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3.xml" ContentType="application/vnd.openxmlformats-officedocument.spreadsheetml.comments+xml"/>
  <Override PartName="/xl/threadedComments/threadedComment3.xml" ContentType="application/vnd.ms-excel.threadedcomments+xml"/>
  <Override PartName="/xl/drawings/drawing3.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06"/>
  <workbookPr codeName="ThisWorkbook"/>
  <mc:AlternateContent xmlns:mc="http://schemas.openxmlformats.org/markup-compatibility/2006">
    <mc:Choice Requires="x15">
      <x15ac:absPath xmlns:x15ac="http://schemas.microsoft.com/office/spreadsheetml/2010/11/ac" url="https://climatechangegovt.sharepoint.com/sites/ETSUnitPrice22/Shared Documents/2024 Advice/03. Analysis/Forestry Model OIA Review May 2024/"/>
    </mc:Choice>
  </mc:AlternateContent>
  <xr:revisionPtr revIDLastSave="0" documentId="8_{239D5006-C479-4424-A305-DB304A43BF79}" xr6:coauthVersionLast="47" xr6:coauthVersionMax="47" xr10:uidLastSave="{00000000-0000-0000-0000-000000000000}"/>
  <bookViews>
    <workbookView xWindow="28680" yWindow="-120" windowWidth="29040" windowHeight="15840" tabRatio="770" firstSheet="2" activeTab="1" xr2:uid="{00000000-000D-0000-FFFF-FFFF00000000}"/>
  </bookViews>
  <sheets>
    <sheet name="Contents" sheetId="43" r:id="rId1"/>
    <sheet name="Version history" sheetId="44" r:id="rId2"/>
    <sheet name="Dashboard" sheetId="26" r:id="rId3"/>
    <sheet name="ETS calculations" sheetId="20" r:id="rId4"/>
    <sheet name="&gt;&gt; MPI ETS projections Oct '21" sheetId="23" state="hidden" r:id="rId5"/>
    <sheet name="ETS yield tables" sheetId="25" r:id="rId6"/>
    <sheet name="Target accounting calculations" sheetId="31" r:id="rId7"/>
    <sheet name="ENZ scenario inputs" sheetId="33" r:id="rId8"/>
    <sheet name="Forestry registrations data" sheetId="37" r:id="rId9"/>
    <sheet name="Yield tables data" sheetId="16" r:id="rId10"/>
    <sheet name="Target accounting assumptions" sheetId="32" r:id="rId11"/>
    <sheet name="&gt;&gt; MPI NDC projections Jun '21" sheetId="24" state="hidden" r:id="rId12"/>
    <sheet name="Afforestation data (2)" sheetId="36" state="hidden" r:id="rId13"/>
    <sheet name="Activity data (2)" sheetId="42" state="hidden" r:id="rId14"/>
  </sheets>
  <definedNames>
    <definedName name="arearegisteredpercent_exotic">Dashboard!$C$7</definedName>
    <definedName name="arearegisteredpercent_native">Dashboard!$D$7</definedName>
    <definedName name="averageage_DF">Dashboard!$D$12</definedName>
    <definedName name="averageage_exhard">Dashboard!$G$12</definedName>
    <definedName name="averageage_exsoft">Dashboard!$F$12</definedName>
    <definedName name="averageage_native">Dashboard!$E$12</definedName>
    <definedName name="averageage_pine">Dashboard!$C$12</definedName>
    <definedName name="averageCO2_DF">Dashboard!$D$13</definedName>
    <definedName name="averageCO2_exhard">Dashboard!$G$13</definedName>
    <definedName name="averageCO2_exsoft">Dashboard!$F$13</definedName>
    <definedName name="averageCO2_native">Dashboard!$E$13</definedName>
    <definedName name="averageCO2_pine">Dashboard!$C$13</definedName>
    <definedName name="C_to_CO2_fac">'Target accounting assumptions'!$E$4</definedName>
    <definedName name="harvestpercent_ave_df">Dashboard!#REF!</definedName>
    <definedName name="harvestpercent_ave_exhard">Dashboard!#REF!</definedName>
    <definedName name="harvestpercent_ave_exsoft">Dashboard!#REF!</definedName>
    <definedName name="harvestpercent_ave_native">Dashboard!#REF!</definedName>
    <definedName name="harvestpercent_ave_pine">Dashboard!#REF!</definedName>
    <definedName name="harvestpercent_SC_DF">Dashboard!$D$14</definedName>
    <definedName name="harvestpercent_SC_exhard">Dashboard!$G$14</definedName>
    <definedName name="harvestpercent_SC_exsoft">Dashboard!$F$14</definedName>
    <definedName name="harvestpercent_SC_native">Dashboard!$E$14</definedName>
    <definedName name="harvestpercent_SC_pine">Dashboard!$C$14</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wriskClevel">Dashboard!$C$3</definedName>
    <definedName name="lowriskClevel_percentofLTA">Dashboard!$C$4</definedName>
    <definedName name="LTAcarbon_P89">'Target accounting assumptions'!$E$16</definedName>
    <definedName name="Native_CO2_Lost_Regen">'Target accounting assumptions'!$H$22</definedName>
    <definedName name="Native_CO2_Lost_Regen_Inc">'Target accounting assumptions'!$I$22</definedName>
    <definedName name="Native_CO2_Lost_Tall">'Target accounting assumptions'!$H$21</definedName>
    <definedName name="Native_CO2_Lost_Tall_Inc">'Target accounting assumptions'!$I$21</definedName>
    <definedName name="propbiomassremoved_DF">Dashboard!$D$16</definedName>
    <definedName name="propbiomassremoved_exhard">Dashboard!$G$16</definedName>
    <definedName name="propbiomassremoved_exsoft">Dashboard!$F$16</definedName>
    <definedName name="propbiomassremoved_pine">Dashboard!$C$16</definedName>
    <definedName name="replantlag_DF">Dashboard!$D$15</definedName>
    <definedName name="replantlag_exhard">Dashboard!$G$15</definedName>
    <definedName name="replantlag_exsoft">Dashboard!$F$15</definedName>
    <definedName name="replantlag_pine">Dashboard!$C$15</definedName>
    <definedName name="rotationlength_DF">Dashboard!$D$11</definedName>
    <definedName name="rotationlength_exhard">Dashboard!$G$11</definedName>
    <definedName name="rotationlength_exsoft">Dashboard!$F$11</definedName>
    <definedName name="rotationlength_native">Dashboard!$E$11</definedName>
    <definedName name="rotationlength_pine">Dashboard!$C$11</definedName>
    <definedName name="scenario">Dashboard!$C$2</definedName>
    <definedName name="Std_Rotation">'Target accounting assumptions'!$E$15</definedName>
    <definedName name="tC">3.666667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N37" i="33" l="1"/>
  <c r="CM37" i="33"/>
  <c r="CL37" i="33"/>
  <c r="CK37" i="33"/>
  <c r="CJ37" i="33"/>
  <c r="CI37" i="33"/>
  <c r="CH37" i="33"/>
  <c r="CG37" i="33"/>
  <c r="CF37" i="33"/>
  <c r="CE37" i="33"/>
  <c r="CD37" i="33"/>
  <c r="CC37" i="33"/>
  <c r="CB37" i="33"/>
  <c r="CA37" i="33"/>
  <c r="BZ37" i="33"/>
  <c r="BY37" i="33"/>
  <c r="BX37" i="33"/>
  <c r="BW37" i="33"/>
  <c r="BV37" i="33"/>
  <c r="BU37" i="33"/>
  <c r="BT37" i="33"/>
  <c r="BS37" i="33"/>
  <c r="BR37" i="33"/>
  <c r="BQ37" i="33"/>
  <c r="BP37" i="33"/>
  <c r="BO37" i="33"/>
  <c r="BN37" i="33"/>
  <c r="BM37" i="33"/>
  <c r="BL37" i="33"/>
  <c r="BK37" i="33"/>
  <c r="BJ37" i="33"/>
  <c r="BI37" i="33"/>
  <c r="BH37" i="33"/>
  <c r="BG37" i="33"/>
  <c r="BF37" i="33"/>
  <c r="BE37" i="33"/>
  <c r="BD37" i="33"/>
  <c r="BC37" i="33"/>
  <c r="BB37" i="33"/>
  <c r="BA37" i="33"/>
  <c r="AZ37" i="33"/>
  <c r="AY37" i="33"/>
  <c r="AX37" i="33"/>
  <c r="AW37" i="33"/>
  <c r="AV37" i="33"/>
  <c r="AU37" i="33"/>
  <c r="AT37" i="33"/>
  <c r="AS37" i="33"/>
  <c r="AR37" i="33"/>
  <c r="AQ37" i="33"/>
  <c r="AP37" i="33"/>
  <c r="AO37" i="33"/>
  <c r="AN37" i="33"/>
  <c r="AM37" i="33"/>
  <c r="AL37" i="33"/>
  <c r="AK37" i="33"/>
  <c r="AJ37" i="33"/>
  <c r="AI37" i="33"/>
  <c r="AH37" i="33"/>
  <c r="AG37" i="33"/>
  <c r="AF37" i="33"/>
  <c r="AE37" i="33"/>
  <c r="AD37" i="33"/>
  <c r="AC37" i="33"/>
  <c r="AB37" i="33"/>
  <c r="AA37" i="33"/>
  <c r="Z37" i="33"/>
  <c r="Y37" i="33"/>
  <c r="X37" i="33"/>
  <c r="W37" i="33"/>
  <c r="V37" i="33"/>
  <c r="U37" i="33"/>
  <c r="T37" i="33"/>
  <c r="S37" i="33"/>
  <c r="R37" i="33"/>
  <c r="Q37" i="33"/>
  <c r="P37" i="33"/>
  <c r="O37" i="33"/>
  <c r="N37" i="33"/>
  <c r="M37" i="33"/>
  <c r="L37" i="33"/>
  <c r="K37" i="33"/>
  <c r="J37" i="33"/>
  <c r="I37" i="33"/>
  <c r="H37" i="33"/>
  <c r="G37" i="33"/>
  <c r="CN36" i="33"/>
  <c r="CM36" i="33"/>
  <c r="CL36" i="33"/>
  <c r="CK36" i="33"/>
  <c r="CJ36" i="33"/>
  <c r="CI36" i="33"/>
  <c r="CH36" i="33"/>
  <c r="CG36" i="33"/>
  <c r="CF36" i="33"/>
  <c r="CE36" i="33"/>
  <c r="CD36" i="33"/>
  <c r="CC36" i="33"/>
  <c r="CB36" i="33"/>
  <c r="CA36" i="33"/>
  <c r="BZ36" i="33"/>
  <c r="BY36" i="33"/>
  <c r="BX36" i="33"/>
  <c r="BW36" i="33"/>
  <c r="BV36" i="33"/>
  <c r="BU36" i="33"/>
  <c r="BT36" i="33"/>
  <c r="BS36" i="33"/>
  <c r="BR36" i="33"/>
  <c r="BQ36" i="33"/>
  <c r="BP36" i="33"/>
  <c r="BO36" i="33"/>
  <c r="BN36" i="33"/>
  <c r="BM36" i="33"/>
  <c r="BL36" i="33"/>
  <c r="BK36" i="33"/>
  <c r="BJ36" i="33"/>
  <c r="BI36" i="33"/>
  <c r="BH36" i="33"/>
  <c r="BG36" i="33"/>
  <c r="BF36" i="33"/>
  <c r="BE36" i="33"/>
  <c r="BD36" i="33"/>
  <c r="BC36" i="33"/>
  <c r="BB36" i="33"/>
  <c r="BA36" i="33"/>
  <c r="AZ36" i="33"/>
  <c r="AY36" i="33"/>
  <c r="AX36" i="33"/>
  <c r="AW36" i="33"/>
  <c r="AV36" i="33"/>
  <c r="AU36" i="33"/>
  <c r="AT36" i="33"/>
  <c r="AS36" i="33"/>
  <c r="AR36" i="33"/>
  <c r="AQ36" i="33"/>
  <c r="AP36" i="33"/>
  <c r="AO36" i="33"/>
  <c r="AN36" i="33"/>
  <c r="AM36" i="33"/>
  <c r="AL36" i="33"/>
  <c r="AK36" i="33"/>
  <c r="AJ36" i="33"/>
  <c r="AI36" i="33"/>
  <c r="AH36" i="33"/>
  <c r="AG36" i="33"/>
  <c r="AF36" i="33"/>
  <c r="AE36" i="33"/>
  <c r="AD36" i="33"/>
  <c r="AC36" i="33"/>
  <c r="AB36" i="33"/>
  <c r="AA36" i="33"/>
  <c r="Z36" i="33"/>
  <c r="Y36" i="33"/>
  <c r="X36" i="33"/>
  <c r="W36" i="33"/>
  <c r="V36" i="33"/>
  <c r="U36" i="33"/>
  <c r="T36" i="33"/>
  <c r="S36" i="33"/>
  <c r="R36" i="33"/>
  <c r="Q36" i="33"/>
  <c r="P36" i="33"/>
  <c r="O36" i="33"/>
  <c r="N36" i="33"/>
  <c r="M36" i="33"/>
  <c r="L36" i="33"/>
  <c r="K36" i="33"/>
  <c r="J36" i="33"/>
  <c r="I36" i="33"/>
  <c r="H36" i="33"/>
  <c r="G36" i="33"/>
  <c r="CN34" i="33"/>
  <c r="CM34" i="33"/>
  <c r="CL34" i="33"/>
  <c r="CK34" i="33"/>
  <c r="CJ34" i="33"/>
  <c r="CI34" i="33"/>
  <c r="CH34" i="33"/>
  <c r="CG34" i="33"/>
  <c r="CF34" i="33"/>
  <c r="CE34" i="33"/>
  <c r="CD34" i="33"/>
  <c r="CC34" i="33"/>
  <c r="CB34" i="33"/>
  <c r="CA34" i="33"/>
  <c r="BZ34" i="33"/>
  <c r="BY34" i="33"/>
  <c r="BX34" i="33"/>
  <c r="BW34" i="33"/>
  <c r="BV34" i="33"/>
  <c r="BU34" i="33"/>
  <c r="BT34" i="33"/>
  <c r="BS34" i="33"/>
  <c r="BR34" i="33"/>
  <c r="BQ34" i="33"/>
  <c r="BP34" i="33"/>
  <c r="BO34" i="33"/>
  <c r="BN34" i="33"/>
  <c r="BM34" i="33"/>
  <c r="BL34" i="33"/>
  <c r="BK34" i="33"/>
  <c r="BJ34" i="33"/>
  <c r="BI34" i="33"/>
  <c r="BH34" i="33"/>
  <c r="BG34" i="33"/>
  <c r="BF34" i="33"/>
  <c r="BE34" i="33"/>
  <c r="BD34" i="33"/>
  <c r="BC34" i="33"/>
  <c r="BB34" i="33"/>
  <c r="BA34" i="33"/>
  <c r="AZ34" i="33"/>
  <c r="AY34" i="33"/>
  <c r="AX34" i="33"/>
  <c r="AW34" i="33"/>
  <c r="AV34" i="33"/>
  <c r="AU34" i="33"/>
  <c r="AT34" i="33"/>
  <c r="AS34" i="33"/>
  <c r="AR34" i="33"/>
  <c r="AQ34" i="33"/>
  <c r="AP34" i="33"/>
  <c r="AO34" i="33"/>
  <c r="AN34" i="33"/>
  <c r="AM34" i="33"/>
  <c r="AL34" i="33"/>
  <c r="AK34" i="33"/>
  <c r="AJ34" i="33"/>
  <c r="AI34" i="33"/>
  <c r="AH34" i="33"/>
  <c r="AG34" i="33"/>
  <c r="AF34" i="33"/>
  <c r="AE34" i="33"/>
  <c r="AD34" i="33"/>
  <c r="AC34" i="33"/>
  <c r="AB34" i="33"/>
  <c r="AA34" i="33"/>
  <c r="Z34" i="33"/>
  <c r="Y34" i="33"/>
  <c r="X34" i="33"/>
  <c r="W34" i="33"/>
  <c r="V34" i="33"/>
  <c r="U34" i="33"/>
  <c r="T34" i="33"/>
  <c r="S34" i="33"/>
  <c r="R34" i="33"/>
  <c r="Q34" i="33"/>
  <c r="P34" i="33"/>
  <c r="O34" i="33"/>
  <c r="N34" i="33"/>
  <c r="M34" i="33"/>
  <c r="L34" i="33"/>
  <c r="K34" i="33"/>
  <c r="J34" i="33"/>
  <c r="I34" i="33"/>
  <c r="H34" i="33"/>
  <c r="G34" i="33"/>
  <c r="CN31" i="33"/>
  <c r="CM31" i="33"/>
  <c r="CL31" i="33"/>
  <c r="CK31" i="33"/>
  <c r="CJ31" i="33"/>
  <c r="CI31" i="33"/>
  <c r="CH31" i="33"/>
  <c r="CG31" i="33"/>
  <c r="CF31" i="33"/>
  <c r="CE31" i="33"/>
  <c r="CD31" i="33"/>
  <c r="CC31" i="33"/>
  <c r="CB31" i="33"/>
  <c r="CA31" i="33"/>
  <c r="BZ31" i="33"/>
  <c r="BY31" i="33"/>
  <c r="BX31" i="33"/>
  <c r="BW31" i="33"/>
  <c r="BV31" i="33"/>
  <c r="BU31" i="33"/>
  <c r="BT31" i="33"/>
  <c r="BS31" i="33"/>
  <c r="BR31" i="33"/>
  <c r="BQ31" i="33"/>
  <c r="BP31" i="33"/>
  <c r="BO31" i="33"/>
  <c r="BN31" i="33"/>
  <c r="BM31" i="33"/>
  <c r="BL31" i="33"/>
  <c r="BK31" i="33"/>
  <c r="BJ31" i="33"/>
  <c r="BI31" i="33"/>
  <c r="BH31" i="33"/>
  <c r="BG31" i="33"/>
  <c r="BF31" i="33"/>
  <c r="BE31" i="33"/>
  <c r="BD31" i="33"/>
  <c r="BC31" i="33"/>
  <c r="BB31" i="33"/>
  <c r="BA31" i="33"/>
  <c r="AZ31" i="33"/>
  <c r="AY31" i="33"/>
  <c r="AX31" i="33"/>
  <c r="AW31" i="33"/>
  <c r="AV31" i="33"/>
  <c r="AU31" i="33"/>
  <c r="AT31" i="33"/>
  <c r="AS31" i="33"/>
  <c r="AR31" i="33"/>
  <c r="AQ31" i="33"/>
  <c r="AP31" i="33"/>
  <c r="AO31" i="33"/>
  <c r="AN31" i="33"/>
  <c r="AM31" i="33"/>
  <c r="AL31" i="33"/>
  <c r="AK31" i="33"/>
  <c r="AJ31" i="33"/>
  <c r="AI31" i="33"/>
  <c r="AH31" i="33"/>
  <c r="AG31" i="33"/>
  <c r="AF31" i="33"/>
  <c r="AE31" i="33"/>
  <c r="AD31" i="33"/>
  <c r="AC31" i="33"/>
  <c r="AB31" i="33"/>
  <c r="AA31" i="33"/>
  <c r="Z31" i="33"/>
  <c r="Y31" i="33"/>
  <c r="X31" i="33"/>
  <c r="W31" i="33"/>
  <c r="V31" i="33"/>
  <c r="U31" i="33"/>
  <c r="T31" i="33"/>
  <c r="S31" i="33"/>
  <c r="R31" i="33"/>
  <c r="Q31" i="33"/>
  <c r="P31" i="33"/>
  <c r="O31" i="33"/>
  <c r="N31" i="33"/>
  <c r="M31" i="33"/>
  <c r="L31" i="33"/>
  <c r="K31" i="33"/>
  <c r="J31" i="33"/>
  <c r="I31" i="33"/>
  <c r="H31" i="33"/>
  <c r="G31" i="33"/>
  <c r="CN30" i="33"/>
  <c r="CM30" i="33"/>
  <c r="CL30" i="33"/>
  <c r="CK30" i="33"/>
  <c r="CJ30" i="33"/>
  <c r="CI30" i="33"/>
  <c r="CH30" i="33"/>
  <c r="CG30" i="33"/>
  <c r="CF30" i="33"/>
  <c r="CE30" i="33"/>
  <c r="CD30" i="33"/>
  <c r="CC30" i="33"/>
  <c r="CB30" i="33"/>
  <c r="CA30" i="33"/>
  <c r="BZ30" i="33"/>
  <c r="BY30" i="33"/>
  <c r="BX30" i="33"/>
  <c r="BW30" i="33"/>
  <c r="BV30" i="33"/>
  <c r="BU30" i="33"/>
  <c r="BT30" i="33"/>
  <c r="BS30" i="33"/>
  <c r="BR30" i="33"/>
  <c r="BQ30" i="33"/>
  <c r="BP30" i="33"/>
  <c r="BO30" i="33"/>
  <c r="BN30" i="33"/>
  <c r="BM30" i="33"/>
  <c r="BL30" i="33"/>
  <c r="BK30" i="33"/>
  <c r="BJ30" i="33"/>
  <c r="BI30" i="33"/>
  <c r="BH30" i="33"/>
  <c r="BG30" i="33"/>
  <c r="BF30" i="33"/>
  <c r="BE30" i="33"/>
  <c r="BD30" i="33"/>
  <c r="BC30" i="33"/>
  <c r="BB30" i="33"/>
  <c r="BA30" i="33"/>
  <c r="AZ30" i="33"/>
  <c r="AY30" i="33"/>
  <c r="AX30" i="33"/>
  <c r="AW30" i="33"/>
  <c r="AV30" i="33"/>
  <c r="AU30" i="33"/>
  <c r="AT30" i="33"/>
  <c r="AS30" i="33"/>
  <c r="AR30" i="33"/>
  <c r="AQ30" i="33"/>
  <c r="AP30" i="33"/>
  <c r="AO30" i="33"/>
  <c r="AN30" i="33"/>
  <c r="AM30" i="33"/>
  <c r="AL30" i="33"/>
  <c r="AK30" i="33"/>
  <c r="AJ30" i="33"/>
  <c r="AI30" i="33"/>
  <c r="AH30" i="33"/>
  <c r="AG30" i="33"/>
  <c r="AF30" i="33"/>
  <c r="AE30" i="33"/>
  <c r="AD30" i="33"/>
  <c r="AC30" i="33"/>
  <c r="AB30" i="33"/>
  <c r="AA30" i="33"/>
  <c r="Z30" i="33"/>
  <c r="Y30" i="33"/>
  <c r="X30" i="33"/>
  <c r="W30" i="33"/>
  <c r="V30" i="33"/>
  <c r="U30" i="33"/>
  <c r="T30" i="33"/>
  <c r="S30" i="33"/>
  <c r="R30" i="33"/>
  <c r="Q30" i="33"/>
  <c r="P30" i="33"/>
  <c r="O30" i="33"/>
  <c r="N30" i="33"/>
  <c r="M30" i="33"/>
  <c r="L30" i="33"/>
  <c r="K30" i="33"/>
  <c r="J30" i="33"/>
  <c r="I30" i="33"/>
  <c r="H30" i="33"/>
  <c r="G30" i="33"/>
  <c r="CN27" i="33"/>
  <c r="CM27" i="33"/>
  <c r="CL27" i="33"/>
  <c r="CK27" i="33"/>
  <c r="CJ27" i="33"/>
  <c r="CI27" i="33"/>
  <c r="CH27" i="33"/>
  <c r="CG27" i="33"/>
  <c r="CF27" i="33"/>
  <c r="CE27" i="33"/>
  <c r="CD27" i="33"/>
  <c r="CC27" i="33"/>
  <c r="CB27" i="33"/>
  <c r="CA27" i="33"/>
  <c r="BZ27" i="33"/>
  <c r="BY27" i="33"/>
  <c r="BX27" i="33"/>
  <c r="BW27" i="33"/>
  <c r="BV27" i="33"/>
  <c r="BU27" i="33"/>
  <c r="BT27" i="33"/>
  <c r="BS27" i="33"/>
  <c r="BR27" i="33"/>
  <c r="BQ27" i="33"/>
  <c r="BP27" i="33"/>
  <c r="BO27" i="33"/>
  <c r="BN27" i="33"/>
  <c r="BM27" i="33"/>
  <c r="BL27" i="33"/>
  <c r="BK27" i="33"/>
  <c r="BJ27" i="33"/>
  <c r="BI27" i="33"/>
  <c r="BH27" i="33"/>
  <c r="BG27" i="33"/>
  <c r="BF27" i="33"/>
  <c r="BE27" i="33"/>
  <c r="BD27" i="33"/>
  <c r="BC27" i="33"/>
  <c r="BB27" i="33"/>
  <c r="BA27" i="33"/>
  <c r="AZ27" i="33"/>
  <c r="AY27" i="33"/>
  <c r="AX27" i="33"/>
  <c r="AW27" i="33"/>
  <c r="AV27" i="33"/>
  <c r="AU27" i="33"/>
  <c r="AT27" i="33"/>
  <c r="AS27" i="33"/>
  <c r="AR27" i="33"/>
  <c r="AQ27" i="33"/>
  <c r="AP27" i="33"/>
  <c r="AO27" i="33"/>
  <c r="AN27" i="33"/>
  <c r="AM27" i="33"/>
  <c r="AL27" i="33"/>
  <c r="AK27" i="33"/>
  <c r="AJ27" i="33"/>
  <c r="AI27" i="33"/>
  <c r="AH27" i="33"/>
  <c r="AG27" i="33"/>
  <c r="AF27" i="33"/>
  <c r="AE27" i="33"/>
  <c r="AD27" i="33"/>
  <c r="AC27" i="33"/>
  <c r="AB27" i="33"/>
  <c r="AA27" i="33"/>
  <c r="Z27" i="33"/>
  <c r="Y27" i="33"/>
  <c r="X27" i="33"/>
  <c r="W27" i="33"/>
  <c r="V27" i="33"/>
  <c r="U27" i="33"/>
  <c r="T27" i="33"/>
  <c r="S27" i="33"/>
  <c r="R27" i="33"/>
  <c r="Q27" i="33"/>
  <c r="P27" i="33"/>
  <c r="O27" i="33"/>
  <c r="N27" i="33"/>
  <c r="M27" i="33"/>
  <c r="L27" i="33"/>
  <c r="K27" i="33"/>
  <c r="J27" i="33"/>
  <c r="I27" i="33"/>
  <c r="H27" i="33"/>
  <c r="G27" i="33"/>
  <c r="CN26" i="33"/>
  <c r="CM26" i="33"/>
  <c r="CL26" i="33"/>
  <c r="CK26" i="33"/>
  <c r="CJ26" i="33"/>
  <c r="CI26" i="33"/>
  <c r="CH26" i="33"/>
  <c r="CG26" i="33"/>
  <c r="CF26" i="33"/>
  <c r="CE26" i="33"/>
  <c r="CD26" i="33"/>
  <c r="CC26" i="33"/>
  <c r="CB26" i="33"/>
  <c r="CA26" i="33"/>
  <c r="BZ26" i="33"/>
  <c r="BY26" i="33"/>
  <c r="BX26" i="33"/>
  <c r="BW26" i="33"/>
  <c r="BV26" i="33"/>
  <c r="BU26" i="33"/>
  <c r="BT26" i="33"/>
  <c r="BS26" i="33"/>
  <c r="BR26" i="33"/>
  <c r="BQ26" i="33"/>
  <c r="BP26" i="33"/>
  <c r="BO26" i="33"/>
  <c r="BN26" i="33"/>
  <c r="BM26" i="33"/>
  <c r="BL26" i="33"/>
  <c r="BK26" i="33"/>
  <c r="BJ26" i="33"/>
  <c r="BI26" i="33"/>
  <c r="BH26" i="33"/>
  <c r="BG26" i="33"/>
  <c r="BF26" i="33"/>
  <c r="BE26" i="33"/>
  <c r="BD26" i="33"/>
  <c r="BC26" i="33"/>
  <c r="BB26" i="33"/>
  <c r="BA26" i="33"/>
  <c r="AZ26" i="33"/>
  <c r="AY26" i="33"/>
  <c r="AX26" i="33"/>
  <c r="AW26" i="33"/>
  <c r="AV26" i="33"/>
  <c r="AU26" i="33"/>
  <c r="AT26" i="33"/>
  <c r="AS26" i="33"/>
  <c r="AR26" i="33"/>
  <c r="AQ26" i="33"/>
  <c r="AP26" i="33"/>
  <c r="AO26" i="33"/>
  <c r="AN26" i="33"/>
  <c r="AM26" i="33"/>
  <c r="AL26" i="33"/>
  <c r="AK26" i="33"/>
  <c r="AJ26" i="33"/>
  <c r="AI26" i="33"/>
  <c r="AH26" i="33"/>
  <c r="AG26" i="33"/>
  <c r="AF26" i="33"/>
  <c r="AE26" i="33"/>
  <c r="AD26" i="33"/>
  <c r="AC26" i="33"/>
  <c r="AB26" i="33"/>
  <c r="AA26" i="33"/>
  <c r="Z26" i="33"/>
  <c r="Y26" i="33"/>
  <c r="X26" i="33"/>
  <c r="W26" i="33"/>
  <c r="V26" i="33"/>
  <c r="U26" i="33"/>
  <c r="T26" i="33"/>
  <c r="S26" i="33"/>
  <c r="R26" i="33"/>
  <c r="Q26" i="33"/>
  <c r="P26" i="33"/>
  <c r="O26" i="33"/>
  <c r="N26" i="33"/>
  <c r="M26" i="33"/>
  <c r="L26" i="33"/>
  <c r="K26" i="33"/>
  <c r="J26" i="33"/>
  <c r="I26" i="33"/>
  <c r="H26" i="33"/>
  <c r="G26" i="33"/>
  <c r="CN21" i="33"/>
  <c r="CM21" i="33"/>
  <c r="CL21" i="33"/>
  <c r="CK21" i="33"/>
  <c r="CJ21" i="33"/>
  <c r="CI21" i="33"/>
  <c r="CH21" i="33"/>
  <c r="CG21" i="33"/>
  <c r="CF21" i="33"/>
  <c r="CE21" i="33"/>
  <c r="CD21" i="33"/>
  <c r="CC21" i="33"/>
  <c r="CB21" i="33"/>
  <c r="CA21" i="33"/>
  <c r="BZ21" i="33"/>
  <c r="BY21" i="33"/>
  <c r="BX21" i="33"/>
  <c r="BW21" i="33"/>
  <c r="BV21" i="33"/>
  <c r="BU21" i="33"/>
  <c r="BT21" i="33"/>
  <c r="BS21" i="33"/>
  <c r="BR21" i="33"/>
  <c r="BQ21" i="33"/>
  <c r="BP21" i="33"/>
  <c r="BO21" i="33"/>
  <c r="BN21" i="33"/>
  <c r="BM21" i="33"/>
  <c r="BL21" i="33"/>
  <c r="BK21" i="33"/>
  <c r="BJ21" i="33"/>
  <c r="BI21" i="33"/>
  <c r="BH21" i="33"/>
  <c r="BG21" i="33"/>
  <c r="BF21" i="33"/>
  <c r="BE21" i="33"/>
  <c r="BD21" i="33"/>
  <c r="BC21" i="33"/>
  <c r="BB21" i="33"/>
  <c r="BA21" i="33"/>
  <c r="AZ21" i="33"/>
  <c r="AY21" i="33"/>
  <c r="AX21" i="33"/>
  <c r="AW21" i="33"/>
  <c r="AV21" i="33"/>
  <c r="AU21" i="33"/>
  <c r="AT21" i="33"/>
  <c r="AS21" i="33"/>
  <c r="AR21" i="33"/>
  <c r="AQ21" i="33"/>
  <c r="AP21" i="33"/>
  <c r="AO21" i="33"/>
  <c r="AN21" i="33"/>
  <c r="AM21" i="33"/>
  <c r="AL21" i="33"/>
  <c r="AK21" i="33"/>
  <c r="AJ21" i="33"/>
  <c r="AI21" i="33"/>
  <c r="AH21" i="33"/>
  <c r="AG21" i="33"/>
  <c r="AF21" i="33"/>
  <c r="AE21" i="33"/>
  <c r="AD21" i="33"/>
  <c r="AC21" i="33"/>
  <c r="AB21" i="33"/>
  <c r="AA21" i="33"/>
  <c r="Z21" i="33"/>
  <c r="Y21" i="33"/>
  <c r="X21" i="33"/>
  <c r="W21" i="33"/>
  <c r="V21" i="33"/>
  <c r="U21" i="33"/>
  <c r="T21" i="33"/>
  <c r="S21" i="33"/>
  <c r="R21" i="33"/>
  <c r="Q21" i="33"/>
  <c r="P21" i="33"/>
  <c r="O21" i="33"/>
  <c r="N21" i="33"/>
  <c r="M21" i="33"/>
  <c r="L21" i="33"/>
  <c r="K21" i="33"/>
  <c r="J21" i="33"/>
  <c r="I21" i="33"/>
  <c r="H21" i="33"/>
  <c r="G21" i="33"/>
  <c r="CN20" i="33"/>
  <c r="CM20" i="33"/>
  <c r="CL20" i="33"/>
  <c r="CK20" i="33"/>
  <c r="CJ20" i="33"/>
  <c r="CI20" i="33"/>
  <c r="CH20" i="33"/>
  <c r="CG20" i="33"/>
  <c r="CF20" i="33"/>
  <c r="CE20" i="33"/>
  <c r="CD20" i="33"/>
  <c r="CC20" i="33"/>
  <c r="CB20" i="33"/>
  <c r="CA20" i="33"/>
  <c r="BZ20" i="33"/>
  <c r="BY20" i="33"/>
  <c r="BX20" i="33"/>
  <c r="BW20" i="33"/>
  <c r="BV20" i="33"/>
  <c r="BU20" i="33"/>
  <c r="BT20" i="33"/>
  <c r="BS20" i="33"/>
  <c r="BR20" i="33"/>
  <c r="BQ20" i="33"/>
  <c r="BP20" i="33"/>
  <c r="BO20" i="33"/>
  <c r="BN20" i="33"/>
  <c r="BM20" i="33"/>
  <c r="BL20" i="33"/>
  <c r="BK20" i="33"/>
  <c r="BJ20" i="33"/>
  <c r="BI20" i="33"/>
  <c r="BH20" i="33"/>
  <c r="BG20" i="33"/>
  <c r="BF20" i="33"/>
  <c r="BE20" i="33"/>
  <c r="BD20" i="33"/>
  <c r="BC20" i="33"/>
  <c r="BB20" i="33"/>
  <c r="BA20" i="33"/>
  <c r="AZ20" i="33"/>
  <c r="AY20" i="33"/>
  <c r="AX20" i="33"/>
  <c r="AW20" i="33"/>
  <c r="AV20" i="33"/>
  <c r="AU20" i="33"/>
  <c r="AT20" i="33"/>
  <c r="AS20" i="33"/>
  <c r="AR20" i="33"/>
  <c r="AQ20" i="33"/>
  <c r="AP20" i="33"/>
  <c r="AO20" i="33"/>
  <c r="AN20" i="33"/>
  <c r="AM20" i="33"/>
  <c r="AL20" i="33"/>
  <c r="AK20" i="33"/>
  <c r="AJ20" i="33"/>
  <c r="AI20" i="33"/>
  <c r="AH20" i="33"/>
  <c r="AG20" i="33"/>
  <c r="AF20" i="33"/>
  <c r="AE20" i="33"/>
  <c r="AD20" i="33"/>
  <c r="AC20" i="33"/>
  <c r="AB20" i="33"/>
  <c r="AA20" i="33"/>
  <c r="Z20" i="33"/>
  <c r="Y20" i="33"/>
  <c r="X20" i="33"/>
  <c r="W20" i="33"/>
  <c r="V20" i="33"/>
  <c r="U20" i="33"/>
  <c r="T20" i="33"/>
  <c r="S20" i="33"/>
  <c r="R20" i="33"/>
  <c r="Q20" i="33"/>
  <c r="P20" i="33"/>
  <c r="O20" i="33"/>
  <c r="N20" i="33"/>
  <c r="M20" i="33"/>
  <c r="L20" i="33"/>
  <c r="K20" i="33"/>
  <c r="J20" i="33"/>
  <c r="I20" i="33"/>
  <c r="H20" i="33"/>
  <c r="G20" i="33"/>
  <c r="CN19" i="33"/>
  <c r="CM19" i="33"/>
  <c r="CL19" i="33"/>
  <c r="CK19" i="33"/>
  <c r="CJ19" i="33"/>
  <c r="CI19" i="33"/>
  <c r="CH19" i="33"/>
  <c r="CG19" i="33"/>
  <c r="CF19" i="33"/>
  <c r="CE19" i="33"/>
  <c r="CD19" i="33"/>
  <c r="CC19" i="33"/>
  <c r="CB19" i="33"/>
  <c r="CA19" i="33"/>
  <c r="BZ19" i="33"/>
  <c r="BY19" i="33"/>
  <c r="BX19" i="33"/>
  <c r="BW19" i="33"/>
  <c r="BV19" i="33"/>
  <c r="BU19" i="33"/>
  <c r="BT19" i="33"/>
  <c r="BS19" i="33"/>
  <c r="BR19" i="33"/>
  <c r="BQ19" i="33"/>
  <c r="BP19" i="33"/>
  <c r="BO19" i="33"/>
  <c r="BN19" i="33"/>
  <c r="BM19" i="33"/>
  <c r="BL19" i="33"/>
  <c r="BK19" i="33"/>
  <c r="BJ19" i="33"/>
  <c r="BI19" i="33"/>
  <c r="BH19" i="33"/>
  <c r="BG19" i="33"/>
  <c r="BF19" i="33"/>
  <c r="BE19" i="33"/>
  <c r="BD19" i="33"/>
  <c r="BC19" i="33"/>
  <c r="BB19" i="33"/>
  <c r="BA19" i="33"/>
  <c r="AZ19" i="33"/>
  <c r="AY19" i="33"/>
  <c r="AX19" i="33"/>
  <c r="AW19" i="33"/>
  <c r="AV19" i="33"/>
  <c r="AU19" i="33"/>
  <c r="AT19" i="33"/>
  <c r="AS19" i="33"/>
  <c r="AR19" i="33"/>
  <c r="AQ19" i="33"/>
  <c r="AP19" i="33"/>
  <c r="AO19" i="33"/>
  <c r="AN19" i="33"/>
  <c r="AM19" i="33"/>
  <c r="AL19" i="33"/>
  <c r="AK19" i="33"/>
  <c r="AJ19" i="33"/>
  <c r="AI19" i="33"/>
  <c r="AH19" i="33"/>
  <c r="AG19" i="33"/>
  <c r="AF19" i="33"/>
  <c r="AE19" i="33"/>
  <c r="AD19" i="33"/>
  <c r="AC19" i="33"/>
  <c r="AB19" i="33"/>
  <c r="AA19" i="33"/>
  <c r="Z19" i="33"/>
  <c r="Y19" i="33"/>
  <c r="X19" i="33"/>
  <c r="W19" i="33"/>
  <c r="V19" i="33"/>
  <c r="U19" i="33"/>
  <c r="T19" i="33"/>
  <c r="S19" i="33"/>
  <c r="R19" i="33"/>
  <c r="Q19" i="33"/>
  <c r="P19" i="33"/>
  <c r="O19" i="33"/>
  <c r="N19" i="33"/>
  <c r="M19" i="33"/>
  <c r="L19" i="33"/>
  <c r="K19" i="33"/>
  <c r="J19" i="33"/>
  <c r="I19" i="33"/>
  <c r="H19" i="33"/>
  <c r="G19" i="33"/>
  <c r="CN18" i="33"/>
  <c r="CM18" i="33"/>
  <c r="CL18" i="33"/>
  <c r="CK18" i="33"/>
  <c r="CJ18" i="33"/>
  <c r="CI18" i="33"/>
  <c r="CH18" i="33"/>
  <c r="CG18" i="33"/>
  <c r="CF18" i="33"/>
  <c r="CE18" i="33"/>
  <c r="CD18" i="33"/>
  <c r="CC18" i="33"/>
  <c r="CB18" i="33"/>
  <c r="CA18" i="33"/>
  <c r="BZ18" i="33"/>
  <c r="BY18" i="33"/>
  <c r="BX18" i="33"/>
  <c r="BW18" i="33"/>
  <c r="BV18" i="33"/>
  <c r="BU18" i="33"/>
  <c r="BT18" i="33"/>
  <c r="BS18" i="33"/>
  <c r="BR18" i="33"/>
  <c r="BQ18" i="33"/>
  <c r="BP18" i="33"/>
  <c r="BO18" i="33"/>
  <c r="BN18" i="33"/>
  <c r="BM18" i="33"/>
  <c r="BL18" i="33"/>
  <c r="BK18" i="33"/>
  <c r="BJ18" i="33"/>
  <c r="BI18" i="33"/>
  <c r="BH18" i="33"/>
  <c r="BG18" i="33"/>
  <c r="BF18" i="33"/>
  <c r="BE18" i="33"/>
  <c r="BD18" i="33"/>
  <c r="BC18" i="33"/>
  <c r="BB18" i="33"/>
  <c r="BA18" i="33"/>
  <c r="AZ18" i="33"/>
  <c r="AY18" i="33"/>
  <c r="AX18" i="33"/>
  <c r="AW18" i="33"/>
  <c r="AV18" i="33"/>
  <c r="AU18" i="33"/>
  <c r="AT18" i="33"/>
  <c r="AS18" i="33"/>
  <c r="AR18" i="33"/>
  <c r="AQ18" i="33"/>
  <c r="AP18" i="33"/>
  <c r="AO18" i="33"/>
  <c r="AN18" i="33"/>
  <c r="AM18" i="33"/>
  <c r="AL18" i="33"/>
  <c r="AK18" i="33"/>
  <c r="AJ18" i="33"/>
  <c r="AI18" i="33"/>
  <c r="AH18" i="33"/>
  <c r="AG18" i="33"/>
  <c r="AF18" i="33"/>
  <c r="AE18" i="33"/>
  <c r="AD18" i="33"/>
  <c r="AC18" i="33"/>
  <c r="AB18" i="33"/>
  <c r="AA18" i="33"/>
  <c r="Z18" i="33"/>
  <c r="Y18" i="33"/>
  <c r="X18" i="33"/>
  <c r="W18" i="33"/>
  <c r="V18" i="33"/>
  <c r="U18" i="33"/>
  <c r="T18" i="33"/>
  <c r="S18" i="33"/>
  <c r="R18" i="33"/>
  <c r="Q18" i="33"/>
  <c r="P18" i="33"/>
  <c r="O18" i="33"/>
  <c r="N18" i="33"/>
  <c r="M18" i="33"/>
  <c r="L18" i="33"/>
  <c r="K18" i="33"/>
  <c r="J18" i="33"/>
  <c r="I18" i="33"/>
  <c r="H18" i="33"/>
  <c r="G18" i="33"/>
  <c r="CN16" i="33"/>
  <c r="CM16" i="33"/>
  <c r="CL16" i="33"/>
  <c r="CK16" i="33"/>
  <c r="CJ16" i="33"/>
  <c r="CI16" i="33"/>
  <c r="CH16" i="33"/>
  <c r="CG16" i="33"/>
  <c r="CF16" i="33"/>
  <c r="CE16" i="33"/>
  <c r="CD16" i="33"/>
  <c r="CC16" i="33"/>
  <c r="CB16" i="33"/>
  <c r="CA16" i="33"/>
  <c r="BZ16" i="33"/>
  <c r="BY16" i="33"/>
  <c r="BX16" i="33"/>
  <c r="BW16" i="33"/>
  <c r="BV16" i="33"/>
  <c r="BU16" i="33"/>
  <c r="BT16" i="33"/>
  <c r="BS16" i="33"/>
  <c r="BR16" i="33"/>
  <c r="BQ16" i="33"/>
  <c r="BP16" i="33"/>
  <c r="BO16" i="33"/>
  <c r="BN16" i="33"/>
  <c r="BM16" i="33"/>
  <c r="BL16" i="33"/>
  <c r="BK16" i="33"/>
  <c r="BJ16" i="33"/>
  <c r="BI16" i="33"/>
  <c r="BH16" i="33"/>
  <c r="BG16" i="33"/>
  <c r="BF16" i="33"/>
  <c r="BE16" i="33"/>
  <c r="BD16" i="33"/>
  <c r="BC16" i="33"/>
  <c r="BB16" i="33"/>
  <c r="BA16" i="33"/>
  <c r="AZ16" i="33"/>
  <c r="AY16" i="33"/>
  <c r="AX16" i="33"/>
  <c r="AW16" i="33"/>
  <c r="AV16" i="33"/>
  <c r="AU16" i="33"/>
  <c r="AT16" i="33"/>
  <c r="AS16" i="33"/>
  <c r="AR16" i="33"/>
  <c r="AQ16" i="33"/>
  <c r="AP16" i="33"/>
  <c r="AO16" i="33"/>
  <c r="AN16" i="33"/>
  <c r="AM16" i="33"/>
  <c r="AL16" i="33"/>
  <c r="AK16" i="33"/>
  <c r="AJ16" i="33"/>
  <c r="AI16" i="33"/>
  <c r="AH16" i="33"/>
  <c r="AG16" i="33"/>
  <c r="AF16" i="33"/>
  <c r="AE16" i="33"/>
  <c r="AD16" i="33"/>
  <c r="AC16" i="33"/>
  <c r="AB16" i="33"/>
  <c r="AA16" i="33"/>
  <c r="Z16" i="33"/>
  <c r="Y16" i="33"/>
  <c r="X16" i="33"/>
  <c r="W16" i="33"/>
  <c r="V16" i="33"/>
  <c r="U16" i="33"/>
  <c r="T16" i="33"/>
  <c r="S16" i="33"/>
  <c r="R16" i="33"/>
  <c r="Q16" i="33"/>
  <c r="P16" i="33"/>
  <c r="O16" i="33"/>
  <c r="N16" i="33"/>
  <c r="M16" i="33"/>
  <c r="L16" i="33"/>
  <c r="K16" i="33"/>
  <c r="J16" i="33"/>
  <c r="I16" i="33"/>
  <c r="H16" i="33"/>
  <c r="G16" i="33"/>
  <c r="CN15" i="33"/>
  <c r="CM15" i="33"/>
  <c r="CL15" i="33"/>
  <c r="CK15" i="33"/>
  <c r="CJ15" i="33"/>
  <c r="CI15" i="33"/>
  <c r="CH15" i="33"/>
  <c r="CG15" i="33"/>
  <c r="CF15" i="33"/>
  <c r="CE15" i="33"/>
  <c r="CD15" i="33"/>
  <c r="CC15" i="33"/>
  <c r="CB15" i="33"/>
  <c r="CA15" i="33"/>
  <c r="BZ15" i="33"/>
  <c r="BY15" i="33"/>
  <c r="BX15" i="33"/>
  <c r="BW15" i="33"/>
  <c r="BV15" i="33"/>
  <c r="BU15" i="33"/>
  <c r="BT15" i="33"/>
  <c r="BS15" i="33"/>
  <c r="BR15" i="33"/>
  <c r="BQ15" i="33"/>
  <c r="BP15" i="33"/>
  <c r="BO15" i="33"/>
  <c r="BN15" i="33"/>
  <c r="BM15" i="33"/>
  <c r="BL15" i="33"/>
  <c r="BK15" i="33"/>
  <c r="BJ15" i="33"/>
  <c r="BI15" i="33"/>
  <c r="BH15" i="33"/>
  <c r="BG15" i="33"/>
  <c r="BF15" i="33"/>
  <c r="BE15" i="33"/>
  <c r="BD15" i="33"/>
  <c r="BC15" i="33"/>
  <c r="BB15" i="33"/>
  <c r="BA15" i="33"/>
  <c r="AZ15" i="33"/>
  <c r="AY15" i="33"/>
  <c r="AX15" i="33"/>
  <c r="AW15" i="33"/>
  <c r="AV15" i="33"/>
  <c r="AU15" i="33"/>
  <c r="AT15" i="33"/>
  <c r="AS15" i="33"/>
  <c r="AR15" i="33"/>
  <c r="AQ15" i="33"/>
  <c r="AP15" i="33"/>
  <c r="AO15" i="33"/>
  <c r="AN15" i="33"/>
  <c r="AM15" i="33"/>
  <c r="AL15" i="33"/>
  <c r="AK15" i="33"/>
  <c r="AJ15" i="33"/>
  <c r="AI15" i="33"/>
  <c r="AH15" i="33"/>
  <c r="AG15" i="33"/>
  <c r="AF15" i="33"/>
  <c r="AE15" i="33"/>
  <c r="AD15" i="33"/>
  <c r="AC15" i="33"/>
  <c r="AB15" i="33"/>
  <c r="AA15" i="33"/>
  <c r="Z15" i="33"/>
  <c r="Y15" i="33"/>
  <c r="X15" i="33"/>
  <c r="W15" i="33"/>
  <c r="V15" i="33"/>
  <c r="U15" i="33"/>
  <c r="T15" i="33"/>
  <c r="S15" i="33"/>
  <c r="R15" i="33"/>
  <c r="Q15" i="33"/>
  <c r="P15" i="33"/>
  <c r="O15" i="33"/>
  <c r="N15" i="33"/>
  <c r="M15" i="33"/>
  <c r="L15" i="33"/>
  <c r="K15" i="33"/>
  <c r="J15" i="33"/>
  <c r="I15" i="33"/>
  <c r="H15" i="33"/>
  <c r="G15" i="33"/>
  <c r="E164" i="20"/>
  <c r="F164" i="20"/>
  <c r="G164" i="20"/>
  <c r="H164" i="20"/>
  <c r="I164" i="20"/>
  <c r="J164" i="20"/>
  <c r="K164" i="20"/>
  <c r="L164" i="20"/>
  <c r="M164" i="20"/>
  <c r="N164" i="20"/>
  <c r="O164" i="20"/>
  <c r="P164" i="20"/>
  <c r="Q164" i="20"/>
  <c r="R164" i="20"/>
  <c r="S164" i="20"/>
  <c r="T164" i="20"/>
  <c r="U164" i="20"/>
  <c r="V164" i="20"/>
  <c r="W164" i="20"/>
  <c r="X164" i="20"/>
  <c r="Y164" i="20"/>
  <c r="Z164" i="20"/>
  <c r="AA164" i="20"/>
  <c r="AB164" i="20"/>
  <c r="AC164" i="20"/>
  <c r="AD164" i="20"/>
  <c r="AE164" i="20"/>
  <c r="AF164" i="20"/>
  <c r="AG164" i="20"/>
  <c r="AH164" i="20"/>
  <c r="AI164" i="20"/>
  <c r="AJ164" i="20"/>
  <c r="AK164" i="20"/>
  <c r="AL164" i="20"/>
  <c r="AM164" i="20"/>
  <c r="AN164" i="20"/>
  <c r="AO164" i="20"/>
  <c r="AP164" i="20"/>
  <c r="AQ164" i="20"/>
  <c r="AR164" i="20"/>
  <c r="AS164" i="20"/>
  <c r="AT164" i="20"/>
  <c r="AU164" i="20"/>
  <c r="AV164" i="20"/>
  <c r="AW164" i="20"/>
  <c r="AX164" i="20"/>
  <c r="AY164" i="20"/>
  <c r="AZ164" i="20"/>
  <c r="BA164" i="20"/>
  <c r="BB164" i="20"/>
  <c r="BC164" i="20"/>
  <c r="BD164" i="20"/>
  <c r="BE164" i="20"/>
  <c r="BF164" i="20"/>
  <c r="BG164" i="20"/>
  <c r="BH164" i="20"/>
  <c r="BI164" i="20"/>
  <c r="BJ164" i="20"/>
  <c r="BK164" i="20"/>
  <c r="BL164" i="20"/>
  <c r="BM164" i="20"/>
  <c r="BN164" i="20"/>
  <c r="BO164" i="20"/>
  <c r="BP164" i="20"/>
  <c r="BQ164" i="20"/>
  <c r="BR164" i="20"/>
  <c r="BS164" i="20"/>
  <c r="BT164" i="20"/>
  <c r="BU164" i="20"/>
  <c r="BV164" i="20"/>
  <c r="BW164" i="20"/>
  <c r="BX164" i="20"/>
  <c r="BY164" i="20"/>
  <c r="BZ164" i="20"/>
  <c r="CA164" i="20"/>
  <c r="CB164" i="20"/>
  <c r="CC164" i="20"/>
  <c r="CD164" i="20"/>
  <c r="CE164" i="20"/>
  <c r="CF164" i="20"/>
  <c r="CG164" i="20"/>
  <c r="CH164" i="20"/>
  <c r="CI164" i="20"/>
  <c r="CJ164" i="20"/>
  <c r="CK164" i="20"/>
  <c r="CL164" i="20"/>
  <c r="CM164" i="20"/>
  <c r="CN164" i="20"/>
  <c r="CO164" i="20"/>
  <c r="D164" i="20"/>
  <c r="D153" i="20"/>
  <c r="BT6" i="37"/>
  <c r="BT7" i="37"/>
  <c r="BT8" i="37"/>
  <c r="BT9" i="37"/>
  <c r="BT10" i="37"/>
  <c r="BT11" i="37"/>
  <c r="BT12" i="37"/>
  <c r="BT13" i="37"/>
  <c r="BT14" i="37"/>
  <c r="BT15" i="37"/>
  <c r="BT16" i="37"/>
  <c r="BT17" i="37"/>
  <c r="BT18" i="37"/>
  <c r="BT19" i="37"/>
  <c r="BT20" i="37"/>
  <c r="BT21" i="37"/>
  <c r="BT22" i="37"/>
  <c r="BT23" i="37"/>
  <c r="BT24" i="37"/>
  <c r="BT25" i="37"/>
  <c r="BT26" i="37"/>
  <c r="BT27" i="37"/>
  <c r="BT28" i="37"/>
  <c r="BT29" i="37"/>
  <c r="BT30" i="37"/>
  <c r="BT31" i="37"/>
  <c r="BT32" i="37"/>
  <c r="BT33" i="37"/>
  <c r="BT34" i="37"/>
  <c r="BT35" i="37"/>
  <c r="BT36" i="37"/>
  <c r="BT37" i="37"/>
  <c r="BT41" i="37"/>
  <c r="BT5" i="37"/>
  <c r="BR41" i="37"/>
  <c r="DI38" i="25" l="1"/>
  <c r="DH38" i="25"/>
  <c r="DG38" i="25"/>
  <c r="DF38" i="25"/>
  <c r="DE38" i="25"/>
  <c r="DD38" i="25"/>
  <c r="DC38" i="25"/>
  <c r="DB38" i="25"/>
  <c r="DA38" i="25"/>
  <c r="CZ38" i="25"/>
  <c r="CY38" i="25"/>
  <c r="CX38" i="25"/>
  <c r="CW38" i="25"/>
  <c r="CV38" i="25"/>
  <c r="CU38" i="25"/>
  <c r="CT38" i="25"/>
  <c r="CS38" i="25"/>
  <c r="CR38" i="25"/>
  <c r="CQ38" i="25"/>
  <c r="CP38" i="25"/>
  <c r="CO38" i="25"/>
  <c r="CN38" i="25"/>
  <c r="CM38" i="25"/>
  <c r="CL38" i="25"/>
  <c r="CK38" i="25"/>
  <c r="CJ38" i="25"/>
  <c r="CI38" i="25"/>
  <c r="CH38" i="25"/>
  <c r="CG38" i="25"/>
  <c r="CF38" i="25"/>
  <c r="CE38" i="25"/>
  <c r="CD38" i="25"/>
  <c r="CC38" i="25"/>
  <c r="CB38" i="25"/>
  <c r="CA38" i="25"/>
  <c r="BZ38" i="25"/>
  <c r="BY38" i="25"/>
  <c r="BX38" i="25"/>
  <c r="BW38" i="25"/>
  <c r="BV38" i="25"/>
  <c r="BU38" i="25"/>
  <c r="BT38" i="25"/>
  <c r="BS38" i="25"/>
  <c r="BR38" i="25"/>
  <c r="BQ38" i="25"/>
  <c r="BP38" i="25"/>
  <c r="BO38" i="25"/>
  <c r="BN38" i="25"/>
  <c r="BM38" i="25"/>
  <c r="BL38" i="25"/>
  <c r="BK38" i="25"/>
  <c r="BJ38" i="25"/>
  <c r="BI38" i="25"/>
  <c r="BH38" i="25"/>
  <c r="BG38" i="25"/>
  <c r="BF38" i="25"/>
  <c r="BE38" i="25"/>
  <c r="BD38" i="25"/>
  <c r="BC38" i="25"/>
  <c r="BB38" i="25"/>
  <c r="C97" i="31" l="1"/>
  <c r="AK789" i="20"/>
  <c r="AL789" i="20"/>
  <c r="AM789" i="20"/>
  <c r="AM799" i="20" s="1"/>
  <c r="AN789" i="20"/>
  <c r="AN799" i="20" s="1"/>
  <c r="AO789" i="20"/>
  <c r="AO799" i="20" s="1"/>
  <c r="AP789" i="20"/>
  <c r="AP799" i="20" s="1"/>
  <c r="AQ789" i="20"/>
  <c r="AQ799" i="20" s="1"/>
  <c r="AR789" i="20"/>
  <c r="AR799" i="20" s="1"/>
  <c r="AK790" i="20"/>
  <c r="AK800" i="20" s="1"/>
  <c r="AL790" i="20"/>
  <c r="AL800" i="20" s="1"/>
  <c r="AM790" i="20"/>
  <c r="AM800" i="20" s="1"/>
  <c r="AN790" i="20"/>
  <c r="AN800" i="20" s="1"/>
  <c r="AO790" i="20"/>
  <c r="AO800" i="20" s="1"/>
  <c r="AP790" i="20"/>
  <c r="AP800" i="20" s="1"/>
  <c r="AQ790" i="20"/>
  <c r="AQ800" i="20" s="1"/>
  <c r="AR790" i="20"/>
  <c r="AR800" i="20" s="1"/>
  <c r="AK791" i="20"/>
  <c r="AK801" i="20" s="1"/>
  <c r="AL791" i="20"/>
  <c r="AL801" i="20" s="1"/>
  <c r="AM791" i="20"/>
  <c r="AM801" i="20" s="1"/>
  <c r="AN791" i="20"/>
  <c r="AN801" i="20" s="1"/>
  <c r="AO791" i="20"/>
  <c r="AO801" i="20" s="1"/>
  <c r="AP791" i="20"/>
  <c r="AP801" i="20" s="1"/>
  <c r="AQ791" i="20"/>
  <c r="AQ801" i="20" s="1"/>
  <c r="AR791" i="20"/>
  <c r="AR801" i="20" s="1"/>
  <c r="AK792" i="20"/>
  <c r="AK802" i="20" s="1"/>
  <c r="AL792" i="20"/>
  <c r="AL802" i="20" s="1"/>
  <c r="AM792" i="20"/>
  <c r="AM802" i="20" s="1"/>
  <c r="AN792" i="20"/>
  <c r="AN802" i="20" s="1"/>
  <c r="AO792" i="20"/>
  <c r="AO802" i="20" s="1"/>
  <c r="AP792" i="20"/>
  <c r="AP802" i="20" s="1"/>
  <c r="AQ792" i="20"/>
  <c r="AQ802" i="20" s="1"/>
  <c r="AR792" i="20"/>
  <c r="AR802" i="20" s="1"/>
  <c r="AK793" i="20"/>
  <c r="AK803" i="20" s="1"/>
  <c r="AL793" i="20"/>
  <c r="AL803" i="20" s="1"/>
  <c r="AM793" i="20"/>
  <c r="AM803" i="20" s="1"/>
  <c r="AN793" i="20"/>
  <c r="AN803" i="20" s="1"/>
  <c r="AO793" i="20"/>
  <c r="AO803" i="20" s="1"/>
  <c r="AP793" i="20"/>
  <c r="AP803" i="20" s="1"/>
  <c r="AQ793" i="20"/>
  <c r="AQ803" i="20" s="1"/>
  <c r="AR793" i="20"/>
  <c r="AR803" i="20" s="1"/>
  <c r="AK794" i="20"/>
  <c r="AK804" i="20" s="1"/>
  <c r="AL794" i="20"/>
  <c r="AL804" i="20" s="1"/>
  <c r="AM794" i="20"/>
  <c r="AM804" i="20" s="1"/>
  <c r="AN794" i="20"/>
  <c r="AN804" i="20" s="1"/>
  <c r="AO794" i="20"/>
  <c r="AO804" i="20" s="1"/>
  <c r="AP794" i="20"/>
  <c r="AP804" i="20" s="1"/>
  <c r="AQ794" i="20"/>
  <c r="AQ804" i="20" s="1"/>
  <c r="AR794" i="20"/>
  <c r="AR804" i="20" s="1"/>
  <c r="AK799" i="20"/>
  <c r="AL799" i="20"/>
  <c r="AF110" i="20"/>
  <c r="AF111" i="20"/>
  <c r="AF112" i="20"/>
  <c r="AF113" i="20"/>
  <c r="AN96" i="20"/>
  <c r="AO96" i="20"/>
  <c r="AP96" i="20"/>
  <c r="AQ96" i="20"/>
  <c r="AR96" i="20"/>
  <c r="AS96" i="20"/>
  <c r="AT96" i="20"/>
  <c r="AU96" i="20"/>
  <c r="AV96" i="20"/>
  <c r="AW96" i="20"/>
  <c r="AX96" i="20"/>
  <c r="AY96" i="20"/>
  <c r="AZ96" i="20"/>
  <c r="BA96" i="20"/>
  <c r="BB96" i="20"/>
  <c r="BC96" i="20"/>
  <c r="BD96" i="20"/>
  <c r="BE96" i="20"/>
  <c r="BF96" i="20"/>
  <c r="BG96" i="20"/>
  <c r="BH96" i="20"/>
  <c r="BI96" i="20"/>
  <c r="BJ96" i="20"/>
  <c r="BK96" i="20"/>
  <c r="BL96" i="20"/>
  <c r="BM96" i="20"/>
  <c r="BN96" i="20"/>
  <c r="BO96" i="20"/>
  <c r="BP96" i="20"/>
  <c r="BQ96" i="20"/>
  <c r="BR96" i="20"/>
  <c r="BS96" i="20"/>
  <c r="BT96" i="20"/>
  <c r="BU96" i="20"/>
  <c r="BV96" i="20"/>
  <c r="BW96" i="20"/>
  <c r="BX96" i="20"/>
  <c r="BY96" i="20"/>
  <c r="BZ96" i="20"/>
  <c r="CA96" i="20"/>
  <c r="CB96" i="20"/>
  <c r="CC96" i="20"/>
  <c r="CD96" i="20"/>
  <c r="CE96" i="20"/>
  <c r="CF96" i="20"/>
  <c r="CG96" i="20"/>
  <c r="CH96" i="20"/>
  <c r="CI96" i="20"/>
  <c r="CJ96" i="20"/>
  <c r="CK96" i="20"/>
  <c r="CL96" i="20"/>
  <c r="CM96" i="20"/>
  <c r="CN96" i="20"/>
  <c r="CO96" i="20"/>
  <c r="AN97" i="20"/>
  <c r="AO97" i="20"/>
  <c r="AP97" i="20"/>
  <c r="AQ97" i="20"/>
  <c r="AR97" i="20"/>
  <c r="AS97" i="20"/>
  <c r="AT97" i="20"/>
  <c r="AU97" i="20"/>
  <c r="AV97" i="20"/>
  <c r="AW97" i="20"/>
  <c r="AX97" i="20"/>
  <c r="AY97" i="20"/>
  <c r="AZ97" i="20"/>
  <c r="BA97" i="20"/>
  <c r="BB97" i="20"/>
  <c r="BC97" i="20"/>
  <c r="BD97" i="20"/>
  <c r="BE97" i="20"/>
  <c r="BF97" i="20"/>
  <c r="BG97" i="20"/>
  <c r="BH97" i="20"/>
  <c r="BI97" i="20"/>
  <c r="BJ97" i="20"/>
  <c r="BK97" i="20"/>
  <c r="BL97" i="20"/>
  <c r="BM97" i="20"/>
  <c r="BN97" i="20"/>
  <c r="BO97" i="20"/>
  <c r="BP97" i="20"/>
  <c r="BQ97" i="20"/>
  <c r="BR97" i="20"/>
  <c r="BS97" i="20"/>
  <c r="BT97" i="20"/>
  <c r="BU97" i="20"/>
  <c r="BV97" i="20"/>
  <c r="BW97" i="20"/>
  <c r="BX97" i="20"/>
  <c r="BY97" i="20"/>
  <c r="BZ97" i="20"/>
  <c r="CA97" i="20"/>
  <c r="CB97" i="20"/>
  <c r="CC97" i="20"/>
  <c r="CD97" i="20"/>
  <c r="CE97" i="20"/>
  <c r="CF97" i="20"/>
  <c r="CG97" i="20"/>
  <c r="CH97" i="20"/>
  <c r="CI97" i="20"/>
  <c r="CJ97" i="20"/>
  <c r="CK97" i="20"/>
  <c r="CL97" i="20"/>
  <c r="CM97" i="20"/>
  <c r="CN97" i="20"/>
  <c r="CO97" i="20"/>
  <c r="AN98" i="20"/>
  <c r="AO98" i="20"/>
  <c r="AP98" i="20"/>
  <c r="AQ98" i="20"/>
  <c r="AR98" i="20"/>
  <c r="AS98" i="20"/>
  <c r="AT98" i="20"/>
  <c r="AU98" i="20"/>
  <c r="AV98" i="20"/>
  <c r="AW98" i="20"/>
  <c r="AX98" i="20"/>
  <c r="AY98" i="20"/>
  <c r="AZ98" i="20"/>
  <c r="BA98" i="20"/>
  <c r="BB98" i="20"/>
  <c r="BC98" i="20"/>
  <c r="BD98" i="20"/>
  <c r="BE98" i="20"/>
  <c r="BF98" i="20"/>
  <c r="BG98" i="20"/>
  <c r="BH98" i="20"/>
  <c r="BI98" i="20"/>
  <c r="BJ98" i="20"/>
  <c r="BK98" i="20"/>
  <c r="BL98" i="20"/>
  <c r="BM98" i="20"/>
  <c r="BN98" i="20"/>
  <c r="BO98" i="20"/>
  <c r="BP98" i="20"/>
  <c r="BQ98" i="20"/>
  <c r="BR98" i="20"/>
  <c r="BS98" i="20"/>
  <c r="BT98" i="20"/>
  <c r="BU98" i="20"/>
  <c r="BV98" i="20"/>
  <c r="BW98" i="20"/>
  <c r="BX98" i="20"/>
  <c r="BY98" i="20"/>
  <c r="BZ98" i="20"/>
  <c r="CA98" i="20"/>
  <c r="CB98" i="20"/>
  <c r="CC98" i="20"/>
  <c r="CD98" i="20"/>
  <c r="CE98" i="20"/>
  <c r="CF98" i="20"/>
  <c r="CG98" i="20"/>
  <c r="CH98" i="20"/>
  <c r="CI98" i="20"/>
  <c r="CJ98" i="20"/>
  <c r="CK98" i="20"/>
  <c r="CL98" i="20"/>
  <c r="CM98" i="20"/>
  <c r="CN98" i="20"/>
  <c r="CO98" i="20"/>
  <c r="D56" i="20" a="1"/>
  <c r="AI41" i="37"/>
  <c r="AH41" i="37"/>
  <c r="AG41" i="37"/>
  <c r="AF41" i="37"/>
  <c r="AE41" i="37"/>
  <c r="AD41" i="37"/>
  <c r="AK6" i="37"/>
  <c r="AL6" i="37"/>
  <c r="AM6" i="37"/>
  <c r="AN6" i="37"/>
  <c r="AO6" i="37"/>
  <c r="AK7" i="37"/>
  <c r="AL7" i="37"/>
  <c r="AM7" i="37"/>
  <c r="AN7" i="37"/>
  <c r="AO7" i="37"/>
  <c r="AK8" i="37"/>
  <c r="AL8" i="37"/>
  <c r="AM8" i="37"/>
  <c r="AN8" i="37"/>
  <c r="AO8" i="37"/>
  <c r="AK9" i="37"/>
  <c r="AL9" i="37"/>
  <c r="AM9" i="37"/>
  <c r="AN9" i="37"/>
  <c r="AO9" i="37"/>
  <c r="AK10" i="37"/>
  <c r="AL10" i="37"/>
  <c r="AM10" i="37"/>
  <c r="AN10" i="37"/>
  <c r="AO10" i="37"/>
  <c r="AK11" i="37"/>
  <c r="AL11" i="37"/>
  <c r="AM11" i="37"/>
  <c r="AN11" i="37"/>
  <c r="AO11" i="37"/>
  <c r="AK12" i="37"/>
  <c r="AL12" i="37"/>
  <c r="AM12" i="37"/>
  <c r="AN12" i="37"/>
  <c r="AO12" i="37"/>
  <c r="AK13" i="37"/>
  <c r="AL13" i="37"/>
  <c r="AM13" i="37"/>
  <c r="AN13" i="37"/>
  <c r="AO13" i="37"/>
  <c r="AK14" i="37"/>
  <c r="AL14" i="37"/>
  <c r="AM14" i="37"/>
  <c r="AN14" i="37"/>
  <c r="AO14" i="37"/>
  <c r="AK15" i="37"/>
  <c r="AL15" i="37"/>
  <c r="AM15" i="37"/>
  <c r="AN15" i="37"/>
  <c r="AO15" i="37"/>
  <c r="AK16" i="37"/>
  <c r="AL16" i="37"/>
  <c r="AM16" i="37"/>
  <c r="AN16" i="37"/>
  <c r="AO16" i="37"/>
  <c r="AK17" i="37"/>
  <c r="AL17" i="37"/>
  <c r="AM17" i="37"/>
  <c r="AN17" i="37"/>
  <c r="AO17" i="37"/>
  <c r="AK18" i="37"/>
  <c r="AL18" i="37"/>
  <c r="AM18" i="37"/>
  <c r="AN18" i="37"/>
  <c r="AO18" i="37"/>
  <c r="AK19" i="37"/>
  <c r="AL19" i="37"/>
  <c r="AM19" i="37"/>
  <c r="AN19" i="37"/>
  <c r="AO19" i="37"/>
  <c r="AK20" i="37"/>
  <c r="AL20" i="37"/>
  <c r="AM20" i="37"/>
  <c r="AN20" i="37"/>
  <c r="AO20" i="37"/>
  <c r="AK21" i="37"/>
  <c r="AL21" i="37"/>
  <c r="AM21" i="37"/>
  <c r="AN21" i="37"/>
  <c r="AO21" i="37"/>
  <c r="AK22" i="37"/>
  <c r="AL22" i="37"/>
  <c r="AM22" i="37"/>
  <c r="AN22" i="37"/>
  <c r="AO22" i="37"/>
  <c r="AK23" i="37"/>
  <c r="AL23" i="37"/>
  <c r="AM23" i="37"/>
  <c r="AN23" i="37"/>
  <c r="AO23" i="37"/>
  <c r="AK24" i="37"/>
  <c r="AL24" i="37"/>
  <c r="AM24" i="37"/>
  <c r="AN24" i="37"/>
  <c r="AO24" i="37"/>
  <c r="AK25" i="37"/>
  <c r="AL25" i="37"/>
  <c r="AM25" i="37"/>
  <c r="AN25" i="37"/>
  <c r="AO25" i="37"/>
  <c r="AK26" i="37"/>
  <c r="AL26" i="37"/>
  <c r="AM26" i="37"/>
  <c r="AN26" i="37"/>
  <c r="AO26" i="37"/>
  <c r="AK27" i="37"/>
  <c r="AL27" i="37"/>
  <c r="AM27" i="37"/>
  <c r="AN27" i="37"/>
  <c r="AO27" i="37"/>
  <c r="AK28" i="37"/>
  <c r="AL28" i="37"/>
  <c r="AM28" i="37"/>
  <c r="AN28" i="37"/>
  <c r="AO28" i="37"/>
  <c r="AK29" i="37"/>
  <c r="AL29" i="37"/>
  <c r="AM29" i="37"/>
  <c r="AN29" i="37"/>
  <c r="AO29" i="37"/>
  <c r="AK30" i="37"/>
  <c r="AL30" i="37"/>
  <c r="AM30" i="37"/>
  <c r="AN30" i="37"/>
  <c r="AO30" i="37"/>
  <c r="AK31" i="37"/>
  <c r="AL31" i="37"/>
  <c r="AM31" i="37"/>
  <c r="AN31" i="37"/>
  <c r="AO31" i="37"/>
  <c r="AK32" i="37"/>
  <c r="AL32" i="37"/>
  <c r="AM32" i="37"/>
  <c r="AN32" i="37"/>
  <c r="AO32" i="37"/>
  <c r="AK33" i="37"/>
  <c r="AL33" i="37"/>
  <c r="AM33" i="37"/>
  <c r="AN33" i="37"/>
  <c r="AO33" i="37"/>
  <c r="AK34" i="37"/>
  <c r="AL34" i="37"/>
  <c r="AM34" i="37"/>
  <c r="AN34" i="37"/>
  <c r="AO34" i="37"/>
  <c r="AK35" i="37"/>
  <c r="AL35" i="37"/>
  <c r="AM35" i="37"/>
  <c r="AN35" i="37"/>
  <c r="AO35" i="37"/>
  <c r="AK36" i="37"/>
  <c r="AL36" i="37"/>
  <c r="AM36" i="37"/>
  <c r="AN36" i="37"/>
  <c r="AO36" i="37"/>
  <c r="AK37" i="37"/>
  <c r="AL37" i="37"/>
  <c r="AM37" i="37"/>
  <c r="AN37" i="37"/>
  <c r="AO37" i="37"/>
  <c r="AK38" i="37"/>
  <c r="AL38" i="37"/>
  <c r="AM38" i="37"/>
  <c r="AN38" i="37"/>
  <c r="AO38" i="37"/>
  <c r="AK39" i="37"/>
  <c r="AL39" i="37"/>
  <c r="AM39" i="37"/>
  <c r="AN39" i="37"/>
  <c r="AO39" i="37"/>
  <c r="AK40" i="37"/>
  <c r="AL40" i="37"/>
  <c r="AM40" i="37"/>
  <c r="AN40" i="37"/>
  <c r="AO40" i="37"/>
  <c r="AL5" i="37"/>
  <c r="AM5" i="37"/>
  <c r="AN5" i="37"/>
  <c r="AO5" i="37"/>
  <c r="AK5" i="37"/>
  <c r="AI37" i="37"/>
  <c r="AI36" i="37"/>
  <c r="AI35" i="37"/>
  <c r="AI34" i="37"/>
  <c r="AI33" i="37"/>
  <c r="AI32" i="37"/>
  <c r="AI31" i="37"/>
  <c r="AI30" i="37"/>
  <c r="AI29" i="37"/>
  <c r="AI28" i="37"/>
  <c r="AI27" i="37"/>
  <c r="AI26" i="37"/>
  <c r="AI25" i="37"/>
  <c r="AI24" i="37"/>
  <c r="AI23" i="37"/>
  <c r="AI22" i="37"/>
  <c r="AI21" i="37"/>
  <c r="AI20" i="37"/>
  <c r="AI19" i="37"/>
  <c r="AI18" i="37"/>
  <c r="AI17" i="37"/>
  <c r="AI16" i="37"/>
  <c r="AI15" i="37"/>
  <c r="AI14" i="37"/>
  <c r="AI13" i="37"/>
  <c r="AI12" i="37"/>
  <c r="AI11" i="37"/>
  <c r="AI10" i="37"/>
  <c r="AI9" i="37"/>
  <c r="AI8" i="37"/>
  <c r="AI7" i="37"/>
  <c r="AI6" i="37"/>
  <c r="AI5" i="37"/>
  <c r="D56" i="20" l="1"/>
  <c r="AP809" i="20"/>
  <c r="AL808" i="20"/>
  <c r="AO809" i="20"/>
  <c r="AN810" i="20"/>
  <c r="AN809" i="20"/>
  <c r="AQ809" i="20"/>
  <c r="AR810" i="20"/>
  <c r="AN808" i="20"/>
  <c r="AP810" i="20"/>
  <c r="AO808" i="20"/>
  <c r="AR808" i="20"/>
  <c r="AQ808" i="20"/>
  <c r="AP808" i="20"/>
  <c r="AO810" i="20"/>
  <c r="AM808" i="20"/>
  <c r="AM809" i="20"/>
  <c r="AK810" i="20"/>
  <c r="AQ810" i="20"/>
  <c r="AR809" i="20"/>
  <c r="AL809" i="20"/>
  <c r="AL810" i="20"/>
  <c r="AK809" i="20"/>
  <c r="AK808" i="20"/>
  <c r="AM810" i="20"/>
  <c r="BM6" i="37" l="1"/>
  <c r="BN6" i="37"/>
  <c r="BO6" i="37"/>
  <c r="BP6" i="37"/>
  <c r="BQ6" i="37"/>
  <c r="BM7" i="37"/>
  <c r="BN7" i="37"/>
  <c r="BO7" i="37"/>
  <c r="BP7" i="37"/>
  <c r="BQ7" i="37"/>
  <c r="BM8" i="37"/>
  <c r="BN8" i="37"/>
  <c r="BO8" i="37"/>
  <c r="BP8" i="37"/>
  <c r="BQ8" i="37"/>
  <c r="BM9" i="37"/>
  <c r="BN9" i="37"/>
  <c r="BO9" i="37"/>
  <c r="BP9" i="37"/>
  <c r="BQ9" i="37"/>
  <c r="BM10" i="37"/>
  <c r="BN10" i="37"/>
  <c r="BO10" i="37"/>
  <c r="BP10" i="37"/>
  <c r="BQ10" i="37"/>
  <c r="BM11" i="37"/>
  <c r="BN11" i="37"/>
  <c r="BO11" i="37"/>
  <c r="BP11" i="37"/>
  <c r="BQ11" i="37"/>
  <c r="BM12" i="37"/>
  <c r="BN12" i="37"/>
  <c r="BO12" i="37"/>
  <c r="BP12" i="37"/>
  <c r="BQ12" i="37"/>
  <c r="BM13" i="37"/>
  <c r="BN13" i="37"/>
  <c r="BO13" i="37"/>
  <c r="BP13" i="37"/>
  <c r="BQ13" i="37"/>
  <c r="BM14" i="37"/>
  <c r="BN14" i="37"/>
  <c r="BO14" i="37"/>
  <c r="BP14" i="37"/>
  <c r="BQ14" i="37"/>
  <c r="BM15" i="37"/>
  <c r="BN15" i="37"/>
  <c r="BO15" i="37"/>
  <c r="BP15" i="37"/>
  <c r="BQ15" i="37"/>
  <c r="BM16" i="37"/>
  <c r="BN16" i="37"/>
  <c r="BO16" i="37"/>
  <c r="BP16" i="37"/>
  <c r="BQ16" i="37"/>
  <c r="BM17" i="37"/>
  <c r="BN17" i="37"/>
  <c r="BO17" i="37"/>
  <c r="BP17" i="37"/>
  <c r="BQ17" i="37"/>
  <c r="BM18" i="37"/>
  <c r="BN18" i="37"/>
  <c r="BO18" i="37"/>
  <c r="BP18" i="37"/>
  <c r="BQ18" i="37"/>
  <c r="BM19" i="37"/>
  <c r="BN19" i="37"/>
  <c r="BO19" i="37"/>
  <c r="BP19" i="37"/>
  <c r="BQ19" i="37"/>
  <c r="BM20" i="37"/>
  <c r="BN20" i="37"/>
  <c r="BO20" i="37"/>
  <c r="BP20" i="37"/>
  <c r="BQ20" i="37"/>
  <c r="BM21" i="37"/>
  <c r="BN21" i="37"/>
  <c r="BO21" i="37"/>
  <c r="BP21" i="37"/>
  <c r="BQ21" i="37"/>
  <c r="BM22" i="37"/>
  <c r="BN22" i="37"/>
  <c r="BO22" i="37"/>
  <c r="BP22" i="37"/>
  <c r="BQ22" i="37"/>
  <c r="BM23" i="37"/>
  <c r="BN23" i="37"/>
  <c r="BO23" i="37"/>
  <c r="BP23" i="37"/>
  <c r="BQ23" i="37"/>
  <c r="BM24" i="37"/>
  <c r="BN24" i="37"/>
  <c r="BO24" i="37"/>
  <c r="BP24" i="37"/>
  <c r="BQ24" i="37"/>
  <c r="BM25" i="37"/>
  <c r="BN25" i="37"/>
  <c r="BO25" i="37"/>
  <c r="BP25" i="37"/>
  <c r="BQ25" i="37"/>
  <c r="BM26" i="37"/>
  <c r="BN26" i="37"/>
  <c r="BO26" i="37"/>
  <c r="BP26" i="37"/>
  <c r="BQ26" i="37"/>
  <c r="BM27" i="37"/>
  <c r="BN27" i="37"/>
  <c r="BO27" i="37"/>
  <c r="BP27" i="37"/>
  <c r="BQ27" i="37"/>
  <c r="BM28" i="37"/>
  <c r="BN28" i="37"/>
  <c r="BO28" i="37"/>
  <c r="BP28" i="37"/>
  <c r="BQ28" i="37"/>
  <c r="BM29" i="37"/>
  <c r="BN29" i="37"/>
  <c r="BO29" i="37"/>
  <c r="BP29" i="37"/>
  <c r="BQ29" i="37"/>
  <c r="BM30" i="37"/>
  <c r="BN30" i="37"/>
  <c r="BO30" i="37"/>
  <c r="BP30" i="37"/>
  <c r="BQ30" i="37"/>
  <c r="BM31" i="37"/>
  <c r="BN31" i="37"/>
  <c r="BO31" i="37"/>
  <c r="BP31" i="37"/>
  <c r="BQ31" i="37"/>
  <c r="BM32" i="37"/>
  <c r="BN32" i="37"/>
  <c r="BO32" i="37"/>
  <c r="BP32" i="37"/>
  <c r="BQ32" i="37"/>
  <c r="BM33" i="37"/>
  <c r="BN33" i="37"/>
  <c r="BO33" i="37"/>
  <c r="BP33" i="37"/>
  <c r="BQ33" i="37"/>
  <c r="BM34" i="37"/>
  <c r="BN34" i="37"/>
  <c r="BO34" i="37"/>
  <c r="BP34" i="37"/>
  <c r="BQ34" i="37"/>
  <c r="BM35" i="37"/>
  <c r="BN35" i="37"/>
  <c r="BO35" i="37"/>
  <c r="BP35" i="37"/>
  <c r="BQ35" i="37"/>
  <c r="BM36" i="37"/>
  <c r="BN36" i="37"/>
  <c r="BO36" i="37"/>
  <c r="BP36" i="37"/>
  <c r="BQ36" i="37"/>
  <c r="BM37" i="37"/>
  <c r="BN37" i="37"/>
  <c r="BO37" i="37"/>
  <c r="BP37" i="37"/>
  <c r="BQ37" i="37"/>
  <c r="BN5" i="37"/>
  <c r="BO5" i="37"/>
  <c r="BP5" i="37"/>
  <c r="BQ5" i="37"/>
  <c r="BM5" i="37"/>
  <c r="AB37" i="37"/>
  <c r="AB36" i="37"/>
  <c r="AB34" i="37"/>
  <c r="AB33" i="37"/>
  <c r="AB32" i="37"/>
  <c r="AB29" i="37"/>
  <c r="AB28" i="37"/>
  <c r="AB27" i="37"/>
  <c r="AB25" i="37"/>
  <c r="AB24" i="37"/>
  <c r="AB22" i="37"/>
  <c r="AB21" i="37"/>
  <c r="AB20" i="37"/>
  <c r="AB17" i="37"/>
  <c r="AB16" i="37"/>
  <c r="AB15" i="37"/>
  <c r="AB13" i="37"/>
  <c r="AB12" i="37"/>
  <c r="AB10" i="37"/>
  <c r="AB9" i="37"/>
  <c r="AB8" i="37"/>
  <c r="AA41" i="37"/>
  <c r="AB6" i="37"/>
  <c r="AB5" i="37"/>
  <c r="AB7" i="37"/>
  <c r="AB11" i="37"/>
  <c r="Z41" i="37"/>
  <c r="AB14" i="37"/>
  <c r="AB18" i="37"/>
  <c r="AB19" i="37"/>
  <c r="AB23" i="37"/>
  <c r="AB26" i="37"/>
  <c r="AB30" i="37"/>
  <c r="AB31" i="37"/>
  <c r="AB35" i="37"/>
  <c r="Y41" i="37"/>
  <c r="BR5" i="37" l="1"/>
  <c r="BR31" i="37"/>
  <c r="BR19" i="37"/>
  <c r="BR7" i="37"/>
  <c r="BR8" i="37"/>
  <c r="BR18" i="37"/>
  <c r="BR9" i="37"/>
  <c r="BR27" i="37"/>
  <c r="BR34" i="37"/>
  <c r="BR22" i="37"/>
  <c r="BR10" i="37"/>
  <c r="BR21" i="37"/>
  <c r="BR28" i="37"/>
  <c r="BR16" i="37"/>
  <c r="BR35" i="37"/>
  <c r="BR30" i="37"/>
  <c r="BR23" i="37"/>
  <c r="BR11" i="37"/>
  <c r="BR6" i="37"/>
  <c r="BR37" i="37"/>
  <c r="BR25" i="37"/>
  <c r="BR29" i="37"/>
  <c r="BR17" i="37"/>
  <c r="BR26" i="37"/>
  <c r="BR14" i="37"/>
  <c r="BR33" i="37"/>
  <c r="BR13" i="37"/>
  <c r="BR32" i="37"/>
  <c r="BR20" i="37"/>
  <c r="BR15" i="37"/>
  <c r="BR36" i="37"/>
  <c r="BR24" i="37"/>
  <c r="BR12" i="37"/>
  <c r="W41" i="37"/>
  <c r="AB41" i="37"/>
  <c r="X41" i="37"/>
  <c r="Z9" i="16" l="1"/>
  <c r="Z7" i="16" l="1"/>
  <c r="AK103" i="20" l="1"/>
  <c r="AL103" i="20"/>
  <c r="AM103" i="20"/>
  <c r="AN103" i="20"/>
  <c r="AO103" i="20"/>
  <c r="AP103" i="20"/>
  <c r="AQ103" i="20"/>
  <c r="AR103" i="20"/>
  <c r="AS103" i="20"/>
  <c r="AT103" i="20"/>
  <c r="AU103" i="20"/>
  <c r="AV103" i="20"/>
  <c r="AW103" i="20"/>
  <c r="AX103" i="20"/>
  <c r="AY103" i="20"/>
  <c r="AZ103" i="20"/>
  <c r="BA103" i="20"/>
  <c r="BB103" i="20"/>
  <c r="BC103" i="20"/>
  <c r="BD103" i="20"/>
  <c r="BE103" i="20"/>
  <c r="BF103" i="20"/>
  <c r="BG103" i="20"/>
  <c r="BH103" i="20"/>
  <c r="BI103" i="20"/>
  <c r="BJ103" i="20"/>
  <c r="BK103" i="20"/>
  <c r="BL103" i="20"/>
  <c r="BM103" i="20"/>
  <c r="BN103" i="20"/>
  <c r="BO103" i="20"/>
  <c r="BP103" i="20"/>
  <c r="BQ103" i="20"/>
  <c r="BR103" i="20"/>
  <c r="BS103" i="20"/>
  <c r="BT103" i="20"/>
  <c r="BU103" i="20"/>
  <c r="BV103" i="20"/>
  <c r="BW103" i="20"/>
  <c r="BX103" i="20"/>
  <c r="BY103" i="20"/>
  <c r="BZ103" i="20"/>
  <c r="CA103" i="20"/>
  <c r="CB103" i="20"/>
  <c r="CC103" i="20"/>
  <c r="CD103" i="20"/>
  <c r="CE103" i="20"/>
  <c r="CF103" i="20"/>
  <c r="CG103" i="20"/>
  <c r="CH103" i="20"/>
  <c r="CI103" i="20"/>
  <c r="CJ103" i="20"/>
  <c r="CK103" i="20"/>
  <c r="CL103" i="20"/>
  <c r="CM103" i="20"/>
  <c r="CN103" i="20"/>
  <c r="CO103" i="20"/>
  <c r="AK104" i="20"/>
  <c r="AL104" i="20"/>
  <c r="AM104" i="20"/>
  <c r="AN104" i="20"/>
  <c r="AO104" i="20"/>
  <c r="AP104" i="20"/>
  <c r="AQ104" i="20"/>
  <c r="AR104" i="20"/>
  <c r="AS104" i="20"/>
  <c r="AT104" i="20"/>
  <c r="AU104" i="20"/>
  <c r="AV104" i="20"/>
  <c r="AW104" i="20"/>
  <c r="AX104" i="20"/>
  <c r="AY104" i="20"/>
  <c r="AZ104" i="20"/>
  <c r="BA104" i="20"/>
  <c r="BB104" i="20"/>
  <c r="BC104" i="20"/>
  <c r="BD104" i="20"/>
  <c r="BE104" i="20"/>
  <c r="BF104" i="20"/>
  <c r="BG104" i="20"/>
  <c r="BH104" i="20"/>
  <c r="BI104" i="20"/>
  <c r="BJ104" i="20"/>
  <c r="BK104" i="20"/>
  <c r="BL104" i="20"/>
  <c r="BM104" i="20"/>
  <c r="BN104" i="20"/>
  <c r="BO104" i="20"/>
  <c r="BP104" i="20"/>
  <c r="BQ104" i="20"/>
  <c r="BR104" i="20"/>
  <c r="BS104" i="20"/>
  <c r="BT104" i="20"/>
  <c r="BU104" i="20"/>
  <c r="BV104" i="20"/>
  <c r="BW104" i="20"/>
  <c r="BX104" i="20"/>
  <c r="BY104" i="20"/>
  <c r="BZ104" i="20"/>
  <c r="CA104" i="20"/>
  <c r="CB104" i="20"/>
  <c r="CC104" i="20"/>
  <c r="CD104" i="20"/>
  <c r="CE104" i="20"/>
  <c r="CF104" i="20"/>
  <c r="CG104" i="20"/>
  <c r="CH104" i="20"/>
  <c r="CI104" i="20"/>
  <c r="CJ104" i="20"/>
  <c r="CK104" i="20"/>
  <c r="CL104" i="20"/>
  <c r="CM104" i="20"/>
  <c r="CN104" i="20"/>
  <c r="CO104" i="20"/>
  <c r="AK105" i="20"/>
  <c r="AL105" i="20"/>
  <c r="AM105" i="20"/>
  <c r="AN105" i="20"/>
  <c r="AO105" i="20"/>
  <c r="AP105" i="20"/>
  <c r="AQ105" i="20"/>
  <c r="AR105" i="20"/>
  <c r="AS105" i="20"/>
  <c r="AT105" i="20"/>
  <c r="AU105" i="20"/>
  <c r="AV105" i="20"/>
  <c r="AW105" i="20"/>
  <c r="AX105" i="20"/>
  <c r="AY105" i="20"/>
  <c r="AZ105" i="20"/>
  <c r="BA105" i="20"/>
  <c r="BB105" i="20"/>
  <c r="BC105" i="20"/>
  <c r="BD105" i="20"/>
  <c r="BE105" i="20"/>
  <c r="BF105" i="20"/>
  <c r="BG105" i="20"/>
  <c r="BH105" i="20"/>
  <c r="BI105" i="20"/>
  <c r="BJ105" i="20"/>
  <c r="BK105" i="20"/>
  <c r="BL105" i="20"/>
  <c r="BM105" i="20"/>
  <c r="BN105" i="20"/>
  <c r="BO105" i="20"/>
  <c r="BP105" i="20"/>
  <c r="BQ105" i="20"/>
  <c r="BR105" i="20"/>
  <c r="BS105" i="20"/>
  <c r="BT105" i="20"/>
  <c r="BU105" i="20"/>
  <c r="BV105" i="20"/>
  <c r="BW105" i="20"/>
  <c r="BX105" i="20"/>
  <c r="BY105" i="20"/>
  <c r="BZ105" i="20"/>
  <c r="CA105" i="20"/>
  <c r="CB105" i="20"/>
  <c r="CC105" i="20"/>
  <c r="CD105" i="20"/>
  <c r="CE105" i="20"/>
  <c r="CF105" i="20"/>
  <c r="CG105" i="20"/>
  <c r="CH105" i="20"/>
  <c r="CI105" i="20"/>
  <c r="CJ105" i="20"/>
  <c r="CK105" i="20"/>
  <c r="CL105" i="20"/>
  <c r="CM105" i="20"/>
  <c r="CN105" i="20"/>
  <c r="CO105" i="20"/>
  <c r="E110" i="20"/>
  <c r="F110" i="20"/>
  <c r="G110" i="20"/>
  <c r="H110" i="20"/>
  <c r="I110" i="20"/>
  <c r="J110" i="20"/>
  <c r="K110" i="20"/>
  <c r="L110" i="20"/>
  <c r="M110" i="20"/>
  <c r="N110" i="20"/>
  <c r="O110" i="20"/>
  <c r="P110" i="20"/>
  <c r="Q110" i="20"/>
  <c r="R110" i="20"/>
  <c r="S110" i="20"/>
  <c r="T110" i="20"/>
  <c r="U110" i="20"/>
  <c r="V110" i="20"/>
  <c r="W110" i="20"/>
  <c r="X110" i="20"/>
  <c r="Y110" i="20"/>
  <c r="Z110" i="20"/>
  <c r="AA110" i="20"/>
  <c r="AB110" i="20"/>
  <c r="AC110" i="20"/>
  <c r="AD110" i="20"/>
  <c r="AE110" i="20"/>
  <c r="E111" i="20"/>
  <c r="F111" i="20"/>
  <c r="G111" i="20"/>
  <c r="H111" i="20"/>
  <c r="I111" i="20"/>
  <c r="J111" i="20"/>
  <c r="K111" i="20"/>
  <c r="L111" i="20"/>
  <c r="M111" i="20"/>
  <c r="N111" i="20"/>
  <c r="O111" i="20"/>
  <c r="P111" i="20"/>
  <c r="Q111" i="20"/>
  <c r="R111" i="20"/>
  <c r="S111" i="20"/>
  <c r="T111" i="20"/>
  <c r="U111" i="20"/>
  <c r="V111" i="20"/>
  <c r="W111" i="20"/>
  <c r="X111" i="20"/>
  <c r="Y111" i="20"/>
  <c r="Z111" i="20"/>
  <c r="AA111" i="20"/>
  <c r="AB111" i="20"/>
  <c r="AC111" i="20"/>
  <c r="AD111" i="20"/>
  <c r="AE111" i="20"/>
  <c r="E112" i="20"/>
  <c r="F112" i="20"/>
  <c r="G112" i="20"/>
  <c r="H112" i="20"/>
  <c r="I112" i="20"/>
  <c r="J112" i="20"/>
  <c r="K112" i="20"/>
  <c r="L112" i="20"/>
  <c r="M112" i="20"/>
  <c r="N112" i="20"/>
  <c r="O112" i="20"/>
  <c r="P112" i="20"/>
  <c r="Q112" i="20"/>
  <c r="R112" i="20"/>
  <c r="S112" i="20"/>
  <c r="T112" i="20"/>
  <c r="U112" i="20"/>
  <c r="V112" i="20"/>
  <c r="W112" i="20"/>
  <c r="X112" i="20"/>
  <c r="Y112" i="20"/>
  <c r="Z112" i="20"/>
  <c r="AA112" i="20"/>
  <c r="AB112" i="20"/>
  <c r="AC112" i="20"/>
  <c r="AD112" i="20"/>
  <c r="AE112" i="20"/>
  <c r="E113" i="20"/>
  <c r="F113" i="20"/>
  <c r="G113" i="20"/>
  <c r="H113" i="20"/>
  <c r="I113" i="20"/>
  <c r="J113" i="20"/>
  <c r="K113" i="20"/>
  <c r="L113" i="20"/>
  <c r="M113" i="20"/>
  <c r="N113" i="20"/>
  <c r="O113" i="20"/>
  <c r="P113" i="20"/>
  <c r="Q113" i="20"/>
  <c r="R113" i="20"/>
  <c r="S113" i="20"/>
  <c r="T113" i="20"/>
  <c r="U113" i="20"/>
  <c r="V113" i="20"/>
  <c r="W113" i="20"/>
  <c r="X113" i="20"/>
  <c r="Y113" i="20"/>
  <c r="Z113" i="20"/>
  <c r="AA113" i="20"/>
  <c r="AB113" i="20"/>
  <c r="AC113" i="20"/>
  <c r="AD113" i="20"/>
  <c r="AE113" i="20"/>
  <c r="D113" i="20"/>
  <c r="D112" i="20"/>
  <c r="D111" i="20"/>
  <c r="D110" i="20"/>
  <c r="E24" i="16" l="1"/>
  <c r="E25" i="16"/>
  <c r="E26" i="16"/>
  <c r="E27" i="16"/>
  <c r="E28" i="16"/>
  <c r="E29" i="16"/>
  <c r="E30" i="16"/>
  <c r="E31" i="16"/>
  <c r="E32" i="16"/>
  <c r="E33" i="16"/>
  <c r="E34" i="16"/>
  <c r="E35" i="16"/>
  <c r="E36" i="16"/>
  <c r="F7" i="16" l="1"/>
  <c r="F8" i="1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6" i="16"/>
  <c r="D40" i="20" l="1" a="1"/>
  <c r="D40" i="20" s="1"/>
  <c r="D63" i="20" l="1" a="1"/>
  <c r="M70" i="20" l="1"/>
  <c r="AC74" i="20"/>
  <c r="S70" i="20"/>
  <c r="AH70" i="20"/>
  <c r="Z70" i="20"/>
  <c r="AB70" i="20"/>
  <c r="N72" i="20"/>
  <c r="AF73" i="20"/>
  <c r="AI70" i="20"/>
  <c r="G71" i="20"/>
  <c r="T71" i="20"/>
  <c r="AD73" i="20"/>
  <c r="AG70" i="20"/>
  <c r="W73" i="20"/>
  <c r="Y70" i="20"/>
  <c r="H71" i="20"/>
  <c r="O72" i="20"/>
  <c r="AD72" i="20"/>
  <c r="F71" i="20"/>
  <c r="AF71" i="20"/>
  <c r="R73" i="20"/>
  <c r="AJ74" i="20"/>
  <c r="O71" i="20"/>
  <c r="S71" i="20"/>
  <c r="X72" i="20"/>
  <c r="AH74" i="20"/>
  <c r="Q72" i="20"/>
  <c r="AA74" i="20"/>
  <c r="E71" i="20"/>
  <c r="AJ72" i="20"/>
  <c r="AE73" i="20"/>
  <c r="AH73" i="20"/>
  <c r="R71" i="20"/>
  <c r="L72" i="20"/>
  <c r="V74" i="20"/>
  <c r="I70" i="20"/>
  <c r="G72" i="20"/>
  <c r="AE71" i="20"/>
  <c r="AB73" i="20"/>
  <c r="D72" i="20"/>
  <c r="H74" i="20"/>
  <c r="K70" i="20"/>
  <c r="E72" i="20"/>
  <c r="AA72" i="20"/>
  <c r="I72" i="20"/>
  <c r="I73" i="20"/>
  <c r="AF72" i="20"/>
  <c r="L74" i="20"/>
  <c r="G73" i="20"/>
  <c r="W74" i="20"/>
  <c r="AG72" i="20"/>
  <c r="U74" i="20"/>
  <c r="U70" i="20"/>
  <c r="AJ70" i="20"/>
  <c r="N73" i="20"/>
  <c r="Y72" i="20"/>
  <c r="K74" i="20"/>
  <c r="J70" i="20"/>
  <c r="T72" i="20"/>
  <c r="AA73" i="20"/>
  <c r="E73" i="20"/>
  <c r="H70" i="20"/>
  <c r="V73" i="20"/>
  <c r="D74" i="20"/>
  <c r="AG73" i="20"/>
  <c r="O70" i="20"/>
  <c r="J74" i="20"/>
  <c r="AD74" i="20"/>
  <c r="Z74" i="20"/>
  <c r="P70" i="20"/>
  <c r="AE72" i="20"/>
  <c r="D73" i="20"/>
  <c r="Q71" i="20"/>
  <c r="M71" i="20"/>
  <c r="L70" i="20"/>
  <c r="AJ71" i="20"/>
  <c r="T74" i="20"/>
  <c r="O74" i="20"/>
  <c r="V70" i="20"/>
  <c r="H73" i="20"/>
  <c r="AI71" i="20"/>
  <c r="E70" i="20"/>
  <c r="Q73" i="20"/>
  <c r="AH72" i="20"/>
  <c r="P71" i="20"/>
  <c r="M73" i="20"/>
  <c r="F70" i="20"/>
  <c r="Y71" i="20"/>
  <c r="H72" i="20"/>
  <c r="Z73" i="20"/>
  <c r="AC73" i="20"/>
  <c r="AI74" i="20"/>
  <c r="Z71" i="20"/>
  <c r="X73" i="20"/>
  <c r="G74" i="20"/>
  <c r="I74" i="20"/>
  <c r="X71" i="20"/>
  <c r="N74" i="20"/>
  <c r="F73" i="20"/>
  <c r="P74" i="20"/>
  <c r="R70" i="20"/>
  <c r="J73" i="20"/>
  <c r="J71" i="20"/>
  <c r="T73" i="20"/>
  <c r="Q74" i="20"/>
  <c r="D71" i="20"/>
  <c r="N70" i="20"/>
  <c r="V71" i="20"/>
  <c r="AA70" i="20"/>
  <c r="Z72" i="20"/>
  <c r="U73" i="20"/>
  <c r="T70" i="20"/>
  <c r="P73" i="20"/>
  <c r="K73" i="20"/>
  <c r="W71" i="20"/>
  <c r="I71" i="20"/>
  <c r="J72" i="20"/>
  <c r="W72" i="20"/>
  <c r="S72" i="20"/>
  <c r="Q70" i="20"/>
  <c r="AI72" i="20"/>
  <c r="N71" i="20"/>
  <c r="U72" i="20"/>
  <c r="U71" i="20"/>
  <c r="O73" i="20"/>
  <c r="AJ73" i="20"/>
  <c r="Y73" i="20"/>
  <c r="AH71" i="20"/>
  <c r="AC72" i="20"/>
  <c r="L73" i="20"/>
  <c r="F74" i="20"/>
  <c r="AG74" i="20"/>
  <c r="AF70" i="20"/>
  <c r="F72" i="20"/>
  <c r="AB74" i="20"/>
  <c r="S74" i="20"/>
  <c r="AD70" i="20"/>
  <c r="AB72" i="20"/>
  <c r="W70" i="20"/>
  <c r="E74" i="20"/>
  <c r="R74" i="20"/>
  <c r="L71" i="20"/>
  <c r="AE74" i="20"/>
  <c r="AA71" i="20"/>
  <c r="P72" i="20"/>
  <c r="X74" i="20"/>
  <c r="G70" i="20"/>
  <c r="AC70" i="20"/>
  <c r="AD71" i="20"/>
  <c r="AE70" i="20"/>
  <c r="K72" i="20"/>
  <c r="Y74" i="20"/>
  <c r="AC71" i="20"/>
  <c r="K71" i="20"/>
  <c r="AF74" i="20"/>
  <c r="AB71" i="20"/>
  <c r="M72" i="20"/>
  <c r="V72" i="20"/>
  <c r="X70" i="20"/>
  <c r="S73" i="20"/>
  <c r="AI73" i="20"/>
  <c r="M74" i="20"/>
  <c r="AG71" i="20"/>
  <c r="R72" i="20"/>
  <c r="D63" i="20"/>
  <c r="D70" i="20" s="1"/>
  <c r="S57" i="16" l="1" a="1"/>
  <c r="S57" i="16" s="1"/>
  <c r="T57" i="16" a="1"/>
  <c r="T57" i="16" s="1"/>
  <c r="U57" i="16" a="1"/>
  <c r="U57" i="16" s="1"/>
  <c r="V57" i="16" a="1"/>
  <c r="V57" i="16" s="1"/>
  <c r="W57" i="16" a="1"/>
  <c r="W57" i="16" s="1"/>
  <c r="X57" i="16" a="1"/>
  <c r="X57" i="16" s="1"/>
  <c r="Y57" i="16" a="1"/>
  <c r="Y57" i="16" s="1"/>
  <c r="S58" i="16" a="1"/>
  <c r="S58" i="16" s="1"/>
  <c r="T58" i="16" a="1"/>
  <c r="T58" i="16" s="1"/>
  <c r="U58" i="16" a="1"/>
  <c r="U58" i="16" s="1"/>
  <c r="V58" i="16" a="1"/>
  <c r="V58" i="16" s="1"/>
  <c r="W58" i="16" a="1"/>
  <c r="W58" i="16" s="1"/>
  <c r="X58" i="16" a="1"/>
  <c r="X58" i="16" s="1"/>
  <c r="Y58" i="16" a="1"/>
  <c r="Y58" i="16" s="1"/>
  <c r="S59" i="16" a="1"/>
  <c r="S59" i="16" s="1"/>
  <c r="T59" i="16" a="1"/>
  <c r="T59" i="16" s="1"/>
  <c r="U59" i="16" a="1"/>
  <c r="U59" i="16" s="1"/>
  <c r="V59" i="16" a="1"/>
  <c r="V59" i="16" s="1"/>
  <c r="W59" i="16" a="1"/>
  <c r="W59" i="16" s="1"/>
  <c r="X59" i="16" a="1"/>
  <c r="X59" i="16" s="1"/>
  <c r="Y59" i="16" a="1"/>
  <c r="Y59" i="16" s="1"/>
  <c r="S60" i="16" a="1"/>
  <c r="S60" i="16" s="1"/>
  <c r="T60" i="16" a="1"/>
  <c r="T60" i="16" s="1"/>
  <c r="U60" i="16" a="1"/>
  <c r="U60" i="16" s="1"/>
  <c r="V60" i="16" a="1"/>
  <c r="V60" i="16" s="1"/>
  <c r="W60" i="16" a="1"/>
  <c r="W60" i="16" s="1"/>
  <c r="X60" i="16" a="1"/>
  <c r="X60" i="16" s="1"/>
  <c r="Y60" i="16" a="1"/>
  <c r="Y60" i="16" s="1"/>
  <c r="S61" i="16" a="1"/>
  <c r="S61" i="16" s="1"/>
  <c r="T61" i="16" a="1"/>
  <c r="T61" i="16" s="1"/>
  <c r="U61" i="16" a="1"/>
  <c r="U61" i="16" s="1"/>
  <c r="V61" i="16" a="1"/>
  <c r="V61" i="16" s="1"/>
  <c r="W61" i="16" a="1"/>
  <c r="W61" i="16" s="1"/>
  <c r="X61" i="16" a="1"/>
  <c r="X61" i="16" s="1"/>
  <c r="Y61" i="16" a="1"/>
  <c r="Y61" i="16" s="1"/>
  <c r="S62" i="16" a="1"/>
  <c r="S62" i="16" s="1"/>
  <c r="T62" i="16" a="1"/>
  <c r="T62" i="16" s="1"/>
  <c r="U62" i="16" a="1"/>
  <c r="U62" i="16" s="1"/>
  <c r="V62" i="16" a="1"/>
  <c r="V62" i="16" s="1"/>
  <c r="W62" i="16" a="1"/>
  <c r="W62" i="16" s="1"/>
  <c r="X62" i="16" a="1"/>
  <c r="X62" i="16" s="1"/>
  <c r="Y62" i="16" a="1"/>
  <c r="Y62" i="16" s="1"/>
  <c r="S63" i="16" a="1"/>
  <c r="S63" i="16" s="1"/>
  <c r="T63" i="16" a="1"/>
  <c r="T63" i="16" s="1"/>
  <c r="U63" i="16" a="1"/>
  <c r="U63" i="16" s="1"/>
  <c r="V63" i="16" a="1"/>
  <c r="V63" i="16" s="1"/>
  <c r="W63" i="16" a="1"/>
  <c r="W63" i="16" s="1"/>
  <c r="X63" i="16" a="1"/>
  <c r="X63" i="16" s="1"/>
  <c r="Y63" i="16" a="1"/>
  <c r="Y63" i="16" s="1"/>
  <c r="S64" i="16" a="1"/>
  <c r="S64" i="16" s="1"/>
  <c r="T64" i="16" a="1"/>
  <c r="T64" i="16" s="1"/>
  <c r="U64" i="16" a="1"/>
  <c r="U64" i="16" s="1"/>
  <c r="V64" i="16" a="1"/>
  <c r="V64" i="16" s="1"/>
  <c r="W64" i="16" a="1"/>
  <c r="W64" i="16" s="1"/>
  <c r="X64" i="16" a="1"/>
  <c r="X64" i="16" s="1"/>
  <c r="Y64" i="16" a="1"/>
  <c r="Y64" i="16" s="1"/>
  <c r="S65" i="16" a="1"/>
  <c r="S65" i="16" s="1"/>
  <c r="T65" i="16" a="1"/>
  <c r="T65" i="16" s="1"/>
  <c r="U65" i="16" a="1"/>
  <c r="U65" i="16" s="1"/>
  <c r="V65" i="16" a="1"/>
  <c r="V65" i="16" s="1"/>
  <c r="W65" i="16" a="1"/>
  <c r="W65" i="16" s="1"/>
  <c r="X65" i="16" a="1"/>
  <c r="X65" i="16" s="1"/>
  <c r="Y65" i="16" a="1"/>
  <c r="Y65" i="16" s="1"/>
  <c r="S66" i="16" a="1"/>
  <c r="S66" i="16" s="1"/>
  <c r="T66" i="16" a="1"/>
  <c r="T66" i="16" s="1"/>
  <c r="U66" i="16" a="1"/>
  <c r="U66" i="16" s="1"/>
  <c r="V66" i="16" a="1"/>
  <c r="V66" i="16" s="1"/>
  <c r="W66" i="16" a="1"/>
  <c r="W66" i="16" s="1"/>
  <c r="X66" i="16" a="1"/>
  <c r="X66" i="16" s="1"/>
  <c r="Y66" i="16" a="1"/>
  <c r="Y66" i="16" s="1"/>
  <c r="S67" i="16" a="1"/>
  <c r="S67" i="16" s="1"/>
  <c r="T67" i="16" a="1"/>
  <c r="T67" i="16" s="1"/>
  <c r="U67" i="16" a="1"/>
  <c r="U67" i="16" s="1"/>
  <c r="V67" i="16" a="1"/>
  <c r="V67" i="16" s="1"/>
  <c r="W67" i="16" a="1"/>
  <c r="W67" i="16" s="1"/>
  <c r="X67" i="16" a="1"/>
  <c r="X67" i="16" s="1"/>
  <c r="Y67" i="16" a="1"/>
  <c r="Y67" i="16" s="1"/>
  <c r="S68" i="16" a="1"/>
  <c r="S68" i="16" s="1"/>
  <c r="T68" i="16" a="1"/>
  <c r="T68" i="16" s="1"/>
  <c r="U68" i="16" a="1"/>
  <c r="U68" i="16" s="1"/>
  <c r="V68" i="16" a="1"/>
  <c r="V68" i="16" s="1"/>
  <c r="W68" i="16" a="1"/>
  <c r="W68" i="16" s="1"/>
  <c r="X68" i="16" a="1"/>
  <c r="X68" i="16" s="1"/>
  <c r="Y68" i="16" a="1"/>
  <c r="Y68" i="16" s="1"/>
  <c r="S69" i="16" a="1"/>
  <c r="S69" i="16" s="1"/>
  <c r="T69" i="16" a="1"/>
  <c r="T69" i="16" s="1"/>
  <c r="U69" i="16" a="1"/>
  <c r="U69" i="16" s="1"/>
  <c r="V69" i="16" a="1"/>
  <c r="V69" i="16" s="1"/>
  <c r="W69" i="16" a="1"/>
  <c r="W69" i="16" s="1"/>
  <c r="X69" i="16" a="1"/>
  <c r="X69" i="16" s="1"/>
  <c r="Y69" i="16" a="1"/>
  <c r="Y69" i="16" s="1"/>
  <c r="S70" i="16" a="1"/>
  <c r="S70" i="16" s="1"/>
  <c r="T70" i="16" a="1"/>
  <c r="T70" i="16" s="1"/>
  <c r="U70" i="16" a="1"/>
  <c r="U70" i="16" s="1"/>
  <c r="V70" i="16" a="1"/>
  <c r="V70" i="16" s="1"/>
  <c r="W70" i="16" a="1"/>
  <c r="W70" i="16" s="1"/>
  <c r="X70" i="16" a="1"/>
  <c r="X70" i="16" s="1"/>
  <c r="Y70" i="16" a="1"/>
  <c r="Y70" i="16" s="1"/>
  <c r="S71" i="16" a="1"/>
  <c r="S71" i="16" s="1"/>
  <c r="T71" i="16" a="1"/>
  <c r="T71" i="16" s="1"/>
  <c r="U71" i="16" a="1"/>
  <c r="U71" i="16" s="1"/>
  <c r="V71" i="16" a="1"/>
  <c r="V71" i="16" s="1"/>
  <c r="W71" i="16" a="1"/>
  <c r="W71" i="16" s="1"/>
  <c r="X71" i="16" a="1"/>
  <c r="X71" i="16" s="1"/>
  <c r="Y71" i="16" a="1"/>
  <c r="Y71" i="16" s="1"/>
  <c r="S72" i="16" a="1"/>
  <c r="S72" i="16" s="1"/>
  <c r="T72" i="16" a="1"/>
  <c r="T72" i="16" s="1"/>
  <c r="U72" i="16" a="1"/>
  <c r="U72" i="16" s="1"/>
  <c r="V72" i="16" a="1"/>
  <c r="V72" i="16" s="1"/>
  <c r="W72" i="16" a="1"/>
  <c r="W72" i="16" s="1"/>
  <c r="X72" i="16" a="1"/>
  <c r="X72" i="16" s="1"/>
  <c r="Y72" i="16" a="1"/>
  <c r="Y72" i="16" s="1"/>
  <c r="S73" i="16" a="1"/>
  <c r="S73" i="16" s="1"/>
  <c r="T73" i="16" a="1"/>
  <c r="T73" i="16" s="1"/>
  <c r="U73" i="16" a="1"/>
  <c r="U73" i="16" s="1"/>
  <c r="V73" i="16" a="1"/>
  <c r="V73" i="16" s="1"/>
  <c r="W73" i="16" a="1"/>
  <c r="W73" i="16" s="1"/>
  <c r="X73" i="16" a="1"/>
  <c r="X73" i="16" s="1"/>
  <c r="Y73" i="16" a="1"/>
  <c r="Y73" i="16" s="1"/>
  <c r="S74" i="16" a="1"/>
  <c r="S74" i="16" s="1"/>
  <c r="T74" i="16" a="1"/>
  <c r="T74" i="16" s="1"/>
  <c r="U74" i="16" a="1"/>
  <c r="U74" i="16" s="1"/>
  <c r="V74" i="16" a="1"/>
  <c r="V74" i="16" s="1"/>
  <c r="W74" i="16" a="1"/>
  <c r="W74" i="16" s="1"/>
  <c r="X74" i="16" a="1"/>
  <c r="X74" i="16" s="1"/>
  <c r="Y74" i="16" a="1"/>
  <c r="Y74" i="16" s="1"/>
  <c r="S75" i="16" a="1"/>
  <c r="S75" i="16" s="1"/>
  <c r="T75" i="16" a="1"/>
  <c r="T75" i="16" s="1"/>
  <c r="U75" i="16" a="1"/>
  <c r="U75" i="16" s="1"/>
  <c r="V75" i="16" a="1"/>
  <c r="V75" i="16" s="1"/>
  <c r="W75" i="16" a="1"/>
  <c r="W75" i="16" s="1"/>
  <c r="X75" i="16" a="1"/>
  <c r="X75" i="16" s="1"/>
  <c r="Y75" i="16" a="1"/>
  <c r="Y75" i="16" s="1"/>
  <c r="S76" i="16" a="1"/>
  <c r="S76" i="16" s="1"/>
  <c r="T76" i="16" a="1"/>
  <c r="T76" i="16" s="1"/>
  <c r="U76" i="16" a="1"/>
  <c r="U76" i="16" s="1"/>
  <c r="V76" i="16" a="1"/>
  <c r="V76" i="16" s="1"/>
  <c r="W76" i="16" a="1"/>
  <c r="W76" i="16" s="1"/>
  <c r="X76" i="16" a="1"/>
  <c r="X76" i="16" s="1"/>
  <c r="Y76" i="16" a="1"/>
  <c r="Y76" i="16" s="1"/>
  <c r="S77" i="16" a="1"/>
  <c r="S77" i="16" s="1"/>
  <c r="T77" i="16" a="1"/>
  <c r="T77" i="16" s="1"/>
  <c r="U77" i="16" a="1"/>
  <c r="U77" i="16" s="1"/>
  <c r="V77" i="16" a="1"/>
  <c r="V77" i="16" s="1"/>
  <c r="W77" i="16" a="1"/>
  <c r="W77" i="16" s="1"/>
  <c r="X77" i="16" a="1"/>
  <c r="X77" i="16" s="1"/>
  <c r="Y77" i="16" a="1"/>
  <c r="Y77" i="16" s="1"/>
  <c r="S78" i="16" a="1"/>
  <c r="S78" i="16" s="1"/>
  <c r="T78" i="16" a="1"/>
  <c r="T78" i="16" s="1"/>
  <c r="U78" i="16" a="1"/>
  <c r="U78" i="16" s="1"/>
  <c r="V78" i="16" a="1"/>
  <c r="V78" i="16" s="1"/>
  <c r="W78" i="16" a="1"/>
  <c r="W78" i="16" s="1"/>
  <c r="X78" i="16" a="1"/>
  <c r="X78" i="16" s="1"/>
  <c r="Y78" i="16" a="1"/>
  <c r="Y78" i="16" s="1"/>
  <c r="S79" i="16" a="1"/>
  <c r="S79" i="16" s="1"/>
  <c r="T79" i="16" a="1"/>
  <c r="T79" i="16" s="1"/>
  <c r="U79" i="16" a="1"/>
  <c r="U79" i="16" s="1"/>
  <c r="V79" i="16" a="1"/>
  <c r="V79" i="16" s="1"/>
  <c r="W79" i="16" a="1"/>
  <c r="W79" i="16" s="1"/>
  <c r="X79" i="16" a="1"/>
  <c r="X79" i="16" s="1"/>
  <c r="Y79" i="16" a="1"/>
  <c r="Y79" i="16" s="1"/>
  <c r="S80" i="16" a="1"/>
  <c r="S80" i="16" s="1"/>
  <c r="T80" i="16" a="1"/>
  <c r="T80" i="16" s="1"/>
  <c r="U80" i="16" a="1"/>
  <c r="U80" i="16" s="1"/>
  <c r="V80" i="16" a="1"/>
  <c r="V80" i="16" s="1"/>
  <c r="W80" i="16" a="1"/>
  <c r="W80" i="16" s="1"/>
  <c r="X80" i="16" a="1"/>
  <c r="X80" i="16" s="1"/>
  <c r="Y80" i="16" a="1"/>
  <c r="Y80" i="16" s="1"/>
  <c r="S81" i="16" a="1"/>
  <c r="S81" i="16" s="1"/>
  <c r="T81" i="16" a="1"/>
  <c r="T81" i="16" s="1"/>
  <c r="U81" i="16" a="1"/>
  <c r="U81" i="16" s="1"/>
  <c r="V81" i="16" a="1"/>
  <c r="V81" i="16" s="1"/>
  <c r="W81" i="16" a="1"/>
  <c r="W81" i="16" s="1"/>
  <c r="X81" i="16" a="1"/>
  <c r="X81" i="16" s="1"/>
  <c r="Y81" i="16" a="1"/>
  <c r="Y81" i="16" s="1"/>
  <c r="S82" i="16" a="1"/>
  <c r="S82" i="16" s="1"/>
  <c r="T82" i="16" a="1"/>
  <c r="T82" i="16" s="1"/>
  <c r="U82" i="16" a="1"/>
  <c r="U82" i="16" s="1"/>
  <c r="V82" i="16" a="1"/>
  <c r="V82" i="16" s="1"/>
  <c r="W82" i="16" a="1"/>
  <c r="W82" i="16" s="1"/>
  <c r="X82" i="16" a="1"/>
  <c r="X82" i="16" s="1"/>
  <c r="Y82" i="16" a="1"/>
  <c r="Y82" i="16" s="1"/>
  <c r="S83" i="16" a="1"/>
  <c r="S83" i="16" s="1"/>
  <c r="T83" i="16" a="1"/>
  <c r="T83" i="16" s="1"/>
  <c r="U83" i="16" a="1"/>
  <c r="U83" i="16" s="1"/>
  <c r="V83" i="16" a="1"/>
  <c r="V83" i="16" s="1"/>
  <c r="W83" i="16" a="1"/>
  <c r="W83" i="16" s="1"/>
  <c r="X83" i="16" a="1"/>
  <c r="X83" i="16" s="1"/>
  <c r="Y83" i="16" a="1"/>
  <c r="Y83" i="16" s="1"/>
  <c r="S84" i="16" a="1"/>
  <c r="S84" i="16" s="1"/>
  <c r="T84" i="16" a="1"/>
  <c r="T84" i="16" s="1"/>
  <c r="U84" i="16" a="1"/>
  <c r="U84" i="16" s="1"/>
  <c r="V84" i="16" a="1"/>
  <c r="V84" i="16" s="1"/>
  <c r="W84" i="16" a="1"/>
  <c r="W84" i="16" s="1"/>
  <c r="X84" i="16" a="1"/>
  <c r="X84" i="16" s="1"/>
  <c r="Y84" i="16" a="1"/>
  <c r="Y84" i="16" s="1"/>
  <c r="S85" i="16" a="1"/>
  <c r="S85" i="16" s="1"/>
  <c r="T85" i="16" a="1"/>
  <c r="T85" i="16" s="1"/>
  <c r="U85" i="16" a="1"/>
  <c r="U85" i="16" s="1"/>
  <c r="V85" i="16" a="1"/>
  <c r="V85" i="16" s="1"/>
  <c r="W85" i="16" a="1"/>
  <c r="W85" i="16" s="1"/>
  <c r="X85" i="16" a="1"/>
  <c r="X85" i="16" s="1"/>
  <c r="Y85" i="16" a="1"/>
  <c r="Y85" i="16" s="1"/>
  <c r="S86" i="16" a="1"/>
  <c r="S86" i="16" s="1"/>
  <c r="T86" i="16" a="1"/>
  <c r="T86" i="16" s="1"/>
  <c r="U86" i="16" a="1"/>
  <c r="U86" i="16" s="1"/>
  <c r="V86" i="16" a="1"/>
  <c r="V86" i="16" s="1"/>
  <c r="W86" i="16" a="1"/>
  <c r="W86" i="16" s="1"/>
  <c r="X86" i="16" a="1"/>
  <c r="X86" i="16" s="1"/>
  <c r="Y86" i="16" a="1"/>
  <c r="Y86" i="16" s="1"/>
  <c r="S87" i="16" a="1"/>
  <c r="S87" i="16" s="1"/>
  <c r="T87" i="16" a="1"/>
  <c r="T87" i="16" s="1"/>
  <c r="U87" i="16" a="1"/>
  <c r="U87" i="16" s="1"/>
  <c r="V87" i="16" a="1"/>
  <c r="V87" i="16" s="1"/>
  <c r="W87" i="16" a="1"/>
  <c r="W87" i="16" s="1"/>
  <c r="X87" i="16" a="1"/>
  <c r="X87" i="16" s="1"/>
  <c r="Y87" i="16" a="1"/>
  <c r="Y87" i="16" s="1"/>
  <c r="S88" i="16" a="1"/>
  <c r="S88" i="16" s="1"/>
  <c r="T88" i="16" a="1"/>
  <c r="T88" i="16" s="1"/>
  <c r="U88" i="16" a="1"/>
  <c r="U88" i="16" s="1"/>
  <c r="V88" i="16" a="1"/>
  <c r="V88" i="16" s="1"/>
  <c r="W88" i="16" a="1"/>
  <c r="W88" i="16" s="1"/>
  <c r="X88" i="16" a="1"/>
  <c r="X88" i="16" s="1"/>
  <c r="Y88" i="16" a="1"/>
  <c r="Y88" i="16" s="1"/>
  <c r="S89" i="16" a="1"/>
  <c r="S89" i="16" s="1"/>
  <c r="T89" i="16" a="1"/>
  <c r="T89" i="16" s="1"/>
  <c r="U89" i="16" a="1"/>
  <c r="U89" i="16" s="1"/>
  <c r="V89" i="16" a="1"/>
  <c r="V89" i="16" s="1"/>
  <c r="W89" i="16" a="1"/>
  <c r="W89" i="16" s="1"/>
  <c r="X89" i="16" a="1"/>
  <c r="X89" i="16" s="1"/>
  <c r="Y89" i="16" a="1"/>
  <c r="Y89" i="16" s="1"/>
  <c r="S90" i="16" a="1"/>
  <c r="S90" i="16" s="1"/>
  <c r="T90" i="16" a="1"/>
  <c r="T90" i="16" s="1"/>
  <c r="U90" i="16" a="1"/>
  <c r="U90" i="16" s="1"/>
  <c r="V90" i="16" a="1"/>
  <c r="V90" i="16" s="1"/>
  <c r="W90" i="16" a="1"/>
  <c r="W90" i="16" s="1"/>
  <c r="X90" i="16" a="1"/>
  <c r="X90" i="16" s="1"/>
  <c r="Y90" i="16" a="1"/>
  <c r="Y90" i="16" s="1"/>
  <c r="S91" i="16" a="1"/>
  <c r="S91" i="16" s="1"/>
  <c r="T91" i="16" a="1"/>
  <c r="T91" i="16" s="1"/>
  <c r="U91" i="16" a="1"/>
  <c r="U91" i="16" s="1"/>
  <c r="V91" i="16" a="1"/>
  <c r="V91" i="16" s="1"/>
  <c r="W91" i="16" a="1"/>
  <c r="W91" i="16" s="1"/>
  <c r="X91" i="16" a="1"/>
  <c r="X91" i="16" s="1"/>
  <c r="Y91" i="16" a="1"/>
  <c r="Y91" i="16" s="1"/>
  <c r="S92" i="16" a="1"/>
  <c r="S92" i="16" s="1"/>
  <c r="T92" i="16" a="1"/>
  <c r="T92" i="16" s="1"/>
  <c r="U92" i="16" a="1"/>
  <c r="U92" i="16" s="1"/>
  <c r="V92" i="16" a="1"/>
  <c r="V92" i="16" s="1"/>
  <c r="W92" i="16" a="1"/>
  <c r="W92" i="16" s="1"/>
  <c r="X92" i="16" a="1"/>
  <c r="X92" i="16" s="1"/>
  <c r="Y92" i="16" a="1"/>
  <c r="Y92" i="16" s="1"/>
  <c r="S93" i="16" a="1"/>
  <c r="S93" i="16" s="1"/>
  <c r="T93" i="16" a="1"/>
  <c r="T93" i="16" s="1"/>
  <c r="U93" i="16" a="1"/>
  <c r="U93" i="16" s="1"/>
  <c r="V93" i="16" a="1"/>
  <c r="V93" i="16" s="1"/>
  <c r="W93" i="16" a="1"/>
  <c r="W93" i="16" s="1"/>
  <c r="X93" i="16" a="1"/>
  <c r="X93" i="16" s="1"/>
  <c r="Y93" i="16" a="1"/>
  <c r="Y93" i="16" s="1"/>
  <c r="S94" i="16" a="1"/>
  <c r="S94" i="16" s="1"/>
  <c r="T94" i="16" a="1"/>
  <c r="T94" i="16" s="1"/>
  <c r="U94" i="16" a="1"/>
  <c r="U94" i="16" s="1"/>
  <c r="V94" i="16" a="1"/>
  <c r="V94" i="16" s="1"/>
  <c r="W94" i="16" a="1"/>
  <c r="W94" i="16" s="1"/>
  <c r="X94" i="16" a="1"/>
  <c r="X94" i="16" s="1"/>
  <c r="Y94" i="16" a="1"/>
  <c r="Y94" i="16" s="1"/>
  <c r="S95" i="16" a="1"/>
  <c r="S95" i="16" s="1"/>
  <c r="T95" i="16" a="1"/>
  <c r="T95" i="16" s="1"/>
  <c r="U95" i="16" a="1"/>
  <c r="U95" i="16" s="1"/>
  <c r="V95" i="16" a="1"/>
  <c r="V95" i="16" s="1"/>
  <c r="W95" i="16" a="1"/>
  <c r="W95" i="16" s="1"/>
  <c r="X95" i="16" a="1"/>
  <c r="X95" i="16" s="1"/>
  <c r="Y95" i="16" a="1"/>
  <c r="Y95" i="16" s="1"/>
  <c r="S96" i="16" a="1"/>
  <c r="S96" i="16" s="1"/>
  <c r="T96" i="16" a="1"/>
  <c r="T96" i="16" s="1"/>
  <c r="U96" i="16" a="1"/>
  <c r="U96" i="16" s="1"/>
  <c r="V96" i="16" a="1"/>
  <c r="V96" i="16" s="1"/>
  <c r="W96" i="16" a="1"/>
  <c r="W96" i="16" s="1"/>
  <c r="X96" i="16" a="1"/>
  <c r="X96" i="16" s="1"/>
  <c r="Y96" i="16" a="1"/>
  <c r="Y96" i="16" s="1"/>
  <c r="S97" i="16" a="1"/>
  <c r="S97" i="16" s="1"/>
  <c r="T97" i="16" a="1"/>
  <c r="T97" i="16" s="1"/>
  <c r="U97" i="16" a="1"/>
  <c r="U97" i="16" s="1"/>
  <c r="V97" i="16" a="1"/>
  <c r="V97" i="16" s="1"/>
  <c r="W97" i="16" a="1"/>
  <c r="W97" i="16" s="1"/>
  <c r="X97" i="16" a="1"/>
  <c r="X97" i="16" s="1"/>
  <c r="Y97" i="16" a="1"/>
  <c r="Y97" i="16" s="1"/>
  <c r="S98" i="16" a="1"/>
  <c r="S98" i="16" s="1"/>
  <c r="T98" i="16" a="1"/>
  <c r="T98" i="16" s="1"/>
  <c r="U98" i="16" a="1"/>
  <c r="U98" i="16" s="1"/>
  <c r="V98" i="16" a="1"/>
  <c r="V98" i="16" s="1"/>
  <c r="W98" i="16" a="1"/>
  <c r="W98" i="16" s="1"/>
  <c r="X98" i="16" a="1"/>
  <c r="X98" i="16" s="1"/>
  <c r="Y98" i="16" a="1"/>
  <c r="Y98" i="16" s="1"/>
  <c r="S99" i="16" a="1"/>
  <c r="S99" i="16" s="1"/>
  <c r="T99" i="16" a="1"/>
  <c r="T99" i="16" s="1"/>
  <c r="U99" i="16" a="1"/>
  <c r="U99" i="16" s="1"/>
  <c r="V99" i="16" a="1"/>
  <c r="V99" i="16" s="1"/>
  <c r="W99" i="16" a="1"/>
  <c r="W99" i="16" s="1"/>
  <c r="X99" i="16" a="1"/>
  <c r="X99" i="16" s="1"/>
  <c r="Y99" i="16" a="1"/>
  <c r="Y99" i="16" s="1"/>
  <c r="S100" i="16" a="1"/>
  <c r="S100" i="16" s="1"/>
  <c r="T100" i="16" a="1"/>
  <c r="T100" i="16" s="1"/>
  <c r="U100" i="16" a="1"/>
  <c r="U100" i="16" s="1"/>
  <c r="V100" i="16" a="1"/>
  <c r="V100" i="16" s="1"/>
  <c r="W100" i="16" a="1"/>
  <c r="W100" i="16" s="1"/>
  <c r="X100" i="16" a="1"/>
  <c r="X100" i="16" s="1"/>
  <c r="Y100" i="16" a="1"/>
  <c r="Y100" i="16" s="1"/>
  <c r="S101" i="16" a="1"/>
  <c r="S101" i="16" s="1"/>
  <c r="T101" i="16" a="1"/>
  <c r="T101" i="16" s="1"/>
  <c r="U101" i="16" a="1"/>
  <c r="U101" i="16" s="1"/>
  <c r="V101" i="16" a="1"/>
  <c r="V101" i="16" s="1"/>
  <c r="W101" i="16" a="1"/>
  <c r="W101" i="16" s="1"/>
  <c r="X101" i="16" a="1"/>
  <c r="X101" i="16" s="1"/>
  <c r="Y101" i="16" a="1"/>
  <c r="Y101" i="16" s="1"/>
  <c r="S102" i="16" a="1"/>
  <c r="S102" i="16" s="1"/>
  <c r="T102" i="16" a="1"/>
  <c r="T102" i="16" s="1"/>
  <c r="U102" i="16" a="1"/>
  <c r="U102" i="16" s="1"/>
  <c r="V102" i="16" a="1"/>
  <c r="V102" i="16" s="1"/>
  <c r="W102" i="16" a="1"/>
  <c r="W102" i="16" s="1"/>
  <c r="X102" i="16" a="1"/>
  <c r="X102" i="16" s="1"/>
  <c r="Y102" i="16" a="1"/>
  <c r="Y102" i="16" s="1"/>
  <c r="S103" i="16" a="1"/>
  <c r="S103" i="16" s="1"/>
  <c r="T103" i="16" a="1"/>
  <c r="T103" i="16" s="1"/>
  <c r="U103" i="16" a="1"/>
  <c r="U103" i="16" s="1"/>
  <c r="V103" i="16" a="1"/>
  <c r="V103" i="16" s="1"/>
  <c r="W103" i="16" a="1"/>
  <c r="W103" i="16" s="1"/>
  <c r="X103" i="16" a="1"/>
  <c r="X103" i="16" s="1"/>
  <c r="Y103" i="16" a="1"/>
  <c r="Y103" i="16" s="1"/>
  <c r="S104" i="16" a="1"/>
  <c r="S104" i="16" s="1"/>
  <c r="T104" i="16" a="1"/>
  <c r="T104" i="16" s="1"/>
  <c r="U104" i="16" a="1"/>
  <c r="U104" i="16" s="1"/>
  <c r="V104" i="16" a="1"/>
  <c r="V104" i="16" s="1"/>
  <c r="W104" i="16" a="1"/>
  <c r="W104" i="16" s="1"/>
  <c r="X104" i="16" a="1"/>
  <c r="X104" i="16" s="1"/>
  <c r="Y104" i="16" a="1"/>
  <c r="Y104" i="16" s="1"/>
  <c r="S105" i="16" a="1"/>
  <c r="S105" i="16" s="1"/>
  <c r="T105" i="16" a="1"/>
  <c r="T105" i="16" s="1"/>
  <c r="U105" i="16" a="1"/>
  <c r="U105" i="16" s="1"/>
  <c r="V105" i="16" a="1"/>
  <c r="V105" i="16" s="1"/>
  <c r="W105" i="16" a="1"/>
  <c r="W105" i="16" s="1"/>
  <c r="X105" i="16" a="1"/>
  <c r="X105" i="16" s="1"/>
  <c r="Y105" i="16" a="1"/>
  <c r="Y105" i="16" s="1"/>
  <c r="S106" i="16" a="1"/>
  <c r="S106" i="16" s="1"/>
  <c r="T106" i="16" a="1"/>
  <c r="T106" i="16" s="1"/>
  <c r="U106" i="16" a="1"/>
  <c r="U106" i="16" s="1"/>
  <c r="V106" i="16" a="1"/>
  <c r="V106" i="16" s="1"/>
  <c r="W106" i="16" a="1"/>
  <c r="W106" i="16" s="1"/>
  <c r="X106" i="16" a="1"/>
  <c r="X106" i="16" s="1"/>
  <c r="Y106" i="16" a="1"/>
  <c r="Y106" i="16" s="1"/>
  <c r="S107" i="16" a="1"/>
  <c r="S107" i="16" s="1"/>
  <c r="T107" i="16" a="1"/>
  <c r="T107" i="16" s="1"/>
  <c r="U107" i="16" a="1"/>
  <c r="U107" i="16" s="1"/>
  <c r="V107" i="16" a="1"/>
  <c r="V107" i="16" s="1"/>
  <c r="W107" i="16" a="1"/>
  <c r="W107" i="16" s="1"/>
  <c r="X107" i="16" a="1"/>
  <c r="X107" i="16" s="1"/>
  <c r="Y107" i="16" a="1"/>
  <c r="Y107" i="16" s="1"/>
  <c r="S108" i="16" a="1"/>
  <c r="S108" i="16" s="1"/>
  <c r="T108" i="16" a="1"/>
  <c r="T108" i="16" s="1"/>
  <c r="U108" i="16" a="1"/>
  <c r="U108" i="16" s="1"/>
  <c r="V108" i="16" a="1"/>
  <c r="V108" i="16" s="1"/>
  <c r="W108" i="16" a="1"/>
  <c r="W108" i="16" s="1"/>
  <c r="X108" i="16" a="1"/>
  <c r="X108" i="16" s="1"/>
  <c r="Y108" i="16" a="1"/>
  <c r="Y108" i="16" s="1"/>
  <c r="S109" i="16" a="1"/>
  <c r="S109" i="16" s="1"/>
  <c r="T109" i="16" a="1"/>
  <c r="T109" i="16" s="1"/>
  <c r="U109" i="16" a="1"/>
  <c r="U109" i="16" s="1"/>
  <c r="V109" i="16" a="1"/>
  <c r="V109" i="16" s="1"/>
  <c r="W109" i="16" a="1"/>
  <c r="W109" i="16" s="1"/>
  <c r="X109" i="16" a="1"/>
  <c r="X109" i="16" s="1"/>
  <c r="Y109" i="16" a="1"/>
  <c r="Y109" i="16" s="1"/>
  <c r="S110" i="16" a="1"/>
  <c r="S110" i="16" s="1"/>
  <c r="T110" i="16" a="1"/>
  <c r="T110" i="16" s="1"/>
  <c r="U110" i="16" a="1"/>
  <c r="U110" i="16" s="1"/>
  <c r="V110" i="16" a="1"/>
  <c r="V110" i="16" s="1"/>
  <c r="W110" i="16" a="1"/>
  <c r="W110" i="16" s="1"/>
  <c r="X110" i="16" a="1"/>
  <c r="X110" i="16" s="1"/>
  <c r="Y110" i="16" a="1"/>
  <c r="Y110" i="16" s="1"/>
  <c r="S111" i="16" a="1"/>
  <c r="S111" i="16" s="1"/>
  <c r="T111" i="16" a="1"/>
  <c r="T111" i="16" s="1"/>
  <c r="U111" i="16" a="1"/>
  <c r="U111" i="16" s="1"/>
  <c r="V111" i="16" a="1"/>
  <c r="V111" i="16" s="1"/>
  <c r="W111" i="16" a="1"/>
  <c r="W111" i="16" s="1"/>
  <c r="X111" i="16" a="1"/>
  <c r="X111" i="16" s="1"/>
  <c r="Y111" i="16" a="1"/>
  <c r="Y111" i="16" s="1"/>
  <c r="S112" i="16" a="1"/>
  <c r="S112" i="16" s="1"/>
  <c r="T112" i="16" a="1"/>
  <c r="T112" i="16" s="1"/>
  <c r="U112" i="16" a="1"/>
  <c r="U112" i="16" s="1"/>
  <c r="V112" i="16" a="1"/>
  <c r="V112" i="16" s="1"/>
  <c r="W112" i="16" a="1"/>
  <c r="W112" i="16" s="1"/>
  <c r="X112" i="16" a="1"/>
  <c r="X112" i="16" s="1"/>
  <c r="Y112" i="16" a="1"/>
  <c r="Y112" i="16" s="1"/>
  <c r="S113" i="16" a="1"/>
  <c r="S113" i="16" s="1"/>
  <c r="T113" i="16" a="1"/>
  <c r="T113" i="16" s="1"/>
  <c r="U113" i="16" a="1"/>
  <c r="U113" i="16" s="1"/>
  <c r="V113" i="16" a="1"/>
  <c r="V113" i="16" s="1"/>
  <c r="W113" i="16" a="1"/>
  <c r="W113" i="16" s="1"/>
  <c r="X113" i="16" a="1"/>
  <c r="X113" i="16" s="1"/>
  <c r="Y113" i="16" a="1"/>
  <c r="Y113" i="16" s="1"/>
  <c r="S114" i="16" a="1"/>
  <c r="S114" i="16" s="1"/>
  <c r="T114" i="16" a="1"/>
  <c r="T114" i="16" s="1"/>
  <c r="U114" i="16" a="1"/>
  <c r="U114" i="16" s="1"/>
  <c r="V114" i="16" a="1"/>
  <c r="V114" i="16" s="1"/>
  <c r="W114" i="16" a="1"/>
  <c r="W114" i="16" s="1"/>
  <c r="X114" i="16" a="1"/>
  <c r="X114" i="16" s="1"/>
  <c r="Y114" i="16" a="1"/>
  <c r="Y114" i="16" s="1"/>
  <c r="S115" i="16" a="1"/>
  <c r="S115" i="16" s="1"/>
  <c r="T115" i="16" a="1"/>
  <c r="T115" i="16" s="1"/>
  <c r="U115" i="16" a="1"/>
  <c r="U115" i="16" s="1"/>
  <c r="V115" i="16" a="1"/>
  <c r="V115" i="16" s="1"/>
  <c r="W115" i="16" a="1"/>
  <c r="W115" i="16" s="1"/>
  <c r="X115" i="16" a="1"/>
  <c r="X115" i="16" s="1"/>
  <c r="Y115" i="16" a="1"/>
  <c r="Y115" i="16" s="1"/>
  <c r="T56" i="16" a="1"/>
  <c r="T56" i="16" s="1"/>
  <c r="U56" i="16" a="1"/>
  <c r="U56" i="16" s="1"/>
  <c r="V56" i="16" a="1"/>
  <c r="V56" i="16" s="1"/>
  <c r="W56" i="16" a="1"/>
  <c r="W56" i="16" s="1"/>
  <c r="X56" i="16" a="1"/>
  <c r="X56" i="16" s="1"/>
  <c r="Y56" i="16" a="1"/>
  <c r="Y56" i="16" s="1"/>
  <c r="S56" i="16" a="1"/>
  <c r="S56" i="16" s="1"/>
  <c r="R57" i="16" a="1"/>
  <c r="R57" i="16" s="1"/>
  <c r="R58" i="16" a="1"/>
  <c r="R58" i="16" s="1"/>
  <c r="R59" i="16" a="1"/>
  <c r="R59" i="16" s="1"/>
  <c r="R60" i="16" a="1"/>
  <c r="R60" i="16" s="1"/>
  <c r="R61" i="16" a="1"/>
  <c r="R61" i="16" s="1"/>
  <c r="R62" i="16" a="1"/>
  <c r="R62" i="16" s="1"/>
  <c r="R63" i="16" a="1"/>
  <c r="R63" i="16" s="1"/>
  <c r="R64" i="16" a="1"/>
  <c r="R64" i="16" s="1"/>
  <c r="R65" i="16" a="1"/>
  <c r="R65" i="16" s="1"/>
  <c r="R66" i="16" a="1"/>
  <c r="R66" i="16" s="1"/>
  <c r="R67" i="16" a="1"/>
  <c r="R67" i="16" s="1"/>
  <c r="R68" i="16" a="1"/>
  <c r="R68" i="16" s="1"/>
  <c r="R69" i="16" a="1"/>
  <c r="R69" i="16" s="1"/>
  <c r="R70" i="16" a="1"/>
  <c r="R70" i="16" s="1"/>
  <c r="R71" i="16" a="1"/>
  <c r="R71" i="16" s="1"/>
  <c r="R72" i="16" a="1"/>
  <c r="R72" i="16" s="1"/>
  <c r="R73" i="16" a="1"/>
  <c r="R73" i="16" s="1"/>
  <c r="R74" i="16" a="1"/>
  <c r="R74" i="16" s="1"/>
  <c r="R75" i="16" a="1"/>
  <c r="R75" i="16" s="1"/>
  <c r="R76" i="16" a="1"/>
  <c r="R76" i="16" s="1"/>
  <c r="R77" i="16" a="1"/>
  <c r="R77" i="16" s="1"/>
  <c r="R78" i="16" a="1"/>
  <c r="R78" i="16" s="1"/>
  <c r="R79" i="16" a="1"/>
  <c r="R79" i="16" s="1"/>
  <c r="R80" i="16" a="1"/>
  <c r="R80" i="16" s="1"/>
  <c r="R81" i="16" a="1"/>
  <c r="R81" i="16" s="1"/>
  <c r="R82" i="16" a="1"/>
  <c r="R82" i="16" s="1"/>
  <c r="R83" i="16" a="1"/>
  <c r="R83" i="16" s="1"/>
  <c r="R84" i="16" a="1"/>
  <c r="R84" i="16" s="1"/>
  <c r="R85" i="16" a="1"/>
  <c r="R85" i="16" s="1"/>
  <c r="R86" i="16" a="1"/>
  <c r="R86" i="16" s="1"/>
  <c r="R87" i="16" a="1"/>
  <c r="R87" i="16" s="1"/>
  <c r="R88" i="16" a="1"/>
  <c r="R88" i="16" s="1"/>
  <c r="R89" i="16" a="1"/>
  <c r="R89" i="16" s="1"/>
  <c r="R90" i="16" a="1"/>
  <c r="R90" i="16" s="1"/>
  <c r="R91" i="16" a="1"/>
  <c r="R91" i="16" s="1"/>
  <c r="R92" i="16" a="1"/>
  <c r="R92" i="16" s="1"/>
  <c r="R93" i="16" a="1"/>
  <c r="R93" i="16" s="1"/>
  <c r="R94" i="16" a="1"/>
  <c r="R94" i="16" s="1"/>
  <c r="R95" i="16" a="1"/>
  <c r="R95" i="16" s="1"/>
  <c r="R96" i="16" a="1"/>
  <c r="R96" i="16" s="1"/>
  <c r="R97" i="16" a="1"/>
  <c r="R97" i="16" s="1"/>
  <c r="R98" i="16" a="1"/>
  <c r="R98" i="16" s="1"/>
  <c r="R99" i="16" a="1"/>
  <c r="R99" i="16" s="1"/>
  <c r="R100" i="16" a="1"/>
  <c r="R100" i="16" s="1"/>
  <c r="R101" i="16" a="1"/>
  <c r="R101" i="16" s="1"/>
  <c r="R102" i="16" a="1"/>
  <c r="R102" i="16" s="1"/>
  <c r="R103" i="16" a="1"/>
  <c r="R103" i="16" s="1"/>
  <c r="R104" i="16" a="1"/>
  <c r="R104" i="16" s="1"/>
  <c r="R105" i="16" a="1"/>
  <c r="R105" i="16" s="1"/>
  <c r="R106" i="16" a="1"/>
  <c r="R106" i="16" s="1"/>
  <c r="R107" i="16" a="1"/>
  <c r="R107" i="16" s="1"/>
  <c r="R108" i="16" a="1"/>
  <c r="R108" i="16" s="1"/>
  <c r="R109" i="16" a="1"/>
  <c r="R109" i="16" s="1"/>
  <c r="R110" i="16" a="1"/>
  <c r="R110" i="16" s="1"/>
  <c r="R111" i="16" a="1"/>
  <c r="R111" i="16" s="1"/>
  <c r="R112" i="16" a="1"/>
  <c r="R112" i="16" s="1"/>
  <c r="R113" i="16" a="1"/>
  <c r="R113" i="16" s="1"/>
  <c r="R114" i="16" a="1"/>
  <c r="R114" i="16" s="1"/>
  <c r="R115" i="16" a="1"/>
  <c r="R115" i="16" s="1"/>
  <c r="R56" i="16" a="1"/>
  <c r="R56" i="16" s="1"/>
  <c r="Q57" i="16" a="1"/>
  <c r="Q57" i="16" s="1"/>
  <c r="Q58" i="16" a="1"/>
  <c r="Q58" i="16" s="1"/>
  <c r="Q59" i="16" a="1"/>
  <c r="Q59" i="16" s="1"/>
  <c r="Q60" i="16" a="1"/>
  <c r="Q60" i="16" s="1"/>
  <c r="Q61" i="16" a="1"/>
  <c r="Q61" i="16" s="1"/>
  <c r="Q62" i="16" a="1"/>
  <c r="Q62" i="16" s="1"/>
  <c r="Q63" i="16" a="1"/>
  <c r="Q63" i="16" s="1"/>
  <c r="Q64" i="16" a="1"/>
  <c r="Q64" i="16" s="1"/>
  <c r="Q65" i="16" a="1"/>
  <c r="Q65" i="16" s="1"/>
  <c r="Q66" i="16" a="1"/>
  <c r="Q66" i="16" s="1"/>
  <c r="Q67" i="16" a="1"/>
  <c r="Q67" i="16" s="1"/>
  <c r="Q68" i="16" a="1"/>
  <c r="Q68" i="16" s="1"/>
  <c r="Q69" i="16" a="1"/>
  <c r="Q69" i="16" s="1"/>
  <c r="Q70" i="16" a="1"/>
  <c r="Q70" i="16" s="1"/>
  <c r="Q71" i="16" a="1"/>
  <c r="Q71" i="16" s="1"/>
  <c r="Q72" i="16" a="1"/>
  <c r="Q72" i="16" s="1"/>
  <c r="Q73" i="16" a="1"/>
  <c r="Q73" i="16" s="1"/>
  <c r="Q74" i="16" a="1"/>
  <c r="Q74" i="16" s="1"/>
  <c r="Q75" i="16" a="1"/>
  <c r="Q75" i="16" s="1"/>
  <c r="Q76" i="16" a="1"/>
  <c r="Q76" i="16" s="1"/>
  <c r="Q77" i="16" a="1"/>
  <c r="Q77" i="16" s="1"/>
  <c r="Q78" i="16" a="1"/>
  <c r="Q78" i="16" s="1"/>
  <c r="Q79" i="16" a="1"/>
  <c r="Q79" i="16" s="1"/>
  <c r="Q80" i="16" a="1"/>
  <c r="Q80" i="16" s="1"/>
  <c r="Q81" i="16" a="1"/>
  <c r="Q81" i="16" s="1"/>
  <c r="Q82" i="16" a="1"/>
  <c r="Q82" i="16" s="1"/>
  <c r="Q83" i="16" a="1"/>
  <c r="Q83" i="16" s="1"/>
  <c r="Q84" i="16" a="1"/>
  <c r="Q84" i="16" s="1"/>
  <c r="Q85" i="16" a="1"/>
  <c r="Q85" i="16" s="1"/>
  <c r="Q86" i="16" a="1"/>
  <c r="Q86" i="16" s="1"/>
  <c r="Q87" i="16" a="1"/>
  <c r="Q87" i="16" s="1"/>
  <c r="Q88" i="16" a="1"/>
  <c r="Q88" i="16" s="1"/>
  <c r="Q89" i="16" a="1"/>
  <c r="Q89" i="16" s="1"/>
  <c r="Q90" i="16" a="1"/>
  <c r="Q90" i="16" s="1"/>
  <c r="Q91" i="16" a="1"/>
  <c r="Q91" i="16" s="1"/>
  <c r="Q92" i="16" a="1"/>
  <c r="Q92" i="16" s="1"/>
  <c r="Q93" i="16" a="1"/>
  <c r="Q93" i="16" s="1"/>
  <c r="Q94" i="16" a="1"/>
  <c r="Q94" i="16" s="1"/>
  <c r="Q95" i="16" a="1"/>
  <c r="Q95" i="16" s="1"/>
  <c r="Q96" i="16" a="1"/>
  <c r="Q96" i="16" s="1"/>
  <c r="Q97" i="16" a="1"/>
  <c r="Q97" i="16" s="1"/>
  <c r="Q98" i="16" a="1"/>
  <c r="Q98" i="16" s="1"/>
  <c r="Q99" i="16" a="1"/>
  <c r="Q99" i="16" s="1"/>
  <c r="Q100" i="16" a="1"/>
  <c r="Q100" i="16" s="1"/>
  <c r="Q101" i="16" a="1"/>
  <c r="Q101" i="16" s="1"/>
  <c r="Q102" i="16" a="1"/>
  <c r="Q102" i="16" s="1"/>
  <c r="Q103" i="16" a="1"/>
  <c r="Q103" i="16" s="1"/>
  <c r="Q104" i="16" a="1"/>
  <c r="Q104" i="16" s="1"/>
  <c r="Q105" i="16" a="1"/>
  <c r="Q105" i="16" s="1"/>
  <c r="Q106" i="16" a="1"/>
  <c r="Q106" i="16" s="1"/>
  <c r="Q107" i="16" a="1"/>
  <c r="Q107" i="16" s="1"/>
  <c r="Q108" i="16" a="1"/>
  <c r="Q108" i="16" s="1"/>
  <c r="Q109" i="16" a="1"/>
  <c r="Q109" i="16" s="1"/>
  <c r="Q110" i="16" a="1"/>
  <c r="Q110" i="16" s="1"/>
  <c r="Q111" i="16" a="1"/>
  <c r="Q111" i="16" s="1"/>
  <c r="Q112" i="16" a="1"/>
  <c r="Q112" i="16" s="1"/>
  <c r="Q113" i="16" a="1"/>
  <c r="Q113" i="16" s="1"/>
  <c r="Q114" i="16" a="1"/>
  <c r="Q114" i="16" s="1"/>
  <c r="Q115" i="16" a="1"/>
  <c r="Q115" i="16" s="1"/>
  <c r="Q56" i="16" a="1"/>
  <c r="Q56" i="16" s="1"/>
  <c r="AD56" i="16" a="1"/>
  <c r="AD56" i="16" s="1"/>
  <c r="AD57" i="16" a="1"/>
  <c r="AD57" i="16" s="1"/>
  <c r="AD58" i="16" a="1"/>
  <c r="AD58" i="16" s="1"/>
  <c r="AD59" i="16" a="1"/>
  <c r="AD59" i="16" s="1"/>
  <c r="AD60" i="16" a="1"/>
  <c r="AD60" i="16" s="1"/>
  <c r="AD61" i="16" a="1"/>
  <c r="AD61" i="16" s="1"/>
  <c r="AD62" i="16" a="1"/>
  <c r="AD62" i="16" s="1"/>
  <c r="AD63" i="16" a="1"/>
  <c r="AD63" i="16" s="1"/>
  <c r="AD64" i="16" a="1"/>
  <c r="AD64" i="16" s="1"/>
  <c r="AD65" i="16" a="1"/>
  <c r="AD65" i="16" s="1"/>
  <c r="AD66" i="16" a="1"/>
  <c r="AD66" i="16" s="1"/>
  <c r="AD67" i="16" a="1"/>
  <c r="AD67" i="16" s="1"/>
  <c r="AD68" i="16" a="1"/>
  <c r="AD68" i="16" s="1"/>
  <c r="AD69" i="16" a="1"/>
  <c r="AD69" i="16" s="1"/>
  <c r="AD70" i="16" a="1"/>
  <c r="AD70" i="16" s="1"/>
  <c r="AD71" i="16" a="1"/>
  <c r="AD71" i="16" s="1"/>
  <c r="AD72" i="16" a="1"/>
  <c r="AD72" i="16" s="1"/>
  <c r="AD73" i="16" a="1"/>
  <c r="AD73" i="16" s="1"/>
  <c r="AD74" i="16" a="1"/>
  <c r="AD74" i="16" s="1"/>
  <c r="AD75" i="16" a="1"/>
  <c r="AD75" i="16" s="1"/>
  <c r="AD76" i="16" a="1"/>
  <c r="AD76" i="16" s="1"/>
  <c r="AD77" i="16" a="1"/>
  <c r="AD77" i="16" s="1"/>
  <c r="AD78" i="16" a="1"/>
  <c r="AD78" i="16" s="1"/>
  <c r="AD79" i="16" a="1"/>
  <c r="AD79" i="16" s="1"/>
  <c r="AD80" i="16" a="1"/>
  <c r="AD80" i="16" s="1"/>
  <c r="AD81" i="16" a="1"/>
  <c r="AD81" i="16" s="1"/>
  <c r="AD82" i="16" a="1"/>
  <c r="AD82" i="16" s="1"/>
  <c r="AD83" i="16" a="1"/>
  <c r="AD83" i="16" s="1"/>
  <c r="AD84" i="16" a="1"/>
  <c r="AD84" i="16" s="1"/>
  <c r="AD85" i="16" a="1"/>
  <c r="AD85" i="16" s="1"/>
  <c r="AD86" i="16" a="1"/>
  <c r="AD86" i="16" s="1"/>
  <c r="AD87" i="16" a="1"/>
  <c r="AD87" i="16" s="1"/>
  <c r="AD88" i="16" a="1"/>
  <c r="AD88" i="16" s="1"/>
  <c r="AD89" i="16" a="1"/>
  <c r="AD89" i="16" s="1"/>
  <c r="AD90" i="16" a="1"/>
  <c r="AD90" i="16" s="1"/>
  <c r="AD91" i="16" a="1"/>
  <c r="AD91" i="16" s="1"/>
  <c r="AD92" i="16" a="1"/>
  <c r="AD92" i="16" s="1"/>
  <c r="AD93" i="16" a="1"/>
  <c r="AD93" i="16" s="1"/>
  <c r="AD94" i="16" a="1"/>
  <c r="AD94" i="16" s="1"/>
  <c r="AD95" i="16" a="1"/>
  <c r="AD95" i="16" s="1"/>
  <c r="AD96" i="16" a="1"/>
  <c r="AD96" i="16" s="1"/>
  <c r="AD97" i="16" a="1"/>
  <c r="AD97" i="16" s="1"/>
  <c r="AD98" i="16" a="1"/>
  <c r="AD98" i="16" s="1"/>
  <c r="AD99" i="16" a="1"/>
  <c r="AD99" i="16" s="1"/>
  <c r="AD100" i="16" a="1"/>
  <c r="AD100" i="16" s="1"/>
  <c r="AD101" i="16" a="1"/>
  <c r="AD101" i="16" s="1"/>
  <c r="AD102" i="16" a="1"/>
  <c r="AD102" i="16" s="1"/>
  <c r="AD103" i="16" a="1"/>
  <c r="AD103" i="16" s="1"/>
  <c r="AD104" i="16" a="1"/>
  <c r="AD104" i="16" s="1"/>
  <c r="AD105" i="16" a="1"/>
  <c r="AD105" i="16" s="1"/>
  <c r="AD106" i="16" a="1"/>
  <c r="AD106" i="16" s="1"/>
  <c r="AD107" i="16" a="1"/>
  <c r="AD107" i="16" s="1"/>
  <c r="AD108" i="16" a="1"/>
  <c r="AD108" i="16" s="1"/>
  <c r="AD109" i="16" a="1"/>
  <c r="AD109" i="16" s="1"/>
  <c r="AD110" i="16" a="1"/>
  <c r="AD110" i="16" s="1"/>
  <c r="AD111" i="16" a="1"/>
  <c r="AD111" i="16" s="1"/>
  <c r="AD112" i="16" a="1"/>
  <c r="AD112" i="16" s="1"/>
  <c r="AD113" i="16" a="1"/>
  <c r="AD113" i="16" s="1"/>
  <c r="AD114" i="16" a="1"/>
  <c r="AD114" i="16" s="1"/>
  <c r="AD115" i="16" a="1"/>
  <c r="AD115" i="16" s="1"/>
  <c r="AD55" i="16" a="1"/>
  <c r="AD55" i="16" s="1"/>
  <c r="AC56" i="16" a="1"/>
  <c r="AC56" i="16" s="1"/>
  <c r="AC57" i="16" a="1"/>
  <c r="AC57" i="16" s="1"/>
  <c r="AC58" i="16" a="1"/>
  <c r="AC58" i="16" s="1"/>
  <c r="AC59" i="16" a="1"/>
  <c r="AC59" i="16" s="1"/>
  <c r="AC60" i="16" a="1"/>
  <c r="AC60" i="16" s="1"/>
  <c r="AC61" i="16" a="1"/>
  <c r="AC61" i="16" s="1"/>
  <c r="AC62" i="16" a="1"/>
  <c r="AC62" i="16" s="1"/>
  <c r="AC63" i="16" a="1"/>
  <c r="AC63" i="16" s="1"/>
  <c r="AC64" i="16" a="1"/>
  <c r="AC64" i="16" s="1"/>
  <c r="AC65" i="16" a="1"/>
  <c r="AC65" i="16" s="1"/>
  <c r="AC66" i="16" a="1"/>
  <c r="AC66" i="16" s="1"/>
  <c r="AC67" i="16" a="1"/>
  <c r="AC67" i="16" s="1"/>
  <c r="AC68" i="16" a="1"/>
  <c r="AC68" i="16" s="1"/>
  <c r="AC69" i="16" a="1"/>
  <c r="AC69" i="16" s="1"/>
  <c r="AC70" i="16" a="1"/>
  <c r="AC70" i="16" s="1"/>
  <c r="AC71" i="16" a="1"/>
  <c r="AC71" i="16" s="1"/>
  <c r="AC72" i="16" a="1"/>
  <c r="AC72" i="16" s="1"/>
  <c r="AC73" i="16" a="1"/>
  <c r="AC73" i="16" s="1"/>
  <c r="AC74" i="16" a="1"/>
  <c r="AC74" i="16" s="1"/>
  <c r="AC75" i="16" a="1"/>
  <c r="AC75" i="16" s="1"/>
  <c r="AC76" i="16" a="1"/>
  <c r="AC76" i="16" s="1"/>
  <c r="AC77" i="16" a="1"/>
  <c r="AC77" i="16" s="1"/>
  <c r="AC78" i="16" a="1"/>
  <c r="AC78" i="16" s="1"/>
  <c r="AC79" i="16" a="1"/>
  <c r="AC79" i="16" s="1"/>
  <c r="AC80" i="16" a="1"/>
  <c r="AC80" i="16" s="1"/>
  <c r="AC81" i="16" a="1"/>
  <c r="AC81" i="16" s="1"/>
  <c r="AC82" i="16" a="1"/>
  <c r="AC82" i="16" s="1"/>
  <c r="AC83" i="16" a="1"/>
  <c r="AC83" i="16" s="1"/>
  <c r="AC84" i="16" a="1"/>
  <c r="AC84" i="16" s="1"/>
  <c r="AC85" i="16" a="1"/>
  <c r="AC85" i="16" s="1"/>
  <c r="AC86" i="16" a="1"/>
  <c r="AC86" i="16" s="1"/>
  <c r="AC87" i="16" a="1"/>
  <c r="AC87" i="16" s="1"/>
  <c r="AC88" i="16" a="1"/>
  <c r="AC88" i="16" s="1"/>
  <c r="AC89" i="16" a="1"/>
  <c r="AC89" i="16" s="1"/>
  <c r="AC90" i="16" a="1"/>
  <c r="AC90" i="16" s="1"/>
  <c r="AC91" i="16" a="1"/>
  <c r="AC91" i="16" s="1"/>
  <c r="AC92" i="16" a="1"/>
  <c r="AC92" i="16" s="1"/>
  <c r="AC93" i="16" a="1"/>
  <c r="AC93" i="16" s="1"/>
  <c r="AC94" i="16" a="1"/>
  <c r="AC94" i="16" s="1"/>
  <c r="AC95" i="16" a="1"/>
  <c r="AC95" i="16" s="1"/>
  <c r="AC96" i="16" a="1"/>
  <c r="AC96" i="16" s="1"/>
  <c r="AC97" i="16" a="1"/>
  <c r="AC97" i="16" s="1"/>
  <c r="AC98" i="16" a="1"/>
  <c r="AC98" i="16" s="1"/>
  <c r="AC99" i="16" a="1"/>
  <c r="AC99" i="16" s="1"/>
  <c r="AC100" i="16" a="1"/>
  <c r="AC100" i="16" s="1"/>
  <c r="AC101" i="16" a="1"/>
  <c r="AC101" i="16" s="1"/>
  <c r="AC102" i="16" a="1"/>
  <c r="AC102" i="16" s="1"/>
  <c r="AC103" i="16" a="1"/>
  <c r="AC103" i="16" s="1"/>
  <c r="AC104" i="16" a="1"/>
  <c r="AC104" i="16" s="1"/>
  <c r="AC105" i="16" a="1"/>
  <c r="AC105" i="16" s="1"/>
  <c r="AC106" i="16" a="1"/>
  <c r="AC106" i="16" s="1"/>
  <c r="AC107" i="16" a="1"/>
  <c r="AC107" i="16" s="1"/>
  <c r="AC108" i="16" a="1"/>
  <c r="AC108" i="16" s="1"/>
  <c r="AC109" i="16" a="1"/>
  <c r="AC109" i="16" s="1"/>
  <c r="AC110" i="16" a="1"/>
  <c r="AC110" i="16" s="1"/>
  <c r="AC111" i="16" a="1"/>
  <c r="AC111" i="16" s="1"/>
  <c r="AC112" i="16" a="1"/>
  <c r="AC112" i="16" s="1"/>
  <c r="AC113" i="16" a="1"/>
  <c r="AC113" i="16" s="1"/>
  <c r="AC114" i="16" a="1"/>
  <c r="AC114" i="16" s="1"/>
  <c r="AC115" i="16" a="1"/>
  <c r="AC115" i="16" s="1"/>
  <c r="AC55" i="16" a="1"/>
  <c r="AC55" i="16" s="1"/>
  <c r="AE42" i="16" a="1"/>
  <c r="AE42" i="16" s="1"/>
  <c r="AE43" i="16" a="1"/>
  <c r="AE43" i="16" s="1"/>
  <c r="AE44" i="16" a="1"/>
  <c r="AE44" i="16" s="1"/>
  <c r="AE45" i="16" a="1"/>
  <c r="AE45" i="16" s="1"/>
  <c r="AE46" i="16" a="1"/>
  <c r="AE46" i="16" s="1"/>
  <c r="AE47" i="16" a="1"/>
  <c r="AE47" i="16" s="1"/>
  <c r="AE48" i="16" a="1"/>
  <c r="AE48" i="16" s="1"/>
  <c r="AE49" i="16" a="1"/>
  <c r="AE49" i="16" s="1"/>
  <c r="AE50" i="16" a="1"/>
  <c r="AE50" i="16" s="1"/>
  <c r="AE51" i="16" a="1"/>
  <c r="AE51" i="16" s="1"/>
  <c r="AE52" i="16" a="1"/>
  <c r="AE52" i="16" s="1"/>
  <c r="AE53" i="16" a="1"/>
  <c r="AE53" i="16" s="1"/>
  <c r="AE54" i="16" a="1"/>
  <c r="AE54" i="16" s="1"/>
  <c r="AE55" i="16" a="1"/>
  <c r="AE55" i="16" s="1"/>
  <c r="AE56" i="16" a="1"/>
  <c r="AE56" i="16" s="1"/>
  <c r="AE57" i="16" a="1"/>
  <c r="AE57" i="16" s="1"/>
  <c r="AE58" i="16" a="1"/>
  <c r="AE58" i="16" s="1"/>
  <c r="AE59" i="16" a="1"/>
  <c r="AE59" i="16" s="1"/>
  <c r="AE60" i="16" a="1"/>
  <c r="AE60" i="16" s="1"/>
  <c r="AE61" i="16" a="1"/>
  <c r="AE61" i="16" s="1"/>
  <c r="AE62" i="16" a="1"/>
  <c r="AE62" i="16" s="1"/>
  <c r="AE63" i="16" a="1"/>
  <c r="AE63" i="16" s="1"/>
  <c r="AE64" i="16" a="1"/>
  <c r="AE64" i="16" s="1"/>
  <c r="AE65" i="16" a="1"/>
  <c r="AE65" i="16" s="1"/>
  <c r="AE66" i="16" a="1"/>
  <c r="AE66" i="16" s="1"/>
  <c r="AE67" i="16" a="1"/>
  <c r="AE67" i="16" s="1"/>
  <c r="AE68" i="16" a="1"/>
  <c r="AE68" i="16" s="1"/>
  <c r="AE69" i="16" a="1"/>
  <c r="AE69" i="16" s="1"/>
  <c r="AE70" i="16" a="1"/>
  <c r="AE70" i="16" s="1"/>
  <c r="AE71" i="16" a="1"/>
  <c r="AE71" i="16" s="1"/>
  <c r="AE72" i="16" a="1"/>
  <c r="AE72" i="16" s="1"/>
  <c r="AE73" i="16" a="1"/>
  <c r="AE73" i="16" s="1"/>
  <c r="AE74" i="16" a="1"/>
  <c r="AE74" i="16" s="1"/>
  <c r="AE75" i="16" a="1"/>
  <c r="AE75" i="16" s="1"/>
  <c r="AE76" i="16" a="1"/>
  <c r="AE76" i="16" s="1"/>
  <c r="AE77" i="16" a="1"/>
  <c r="AE77" i="16" s="1"/>
  <c r="AE78" i="16" a="1"/>
  <c r="AE78" i="16" s="1"/>
  <c r="AE79" i="16" a="1"/>
  <c r="AE79" i="16" s="1"/>
  <c r="AE80" i="16" a="1"/>
  <c r="AE80" i="16" s="1"/>
  <c r="AE81" i="16" a="1"/>
  <c r="AE81" i="16" s="1"/>
  <c r="AE82" i="16" a="1"/>
  <c r="AE82" i="16" s="1"/>
  <c r="AE83" i="16" a="1"/>
  <c r="AE83" i="16" s="1"/>
  <c r="AE84" i="16" a="1"/>
  <c r="AE84" i="16" s="1"/>
  <c r="AE85" i="16" a="1"/>
  <c r="AE85" i="16" s="1"/>
  <c r="AE86" i="16" a="1"/>
  <c r="AE86" i="16" s="1"/>
  <c r="AE87" i="16" a="1"/>
  <c r="AE87" i="16" s="1"/>
  <c r="AE88" i="16" a="1"/>
  <c r="AE88" i="16" s="1"/>
  <c r="AE89" i="16" a="1"/>
  <c r="AE89" i="16" s="1"/>
  <c r="AE90" i="16" a="1"/>
  <c r="AE90" i="16" s="1"/>
  <c r="AE91" i="16" a="1"/>
  <c r="AE91" i="16" s="1"/>
  <c r="AE92" i="16" a="1"/>
  <c r="AE92" i="16" s="1"/>
  <c r="AE93" i="16" a="1"/>
  <c r="AE93" i="16" s="1"/>
  <c r="AE94" i="16" a="1"/>
  <c r="AE94" i="16" s="1"/>
  <c r="AE95" i="16" a="1"/>
  <c r="AE95" i="16" s="1"/>
  <c r="AE96" i="16" a="1"/>
  <c r="AE96" i="16" s="1"/>
  <c r="AE97" i="16" a="1"/>
  <c r="AE97" i="16" s="1"/>
  <c r="AE98" i="16" a="1"/>
  <c r="AE98" i="16" s="1"/>
  <c r="AE99" i="16" a="1"/>
  <c r="AE99" i="16" s="1"/>
  <c r="AE100" i="16" a="1"/>
  <c r="AE100" i="16" s="1"/>
  <c r="AE101" i="16" a="1"/>
  <c r="AE101" i="16" s="1"/>
  <c r="AE102" i="16" a="1"/>
  <c r="AE102" i="16" s="1"/>
  <c r="AE103" i="16" a="1"/>
  <c r="AE103" i="16" s="1"/>
  <c r="AE104" i="16" a="1"/>
  <c r="AE104" i="16" s="1"/>
  <c r="AE105" i="16" a="1"/>
  <c r="AE105" i="16" s="1"/>
  <c r="AE106" i="16" a="1"/>
  <c r="AE106" i="16" s="1"/>
  <c r="AE107" i="16" a="1"/>
  <c r="AE107" i="16" s="1"/>
  <c r="AE108" i="16" a="1"/>
  <c r="AE108" i="16" s="1"/>
  <c r="AE109" i="16" a="1"/>
  <c r="AE109" i="16" s="1"/>
  <c r="AE110" i="16" a="1"/>
  <c r="AE110" i="16" s="1"/>
  <c r="AE111" i="16" a="1"/>
  <c r="AE111" i="16" s="1"/>
  <c r="AE112" i="16" a="1"/>
  <c r="AE112" i="16" s="1"/>
  <c r="AE113" i="16" a="1"/>
  <c r="AE113" i="16" s="1"/>
  <c r="AE114" i="16" a="1"/>
  <c r="AE114" i="16" s="1"/>
  <c r="AE115" i="16" a="1"/>
  <c r="AE115" i="16" s="1"/>
  <c r="AE41" i="16" a="1"/>
  <c r="AE41" i="16" s="1"/>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6" i="16"/>
  <c r="B7" i="16"/>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 i="16"/>
  <c r="AF731" i="20"/>
  <c r="AG731" i="20"/>
  <c r="AH731" i="20"/>
  <c r="AI731" i="20"/>
  <c r="AJ731" i="20"/>
  <c r="AK731" i="20"/>
  <c r="AL731" i="20"/>
  <c r="AM731" i="20"/>
  <c r="AN731" i="20"/>
  <c r="AO731" i="20"/>
  <c r="AP731" i="20"/>
  <c r="AQ731" i="20"/>
  <c r="AR731" i="20"/>
  <c r="AS731" i="20"/>
  <c r="AT731" i="20"/>
  <c r="AU731" i="20"/>
  <c r="AV731" i="20"/>
  <c r="AW731" i="20"/>
  <c r="AX731" i="20"/>
  <c r="AY731" i="20"/>
  <c r="AZ731" i="20"/>
  <c r="BA731" i="20"/>
  <c r="BB731" i="20"/>
  <c r="BC731" i="20"/>
  <c r="BD731" i="20"/>
  <c r="BE731" i="20"/>
  <c r="BF731" i="20"/>
  <c r="BG731" i="20"/>
  <c r="BH731" i="20"/>
  <c r="BI731" i="20"/>
  <c r="BJ731" i="20"/>
  <c r="BK731" i="20"/>
  <c r="BL731" i="20"/>
  <c r="AG677" i="20" a="1"/>
  <c r="AG677" i="20" s="1"/>
  <c r="AG678" i="20" a="1"/>
  <c r="AG678" i="20" s="1"/>
  <c r="AH678" i="20" a="1"/>
  <c r="AH678" i="20" s="1"/>
  <c r="AG679" i="20" a="1"/>
  <c r="AG679" i="20" s="1"/>
  <c r="AH679" i="20" a="1"/>
  <c r="AH679" i="20" s="1"/>
  <c r="AI679" i="20" a="1"/>
  <c r="AI679" i="20" s="1"/>
  <c r="AF676" i="20" a="1"/>
  <c r="AF676" i="20" s="1"/>
  <c r="AF677" i="20" a="1"/>
  <c r="AF677" i="20" s="1"/>
  <c r="AF678" i="20" a="1"/>
  <c r="AF678" i="20" s="1"/>
  <c r="AF679" i="20" a="1"/>
  <c r="AF679" i="20" s="1"/>
  <c r="AG715" i="20" a="1"/>
  <c r="AG715" i="20" s="1"/>
  <c r="AG716" i="20" a="1"/>
  <c r="AG716" i="20" s="1"/>
  <c r="AH716" i="20" a="1"/>
  <c r="AH716" i="20" s="1"/>
  <c r="AG717" i="20" a="1"/>
  <c r="AG717" i="20" s="1"/>
  <c r="AH717" i="20" a="1"/>
  <c r="AH717" i="20" s="1"/>
  <c r="AI717" i="20" a="1"/>
  <c r="AI717" i="20" s="1"/>
  <c r="AF714" i="20" a="1"/>
  <c r="AF714" i="20" s="1"/>
  <c r="AF715" i="20" a="1"/>
  <c r="AF715" i="20" s="1"/>
  <c r="AF716" i="20" a="1"/>
  <c r="AF716" i="20" s="1"/>
  <c r="AF717" i="20" a="1"/>
  <c r="AF717" i="20" s="1"/>
  <c r="B717" i="20"/>
  <c r="B716" i="20"/>
  <c r="B715" i="20"/>
  <c r="B714" i="20"/>
  <c r="B713" i="20"/>
  <c r="B712" i="20"/>
  <c r="B711" i="20"/>
  <c r="B710" i="20"/>
  <c r="B709" i="20"/>
  <c r="B708" i="20"/>
  <c r="B707" i="20"/>
  <c r="B706" i="20"/>
  <c r="B705" i="20"/>
  <c r="B704" i="20"/>
  <c r="B703" i="20"/>
  <c r="B702" i="20"/>
  <c r="B701" i="20"/>
  <c r="B700" i="20"/>
  <c r="B699" i="20"/>
  <c r="B698" i="20"/>
  <c r="B697" i="20"/>
  <c r="B696" i="20"/>
  <c r="B695" i="20"/>
  <c r="B694" i="20"/>
  <c r="B693" i="20"/>
  <c r="B692" i="20"/>
  <c r="B691" i="20"/>
  <c r="B690" i="20"/>
  <c r="B689" i="20"/>
  <c r="B688" i="20"/>
  <c r="B687" i="20"/>
  <c r="B686" i="20"/>
  <c r="B685" i="20"/>
  <c r="B679" i="20"/>
  <c r="B678" i="20"/>
  <c r="B677" i="20"/>
  <c r="B676" i="20"/>
  <c r="B675" i="20"/>
  <c r="B674" i="20"/>
  <c r="B673" i="20"/>
  <c r="B672" i="20"/>
  <c r="B671" i="20"/>
  <c r="B670" i="20"/>
  <c r="B669" i="20"/>
  <c r="B668" i="20"/>
  <c r="B667" i="20"/>
  <c r="B666" i="20"/>
  <c r="B665" i="20"/>
  <c r="B664" i="20"/>
  <c r="B663" i="20"/>
  <c r="B662" i="20"/>
  <c r="B661" i="20"/>
  <c r="B660" i="20"/>
  <c r="B659" i="20"/>
  <c r="B658" i="20"/>
  <c r="B657" i="20"/>
  <c r="B656" i="20"/>
  <c r="B655" i="20"/>
  <c r="B654" i="20"/>
  <c r="B653" i="20"/>
  <c r="B652" i="20"/>
  <c r="B651" i="20"/>
  <c r="B650" i="20"/>
  <c r="B649" i="20"/>
  <c r="B648" i="20"/>
  <c r="B647" i="20"/>
  <c r="AF638" i="20" a="1"/>
  <c r="AF638" i="20" s="1"/>
  <c r="AF639" i="20" a="1"/>
  <c r="AF639" i="20" s="1"/>
  <c r="AG639" i="20" a="1"/>
  <c r="AG639" i="20" s="1"/>
  <c r="AF640" i="20" a="1"/>
  <c r="AF640" i="20" s="1"/>
  <c r="AG640" i="20" a="1"/>
  <c r="AG640" i="20" s="1"/>
  <c r="AH640" i="20" a="1"/>
  <c r="AH640" i="20" s="1"/>
  <c r="AF641" i="20" a="1"/>
  <c r="AF641" i="20" s="1"/>
  <c r="AG641" i="20" a="1"/>
  <c r="AG641" i="20" s="1"/>
  <c r="AH641" i="20" a="1"/>
  <c r="AH641" i="20" s="1"/>
  <c r="AI641" i="20" a="1"/>
  <c r="AI641" i="20" s="1"/>
  <c r="B598" i="20"/>
  <c r="B599" i="20"/>
  <c r="B638" i="20"/>
  <c r="B639" i="20"/>
  <c r="B640" i="20"/>
  <c r="B641" i="20"/>
  <c r="AG601" i="20" a="1"/>
  <c r="AG601" i="20" s="1"/>
  <c r="AG602" i="20" a="1"/>
  <c r="AG602" i="20" s="1"/>
  <c r="AH602" i="20" a="1"/>
  <c r="AH602" i="20" s="1"/>
  <c r="AG603" i="20" a="1"/>
  <c r="AG603" i="20" s="1"/>
  <c r="AH603" i="20" a="1"/>
  <c r="AH603" i="20" s="1"/>
  <c r="AI603" i="20" a="1"/>
  <c r="AI603" i="20" s="1"/>
  <c r="AF600" i="20" a="1"/>
  <c r="AF600" i="20" s="1"/>
  <c r="AF601" i="20" a="1"/>
  <c r="AF601" i="20" s="1"/>
  <c r="AF602" i="20" a="1"/>
  <c r="AF602" i="20" s="1"/>
  <c r="AF603" i="20" a="1"/>
  <c r="AF603" i="20" s="1"/>
  <c r="B572" i="20"/>
  <c r="B573" i="20"/>
  <c r="B574" i="20"/>
  <c r="B575" i="20"/>
  <c r="B576" i="20"/>
  <c r="B577" i="20"/>
  <c r="B578" i="20"/>
  <c r="B579" i="20"/>
  <c r="B580" i="20"/>
  <c r="B581" i="20"/>
  <c r="B582" i="20"/>
  <c r="B583" i="20"/>
  <c r="B584" i="20"/>
  <c r="B585" i="20"/>
  <c r="B586" i="20"/>
  <c r="B587" i="20"/>
  <c r="B588" i="20"/>
  <c r="B589" i="20"/>
  <c r="B590" i="20"/>
  <c r="B591" i="20"/>
  <c r="B592" i="20"/>
  <c r="B593" i="20"/>
  <c r="B594" i="20"/>
  <c r="B595" i="20"/>
  <c r="B596" i="20"/>
  <c r="B597" i="20"/>
  <c r="B600" i="20"/>
  <c r="B601" i="20"/>
  <c r="B602" i="20"/>
  <c r="B603" i="20"/>
  <c r="AE562" i="20" a="1"/>
  <c r="AE562" i="20" s="1"/>
  <c r="AD562" i="20" a="1"/>
  <c r="AD562" i="20" s="1"/>
  <c r="AC562" i="20" a="1"/>
  <c r="AC562" i="20" s="1"/>
  <c r="AB562" i="20" a="1"/>
  <c r="AB562" i="20" s="1"/>
  <c r="AA562" i="20" a="1"/>
  <c r="AA562" i="20" s="1"/>
  <c r="B562" i="20"/>
  <c r="AF562" i="20" s="1" a="1"/>
  <c r="AF562" i="20" s="1"/>
  <c r="AD561" i="20" a="1"/>
  <c r="AD561" i="20" s="1"/>
  <c r="AC561" i="20" a="1"/>
  <c r="AC561" i="20" s="1"/>
  <c r="AB561" i="20" a="1"/>
  <c r="AB561" i="20" s="1"/>
  <c r="AA561" i="20" a="1"/>
  <c r="AA561" i="20" s="1"/>
  <c r="B561" i="20"/>
  <c r="AC560" i="20" a="1"/>
  <c r="AC560" i="20" s="1"/>
  <c r="AB560" i="20" a="1"/>
  <c r="AB560" i="20" s="1"/>
  <c r="AA560" i="20" a="1"/>
  <c r="AA560" i="20" s="1"/>
  <c r="B560" i="20"/>
  <c r="AB559" i="20" a="1"/>
  <c r="AB559" i="20" s="1"/>
  <c r="AA559" i="20" a="1"/>
  <c r="AA559" i="20" s="1"/>
  <c r="B559" i="20"/>
  <c r="AA558" i="20" a="1"/>
  <c r="AA558" i="20" s="1"/>
  <c r="B558" i="20"/>
  <c r="B557" i="20"/>
  <c r="B556" i="20"/>
  <c r="B555" i="20"/>
  <c r="B554" i="20"/>
  <c r="B553" i="20"/>
  <c r="B552" i="20"/>
  <c r="B551" i="20"/>
  <c r="B550" i="20"/>
  <c r="B549" i="20"/>
  <c r="B548" i="20"/>
  <c r="B547" i="20"/>
  <c r="B546" i="20"/>
  <c r="B545" i="20"/>
  <c r="B544" i="20"/>
  <c r="B543" i="20"/>
  <c r="B542" i="20"/>
  <c r="B541" i="20"/>
  <c r="B540" i="20"/>
  <c r="B539" i="20"/>
  <c r="B538" i="20"/>
  <c r="B537" i="20"/>
  <c r="B536" i="20"/>
  <c r="B535" i="20"/>
  <c r="B534" i="20"/>
  <c r="AE528" i="20" a="1"/>
  <c r="AE528" i="20" s="1"/>
  <c r="AD528" i="20" a="1"/>
  <c r="AD528" i="20" s="1"/>
  <c r="AC528" i="20" a="1"/>
  <c r="AC528" i="20" s="1"/>
  <c r="AB528" i="20" a="1"/>
  <c r="AB528" i="20" s="1"/>
  <c r="AA528" i="20" a="1"/>
  <c r="AA528" i="20" s="1"/>
  <c r="B528" i="20"/>
  <c r="AF528" i="20" s="1" a="1"/>
  <c r="AF528" i="20" s="1"/>
  <c r="AD527" i="20" a="1"/>
  <c r="AD527" i="20" s="1"/>
  <c r="AC527" i="20" a="1"/>
  <c r="AC527" i="20" s="1"/>
  <c r="AB527" i="20" a="1"/>
  <c r="AB527" i="20" s="1"/>
  <c r="AA527" i="20" a="1"/>
  <c r="AA527" i="20" s="1"/>
  <c r="B527" i="20"/>
  <c r="AC526" i="20" a="1"/>
  <c r="AC526" i="20" s="1"/>
  <c r="AB526" i="20" a="1"/>
  <c r="AB526" i="20" s="1"/>
  <c r="AA526" i="20" a="1"/>
  <c r="AA526" i="20" s="1"/>
  <c r="B526" i="20"/>
  <c r="AB525" i="20" a="1"/>
  <c r="AB525" i="20" s="1"/>
  <c r="AA525" i="20" a="1"/>
  <c r="AA525" i="20" s="1"/>
  <c r="B525" i="20"/>
  <c r="AA524" i="20" a="1"/>
  <c r="AA524" i="20" s="1"/>
  <c r="B524" i="20"/>
  <c r="B523" i="20"/>
  <c r="B522" i="20"/>
  <c r="B521" i="20"/>
  <c r="B520" i="20"/>
  <c r="B519" i="20"/>
  <c r="B518" i="20"/>
  <c r="B517" i="20"/>
  <c r="B516" i="20"/>
  <c r="B515" i="20"/>
  <c r="B514" i="20"/>
  <c r="B513" i="20"/>
  <c r="B512" i="20"/>
  <c r="B511" i="20"/>
  <c r="B510" i="20"/>
  <c r="B509" i="20"/>
  <c r="B508" i="20"/>
  <c r="B507" i="20"/>
  <c r="B506" i="20"/>
  <c r="B505" i="20"/>
  <c r="B504" i="20"/>
  <c r="B503" i="20"/>
  <c r="B502" i="20"/>
  <c r="B501" i="20"/>
  <c r="B500" i="20"/>
  <c r="AE424" i="20" a="1"/>
  <c r="AE424" i="20" s="1"/>
  <c r="AD424" i="20" a="1"/>
  <c r="AD424" i="20" s="1"/>
  <c r="AC424" i="20" a="1"/>
  <c r="AC424" i="20" s="1"/>
  <c r="AB424" i="20" a="1"/>
  <c r="AB424" i="20" s="1"/>
  <c r="AA424" i="20" a="1"/>
  <c r="AA424" i="20" s="1"/>
  <c r="Z424" i="20" a="1"/>
  <c r="Z424" i="20" s="1"/>
  <c r="Y424" i="20" a="1"/>
  <c r="Y424" i="20" s="1"/>
  <c r="X424" i="20" a="1"/>
  <c r="X424" i="20" s="1"/>
  <c r="W424" i="20" a="1"/>
  <c r="W424" i="20" s="1"/>
  <c r="V424" i="20" a="1"/>
  <c r="V424" i="20" s="1"/>
  <c r="B424" i="20"/>
  <c r="AF424" i="20" s="1" a="1"/>
  <c r="AF424" i="20" s="1"/>
  <c r="AD423" i="20" a="1"/>
  <c r="AD423" i="20" s="1"/>
  <c r="AC423" i="20" a="1"/>
  <c r="AC423" i="20" s="1"/>
  <c r="AB423" i="20" a="1"/>
  <c r="AB423" i="20" s="1"/>
  <c r="AA423" i="20" a="1"/>
  <c r="AA423" i="20" s="1"/>
  <c r="Z423" i="20" a="1"/>
  <c r="Z423" i="20" s="1"/>
  <c r="Y423" i="20" a="1"/>
  <c r="Y423" i="20" s="1"/>
  <c r="X423" i="20" a="1"/>
  <c r="X423" i="20" s="1"/>
  <c r="W423" i="20" a="1"/>
  <c r="W423" i="20" s="1"/>
  <c r="V423" i="20" a="1"/>
  <c r="V423" i="20" s="1"/>
  <c r="B423" i="20"/>
  <c r="AE423" i="20" s="1" a="1"/>
  <c r="AE423" i="20" s="1"/>
  <c r="AC422" i="20" a="1"/>
  <c r="AC422" i="20" s="1"/>
  <c r="AB422" i="20" a="1"/>
  <c r="AB422" i="20" s="1"/>
  <c r="AA422" i="20" a="1"/>
  <c r="AA422" i="20" s="1"/>
  <c r="Z422" i="20" a="1"/>
  <c r="Z422" i="20" s="1"/>
  <c r="Y422" i="20" a="1"/>
  <c r="Y422" i="20" s="1"/>
  <c r="X422" i="20" a="1"/>
  <c r="X422" i="20" s="1"/>
  <c r="W422" i="20" a="1"/>
  <c r="W422" i="20" s="1"/>
  <c r="V422" i="20" a="1"/>
  <c r="V422" i="20" s="1"/>
  <c r="B422" i="20"/>
  <c r="AD422" i="20" s="1" a="1"/>
  <c r="AD422" i="20" s="1"/>
  <c r="AB421" i="20" a="1"/>
  <c r="AB421" i="20" s="1"/>
  <c r="AA421" i="20" a="1"/>
  <c r="AA421" i="20" s="1"/>
  <c r="Z421" i="20" a="1"/>
  <c r="Z421" i="20" s="1"/>
  <c r="Y421" i="20" a="1"/>
  <c r="Y421" i="20" s="1"/>
  <c r="X421" i="20" a="1"/>
  <c r="X421" i="20" s="1"/>
  <c r="W421" i="20" a="1"/>
  <c r="W421" i="20" s="1"/>
  <c r="V421" i="20" a="1"/>
  <c r="V421" i="20" s="1"/>
  <c r="B421" i="20"/>
  <c r="AC421" i="20" s="1" a="1"/>
  <c r="AC421" i="20" s="1"/>
  <c r="AA420" i="20" a="1"/>
  <c r="AA420" i="20" s="1"/>
  <c r="Z420" i="20" a="1"/>
  <c r="Z420" i="20" s="1"/>
  <c r="Y420" i="20" a="1"/>
  <c r="Y420" i="20" s="1"/>
  <c r="X420" i="20" a="1"/>
  <c r="X420" i="20" s="1"/>
  <c r="W420" i="20" a="1"/>
  <c r="W420" i="20" s="1"/>
  <c r="V420" i="20" a="1"/>
  <c r="V420" i="20" s="1"/>
  <c r="B420" i="20"/>
  <c r="AB420" i="20" s="1" a="1"/>
  <c r="AB420" i="20" s="1"/>
  <c r="Z419" i="20" a="1"/>
  <c r="Z419" i="20" s="1"/>
  <c r="Y419" i="20" a="1"/>
  <c r="Y419" i="20" s="1"/>
  <c r="X419" i="20" a="1"/>
  <c r="X419" i="20" s="1"/>
  <c r="W419" i="20" a="1"/>
  <c r="W419" i="20" s="1"/>
  <c r="V419" i="20" a="1"/>
  <c r="V419" i="20" s="1"/>
  <c r="B419" i="20"/>
  <c r="AA419" i="20" s="1" a="1"/>
  <c r="AA419" i="20" s="1"/>
  <c r="Y418" i="20" a="1"/>
  <c r="Y418" i="20" s="1"/>
  <c r="X418" i="20" a="1"/>
  <c r="X418" i="20" s="1"/>
  <c r="W418" i="20" a="1"/>
  <c r="W418" i="20" s="1"/>
  <c r="V418" i="20" a="1"/>
  <c r="V418" i="20" s="1"/>
  <c r="B418" i="20"/>
  <c r="X417" i="20" a="1"/>
  <c r="X417" i="20" s="1"/>
  <c r="W417" i="20" a="1"/>
  <c r="W417" i="20" s="1"/>
  <c r="V417" i="20" a="1"/>
  <c r="V417" i="20" s="1"/>
  <c r="B417" i="20"/>
  <c r="W416" i="20" a="1"/>
  <c r="W416" i="20" s="1"/>
  <c r="V416" i="20" a="1"/>
  <c r="V416" i="20" s="1"/>
  <c r="B416" i="20"/>
  <c r="V415" i="20" a="1"/>
  <c r="V415" i="20" s="1"/>
  <c r="B415" i="20"/>
  <c r="B414" i="20"/>
  <c r="B413" i="20"/>
  <c r="B412" i="20"/>
  <c r="B411" i="20"/>
  <c r="B410" i="20"/>
  <c r="B409" i="20"/>
  <c r="B408" i="20"/>
  <c r="B407" i="20"/>
  <c r="B406" i="20"/>
  <c r="B405" i="20"/>
  <c r="B404" i="20"/>
  <c r="B403" i="20"/>
  <c r="B402" i="20"/>
  <c r="B401" i="20"/>
  <c r="B400" i="20"/>
  <c r="B399" i="20"/>
  <c r="B398" i="20"/>
  <c r="B397" i="20"/>
  <c r="B396" i="20"/>
  <c r="AE390" i="20" a="1"/>
  <c r="AE390" i="20" s="1"/>
  <c r="AD390" i="20" a="1"/>
  <c r="AD390" i="20" s="1"/>
  <c r="AC390" i="20" a="1"/>
  <c r="AC390" i="20" s="1"/>
  <c r="AB390" i="20" a="1"/>
  <c r="AB390" i="20" s="1"/>
  <c r="AA390" i="20" a="1"/>
  <c r="AA390" i="20" s="1"/>
  <c r="Z390" i="20" a="1"/>
  <c r="Z390" i="20" s="1"/>
  <c r="Y390" i="20" a="1"/>
  <c r="Y390" i="20" s="1"/>
  <c r="X390" i="20" a="1"/>
  <c r="X390" i="20" s="1"/>
  <c r="W390" i="20" a="1"/>
  <c r="W390" i="20" s="1"/>
  <c r="V390" i="20" a="1"/>
  <c r="V390" i="20" s="1"/>
  <c r="B390" i="20"/>
  <c r="AF390" i="20" s="1" a="1"/>
  <c r="AF390" i="20" s="1"/>
  <c r="AD389" i="20" a="1"/>
  <c r="AD389" i="20" s="1"/>
  <c r="AC389" i="20" a="1"/>
  <c r="AC389" i="20" s="1"/>
  <c r="AB389" i="20" a="1"/>
  <c r="AB389" i="20" s="1"/>
  <c r="AA389" i="20" a="1"/>
  <c r="AA389" i="20" s="1"/>
  <c r="Z389" i="20" a="1"/>
  <c r="Z389" i="20" s="1"/>
  <c r="Y389" i="20" a="1"/>
  <c r="Y389" i="20" s="1"/>
  <c r="X389" i="20" a="1"/>
  <c r="X389" i="20" s="1"/>
  <c r="W389" i="20" a="1"/>
  <c r="W389" i="20" s="1"/>
  <c r="V389" i="20" a="1"/>
  <c r="V389" i="20" s="1"/>
  <c r="B389" i="20"/>
  <c r="AE389" i="20" s="1" a="1"/>
  <c r="AE389" i="20" s="1"/>
  <c r="AC388" i="20" a="1"/>
  <c r="AC388" i="20" s="1"/>
  <c r="AB388" i="20" a="1"/>
  <c r="AB388" i="20" s="1"/>
  <c r="AA388" i="20" a="1"/>
  <c r="AA388" i="20" s="1"/>
  <c r="Z388" i="20" a="1"/>
  <c r="Z388" i="20" s="1"/>
  <c r="Y388" i="20" a="1"/>
  <c r="Y388" i="20" s="1"/>
  <c r="X388" i="20" a="1"/>
  <c r="X388" i="20" s="1"/>
  <c r="W388" i="20" a="1"/>
  <c r="W388" i="20" s="1"/>
  <c r="V388" i="20" a="1"/>
  <c r="V388" i="20" s="1"/>
  <c r="B388" i="20"/>
  <c r="AD388" i="20" s="1" a="1"/>
  <c r="AD388" i="20" s="1"/>
  <c r="AB387" i="20" a="1"/>
  <c r="AB387" i="20" s="1"/>
  <c r="AA387" i="20" a="1"/>
  <c r="AA387" i="20" s="1"/>
  <c r="Z387" i="20" a="1"/>
  <c r="Z387" i="20" s="1"/>
  <c r="Y387" i="20" a="1"/>
  <c r="Y387" i="20" s="1"/>
  <c r="X387" i="20" a="1"/>
  <c r="X387" i="20" s="1"/>
  <c r="W387" i="20" a="1"/>
  <c r="W387" i="20" s="1"/>
  <c r="V387" i="20" a="1"/>
  <c r="V387" i="20" s="1"/>
  <c r="B387" i="20"/>
  <c r="AC387" i="20" s="1" a="1"/>
  <c r="AC387" i="20" s="1"/>
  <c r="AA386" i="20" a="1"/>
  <c r="AA386" i="20" s="1"/>
  <c r="Z386" i="20" a="1"/>
  <c r="Z386" i="20" s="1"/>
  <c r="Y386" i="20" a="1"/>
  <c r="Y386" i="20" s="1"/>
  <c r="X386" i="20" a="1"/>
  <c r="X386" i="20" s="1"/>
  <c r="W386" i="20" a="1"/>
  <c r="W386" i="20" s="1"/>
  <c r="V386" i="20" a="1"/>
  <c r="V386" i="20" s="1"/>
  <c r="B386" i="20"/>
  <c r="AB386" i="20" s="1" a="1"/>
  <c r="AB386" i="20" s="1"/>
  <c r="Z385" i="20" a="1"/>
  <c r="Z385" i="20" s="1"/>
  <c r="Y385" i="20" a="1"/>
  <c r="Y385" i="20" s="1"/>
  <c r="X385" i="20" a="1"/>
  <c r="X385" i="20" s="1"/>
  <c r="W385" i="20" a="1"/>
  <c r="W385" i="20" s="1"/>
  <c r="V385" i="20" a="1"/>
  <c r="V385" i="20" s="1"/>
  <c r="B385" i="20"/>
  <c r="AA385" i="20" s="1" a="1"/>
  <c r="AA385" i="20" s="1"/>
  <c r="Y384" i="20" a="1"/>
  <c r="Y384" i="20" s="1"/>
  <c r="X384" i="20" a="1"/>
  <c r="X384" i="20" s="1"/>
  <c r="W384" i="20" a="1"/>
  <c r="W384" i="20" s="1"/>
  <c r="V384" i="20" a="1"/>
  <c r="V384" i="20" s="1"/>
  <c r="B384" i="20"/>
  <c r="X383" i="20" a="1"/>
  <c r="X383" i="20" s="1"/>
  <c r="W383" i="20" a="1"/>
  <c r="W383" i="20" s="1"/>
  <c r="V383" i="20" a="1"/>
  <c r="V383" i="20" s="1"/>
  <c r="B383" i="20"/>
  <c r="W382" i="20" a="1"/>
  <c r="W382" i="20" s="1"/>
  <c r="V382" i="20" a="1"/>
  <c r="V382" i="20" s="1"/>
  <c r="B382" i="20"/>
  <c r="V381" i="20" a="1"/>
  <c r="V381" i="20" s="1"/>
  <c r="B381" i="20"/>
  <c r="B380" i="20"/>
  <c r="B379" i="20"/>
  <c r="B378" i="20"/>
  <c r="B377" i="20"/>
  <c r="B376" i="20"/>
  <c r="B375" i="20"/>
  <c r="B374" i="20"/>
  <c r="B373" i="20"/>
  <c r="B372" i="20"/>
  <c r="B371" i="20"/>
  <c r="B370" i="20"/>
  <c r="B369" i="20"/>
  <c r="B368" i="20"/>
  <c r="B367" i="20"/>
  <c r="B366" i="20"/>
  <c r="B365" i="20"/>
  <c r="B364" i="20"/>
  <c r="B363" i="20"/>
  <c r="B362" i="20"/>
  <c r="E239" i="25"/>
  <c r="F239" i="25"/>
  <c r="G239" i="25"/>
  <c r="H239" i="25"/>
  <c r="I239" i="25"/>
  <c r="J239" i="25"/>
  <c r="K239" i="25"/>
  <c r="L239" i="25"/>
  <c r="M239" i="25"/>
  <c r="N239" i="25"/>
  <c r="O239" i="25"/>
  <c r="P239" i="25"/>
  <c r="Q239" i="25"/>
  <c r="R239" i="25"/>
  <c r="S239" i="25"/>
  <c r="T239" i="25"/>
  <c r="U239" i="25"/>
  <c r="V239" i="25"/>
  <c r="W239" i="25"/>
  <c r="E240" i="25"/>
  <c r="F240" i="25"/>
  <c r="G240" i="25"/>
  <c r="H240" i="25"/>
  <c r="I240" i="25"/>
  <c r="J240" i="25"/>
  <c r="K240" i="25"/>
  <c r="L240" i="25"/>
  <c r="M240" i="25"/>
  <c r="N240" i="25"/>
  <c r="O240" i="25"/>
  <c r="P240" i="25"/>
  <c r="Q240" i="25"/>
  <c r="R240" i="25"/>
  <c r="S240" i="25"/>
  <c r="T240" i="25"/>
  <c r="U240" i="25"/>
  <c r="V240" i="25"/>
  <c r="W240" i="25"/>
  <c r="D240" i="25"/>
  <c r="D239" i="25"/>
  <c r="D238" i="25"/>
  <c r="X240" i="25" s="1"/>
  <c r="D237" i="25"/>
  <c r="D236" i="25"/>
  <c r="D235" i="25"/>
  <c r="E234" i="25" a="1"/>
  <c r="E234" i="25" s="1"/>
  <c r="F234" i="25" a="1"/>
  <c r="F234" i="25" s="1"/>
  <c r="G234" i="25" a="1"/>
  <c r="G234" i="25" s="1"/>
  <c r="H234" i="25" a="1"/>
  <c r="H234" i="25" s="1"/>
  <c r="I234" i="25" a="1"/>
  <c r="I234" i="25" s="1"/>
  <c r="J234" i="25" a="1"/>
  <c r="J234" i="25" s="1"/>
  <c r="K234" i="25" a="1"/>
  <c r="K234" i="25" s="1"/>
  <c r="L234" i="25" a="1"/>
  <c r="L234" i="25" s="1"/>
  <c r="M234" i="25" a="1"/>
  <c r="M234" i="25" s="1"/>
  <c r="N234" i="25" a="1"/>
  <c r="N234" i="25" s="1"/>
  <c r="O234" i="25" a="1"/>
  <c r="O234" i="25" s="1"/>
  <c r="P234" i="25" a="1"/>
  <c r="P234" i="25" s="1"/>
  <c r="Q234" i="25" a="1"/>
  <c r="Q234" i="25" s="1"/>
  <c r="R234" i="25" a="1"/>
  <c r="R234" i="25" s="1"/>
  <c r="S234" i="25" a="1"/>
  <c r="S234" i="25" s="1"/>
  <c r="T234" i="25" a="1"/>
  <c r="T234" i="25" s="1"/>
  <c r="U234" i="25" a="1"/>
  <c r="U234" i="25" s="1"/>
  <c r="V234" i="25" a="1"/>
  <c r="V234" i="25" s="1"/>
  <c r="D234" i="25" a="1"/>
  <c r="D234" i="25" s="1"/>
  <c r="X233" i="25"/>
  <c r="Y233" i="25"/>
  <c r="Z233" i="25"/>
  <c r="AA233" i="25"/>
  <c r="AB233" i="25"/>
  <c r="AC233" i="25"/>
  <c r="AD233" i="25"/>
  <c r="AE233" i="25"/>
  <c r="AF233" i="25"/>
  <c r="AG233" i="25"/>
  <c r="AH233" i="25"/>
  <c r="AI233" i="25"/>
  <c r="AJ233" i="25"/>
  <c r="AK233" i="25"/>
  <c r="AL233" i="25"/>
  <c r="AM233" i="25"/>
  <c r="AN233" i="25"/>
  <c r="AO233" i="25"/>
  <c r="AP233" i="25"/>
  <c r="AQ233" i="25"/>
  <c r="AR233" i="25"/>
  <c r="AS233" i="25"/>
  <c r="AT233" i="25"/>
  <c r="AU233" i="25"/>
  <c r="AV233" i="25"/>
  <c r="AW233" i="25"/>
  <c r="AX233" i="25"/>
  <c r="AY233" i="25"/>
  <c r="AZ233" i="25"/>
  <c r="BA233" i="25"/>
  <c r="BB233" i="25"/>
  <c r="BC233" i="25"/>
  <c r="BD233" i="25"/>
  <c r="BE233" i="25"/>
  <c r="BF233" i="25"/>
  <c r="BG233" i="25"/>
  <c r="BH233" i="25"/>
  <c r="BI233" i="25"/>
  <c r="BJ233" i="25"/>
  <c r="BK233" i="25"/>
  <c r="BL233" i="25"/>
  <c r="BM233" i="25"/>
  <c r="BN233" i="25"/>
  <c r="BO233" i="25"/>
  <c r="BP233" i="25"/>
  <c r="BQ233" i="25"/>
  <c r="BR233" i="25"/>
  <c r="BS233" i="25"/>
  <c r="BT233" i="25"/>
  <c r="BU233" i="25"/>
  <c r="BV233" i="25"/>
  <c r="BW233" i="25"/>
  <c r="BX233" i="25"/>
  <c r="BY233" i="25"/>
  <c r="BZ233" i="25"/>
  <c r="CA233" i="25"/>
  <c r="CB233" i="25"/>
  <c r="CC233" i="25"/>
  <c r="CD233" i="25"/>
  <c r="CE233" i="25"/>
  <c r="CF233" i="25"/>
  <c r="CG233" i="25"/>
  <c r="CH233" i="25"/>
  <c r="CI233" i="25"/>
  <c r="CJ233" i="25"/>
  <c r="CK233" i="25"/>
  <c r="CL233" i="25"/>
  <c r="CM233" i="25"/>
  <c r="CN233" i="25"/>
  <c r="CO233" i="25"/>
  <c r="X239" i="25" l="1"/>
  <c r="D19" i="20" a="1"/>
  <c r="Z110" i="16"/>
  <c r="Z80" i="16"/>
  <c r="Z98" i="16"/>
  <c r="Z57" i="16"/>
  <c r="Z62" i="16"/>
  <c r="Z86" i="16"/>
  <c r="Z74" i="16"/>
  <c r="Z63" i="16"/>
  <c r="Z107" i="16"/>
  <c r="Z66" i="16"/>
  <c r="Z106" i="16"/>
  <c r="Z96" i="16"/>
  <c r="Z75" i="16"/>
  <c r="Z65" i="16"/>
  <c r="Z105" i="16"/>
  <c r="Z95" i="16"/>
  <c r="Z85" i="16"/>
  <c r="Z64" i="16"/>
  <c r="Z97" i="16"/>
  <c r="Z76" i="16"/>
  <c r="Z115" i="16"/>
  <c r="Z104" i="16"/>
  <c r="Z94" i="16"/>
  <c r="Z84" i="16"/>
  <c r="Z114" i="16"/>
  <c r="Z93" i="16"/>
  <c r="Z83" i="16"/>
  <c r="Z73" i="16"/>
  <c r="Z103" i="16"/>
  <c r="Z92" i="16"/>
  <c r="Z82" i="16"/>
  <c r="Z72" i="16"/>
  <c r="Z113" i="16"/>
  <c r="Z112" i="16"/>
  <c r="Z102" i="16"/>
  <c r="Z81" i="16"/>
  <c r="Z71" i="16"/>
  <c r="Z111" i="16"/>
  <c r="Z61" i="16"/>
  <c r="Z100" i="16"/>
  <c r="Z90" i="16"/>
  <c r="Z69" i="16"/>
  <c r="Z60" i="16"/>
  <c r="Z70" i="16"/>
  <c r="Z99" i="16"/>
  <c r="Z89" i="16"/>
  <c r="Z79" i="16"/>
  <c r="Z68" i="16"/>
  <c r="Z59" i="16"/>
  <c r="Z91" i="16"/>
  <c r="Z109" i="16"/>
  <c r="Z88" i="16"/>
  <c r="Z78" i="16"/>
  <c r="Z58" i="16"/>
  <c r="Z101" i="16"/>
  <c r="Z108" i="16"/>
  <c r="Z87" i="16"/>
  <c r="Z77" i="16"/>
  <c r="Z67" i="16"/>
  <c r="Z56" i="16"/>
  <c r="E75" i="16"/>
  <c r="E84" i="16"/>
  <c r="D243" i="25"/>
  <c r="D19" i="20" l="1"/>
  <c r="AI173" i="20"/>
  <c r="AA175" i="20"/>
  <c r="AC176" i="20"/>
  <c r="AE177" i="20"/>
  <c r="AG178" i="20"/>
  <c r="AI179" i="20"/>
  <c r="AA181" i="20"/>
  <c r="AJ173" i="20"/>
  <c r="AB175" i="20"/>
  <c r="AD176" i="20"/>
  <c r="AF177" i="20"/>
  <c r="AH178" i="20"/>
  <c r="AJ179" i="20"/>
  <c r="AB181" i="20"/>
  <c r="AA174" i="20"/>
  <c r="AC175" i="20"/>
  <c r="AE176" i="20"/>
  <c r="AG177" i="20"/>
  <c r="AI178" i="20"/>
  <c r="AA180" i="20"/>
  <c r="AC181" i="20"/>
  <c r="AB174" i="20"/>
  <c r="AD175" i="20"/>
  <c r="AF176" i="20"/>
  <c r="AH177" i="20"/>
  <c r="AJ178" i="20"/>
  <c r="AB180" i="20"/>
  <c r="AD181" i="20"/>
  <c r="AA173" i="20"/>
  <c r="AC174" i="20"/>
  <c r="AE175" i="20"/>
  <c r="AG176" i="20"/>
  <c r="AI177" i="20"/>
  <c r="AA179" i="20"/>
  <c r="AC180" i="20"/>
  <c r="AE181" i="20"/>
  <c r="AB173" i="20"/>
  <c r="AD174" i="20"/>
  <c r="AF175" i="20"/>
  <c r="AH176" i="20"/>
  <c r="AJ177" i="20"/>
  <c r="AB179" i="20"/>
  <c r="AD180" i="20"/>
  <c r="AF181" i="20"/>
  <c r="AC173" i="20"/>
  <c r="AE174" i="20"/>
  <c r="AG175" i="20"/>
  <c r="AI176" i="20"/>
  <c r="AA178" i="20"/>
  <c r="AC179" i="20"/>
  <c r="AE180" i="20"/>
  <c r="AG181" i="20"/>
  <c r="AH173" i="20"/>
  <c r="AA177" i="20"/>
  <c r="AG179" i="20"/>
  <c r="AI174" i="20"/>
  <c r="AB178" i="20"/>
  <c r="AH180" i="20"/>
  <c r="AJ174" i="20"/>
  <c r="AC178" i="20"/>
  <c r="AI180" i="20"/>
  <c r="AH175" i="20"/>
  <c r="AD178" i="20"/>
  <c r="AJ180" i="20"/>
  <c r="AI175" i="20"/>
  <c r="AE178" i="20"/>
  <c r="AH181" i="20"/>
  <c r="AD173" i="20"/>
  <c r="AJ175" i="20"/>
  <c r="AF178" i="20"/>
  <c r="AI181" i="20"/>
  <c r="AE173" i="20"/>
  <c r="AA176" i="20"/>
  <c r="AD179" i="20"/>
  <c r="AF173" i="20"/>
  <c r="AB176" i="20"/>
  <c r="AJ176" i="20"/>
  <c r="AF179" i="20"/>
  <c r="AF174" i="20"/>
  <c r="AB177" i="20"/>
  <c r="AH179" i="20"/>
  <c r="AG174" i="20"/>
  <c r="AC177" i="20"/>
  <c r="AF180" i="20"/>
  <c r="AH174" i="20"/>
  <c r="AD177" i="20"/>
  <c r="AG180" i="20"/>
  <c r="AJ181" i="20"/>
  <c r="AE179" i="20"/>
  <c r="AG173" i="20"/>
  <c r="D26" i="20" a="1"/>
  <c r="D115" i="16"/>
  <c r="E64" i="16"/>
  <c r="E87" i="16"/>
  <c r="D65" i="16"/>
  <c r="D93" i="16"/>
  <c r="D107" i="16"/>
  <c r="D73" i="16"/>
  <c r="D64" i="16"/>
  <c r="D92" i="16"/>
  <c r="E78" i="16"/>
  <c r="D57" i="16"/>
  <c r="E62" i="16"/>
  <c r="D111" i="16"/>
  <c r="D58" i="16"/>
  <c r="D69" i="16"/>
  <c r="D110" i="16"/>
  <c r="D113" i="16"/>
  <c r="D80" i="16"/>
  <c r="D105" i="16"/>
  <c r="E66" i="16"/>
  <c r="D72" i="16"/>
  <c r="D91" i="16"/>
  <c r="D114" i="16"/>
  <c r="E80" i="16"/>
  <c r="E81" i="16"/>
  <c r="E110" i="16"/>
  <c r="E82" i="16"/>
  <c r="E63" i="16"/>
  <c r="E107" i="16"/>
  <c r="E65" i="16"/>
  <c r="D67" i="16"/>
  <c r="E112" i="16"/>
  <c r="D88" i="16"/>
  <c r="E103" i="16"/>
  <c r="D75" i="16"/>
  <c r="E74" i="16"/>
  <c r="E69" i="16"/>
  <c r="D77" i="16"/>
  <c r="D103" i="16"/>
  <c r="E106" i="16"/>
  <c r="D96" i="16"/>
  <c r="E76" i="16"/>
  <c r="D97" i="16"/>
  <c r="D81" i="16"/>
  <c r="D60" i="16"/>
  <c r="E98" i="16"/>
  <c r="E56" i="16"/>
  <c r="E88" i="16"/>
  <c r="E108" i="16"/>
  <c r="D85" i="16"/>
  <c r="D100" i="16"/>
  <c r="E68" i="16"/>
  <c r="E97" i="16"/>
  <c r="E71" i="16"/>
  <c r="E73" i="16"/>
  <c r="D94" i="16"/>
  <c r="D70" i="16"/>
  <c r="E60" i="16"/>
  <c r="D78" i="16"/>
  <c r="D95" i="16"/>
  <c r="E111" i="16"/>
  <c r="E115" i="16"/>
  <c r="D112" i="16"/>
  <c r="E92" i="16"/>
  <c r="E100" i="16"/>
  <c r="D79" i="16"/>
  <c r="E105" i="16"/>
  <c r="E101" i="16"/>
  <c r="D101" i="16"/>
  <c r="E113" i="16"/>
  <c r="E91" i="16"/>
  <c r="E72" i="16"/>
  <c r="E59" i="16"/>
  <c r="D59" i="16"/>
  <c r="D99" i="16"/>
  <c r="E99" i="16"/>
  <c r="E114" i="16"/>
  <c r="E57" i="16"/>
  <c r="D56" i="16"/>
  <c r="E58" i="16"/>
  <c r="D87" i="16"/>
  <c r="D68" i="16"/>
  <c r="D66" i="16"/>
  <c r="D63" i="16"/>
  <c r="D74" i="16"/>
  <c r="E96" i="16"/>
  <c r="E93" i="16"/>
  <c r="D108" i="16"/>
  <c r="E102" i="16"/>
  <c r="D71" i="16"/>
  <c r="E90" i="16"/>
  <c r="D104" i="16"/>
  <c r="D82" i="16"/>
  <c r="E89" i="16"/>
  <c r="D106" i="16"/>
  <c r="E77" i="16"/>
  <c r="E83" i="16"/>
  <c r="E109" i="16"/>
  <c r="E95" i="16"/>
  <c r="E79" i="16"/>
  <c r="D76" i="16"/>
  <c r="D62" i="16"/>
  <c r="D98" i="16"/>
  <c r="E70" i="16"/>
  <c r="E67" i="16"/>
  <c r="E85" i="16"/>
  <c r="E94" i="16"/>
  <c r="D61" i="16"/>
  <c r="D26" i="20" l="1"/>
  <c r="AF204" i="20"/>
  <c r="AH206" i="20"/>
  <c r="AJ208" i="20"/>
  <c r="AG211" i="20"/>
  <c r="AG204" i="20"/>
  <c r="AI206" i="20"/>
  <c r="AF209" i="20"/>
  <c r="AH211" i="20"/>
  <c r="AH204" i="20"/>
  <c r="AJ206" i="20"/>
  <c r="AG209" i="20"/>
  <c r="AI211" i="20"/>
  <c r="AI204" i="20"/>
  <c r="AF207" i="20"/>
  <c r="AH209" i="20"/>
  <c r="AJ211" i="20"/>
  <c r="AJ204" i="20"/>
  <c r="AG207" i="20"/>
  <c r="AI209" i="20"/>
  <c r="AF205" i="20"/>
  <c r="AH207" i="20"/>
  <c r="AJ209" i="20"/>
  <c r="AG205" i="20"/>
  <c r="AI207" i="20"/>
  <c r="AF210" i="20"/>
  <c r="AF203" i="20"/>
  <c r="AG208" i="20"/>
  <c r="AJ203" i="20"/>
  <c r="AH210" i="20"/>
  <c r="AH205" i="20"/>
  <c r="AI210" i="20"/>
  <c r="AI205" i="20"/>
  <c r="AJ210" i="20"/>
  <c r="AJ205" i="20"/>
  <c r="AF211" i="20"/>
  <c r="AF206" i="20"/>
  <c r="AG206" i="20"/>
  <c r="AJ207" i="20"/>
  <c r="AF208" i="20"/>
  <c r="AG203" i="20"/>
  <c r="AH208" i="20"/>
  <c r="AH203" i="20"/>
  <c r="AI208" i="20"/>
  <c r="AI203" i="20"/>
  <c r="AG210" i="20"/>
  <c r="D89" i="16"/>
  <c r="D84" i="16"/>
  <c r="D90" i="16"/>
  <c r="D102" i="16"/>
  <c r="E104" i="16"/>
  <c r="D109" i="16"/>
  <c r="E61" i="16"/>
  <c r="D83" i="16"/>
  <c r="E86" i="16"/>
  <c r="D86" i="16"/>
  <c r="AT168" i="25" l="1"/>
  <c r="BE168" i="25" l="1"/>
  <c r="BN168" i="25"/>
  <c r="BD168" i="25"/>
  <c r="AD169" i="25" a="1"/>
  <c r="AD169" i="25" s="1"/>
  <c r="R169" i="25" a="1"/>
  <c r="R169" i="25" s="1"/>
  <c r="F169" i="25" a="1"/>
  <c r="F169" i="25" s="1"/>
  <c r="AC169" i="25" a="1"/>
  <c r="AC169" i="25" s="1"/>
  <c r="Q169" i="25" a="1"/>
  <c r="Q169" i="25" s="1"/>
  <c r="E169" i="25" a="1"/>
  <c r="E169" i="25" s="1"/>
  <c r="AI171" i="25" s="1"/>
  <c r="AB169" i="25" a="1"/>
  <c r="AB169" i="25" s="1"/>
  <c r="P169" i="25" a="1"/>
  <c r="P169" i="25" s="1"/>
  <c r="AA169" i="25" a="1"/>
  <c r="AA169" i="25" s="1"/>
  <c r="O169" i="25" a="1"/>
  <c r="O169" i="25" s="1"/>
  <c r="Z169" i="25" a="1"/>
  <c r="Z169" i="25" s="1"/>
  <c r="N169" i="25" a="1"/>
  <c r="N169" i="25" s="1"/>
  <c r="Y169" i="25" a="1"/>
  <c r="Y169" i="25" s="1"/>
  <c r="M169" i="25" a="1"/>
  <c r="M169" i="25" s="1"/>
  <c r="CO168" i="25"/>
  <c r="X169" i="25" a="1"/>
  <c r="X169" i="25" s="1"/>
  <c r="L169" i="25" a="1"/>
  <c r="L169" i="25" s="1"/>
  <c r="AP171" i="25" s="1"/>
  <c r="CN168" i="25"/>
  <c r="W169" i="25" a="1"/>
  <c r="W169" i="25" s="1"/>
  <c r="K169" i="25" a="1"/>
  <c r="K169" i="25" s="1"/>
  <c r="BQ168" i="25"/>
  <c r="V169" i="25" a="1"/>
  <c r="V169" i="25" s="1"/>
  <c r="J169" i="25" a="1"/>
  <c r="J169" i="25" s="1"/>
  <c r="AN171" i="25" s="1"/>
  <c r="BP168" i="25"/>
  <c r="U169" i="25" a="1"/>
  <c r="U169" i="25" s="1"/>
  <c r="I169" i="25" a="1"/>
  <c r="I169" i="25" s="1"/>
  <c r="BO168" i="25"/>
  <c r="AF169" i="25" a="1"/>
  <c r="AF169" i="25" s="1"/>
  <c r="T169" i="25" a="1"/>
  <c r="T169" i="25" s="1"/>
  <c r="H169" i="25" a="1"/>
  <c r="H169" i="25" s="1"/>
  <c r="AE169" i="25" a="1"/>
  <c r="AE169" i="25" s="1"/>
  <c r="S169" i="25" a="1"/>
  <c r="S169" i="25" s="1"/>
  <c r="G169" i="25" a="1"/>
  <c r="G169" i="25" s="1"/>
  <c r="CC168" i="25"/>
  <c r="CB168" i="25"/>
  <c r="AR168" i="25"/>
  <c r="BB168" i="25"/>
  <c r="AS168" i="25"/>
  <c r="CA168" i="25"/>
  <c r="AQ168" i="25"/>
  <c r="CE170" i="25" s="1"/>
  <c r="CM168" i="25"/>
  <c r="BC168" i="25"/>
  <c r="CL168" i="25"/>
  <c r="BZ168" i="25"/>
  <c r="D169" i="25" a="1"/>
  <c r="D169" i="25" s="1"/>
  <c r="AR171" i="25" s="1"/>
  <c r="BX168" i="25"/>
  <c r="AZ168" i="25"/>
  <c r="CI168" i="25"/>
  <c r="BW168" i="25"/>
  <c r="BK168" i="25"/>
  <c r="AY168" i="25"/>
  <c r="CH168" i="25"/>
  <c r="AB171" i="25"/>
  <c r="CG168" i="25"/>
  <c r="BU168" i="25"/>
  <c r="BI168" i="25"/>
  <c r="AW168" i="25"/>
  <c r="P171" i="25"/>
  <c r="CF168" i="25"/>
  <c r="BT168" i="25"/>
  <c r="BH168" i="25"/>
  <c r="AV168" i="25"/>
  <c r="CE168" i="25"/>
  <c r="BS168" i="25"/>
  <c r="BG168" i="25"/>
  <c r="AU168" i="25"/>
  <c r="CI170" i="25" s="1"/>
  <c r="CK168" i="25"/>
  <c r="BY168" i="25"/>
  <c r="BM168" i="25"/>
  <c r="BA168" i="25"/>
  <c r="CJ168" i="25"/>
  <c r="BL168" i="25"/>
  <c r="AD171" i="25"/>
  <c r="AD173" i="25" s="1"/>
  <c r="BV168" i="25"/>
  <c r="BJ168" i="25"/>
  <c r="AX168" i="25"/>
  <c r="CL170" i="25" s="1"/>
  <c r="CD168" i="25"/>
  <c r="BR168" i="25"/>
  <c r="BF168" i="25"/>
  <c r="W171" i="25"/>
  <c r="W173" i="25" s="1"/>
  <c r="K171" i="25"/>
  <c r="K173" i="25" s="1"/>
  <c r="V171" i="25"/>
  <c r="V173" i="25" s="1"/>
  <c r="J171" i="25"/>
  <c r="AN173" i="25" s="1"/>
  <c r="AG171" i="25"/>
  <c r="AG173" i="25" s="1"/>
  <c r="U171" i="25"/>
  <c r="U173" i="25" s="1"/>
  <c r="I171" i="25"/>
  <c r="I173" i="25" s="1"/>
  <c r="AF171" i="25"/>
  <c r="T171" i="25"/>
  <c r="T173" i="25" s="1"/>
  <c r="H171" i="25"/>
  <c r="H173" i="25" s="1"/>
  <c r="AQ171" i="25"/>
  <c r="AE171" i="25"/>
  <c r="AE173" i="25" s="1"/>
  <c r="S171" i="25"/>
  <c r="S173" i="25" s="1"/>
  <c r="G171" i="25"/>
  <c r="G173" i="25" s="1"/>
  <c r="CH170" i="25"/>
  <c r="D171" i="25"/>
  <c r="J173" i="25"/>
  <c r="N173" i="25"/>
  <c r="Z173" i="25"/>
  <c r="O173" i="25"/>
  <c r="AA173" i="25"/>
  <c r="P173" i="25"/>
  <c r="AB173" i="25"/>
  <c r="E173" i="25"/>
  <c r="Q173" i="25"/>
  <c r="AC173" i="25"/>
  <c r="CF170" i="25" l="1"/>
  <c r="CK170" i="25"/>
  <c r="AO173" i="25"/>
  <c r="AM173" i="25"/>
  <c r="CM170" i="25"/>
  <c r="AL173" i="25"/>
  <c r="CJ170" i="25"/>
  <c r="CG170" i="25"/>
  <c r="AH171" i="25"/>
  <c r="AH173" i="25" s="1"/>
  <c r="CN170" i="25"/>
  <c r="CO170" i="25"/>
  <c r="AF173" i="25"/>
  <c r="D173" i="25"/>
  <c r="D176" i="25" s="1"/>
  <c r="G181" i="20" l="1"/>
  <c r="S181" i="20"/>
  <c r="I181" i="20"/>
  <c r="U181" i="20"/>
  <c r="K181" i="20"/>
  <c r="W181" i="20"/>
  <c r="M181" i="20"/>
  <c r="Y181" i="20"/>
  <c r="O181" i="20"/>
  <c r="D181" i="20"/>
  <c r="H181" i="20"/>
  <c r="J181" i="20"/>
  <c r="L181" i="20"/>
  <c r="F181" i="20"/>
  <c r="N181" i="20"/>
  <c r="P181" i="20"/>
  <c r="Q181" i="20"/>
  <c r="R181" i="20"/>
  <c r="E181" i="20"/>
  <c r="Z181" i="20"/>
  <c r="T181" i="20"/>
  <c r="V181" i="20"/>
  <c r="X181" i="20"/>
  <c r="K211" i="20"/>
  <c r="W211" i="20"/>
  <c r="M211" i="20"/>
  <c r="Y211" i="20"/>
  <c r="O211" i="20"/>
  <c r="AA211" i="20"/>
  <c r="E211" i="20"/>
  <c r="Q211" i="20"/>
  <c r="AC211" i="20"/>
  <c r="G211" i="20"/>
  <c r="S211" i="20"/>
  <c r="AE211" i="20"/>
  <c r="P211" i="20"/>
  <c r="N211" i="20"/>
  <c r="R211" i="20"/>
  <c r="T211" i="20"/>
  <c r="U211" i="20"/>
  <c r="V211" i="20"/>
  <c r="X211" i="20"/>
  <c r="F211" i="20"/>
  <c r="Z211" i="20"/>
  <c r="L211" i="20"/>
  <c r="H211" i="20"/>
  <c r="AB211" i="20"/>
  <c r="I211" i="20"/>
  <c r="AD211" i="20"/>
  <c r="J211" i="20"/>
  <c r="D211" i="20"/>
  <c r="P208" i="20"/>
  <c r="AB208" i="20"/>
  <c r="E208" i="20"/>
  <c r="Q208" i="20"/>
  <c r="AC208" i="20"/>
  <c r="F208" i="20"/>
  <c r="R208" i="20"/>
  <c r="AD208" i="20"/>
  <c r="G208" i="20"/>
  <c r="S208" i="20"/>
  <c r="AE208" i="20"/>
  <c r="H208" i="20"/>
  <c r="T208" i="20"/>
  <c r="D208" i="20"/>
  <c r="I208" i="20"/>
  <c r="U208" i="20"/>
  <c r="J208" i="20"/>
  <c r="V208" i="20"/>
  <c r="K208" i="20"/>
  <c r="W208" i="20"/>
  <c r="L208" i="20"/>
  <c r="X208" i="20"/>
  <c r="O208" i="20"/>
  <c r="AA208" i="20"/>
  <c r="M208" i="20"/>
  <c r="Y208" i="20"/>
  <c r="N208" i="20"/>
  <c r="Z208" i="20"/>
  <c r="E207" i="20"/>
  <c r="Q207" i="20"/>
  <c r="AC207" i="20"/>
  <c r="K209" i="20"/>
  <c r="W209" i="20"/>
  <c r="H210" i="20"/>
  <c r="T210" i="20"/>
  <c r="D210" i="20"/>
  <c r="F207" i="20"/>
  <c r="R207" i="20"/>
  <c r="AD207" i="20"/>
  <c r="L209" i="20"/>
  <c r="X209" i="20"/>
  <c r="I210" i="20"/>
  <c r="U210" i="20"/>
  <c r="D209" i="20"/>
  <c r="H209" i="20"/>
  <c r="AC210" i="20"/>
  <c r="G207" i="20"/>
  <c r="S207" i="20"/>
  <c r="AE207" i="20"/>
  <c r="M209" i="20"/>
  <c r="Y209" i="20"/>
  <c r="J210" i="20"/>
  <c r="V210" i="20"/>
  <c r="H207" i="20"/>
  <c r="T207" i="20"/>
  <c r="N209" i="20"/>
  <c r="Z209" i="20"/>
  <c r="K210" i="20"/>
  <c r="W210" i="20"/>
  <c r="D207" i="20"/>
  <c r="I207" i="20"/>
  <c r="U207" i="20"/>
  <c r="O209" i="20"/>
  <c r="AA209" i="20"/>
  <c r="L210" i="20"/>
  <c r="X210" i="20"/>
  <c r="E210" i="20"/>
  <c r="J207" i="20"/>
  <c r="V207" i="20"/>
  <c r="P209" i="20"/>
  <c r="AB209" i="20"/>
  <c r="M210" i="20"/>
  <c r="Y210" i="20"/>
  <c r="T209" i="20"/>
  <c r="Q210" i="20"/>
  <c r="K207" i="20"/>
  <c r="W207" i="20"/>
  <c r="E209" i="20"/>
  <c r="Q209" i="20"/>
  <c r="AC209" i="20"/>
  <c r="N210" i="20"/>
  <c r="Z210" i="20"/>
  <c r="L207" i="20"/>
  <c r="X207" i="20"/>
  <c r="F209" i="20"/>
  <c r="R209" i="20"/>
  <c r="AD209" i="20"/>
  <c r="O210" i="20"/>
  <c r="AA210" i="20"/>
  <c r="Z207" i="20"/>
  <c r="M207" i="20"/>
  <c r="Y207" i="20"/>
  <c r="G209" i="20"/>
  <c r="S209" i="20"/>
  <c r="AE209" i="20"/>
  <c r="P210" i="20"/>
  <c r="AB210" i="20"/>
  <c r="N207" i="20"/>
  <c r="O207" i="20"/>
  <c r="AA207" i="20"/>
  <c r="I209" i="20"/>
  <c r="U209" i="20"/>
  <c r="F210" i="20"/>
  <c r="R210" i="20"/>
  <c r="AD210" i="20"/>
  <c r="P207" i="20"/>
  <c r="AB207" i="20"/>
  <c r="J209" i="20"/>
  <c r="V209" i="20"/>
  <c r="G210" i="20"/>
  <c r="S210" i="20"/>
  <c r="AE210" i="20"/>
  <c r="E177" i="20"/>
  <c r="Q177" i="20"/>
  <c r="M178" i="20"/>
  <c r="Y178" i="20"/>
  <c r="I179" i="20"/>
  <c r="U179" i="20"/>
  <c r="E180" i="20"/>
  <c r="Q180" i="20"/>
  <c r="F177" i="20"/>
  <c r="R177" i="20"/>
  <c r="N178" i="20"/>
  <c r="Z178" i="20"/>
  <c r="J179" i="20"/>
  <c r="V179" i="20"/>
  <c r="F180" i="20"/>
  <c r="R180" i="20"/>
  <c r="G177" i="20"/>
  <c r="S177" i="20"/>
  <c r="O178" i="20"/>
  <c r="K179" i="20"/>
  <c r="W179" i="20"/>
  <c r="G180" i="20"/>
  <c r="S180" i="20"/>
  <c r="H177" i="20"/>
  <c r="T177" i="20"/>
  <c r="P178" i="20"/>
  <c r="L179" i="20"/>
  <c r="X179" i="20"/>
  <c r="H180" i="20"/>
  <c r="T180" i="20"/>
  <c r="I177" i="20"/>
  <c r="U177" i="20"/>
  <c r="E178" i="20"/>
  <c r="Q178" i="20"/>
  <c r="M179" i="20"/>
  <c r="Y179" i="20"/>
  <c r="I180" i="20"/>
  <c r="U180" i="20"/>
  <c r="J177" i="20"/>
  <c r="V177" i="20"/>
  <c r="F178" i="20"/>
  <c r="R178" i="20"/>
  <c r="N179" i="20"/>
  <c r="Z179" i="20"/>
  <c r="J180" i="20"/>
  <c r="V180" i="20"/>
  <c r="D179" i="20"/>
  <c r="V178" i="20"/>
  <c r="F179" i="20"/>
  <c r="K177" i="20"/>
  <c r="W177" i="20"/>
  <c r="G178" i="20"/>
  <c r="S178" i="20"/>
  <c r="O179" i="20"/>
  <c r="K180" i="20"/>
  <c r="W180" i="20"/>
  <c r="D177" i="20"/>
  <c r="J178" i="20"/>
  <c r="N180" i="20"/>
  <c r="L177" i="20"/>
  <c r="X177" i="20"/>
  <c r="H178" i="20"/>
  <c r="T178" i="20"/>
  <c r="P179" i="20"/>
  <c r="L180" i="20"/>
  <c r="X180" i="20"/>
  <c r="D180" i="20"/>
  <c r="Z177" i="20"/>
  <c r="M177" i="20"/>
  <c r="Y177" i="20"/>
  <c r="I178" i="20"/>
  <c r="U178" i="20"/>
  <c r="E179" i="20"/>
  <c r="Q179" i="20"/>
  <c r="M180" i="20"/>
  <c r="Y180" i="20"/>
  <c r="D178" i="20"/>
  <c r="N177" i="20"/>
  <c r="R179" i="20"/>
  <c r="Z180" i="20"/>
  <c r="O177" i="20"/>
  <c r="K178" i="20"/>
  <c r="W178" i="20"/>
  <c r="G179" i="20"/>
  <c r="S179" i="20"/>
  <c r="O180" i="20"/>
  <c r="P177" i="20"/>
  <c r="L178" i="20"/>
  <c r="X178" i="20"/>
  <c r="H179" i="20"/>
  <c r="T179" i="20"/>
  <c r="P180" i="20"/>
  <c r="F39" i="25" a="1"/>
  <c r="F39" i="25" s="1"/>
  <c r="R39" i="25" a="1"/>
  <c r="R39" i="25" s="1"/>
  <c r="AD39" i="25" a="1"/>
  <c r="AD39" i="25" s="1"/>
  <c r="G39" i="25" a="1"/>
  <c r="G39" i="25" s="1"/>
  <c r="S39" i="25" a="1"/>
  <c r="S39" i="25" s="1"/>
  <c r="E39" i="25" a="1"/>
  <c r="E39" i="25" s="1"/>
  <c r="H39" i="25" a="1"/>
  <c r="H39" i="25" s="1"/>
  <c r="T39" i="25" a="1"/>
  <c r="T39" i="25" s="1"/>
  <c r="I39" i="25" a="1"/>
  <c r="I39" i="25" s="1"/>
  <c r="U39" i="25" a="1"/>
  <c r="U39" i="25" s="1"/>
  <c r="J39" i="25" a="1"/>
  <c r="J39" i="25" s="1"/>
  <c r="V39" i="25" a="1"/>
  <c r="V39" i="25" s="1"/>
  <c r="K39" i="25" a="1"/>
  <c r="K39" i="25" s="1"/>
  <c r="W39" i="25" a="1"/>
  <c r="W39" i="25" s="1"/>
  <c r="L39" i="25" a="1"/>
  <c r="L39" i="25" s="1"/>
  <c r="X39" i="25" a="1"/>
  <c r="X39" i="25" s="1"/>
  <c r="M39" i="25" a="1"/>
  <c r="M39" i="25" s="1"/>
  <c r="Y39" i="25" a="1"/>
  <c r="Y39" i="25" s="1"/>
  <c r="N39" i="25" a="1"/>
  <c r="N39" i="25" s="1"/>
  <c r="Z39" i="25" a="1"/>
  <c r="Z39" i="25" s="1"/>
  <c r="O39" i="25" a="1"/>
  <c r="O39" i="25" s="1"/>
  <c r="AA39" i="25" a="1"/>
  <c r="AA39" i="25" s="1"/>
  <c r="P39" i="25" a="1"/>
  <c r="P39" i="25" s="1"/>
  <c r="AB39" i="25" a="1"/>
  <c r="AB39" i="25" s="1"/>
  <c r="Q39" i="25" a="1"/>
  <c r="Q39" i="25" s="1"/>
  <c r="AC39" i="25" a="1"/>
  <c r="AC39" i="25" s="1"/>
  <c r="AG38" i="25"/>
  <c r="AS38" i="25"/>
  <c r="AT38" i="25"/>
  <c r="AX38" i="25"/>
  <c r="AH38" i="25"/>
  <c r="AL38" i="25"/>
  <c r="AR38" i="25"/>
  <c r="AI38" i="25"/>
  <c r="AU38" i="25"/>
  <c r="AJ38" i="25"/>
  <c r="AV38" i="25"/>
  <c r="AK38" i="25"/>
  <c r="AW38" i="25"/>
  <c r="AM38" i="25"/>
  <c r="AY38" i="25"/>
  <c r="BA38" i="25"/>
  <c r="AQ38" i="25"/>
  <c r="AN38" i="25"/>
  <c r="AZ38" i="25"/>
  <c r="D39" i="25" a="1"/>
  <c r="D39" i="25" s="1"/>
  <c r="AO38" i="25"/>
  <c r="AP38" i="25"/>
  <c r="C534" i="20" l="1" a="1"/>
  <c r="C500" i="20" a="1"/>
  <c r="C396" i="20" a="1"/>
  <c r="C362" i="20" a="1"/>
  <c r="D203" i="20"/>
  <c r="C534" i="20" l="1"/>
  <c r="AE561" i="20" a="1"/>
  <c r="AE561" i="20" s="1"/>
  <c r="AD560" i="20" a="1"/>
  <c r="AD560" i="20" s="1"/>
  <c r="AC559" i="20" a="1"/>
  <c r="AC559" i="20" s="1"/>
  <c r="AB558" i="20" a="1"/>
  <c r="AB558" i="20" s="1"/>
  <c r="AA557" i="20" a="1"/>
  <c r="AA557" i="20" s="1"/>
  <c r="C500" i="20"/>
  <c r="AE527" i="20" a="1"/>
  <c r="AE527" i="20" s="1"/>
  <c r="AD526" i="20" a="1"/>
  <c r="AD526" i="20" s="1"/>
  <c r="AC525" i="20" a="1"/>
  <c r="AC525" i="20" s="1"/>
  <c r="AB524" i="20" a="1"/>
  <c r="AB524" i="20" s="1"/>
  <c r="AA523" i="20" a="1"/>
  <c r="AA523" i="20" s="1"/>
  <c r="C396" i="20"/>
  <c r="Z418" i="20" a="1"/>
  <c r="Z418" i="20" s="1"/>
  <c r="Y417" i="20" a="1"/>
  <c r="Y417" i="20" s="1"/>
  <c r="X416" i="20" a="1"/>
  <c r="X416" i="20" s="1"/>
  <c r="W415" i="20" a="1"/>
  <c r="W415" i="20" s="1"/>
  <c r="V414" i="20" a="1"/>
  <c r="V414" i="20" s="1"/>
  <c r="C362" i="20"/>
  <c r="Z384" i="20" a="1"/>
  <c r="Z384" i="20" s="1"/>
  <c r="Y383" i="20" a="1"/>
  <c r="Y383" i="20" s="1"/>
  <c r="X382" i="20" a="1"/>
  <c r="X382" i="20" s="1"/>
  <c r="W381" i="20" a="1"/>
  <c r="W381" i="20" s="1"/>
  <c r="V380" i="20" a="1"/>
  <c r="V380" i="20" s="1"/>
  <c r="U28" i="37" l="1"/>
  <c r="U31" i="37"/>
  <c r="M41" i="37"/>
  <c r="L41" i="37"/>
  <c r="K41" i="37"/>
  <c r="J41" i="37"/>
  <c r="I41" i="37"/>
  <c r="E41" i="37"/>
  <c r="F41" i="37"/>
  <c r="U29" i="37"/>
  <c r="U17" i="37"/>
  <c r="N6" i="37"/>
  <c r="N7" i="37"/>
  <c r="N8" i="37"/>
  <c r="N9" i="37"/>
  <c r="N10" i="37"/>
  <c r="N11" i="37"/>
  <c r="N12" i="37"/>
  <c r="N13" i="37"/>
  <c r="N14" i="37"/>
  <c r="N15" i="37"/>
  <c r="N16" i="37"/>
  <c r="N17" i="37"/>
  <c r="N18" i="37"/>
  <c r="N19" i="37"/>
  <c r="N20" i="37"/>
  <c r="N21" i="37"/>
  <c r="N22" i="37"/>
  <c r="N23" i="37"/>
  <c r="N24" i="37"/>
  <c r="N25" i="37"/>
  <c r="N26" i="37"/>
  <c r="N27" i="37"/>
  <c r="N28" i="37"/>
  <c r="N29" i="37"/>
  <c r="N30" i="37"/>
  <c r="N31" i="37"/>
  <c r="N32" i="37"/>
  <c r="N5" i="37"/>
  <c r="G6" i="37"/>
  <c r="G7" i="37"/>
  <c r="G8" i="37"/>
  <c r="G9" i="37"/>
  <c r="G10" i="37"/>
  <c r="G11" i="37"/>
  <c r="G12" i="37"/>
  <c r="G13" i="37"/>
  <c r="G14" i="37"/>
  <c r="G15" i="37"/>
  <c r="G16" i="37"/>
  <c r="G17" i="37"/>
  <c r="G18" i="37"/>
  <c r="G19" i="37"/>
  <c r="G20" i="37"/>
  <c r="G21" i="37"/>
  <c r="G22" i="37"/>
  <c r="G23" i="37"/>
  <c r="G24" i="37"/>
  <c r="G25" i="37"/>
  <c r="G26" i="37"/>
  <c r="G27" i="37"/>
  <c r="G5" i="37"/>
  <c r="Z6" i="16"/>
  <c r="Z8" i="16"/>
  <c r="Z10" i="16"/>
  <c r="Z11" i="16"/>
  <c r="Z12" i="16"/>
  <c r="Z13" i="16"/>
  <c r="Z14" i="16"/>
  <c r="Z15" i="16"/>
  <c r="Z16" i="16"/>
  <c r="Z17" i="16"/>
  <c r="Z18" i="16"/>
  <c r="Z19" i="16"/>
  <c r="Z20" i="16"/>
  <c r="Z21" i="16"/>
  <c r="Z22" i="16"/>
  <c r="Z23" i="16"/>
  <c r="Z24" i="16"/>
  <c r="Z25" i="16"/>
  <c r="Z26" i="16"/>
  <c r="Z27" i="16"/>
  <c r="Z28" i="16"/>
  <c r="Z29" i="16"/>
  <c r="Z30" i="16"/>
  <c r="Z31" i="16"/>
  <c r="Z32" i="16"/>
  <c r="Z33" i="16"/>
  <c r="Z34" i="16"/>
  <c r="Z35" i="16"/>
  <c r="Z36" i="16"/>
  <c r="Z37" i="16"/>
  <c r="Z38" i="16"/>
  <c r="Z39" i="16"/>
  <c r="Z40" i="16"/>
  <c r="Z41" i="16"/>
  <c r="Z42" i="16"/>
  <c r="Z43" i="16"/>
  <c r="Z44" i="16"/>
  <c r="Z45" i="16"/>
  <c r="Z46" i="16"/>
  <c r="Z47" i="16"/>
  <c r="Z48" i="16"/>
  <c r="Z49" i="16"/>
  <c r="Z50" i="16"/>
  <c r="Z51" i="16"/>
  <c r="Z52" i="16"/>
  <c r="Z53" i="16"/>
  <c r="Z54" i="16"/>
  <c r="Z55" i="16"/>
  <c r="Z5" i="16"/>
  <c r="E55" i="16" l="1"/>
  <c r="D55" i="16"/>
  <c r="E54" i="16"/>
  <c r="E7" i="16"/>
  <c r="E50" i="16"/>
  <c r="E13" i="16"/>
  <c r="E5" i="16"/>
  <c r="E22" i="16"/>
  <c r="E51" i="16"/>
  <c r="E38" i="16"/>
  <c r="D38" i="16"/>
  <c r="D26" i="16"/>
  <c r="D22" i="16"/>
  <c r="E18" i="16"/>
  <c r="D18" i="16"/>
  <c r="D14" i="16"/>
  <c r="E14" i="16"/>
  <c r="E10" i="16"/>
  <c r="D10" i="16"/>
  <c r="E6" i="16"/>
  <c r="D6" i="16"/>
  <c r="E48" i="16"/>
  <c r="D48" i="16"/>
  <c r="D45" i="16"/>
  <c r="E45" i="16"/>
  <c r="D30" i="16"/>
  <c r="E44" i="16"/>
  <c r="D44" i="16"/>
  <c r="D49" i="16"/>
  <c r="E49" i="16"/>
  <c r="D33" i="16"/>
  <c r="E9" i="16"/>
  <c r="D9" i="16"/>
  <c r="D43" i="16"/>
  <c r="E43" i="16"/>
  <c r="E17" i="16"/>
  <c r="D17" i="16"/>
  <c r="E42" i="16"/>
  <c r="D42" i="16"/>
  <c r="D47" i="16"/>
  <c r="E47" i="16"/>
  <c r="D25" i="16"/>
  <c r="D32" i="16"/>
  <c r="D16" i="16"/>
  <c r="E16" i="16"/>
  <c r="D53" i="16"/>
  <c r="E53" i="16"/>
  <c r="D41" i="16"/>
  <c r="E12" i="16"/>
  <c r="D12" i="16"/>
  <c r="D31" i="16"/>
  <c r="D52" i="16"/>
  <c r="E52" i="16"/>
  <c r="D40" i="16"/>
  <c r="E40" i="16"/>
  <c r="D34" i="16"/>
  <c r="E37" i="16"/>
  <c r="D37" i="16"/>
  <c r="D29" i="16"/>
  <c r="D36" i="16"/>
  <c r="D28" i="16"/>
  <c r="E8" i="16"/>
  <c r="D8" i="16"/>
  <c r="D27" i="16"/>
  <c r="E23" i="16"/>
  <c r="D23" i="16"/>
  <c r="D15" i="16"/>
  <c r="E15" i="16"/>
  <c r="E11" i="16"/>
  <c r="D11" i="16"/>
  <c r="D7" i="16"/>
  <c r="D51" i="16"/>
  <c r="D13" i="16"/>
  <c r="D24" i="16"/>
  <c r="D39" i="16"/>
  <c r="E39" i="16"/>
  <c r="E19" i="16"/>
  <c r="D19" i="16"/>
  <c r="D50" i="16"/>
  <c r="D54" i="16"/>
  <c r="P238" i="25"/>
  <c r="M237" i="25"/>
  <c r="V236" i="25"/>
  <c r="J236" i="25"/>
  <c r="S235" i="25"/>
  <c r="G235" i="25"/>
  <c r="O238" i="25"/>
  <c r="X237" i="25"/>
  <c r="L237" i="25"/>
  <c r="U236" i="25"/>
  <c r="I236" i="25"/>
  <c r="R235" i="25"/>
  <c r="F235" i="25"/>
  <c r="N238" i="25"/>
  <c r="W237" i="25"/>
  <c r="K237" i="25"/>
  <c r="T236" i="25"/>
  <c r="H236" i="25"/>
  <c r="Q235" i="25"/>
  <c r="E235" i="25"/>
  <c r="Y237" i="25" s="1"/>
  <c r="M238" i="25"/>
  <c r="V237" i="25"/>
  <c r="J237" i="25"/>
  <c r="S236" i="25"/>
  <c r="G236" i="25"/>
  <c r="P235" i="25"/>
  <c r="X238" i="25"/>
  <c r="L238" i="25"/>
  <c r="U237" i="25"/>
  <c r="I237" i="25"/>
  <c r="R236" i="25"/>
  <c r="F236" i="25"/>
  <c r="O235" i="25"/>
  <c r="W238" i="25"/>
  <c r="K238" i="25"/>
  <c r="T237" i="25"/>
  <c r="H237" i="25"/>
  <c r="Q236" i="25"/>
  <c r="E236" i="25"/>
  <c r="Y238" i="25" s="1"/>
  <c r="N235" i="25"/>
  <c r="V238" i="25"/>
  <c r="J238" i="25"/>
  <c r="S237" i="25"/>
  <c r="G237" i="25"/>
  <c r="P236" i="25"/>
  <c r="M235" i="25"/>
  <c r="U238" i="25"/>
  <c r="I238" i="25"/>
  <c r="R237" i="25"/>
  <c r="F237" i="25"/>
  <c r="O236" i="25"/>
  <c r="L235" i="25"/>
  <c r="T238" i="25"/>
  <c r="H238" i="25"/>
  <c r="Q237" i="25"/>
  <c r="E237" i="25"/>
  <c r="N236" i="25"/>
  <c r="W235" i="25"/>
  <c r="K235" i="25"/>
  <c r="S238" i="25"/>
  <c r="G238" i="25"/>
  <c r="P237" i="25"/>
  <c r="M236" i="25"/>
  <c r="V235" i="25"/>
  <c r="J235" i="25"/>
  <c r="R238" i="25"/>
  <c r="F238" i="25"/>
  <c r="O237" i="25"/>
  <c r="X236" i="25"/>
  <c r="L236" i="25"/>
  <c r="U235" i="25"/>
  <c r="I235" i="25"/>
  <c r="Q238" i="25"/>
  <c r="E238" i="25"/>
  <c r="N237" i="25"/>
  <c r="W236" i="25"/>
  <c r="K236" i="25"/>
  <c r="T235" i="25"/>
  <c r="H235" i="25"/>
  <c r="U32" i="37"/>
  <c r="U25" i="37"/>
  <c r="U20" i="37"/>
  <c r="U35" i="37"/>
  <c r="U13" i="37"/>
  <c r="U8" i="37"/>
  <c r="U27" i="37"/>
  <c r="U19" i="37"/>
  <c r="U15" i="37"/>
  <c r="U7" i="37"/>
  <c r="U9" i="37"/>
  <c r="U21" i="37"/>
  <c r="U37" i="37"/>
  <c r="U10" i="37"/>
  <c r="U22" i="37"/>
  <c r="U36" i="37"/>
  <c r="Q41" i="37"/>
  <c r="U12" i="37"/>
  <c r="U24" i="37"/>
  <c r="U34" i="37"/>
  <c r="U33" i="37"/>
  <c r="U23" i="37"/>
  <c r="U14" i="37"/>
  <c r="U26" i="37"/>
  <c r="U16" i="37"/>
  <c r="U11" i="37"/>
  <c r="R41" i="37"/>
  <c r="U6" i="37"/>
  <c r="U30" i="37"/>
  <c r="U18" i="37"/>
  <c r="T41" i="37"/>
  <c r="S41" i="37"/>
  <c r="N41" i="37"/>
  <c r="AI240" i="25" l="1"/>
  <c r="AK239" i="25"/>
  <c r="AA239" i="25"/>
  <c r="AM239" i="25"/>
  <c r="AG240" i="25"/>
  <c r="AF239" i="25"/>
  <c r="AC239" i="25"/>
  <c r="AB240" i="25"/>
  <c r="AL240" i="25"/>
  <c r="AD240" i="25"/>
  <c r="AN240" i="25"/>
  <c r="AR239" i="25"/>
  <c r="AO239" i="25"/>
  <c r="AP240" i="25"/>
  <c r="AH239" i="25"/>
  <c r="AS240" i="25"/>
  <c r="AK240" i="25"/>
  <c r="AF240" i="25"/>
  <c r="AR240" i="25"/>
  <c r="AE239" i="25"/>
  <c r="AL239" i="25"/>
  <c r="AQ239" i="25"/>
  <c r="Z239" i="25"/>
  <c r="Y239" i="25"/>
  <c r="AC240" i="25"/>
  <c r="AB239" i="25"/>
  <c r="AH240" i="25"/>
  <c r="AG239" i="25"/>
  <c r="AA240" i="25"/>
  <c r="AO240" i="25"/>
  <c r="AN239" i="25"/>
  <c r="AS239" i="25"/>
  <c r="Z240" i="25"/>
  <c r="Y240" i="25"/>
  <c r="AM240" i="25"/>
  <c r="AE240" i="25"/>
  <c r="AD239" i="25"/>
  <c r="AJ240" i="25"/>
  <c r="AJ239" i="25"/>
  <c r="AI239" i="25"/>
  <c r="AQ240" i="25"/>
  <c r="AP239" i="25"/>
  <c r="E21" i="16"/>
  <c r="D21" i="16"/>
  <c r="D46" i="16"/>
  <c r="E41" i="16"/>
  <c r="E20" i="16"/>
  <c r="D20" i="16"/>
  <c r="D5" i="16"/>
  <c r="D35" i="16"/>
  <c r="E46" i="16"/>
  <c r="AC237" i="25"/>
  <c r="AK238" i="25"/>
  <c r="P243" i="25"/>
  <c r="AJ237" i="25"/>
  <c r="AP238" i="25"/>
  <c r="U243" i="25"/>
  <c r="AO237" i="25"/>
  <c r="AA238" i="25"/>
  <c r="F243" i="25"/>
  <c r="AF238" i="25"/>
  <c r="K243" i="25"/>
  <c r="AE237" i="25"/>
  <c r="AM238" i="25"/>
  <c r="R243" i="25"/>
  <c r="Z237" i="25"/>
  <c r="AD238" i="25"/>
  <c r="I243" i="25"/>
  <c r="AR238" i="25"/>
  <c r="AQ237" i="25"/>
  <c r="AG237" i="25"/>
  <c r="AL237" i="25"/>
  <c r="AH238" i="25"/>
  <c r="M243" i="25"/>
  <c r="AC238" i="25"/>
  <c r="H243" i="25"/>
  <c r="AB237" i="25"/>
  <c r="AJ238" i="25"/>
  <c r="O243" i="25"/>
  <c r="AI237" i="25"/>
  <c r="AO238" i="25"/>
  <c r="T243" i="25"/>
  <c r="AN237" i="25"/>
  <c r="Z238" i="25"/>
  <c r="E243" i="25"/>
  <c r="AE238" i="25"/>
  <c r="J243" i="25"/>
  <c r="AD237" i="25"/>
  <c r="AL238" i="25"/>
  <c r="Q243" i="25"/>
  <c r="AQ238" i="25"/>
  <c r="V243" i="25"/>
  <c r="AP237" i="25"/>
  <c r="AF237" i="25"/>
  <c r="AK237" i="25"/>
  <c r="AG238" i="25"/>
  <c r="L243" i="25"/>
  <c r="AB238" i="25"/>
  <c r="G243" i="25"/>
  <c r="AA237" i="25"/>
  <c r="AI238" i="25"/>
  <c r="N243" i="25"/>
  <c r="AH237" i="25"/>
  <c r="AN238" i="25"/>
  <c r="S243" i="25"/>
  <c r="AM237" i="25"/>
  <c r="CG235" i="25"/>
  <c r="BR235" i="25"/>
  <c r="BV235" i="25"/>
  <c r="Z236" i="25"/>
  <c r="CL235" i="25"/>
  <c r="AL236" i="25"/>
  <c r="BF235" i="25"/>
  <c r="AA236" i="25"/>
  <c r="CD235" i="25"/>
  <c r="AU235" i="25"/>
  <c r="AE236" i="25"/>
  <c r="CH235" i="25"/>
  <c r="AY235" i="25"/>
  <c r="AJ236" i="25"/>
  <c r="CO235" i="25"/>
  <c r="AP236" i="25"/>
  <c r="AI236" i="25"/>
  <c r="AM236" i="25"/>
  <c r="BG235" i="25"/>
  <c r="BK235" i="25"/>
  <c r="AD236" i="25"/>
  <c r="BJ235" i="25"/>
  <c r="BC235" i="25"/>
  <c r="BS235" i="25"/>
  <c r="BW235" i="25"/>
  <c r="AZ235" i="25"/>
  <c r="AF236" i="25"/>
  <c r="CI235" i="25"/>
  <c r="BL235" i="25"/>
  <c r="CE235" i="25"/>
  <c r="CA235" i="25"/>
  <c r="BD235" i="25"/>
  <c r="AN236" i="25"/>
  <c r="BH235" i="25"/>
  <c r="BX235" i="25"/>
  <c r="BA235" i="25"/>
  <c r="AT235" i="25"/>
  <c r="AV235" i="25"/>
  <c r="CM235" i="25"/>
  <c r="BP235" i="25"/>
  <c r="BT235" i="25"/>
  <c r="CJ235" i="25"/>
  <c r="BM235" i="25"/>
  <c r="CB235" i="25"/>
  <c r="AS235" i="25"/>
  <c r="AC236" i="25"/>
  <c r="CF235" i="25"/>
  <c r="AW235" i="25"/>
  <c r="AG236" i="25"/>
  <c r="BY235" i="25"/>
  <c r="BB235" i="25"/>
  <c r="CC235" i="25"/>
  <c r="Y236" i="25"/>
  <c r="AS238" i="25" s="1"/>
  <c r="CN235" i="25"/>
  <c r="BE235" i="25"/>
  <c r="AO236" i="25"/>
  <c r="BI235" i="25"/>
  <c r="CK235" i="25"/>
  <c r="BN235" i="25"/>
  <c r="AX235" i="25"/>
  <c r="BO235" i="25"/>
  <c r="AB236" i="25"/>
  <c r="AK236" i="25"/>
  <c r="BQ235" i="25"/>
  <c r="BU235" i="25"/>
  <c r="AH236" i="25"/>
  <c r="BZ235" i="25"/>
  <c r="AV240" i="25" l="1"/>
  <c r="AV239" i="25"/>
  <c r="BC239" i="25"/>
  <c r="BD239" i="25"/>
  <c r="AY239" i="25"/>
  <c r="BL240" i="25"/>
  <c r="BJ240" i="25"/>
  <c r="BG240" i="25"/>
  <c r="AW239" i="25"/>
  <c r="BB240" i="25"/>
  <c r="BI239" i="25"/>
  <c r="BD240" i="25"/>
  <c r="BK239" i="25"/>
  <c r="BB239" i="25"/>
  <c r="BH239" i="25"/>
  <c r="AW240" i="25"/>
  <c r="BF239" i="25"/>
  <c r="BF240" i="25"/>
  <c r="AX240" i="25"/>
  <c r="AZ240" i="25"/>
  <c r="BJ239" i="25"/>
  <c r="BE240" i="25"/>
  <c r="BM240" i="25"/>
  <c r="BK240" i="25"/>
  <c r="AY240" i="25"/>
  <c r="BE239" i="25"/>
  <c r="AU239" i="25"/>
  <c r="BH240" i="25"/>
  <c r="AX239" i="25"/>
  <c r="AU240" i="25"/>
  <c r="AZ239" i="25"/>
  <c r="AT239" i="25"/>
  <c r="BC240" i="25"/>
  <c r="BI240" i="25"/>
  <c r="BA239" i="25"/>
  <c r="BG239" i="25"/>
  <c r="BA240" i="25"/>
  <c r="AT240" i="25"/>
  <c r="D4" i="25" a="1"/>
  <c r="S20" i="25" s="1"/>
  <c r="BY237" i="25"/>
  <c r="BW237" i="25"/>
  <c r="CC237" i="25"/>
  <c r="AZ238" i="25"/>
  <c r="BB238" i="25"/>
  <c r="AT238" i="25"/>
  <c r="BI238" i="25"/>
  <c r="CG237" i="25"/>
  <c r="CB237" i="25"/>
  <c r="BP237" i="25"/>
  <c r="AW238" i="25"/>
  <c r="BQ237" i="25"/>
  <c r="BA238" i="25"/>
  <c r="CE237" i="25"/>
  <c r="BD238" i="25"/>
  <c r="AV238" i="25"/>
  <c r="AU238" i="25"/>
  <c r="BR237" i="25"/>
  <c r="BC238" i="25"/>
  <c r="CJ237" i="25"/>
  <c r="CO237" i="25"/>
  <c r="BU237" i="25"/>
  <c r="BH238" i="25"/>
  <c r="AX238" i="25"/>
  <c r="CM237" i="25"/>
  <c r="BS237" i="25"/>
  <c r="CK237" i="25"/>
  <c r="CL237" i="25"/>
  <c r="CN237" i="25"/>
  <c r="AY238" i="25"/>
  <c r="BO237" i="25"/>
  <c r="BX237" i="25"/>
  <c r="BF238" i="25"/>
  <c r="CH237" i="25"/>
  <c r="CD237" i="25"/>
  <c r="BV237" i="25"/>
  <c r="BE238" i="25"/>
  <c r="BN237" i="25"/>
  <c r="BJ238" i="25"/>
  <c r="BT237" i="25"/>
  <c r="CA237" i="25"/>
  <c r="CI237" i="25"/>
  <c r="BZ237" i="25"/>
  <c r="CF237" i="25"/>
  <c r="BG238" i="25"/>
  <c r="Z170" i="25"/>
  <c r="H170" i="25"/>
  <c r="N170" i="25"/>
  <c r="M170" i="25"/>
  <c r="AQ172" i="25" s="1"/>
  <c r="AE170" i="25"/>
  <c r="AB170" i="25"/>
  <c r="AA170" i="25"/>
  <c r="L170" i="25"/>
  <c r="X170" i="25"/>
  <c r="S170" i="25"/>
  <c r="P170" i="25"/>
  <c r="O170" i="25"/>
  <c r="G170" i="25"/>
  <c r="D170" i="25"/>
  <c r="AC170" i="25"/>
  <c r="Y170" i="25"/>
  <c r="J170" i="25"/>
  <c r="AD170" i="25"/>
  <c r="Q170" i="25"/>
  <c r="T170" i="25"/>
  <c r="R170" i="25"/>
  <c r="E170" i="25"/>
  <c r="K170" i="25"/>
  <c r="U170" i="25"/>
  <c r="V170" i="25"/>
  <c r="F170" i="25"/>
  <c r="W170" i="25"/>
  <c r="I170" i="25"/>
  <c r="AF170" i="25"/>
  <c r="AG170" i="25"/>
  <c r="G41" i="37"/>
  <c r="AF38" i="25" l="1"/>
  <c r="E20" i="25"/>
  <c r="P20" i="25"/>
  <c r="BX20" i="25"/>
  <c r="N21" i="25"/>
  <c r="AX21" i="25"/>
  <c r="BV21" i="25"/>
  <c r="CT21" i="25"/>
  <c r="L22" i="25"/>
  <c r="AJ22" i="25"/>
  <c r="BT22" i="25"/>
  <c r="CR22" i="25"/>
  <c r="CS29" i="25" s="1"/>
  <c r="J23" i="25"/>
  <c r="AH23" i="25"/>
  <c r="BF23" i="25"/>
  <c r="CD23" i="25"/>
  <c r="DB23" i="25"/>
  <c r="T24" i="25"/>
  <c r="AF24" i="25"/>
  <c r="AR24" i="25"/>
  <c r="BD24" i="25"/>
  <c r="BP24" i="25"/>
  <c r="CB24" i="25"/>
  <c r="CN24" i="25"/>
  <c r="CZ24" i="25"/>
  <c r="AK22" i="25"/>
  <c r="AU23" i="25"/>
  <c r="BG23" i="25"/>
  <c r="BS23" i="25"/>
  <c r="CE23" i="25"/>
  <c r="CQ23" i="25"/>
  <c r="DC23" i="25"/>
  <c r="DC30" i="25" s="1"/>
  <c r="U24" i="25"/>
  <c r="U31" i="25" s="1"/>
  <c r="AG24" i="25"/>
  <c r="AS24" i="25"/>
  <c r="BE24" i="25"/>
  <c r="CC24" i="25"/>
  <c r="AV21" i="25"/>
  <c r="Q20" i="25"/>
  <c r="AC20" i="25"/>
  <c r="AO20" i="25"/>
  <c r="BA20" i="25"/>
  <c r="BM20" i="25"/>
  <c r="BY20" i="25"/>
  <c r="CK20" i="25"/>
  <c r="CW20" i="25"/>
  <c r="DI20" i="25"/>
  <c r="O21" i="25"/>
  <c r="AA21" i="25"/>
  <c r="AM21" i="25"/>
  <c r="AY21" i="25"/>
  <c r="BK21" i="25"/>
  <c r="BW21" i="25"/>
  <c r="CI21" i="25"/>
  <c r="CU21" i="25"/>
  <c r="DG21" i="25"/>
  <c r="M22" i="25"/>
  <c r="Y22" i="25"/>
  <c r="AW22" i="25"/>
  <c r="BI22" i="25"/>
  <c r="CG22" i="25"/>
  <c r="CS22" i="25"/>
  <c r="DE22" i="25"/>
  <c r="K23" i="25"/>
  <c r="W23" i="25"/>
  <c r="AI23" i="25"/>
  <c r="I24" i="25"/>
  <c r="BQ24" i="25"/>
  <c r="DA24" i="25"/>
  <c r="BR22" i="25"/>
  <c r="F20" i="25"/>
  <c r="R20" i="25"/>
  <c r="AD20" i="25"/>
  <c r="AP20" i="25"/>
  <c r="BB20" i="25"/>
  <c r="BN20" i="25"/>
  <c r="BZ20" i="25"/>
  <c r="CL20" i="25"/>
  <c r="CX20" i="25"/>
  <c r="D21" i="25"/>
  <c r="P21" i="25"/>
  <c r="AB21" i="25"/>
  <c r="AN21" i="25"/>
  <c r="AZ21" i="25"/>
  <c r="BL21" i="25"/>
  <c r="BX21" i="25"/>
  <c r="CJ21" i="25"/>
  <c r="CV21" i="25"/>
  <c r="DH21" i="25"/>
  <c r="N22" i="25"/>
  <c r="Z22" i="25"/>
  <c r="AL22" i="25"/>
  <c r="AX22" i="25"/>
  <c r="BJ22" i="25"/>
  <c r="BV22" i="25"/>
  <c r="CH22" i="25"/>
  <c r="CT22" i="25"/>
  <c r="DF22" i="25"/>
  <c r="L23" i="25"/>
  <c r="X23" i="25"/>
  <c r="AJ23" i="25"/>
  <c r="AV23" i="25"/>
  <c r="AV30" i="25" s="1"/>
  <c r="AV124" i="20" s="1"/>
  <c r="BH23" i="25"/>
  <c r="BH30" i="25" s="1"/>
  <c r="BH124" i="20" s="1"/>
  <c r="BT23" i="25"/>
  <c r="CF23" i="25"/>
  <c r="CF30" i="25" s="1"/>
  <c r="CF124" i="20" s="1"/>
  <c r="CR23" i="25"/>
  <c r="DD23" i="25"/>
  <c r="J24" i="25"/>
  <c r="V24" i="25"/>
  <c r="AH24" i="25"/>
  <c r="AT24" i="25"/>
  <c r="BF24" i="25"/>
  <c r="BR24" i="25"/>
  <c r="CD24" i="25"/>
  <c r="CP24" i="25"/>
  <c r="DB24" i="25"/>
  <c r="BI20" i="25"/>
  <c r="CG20" i="25"/>
  <c r="CS20" i="25"/>
  <c r="DE20" i="25"/>
  <c r="K21" i="25"/>
  <c r="W21" i="25"/>
  <c r="AI21" i="25"/>
  <c r="AU21" i="25"/>
  <c r="BG21" i="25"/>
  <c r="BS21" i="25"/>
  <c r="DC21" i="25"/>
  <c r="AG22" i="25"/>
  <c r="BE22" i="25"/>
  <c r="CO22" i="25"/>
  <c r="AE23" i="25"/>
  <c r="BC23" i="25"/>
  <c r="E24" i="25"/>
  <c r="BM24" i="25"/>
  <c r="N20" i="25"/>
  <c r="CH20" i="25"/>
  <c r="CT20" i="25"/>
  <c r="DF20" i="25"/>
  <c r="L21" i="25"/>
  <c r="X21" i="25"/>
  <c r="AJ21" i="25"/>
  <c r="BH21" i="25"/>
  <c r="BT21" i="25"/>
  <c r="CF21" i="25"/>
  <c r="CR21" i="25"/>
  <c r="DD21" i="25"/>
  <c r="G20" i="25"/>
  <c r="AE20" i="25"/>
  <c r="AQ20" i="25"/>
  <c r="BC20" i="25"/>
  <c r="BO20" i="25"/>
  <c r="CA20" i="25"/>
  <c r="CM20" i="25"/>
  <c r="CY20" i="25"/>
  <c r="E21" i="25"/>
  <c r="Q21" i="25"/>
  <c r="AC21" i="25"/>
  <c r="AO21" i="25"/>
  <c r="BA21" i="25"/>
  <c r="BM21" i="25"/>
  <c r="BY21" i="25"/>
  <c r="CK21" i="25"/>
  <c r="CW21" i="25"/>
  <c r="DI21" i="25"/>
  <c r="O22" i="25"/>
  <c r="O29" i="25" s="1"/>
  <c r="O122" i="20" s="1"/>
  <c r="AA22" i="25"/>
  <c r="AB29" i="25" s="1"/>
  <c r="AB122" i="20" s="1"/>
  <c r="AM22" i="25"/>
  <c r="AY22" i="25"/>
  <c r="BK22" i="25"/>
  <c r="BW22" i="25"/>
  <c r="CI22" i="25"/>
  <c r="CU22" i="25"/>
  <c r="DG22" i="25"/>
  <c r="M23" i="25"/>
  <c r="M30" i="25" s="1"/>
  <c r="M124" i="20" s="1"/>
  <c r="Y23" i="25"/>
  <c r="Y30" i="25" s="1"/>
  <c r="Y124" i="20" s="1"/>
  <c r="AK23" i="25"/>
  <c r="AK30" i="25" s="1"/>
  <c r="AK124" i="20" s="1"/>
  <c r="AW23" i="25"/>
  <c r="BI23" i="25"/>
  <c r="BU23" i="25"/>
  <c r="CG23" i="25"/>
  <c r="CS23" i="25"/>
  <c r="DE23" i="25"/>
  <c r="K24" i="25"/>
  <c r="W24" i="25"/>
  <c r="AI24" i="25"/>
  <c r="AI31" i="25" s="1"/>
  <c r="AU24" i="25"/>
  <c r="BG24" i="25"/>
  <c r="BG31" i="25" s="1"/>
  <c r="BS24" i="25"/>
  <c r="BS31" i="25" s="1"/>
  <c r="CE24" i="25"/>
  <c r="CQ24" i="25"/>
  <c r="CQ31" i="25" s="1"/>
  <c r="DC24" i="25"/>
  <c r="BU20" i="25"/>
  <c r="BV20" i="25"/>
  <c r="CP22" i="25"/>
  <c r="BD23" i="25"/>
  <c r="F24" i="25"/>
  <c r="BN24" i="25"/>
  <c r="BN31" i="25" s="1"/>
  <c r="H20" i="25"/>
  <c r="T20" i="25"/>
  <c r="AF20" i="25"/>
  <c r="AR20" i="25"/>
  <c r="BD20" i="25"/>
  <c r="BP20" i="25"/>
  <c r="CB20" i="25"/>
  <c r="CN20" i="25"/>
  <c r="CZ20" i="25"/>
  <c r="F21" i="25"/>
  <c r="R21" i="25"/>
  <c r="AD21" i="25"/>
  <c r="AP21" i="25"/>
  <c r="BB21" i="25"/>
  <c r="BN21" i="25"/>
  <c r="BZ21" i="25"/>
  <c r="CL21" i="25"/>
  <c r="CX21" i="25"/>
  <c r="D22" i="25"/>
  <c r="D29" i="25" s="1"/>
  <c r="D122" i="20" s="1"/>
  <c r="P22" i="25"/>
  <c r="AB22" i="25"/>
  <c r="AN22" i="25"/>
  <c r="AZ22" i="25"/>
  <c r="BL22" i="25"/>
  <c r="BX22" i="25"/>
  <c r="BX29" i="25" s="1"/>
  <c r="BX122" i="20" s="1"/>
  <c r="CJ22" i="25"/>
  <c r="CJ29" i="25" s="1"/>
  <c r="CJ122" i="20" s="1"/>
  <c r="CV22" i="25"/>
  <c r="DH22" i="25"/>
  <c r="DH29" i="25" s="1"/>
  <c r="N23" i="25"/>
  <c r="N30" i="25" s="1"/>
  <c r="N124" i="20" s="1"/>
  <c r="Z23" i="25"/>
  <c r="AL23" i="25"/>
  <c r="AX23" i="25"/>
  <c r="BJ23" i="25"/>
  <c r="BV23" i="25"/>
  <c r="CH23" i="25"/>
  <c r="CT23" i="25"/>
  <c r="DF23" i="25"/>
  <c r="L24" i="25"/>
  <c r="X24" i="25"/>
  <c r="AJ24" i="25"/>
  <c r="AV24" i="25"/>
  <c r="BH24" i="25"/>
  <c r="BT24" i="25"/>
  <c r="CF24" i="25"/>
  <c r="CR24" i="25"/>
  <c r="DD24" i="25"/>
  <c r="X20" i="25"/>
  <c r="BT20" i="25"/>
  <c r="DD20" i="25"/>
  <c r="AH21" i="25"/>
  <c r="CD21" i="25"/>
  <c r="T22" i="25"/>
  <c r="BP22" i="25"/>
  <c r="F23" i="25"/>
  <c r="BB23" i="25"/>
  <c r="CX23" i="25"/>
  <c r="AB24" i="25"/>
  <c r="BX24" i="25"/>
  <c r="Y20" i="25"/>
  <c r="I22" i="25"/>
  <c r="DA22" i="25"/>
  <c r="BO23" i="25"/>
  <c r="Q24" i="25"/>
  <c r="CK24" i="25"/>
  <c r="BJ20" i="25"/>
  <c r="BF22" i="25"/>
  <c r="H23" i="25"/>
  <c r="CB23" i="25"/>
  <c r="AD24" i="25"/>
  <c r="CL24" i="25"/>
  <c r="I20" i="25"/>
  <c r="U20" i="25"/>
  <c r="AG20" i="25"/>
  <c r="AS20" i="25"/>
  <c r="BE20" i="25"/>
  <c r="BQ20" i="25"/>
  <c r="CC20" i="25"/>
  <c r="CO20" i="25"/>
  <c r="DA20" i="25"/>
  <c r="G21" i="25"/>
  <c r="S21" i="25"/>
  <c r="AE21" i="25"/>
  <c r="AQ21" i="25"/>
  <c r="BC21" i="25"/>
  <c r="BO21" i="25"/>
  <c r="CA21" i="25"/>
  <c r="CM21" i="25"/>
  <c r="CY21" i="25"/>
  <c r="E22" i="25"/>
  <c r="Q22" i="25"/>
  <c r="Q29" i="25" s="1"/>
  <c r="Q122" i="20" s="1"/>
  <c r="AC22" i="25"/>
  <c r="AO22" i="25"/>
  <c r="BA22" i="25"/>
  <c r="BM22" i="25"/>
  <c r="BY22" i="25"/>
  <c r="CK22" i="25"/>
  <c r="CW22" i="25"/>
  <c r="DI22" i="25"/>
  <c r="O23" i="25"/>
  <c r="AA23" i="25"/>
  <c r="AM23" i="25"/>
  <c r="AY23" i="25"/>
  <c r="BK23" i="25"/>
  <c r="BW23" i="25"/>
  <c r="CI23" i="25"/>
  <c r="CU23" i="25"/>
  <c r="DG23" i="25"/>
  <c r="M24" i="25"/>
  <c r="Y24" i="25"/>
  <c r="Z31" i="25" s="1"/>
  <c r="AK24" i="25"/>
  <c r="AW24" i="25"/>
  <c r="BI24" i="25"/>
  <c r="BU24" i="25"/>
  <c r="CG24" i="25"/>
  <c r="CG31" i="25" s="1"/>
  <c r="CS24" i="25"/>
  <c r="DE24" i="25"/>
  <c r="AV20" i="25"/>
  <c r="J21" i="25"/>
  <c r="BF21" i="25"/>
  <c r="DB21" i="25"/>
  <c r="AR22" i="25"/>
  <c r="CZ22" i="25"/>
  <c r="CZ29" i="25" s="1"/>
  <c r="AP23" i="25"/>
  <c r="CL23" i="25"/>
  <c r="AN24" i="25"/>
  <c r="CJ24" i="25"/>
  <c r="AW20" i="25"/>
  <c r="CQ21" i="25"/>
  <c r="AS22" i="25"/>
  <c r="G23" i="25"/>
  <c r="CA23" i="25"/>
  <c r="CB30" i="25" s="1"/>
  <c r="CB124" i="20" s="1"/>
  <c r="AC24" i="25"/>
  <c r="AD31" i="25" s="1"/>
  <c r="BY24" i="25"/>
  <c r="AL20" i="25"/>
  <c r="V22" i="25"/>
  <c r="DB22" i="25"/>
  <c r="AR23" i="25"/>
  <c r="CZ23" i="25"/>
  <c r="AP24" i="25"/>
  <c r="CX24" i="25"/>
  <c r="J20" i="25"/>
  <c r="V20" i="25"/>
  <c r="AH20" i="25"/>
  <c r="AT20" i="25"/>
  <c r="BF20" i="25"/>
  <c r="BR20" i="25"/>
  <c r="CD20" i="25"/>
  <c r="CP20" i="25"/>
  <c r="DB20" i="25"/>
  <c r="H21" i="25"/>
  <c r="T21" i="25"/>
  <c r="AF21" i="25"/>
  <c r="AR21" i="25"/>
  <c r="BD21" i="25"/>
  <c r="BP21" i="25"/>
  <c r="CB21" i="25"/>
  <c r="CN21" i="25"/>
  <c r="CZ21" i="25"/>
  <c r="F22" i="25"/>
  <c r="R22" i="25"/>
  <c r="AD22" i="25"/>
  <c r="AP22" i="25"/>
  <c r="BB22" i="25"/>
  <c r="BB29" i="25" s="1"/>
  <c r="BB122" i="20" s="1"/>
  <c r="BN22" i="25"/>
  <c r="BZ22" i="25"/>
  <c r="CL22" i="25"/>
  <c r="CX22" i="25"/>
  <c r="D23" i="25"/>
  <c r="D30" i="25" s="1"/>
  <c r="D124" i="20" s="1"/>
  <c r="P23" i="25"/>
  <c r="AB23" i="25"/>
  <c r="AN23" i="25"/>
  <c r="AZ23" i="25"/>
  <c r="BL23" i="25"/>
  <c r="BX23" i="25"/>
  <c r="CJ23" i="25"/>
  <c r="CV23" i="25"/>
  <c r="DH23" i="25"/>
  <c r="N24" i="25"/>
  <c r="Z24" i="25"/>
  <c r="AL24" i="25"/>
  <c r="AX24" i="25"/>
  <c r="BJ24" i="25"/>
  <c r="BV24" i="25"/>
  <c r="CH24" i="25"/>
  <c r="CT24" i="25"/>
  <c r="DF24" i="25"/>
  <c r="AJ20" i="25"/>
  <c r="CR20" i="25"/>
  <c r="AT21" i="25"/>
  <c r="CP21" i="25"/>
  <c r="AF22" i="25"/>
  <c r="CB22" i="25"/>
  <c r="R23" i="25"/>
  <c r="BN23" i="25"/>
  <c r="P24" i="25"/>
  <c r="P31" i="25" s="1"/>
  <c r="BL24" i="25"/>
  <c r="BM31" i="25" s="1"/>
  <c r="DH24" i="25"/>
  <c r="AK20" i="25"/>
  <c r="CE21" i="25"/>
  <c r="BQ22" i="25"/>
  <c r="S23" i="25"/>
  <c r="CM23" i="25"/>
  <c r="AO24" i="25"/>
  <c r="CW24" i="25"/>
  <c r="Z20" i="25"/>
  <c r="AH22" i="25"/>
  <c r="CD22" i="25"/>
  <c r="CD29" i="25" s="1"/>
  <c r="CD122" i="20" s="1"/>
  <c r="AF23" i="25"/>
  <c r="BP23" i="25"/>
  <c r="R24" i="25"/>
  <c r="BZ24" i="25"/>
  <c r="K20" i="25"/>
  <c r="W20" i="25"/>
  <c r="AI20" i="25"/>
  <c r="AU20" i="25"/>
  <c r="BG20" i="25"/>
  <c r="BS20" i="25"/>
  <c r="CE20" i="25"/>
  <c r="CQ20" i="25"/>
  <c r="DC20" i="25"/>
  <c r="I21" i="25"/>
  <c r="U21" i="25"/>
  <c r="AG21" i="25"/>
  <c r="AS21" i="25"/>
  <c r="BE21" i="25"/>
  <c r="BQ21" i="25"/>
  <c r="CC21" i="25"/>
  <c r="CO21" i="25"/>
  <c r="DA21" i="25"/>
  <c r="G22" i="25"/>
  <c r="S22" i="25"/>
  <c r="AE22" i="25"/>
  <c r="AF29" i="25" s="1"/>
  <c r="AF122" i="20" s="1"/>
  <c r="AQ22" i="25"/>
  <c r="BC22" i="25"/>
  <c r="BO22" i="25"/>
  <c r="CA22" i="25"/>
  <c r="CM22" i="25"/>
  <c r="CY22" i="25"/>
  <c r="E23" i="25"/>
  <c r="Q23" i="25"/>
  <c r="AC23" i="25"/>
  <c r="AO23" i="25"/>
  <c r="BA23" i="25"/>
  <c r="BM23" i="25"/>
  <c r="BY23" i="25"/>
  <c r="CK23" i="25"/>
  <c r="CW23" i="25"/>
  <c r="CX30" i="25" s="1"/>
  <c r="DI23" i="25"/>
  <c r="O24" i="25"/>
  <c r="AA24" i="25"/>
  <c r="AB31" i="25" s="1"/>
  <c r="AM24" i="25"/>
  <c r="AY24" i="25"/>
  <c r="BK24" i="25"/>
  <c r="BW24" i="25"/>
  <c r="CI24" i="25"/>
  <c r="CU24" i="25"/>
  <c r="DG24" i="25"/>
  <c r="L20" i="25"/>
  <c r="BH20" i="25"/>
  <c r="CF20" i="25"/>
  <c r="V21" i="25"/>
  <c r="BR21" i="25"/>
  <c r="H22" i="25"/>
  <c r="BD22" i="25"/>
  <c r="CN22" i="25"/>
  <c r="AD23" i="25"/>
  <c r="BZ23" i="25"/>
  <c r="CA30" i="25" s="1"/>
  <c r="CA124" i="20" s="1"/>
  <c r="D24" i="25"/>
  <c r="D31" i="25" s="1"/>
  <c r="AZ24" i="25"/>
  <c r="BA31" i="25" s="1"/>
  <c r="CV24" i="25"/>
  <c r="M20" i="25"/>
  <c r="U22" i="25"/>
  <c r="CC22" i="25"/>
  <c r="AQ23" i="25"/>
  <c r="CY23" i="25"/>
  <c r="CY30" i="25" s="1"/>
  <c r="BA24" i="25"/>
  <c r="DI24" i="25"/>
  <c r="AX20" i="25"/>
  <c r="AT22" i="25"/>
  <c r="T23" i="25"/>
  <c r="CN23" i="25"/>
  <c r="BB24" i="25"/>
  <c r="O20" i="25"/>
  <c r="AA20" i="25"/>
  <c r="AM20" i="25"/>
  <c r="AY20" i="25"/>
  <c r="BK20" i="25"/>
  <c r="BW20" i="25"/>
  <c r="CI20" i="25"/>
  <c r="CU20" i="25"/>
  <c r="DG20" i="25"/>
  <c r="M21" i="25"/>
  <c r="Y21" i="25"/>
  <c r="AK21" i="25"/>
  <c r="AW21" i="25"/>
  <c r="BI21" i="25"/>
  <c r="BU21" i="25"/>
  <c r="CG21" i="25"/>
  <c r="CS21" i="25"/>
  <c r="DE21" i="25"/>
  <c r="K22" i="25"/>
  <c r="W22" i="25"/>
  <c r="AI22" i="25"/>
  <c r="AI29" i="25" s="1"/>
  <c r="AI122" i="20" s="1"/>
  <c r="AU22" i="25"/>
  <c r="BG22" i="25"/>
  <c r="BS22" i="25"/>
  <c r="CE22" i="25"/>
  <c r="CQ22" i="25"/>
  <c r="DC22" i="25"/>
  <c r="I23" i="25"/>
  <c r="U23" i="25"/>
  <c r="AG23" i="25"/>
  <c r="AS23" i="25"/>
  <c r="AT30" i="25" s="1"/>
  <c r="AT124" i="20" s="1"/>
  <c r="BE23" i="25"/>
  <c r="BE30" i="25" s="1"/>
  <c r="BE124" i="20" s="1"/>
  <c r="BQ23" i="25"/>
  <c r="BR30" i="25" s="1"/>
  <c r="BR124" i="20" s="1"/>
  <c r="CC23" i="25"/>
  <c r="CO23" i="25"/>
  <c r="DA23" i="25"/>
  <c r="DA30" i="25" s="1"/>
  <c r="G24" i="25"/>
  <c r="S24" i="25"/>
  <c r="AE24" i="25"/>
  <c r="AQ24" i="25"/>
  <c r="BC24" i="25"/>
  <c r="BO24" i="25"/>
  <c r="BO31" i="25" s="1"/>
  <c r="CA24" i="25"/>
  <c r="CM24" i="25"/>
  <c r="CY24" i="25"/>
  <c r="AB20" i="25"/>
  <c r="AN20" i="25"/>
  <c r="AZ20" i="25"/>
  <c r="BL20" i="25"/>
  <c r="CJ20" i="25"/>
  <c r="CV20" i="25"/>
  <c r="DH20" i="25"/>
  <c r="Z21" i="25"/>
  <c r="AL21" i="25"/>
  <c r="BJ21" i="25"/>
  <c r="CH21" i="25"/>
  <c r="DF21" i="25"/>
  <c r="X22" i="25"/>
  <c r="AV22" i="25"/>
  <c r="BH22" i="25"/>
  <c r="CF22" i="25"/>
  <c r="DD22" i="25"/>
  <c r="V23" i="25"/>
  <c r="AT23" i="25"/>
  <c r="BR23" i="25"/>
  <c r="CP23" i="25"/>
  <c r="H24" i="25"/>
  <c r="BU22" i="25"/>
  <c r="CO24" i="25"/>
  <c r="J22" i="25"/>
  <c r="J29" i="25" s="1"/>
  <c r="J122" i="20" s="1"/>
  <c r="W234" i="25" a="1"/>
  <c r="W234" i="25" s="1"/>
  <c r="AJ169" i="25" a="1"/>
  <c r="AJ169" i="25" s="1"/>
  <c r="AG169" i="25" a="1"/>
  <c r="AG169" i="25" s="1"/>
  <c r="AM169" i="25" a="1"/>
  <c r="AM169" i="25" s="1"/>
  <c r="AP169" i="25" a="1"/>
  <c r="AP169" i="25" s="1"/>
  <c r="AI169" i="25" a="1"/>
  <c r="AI169" i="25" s="1"/>
  <c r="AL169" i="25" a="1"/>
  <c r="AL169" i="25" s="1"/>
  <c r="AO169" i="25" a="1"/>
  <c r="AO169" i="25" s="1"/>
  <c r="AK169" i="25" a="1"/>
  <c r="AK169" i="25" s="1"/>
  <c r="AH169" i="25" a="1"/>
  <c r="AH169" i="25" s="1"/>
  <c r="AN169" i="25" a="1"/>
  <c r="AN169" i="25" s="1"/>
  <c r="CM239" i="25"/>
  <c r="CM242" i="25" s="1"/>
  <c r="BP240" i="25"/>
  <c r="BO240" i="25"/>
  <c r="BT240" i="25"/>
  <c r="CD240" i="25"/>
  <c r="CA240" i="25"/>
  <c r="CJ239" i="25"/>
  <c r="CJ242" i="25" s="1"/>
  <c r="CL239" i="25"/>
  <c r="CL242" i="25" s="1"/>
  <c r="CB240" i="25"/>
  <c r="BS240" i="25"/>
  <c r="BV240" i="25"/>
  <c r="CK239" i="25"/>
  <c r="CK242" i="25" s="1"/>
  <c r="BZ240" i="25"/>
  <c r="BR240" i="25"/>
  <c r="BW240" i="25"/>
  <c r="CO239" i="25"/>
  <c r="CO242" i="25" s="1"/>
  <c r="BU240" i="25"/>
  <c r="BQ240" i="25"/>
  <c r="CI239" i="25"/>
  <c r="CI242" i="25" s="1"/>
  <c r="CN239" i="25"/>
  <c r="CN242" i="25" s="1"/>
  <c r="BY240" i="25"/>
  <c r="BN240" i="25"/>
  <c r="D4" i="25"/>
  <c r="D38" i="25" s="1"/>
  <c r="AE38" i="25"/>
  <c r="BO12" i="25"/>
  <c r="BO121" i="20" s="1"/>
  <c r="AG11" i="25"/>
  <c r="CM169" i="25" a="1"/>
  <c r="CM169" i="25" s="1"/>
  <c r="CP11" i="25"/>
  <c r="AU169" i="25" a="1"/>
  <c r="AU169" i="25" s="1"/>
  <c r="J15" i="25"/>
  <c r="J126" i="20" s="1"/>
  <c r="CG234" i="25" a="1"/>
  <c r="CG234" i="25" s="1"/>
  <c r="CE13" i="25"/>
  <c r="CE159" i="20" s="1"/>
  <c r="M14" i="25"/>
  <c r="M161" i="20" s="1"/>
  <c r="AW39" i="25" a="1"/>
  <c r="AW39" i="25" s="1"/>
  <c r="CL234" i="25" a="1"/>
  <c r="CL234" i="25" s="1"/>
  <c r="BY15" i="25"/>
  <c r="BY126" i="20" s="1"/>
  <c r="E233" i="25"/>
  <c r="E242" i="25" s="1"/>
  <c r="BN169" i="25" a="1"/>
  <c r="BN169" i="25" s="1"/>
  <c r="AK234" i="25" a="1"/>
  <c r="AK234" i="25" s="1"/>
  <c r="AK243" i="25" s="1"/>
  <c r="CP12" i="25"/>
  <c r="CQ12" i="25"/>
  <c r="CD14" i="25"/>
  <c r="CD125" i="20" s="1"/>
  <c r="CG11" i="25"/>
  <c r="CB12" i="25"/>
  <c r="CB121" i="20" s="1"/>
  <c r="K12" i="25"/>
  <c r="K121" i="20" s="1"/>
  <c r="L12" i="25"/>
  <c r="L121" i="20" s="1"/>
  <c r="AB11" i="25"/>
  <c r="AO15" i="25"/>
  <c r="AO126" i="20" s="1"/>
  <c r="AD11" i="25"/>
  <c r="G11" i="25"/>
  <c r="CC234" i="25" a="1"/>
  <c r="CC234" i="25" s="1"/>
  <c r="Y234" i="25" a="1"/>
  <c r="Y234" i="25" s="1"/>
  <c r="DA13" i="25"/>
  <c r="I15" i="25"/>
  <c r="I126" i="20" s="1"/>
  <c r="CA11" i="25"/>
  <c r="BT12" i="25"/>
  <c r="BT121" i="20" s="1"/>
  <c r="BK12" i="25"/>
  <c r="BK121" i="20" s="1"/>
  <c r="AY14" i="25"/>
  <c r="AY161" i="20" s="1"/>
  <c r="BT11" i="25"/>
  <c r="BZ11" i="25"/>
  <c r="CR15" i="25"/>
  <c r="CO15" i="25"/>
  <c r="CO162" i="20" s="1"/>
  <c r="BN12" i="25"/>
  <c r="BN121" i="20" s="1"/>
  <c r="CM39" i="25" a="1"/>
  <c r="CM39" i="25" s="1"/>
  <c r="Z234" i="25" a="1"/>
  <c r="Z234" i="25" s="1"/>
  <c r="Z243" i="25" s="1"/>
  <c r="AC234" i="25" a="1"/>
  <c r="AC234" i="25" s="1"/>
  <c r="BT13" i="25"/>
  <c r="BT159" i="20" s="1"/>
  <c r="BZ15" i="25"/>
  <c r="BZ126" i="20" s="1"/>
  <c r="DI11" i="25"/>
  <c r="AV12" i="25"/>
  <c r="AV121" i="20" s="1"/>
  <c r="AD14" i="25"/>
  <c r="AD161" i="20" s="1"/>
  <c r="CJ13" i="25"/>
  <c r="CJ123" i="20" s="1"/>
  <c r="BM11" i="25"/>
  <c r="CY14" i="25"/>
  <c r="BF169" i="25" a="1"/>
  <c r="BF169" i="25" s="1"/>
  <c r="S13" i="25"/>
  <c r="S123" i="20" s="1"/>
  <c r="DD39" i="25" a="1"/>
  <c r="DD39" i="25" s="1"/>
  <c r="AT234" i="25" a="1"/>
  <c r="AT234" i="25" s="1"/>
  <c r="BW234" i="25" a="1"/>
  <c r="BW234" i="25" s="1"/>
  <c r="CQ15" i="25"/>
  <c r="CL14" i="25"/>
  <c r="CL161" i="20" s="1"/>
  <c r="BG169" i="25" a="1"/>
  <c r="BG169" i="25" s="1"/>
  <c r="BP11" i="25"/>
  <c r="Q14" i="25"/>
  <c r="Q161" i="20" s="1"/>
  <c r="CH12" i="25"/>
  <c r="CH121" i="20" s="1"/>
  <c r="CL13" i="25"/>
  <c r="CL123" i="20" s="1"/>
  <c r="AT169" i="25" a="1"/>
  <c r="AT169" i="25" s="1"/>
  <c r="AQ169" i="25" a="1"/>
  <c r="AQ169" i="25" s="1"/>
  <c r="AL11" i="25"/>
  <c r="BU14" i="25"/>
  <c r="BU125" i="20" s="1"/>
  <c r="O233" i="25"/>
  <c r="O244" i="25" s="1"/>
  <c r="AY234" i="25" a="1"/>
  <c r="AY234" i="25" s="1"/>
  <c r="V233" i="25"/>
  <c r="V244" i="25" s="1"/>
  <c r="BI12" i="25"/>
  <c r="BI121" i="20" s="1"/>
  <c r="BU169" i="25" a="1"/>
  <c r="BU169" i="25" s="1"/>
  <c r="BJ12" i="25"/>
  <c r="BJ121" i="20" s="1"/>
  <c r="E12" i="25"/>
  <c r="E121" i="20" s="1"/>
  <c r="BW15" i="25"/>
  <c r="BW126" i="20" s="1"/>
  <c r="AR15" i="25"/>
  <c r="AR162" i="20" s="1"/>
  <c r="BW14" i="25"/>
  <c r="BW125" i="20" s="1"/>
  <c r="BW169" i="25" a="1"/>
  <c r="BW169" i="25" s="1"/>
  <c r="J233" i="25"/>
  <c r="BW12" i="25"/>
  <c r="BW121" i="20" s="1"/>
  <c r="N233" i="25"/>
  <c r="N244" i="25" s="1"/>
  <c r="S233" i="25"/>
  <c r="S242" i="25" s="1"/>
  <c r="AM11" i="25"/>
  <c r="CK12" i="25"/>
  <c r="CK121" i="20" s="1"/>
  <c r="BY12" i="25"/>
  <c r="BY121" i="20" s="1"/>
  <c r="BJ14" i="25"/>
  <c r="BJ125" i="20" s="1"/>
  <c r="BD11" i="25"/>
  <c r="W11" i="25"/>
  <c r="O12" i="25"/>
  <c r="O121" i="20" s="1"/>
  <c r="AK13" i="25"/>
  <c r="AK159" i="20" s="1"/>
  <c r="CD234" i="25" a="1"/>
  <c r="CD234" i="25" s="1"/>
  <c r="D14" i="25"/>
  <c r="D161" i="20" s="1"/>
  <c r="G233" i="25"/>
  <c r="G242" i="25" s="1"/>
  <c r="AQ234" i="25" a="1"/>
  <c r="AQ234" i="25" s="1"/>
  <c r="CZ12" i="25"/>
  <c r="AH12" i="25"/>
  <c r="AH121" i="20" s="1"/>
  <c r="BT14" i="25"/>
  <c r="BT125" i="20" s="1"/>
  <c r="N15" i="25"/>
  <c r="N162" i="20" s="1"/>
  <c r="CQ11" i="25"/>
  <c r="AW13" i="25"/>
  <c r="AW123" i="20" s="1"/>
  <c r="AR12" i="25"/>
  <c r="AR121" i="20" s="1"/>
  <c r="AX13" i="25"/>
  <c r="AX123" i="20" s="1"/>
  <c r="CF13" i="25"/>
  <c r="CF123" i="20" s="1"/>
  <c r="AX234" i="25" a="1"/>
  <c r="AX234" i="25" s="1"/>
  <c r="BS236" i="25" s="1"/>
  <c r="CU13" i="25"/>
  <c r="AO13" i="25"/>
  <c r="AO159" i="20" s="1"/>
  <c r="BF234" i="25" a="1"/>
  <c r="BF234" i="25" s="1"/>
  <c r="H12" i="25"/>
  <c r="H121" i="20" s="1"/>
  <c r="S11" i="25"/>
  <c r="AA11" i="25"/>
  <c r="AU12" i="25"/>
  <c r="AU121" i="20" s="1"/>
  <c r="I11" i="25"/>
  <c r="P233" i="25"/>
  <c r="P242" i="25" s="1"/>
  <c r="O14" i="25"/>
  <c r="O125" i="20" s="1"/>
  <c r="AW11" i="25"/>
  <c r="CN169" i="25" a="1"/>
  <c r="CN169" i="25" s="1"/>
  <c r="G168" i="25"/>
  <c r="AH234" i="25" a="1"/>
  <c r="AH234" i="25" s="1"/>
  <c r="AH243" i="25" s="1"/>
  <c r="BT234" i="25" a="1"/>
  <c r="BT234" i="25" s="1"/>
  <c r="G15" i="25"/>
  <c r="G126" i="20" s="1"/>
  <c r="BN234" i="25" a="1"/>
  <c r="BN234" i="25" s="1"/>
  <c r="W12" i="25"/>
  <c r="W121" i="20" s="1"/>
  <c r="BL12" i="25"/>
  <c r="BL121" i="20" s="1"/>
  <c r="BE12" i="25"/>
  <c r="BE121" i="20" s="1"/>
  <c r="T14" i="25"/>
  <c r="T161" i="20" s="1"/>
  <c r="CK11" i="25"/>
  <c r="CK119" i="20" s="1"/>
  <c r="BS12" i="25"/>
  <c r="BS121" i="20" s="1"/>
  <c r="AQ15" i="25"/>
  <c r="AQ126" i="20" s="1"/>
  <c r="CT12" i="25"/>
  <c r="BE11" i="25"/>
  <c r="BS234" i="25" a="1"/>
  <c r="BS234" i="25" s="1"/>
  <c r="CN236" i="25" s="1"/>
  <c r="BM234" i="25" a="1"/>
  <c r="BM234" i="25" s="1"/>
  <c r="CW15" i="25"/>
  <c r="CO234" i="25" a="1"/>
  <c r="CO234" i="25" s="1"/>
  <c r="L11" i="25"/>
  <c r="CG12" i="25"/>
  <c r="CG121" i="20" s="1"/>
  <c r="CO14" i="25"/>
  <c r="CO125" i="20" s="1"/>
  <c r="AR169" i="25" a="1"/>
  <c r="AR169" i="25" s="1"/>
  <c r="BR11" i="25"/>
  <c r="AR13" i="25"/>
  <c r="AR159" i="20" s="1"/>
  <c r="AN11" i="25"/>
  <c r="CC39" i="25" a="1"/>
  <c r="CC39" i="25" s="1"/>
  <c r="AI12" i="25"/>
  <c r="AI121" i="20" s="1"/>
  <c r="AP234" i="25" a="1"/>
  <c r="AP234" i="25" s="1"/>
  <c r="BK236" i="25" s="1"/>
  <c r="CB234" i="25" a="1"/>
  <c r="CB234" i="25" s="1"/>
  <c r="CN234" i="25" a="1"/>
  <c r="CN234" i="25" s="1"/>
  <c r="BZ234" i="25" a="1"/>
  <c r="BZ234" i="25" s="1"/>
  <c r="Q13" i="25"/>
  <c r="Q123" i="20" s="1"/>
  <c r="BC12" i="25"/>
  <c r="BC121" i="20" s="1"/>
  <c r="K14" i="25"/>
  <c r="K125" i="20" s="1"/>
  <c r="CV14" i="25"/>
  <c r="DF13" i="25"/>
  <c r="AT11" i="25"/>
  <c r="AX11" i="25"/>
  <c r="BS15" i="25"/>
  <c r="BS126" i="20" s="1"/>
  <c r="X14" i="25"/>
  <c r="X161" i="20" s="1"/>
  <c r="X234" i="25" a="1"/>
  <c r="X234" i="25" s="1"/>
  <c r="AV234" i="25" a="1"/>
  <c r="AV234" i="25" s="1"/>
  <c r="DD15" i="25"/>
  <c r="CV15" i="25"/>
  <c r="AN15" i="25"/>
  <c r="AN162" i="20" s="1"/>
  <c r="W233" i="25"/>
  <c r="W242" i="25" s="1"/>
  <c r="R233" i="25"/>
  <c r="R242" i="25" s="1"/>
  <c r="BW13" i="25"/>
  <c r="BW123" i="20" s="1"/>
  <c r="CV13" i="25"/>
  <c r="BG15" i="25"/>
  <c r="BG162" i="20" s="1"/>
  <c r="R15" i="25"/>
  <c r="R126" i="20" s="1"/>
  <c r="AF15" i="25"/>
  <c r="AF162" i="20" s="1"/>
  <c r="CZ13" i="25"/>
  <c r="Y14" i="25"/>
  <c r="Y125" i="20" s="1"/>
  <c r="CN12" i="25"/>
  <c r="CN121" i="20" s="1"/>
  <c r="BX14" i="25"/>
  <c r="BX161" i="20" s="1"/>
  <c r="L15" i="25"/>
  <c r="L126" i="20" s="1"/>
  <c r="BV13" i="25"/>
  <c r="BV159" i="20" s="1"/>
  <c r="AX12" i="25"/>
  <c r="AX121" i="20" s="1"/>
  <c r="BX12" i="25"/>
  <c r="BX121" i="20" s="1"/>
  <c r="DI15" i="25"/>
  <c r="AM12" i="25"/>
  <c r="AM121" i="20" s="1"/>
  <c r="BO15" i="25"/>
  <c r="BO126" i="20" s="1"/>
  <c r="AG13" i="25"/>
  <c r="AG123" i="20" s="1"/>
  <c r="AS169" i="25" a="1"/>
  <c r="AS169" i="25" s="1"/>
  <c r="K15" i="25"/>
  <c r="K126" i="20" s="1"/>
  <c r="G12" i="25"/>
  <c r="G121" i="20" s="1"/>
  <c r="BA11" i="25"/>
  <c r="CV11" i="25"/>
  <c r="BH11" i="25"/>
  <c r="AE39" i="25" a="1"/>
  <c r="AE39" i="25" s="1"/>
  <c r="S38" i="25"/>
  <c r="BE234" i="25" a="1"/>
  <c r="BE234" i="25" s="1"/>
  <c r="DG13" i="25"/>
  <c r="AS234" i="25" a="1"/>
  <c r="AS234" i="25" s="1"/>
  <c r="AN234" i="25" a="1"/>
  <c r="AN234" i="25" s="1"/>
  <c r="AN243" i="25" s="1"/>
  <c r="I233" i="25"/>
  <c r="AD235" i="25" s="1"/>
  <c r="DA14" i="25"/>
  <c r="BR14" i="25"/>
  <c r="BR125" i="20" s="1"/>
  <c r="F233" i="25"/>
  <c r="F242" i="25" s="1"/>
  <c r="CF14" i="25"/>
  <c r="CF125" i="20" s="1"/>
  <c r="AF14" i="25"/>
  <c r="AF125" i="20" s="1"/>
  <c r="BO13" i="25"/>
  <c r="BO123" i="20" s="1"/>
  <c r="Z15" i="25"/>
  <c r="Z162" i="20" s="1"/>
  <c r="BJ234" i="25" a="1"/>
  <c r="BJ234" i="25" s="1"/>
  <c r="CQ13" i="25"/>
  <c r="CX12" i="25"/>
  <c r="DA15" i="25"/>
  <c r="BQ15" i="25"/>
  <c r="BQ126" i="20" s="1"/>
  <c r="AF234" i="25" a="1"/>
  <c r="AF234" i="25" s="1"/>
  <c r="AH14" i="25"/>
  <c r="AH161" i="20" s="1"/>
  <c r="CJ15" i="25"/>
  <c r="CJ126" i="20" s="1"/>
  <c r="BC169" i="25" a="1"/>
  <c r="BC169" i="25" s="1"/>
  <c r="AE12" i="25"/>
  <c r="AE121" i="20" s="1"/>
  <c r="BV169" i="25" a="1"/>
  <c r="BV169" i="25" s="1"/>
  <c r="AZ14" i="25"/>
  <c r="AZ125" i="20" s="1"/>
  <c r="CI11" i="25"/>
  <c r="CI119" i="20" s="1"/>
  <c r="CK13" i="25"/>
  <c r="CK123" i="20" s="1"/>
  <c r="BM169" i="25" a="1"/>
  <c r="BM169" i="25" s="1"/>
  <c r="M15" i="25"/>
  <c r="M126" i="20" s="1"/>
  <c r="DB11" i="25"/>
  <c r="AI11" i="25"/>
  <c r="BB11" i="25"/>
  <c r="AK12" i="25"/>
  <c r="AK121" i="20" s="1"/>
  <c r="CE11" i="25"/>
  <c r="CV12" i="25"/>
  <c r="DC13" i="25"/>
  <c r="DI13" i="25"/>
  <c r="Z168" i="25"/>
  <c r="AG15" i="25"/>
  <c r="AG126" i="20" s="1"/>
  <c r="DC15" i="25"/>
  <c r="AC15" i="25"/>
  <c r="AC126" i="20" s="1"/>
  <c r="AX15" i="25"/>
  <c r="AX126" i="20" s="1"/>
  <c r="AM14" i="25"/>
  <c r="AM125" i="20" s="1"/>
  <c r="BX13" i="25"/>
  <c r="BX123" i="20" s="1"/>
  <c r="L233" i="25"/>
  <c r="L244" i="25" s="1"/>
  <c r="BK169" i="25" a="1"/>
  <c r="BK169" i="25" s="1"/>
  <c r="AX14" i="25"/>
  <c r="AX125" i="20" s="1"/>
  <c r="BQ234" i="25" a="1"/>
  <c r="BQ234" i="25" s="1"/>
  <c r="CU14" i="25"/>
  <c r="BY234" i="25" a="1"/>
  <c r="BY234" i="25" s="1"/>
  <c r="DD14" i="25"/>
  <c r="AS12" i="25"/>
  <c r="AS121" i="20" s="1"/>
  <c r="DF15" i="25"/>
  <c r="BJ13" i="25"/>
  <c r="BJ123" i="20" s="1"/>
  <c r="Y15" i="25"/>
  <c r="Y162" i="20" s="1"/>
  <c r="CD15" i="25"/>
  <c r="CD126" i="20" s="1"/>
  <c r="E15" i="25"/>
  <c r="E126" i="20" s="1"/>
  <c r="W15" i="25"/>
  <c r="W126" i="20" s="1"/>
  <c r="DD13" i="25"/>
  <c r="BS169" i="25" a="1"/>
  <c r="BS169" i="25" s="1"/>
  <c r="AM13" i="25"/>
  <c r="AM123" i="20" s="1"/>
  <c r="BF11" i="25"/>
  <c r="D12" i="25"/>
  <c r="D121" i="20" s="1"/>
  <c r="CJ14" i="25"/>
  <c r="CJ125" i="20" s="1"/>
  <c r="DB12" i="25"/>
  <c r="BJ11" i="25"/>
  <c r="AD12" i="25"/>
  <c r="AD121" i="20" s="1"/>
  <c r="X13" i="25"/>
  <c r="X159" i="20" s="1"/>
  <c r="CJ169" i="25" a="1"/>
  <c r="CJ169" i="25" s="1"/>
  <c r="AJ168" i="25"/>
  <c r="BX170" i="25" s="1"/>
  <c r="AM15" i="25"/>
  <c r="AM126" i="20" s="1"/>
  <c r="AE15" i="25"/>
  <c r="AE126" i="20" s="1"/>
  <c r="CY13" i="25"/>
  <c r="AJ234" i="25" a="1"/>
  <c r="AJ234" i="25" s="1"/>
  <c r="AL234" i="25" a="1"/>
  <c r="AL234" i="25" s="1"/>
  <c r="BC234" i="25" a="1"/>
  <c r="BC234" i="25" s="1"/>
  <c r="BU15" i="25"/>
  <c r="BU126" i="20" s="1"/>
  <c r="BP15" i="25"/>
  <c r="BP126" i="20" s="1"/>
  <c r="BB15" i="25"/>
  <c r="BB126" i="20" s="1"/>
  <c r="AJ14" i="25"/>
  <c r="AJ161" i="20" s="1"/>
  <c r="CG15" i="25"/>
  <c r="CG126" i="20" s="1"/>
  <c r="CL169" i="25" a="1"/>
  <c r="CL169" i="25" s="1"/>
  <c r="D13" i="25"/>
  <c r="D123" i="20" s="1"/>
  <c r="AE234" i="25" a="1"/>
  <c r="AE234" i="25" s="1"/>
  <c r="AE243" i="25" s="1"/>
  <c r="CP13" i="25"/>
  <c r="AV13" i="25"/>
  <c r="AV159" i="20" s="1"/>
  <c r="BG234" i="25" a="1"/>
  <c r="BG234" i="25" s="1"/>
  <c r="CK234" i="25" a="1"/>
  <c r="CK234" i="25" s="1"/>
  <c r="AG234" i="25" a="1"/>
  <c r="AG234" i="25" s="1"/>
  <c r="DE15" i="25"/>
  <c r="BB13" i="25"/>
  <c r="BB159" i="20" s="1"/>
  <c r="BV15" i="25"/>
  <c r="BV126" i="20" s="1"/>
  <c r="CB13" i="25"/>
  <c r="CB123" i="20" s="1"/>
  <c r="AL12" i="25"/>
  <c r="AL121" i="20" s="1"/>
  <c r="AU13" i="25"/>
  <c r="AU123" i="20" s="1"/>
  <c r="CA14" i="25"/>
  <c r="CA161" i="20" s="1"/>
  <c r="BC15" i="25"/>
  <c r="BC126" i="20" s="1"/>
  <c r="BK15" i="25"/>
  <c r="BK126" i="20" s="1"/>
  <c r="DA11" i="25"/>
  <c r="AN12" i="25"/>
  <c r="AN121" i="20" s="1"/>
  <c r="AG12" i="25"/>
  <c r="AG121" i="20" s="1"/>
  <c r="BY11" i="25"/>
  <c r="BF14" i="25"/>
  <c r="BF125" i="20" s="1"/>
  <c r="AC14" i="25"/>
  <c r="AC125" i="20" s="1"/>
  <c r="BX39" i="25" a="1"/>
  <c r="BX39" i="25" s="1"/>
  <c r="DA39" i="25" a="1"/>
  <c r="DA39" i="25" s="1"/>
  <c r="AQ11" i="25"/>
  <c r="DF12" i="25"/>
  <c r="BC39" i="25" a="1"/>
  <c r="BC39" i="25" s="1"/>
  <c r="AV39" i="25" a="1"/>
  <c r="AV39" i="25" s="1"/>
  <c r="CY39" i="25" a="1"/>
  <c r="CY39" i="25" s="1"/>
  <c r="AA38" i="25"/>
  <c r="BS14" i="25"/>
  <c r="BS125" i="20" s="1"/>
  <c r="BI14" i="25"/>
  <c r="BI125" i="20" s="1"/>
  <c r="DC14" i="25"/>
  <c r="AA234" i="25" a="1"/>
  <c r="AA234" i="25" s="1"/>
  <c r="AA243" i="25" s="1"/>
  <c r="BH234" i="25" a="1"/>
  <c r="BH234" i="25" s="1"/>
  <c r="AR234" i="25" a="1"/>
  <c r="AR234" i="25" s="1"/>
  <c r="AP14" i="25"/>
  <c r="AP125" i="20" s="1"/>
  <c r="CC15" i="25"/>
  <c r="CC162" i="20" s="1"/>
  <c r="BV234" i="25" a="1"/>
  <c r="BV234" i="25" s="1"/>
  <c r="BI234" i="25" a="1"/>
  <c r="BI234" i="25" s="1"/>
  <c r="CK15" i="25"/>
  <c r="CK126" i="20" s="1"/>
  <c r="BI13" i="25"/>
  <c r="BI123" i="20" s="1"/>
  <c r="N14" i="25"/>
  <c r="N125" i="20" s="1"/>
  <c r="AO234" i="25" a="1"/>
  <c r="AO234" i="25" s="1"/>
  <c r="F13" i="25"/>
  <c r="F159" i="20" s="1"/>
  <c r="BA234" i="25" a="1"/>
  <c r="BA234" i="25" s="1"/>
  <c r="AE14" i="25"/>
  <c r="AE125" i="20" s="1"/>
  <c r="CN15" i="25"/>
  <c r="CN126" i="20" s="1"/>
  <c r="BY13" i="25"/>
  <c r="BY159" i="20" s="1"/>
  <c r="BA169" i="25" a="1"/>
  <c r="BA169" i="25" s="1"/>
  <c r="CR11" i="25"/>
  <c r="CA15" i="25"/>
  <c r="CA126" i="20" s="1"/>
  <c r="CI14" i="25"/>
  <c r="CI125" i="20" s="1"/>
  <c r="X12" i="25"/>
  <c r="X121" i="20" s="1"/>
  <c r="CD13" i="25"/>
  <c r="CD159" i="20" s="1"/>
  <c r="DG12" i="25"/>
  <c r="AU14" i="25"/>
  <c r="AU161" i="20" s="1"/>
  <c r="BH12" i="25"/>
  <c r="BH121" i="20" s="1"/>
  <c r="AH11" i="25"/>
  <c r="AH15" i="25"/>
  <c r="AH126" i="20" s="1"/>
  <c r="AJ15" i="25"/>
  <c r="AJ162" i="20" s="1"/>
  <c r="BV39" i="25" a="1"/>
  <c r="BV39" i="25" s="1"/>
  <c r="BG12" i="25"/>
  <c r="BG121" i="20" s="1"/>
  <c r="CO39" i="25" a="1"/>
  <c r="CO39" i="25" s="1"/>
  <c r="V11" i="25"/>
  <c r="DH12" i="25"/>
  <c r="F38" i="25"/>
  <c r="AA15" i="25"/>
  <c r="AA126" i="20" s="1"/>
  <c r="CT15" i="25"/>
  <c r="U233" i="25"/>
  <c r="U242" i="25" s="1"/>
  <c r="CJ234" i="25" a="1"/>
  <c r="CJ234" i="25" s="1"/>
  <c r="T233" i="25"/>
  <c r="T242" i="25" s="1"/>
  <c r="BN15" i="25"/>
  <c r="BN126" i="20" s="1"/>
  <c r="AP15" i="25"/>
  <c r="AP126" i="20" s="1"/>
  <c r="CM13" i="25"/>
  <c r="CM123" i="20" s="1"/>
  <c r="BQ13" i="25"/>
  <c r="BQ123" i="20" s="1"/>
  <c r="CT13" i="25"/>
  <c r="CM14" i="25"/>
  <c r="CM161" i="20" s="1"/>
  <c r="P15" i="25"/>
  <c r="P126" i="20" s="1"/>
  <c r="H233" i="25"/>
  <c r="AC235" i="25" s="1"/>
  <c r="K13" i="25"/>
  <c r="K159" i="20" s="1"/>
  <c r="BR234" i="25" a="1"/>
  <c r="BR234" i="25" s="1"/>
  <c r="CE14" i="25"/>
  <c r="CE125" i="20" s="1"/>
  <c r="BZ169" i="25" a="1"/>
  <c r="BZ169" i="25" s="1"/>
  <c r="AQ12" i="25"/>
  <c r="AQ121" i="20" s="1"/>
  <c r="AO12" i="25"/>
  <c r="AO121" i="20" s="1"/>
  <c r="AI14" i="25"/>
  <c r="AI161" i="20" s="1"/>
  <c r="BR12" i="25"/>
  <c r="BR121" i="20" s="1"/>
  <c r="S14" i="25"/>
  <c r="S125" i="20" s="1"/>
  <c r="AW15" i="25"/>
  <c r="AW162" i="20" s="1"/>
  <c r="AK15" i="25"/>
  <c r="AK162" i="20" s="1"/>
  <c r="AU11" i="25"/>
  <c r="BZ13" i="25"/>
  <c r="BZ123" i="20" s="1"/>
  <c r="BN14" i="25"/>
  <c r="BN125" i="20" s="1"/>
  <c r="BJ15" i="25"/>
  <c r="BJ126" i="20" s="1"/>
  <c r="DF39" i="25" a="1"/>
  <c r="DF39" i="25" s="1"/>
  <c r="W13" i="25"/>
  <c r="W123" i="20" s="1"/>
  <c r="AQ39" i="25" a="1"/>
  <c r="AQ39" i="25" s="1"/>
  <c r="AW169" i="25" a="1"/>
  <c r="AW169" i="25" s="1"/>
  <c r="AI13" i="25"/>
  <c r="AI123" i="20" s="1"/>
  <c r="AP168" i="25"/>
  <c r="CD170" i="25" s="1"/>
  <c r="CH15" i="25"/>
  <c r="CH126" i="20" s="1"/>
  <c r="AU234" i="25" a="1"/>
  <c r="AU234" i="25" s="1"/>
  <c r="CM234" i="25" a="1"/>
  <c r="CM234" i="25" s="1"/>
  <c r="CI234" i="25" a="1"/>
  <c r="CI234" i="25" s="1"/>
  <c r="K233" i="25"/>
  <c r="K242" i="25" s="1"/>
  <c r="BB234" i="25" a="1"/>
  <c r="BB234" i="25" s="1"/>
  <c r="CS15" i="25"/>
  <c r="BT15" i="25"/>
  <c r="BT126" i="20" s="1"/>
  <c r="CH169" i="25" a="1"/>
  <c r="CH169" i="25" s="1"/>
  <c r="AU15" i="25"/>
  <c r="AU126" i="20" s="1"/>
  <c r="M233" i="25"/>
  <c r="M244" i="25" s="1"/>
  <c r="BM15" i="25"/>
  <c r="BM126" i="20" s="1"/>
  <c r="AF13" i="25"/>
  <c r="AF123" i="20" s="1"/>
  <c r="BD15" i="25"/>
  <c r="BD126" i="20" s="1"/>
  <c r="AB234" i="25" a="1"/>
  <c r="AB234" i="25" s="1"/>
  <c r="AW236" i="25" s="1"/>
  <c r="Z13" i="25"/>
  <c r="Z159" i="20" s="1"/>
  <c r="BV14" i="25"/>
  <c r="BV125" i="20" s="1"/>
  <c r="BT169" i="25" a="1"/>
  <c r="BT169" i="25" s="1"/>
  <c r="CQ14" i="25"/>
  <c r="AP13" i="25"/>
  <c r="AP123" i="20" s="1"/>
  <c r="CI169" i="25" a="1"/>
  <c r="CI169" i="25" s="1"/>
  <c r="BE169" i="25" a="1"/>
  <c r="BE169" i="25" s="1"/>
  <c r="AY15" i="25"/>
  <c r="AY126" i="20" s="1"/>
  <c r="CM15" i="25"/>
  <c r="CM162" i="20" s="1"/>
  <c r="DG11" i="25"/>
  <c r="CD11" i="25"/>
  <c r="CU15" i="25"/>
  <c r="BR15" i="25"/>
  <c r="BR126" i="20" s="1"/>
  <c r="CB15" i="25"/>
  <c r="CB126" i="20" s="1"/>
  <c r="AS39" i="25" a="1"/>
  <c r="AS39" i="25" s="1"/>
  <c r="AT13" i="25"/>
  <c r="AT159" i="20" s="1"/>
  <c r="CI39" i="25" a="1"/>
  <c r="CI39" i="25" s="1"/>
  <c r="BL39" i="25" a="1"/>
  <c r="BL39" i="25" s="1"/>
  <c r="T13" i="25"/>
  <c r="T123" i="20" s="1"/>
  <c r="S15" i="25"/>
  <c r="S126" i="20" s="1"/>
  <c r="U15" i="25"/>
  <c r="U126" i="20" s="1"/>
  <c r="AI234" i="25" a="1"/>
  <c r="AI234" i="25" s="1"/>
  <c r="BD236" i="25" s="1"/>
  <c r="AW234" i="25" a="1"/>
  <c r="AW234" i="25" s="1"/>
  <c r="CF234" i="25" a="1"/>
  <c r="CF234" i="25" s="1"/>
  <c r="BL234" i="25" a="1"/>
  <c r="BL234" i="25" s="1"/>
  <c r="AB15" i="25"/>
  <c r="AB162" i="20" s="1"/>
  <c r="BD234" i="25" a="1"/>
  <c r="BD234" i="25" s="1"/>
  <c r="BY236" i="25" s="1"/>
  <c r="DE13" i="25"/>
  <c r="BX234" i="25" a="1"/>
  <c r="BX234" i="25" s="1"/>
  <c r="J13" i="25"/>
  <c r="J123" i="20" s="1"/>
  <c r="DB13" i="25"/>
  <c r="BO234" i="25" a="1"/>
  <c r="BO234" i="25" s="1"/>
  <c r="CJ12" i="25"/>
  <c r="CJ121" i="20" s="1"/>
  <c r="AT12" i="25"/>
  <c r="AT121" i="20" s="1"/>
  <c r="D168" i="25"/>
  <c r="AY12" i="25"/>
  <c r="AY121" i="20" s="1"/>
  <c r="AV169" i="25" a="1"/>
  <c r="AV169" i="25" s="1"/>
  <c r="R14" i="25"/>
  <c r="R161" i="20" s="1"/>
  <c r="AE13" i="25"/>
  <c r="AE123" i="20" s="1"/>
  <c r="AY13" i="25"/>
  <c r="AY159" i="20" s="1"/>
  <c r="BQ12" i="25"/>
  <c r="BQ121" i="20" s="1"/>
  <c r="BE15" i="25"/>
  <c r="BE162" i="20" s="1"/>
  <c r="BG13" i="25"/>
  <c r="BG159" i="20" s="1"/>
  <c r="F15" i="25"/>
  <c r="F126" i="20" s="1"/>
  <c r="BE14" i="25"/>
  <c r="BE125" i="20" s="1"/>
  <c r="AK11" i="25"/>
  <c r="CF15" i="25"/>
  <c r="CF126" i="20" s="1"/>
  <c r="AD13" i="25"/>
  <c r="AD159" i="20" s="1"/>
  <c r="CL39" i="25" a="1"/>
  <c r="CL39" i="25" s="1"/>
  <c r="BY14" i="25"/>
  <c r="BY161" i="20" s="1"/>
  <c r="AS14" i="25"/>
  <c r="AS161" i="20" s="1"/>
  <c r="AZ15" i="25"/>
  <c r="AZ126" i="20" s="1"/>
  <c r="P14" i="25"/>
  <c r="P125" i="20" s="1"/>
  <c r="BU234" i="25" a="1"/>
  <c r="BU234" i="25" s="1"/>
  <c r="AD234" i="25" a="1"/>
  <c r="AD234" i="25" s="1"/>
  <c r="CE234" i="25" a="1"/>
  <c r="CE234" i="25" s="1"/>
  <c r="BH15" i="25"/>
  <c r="BH162" i="20" s="1"/>
  <c r="F14" i="25"/>
  <c r="F161" i="20" s="1"/>
  <c r="DA12" i="25"/>
  <c r="BR169" i="25" a="1"/>
  <c r="BR169" i="25" s="1"/>
  <c r="CW12" i="25"/>
  <c r="CC169" i="25" a="1"/>
  <c r="CC169" i="25" s="1"/>
  <c r="CN13" i="25"/>
  <c r="CN123" i="20" s="1"/>
  <c r="DF14" i="25"/>
  <c r="BA12" i="25"/>
  <c r="BA121" i="20" s="1"/>
  <c r="BN11" i="25"/>
  <c r="AC12" i="25"/>
  <c r="AC121" i="20" s="1"/>
  <c r="DH14" i="25"/>
  <c r="CS11" i="25"/>
  <c r="BU12" i="25"/>
  <c r="BU121" i="20" s="1"/>
  <c r="V12" i="25"/>
  <c r="V121" i="20" s="1"/>
  <c r="AR11" i="25"/>
  <c r="AK14" i="25"/>
  <c r="AK125" i="20" s="1"/>
  <c r="BF12" i="25"/>
  <c r="BF121" i="20" s="1"/>
  <c r="BP14" i="25"/>
  <c r="BP161" i="20" s="1"/>
  <c r="CW13" i="25"/>
  <c r="BW11" i="25"/>
  <c r="AB13" i="25"/>
  <c r="AB123" i="20" s="1"/>
  <c r="BA13" i="25"/>
  <c r="BA159" i="20" s="1"/>
  <c r="AZ234" i="25" a="1"/>
  <c r="AZ234" i="25" s="1"/>
  <c r="CH234" i="25" a="1"/>
  <c r="CH234" i="25" s="1"/>
  <c r="BP234" i="25" a="1"/>
  <c r="BP234" i="25" s="1"/>
  <c r="CK236" i="25" s="1"/>
  <c r="O15" i="25"/>
  <c r="O126" i="20" s="1"/>
  <c r="CS14" i="25"/>
  <c r="V15" i="25"/>
  <c r="V126" i="20" s="1"/>
  <c r="AT14" i="25"/>
  <c r="AT125" i="20" s="1"/>
  <c r="AM234" i="25" a="1"/>
  <c r="AM234" i="25" s="1"/>
  <c r="BK234" i="25" a="1"/>
  <c r="BK234" i="25" s="1"/>
  <c r="CA234" i="25" a="1"/>
  <c r="CA234" i="25" s="1"/>
  <c r="H14" i="25"/>
  <c r="H125" i="20" s="1"/>
  <c r="CB14" i="25"/>
  <c r="CB161" i="20" s="1"/>
  <c r="CO13" i="25"/>
  <c r="CO123" i="20" s="1"/>
  <c r="CD12" i="25"/>
  <c r="CD121" i="20" s="1"/>
  <c r="CG169" i="25" a="1"/>
  <c r="CG169" i="25" s="1"/>
  <c r="CA13" i="25"/>
  <c r="CA123" i="20" s="1"/>
  <c r="CR13" i="25"/>
  <c r="AL15" i="25"/>
  <c r="AL126" i="20" s="1"/>
  <c r="DH13" i="25"/>
  <c r="CS13" i="25"/>
  <c r="BD12" i="25"/>
  <c r="BD121" i="20" s="1"/>
  <c r="CH13" i="25"/>
  <c r="CH123" i="20" s="1"/>
  <c r="CI13" i="25"/>
  <c r="BZ12" i="25"/>
  <c r="BZ121" i="20" s="1"/>
  <c r="BA15" i="25"/>
  <c r="BA126" i="20" s="1"/>
  <c r="BV12" i="25"/>
  <c r="BV121" i="20" s="1"/>
  <c r="AN13" i="25"/>
  <c r="AN123" i="20" s="1"/>
  <c r="CE169" i="25" a="1"/>
  <c r="CE169" i="25" s="1"/>
  <c r="BI11" i="25"/>
  <c r="CG14" i="25"/>
  <c r="CG125" i="20" s="1"/>
  <c r="AW12" i="25"/>
  <c r="AW121" i="20" s="1"/>
  <c r="CK14" i="25"/>
  <c r="CK125" i="20" s="1"/>
  <c r="AJ13" i="25"/>
  <c r="AJ123" i="20" s="1"/>
  <c r="AZ13" i="25"/>
  <c r="AZ123" i="20" s="1"/>
  <c r="AB14" i="25"/>
  <c r="AB161" i="20" s="1"/>
  <c r="CC12" i="25"/>
  <c r="CC121" i="20" s="1"/>
  <c r="AN168" i="25"/>
  <c r="CB170" i="25" s="1"/>
  <c r="Y38" i="25"/>
  <c r="BX15" i="25"/>
  <c r="BX162" i="20" s="1"/>
  <c r="BH13" i="25"/>
  <c r="BH123" i="20" s="1"/>
  <c r="AH13" i="25"/>
  <c r="AH123" i="20" s="1"/>
  <c r="AL14" i="25"/>
  <c r="AL161" i="20" s="1"/>
  <c r="CN11" i="25"/>
  <c r="CN119" i="20" s="1"/>
  <c r="BY39" i="25" a="1"/>
  <c r="BY39" i="25" s="1"/>
  <c r="DD12" i="25"/>
  <c r="BH39" i="25" a="1"/>
  <c r="BH39" i="25" s="1"/>
  <c r="CZ11" i="25"/>
  <c r="AO39" i="25" a="1"/>
  <c r="AO39" i="25" s="1"/>
  <c r="X15" i="25"/>
  <c r="X126" i="20" s="1"/>
  <c r="E14" i="25"/>
  <c r="E125" i="20" s="1"/>
  <c r="AQ14" i="25"/>
  <c r="AQ125" i="20" s="1"/>
  <c r="CO11" i="25"/>
  <c r="CO119" i="20" s="1"/>
  <c r="AN39" i="25" a="1"/>
  <c r="AN39" i="25" s="1"/>
  <c r="AY11" i="25"/>
  <c r="BQ11" i="25"/>
  <c r="BI169" i="25" a="1"/>
  <c r="BI169" i="25" s="1"/>
  <c r="BD14" i="25"/>
  <c r="BD125" i="20" s="1"/>
  <c r="AX39" i="25" a="1"/>
  <c r="AX39" i="25" s="1"/>
  <c r="U12" i="25"/>
  <c r="U121" i="20" s="1"/>
  <c r="R11" i="25"/>
  <c r="CY15" i="25"/>
  <c r="DH11" i="25"/>
  <c r="CM11" i="25"/>
  <c r="CM119" i="20" s="1"/>
  <c r="DE39" i="25" a="1"/>
  <c r="DE39" i="25" s="1"/>
  <c r="AJ11" i="25"/>
  <c r="L168" i="25"/>
  <c r="AD38" i="25"/>
  <c r="U168" i="25"/>
  <c r="F168" i="25"/>
  <c r="T38" i="25"/>
  <c r="BG14" i="25"/>
  <c r="BG125" i="20" s="1"/>
  <c r="DG39" i="25" a="1"/>
  <c r="DG39" i="25" s="1"/>
  <c r="CP14" i="25"/>
  <c r="M12" i="25"/>
  <c r="M121" i="20" s="1"/>
  <c r="DE12" i="25"/>
  <c r="BL169" i="25" a="1"/>
  <c r="BL169" i="25" s="1"/>
  <c r="CT11" i="25"/>
  <c r="CJ39" i="25" a="1"/>
  <c r="CJ39" i="25" s="1"/>
  <c r="CU39" i="25" a="1"/>
  <c r="CU39" i="25" s="1"/>
  <c r="BS39" i="25" a="1"/>
  <c r="BS39" i="25" s="1"/>
  <c r="CH39" i="25" a="1"/>
  <c r="CH39" i="25" s="1"/>
  <c r="BE39" i="25" a="1"/>
  <c r="BE39" i="25" s="1"/>
  <c r="E168" i="25"/>
  <c r="AO168" i="25"/>
  <c r="CC170" i="25" s="1"/>
  <c r="X38" i="25"/>
  <c r="R168" i="25"/>
  <c r="I38" i="25"/>
  <c r="K11" i="25"/>
  <c r="F12" i="25"/>
  <c r="F121" i="20" s="1"/>
  <c r="BB14" i="25"/>
  <c r="BB125" i="20" s="1"/>
  <c r="R13" i="25"/>
  <c r="R123" i="20" s="1"/>
  <c r="CX11" i="25"/>
  <c r="AY169" i="25" a="1"/>
  <c r="AY169" i="25" s="1"/>
  <c r="AL39" i="25" a="1"/>
  <c r="AL39" i="25" s="1"/>
  <c r="J14" i="25"/>
  <c r="J125" i="20" s="1"/>
  <c r="H13" i="25"/>
  <c r="H123" i="20" s="1"/>
  <c r="DI12" i="25"/>
  <c r="AO29" i="25"/>
  <c r="AO122" i="20" s="1"/>
  <c r="V168" i="25"/>
  <c r="Y168" i="25"/>
  <c r="AC168" i="25"/>
  <c r="K168" i="25"/>
  <c r="AI168" i="25"/>
  <c r="BW170" i="25" s="1"/>
  <c r="O38" i="25"/>
  <c r="DC12" i="25"/>
  <c r="CI15" i="25"/>
  <c r="CI126" i="20" s="1"/>
  <c r="BO11" i="25"/>
  <c r="CX15" i="25"/>
  <c r="CH14" i="25"/>
  <c r="CH125" i="20" s="1"/>
  <c r="AF12" i="25"/>
  <c r="AF121" i="20" s="1"/>
  <c r="CH11" i="25"/>
  <c r="CH119" i="20" s="1"/>
  <c r="V13" i="25"/>
  <c r="V123" i="20" s="1"/>
  <c r="G14" i="25"/>
  <c r="G161" i="20" s="1"/>
  <c r="CU12" i="25"/>
  <c r="CG39" i="25" a="1"/>
  <c r="CG39" i="25" s="1"/>
  <c r="AB12" i="25"/>
  <c r="AB121" i="20" s="1"/>
  <c r="DH39" i="25" a="1"/>
  <c r="DH39" i="25" s="1"/>
  <c r="DG14" i="25"/>
  <c r="CQ39" i="25" a="1"/>
  <c r="CQ39" i="25" s="1"/>
  <c r="R12" i="25"/>
  <c r="R121" i="20" s="1"/>
  <c r="CI30" i="25"/>
  <c r="CI124" i="20" s="1"/>
  <c r="AS13" i="25"/>
  <c r="AS123" i="20" s="1"/>
  <c r="CZ39" i="25" a="1"/>
  <c r="CZ39" i="25" s="1"/>
  <c r="CF12" i="25"/>
  <c r="CF121" i="20" s="1"/>
  <c r="BP169" i="25" a="1"/>
  <c r="BP169" i="25" s="1"/>
  <c r="CB11" i="25"/>
  <c r="BC11" i="25"/>
  <c r="CB39" i="25" a="1"/>
  <c r="CB39" i="25" s="1"/>
  <c r="CT39" i="25" a="1"/>
  <c r="CT39" i="25" s="1"/>
  <c r="T168" i="25"/>
  <c r="Z38" i="25"/>
  <c r="AE168" i="25"/>
  <c r="H168" i="25"/>
  <c r="AD168" i="25"/>
  <c r="P38" i="25"/>
  <c r="BC14" i="25"/>
  <c r="BC125" i="20" s="1"/>
  <c r="AO11" i="25"/>
  <c r="BS13" i="25"/>
  <c r="BS159" i="20" s="1"/>
  <c r="Z12" i="25"/>
  <c r="Z121" i="20" s="1"/>
  <c r="BA14" i="25"/>
  <c r="BA125" i="20" s="1"/>
  <c r="BP13" i="25"/>
  <c r="BP123" i="20" s="1"/>
  <c r="DC11" i="25"/>
  <c r="CG13" i="25"/>
  <c r="P12" i="25"/>
  <c r="P121" i="20" s="1"/>
  <c r="O11" i="25"/>
  <c r="BG11" i="25"/>
  <c r="D233" i="25"/>
  <c r="D244" i="25" s="1"/>
  <c r="D247" i="25" s="1"/>
  <c r="D249" i="25" s="1"/>
  <c r="D160" i="20" s="1"/>
  <c r="Z11" i="25"/>
  <c r="W14" i="25"/>
  <c r="W161" i="20" s="1"/>
  <c r="BR13" i="25"/>
  <c r="BR123" i="20" s="1"/>
  <c r="BK39" i="25" a="1"/>
  <c r="BK39" i="25" s="1"/>
  <c r="CY12" i="25"/>
  <c r="Q12" i="25"/>
  <c r="Q121" i="20" s="1"/>
  <c r="Q11" i="25"/>
  <c r="BZ39" i="25" a="1"/>
  <c r="BZ39" i="25" s="1"/>
  <c r="CI12" i="25"/>
  <c r="CI121" i="20" s="1"/>
  <c r="Y13" i="25"/>
  <c r="AG39" i="25" a="1"/>
  <c r="AG39" i="25" s="1"/>
  <c r="AR14" i="25"/>
  <c r="AR125" i="20" s="1"/>
  <c r="J11" i="25"/>
  <c r="BB39" i="25" a="1"/>
  <c r="BB39" i="25" s="1"/>
  <c r="AZ169" i="25" a="1"/>
  <c r="AZ169" i="25" s="1"/>
  <c r="AF39" i="25" a="1"/>
  <c r="AF39" i="25" s="1"/>
  <c r="M38" i="25"/>
  <c r="R38" i="25"/>
  <c r="V38" i="25"/>
  <c r="E38" i="25"/>
  <c r="AG168" i="25"/>
  <c r="BU170" i="25" s="1"/>
  <c r="AB38" i="25"/>
  <c r="AO14" i="25"/>
  <c r="AO161" i="20" s="1"/>
  <c r="CT14" i="25"/>
  <c r="BF13" i="25"/>
  <c r="BF123" i="20" s="1"/>
  <c r="CN14" i="25"/>
  <c r="CN125" i="20" s="1"/>
  <c r="BL13" i="25"/>
  <c r="BL159" i="20" s="1"/>
  <c r="CP15" i="25"/>
  <c r="CR12" i="25"/>
  <c r="L13" i="25"/>
  <c r="L123" i="20" s="1"/>
  <c r="BZ14" i="25"/>
  <c r="BZ161" i="20" s="1"/>
  <c r="AJ12" i="25"/>
  <c r="AJ121" i="20" s="1"/>
  <c r="G13" i="25"/>
  <c r="G159" i="20" s="1"/>
  <c r="CW11" i="25"/>
  <c r="BO169" i="25" a="1"/>
  <c r="BO169" i="25" s="1"/>
  <c r="T11" i="25"/>
  <c r="CF169" i="25" a="1"/>
  <c r="CF169" i="25" s="1"/>
  <c r="E13" i="25"/>
  <c r="E123" i="20" s="1"/>
  <c r="CO12" i="25"/>
  <c r="CO121" i="20" s="1"/>
  <c r="AQ13" i="25"/>
  <c r="AQ123" i="20" s="1"/>
  <c r="U11" i="25"/>
  <c r="AP12" i="25"/>
  <c r="AP121" i="20" s="1"/>
  <c r="AZ12" i="25"/>
  <c r="AZ121" i="20" s="1"/>
  <c r="AA13" i="25"/>
  <c r="AA159" i="20" s="1"/>
  <c r="N12" i="25"/>
  <c r="N121" i="20" s="1"/>
  <c r="AD15" i="25"/>
  <c r="AD126" i="20" s="1"/>
  <c r="BD39" i="25" a="1"/>
  <c r="BD39" i="25" s="1"/>
  <c r="CX13" i="25"/>
  <c r="DB39" i="25" a="1"/>
  <c r="DB39" i="25" s="1"/>
  <c r="O13" i="25"/>
  <c r="F11" i="25"/>
  <c r="DD11" i="25"/>
  <c r="AV11" i="25"/>
  <c r="BN39" i="25" a="1"/>
  <c r="BN39" i="25" s="1"/>
  <c r="AS11" i="25"/>
  <c r="BS11" i="25"/>
  <c r="AT39" i="25" a="1"/>
  <c r="AT39" i="25" s="1"/>
  <c r="BD169" i="25" a="1"/>
  <c r="BD169" i="25" s="1"/>
  <c r="H11" i="25"/>
  <c r="CV39" i="25" a="1"/>
  <c r="CV39" i="25" s="1"/>
  <c r="BE13" i="25"/>
  <c r="BE123" i="20" s="1"/>
  <c r="CD39" i="25" a="1"/>
  <c r="CD39" i="25" s="1"/>
  <c r="Z14" i="25"/>
  <c r="Z125" i="20" s="1"/>
  <c r="AR39" i="25" a="1"/>
  <c r="AR39" i="25" s="1"/>
  <c r="AC38" i="25"/>
  <c r="N38" i="25"/>
  <c r="P168" i="25"/>
  <c r="BD170" i="25" s="1"/>
  <c r="J168" i="25"/>
  <c r="AM168" i="25"/>
  <c r="CA170" i="25" s="1"/>
  <c r="AE11" i="25"/>
  <c r="H15" i="25"/>
  <c r="H126" i="20" s="1"/>
  <c r="AW14" i="25"/>
  <c r="AW125" i="20" s="1"/>
  <c r="BL15" i="25"/>
  <c r="BL162" i="20" s="1"/>
  <c r="Q233" i="25"/>
  <c r="Q244" i="25" s="1"/>
  <c r="AZ11" i="25"/>
  <c r="CK169" i="25" a="1"/>
  <c r="CK169" i="25" s="1"/>
  <c r="CL12" i="25"/>
  <c r="CL121" i="20" s="1"/>
  <c r="DG15" i="25"/>
  <c r="CC13" i="25"/>
  <c r="CC123" i="20" s="1"/>
  <c r="M13" i="25"/>
  <c r="M123" i="20" s="1"/>
  <c r="T15" i="25"/>
  <c r="T126" i="20" s="1"/>
  <c r="DE14" i="25"/>
  <c r="CD169" i="25" a="1"/>
  <c r="CD169" i="25" s="1"/>
  <c r="AV15" i="25"/>
  <c r="AV126" i="20" s="1"/>
  <c r="P13" i="25"/>
  <c r="P123" i="20" s="1"/>
  <c r="DB15" i="25"/>
  <c r="CJ11" i="25"/>
  <c r="CJ119" i="20" s="1"/>
  <c r="CC11" i="25"/>
  <c r="BJ169" i="25" a="1"/>
  <c r="BJ169" i="25" s="1"/>
  <c r="AF11" i="25"/>
  <c r="CL15" i="25"/>
  <c r="CL126" i="20" s="1"/>
  <c r="Y12" i="25"/>
  <c r="Y121" i="20" s="1"/>
  <c r="CB169" i="25" a="1"/>
  <c r="CB169" i="25" s="1"/>
  <c r="DI39" i="25" a="1"/>
  <c r="DI39" i="25" s="1"/>
  <c r="V14" i="25"/>
  <c r="V125" i="20" s="1"/>
  <c r="AK39" i="25" a="1"/>
  <c r="AK39" i="25" s="1"/>
  <c r="BL11" i="25"/>
  <c r="AL13" i="25"/>
  <c r="AL123" i="20" s="1"/>
  <c r="BI15" i="25"/>
  <c r="BI126" i="20" s="1"/>
  <c r="CA169" i="25" a="1"/>
  <c r="CA169" i="25" s="1"/>
  <c r="AJ39" i="25" a="1"/>
  <c r="AJ39" i="25" s="1"/>
  <c r="CL11" i="25"/>
  <c r="CL119" i="20" s="1"/>
  <c r="CE12" i="25"/>
  <c r="CE121" i="20" s="1"/>
  <c r="BT39" i="25" a="1"/>
  <c r="BT39" i="25" s="1"/>
  <c r="BL14" i="25"/>
  <c r="BL125" i="20" s="1"/>
  <c r="AY39" i="25" a="1"/>
  <c r="AY39" i="25" s="1"/>
  <c r="BF15" i="25"/>
  <c r="BF126" i="20" s="1"/>
  <c r="BI39" i="25" a="1"/>
  <c r="BI39" i="25" s="1"/>
  <c r="BB12" i="25"/>
  <c r="BB121" i="20" s="1"/>
  <c r="BP39" i="25" a="1"/>
  <c r="BP39" i="25" s="1"/>
  <c r="BX11" i="25"/>
  <c r="BM39" i="25" a="1"/>
  <c r="BM39" i="25" s="1"/>
  <c r="AK168" i="25"/>
  <c r="BY170" i="25" s="1"/>
  <c r="W168" i="25"/>
  <c r="N168" i="25"/>
  <c r="H38" i="25"/>
  <c r="K38" i="25"/>
  <c r="X168" i="25"/>
  <c r="U38" i="25"/>
  <c r="BH14" i="25"/>
  <c r="BH125" i="20" s="1"/>
  <c r="CZ15" i="25"/>
  <c r="BQ14" i="25"/>
  <c r="BQ125" i="20" s="1"/>
  <c r="N11" i="25"/>
  <c r="DB14" i="25"/>
  <c r="I13" i="25"/>
  <c r="I123" i="20" s="1"/>
  <c r="AA14" i="25"/>
  <c r="AA125" i="20" s="1"/>
  <c r="CW14" i="25"/>
  <c r="U14" i="25"/>
  <c r="U125" i="20" s="1"/>
  <c r="X11" i="25"/>
  <c r="CR14" i="25"/>
  <c r="AC11" i="25"/>
  <c r="BP12" i="25"/>
  <c r="BP121" i="20" s="1"/>
  <c r="BK14" i="25"/>
  <c r="BK125" i="20" s="1"/>
  <c r="AA12" i="25"/>
  <c r="AA121" i="20" s="1"/>
  <c r="BM12" i="25"/>
  <c r="BM121" i="20" s="1"/>
  <c r="BQ169" i="25" a="1"/>
  <c r="BQ169" i="25" s="1"/>
  <c r="BO14" i="25"/>
  <c r="BO125" i="20" s="1"/>
  <c r="CS39" i="25" a="1"/>
  <c r="CS39" i="25" s="1"/>
  <c r="CY11" i="25"/>
  <c r="BJ39" i="25" a="1"/>
  <c r="BJ39" i="25" s="1"/>
  <c r="AE31" i="25"/>
  <c r="DE11" i="25"/>
  <c r="CO169" i="25" a="1"/>
  <c r="CO169" i="25" s="1"/>
  <c r="BY169" i="25" a="1"/>
  <c r="BY169" i="25" s="1"/>
  <c r="M11" i="25"/>
  <c r="CE39" i="25" a="1"/>
  <c r="CE39" i="25" s="1"/>
  <c r="BX169" i="25" a="1"/>
  <c r="BX169" i="25" s="1"/>
  <c r="BO39" i="25" a="1"/>
  <c r="BO39" i="25" s="1"/>
  <c r="N13" i="25"/>
  <c r="N123" i="20" s="1"/>
  <c r="AH39" i="25" a="1"/>
  <c r="AH39" i="25" s="1"/>
  <c r="I12" i="25"/>
  <c r="I121" i="20" s="1"/>
  <c r="BG39" i="25" a="1"/>
  <c r="BG39" i="25" s="1"/>
  <c r="DI14" i="25"/>
  <c r="CW39" i="25" a="1"/>
  <c r="CW39" i="25" s="1"/>
  <c r="AT15" i="25"/>
  <c r="AT126" i="20" s="1"/>
  <c r="AP39" i="25" a="1"/>
  <c r="AP39" i="25" s="1"/>
  <c r="DD29" i="25"/>
  <c r="DC39" i="25" a="1"/>
  <c r="DC39" i="25" s="1"/>
  <c r="AF168" i="25"/>
  <c r="BT170" i="25" s="1"/>
  <c r="Q168" i="25"/>
  <c r="AL168" i="25"/>
  <c r="BZ170" i="25" s="1"/>
  <c r="Q38" i="25"/>
  <c r="M168" i="25"/>
  <c r="G38" i="25"/>
  <c r="AS15" i="25"/>
  <c r="AS126" i="20" s="1"/>
  <c r="BM14" i="25"/>
  <c r="BM125" i="20" s="1"/>
  <c r="I14" i="25"/>
  <c r="I125" i="20" s="1"/>
  <c r="D15" i="25"/>
  <c r="D126" i="20" s="1"/>
  <c r="BK13" i="25"/>
  <c r="U13" i="25"/>
  <c r="U123" i="20" s="1"/>
  <c r="S12" i="25"/>
  <c r="S121" i="20" s="1"/>
  <c r="P11" i="25"/>
  <c r="BU13" i="25"/>
  <c r="BU123" i="20" s="1"/>
  <c r="CU11" i="25"/>
  <c r="CK39" i="25" a="1"/>
  <c r="CK39" i="25" s="1"/>
  <c r="AV14" i="25"/>
  <c r="AM39" i="25" a="1"/>
  <c r="AM39" i="25" s="1"/>
  <c r="CA12" i="25"/>
  <c r="CA121" i="20" s="1"/>
  <c r="BK11" i="25"/>
  <c r="DF11" i="25"/>
  <c r="BB169" i="25" a="1"/>
  <c r="BB169" i="25" s="1"/>
  <c r="BW39" i="25" a="1"/>
  <c r="BW39" i="25" s="1"/>
  <c r="CC14" i="25"/>
  <c r="CC125" i="20" s="1"/>
  <c r="AI39" i="25" a="1"/>
  <c r="AI39" i="25" s="1"/>
  <c r="BV11" i="25"/>
  <c r="BF39" i="25" a="1"/>
  <c r="BF39" i="25" s="1"/>
  <c r="Y11" i="25"/>
  <c r="CR39" i="25" a="1"/>
  <c r="CR39" i="25" s="1"/>
  <c r="BD13" i="25"/>
  <c r="BD159" i="20" s="1"/>
  <c r="CF39" i="25" a="1"/>
  <c r="CF39" i="25" s="1"/>
  <c r="DH15" i="25"/>
  <c r="AZ39" i="25" a="1"/>
  <c r="AZ39" i="25" s="1"/>
  <c r="DG29" i="25"/>
  <c r="BM13" i="25"/>
  <c r="BM123" i="20" s="1"/>
  <c r="BA39" i="25" a="1"/>
  <c r="BA39" i="25" s="1"/>
  <c r="S168" i="25"/>
  <c r="I168" i="25"/>
  <c r="AB168" i="25"/>
  <c r="AA168" i="25"/>
  <c r="L14" i="25"/>
  <c r="L125" i="20" s="1"/>
  <c r="CZ14" i="25"/>
  <c r="BC13" i="25"/>
  <c r="AI15" i="25"/>
  <c r="CF11" i="25"/>
  <c r="AP11" i="25"/>
  <c r="CX14" i="25"/>
  <c r="J12" i="25"/>
  <c r="J121" i="20" s="1"/>
  <c r="BQ39" i="25" a="1"/>
  <c r="BQ39" i="25" s="1"/>
  <c r="BN13" i="25"/>
  <c r="BN123" i="20" s="1"/>
  <c r="CX39" i="25" a="1"/>
  <c r="CX39" i="25" s="1"/>
  <c r="BU11" i="25"/>
  <c r="AG14" i="25"/>
  <c r="AG125" i="20" s="1"/>
  <c r="CM12" i="25"/>
  <c r="CM121" i="20" s="1"/>
  <c r="CS12" i="25"/>
  <c r="AC13" i="25"/>
  <c r="AC123" i="20" s="1"/>
  <c r="CP39" i="25" a="1"/>
  <c r="CP39" i="25" s="1"/>
  <c r="BW30" i="25"/>
  <c r="BW124" i="20" s="1"/>
  <c r="Q15" i="25"/>
  <c r="CN39" i="25" a="1"/>
  <c r="CN39" i="25" s="1"/>
  <c r="BH169" i="25" a="1"/>
  <c r="BH169" i="25" s="1"/>
  <c r="CE15" i="25"/>
  <c r="BU39" i="25" a="1"/>
  <c r="BU39" i="25" s="1"/>
  <c r="AN14" i="25"/>
  <c r="AU39" i="25" a="1"/>
  <c r="AU39" i="25" s="1"/>
  <c r="T12" i="25"/>
  <c r="T121" i="20" s="1"/>
  <c r="CA39" i="25" a="1"/>
  <c r="CA39" i="25" s="1"/>
  <c r="DG30" i="25"/>
  <c r="CC29" i="25"/>
  <c r="CC122" i="20" s="1"/>
  <c r="BR39" i="25" a="1"/>
  <c r="BR39" i="25" s="1"/>
  <c r="BG30" i="25"/>
  <c r="BG124" i="20" s="1"/>
  <c r="AX169" i="25" a="1"/>
  <c r="AX169" i="25" s="1"/>
  <c r="AH168" i="25"/>
  <c r="BV170" i="25" s="1"/>
  <c r="J38" i="25"/>
  <c r="O168" i="25"/>
  <c r="W38" i="25"/>
  <c r="L38" i="25"/>
  <c r="BV123" i="20"/>
  <c r="CA125" i="20"/>
  <c r="AR123" i="20"/>
  <c r="AI125" i="20"/>
  <c r="AO243" i="25"/>
  <c r="J162" i="20"/>
  <c r="BA123" i="20"/>
  <c r="K161" i="20"/>
  <c r="I162" i="20"/>
  <c r="CM29" i="25"/>
  <c r="CM122" i="20" s="1"/>
  <c r="O161" i="20"/>
  <c r="CD161" i="20"/>
  <c r="CF159" i="20"/>
  <c r="DI30" i="25"/>
  <c r="AH235" i="25"/>
  <c r="X30" i="25"/>
  <c r="X124" i="20" s="1"/>
  <c r="T31" i="25"/>
  <c r="AE162" i="20"/>
  <c r="CK159" i="20"/>
  <c r="D125" i="20"/>
  <c r="AO123" i="20"/>
  <c r="AK123" i="20"/>
  <c r="Z126" i="20"/>
  <c r="BG126" i="20"/>
  <c r="BK162" i="20"/>
  <c r="BN162" i="20"/>
  <c r="BT123" i="20"/>
  <c r="AU159" i="20"/>
  <c r="AJ243" i="25"/>
  <c r="AF161" i="20"/>
  <c r="BO159" i="20"/>
  <c r="CC126" i="20"/>
  <c r="AP162" i="20"/>
  <c r="J159" i="20"/>
  <c r="AX161" i="20"/>
  <c r="AM162" i="20"/>
  <c r="S244" i="25"/>
  <c r="J242" i="25"/>
  <c r="AE235" i="25"/>
  <c r="J244" i="25"/>
  <c r="AD243" i="25"/>
  <c r="CC240" i="25"/>
  <c r="BX240" i="25"/>
  <c r="AW172" i="25"/>
  <c r="I172" i="25"/>
  <c r="AS172" i="25"/>
  <c r="E172" i="25"/>
  <c r="AX172" i="25"/>
  <c r="J172" i="25"/>
  <c r="AO172" i="25"/>
  <c r="X172" i="25"/>
  <c r="BB172" i="25"/>
  <c r="N172" i="25"/>
  <c r="AJ172" i="25"/>
  <c r="AD172" i="25"/>
  <c r="BK172" i="25"/>
  <c r="W172" i="25"/>
  <c r="BF172" i="25"/>
  <c r="R172" i="25"/>
  <c r="Y172" i="25"/>
  <c r="AU172" i="25"/>
  <c r="G172" i="25"/>
  <c r="AZ172" i="25"/>
  <c r="L172" i="25"/>
  <c r="AM172" i="25"/>
  <c r="BG172" i="25"/>
  <c r="S172" i="25"/>
  <c r="AR172" i="25"/>
  <c r="D172" i="25"/>
  <c r="AL172" i="25"/>
  <c r="AT172" i="25"/>
  <c r="F172" i="25"/>
  <c r="AH172" i="25"/>
  <c r="AK172" i="25"/>
  <c r="AI172" i="25"/>
  <c r="AA172" i="25"/>
  <c r="AN172" i="25"/>
  <c r="AG172" i="25"/>
  <c r="BJ172" i="25"/>
  <c r="V172" i="25"/>
  <c r="BH172" i="25"/>
  <c r="T172" i="25"/>
  <c r="AC172" i="25"/>
  <c r="BC172" i="25"/>
  <c r="O172" i="25"/>
  <c r="AB172" i="25"/>
  <c r="AV172" i="25"/>
  <c r="H172" i="25"/>
  <c r="BA172" i="25"/>
  <c r="M172" i="25"/>
  <c r="AF172" i="25"/>
  <c r="BI172" i="25"/>
  <c r="U172" i="25"/>
  <c r="BE172" i="25"/>
  <c r="Q172" i="25"/>
  <c r="AP172" i="25"/>
  <c r="BD172" i="25"/>
  <c r="P172" i="25"/>
  <c r="AE172" i="25"/>
  <c r="Z172" i="25"/>
  <c r="AY172" i="25"/>
  <c r="K172" i="25"/>
  <c r="D41" i="37"/>
  <c r="C41" i="37"/>
  <c r="B41" i="37"/>
  <c r="AH31" i="25" l="1"/>
  <c r="R30" i="25"/>
  <c r="R124" i="20" s="1"/>
  <c r="Q30" i="25"/>
  <c r="Q124" i="20" s="1"/>
  <c r="W30" i="25"/>
  <c r="W124" i="20" s="1"/>
  <c r="BZ29" i="25"/>
  <c r="BZ122" i="20" s="1"/>
  <c r="DF29" i="25"/>
  <c r="K31" i="25"/>
  <c r="CI29" i="25"/>
  <c r="CI122" i="20" s="1"/>
  <c r="O242" i="25"/>
  <c r="BB31" i="25"/>
  <c r="CW31" i="25"/>
  <c r="CZ30" i="25"/>
  <c r="BV30" i="25"/>
  <c r="BV124" i="20" s="1"/>
  <c r="AI235" i="25"/>
  <c r="BD237" i="25" s="1"/>
  <c r="N242" i="25"/>
  <c r="CK162" i="20"/>
  <c r="AG162" i="20"/>
  <c r="AV123" i="20"/>
  <c r="G162" i="20"/>
  <c r="CE123" i="20"/>
  <c r="AZ161" i="20"/>
  <c r="AM159" i="20"/>
  <c r="CU30" i="25"/>
  <c r="AJ30" i="25"/>
  <c r="AJ124" i="20" s="1"/>
  <c r="CY29" i="25"/>
  <c r="AY123" i="20"/>
  <c r="AX159" i="20"/>
  <c r="M125" i="20"/>
  <c r="CI161" i="20"/>
  <c r="BB161" i="20"/>
  <c r="V30" i="25"/>
  <c r="V124" i="20" s="1"/>
  <c r="E30" i="25"/>
  <c r="E124" i="20" s="1"/>
  <c r="AA31" i="25"/>
  <c r="L30" i="25"/>
  <c r="L124" i="20" s="1"/>
  <c r="Q31" i="25"/>
  <c r="W159" i="20"/>
  <c r="AR235" i="25"/>
  <c r="BM237" i="25" s="1"/>
  <c r="AZ162" i="20"/>
  <c r="AF159" i="20"/>
  <c r="D159" i="20"/>
  <c r="BW159" i="20"/>
  <c r="CM159" i="20"/>
  <c r="AQ162" i="20"/>
  <c r="BD161" i="20"/>
  <c r="BS30" i="25"/>
  <c r="BS124" i="20" s="1"/>
  <c r="G244" i="25"/>
  <c r="E11" i="25"/>
  <c r="AR31" i="25"/>
  <c r="AO30" i="25"/>
  <c r="AO124" i="20" s="1"/>
  <c r="N161" i="20"/>
  <c r="BF29" i="25"/>
  <c r="BF122" i="20" s="1"/>
  <c r="BH31" i="25"/>
  <c r="Z30" i="25"/>
  <c r="Z124" i="20" s="1"/>
  <c r="DC31" i="25"/>
  <c r="AS31" i="25"/>
  <c r="BK31" i="25"/>
  <c r="L29" i="25"/>
  <c r="L122" i="20" s="1"/>
  <c r="AD125" i="20"/>
  <c r="BN161" i="20"/>
  <c r="CA159" i="20"/>
  <c r="AO162" i="20"/>
  <c r="AX31" i="25"/>
  <c r="AD30" i="25"/>
  <c r="AD124" i="20" s="1"/>
  <c r="CH162" i="20"/>
  <c r="CM125" i="20"/>
  <c r="BE161" i="20"/>
  <c r="AI243" i="25"/>
  <c r="BS161" i="20"/>
  <c r="AC30" i="25"/>
  <c r="AC124" i="20" s="1"/>
  <c r="BD162" i="20"/>
  <c r="P30" i="25"/>
  <c r="P124" i="20" s="1"/>
  <c r="AG159" i="20"/>
  <c r="AC162" i="20"/>
  <c r="BI159" i="20"/>
  <c r="CJ161" i="20"/>
  <c r="AW126" i="20"/>
  <c r="H31" i="25"/>
  <c r="CA31" i="25"/>
  <c r="AP31" i="25"/>
  <c r="H30" i="25"/>
  <c r="H124" i="20" s="1"/>
  <c r="BC30" i="25"/>
  <c r="BC124" i="20" s="1"/>
  <c r="W31" i="25"/>
  <c r="CU29" i="25"/>
  <c r="CD31" i="25"/>
  <c r="DA31" i="25"/>
  <c r="BV161" i="20"/>
  <c r="AD123" i="20"/>
  <c r="BV162" i="20"/>
  <c r="K244" i="25"/>
  <c r="L247" i="25" s="1"/>
  <c r="CB162" i="20"/>
  <c r="AC161" i="20"/>
  <c r="AJ125" i="20"/>
  <c r="X123" i="20"/>
  <c r="BO29" i="25"/>
  <c r="BO122" i="20" s="1"/>
  <c r="S31" i="25"/>
  <c r="V242" i="25"/>
  <c r="CF31" i="25"/>
  <c r="AR236" i="25"/>
  <c r="BM238" i="25" s="1"/>
  <c r="U244" i="25"/>
  <c r="V247" i="25" s="1"/>
  <c r="AP235" i="25"/>
  <c r="AP244" i="25" s="1"/>
  <c r="AR161" i="20"/>
  <c r="AS236" i="25"/>
  <c r="AS243" i="25" s="1"/>
  <c r="AJ159" i="20"/>
  <c r="J30" i="25"/>
  <c r="J124" i="20" s="1"/>
  <c r="CP30" i="25"/>
  <c r="DI31" i="25"/>
  <c r="BQ29" i="25"/>
  <c r="BQ122" i="20" s="1"/>
  <c r="DC29" i="25"/>
  <c r="CS30" i="25"/>
  <c r="CF29" i="25"/>
  <c r="CF122" i="20" s="1"/>
  <c r="BI29" i="25"/>
  <c r="BI122" i="20" s="1"/>
  <c r="BU30" i="25"/>
  <c r="BU124" i="20" s="1"/>
  <c r="AV29" i="25"/>
  <c r="AV122" i="20" s="1"/>
  <c r="BH29" i="25"/>
  <c r="BH122" i="20" s="1"/>
  <c r="BW29" i="25"/>
  <c r="BW122" i="20" s="1"/>
  <c r="R29" i="25"/>
  <c r="R122" i="20" s="1"/>
  <c r="BC31" i="25"/>
  <c r="DB30" i="25"/>
  <c r="K30" i="25"/>
  <c r="K124" i="20" s="1"/>
  <c r="AO235" i="25"/>
  <c r="BJ237" i="25" s="1"/>
  <c r="BF159" i="20"/>
  <c r="L162" i="20"/>
  <c r="T125" i="20"/>
  <c r="CN30" i="25"/>
  <c r="CN124" i="20" s="1"/>
  <c r="CO161" i="20"/>
  <c r="T244" i="25"/>
  <c r="T247" i="25" s="1"/>
  <c r="T250" i="25" s="1"/>
  <c r="T159" i="20"/>
  <c r="AT161" i="20"/>
  <c r="AQ30" i="25"/>
  <c r="AQ124" i="20" s="1"/>
  <c r="AE159" i="20"/>
  <c r="AT123" i="20"/>
  <c r="CN162" i="20"/>
  <c r="CF161" i="20"/>
  <c r="P244" i="25"/>
  <c r="Q247" i="25" s="1"/>
  <c r="Q250" i="25" s="1"/>
  <c r="BY125" i="20"/>
  <c r="AJ235" i="25"/>
  <c r="AJ244" i="25" s="1"/>
  <c r="AN126" i="20"/>
  <c r="BL126" i="20"/>
  <c r="AH162" i="20"/>
  <c r="Z161" i="20"/>
  <c r="P159" i="20"/>
  <c r="BI162" i="20"/>
  <c r="AI159" i="20"/>
  <c r="CA162" i="20"/>
  <c r="G123" i="20"/>
  <c r="T162" i="20"/>
  <c r="M242" i="25"/>
  <c r="W29" i="25"/>
  <c r="W122" i="20" s="1"/>
  <c r="AB159" i="20"/>
  <c r="H161" i="20"/>
  <c r="AL125" i="20"/>
  <c r="BQ159" i="20"/>
  <c r="BE159" i="20"/>
  <c r="AY162" i="20"/>
  <c r="BG123" i="20"/>
  <c r="S162" i="20"/>
  <c r="AB125" i="20"/>
  <c r="BE29" i="25"/>
  <c r="BE122" i="20" s="1"/>
  <c r="AJ29" i="25"/>
  <c r="AJ122" i="20" s="1"/>
  <c r="CG30" i="25"/>
  <c r="CG124" i="20" s="1"/>
  <c r="AQ161" i="20"/>
  <c r="V159" i="20"/>
  <c r="BC161" i="20"/>
  <c r="H162" i="20"/>
  <c r="BP162" i="20"/>
  <c r="AO125" i="20"/>
  <c r="CE31" i="25"/>
  <c r="CI162" i="20"/>
  <c r="U159" i="20"/>
  <c r="BE126" i="20"/>
  <c r="X125" i="20"/>
  <c r="AN159" i="20"/>
  <c r="CJ159" i="20"/>
  <c r="BH236" i="25"/>
  <c r="BH243" i="25" s="1"/>
  <c r="M162" i="20"/>
  <c r="Y161" i="20"/>
  <c r="AX162" i="20"/>
  <c r="CD123" i="20"/>
  <c r="Q125" i="20"/>
  <c r="BH161" i="20"/>
  <c r="AF126" i="20"/>
  <c r="BG29" i="25"/>
  <c r="BG122" i="20" s="1"/>
  <c r="AQ29" i="25"/>
  <c r="AQ122" i="20" s="1"/>
  <c r="X29" i="25"/>
  <c r="X122" i="20" s="1"/>
  <c r="CV31" i="25"/>
  <c r="BN30" i="25"/>
  <c r="BN124" i="20" s="1"/>
  <c r="CH31" i="25"/>
  <c r="AZ30" i="25"/>
  <c r="AZ124" i="20" s="1"/>
  <c r="BI31" i="25"/>
  <c r="AB30" i="25"/>
  <c r="AB124" i="20" s="1"/>
  <c r="BE236" i="25"/>
  <c r="BY238" i="25" s="1"/>
  <c r="BY243" i="25" s="1"/>
  <c r="E161" i="20"/>
  <c r="CC236" i="25"/>
  <c r="AI30" i="25"/>
  <c r="AI124" i="20" s="1"/>
  <c r="AD162" i="20"/>
  <c r="AN30" i="25"/>
  <c r="AN124" i="20" s="1"/>
  <c r="AW31" i="25"/>
  <c r="CC161" i="20"/>
  <c r="BM236" i="25"/>
  <c r="BF162" i="20"/>
  <c r="BZ125" i="20"/>
  <c r="CW30" i="25"/>
  <c r="CK31" i="25"/>
  <c r="BJ162" i="20"/>
  <c r="CL162" i="20"/>
  <c r="V161" i="20"/>
  <c r="Y243" i="25"/>
  <c r="AH159" i="20"/>
  <c r="BP170" i="25"/>
  <c r="CG29" i="25"/>
  <c r="CG122" i="20" s="1"/>
  <c r="AG161" i="20"/>
  <c r="T29" i="25"/>
  <c r="T122" i="20" s="1"/>
  <c r="BQ161" i="20"/>
  <c r="CB159" i="20"/>
  <c r="AQ31" i="25"/>
  <c r="AF235" i="25"/>
  <c r="AF244" i="25" s="1"/>
  <c r="Z235" i="25"/>
  <c r="CJ162" i="20"/>
  <c r="BH159" i="20"/>
  <c r="AN31" i="25"/>
  <c r="BU31" i="25"/>
  <c r="E29" i="25"/>
  <c r="E122" i="20" s="1"/>
  <c r="AE30" i="25"/>
  <c r="AE124" i="20" s="1"/>
  <c r="AW29" i="25"/>
  <c r="AW122" i="20" s="1"/>
  <c r="CN31" i="25"/>
  <c r="CT29" i="25"/>
  <c r="CE161" i="20"/>
  <c r="U30" i="25"/>
  <c r="U124" i="20" s="1"/>
  <c r="Y29" i="25"/>
  <c r="Y122" i="20" s="1"/>
  <c r="BT29" i="25"/>
  <c r="BT122" i="20" s="1"/>
  <c r="F244" i="25"/>
  <c r="AR126" i="20"/>
  <c r="AH30" i="25"/>
  <c r="AH124" i="20" s="1"/>
  <c r="BR236" i="25"/>
  <c r="CM238" i="25" s="1"/>
  <c r="L242" i="25"/>
  <c r="AW159" i="20"/>
  <c r="CH30" i="25"/>
  <c r="CH124" i="20" s="1"/>
  <c r="I30" i="25"/>
  <c r="I124" i="20" s="1"/>
  <c r="CG162" i="20"/>
  <c r="BM170" i="25"/>
  <c r="BL123" i="20"/>
  <c r="O162" i="20"/>
  <c r="BR170" i="25"/>
  <c r="S159" i="20"/>
  <c r="E162" i="20"/>
  <c r="BX125" i="20"/>
  <c r="Q159" i="20"/>
  <c r="X243" i="25"/>
  <c r="BB123" i="20"/>
  <c r="BG161" i="20"/>
  <c r="CO126" i="20"/>
  <c r="X162" i="20"/>
  <c r="AM30" i="25"/>
  <c r="AM124" i="20" s="1"/>
  <c r="K162" i="20"/>
  <c r="AM161" i="20"/>
  <c r="BV31" i="25"/>
  <c r="BC170" i="25"/>
  <c r="BC175" i="25" s="1"/>
  <c r="Z29" i="25"/>
  <c r="Z122" i="20" s="1"/>
  <c r="BL170" i="25"/>
  <c r="D177" i="25"/>
  <c r="D180" i="25" s="1"/>
  <c r="D182" i="25" s="1"/>
  <c r="D158" i="20" s="1"/>
  <c r="F123" i="20"/>
  <c r="G125" i="20"/>
  <c r="BA162" i="20"/>
  <c r="BG170" i="25"/>
  <c r="BG175" i="25" s="1"/>
  <c r="BS170" i="25"/>
  <c r="BP236" i="25"/>
  <c r="CH236" i="25"/>
  <c r="N126" i="20"/>
  <c r="E244" i="25"/>
  <c r="E247" i="25" s="1"/>
  <c r="E249" i="25" s="1"/>
  <c r="E160" i="20" s="1"/>
  <c r="CO159" i="20"/>
  <c r="BR162" i="20"/>
  <c r="BH126" i="20"/>
  <c r="Y235" i="25"/>
  <c r="BK170" i="25"/>
  <c r="BK175" i="25" s="1"/>
  <c r="BM30" i="25"/>
  <c r="BM124" i="20" s="1"/>
  <c r="BN236" i="25"/>
  <c r="D11" i="25"/>
  <c r="D20" i="25"/>
  <c r="AB243" i="25"/>
  <c r="CF162" i="20"/>
  <c r="U161" i="20"/>
  <c r="CF236" i="25"/>
  <c r="CB236" i="25"/>
  <c r="AU125" i="20"/>
  <c r="BB162" i="20"/>
  <c r="BD123" i="20"/>
  <c r="CC159" i="20"/>
  <c r="BV29" i="25"/>
  <c r="BV122" i="20" s="1"/>
  <c r="BF161" i="20"/>
  <c r="Y126" i="20"/>
  <c r="BM161" i="20"/>
  <c r="Z123" i="20"/>
  <c r="BJ161" i="20"/>
  <c r="BJ159" i="20"/>
  <c r="F125" i="20"/>
  <c r="CO30" i="25"/>
  <c r="CO124" i="20" s="1"/>
  <c r="BL31" i="25"/>
  <c r="AA162" i="20"/>
  <c r="CR31" i="25"/>
  <c r="W244" i="25"/>
  <c r="W247" i="25" s="1"/>
  <c r="BI161" i="20"/>
  <c r="M159" i="20"/>
  <c r="CL159" i="20"/>
  <c r="CM126" i="20"/>
  <c r="DD30" i="25"/>
  <c r="BD30" i="25"/>
  <c r="BD124" i="20" s="1"/>
  <c r="AB126" i="20"/>
  <c r="CE29" i="25"/>
  <c r="CE122" i="20" s="1"/>
  <c r="G30" i="25"/>
  <c r="G124" i="20" s="1"/>
  <c r="BX126" i="20"/>
  <c r="AS162" i="20"/>
  <c r="BM162" i="20"/>
  <c r="CH161" i="20"/>
  <c r="AA30" i="25"/>
  <c r="AA124" i="20" s="1"/>
  <c r="AY29" i="25"/>
  <c r="AY122" i="20" s="1"/>
  <c r="AM29" i="25"/>
  <c r="AM122" i="20" s="1"/>
  <c r="CB125" i="20"/>
  <c r="AZ29" i="25"/>
  <c r="AZ122" i="20" s="1"/>
  <c r="P161" i="20"/>
  <c r="S29" i="25"/>
  <c r="S122" i="20" s="1"/>
  <c r="AA123" i="20"/>
  <c r="DB29" i="25"/>
  <c r="AA29" i="25"/>
  <c r="AA122" i="20" s="1"/>
  <c r="R125" i="20"/>
  <c r="N247" i="25"/>
  <c r="N249" i="25" s="1"/>
  <c r="N160" i="20" s="1"/>
  <c r="CI31" i="25"/>
  <c r="AL159" i="20"/>
  <c r="AL31" i="25"/>
  <c r="DG31" i="25"/>
  <c r="BX236" i="25"/>
  <c r="BA236" i="25"/>
  <c r="BA243" i="25" s="1"/>
  <c r="AR30" i="25"/>
  <c r="AR124" i="20" s="1"/>
  <c r="BB30" i="25"/>
  <c r="BB124" i="20" s="1"/>
  <c r="CO236" i="25"/>
  <c r="BF30" i="25"/>
  <c r="BF124" i="20" s="1"/>
  <c r="BO30" i="25"/>
  <c r="BO124" i="20" s="1"/>
  <c r="I31" i="25"/>
  <c r="BV236" i="25"/>
  <c r="AV236" i="25"/>
  <c r="AV243" i="25" s="1"/>
  <c r="BU29" i="25"/>
  <c r="BU122" i="20" s="1"/>
  <c r="BL161" i="20"/>
  <c r="I161" i="20"/>
  <c r="U29" i="25"/>
  <c r="U122" i="20" s="1"/>
  <c r="AQ236" i="25"/>
  <c r="BL238" i="25" s="1"/>
  <c r="CG240" i="25" s="1"/>
  <c r="W243" i="25"/>
  <c r="M247" i="25"/>
  <c r="M250" i="25" s="1"/>
  <c r="AW170" i="25"/>
  <c r="AW175" i="25" s="1"/>
  <c r="AM170" i="25"/>
  <c r="BQ172" i="25" s="1"/>
  <c r="BE170" i="25"/>
  <c r="BE175" i="25" s="1"/>
  <c r="AU170" i="25"/>
  <c r="AU175" i="25" s="1"/>
  <c r="AK170" i="25"/>
  <c r="BO172" i="25" s="1"/>
  <c r="AY170" i="25"/>
  <c r="AY175" i="25" s="1"/>
  <c r="AO170" i="25"/>
  <c r="BS172" i="25" s="1"/>
  <c r="BQ170" i="25"/>
  <c r="AT170" i="25"/>
  <c r="AJ170" i="25"/>
  <c r="BN172" i="25" s="1"/>
  <c r="AX170" i="25"/>
  <c r="AX175" i="25" s="1"/>
  <c r="AN170" i="25"/>
  <c r="BR172" i="25" s="1"/>
  <c r="BJ170" i="25"/>
  <c r="BJ175" i="25" s="1"/>
  <c r="BF170" i="25"/>
  <c r="BF175" i="25" s="1"/>
  <c r="BI170" i="25"/>
  <c r="BI175" i="25" s="1"/>
  <c r="AV170" i="25"/>
  <c r="AV175" i="25" s="1"/>
  <c r="AL170" i="25"/>
  <c r="BP172" i="25" s="1"/>
  <c r="BB170" i="25"/>
  <c r="BB175" i="25" s="1"/>
  <c r="AZ170" i="25"/>
  <c r="AP170" i="25"/>
  <c r="BT172" i="25" s="1"/>
  <c r="BT175" i="25" s="1"/>
  <c r="BN170" i="25"/>
  <c r="AS170" i="25"/>
  <c r="AS175" i="25" s="1"/>
  <c r="AI170" i="25"/>
  <c r="BM172" i="25" s="1"/>
  <c r="BA170" i="25"/>
  <c r="BA175" i="25" s="1"/>
  <c r="AQ170" i="25"/>
  <c r="BH170" i="25"/>
  <c r="BH175" i="25" s="1"/>
  <c r="BO170" i="25"/>
  <c r="AR170" i="25"/>
  <c r="AR175" i="25" s="1"/>
  <c r="AH170" i="25"/>
  <c r="BL172" i="25" s="1"/>
  <c r="AX237" i="25"/>
  <c r="AX242" i="25" s="1"/>
  <c r="BG236" i="25"/>
  <c r="CA236" i="25"/>
  <c r="H244" i="25"/>
  <c r="AF243" i="25"/>
  <c r="AG235" i="25"/>
  <c r="AG242" i="25" s="1"/>
  <c r="BI236" i="25"/>
  <c r="BC236" i="25"/>
  <c r="BX238" i="25" s="1"/>
  <c r="BO236" i="25"/>
  <c r="CJ236" i="25"/>
  <c r="BW236" i="25"/>
  <c r="AX236" i="25"/>
  <c r="AZ236" i="25"/>
  <c r="BL236" i="25"/>
  <c r="AU236" i="25"/>
  <c r="AB235" i="25"/>
  <c r="AW237" i="25" s="1"/>
  <c r="AP243" i="25"/>
  <c r="D242" i="25"/>
  <c r="X235" i="25"/>
  <c r="CE236" i="25"/>
  <c r="BZ236" i="25"/>
  <c r="AT236" i="25"/>
  <c r="BJ236" i="25"/>
  <c r="CE238" i="25" s="1"/>
  <c r="AN235" i="25"/>
  <c r="BI237" i="25" s="1"/>
  <c r="AY236" i="25"/>
  <c r="AY243" i="25" s="1"/>
  <c r="BC237" i="25"/>
  <c r="BU236" i="25"/>
  <c r="BQ236" i="25"/>
  <c r="AQ235" i="25"/>
  <c r="BF236" i="25"/>
  <c r="BT236" i="25"/>
  <c r="H242" i="25"/>
  <c r="CM236" i="25"/>
  <c r="CD236" i="25"/>
  <c r="AA235" i="25"/>
  <c r="AK235" i="25"/>
  <c r="AK242" i="25" s="1"/>
  <c r="CG236" i="25"/>
  <c r="BB236" i="25"/>
  <c r="BB243" i="25" s="1"/>
  <c r="CL236" i="25"/>
  <c r="CI236" i="25"/>
  <c r="BM29" i="25"/>
  <c r="BM122" i="20" s="1"/>
  <c r="CR30" i="25"/>
  <c r="CN29" i="25"/>
  <c r="CN122" i="20" s="1"/>
  <c r="AC31" i="25"/>
  <c r="AO31" i="25"/>
  <c r="X31" i="25"/>
  <c r="P29" i="25"/>
  <c r="P122" i="20" s="1"/>
  <c r="DH30" i="25"/>
  <c r="CO29" i="25"/>
  <c r="CO122" i="20" s="1"/>
  <c r="BF31" i="25"/>
  <c r="AV31" i="25"/>
  <c r="AG29" i="25"/>
  <c r="AG122" i="20" s="1"/>
  <c r="BR29" i="25"/>
  <c r="BR122" i="20" s="1"/>
  <c r="BJ29" i="25"/>
  <c r="BJ122" i="20" s="1"/>
  <c r="BX30" i="25"/>
  <c r="BX124" i="20" s="1"/>
  <c r="N29" i="25"/>
  <c r="N122" i="20" s="1"/>
  <c r="AF30" i="25"/>
  <c r="AF124" i="20" s="1"/>
  <c r="E31" i="25"/>
  <c r="AM31" i="25"/>
  <c r="CE30" i="25"/>
  <c r="CE124" i="20" s="1"/>
  <c r="BP159" i="20"/>
  <c r="CV30" i="25"/>
  <c r="G29" i="25"/>
  <c r="G122" i="20" s="1"/>
  <c r="D162" i="20"/>
  <c r="BR159" i="20"/>
  <c r="H159" i="20"/>
  <c r="DF31" i="25"/>
  <c r="BS29" i="25"/>
  <c r="BS122" i="20" s="1"/>
  <c r="BT161" i="20"/>
  <c r="AH29" i="25"/>
  <c r="AH122" i="20" s="1"/>
  <c r="F31" i="25"/>
  <c r="AW243" i="25"/>
  <c r="I244" i="25"/>
  <c r="P162" i="20"/>
  <c r="AK161" i="20"/>
  <c r="AP161" i="20"/>
  <c r="BS162" i="20"/>
  <c r="R159" i="20"/>
  <c r="BA30" i="25"/>
  <c r="BA124" i="20" s="1"/>
  <c r="BC29" i="25"/>
  <c r="BC122" i="20" s="1"/>
  <c r="AT29" i="25"/>
  <c r="AT122" i="20" s="1"/>
  <c r="I242" i="25"/>
  <c r="BZ162" i="20"/>
  <c r="AU31" i="25"/>
  <c r="DE29" i="25"/>
  <c r="F30" i="25"/>
  <c r="F124" i="20" s="1"/>
  <c r="BT30" i="25"/>
  <c r="BT124" i="20" s="1"/>
  <c r="M29" i="25"/>
  <c r="M122" i="20" s="1"/>
  <c r="AM243" i="25"/>
  <c r="BQ162" i="20"/>
  <c r="CX31" i="25"/>
  <c r="CK161" i="20"/>
  <c r="CU31" i="25"/>
  <c r="BE31" i="25"/>
  <c r="AK126" i="20"/>
  <c r="AU30" i="25"/>
  <c r="AU124" i="20" s="1"/>
  <c r="W162" i="20"/>
  <c r="CP29" i="25"/>
  <c r="BN29" i="25"/>
  <c r="BN122" i="20" s="1"/>
  <c r="DB31" i="25"/>
  <c r="BY123" i="20"/>
  <c r="AS30" i="25"/>
  <c r="AS124" i="20" s="1"/>
  <c r="BU159" i="20"/>
  <c r="BT162" i="20"/>
  <c r="AQ159" i="20"/>
  <c r="AP159" i="20"/>
  <c r="CJ30" i="25"/>
  <c r="CJ124" i="20" s="1"/>
  <c r="AJ126" i="20"/>
  <c r="AL243" i="25"/>
  <c r="BA161" i="20"/>
  <c r="BW161" i="20"/>
  <c r="AX30" i="25"/>
  <c r="AX124" i="20" s="1"/>
  <c r="AS29" i="25"/>
  <c r="AS122" i="20" s="1"/>
  <c r="CL30" i="25"/>
  <c r="CL124" i="20" s="1"/>
  <c r="BD243" i="25"/>
  <c r="AC242" i="25"/>
  <c r="DI29" i="25"/>
  <c r="BM159" i="20"/>
  <c r="CW29" i="25"/>
  <c r="CH29" i="25"/>
  <c r="CH122" i="20" s="1"/>
  <c r="CK30" i="25"/>
  <c r="CK124" i="20" s="1"/>
  <c r="BI30" i="25"/>
  <c r="BI124" i="20" s="1"/>
  <c r="CX29" i="25"/>
  <c r="AA161" i="20"/>
  <c r="AL30" i="25"/>
  <c r="AL124" i="20" s="1"/>
  <c r="T30" i="25"/>
  <c r="T124" i="20" s="1"/>
  <c r="H29" i="25"/>
  <c r="H122" i="20" s="1"/>
  <c r="BJ30" i="25"/>
  <c r="BJ124" i="20" s="1"/>
  <c r="DE30" i="25"/>
  <c r="BT31" i="25"/>
  <c r="CK29" i="25"/>
  <c r="CK122" i="20" s="1"/>
  <c r="AK31" i="25"/>
  <c r="BY162" i="20"/>
  <c r="AY125" i="20"/>
  <c r="AG243" i="25"/>
  <c r="BU162" i="20"/>
  <c r="CQ29" i="25"/>
  <c r="CA29" i="25"/>
  <c r="CA122" i="20" s="1"/>
  <c r="AY30" i="25"/>
  <c r="AY124" i="20" s="1"/>
  <c r="CY31" i="25"/>
  <c r="CB31" i="25"/>
  <c r="CL31" i="25"/>
  <c r="CL125" i="20"/>
  <c r="BX31" i="25"/>
  <c r="BU161" i="20"/>
  <c r="AZ31" i="25"/>
  <c r="BP29" i="25"/>
  <c r="BP122" i="20" s="1"/>
  <c r="F162" i="20"/>
  <c r="AV162" i="20"/>
  <c r="E159" i="20"/>
  <c r="AM235" i="25"/>
  <c r="V162" i="20"/>
  <c r="AX29" i="25"/>
  <c r="AX122" i="20" s="1"/>
  <c r="J161" i="20"/>
  <c r="CZ31" i="25"/>
  <c r="AE161" i="20"/>
  <c r="AJ31" i="25"/>
  <c r="AY31" i="25"/>
  <c r="BS123" i="20"/>
  <c r="CD162" i="20"/>
  <c r="AP30" i="25"/>
  <c r="AP124" i="20" s="1"/>
  <c r="CC31" i="25"/>
  <c r="CQ30" i="25"/>
  <c r="BP30" i="25"/>
  <c r="BP124" i="20" s="1"/>
  <c r="CG161" i="20"/>
  <c r="BQ30" i="25"/>
  <c r="BQ124" i="20" s="1"/>
  <c r="BK161" i="20"/>
  <c r="BC162" i="20"/>
  <c r="BX159" i="20"/>
  <c r="AC244" i="25"/>
  <c r="W125" i="20"/>
  <c r="AL162" i="20"/>
  <c r="AC243" i="25"/>
  <c r="J31" i="25"/>
  <c r="BP31" i="25"/>
  <c r="AW161" i="20"/>
  <c r="AN29" i="25"/>
  <c r="AN122" i="20" s="1"/>
  <c r="CM31" i="25"/>
  <c r="BD29" i="25"/>
  <c r="BD122" i="20" s="1"/>
  <c r="DA29" i="25"/>
  <c r="CL29" i="25"/>
  <c r="CL122" i="20" s="1"/>
  <c r="AG30" i="25"/>
  <c r="AG124" i="20" s="1"/>
  <c r="DH31" i="25"/>
  <c r="U162" i="20"/>
  <c r="N159" i="20"/>
  <c r="CR29" i="25"/>
  <c r="BW162" i="20"/>
  <c r="R244" i="25"/>
  <c r="R247" i="25" s="1"/>
  <c r="R250" i="25" s="1"/>
  <c r="AC159" i="20"/>
  <c r="CN161" i="20"/>
  <c r="S161" i="20"/>
  <c r="O31" i="25"/>
  <c r="I29" i="25"/>
  <c r="I122" i="20" s="1"/>
  <c r="AG31" i="25"/>
  <c r="BW31" i="25"/>
  <c r="BL29" i="25"/>
  <c r="BL122" i="20" s="1"/>
  <c r="DF30" i="25"/>
  <c r="BJ31" i="25"/>
  <c r="BA29" i="25"/>
  <c r="BA122" i="20" s="1"/>
  <c r="AF31" i="25"/>
  <c r="Y31" i="25"/>
  <c r="O30" i="25"/>
  <c r="O124" i="20" s="1"/>
  <c r="BN159" i="20"/>
  <c r="AE29" i="25"/>
  <c r="AE122" i="20" s="1"/>
  <c r="M31" i="25"/>
  <c r="CC30" i="25"/>
  <c r="CC124" i="20" s="1"/>
  <c r="DD31" i="25"/>
  <c r="CO31" i="25"/>
  <c r="BY30" i="25"/>
  <c r="BY124" i="20" s="1"/>
  <c r="F29" i="25"/>
  <c r="F122" i="20" s="1"/>
  <c r="BY29" i="25"/>
  <c r="BY122" i="20" s="1"/>
  <c r="BL30" i="25"/>
  <c r="BL124" i="20" s="1"/>
  <c r="BR31" i="25"/>
  <c r="AT162" i="20"/>
  <c r="AZ159" i="20"/>
  <c r="BP125" i="20"/>
  <c r="L31" i="25"/>
  <c r="BZ31" i="25"/>
  <c r="BK29" i="25"/>
  <c r="BK122" i="20" s="1"/>
  <c r="AR29" i="25"/>
  <c r="AR122" i="20" s="1"/>
  <c r="CD30" i="25"/>
  <c r="CD124" i="20" s="1"/>
  <c r="BZ159" i="20"/>
  <c r="S30" i="25"/>
  <c r="S124" i="20" s="1"/>
  <c r="CJ31" i="25"/>
  <c r="AS159" i="20"/>
  <c r="R31" i="25"/>
  <c r="BZ30" i="25"/>
  <c r="BZ124" i="20" s="1"/>
  <c r="AW30" i="25"/>
  <c r="AW124" i="20" s="1"/>
  <c r="R162" i="20"/>
  <c r="AH125" i="20"/>
  <c r="CM30" i="25"/>
  <c r="CM124" i="20" s="1"/>
  <c r="CT30" i="25"/>
  <c r="I159" i="20"/>
  <c r="AP29" i="25"/>
  <c r="AP122" i="20" s="1"/>
  <c r="BO162" i="20"/>
  <c r="CB29" i="25"/>
  <c r="CB122" i="20" s="1"/>
  <c r="CP31" i="25"/>
  <c r="BY31" i="25"/>
  <c r="DE31" i="25"/>
  <c r="K123" i="20"/>
  <c r="BK30" i="25"/>
  <c r="BK124" i="20" s="1"/>
  <c r="CV29" i="25"/>
  <c r="CS31" i="25"/>
  <c r="AU162" i="20"/>
  <c r="AD29" i="25"/>
  <c r="AD122" i="20" s="1"/>
  <c r="CH159" i="20"/>
  <c r="L159" i="20"/>
  <c r="V31" i="25"/>
  <c r="N31" i="25"/>
  <c r="CN159" i="20"/>
  <c r="BO161" i="20"/>
  <c r="L161" i="20"/>
  <c r="BR161" i="20"/>
  <c r="CT31" i="25"/>
  <c r="AS125" i="20"/>
  <c r="CI159" i="20"/>
  <c r="CI123" i="20"/>
  <c r="Q242" i="25"/>
  <c r="AL235" i="25"/>
  <c r="AN125" i="20"/>
  <c r="AN161" i="20"/>
  <c r="AC29" i="25"/>
  <c r="AC122" i="20" s="1"/>
  <c r="BQ31" i="25"/>
  <c r="G31" i="25"/>
  <c r="CE126" i="20"/>
  <c r="CE162" i="20"/>
  <c r="BD31" i="25"/>
  <c r="BK123" i="20"/>
  <c r="BK159" i="20"/>
  <c r="AU29" i="25"/>
  <c r="AU122" i="20" s="1"/>
  <c r="AT31" i="25"/>
  <c r="AK29" i="25"/>
  <c r="AK122" i="20" s="1"/>
  <c r="AI126" i="20"/>
  <c r="AI162" i="20"/>
  <c r="AV161" i="20"/>
  <c r="AV125" i="20"/>
  <c r="K29" i="25"/>
  <c r="K122" i="20" s="1"/>
  <c r="BC159" i="20"/>
  <c r="BC123" i="20"/>
  <c r="AL29" i="25"/>
  <c r="AL122" i="20" s="1"/>
  <c r="CG159" i="20"/>
  <c r="CG123" i="20"/>
  <c r="O123" i="20"/>
  <c r="O159" i="20"/>
  <c r="V29" i="25"/>
  <c r="V122" i="20" s="1"/>
  <c r="Q126" i="20"/>
  <c r="Q162" i="20"/>
  <c r="Y159" i="20"/>
  <c r="Y123" i="20"/>
  <c r="AH244" i="25"/>
  <c r="AH242" i="25"/>
  <c r="AE244" i="25"/>
  <c r="AE242" i="25"/>
  <c r="AY237" i="25"/>
  <c r="AD242" i="25"/>
  <c r="AD244" i="25"/>
  <c r="O247" i="25"/>
  <c r="D250" i="25"/>
  <c r="D175" i="25"/>
  <c r="S175" i="25"/>
  <c r="AD175" i="25"/>
  <c r="M175" i="25"/>
  <c r="O175" i="25"/>
  <c r="L175" i="25"/>
  <c r="E175" i="25"/>
  <c r="Q175" i="25"/>
  <c r="AC175" i="25"/>
  <c r="F175" i="25"/>
  <c r="G175" i="25"/>
  <c r="I175" i="25"/>
  <c r="U175" i="25"/>
  <c r="T175" i="25"/>
  <c r="K175" i="25"/>
  <c r="Y175" i="25"/>
  <c r="N175" i="25"/>
  <c r="Z175" i="25"/>
  <c r="AF175" i="25"/>
  <c r="V175" i="25"/>
  <c r="J175" i="25"/>
  <c r="AA175" i="25"/>
  <c r="R175" i="25"/>
  <c r="X175" i="25"/>
  <c r="BD175" i="25"/>
  <c r="AE175" i="25"/>
  <c r="H175" i="25"/>
  <c r="AG175" i="25"/>
  <c r="W175" i="25"/>
  <c r="P175" i="25"/>
  <c r="AB175" i="25"/>
  <c r="AI242" i="25" l="1"/>
  <c r="AI244" i="25"/>
  <c r="G247" i="25"/>
  <c r="G249" i="25" s="1"/>
  <c r="G160" i="20" s="1"/>
  <c r="H247" i="25"/>
  <c r="H250" i="25" s="1"/>
  <c r="K247" i="25"/>
  <c r="K249" i="25" s="1"/>
  <c r="K160" i="20" s="1"/>
  <c r="AR243" i="25"/>
  <c r="AP242" i="25"/>
  <c r="BK237" i="25"/>
  <c r="BK242" i="25" s="1"/>
  <c r="P247" i="25"/>
  <c r="P250" i="25" s="1"/>
  <c r="AO244" i="25"/>
  <c r="AP247" i="25" s="1"/>
  <c r="AO242" i="25"/>
  <c r="BQ238" i="25"/>
  <c r="BQ244" i="25" s="1"/>
  <c r="AU237" i="25"/>
  <c r="BP239" i="25" s="1"/>
  <c r="BP242" i="25" s="1"/>
  <c r="AJ242" i="25"/>
  <c r="BM243" i="25"/>
  <c r="BS239" i="25"/>
  <c r="BS242" i="25" s="1"/>
  <c r="AS237" i="25"/>
  <c r="AS244" i="25" s="1"/>
  <c r="BB237" i="25"/>
  <c r="BB242" i="25" s="1"/>
  <c r="AT237" i="25"/>
  <c r="AT242" i="25" s="1"/>
  <c r="CH238" i="25"/>
  <c r="CH244" i="25" s="1"/>
  <c r="BL237" i="25"/>
  <c r="CG239" i="25" s="1"/>
  <c r="CG242" i="25" s="1"/>
  <c r="AV237" i="25"/>
  <c r="AV242" i="25" s="1"/>
  <c r="U247" i="25"/>
  <c r="U249" i="25" s="1"/>
  <c r="U160" i="20" s="1"/>
  <c r="CB238" i="25"/>
  <c r="CB244" i="25" s="1"/>
  <c r="CG238" i="25"/>
  <c r="CG244" i="25" s="1"/>
  <c r="CF189" i="20" a="1"/>
  <c r="CF189" i="20" s="1"/>
  <c r="BE243" i="25"/>
  <c r="BY244" i="25"/>
  <c r="M249" i="25"/>
  <c r="M160" i="20" s="1"/>
  <c r="AZ237" i="25"/>
  <c r="AZ242" i="25" s="1"/>
  <c r="AB242" i="25"/>
  <c r="AF242" i="25"/>
  <c r="Z244" i="25"/>
  <c r="CJ238" i="25"/>
  <c r="CJ244" i="25" s="1"/>
  <c r="BR175" i="25"/>
  <c r="AN175" i="25"/>
  <c r="Z242" i="25"/>
  <c r="BP175" i="25"/>
  <c r="BC244" i="25"/>
  <c r="BC242" i="25"/>
  <c r="AK175" i="25"/>
  <c r="BL175" i="25"/>
  <c r="Y244" i="25"/>
  <c r="BM175" i="25"/>
  <c r="CL238" i="25"/>
  <c r="CL244" i="25" s="1"/>
  <c r="BL243" i="25"/>
  <c r="Y242" i="25"/>
  <c r="BS175" i="25"/>
  <c r="BU238" i="25"/>
  <c r="BU243" i="25" s="1"/>
  <c r="F247" i="25"/>
  <c r="F249" i="25" s="1"/>
  <c r="F160" i="20" s="1"/>
  <c r="AM175" i="25"/>
  <c r="N250" i="25"/>
  <c r="AG244" i="25"/>
  <c r="AG247" i="25" s="1"/>
  <c r="AG250" i="25" s="1"/>
  <c r="AI175" i="25"/>
  <c r="BP238" i="25"/>
  <c r="BP244" i="25" s="1"/>
  <c r="BQ175" i="25"/>
  <c r="BX244" i="25"/>
  <c r="AB244" i="25"/>
  <c r="AC247" i="25" s="1"/>
  <c r="BK238" i="25"/>
  <c r="AQ243" i="25"/>
  <c r="AK244" i="25"/>
  <c r="AK247" i="25" s="1"/>
  <c r="BE237" i="25"/>
  <c r="BE244" i="25" s="1"/>
  <c r="CF238" i="25"/>
  <c r="CF244" i="25" s="1"/>
  <c r="CM244" i="25"/>
  <c r="CO238" i="25"/>
  <c r="CO244" i="25" s="1"/>
  <c r="AL175" i="25"/>
  <c r="AH175" i="25"/>
  <c r="BN238" i="25"/>
  <c r="CH240" i="25" s="1"/>
  <c r="BX243" i="25"/>
  <c r="AO175" i="25"/>
  <c r="CI238" i="25"/>
  <c r="CI244" i="25" s="1"/>
  <c r="BO175" i="25"/>
  <c r="AJ175" i="25"/>
  <c r="AP175" i="25"/>
  <c r="BC243" i="25"/>
  <c r="BW238" i="25"/>
  <c r="BW243" i="25" s="1"/>
  <c r="CA238" i="25"/>
  <c r="CA244" i="25" s="1"/>
  <c r="BG243" i="25"/>
  <c r="AN244" i="25"/>
  <c r="AN242" i="25"/>
  <c r="AX244" i="25"/>
  <c r="BR238" i="25"/>
  <c r="BJ243" i="25"/>
  <c r="CD238" i="25"/>
  <c r="CD244" i="25" s="1"/>
  <c r="I247" i="25"/>
  <c r="I249" i="25" s="1"/>
  <c r="I160" i="20" s="1"/>
  <c r="AU243" i="25"/>
  <c r="CH172" i="25"/>
  <c r="CH175" i="25" s="1"/>
  <c r="BX172" i="25"/>
  <c r="BX175" i="25" s="1"/>
  <c r="AT175" i="25"/>
  <c r="CN172" i="25"/>
  <c r="CN175" i="25" s="1"/>
  <c r="CD172" i="25"/>
  <c r="CD175" i="25" s="1"/>
  <c r="AZ175" i="25"/>
  <c r="CF172" i="25"/>
  <c r="CF175" i="25" s="1"/>
  <c r="BV172" i="25"/>
  <c r="BV175" i="25" s="1"/>
  <c r="CE244" i="25"/>
  <c r="CJ172" i="25"/>
  <c r="CJ175" i="25" s="1"/>
  <c r="BZ172" i="25"/>
  <c r="BZ175" i="25" s="1"/>
  <c r="CM172" i="25"/>
  <c r="CM175" i="25" s="1"/>
  <c r="CC172" i="25"/>
  <c r="CC175" i="25" s="1"/>
  <c r="AQ175" i="25"/>
  <c r="BU172" i="25"/>
  <c r="BU175" i="25" s="1"/>
  <c r="CO172" i="25"/>
  <c r="CO175" i="25" s="1"/>
  <c r="CE172" i="25"/>
  <c r="CE175" i="25" s="1"/>
  <c r="CI172" i="25"/>
  <c r="CI175" i="25" s="1"/>
  <c r="BY172" i="25"/>
  <c r="BY175" i="25" s="1"/>
  <c r="BA237" i="25"/>
  <c r="CL172" i="25"/>
  <c r="CL175" i="25" s="1"/>
  <c r="CB172" i="25"/>
  <c r="CB175" i="25" s="1"/>
  <c r="BH237" i="25"/>
  <c r="CC239" i="25" s="1"/>
  <c r="CC242" i="25" s="1"/>
  <c r="BO238" i="25"/>
  <c r="BS238" i="25"/>
  <c r="CG172" i="25"/>
  <c r="CG175" i="25" s="1"/>
  <c r="BW172" i="25"/>
  <c r="BW175" i="25" s="1"/>
  <c r="BN175" i="25"/>
  <c r="CK172" i="25"/>
  <c r="CK175" i="25" s="1"/>
  <c r="CA172" i="25"/>
  <c r="CA175" i="25" s="1"/>
  <c r="AT243" i="25"/>
  <c r="BZ238" i="25"/>
  <c r="AQ244" i="25"/>
  <c r="AQ247" i="25" s="1"/>
  <c r="AQ249" i="25" s="1"/>
  <c r="AQ160" i="20" s="1"/>
  <c r="AQ242" i="25"/>
  <c r="AZ243" i="25"/>
  <c r="BF237" i="25"/>
  <c r="AR237" i="25"/>
  <c r="X242" i="25"/>
  <c r="X244" i="25"/>
  <c r="X247" i="25" s="1"/>
  <c r="X250" i="25" s="1"/>
  <c r="BF243" i="25"/>
  <c r="BV238" i="25"/>
  <c r="BX239" i="25"/>
  <c r="BX242" i="25" s="1"/>
  <c r="BI243" i="25"/>
  <c r="BI244" i="25"/>
  <c r="AA242" i="25"/>
  <c r="AA244" i="25"/>
  <c r="CK238" i="25"/>
  <c r="BT238" i="25"/>
  <c r="CD239" i="25"/>
  <c r="CD242" i="25" s="1"/>
  <c r="BI242" i="25"/>
  <c r="AX243" i="25"/>
  <c r="CN238" i="25"/>
  <c r="CC238" i="25"/>
  <c r="J247" i="25"/>
  <c r="J249" i="25" s="1"/>
  <c r="J160" i="20" s="1"/>
  <c r="AM244" i="25"/>
  <c r="AM242" i="25"/>
  <c r="AJ191" i="20" a="1"/>
  <c r="AJ191" i="20" s="1"/>
  <c r="Z191" i="20" a="1"/>
  <c r="Z191" i="20" s="1"/>
  <c r="Z270" i="20" s="1"/>
  <c r="AI191" i="20" a="1"/>
  <c r="AI191" i="20" s="1"/>
  <c r="AM191" i="20" a="1"/>
  <c r="AM191" i="20" s="1"/>
  <c r="AB191" i="20" a="1"/>
  <c r="AB191" i="20" s="1"/>
  <c r="AG191" i="20" a="1"/>
  <c r="AG191" i="20" s="1"/>
  <c r="AL191" i="20" a="1"/>
  <c r="AL191" i="20" s="1"/>
  <c r="Y191" i="20" a="1"/>
  <c r="Y191" i="20" s="1"/>
  <c r="Y270" i="20" s="1"/>
  <c r="AC191" i="20" a="1"/>
  <c r="AC191" i="20" s="1"/>
  <c r="AK191" i="20" a="1"/>
  <c r="AK191" i="20" s="1"/>
  <c r="AA191" i="20" a="1"/>
  <c r="AA191" i="20" s="1"/>
  <c r="W191" i="20" a="1"/>
  <c r="W191" i="20" s="1"/>
  <c r="W270" i="20" s="1"/>
  <c r="AE191" i="20" a="1"/>
  <c r="AE191" i="20" s="1"/>
  <c r="V191" i="20" a="1"/>
  <c r="V191" i="20" s="1"/>
  <c r="V270" i="20" s="1"/>
  <c r="CH189" i="20" a="1"/>
  <c r="CH189" i="20" s="1"/>
  <c r="AF191" i="20" a="1"/>
  <c r="AF191" i="20" s="1"/>
  <c r="X191" i="20" a="1"/>
  <c r="X191" i="20" s="1"/>
  <c r="X270" i="20" s="1"/>
  <c r="BM189" i="20" a="1"/>
  <c r="BM189" i="20" s="1"/>
  <c r="CG189" i="20" a="1"/>
  <c r="CG189" i="20" s="1"/>
  <c r="BO189" i="20" a="1"/>
  <c r="BO189" i="20" s="1"/>
  <c r="CK189" i="20" a="1"/>
  <c r="CK189" i="20" s="1"/>
  <c r="Q249" i="25"/>
  <c r="Q160" i="20" s="1"/>
  <c r="S247" i="25"/>
  <c r="S249" i="25" s="1"/>
  <c r="S160" i="20" s="1"/>
  <c r="AD247" i="25"/>
  <c r="AD249" i="25" s="1"/>
  <c r="AD160" i="20" s="1"/>
  <c r="AM189" i="20" a="1"/>
  <c r="AM189" i="20" s="1"/>
  <c r="CD189" i="20" a="1"/>
  <c r="CD189" i="20" s="1"/>
  <c r="BA189" i="20" a="1"/>
  <c r="BA189" i="20" s="1"/>
  <c r="AS189" i="20" a="1"/>
  <c r="AS189" i="20" s="1"/>
  <c r="BL189" i="20" a="1"/>
  <c r="BL189" i="20" s="1"/>
  <c r="AH191" i="20" a="1"/>
  <c r="AH191" i="20" s="1"/>
  <c r="AW189" i="20" a="1"/>
  <c r="AW189" i="20" s="1"/>
  <c r="AX189" i="20" a="1"/>
  <c r="AX189" i="20" s="1"/>
  <c r="CN189" i="20" a="1"/>
  <c r="CN189" i="20" s="1"/>
  <c r="BQ189" i="20" a="1"/>
  <c r="BQ189" i="20" s="1"/>
  <c r="AE189" i="20" a="1"/>
  <c r="AE189" i="20" s="1"/>
  <c r="V189" i="20" a="1"/>
  <c r="V189" i="20" s="1"/>
  <c r="V268" i="20" s="1"/>
  <c r="CJ189" i="20" a="1"/>
  <c r="CJ189" i="20" s="1"/>
  <c r="BU189" i="20" a="1"/>
  <c r="BU189" i="20" s="1"/>
  <c r="CE189" i="20" a="1"/>
  <c r="CE189" i="20" s="1"/>
  <c r="AF189" i="20" a="1"/>
  <c r="AF189" i="20" s="1"/>
  <c r="AD189" i="20" a="1"/>
  <c r="AD189" i="20" s="1"/>
  <c r="AH189" i="20" a="1"/>
  <c r="AH189" i="20" s="1"/>
  <c r="BT189" i="20" a="1"/>
  <c r="BT189" i="20" s="1"/>
  <c r="AV189" i="20" a="1"/>
  <c r="AV189" i="20" s="1"/>
  <c r="AZ189" i="20" a="1"/>
  <c r="AZ189" i="20" s="1"/>
  <c r="CA189" i="20" a="1"/>
  <c r="CA189" i="20" s="1"/>
  <c r="AN189" i="20" a="1"/>
  <c r="AN189" i="20" s="1"/>
  <c r="AI189" i="20" a="1"/>
  <c r="AI189" i="20" s="1"/>
  <c r="BI189" i="20" a="1"/>
  <c r="BI189" i="20" s="1"/>
  <c r="BD189" i="20" a="1"/>
  <c r="BD189" i="20" s="1"/>
  <c r="AU189" i="20" a="1"/>
  <c r="AU189" i="20" s="1"/>
  <c r="AG189" i="20" a="1"/>
  <c r="AG189" i="20" s="1"/>
  <c r="X189" i="20" a="1"/>
  <c r="X189" i="20" s="1"/>
  <c r="X268" i="20" s="1"/>
  <c r="CI189" i="20" a="1"/>
  <c r="CI189" i="20" s="1"/>
  <c r="BV189" i="20" a="1"/>
  <c r="BV189" i="20" s="1"/>
  <c r="BG189" i="20" a="1"/>
  <c r="BG189" i="20" s="1"/>
  <c r="AT189" i="20" a="1"/>
  <c r="AT189" i="20" s="1"/>
  <c r="W189" i="20" a="1"/>
  <c r="W189" i="20" s="1"/>
  <c r="W268" i="20" s="1"/>
  <c r="BJ189" i="20" a="1"/>
  <c r="BJ189" i="20" s="1"/>
  <c r="AY189" i="20" a="1"/>
  <c r="AY189" i="20" s="1"/>
  <c r="BP189" i="20" a="1"/>
  <c r="BP189" i="20" s="1"/>
  <c r="CM189" i="20" a="1"/>
  <c r="CM189" i="20" s="1"/>
  <c r="BB189" i="20" a="1"/>
  <c r="BB189" i="20" s="1"/>
  <c r="AA189" i="20" a="1"/>
  <c r="AA189" i="20" s="1"/>
  <c r="CL189" i="20" a="1"/>
  <c r="CL189" i="20" s="1"/>
  <c r="CB189" i="20" a="1"/>
  <c r="CB189" i="20" s="1"/>
  <c r="BW189" i="20" a="1"/>
  <c r="BW189" i="20" s="1"/>
  <c r="BE189" i="20" a="1"/>
  <c r="BE189" i="20" s="1"/>
  <c r="BC189" i="20" a="1"/>
  <c r="BC189" i="20" s="1"/>
  <c r="AR189" i="20" a="1"/>
  <c r="AR189" i="20" s="1"/>
  <c r="AO189" i="20" a="1"/>
  <c r="AO189" i="20" s="1"/>
  <c r="CO189" i="20" a="1"/>
  <c r="CO189" i="20" s="1"/>
  <c r="AC189" i="20" a="1"/>
  <c r="AC189" i="20" s="1"/>
  <c r="AK189" i="20" a="1"/>
  <c r="AK189" i="20" s="1"/>
  <c r="BN189" i="20" a="1"/>
  <c r="BN189" i="20" s="1"/>
  <c r="Z189" i="20" a="1"/>
  <c r="Z189" i="20" s="1"/>
  <c r="Z268" i="20" s="1"/>
  <c r="AE222" i="20" a="1"/>
  <c r="AE222" i="20" s="1"/>
  <c r="AL189" i="20" a="1"/>
  <c r="AL189" i="20" s="1"/>
  <c r="BS189" i="20" a="1"/>
  <c r="BS189" i="20" s="1"/>
  <c r="Y189" i="20" a="1"/>
  <c r="Y189" i="20" s="1"/>
  <c r="Y268" i="20" s="1"/>
  <c r="AP189" i="20" a="1"/>
  <c r="AP189" i="20" s="1"/>
  <c r="BK189" i="20" a="1"/>
  <c r="BK189" i="20" s="1"/>
  <c r="BX189" i="20" a="1"/>
  <c r="BX189" i="20" s="1"/>
  <c r="AQ189" i="20" a="1"/>
  <c r="AQ189" i="20" s="1"/>
  <c r="CC189" i="20" a="1"/>
  <c r="CC189" i="20" s="1"/>
  <c r="BF189" i="20" a="1"/>
  <c r="BF189" i="20" s="1"/>
  <c r="BY189" i="20" a="1"/>
  <c r="BY189" i="20" s="1"/>
  <c r="BZ189" i="20" a="1"/>
  <c r="BZ189" i="20" s="1"/>
  <c r="AB189" i="20" a="1"/>
  <c r="AB189" i="20" s="1"/>
  <c r="BR189" i="20" a="1"/>
  <c r="BR189" i="20" s="1"/>
  <c r="AY191" i="20" a="1"/>
  <c r="AY191" i="20" s="1"/>
  <c r="AQ191" i="20" a="1"/>
  <c r="AQ191" i="20" s="1"/>
  <c r="BQ191" i="20" a="1"/>
  <c r="BQ191" i="20" s="1"/>
  <c r="BU191" i="20" a="1"/>
  <c r="BU191" i="20" s="1"/>
  <c r="AV191" i="20" a="1"/>
  <c r="AV191" i="20" s="1"/>
  <c r="BC191" i="20" a="1"/>
  <c r="BC191" i="20" s="1"/>
  <c r="AZ191" i="20" a="1"/>
  <c r="AZ191" i="20" s="1"/>
  <c r="BB191" i="20" a="1"/>
  <c r="BB191" i="20" s="1"/>
  <c r="AT191" i="20" a="1"/>
  <c r="AT191" i="20" s="1"/>
  <c r="BO191" i="20" a="1"/>
  <c r="BO191" i="20" s="1"/>
  <c r="BZ191" i="20" a="1"/>
  <c r="BZ191" i="20" s="1"/>
  <c r="BL191" i="20" a="1"/>
  <c r="BL191" i="20" s="1"/>
  <c r="BI191" i="20" a="1"/>
  <c r="BI191" i="20" s="1"/>
  <c r="AU191" i="20" a="1"/>
  <c r="AU191" i="20" s="1"/>
  <c r="BE191" i="20" a="1"/>
  <c r="BE191" i="20" s="1"/>
  <c r="BK191" i="20" a="1"/>
  <c r="BK191" i="20" s="1"/>
  <c r="AR191" i="20" a="1"/>
  <c r="AR191" i="20" s="1"/>
  <c r="CF191" i="20" a="1"/>
  <c r="CF191" i="20" s="1"/>
  <c r="BD191" i="20" a="1"/>
  <c r="BD191" i="20" s="1"/>
  <c r="CM191" i="20" a="1"/>
  <c r="CM191" i="20" s="1"/>
  <c r="BP191" i="20" a="1"/>
  <c r="BP191" i="20" s="1"/>
  <c r="AP191" i="20" a="1"/>
  <c r="AP191" i="20" s="1"/>
  <c r="BN191" i="20" a="1"/>
  <c r="BN191" i="20" s="1"/>
  <c r="BG191" i="20" a="1"/>
  <c r="BG191" i="20" s="1"/>
  <c r="CK191" i="20" a="1"/>
  <c r="CK191" i="20" s="1"/>
  <c r="BH191" i="20" a="1"/>
  <c r="BH191" i="20" s="1"/>
  <c r="BJ191" i="20" a="1"/>
  <c r="BJ191" i="20" s="1"/>
  <c r="AX191" i="20" a="1"/>
  <c r="AX191" i="20" s="1"/>
  <c r="AW191" i="20" a="1"/>
  <c r="AW191" i="20" s="1"/>
  <c r="CO191" i="20" a="1"/>
  <c r="CO191" i="20" s="1"/>
  <c r="AS191" i="20" a="1"/>
  <c r="AS191" i="20" s="1"/>
  <c r="CL191" i="20" a="1"/>
  <c r="CL191" i="20" s="1"/>
  <c r="BM191" i="20" a="1"/>
  <c r="BM191" i="20" s="1"/>
  <c r="AO191" i="20" a="1"/>
  <c r="AO191" i="20" s="1"/>
  <c r="AJ189" i="20" a="1"/>
  <c r="AJ189" i="20" s="1"/>
  <c r="CB191" i="20" a="1"/>
  <c r="CB191" i="20" s="1"/>
  <c r="CI191" i="20" a="1"/>
  <c r="CI191" i="20" s="1"/>
  <c r="BX191" i="20" a="1"/>
  <c r="BX191" i="20" s="1"/>
  <c r="BA191" i="20" a="1"/>
  <c r="BA191" i="20" s="1"/>
  <c r="BF191" i="20" a="1"/>
  <c r="BF191" i="20" s="1"/>
  <c r="CG191" i="20" a="1"/>
  <c r="CG191" i="20" s="1"/>
  <c r="AN191" i="20" a="1"/>
  <c r="AN191" i="20" s="1"/>
  <c r="BH189" i="20" a="1"/>
  <c r="BH189" i="20" s="1"/>
  <c r="AD191" i="20" a="1"/>
  <c r="AD191" i="20" s="1"/>
  <c r="AA222" i="20" a="1"/>
  <c r="AA222" i="20" s="1"/>
  <c r="BT191" i="20" a="1"/>
  <c r="BT191" i="20" s="1"/>
  <c r="CN191" i="20" a="1"/>
  <c r="CN191" i="20" s="1"/>
  <c r="BR191" i="20" a="1"/>
  <c r="BR191" i="20" s="1"/>
  <c r="CC191" i="20" a="1"/>
  <c r="CC191" i="20" s="1"/>
  <c r="BW191" i="20" a="1"/>
  <c r="BW191" i="20" s="1"/>
  <c r="CD191" i="20" a="1"/>
  <c r="CD191" i="20" s="1"/>
  <c r="CE191" i="20" a="1"/>
  <c r="CE191" i="20" s="1"/>
  <c r="CA191" i="20" a="1"/>
  <c r="CA191" i="20" s="1"/>
  <c r="BY191" i="20" a="1"/>
  <c r="BY191" i="20" s="1"/>
  <c r="CJ191" i="20" a="1"/>
  <c r="CJ191" i="20" s="1"/>
  <c r="CH191" i="20" a="1"/>
  <c r="CH191" i="20" s="1"/>
  <c r="BS191" i="20" a="1"/>
  <c r="BS191" i="20" s="1"/>
  <c r="BV191" i="20" a="1"/>
  <c r="BV191" i="20" s="1"/>
  <c r="AL242" i="25"/>
  <c r="AL244" i="25"/>
  <c r="BG237" i="25"/>
  <c r="E250" i="25"/>
  <c r="R249" i="25"/>
  <c r="R160" i="20" s="1"/>
  <c r="AI247" i="25"/>
  <c r="AI250" i="25" s="1"/>
  <c r="T249" i="25"/>
  <c r="T160" i="20" s="1"/>
  <c r="V250" i="25"/>
  <c r="V249" i="25"/>
  <c r="V160" i="20" s="1"/>
  <c r="CH239" i="25"/>
  <c r="CH242" i="25" s="1"/>
  <c r="BM244" i="25"/>
  <c r="BR239" i="25"/>
  <c r="BR242" i="25" s="1"/>
  <c r="AW242" i="25"/>
  <c r="AW244" i="25"/>
  <c r="CE239" i="25"/>
  <c r="CE242" i="25" s="1"/>
  <c r="BJ242" i="25"/>
  <c r="BJ244" i="25"/>
  <c r="L250" i="25"/>
  <c r="L249" i="25"/>
  <c r="L160" i="20" s="1"/>
  <c r="O250" i="25"/>
  <c r="O249" i="25"/>
  <c r="O160" i="20" s="1"/>
  <c r="AY242" i="25"/>
  <c r="AY244" i="25"/>
  <c r="AJ247" i="25"/>
  <c r="AE247" i="25"/>
  <c r="AF247" i="25"/>
  <c r="W250" i="25"/>
  <c r="W249" i="25"/>
  <c r="W160" i="20" s="1"/>
  <c r="BD244" i="25"/>
  <c r="BD242" i="25"/>
  <c r="G250" i="25"/>
  <c r="D183" i="25"/>
  <c r="H249" i="25" l="1"/>
  <c r="H160" i="20" s="1"/>
  <c r="CF239" i="25"/>
  <c r="CF242" i="25" s="1"/>
  <c r="K250" i="25"/>
  <c r="AO247" i="25"/>
  <c r="AO249" i="25" s="1"/>
  <c r="AO160" i="20" s="1"/>
  <c r="P249" i="25"/>
  <c r="P160" i="20" s="1"/>
  <c r="BZ239" i="25"/>
  <c r="BZ242" i="25" s="1"/>
  <c r="AU242" i="25"/>
  <c r="BQ243" i="25"/>
  <c r="AU244" i="25"/>
  <c r="AS242" i="25"/>
  <c r="BN239" i="25"/>
  <c r="BN242" i="25" s="1"/>
  <c r="CL240" i="25"/>
  <c r="CL243" i="25" s="1"/>
  <c r="BW239" i="25"/>
  <c r="BW242" i="25" s="1"/>
  <c r="BB244" i="25"/>
  <c r="BC247" i="25" s="1"/>
  <c r="BC249" i="25" s="1"/>
  <c r="BC160" i="20" s="1"/>
  <c r="BQ239" i="25"/>
  <c r="BQ242" i="25" s="1"/>
  <c r="AV244" i="25"/>
  <c r="AT244" i="25"/>
  <c r="AT247" i="25" s="1"/>
  <c r="AT249" i="25" s="1"/>
  <c r="AT160" i="20" s="1"/>
  <c r="BL244" i="25"/>
  <c r="BM247" i="25" s="1"/>
  <c r="BM249" i="25" s="1"/>
  <c r="BM160" i="20" s="1"/>
  <c r="BO239" i="25"/>
  <c r="BO242" i="25" s="1"/>
  <c r="CH243" i="25"/>
  <c r="BU239" i="25"/>
  <c r="BU242" i="25" s="1"/>
  <c r="C253" i="25"/>
  <c r="CK240" i="25"/>
  <c r="CK243" i="25" s="1"/>
  <c r="BK244" i="25"/>
  <c r="CF240" i="25"/>
  <c r="CF243" i="25" s="1"/>
  <c r="U250" i="25"/>
  <c r="CB243" i="25"/>
  <c r="CG243" i="25"/>
  <c r="BY247" i="25"/>
  <c r="BY249" i="25" s="1"/>
  <c r="BY160" i="20" s="1"/>
  <c r="BT239" i="25"/>
  <c r="BT242" i="25" s="1"/>
  <c r="AZ244" i="25"/>
  <c r="AZ247" i="25" s="1"/>
  <c r="AA247" i="25"/>
  <c r="AA249" i="25" s="1"/>
  <c r="AA160" i="20" s="1"/>
  <c r="Z247" i="25"/>
  <c r="Z249" i="25" s="1"/>
  <c r="Z160" i="20" s="1"/>
  <c r="BD247" i="25"/>
  <c r="BD249" i="25" s="1"/>
  <c r="BD160" i="20" s="1"/>
  <c r="CG247" i="25"/>
  <c r="CG250" i="25" s="1"/>
  <c r="AH247" i="25"/>
  <c r="AH249" i="25" s="1"/>
  <c r="AH160" i="20" s="1"/>
  <c r="I250" i="25"/>
  <c r="F250" i="25"/>
  <c r="BP243" i="25"/>
  <c r="CH247" i="25"/>
  <c r="CH250" i="25" s="1"/>
  <c r="AB247" i="25"/>
  <c r="AB250" i="25" s="1"/>
  <c r="BY239" i="25"/>
  <c r="BY242" i="25" s="1"/>
  <c r="AL247" i="25"/>
  <c r="AL249" i="25" s="1"/>
  <c r="AL160" i="20" s="1"/>
  <c r="CO240" i="25"/>
  <c r="CO243" i="25" s="1"/>
  <c r="BU244" i="25"/>
  <c r="CB247" i="25"/>
  <c r="CB249" i="25" s="1"/>
  <c r="CB160" i="20" s="1"/>
  <c r="BE242" i="25"/>
  <c r="CJ240" i="25"/>
  <c r="CJ243" i="25" s="1"/>
  <c r="BN244" i="25"/>
  <c r="BN247" i="25" s="1"/>
  <c r="BN243" i="25"/>
  <c r="CE240" i="25"/>
  <c r="CE243" i="25" s="1"/>
  <c r="BK243" i="25"/>
  <c r="CF247" i="25"/>
  <c r="CF250" i="25" s="1"/>
  <c r="CM247" i="25"/>
  <c r="CM249" i="25" s="1"/>
  <c r="CM160" i="20" s="1"/>
  <c r="CI240" i="25"/>
  <c r="CI243" i="25" s="1"/>
  <c r="AY247" i="25"/>
  <c r="AY249" i="25" s="1"/>
  <c r="AY160" i="20" s="1"/>
  <c r="S250" i="25"/>
  <c r="CI247" i="25"/>
  <c r="CI250" i="25" s="1"/>
  <c r="CJ247" i="25"/>
  <c r="CJ250" i="25" s="1"/>
  <c r="AQ250" i="25"/>
  <c r="J250" i="25"/>
  <c r="CA243" i="25"/>
  <c r="BJ247" i="25"/>
  <c r="BJ249" i="25" s="1"/>
  <c r="BJ160" i="20" s="1"/>
  <c r="BR244" i="25"/>
  <c r="BR247" i="25" s="1"/>
  <c r="BR250" i="25" s="1"/>
  <c r="AN247" i="25"/>
  <c r="AN249" i="25" s="1"/>
  <c r="AN160" i="20" s="1"/>
  <c r="BW244" i="25"/>
  <c r="BX247" i="25" s="1"/>
  <c r="BX250" i="25" s="1"/>
  <c r="BH244" i="25"/>
  <c r="BI247" i="25" s="1"/>
  <c r="BR243" i="25"/>
  <c r="CD243" i="25"/>
  <c r="Y247" i="25"/>
  <c r="CE247" i="25"/>
  <c r="CE250" i="25" s="1"/>
  <c r="BO243" i="25"/>
  <c r="X249" i="25"/>
  <c r="X160" i="20" s="1"/>
  <c r="BH242" i="25"/>
  <c r="BS244" i="25"/>
  <c r="BS243" i="25"/>
  <c r="BT243" i="25"/>
  <c r="CN240" i="25"/>
  <c r="CN243" i="25" s="1"/>
  <c r="CM240" i="25"/>
  <c r="CM243" i="25" s="1"/>
  <c r="BV239" i="25"/>
  <c r="BV242" i="25" s="1"/>
  <c r="BA244" i="25"/>
  <c r="BA242" i="25"/>
  <c r="BO244" i="25"/>
  <c r="BP247" i="25" s="1"/>
  <c r="BV243" i="25"/>
  <c r="BV244" i="25"/>
  <c r="BQ247" i="25"/>
  <c r="AG249" i="25"/>
  <c r="AG160" i="20" s="1"/>
  <c r="CC244" i="25"/>
  <c r="CC243" i="25"/>
  <c r="CK244" i="25"/>
  <c r="BZ243" i="25"/>
  <c r="BZ244" i="25"/>
  <c r="CN244" i="25"/>
  <c r="BM239" i="25"/>
  <c r="BM242" i="25" s="1"/>
  <c r="BL239" i="25"/>
  <c r="BL242" i="25" s="1"/>
  <c r="AR242" i="25"/>
  <c r="AR244" i="25"/>
  <c r="C254" i="25" s="1"/>
  <c r="C256" i="25" s="1"/>
  <c r="CA239" i="25"/>
  <c r="CA242" i="25" s="1"/>
  <c r="BF242" i="25"/>
  <c r="BF244" i="25"/>
  <c r="BF247" i="25" s="1"/>
  <c r="BT244" i="25"/>
  <c r="AC221" i="20" a="1"/>
  <c r="AC221" i="20" s="1"/>
  <c r="AC270" i="20" s="1"/>
  <c r="AD250" i="25"/>
  <c r="AE221" i="20" a="1"/>
  <c r="AE221" i="20" s="1"/>
  <c r="AE270" i="20" s="1"/>
  <c r="AA221" i="20" a="1"/>
  <c r="AA221" i="20" s="1"/>
  <c r="AA270" i="20" s="1"/>
  <c r="AG221" i="20" a="1"/>
  <c r="AG221" i="20" s="1"/>
  <c r="AB221" i="20" a="1"/>
  <c r="AB221" i="20" s="1"/>
  <c r="AB270" i="20" s="1"/>
  <c r="AM221" i="20" a="1"/>
  <c r="AM221" i="20" s="1"/>
  <c r="AI221" i="20" a="1"/>
  <c r="AI221" i="20" s="1"/>
  <c r="AJ221" i="20" a="1"/>
  <c r="AJ221" i="20" s="1"/>
  <c r="AK221" i="20" a="1"/>
  <c r="AK221" i="20" s="1"/>
  <c r="AH221" i="20" a="1"/>
  <c r="AH221" i="20" s="1"/>
  <c r="AF221" i="20" a="1"/>
  <c r="AF221" i="20" s="1"/>
  <c r="AD221" i="20" a="1"/>
  <c r="AD221" i="20" s="1"/>
  <c r="AD270" i="20" s="1"/>
  <c r="AG219" i="20" a="1"/>
  <c r="AG219" i="20" s="1"/>
  <c r="AL221" i="20" a="1"/>
  <c r="AL221" i="20" s="1"/>
  <c r="AQ221" i="20" a="1"/>
  <c r="AQ221" i="20" s="1"/>
  <c r="AP221" i="20" a="1"/>
  <c r="AP221" i="20" s="1"/>
  <c r="AN221" i="20" a="1"/>
  <c r="AN221" i="20" s="1"/>
  <c r="AO221" i="20" a="1"/>
  <c r="AO221" i="20" s="1"/>
  <c r="AR221" i="20" a="1"/>
  <c r="AR221" i="20" s="1"/>
  <c r="AE219" i="20" a="1"/>
  <c r="AE219" i="20" s="1"/>
  <c r="AE268" i="20" s="1"/>
  <c r="BQ219" i="20" a="1"/>
  <c r="BQ219" i="20" s="1"/>
  <c r="BK219" i="20" a="1"/>
  <c r="BK219" i="20" s="1"/>
  <c r="AC219" i="20" a="1"/>
  <c r="AC219" i="20" s="1"/>
  <c r="AC268" i="20" s="1"/>
  <c r="AD219" i="20" a="1"/>
  <c r="AD219" i="20" s="1"/>
  <c r="AD268" i="20" s="1"/>
  <c r="AH219" i="20" a="1"/>
  <c r="AH219" i="20" s="1"/>
  <c r="AN219" i="20" a="1"/>
  <c r="AN219" i="20" s="1"/>
  <c r="AB219" i="20" a="1"/>
  <c r="AB219" i="20" s="1"/>
  <c r="AB268" i="20" s="1"/>
  <c r="AA219" i="20" a="1"/>
  <c r="AA219" i="20" s="1"/>
  <c r="AA268" i="20" s="1"/>
  <c r="BI219" i="20" a="1"/>
  <c r="BI219" i="20" s="1"/>
  <c r="AJ219" i="20" a="1"/>
  <c r="AJ219" i="20" s="1"/>
  <c r="BF219" i="20" a="1"/>
  <c r="BF219" i="20" s="1"/>
  <c r="AF219" i="20" a="1"/>
  <c r="AF219" i="20" s="1"/>
  <c r="BG219" i="20" a="1"/>
  <c r="BG219" i="20" s="1"/>
  <c r="AI219" i="20" a="1"/>
  <c r="AI219" i="20" s="1"/>
  <c r="BG221" i="20" a="1"/>
  <c r="BG221" i="20" s="1"/>
  <c r="BT219" i="20" a="1"/>
  <c r="BT219" i="20" s="1"/>
  <c r="AS219" i="20" a="1"/>
  <c r="AS219" i="20" s="1"/>
  <c r="CM219" i="20" a="1"/>
  <c r="CM219" i="20" s="1"/>
  <c r="CK219" i="20" a="1"/>
  <c r="CK219" i="20" s="1"/>
  <c r="BJ219" i="20" a="1"/>
  <c r="BJ219" i="20" s="1"/>
  <c r="AM247" i="25"/>
  <c r="AM249" i="25" s="1"/>
  <c r="AM160" i="20" s="1"/>
  <c r="AY219" i="20" a="1"/>
  <c r="AY219" i="20" s="1"/>
  <c r="CA219" i="20" a="1"/>
  <c r="CA219" i="20" s="1"/>
  <c r="BN219" i="20" a="1"/>
  <c r="BN219" i="20" s="1"/>
  <c r="BW219" i="20" a="1"/>
  <c r="BW219" i="20" s="1"/>
  <c r="BH221" i="20" a="1"/>
  <c r="BH221" i="20" s="1"/>
  <c r="BL219" i="20" a="1"/>
  <c r="BL219" i="20" s="1"/>
  <c r="BE219" i="20" a="1"/>
  <c r="BE219" i="20" s="1"/>
  <c r="CH219" i="20" a="1"/>
  <c r="CH219" i="20" s="1"/>
  <c r="CN219" i="20" a="1"/>
  <c r="CN219" i="20" s="1"/>
  <c r="CB219" i="20" a="1"/>
  <c r="CB219" i="20" s="1"/>
  <c r="AS221" i="20" a="1"/>
  <c r="AS221" i="20" s="1"/>
  <c r="AK219" i="20" a="1"/>
  <c r="AK219" i="20" s="1"/>
  <c r="CO219" i="20" a="1"/>
  <c r="CO219" i="20" s="1"/>
  <c r="CE219" i="20" a="1"/>
  <c r="CE219" i="20" s="1"/>
  <c r="AR219" i="20" a="1"/>
  <c r="AR219" i="20" s="1"/>
  <c r="CL219" i="20" a="1"/>
  <c r="CL219" i="20" s="1"/>
  <c r="BS219" i="20" a="1"/>
  <c r="BS219" i="20" s="1"/>
  <c r="CA221" i="20" a="1"/>
  <c r="CA221" i="20" s="1"/>
  <c r="BP219" i="20" a="1"/>
  <c r="BP219" i="20" s="1"/>
  <c r="CF219" i="20" a="1"/>
  <c r="CF219" i="20" s="1"/>
  <c r="AX221" i="20" a="1"/>
  <c r="AX221" i="20" s="1"/>
  <c r="BD219" i="20" a="1"/>
  <c r="BD219" i="20" s="1"/>
  <c r="CG219" i="20" a="1"/>
  <c r="CG219" i="20" s="1"/>
  <c r="BM219" i="20" a="1"/>
  <c r="BM219" i="20" s="1"/>
  <c r="AQ219" i="20" a="1"/>
  <c r="AQ219" i="20" s="1"/>
  <c r="BB219" i="20" a="1"/>
  <c r="BB219" i="20" s="1"/>
  <c r="BH219" i="20" a="1"/>
  <c r="BH219" i="20" s="1"/>
  <c r="BY219" i="20" a="1"/>
  <c r="BY219" i="20" s="1"/>
  <c r="BA219" i="20" a="1"/>
  <c r="BA219" i="20" s="1"/>
  <c r="BR219" i="20" a="1"/>
  <c r="BR219" i="20" s="1"/>
  <c r="BX219" i="20" a="1"/>
  <c r="BX219" i="20" s="1"/>
  <c r="BV219" i="20" a="1"/>
  <c r="BV219" i="20" s="1"/>
  <c r="CD219" i="20" a="1"/>
  <c r="CD219" i="20" s="1"/>
  <c r="AW219" i="20" a="1"/>
  <c r="AW219" i="20" s="1"/>
  <c r="AX219" i="20" a="1"/>
  <c r="AX219" i="20" s="1"/>
  <c r="BO219" i="20" a="1"/>
  <c r="BO219" i="20" s="1"/>
  <c r="AV221" i="20" a="1"/>
  <c r="AV221" i="20" s="1"/>
  <c r="AZ219" i="20" a="1"/>
  <c r="AZ219" i="20" s="1"/>
  <c r="AP219" i="20" a="1"/>
  <c r="AP219" i="20" s="1"/>
  <c r="AU219" i="20" a="1"/>
  <c r="AU219" i="20" s="1"/>
  <c r="BU219" i="20" a="1"/>
  <c r="BU219" i="20" s="1"/>
  <c r="CC219" i="20" a="1"/>
  <c r="CC219" i="20" s="1"/>
  <c r="BZ219" i="20" a="1"/>
  <c r="BZ219" i="20" s="1"/>
  <c r="CI219" i="20" a="1"/>
  <c r="CI219" i="20" s="1"/>
  <c r="AO219" i="20" a="1"/>
  <c r="AO219" i="20" s="1"/>
  <c r="AM219" i="20" a="1"/>
  <c r="AM219" i="20" s="1"/>
  <c r="CJ219" i="20" a="1"/>
  <c r="CJ219" i="20" s="1"/>
  <c r="BC219" i="20" a="1"/>
  <c r="BC219" i="20" s="1"/>
  <c r="AV219" i="20" a="1"/>
  <c r="AV219" i="20" s="1"/>
  <c r="AL219" i="20" a="1"/>
  <c r="AL219" i="20" s="1"/>
  <c r="AT219" i="20" a="1"/>
  <c r="AT219" i="20" s="1"/>
  <c r="CK221" i="20" a="1"/>
  <c r="CK221" i="20" s="1"/>
  <c r="BP221" i="20" a="1"/>
  <c r="BP221" i="20" s="1"/>
  <c r="AY221" i="20" a="1"/>
  <c r="AY221" i="20" s="1"/>
  <c r="BI221" i="20" a="1"/>
  <c r="BI221" i="20" s="1"/>
  <c r="AT221" i="20" a="1"/>
  <c r="AT221" i="20" s="1"/>
  <c r="BJ221" i="20" a="1"/>
  <c r="BJ221" i="20" s="1"/>
  <c r="AU221" i="20" a="1"/>
  <c r="AU221" i="20" s="1"/>
  <c r="BK221" i="20" a="1"/>
  <c r="BK221" i="20" s="1"/>
  <c r="BA221" i="20" a="1"/>
  <c r="BA221" i="20" s="1"/>
  <c r="BL221" i="20" a="1"/>
  <c r="BL221" i="20" s="1"/>
  <c r="BD221" i="20" a="1"/>
  <c r="BD221" i="20" s="1"/>
  <c r="BR221" i="20" a="1"/>
  <c r="BR221" i="20" s="1"/>
  <c r="BQ221" i="20" a="1"/>
  <c r="BQ221" i="20" s="1"/>
  <c r="BM221" i="20" a="1"/>
  <c r="BM221" i="20" s="1"/>
  <c r="BC221" i="20" a="1"/>
  <c r="BC221" i="20" s="1"/>
  <c r="BB221" i="20" a="1"/>
  <c r="BB221" i="20" s="1"/>
  <c r="BN221" i="20" a="1"/>
  <c r="BN221" i="20" s="1"/>
  <c r="BE221" i="20" a="1"/>
  <c r="BE221" i="20" s="1"/>
  <c r="BF221" i="20" a="1"/>
  <c r="BF221" i="20" s="1"/>
  <c r="BO221" i="20" a="1"/>
  <c r="BO221" i="20" s="1"/>
  <c r="AZ221" i="20" a="1"/>
  <c r="AZ221" i="20" s="1"/>
  <c r="AW221" i="20" a="1"/>
  <c r="AW221" i="20" s="1"/>
  <c r="CD221" i="20" a="1"/>
  <c r="CD221" i="20" s="1"/>
  <c r="CL221" i="20" a="1"/>
  <c r="CL221" i="20" s="1"/>
  <c r="BX221" i="20" a="1"/>
  <c r="BX221" i="20" s="1"/>
  <c r="CC221" i="20" a="1"/>
  <c r="CC221" i="20" s="1"/>
  <c r="BW221" i="20" a="1"/>
  <c r="BW221" i="20" s="1"/>
  <c r="CM221" i="20" a="1"/>
  <c r="CM221" i="20" s="1"/>
  <c r="CJ221" i="20" a="1"/>
  <c r="CJ221" i="20" s="1"/>
  <c r="CO221" i="20" a="1"/>
  <c r="CO221" i="20" s="1"/>
  <c r="CN221" i="20" a="1"/>
  <c r="CN221" i="20" s="1"/>
  <c r="CI221" i="20" a="1"/>
  <c r="CI221" i="20" s="1"/>
  <c r="BU221" i="20" a="1"/>
  <c r="BU221" i="20" s="1"/>
  <c r="BZ221" i="20" a="1"/>
  <c r="BZ221" i="20" s="1"/>
  <c r="BT221" i="20" a="1"/>
  <c r="BT221" i="20" s="1"/>
  <c r="CF221" i="20" a="1"/>
  <c r="CF221" i="20" s="1"/>
  <c r="BV221" i="20" a="1"/>
  <c r="BV221" i="20" s="1"/>
  <c r="CH221" i="20" a="1"/>
  <c r="CH221" i="20" s="1"/>
  <c r="BY221" i="20" a="1"/>
  <c r="BY221" i="20" s="1"/>
  <c r="CG221" i="20" a="1"/>
  <c r="CG221" i="20" s="1"/>
  <c r="CE221" i="20" a="1"/>
  <c r="CE221" i="20" s="1"/>
  <c r="BS221" i="20" a="1"/>
  <c r="BS221" i="20" s="1"/>
  <c r="CB221" i="20" a="1"/>
  <c r="CB221" i="20" s="1"/>
  <c r="CB239" i="25"/>
  <c r="CB242" i="25" s="1"/>
  <c r="BG242" i="25"/>
  <c r="BG244" i="25"/>
  <c r="AI249" i="25"/>
  <c r="AI160" i="20" s="1"/>
  <c r="AE250" i="25"/>
  <c r="AE249" i="25"/>
  <c r="AE160" i="20" s="1"/>
  <c r="AF249" i="25"/>
  <c r="AF160" i="20" s="1"/>
  <c r="AF250" i="25"/>
  <c r="AC249" i="25"/>
  <c r="AC160" i="20" s="1"/>
  <c r="AC250" i="25"/>
  <c r="AK250" i="25"/>
  <c r="AK249" i="25"/>
  <c r="AK160" i="20" s="1"/>
  <c r="BE247" i="25"/>
  <c r="AJ250" i="25"/>
  <c r="AJ249" i="25"/>
  <c r="AJ160" i="20" s="1"/>
  <c r="AX247" i="25"/>
  <c r="AP250" i="25"/>
  <c r="AP249" i="25"/>
  <c r="AP160" i="20" s="1"/>
  <c r="V190" i="20" l="1" a="1"/>
  <c r="V190" i="20" s="1"/>
  <c r="V269" i="20" s="1"/>
  <c r="AO250" i="25"/>
  <c r="W190" i="20" a="1"/>
  <c r="W190" i="20" s="1"/>
  <c r="W269" i="20" s="1"/>
  <c r="X190" i="20" a="1"/>
  <c r="X190" i="20" s="1"/>
  <c r="X269" i="20" s="1"/>
  <c r="AV247" i="25"/>
  <c r="AV249" i="25" s="1"/>
  <c r="AV160" i="20" s="1"/>
  <c r="BB247" i="25"/>
  <c r="BB249" i="25" s="1"/>
  <c r="BB160" i="20" s="1"/>
  <c r="BL247" i="25"/>
  <c r="BL249" i="25" s="1"/>
  <c r="BL160" i="20" s="1"/>
  <c r="AW247" i="25"/>
  <c r="AW249" i="25" s="1"/>
  <c r="AW160" i="20" s="1"/>
  <c r="AT250" i="25"/>
  <c r="AU247" i="25"/>
  <c r="AU250" i="25" s="1"/>
  <c r="BK247" i="25"/>
  <c r="BK250" i="25" s="1"/>
  <c r="BM250" i="25"/>
  <c r="Z250" i="25"/>
  <c r="AA250" i="25"/>
  <c r="BC250" i="25"/>
  <c r="BY250" i="25"/>
  <c r="BD250" i="25"/>
  <c r="AH250" i="25"/>
  <c r="CG249" i="25"/>
  <c r="CG160" i="20" s="1"/>
  <c r="AB249" i="25"/>
  <c r="AB160" i="20" s="1"/>
  <c r="AL250" i="25"/>
  <c r="CB250" i="25"/>
  <c r="CH249" i="25"/>
  <c r="CH160" i="20" s="1"/>
  <c r="CF249" i="25"/>
  <c r="CF160" i="20" s="1"/>
  <c r="CM250" i="25"/>
  <c r="AY250" i="25"/>
  <c r="CJ249" i="25"/>
  <c r="CJ160" i="20" s="1"/>
  <c r="BJ250" i="25"/>
  <c r="CI249" i="25"/>
  <c r="CI160" i="20" s="1"/>
  <c r="AN250" i="25"/>
  <c r="BO247" i="25"/>
  <c r="BO249" i="25" s="1"/>
  <c r="BO160" i="20" s="1"/>
  <c r="BX249" i="25"/>
  <c r="BX160" i="20" s="1"/>
  <c r="BI249" i="25"/>
  <c r="BI160" i="20" s="1"/>
  <c r="BI250" i="25"/>
  <c r="BR249" i="25"/>
  <c r="BR160" i="20" s="1"/>
  <c r="BS247" i="25"/>
  <c r="CE249" i="25"/>
  <c r="CE160" i="20" s="1"/>
  <c r="Y250" i="25"/>
  <c r="Y249" i="25"/>
  <c r="Y160" i="20" s="1"/>
  <c r="Y190" i="20" s="1" a="1"/>
  <c r="Y190" i="20" s="1"/>
  <c r="Y269" i="20" s="1"/>
  <c r="BA247" i="25"/>
  <c r="BA250" i="25" s="1"/>
  <c r="BP249" i="25"/>
  <c r="BP160" i="20" s="1"/>
  <c r="BP250" i="25"/>
  <c r="BU247" i="25"/>
  <c r="BT247" i="25"/>
  <c r="BZ247" i="25"/>
  <c r="CA247" i="25"/>
  <c r="CL247" i="25"/>
  <c r="CK247" i="25"/>
  <c r="AR247" i="25"/>
  <c r="AS247" i="25"/>
  <c r="CC247" i="25"/>
  <c r="CD247" i="25"/>
  <c r="BQ249" i="25"/>
  <c r="BQ160" i="20" s="1"/>
  <c r="BQ250" i="25"/>
  <c r="BW247" i="25"/>
  <c r="BV247" i="25"/>
  <c r="CN247" i="25"/>
  <c r="CO247" i="25"/>
  <c r="AM250" i="25"/>
  <c r="C259" i="25"/>
  <c r="BV260" i="25" s="1"/>
  <c r="C255" i="25"/>
  <c r="BH247" i="25"/>
  <c r="BG247" i="25"/>
  <c r="AZ250" i="25"/>
  <c r="AZ249" i="25"/>
  <c r="AZ160" i="20" s="1"/>
  <c r="BN250" i="25"/>
  <c r="BN249" i="25"/>
  <c r="BN160" i="20" s="1"/>
  <c r="BE249" i="25"/>
  <c r="BE160" i="20" s="1"/>
  <c r="BE250" i="25"/>
  <c r="AX249" i="25"/>
  <c r="AX160" i="20" s="1"/>
  <c r="AX250" i="25"/>
  <c r="BF250" i="25"/>
  <c r="BF249" i="25"/>
  <c r="BF160" i="20" s="1"/>
  <c r="AV250" i="25" l="1"/>
  <c r="BL250" i="25"/>
  <c r="AW250" i="25"/>
  <c r="BK249" i="25"/>
  <c r="BK160" i="20" s="1"/>
  <c r="BB250" i="25"/>
  <c r="AU249" i="25"/>
  <c r="AU160" i="20" s="1"/>
  <c r="W260" i="25"/>
  <c r="BO250" i="25"/>
  <c r="AI190" i="20" a="1"/>
  <c r="AI190" i="20" s="1"/>
  <c r="BI260" i="25"/>
  <c r="AO190" i="20" a="1"/>
  <c r="AO190" i="20" s="1"/>
  <c r="AF190" i="20" a="1"/>
  <c r="AF190" i="20" s="1"/>
  <c r="BF260" i="25"/>
  <c r="AG260" i="25"/>
  <c r="AF260" i="25"/>
  <c r="CE260" i="25"/>
  <c r="AD190" i="20" a="1"/>
  <c r="AD190" i="20" s="1"/>
  <c r="AC190" i="20" a="1"/>
  <c r="AC190" i="20" s="1"/>
  <c r="AH190" i="20" a="1"/>
  <c r="AH190" i="20" s="1"/>
  <c r="AN190" i="20" a="1"/>
  <c r="AN190" i="20" s="1"/>
  <c r="BS250" i="25"/>
  <c r="BS249" i="25"/>
  <c r="BS160" i="20" s="1"/>
  <c r="AE190" i="20" a="1"/>
  <c r="AE190" i="20" s="1"/>
  <c r="AL190" i="20" a="1"/>
  <c r="AL190" i="20" s="1"/>
  <c r="AM190" i="20" a="1"/>
  <c r="AM190" i="20" s="1"/>
  <c r="AK190" i="20" a="1"/>
  <c r="AK190" i="20" s="1"/>
  <c r="AB190" i="20" a="1"/>
  <c r="AB190" i="20" s="1"/>
  <c r="BA249" i="25"/>
  <c r="BA160" i="20" s="1"/>
  <c r="AQ190" i="20" a="1"/>
  <c r="AQ190" i="20" s="1"/>
  <c r="AJ190" i="20" a="1"/>
  <c r="AJ190" i="20" s="1"/>
  <c r="AA190" i="20" a="1"/>
  <c r="AA190" i="20" s="1"/>
  <c r="AG190" i="20" a="1"/>
  <c r="AG190" i="20" s="1"/>
  <c r="AP190" i="20" a="1"/>
  <c r="AP190" i="20" s="1"/>
  <c r="Z190" i="20" a="1"/>
  <c r="Z190" i="20" s="1"/>
  <c r="Z269" i="20" s="1"/>
  <c r="CD249" i="25"/>
  <c r="CD160" i="20" s="1"/>
  <c r="CD250" i="25"/>
  <c r="CC249" i="25"/>
  <c r="CC160" i="20" s="1"/>
  <c r="CC250" i="25"/>
  <c r="AS249" i="25"/>
  <c r="AS160" i="20" s="1"/>
  <c r="AS250" i="25"/>
  <c r="AR249" i="25"/>
  <c r="AR160" i="20" s="1"/>
  <c r="AR190" i="20" s="1" a="1"/>
  <c r="AR190" i="20" s="1"/>
  <c r="AR250" i="25"/>
  <c r="CK250" i="25"/>
  <c r="CK249" i="25"/>
  <c r="CK160" i="20" s="1"/>
  <c r="CL249" i="25"/>
  <c r="CL160" i="20" s="1"/>
  <c r="CL250" i="25"/>
  <c r="CO250" i="25"/>
  <c r="CO249" i="25"/>
  <c r="CO160" i="20" s="1"/>
  <c r="CA250" i="25"/>
  <c r="CA249" i="25"/>
  <c r="CA160" i="20" s="1"/>
  <c r="CN250" i="25"/>
  <c r="CN249" i="25"/>
  <c r="CN160" i="20" s="1"/>
  <c r="BZ249" i="25"/>
  <c r="BZ160" i="20" s="1"/>
  <c r="BZ250" i="25"/>
  <c r="BT249" i="25"/>
  <c r="BT160" i="20" s="1"/>
  <c r="BT250" i="25"/>
  <c r="BV250" i="25"/>
  <c r="BV249" i="25"/>
  <c r="BV160" i="20" s="1"/>
  <c r="BW249" i="25"/>
  <c r="BW160" i="20" s="1"/>
  <c r="BW250" i="25"/>
  <c r="BU249" i="25"/>
  <c r="BU160" i="20" s="1"/>
  <c r="BU250" i="25"/>
  <c r="CD260" i="25"/>
  <c r="CK260" i="25"/>
  <c r="AS260" i="25"/>
  <c r="M260" i="25"/>
  <c r="AU260" i="25"/>
  <c r="R260" i="25"/>
  <c r="BY260" i="25"/>
  <c r="BP260" i="25"/>
  <c r="O260" i="25"/>
  <c r="V260" i="25"/>
  <c r="AC260" i="25"/>
  <c r="AL260" i="25"/>
  <c r="AB260" i="25"/>
  <c r="H260" i="25"/>
  <c r="N260" i="25"/>
  <c r="BJ260" i="25"/>
  <c r="CJ260" i="25"/>
  <c r="F260" i="25"/>
  <c r="AA260" i="25"/>
  <c r="K260" i="25"/>
  <c r="U260" i="25"/>
  <c r="X260" i="25"/>
  <c r="AR260" i="25"/>
  <c r="J260" i="25"/>
  <c r="AN260" i="25"/>
  <c r="Z260" i="25"/>
  <c r="CA260" i="25"/>
  <c r="AH260" i="25"/>
  <c r="CF260" i="25"/>
  <c r="BH260" i="25"/>
  <c r="BO260" i="25"/>
  <c r="AJ260" i="25"/>
  <c r="CM260" i="25"/>
  <c r="BB260" i="25"/>
  <c r="BT260" i="25"/>
  <c r="E260" i="25"/>
  <c r="AQ260" i="25"/>
  <c r="T260" i="25"/>
  <c r="BD260" i="25"/>
  <c r="P260" i="25"/>
  <c r="G260" i="25"/>
  <c r="CO260" i="25"/>
  <c r="Y260" i="25"/>
  <c r="BL260" i="25"/>
  <c r="Q260" i="25"/>
  <c r="BS260" i="25"/>
  <c r="CC260" i="25"/>
  <c r="AY260" i="25"/>
  <c r="CB260" i="25"/>
  <c r="AW260" i="25"/>
  <c r="AI260" i="25"/>
  <c r="I260" i="25"/>
  <c r="BN260" i="25"/>
  <c r="AX260" i="25"/>
  <c r="BC260" i="25"/>
  <c r="BX260" i="25"/>
  <c r="BU260" i="25"/>
  <c r="S260" i="25"/>
  <c r="BZ260" i="25"/>
  <c r="AM260" i="25"/>
  <c r="CH260" i="25"/>
  <c r="BK260" i="25"/>
  <c r="AE260" i="25"/>
  <c r="BQ260" i="25"/>
  <c r="BA260" i="25"/>
  <c r="AK260" i="25"/>
  <c r="CN260" i="25"/>
  <c r="AO260" i="25"/>
  <c r="D260" i="25"/>
  <c r="AZ260" i="25"/>
  <c r="CG260" i="25"/>
  <c r="BR260" i="25"/>
  <c r="AP260" i="25"/>
  <c r="BE260" i="25"/>
  <c r="AT260" i="25"/>
  <c r="AV260" i="25"/>
  <c r="CL260" i="25"/>
  <c r="CI260" i="25"/>
  <c r="AD260" i="25"/>
  <c r="BG260" i="25"/>
  <c r="BW260" i="25"/>
  <c r="BM260" i="25"/>
  <c r="L260" i="25"/>
  <c r="BG250" i="25"/>
  <c r="BG249" i="25"/>
  <c r="BG160" i="20" s="1"/>
  <c r="BH250" i="25"/>
  <c r="BH249" i="25"/>
  <c r="BH160" i="20" s="1"/>
  <c r="AU190" i="20" l="1" a="1"/>
  <c r="AU190" i="20" s="1"/>
  <c r="AR220" i="20" a="1"/>
  <c r="AR220" i="20" s="1"/>
  <c r="AP220" i="20" a="1"/>
  <c r="AP220" i="20" s="1"/>
  <c r="AI220" i="20" a="1"/>
  <c r="AI220" i="20" s="1"/>
  <c r="AM220" i="20" a="1"/>
  <c r="AM220" i="20" s="1"/>
  <c r="AB220" i="20" a="1"/>
  <c r="AB220" i="20" s="1"/>
  <c r="AB269" i="20" s="1"/>
  <c r="AN220" i="20" a="1"/>
  <c r="AN220" i="20" s="1"/>
  <c r="AF220" i="20" a="1"/>
  <c r="AF220" i="20" s="1"/>
  <c r="AQ220" i="20" a="1"/>
  <c r="AQ220" i="20" s="1"/>
  <c r="AO220" i="20" a="1"/>
  <c r="AO220" i="20" s="1"/>
  <c r="AK220" i="20" a="1"/>
  <c r="AK220" i="20" s="1"/>
  <c r="AE220" i="20" a="1"/>
  <c r="AE220" i="20" s="1"/>
  <c r="AE269" i="20" s="1"/>
  <c r="AX190" i="20" a="1"/>
  <c r="AX190" i="20" s="1"/>
  <c r="AL220" i="20" a="1"/>
  <c r="AL220" i="20" s="1"/>
  <c r="AA220" i="20" a="1"/>
  <c r="AA220" i="20" s="1"/>
  <c r="AA269" i="20" s="1"/>
  <c r="AC220" i="20" a="1"/>
  <c r="AC220" i="20" s="1"/>
  <c r="AC269" i="20" s="1"/>
  <c r="BF190" i="20" a="1"/>
  <c r="BF190" i="20" s="1"/>
  <c r="BE190" i="20" a="1"/>
  <c r="BE190" i="20" s="1"/>
  <c r="AD220" i="20" a="1"/>
  <c r="AD220" i="20" s="1"/>
  <c r="AD269" i="20" s="1"/>
  <c r="AG220" i="20" a="1"/>
  <c r="AG220" i="20" s="1"/>
  <c r="AJ220" i="20" a="1"/>
  <c r="AJ220" i="20" s="1"/>
  <c r="AV190" i="20" a="1"/>
  <c r="AV190" i="20" s="1"/>
  <c r="AW190" i="20" a="1"/>
  <c r="AW190" i="20" s="1"/>
  <c r="BG190" i="20" a="1"/>
  <c r="BG190" i="20" s="1"/>
  <c r="BD190" i="20" a="1"/>
  <c r="BD190" i="20" s="1"/>
  <c r="BB190" i="20" a="1"/>
  <c r="BB190" i="20" s="1"/>
  <c r="BC190" i="20" a="1"/>
  <c r="BC190" i="20" s="1"/>
  <c r="BA190" i="20" a="1"/>
  <c r="BA190" i="20" s="1"/>
  <c r="AZ190" i="20" a="1"/>
  <c r="AZ190" i="20" s="1"/>
  <c r="AY190" i="20" a="1"/>
  <c r="AY190" i="20" s="1"/>
  <c r="AH220" i="20" a="1"/>
  <c r="AH220" i="20" s="1"/>
  <c r="AT190" i="20" a="1"/>
  <c r="AT190" i="20" s="1"/>
  <c r="AS190" i="20" a="1"/>
  <c r="AS190" i="20" s="1"/>
  <c r="AS220" i="20" s="1" a="1"/>
  <c r="AS220" i="20" s="1"/>
  <c r="BT190" i="20" a="1"/>
  <c r="BT190" i="20" s="1"/>
  <c r="BR190" i="20" a="1"/>
  <c r="BR190" i="20" s="1"/>
  <c r="CH190" i="20" a="1"/>
  <c r="CH190" i="20" s="1"/>
  <c r="BZ190" i="20" a="1"/>
  <c r="BZ190" i="20" s="1"/>
  <c r="BN190" i="20" a="1"/>
  <c r="BN190" i="20" s="1"/>
  <c r="CN190" i="20" a="1"/>
  <c r="CN190" i="20" s="1"/>
  <c r="BL190" i="20" a="1"/>
  <c r="BL190" i="20" s="1"/>
  <c r="BO190" i="20" a="1"/>
  <c r="BO190" i="20" s="1"/>
  <c r="CB190" i="20" a="1"/>
  <c r="CB190" i="20" s="1"/>
  <c r="BS190" i="20" a="1"/>
  <c r="BS190" i="20" s="1"/>
  <c r="CC190" i="20" a="1"/>
  <c r="CC190" i="20" s="1"/>
  <c r="BI190" i="20" a="1"/>
  <c r="BI190" i="20" s="1"/>
  <c r="CK190" i="20" a="1"/>
  <c r="CK190" i="20" s="1"/>
  <c r="CF190" i="20" a="1"/>
  <c r="CF190" i="20" s="1"/>
  <c r="BV190" i="20" a="1"/>
  <c r="BV190" i="20" s="1"/>
  <c r="CA190" i="20" a="1"/>
  <c r="CA190" i="20" s="1"/>
  <c r="BX190" i="20" a="1"/>
  <c r="BX190" i="20" s="1"/>
  <c r="BK190" i="20" a="1"/>
  <c r="BK190" i="20" s="1"/>
  <c r="CO190" i="20" a="1"/>
  <c r="CO190" i="20" s="1"/>
  <c r="CJ190" i="20" a="1"/>
  <c r="CJ190" i="20" s="1"/>
  <c r="CL190" i="20" a="1"/>
  <c r="CL190" i="20" s="1"/>
  <c r="BH190" i="20" a="1"/>
  <c r="BH190" i="20" s="1"/>
  <c r="CG190" i="20" a="1"/>
  <c r="CG190" i="20" s="1"/>
  <c r="BP190" i="20" a="1"/>
  <c r="BP190" i="20" s="1"/>
  <c r="BJ190" i="20" a="1"/>
  <c r="BJ190" i="20" s="1"/>
  <c r="BQ190" i="20" a="1"/>
  <c r="BQ190" i="20" s="1"/>
  <c r="CD190" i="20" a="1"/>
  <c r="CD190" i="20" s="1"/>
  <c r="CM190" i="20" a="1"/>
  <c r="CM190" i="20" s="1"/>
  <c r="CE190" i="20" a="1"/>
  <c r="CE190" i="20" s="1"/>
  <c r="BW190" i="20" a="1"/>
  <c r="BW190" i="20" s="1"/>
  <c r="CI190" i="20" a="1"/>
  <c r="CI190" i="20" s="1"/>
  <c r="BU190" i="20" a="1"/>
  <c r="BU190" i="20" s="1"/>
  <c r="BM190" i="20" a="1"/>
  <c r="BM190" i="20" s="1"/>
  <c r="BY190" i="20" a="1"/>
  <c r="BY190" i="20" s="1"/>
  <c r="AX220" i="20" l="1" a="1"/>
  <c r="AX220" i="20" s="1"/>
  <c r="AW220" i="20" a="1"/>
  <c r="AW220" i="20" s="1"/>
  <c r="BG220" i="20" a="1"/>
  <c r="BG220" i="20" s="1"/>
  <c r="BA220" i="20" a="1"/>
  <c r="BA220" i="20" s="1"/>
  <c r="BD220" i="20" a="1"/>
  <c r="BD220" i="20" s="1"/>
  <c r="AY220" i="20" a="1"/>
  <c r="AY220" i="20" s="1"/>
  <c r="BC220" i="20" a="1"/>
  <c r="BC220" i="20" s="1"/>
  <c r="AZ220" i="20" a="1"/>
  <c r="AZ220" i="20" s="1"/>
  <c r="BF220" i="20" a="1"/>
  <c r="BF220" i="20" s="1"/>
  <c r="BE220" i="20" a="1"/>
  <c r="BE220" i="20" s="1"/>
  <c r="AV220" i="20" a="1"/>
  <c r="AV220" i="20" s="1"/>
  <c r="BB220" i="20" a="1"/>
  <c r="BB220" i="20" s="1"/>
  <c r="AU220" i="20" a="1"/>
  <c r="AU220" i="20" s="1"/>
  <c r="AT220" i="20" a="1"/>
  <c r="AT220" i="20" s="1"/>
  <c r="BI220" i="20" a="1"/>
  <c r="BI220" i="20" s="1"/>
  <c r="CK220" i="20" a="1"/>
  <c r="CK220" i="20" s="1"/>
  <c r="BL220" i="20" a="1"/>
  <c r="BL220" i="20" s="1"/>
  <c r="BH220" i="20" a="1"/>
  <c r="BH220" i="20" s="1"/>
  <c r="BR220" i="20" a="1"/>
  <c r="BR220" i="20" s="1"/>
  <c r="BX220" i="20" a="1"/>
  <c r="BX220" i="20" s="1"/>
  <c r="CF220" i="20" a="1"/>
  <c r="CF220" i="20" s="1"/>
  <c r="BT220" i="20" a="1"/>
  <c r="BT220" i="20" s="1"/>
  <c r="CJ220" i="20" a="1"/>
  <c r="CJ220" i="20" s="1"/>
  <c r="CH220" i="20" a="1"/>
  <c r="CH220" i="20" s="1"/>
  <c r="CB220" i="20" a="1"/>
  <c r="CB220" i="20" s="1"/>
  <c r="BP220" i="20" a="1"/>
  <c r="BP220" i="20" s="1"/>
  <c r="CG220" i="20" a="1"/>
  <c r="CG220" i="20" s="1"/>
  <c r="CN220" i="20" a="1"/>
  <c r="CN220" i="20" s="1"/>
  <c r="BS220" i="20" a="1"/>
  <c r="BS220" i="20" s="1"/>
  <c r="CA220" i="20" a="1"/>
  <c r="CA220" i="20" s="1"/>
  <c r="BW220" i="20" a="1"/>
  <c r="BW220" i="20" s="1"/>
  <c r="BM220" i="20" a="1"/>
  <c r="BM220" i="20" s="1"/>
  <c r="BV220" i="20" a="1"/>
  <c r="BV220" i="20" s="1"/>
  <c r="BY220" i="20" a="1"/>
  <c r="BY220" i="20" s="1"/>
  <c r="CE220" i="20" a="1"/>
  <c r="CE220" i="20" s="1"/>
  <c r="BK220" i="20" a="1"/>
  <c r="BK220" i="20" s="1"/>
  <c r="CC220" i="20" a="1"/>
  <c r="CC220" i="20" s="1"/>
  <c r="CL220" i="20" a="1"/>
  <c r="CL220" i="20" s="1"/>
  <c r="BN220" i="20" a="1"/>
  <c r="BN220" i="20" s="1"/>
  <c r="CM220" i="20" a="1"/>
  <c r="CM220" i="20" s="1"/>
  <c r="CD220" i="20" a="1"/>
  <c r="CD220" i="20" s="1"/>
  <c r="BQ220" i="20" a="1"/>
  <c r="BQ220" i="20" s="1"/>
  <c r="BZ220" i="20" a="1"/>
  <c r="BZ220" i="20" s="1"/>
  <c r="CO220" i="20" a="1"/>
  <c r="CO220" i="20" s="1"/>
  <c r="BJ220" i="20" a="1"/>
  <c r="BJ220" i="20" s="1"/>
  <c r="BU220" i="20" a="1"/>
  <c r="BU220" i="20" s="1"/>
  <c r="CI220" i="20" a="1"/>
  <c r="CI220" i="20" s="1"/>
  <c r="BO220" i="20" a="1"/>
  <c r="BO220" i="20" s="1"/>
  <c r="G11" i="20" l="1"/>
  <c r="O11" i="20"/>
  <c r="D12" i="20"/>
  <c r="L12" i="20"/>
  <c r="T12" i="20"/>
  <c r="I13" i="20"/>
  <c r="Q13" i="20"/>
  <c r="F14" i="20"/>
  <c r="N14" i="20"/>
  <c r="V14" i="20"/>
  <c r="E5" i="20"/>
  <c r="M5" i="20"/>
  <c r="U5" i="20"/>
  <c r="J6" i="20"/>
  <c r="R6" i="20"/>
  <c r="H11" i="20"/>
  <c r="P11" i="20"/>
  <c r="E12" i="20"/>
  <c r="M12" i="20"/>
  <c r="U12" i="20"/>
  <c r="J13" i="20"/>
  <c r="R13" i="20"/>
  <c r="G14" i="20"/>
  <c r="O14" i="20"/>
  <c r="F5" i="20"/>
  <c r="N5" i="20"/>
  <c r="V5" i="20"/>
  <c r="K6" i="20"/>
  <c r="S6" i="20"/>
  <c r="I11" i="20"/>
  <c r="Q11" i="20"/>
  <c r="F12" i="20"/>
  <c r="N12" i="20"/>
  <c r="V12" i="20"/>
  <c r="K13" i="20"/>
  <c r="S13" i="20"/>
  <c r="H14" i="20"/>
  <c r="P14" i="20"/>
  <c r="G5" i="20"/>
  <c r="O5" i="20"/>
  <c r="D6" i="20"/>
  <c r="L6" i="20"/>
  <c r="T6" i="20"/>
  <c r="F6" i="20"/>
  <c r="Q12" i="20"/>
  <c r="S14" i="20"/>
  <c r="O6" i="20"/>
  <c r="T5" i="20"/>
  <c r="J11" i="20"/>
  <c r="R11" i="20"/>
  <c r="G12" i="20"/>
  <c r="O12" i="20"/>
  <c r="D13" i="20"/>
  <c r="L13" i="20"/>
  <c r="T13" i="20"/>
  <c r="I14" i="20"/>
  <c r="Q14" i="20"/>
  <c r="H5" i="20"/>
  <c r="P5" i="20"/>
  <c r="E6" i="20"/>
  <c r="M6" i="20"/>
  <c r="U6" i="20"/>
  <c r="N6" i="20"/>
  <c r="T11" i="20"/>
  <c r="N13" i="20"/>
  <c r="J5" i="20"/>
  <c r="G6" i="20"/>
  <c r="I6" i="20"/>
  <c r="K11" i="20"/>
  <c r="S11" i="20"/>
  <c r="H12" i="20"/>
  <c r="P12" i="20"/>
  <c r="E13" i="20"/>
  <c r="M13" i="20"/>
  <c r="U13" i="20"/>
  <c r="J14" i="20"/>
  <c r="R14" i="20"/>
  <c r="I5" i="20"/>
  <c r="Q5" i="20"/>
  <c r="V6" i="20"/>
  <c r="D11" i="20"/>
  <c r="L11" i="20"/>
  <c r="I12" i="20"/>
  <c r="F13" i="20"/>
  <c r="V13" i="20"/>
  <c r="K14" i="20"/>
  <c r="R5" i="20"/>
  <c r="D5" i="20"/>
  <c r="E11" i="20"/>
  <c r="M11" i="20"/>
  <c r="U11" i="20"/>
  <c r="J12" i="20"/>
  <c r="R12" i="20"/>
  <c r="G13" i="20"/>
  <c r="O13" i="20"/>
  <c r="D14" i="20"/>
  <c r="L14" i="20"/>
  <c r="T14" i="20"/>
  <c r="K5" i="20"/>
  <c r="S5" i="20"/>
  <c r="H6" i="20"/>
  <c r="P6" i="20"/>
  <c r="F11" i="20"/>
  <c r="N11" i="20"/>
  <c r="V11" i="20"/>
  <c r="K12" i="20"/>
  <c r="S12" i="20"/>
  <c r="H13" i="20"/>
  <c r="P13" i="20"/>
  <c r="E14" i="20"/>
  <c r="M14" i="20"/>
  <c r="U14" i="20"/>
  <c r="L5" i="20"/>
  <c r="Q6" i="20"/>
  <c r="AB11" i="20"/>
  <c r="AJ11" i="20"/>
  <c r="AR11" i="20"/>
  <c r="AZ11" i="20"/>
  <c r="BH11" i="20"/>
  <c r="BP11" i="20"/>
  <c r="BX11" i="20"/>
  <c r="CF11" i="20"/>
  <c r="Z12" i="20"/>
  <c r="AH12" i="20"/>
  <c r="AP12" i="20"/>
  <c r="AX12" i="20"/>
  <c r="BF12" i="20"/>
  <c r="BN12" i="20"/>
  <c r="BV12" i="20"/>
  <c r="CD12" i="20"/>
  <c r="X13" i="20"/>
  <c r="AF13" i="20"/>
  <c r="AN13" i="20"/>
  <c r="AV13" i="20"/>
  <c r="BD13" i="20"/>
  <c r="BL13" i="20"/>
  <c r="BT13" i="20"/>
  <c r="CB13" i="20"/>
  <c r="CJ13" i="20"/>
  <c r="AD14" i="20"/>
  <c r="AL14" i="20"/>
  <c r="AT14" i="20"/>
  <c r="BB14" i="20"/>
  <c r="BJ14" i="20"/>
  <c r="BR14" i="20"/>
  <c r="BZ14" i="20"/>
  <c r="CH14" i="20"/>
  <c r="X5" i="20"/>
  <c r="AF5" i="20"/>
  <c r="AN5" i="20"/>
  <c r="AN761" i="20" s="1"/>
  <c r="AV5" i="20"/>
  <c r="BD5" i="20"/>
  <c r="BL5" i="20"/>
  <c r="BT5" i="20"/>
  <c r="CB5" i="20"/>
  <c r="CJ5" i="20"/>
  <c r="AD6" i="20"/>
  <c r="AE11" i="20"/>
  <c r="AM11" i="20"/>
  <c r="AU11" i="20"/>
  <c r="BC11" i="20"/>
  <c r="BK11" i="20"/>
  <c r="BS11" i="20"/>
  <c r="CA11" i="20"/>
  <c r="CI11" i="20"/>
  <c r="AC12" i="20"/>
  <c r="AK12" i="20"/>
  <c r="AS12" i="20"/>
  <c r="BA12" i="20"/>
  <c r="BI12" i="20"/>
  <c r="BQ12" i="20"/>
  <c r="BY12" i="20"/>
  <c r="CG12" i="20"/>
  <c r="AA13" i="20"/>
  <c r="AI13" i="20"/>
  <c r="AQ13" i="20"/>
  <c r="AY13" i="20"/>
  <c r="BG13" i="20"/>
  <c r="BO13" i="20"/>
  <c r="BW13" i="20"/>
  <c r="CE13" i="20"/>
  <c r="Y14" i="20"/>
  <c r="AG14" i="20"/>
  <c r="AO14" i="20"/>
  <c r="AW14" i="20"/>
  <c r="BE14" i="20"/>
  <c r="BM14" i="20"/>
  <c r="BU14" i="20"/>
  <c r="CC14" i="20"/>
  <c r="CK14" i="20"/>
  <c r="CL14" i="20" s="1"/>
  <c r="CM14" i="20" s="1"/>
  <c r="CN14" i="20" s="1"/>
  <c r="CO14" i="20" s="1"/>
  <c r="AA5" i="20"/>
  <c r="AI5" i="20"/>
  <c r="AQ5" i="20"/>
  <c r="AQ761" i="20" s="1"/>
  <c r="AY5" i="20"/>
  <c r="BG5" i="20"/>
  <c r="BO5" i="20"/>
  <c r="BW5" i="20"/>
  <c r="CE5" i="20"/>
  <c r="Y6" i="20"/>
  <c r="AG6" i="20"/>
  <c r="AG762" i="20" s="1"/>
  <c r="AO6" i="20"/>
  <c r="AO762" i="20" s="1"/>
  <c r="AW6" i="20"/>
  <c r="BE6" i="20"/>
  <c r="BM6" i="20"/>
  <c r="BU6" i="20"/>
  <c r="CC6" i="20"/>
  <c r="CK6" i="20"/>
  <c r="X11" i="20"/>
  <c r="AF11" i="20"/>
  <c r="AN11" i="20"/>
  <c r="AV11" i="20"/>
  <c r="BD11" i="20"/>
  <c r="BL11" i="20"/>
  <c r="BT11" i="20"/>
  <c r="CB11" i="20"/>
  <c r="CJ11" i="20"/>
  <c r="AD12" i="20"/>
  <c r="AL12" i="20"/>
  <c r="AT12" i="20"/>
  <c r="BB12" i="20"/>
  <c r="BJ12" i="20"/>
  <c r="BR12" i="20"/>
  <c r="BZ12" i="20"/>
  <c r="CH12" i="20"/>
  <c r="AB13" i="20"/>
  <c r="AJ13" i="20"/>
  <c r="AR13" i="20"/>
  <c r="AZ13" i="20"/>
  <c r="BH13" i="20"/>
  <c r="BP13" i="20"/>
  <c r="BX13" i="20"/>
  <c r="CF13" i="20"/>
  <c r="Z14" i="20"/>
  <c r="AH14" i="20"/>
  <c r="AP14" i="20"/>
  <c r="AX14" i="20"/>
  <c r="BF14" i="20"/>
  <c r="BN14" i="20"/>
  <c r="BV14" i="20"/>
  <c r="CD14" i="20"/>
  <c r="AB5" i="20"/>
  <c r="AJ5" i="20"/>
  <c r="AR5" i="20"/>
  <c r="AR761" i="20" s="1"/>
  <c r="AZ5" i="20"/>
  <c r="BH5" i="20"/>
  <c r="BP5" i="20"/>
  <c r="BX5" i="20"/>
  <c r="CF5" i="20"/>
  <c r="Z6" i="20"/>
  <c r="Y11" i="20"/>
  <c r="AG11" i="20"/>
  <c r="AO11" i="20"/>
  <c r="AW11" i="20"/>
  <c r="BE11" i="20"/>
  <c r="BM11" i="20"/>
  <c r="BU11" i="20"/>
  <c r="CC11" i="20"/>
  <c r="CK11" i="20"/>
  <c r="CL11" i="20" s="1"/>
  <c r="CM11" i="20" s="1"/>
  <c r="CN11" i="20" s="1"/>
  <c r="CO11" i="20" s="1"/>
  <c r="AE12" i="20"/>
  <c r="AM12" i="20"/>
  <c r="AU12" i="20"/>
  <c r="BC12" i="20"/>
  <c r="BK12" i="20"/>
  <c r="BS12" i="20"/>
  <c r="CA12" i="20"/>
  <c r="CI12" i="20"/>
  <c r="AC13" i="20"/>
  <c r="AK13" i="20"/>
  <c r="AS13" i="20"/>
  <c r="BA13" i="20"/>
  <c r="BI13" i="20"/>
  <c r="BQ13" i="20"/>
  <c r="BY13" i="20"/>
  <c r="CG13" i="20"/>
  <c r="AA14" i="20"/>
  <c r="AI14" i="20"/>
  <c r="AQ14" i="20"/>
  <c r="AY14" i="20"/>
  <c r="BG14" i="20"/>
  <c r="BO14" i="20"/>
  <c r="BW14" i="20"/>
  <c r="CE14" i="20"/>
  <c r="AC5" i="20"/>
  <c r="AK5" i="20"/>
  <c r="AK761" i="20" s="1"/>
  <c r="AS5" i="20"/>
  <c r="BA5" i="20"/>
  <c r="BI5" i="20"/>
  <c r="BQ5" i="20"/>
  <c r="BY5" i="20"/>
  <c r="CG5" i="20"/>
  <c r="AA6" i="20"/>
  <c r="AI6" i="20"/>
  <c r="AI762" i="20" s="1"/>
  <c r="AQ6" i="20"/>
  <c r="AQ762" i="20" s="1"/>
  <c r="AY6" i="20"/>
  <c r="BG6" i="20"/>
  <c r="BO6" i="20"/>
  <c r="BW6" i="20"/>
  <c r="Z11" i="20"/>
  <c r="AH11" i="20"/>
  <c r="AP11" i="20"/>
  <c r="AX11" i="20"/>
  <c r="BF11" i="20"/>
  <c r="BN11" i="20"/>
  <c r="BV11" i="20"/>
  <c r="CD11" i="20"/>
  <c r="X12" i="20"/>
  <c r="AF12" i="20"/>
  <c r="AN12" i="20"/>
  <c r="AV12" i="20"/>
  <c r="BD12" i="20"/>
  <c r="BL12" i="20"/>
  <c r="BT12" i="20"/>
  <c r="CB12" i="20"/>
  <c r="CJ12" i="20"/>
  <c r="AD13" i="20"/>
  <c r="AL13" i="20"/>
  <c r="AT13" i="20"/>
  <c r="BB13" i="20"/>
  <c r="BJ13" i="20"/>
  <c r="BR13" i="20"/>
  <c r="BZ13" i="20"/>
  <c r="CH13" i="20"/>
  <c r="AB14" i="20"/>
  <c r="AJ14" i="20"/>
  <c r="AR14" i="20"/>
  <c r="AZ14" i="20"/>
  <c r="BH14" i="20"/>
  <c r="BP14" i="20"/>
  <c r="BX14" i="20"/>
  <c r="CF14" i="20"/>
  <c r="AD5" i="20"/>
  <c r="AL5" i="20"/>
  <c r="AL761" i="20" s="1"/>
  <c r="AT5" i="20"/>
  <c r="BB5" i="20"/>
  <c r="BJ5" i="20"/>
  <c r="BR5" i="20"/>
  <c r="BZ5" i="20"/>
  <c r="CH5" i="20"/>
  <c r="AB6" i="20"/>
  <c r="AJ6" i="20"/>
  <c r="AJ762" i="20" s="1"/>
  <c r="AR6" i="20"/>
  <c r="AR762" i="20" s="1"/>
  <c r="AZ6" i="20"/>
  <c r="BH6" i="20"/>
  <c r="BP6" i="20"/>
  <c r="BX6" i="20"/>
  <c r="AI11" i="20"/>
  <c r="BB11" i="20"/>
  <c r="BY11" i="20"/>
  <c r="AG12" i="20"/>
  <c r="AZ12" i="20"/>
  <c r="BW12" i="20"/>
  <c r="AE13" i="20"/>
  <c r="AX13" i="20"/>
  <c r="BU13" i="20"/>
  <c r="AC14" i="20"/>
  <c r="AV14" i="20"/>
  <c r="BS14" i="20"/>
  <c r="AP5" i="20"/>
  <c r="AP761" i="20" s="1"/>
  <c r="BM5" i="20"/>
  <c r="CI5" i="20"/>
  <c r="AL6" i="20"/>
  <c r="AL762" i="20" s="1"/>
  <c r="AX6" i="20"/>
  <c r="BK6" i="20"/>
  <c r="BY6" i="20"/>
  <c r="CH6" i="20"/>
  <c r="W11" i="20"/>
  <c r="AK11" i="20"/>
  <c r="BG11" i="20"/>
  <c r="BZ11" i="20"/>
  <c r="AI12" i="20"/>
  <c r="BE12" i="20"/>
  <c r="BX12" i="20"/>
  <c r="AG13" i="20"/>
  <c r="BC13" i="20"/>
  <c r="BV13" i="20"/>
  <c r="AE14" i="20"/>
  <c r="BA14" i="20"/>
  <c r="BT14" i="20"/>
  <c r="Y5" i="20"/>
  <c r="AU5" i="20"/>
  <c r="AQ11" i="20"/>
  <c r="BJ11" i="20"/>
  <c r="CG11" i="20"/>
  <c r="AO12" i="20"/>
  <c r="BH12" i="20"/>
  <c r="CE12" i="20"/>
  <c r="AM13" i="20"/>
  <c r="BF13" i="20"/>
  <c r="CC13" i="20"/>
  <c r="AK14" i="20"/>
  <c r="BD14" i="20"/>
  <c r="CA14" i="20"/>
  <c r="AE5" i="20"/>
  <c r="AX5" i="20"/>
  <c r="BU5" i="20"/>
  <c r="AC6" i="20"/>
  <c r="AP6" i="20"/>
  <c r="AP762" i="20" s="1"/>
  <c r="BC6" i="20"/>
  <c r="BQ6" i="20"/>
  <c r="CB6" i="20"/>
  <c r="W14" i="20"/>
  <c r="AS11" i="20"/>
  <c r="BO11" i="20"/>
  <c r="CH11" i="20"/>
  <c r="AQ12" i="20"/>
  <c r="BM12" i="20"/>
  <c r="CF12" i="20"/>
  <c r="AO13" i="20"/>
  <c r="BK13" i="20"/>
  <c r="CD13" i="20"/>
  <c r="AM14" i="20"/>
  <c r="BI14" i="20"/>
  <c r="CB14" i="20"/>
  <c r="AG5" i="20"/>
  <c r="AA11" i="20"/>
  <c r="BQ11" i="20"/>
  <c r="AR12" i="20"/>
  <c r="CK12" i="20"/>
  <c r="CL12" i="20" s="1"/>
  <c r="CM12" i="20" s="1"/>
  <c r="CN12" i="20" s="1"/>
  <c r="CO12" i="20" s="1"/>
  <c r="BM13" i="20"/>
  <c r="AN14" i="20"/>
  <c r="CG14" i="20"/>
  <c r="BC5" i="20"/>
  <c r="CC5" i="20"/>
  <c r="AM6" i="20"/>
  <c r="AM762" i="20" s="1"/>
  <c r="BD6" i="20"/>
  <c r="BT6" i="20"/>
  <c r="CI6" i="20"/>
  <c r="AC11" i="20"/>
  <c r="AW12" i="20"/>
  <c r="BN13" i="20"/>
  <c r="CI14" i="20"/>
  <c r="CD5" i="20"/>
  <c r="BF6" i="20"/>
  <c r="CJ6" i="20"/>
  <c r="AY12" i="20"/>
  <c r="CJ14" i="20"/>
  <c r="CK5" i="20"/>
  <c r="BI6" i="20"/>
  <c r="AL11" i="20"/>
  <c r="CE11" i="20"/>
  <c r="BG12" i="20"/>
  <c r="AH13" i="20"/>
  <c r="CA13" i="20"/>
  <c r="BC14" i="20"/>
  <c r="Z5" i="20"/>
  <c r="BK5" i="20"/>
  <c r="X6" i="20"/>
  <c r="AT6" i="20"/>
  <c r="BJ6" i="20"/>
  <c r="CA6" i="20"/>
  <c r="W6" i="20"/>
  <c r="AW13" i="20"/>
  <c r="AH6" i="20"/>
  <c r="AH762" i="20" s="1"/>
  <c r="BZ6" i="20"/>
  <c r="AT11" i="20"/>
  <c r="Y12" i="20"/>
  <c r="BO12" i="20"/>
  <c r="AP13" i="20"/>
  <c r="CI13" i="20"/>
  <c r="BK14" i="20"/>
  <c r="BN5" i="20"/>
  <c r="AE6" i="20"/>
  <c r="AU6" i="20"/>
  <c r="BL6" i="20"/>
  <c r="CD6" i="20"/>
  <c r="AB12" i="20"/>
  <c r="BQ14" i="20"/>
  <c r="AO5" i="20"/>
  <c r="AO761" i="20" s="1"/>
  <c r="BR6" i="20"/>
  <c r="AD11" i="20"/>
  <c r="Z13" i="20"/>
  <c r="AU14" i="20"/>
  <c r="AY11" i="20"/>
  <c r="AA12" i="20"/>
  <c r="BP12" i="20"/>
  <c r="AU13" i="20"/>
  <c r="CK13" i="20"/>
  <c r="CL13" i="20" s="1"/>
  <c r="CM13" i="20" s="1"/>
  <c r="CN13" i="20" s="1"/>
  <c r="CO13" i="20" s="1"/>
  <c r="BL14" i="20"/>
  <c r="AM5" i="20"/>
  <c r="AM761" i="20" s="1"/>
  <c r="BS5" i="20"/>
  <c r="AF6" i="20"/>
  <c r="AV6" i="20"/>
  <c r="BN6" i="20"/>
  <c r="CE6" i="20"/>
  <c r="BA11" i="20"/>
  <c r="BU12" i="20"/>
  <c r="X14" i="20"/>
  <c r="BV5" i="20"/>
  <c r="BA6" i="20"/>
  <c r="CF6" i="20"/>
  <c r="W12" i="20"/>
  <c r="BW11" i="20"/>
  <c r="AS6" i="20"/>
  <c r="BI11" i="20"/>
  <c r="AJ12" i="20"/>
  <c r="CC12" i="20"/>
  <c r="BE13" i="20"/>
  <c r="AF14" i="20"/>
  <c r="BY14" i="20"/>
  <c r="AW5" i="20"/>
  <c r="CA5" i="20"/>
  <c r="AK6" i="20"/>
  <c r="AK762" i="20" s="1"/>
  <c r="BB6" i="20"/>
  <c r="BS6" i="20"/>
  <c r="CG6" i="20"/>
  <c r="W13" i="20"/>
  <c r="BR11" i="20"/>
  <c r="Y13" i="20"/>
  <c r="AS14" i="20"/>
  <c r="BE5" i="20"/>
  <c r="AN6" i="20"/>
  <c r="AN762" i="20" s="1"/>
  <c r="BV6" i="20"/>
  <c r="BS13" i="20"/>
  <c r="BF5" i="20"/>
  <c r="W5" i="20"/>
  <c r="AG761" i="20" l="1"/>
  <c r="AJ761" i="20"/>
  <c r="AI761" i="20"/>
  <c r="AH5" i="20"/>
  <c r="AK22" i="31"/>
  <c r="CD7" i="31"/>
  <c r="CA7" i="20"/>
  <c r="BY7" i="31"/>
  <c r="BV7" i="20"/>
  <c r="AZ7" i="31"/>
  <c r="AW7" i="20"/>
  <c r="AX7" i="31"/>
  <c r="AU7" i="20"/>
  <c r="CG7" i="31"/>
  <c r="CD7" i="20"/>
  <c r="BI7" i="31"/>
  <c r="BF7" i="20"/>
  <c r="AU8" i="31"/>
  <c r="AR8" i="20"/>
  <c r="AR88" i="20" s="1"/>
  <c r="CJ7" i="31"/>
  <c r="CG7" i="20"/>
  <c r="AS8" i="31"/>
  <c r="AP8" i="20"/>
  <c r="AP88" i="20" s="1"/>
  <c r="AZ8" i="31"/>
  <c r="AW8" i="20"/>
  <c r="AB7" i="31"/>
  <c r="Y7" i="20"/>
  <c r="CK8" i="31"/>
  <c r="CH8" i="20"/>
  <c r="CH88" i="20" s="1"/>
  <c r="BG7" i="31"/>
  <c r="BD7" i="20"/>
  <c r="L8" i="31"/>
  <c r="I8" i="20"/>
  <c r="R8" i="31"/>
  <c r="O8" i="20"/>
  <c r="L7" i="31"/>
  <c r="I7" i="20"/>
  <c r="K7" i="31"/>
  <c r="H7" i="20"/>
  <c r="V8" i="31"/>
  <c r="S8" i="20"/>
  <c r="BP7" i="31"/>
  <c r="BM7" i="20"/>
  <c r="AC7" i="31"/>
  <c r="Z7" i="20"/>
  <c r="BN7" i="31"/>
  <c r="BK7" i="20"/>
  <c r="AP7" i="31"/>
  <c r="AM7" i="20"/>
  <c r="AM87" i="20" s="1"/>
  <c r="AM8" i="31"/>
  <c r="AJ8" i="20"/>
  <c r="AJ88" i="20" s="1"/>
  <c r="CB7" i="31"/>
  <c r="BY7" i="20"/>
  <c r="AK8" i="31"/>
  <c r="AH8" i="20"/>
  <c r="AH88" i="20" s="1"/>
  <c r="CL6" i="20"/>
  <c r="AR8" i="31"/>
  <c r="AO8" i="20"/>
  <c r="AO88" i="20" s="1"/>
  <c r="CC8" i="31"/>
  <c r="BZ8" i="20"/>
  <c r="BZ88" i="20" s="1"/>
  <c r="AY7" i="31"/>
  <c r="AV7" i="20"/>
  <c r="W7" i="31"/>
  <c r="T7" i="20"/>
  <c r="U7" i="31"/>
  <c r="R7" i="20"/>
  <c r="M7" i="31"/>
  <c r="J7" i="20"/>
  <c r="N8" i="31"/>
  <c r="K8" i="20"/>
  <c r="Z8" i="31"/>
  <c r="W8" i="20"/>
  <c r="Z7" i="31"/>
  <c r="W7" i="20"/>
  <c r="AR7" i="31"/>
  <c r="AO7" i="20"/>
  <c r="AO87" i="20" s="1"/>
  <c r="AE8" i="31"/>
  <c r="AB8" i="20"/>
  <c r="BT7" i="31"/>
  <c r="BQ7" i="20"/>
  <c r="AC8" i="31"/>
  <c r="Z8" i="20"/>
  <c r="AJ8" i="31"/>
  <c r="AG8" i="20"/>
  <c r="AG88" i="20" s="1"/>
  <c r="BU8" i="31"/>
  <c r="BR8" i="20"/>
  <c r="AQ7" i="31"/>
  <c r="AN7" i="20"/>
  <c r="AN87" i="20" s="1"/>
  <c r="O7" i="31"/>
  <c r="L7" i="20"/>
  <c r="Y7" i="31"/>
  <c r="V7" i="20"/>
  <c r="CB8" i="31"/>
  <c r="BY8" i="20"/>
  <c r="BY88" i="20" s="1"/>
  <c r="CK7" i="31"/>
  <c r="CH7" i="20"/>
  <c r="BL7" i="31"/>
  <c r="BI7" i="20"/>
  <c r="CI7" i="31"/>
  <c r="CF7" i="20"/>
  <c r="AB8" i="31"/>
  <c r="Y8" i="20"/>
  <c r="BM8" i="31"/>
  <c r="BJ8" i="20"/>
  <c r="AI7" i="31"/>
  <c r="AF7" i="20"/>
  <c r="G7" i="31"/>
  <c r="D7" i="20"/>
  <c r="Q7" i="31"/>
  <c r="N7" i="20"/>
  <c r="AH8" i="31"/>
  <c r="AE8" i="20"/>
  <c r="CL5" i="20"/>
  <c r="CC7" i="31"/>
  <c r="BZ7" i="20"/>
  <c r="CH8" i="31"/>
  <c r="CE8" i="20"/>
  <c r="CE88" i="20" s="1"/>
  <c r="BD7" i="31"/>
  <c r="BA7" i="20"/>
  <c r="CA7" i="31"/>
  <c r="BX7" i="20"/>
  <c r="CH7" i="31"/>
  <c r="CE7" i="20"/>
  <c r="BE8" i="31"/>
  <c r="BB8" i="20"/>
  <c r="AA7" i="31"/>
  <c r="X7" i="20"/>
  <c r="W8" i="31"/>
  <c r="T8" i="20"/>
  <c r="I7" i="31"/>
  <c r="F7" i="20"/>
  <c r="BF8" i="31"/>
  <c r="BC8" i="20"/>
  <c r="BN8" i="31"/>
  <c r="BK8" i="20"/>
  <c r="BU7" i="31"/>
  <c r="BR7" i="20"/>
  <c r="BZ8" i="31"/>
  <c r="BW8" i="20"/>
  <c r="BW88" i="20" s="1"/>
  <c r="AV7" i="31"/>
  <c r="AS7" i="20"/>
  <c r="BS7" i="31"/>
  <c r="BP7" i="20"/>
  <c r="BZ7" i="31"/>
  <c r="BW7" i="20"/>
  <c r="AW8" i="31"/>
  <c r="AT8" i="20"/>
  <c r="O8" i="31"/>
  <c r="L8" i="20"/>
  <c r="CL7" i="31"/>
  <c r="CI7" i="20"/>
  <c r="BM7" i="31"/>
  <c r="BJ7" i="20"/>
  <c r="BR8" i="31"/>
  <c r="BO8" i="20"/>
  <c r="AN7" i="31"/>
  <c r="AK7" i="20"/>
  <c r="AK87" i="20" s="1"/>
  <c r="BK7" i="31"/>
  <c r="BH7" i="20"/>
  <c r="BR7" i="31"/>
  <c r="BO7" i="20"/>
  <c r="AO8" i="31"/>
  <c r="AL8" i="20"/>
  <c r="AL88" i="20" s="1"/>
  <c r="S8" i="31"/>
  <c r="P8" i="20"/>
  <c r="G8" i="31"/>
  <c r="D8" i="20"/>
  <c r="BV8" i="31"/>
  <c r="BS8" i="20"/>
  <c r="AS7" i="31"/>
  <c r="AP7" i="20"/>
  <c r="AP87" i="20" s="1"/>
  <c r="CM8" i="31"/>
  <c r="CJ8" i="20"/>
  <c r="CJ88" i="20" s="1"/>
  <c r="CL8" i="31"/>
  <c r="CI8" i="20"/>
  <c r="CI88" i="20" s="1"/>
  <c r="CI8" i="31"/>
  <c r="CF8" i="20"/>
  <c r="CF88" i="20" s="1"/>
  <c r="BE7" i="31"/>
  <c r="BB7" i="20"/>
  <c r="BJ8" i="31"/>
  <c r="BG8" i="20"/>
  <c r="AF7" i="31"/>
  <c r="AC7" i="20"/>
  <c r="CG8" i="31"/>
  <c r="CD8" i="20"/>
  <c r="CD88" i="20" s="1"/>
  <c r="BC7" i="31"/>
  <c r="AZ7" i="20"/>
  <c r="CN8" i="31"/>
  <c r="CK8" i="20"/>
  <c r="BJ7" i="31"/>
  <c r="BG7" i="20"/>
  <c r="AG8" i="31"/>
  <c r="AD8" i="20"/>
  <c r="K8" i="31"/>
  <c r="H8" i="20"/>
  <c r="R7" i="31"/>
  <c r="O7" i="20"/>
  <c r="U8" i="31"/>
  <c r="R8" i="20"/>
  <c r="AF8" i="31"/>
  <c r="AC8" i="20"/>
  <c r="BT8" i="31"/>
  <c r="BQ8" i="20"/>
  <c r="BO8" i="31"/>
  <c r="BL8" i="20"/>
  <c r="CD8" i="31"/>
  <c r="CA8" i="20"/>
  <c r="CA88" i="20" s="1"/>
  <c r="CA8" i="31"/>
  <c r="BX8" i="20"/>
  <c r="BX88" i="20" s="1"/>
  <c r="AW7" i="31"/>
  <c r="AT7" i="20"/>
  <c r="BB8" i="31"/>
  <c r="AY8" i="20"/>
  <c r="BY8" i="31"/>
  <c r="BV8" i="20"/>
  <c r="AU7" i="31"/>
  <c r="AR7" i="20"/>
  <c r="AR87" i="20" s="1"/>
  <c r="CF8" i="31"/>
  <c r="CC8" i="20"/>
  <c r="CC88" i="20" s="1"/>
  <c r="BB7" i="31"/>
  <c r="AY7" i="20"/>
  <c r="CM7" i="31"/>
  <c r="CJ7" i="20"/>
  <c r="V7" i="31"/>
  <c r="S7" i="20"/>
  <c r="Y8" i="31"/>
  <c r="V8" i="20"/>
  <c r="X8" i="31"/>
  <c r="U8" i="20"/>
  <c r="J7" i="31"/>
  <c r="G7" i="20"/>
  <c r="M8" i="31"/>
  <c r="J8" i="20"/>
  <c r="AQ8" i="31"/>
  <c r="AN8" i="20"/>
  <c r="AN88" i="20" s="1"/>
  <c r="BF7" i="31"/>
  <c r="BC7" i="20"/>
  <c r="AI8" i="31"/>
  <c r="AF8" i="20"/>
  <c r="BA7" i="31"/>
  <c r="AX7" i="20"/>
  <c r="AY8" i="31"/>
  <c r="AV8" i="20"/>
  <c r="AX8" i="31"/>
  <c r="AU8" i="20"/>
  <c r="AV8" i="31"/>
  <c r="AS8" i="20"/>
  <c r="CE8" i="31"/>
  <c r="CB8" i="20"/>
  <c r="CB88" i="20" s="1"/>
  <c r="BG8" i="31"/>
  <c r="BD8" i="20"/>
  <c r="BS8" i="31"/>
  <c r="BP8" i="20"/>
  <c r="AO7" i="31"/>
  <c r="AL7" i="20"/>
  <c r="AL87" i="20" s="1"/>
  <c r="AT8" i="31"/>
  <c r="AQ8" i="20"/>
  <c r="AQ88" i="20" s="1"/>
  <c r="BQ8" i="31"/>
  <c r="BN8" i="20"/>
  <c r="AM7" i="31"/>
  <c r="AJ7" i="20"/>
  <c r="AJ87" i="20" s="1"/>
  <c r="BX8" i="31"/>
  <c r="BU8" i="20"/>
  <c r="AT7" i="31"/>
  <c r="AQ7" i="20"/>
  <c r="AQ87" i="20" s="1"/>
  <c r="CE7" i="31"/>
  <c r="CB7" i="20"/>
  <c r="N7" i="31"/>
  <c r="K7" i="20"/>
  <c r="Q8" i="31"/>
  <c r="N8" i="20"/>
  <c r="P8" i="31"/>
  <c r="M8" i="20"/>
  <c r="J8" i="31"/>
  <c r="G8" i="20"/>
  <c r="X7" i="31"/>
  <c r="U7" i="20"/>
  <c r="AK7" i="31"/>
  <c r="AH7" i="20"/>
  <c r="AH87" i="20" s="1"/>
  <c r="BX7" i="31"/>
  <c r="BU7" i="20"/>
  <c r="AA8" i="31"/>
  <c r="X8" i="20"/>
  <c r="CN7" i="31"/>
  <c r="CK7" i="20"/>
  <c r="BL8" i="31"/>
  <c r="BI8" i="20"/>
  <c r="AN8" i="31"/>
  <c r="AK8" i="20"/>
  <c r="AK88" i="20" s="1"/>
  <c r="BK8" i="31"/>
  <c r="BH8" i="20"/>
  <c r="AG7" i="31"/>
  <c r="AD7" i="20"/>
  <c r="AL8" i="31"/>
  <c r="AI8" i="20"/>
  <c r="AI88" i="20" s="1"/>
  <c r="BI8" i="31"/>
  <c r="BF8" i="20"/>
  <c r="AE7" i="31"/>
  <c r="AB7" i="20"/>
  <c r="BP8" i="31"/>
  <c r="BM8" i="20"/>
  <c r="AL7" i="31"/>
  <c r="AI7" i="20"/>
  <c r="BW7" i="31"/>
  <c r="BT7" i="20"/>
  <c r="I8" i="31"/>
  <c r="F8" i="20"/>
  <c r="H8" i="31"/>
  <c r="E8" i="20"/>
  <c r="P7" i="31"/>
  <c r="M7" i="20"/>
  <c r="AJ7" i="31"/>
  <c r="AG7" i="20"/>
  <c r="AG87" i="20" s="1"/>
  <c r="CJ8" i="31"/>
  <c r="CG8" i="20"/>
  <c r="CG88" i="20" s="1"/>
  <c r="BW8" i="31"/>
  <c r="BT8" i="20"/>
  <c r="BH7" i="31"/>
  <c r="BE7" i="20"/>
  <c r="BD8" i="31"/>
  <c r="BA8" i="20"/>
  <c r="AH7" i="31"/>
  <c r="AE7" i="20"/>
  <c r="BV7" i="31"/>
  <c r="BS7" i="20"/>
  <c r="BQ7" i="31"/>
  <c r="BN7" i="20"/>
  <c r="AP8" i="31"/>
  <c r="AM8" i="20"/>
  <c r="AM88" i="20" s="1"/>
  <c r="CF7" i="31"/>
  <c r="CC7" i="20"/>
  <c r="BC8" i="31"/>
  <c r="AZ8" i="20"/>
  <c r="AD8" i="31"/>
  <c r="AA8" i="20"/>
  <c r="BA8" i="31"/>
  <c r="AX8" i="20"/>
  <c r="BH8" i="31"/>
  <c r="BE8" i="20"/>
  <c r="AD7" i="31"/>
  <c r="AA7" i="20"/>
  <c r="BO7" i="31"/>
  <c r="BL7" i="20"/>
  <c r="T8" i="31"/>
  <c r="Q8" i="20"/>
  <c r="T7" i="31"/>
  <c r="Q7" i="20"/>
  <c r="S7" i="31"/>
  <c r="P7" i="20"/>
  <c r="H7" i="31"/>
  <c r="E7" i="20"/>
  <c r="BB87" i="20" l="1"/>
  <c r="BB91" i="20" s="1"/>
  <c r="CI87" i="20"/>
  <c r="CI91" i="20" s="1"/>
  <c r="CI95" i="20" s="1"/>
  <c r="BZ87" i="20"/>
  <c r="BZ91" i="20" s="1"/>
  <c r="BD87" i="20"/>
  <c r="BD91" i="20" s="1"/>
  <c r="CH87" i="20"/>
  <c r="CH91" i="20" s="1"/>
  <c r="BV88" i="20"/>
  <c r="BV92" i="20" s="1"/>
  <c r="BG87" i="20"/>
  <c r="BG91" i="20" s="1"/>
  <c r="BO88" i="20"/>
  <c r="BO92" i="20" s="1"/>
  <c r="BO99" i="20" s="1"/>
  <c r="BP87" i="20"/>
  <c r="BP91" i="20" s="1"/>
  <c r="BC87" i="20"/>
  <c r="BC91" i="20" s="1"/>
  <c r="BJ88" i="20"/>
  <c r="BJ92" i="20" s="1"/>
  <c r="CJ87" i="20"/>
  <c r="CJ91" i="20" s="1"/>
  <c r="AZ87" i="20"/>
  <c r="AZ91" i="20" s="1"/>
  <c r="BY87" i="20"/>
  <c r="BY91" i="20" s="1"/>
  <c r="BF87" i="20"/>
  <c r="BF91" i="20" s="1"/>
  <c r="BI88" i="20"/>
  <c r="BI92" i="20" s="1"/>
  <c r="BU88" i="20"/>
  <c r="BU92" i="20" s="1"/>
  <c r="BQ88" i="20"/>
  <c r="BQ92" i="20" s="1"/>
  <c r="BA87" i="20"/>
  <c r="BA91" i="20" s="1"/>
  <c r="AW87" i="20"/>
  <c r="AW91" i="20" s="1"/>
  <c r="AZ88" i="20"/>
  <c r="AZ92" i="20" s="1"/>
  <c r="BA88" i="20"/>
  <c r="BA92" i="20" s="1"/>
  <c r="BF88" i="20"/>
  <c r="BF92" i="20" s="1"/>
  <c r="AY88" i="20"/>
  <c r="AY92" i="20" s="1"/>
  <c r="CK88" i="20"/>
  <c r="CK92" i="20" s="1"/>
  <c r="BJ87" i="20"/>
  <c r="BJ91" i="20" s="1"/>
  <c r="AS87" i="20"/>
  <c r="AS91" i="20" s="1"/>
  <c r="CG87" i="20"/>
  <c r="CG91" i="20" s="1"/>
  <c r="BQ87" i="20"/>
  <c r="BQ91" i="20" s="1"/>
  <c r="BL87" i="20"/>
  <c r="BL91" i="20" s="1"/>
  <c r="BM87" i="20"/>
  <c r="BM91" i="20" s="1"/>
  <c r="CA87" i="20"/>
  <c r="CA91" i="20" s="1"/>
  <c r="BT88" i="20"/>
  <c r="BT92" i="20" s="1"/>
  <c r="BT87" i="20"/>
  <c r="BT91" i="20" s="1"/>
  <c r="BU87" i="20"/>
  <c r="BU91" i="20" s="1"/>
  <c r="AU88" i="20"/>
  <c r="AU92" i="20" s="1"/>
  <c r="AY87" i="20"/>
  <c r="AY91" i="20" s="1"/>
  <c r="BO87" i="20"/>
  <c r="BO91" i="20" s="1"/>
  <c r="BO95" i="20" s="1"/>
  <c r="BR87" i="20"/>
  <c r="BR91" i="20" s="1"/>
  <c r="BB88" i="20"/>
  <c r="BB92" i="20" s="1"/>
  <c r="CF87" i="20"/>
  <c r="CF91" i="20" s="1"/>
  <c r="BD88" i="20"/>
  <c r="BD92" i="20" s="1"/>
  <c r="BK87" i="20"/>
  <c r="BK91" i="20" s="1"/>
  <c r="CK110" i="20"/>
  <c r="CK111" i="20" s="1"/>
  <c r="CK112" i="20" s="1"/>
  <c r="CK113" i="20" s="1"/>
  <c r="CK87" i="20"/>
  <c r="BV87" i="20"/>
  <c r="BV91" i="20" s="1"/>
  <c r="CC87" i="20"/>
  <c r="CC91" i="20" s="1"/>
  <c r="BE87" i="20"/>
  <c r="BE91" i="20" s="1"/>
  <c r="BN88" i="20"/>
  <c r="BN92" i="20" s="1"/>
  <c r="AS88" i="20"/>
  <c r="AS92" i="20" s="1"/>
  <c r="AT87" i="20"/>
  <c r="AT91" i="20" s="1"/>
  <c r="AT95" i="20" s="1"/>
  <c r="BE88" i="20"/>
  <c r="BE92" i="20" s="1"/>
  <c r="BN87" i="20"/>
  <c r="BN91" i="20" s="1"/>
  <c r="AI110" i="20"/>
  <c r="AI111" i="20" s="1"/>
  <c r="AI112" i="20" s="1"/>
  <c r="AI113" i="20" s="1"/>
  <c r="AI87" i="20"/>
  <c r="BH88" i="20"/>
  <c r="BH92" i="20" s="1"/>
  <c r="CB87" i="20"/>
  <c r="CB91" i="20" s="1"/>
  <c r="AV88" i="20"/>
  <c r="AV92" i="20" s="1"/>
  <c r="BH87" i="20"/>
  <c r="BH91" i="20" s="1"/>
  <c r="AT88" i="20"/>
  <c r="AT92" i="20" s="1"/>
  <c r="BK88" i="20"/>
  <c r="BK92" i="20" s="1"/>
  <c r="CE87" i="20"/>
  <c r="CE91" i="20" s="1"/>
  <c r="CD87" i="20"/>
  <c r="CD91" i="20" s="1"/>
  <c r="BI87" i="20"/>
  <c r="BI91" i="20" s="1"/>
  <c r="BI95" i="20" s="1"/>
  <c r="BR88" i="20"/>
  <c r="BR92" i="20" s="1"/>
  <c r="AV87" i="20"/>
  <c r="AV91" i="20" s="1"/>
  <c r="AX88" i="20"/>
  <c r="AX92" i="20" s="1"/>
  <c r="BS87" i="20"/>
  <c r="BS91" i="20" s="1"/>
  <c r="BM88" i="20"/>
  <c r="BM92" i="20" s="1"/>
  <c r="BP88" i="20"/>
  <c r="BP92" i="20" s="1"/>
  <c r="AX87" i="20"/>
  <c r="AX91" i="20" s="1"/>
  <c r="BL88" i="20"/>
  <c r="BL92" i="20" s="1"/>
  <c r="BG88" i="20"/>
  <c r="BG92" i="20" s="1"/>
  <c r="BS88" i="20"/>
  <c r="BS92" i="20" s="1"/>
  <c r="BW87" i="20"/>
  <c r="BW91" i="20" s="1"/>
  <c r="BC88" i="20"/>
  <c r="BC92" i="20" s="1"/>
  <c r="BC99" i="20" s="1"/>
  <c r="BX87" i="20"/>
  <c r="BX91" i="20" s="1"/>
  <c r="AW88" i="20"/>
  <c r="AW92" i="20" s="1"/>
  <c r="AU87" i="20"/>
  <c r="AU91" i="20" s="1"/>
  <c r="AJ763" i="20"/>
  <c r="AI764" i="20"/>
  <c r="AN92" i="20"/>
  <c r="AN99" i="20" s="1"/>
  <c r="AN764" i="20"/>
  <c r="AN770" i="20" s="1"/>
  <c r="AL92" i="20"/>
  <c r="AL106" i="20" s="1"/>
  <c r="AL137" i="20" s="1"/>
  <c r="AL795" i="20" s="1"/>
  <c r="AL805" i="20" s="1"/>
  <c r="AL764" i="20"/>
  <c r="AH764" i="20"/>
  <c r="AR92" i="20"/>
  <c r="AR99" i="20" s="1"/>
  <c r="AR764" i="20"/>
  <c r="AR770" i="20" s="1"/>
  <c r="AM92" i="20"/>
  <c r="AM106" i="20" s="1"/>
  <c r="AM137" i="20" s="1"/>
  <c r="AM795" i="20" s="1"/>
  <c r="AM805" i="20" s="1"/>
  <c r="AM764" i="20"/>
  <c r="AQ92" i="20"/>
  <c r="AQ99" i="20" s="1"/>
  <c r="AQ764" i="20"/>
  <c r="AQ770" i="20" s="1"/>
  <c r="AN91" i="20"/>
  <c r="AN95" i="20" s="1"/>
  <c r="AN763" i="20"/>
  <c r="AN769" i="20" s="1"/>
  <c r="AO91" i="20"/>
  <c r="AO95" i="20" s="1"/>
  <c r="AO763" i="20"/>
  <c r="AO769" i="20" s="1"/>
  <c r="AH110" i="20"/>
  <c r="AH111" i="20" s="1"/>
  <c r="AH112" i="20" s="1"/>
  <c r="AH113" i="20" s="1"/>
  <c r="AH761" i="20"/>
  <c r="AH763" i="20"/>
  <c r="AL91" i="20"/>
  <c r="AL102" i="20" s="1"/>
  <c r="AL763" i="20"/>
  <c r="AP91" i="20"/>
  <c r="AP95" i="20" s="1"/>
  <c r="AP763" i="20"/>
  <c r="AP769" i="20" s="1"/>
  <c r="AJ764" i="20"/>
  <c r="AI763" i="20"/>
  <c r="AG763" i="20"/>
  <c r="AQ91" i="20"/>
  <c r="AQ95" i="20" s="1"/>
  <c r="AQ763" i="20"/>
  <c r="AQ769" i="20" s="1"/>
  <c r="AR91" i="20"/>
  <c r="AR95" i="20" s="1"/>
  <c r="AR763" i="20"/>
  <c r="AR769" i="20" s="1"/>
  <c r="AK91" i="20"/>
  <c r="AK102" i="20" s="1"/>
  <c r="AK763" i="20"/>
  <c r="AM110" i="20"/>
  <c r="AM111" i="20" s="1"/>
  <c r="AM112" i="20" s="1"/>
  <c r="AM113" i="20" s="1"/>
  <c r="AM763" i="20"/>
  <c r="AJ110" i="20"/>
  <c r="AJ111" i="20" s="1"/>
  <c r="AJ112" i="20" s="1"/>
  <c r="AJ113" i="20" s="1"/>
  <c r="AG764" i="20"/>
  <c r="AK92" i="20"/>
  <c r="AK106" i="20" s="1"/>
  <c r="AK137" i="20" s="1"/>
  <c r="AK795" i="20" s="1"/>
  <c r="AK805" i="20" s="1"/>
  <c r="AK764" i="20"/>
  <c r="AP92" i="20"/>
  <c r="AP99" i="20" s="1"/>
  <c r="AP764" i="20"/>
  <c r="AP770" i="20" s="1"/>
  <c r="AO92" i="20"/>
  <c r="AO99" i="20" s="1"/>
  <c r="AO764" i="20"/>
  <c r="AO770" i="20" s="1"/>
  <c r="AG110" i="20"/>
  <c r="AG111" i="20" s="1"/>
  <c r="AG112" i="20" s="1"/>
  <c r="AG113" i="20" s="1"/>
  <c r="AY110" i="20"/>
  <c r="AY111" i="20" s="1"/>
  <c r="AY112" i="20" s="1"/>
  <c r="AY113" i="20" s="1"/>
  <c r="BW110" i="20"/>
  <c r="BW111" i="20" s="1"/>
  <c r="BW112" i="20" s="1"/>
  <c r="BW113" i="20" s="1"/>
  <c r="CF110" i="20"/>
  <c r="CF111" i="20" s="1"/>
  <c r="CF112" i="20" s="1"/>
  <c r="CF113" i="20" s="1"/>
  <c r="BR110" i="20"/>
  <c r="BR111" i="20" s="1"/>
  <c r="BR112" i="20" s="1"/>
  <c r="BR113" i="20" s="1"/>
  <c r="BD110" i="20"/>
  <c r="BD111" i="20" s="1"/>
  <c r="BD112" i="20" s="1"/>
  <c r="BD113" i="20" s="1"/>
  <c r="BL110" i="20"/>
  <c r="BL111" i="20" s="1"/>
  <c r="BL112" i="20" s="1"/>
  <c r="BL113" i="20" s="1"/>
  <c r="AO110" i="20"/>
  <c r="AO111" i="20" s="1"/>
  <c r="AO112" i="20" s="1"/>
  <c r="AO113" i="20" s="1"/>
  <c r="BZ110" i="20"/>
  <c r="BZ111" i="20" s="1"/>
  <c r="BZ112" i="20" s="1"/>
  <c r="BZ113" i="20" s="1"/>
  <c r="BT110" i="20"/>
  <c r="BT111" i="20" s="1"/>
  <c r="BT112" i="20" s="1"/>
  <c r="BT113" i="20" s="1"/>
  <c r="BP110" i="20"/>
  <c r="BP111" i="20" s="1"/>
  <c r="BP112" i="20" s="1"/>
  <c r="BP113" i="20" s="1"/>
  <c r="AZ110" i="20"/>
  <c r="AZ111" i="20" s="1"/>
  <c r="AZ112" i="20" s="1"/>
  <c r="AZ113" i="20" s="1"/>
  <c r="BE110" i="20"/>
  <c r="BE111" i="20" s="1"/>
  <c r="BE112" i="20" s="1"/>
  <c r="BE113" i="20" s="1"/>
  <c r="AT110" i="20"/>
  <c r="AT111" i="20" s="1"/>
  <c r="AT112" i="20" s="1"/>
  <c r="AT113" i="20" s="1"/>
  <c r="CG110" i="20"/>
  <c r="CG111" i="20" s="1"/>
  <c r="CG112" i="20" s="1"/>
  <c r="CG113" i="20" s="1"/>
  <c r="AS110" i="20"/>
  <c r="AS111" i="20" s="1"/>
  <c r="AS112" i="20" s="1"/>
  <c r="AS113" i="20" s="1"/>
  <c r="BJ110" i="20"/>
  <c r="BJ111" i="20" s="1"/>
  <c r="BJ112" i="20" s="1"/>
  <c r="BJ113" i="20" s="1"/>
  <c r="BF110" i="20"/>
  <c r="BF111" i="20" s="1"/>
  <c r="BF112" i="20" s="1"/>
  <c r="BF113" i="20" s="1"/>
  <c r="CA110" i="20"/>
  <c r="CA111" i="20" s="1"/>
  <c r="CA112" i="20" s="1"/>
  <c r="CA113" i="20" s="1"/>
  <c r="BC110" i="20"/>
  <c r="BC111" i="20" s="1"/>
  <c r="BC112" i="20" s="1"/>
  <c r="BC113" i="20" s="1"/>
  <c r="AN110" i="20"/>
  <c r="AN111" i="20" s="1"/>
  <c r="AN112" i="20" s="1"/>
  <c r="AN113" i="20" s="1"/>
  <c r="AK110" i="20"/>
  <c r="AK111" i="20" s="1"/>
  <c r="AK112" i="20" s="1"/>
  <c r="AK113" i="20" s="1"/>
  <c r="BG110" i="20"/>
  <c r="BG111" i="20" s="1"/>
  <c r="BG112" i="20" s="1"/>
  <c r="BG113" i="20" s="1"/>
  <c r="AQ110" i="20"/>
  <c r="AQ111" i="20" s="1"/>
  <c r="AQ112" i="20" s="1"/>
  <c r="AQ113" i="20" s="1"/>
  <c r="BQ110" i="20"/>
  <c r="BQ111" i="20" s="1"/>
  <c r="BQ112" i="20" s="1"/>
  <c r="BQ113" i="20" s="1"/>
  <c r="BY110" i="20"/>
  <c r="BY111" i="20" s="1"/>
  <c r="BY112" i="20" s="1"/>
  <c r="BY113" i="20" s="1"/>
  <c r="CH110" i="20"/>
  <c r="CH111" i="20" s="1"/>
  <c r="CH112" i="20" s="1"/>
  <c r="CH113" i="20" s="1"/>
  <c r="AU110" i="20"/>
  <c r="AU111" i="20" s="1"/>
  <c r="AU112" i="20" s="1"/>
  <c r="AU113" i="20" s="1"/>
  <c r="BM110" i="20"/>
  <c r="BM111" i="20" s="1"/>
  <c r="BM112" i="20" s="1"/>
  <c r="BM113" i="20" s="1"/>
  <c r="CI110" i="20"/>
  <c r="CI111" i="20" s="1"/>
  <c r="CI112" i="20" s="1"/>
  <c r="CI113" i="20" s="1"/>
  <c r="CC110" i="20"/>
  <c r="CC111" i="20" s="1"/>
  <c r="CC112" i="20" s="1"/>
  <c r="CC113" i="20" s="1"/>
  <c r="AL110" i="20"/>
  <c r="AL111" i="20" s="1"/>
  <c r="AL112" i="20" s="1"/>
  <c r="AL113" i="20" s="1"/>
  <c r="AW110" i="20"/>
  <c r="AW111" i="20" s="1"/>
  <c r="AW112" i="20" s="1"/>
  <c r="AW113" i="20" s="1"/>
  <c r="CE110" i="20"/>
  <c r="CE111" i="20" s="1"/>
  <c r="CE112" i="20" s="1"/>
  <c r="CE113" i="20" s="1"/>
  <c r="BX110" i="20"/>
  <c r="BX111" i="20" s="1"/>
  <c r="BX112" i="20" s="1"/>
  <c r="BX113" i="20" s="1"/>
  <c r="AP110" i="20"/>
  <c r="AP111" i="20" s="1"/>
  <c r="AP112" i="20" s="1"/>
  <c r="AP113" i="20" s="1"/>
  <c r="AR110" i="20"/>
  <c r="AR111" i="20" s="1"/>
  <c r="AR112" i="20" s="1"/>
  <c r="AR113" i="20" s="1"/>
  <c r="AV110" i="20"/>
  <c r="AV111" i="20" s="1"/>
  <c r="AV112" i="20" s="1"/>
  <c r="AV113" i="20" s="1"/>
  <c r="CD110" i="20"/>
  <c r="CD111" i="20" s="1"/>
  <c r="CD112" i="20" s="1"/>
  <c r="CD113" i="20" s="1"/>
  <c r="BN110" i="20"/>
  <c r="BN111" i="20" s="1"/>
  <c r="BN112" i="20" s="1"/>
  <c r="BN113" i="20" s="1"/>
  <c r="BK110" i="20"/>
  <c r="BK111" i="20" s="1"/>
  <c r="BK112" i="20" s="1"/>
  <c r="BK113" i="20" s="1"/>
  <c r="BA110" i="20"/>
  <c r="BA111" i="20" s="1"/>
  <c r="BA112" i="20" s="1"/>
  <c r="BA113" i="20" s="1"/>
  <c r="BI110" i="20"/>
  <c r="BI111" i="20" s="1"/>
  <c r="BI112" i="20" s="1"/>
  <c r="BI113" i="20" s="1"/>
  <c r="BS110" i="20"/>
  <c r="BS111" i="20" s="1"/>
  <c r="BS112" i="20" s="1"/>
  <c r="BS113" i="20" s="1"/>
  <c r="BB110" i="20"/>
  <c r="BB111" i="20" s="1"/>
  <c r="BB112" i="20" s="1"/>
  <c r="BB113" i="20" s="1"/>
  <c r="AX110" i="20"/>
  <c r="AX111" i="20" s="1"/>
  <c r="AX112" i="20" s="1"/>
  <c r="AX113" i="20" s="1"/>
  <c r="BU110" i="20"/>
  <c r="BU111" i="20" s="1"/>
  <c r="BU112" i="20" s="1"/>
  <c r="BU113" i="20" s="1"/>
  <c r="BV110" i="20"/>
  <c r="BV111" i="20" s="1"/>
  <c r="BV112" i="20" s="1"/>
  <c r="BV113" i="20" s="1"/>
  <c r="CJ110" i="20"/>
  <c r="CJ111" i="20" s="1"/>
  <c r="CJ112" i="20" s="1"/>
  <c r="CJ113" i="20" s="1"/>
  <c r="BH110" i="20"/>
  <c r="BH111" i="20" s="1"/>
  <c r="BH112" i="20" s="1"/>
  <c r="BH113" i="20" s="1"/>
  <c r="CB110" i="20"/>
  <c r="CB111" i="20" s="1"/>
  <c r="CB112" i="20" s="1"/>
  <c r="CB113" i="20" s="1"/>
  <c r="BO110" i="20"/>
  <c r="BO111" i="20" s="1"/>
  <c r="BO112" i="20" s="1"/>
  <c r="BO113" i="20" s="1"/>
  <c r="BZ92" i="20"/>
  <c r="BZ99" i="20" s="1"/>
  <c r="CL7" i="20"/>
  <c r="CK91" i="20"/>
  <c r="CK95" i="20" s="1"/>
  <c r="CB92" i="20"/>
  <c r="CB99" i="20" s="1"/>
  <c r="BW92" i="20"/>
  <c r="BW99" i="20" s="1"/>
  <c r="CI92" i="20"/>
  <c r="CI99" i="20" s="1"/>
  <c r="BX92" i="20"/>
  <c r="BX99" i="20" s="1"/>
  <c r="CJ92" i="20"/>
  <c r="CJ99" i="20" s="1"/>
  <c r="CH92" i="20"/>
  <c r="CH99" i="20" s="1"/>
  <c r="AM91" i="20"/>
  <c r="AM102" i="20" s="1"/>
  <c r="BY92" i="20"/>
  <c r="BY99" i="20" s="1"/>
  <c r="CF92" i="20"/>
  <c r="CF99" i="20" s="1"/>
  <c r="CE92" i="20"/>
  <c r="CE99" i="20" s="1"/>
  <c r="CD92" i="20"/>
  <c r="CD99" i="20" s="1"/>
  <c r="CG92" i="20"/>
  <c r="CG99" i="20" s="1"/>
  <c r="CC92" i="20"/>
  <c r="CC99" i="20" s="1"/>
  <c r="CA92" i="20"/>
  <c r="CA99" i="20" s="1"/>
  <c r="CL8" i="20"/>
  <c r="CM5" i="20"/>
  <c r="CM6" i="20"/>
  <c r="AV99" i="20" l="1"/>
  <c r="AV106" i="20"/>
  <c r="AV137" i="20" s="1"/>
  <c r="AW95" i="20"/>
  <c r="AW102" i="20"/>
  <c r="BP99" i="20"/>
  <c r="BP106" i="20"/>
  <c r="BP137" i="20" s="1"/>
  <c r="CA95" i="20"/>
  <c r="CA102" i="20"/>
  <c r="CA129" i="20" s="1"/>
  <c r="CA130" i="20" s="1"/>
  <c r="BJ95" i="20"/>
  <c r="BJ102" i="20"/>
  <c r="BJ129" i="20" s="1"/>
  <c r="BJ130" i="20" s="1"/>
  <c r="BY95" i="20"/>
  <c r="BY102" i="20"/>
  <c r="BY129" i="20" s="1"/>
  <c r="BY130" i="20" s="1"/>
  <c r="BQ99" i="20"/>
  <c r="BQ106" i="20"/>
  <c r="BQ137" i="20" s="1"/>
  <c r="BN99" i="20"/>
  <c r="BN106" i="20"/>
  <c r="BN137" i="20" s="1"/>
  <c r="BG99" i="20"/>
  <c r="BG106" i="20"/>
  <c r="BG137" i="20" s="1"/>
  <c r="CD95" i="20"/>
  <c r="CD102" i="20"/>
  <c r="CD129" i="20" s="1"/>
  <c r="CD130" i="20" s="1"/>
  <c r="BE99" i="20"/>
  <c r="BE106" i="20"/>
  <c r="BE137" i="20" s="1"/>
  <c r="CF95" i="20"/>
  <c r="CF102" i="20"/>
  <c r="CF129" i="20" s="1"/>
  <c r="CF130" i="20" s="1"/>
  <c r="BM95" i="20"/>
  <c r="BM102" i="20"/>
  <c r="BM129" i="20" s="1"/>
  <c r="BM130" i="20" s="1"/>
  <c r="BC95" i="20"/>
  <c r="BC102" i="20"/>
  <c r="BC129" i="20" s="1"/>
  <c r="BC130" i="20" s="1"/>
  <c r="BL99" i="20"/>
  <c r="BL106" i="20"/>
  <c r="BL137" i="20" s="1"/>
  <c r="CE95" i="20"/>
  <c r="CE102" i="20"/>
  <c r="CE129" i="20" s="1"/>
  <c r="CE130" i="20" s="1"/>
  <c r="BB99" i="20"/>
  <c r="BB106" i="20"/>
  <c r="BB137" i="20" s="1"/>
  <c r="BL95" i="20"/>
  <c r="BL102" i="20"/>
  <c r="BL129" i="20" s="1"/>
  <c r="BL130" i="20" s="1"/>
  <c r="BP95" i="20"/>
  <c r="BP102" i="20"/>
  <c r="BP129" i="20" s="1"/>
  <c r="BP130" i="20" s="1"/>
  <c r="AX95" i="20"/>
  <c r="AX102" i="20"/>
  <c r="AX129" i="20" s="1"/>
  <c r="AX130" i="20" s="1"/>
  <c r="BK99" i="20"/>
  <c r="BK106" i="20"/>
  <c r="BK137" i="20" s="1"/>
  <c r="BR95" i="20"/>
  <c r="BR102" i="20"/>
  <c r="BR129" i="20" s="1"/>
  <c r="BR130" i="20" s="1"/>
  <c r="BQ95" i="20"/>
  <c r="BQ102" i="20"/>
  <c r="BQ129" i="20" s="1"/>
  <c r="BQ130" i="20" s="1"/>
  <c r="BA95" i="20"/>
  <c r="BA102" i="20"/>
  <c r="BA129" i="20" s="1"/>
  <c r="BA130" i="20" s="1"/>
  <c r="CG95" i="20"/>
  <c r="CG102" i="20"/>
  <c r="CG129" i="20" s="1"/>
  <c r="CG130" i="20" s="1"/>
  <c r="AS95" i="20"/>
  <c r="AS102" i="20"/>
  <c r="AU95" i="20"/>
  <c r="AU102" i="20"/>
  <c r="AU129" i="20" s="1"/>
  <c r="AU130" i="20" s="1"/>
  <c r="BI99" i="20"/>
  <c r="BI106" i="20"/>
  <c r="BI137" i="20" s="1"/>
  <c r="AW99" i="20"/>
  <c r="AW106" i="20"/>
  <c r="AW137" i="20" s="1"/>
  <c r="BS95" i="20"/>
  <c r="BS102" i="20"/>
  <c r="BS129" i="20" s="1"/>
  <c r="BS130" i="20" s="1"/>
  <c r="CC95" i="20"/>
  <c r="CC102" i="20"/>
  <c r="CC129" i="20" s="1"/>
  <c r="CC130" i="20" s="1"/>
  <c r="AU99" i="20"/>
  <c r="AU106" i="20"/>
  <c r="AU137" i="20" s="1"/>
  <c r="BF95" i="20"/>
  <c r="BF102" i="20"/>
  <c r="BF129" i="20" s="1"/>
  <c r="BF130" i="20" s="1"/>
  <c r="CH95" i="20"/>
  <c r="CH102" i="20"/>
  <c r="CH129" i="20" s="1"/>
  <c r="CH130" i="20" s="1"/>
  <c r="BX95" i="20"/>
  <c r="BX102" i="20"/>
  <c r="BX129" i="20" s="1"/>
  <c r="BX130" i="20" s="1"/>
  <c r="AX99" i="20"/>
  <c r="AX106" i="20"/>
  <c r="AX137" i="20" s="1"/>
  <c r="CB95" i="20"/>
  <c r="CB102" i="20"/>
  <c r="CB129" i="20" s="1"/>
  <c r="CB130" i="20" s="1"/>
  <c r="BV95" i="20"/>
  <c r="BV102" i="20"/>
  <c r="BV129" i="20" s="1"/>
  <c r="BV130" i="20" s="1"/>
  <c r="BU95" i="20"/>
  <c r="BU102" i="20"/>
  <c r="BU129" i="20" s="1"/>
  <c r="BU130" i="20" s="1"/>
  <c r="CK99" i="20"/>
  <c r="CK106" i="20"/>
  <c r="CK137" i="20" s="1"/>
  <c r="BD95" i="20"/>
  <c r="BD102" i="20"/>
  <c r="BD129" i="20" s="1"/>
  <c r="BD130" i="20" s="1"/>
  <c r="AS99" i="20"/>
  <c r="AS106" i="20"/>
  <c r="AS137" i="20" s="1"/>
  <c r="BU99" i="20"/>
  <c r="BU106" i="20"/>
  <c r="BU137" i="20" s="1"/>
  <c r="BM99" i="20"/>
  <c r="BM106" i="20"/>
  <c r="BM137" i="20" s="1"/>
  <c r="AV95" i="20"/>
  <c r="AV102" i="20"/>
  <c r="AV129" i="20" s="1"/>
  <c r="AV130" i="20" s="1"/>
  <c r="BH99" i="20"/>
  <c r="BH106" i="20"/>
  <c r="BH137" i="20" s="1"/>
  <c r="BT95" i="20"/>
  <c r="BT102" i="20"/>
  <c r="BT129" i="20" s="1"/>
  <c r="BT130" i="20" s="1"/>
  <c r="AY99" i="20"/>
  <c r="AY106" i="20"/>
  <c r="AY137" i="20" s="1"/>
  <c r="BZ95" i="20"/>
  <c r="BZ102" i="20"/>
  <c r="BZ129" i="20" s="1"/>
  <c r="BZ130" i="20" s="1"/>
  <c r="AT99" i="20"/>
  <c r="AT106" i="20"/>
  <c r="AT137" i="20" s="1"/>
  <c r="BH95" i="20"/>
  <c r="BH102" i="20"/>
  <c r="BH129" i="20" s="1"/>
  <c r="BH130" i="20" s="1"/>
  <c r="BG95" i="20"/>
  <c r="BG102" i="20"/>
  <c r="BG129" i="20" s="1"/>
  <c r="BG130" i="20" s="1"/>
  <c r="BE95" i="20"/>
  <c r="BE102" i="20"/>
  <c r="BE129" i="20" s="1"/>
  <c r="BE130" i="20" s="1"/>
  <c r="AY95" i="20"/>
  <c r="AY102" i="20"/>
  <c r="AY129" i="20" s="1"/>
  <c r="AY130" i="20" s="1"/>
  <c r="BV99" i="20"/>
  <c r="BV106" i="20"/>
  <c r="BV137" i="20" s="1"/>
  <c r="BR99" i="20"/>
  <c r="BR106" i="20"/>
  <c r="BR137" i="20" s="1"/>
  <c r="BT99" i="20"/>
  <c r="BT106" i="20"/>
  <c r="BT137" i="20" s="1"/>
  <c r="BF99" i="20"/>
  <c r="BF106" i="20"/>
  <c r="BF137" i="20" s="1"/>
  <c r="AZ95" i="20"/>
  <c r="AZ102" i="20"/>
  <c r="AZ129" i="20" s="1"/>
  <c r="AZ130" i="20" s="1"/>
  <c r="BW95" i="20"/>
  <c r="BW102" i="20"/>
  <c r="BW129" i="20" s="1"/>
  <c r="BW130" i="20" s="1"/>
  <c r="BK95" i="20"/>
  <c r="BK102" i="20"/>
  <c r="BA99" i="20"/>
  <c r="BA106" i="20"/>
  <c r="BA137" i="20" s="1"/>
  <c r="CJ95" i="20"/>
  <c r="CJ102" i="20"/>
  <c r="CJ129" i="20" s="1"/>
  <c r="CJ130" i="20" s="1"/>
  <c r="BS99" i="20"/>
  <c r="BS106" i="20"/>
  <c r="BS137" i="20" s="1"/>
  <c r="BN95" i="20"/>
  <c r="BN102" i="20"/>
  <c r="BN129" i="20" s="1"/>
  <c r="BN130" i="20" s="1"/>
  <c r="BD99" i="20"/>
  <c r="BD106" i="20"/>
  <c r="BD137" i="20" s="1"/>
  <c r="AZ99" i="20"/>
  <c r="AZ106" i="20"/>
  <c r="AZ137" i="20" s="1"/>
  <c r="BJ99" i="20"/>
  <c r="BJ106" i="20"/>
  <c r="BJ137" i="20" s="1"/>
  <c r="BB95" i="20"/>
  <c r="BB102" i="20"/>
  <c r="BB129" i="20" s="1"/>
  <c r="BB130" i="20" s="1"/>
  <c r="BI102" i="20"/>
  <c r="BI129" i="20" s="1"/>
  <c r="BI130" i="20" s="1"/>
  <c r="CL88" i="20"/>
  <c r="CL92" i="20" s="1"/>
  <c r="CI102" i="20"/>
  <c r="CI129" i="20" s="1"/>
  <c r="CI130" i="20" s="1"/>
  <c r="BO106" i="20"/>
  <c r="BO137" i="20" s="1"/>
  <c r="BC106" i="20"/>
  <c r="BC137" i="20" s="1"/>
  <c r="BO102" i="20"/>
  <c r="BO129" i="20" s="1"/>
  <c r="BO130" i="20" s="1"/>
  <c r="AN102" i="20"/>
  <c r="CL110" i="20"/>
  <c r="CL111" i="20" s="1"/>
  <c r="CL112" i="20" s="1"/>
  <c r="CL113" i="20" s="1"/>
  <c r="CL87" i="20"/>
  <c r="CL91" i="20" s="1"/>
  <c r="CL95" i="20" s="1"/>
  <c r="AT102" i="20"/>
  <c r="AQ106" i="20"/>
  <c r="AQ137" i="20" s="1"/>
  <c r="AQ795" i="20" s="1"/>
  <c r="AQ805" i="20" s="1"/>
  <c r="AQ811" i="20" s="1"/>
  <c r="AO106" i="20"/>
  <c r="AO137" i="20" s="1"/>
  <c r="AO795" i="20" s="1"/>
  <c r="AO805" i="20" s="1"/>
  <c r="AO811" i="20" s="1"/>
  <c r="AR102" i="20"/>
  <c r="AR129" i="20" s="1"/>
  <c r="AN106" i="20"/>
  <c r="AN137" i="20" s="1"/>
  <c r="AN795" i="20" s="1"/>
  <c r="AN805" i="20" s="1"/>
  <c r="AN811" i="20" s="1"/>
  <c r="AM129" i="20"/>
  <c r="AM130" i="20" s="1"/>
  <c r="AM788" i="20" s="1"/>
  <c r="AM798" i="20" s="1"/>
  <c r="AM814" i="20" s="1"/>
  <c r="AP102" i="20"/>
  <c r="AP129" i="20" s="1"/>
  <c r="AR106" i="20"/>
  <c r="AR137" i="20" s="1"/>
  <c r="AR795" i="20" s="1"/>
  <c r="AR805" i="20" s="1"/>
  <c r="AR811" i="20" s="1"/>
  <c r="AQ102" i="20"/>
  <c r="AQ129" i="20" s="1"/>
  <c r="AP106" i="20"/>
  <c r="AP137" i="20" s="1"/>
  <c r="AP795" i="20" s="1"/>
  <c r="AP805" i="20" s="1"/>
  <c r="AP816" i="20" s="1"/>
  <c r="AP822" i="20" s="1"/>
  <c r="AK816" i="20"/>
  <c r="AK811" i="20"/>
  <c r="AL811" i="20"/>
  <c r="AL816" i="20"/>
  <c r="AO102" i="20"/>
  <c r="AO129" i="20" s="1"/>
  <c r="AM811" i="20"/>
  <c r="AM816" i="20"/>
  <c r="BK129" i="20"/>
  <c r="BK130" i="20" s="1"/>
  <c r="AS129" i="20"/>
  <c r="AS130" i="20" s="1"/>
  <c r="AT129" i="20"/>
  <c r="AT130" i="20" s="1"/>
  <c r="AN129" i="20"/>
  <c r="AK129" i="20"/>
  <c r="AK787" i="20" s="1"/>
  <c r="AK797" i="20" s="1"/>
  <c r="CD106" i="20"/>
  <c r="CD137" i="20" s="1"/>
  <c r="CJ106" i="20"/>
  <c r="CJ137" i="20" s="1"/>
  <c r="BZ106" i="20"/>
  <c r="BZ137" i="20" s="1"/>
  <c r="CI106" i="20"/>
  <c r="CI137" i="20" s="1"/>
  <c r="CA106" i="20"/>
  <c r="CA137" i="20" s="1"/>
  <c r="BY106" i="20"/>
  <c r="BY137" i="20" s="1"/>
  <c r="CC106" i="20"/>
  <c r="CC137" i="20" s="1"/>
  <c r="CB106" i="20"/>
  <c r="CB137" i="20" s="1"/>
  <c r="AW129" i="20"/>
  <c r="AW130" i="20" s="1"/>
  <c r="CG106" i="20"/>
  <c r="CG137" i="20" s="1"/>
  <c r="CH106" i="20"/>
  <c r="CH137" i="20" s="1"/>
  <c r="CE106" i="20"/>
  <c r="CE137" i="20" s="1"/>
  <c r="BX106" i="20"/>
  <c r="BX137" i="20" s="1"/>
  <c r="CF106" i="20"/>
  <c r="CF137" i="20" s="1"/>
  <c r="BW106" i="20"/>
  <c r="BW137" i="20" s="1"/>
  <c r="CK102" i="20"/>
  <c r="CK129" i="20" s="1"/>
  <c r="CK130" i="20" s="1"/>
  <c r="AL129" i="20"/>
  <c r="CM7" i="20"/>
  <c r="CM8" i="20"/>
  <c r="CN5" i="20"/>
  <c r="CN6" i="20"/>
  <c r="AN816" i="20" l="1"/>
  <c r="AN822" i="20" s="1"/>
  <c r="CL99" i="20"/>
  <c r="CL106" i="20"/>
  <c r="CL137" i="20" s="1"/>
  <c r="CM110" i="20"/>
  <c r="CM111" i="20" s="1"/>
  <c r="CM112" i="20" s="1"/>
  <c r="CM113" i="20" s="1"/>
  <c r="CM87" i="20"/>
  <c r="CM91" i="20" s="1"/>
  <c r="CM95" i="20" s="1"/>
  <c r="AR816" i="20"/>
  <c r="AR822" i="20" s="1"/>
  <c r="AQ816" i="20"/>
  <c r="AQ822" i="20" s="1"/>
  <c r="AM787" i="20"/>
  <c r="AM797" i="20" s="1"/>
  <c r="AM807" i="20" s="1"/>
  <c r="AO816" i="20"/>
  <c r="AO822" i="20" s="1"/>
  <c r="CM88" i="20"/>
  <c r="CM92" i="20" s="1"/>
  <c r="AP811" i="20"/>
  <c r="AN130" i="20"/>
  <c r="AN788" i="20" s="1"/>
  <c r="AN798" i="20" s="1"/>
  <c r="AN814" i="20" s="1"/>
  <c r="AN787" i="20"/>
  <c r="AN797" i="20" s="1"/>
  <c r="AO130" i="20"/>
  <c r="AO788" i="20" s="1"/>
  <c r="AO798" i="20" s="1"/>
  <c r="AO814" i="20" s="1"/>
  <c r="AO787" i="20"/>
  <c r="AO797" i="20" s="1"/>
  <c r="AR130" i="20"/>
  <c r="AR788" i="20" s="1"/>
  <c r="AR798" i="20" s="1"/>
  <c r="AR787" i="20"/>
  <c r="AR797" i="20" s="1"/>
  <c r="AR813" i="20" s="1"/>
  <c r="AK807" i="20"/>
  <c r="AK813" i="20"/>
  <c r="AK815" i="20" s="1"/>
  <c r="AQ130" i="20"/>
  <c r="AQ788" i="20" s="1"/>
  <c r="AQ798" i="20" s="1"/>
  <c r="AQ814" i="20" s="1"/>
  <c r="AQ787" i="20"/>
  <c r="AQ797" i="20" s="1"/>
  <c r="AP130" i="20"/>
  <c r="AP788" i="20" s="1"/>
  <c r="AP798" i="20" s="1"/>
  <c r="AP814" i="20" s="1"/>
  <c r="AP787" i="20"/>
  <c r="AP797" i="20" s="1"/>
  <c r="AL130" i="20"/>
  <c r="AL788" i="20" s="1"/>
  <c r="AL798" i="20" s="1"/>
  <c r="AL814" i="20" s="1"/>
  <c r="AL787" i="20"/>
  <c r="AL797" i="20" s="1"/>
  <c r="AK130" i="20"/>
  <c r="AK788" i="20" s="1"/>
  <c r="AK798" i="20" s="1"/>
  <c r="AK814" i="20" s="1"/>
  <c r="CL102" i="20"/>
  <c r="CL129" i="20" s="1"/>
  <c r="CL130" i="20" s="1"/>
  <c r="CN7" i="20"/>
  <c r="CO5" i="20"/>
  <c r="CO6" i="20"/>
  <c r="CN8" i="20"/>
  <c r="AM813" i="20" l="1"/>
  <c r="AM815" i="20" s="1"/>
  <c r="CM99" i="20"/>
  <c r="CM106" i="20"/>
  <c r="CM137" i="20" s="1"/>
  <c r="CN88" i="20"/>
  <c r="CN92" i="20" s="1"/>
  <c r="CN110" i="20"/>
  <c r="CN111" i="20" s="1"/>
  <c r="CN112" i="20" s="1"/>
  <c r="CN113" i="20" s="1"/>
  <c r="CN87" i="20"/>
  <c r="CN91" i="20" s="1"/>
  <c r="CN95" i="20" s="1"/>
  <c r="AQ813" i="20"/>
  <c r="AQ815" i="20" s="1"/>
  <c r="AQ821" i="20" s="1"/>
  <c r="AQ807" i="20"/>
  <c r="AR807" i="20"/>
  <c r="AR814" i="20"/>
  <c r="AR815" i="20" s="1"/>
  <c r="AR821" i="20" s="1"/>
  <c r="AO807" i="20"/>
  <c r="AO813" i="20"/>
  <c r="AO815" i="20" s="1"/>
  <c r="AO821" i="20" s="1"/>
  <c r="AL807" i="20"/>
  <c r="AL813" i="20"/>
  <c r="AL815" i="20" s="1"/>
  <c r="AP813" i="20"/>
  <c r="AP815" i="20" s="1"/>
  <c r="AP821" i="20" s="1"/>
  <c r="AP807" i="20"/>
  <c r="AN813" i="20"/>
  <c r="AN815" i="20" s="1"/>
  <c r="AN821" i="20" s="1"/>
  <c r="AN807" i="20"/>
  <c r="CM102" i="20"/>
  <c r="CM129" i="20" s="1"/>
  <c r="CM130" i="20" s="1"/>
  <c r="CO7" i="20"/>
  <c r="CO8" i="20"/>
  <c r="CO88" i="20" s="1"/>
  <c r="A11" i="33"/>
  <c r="CN99" i="20" l="1"/>
  <c r="CN106" i="20"/>
  <c r="CN137" i="20" s="1"/>
  <c r="CO87" i="20"/>
  <c r="CO91" i="20" s="1"/>
  <c r="CN102" i="20"/>
  <c r="CN129" i="20" s="1"/>
  <c r="CN130" i="20" s="1"/>
  <c r="CO110" i="20"/>
  <c r="CO111" i="20" s="1"/>
  <c r="CO112" i="20" s="1"/>
  <c r="CO113" i="20" s="1"/>
  <c r="CO92" i="20"/>
  <c r="CO99" i="20" s="1"/>
  <c r="CO95" i="20" l="1"/>
  <c r="CO102" i="20"/>
  <c r="CO129" i="20" s="1"/>
  <c r="CO130" i="20" s="1"/>
  <c r="CO106" i="20"/>
  <c r="CO137" i="20" s="1"/>
  <c r="BP97" i="33" l="1"/>
  <c r="BP96" i="33"/>
  <c r="BP67" i="33"/>
  <c r="BQ67" i="33" s="1"/>
  <c r="BR67" i="33" s="1"/>
  <c r="BS67" i="33" s="1"/>
  <c r="BT67" i="33" s="1"/>
  <c r="BU67" i="33" s="1"/>
  <c r="BV67" i="33" s="1"/>
  <c r="BW67" i="33" s="1"/>
  <c r="BX67" i="33" s="1"/>
  <c r="BY67" i="33" s="1"/>
  <c r="BZ67" i="33" s="1"/>
  <c r="CA67" i="33" s="1"/>
  <c r="CB67" i="33" s="1"/>
  <c r="CC67" i="33" s="1"/>
  <c r="CD67" i="33" s="1"/>
  <c r="CE67" i="33" s="1"/>
  <c r="CF67" i="33" s="1"/>
  <c r="CG67" i="33" s="1"/>
  <c r="CH67" i="33" s="1"/>
  <c r="CI67" i="33" s="1"/>
  <c r="CJ67" i="33" s="1"/>
  <c r="CK67" i="33" s="1"/>
  <c r="CL67" i="33" s="1"/>
  <c r="CM67" i="33" s="1"/>
  <c r="CN67" i="33" s="1"/>
  <c r="BP66" i="33"/>
  <c r="BQ66" i="33" s="1"/>
  <c r="BR66" i="33" s="1"/>
  <c r="BS66" i="33" s="1"/>
  <c r="BT66" i="33" s="1"/>
  <c r="BU66" i="33" s="1"/>
  <c r="BV66" i="33" s="1"/>
  <c r="BW66" i="33" s="1"/>
  <c r="BX66" i="33" s="1"/>
  <c r="BY66" i="33" s="1"/>
  <c r="BZ66" i="33" s="1"/>
  <c r="CA66" i="33" s="1"/>
  <c r="CB66" i="33" s="1"/>
  <c r="CC66" i="33" s="1"/>
  <c r="CD66" i="33" s="1"/>
  <c r="CE66" i="33" s="1"/>
  <c r="CF66" i="33" s="1"/>
  <c r="CG66" i="33" s="1"/>
  <c r="CH66" i="33" s="1"/>
  <c r="CI66" i="33" s="1"/>
  <c r="CJ66" i="33" s="1"/>
  <c r="CK66" i="33" s="1"/>
  <c r="CL66" i="33" s="1"/>
  <c r="CM66" i="33" s="1"/>
  <c r="CN66" i="33" s="1"/>
  <c r="H43" i="31"/>
  <c r="I43" i="31"/>
  <c r="J43" i="31"/>
  <c r="K43" i="31"/>
  <c r="L43" i="31"/>
  <c r="M43" i="31"/>
  <c r="N43" i="31"/>
  <c r="O43" i="31"/>
  <c r="P43" i="31"/>
  <c r="Q43" i="31"/>
  <c r="R43" i="31"/>
  <c r="S43" i="31"/>
  <c r="T43" i="31"/>
  <c r="U43" i="31"/>
  <c r="V43" i="31"/>
  <c r="W43" i="31"/>
  <c r="X43" i="31"/>
  <c r="Y43" i="31"/>
  <c r="Z43" i="31"/>
  <c r="AA43" i="31"/>
  <c r="AB43" i="31"/>
  <c r="AC43" i="31"/>
  <c r="AD43" i="31"/>
  <c r="AE43" i="31"/>
  <c r="AF43" i="31"/>
  <c r="AG43" i="31"/>
  <c r="AH43" i="31"/>
  <c r="AI43" i="31"/>
  <c r="AJ43" i="31"/>
  <c r="AK43" i="31"/>
  <c r="AL43" i="31"/>
  <c r="AM43" i="31"/>
  <c r="AN43" i="31"/>
  <c r="AO43" i="31"/>
  <c r="AP43" i="31"/>
  <c r="AQ43" i="31"/>
  <c r="AR43" i="31"/>
  <c r="AS43" i="31"/>
  <c r="AT43" i="31"/>
  <c r="AU43" i="31"/>
  <c r="AV43" i="31"/>
  <c r="AW43" i="31"/>
  <c r="AX43" i="31"/>
  <c r="AY43" i="31"/>
  <c r="AZ43" i="31"/>
  <c r="BA43" i="31"/>
  <c r="BB43" i="31"/>
  <c r="BC43" i="31"/>
  <c r="BD43" i="31"/>
  <c r="BE43" i="31"/>
  <c r="BF43" i="31"/>
  <c r="BG43" i="31"/>
  <c r="BH43" i="31"/>
  <c r="BI43" i="31"/>
  <c r="BJ43" i="31"/>
  <c r="BK43" i="31"/>
  <c r="BL43" i="31"/>
  <c r="BM43" i="31"/>
  <c r="BN43" i="31"/>
  <c r="BO43" i="31"/>
  <c r="BP43" i="31"/>
  <c r="BQ43" i="31"/>
  <c r="BR43" i="31"/>
  <c r="BS43" i="31"/>
  <c r="BT43" i="31"/>
  <c r="BU43" i="31"/>
  <c r="BV43" i="31"/>
  <c r="BW43" i="31"/>
  <c r="BX43" i="31"/>
  <c r="BY43" i="31"/>
  <c r="BZ43" i="31"/>
  <c r="CA43" i="31"/>
  <c r="CB43" i="31"/>
  <c r="CC43" i="31"/>
  <c r="CD43" i="31"/>
  <c r="CE43" i="31"/>
  <c r="CF43" i="31"/>
  <c r="CG43" i="31"/>
  <c r="CH43" i="31"/>
  <c r="CI43" i="31"/>
  <c r="CJ43" i="31"/>
  <c r="CK43" i="31"/>
  <c r="CL43" i="31"/>
  <c r="CM43" i="31"/>
  <c r="CN43" i="31"/>
  <c r="G43" i="31"/>
  <c r="BQ96" i="33" l="1"/>
  <c r="BQ97" i="33"/>
  <c r="M18" i="31"/>
  <c r="U18" i="31"/>
  <c r="AS18" i="31"/>
  <c r="BA18" i="31"/>
  <c r="BI18" i="31"/>
  <c r="BQ18" i="31"/>
  <c r="BY18" i="31"/>
  <c r="X19" i="31"/>
  <c r="AF19" i="31"/>
  <c r="AN19" i="31"/>
  <c r="AV19" i="31"/>
  <c r="BD19" i="31"/>
  <c r="BL19" i="31"/>
  <c r="N18" i="31"/>
  <c r="V18" i="31"/>
  <c r="AD18" i="31"/>
  <c r="AL18" i="31"/>
  <c r="BB18" i="31"/>
  <c r="BJ18" i="31"/>
  <c r="BR18" i="31"/>
  <c r="BZ18" i="31"/>
  <c r="CH18" i="31"/>
  <c r="I19" i="31"/>
  <c r="Q19" i="31"/>
  <c r="Y19" i="31"/>
  <c r="AG19" i="31"/>
  <c r="AO19" i="31"/>
  <c r="AW19" i="31"/>
  <c r="BE19" i="31"/>
  <c r="BM19" i="31"/>
  <c r="BU19" i="31"/>
  <c r="CC19" i="31"/>
  <c r="CK19" i="31"/>
  <c r="I18" i="31"/>
  <c r="Q18" i="31"/>
  <c r="Y18" i="31"/>
  <c r="AG18" i="31"/>
  <c r="AW18" i="31"/>
  <c r="BE18" i="31"/>
  <c r="BM18" i="31"/>
  <c r="BU18" i="31"/>
  <c r="CC18" i="31"/>
  <c r="CK18" i="31"/>
  <c r="L19" i="31"/>
  <c r="T19" i="31"/>
  <c r="AB19" i="31"/>
  <c r="AJ19" i="31"/>
  <c r="AR19" i="31"/>
  <c r="AZ19" i="31"/>
  <c r="BH19" i="31"/>
  <c r="BP19" i="31"/>
  <c r="BX19" i="31"/>
  <c r="CF19" i="31"/>
  <c r="R18" i="31"/>
  <c r="AE18" i="31"/>
  <c r="AQ18" i="31"/>
  <c r="BD18" i="31"/>
  <c r="BP18" i="31"/>
  <c r="CD18" i="31"/>
  <c r="J19" i="31"/>
  <c r="V19" i="31"/>
  <c r="AU19" i="31"/>
  <c r="BI19" i="31"/>
  <c r="BV19" i="31"/>
  <c r="CH19" i="31"/>
  <c r="S18" i="31"/>
  <c r="AF18" i="31"/>
  <c r="AR18" i="31"/>
  <c r="BF18" i="31"/>
  <c r="BS18" i="31"/>
  <c r="CE18" i="31"/>
  <c r="K19" i="31"/>
  <c r="W19" i="31"/>
  <c r="AK19" i="31"/>
  <c r="AX19" i="31"/>
  <c r="BW19" i="31"/>
  <c r="CI19" i="31"/>
  <c r="H18" i="31"/>
  <c r="T18" i="31"/>
  <c r="AH18" i="31"/>
  <c r="AU18" i="31"/>
  <c r="BG18" i="31"/>
  <c r="BT18" i="31"/>
  <c r="CF18" i="31"/>
  <c r="M19" i="31"/>
  <c r="Z19" i="31"/>
  <c r="AL19" i="31"/>
  <c r="AY19" i="31"/>
  <c r="BK19" i="31"/>
  <c r="BY19" i="31"/>
  <c r="J18" i="31"/>
  <c r="W18" i="31"/>
  <c r="AI18" i="31"/>
  <c r="AV18" i="31"/>
  <c r="BH18" i="31"/>
  <c r="BV18" i="31"/>
  <c r="CI18" i="31"/>
  <c r="N19" i="31"/>
  <c r="AA19" i="31"/>
  <c r="AM19" i="31"/>
  <c r="BA19" i="31"/>
  <c r="BN19" i="31"/>
  <c r="BZ19" i="31"/>
  <c r="CM19" i="31"/>
  <c r="K18" i="31"/>
  <c r="X18" i="31"/>
  <c r="AJ18" i="31"/>
  <c r="AX18" i="31"/>
  <c r="BK18" i="31"/>
  <c r="BW18" i="31"/>
  <c r="CJ18" i="31"/>
  <c r="O19" i="31"/>
  <c r="AC19" i="31"/>
  <c r="AP19" i="31"/>
  <c r="BB19" i="31"/>
  <c r="BO19" i="31"/>
  <c r="CA19" i="31"/>
  <c r="L18" i="31"/>
  <c r="Z18" i="31"/>
  <c r="AM18" i="31"/>
  <c r="AY18" i="31"/>
  <c r="BL18" i="31"/>
  <c r="BX18" i="31"/>
  <c r="CL18" i="31"/>
  <c r="R19" i="31"/>
  <c r="AD19" i="31"/>
  <c r="AQ19" i="31"/>
  <c r="BC19" i="31"/>
  <c r="BQ19" i="31"/>
  <c r="CD19" i="31"/>
  <c r="AZ18" i="31"/>
  <c r="S19" i="31"/>
  <c r="BR19" i="31"/>
  <c r="BC18" i="31"/>
  <c r="U19" i="31"/>
  <c r="BS19" i="31"/>
  <c r="G18" i="31"/>
  <c r="P18" i="31"/>
  <c r="BO18" i="31"/>
  <c r="AH19" i="31"/>
  <c r="CG19" i="31"/>
  <c r="AP18" i="31"/>
  <c r="O18" i="31"/>
  <c r="BN18" i="31"/>
  <c r="AE19" i="31"/>
  <c r="CE19" i="31"/>
  <c r="G19" i="31"/>
  <c r="BG19" i="31"/>
  <c r="AA18" i="31"/>
  <c r="CA18" i="31"/>
  <c r="AS19" i="31"/>
  <c r="CM18" i="31"/>
  <c r="CN18" i="31"/>
  <c r="AB18" i="31"/>
  <c r="CB18" i="31"/>
  <c r="AT19" i="31"/>
  <c r="AN18" i="31"/>
  <c r="BF19" i="31"/>
  <c r="BT19" i="31"/>
  <c r="P19" i="31"/>
  <c r="AC18" i="31"/>
  <c r="CN19" i="31"/>
  <c r="AO18" i="31"/>
  <c r="CG18" i="31"/>
  <c r="CL19" i="31"/>
  <c r="AT18" i="31"/>
  <c r="CB19" i="31"/>
  <c r="H19" i="31"/>
  <c r="CJ19" i="31"/>
  <c r="AI19" i="31"/>
  <c r="AK18" i="31"/>
  <c r="BJ19" i="31"/>
  <c r="DA13" i="32"/>
  <c r="CZ13" i="32"/>
  <c r="CY13" i="32"/>
  <c r="CX13" i="32"/>
  <c r="CW13" i="32"/>
  <c r="CV13" i="32"/>
  <c r="CU13" i="32"/>
  <c r="CT13" i="32"/>
  <c r="CS13" i="32"/>
  <c r="CR13" i="32"/>
  <c r="CQ13" i="32"/>
  <c r="CP13" i="32"/>
  <c r="CO13" i="32"/>
  <c r="CN13" i="32"/>
  <c r="CM13" i="32"/>
  <c r="CL13" i="32"/>
  <c r="CK13" i="32"/>
  <c r="CJ13" i="32"/>
  <c r="CI13" i="32"/>
  <c r="CH13" i="32"/>
  <c r="CG13" i="32"/>
  <c r="CF13" i="32"/>
  <c r="CE13" i="32"/>
  <c r="CD13" i="32"/>
  <c r="CC13" i="32"/>
  <c r="CB13" i="32"/>
  <c r="CA13" i="32"/>
  <c r="BZ13" i="32"/>
  <c r="BY13" i="32"/>
  <c r="BX13" i="32"/>
  <c r="BW13" i="32"/>
  <c r="BV13" i="32"/>
  <c r="BU13" i="32"/>
  <c r="BT13" i="32"/>
  <c r="BS13" i="32"/>
  <c r="BR13" i="32"/>
  <c r="BQ13" i="32"/>
  <c r="BP13" i="32"/>
  <c r="BO13" i="32"/>
  <c r="BN13" i="32"/>
  <c r="BM13" i="32"/>
  <c r="BL13" i="32"/>
  <c r="BK13" i="32"/>
  <c r="BJ13" i="32"/>
  <c r="BI13" i="32"/>
  <c r="BH13" i="32"/>
  <c r="BG13" i="32"/>
  <c r="BF13" i="32"/>
  <c r="BE13" i="32"/>
  <c r="BD13" i="32"/>
  <c r="BC13" i="32"/>
  <c r="BB13" i="32"/>
  <c r="BA13" i="32"/>
  <c r="AZ13" i="32"/>
  <c r="AY13" i="32"/>
  <c r="AX13" i="32"/>
  <c r="AW13" i="32"/>
  <c r="AV13" i="32"/>
  <c r="AU13" i="32"/>
  <c r="AT13" i="32"/>
  <c r="AS13" i="32"/>
  <c r="AR13" i="32"/>
  <c r="AQ13" i="32"/>
  <c r="AP13" i="32"/>
  <c r="AO13" i="32"/>
  <c r="AN13" i="32"/>
  <c r="AM13" i="32"/>
  <c r="AL13" i="32"/>
  <c r="AK13" i="32"/>
  <c r="AJ13" i="32"/>
  <c r="AI13" i="32"/>
  <c r="AH13" i="32"/>
  <c r="AG13" i="32"/>
  <c r="AF13" i="32"/>
  <c r="AE13" i="32"/>
  <c r="AD13" i="32"/>
  <c r="AC13" i="32"/>
  <c r="AB13" i="32"/>
  <c r="AA13" i="32"/>
  <c r="Z13" i="32"/>
  <c r="Y13" i="32"/>
  <c r="X13" i="32"/>
  <c r="W13" i="32"/>
  <c r="V13" i="32"/>
  <c r="U13" i="32"/>
  <c r="T13" i="32"/>
  <c r="S13" i="32"/>
  <c r="R13" i="32"/>
  <c r="Q13" i="32"/>
  <c r="P13" i="32"/>
  <c r="O13" i="32"/>
  <c r="N13" i="32"/>
  <c r="M13" i="32"/>
  <c r="L13" i="32"/>
  <c r="K13" i="32"/>
  <c r="J13" i="32"/>
  <c r="I13" i="32"/>
  <c r="H13" i="32"/>
  <c r="G13" i="32"/>
  <c r="F13" i="32"/>
  <c r="BR11" i="32" a="1"/>
  <c r="BR11" i="32" s="1"/>
  <c r="BN11" i="32"/>
  <c r="BM11" i="32"/>
  <c r="BL11" i="32"/>
  <c r="BK11" i="32"/>
  <c r="BJ11" i="32"/>
  <c r="BI11" i="32"/>
  <c r="BH11" i="32"/>
  <c r="BG11" i="32"/>
  <c r="BF11" i="32"/>
  <c r="BE11" i="32"/>
  <c r="CY11" i="32" s="1" a="1"/>
  <c r="CY11" i="32" s="1"/>
  <c r="BD11" i="32"/>
  <c r="BC11" i="32"/>
  <c r="BB11" i="32"/>
  <c r="BA11" i="32"/>
  <c r="AZ11" i="32"/>
  <c r="AY11" i="32"/>
  <c r="AX11" i="32"/>
  <c r="AW11" i="32"/>
  <c r="AV11" i="32"/>
  <c r="AU11" i="32"/>
  <c r="AT11" i="32"/>
  <c r="AS11" i="32"/>
  <c r="AR11" i="32"/>
  <c r="AQ11" i="32"/>
  <c r="AP11" i="32"/>
  <c r="AO11" i="32"/>
  <c r="AN11" i="32"/>
  <c r="AM11" i="32"/>
  <c r="AL11" i="32"/>
  <c r="AK11" i="32"/>
  <c r="AJ11" i="32"/>
  <c r="AI11" i="32"/>
  <c r="AH11" i="32"/>
  <c r="AG11" i="32"/>
  <c r="AF11" i="32"/>
  <c r="AE11" i="32"/>
  <c r="AD11" i="32"/>
  <c r="AC11" i="32"/>
  <c r="AB11" i="32"/>
  <c r="AA11" i="32"/>
  <c r="Z11" i="32"/>
  <c r="Y11" i="32"/>
  <c r="X11" i="32"/>
  <c r="W11" i="32"/>
  <c r="V11" i="32"/>
  <c r="U11" i="32"/>
  <c r="T11" i="32"/>
  <c r="S11" i="32"/>
  <c r="R11" i="32"/>
  <c r="Q11" i="32"/>
  <c r="P11" i="32"/>
  <c r="O11" i="32"/>
  <c r="N11" i="32"/>
  <c r="M11" i="32"/>
  <c r="L11" i="32"/>
  <c r="K11" i="32"/>
  <c r="J11" i="32"/>
  <c r="I11" i="32"/>
  <c r="H11" i="32"/>
  <c r="G11" i="32"/>
  <c r="F11" i="32"/>
  <c r="BS9" i="32" a="1"/>
  <c r="BS9" i="32" s="1"/>
  <c r="BO9" i="32" a="1"/>
  <c r="BO9" i="32" s="1"/>
  <c r="BO8" i="32" s="1"/>
  <c r="BN9" i="32"/>
  <c r="BM9" i="32"/>
  <c r="BL9" i="32"/>
  <c r="BK9" i="32"/>
  <c r="BJ9" i="32"/>
  <c r="BI9" i="32"/>
  <c r="BH9" i="32"/>
  <c r="BG9" i="32"/>
  <c r="BF9" i="32"/>
  <c r="CI9" i="32" s="1" a="1"/>
  <c r="CI9" i="32" s="1"/>
  <c r="BE9" i="32"/>
  <c r="BD9" i="32"/>
  <c r="BC9" i="32"/>
  <c r="BB9" i="32"/>
  <c r="BA9" i="32"/>
  <c r="AZ9" i="32"/>
  <c r="AY9" i="32"/>
  <c r="AX9" i="32"/>
  <c r="AW9" i="32"/>
  <c r="AV9" i="32"/>
  <c r="AU9" i="32"/>
  <c r="AT9" i="32"/>
  <c r="AS9" i="32"/>
  <c r="AR9" i="32"/>
  <c r="AQ9" i="32"/>
  <c r="AP9" i="32"/>
  <c r="AO9" i="32"/>
  <c r="AN9" i="32"/>
  <c r="AM9" i="32"/>
  <c r="AL9" i="32"/>
  <c r="AK9" i="32"/>
  <c r="AJ9" i="32"/>
  <c r="AI9" i="32"/>
  <c r="AH9" i="32"/>
  <c r="AG9" i="32"/>
  <c r="AF9" i="32"/>
  <c r="AE9" i="32"/>
  <c r="AD9" i="32"/>
  <c r="AC9" i="32"/>
  <c r="AB9" i="32"/>
  <c r="AA9" i="32"/>
  <c r="Z9" i="32"/>
  <c r="Y9" i="32"/>
  <c r="X9" i="32"/>
  <c r="W9" i="32"/>
  <c r="V9" i="32"/>
  <c r="U9" i="32"/>
  <c r="T9" i="32"/>
  <c r="S9" i="32"/>
  <c r="R9" i="32"/>
  <c r="Q9" i="32"/>
  <c r="P9" i="32"/>
  <c r="O9" i="32"/>
  <c r="N9" i="32"/>
  <c r="M9" i="32"/>
  <c r="L9" i="32"/>
  <c r="K9" i="32"/>
  <c r="J9" i="32"/>
  <c r="I9" i="32"/>
  <c r="H9" i="32"/>
  <c r="G9" i="32"/>
  <c r="F9" i="32"/>
  <c r="BR97" i="33" l="1"/>
  <c r="BR96" i="33"/>
  <c r="BW9" i="32" a="1"/>
  <c r="BW9" i="32" s="1"/>
  <c r="CZ9" i="32" a="1"/>
  <c r="CZ9" i="32" s="1"/>
  <c r="BX9" i="32" a="1"/>
  <c r="BX9" i="32" s="1"/>
  <c r="BZ23" i="31"/>
  <c r="BZ22" i="31"/>
  <c r="BK22" i="31"/>
  <c r="BG22" i="31"/>
  <c r="AV23" i="31"/>
  <c r="G23" i="31"/>
  <c r="V23" i="31"/>
  <c r="N23" i="31"/>
  <c r="N22" i="31"/>
  <c r="AP23" i="31"/>
  <c r="AW23" i="31"/>
  <c r="AN23" i="31"/>
  <c r="AQ23" i="31"/>
  <c r="BA23" i="31"/>
  <c r="BF23" i="31"/>
  <c r="BR23" i="31"/>
  <c r="CG23" i="31"/>
  <c r="BH22" i="31"/>
  <c r="CN22" i="31"/>
  <c r="BD22" i="31"/>
  <c r="AE22" i="31"/>
  <c r="BY22" i="31"/>
  <c r="M23" i="31"/>
  <c r="AA22" i="31"/>
  <c r="CA22" i="31"/>
  <c r="BO23" i="31"/>
  <c r="AD23" i="31"/>
  <c r="AD22" i="31"/>
  <c r="CI23" i="31"/>
  <c r="BQ23" i="31"/>
  <c r="AR22" i="31"/>
  <c r="AR23" i="31"/>
  <c r="CE23" i="31"/>
  <c r="H23" i="31"/>
  <c r="T113" i="31"/>
  <c r="T133" i="31" s="1"/>
  <c r="T26" i="31"/>
  <c r="T46" i="31" s="1"/>
  <c r="AP113" i="31"/>
  <c r="AP133" i="31" s="1"/>
  <c r="AP26" i="31"/>
  <c r="AP46" i="31" s="1"/>
  <c r="AU113" i="31"/>
  <c r="AU133" i="31" s="1"/>
  <c r="AU26" i="31"/>
  <c r="AU46" i="31" s="1"/>
  <c r="L115" i="31"/>
  <c r="L28" i="31"/>
  <c r="U116" i="31"/>
  <c r="U29" i="31"/>
  <c r="W115" i="31"/>
  <c r="W28" i="31"/>
  <c r="BT113" i="31"/>
  <c r="BT133" i="31" s="1"/>
  <c r="BT26" i="31"/>
  <c r="BT46" i="31" s="1"/>
  <c r="CA113" i="31"/>
  <c r="CA133" i="31" s="1"/>
  <c r="CA26" i="31"/>
  <c r="CA46" i="31" s="1"/>
  <c r="N113" i="31"/>
  <c r="N133" i="31" s="1"/>
  <c r="N26" i="31"/>
  <c r="N46" i="31" s="1"/>
  <c r="AB113" i="31"/>
  <c r="AB133" i="31" s="1"/>
  <c r="AB26" i="31"/>
  <c r="AB46" i="31" s="1"/>
  <c r="BP113" i="31"/>
  <c r="BP133" i="31" s="1"/>
  <c r="BP26" i="31"/>
  <c r="BP46" i="31" s="1"/>
  <c r="BR113" i="31"/>
  <c r="BR133" i="31" s="1"/>
  <c r="BR26" i="31"/>
  <c r="BR46" i="31" s="1"/>
  <c r="AX113" i="31"/>
  <c r="AX133" i="31" s="1"/>
  <c r="AX26" i="31"/>
  <c r="AX46" i="31" s="1"/>
  <c r="BV113" i="31"/>
  <c r="BV133" i="31" s="1"/>
  <c r="BV26" i="31"/>
  <c r="BV46" i="31" s="1"/>
  <c r="I113" i="31"/>
  <c r="I133" i="31" s="1"/>
  <c r="I26" i="31"/>
  <c r="I46" i="31" s="1"/>
  <c r="AV113" i="31"/>
  <c r="AV133" i="31" s="1"/>
  <c r="AV26" i="31"/>
  <c r="AV46" i="31" s="1"/>
  <c r="CJ113" i="31"/>
  <c r="CJ133" i="31" s="1"/>
  <c r="CJ26" i="31"/>
  <c r="CJ46" i="31" s="1"/>
  <c r="H116" i="31"/>
  <c r="H29" i="31"/>
  <c r="BK116" i="31"/>
  <c r="BK29" i="31"/>
  <c r="T115" i="31"/>
  <c r="T28" i="31"/>
  <c r="AS115" i="31"/>
  <c r="AS28" i="31"/>
  <c r="BB116" i="31"/>
  <c r="BB29" i="31"/>
  <c r="K115" i="31"/>
  <c r="K28" i="31"/>
  <c r="AX115" i="31"/>
  <c r="AX28" i="31"/>
  <c r="AC116" i="31"/>
  <c r="AC29" i="31"/>
  <c r="Z115" i="31"/>
  <c r="Z28" i="31"/>
  <c r="AR116" i="31"/>
  <c r="AR29" i="31"/>
  <c r="BM115" i="31"/>
  <c r="BM28" i="31"/>
  <c r="AA116" i="31"/>
  <c r="AA29" i="31"/>
  <c r="AV115" i="31"/>
  <c r="AV28" i="31"/>
  <c r="J116" i="31"/>
  <c r="J29" i="31"/>
  <c r="AE115" i="31"/>
  <c r="AE28" i="31"/>
  <c r="AW116" i="31"/>
  <c r="AW29" i="31"/>
  <c r="BZ113" i="31"/>
  <c r="BZ133" i="31" s="1"/>
  <c r="BZ26" i="31"/>
  <c r="BZ46" i="31" s="1"/>
  <c r="AC113" i="31"/>
  <c r="AC133" i="31" s="1"/>
  <c r="AC26" i="31"/>
  <c r="AC46" i="31" s="1"/>
  <c r="BC116" i="31"/>
  <c r="BC29" i="31"/>
  <c r="AT116" i="31"/>
  <c r="AT29" i="31"/>
  <c r="P116" i="31"/>
  <c r="P29" i="31"/>
  <c r="J115" i="31"/>
  <c r="J28" i="31"/>
  <c r="BE115" i="31"/>
  <c r="BE28" i="31"/>
  <c r="AO116" i="31"/>
  <c r="AO29" i="31"/>
  <c r="BC113" i="31"/>
  <c r="BC133" i="31" s="1"/>
  <c r="BC26" i="31"/>
  <c r="BC46" i="31" s="1"/>
  <c r="BJ113" i="31"/>
  <c r="BJ133" i="31" s="1"/>
  <c r="BJ26" i="31"/>
  <c r="BJ46" i="31" s="1"/>
  <c r="AS113" i="31"/>
  <c r="AS133" i="31" s="1"/>
  <c r="AS26" i="31"/>
  <c r="AS46" i="31" s="1"/>
  <c r="L113" i="31"/>
  <c r="L133" i="31" s="1"/>
  <c r="L26" i="31"/>
  <c r="L46" i="31" s="1"/>
  <c r="AY113" i="31"/>
  <c r="AY133" i="31" s="1"/>
  <c r="AY26" i="31"/>
  <c r="AY46" i="31" s="1"/>
  <c r="BY113" i="31"/>
  <c r="BY133" i="31" s="1"/>
  <c r="BY26" i="31"/>
  <c r="BY46" i="31" s="1"/>
  <c r="AH113" i="31"/>
  <c r="AH133" i="31" s="1"/>
  <c r="AH26" i="31"/>
  <c r="AH46" i="31" s="1"/>
  <c r="BE113" i="31"/>
  <c r="BE133" i="31" s="1"/>
  <c r="BE26" i="31"/>
  <c r="BE46" i="31" s="1"/>
  <c r="BO113" i="31"/>
  <c r="BO133" i="31" s="1"/>
  <c r="BO26" i="31"/>
  <c r="BO46" i="31" s="1"/>
  <c r="AF113" i="31"/>
  <c r="AF133" i="31" s="1"/>
  <c r="AF26" i="31"/>
  <c r="AF46" i="31" s="1"/>
  <c r="O113" i="31"/>
  <c r="O133" i="31" s="1"/>
  <c r="O26" i="31"/>
  <c r="O46" i="31" s="1"/>
  <c r="BA115" i="31"/>
  <c r="BA28" i="31"/>
  <c r="AU116" i="31"/>
  <c r="AU29" i="31"/>
  <c r="BP115" i="31"/>
  <c r="BP28" i="31"/>
  <c r="M115" i="31"/>
  <c r="M28" i="31"/>
  <c r="AL116" i="31"/>
  <c r="AL29" i="31"/>
  <c r="BG115" i="31"/>
  <c r="BG28" i="31"/>
  <c r="AB116" i="31"/>
  <c r="AB29" i="31"/>
  <c r="AW115" i="31"/>
  <c r="AW28" i="31"/>
  <c r="K116" i="31"/>
  <c r="K29" i="31"/>
  <c r="AF115" i="31"/>
  <c r="AF28" i="31"/>
  <c r="BF116" i="31"/>
  <c r="BF29" i="31"/>
  <c r="O115" i="31"/>
  <c r="O28" i="31"/>
  <c r="AG116" i="31"/>
  <c r="AG29" i="31"/>
  <c r="BB115" i="31"/>
  <c r="BB28" i="31"/>
  <c r="BS113" i="31"/>
  <c r="BS133" i="31" s="1"/>
  <c r="BS26" i="31"/>
  <c r="BS46" i="31" s="1"/>
  <c r="BM113" i="31"/>
  <c r="BM133" i="31" s="1"/>
  <c r="BM26" i="31"/>
  <c r="BM46" i="31" s="1"/>
  <c r="BQ115" i="31"/>
  <c r="BQ28" i="31"/>
  <c r="AC115" i="31"/>
  <c r="AC28" i="31"/>
  <c r="R115" i="31"/>
  <c r="R28" i="31"/>
  <c r="AJ116" i="31"/>
  <c r="AJ29" i="31"/>
  <c r="BJ115" i="31"/>
  <c r="BJ28" i="31"/>
  <c r="AM113" i="31"/>
  <c r="AM133" i="31" s="1"/>
  <c r="AM26" i="31"/>
  <c r="AM46" i="31" s="1"/>
  <c r="BB113" i="31"/>
  <c r="BB133" i="31" s="1"/>
  <c r="BB26" i="31"/>
  <c r="BB46" i="31" s="1"/>
  <c r="CG113" i="31"/>
  <c r="CG133" i="31" s="1"/>
  <c r="CG26" i="31"/>
  <c r="CG46" i="31" s="1"/>
  <c r="AK113" i="31"/>
  <c r="AK133" i="31" s="1"/>
  <c r="AK26" i="31"/>
  <c r="AK46" i="31" s="1"/>
  <c r="AQ113" i="31"/>
  <c r="AQ133" i="31" s="1"/>
  <c r="AQ26" i="31"/>
  <c r="AQ46" i="31" s="1"/>
  <c r="CM113" i="31"/>
  <c r="CM133" i="31" s="1"/>
  <c r="CM26" i="31"/>
  <c r="CM46" i="31" s="1"/>
  <c r="Z113" i="31"/>
  <c r="Z133" i="31" s="1"/>
  <c r="Z26" i="31"/>
  <c r="Z46" i="31" s="1"/>
  <c r="AW113" i="31"/>
  <c r="AW133" i="31" s="1"/>
  <c r="AW26" i="31"/>
  <c r="AW46" i="31" s="1"/>
  <c r="CK113" i="31"/>
  <c r="CK133" i="31" s="1"/>
  <c r="CK26" i="31"/>
  <c r="CK46" i="31" s="1"/>
  <c r="X113" i="31"/>
  <c r="X133" i="31" s="1"/>
  <c r="X26" i="31"/>
  <c r="X46" i="31" s="1"/>
  <c r="AK115" i="31"/>
  <c r="AK28" i="31"/>
  <c r="AM116" i="31"/>
  <c r="AM29" i="31"/>
  <c r="BH115" i="31"/>
  <c r="BH28" i="31"/>
  <c r="BD116" i="31"/>
  <c r="BD29" i="31"/>
  <c r="G116" i="31"/>
  <c r="G29" i="31"/>
  <c r="AD116" i="31"/>
  <c r="AD29" i="31"/>
  <c r="AY115" i="31"/>
  <c r="AY28" i="31"/>
  <c r="BQ116" i="31"/>
  <c r="BQ29" i="31"/>
  <c r="T116" i="31"/>
  <c r="T29" i="31"/>
  <c r="AO115" i="31"/>
  <c r="AO28" i="31"/>
  <c r="BO116" i="31"/>
  <c r="BO29" i="31"/>
  <c r="X115" i="31"/>
  <c r="X28" i="31"/>
  <c r="AX116" i="31"/>
  <c r="AX29" i="31"/>
  <c r="Y116" i="31"/>
  <c r="Y29" i="31"/>
  <c r="AT115" i="31"/>
  <c r="AT28" i="31"/>
  <c r="S116" i="31"/>
  <c r="S29" i="31"/>
  <c r="AE113" i="31"/>
  <c r="AE133" i="31" s="1"/>
  <c r="AE26" i="31"/>
  <c r="AE46" i="31" s="1"/>
  <c r="AT113" i="31"/>
  <c r="AT133" i="31" s="1"/>
  <c r="AT26" i="31"/>
  <c r="AT46" i="31" s="1"/>
  <c r="BH113" i="31"/>
  <c r="BH133" i="31" s="1"/>
  <c r="BH26" i="31"/>
  <c r="BH46" i="31" s="1"/>
  <c r="BQ113" i="31"/>
  <c r="BQ133" i="31" s="1"/>
  <c r="BQ26" i="31"/>
  <c r="BQ46" i="31" s="1"/>
  <c r="AI113" i="31"/>
  <c r="AI133" i="31" s="1"/>
  <c r="AI26" i="31"/>
  <c r="AI46" i="31" s="1"/>
  <c r="CE113" i="31"/>
  <c r="CE133" i="31" s="1"/>
  <c r="CE26" i="31"/>
  <c r="CE46" i="31" s="1"/>
  <c r="R113" i="31"/>
  <c r="R133" i="31" s="1"/>
  <c r="R26" i="31"/>
  <c r="R46" i="31" s="1"/>
  <c r="AO113" i="31"/>
  <c r="AO133" i="31" s="1"/>
  <c r="AO26" i="31"/>
  <c r="AO46" i="31" s="1"/>
  <c r="CC113" i="31"/>
  <c r="CC133" i="31" s="1"/>
  <c r="CC26" i="31"/>
  <c r="CC46" i="31" s="1"/>
  <c r="P113" i="31"/>
  <c r="P133" i="31" s="1"/>
  <c r="P26" i="31"/>
  <c r="P46" i="31" s="1"/>
  <c r="U115" i="31"/>
  <c r="U28" i="31"/>
  <c r="AE116" i="31"/>
  <c r="AE29" i="31"/>
  <c r="AZ115" i="31"/>
  <c r="AZ28" i="31"/>
  <c r="AN116" i="31"/>
  <c r="AN29" i="31"/>
  <c r="V116" i="31"/>
  <c r="V29" i="31"/>
  <c r="AQ115" i="31"/>
  <c r="AQ28" i="31"/>
  <c r="BA116" i="31"/>
  <c r="BA29" i="31"/>
  <c r="G115" i="31"/>
  <c r="G28" i="31"/>
  <c r="BN115" i="31"/>
  <c r="BN28" i="31"/>
  <c r="L116" i="31"/>
  <c r="L29" i="31"/>
  <c r="AG115" i="31"/>
  <c r="AG28" i="31"/>
  <c r="BG116" i="31"/>
  <c r="BG29" i="31"/>
  <c r="P115" i="31"/>
  <c r="P28" i="31"/>
  <c r="AP116" i="31"/>
  <c r="AP29" i="31"/>
  <c r="BK115" i="31"/>
  <c r="BK28" i="31"/>
  <c r="Q116" i="31"/>
  <c r="Q29" i="31"/>
  <c r="AL115" i="31"/>
  <c r="AL28" i="31"/>
  <c r="BG113" i="31"/>
  <c r="BG133" i="31" s="1"/>
  <c r="BG26" i="31"/>
  <c r="BG46" i="31" s="1"/>
  <c r="BI113" i="31"/>
  <c r="BI133" i="31" s="1"/>
  <c r="BI26" i="31"/>
  <c r="BI46" i="31" s="1"/>
  <c r="W113" i="31"/>
  <c r="W133" i="31" s="1"/>
  <c r="W26" i="31"/>
  <c r="W46" i="31" s="1"/>
  <c r="AL113" i="31"/>
  <c r="AL133" i="31" s="1"/>
  <c r="AL26" i="31"/>
  <c r="AL46" i="31" s="1"/>
  <c r="AZ113" i="31"/>
  <c r="AZ133" i="31" s="1"/>
  <c r="AZ26" i="31"/>
  <c r="AZ46" i="31" s="1"/>
  <c r="CN113" i="31"/>
  <c r="CN133" i="31" s="1"/>
  <c r="CN26" i="31"/>
  <c r="CN46" i="31" s="1"/>
  <c r="AA113" i="31"/>
  <c r="AA133" i="31" s="1"/>
  <c r="AA26" i="31"/>
  <c r="AA46" i="31" s="1"/>
  <c r="BW113" i="31"/>
  <c r="BW133" i="31" s="1"/>
  <c r="BW26" i="31"/>
  <c r="BW46" i="31" s="1"/>
  <c r="J113" i="31"/>
  <c r="J133" i="31" s="1"/>
  <c r="J26" i="31"/>
  <c r="J46" i="31" s="1"/>
  <c r="AG113" i="31"/>
  <c r="AG133" i="31" s="1"/>
  <c r="AG26" i="31"/>
  <c r="AG46" i="31" s="1"/>
  <c r="BU113" i="31"/>
  <c r="BU133" i="31" s="1"/>
  <c r="BU26" i="31"/>
  <c r="BU46" i="31" s="1"/>
  <c r="H113" i="31"/>
  <c r="H133" i="31" s="1"/>
  <c r="H26" i="31"/>
  <c r="H46" i="31" s="1"/>
  <c r="BL116" i="31"/>
  <c r="BL29" i="31"/>
  <c r="W116" i="31"/>
  <c r="W29" i="31"/>
  <c r="AR115" i="31"/>
  <c r="AR28" i="31"/>
  <c r="X116" i="31"/>
  <c r="X29" i="31"/>
  <c r="N116" i="31"/>
  <c r="N29" i="31"/>
  <c r="AI115" i="31"/>
  <c r="AI28" i="31"/>
  <c r="AK116" i="31"/>
  <c r="AK29" i="31"/>
  <c r="BF115" i="31"/>
  <c r="BF28" i="31"/>
  <c r="BP116" i="31"/>
  <c r="BP29" i="31"/>
  <c r="Y115" i="31"/>
  <c r="Y28" i="31"/>
  <c r="AY116" i="31"/>
  <c r="AY29" i="31"/>
  <c r="H115" i="31"/>
  <c r="H28" i="31"/>
  <c r="AH116" i="31"/>
  <c r="AH29" i="31"/>
  <c r="BC115" i="31"/>
  <c r="BC28" i="31"/>
  <c r="I116" i="31"/>
  <c r="I29" i="31"/>
  <c r="AD115" i="31"/>
  <c r="AD28" i="31"/>
  <c r="M113" i="31"/>
  <c r="M133" i="31" s="1"/>
  <c r="M26" i="31"/>
  <c r="M46" i="31" s="1"/>
  <c r="BN116" i="31"/>
  <c r="BN29" i="31"/>
  <c r="U113" i="31"/>
  <c r="U133" i="31" s="1"/>
  <c r="U26" i="31"/>
  <c r="U46" i="31" s="1"/>
  <c r="G113" i="31"/>
  <c r="G133" i="31" s="1"/>
  <c r="G26" i="31"/>
  <c r="G46" i="31" s="1"/>
  <c r="AD113" i="31"/>
  <c r="AD133" i="31" s="1"/>
  <c r="AD26" i="31"/>
  <c r="AD46" i="31" s="1"/>
  <c r="AR113" i="31"/>
  <c r="AR133" i="31" s="1"/>
  <c r="AR26" i="31"/>
  <c r="AR46" i="31" s="1"/>
  <c r="CF113" i="31"/>
  <c r="CF133" i="31" s="1"/>
  <c r="CF26" i="31"/>
  <c r="CF46" i="31" s="1"/>
  <c r="S113" i="31"/>
  <c r="S133" i="31" s="1"/>
  <c r="S26" i="31"/>
  <c r="S46" i="31" s="1"/>
  <c r="BN113" i="31"/>
  <c r="BN133" i="31" s="1"/>
  <c r="BN26" i="31"/>
  <c r="BN46" i="31" s="1"/>
  <c r="CL113" i="31"/>
  <c r="CL133" i="31" s="1"/>
  <c r="CL26" i="31"/>
  <c r="CL46" i="31" s="1"/>
  <c r="Y113" i="31"/>
  <c r="Y133" i="31" s="1"/>
  <c r="Y26" i="31"/>
  <c r="Y46" i="31" s="1"/>
  <c r="BL113" i="31"/>
  <c r="BL133" i="31" s="1"/>
  <c r="BL26" i="31"/>
  <c r="BL46" i="31" s="1"/>
  <c r="CH113" i="31"/>
  <c r="CH133" i="31" s="1"/>
  <c r="CH26" i="31"/>
  <c r="CH46" i="31" s="1"/>
  <c r="AV116" i="31"/>
  <c r="AV29" i="31"/>
  <c r="O116" i="31"/>
  <c r="O29" i="31"/>
  <c r="AJ115" i="31"/>
  <c r="AJ28" i="31"/>
  <c r="AA115" i="31"/>
  <c r="AA28" i="31"/>
  <c r="M116" i="31"/>
  <c r="M29" i="31"/>
  <c r="BI116" i="31"/>
  <c r="BI29" i="31"/>
  <c r="AP115" i="31"/>
  <c r="AP28" i="31"/>
  <c r="BH116" i="31"/>
  <c r="BH29" i="31"/>
  <c r="Q115" i="31"/>
  <c r="Q28" i="31"/>
  <c r="AQ116" i="31"/>
  <c r="AQ29" i="31"/>
  <c r="BL115" i="31"/>
  <c r="BL28" i="31"/>
  <c r="Z116" i="31"/>
  <c r="Z29" i="31"/>
  <c r="AU115" i="31"/>
  <c r="AU28" i="31"/>
  <c r="BM116" i="31"/>
  <c r="BM29" i="31"/>
  <c r="V115" i="31"/>
  <c r="V28" i="31"/>
  <c r="BK113" i="31"/>
  <c r="BK133" i="31" s="1"/>
  <c r="BK26" i="31"/>
  <c r="BK46" i="31" s="1"/>
  <c r="AN113" i="31"/>
  <c r="AN133" i="31" s="1"/>
  <c r="AN26" i="31"/>
  <c r="AN46" i="31" s="1"/>
  <c r="BO115" i="31"/>
  <c r="BO28" i="31"/>
  <c r="AN115" i="31"/>
  <c r="AN28" i="31"/>
  <c r="CB113" i="31"/>
  <c r="CB133" i="31" s="1"/>
  <c r="CB26" i="31"/>
  <c r="CB46" i="31" s="1"/>
  <c r="CI113" i="31"/>
  <c r="CI133" i="31" s="1"/>
  <c r="CI26" i="31"/>
  <c r="CI46" i="31" s="1"/>
  <c r="V113" i="31"/>
  <c r="V133" i="31" s="1"/>
  <c r="V26" i="31"/>
  <c r="V46" i="31" s="1"/>
  <c r="AJ113" i="31"/>
  <c r="AJ133" i="31" s="1"/>
  <c r="AJ26" i="31"/>
  <c r="AJ46" i="31" s="1"/>
  <c r="BX113" i="31"/>
  <c r="BX133" i="31" s="1"/>
  <c r="BX26" i="31"/>
  <c r="BX46" i="31" s="1"/>
  <c r="K113" i="31"/>
  <c r="K133" i="31" s="1"/>
  <c r="K26" i="31"/>
  <c r="K46" i="31" s="1"/>
  <c r="BF113" i="31"/>
  <c r="BF133" i="31" s="1"/>
  <c r="BF26" i="31"/>
  <c r="BF46" i="31" s="1"/>
  <c r="CD113" i="31"/>
  <c r="CD133" i="31" s="1"/>
  <c r="CD26" i="31"/>
  <c r="CD46" i="31" s="1"/>
  <c r="Q113" i="31"/>
  <c r="Q133" i="31" s="1"/>
  <c r="Q26" i="31"/>
  <c r="Q46" i="31" s="1"/>
  <c r="BD113" i="31"/>
  <c r="BD133" i="31" s="1"/>
  <c r="BD26" i="31"/>
  <c r="BD46" i="31" s="1"/>
  <c r="BA113" i="31"/>
  <c r="BA133" i="31" s="1"/>
  <c r="BA26" i="31"/>
  <c r="BA46" i="31" s="1"/>
  <c r="AF116" i="31"/>
  <c r="AF29" i="31"/>
  <c r="AB115" i="31"/>
  <c r="AB28" i="31"/>
  <c r="BI115" i="31"/>
  <c r="BI28" i="31"/>
  <c r="BJ116" i="31"/>
  <c r="BJ29" i="31"/>
  <c r="S115" i="31"/>
  <c r="S28" i="31"/>
  <c r="AS116" i="31"/>
  <c r="AS29" i="31"/>
  <c r="AH115" i="31"/>
  <c r="AH28" i="31"/>
  <c r="AZ116" i="31"/>
  <c r="AZ29" i="31"/>
  <c r="I115" i="31"/>
  <c r="I28" i="31"/>
  <c r="AI116" i="31"/>
  <c r="AI29" i="31"/>
  <c r="BD115" i="31"/>
  <c r="BD28" i="31"/>
  <c r="R116" i="31"/>
  <c r="R29" i="31"/>
  <c r="AM115" i="31"/>
  <c r="AM28" i="31"/>
  <c r="BE116" i="31"/>
  <c r="BE29" i="31"/>
  <c r="N115" i="31"/>
  <c r="N28" i="31"/>
  <c r="CM10" i="31"/>
  <c r="P13" i="31"/>
  <c r="BY11" i="31"/>
  <c r="BR13" i="31"/>
  <c r="BC22" i="31"/>
  <c r="BP23" i="31"/>
  <c r="BH11" i="31"/>
  <c r="BC13" i="31"/>
  <c r="AN11" i="31"/>
  <c r="CD10" i="31"/>
  <c r="CM12" i="31"/>
  <c r="Z23" i="31"/>
  <c r="CJ22" i="31"/>
  <c r="AT13" i="31"/>
  <c r="AC12" i="31"/>
  <c r="CH10" i="31"/>
  <c r="BD23" i="31"/>
  <c r="AE13" i="31"/>
  <c r="K12" i="31"/>
  <c r="BM10" i="31"/>
  <c r="BT13" i="31"/>
  <c r="BM12" i="31"/>
  <c r="AK11" i="31"/>
  <c r="AW13" i="31"/>
  <c r="BK12" i="31"/>
  <c r="BJ11" i="31"/>
  <c r="BI10" i="31"/>
  <c r="BY13" i="31"/>
  <c r="M13" i="31"/>
  <c r="O12" i="31"/>
  <c r="N11" i="31"/>
  <c r="BR12" i="31"/>
  <c r="CM11" i="31"/>
  <c r="AA11" i="31"/>
  <c r="AV10" i="31"/>
  <c r="AV101" i="31" s="1"/>
  <c r="AP12" i="31"/>
  <c r="BK11" i="31"/>
  <c r="CF10" i="31"/>
  <c r="T10" i="31"/>
  <c r="BG10" i="31"/>
  <c r="CN11" i="31"/>
  <c r="BY12" i="31"/>
  <c r="G12" i="31"/>
  <c r="AV13" i="31"/>
  <c r="AU13" i="31"/>
  <c r="AL22" i="31"/>
  <c r="CJ23" i="31"/>
  <c r="BC12" i="31"/>
  <c r="AA13" i="31"/>
  <c r="AF11" i="31"/>
  <c r="AH13" i="31"/>
  <c r="AS23" i="31"/>
  <c r="Q12" i="31"/>
  <c r="CI13" i="31"/>
  <c r="CD11" i="31"/>
  <c r="BS13" i="31"/>
  <c r="BI11" i="31"/>
  <c r="R11" i="31"/>
  <c r="Z13" i="31"/>
  <c r="AL23" i="31"/>
  <c r="CB22" i="31"/>
  <c r="P22" i="31"/>
  <c r="AI13" i="31"/>
  <c r="P12" i="31"/>
  <c r="BS10" i="31"/>
  <c r="BQ22" i="31"/>
  <c r="T13" i="31"/>
  <c r="CC11" i="31"/>
  <c r="AW10" i="31"/>
  <c r="AW101" i="31" s="1"/>
  <c r="BJ13" i="31"/>
  <c r="AY12" i="31"/>
  <c r="V11" i="31"/>
  <c r="AO13" i="31"/>
  <c r="AZ12" i="31"/>
  <c r="AZ11" i="31"/>
  <c r="AU10" i="31"/>
  <c r="AU101" i="31" s="1"/>
  <c r="BQ13" i="31"/>
  <c r="CK12" i="31"/>
  <c r="CK11" i="31"/>
  <c r="CK10" i="31"/>
  <c r="BJ12" i="31"/>
  <c r="CE11" i="31"/>
  <c r="S11" i="31"/>
  <c r="AN10" i="31"/>
  <c r="AN101" i="31" s="1"/>
  <c r="AH12" i="31"/>
  <c r="BC11" i="31"/>
  <c r="BX10" i="31"/>
  <c r="L10" i="31"/>
  <c r="AY10" i="31"/>
  <c r="AY101" i="31" s="1"/>
  <c r="BW12" i="31"/>
  <c r="AM13" i="31"/>
  <c r="AG10" i="31"/>
  <c r="AG101" i="31" s="1"/>
  <c r="AB23" i="31"/>
  <c r="CB13" i="31"/>
  <c r="CL10" i="31"/>
  <c r="R23" i="31"/>
  <c r="W13" i="31"/>
  <c r="BH13" i="31"/>
  <c r="BV22" i="31"/>
  <c r="G10" i="31"/>
  <c r="BB11" i="31"/>
  <c r="AX13" i="31"/>
  <c r="BC23" i="31"/>
  <c r="R10" i="31"/>
  <c r="AN12" i="31"/>
  <c r="CC22" i="31"/>
  <c r="S12" i="31"/>
  <c r="CL13" i="31"/>
  <c r="CG11" i="31"/>
  <c r="AP11" i="31"/>
  <c r="AQ13" i="31"/>
  <c r="AH22" i="31"/>
  <c r="AX23" i="31"/>
  <c r="AY23" i="31"/>
  <c r="BT22" i="31"/>
  <c r="X13" i="31"/>
  <c r="CH11" i="31"/>
  <c r="BC10" i="31"/>
  <c r="J13" i="31"/>
  <c r="BN11" i="31"/>
  <c r="AE10" i="31"/>
  <c r="AE101" i="31" s="1"/>
  <c r="AY13" i="31"/>
  <c r="AK12" i="31"/>
  <c r="H11" i="31"/>
  <c r="AG13" i="31"/>
  <c r="AO12" i="31"/>
  <c r="AO11" i="31"/>
  <c r="AH10" i="31"/>
  <c r="AH101" i="31" s="1"/>
  <c r="BI13" i="31"/>
  <c r="CA12" i="31"/>
  <c r="BZ11" i="31"/>
  <c r="BZ10" i="31"/>
  <c r="BB12" i="31"/>
  <c r="BW11" i="31"/>
  <c r="K11" i="31"/>
  <c r="AF10" i="31"/>
  <c r="AF101" i="31" s="1"/>
  <c r="Z12" i="31"/>
  <c r="AU11" i="31"/>
  <c r="BP10" i="31"/>
  <c r="AQ10" i="31"/>
  <c r="AQ101" i="31" s="1"/>
  <c r="AB13" i="31"/>
  <c r="BW13" i="31"/>
  <c r="O13" i="31"/>
  <c r="CG10" i="31"/>
  <c r="AZ23" i="31"/>
  <c r="BJ10" i="31"/>
  <c r="AW12" i="31"/>
  <c r="BF13" i="31"/>
  <c r="AT22" i="31"/>
  <c r="BX11" i="31"/>
  <c r="BP13" i="31"/>
  <c r="BB22" i="31"/>
  <c r="BN23" i="31"/>
  <c r="AS10" i="31"/>
  <c r="AS101" i="31" s="1"/>
  <c r="BI12" i="31"/>
  <c r="W10" i="31"/>
  <c r="AQ12" i="31"/>
  <c r="CD22" i="31"/>
  <c r="U12" i="31"/>
  <c r="BL11" i="31"/>
  <c r="BG13" i="31"/>
  <c r="AU22" i="31"/>
  <c r="N13" i="31"/>
  <c r="BT11" i="31"/>
  <c r="AL10" i="31"/>
  <c r="AL101" i="31" s="1"/>
  <c r="BA22" i="31"/>
  <c r="CF13" i="31"/>
  <c r="CC12" i="31"/>
  <c r="BA11" i="31"/>
  <c r="N10" i="31"/>
  <c r="CF22" i="31"/>
  <c r="AN13" i="31"/>
  <c r="W12" i="31"/>
  <c r="CA10" i="31"/>
  <c r="CK13" i="31"/>
  <c r="Y13" i="31"/>
  <c r="AE12" i="31"/>
  <c r="AD11" i="31"/>
  <c r="V10" i="31"/>
  <c r="BA13" i="31"/>
  <c r="BP12" i="31"/>
  <c r="BP11" i="31"/>
  <c r="BN10" i="31"/>
  <c r="AT12" i="31"/>
  <c r="BO11" i="31"/>
  <c r="CJ10" i="31"/>
  <c r="X10" i="31"/>
  <c r="CD12" i="31"/>
  <c r="R12" i="31"/>
  <c r="AM11" i="31"/>
  <c r="BH10" i="31"/>
  <c r="AI10" i="31"/>
  <c r="AI101" i="31" s="1"/>
  <c r="BL13" i="31"/>
  <c r="AX22" i="31"/>
  <c r="AW11" i="31"/>
  <c r="BT23" i="31"/>
  <c r="AF13" i="31"/>
  <c r="J10" i="31"/>
  <c r="CD13" i="31"/>
  <c r="CM13" i="31"/>
  <c r="BS22" i="31"/>
  <c r="M12" i="31"/>
  <c r="CH13" i="31"/>
  <c r="BN22" i="31"/>
  <c r="BV10" i="31"/>
  <c r="CG12" i="31"/>
  <c r="U23" i="31"/>
  <c r="G22" i="31"/>
  <c r="AX10" i="31"/>
  <c r="AX101" i="31" s="1"/>
  <c r="BL12" i="31"/>
  <c r="Y10" i="31"/>
  <c r="AS12" i="31"/>
  <c r="CJ11" i="31"/>
  <c r="BX13" i="31"/>
  <c r="BS23" i="31"/>
  <c r="AI23" i="31"/>
  <c r="CJ13" i="31"/>
  <c r="CI12" i="31"/>
  <c r="BF11" i="31"/>
  <c r="U10" i="31"/>
  <c r="X23" i="31"/>
  <c r="AS22" i="31"/>
  <c r="BV13" i="31"/>
  <c r="BO12" i="31"/>
  <c r="AL11" i="31"/>
  <c r="AD13" i="31"/>
  <c r="H12" i="31"/>
  <c r="BK10" i="31"/>
  <c r="CC13" i="31"/>
  <c r="Q13" i="31"/>
  <c r="T12" i="31"/>
  <c r="T11" i="31"/>
  <c r="I10" i="31"/>
  <c r="AS13" i="31"/>
  <c r="BE12" i="31"/>
  <c r="BE11" i="31"/>
  <c r="BB10" i="31"/>
  <c r="AL12" i="31"/>
  <c r="BG11" i="31"/>
  <c r="CB10" i="31"/>
  <c r="P10" i="31"/>
  <c r="BV12" i="31"/>
  <c r="J12" i="31"/>
  <c r="AE11" i="31"/>
  <c r="AZ10" i="31"/>
  <c r="AZ101" i="31" s="1"/>
  <c r="AA10" i="31"/>
  <c r="AA101" i="31" s="1"/>
  <c r="BW22" i="31"/>
  <c r="Y23" i="31"/>
  <c r="AM22" i="31"/>
  <c r="AF12" i="31"/>
  <c r="CL22" i="31"/>
  <c r="CI10" i="31"/>
  <c r="AS11" i="31"/>
  <c r="AM10" i="31"/>
  <c r="AM101" i="31" s="1"/>
  <c r="L12" i="31"/>
  <c r="Q10" i="31"/>
  <c r="AI12" i="31"/>
  <c r="L11" i="31"/>
  <c r="R13" i="31"/>
  <c r="AH23" i="31"/>
  <c r="BW10" i="31"/>
  <c r="CJ12" i="31"/>
  <c r="BA10" i="31"/>
  <c r="BA101" i="31" s="1"/>
  <c r="BQ12" i="31"/>
  <c r="AA12" i="31"/>
  <c r="CN13" i="31"/>
  <c r="AV22" i="31"/>
  <c r="BZ13" i="31"/>
  <c r="BT12" i="31"/>
  <c r="AR11" i="31"/>
  <c r="P23" i="31"/>
  <c r="BK13" i="31"/>
  <c r="BA12" i="31"/>
  <c r="X11" i="31"/>
  <c r="S13" i="31"/>
  <c r="CB11" i="31"/>
  <c r="AT10" i="31"/>
  <c r="AT101" i="31" s="1"/>
  <c r="BU13" i="31"/>
  <c r="H13" i="31"/>
  <c r="I12" i="31"/>
  <c r="I11" i="31"/>
  <c r="AK13" i="31"/>
  <c r="AU12" i="31"/>
  <c r="AT11" i="31"/>
  <c r="AO10" i="31"/>
  <c r="AO101" i="31" s="1"/>
  <c r="I13" i="31"/>
  <c r="AD12" i="31"/>
  <c r="AY11" i="31"/>
  <c r="BT10" i="31"/>
  <c r="H10" i="31"/>
  <c r="BN12" i="31"/>
  <c r="CI11" i="31"/>
  <c r="W11" i="31"/>
  <c r="AR10" i="31"/>
  <c r="AR101" i="31" s="1"/>
  <c r="S10" i="31"/>
  <c r="Q23" i="31"/>
  <c r="BQ10" i="31"/>
  <c r="BV23" i="31"/>
  <c r="K13" i="31"/>
  <c r="G13" i="31"/>
  <c r="BB23" i="31"/>
  <c r="BQ11" i="31"/>
  <c r="BU23" i="31"/>
  <c r="BX12" i="31"/>
  <c r="AK10" i="31"/>
  <c r="AK101" i="31" s="1"/>
  <c r="Z11" i="31"/>
  <c r="BN13" i="31"/>
  <c r="AP10" i="31"/>
  <c r="AP101" i="31" s="1"/>
  <c r="BH12" i="31"/>
  <c r="AG11" i="31"/>
  <c r="AJ13" i="31"/>
  <c r="AT23" i="31"/>
  <c r="M11" i="31"/>
  <c r="V13" i="31"/>
  <c r="R22" i="31"/>
  <c r="BY10" i="31"/>
  <c r="CL12" i="31"/>
  <c r="Z10" i="31"/>
  <c r="AV12" i="31"/>
  <c r="BO13" i="31"/>
  <c r="BG12" i="31"/>
  <c r="AC11" i="31"/>
  <c r="AC22" i="31"/>
  <c r="AZ13" i="31"/>
  <c r="AM12" i="31"/>
  <c r="J11" i="31"/>
  <c r="AM23" i="31"/>
  <c r="CN12" i="31"/>
  <c r="BM11" i="31"/>
  <c r="AD10" i="31"/>
  <c r="AD101" i="31" s="1"/>
  <c r="BM13" i="31"/>
  <c r="CF12" i="31"/>
  <c r="CF11" i="31"/>
  <c r="CE10" i="31"/>
  <c r="AC13" i="31"/>
  <c r="AJ12" i="31"/>
  <c r="AJ11" i="31"/>
  <c r="AC10" i="31"/>
  <c r="AC101" i="31" s="1"/>
  <c r="CH12" i="31"/>
  <c r="V12" i="31"/>
  <c r="AQ11" i="31"/>
  <c r="BL10" i="31"/>
  <c r="BF12" i="31"/>
  <c r="CA11" i="31"/>
  <c r="O11" i="31"/>
  <c r="AJ10" i="31"/>
  <c r="AJ101" i="31" s="1"/>
  <c r="K10" i="31"/>
  <c r="BF10" i="31"/>
  <c r="AV11" i="31"/>
  <c r="AO23" i="31"/>
  <c r="AR13" i="31"/>
  <c r="AI22" i="31"/>
  <c r="AY22" i="31"/>
  <c r="AG12" i="31"/>
  <c r="CH23" i="31"/>
  <c r="U11" i="31"/>
  <c r="CL11" i="31"/>
  <c r="BR10" i="31"/>
  <c r="CE12" i="31"/>
  <c r="T23" i="31"/>
  <c r="BD11" i="31"/>
  <c r="BB13" i="31"/>
  <c r="AP22" i="31"/>
  <c r="BE23" i="31"/>
  <c r="AH11" i="31"/>
  <c r="AL13" i="31"/>
  <c r="AU23" i="31"/>
  <c r="Q11" i="31"/>
  <c r="BE10" i="31"/>
  <c r="BS12" i="31"/>
  <c r="G11" i="31"/>
  <c r="K23" i="31"/>
  <c r="BD13" i="31"/>
  <c r="AR12" i="31"/>
  <c r="P11" i="31"/>
  <c r="BL23" i="31"/>
  <c r="CG22" i="31"/>
  <c r="AP13" i="31"/>
  <c r="X12" i="31"/>
  <c r="CC10" i="31"/>
  <c r="AZ22" i="31"/>
  <c r="CE13" i="31"/>
  <c r="CB12" i="31"/>
  <c r="AX11" i="31"/>
  <c r="M10" i="31"/>
  <c r="BE13" i="31"/>
  <c r="BU12" i="31"/>
  <c r="BU11" i="31"/>
  <c r="BU10" i="31"/>
  <c r="CG13" i="31"/>
  <c r="U13" i="31"/>
  <c r="Y12" i="31"/>
  <c r="Y11" i="31"/>
  <c r="O10" i="31"/>
  <c r="BZ12" i="31"/>
  <c r="N12" i="31"/>
  <c r="AI11" i="31"/>
  <c r="BD10" i="31"/>
  <c r="AX12" i="31"/>
  <c r="BS11" i="31"/>
  <c r="CN10" i="31"/>
  <c r="AB10" i="31"/>
  <c r="AB101" i="31" s="1"/>
  <c r="BO10" i="31"/>
  <c r="AB11" i="31"/>
  <c r="AB12" i="31"/>
  <c r="CA13" i="31"/>
  <c r="BJ22" i="31"/>
  <c r="BR11" i="31"/>
  <c r="L13" i="31"/>
  <c r="K22" i="31"/>
  <c r="BV11" i="31"/>
  <c r="BW23" i="31"/>
  <c r="BD12" i="31"/>
  <c r="CA9" i="32" a="1"/>
  <c r="CA9" i="32" s="1"/>
  <c r="CQ9" i="32" a="1"/>
  <c r="CQ9" i="32" s="1"/>
  <c r="BQ9" i="32" a="1"/>
  <c r="BQ9" i="32" s="1"/>
  <c r="BU9" i="32" a="1"/>
  <c r="BU9" i="32" s="1"/>
  <c r="CG9" i="32" a="1"/>
  <c r="CG9" i="32" s="1"/>
  <c r="CK9" i="32" a="1"/>
  <c r="CK9" i="32" s="1"/>
  <c r="CO9" i="32" a="1"/>
  <c r="CO9" i="32" s="1"/>
  <c r="CS9" i="32" a="1"/>
  <c r="CS9" i="32" s="1"/>
  <c r="CW9" i="32" a="1"/>
  <c r="CW9" i="32" s="1"/>
  <c r="DA9" i="32" a="1"/>
  <c r="DA9" i="32" s="1"/>
  <c r="BP11" i="32" a="1"/>
  <c r="BP11" i="32" s="1"/>
  <c r="BT11" i="32" a="1"/>
  <c r="BT11" i="32" s="1"/>
  <c r="BX11" i="32" a="1"/>
  <c r="BX11" i="32" s="1"/>
  <c r="CB11" i="32" a="1"/>
  <c r="CB11" i="32" s="1"/>
  <c r="CF11" i="32" a="1"/>
  <c r="CF11" i="32" s="1"/>
  <c r="CJ11" i="32" a="1"/>
  <c r="CJ11" i="32" s="1"/>
  <c r="CN11" i="32" a="1"/>
  <c r="CN11" i="32" s="1"/>
  <c r="CR11" i="32" a="1"/>
  <c r="CR11" i="32" s="1"/>
  <c r="CV11" i="32" a="1"/>
  <c r="CV11" i="32" s="1"/>
  <c r="CZ11" i="32" a="1"/>
  <c r="CZ11" i="32" s="1"/>
  <c r="BY9" i="32" a="1"/>
  <c r="BY9" i="32" s="1"/>
  <c r="BR9" i="32" a="1"/>
  <c r="BR9" i="32" s="1"/>
  <c r="BZ9" i="32" a="1"/>
  <c r="BZ9" i="32" s="1"/>
  <c r="CH9" i="32" a="1"/>
  <c r="CH9" i="32" s="1"/>
  <c r="CP9" i="32" a="1"/>
  <c r="CP9" i="32" s="1"/>
  <c r="CX9" i="32" a="1"/>
  <c r="CX9" i="32" s="1"/>
  <c r="BU11" i="32" a="1"/>
  <c r="BU11" i="32" s="1"/>
  <c r="CC11" i="32" a="1"/>
  <c r="CC11" i="32" s="1"/>
  <c r="CG11" i="32" a="1"/>
  <c r="CG11" i="32" s="1"/>
  <c r="CK11" i="32" a="1"/>
  <c r="CK11" i="32" s="1"/>
  <c r="CS11" i="32" a="1"/>
  <c r="CS11" i="32" s="1"/>
  <c r="CW11" i="32" a="1"/>
  <c r="CW11" i="32" s="1"/>
  <c r="DA11" i="32" a="1"/>
  <c r="DA11" i="32" s="1"/>
  <c r="CE9" i="32" a="1"/>
  <c r="CE9" i="32" s="1"/>
  <c r="CC9" i="32" a="1"/>
  <c r="CC9" i="32" s="1"/>
  <c r="BV9" i="32" a="1"/>
  <c r="BV9" i="32" s="1"/>
  <c r="CD9" i="32" a="1"/>
  <c r="CD9" i="32" s="1"/>
  <c r="CL9" i="32" a="1"/>
  <c r="CL9" i="32" s="1"/>
  <c r="CT9" i="32" a="1"/>
  <c r="CT9" i="32" s="1"/>
  <c r="BQ11" i="32" a="1"/>
  <c r="BQ11" i="32" s="1"/>
  <c r="BY11" i="32" a="1"/>
  <c r="BY11" i="32" s="1"/>
  <c r="CO11" i="32" a="1"/>
  <c r="CO11" i="32" s="1"/>
  <c r="BV11" i="32" a="1"/>
  <c r="BV11" i="32" s="1"/>
  <c r="BZ11" i="32" a="1"/>
  <c r="BZ11" i="32" s="1"/>
  <c r="CH11" i="32" a="1"/>
  <c r="CH11" i="32" s="1"/>
  <c r="CP11" i="32" a="1"/>
  <c r="CP11" i="32" s="1"/>
  <c r="CT11" i="32" a="1"/>
  <c r="CT11" i="32" s="1"/>
  <c r="CY9" i="32" a="1"/>
  <c r="CY9" i="32" s="1"/>
  <c r="CD11" i="32" a="1"/>
  <c r="CD11" i="32" s="1"/>
  <c r="CL11" i="32" a="1"/>
  <c r="CL11" i="32" s="1"/>
  <c r="CX11" i="32" a="1"/>
  <c r="CX11" i="32" s="1"/>
  <c r="CM9" i="32" a="1"/>
  <c r="CM9" i="32" s="1"/>
  <c r="BP9" i="32" a="1"/>
  <c r="BP9" i="32" s="1"/>
  <c r="BP8" i="32" s="1"/>
  <c r="BQ8" i="32" s="1"/>
  <c r="BR8" i="32" s="1"/>
  <c r="BS8" i="32" s="1"/>
  <c r="BT8" i="32" s="1"/>
  <c r="BT9" i="32" a="1"/>
  <c r="BT9" i="32" s="1"/>
  <c r="CB9" i="32" a="1"/>
  <c r="CB9" i="32" s="1"/>
  <c r="CF9" i="32" a="1"/>
  <c r="CF9" i="32" s="1"/>
  <c r="CJ9" i="32" a="1"/>
  <c r="CJ9" i="32" s="1"/>
  <c r="CN9" i="32" a="1"/>
  <c r="CN9" i="32" s="1"/>
  <c r="CR9" i="32" a="1"/>
  <c r="CR9" i="32" s="1"/>
  <c r="CV9" i="32" a="1"/>
  <c r="CV9" i="32" s="1"/>
  <c r="BO11" i="32" a="1"/>
  <c r="BO11" i="32" s="1"/>
  <c r="BO10" i="32" s="1"/>
  <c r="BP10" i="32" s="1"/>
  <c r="BS11" i="32" a="1"/>
  <c r="BS11" i="32" s="1"/>
  <c r="BW11" i="32" a="1"/>
  <c r="BW11" i="32" s="1"/>
  <c r="CA11" i="32" a="1"/>
  <c r="CA11" i="32" s="1"/>
  <c r="CE11" i="32" a="1"/>
  <c r="CE11" i="32" s="1"/>
  <c r="CI11" i="32" a="1"/>
  <c r="CI11" i="32" s="1"/>
  <c r="CM11" i="32" a="1"/>
  <c r="CM11" i="32" s="1"/>
  <c r="CQ11" i="32" a="1"/>
  <c r="CQ11" i="32" s="1"/>
  <c r="CU11" i="32" a="1"/>
  <c r="CU11" i="32" s="1"/>
  <c r="CU9" i="32" a="1"/>
  <c r="CU9" i="32" s="1"/>
  <c r="BS96" i="33" l="1"/>
  <c r="BS97" i="33"/>
  <c r="AF64" i="31" a="1"/>
  <c r="AF64" i="31" s="1"/>
  <c r="CD94" i="31"/>
  <c r="CL94" i="31"/>
  <c r="BF94" i="31"/>
  <c r="AZ94" i="31"/>
  <c r="BS94" i="31"/>
  <c r="AX94" i="31"/>
  <c r="BX94" i="31"/>
  <c r="BC94" i="31"/>
  <c r="BY94" i="31"/>
  <c r="BN94" i="31"/>
  <c r="BT94" i="31"/>
  <c r="CI94" i="31"/>
  <c r="CK94" i="31"/>
  <c r="BI94" i="31"/>
  <c r="BJ94" i="31"/>
  <c r="BQ94" i="31"/>
  <c r="CF94" i="31"/>
  <c r="AT94" i="31"/>
  <c r="BV94" i="31"/>
  <c r="CH94" i="31"/>
  <c r="AU94" i="31"/>
  <c r="AY94" i="31"/>
  <c r="BW94" i="31"/>
  <c r="CM94" i="31"/>
  <c r="BP94" i="31"/>
  <c r="AV94" i="31"/>
  <c r="BM94" i="31"/>
  <c r="BO94" i="31"/>
  <c r="BU94" i="31"/>
  <c r="CJ94" i="31"/>
  <c r="CC94" i="31"/>
  <c r="BL94" i="31"/>
  <c r="BE94" i="31"/>
  <c r="BB94" i="31"/>
  <c r="AW94" i="31"/>
  <c r="AS94" i="31"/>
  <c r="CB94" i="31"/>
  <c r="K111" i="31"/>
  <c r="X111" i="31"/>
  <c r="H111" i="31"/>
  <c r="AH111" i="31"/>
  <c r="N111" i="31"/>
  <c r="T111" i="31"/>
  <c r="U111" i="31"/>
  <c r="Z111" i="31"/>
  <c r="AD111" i="31"/>
  <c r="V111" i="31"/>
  <c r="M111" i="31"/>
  <c r="P111" i="31"/>
  <c r="AI111" i="31"/>
  <c r="R111" i="31"/>
  <c r="G111" i="31"/>
  <c r="S23" i="31"/>
  <c r="Q111" i="31"/>
  <c r="Y111" i="31"/>
  <c r="AB111" i="31"/>
  <c r="CF23" i="31"/>
  <c r="W22" i="31"/>
  <c r="U22" i="31"/>
  <c r="CN23" i="31"/>
  <c r="CG94" i="31"/>
  <c r="BX22" i="31"/>
  <c r="CM22" i="31"/>
  <c r="BA94" i="31"/>
  <c r="CA23" i="31"/>
  <c r="AC23" i="31"/>
  <c r="J22" i="31"/>
  <c r="BQ10" i="32"/>
  <c r="BR10" i="32" s="1"/>
  <c r="BU8" i="32"/>
  <c r="BV8" i="32" s="1"/>
  <c r="BW8" i="32" s="1"/>
  <c r="BX8" i="32" s="1"/>
  <c r="BY8" i="32" s="1"/>
  <c r="BZ8" i="32" s="1"/>
  <c r="CA8" i="32" s="1"/>
  <c r="CB8" i="32" s="1"/>
  <c r="CC8" i="32" s="1"/>
  <c r="CD8" i="32" s="1"/>
  <c r="CE8" i="32" s="1"/>
  <c r="CF8" i="32" s="1"/>
  <c r="CG8" i="32" s="1"/>
  <c r="CH8" i="32" s="1"/>
  <c r="CI8" i="32" s="1"/>
  <c r="CJ8" i="32" s="1"/>
  <c r="CK8" i="32" s="1"/>
  <c r="CL8" i="32" s="1"/>
  <c r="CM8" i="32" s="1"/>
  <c r="CN8" i="32" s="1"/>
  <c r="CO8" i="32" s="1"/>
  <c r="CP8" i="32" s="1"/>
  <c r="CQ8" i="32" s="1"/>
  <c r="CR8" i="32" s="1"/>
  <c r="CS8" i="32" s="1"/>
  <c r="CT8" i="32" s="1"/>
  <c r="CU8" i="32" s="1"/>
  <c r="CV8" i="32" s="1"/>
  <c r="CW8" i="32" s="1"/>
  <c r="CX8" i="32" s="1"/>
  <c r="CY8" i="32" s="1"/>
  <c r="CZ8" i="32" s="1"/>
  <c r="DA8" i="32" s="1"/>
  <c r="BZ94" i="31"/>
  <c r="BP22" i="31"/>
  <c r="CL23" i="31"/>
  <c r="BF22" i="31"/>
  <c r="AB22" i="31"/>
  <c r="AO22" i="31"/>
  <c r="CK23" i="31"/>
  <c r="AE23" i="31"/>
  <c r="X22" i="31"/>
  <c r="T22" i="31"/>
  <c r="AF23" i="31"/>
  <c r="CK22" i="31"/>
  <c r="AW22" i="31"/>
  <c r="Z22" i="31"/>
  <c r="CH22" i="31"/>
  <c r="AK23" i="31"/>
  <c r="BU22" i="31"/>
  <c r="J23" i="31"/>
  <c r="H22" i="31"/>
  <c r="CM23" i="31"/>
  <c r="O23" i="31"/>
  <c r="BE22" i="31"/>
  <c r="BO22" i="31"/>
  <c r="BG23" i="31"/>
  <c r="Q22" i="31"/>
  <c r="W23" i="31"/>
  <c r="AQ94" i="31"/>
  <c r="I22" i="31"/>
  <c r="CD23" i="31"/>
  <c r="BH23" i="31"/>
  <c r="AN22" i="31"/>
  <c r="BI23" i="31"/>
  <c r="I23" i="31"/>
  <c r="BJ23" i="31"/>
  <c r="BM23" i="31"/>
  <c r="AJ23" i="31"/>
  <c r="L23" i="31"/>
  <c r="M22" i="31"/>
  <c r="BR22" i="31"/>
  <c r="S22" i="31"/>
  <c r="CB23" i="31"/>
  <c r="AG23" i="31"/>
  <c r="BL22" i="31"/>
  <c r="L22" i="31"/>
  <c r="CE94" i="31"/>
  <c r="BM22" i="31"/>
  <c r="AG22" i="31"/>
  <c r="CI22" i="31"/>
  <c r="AQ22" i="31"/>
  <c r="BR94" i="31"/>
  <c r="BX23" i="31"/>
  <c r="CC23" i="31"/>
  <c r="BK23" i="31"/>
  <c r="AA23" i="31"/>
  <c r="AF22" i="31"/>
  <c r="CE22" i="31"/>
  <c r="Y22" i="31"/>
  <c r="BI22" i="31"/>
  <c r="BY23" i="31"/>
  <c r="AJ22" i="31"/>
  <c r="V22" i="31"/>
  <c r="O22" i="31"/>
  <c r="BS10" i="32"/>
  <c r="BT10" i="32" s="1"/>
  <c r="BU10" i="32" s="1"/>
  <c r="BV10" i="32" s="1"/>
  <c r="BW10" i="32" s="1"/>
  <c r="BX10" i="32" s="1"/>
  <c r="BY10" i="32" s="1"/>
  <c r="BZ10" i="32" s="1"/>
  <c r="CA10" i="32" s="1"/>
  <c r="CB10" i="32" s="1"/>
  <c r="CC10" i="32" s="1"/>
  <c r="CD10" i="32" s="1"/>
  <c r="CE10" i="32" s="1"/>
  <c r="CF10" i="32" s="1"/>
  <c r="CG10" i="32" s="1"/>
  <c r="CH10" i="32" s="1"/>
  <c r="CI10" i="32" s="1"/>
  <c r="CJ10" i="32" s="1"/>
  <c r="CK10" i="32" s="1"/>
  <c r="CL10" i="32" s="1"/>
  <c r="CM10" i="32" s="1"/>
  <c r="CN10" i="32" s="1"/>
  <c r="CO10" i="32" s="1"/>
  <c r="CP10" i="32" s="1"/>
  <c r="CQ10" i="32" s="1"/>
  <c r="CR10" i="32" s="1"/>
  <c r="CS10" i="32" s="1"/>
  <c r="CT10" i="32" s="1"/>
  <c r="CU10" i="32" s="1"/>
  <c r="CV10" i="32" s="1"/>
  <c r="CW10" i="32" s="1"/>
  <c r="CX10" i="32" s="1"/>
  <c r="CY10" i="32" s="1"/>
  <c r="CZ10" i="32" s="1"/>
  <c r="DA10" i="32" s="1"/>
  <c r="BR116" i="31" l="1"/>
  <c r="BR29" i="31"/>
  <c r="BT97" i="33"/>
  <c r="BR115" i="31"/>
  <c r="BR28" i="31"/>
  <c r="BT96" i="33"/>
  <c r="BH94" i="31"/>
  <c r="CA94" i="31"/>
  <c r="CN94" i="31"/>
  <c r="BK94" i="31"/>
  <c r="BG94" i="31"/>
  <c r="BD94" i="31"/>
  <c r="AR94" i="31"/>
  <c r="I111" i="31"/>
  <c r="J111" i="31"/>
  <c r="AF111" i="31"/>
  <c r="L111" i="31"/>
  <c r="AC111" i="31"/>
  <c r="S111" i="31"/>
  <c r="AG111" i="31"/>
  <c r="O111" i="31"/>
  <c r="AA111" i="31"/>
  <c r="W111" i="31"/>
  <c r="AE111" i="31"/>
  <c r="N105" i="31"/>
  <c r="N106" i="31" s="1"/>
  <c r="H202" i="31"/>
  <c r="I202" i="31"/>
  <c r="J202" i="31"/>
  <c r="K202" i="31"/>
  <c r="L202" i="31"/>
  <c r="M202" i="31"/>
  <c r="N202" i="31"/>
  <c r="O202" i="31"/>
  <c r="P202" i="31"/>
  <c r="Q202" i="31"/>
  <c r="R202" i="31"/>
  <c r="S202" i="31"/>
  <c r="T202" i="31"/>
  <c r="U202" i="31"/>
  <c r="V202" i="31"/>
  <c r="W202" i="31"/>
  <c r="X202" i="31"/>
  <c r="Y202" i="31"/>
  <c r="Z202" i="31"/>
  <c r="AA202" i="31"/>
  <c r="AB202" i="31"/>
  <c r="AC202" i="31"/>
  <c r="AD202" i="31"/>
  <c r="AE202" i="31"/>
  <c r="AF202" i="31"/>
  <c r="AG202" i="31"/>
  <c r="AH202" i="31"/>
  <c r="AI202" i="31"/>
  <c r="AJ202" i="31"/>
  <c r="AK202" i="31"/>
  <c r="AL202" i="31"/>
  <c r="AM202" i="31"/>
  <c r="AN202" i="31"/>
  <c r="AO202" i="31"/>
  <c r="AP202" i="31"/>
  <c r="AQ202" i="31"/>
  <c r="AR202" i="31"/>
  <c r="AS202" i="31"/>
  <c r="AT202" i="31"/>
  <c r="AU202" i="31"/>
  <c r="AV202" i="31"/>
  <c r="AW202" i="31"/>
  <c r="AX202" i="31"/>
  <c r="AY202" i="31"/>
  <c r="AZ202" i="31"/>
  <c r="BA202" i="31"/>
  <c r="BB202" i="31"/>
  <c r="BC202" i="31"/>
  <c r="BD202" i="31"/>
  <c r="BE202" i="31"/>
  <c r="BF202" i="31"/>
  <c r="BG202" i="31"/>
  <c r="BH202" i="31"/>
  <c r="BI202" i="31"/>
  <c r="BJ202" i="31"/>
  <c r="BK202" i="31"/>
  <c r="BL202" i="31"/>
  <c r="BM202" i="31"/>
  <c r="BN202" i="31"/>
  <c r="BO202" i="31"/>
  <c r="BP202" i="31"/>
  <c r="BQ202" i="31"/>
  <c r="BR202" i="31"/>
  <c r="BS202" i="31"/>
  <c r="BT202" i="31"/>
  <c r="BU202" i="31"/>
  <c r="BV202" i="31"/>
  <c r="BW202" i="31"/>
  <c r="BX202" i="31"/>
  <c r="BY202" i="31"/>
  <c r="BZ202" i="31"/>
  <c r="CA202" i="31"/>
  <c r="CB202" i="31"/>
  <c r="CC202" i="31"/>
  <c r="CD202" i="31"/>
  <c r="CE202" i="31"/>
  <c r="CF202" i="31"/>
  <c r="CG202" i="31"/>
  <c r="CH202" i="31"/>
  <c r="CI202" i="31"/>
  <c r="CJ202" i="31"/>
  <c r="CK202" i="31"/>
  <c r="CL202" i="31"/>
  <c r="CM202" i="31"/>
  <c r="CN202" i="31"/>
  <c r="G202" i="31"/>
  <c r="E201" i="31"/>
  <c r="H123" i="31"/>
  <c r="I123" i="31"/>
  <c r="J123" i="31"/>
  <c r="K123" i="31"/>
  <c r="L123" i="31"/>
  <c r="M123" i="31"/>
  <c r="N123" i="31"/>
  <c r="O123" i="31"/>
  <c r="P123" i="31"/>
  <c r="Q123" i="31"/>
  <c r="R123" i="31"/>
  <c r="S123" i="31"/>
  <c r="T123" i="31"/>
  <c r="U123" i="31"/>
  <c r="V123" i="31"/>
  <c r="W123" i="31"/>
  <c r="X123" i="31"/>
  <c r="Y123" i="31"/>
  <c r="Z123" i="31"/>
  <c r="AA123" i="31"/>
  <c r="AB123" i="31"/>
  <c r="AC123" i="31"/>
  <c r="AD123" i="31"/>
  <c r="AE123" i="31"/>
  <c r="AF123" i="31"/>
  <c r="AG123" i="31"/>
  <c r="AH123" i="31"/>
  <c r="AI123" i="31"/>
  <c r="AJ123" i="31"/>
  <c r="AK123" i="31"/>
  <c r="AL123" i="31"/>
  <c r="AM123" i="31"/>
  <c r="AN123" i="31"/>
  <c r="AO123" i="31"/>
  <c r="AP123" i="31"/>
  <c r="AQ123" i="31"/>
  <c r="AR123" i="31"/>
  <c r="AS123" i="31"/>
  <c r="AT123" i="31"/>
  <c r="AU123" i="31"/>
  <c r="AV123" i="31"/>
  <c r="AW123" i="31"/>
  <c r="AX123" i="31"/>
  <c r="AY123" i="31"/>
  <c r="AZ123" i="31"/>
  <c r="BA123" i="31"/>
  <c r="BB123" i="31"/>
  <c r="BC123" i="31"/>
  <c r="BD123" i="31"/>
  <c r="BE123" i="31"/>
  <c r="BF123" i="31"/>
  <c r="BG123" i="31"/>
  <c r="BH123" i="31"/>
  <c r="BI123" i="31"/>
  <c r="BJ123" i="31"/>
  <c r="BK123" i="31"/>
  <c r="BL123" i="31"/>
  <c r="BM123" i="31"/>
  <c r="BN123" i="31"/>
  <c r="BO123" i="31"/>
  <c r="G123" i="31"/>
  <c r="H36" i="31"/>
  <c r="I36" i="31"/>
  <c r="J36" i="31"/>
  <c r="K36" i="31"/>
  <c r="L36" i="31"/>
  <c r="M36" i="31"/>
  <c r="N36" i="31"/>
  <c r="O36" i="31"/>
  <c r="P36" i="31"/>
  <c r="Q36" i="31"/>
  <c r="R36" i="31"/>
  <c r="S36" i="31"/>
  <c r="T36" i="31"/>
  <c r="U36" i="31"/>
  <c r="V36" i="31"/>
  <c r="W36" i="31"/>
  <c r="X36" i="31"/>
  <c r="Y36" i="31"/>
  <c r="Z36" i="31"/>
  <c r="AA36" i="31"/>
  <c r="AB36" i="31"/>
  <c r="AC36" i="31"/>
  <c r="AD36" i="31"/>
  <c r="AE36" i="31"/>
  <c r="AF36" i="31"/>
  <c r="AG36" i="31"/>
  <c r="AH36" i="31"/>
  <c r="AI36" i="31"/>
  <c r="AJ36" i="31"/>
  <c r="AK36" i="31"/>
  <c r="AL36" i="31"/>
  <c r="AM36" i="31"/>
  <c r="AN36" i="31"/>
  <c r="AO36" i="31"/>
  <c r="AP36" i="31"/>
  <c r="AQ36" i="31"/>
  <c r="AR36" i="31"/>
  <c r="AS36" i="31"/>
  <c r="AT36" i="31"/>
  <c r="AU36" i="31"/>
  <c r="AV36" i="31"/>
  <c r="AW36" i="31"/>
  <c r="AX36" i="31"/>
  <c r="AY36" i="31"/>
  <c r="AZ36" i="31"/>
  <c r="BA36" i="31"/>
  <c r="BB36" i="31"/>
  <c r="BC36" i="31"/>
  <c r="BD36" i="31"/>
  <c r="BE36" i="31"/>
  <c r="BF36" i="31"/>
  <c r="BG36" i="31"/>
  <c r="BH36" i="31"/>
  <c r="BI36" i="31"/>
  <c r="BJ36" i="31"/>
  <c r="BK36" i="31"/>
  <c r="BL36" i="31"/>
  <c r="BM36" i="31"/>
  <c r="BN36" i="31"/>
  <c r="BO36" i="31"/>
  <c r="G36" i="31"/>
  <c r="CN125" i="31"/>
  <c r="CM125" i="31"/>
  <c r="CL125" i="31"/>
  <c r="CK125" i="31"/>
  <c r="CJ125" i="31"/>
  <c r="CI125" i="31"/>
  <c r="CH125" i="31"/>
  <c r="CG125" i="31"/>
  <c r="CF125" i="31"/>
  <c r="CE125" i="31"/>
  <c r="CD125" i="31"/>
  <c r="CC125" i="31"/>
  <c r="CB125" i="31"/>
  <c r="CA125" i="31"/>
  <c r="BZ125" i="31"/>
  <c r="BY125" i="31"/>
  <c r="BX125" i="31"/>
  <c r="BW125" i="31"/>
  <c r="BV125" i="31"/>
  <c r="BU125" i="31"/>
  <c r="BT125" i="31"/>
  <c r="BS125" i="31"/>
  <c r="BR125" i="31"/>
  <c r="BQ125" i="31"/>
  <c r="BP125" i="31"/>
  <c r="BO125" i="31"/>
  <c r="BN125" i="31"/>
  <c r="BM125" i="31"/>
  <c r="BL125" i="31"/>
  <c r="BK125" i="31"/>
  <c r="BJ125" i="31"/>
  <c r="BI125" i="31"/>
  <c r="BH125" i="31"/>
  <c r="BG125" i="31"/>
  <c r="BF125" i="31"/>
  <c r="BE125" i="31"/>
  <c r="BD125" i="31"/>
  <c r="BC125" i="31"/>
  <c r="BB125" i="31"/>
  <c r="BA125" i="31"/>
  <c r="AZ125" i="31"/>
  <c r="AY125" i="31"/>
  <c r="AX125" i="31"/>
  <c r="AW125" i="31"/>
  <c r="AV125" i="31"/>
  <c r="AU125" i="31"/>
  <c r="AT125" i="31"/>
  <c r="AS125" i="31"/>
  <c r="AR125" i="31"/>
  <c r="AQ125" i="31"/>
  <c r="AP125" i="31"/>
  <c r="AO125" i="31"/>
  <c r="AN125" i="31"/>
  <c r="AM125" i="31"/>
  <c r="AL125" i="31"/>
  <c r="AK125" i="31"/>
  <c r="AJ125" i="31"/>
  <c r="AI125" i="31"/>
  <c r="AH125" i="31"/>
  <c r="AG125" i="31"/>
  <c r="AF125" i="31"/>
  <c r="AE125" i="31"/>
  <c r="AD125" i="31"/>
  <c r="AC125" i="31"/>
  <c r="AB125" i="31"/>
  <c r="AA125" i="31"/>
  <c r="Z125" i="31"/>
  <c r="Y125" i="31"/>
  <c r="X125" i="31"/>
  <c r="W125" i="31"/>
  <c r="V125" i="31"/>
  <c r="U125" i="31"/>
  <c r="T125" i="31"/>
  <c r="S125" i="31"/>
  <c r="R125" i="31"/>
  <c r="Q125" i="31"/>
  <c r="P125" i="31"/>
  <c r="O125" i="31"/>
  <c r="N125" i="31"/>
  <c r="M125" i="31"/>
  <c r="L125" i="31"/>
  <c r="K125" i="31"/>
  <c r="J125" i="31"/>
  <c r="I125" i="31"/>
  <c r="H125" i="31"/>
  <c r="G125" i="31"/>
  <c r="BO124" i="31"/>
  <c r="BN124" i="31"/>
  <c r="BM124" i="31"/>
  <c r="BL124" i="31"/>
  <c r="BK124" i="31"/>
  <c r="BJ124" i="31"/>
  <c r="BI124" i="31"/>
  <c r="BH124" i="31"/>
  <c r="BG124" i="31"/>
  <c r="BF124" i="31"/>
  <c r="BE124" i="31"/>
  <c r="BD124" i="31"/>
  <c r="BC124" i="31"/>
  <c r="BB124" i="31"/>
  <c r="BA124" i="31"/>
  <c r="AZ124" i="31"/>
  <c r="AY124" i="31"/>
  <c r="AX124" i="31"/>
  <c r="AW124" i="31"/>
  <c r="AV124" i="31"/>
  <c r="AU124" i="31"/>
  <c r="AT124" i="31"/>
  <c r="AS124" i="31"/>
  <c r="AR124" i="31"/>
  <c r="AQ124" i="31"/>
  <c r="AP124" i="31"/>
  <c r="AO124" i="31"/>
  <c r="AN124" i="31"/>
  <c r="AM124" i="31"/>
  <c r="AL124" i="31"/>
  <c r="AK124" i="31"/>
  <c r="AJ124" i="31"/>
  <c r="AI124" i="31"/>
  <c r="AH124" i="31"/>
  <c r="AG124" i="31"/>
  <c r="AF124" i="31"/>
  <c r="AE124" i="31"/>
  <c r="AD124" i="31"/>
  <c r="AC124" i="31"/>
  <c r="AB124" i="31"/>
  <c r="AA124" i="31"/>
  <c r="Z124" i="31"/>
  <c r="Y124" i="31"/>
  <c r="X124" i="31"/>
  <c r="W124" i="31"/>
  <c r="V124" i="31"/>
  <c r="U124" i="31"/>
  <c r="T124" i="31"/>
  <c r="S124" i="31"/>
  <c r="R124" i="31"/>
  <c r="Q124" i="31"/>
  <c r="P124" i="31"/>
  <c r="O124" i="31"/>
  <c r="N124" i="31"/>
  <c r="M124" i="31"/>
  <c r="L124" i="31"/>
  <c r="K124" i="31"/>
  <c r="J124" i="31"/>
  <c r="I124" i="31"/>
  <c r="H124" i="31"/>
  <c r="G124" i="31"/>
  <c r="L147" i="31"/>
  <c r="BS115" i="31" l="1"/>
  <c r="BS28" i="31"/>
  <c r="BU96" i="33"/>
  <c r="BS116" i="31"/>
  <c r="BS29" i="31"/>
  <c r="BU97" i="33"/>
  <c r="Z105" i="31"/>
  <c r="Z106" i="31" s="1"/>
  <c r="M105" i="31"/>
  <c r="M106" i="31" s="1"/>
  <c r="Y105" i="31"/>
  <c r="Y106" i="31" s="1"/>
  <c r="AI105" i="31"/>
  <c r="AI106" i="31" s="1"/>
  <c r="V105" i="31"/>
  <c r="V106" i="31" s="1"/>
  <c r="J105" i="31"/>
  <c r="J106" i="31" s="1"/>
  <c r="G105" i="31"/>
  <c r="G106" i="31" s="1"/>
  <c r="L105" i="31"/>
  <c r="L106" i="31" s="1"/>
  <c r="AH105" i="31"/>
  <c r="AH106" i="31" s="1"/>
  <c r="U105" i="31"/>
  <c r="U106" i="31" s="1"/>
  <c r="I105" i="31"/>
  <c r="I106" i="31" s="1"/>
  <c r="AD105" i="31"/>
  <c r="AD106" i="31" s="1"/>
  <c r="R105" i="31"/>
  <c r="R106" i="31" s="1"/>
  <c r="T105" i="31"/>
  <c r="T106" i="31" s="1"/>
  <c r="AC105" i="31"/>
  <c r="AC106" i="31" s="1"/>
  <c r="Q105" i="31"/>
  <c r="Q106" i="31" s="1"/>
  <c r="O105" i="31"/>
  <c r="O106" i="31" s="1"/>
  <c r="AG105" i="31"/>
  <c r="AG106" i="31" s="1"/>
  <c r="AB105" i="31"/>
  <c r="AB106" i="31" s="1"/>
  <c r="AA105" i="31"/>
  <c r="AA106" i="31" s="1"/>
  <c r="S105" i="31"/>
  <c r="S106" i="31" s="1"/>
  <c r="K105" i="31"/>
  <c r="K106" i="31" s="1"/>
  <c r="AF105" i="31"/>
  <c r="AF106" i="31" s="1"/>
  <c r="X105" i="31"/>
  <c r="P105" i="31"/>
  <c r="H105" i="31"/>
  <c r="AE105" i="31"/>
  <c r="W105" i="31"/>
  <c r="G147" i="31"/>
  <c r="O147" i="31"/>
  <c r="W147" i="31"/>
  <c r="P147" i="31"/>
  <c r="H147" i="31"/>
  <c r="X147" i="31"/>
  <c r="I147" i="31"/>
  <c r="Q147" i="31"/>
  <c r="K147" i="31"/>
  <c r="S147" i="31"/>
  <c r="M147" i="31"/>
  <c r="U147" i="31"/>
  <c r="N147" i="31"/>
  <c r="V147" i="31"/>
  <c r="J147" i="31"/>
  <c r="R147" i="31"/>
  <c r="T147" i="31"/>
  <c r="BV97" i="33" l="1"/>
  <c r="BT115" i="31"/>
  <c r="BT28" i="31"/>
  <c r="BV96" i="33"/>
  <c r="BT116" i="31"/>
  <c r="BT29" i="31"/>
  <c r="X106" i="31"/>
  <c r="W106" i="31"/>
  <c r="H106" i="31"/>
  <c r="P106" i="31"/>
  <c r="AE106" i="31"/>
  <c r="H37" i="31"/>
  <c r="I37" i="31"/>
  <c r="J37" i="31"/>
  <c r="K37" i="31"/>
  <c r="L37" i="31"/>
  <c r="M37" i="31"/>
  <c r="N37" i="31"/>
  <c r="O37" i="31"/>
  <c r="P37" i="31"/>
  <c r="Q37" i="31"/>
  <c r="R37" i="31"/>
  <c r="S37" i="31"/>
  <c r="T37" i="31"/>
  <c r="U37" i="31"/>
  <c r="V37" i="31"/>
  <c r="W37" i="31"/>
  <c r="X37" i="31"/>
  <c r="Y37" i="31"/>
  <c r="Z37" i="31"/>
  <c r="AA37" i="31"/>
  <c r="AB37" i="31"/>
  <c r="AC37" i="31"/>
  <c r="AD37" i="31"/>
  <c r="AE37" i="31"/>
  <c r="AF37" i="31"/>
  <c r="AG37" i="31"/>
  <c r="AH37" i="31"/>
  <c r="AI37" i="31"/>
  <c r="AJ37" i="31"/>
  <c r="AK37" i="31"/>
  <c r="AL37" i="31"/>
  <c r="AM37" i="31"/>
  <c r="AN37" i="31"/>
  <c r="AO37" i="31"/>
  <c r="AP37" i="31"/>
  <c r="AQ37" i="31"/>
  <c r="AR37" i="31"/>
  <c r="AS37" i="31"/>
  <c r="AT37" i="31"/>
  <c r="AU37" i="31"/>
  <c r="AV37" i="31"/>
  <c r="AW37" i="31"/>
  <c r="AX37" i="31"/>
  <c r="AY37" i="31"/>
  <c r="AZ37" i="31"/>
  <c r="BA37" i="31"/>
  <c r="BB37" i="31"/>
  <c r="BC37" i="31"/>
  <c r="BD37" i="31"/>
  <c r="BE37" i="31"/>
  <c r="BF37" i="31"/>
  <c r="BG37" i="31"/>
  <c r="BH37" i="31"/>
  <c r="BI37" i="31"/>
  <c r="BJ37" i="31"/>
  <c r="BK37" i="31"/>
  <c r="BL37" i="31"/>
  <c r="BM37" i="31"/>
  <c r="BN37" i="31"/>
  <c r="BO37" i="31"/>
  <c r="H38" i="31"/>
  <c r="I38" i="31"/>
  <c r="J38" i="31"/>
  <c r="K38" i="31"/>
  <c r="L38" i="31"/>
  <c r="M38" i="31"/>
  <c r="N38" i="31"/>
  <c r="O38" i="31"/>
  <c r="P38" i="31"/>
  <c r="Q38" i="31"/>
  <c r="R38" i="31"/>
  <c r="S38" i="31"/>
  <c r="T38" i="31"/>
  <c r="U38" i="31"/>
  <c r="V38" i="31"/>
  <c r="W38" i="31"/>
  <c r="X38" i="31"/>
  <c r="Y38" i="31"/>
  <c r="Z38" i="31"/>
  <c r="AA38" i="31"/>
  <c r="AB38" i="31"/>
  <c r="AC38" i="31"/>
  <c r="AD38" i="31"/>
  <c r="AE38" i="31"/>
  <c r="AF38" i="31"/>
  <c r="AG38" i="31"/>
  <c r="AH38" i="31"/>
  <c r="AI38" i="31"/>
  <c r="AJ38" i="31"/>
  <c r="AK38" i="31"/>
  <c r="AL38" i="31"/>
  <c r="AM38" i="31"/>
  <c r="AN38" i="31"/>
  <c r="AO38" i="31"/>
  <c r="AP38" i="31"/>
  <c r="AQ38" i="31"/>
  <c r="AR38" i="31"/>
  <c r="AS38" i="31"/>
  <c r="AT38" i="31"/>
  <c r="AU38" i="31"/>
  <c r="AV38" i="31"/>
  <c r="AW38" i="31"/>
  <c r="AX38" i="31"/>
  <c r="AY38" i="31"/>
  <c r="AZ38" i="31"/>
  <c r="BA38" i="31"/>
  <c r="BB38" i="31"/>
  <c r="BC38" i="31"/>
  <c r="BD38" i="31"/>
  <c r="BE38" i="31"/>
  <c r="BF38" i="31"/>
  <c r="BG38" i="31"/>
  <c r="BH38" i="31"/>
  <c r="BI38" i="31"/>
  <c r="BJ38" i="31"/>
  <c r="BK38" i="31"/>
  <c r="BL38" i="31"/>
  <c r="BM38" i="31"/>
  <c r="BN38" i="31"/>
  <c r="BO38" i="31"/>
  <c r="BP38" i="31"/>
  <c r="BQ38" i="31"/>
  <c r="BR38" i="31"/>
  <c r="BS38" i="31"/>
  <c r="BT38" i="31"/>
  <c r="BU38" i="31"/>
  <c r="BV38" i="31"/>
  <c r="BW38" i="31"/>
  <c r="BX38" i="31"/>
  <c r="BY38" i="31"/>
  <c r="BZ38" i="31"/>
  <c r="CA38" i="31"/>
  <c r="CB38" i="31"/>
  <c r="CC38" i="31"/>
  <c r="CD38" i="31"/>
  <c r="CE38" i="31"/>
  <c r="CF38" i="31"/>
  <c r="CG38" i="31"/>
  <c r="CH38" i="31"/>
  <c r="CI38" i="31"/>
  <c r="CJ38" i="31"/>
  <c r="CK38" i="31"/>
  <c r="CL38" i="31"/>
  <c r="CM38" i="31"/>
  <c r="CN38" i="31"/>
  <c r="G38" i="31"/>
  <c r="G37" i="31"/>
  <c r="G81" i="32" a="1"/>
  <c r="G81" i="32" s="1"/>
  <c r="H81" i="32" s="1"/>
  <c r="G80" i="32" a="1"/>
  <c r="G80" i="32" s="1"/>
  <c r="H80" i="32" s="1"/>
  <c r="F80" i="32" a="1"/>
  <c r="F80" i="32" s="1"/>
  <c r="G79" i="32" a="1"/>
  <c r="G79" i="32" s="1"/>
  <c r="B72" i="31" s="1"/>
  <c r="B159" i="31" s="1"/>
  <c r="V159" i="31" s="1"/>
  <c r="G78" i="32" a="1"/>
  <c r="G78" i="32" s="1"/>
  <c r="F78" i="32" a="1"/>
  <c r="F78" i="32" s="1"/>
  <c r="G73" i="32"/>
  <c r="H73" i="32" s="1"/>
  <c r="G71" i="32"/>
  <c r="H71" i="32" s="1"/>
  <c r="F71" i="32"/>
  <c r="I65" i="32"/>
  <c r="H65" i="32"/>
  <c r="G65" i="32"/>
  <c r="F65" i="32"/>
  <c r="E4" i="32"/>
  <c r="BU28" i="31" l="1"/>
  <c r="BU115" i="31"/>
  <c r="BW96" i="33"/>
  <c r="BU116" i="31"/>
  <c r="BU29" i="31"/>
  <c r="BU64" i="31" s="1" a="1"/>
  <c r="BU64" i="31" s="1"/>
  <c r="BW97" i="33"/>
  <c r="I21" i="32"/>
  <c r="I150" i="31" a="1"/>
  <c r="I150" i="31" s="1"/>
  <c r="T150" i="31" a="1"/>
  <c r="T150" i="31" s="1"/>
  <c r="M150" i="31" a="1"/>
  <c r="M150" i="31" s="1"/>
  <c r="K150" i="31" a="1"/>
  <c r="K150" i="31" s="1"/>
  <c r="U150" i="31" a="1"/>
  <c r="U150" i="31" s="1"/>
  <c r="V150" i="31" a="1"/>
  <c r="V150" i="31" s="1"/>
  <c r="R150" i="31" a="1"/>
  <c r="R150" i="31" s="1"/>
  <c r="O150" i="31" a="1"/>
  <c r="O150" i="31" s="1"/>
  <c r="N150" i="31" a="1"/>
  <c r="N150" i="31" s="1"/>
  <c r="W150" i="31" a="1"/>
  <c r="W150" i="31" s="1"/>
  <c r="P150" i="31" a="1"/>
  <c r="P150" i="31" s="1"/>
  <c r="J150" i="31" a="1"/>
  <c r="J150" i="31" s="1"/>
  <c r="X150" i="31" a="1"/>
  <c r="X150" i="31" s="1"/>
  <c r="L150" i="31" a="1"/>
  <c r="L150" i="31" s="1"/>
  <c r="Q150" i="31" a="1"/>
  <c r="Q150" i="31" s="1"/>
  <c r="H150" i="31" a="1"/>
  <c r="H150" i="31" s="1"/>
  <c r="S150" i="31" a="1"/>
  <c r="S150" i="31" s="1"/>
  <c r="B141" i="31"/>
  <c r="G128" i="31"/>
  <c r="AN126" i="31"/>
  <c r="BL126" i="31"/>
  <c r="BE126" i="31"/>
  <c r="V128" i="31"/>
  <c r="CH128" i="31"/>
  <c r="CM128" i="31"/>
  <c r="BN127" i="31"/>
  <c r="AX128" i="31"/>
  <c r="AZ127" i="31"/>
  <c r="BH127" i="31"/>
  <c r="AZ128" i="31"/>
  <c r="AX126" i="31"/>
  <c r="Q128" i="31"/>
  <c r="AK127" i="31"/>
  <c r="AX127" i="31"/>
  <c r="BG127" i="31"/>
  <c r="AE126" i="31"/>
  <c r="Q151" i="31" a="1"/>
  <c r="Q151" i="31" s="1"/>
  <c r="R128" i="31"/>
  <c r="AS127" i="31"/>
  <c r="O152" i="31"/>
  <c r="AG127" i="31"/>
  <c r="L126" i="31"/>
  <c r="V127" i="31"/>
  <c r="X128" i="31"/>
  <c r="CJ128" i="31"/>
  <c r="CE128" i="31"/>
  <c r="BU128" i="31"/>
  <c r="V151" i="31" a="1"/>
  <c r="V151" i="31" s="1"/>
  <c r="Y128" i="31"/>
  <c r="AO128" i="31"/>
  <c r="W152" i="31"/>
  <c r="T126" i="31"/>
  <c r="AF128" i="31"/>
  <c r="J151" i="31" a="1"/>
  <c r="J151" i="31" s="1"/>
  <c r="BN126" i="31"/>
  <c r="O126" i="31"/>
  <c r="BD126" i="31"/>
  <c r="AC126" i="31"/>
  <c r="AD128" i="31"/>
  <c r="BI126" i="31"/>
  <c r="P127" i="31"/>
  <c r="M128" i="31"/>
  <c r="BF128" i="31"/>
  <c r="H127" i="31"/>
  <c r="AM128" i="31"/>
  <c r="BH128" i="31"/>
  <c r="AH126" i="31"/>
  <c r="AG128" i="31"/>
  <c r="AS128" i="31"/>
  <c r="L128" i="31"/>
  <c r="BO127" i="31"/>
  <c r="W126" i="31"/>
  <c r="P151" i="31" a="1"/>
  <c r="P151" i="31" s="1"/>
  <c r="L152" i="31"/>
  <c r="AG126" i="31"/>
  <c r="AW126" i="31"/>
  <c r="H126" i="31"/>
  <c r="AL128" i="31"/>
  <c r="BA126" i="31"/>
  <c r="AQ128" i="31"/>
  <c r="BI128" i="31"/>
  <c r="BN128" i="31"/>
  <c r="X127" i="31"/>
  <c r="I127" i="31"/>
  <c r="BX128" i="31"/>
  <c r="U127" i="31"/>
  <c r="CC128" i="31"/>
  <c r="O127" i="31"/>
  <c r="T128" i="31"/>
  <c r="U128" i="31"/>
  <c r="AL126" i="31"/>
  <c r="G151" i="31" a="1"/>
  <c r="G151" i="31" s="1"/>
  <c r="H151" i="31" a="1"/>
  <c r="H151" i="31" s="1"/>
  <c r="M152" i="31"/>
  <c r="BB128" i="31"/>
  <c r="AS126" i="31"/>
  <c r="AY126" i="31"/>
  <c r="I128" i="31"/>
  <c r="AB126" i="31"/>
  <c r="AL127" i="31"/>
  <c r="AN128" i="31"/>
  <c r="AU126" i="31"/>
  <c r="U151" i="31" a="1"/>
  <c r="U151" i="31" s="1"/>
  <c r="J152" i="31"/>
  <c r="K152" i="31"/>
  <c r="G150" i="31" a="1"/>
  <c r="G150" i="31" s="1"/>
  <c r="Y126" i="31"/>
  <c r="AO126" i="31"/>
  <c r="BG126" i="31"/>
  <c r="AU128" i="31"/>
  <c r="AI128" i="31"/>
  <c r="BO128" i="31"/>
  <c r="BM128" i="31"/>
  <c r="BV128" i="31"/>
  <c r="AF127" i="31"/>
  <c r="Q127" i="31"/>
  <c r="CG128" i="31"/>
  <c r="BI127" i="31"/>
  <c r="CL128" i="31"/>
  <c r="AM127" i="31"/>
  <c r="BP128" i="31"/>
  <c r="AC128" i="31"/>
  <c r="U152" i="31"/>
  <c r="BD127" i="31"/>
  <c r="G127" i="31"/>
  <c r="AC127" i="31"/>
  <c r="BE128" i="31"/>
  <c r="AJ126" i="31"/>
  <c r="AT127" i="31"/>
  <c r="AV128" i="31"/>
  <c r="J127" i="31"/>
  <c r="I152" i="31"/>
  <c r="Q152" i="31"/>
  <c r="R152" i="31"/>
  <c r="S152" i="31"/>
  <c r="R151" i="31" a="1"/>
  <c r="R151" i="31" s="1"/>
  <c r="G126" i="31"/>
  <c r="S128" i="31"/>
  <c r="K151" i="31" a="1"/>
  <c r="K151" i="31" s="1"/>
  <c r="W128" i="31"/>
  <c r="CD128" i="31"/>
  <c r="AR126" i="31"/>
  <c r="BB127" i="31"/>
  <c r="BD128" i="31"/>
  <c r="W127" i="31"/>
  <c r="AK126" i="31"/>
  <c r="BJ126" i="31"/>
  <c r="N126" i="31"/>
  <c r="P126" i="31"/>
  <c r="T152" i="31"/>
  <c r="R126" i="31"/>
  <c r="CA128" i="31"/>
  <c r="BS128" i="31"/>
  <c r="H152" i="31"/>
  <c r="AZ126" i="31"/>
  <c r="BJ127" i="31"/>
  <c r="BL128" i="31"/>
  <c r="AW127" i="31"/>
  <c r="Z126" i="31"/>
  <c r="BF126" i="31"/>
  <c r="Q126" i="31"/>
  <c r="I126" i="31"/>
  <c r="AQ126" i="31"/>
  <c r="BC128" i="31"/>
  <c r="BW128" i="31"/>
  <c r="M126" i="31"/>
  <c r="CK128" i="31"/>
  <c r="L127" i="31"/>
  <c r="AV127" i="31"/>
  <c r="BE127" i="31"/>
  <c r="CN128" i="31"/>
  <c r="AE128" i="31"/>
  <c r="BB126" i="31"/>
  <c r="BC127" i="31"/>
  <c r="CF128" i="31"/>
  <c r="BA128" i="31"/>
  <c r="X151" i="31" a="1"/>
  <c r="X151" i="31" s="1"/>
  <c r="AP126" i="31"/>
  <c r="BM126" i="31"/>
  <c r="AI127" i="31"/>
  <c r="BJ128" i="31"/>
  <c r="AA128" i="31"/>
  <c r="AI126" i="31"/>
  <c r="J128" i="31"/>
  <c r="AR127" i="31"/>
  <c r="BL127" i="31"/>
  <c r="AB128" i="31"/>
  <c r="K126" i="31"/>
  <c r="M127" i="31"/>
  <c r="AT126" i="31"/>
  <c r="Z127" i="31"/>
  <c r="AO127" i="31"/>
  <c r="BQ128" i="31"/>
  <c r="O151" i="31" a="1"/>
  <c r="O151" i="31" s="1"/>
  <c r="AA126" i="31"/>
  <c r="X126" i="31"/>
  <c r="AY127" i="31"/>
  <c r="BR128" i="31"/>
  <c r="AY128" i="31"/>
  <c r="BM127" i="31"/>
  <c r="Z128" i="31"/>
  <c r="AM126" i="31"/>
  <c r="AJ127" i="31"/>
  <c r="AK128" i="31"/>
  <c r="AQ127" i="31"/>
  <c r="S127" i="31"/>
  <c r="AD126" i="31"/>
  <c r="AH127" i="31"/>
  <c r="K127" i="31"/>
  <c r="BY128" i="31"/>
  <c r="I151" i="31" a="1"/>
  <c r="I151" i="31" s="1"/>
  <c r="BC126" i="31"/>
  <c r="G152" i="31"/>
  <c r="S151" i="31" a="1"/>
  <c r="S151" i="31" s="1"/>
  <c r="CI128" i="31"/>
  <c r="P152" i="31"/>
  <c r="BH126" i="31"/>
  <c r="H128" i="31"/>
  <c r="BT128" i="31"/>
  <c r="AH128" i="31"/>
  <c r="K128" i="31"/>
  <c r="BK126" i="31"/>
  <c r="BK127" i="31"/>
  <c r="M151" i="31" a="1"/>
  <c r="M151" i="31" s="1"/>
  <c r="AU127" i="31"/>
  <c r="AN127" i="31"/>
  <c r="S126" i="31"/>
  <c r="AV126" i="31"/>
  <c r="N128" i="31"/>
  <c r="BZ128" i="31"/>
  <c r="BG128" i="31"/>
  <c r="R127" i="31"/>
  <c r="AP128" i="31"/>
  <c r="T127" i="31"/>
  <c r="AB127" i="31"/>
  <c r="AR128" i="31"/>
  <c r="O128" i="31"/>
  <c r="BA127" i="31"/>
  <c r="V126" i="31"/>
  <c r="AP127" i="31"/>
  <c r="AA127" i="31"/>
  <c r="W151" i="31" a="1"/>
  <c r="W151" i="31" s="1"/>
  <c r="AE127" i="31"/>
  <c r="BO126" i="31"/>
  <c r="U126" i="31"/>
  <c r="X152" i="31"/>
  <c r="N127" i="31"/>
  <c r="P128" i="31"/>
  <c r="CB128" i="31"/>
  <c r="AT128" i="31"/>
  <c r="AJ128" i="31"/>
  <c r="N151" i="31" a="1"/>
  <c r="N151" i="31" s="1"/>
  <c r="Y127" i="31"/>
  <c r="BK128" i="31"/>
  <c r="N152" i="31"/>
  <c r="V152" i="31"/>
  <c r="AF126" i="31"/>
  <c r="BF127" i="31"/>
  <c r="AD127" i="31"/>
  <c r="J126" i="31"/>
  <c r="AW128" i="31"/>
  <c r="L151" i="31" a="1"/>
  <c r="L151" i="31" s="1"/>
  <c r="T151" i="31" a="1"/>
  <c r="T151" i="31" s="1"/>
  <c r="H22" i="32"/>
  <c r="G44" i="31" s="1"/>
  <c r="G72" i="32"/>
  <c r="B68" i="31" s="1"/>
  <c r="CF68" i="31" s="1"/>
  <c r="I22" i="32"/>
  <c r="G64" i="31" a="1"/>
  <c r="G64" i="31" s="1"/>
  <c r="G40" i="31"/>
  <c r="B140" i="31"/>
  <c r="H21" i="32"/>
  <c r="G132" i="31" s="1"/>
  <c r="H132" i="31" s="1"/>
  <c r="I132" i="31" s="1"/>
  <c r="J132" i="31" s="1"/>
  <c r="K132" i="31" s="1"/>
  <c r="L132" i="31" s="1"/>
  <c r="M132" i="31" s="1"/>
  <c r="N132" i="31" s="1"/>
  <c r="O132" i="31" s="1"/>
  <c r="P132" i="31" s="1"/>
  <c r="Q132" i="31" s="1"/>
  <c r="R132" i="31" s="1"/>
  <c r="S132" i="31" s="1"/>
  <c r="T132" i="31" s="1"/>
  <c r="U132" i="31" s="1"/>
  <c r="V132" i="31" s="1"/>
  <c r="W132" i="31" s="1"/>
  <c r="X132" i="31" s="1"/>
  <c r="Y132" i="31" s="1"/>
  <c r="Z132" i="31" s="1"/>
  <c r="AA132" i="31" s="1"/>
  <c r="AB132" i="31" s="1"/>
  <c r="AC132" i="31" s="1"/>
  <c r="AD132" i="31" s="1"/>
  <c r="AE132" i="31" s="1"/>
  <c r="AF132" i="31" s="1"/>
  <c r="AG132" i="31" s="1"/>
  <c r="AH132" i="31" s="1"/>
  <c r="AI132" i="31" s="1"/>
  <c r="AJ132" i="31" s="1"/>
  <c r="AK132" i="31" s="1"/>
  <c r="AL132" i="31" s="1"/>
  <c r="AM132" i="31" s="1"/>
  <c r="AN132" i="31" s="1"/>
  <c r="AO132" i="31" s="1"/>
  <c r="AP132" i="31" s="1"/>
  <c r="AQ132" i="31" s="1"/>
  <c r="AR132" i="31" s="1"/>
  <c r="AS132" i="31" s="1"/>
  <c r="AT132" i="31" s="1"/>
  <c r="AU132" i="31" s="1"/>
  <c r="AV132" i="31" s="1"/>
  <c r="AW132" i="31" s="1"/>
  <c r="AX132" i="31" s="1"/>
  <c r="AY132" i="31" s="1"/>
  <c r="AZ132" i="31" s="1"/>
  <c r="BA132" i="31" s="1"/>
  <c r="BB132" i="31" s="1"/>
  <c r="BC132" i="31" s="1"/>
  <c r="BD132" i="31" s="1"/>
  <c r="BE132" i="31" s="1"/>
  <c r="BF132" i="31" s="1"/>
  <c r="BG132" i="31" s="1"/>
  <c r="BH132" i="31" s="1"/>
  <c r="BI132" i="31" s="1"/>
  <c r="BJ132" i="31" s="1"/>
  <c r="BK132" i="31" s="1"/>
  <c r="BL132" i="31" s="1"/>
  <c r="BM132" i="31" s="1"/>
  <c r="BN132" i="31" s="1"/>
  <c r="BO132" i="31" s="1"/>
  <c r="BP132" i="31" s="1"/>
  <c r="BQ132" i="31" s="1"/>
  <c r="BR132" i="31" s="1"/>
  <c r="BS132" i="31" s="1"/>
  <c r="BT132" i="31" s="1"/>
  <c r="BU132" i="31" s="1"/>
  <c r="BV132" i="31" s="1"/>
  <c r="BW132" i="31" s="1"/>
  <c r="BX132" i="31" s="1"/>
  <c r="BY132" i="31" s="1"/>
  <c r="BZ132" i="31" s="1"/>
  <c r="CA132" i="31" s="1"/>
  <c r="CB132" i="31" s="1"/>
  <c r="CC132" i="31" s="1"/>
  <c r="CD132" i="31" s="1"/>
  <c r="CE132" i="31" s="1"/>
  <c r="CF132" i="31" s="1"/>
  <c r="CG132" i="31" s="1"/>
  <c r="CH132" i="31" s="1"/>
  <c r="CI132" i="31" s="1"/>
  <c r="CJ132" i="31" s="1"/>
  <c r="CK132" i="31" s="1"/>
  <c r="CL132" i="31" s="1"/>
  <c r="CM132" i="31" s="1"/>
  <c r="CN132" i="31" s="1"/>
  <c r="G39" i="31"/>
  <c r="G41" i="31"/>
  <c r="B53" i="31"/>
  <c r="B54" i="31"/>
  <c r="B69" i="31"/>
  <c r="B156" i="31" s="1"/>
  <c r="R156" i="31" s="1"/>
  <c r="L63" i="31" a="1"/>
  <c r="L63" i="31" s="1"/>
  <c r="AV63" i="31" a="1"/>
  <c r="AV63" i="31" s="1"/>
  <c r="CA65" i="31"/>
  <c r="BL65" i="31"/>
  <c r="X65" i="31"/>
  <c r="CJ65" i="31"/>
  <c r="P65" i="31"/>
  <c r="BT63" i="31" a="1"/>
  <c r="BT63" i="31" s="1"/>
  <c r="CI65" i="31"/>
  <c r="AV65" i="31"/>
  <c r="AZ63" i="31" a="1"/>
  <c r="AZ63" i="31" s="1"/>
  <c r="AR63" i="31" a="1"/>
  <c r="AR63" i="31" s="1"/>
  <c r="BS65" i="31"/>
  <c r="AM65" i="31"/>
  <c r="BP63" i="31" a="1"/>
  <c r="BP63" i="31" s="1"/>
  <c r="AF63" i="31" a="1"/>
  <c r="AF63" i="31" s="1"/>
  <c r="BS63" i="31" a="1"/>
  <c r="BS63" i="31" s="1"/>
  <c r="BL63" i="31" a="1"/>
  <c r="BL63" i="31" s="1"/>
  <c r="T63" i="31" a="1"/>
  <c r="T63" i="31" s="1"/>
  <c r="BH63" i="31" a="1"/>
  <c r="BH63" i="31" s="1"/>
  <c r="P63" i="31" a="1"/>
  <c r="P63" i="31" s="1"/>
  <c r="BD63" i="31" a="1"/>
  <c r="BD63" i="31" s="1"/>
  <c r="I63" i="31" a="1"/>
  <c r="I63" i="31" s="1"/>
  <c r="X63" i="31" a="1"/>
  <c r="X63" i="31" s="1"/>
  <c r="AB63" i="31" a="1"/>
  <c r="AB63" i="31" s="1"/>
  <c r="CC69" i="31"/>
  <c r="Q69" i="31"/>
  <c r="BC65" i="31"/>
  <c r="H65" i="31"/>
  <c r="Y65" i="31"/>
  <c r="H78" i="32"/>
  <c r="B71" i="31"/>
  <c r="B158" i="31" s="1"/>
  <c r="M158" i="31" s="1"/>
  <c r="B142" i="31"/>
  <c r="B55" i="31"/>
  <c r="B143" i="31"/>
  <c r="B56" i="31"/>
  <c r="B73" i="31"/>
  <c r="B160" i="31" s="1"/>
  <c r="P160" i="31" s="1"/>
  <c r="B74" i="31"/>
  <c r="B161" i="31" s="1"/>
  <c r="T161" i="31" s="1"/>
  <c r="B67" i="31"/>
  <c r="B154" i="31" s="1"/>
  <c r="P154" i="31" s="1"/>
  <c r="G74" i="32"/>
  <c r="P159" i="31"/>
  <c r="N159" i="31"/>
  <c r="S159" i="31"/>
  <c r="BN159" i="31"/>
  <c r="BL159" i="31"/>
  <c r="BY159" i="31"/>
  <c r="CN159" i="31"/>
  <c r="CL159" i="31"/>
  <c r="BZ159" i="31"/>
  <c r="BG159" i="31"/>
  <c r="CA159" i="31"/>
  <c r="H159" i="31"/>
  <c r="BJ159" i="31"/>
  <c r="K159" i="31"/>
  <c r="BS159" i="31"/>
  <c r="CD159" i="31"/>
  <c r="BF159" i="31"/>
  <c r="CK159" i="31"/>
  <c r="BV159" i="31"/>
  <c r="CC159" i="31"/>
  <c r="O159" i="31"/>
  <c r="BD159" i="31"/>
  <c r="BI159" i="31"/>
  <c r="CM159" i="31"/>
  <c r="BU159" i="31"/>
  <c r="G159" i="31"/>
  <c r="CB159" i="31"/>
  <c r="CH159" i="31"/>
  <c r="CE159" i="31"/>
  <c r="BM159" i="31"/>
  <c r="CG159" i="31"/>
  <c r="BP159" i="31"/>
  <c r="BW159" i="31"/>
  <c r="BE159" i="31"/>
  <c r="BT159" i="31"/>
  <c r="CJ159" i="31"/>
  <c r="BO159" i="31"/>
  <c r="CI159" i="31"/>
  <c r="BH159" i="31"/>
  <c r="BX159" i="31"/>
  <c r="BR159" i="31"/>
  <c r="BK159" i="31"/>
  <c r="BQ159" i="31"/>
  <c r="CF159" i="31"/>
  <c r="U159" i="31"/>
  <c r="M159" i="31"/>
  <c r="X159" i="31"/>
  <c r="L159" i="31"/>
  <c r="I159" i="31"/>
  <c r="R159" i="31"/>
  <c r="I156" i="31"/>
  <c r="W159" i="31"/>
  <c r="Q159" i="31"/>
  <c r="BX72" i="31"/>
  <c r="T159" i="31"/>
  <c r="J159" i="31"/>
  <c r="CI41" i="31"/>
  <c r="CA41" i="31"/>
  <c r="BS41" i="31"/>
  <c r="BK41" i="31"/>
  <c r="BC41" i="31"/>
  <c r="AU41" i="31"/>
  <c r="AM41" i="31"/>
  <c r="AE41" i="31"/>
  <c r="W41" i="31"/>
  <c r="O41" i="31"/>
  <c r="BH40" i="31"/>
  <c r="AZ40" i="31"/>
  <c r="AR40" i="31"/>
  <c r="AJ40" i="31"/>
  <c r="AB40" i="31"/>
  <c r="T40" i="31"/>
  <c r="L40" i="31"/>
  <c r="CM41" i="31"/>
  <c r="CE41" i="31"/>
  <c r="BW41" i="31"/>
  <c r="BO41" i="31"/>
  <c r="BG41" i="31"/>
  <c r="AQ41" i="31"/>
  <c r="AI41" i="31"/>
  <c r="AA41" i="31"/>
  <c r="K41" i="31"/>
  <c r="BL40" i="31"/>
  <c r="AV40" i="31"/>
  <c r="AN40" i="31"/>
  <c r="AF40" i="31"/>
  <c r="P40" i="31"/>
  <c r="BM39" i="31"/>
  <c r="BE39" i="31"/>
  <c r="AW39" i="31"/>
  <c r="AO39" i="31"/>
  <c r="AG39" i="31"/>
  <c r="Y39" i="31"/>
  <c r="Q39" i="31"/>
  <c r="I39" i="31"/>
  <c r="Z39" i="31"/>
  <c r="Q40" i="31"/>
  <c r="AT39" i="31"/>
  <c r="R39" i="31"/>
  <c r="CG41" i="31"/>
  <c r="BY41" i="31"/>
  <c r="BQ41" i="31"/>
  <c r="BI41" i="31"/>
  <c r="AD39" i="31"/>
  <c r="CJ41" i="31"/>
  <c r="CB41" i="31"/>
  <c r="BT41" i="31"/>
  <c r="BL41" i="31"/>
  <c r="BD41" i="31"/>
  <c r="AV41" i="31"/>
  <c r="AN41" i="31"/>
  <c r="AF41" i="31"/>
  <c r="X41" i="31"/>
  <c r="P41" i="31"/>
  <c r="H41" i="31"/>
  <c r="BI40" i="31"/>
  <c r="BA40" i="31"/>
  <c r="AS40" i="31"/>
  <c r="AK40" i="31"/>
  <c r="AC40" i="31"/>
  <c r="U40" i="31"/>
  <c r="M40" i="31"/>
  <c r="BN39" i="31"/>
  <c r="BF39" i="31"/>
  <c r="AX39" i="31"/>
  <c r="AP39" i="31"/>
  <c r="AH39" i="31"/>
  <c r="J39" i="31"/>
  <c r="BA41" i="31"/>
  <c r="AW40" i="31"/>
  <c r="AS41" i="31"/>
  <c r="AK41" i="31"/>
  <c r="AC41" i="31"/>
  <c r="U41" i="31"/>
  <c r="M41" i="31"/>
  <c r="BN40" i="31"/>
  <c r="BF40" i="31"/>
  <c r="AX40" i="31"/>
  <c r="AP40" i="31"/>
  <c r="AH40" i="31"/>
  <c r="Z40" i="31"/>
  <c r="R40" i="31"/>
  <c r="J40" i="31"/>
  <c r="BK39" i="31"/>
  <c r="BC39" i="31"/>
  <c r="AU39" i="31"/>
  <c r="AM39" i="31"/>
  <c r="AE39" i="31"/>
  <c r="W39" i="31"/>
  <c r="O39" i="31"/>
  <c r="I40" i="31"/>
  <c r="BB39" i="31"/>
  <c r="BN41" i="31"/>
  <c r="BF41" i="31"/>
  <c r="AY41" i="31"/>
  <c r="AP41" i="31"/>
  <c r="AH41" i="31"/>
  <c r="Z41" i="31"/>
  <c r="S41" i="31"/>
  <c r="J41" i="31"/>
  <c r="BK40" i="31"/>
  <c r="BC40" i="31"/>
  <c r="AU40" i="31"/>
  <c r="AM40" i="31"/>
  <c r="AE40" i="31"/>
  <c r="W40" i="31"/>
  <c r="O40" i="31"/>
  <c r="BH39" i="31"/>
  <c r="AZ39" i="31"/>
  <c r="AR39" i="31"/>
  <c r="AJ39" i="31"/>
  <c r="AB39" i="31"/>
  <c r="T39" i="31"/>
  <c r="L39" i="31"/>
  <c r="AO40" i="31"/>
  <c r="CH41" i="31"/>
  <c r="BZ41" i="31"/>
  <c r="BR41" i="31"/>
  <c r="BJ41" i="31"/>
  <c r="BB41" i="31"/>
  <c r="AT41" i="31"/>
  <c r="AL41" i="31"/>
  <c r="AD41" i="31"/>
  <c r="V41" i="31"/>
  <c r="N41" i="31"/>
  <c r="BO40" i="31"/>
  <c r="BG40" i="31"/>
  <c r="AY40" i="31"/>
  <c r="AQ40" i="31"/>
  <c r="AI40" i="31"/>
  <c r="AA40" i="31"/>
  <c r="S40" i="31"/>
  <c r="K40" i="31"/>
  <c r="BL39" i="31"/>
  <c r="BD39" i="31"/>
  <c r="AV39" i="31"/>
  <c r="AN39" i="31"/>
  <c r="AF39" i="31"/>
  <c r="X39" i="31"/>
  <c r="P39" i="31"/>
  <c r="BM40" i="31"/>
  <c r="BE40" i="31"/>
  <c r="AG40" i="31"/>
  <c r="Y40" i="31"/>
  <c r="BJ39" i="31"/>
  <c r="AL39" i="31"/>
  <c r="N39" i="31"/>
  <c r="X40" i="31"/>
  <c r="BD40" i="31"/>
  <c r="H39" i="31"/>
  <c r="CN41" i="31"/>
  <c r="CF41" i="31"/>
  <c r="BX41" i="31"/>
  <c r="BP41" i="31"/>
  <c r="BH41" i="31"/>
  <c r="AZ41" i="31"/>
  <c r="AR41" i="31"/>
  <c r="AJ41" i="31"/>
  <c r="AB41" i="31"/>
  <c r="T41" i="31"/>
  <c r="L41" i="31"/>
  <c r="BI39" i="31"/>
  <c r="BA39" i="31"/>
  <c r="AS39" i="31"/>
  <c r="AK39" i="31"/>
  <c r="AC39" i="31"/>
  <c r="U39" i="31"/>
  <c r="M39" i="31"/>
  <c r="V39" i="31"/>
  <c r="R41" i="31"/>
  <c r="AX41" i="31"/>
  <c r="CK41" i="31"/>
  <c r="CC41" i="31"/>
  <c r="BU41" i="31"/>
  <c r="BM41" i="31"/>
  <c r="BE41" i="31"/>
  <c r="AW41" i="31"/>
  <c r="AO41" i="31"/>
  <c r="AG41" i="31"/>
  <c r="Y41" i="31"/>
  <c r="Q41" i="31"/>
  <c r="I41" i="31"/>
  <c r="BJ40" i="31"/>
  <c r="BB40" i="31"/>
  <c r="AT40" i="31"/>
  <c r="AL40" i="31"/>
  <c r="AD40" i="31"/>
  <c r="V40" i="31"/>
  <c r="N40" i="31"/>
  <c r="BO39" i="31"/>
  <c r="BG39" i="31"/>
  <c r="AY39" i="31"/>
  <c r="AQ39" i="31"/>
  <c r="AI39" i="31"/>
  <c r="AA39" i="31"/>
  <c r="S39" i="31"/>
  <c r="K39" i="31"/>
  <c r="H40" i="31"/>
  <c r="BV41" i="31"/>
  <c r="CD41" i="31"/>
  <c r="CL41" i="31"/>
  <c r="BB65" i="31"/>
  <c r="AL65" i="31"/>
  <c r="AD65" i="31"/>
  <c r="N65" i="31"/>
  <c r="BY69" i="31"/>
  <c r="BQ65" i="31"/>
  <c r="BA69" i="31"/>
  <c r="AK65" i="31"/>
  <c r="AZ65" i="31"/>
  <c r="AR65" i="31"/>
  <c r="AB65" i="31"/>
  <c r="CE65" i="31"/>
  <c r="BW65" i="31"/>
  <c r="AA65" i="31"/>
  <c r="S65" i="31"/>
  <c r="K69" i="31"/>
  <c r="BF69" i="31"/>
  <c r="AP65" i="31"/>
  <c r="AH69" i="31"/>
  <c r="Z65" i="31"/>
  <c r="BR64" i="31" a="1"/>
  <c r="BR64" i="31" s="1"/>
  <c r="BJ64" i="31" a="1"/>
  <c r="BJ64" i="31" s="1"/>
  <c r="BB64" i="31" a="1"/>
  <c r="BB64" i="31" s="1"/>
  <c r="AT64" i="31" a="1"/>
  <c r="AT64" i="31" s="1"/>
  <c r="AL64" i="31" a="1"/>
  <c r="AL64" i="31" s="1"/>
  <c r="AD64" i="31" a="1"/>
  <c r="AD64" i="31" s="1"/>
  <c r="V64" i="31" a="1"/>
  <c r="V64" i="31" s="1"/>
  <c r="N64" i="31" a="1"/>
  <c r="N64" i="31" s="1"/>
  <c r="BQ64" i="31" a="1"/>
  <c r="BQ64" i="31" s="1"/>
  <c r="BI64" i="31" a="1"/>
  <c r="BI64" i="31" s="1"/>
  <c r="BA64" i="31" a="1"/>
  <c r="BA64" i="31" s="1"/>
  <c r="AS64" i="31" a="1"/>
  <c r="AS64" i="31" s="1"/>
  <c r="AK64" i="31" a="1"/>
  <c r="AK64" i="31" s="1"/>
  <c r="M64" i="31" a="1"/>
  <c r="M64" i="31" s="1"/>
  <c r="BP64" i="31" a="1"/>
  <c r="BP64" i="31" s="1"/>
  <c r="BH64" i="31" a="1"/>
  <c r="BH64" i="31" s="1"/>
  <c r="AZ64" i="31" a="1"/>
  <c r="AZ64" i="31" s="1"/>
  <c r="AR64" i="31" a="1"/>
  <c r="AR64" i="31" s="1"/>
  <c r="AJ64" i="31" a="1"/>
  <c r="AJ64" i="31" s="1"/>
  <c r="AB64" i="31" a="1"/>
  <c r="AB64" i="31" s="1"/>
  <c r="T64" i="31" a="1"/>
  <c r="T64" i="31" s="1"/>
  <c r="L64" i="31" a="1"/>
  <c r="L64" i="31" s="1"/>
  <c r="BO64" i="31" a="1"/>
  <c r="BO64" i="31" s="1"/>
  <c r="BG64" i="31" a="1"/>
  <c r="BG64" i="31" s="1"/>
  <c r="AY64" i="31" a="1"/>
  <c r="AY64" i="31" s="1"/>
  <c r="AQ64" i="31" a="1"/>
  <c r="AQ64" i="31" s="1"/>
  <c r="AI64" i="31" a="1"/>
  <c r="AI64" i="31" s="1"/>
  <c r="AA64" i="31" a="1"/>
  <c r="AA64" i="31" s="1"/>
  <c r="S64" i="31" a="1"/>
  <c r="S64" i="31" s="1"/>
  <c r="K64" i="31" a="1"/>
  <c r="K64" i="31" s="1"/>
  <c r="BN64" i="31" a="1"/>
  <c r="BN64" i="31" s="1"/>
  <c r="BF64" i="31" a="1"/>
  <c r="BF64" i="31" s="1"/>
  <c r="AX64" i="31" a="1"/>
  <c r="AX64" i="31" s="1"/>
  <c r="AP64" i="31" a="1"/>
  <c r="AP64" i="31" s="1"/>
  <c r="AH64" i="31" a="1"/>
  <c r="AH64" i="31" s="1"/>
  <c r="Z64" i="31" a="1"/>
  <c r="Z64" i="31" s="1"/>
  <c r="R64" i="31" a="1"/>
  <c r="R64" i="31" s="1"/>
  <c r="J64" i="31" a="1"/>
  <c r="J64" i="31" s="1"/>
  <c r="BM64" i="31" a="1"/>
  <c r="BM64" i="31" s="1"/>
  <c r="BE64" i="31" a="1"/>
  <c r="BE64" i="31" s="1"/>
  <c r="AW64" i="31" a="1"/>
  <c r="AW64" i="31" s="1"/>
  <c r="AO64" i="31" a="1"/>
  <c r="AO64" i="31" s="1"/>
  <c r="AG64" i="31" a="1"/>
  <c r="AG64" i="31" s="1"/>
  <c r="Y64" i="31" a="1"/>
  <c r="Y64" i="31" s="1"/>
  <c r="Q64" i="31" a="1"/>
  <c r="Q64" i="31" s="1"/>
  <c r="I64" i="31" a="1"/>
  <c r="I64" i="31" s="1"/>
  <c r="BT64" i="31" a="1"/>
  <c r="BT64" i="31" s="1"/>
  <c r="BL64" i="31" a="1"/>
  <c r="BL64" i="31" s="1"/>
  <c r="BD64" i="31" a="1"/>
  <c r="BD64" i="31" s="1"/>
  <c r="AV64" i="31" a="1"/>
  <c r="AV64" i="31" s="1"/>
  <c r="AN64" i="31" a="1"/>
  <c r="AN64" i="31" s="1"/>
  <c r="X64" i="31" a="1"/>
  <c r="X64" i="31" s="1"/>
  <c r="H64" i="31" a="1"/>
  <c r="H64" i="31" s="1"/>
  <c r="BS64" i="31" a="1"/>
  <c r="BS64" i="31" s="1"/>
  <c r="BK64" i="31" a="1"/>
  <c r="BK64" i="31" s="1"/>
  <c r="BC64" i="31" a="1"/>
  <c r="BC64" i="31" s="1"/>
  <c r="AU64" i="31" a="1"/>
  <c r="AU64" i="31" s="1"/>
  <c r="AM64" i="31" a="1"/>
  <c r="AM64" i="31" s="1"/>
  <c r="AE64" i="31" a="1"/>
  <c r="AE64" i="31" s="1"/>
  <c r="W64" i="31" a="1"/>
  <c r="W64" i="31" s="1"/>
  <c r="O64" i="31" a="1"/>
  <c r="O64" i="31" s="1"/>
  <c r="BK63" i="31" a="1"/>
  <c r="BK63" i="31" s="1"/>
  <c r="BC63" i="31" a="1"/>
  <c r="BC63" i="31" s="1"/>
  <c r="AM63" i="31" a="1"/>
  <c r="AM63" i="31" s="1"/>
  <c r="AE63" i="31" a="1"/>
  <c r="AE63" i="31" s="1"/>
  <c r="W63" i="31" a="1"/>
  <c r="W63" i="31" s="1"/>
  <c r="O63" i="31" a="1"/>
  <c r="O63" i="31" s="1"/>
  <c r="G63" i="31" a="1"/>
  <c r="G63" i="31" s="1"/>
  <c r="BJ63" i="31" a="1"/>
  <c r="BJ63" i="31" s="1"/>
  <c r="BB63" i="31" a="1"/>
  <c r="BB63" i="31" s="1"/>
  <c r="AT63" i="31" a="1"/>
  <c r="AT63" i="31" s="1"/>
  <c r="AL63" i="31" a="1"/>
  <c r="AL63" i="31" s="1"/>
  <c r="AD63" i="31" a="1"/>
  <c r="AD63" i="31" s="1"/>
  <c r="V63" i="31" a="1"/>
  <c r="V63" i="31" s="1"/>
  <c r="N63" i="31" a="1"/>
  <c r="N63" i="31" s="1"/>
  <c r="BQ63" i="31" a="1"/>
  <c r="BQ63" i="31" s="1"/>
  <c r="BI63" i="31" a="1"/>
  <c r="BI63" i="31" s="1"/>
  <c r="BA63" i="31" a="1"/>
  <c r="BA63" i="31" s="1"/>
  <c r="AS63" i="31" a="1"/>
  <c r="AS63" i="31" s="1"/>
  <c r="U63" i="31" a="1"/>
  <c r="U63" i="31" s="1"/>
  <c r="M63" i="31" a="1"/>
  <c r="M63" i="31" s="1"/>
  <c r="BO63" i="31" a="1"/>
  <c r="BO63" i="31" s="1"/>
  <c r="BG63" i="31" a="1"/>
  <c r="BG63" i="31" s="1"/>
  <c r="AY63" i="31" a="1"/>
  <c r="AY63" i="31" s="1"/>
  <c r="AQ63" i="31" a="1"/>
  <c r="AQ63" i="31" s="1"/>
  <c r="S63" i="31" a="1"/>
  <c r="S63" i="31" s="1"/>
  <c r="K63" i="31" a="1"/>
  <c r="K63" i="31" s="1"/>
  <c r="BN63" i="31" a="1"/>
  <c r="BN63" i="31" s="1"/>
  <c r="AP63" i="31" a="1"/>
  <c r="AP63" i="31" s="1"/>
  <c r="AH63" i="31" a="1"/>
  <c r="AH63" i="31" s="1"/>
  <c r="Z63" i="31" a="1"/>
  <c r="Z63" i="31" s="1"/>
  <c r="R63" i="31" a="1"/>
  <c r="R63" i="31" s="1"/>
  <c r="J63" i="31" a="1"/>
  <c r="J63" i="31" s="1"/>
  <c r="BM63" i="31" a="1"/>
  <c r="BM63" i="31" s="1"/>
  <c r="BE63" i="31" a="1"/>
  <c r="BE63" i="31" s="1"/>
  <c r="AW63" i="31" a="1"/>
  <c r="AW63" i="31" s="1"/>
  <c r="AO63" i="31" a="1"/>
  <c r="AO63" i="31" s="1"/>
  <c r="AG63" i="31" a="1"/>
  <c r="AG63" i="31" s="1"/>
  <c r="Y63" i="31" a="1"/>
  <c r="Y63" i="31" s="1"/>
  <c r="AU65" i="31"/>
  <c r="CG72" i="31"/>
  <c r="CN72" i="31"/>
  <c r="BH72" i="31"/>
  <c r="BI72" i="31"/>
  <c r="AM68" i="31"/>
  <c r="CC68" i="31"/>
  <c r="BL72" i="31"/>
  <c r="BP72" i="31"/>
  <c r="BQ72" i="31"/>
  <c r="BZ72" i="31"/>
  <c r="BY72" i="31"/>
  <c r="CB72" i="31"/>
  <c r="BJ72" i="31"/>
  <c r="CF72" i="31"/>
  <c r="T65" i="31"/>
  <c r="CF65" i="31"/>
  <c r="AT65" i="31"/>
  <c r="O65" i="31"/>
  <c r="W65" i="31"/>
  <c r="BK65" i="31"/>
  <c r="AN65" i="31"/>
  <c r="G60" i="31"/>
  <c r="G72" i="31" s="1"/>
  <c r="AO69" i="31"/>
  <c r="AO65" i="31"/>
  <c r="AE65" i="31"/>
  <c r="AG65" i="31"/>
  <c r="BE65" i="31"/>
  <c r="J65" i="31"/>
  <c r="AX65" i="31"/>
  <c r="BN65" i="31"/>
  <c r="BI65" i="31"/>
  <c r="AQ65" i="31"/>
  <c r="CM65" i="31"/>
  <c r="AK68" i="31"/>
  <c r="AU68" i="31"/>
  <c r="BE68" i="31"/>
  <c r="CI72" i="31"/>
  <c r="CA72" i="31"/>
  <c r="BS72" i="31"/>
  <c r="BK72" i="31"/>
  <c r="CM72" i="31"/>
  <c r="CE72" i="31"/>
  <c r="BW72" i="31"/>
  <c r="BO72" i="31"/>
  <c r="BG72" i="31"/>
  <c r="CL72" i="31"/>
  <c r="CD72" i="31"/>
  <c r="BV72" i="31"/>
  <c r="BN72" i="31"/>
  <c r="BF72" i="31"/>
  <c r="CK72" i="31"/>
  <c r="CC72" i="31"/>
  <c r="BU72" i="31"/>
  <c r="BM72" i="31"/>
  <c r="BE72" i="31"/>
  <c r="BR72" i="31"/>
  <c r="CH72" i="31"/>
  <c r="BD72" i="31"/>
  <c r="BT72" i="31"/>
  <c r="CJ72" i="31"/>
  <c r="AX68" i="31" l="1"/>
  <c r="AN68" i="31"/>
  <c r="CG68" i="31"/>
  <c r="CG69" i="31"/>
  <c r="G156" i="31"/>
  <c r="CL68" i="31"/>
  <c r="BK68" i="31"/>
  <c r="BO69" i="31"/>
  <c r="V156" i="31"/>
  <c r="CB68" i="31"/>
  <c r="BN69" i="31"/>
  <c r="O156" i="31"/>
  <c r="BF68" i="31"/>
  <c r="W69" i="31"/>
  <c r="U156" i="31"/>
  <c r="CM68" i="31"/>
  <c r="J69" i="31"/>
  <c r="L69" i="31"/>
  <c r="BP68" i="31"/>
  <c r="CK68" i="31"/>
  <c r="BX68" i="31"/>
  <c r="AT69" i="31"/>
  <c r="AS68" i="31"/>
  <c r="AV68" i="31"/>
  <c r="CJ68" i="31"/>
  <c r="AO68" i="31"/>
  <c r="BU68" i="31"/>
  <c r="AL68" i="31"/>
  <c r="BN68" i="31"/>
  <c r="BW68" i="31"/>
  <c r="BD68" i="31"/>
  <c r="BY68" i="31"/>
  <c r="BS68" i="31"/>
  <c r="BV69" i="31"/>
  <c r="BH69" i="31"/>
  <c r="BR69" i="31"/>
  <c r="BM68" i="31"/>
  <c r="K156" i="31"/>
  <c r="CE68" i="31"/>
  <c r="AT68" i="31"/>
  <c r="CF69" i="31"/>
  <c r="BC68" i="31"/>
  <c r="CL69" i="31"/>
  <c r="AC69" i="31"/>
  <c r="P156" i="31"/>
  <c r="AR68" i="31"/>
  <c r="BV68" i="31"/>
  <c r="BA68" i="31"/>
  <c r="BH68" i="31"/>
  <c r="AV69" i="31"/>
  <c r="BB68" i="31"/>
  <c r="BI69" i="31"/>
  <c r="B155" i="31"/>
  <c r="BO155" i="31" s="1"/>
  <c r="BM69" i="31"/>
  <c r="AW69" i="31"/>
  <c r="BV116" i="31"/>
  <c r="BV29" i="31"/>
  <c r="BV64" i="31" s="1" a="1"/>
  <c r="BV64" i="31" s="1"/>
  <c r="BX97" i="33"/>
  <c r="BV115" i="31"/>
  <c r="BV28" i="31"/>
  <c r="BV63" i="31" s="1" a="1"/>
  <c r="BV63" i="31" s="1"/>
  <c r="BX96" i="33"/>
  <c r="CD68" i="31"/>
  <c r="AY68" i="31"/>
  <c r="CN68" i="31"/>
  <c r="CM69" i="31"/>
  <c r="O69" i="31"/>
  <c r="CH68" i="31"/>
  <c r="AW68" i="31"/>
  <c r="AI69" i="31"/>
  <c r="BX69" i="31"/>
  <c r="S156" i="31"/>
  <c r="M156" i="31"/>
  <c r="BT68" i="31"/>
  <c r="BG68" i="31"/>
  <c r="CA68" i="31"/>
  <c r="BQ69" i="31"/>
  <c r="AU69" i="31"/>
  <c r="BL68" i="31"/>
  <c r="R69" i="31"/>
  <c r="AY69" i="31"/>
  <c r="CN69" i="31"/>
  <c r="J156" i="31"/>
  <c r="L156" i="31"/>
  <c r="BJ68" i="31"/>
  <c r="BO68" i="31"/>
  <c r="BQ68" i="31"/>
  <c r="AQ69" i="31"/>
  <c r="AP68" i="31"/>
  <c r="CI68" i="31"/>
  <c r="BI68" i="31"/>
  <c r="BG69" i="31"/>
  <c r="U69" i="31"/>
  <c r="BJ69" i="31"/>
  <c r="Q156" i="31"/>
  <c r="BR68" i="31"/>
  <c r="AZ68" i="31"/>
  <c r="BZ68" i="31"/>
  <c r="AX69" i="31"/>
  <c r="T69" i="31"/>
  <c r="CD69" i="31"/>
  <c r="X156" i="31"/>
  <c r="AF69" i="31"/>
  <c r="AQ68" i="31"/>
  <c r="BE69" i="31"/>
  <c r="AE69" i="31"/>
  <c r="BP69" i="31"/>
  <c r="N156" i="31"/>
  <c r="H156" i="31"/>
  <c r="W156" i="31"/>
  <c r="T156" i="31"/>
  <c r="AA67" i="31"/>
  <c r="CA67" i="31"/>
  <c r="CJ67" i="31"/>
  <c r="AN69" i="31"/>
  <c r="BX67" i="31"/>
  <c r="BD67" i="31"/>
  <c r="AU67" i="31"/>
  <c r="BK69" i="31"/>
  <c r="CK69" i="31"/>
  <c r="L67" i="31"/>
  <c r="AV67" i="31"/>
  <c r="CM67" i="31"/>
  <c r="BT69" i="31"/>
  <c r="AG69" i="31"/>
  <c r="BU69" i="31"/>
  <c r="BD69" i="31"/>
  <c r="CB69" i="31"/>
  <c r="G131" i="31"/>
  <c r="G153" i="31" s="1"/>
  <c r="G45" i="31"/>
  <c r="H45" i="31" s="1"/>
  <c r="I45" i="31" s="1"/>
  <c r="J45" i="31" s="1"/>
  <c r="K45" i="31" s="1"/>
  <c r="L45" i="31" s="1"/>
  <c r="M45" i="31" s="1"/>
  <c r="N45" i="31" s="1"/>
  <c r="O45" i="31" s="1"/>
  <c r="P45" i="31" s="1"/>
  <c r="Q45" i="31" s="1"/>
  <c r="R45" i="31" s="1"/>
  <c r="S45" i="31" s="1"/>
  <c r="T45" i="31" s="1"/>
  <c r="U45" i="31" s="1"/>
  <c r="V45" i="31" s="1"/>
  <c r="W45" i="31" s="1"/>
  <c r="X45" i="31" s="1"/>
  <c r="Y45" i="31" s="1"/>
  <c r="Z45" i="31" s="1"/>
  <c r="AA45" i="31" s="1"/>
  <c r="AB45" i="31" s="1"/>
  <c r="AC45" i="31" s="1"/>
  <c r="AD45" i="31" s="1"/>
  <c r="AE45" i="31" s="1"/>
  <c r="AF45" i="31" s="1"/>
  <c r="AG45" i="31" s="1"/>
  <c r="AH45" i="31" s="1"/>
  <c r="AI45" i="31" s="1"/>
  <c r="AJ45" i="31" s="1"/>
  <c r="AK45" i="31" s="1"/>
  <c r="AL45" i="31" s="1"/>
  <c r="AM45" i="31" s="1"/>
  <c r="AN45" i="31" s="1"/>
  <c r="AO45" i="31" s="1"/>
  <c r="AP45" i="31" s="1"/>
  <c r="AQ45" i="31" s="1"/>
  <c r="AR45" i="31" s="1"/>
  <c r="AS45" i="31" s="1"/>
  <c r="AT45" i="31" s="1"/>
  <c r="AU45" i="31" s="1"/>
  <c r="AV45" i="31" s="1"/>
  <c r="AW45" i="31" s="1"/>
  <c r="AX45" i="31" s="1"/>
  <c r="AY45" i="31" s="1"/>
  <c r="AZ45" i="31" s="1"/>
  <c r="BA45" i="31" s="1"/>
  <c r="BB45" i="31" s="1"/>
  <c r="BC45" i="31" s="1"/>
  <c r="BD45" i="31" s="1"/>
  <c r="BE45" i="31" s="1"/>
  <c r="BF45" i="31" s="1"/>
  <c r="BG45" i="31" s="1"/>
  <c r="BH45" i="31" s="1"/>
  <c r="BI45" i="31" s="1"/>
  <c r="BJ45" i="31" s="1"/>
  <c r="BK45" i="31" s="1"/>
  <c r="BL45" i="31" s="1"/>
  <c r="BM45" i="31" s="1"/>
  <c r="BN45" i="31" s="1"/>
  <c r="BO45" i="31" s="1"/>
  <c r="BP45" i="31" s="1"/>
  <c r="BQ45" i="31" s="1"/>
  <c r="BR45" i="31" s="1"/>
  <c r="BS45" i="31" s="1"/>
  <c r="BT45" i="31" s="1"/>
  <c r="BU45" i="31" s="1"/>
  <c r="BV45" i="31" s="1"/>
  <c r="BW45" i="31" s="1"/>
  <c r="BX45" i="31" s="1"/>
  <c r="BY45" i="31" s="1"/>
  <c r="BZ45" i="31" s="1"/>
  <c r="CA45" i="31" s="1"/>
  <c r="CB45" i="31" s="1"/>
  <c r="CC45" i="31" s="1"/>
  <c r="CD45" i="31" s="1"/>
  <c r="CE45" i="31" s="1"/>
  <c r="CF45" i="31" s="1"/>
  <c r="CG45" i="31" s="1"/>
  <c r="CH45" i="31" s="1"/>
  <c r="CI45" i="31" s="1"/>
  <c r="CJ45" i="31" s="1"/>
  <c r="CK45" i="31" s="1"/>
  <c r="CL45" i="31" s="1"/>
  <c r="CM45" i="31" s="1"/>
  <c r="CN45" i="31" s="1"/>
  <c r="T67" i="31"/>
  <c r="BT67" i="31"/>
  <c r="I158" i="31"/>
  <c r="V158" i="31"/>
  <c r="T158" i="31"/>
  <c r="X158" i="31"/>
  <c r="O158" i="31"/>
  <c r="P158" i="31"/>
  <c r="K158" i="31"/>
  <c r="Q161" i="31"/>
  <c r="R161" i="31"/>
  <c r="N158" i="31"/>
  <c r="J158" i="31"/>
  <c r="G158" i="31"/>
  <c r="H158" i="31"/>
  <c r="L158" i="31"/>
  <c r="S158" i="31"/>
  <c r="U158" i="31"/>
  <c r="H44" i="31"/>
  <c r="R158" i="31"/>
  <c r="W158" i="31"/>
  <c r="Q158" i="31"/>
  <c r="N161" i="31"/>
  <c r="N160" i="31"/>
  <c r="R160" i="31"/>
  <c r="L160" i="31"/>
  <c r="I161" i="31"/>
  <c r="T160" i="31"/>
  <c r="K161" i="31"/>
  <c r="H160" i="31"/>
  <c r="X154" i="31"/>
  <c r="V161" i="31"/>
  <c r="V154" i="31"/>
  <c r="O161" i="31"/>
  <c r="L161" i="31"/>
  <c r="W161" i="31"/>
  <c r="H161" i="31"/>
  <c r="U160" i="31"/>
  <c r="P161" i="31"/>
  <c r="X161" i="31"/>
  <c r="G154" i="31"/>
  <c r="S161" i="31"/>
  <c r="G161" i="31"/>
  <c r="Q160" i="31"/>
  <c r="M154" i="31"/>
  <c r="U161" i="31"/>
  <c r="J161" i="31"/>
  <c r="X160" i="31"/>
  <c r="S154" i="31"/>
  <c r="W154" i="31"/>
  <c r="R154" i="31"/>
  <c r="S160" i="31"/>
  <c r="K160" i="31"/>
  <c r="Q154" i="31"/>
  <c r="L154" i="31"/>
  <c r="O154" i="31"/>
  <c r="J154" i="31"/>
  <c r="O160" i="31"/>
  <c r="V160" i="31"/>
  <c r="K154" i="31"/>
  <c r="H154" i="31"/>
  <c r="M161" i="31"/>
  <c r="G160" i="31"/>
  <c r="T154" i="31"/>
  <c r="I154" i="31"/>
  <c r="N154" i="31"/>
  <c r="J160" i="31"/>
  <c r="I160" i="31"/>
  <c r="G73" i="31"/>
  <c r="U154" i="31"/>
  <c r="AF65" i="31"/>
  <c r="Q65" i="31"/>
  <c r="AL69" i="31"/>
  <c r="AA69" i="31"/>
  <c r="X67" i="31"/>
  <c r="AD69" i="31"/>
  <c r="AY65" i="31"/>
  <c r="BV65" i="31"/>
  <c r="V60" i="31"/>
  <c r="V68" i="31" s="1"/>
  <c r="AB69" i="31"/>
  <c r="AM69" i="31"/>
  <c r="CN65" i="31"/>
  <c r="CJ69" i="31"/>
  <c r="CN67" i="31"/>
  <c r="CA69" i="31"/>
  <c r="L60" i="31"/>
  <c r="L68" i="31" s="1"/>
  <c r="Z69" i="31"/>
  <c r="CB65" i="31"/>
  <c r="BP67" i="31"/>
  <c r="BH67" i="31"/>
  <c r="BG65" i="31"/>
  <c r="AD60" i="31"/>
  <c r="AD68" i="31" s="1"/>
  <c r="BT65" i="31"/>
  <c r="CC65" i="31"/>
  <c r="AA60" i="31"/>
  <c r="AA68" i="31" s="1"/>
  <c r="AR69" i="31"/>
  <c r="AI60" i="31"/>
  <c r="AI68" i="31" s="1"/>
  <c r="BO65" i="31"/>
  <c r="G74" i="31"/>
  <c r="AD67" i="31"/>
  <c r="BK67" i="31"/>
  <c r="L65" i="31"/>
  <c r="BX65" i="31"/>
  <c r="AZ67" i="31"/>
  <c r="BW67" i="31"/>
  <c r="AW65" i="31"/>
  <c r="CB67" i="31"/>
  <c r="AI65" i="31"/>
  <c r="I67" i="31"/>
  <c r="H74" i="31"/>
  <c r="CF67" i="31"/>
  <c r="BA65" i="31"/>
  <c r="N60" i="31"/>
  <c r="N68" i="31" s="1"/>
  <c r="BD65" i="31"/>
  <c r="BC67" i="31"/>
  <c r="S60" i="31"/>
  <c r="S68" i="31" s="1"/>
  <c r="P67" i="31"/>
  <c r="H73" i="31"/>
  <c r="BW69" i="31"/>
  <c r="AB60" i="31"/>
  <c r="AB68" i="31" s="1"/>
  <c r="AP69" i="31"/>
  <c r="Y69" i="31"/>
  <c r="X69" i="31"/>
  <c r="AZ69" i="31"/>
  <c r="CI67" i="31"/>
  <c r="AH65" i="31"/>
  <c r="AC65" i="31"/>
  <c r="P69" i="31"/>
  <c r="BS67" i="31"/>
  <c r="CE69" i="31"/>
  <c r="BU65" i="31"/>
  <c r="Q60" i="31"/>
  <c r="Q68" i="31" s="1"/>
  <c r="R60" i="31"/>
  <c r="R68" i="31" s="1"/>
  <c r="BF65" i="31"/>
  <c r="J60" i="31"/>
  <c r="J68" i="31" s="1"/>
  <c r="BM74" i="31"/>
  <c r="BS69" i="31"/>
  <c r="M60" i="31"/>
  <c r="M68" i="31" s="1"/>
  <c r="Y67" i="31"/>
  <c r="BU74" i="31"/>
  <c r="CB73" i="31"/>
  <c r="H69" i="31"/>
  <c r="N69" i="31"/>
  <c r="BP74" i="31"/>
  <c r="S69" i="31"/>
  <c r="AK69" i="31"/>
  <c r="BL69" i="31"/>
  <c r="AR67" i="31"/>
  <c r="BH65" i="31"/>
  <c r="BQ74" i="31"/>
  <c r="AI74" i="31"/>
  <c r="AB67" i="31"/>
  <c r="AF67" i="31"/>
  <c r="J71" i="31"/>
  <c r="AQ67" i="31"/>
  <c r="L71" i="31"/>
  <c r="H71" i="31"/>
  <c r="AS67" i="31"/>
  <c r="X60" i="31"/>
  <c r="X68" i="31" s="1"/>
  <c r="AM67" i="31"/>
  <c r="BO73" i="31"/>
  <c r="M67" i="31"/>
  <c r="BE67" i="31"/>
  <c r="AG67" i="31"/>
  <c r="CC73" i="31"/>
  <c r="I74" i="31"/>
  <c r="K65" i="31"/>
  <c r="BR74" i="31"/>
  <c r="G67" i="31"/>
  <c r="H60" i="31"/>
  <c r="H68" i="31" s="1"/>
  <c r="BI67" i="31"/>
  <c r="BG67" i="31"/>
  <c r="BR65" i="31"/>
  <c r="G71" i="31"/>
  <c r="AL67" i="31"/>
  <c r="K67" i="31"/>
  <c r="AJ60" i="31"/>
  <c r="AJ68" i="31" s="1"/>
  <c r="AT73" i="31"/>
  <c r="AF73" i="31"/>
  <c r="S73" i="31"/>
  <c r="Y73" i="31"/>
  <c r="AZ74" i="31"/>
  <c r="L73" i="31"/>
  <c r="BS74" i="31"/>
  <c r="CI69" i="31"/>
  <c r="V67" i="31"/>
  <c r="AA74" i="31"/>
  <c r="CE73" i="31"/>
  <c r="BF74" i="31"/>
  <c r="AG74" i="31"/>
  <c r="V74" i="31"/>
  <c r="AV71" i="31"/>
  <c r="J73" i="31"/>
  <c r="CH67" i="31"/>
  <c r="BM65" i="31"/>
  <c r="M65" i="31"/>
  <c r="AE60" i="31"/>
  <c r="AE68" i="31" s="1"/>
  <c r="CG65" i="31"/>
  <c r="G65" i="31"/>
  <c r="Y74" i="31"/>
  <c r="N74" i="31"/>
  <c r="AR74" i="31"/>
  <c r="CK73" i="31"/>
  <c r="Z73" i="31"/>
  <c r="AR73" i="31"/>
  <c r="I71" i="31"/>
  <c r="AU74" i="31"/>
  <c r="BB67" i="31"/>
  <c r="O60" i="31"/>
  <c r="O68" i="31" s="1"/>
  <c r="G69" i="31"/>
  <c r="BN67" i="31"/>
  <c r="T60" i="31"/>
  <c r="T68" i="31" s="1"/>
  <c r="AO74" i="31"/>
  <c r="AP73" i="31"/>
  <c r="CD74" i="31"/>
  <c r="K71" i="31"/>
  <c r="I69" i="31"/>
  <c r="AS74" i="31"/>
  <c r="AP74" i="31"/>
  <c r="AD74" i="31"/>
  <c r="AK73" i="31"/>
  <c r="BY65" i="31"/>
  <c r="I73" i="31"/>
  <c r="AJ65" i="31"/>
  <c r="AJ74" i="31"/>
  <c r="V71" i="31"/>
  <c r="CM74" i="31"/>
  <c r="CL73" i="31"/>
  <c r="CB74" i="31"/>
  <c r="CL65" i="31"/>
  <c r="I65" i="31"/>
  <c r="BY67" i="31"/>
  <c r="BJ65" i="31"/>
  <c r="BL67" i="31"/>
  <c r="CH74" i="31"/>
  <c r="AK74" i="31"/>
  <c r="BO74" i="31"/>
  <c r="AE73" i="31"/>
  <c r="K73" i="31"/>
  <c r="P73" i="31"/>
  <c r="BT74" i="31"/>
  <c r="AG60" i="31"/>
  <c r="W67" i="31"/>
  <c r="CK65" i="31"/>
  <c r="U65" i="31"/>
  <c r="BH73" i="31"/>
  <c r="AE74" i="31"/>
  <c r="AH67" i="31"/>
  <c r="BZ74" i="31"/>
  <c r="AC74" i="31"/>
  <c r="AQ74" i="31"/>
  <c r="BK73" i="31"/>
  <c r="AF74" i="31"/>
  <c r="BB69" i="31"/>
  <c r="BJ67" i="31"/>
  <c r="S67" i="31"/>
  <c r="AP67" i="31"/>
  <c r="Z67" i="31"/>
  <c r="AE67" i="31"/>
  <c r="AP71" i="31"/>
  <c r="AH73" i="31"/>
  <c r="AZ73" i="31"/>
  <c r="X73" i="31"/>
  <c r="CC67" i="31"/>
  <c r="U67" i="31"/>
  <c r="CG67" i="31"/>
  <c r="CC74" i="31"/>
  <c r="Q74" i="31"/>
  <c r="CG74" i="31"/>
  <c r="U74" i="31"/>
  <c r="CN74" i="31"/>
  <c r="AB74" i="31"/>
  <c r="CE74" i="31"/>
  <c r="S74" i="31"/>
  <c r="BJ73" i="31"/>
  <c r="CA73" i="31"/>
  <c r="BA73" i="31"/>
  <c r="AX73" i="31"/>
  <c r="AA73" i="31"/>
  <c r="CM73" i="31"/>
  <c r="BP73" i="31"/>
  <c r="AN73" i="31"/>
  <c r="Y60" i="31"/>
  <c r="Y68" i="31" s="1"/>
  <c r="W71" i="31"/>
  <c r="CI74" i="31"/>
  <c r="BA67" i="31"/>
  <c r="M69" i="31"/>
  <c r="BQ67" i="31"/>
  <c r="BO67" i="31"/>
  <c r="R67" i="31"/>
  <c r="AJ69" i="31"/>
  <c r="BY74" i="31"/>
  <c r="CF74" i="31"/>
  <c r="T74" i="31"/>
  <c r="K74" i="31"/>
  <c r="CH73" i="31"/>
  <c r="Q73" i="31"/>
  <c r="BF73" i="31"/>
  <c r="AI73" i="31"/>
  <c r="BX73" i="31"/>
  <c r="BL74" i="31"/>
  <c r="BR73" i="31"/>
  <c r="CA74" i="31"/>
  <c r="CL67" i="31"/>
  <c r="BJ74" i="31"/>
  <c r="M74" i="31"/>
  <c r="BW74" i="31"/>
  <c r="AM73" i="31"/>
  <c r="BZ73" i="31"/>
  <c r="BQ73" i="31"/>
  <c r="AV73" i="31"/>
  <c r="Q71" i="31"/>
  <c r="AJ71" i="31"/>
  <c r="J67" i="31"/>
  <c r="BJ71" i="31"/>
  <c r="BB74" i="31"/>
  <c r="CD71" i="31"/>
  <c r="BX74" i="31"/>
  <c r="L74" i="31"/>
  <c r="CJ71" i="31"/>
  <c r="BC72" i="31"/>
  <c r="M73" i="31"/>
  <c r="BE73" i="31"/>
  <c r="BC73" i="31"/>
  <c r="AG73" i="31"/>
  <c r="CG73" i="31"/>
  <c r="BN73" i="31"/>
  <c r="AQ73" i="31"/>
  <c r="T73" i="31"/>
  <c r="CF73" i="31"/>
  <c r="BD73" i="31"/>
  <c r="BD74" i="31"/>
  <c r="I60" i="31"/>
  <c r="I68" i="31" s="1"/>
  <c r="X71" i="31"/>
  <c r="CK67" i="31"/>
  <c r="CD65" i="31"/>
  <c r="AS73" i="31"/>
  <c r="AH74" i="31"/>
  <c r="BM67" i="31"/>
  <c r="AY67" i="31"/>
  <c r="CD67" i="31"/>
  <c r="AC71" i="31"/>
  <c r="CL71" i="31"/>
  <c r="CG71" i="31"/>
  <c r="BE74" i="31"/>
  <c r="BB71" i="31"/>
  <c r="AT74" i="31"/>
  <c r="BI74" i="31"/>
  <c r="BV71" i="31"/>
  <c r="CK71" i="31"/>
  <c r="BG74" i="31"/>
  <c r="CB71" i="31"/>
  <c r="CH71" i="31"/>
  <c r="AD73" i="31"/>
  <c r="AC73" i="31"/>
  <c r="AW73" i="31"/>
  <c r="BV73" i="31"/>
  <c r="AY73" i="31"/>
  <c r="AB73" i="31"/>
  <c r="CN73" i="31"/>
  <c r="BL73" i="31"/>
  <c r="BY73" i="31"/>
  <c r="AV74" i="31"/>
  <c r="O67" i="31"/>
  <c r="BK74" i="31"/>
  <c r="AO67" i="31"/>
  <c r="W60" i="31"/>
  <c r="W68" i="31" s="1"/>
  <c r="AU71" i="31"/>
  <c r="BV67" i="31"/>
  <c r="AW71" i="31"/>
  <c r="AW74" i="31"/>
  <c r="AD71" i="31"/>
  <c r="AL74" i="31"/>
  <c r="BA74" i="31"/>
  <c r="AX71" i="31"/>
  <c r="BH74" i="31"/>
  <c r="BM71" i="31"/>
  <c r="AY74" i="31"/>
  <c r="BD71" i="31"/>
  <c r="O73" i="31"/>
  <c r="BM73" i="31"/>
  <c r="R73" i="31"/>
  <c r="CD73" i="31"/>
  <c r="BG73" i="31"/>
  <c r="AJ73" i="31"/>
  <c r="BT73" i="31"/>
  <c r="BB73" i="31"/>
  <c r="CK74" i="31"/>
  <c r="AN74" i="31"/>
  <c r="AL73" i="31"/>
  <c r="M71" i="31"/>
  <c r="AW67" i="31"/>
  <c r="BC74" i="31"/>
  <c r="BI73" i="31"/>
  <c r="R65" i="31"/>
  <c r="CL74" i="31"/>
  <c r="J74" i="31"/>
  <c r="BE71" i="31"/>
  <c r="T71" i="31"/>
  <c r="AT67" i="31"/>
  <c r="R71" i="31"/>
  <c r="AG71" i="31"/>
  <c r="AU73" i="31"/>
  <c r="U73" i="31"/>
  <c r="BW73" i="31"/>
  <c r="CJ73" i="31"/>
  <c r="CJ74" i="31"/>
  <c r="CN71" i="31"/>
  <c r="AM74" i="31"/>
  <c r="N67" i="31"/>
  <c r="CF71" i="31"/>
  <c r="Q63" i="31" a="1"/>
  <c r="Q63" i="31" s="1"/>
  <c r="AI71" i="31"/>
  <c r="Q67" i="31"/>
  <c r="BF63" i="31" a="1"/>
  <c r="BF63" i="31" s="1"/>
  <c r="BY71" i="31"/>
  <c r="BW71" i="31"/>
  <c r="BF67" i="31"/>
  <c r="BS71" i="31"/>
  <c r="AL71" i="31"/>
  <c r="Z71" i="31"/>
  <c r="BU71" i="31"/>
  <c r="AF71" i="31"/>
  <c r="P71" i="31"/>
  <c r="U71" i="31"/>
  <c r="AB71" i="31"/>
  <c r="BR67" i="31"/>
  <c r="CA71" i="31"/>
  <c r="AE71" i="31"/>
  <c r="BX71" i="31"/>
  <c r="BA71" i="31"/>
  <c r="BZ71" i="31"/>
  <c r="N71" i="31"/>
  <c r="BN71" i="31"/>
  <c r="BT71" i="31"/>
  <c r="Y71" i="31"/>
  <c r="BK71" i="31"/>
  <c r="AH60" i="31"/>
  <c r="AH68" i="31" s="1"/>
  <c r="CE71" i="31"/>
  <c r="AN63" i="31" a="1"/>
  <c r="AN63" i="31" s="1"/>
  <c r="AN67" i="31"/>
  <c r="BG71" i="31"/>
  <c r="AJ63" i="31" a="1"/>
  <c r="AJ63" i="31" s="1"/>
  <c r="AJ67" i="31"/>
  <c r="BC71" i="31"/>
  <c r="CE67" i="31"/>
  <c r="BR71" i="31"/>
  <c r="BF71" i="31"/>
  <c r="AO71" i="31"/>
  <c r="BL71" i="31"/>
  <c r="S71" i="31"/>
  <c r="Z60" i="31"/>
  <c r="BS73" i="31"/>
  <c r="BU73" i="31"/>
  <c r="BC69" i="31"/>
  <c r="H63" i="31" a="1"/>
  <c r="H63" i="31" s="1"/>
  <c r="AA71" i="31"/>
  <c r="H67" i="31"/>
  <c r="BU63" i="31" a="1"/>
  <c r="BU63" i="31" s="1"/>
  <c r="BU67" i="31"/>
  <c r="CM71" i="31"/>
  <c r="AX63" i="31" a="1"/>
  <c r="AX63" i="31" s="1"/>
  <c r="AX67" i="31"/>
  <c r="BO71" i="31"/>
  <c r="BQ71" i="31"/>
  <c r="AA63" i="31" a="1"/>
  <c r="AA63" i="31" s="1"/>
  <c r="AK71" i="31"/>
  <c r="AS71" i="31"/>
  <c r="AM71" i="31"/>
  <c r="AR71" i="31"/>
  <c r="AC63" i="31" a="1"/>
  <c r="AC63" i="31" s="1"/>
  <c r="AC67" i="31"/>
  <c r="BR63" i="31" a="1"/>
  <c r="BR63" i="31" s="1"/>
  <c r="CI71" i="31"/>
  <c r="P64" i="31" a="1"/>
  <c r="P64" i="31" s="1"/>
  <c r="P60" i="31"/>
  <c r="P68" i="31" s="1"/>
  <c r="U64" i="31" a="1"/>
  <c r="U64" i="31" s="1"/>
  <c r="U60" i="31"/>
  <c r="U68" i="31" s="1"/>
  <c r="V73" i="31"/>
  <c r="N73" i="31"/>
  <c r="W73" i="31"/>
  <c r="BZ65" i="31"/>
  <c r="BZ69" i="31"/>
  <c r="BN74" i="31"/>
  <c r="AX74" i="31"/>
  <c r="BZ67" i="31"/>
  <c r="AU63" i="31" a="1"/>
  <c r="AU63" i="31" s="1"/>
  <c r="BH71" i="31"/>
  <c r="AC64" i="31" a="1"/>
  <c r="AC64" i="31" s="1"/>
  <c r="AC60" i="31"/>
  <c r="AC68" i="31" s="1"/>
  <c r="BP65" i="31"/>
  <c r="CI73" i="31"/>
  <c r="AS69" i="31"/>
  <c r="AS65" i="31"/>
  <c r="V65" i="31"/>
  <c r="AO73" i="31"/>
  <c r="V69" i="31"/>
  <c r="CH69" i="31"/>
  <c r="CH65" i="31"/>
  <c r="BV74" i="31"/>
  <c r="W74" i="31"/>
  <c r="R74" i="31"/>
  <c r="P74" i="31"/>
  <c r="O74" i="31"/>
  <c r="Z74" i="31"/>
  <c r="X74" i="31"/>
  <c r="AI63" i="31" a="1"/>
  <c r="AI63" i="31" s="1"/>
  <c r="AI67" i="31"/>
  <c r="AZ71" i="31"/>
  <c r="AK63" i="31" a="1"/>
  <c r="AK63" i="31" s="1"/>
  <c r="AK67" i="31"/>
  <c r="AT71" i="31"/>
  <c r="AH71" i="31"/>
  <c r="CC71" i="31"/>
  <c r="AN71" i="31"/>
  <c r="O71" i="31"/>
  <c r="BP71" i="31"/>
  <c r="K60" i="31"/>
  <c r="BI71" i="31"/>
  <c r="AY71" i="31"/>
  <c r="AF60" i="31"/>
  <c r="AF68" i="31" s="1"/>
  <c r="AQ71" i="31"/>
  <c r="M160" i="31"/>
  <c r="W160" i="31"/>
  <c r="H74" i="32"/>
  <c r="B70" i="31"/>
  <c r="BP36" i="31"/>
  <c r="BP39" i="31" s="1"/>
  <c r="BP123" i="31"/>
  <c r="BP126" i="31" s="1"/>
  <c r="BP124" i="31"/>
  <c r="BP127" i="31" s="1"/>
  <c r="BP37" i="31"/>
  <c r="BP40" i="31" s="1"/>
  <c r="AU155" i="31"/>
  <c r="CN155" i="31"/>
  <c r="BX155" i="31"/>
  <c r="BH155" i="31"/>
  <c r="AR155" i="31"/>
  <c r="BW155" i="31"/>
  <c r="BC155" i="31"/>
  <c r="AM155" i="31"/>
  <c r="BP155" i="31"/>
  <c r="BN155" i="31"/>
  <c r="BQ155" i="31"/>
  <c r="BZ155" i="31"/>
  <c r="AT155" i="31"/>
  <c r="BD155" i="31"/>
  <c r="L155" i="31"/>
  <c r="AP155" i="31"/>
  <c r="AS155" i="31"/>
  <c r="BB155" i="31"/>
  <c r="CG155" i="31"/>
  <c r="R155" i="31"/>
  <c r="M155" i="31"/>
  <c r="J155" i="31"/>
  <c r="S155" i="31"/>
  <c r="V155" i="31"/>
  <c r="G155" i="31"/>
  <c r="U155" i="31"/>
  <c r="G68" i="31"/>
  <c r="I155" i="31" l="1"/>
  <c r="CB155" i="31"/>
  <c r="AV155" i="31"/>
  <c r="BS155" i="31"/>
  <c r="BK155" i="31"/>
  <c r="Q155" i="31"/>
  <c r="Q168" i="31" s="1"/>
  <c r="CL155" i="31"/>
  <c r="CI155" i="31"/>
  <c r="CA155" i="31"/>
  <c r="O155" i="31"/>
  <c r="O168" i="31" s="1"/>
  <c r="BI155" i="31"/>
  <c r="AN155" i="31"/>
  <c r="AO155" i="31"/>
  <c r="AW155" i="31"/>
  <c r="BK81" i="31"/>
  <c r="X155" i="31"/>
  <c r="X168" i="31" s="1"/>
  <c r="BJ155" i="31"/>
  <c r="CH155" i="31"/>
  <c r="BE155" i="31"/>
  <c r="AY155" i="31"/>
  <c r="P155" i="31"/>
  <c r="P168" i="31" s="1"/>
  <c r="AX155" i="31"/>
  <c r="BY155" i="31"/>
  <c r="BU155" i="31"/>
  <c r="CE155" i="31"/>
  <c r="N155" i="31"/>
  <c r="BL155" i="31"/>
  <c r="BV155" i="31"/>
  <c r="CK155" i="31"/>
  <c r="BR155" i="31"/>
  <c r="K155" i="31"/>
  <c r="K168" i="31" s="1"/>
  <c r="BF155" i="31"/>
  <c r="AK155" i="31"/>
  <c r="CJ155" i="31"/>
  <c r="AQ155" i="31"/>
  <c r="BM155" i="31"/>
  <c r="H155" i="31"/>
  <c r="BT155" i="31"/>
  <c r="CD155" i="31"/>
  <c r="AZ155" i="31"/>
  <c r="BG155" i="31"/>
  <c r="CC155" i="31"/>
  <c r="W155" i="31"/>
  <c r="W168" i="31" s="1"/>
  <c r="T155" i="31"/>
  <c r="T168" i="31" s="1"/>
  <c r="BA155" i="31"/>
  <c r="AL155" i="31"/>
  <c r="CF155" i="31"/>
  <c r="CM155" i="31"/>
  <c r="BW115" i="31"/>
  <c r="BW28" i="31"/>
  <c r="BW63" i="31" s="1" a="1"/>
  <c r="BW63" i="31" s="1"/>
  <c r="BY96" i="33"/>
  <c r="BW116" i="31"/>
  <c r="BW29" i="31"/>
  <c r="BW64" i="31" s="1" a="1"/>
  <c r="BW64" i="31" s="1"/>
  <c r="BY97" i="33"/>
  <c r="H131" i="31"/>
  <c r="H153" i="31" s="1"/>
  <c r="BD81" i="31"/>
  <c r="G66" i="31"/>
  <c r="R168" i="31"/>
  <c r="I168" i="31"/>
  <c r="BT81" i="31"/>
  <c r="V168" i="31"/>
  <c r="J168" i="31"/>
  <c r="U168" i="31"/>
  <c r="G168" i="31"/>
  <c r="L168" i="31"/>
  <c r="S168" i="31"/>
  <c r="I44" i="31"/>
  <c r="H66" i="31"/>
  <c r="N168" i="31"/>
  <c r="M168" i="31"/>
  <c r="H168" i="31"/>
  <c r="BH81" i="31"/>
  <c r="BP81" i="31"/>
  <c r="H72" i="31"/>
  <c r="H81" i="31" s="1"/>
  <c r="BO81" i="31"/>
  <c r="BB72" i="31"/>
  <c r="BB81" i="31" s="1"/>
  <c r="BS81" i="31"/>
  <c r="BQ81" i="31"/>
  <c r="BA72" i="31"/>
  <c r="BA81" i="31" s="1"/>
  <c r="AZ72" i="31"/>
  <c r="AZ81" i="31" s="1"/>
  <c r="BL81" i="31"/>
  <c r="BJ81" i="31"/>
  <c r="AG68" i="31"/>
  <c r="BE81" i="31"/>
  <c r="BI81" i="31"/>
  <c r="AC72" i="31"/>
  <c r="AC81" i="31" s="1"/>
  <c r="BN81" i="31"/>
  <c r="BC81" i="31"/>
  <c r="AY72" i="31"/>
  <c r="AY81" i="31" s="1"/>
  <c r="BG81" i="31"/>
  <c r="BU81" i="31"/>
  <c r="AR72" i="31"/>
  <c r="AR81" i="31" s="1"/>
  <c r="U72" i="31"/>
  <c r="U81" i="31" s="1"/>
  <c r="AK72" i="31"/>
  <c r="AK81" i="31" s="1"/>
  <c r="AM72" i="31"/>
  <c r="AM81" i="31" s="1"/>
  <c r="AO72" i="31"/>
  <c r="AO81" i="31" s="1"/>
  <c r="AG72" i="31"/>
  <c r="AN72" i="31"/>
  <c r="AN81" i="31" s="1"/>
  <c r="BM81" i="31"/>
  <c r="BV81" i="31"/>
  <c r="V72" i="31"/>
  <c r="V81" i="31" s="1"/>
  <c r="AH72" i="31"/>
  <c r="AH81" i="31" s="1"/>
  <c r="Q72" i="31"/>
  <c r="Q81" i="31" s="1"/>
  <c r="AT72" i="31"/>
  <c r="AT81" i="31" s="1"/>
  <c r="AW72" i="31"/>
  <c r="AW81" i="31" s="1"/>
  <c r="AX72" i="31"/>
  <c r="AX81" i="31" s="1"/>
  <c r="AU72" i="31"/>
  <c r="AU81" i="31" s="1"/>
  <c r="AP72" i="31"/>
  <c r="AP81" i="31" s="1"/>
  <c r="AE72" i="31"/>
  <c r="AE81" i="31" s="1"/>
  <c r="X72" i="31"/>
  <c r="X81" i="31" s="1"/>
  <c r="I72" i="31"/>
  <c r="I81" i="31" s="1"/>
  <c r="AJ72" i="31"/>
  <c r="AJ81" i="31" s="1"/>
  <c r="Z68" i="31"/>
  <c r="J72" i="31"/>
  <c r="J81" i="31" s="1"/>
  <c r="P72" i="31"/>
  <c r="P81" i="31" s="1"/>
  <c r="AA72" i="31"/>
  <c r="AA81" i="31" s="1"/>
  <c r="AD72" i="31"/>
  <c r="AD81" i="31" s="1"/>
  <c r="AF72" i="31"/>
  <c r="AF81" i="31" s="1"/>
  <c r="R72" i="31"/>
  <c r="R81" i="31" s="1"/>
  <c r="AQ72" i="31"/>
  <c r="AQ81" i="31" s="1"/>
  <c r="AV72" i="31"/>
  <c r="L72" i="31"/>
  <c r="L81" i="31" s="1"/>
  <c r="AI72" i="31"/>
  <c r="AI81" i="31" s="1"/>
  <c r="BF81" i="31"/>
  <c r="S72" i="31"/>
  <c r="S81" i="31" s="1"/>
  <c r="BR81" i="31"/>
  <c r="N72" i="31"/>
  <c r="N81" i="31" s="1"/>
  <c r="AL72" i="31"/>
  <c r="AL81" i="31" s="1"/>
  <c r="O72" i="31"/>
  <c r="O81" i="31" s="1"/>
  <c r="Z72" i="31"/>
  <c r="AB72" i="31"/>
  <c r="AB81" i="31" s="1"/>
  <c r="AS72" i="31"/>
  <c r="AS81" i="31" s="1"/>
  <c r="W72" i="31"/>
  <c r="W81" i="31" s="1"/>
  <c r="M72" i="31"/>
  <c r="M81" i="31" s="1"/>
  <c r="Y72" i="31"/>
  <c r="Y81" i="31" s="1"/>
  <c r="K72" i="31"/>
  <c r="K68" i="31"/>
  <c r="T72" i="31"/>
  <c r="T81" i="31" s="1"/>
  <c r="BQ36" i="31"/>
  <c r="BQ39" i="31" s="1"/>
  <c r="BQ124" i="31"/>
  <c r="BQ127" i="31" s="1"/>
  <c r="BQ123" i="31"/>
  <c r="BQ126" i="31" s="1"/>
  <c r="BQ37" i="31"/>
  <c r="BQ40" i="31" s="1"/>
  <c r="B157" i="31"/>
  <c r="V70" i="31"/>
  <c r="AN70" i="31"/>
  <c r="AO70" i="31"/>
  <c r="CA70" i="31"/>
  <c r="J70" i="31"/>
  <c r="BV70" i="31"/>
  <c r="AU70" i="31"/>
  <c r="BO70" i="31"/>
  <c r="O70" i="31"/>
  <c r="AY70" i="31"/>
  <c r="BX70" i="31"/>
  <c r="M70" i="31"/>
  <c r="AD70" i="31"/>
  <c r="AV70" i="31"/>
  <c r="G70" i="31"/>
  <c r="AW70" i="31"/>
  <c r="R70" i="31"/>
  <c r="CD70" i="31"/>
  <c r="CM70" i="31"/>
  <c r="BG70" i="31"/>
  <c r="L70" i="31"/>
  <c r="AR70" i="31"/>
  <c r="CF70" i="31"/>
  <c r="U70" i="31"/>
  <c r="BA70" i="31"/>
  <c r="AL70" i="31"/>
  <c r="BD70" i="31"/>
  <c r="BK70" i="31"/>
  <c r="BE70" i="31"/>
  <c r="Z70" i="31"/>
  <c r="CL70" i="31"/>
  <c r="BS70" i="31"/>
  <c r="BC70" i="31"/>
  <c r="BW70" i="31"/>
  <c r="AZ70" i="31"/>
  <c r="CN70" i="31"/>
  <c r="BI70" i="31"/>
  <c r="BY70" i="31"/>
  <c r="AK70" i="31"/>
  <c r="AT70" i="31"/>
  <c r="BL70" i="31"/>
  <c r="BM70" i="31"/>
  <c r="AH70" i="31"/>
  <c r="CI70" i="31"/>
  <c r="CE70" i="31"/>
  <c r="T70" i="31"/>
  <c r="AC70" i="31"/>
  <c r="AJ70" i="31"/>
  <c r="BB70" i="31"/>
  <c r="H70" i="31"/>
  <c r="BT70" i="31"/>
  <c r="I70" i="31"/>
  <c r="BU70" i="31"/>
  <c r="AP70" i="31"/>
  <c r="AB70" i="31"/>
  <c r="BQ70" i="31"/>
  <c r="BR70" i="31"/>
  <c r="P70" i="31"/>
  <c r="CB70" i="31"/>
  <c r="Q70" i="31"/>
  <c r="CC70" i="31"/>
  <c r="AX70" i="31"/>
  <c r="K70" i="31"/>
  <c r="BH70" i="31"/>
  <c r="AI70" i="31"/>
  <c r="BJ70" i="31"/>
  <c r="BZ70" i="31"/>
  <c r="X70" i="31"/>
  <c r="CJ70" i="31"/>
  <c r="Y70" i="31"/>
  <c r="CK70" i="31"/>
  <c r="BF70" i="31"/>
  <c r="AE70" i="31"/>
  <c r="AA70" i="31"/>
  <c r="S70" i="31"/>
  <c r="BP70" i="31"/>
  <c r="W70" i="31"/>
  <c r="AS70" i="31"/>
  <c r="AM70" i="31"/>
  <c r="CG70" i="31"/>
  <c r="N70" i="31"/>
  <c r="CH70" i="31"/>
  <c r="AF70" i="31"/>
  <c r="AG70" i="31"/>
  <c r="BN70" i="31"/>
  <c r="AQ70" i="31"/>
  <c r="I131" i="31"/>
  <c r="I153" i="31" s="1"/>
  <c r="G81" i="31"/>
  <c r="BW81" i="31" l="1"/>
  <c r="G82" i="31"/>
  <c r="P183" i="31"/>
  <c r="P193" i="31" s="1"/>
  <c r="BX116" i="31"/>
  <c r="BX29" i="31"/>
  <c r="BX64" i="31" s="1" a="1"/>
  <c r="BX64" i="31" s="1"/>
  <c r="BZ97" i="33"/>
  <c r="BX115" i="31"/>
  <c r="BX28" i="31"/>
  <c r="BX63" i="31" s="1" a="1"/>
  <c r="BX63" i="31" s="1"/>
  <c r="BZ96" i="33"/>
  <c r="I183" i="31"/>
  <c r="I193" i="31" s="1"/>
  <c r="R183" i="31"/>
  <c r="R193" i="31" s="1"/>
  <c r="X183" i="31"/>
  <c r="X193" i="31" s="1"/>
  <c r="AG81" i="31"/>
  <c r="Q183" i="31"/>
  <c r="Q193" i="31" s="1"/>
  <c r="L183" i="31"/>
  <c r="L193" i="31" s="1"/>
  <c r="J183" i="31"/>
  <c r="J193" i="31" s="1"/>
  <c r="G183" i="31"/>
  <c r="G193" i="31" s="1"/>
  <c r="W183" i="31"/>
  <c r="W193" i="31" s="1"/>
  <c r="V183" i="31"/>
  <c r="V193" i="31" s="1"/>
  <c r="S183" i="31"/>
  <c r="S193" i="31" s="1"/>
  <c r="T183" i="31"/>
  <c r="T193" i="31" s="1"/>
  <c r="U183" i="31"/>
  <c r="U193" i="31" s="1"/>
  <c r="N183" i="31"/>
  <c r="N193" i="31" s="1"/>
  <c r="H82" i="31"/>
  <c r="M183" i="31"/>
  <c r="M193" i="31" s="1"/>
  <c r="H183" i="31"/>
  <c r="H193" i="31" s="1"/>
  <c r="J44" i="31"/>
  <c r="I66" i="31"/>
  <c r="I75" i="31" s="1"/>
  <c r="O183" i="31"/>
  <c r="O193" i="31" s="1"/>
  <c r="H75" i="31"/>
  <c r="Z81" i="31"/>
  <c r="AV81" i="31"/>
  <c r="K81" i="31"/>
  <c r="K183" i="31" s="1"/>
  <c r="K193" i="31" s="1"/>
  <c r="G75" i="31"/>
  <c r="BR36" i="31"/>
  <c r="BR39" i="31" s="1"/>
  <c r="BR124" i="31"/>
  <c r="BR127" i="31" s="1"/>
  <c r="BR123" i="31"/>
  <c r="BR126" i="31" s="1"/>
  <c r="BR37" i="31"/>
  <c r="BR40" i="31" s="1"/>
  <c r="R157" i="31"/>
  <c r="S157" i="31"/>
  <c r="P157" i="31"/>
  <c r="X157" i="31"/>
  <c r="M157" i="31"/>
  <c r="I157" i="31"/>
  <c r="G157" i="31"/>
  <c r="Q157" i="31"/>
  <c r="O157" i="31"/>
  <c r="K157" i="31"/>
  <c r="U157" i="31"/>
  <c r="T157" i="31"/>
  <c r="N157" i="31"/>
  <c r="L157" i="31"/>
  <c r="H157" i="31"/>
  <c r="H169" i="31" s="1"/>
  <c r="W157" i="31"/>
  <c r="J157" i="31"/>
  <c r="V157" i="31"/>
  <c r="J131" i="31"/>
  <c r="J153" i="31" s="1"/>
  <c r="W731" i="20"/>
  <c r="X731" i="20"/>
  <c r="Y731" i="20"/>
  <c r="Z731" i="20"/>
  <c r="AA731" i="20"/>
  <c r="AB731" i="20"/>
  <c r="AC731" i="20"/>
  <c r="AD731" i="20"/>
  <c r="AE731" i="20"/>
  <c r="V731" i="20"/>
  <c r="C733" i="20"/>
  <c r="C735" i="20"/>
  <c r="C732" i="20"/>
  <c r="BX153" i="20"/>
  <c r="BY153" i="20"/>
  <c r="BZ153" i="20"/>
  <c r="CA153" i="20"/>
  <c r="CB153" i="20"/>
  <c r="CC153" i="20"/>
  <c r="CD153" i="20"/>
  <c r="CE153" i="20"/>
  <c r="CF153" i="20"/>
  <c r="CG153" i="20"/>
  <c r="CH153" i="20"/>
  <c r="CI153" i="20"/>
  <c r="CJ153" i="20"/>
  <c r="CK153" i="20"/>
  <c r="CL153" i="20"/>
  <c r="CM153" i="20"/>
  <c r="CN153" i="20"/>
  <c r="CO153" i="20"/>
  <c r="BM153" i="20"/>
  <c r="BN153" i="20"/>
  <c r="BO153" i="20"/>
  <c r="BP153" i="20"/>
  <c r="BQ153" i="20"/>
  <c r="BR153" i="20"/>
  <c r="BS153" i="20"/>
  <c r="BT153" i="20"/>
  <c r="BU153" i="20"/>
  <c r="BV153" i="20"/>
  <c r="BW153" i="20"/>
  <c r="BX81" i="31" l="1"/>
  <c r="BY116" i="31"/>
  <c r="BY29" i="31"/>
  <c r="BY64" i="31" s="1" a="1"/>
  <c r="BY64" i="31" s="1"/>
  <c r="CA97" i="33"/>
  <c r="CA96" i="33"/>
  <c r="BY28" i="31"/>
  <c r="BY63" i="31" s="1" a="1"/>
  <c r="BY63" i="31" s="1"/>
  <c r="BY115" i="31"/>
  <c r="I82" i="31"/>
  <c r="K44" i="31"/>
  <c r="J66" i="31"/>
  <c r="G162" i="31"/>
  <c r="G169" i="31"/>
  <c r="H162" i="31"/>
  <c r="BS36" i="31"/>
  <c r="BS39" i="31" s="1"/>
  <c r="BS124" i="31"/>
  <c r="BS123" i="31"/>
  <c r="BS126" i="31" s="1"/>
  <c r="BS37" i="31"/>
  <c r="BS40" i="31" s="1"/>
  <c r="H184" i="31"/>
  <c r="H194" i="31" s="1"/>
  <c r="I169" i="31"/>
  <c r="I162" i="31"/>
  <c r="K131" i="31"/>
  <c r="K153" i="31" s="1"/>
  <c r="BY81" i="31" l="1"/>
  <c r="BZ116" i="31"/>
  <c r="BZ29" i="31"/>
  <c r="BZ64" i="31" s="1" a="1"/>
  <c r="BZ64" i="31" s="1"/>
  <c r="CB96" i="33"/>
  <c r="CB97" i="33"/>
  <c r="BZ115" i="31"/>
  <c r="BZ28" i="31"/>
  <c r="BZ63" i="31" s="1" a="1"/>
  <c r="BZ63" i="31" s="1"/>
  <c r="J82" i="31"/>
  <c r="J75" i="31"/>
  <c r="L44" i="31"/>
  <c r="K66" i="31"/>
  <c r="BS127" i="31"/>
  <c r="BT124" i="31"/>
  <c r="BT127" i="31" s="1"/>
  <c r="BT36" i="31"/>
  <c r="BT39" i="31" s="1"/>
  <c r="BT123" i="31"/>
  <c r="BT126" i="31" s="1"/>
  <c r="BT37" i="31"/>
  <c r="BT40" i="31" s="1"/>
  <c r="G184" i="31"/>
  <c r="G194" i="31" s="1"/>
  <c r="J169" i="31"/>
  <c r="J162" i="31"/>
  <c r="I184" i="31"/>
  <c r="I194" i="31" s="1"/>
  <c r="L131" i="31"/>
  <c r="L153" i="31" s="1"/>
  <c r="BZ81" i="31" l="1"/>
  <c r="CC97" i="33"/>
  <c r="CA116" i="31"/>
  <c r="CA29" i="31"/>
  <c r="CA64" i="31" s="1" a="1"/>
  <c r="CA64" i="31" s="1"/>
  <c r="CA115" i="31"/>
  <c r="CA28" i="31"/>
  <c r="CA63" i="31" s="1" a="1"/>
  <c r="CA63" i="31" s="1"/>
  <c r="CC96" i="33"/>
  <c r="K82" i="31"/>
  <c r="K75" i="31"/>
  <c r="M44" i="31"/>
  <c r="L66" i="31"/>
  <c r="BU123" i="31"/>
  <c r="BU126" i="31" s="1"/>
  <c r="BU124" i="31"/>
  <c r="BU127" i="31" s="1"/>
  <c r="BU36" i="31"/>
  <c r="BU39" i="31" s="1"/>
  <c r="BU37" i="31"/>
  <c r="BU40" i="31" s="1"/>
  <c r="K169" i="31"/>
  <c r="K162" i="31"/>
  <c r="J184" i="31"/>
  <c r="J194" i="31" s="1"/>
  <c r="M131" i="31"/>
  <c r="M153" i="31" s="1"/>
  <c r="CA81" i="31" l="1"/>
  <c r="CB115" i="31"/>
  <c r="CB28" i="31"/>
  <c r="CB63" i="31" s="1" a="1"/>
  <c r="CB63" i="31" s="1"/>
  <c r="CD96" i="33"/>
  <c r="CB29" i="31"/>
  <c r="CB64" i="31" s="1" a="1"/>
  <c r="CB64" i="31" s="1"/>
  <c r="CB116" i="31"/>
  <c r="CD97" i="33"/>
  <c r="L82" i="31"/>
  <c r="L75" i="31"/>
  <c r="N44" i="31"/>
  <c r="M66" i="31"/>
  <c r="BV123" i="31"/>
  <c r="BV126" i="31" s="1"/>
  <c r="BV124" i="31"/>
  <c r="BV127" i="31" s="1"/>
  <c r="BV36" i="31"/>
  <c r="BV39" i="31" s="1"/>
  <c r="BV37" i="31"/>
  <c r="BV40" i="31" s="1"/>
  <c r="L169" i="31"/>
  <c r="L162" i="31"/>
  <c r="K184" i="31"/>
  <c r="K194" i="31" s="1"/>
  <c r="N131" i="31"/>
  <c r="N153" i="31" s="1"/>
  <c r="B637" i="20"/>
  <c r="B636" i="20"/>
  <c r="B635" i="20"/>
  <c r="B634" i="20"/>
  <c r="B633" i="20"/>
  <c r="B632" i="20"/>
  <c r="B631" i="20"/>
  <c r="B630" i="20"/>
  <c r="B629" i="20"/>
  <c r="B628" i="20"/>
  <c r="B627" i="20"/>
  <c r="B626" i="20"/>
  <c r="B625" i="20"/>
  <c r="B624" i="20"/>
  <c r="B623" i="20"/>
  <c r="B622" i="20"/>
  <c r="B621" i="20"/>
  <c r="B620" i="20"/>
  <c r="B619" i="20"/>
  <c r="B618" i="20"/>
  <c r="B617" i="20"/>
  <c r="B616" i="20"/>
  <c r="B615" i="20"/>
  <c r="B614" i="20"/>
  <c r="B613" i="20"/>
  <c r="B612" i="20"/>
  <c r="B611" i="20"/>
  <c r="B610" i="20"/>
  <c r="B609" i="20"/>
  <c r="AB491" i="20" a="1"/>
  <c r="AB491" i="20" s="1"/>
  <c r="AB492" i="20" a="1"/>
  <c r="AB492" i="20" s="1"/>
  <c r="AC492" i="20" a="1"/>
  <c r="AC492" i="20" s="1"/>
  <c r="AB493" i="20" a="1"/>
  <c r="AB493" i="20" s="1"/>
  <c r="AC493" i="20" a="1"/>
  <c r="AC493" i="20" s="1"/>
  <c r="AD493" i="20" a="1"/>
  <c r="AD493" i="20" s="1"/>
  <c r="AB494" i="20" a="1"/>
  <c r="AB494" i="20" s="1"/>
  <c r="AC494" i="20" a="1"/>
  <c r="AC494" i="20" s="1"/>
  <c r="AD494" i="20" a="1"/>
  <c r="AD494" i="20" s="1"/>
  <c r="AE494" i="20" a="1"/>
  <c r="AE494" i="20" s="1"/>
  <c r="AA490" i="20" a="1"/>
  <c r="AA490" i="20" s="1"/>
  <c r="AA491" i="20" a="1"/>
  <c r="AA491" i="20" s="1"/>
  <c r="AA492" i="20" a="1"/>
  <c r="AA492" i="20" s="1"/>
  <c r="AA493" i="20" a="1"/>
  <c r="AA493" i="20" s="1"/>
  <c r="AA494" i="20" a="1"/>
  <c r="AA494" i="20" s="1"/>
  <c r="B494" i="20"/>
  <c r="B493" i="20"/>
  <c r="B492" i="20"/>
  <c r="B491" i="20"/>
  <c r="B490" i="20"/>
  <c r="B489" i="20"/>
  <c r="B488" i="20"/>
  <c r="B487" i="20"/>
  <c r="B486" i="20"/>
  <c r="B485" i="20"/>
  <c r="B484" i="20"/>
  <c r="B483" i="20"/>
  <c r="B482" i="20"/>
  <c r="B481" i="20"/>
  <c r="B480" i="20"/>
  <c r="B479" i="20"/>
  <c r="B478" i="20"/>
  <c r="B477" i="20"/>
  <c r="B476" i="20"/>
  <c r="B475" i="20"/>
  <c r="B474" i="20"/>
  <c r="B473" i="20"/>
  <c r="B472" i="20"/>
  <c r="B471" i="20"/>
  <c r="B470" i="20"/>
  <c r="B469" i="20"/>
  <c r="B468" i="20"/>
  <c r="B467" i="20"/>
  <c r="B466" i="20"/>
  <c r="W348" i="20" a="1"/>
  <c r="W348" i="20" s="1"/>
  <c r="W349" i="20" a="1"/>
  <c r="W349" i="20" s="1"/>
  <c r="X349" i="20" a="1"/>
  <c r="X349" i="20" s="1"/>
  <c r="W350" i="20" a="1"/>
  <c r="W350" i="20" s="1"/>
  <c r="X350" i="20" a="1"/>
  <c r="X350" i="20" s="1"/>
  <c r="Y350" i="20" a="1"/>
  <c r="Y350" i="20" s="1"/>
  <c r="W351" i="20" a="1"/>
  <c r="W351" i="20" s="1"/>
  <c r="X351" i="20" a="1"/>
  <c r="X351" i="20" s="1"/>
  <c r="Y351" i="20" a="1"/>
  <c r="Y351" i="20" s="1"/>
  <c r="Z351" i="20" a="1"/>
  <c r="Z351" i="20" s="1"/>
  <c r="W352" i="20" a="1"/>
  <c r="W352" i="20" s="1"/>
  <c r="X352" i="20" a="1"/>
  <c r="X352" i="20" s="1"/>
  <c r="Y352" i="20" a="1"/>
  <c r="Y352" i="20" s="1"/>
  <c r="Z352" i="20" a="1"/>
  <c r="Z352" i="20" s="1"/>
  <c r="AA352" i="20" a="1"/>
  <c r="AA352" i="20" s="1"/>
  <c r="W353" i="20" a="1"/>
  <c r="W353" i="20" s="1"/>
  <c r="X353" i="20" a="1"/>
  <c r="X353" i="20" s="1"/>
  <c r="Y353" i="20" a="1"/>
  <c r="Y353" i="20" s="1"/>
  <c r="Z353" i="20" a="1"/>
  <c r="Z353" i="20" s="1"/>
  <c r="AA353" i="20" a="1"/>
  <c r="AA353" i="20" s="1"/>
  <c r="AB353" i="20" a="1"/>
  <c r="AB353" i="20" s="1"/>
  <c r="W354" i="20" a="1"/>
  <c r="W354" i="20" s="1"/>
  <c r="X354" i="20" a="1"/>
  <c r="X354" i="20" s="1"/>
  <c r="Y354" i="20" a="1"/>
  <c r="Y354" i="20" s="1"/>
  <c r="Z354" i="20" a="1"/>
  <c r="Z354" i="20" s="1"/>
  <c r="AA354" i="20" a="1"/>
  <c r="AA354" i="20" s="1"/>
  <c r="AB354" i="20" a="1"/>
  <c r="AB354" i="20" s="1"/>
  <c r="AC354" i="20" a="1"/>
  <c r="AC354" i="20" s="1"/>
  <c r="W355" i="20" a="1"/>
  <c r="W355" i="20" s="1"/>
  <c r="X355" i="20" a="1"/>
  <c r="X355" i="20" s="1"/>
  <c r="Y355" i="20" a="1"/>
  <c r="Y355" i="20" s="1"/>
  <c r="Z355" i="20" a="1"/>
  <c r="Z355" i="20" s="1"/>
  <c r="AA355" i="20" a="1"/>
  <c r="AA355" i="20" s="1"/>
  <c r="AB355" i="20" a="1"/>
  <c r="AB355" i="20" s="1"/>
  <c r="AC355" i="20" a="1"/>
  <c r="AC355" i="20" s="1"/>
  <c r="AD355" i="20" a="1"/>
  <c r="AD355" i="20" s="1"/>
  <c r="W356" i="20" a="1"/>
  <c r="W356" i="20" s="1"/>
  <c r="X356" i="20" a="1"/>
  <c r="X356" i="20" s="1"/>
  <c r="Y356" i="20" a="1"/>
  <c r="Y356" i="20" s="1"/>
  <c r="Z356" i="20" a="1"/>
  <c r="Z356" i="20" s="1"/>
  <c r="AA356" i="20" a="1"/>
  <c r="AA356" i="20" s="1"/>
  <c r="AB356" i="20" a="1"/>
  <c r="AB356" i="20" s="1"/>
  <c r="AC356" i="20" a="1"/>
  <c r="AC356" i="20" s="1"/>
  <c r="AD356" i="20" a="1"/>
  <c r="AD356" i="20" s="1"/>
  <c r="AE356" i="20" a="1"/>
  <c r="AE356" i="20" s="1"/>
  <c r="V347" i="20" a="1"/>
  <c r="V347" i="20" s="1"/>
  <c r="V348" i="20" a="1"/>
  <c r="V348" i="20" s="1"/>
  <c r="V349" i="20" a="1"/>
  <c r="V349" i="20" s="1"/>
  <c r="V350" i="20" a="1"/>
  <c r="V350" i="20" s="1"/>
  <c r="V351" i="20" a="1"/>
  <c r="V351" i="20" s="1"/>
  <c r="V352" i="20" a="1"/>
  <c r="V352" i="20" s="1"/>
  <c r="V353" i="20" a="1"/>
  <c r="V353" i="20" s="1"/>
  <c r="V354" i="20" a="1"/>
  <c r="V354" i="20" s="1"/>
  <c r="V355" i="20" a="1"/>
  <c r="V355" i="20" s="1"/>
  <c r="V356" i="20" a="1"/>
  <c r="V356" i="20" s="1"/>
  <c r="B356" i="20"/>
  <c r="B355" i="20"/>
  <c r="B354" i="20"/>
  <c r="B353" i="20"/>
  <c r="B352" i="20"/>
  <c r="B351" i="20"/>
  <c r="B350" i="20"/>
  <c r="B349" i="20"/>
  <c r="B348" i="20"/>
  <c r="B347" i="20"/>
  <c r="B346" i="20"/>
  <c r="B345" i="20"/>
  <c r="B344" i="20"/>
  <c r="B343" i="20"/>
  <c r="B342" i="20"/>
  <c r="B341" i="20"/>
  <c r="B340" i="20"/>
  <c r="B339" i="20"/>
  <c r="B338" i="20"/>
  <c r="B337" i="20"/>
  <c r="B336" i="20"/>
  <c r="B335" i="20"/>
  <c r="B334" i="20"/>
  <c r="B333" i="20"/>
  <c r="B332" i="20"/>
  <c r="B331" i="20"/>
  <c r="B330" i="20"/>
  <c r="B329" i="20"/>
  <c r="B328" i="20"/>
  <c r="CC116" i="31" l="1"/>
  <c r="CC29" i="31"/>
  <c r="CC64" i="31" s="1" a="1"/>
  <c r="CC64" i="31" s="1"/>
  <c r="CE97" i="33"/>
  <c r="CC115" i="31"/>
  <c r="CC28" i="31"/>
  <c r="CC63" i="31" s="1" a="1"/>
  <c r="CC63" i="31" s="1"/>
  <c r="CE96" i="33"/>
  <c r="CB81" i="31"/>
  <c r="E104" i="25" a="1"/>
  <c r="E104" i="25" s="1"/>
  <c r="P104" i="25" a="1"/>
  <c r="P104" i="25" s="1"/>
  <c r="AB104" i="25" a="1"/>
  <c r="AB104" i="25" s="1"/>
  <c r="AN104" i="25" a="1"/>
  <c r="AN104" i="25" s="1"/>
  <c r="AZ104" i="25" a="1"/>
  <c r="AZ104" i="25" s="1"/>
  <c r="BK104" i="25" a="1"/>
  <c r="BK104" i="25" s="1"/>
  <c r="BW104" i="25" a="1"/>
  <c r="BW104" i="25" s="1"/>
  <c r="CI104" i="25" a="1"/>
  <c r="CI104" i="25" s="1"/>
  <c r="CU104" i="25" a="1"/>
  <c r="CU104" i="25" s="1"/>
  <c r="DG104" i="25" a="1"/>
  <c r="DG104" i="25" s="1"/>
  <c r="CQ103" i="25"/>
  <c r="DC103" i="25"/>
  <c r="D107" i="25"/>
  <c r="BG103" i="25"/>
  <c r="BS103" i="25"/>
  <c r="CE103" i="25"/>
  <c r="O107" i="25"/>
  <c r="AA107" i="25"/>
  <c r="AM107" i="25"/>
  <c r="H106" i="25"/>
  <c r="T106" i="25"/>
  <c r="AF106" i="25"/>
  <c r="AR106" i="25"/>
  <c r="M105" i="25"/>
  <c r="Y105" i="25"/>
  <c r="AK105" i="25"/>
  <c r="F108" i="25"/>
  <c r="R108" i="25"/>
  <c r="AD108" i="25"/>
  <c r="AP108" i="25"/>
  <c r="BL103" i="25"/>
  <c r="M106" i="25"/>
  <c r="AD105" i="25"/>
  <c r="X105" i="25"/>
  <c r="F104" i="25" a="1"/>
  <c r="F104" i="25" s="1"/>
  <c r="Q104" i="25" a="1"/>
  <c r="Q104" i="25" s="1"/>
  <c r="AC104" i="25" a="1"/>
  <c r="AC104" i="25" s="1"/>
  <c r="AO104" i="25" a="1"/>
  <c r="AO104" i="25" s="1"/>
  <c r="BA104" i="25" a="1"/>
  <c r="BA104" i="25" s="1"/>
  <c r="BL104" i="25" a="1"/>
  <c r="BL104" i="25" s="1"/>
  <c r="BX104" i="25" a="1"/>
  <c r="BX104" i="25" s="1"/>
  <c r="CJ104" i="25" a="1"/>
  <c r="CJ104" i="25" s="1"/>
  <c r="CV104" i="25" a="1"/>
  <c r="CV104" i="25" s="1"/>
  <c r="DH104" i="25" a="1"/>
  <c r="DH104" i="25" s="1"/>
  <c r="CR103" i="25"/>
  <c r="DD103" i="25"/>
  <c r="AS171" i="25"/>
  <c r="BE171" i="25"/>
  <c r="BQ171" i="25"/>
  <c r="CC171" i="25"/>
  <c r="AV103" i="25"/>
  <c r="BH103" i="25"/>
  <c r="BT103" i="25"/>
  <c r="CF103" i="25"/>
  <c r="P107" i="25"/>
  <c r="AB107" i="25"/>
  <c r="AN107" i="25"/>
  <c r="I106" i="25"/>
  <c r="U106" i="25"/>
  <c r="AG106" i="25"/>
  <c r="AS106" i="25"/>
  <c r="N105" i="25"/>
  <c r="Z105" i="25"/>
  <c r="AL105" i="25"/>
  <c r="G108" i="25"/>
  <c r="S108" i="25"/>
  <c r="AE108" i="25"/>
  <c r="AQ108" i="25"/>
  <c r="CJ103" i="25"/>
  <c r="AF107" i="25"/>
  <c r="AK106" i="25"/>
  <c r="K108" i="25"/>
  <c r="L105" i="25"/>
  <c r="G104" i="25" a="1"/>
  <c r="G104" i="25" s="1"/>
  <c r="R104" i="25" a="1"/>
  <c r="R104" i="25" s="1"/>
  <c r="BK106" i="25" s="1"/>
  <c r="AD104" i="25" a="1"/>
  <c r="AD104" i="25" s="1"/>
  <c r="BW106" i="25" s="1"/>
  <c r="AP104" i="25" a="1"/>
  <c r="AP104" i="25" s="1"/>
  <c r="CI106" i="25" s="1"/>
  <c r="BB104" i="25" a="1"/>
  <c r="BB104" i="25" s="1"/>
  <c r="CU106" i="25" s="1"/>
  <c r="BM104" i="25" a="1"/>
  <c r="BM104" i="25" s="1"/>
  <c r="DF106" i="25" s="1"/>
  <c r="BY104" i="25" a="1"/>
  <c r="BY104" i="25" s="1"/>
  <c r="CK104" i="25" a="1"/>
  <c r="CK104" i="25" s="1"/>
  <c r="CW104" i="25" a="1"/>
  <c r="CW104" i="25" s="1"/>
  <c r="DI104" i="25" a="1"/>
  <c r="DI104" i="25" s="1"/>
  <c r="CS103" i="25"/>
  <c r="DE103" i="25"/>
  <c r="AT171" i="25"/>
  <c r="BF171" i="25"/>
  <c r="AW103" i="25"/>
  <c r="BI103" i="25"/>
  <c r="DB105" i="25" s="1"/>
  <c r="BU103" i="25"/>
  <c r="CG103" i="25"/>
  <c r="E107" i="25"/>
  <c r="Q107" i="25"/>
  <c r="AC107" i="25"/>
  <c r="AO107" i="25"/>
  <c r="J106" i="25"/>
  <c r="V106" i="25"/>
  <c r="AH106" i="25"/>
  <c r="AT106" i="25"/>
  <c r="O105" i="25"/>
  <c r="AA105" i="25"/>
  <c r="AM105" i="25"/>
  <c r="CF107" i="25" s="1"/>
  <c r="H108" i="25"/>
  <c r="T108" i="25"/>
  <c r="AF108" i="25"/>
  <c r="AR108" i="25"/>
  <c r="CG171" i="25"/>
  <c r="T107" i="25"/>
  <c r="F105" i="25"/>
  <c r="W108" i="25"/>
  <c r="G106" i="25"/>
  <c r="AC108" i="25"/>
  <c r="H104" i="25" a="1"/>
  <c r="H104" i="25" s="1"/>
  <c r="BA106" i="25" s="1"/>
  <c r="S104" i="25" a="1"/>
  <c r="S104" i="25" s="1"/>
  <c r="BL106" i="25" s="1"/>
  <c r="AE104" i="25" a="1"/>
  <c r="AE104" i="25" s="1"/>
  <c r="BX106" i="25" s="1"/>
  <c r="AQ104" i="25" a="1"/>
  <c r="AQ104" i="25" s="1"/>
  <c r="CJ106" i="25" s="1"/>
  <c r="BC104" i="25" a="1"/>
  <c r="BC104" i="25" s="1"/>
  <c r="CV106" i="25" s="1"/>
  <c r="BN104" i="25" a="1"/>
  <c r="BN104" i="25" s="1"/>
  <c r="DG106" i="25" s="1"/>
  <c r="BZ104" i="25" a="1"/>
  <c r="BZ104" i="25" s="1"/>
  <c r="CL104" i="25" a="1"/>
  <c r="CL104" i="25" s="1"/>
  <c r="CX104" i="25" a="1"/>
  <c r="CX104" i="25" s="1"/>
  <c r="CT103" i="25"/>
  <c r="DF103" i="25"/>
  <c r="AX103" i="25"/>
  <c r="CQ105" i="25" s="1"/>
  <c r="BJ103" i="25"/>
  <c r="DC105" i="25" s="1"/>
  <c r="BV103" i="25"/>
  <c r="CH103" i="25"/>
  <c r="F107" i="25"/>
  <c r="R107" i="25"/>
  <c r="AD107" i="25"/>
  <c r="AP107" i="25"/>
  <c r="K106" i="25"/>
  <c r="W106" i="25"/>
  <c r="AI106" i="25"/>
  <c r="AU106" i="25"/>
  <c r="P105" i="25"/>
  <c r="AB105" i="25"/>
  <c r="AN105" i="25"/>
  <c r="I108" i="25"/>
  <c r="U108" i="25"/>
  <c r="AG108" i="25"/>
  <c r="AS108" i="25"/>
  <c r="AZ103" i="25"/>
  <c r="H107" i="25"/>
  <c r="Y106" i="25"/>
  <c r="AP105" i="25"/>
  <c r="AU108" i="25"/>
  <c r="AQ106" i="25"/>
  <c r="AO108" i="25"/>
  <c r="I104" i="25" a="1"/>
  <c r="I104" i="25" s="1"/>
  <c r="BB106" i="25" s="1"/>
  <c r="T104" i="25" a="1"/>
  <c r="T104" i="25" s="1"/>
  <c r="BM106" i="25" s="1"/>
  <c r="DF108" i="25" s="1"/>
  <c r="AF104" i="25" a="1"/>
  <c r="AF104" i="25" s="1"/>
  <c r="BY106" i="25" s="1"/>
  <c r="AR104" i="25" a="1"/>
  <c r="AR104" i="25" s="1"/>
  <c r="BD104" i="25" a="1"/>
  <c r="BD104" i="25" s="1"/>
  <c r="CW106" i="25" s="1"/>
  <c r="BO104" i="25" a="1"/>
  <c r="BO104" i="25" s="1"/>
  <c r="DH106" i="25" s="1"/>
  <c r="CA104" i="25" a="1"/>
  <c r="CA104" i="25" s="1"/>
  <c r="CM104" i="25" a="1"/>
  <c r="CM104" i="25" s="1"/>
  <c r="CY104" i="25" a="1"/>
  <c r="CY104" i="25" s="1"/>
  <c r="CU103" i="25"/>
  <c r="DG103" i="25"/>
  <c r="AY103" i="25"/>
  <c r="CR105" i="25" s="1"/>
  <c r="BK103" i="25"/>
  <c r="DD105" i="25" s="1"/>
  <c r="BW103" i="25"/>
  <c r="CI103" i="25"/>
  <c r="G107" i="25"/>
  <c r="S107" i="25"/>
  <c r="AE107" i="25"/>
  <c r="AQ107" i="25"/>
  <c r="L106" i="25"/>
  <c r="X106" i="25"/>
  <c r="AJ106" i="25"/>
  <c r="E105" i="25"/>
  <c r="Q105" i="25"/>
  <c r="AC105" i="25"/>
  <c r="BV107" i="25" s="1"/>
  <c r="AO105" i="25"/>
  <c r="J108" i="25"/>
  <c r="V108" i="25"/>
  <c r="AH108" i="25"/>
  <c r="AT108" i="25"/>
  <c r="BX103" i="25"/>
  <c r="AR107" i="25"/>
  <c r="R105" i="25"/>
  <c r="AI108" i="25"/>
  <c r="S106" i="25"/>
  <c r="Q108" i="25"/>
  <c r="J104" i="25" a="1"/>
  <c r="J104" i="25" s="1"/>
  <c r="BC106" i="25" s="1"/>
  <c r="CV108" i="25" s="1"/>
  <c r="U104" i="25" a="1"/>
  <c r="U104" i="25" s="1"/>
  <c r="BN106" i="25" s="1"/>
  <c r="AG104" i="25" a="1"/>
  <c r="AG104" i="25" s="1"/>
  <c r="BZ106" i="25" s="1"/>
  <c r="AS104" i="25" a="1"/>
  <c r="AS104" i="25" s="1"/>
  <c r="CL106" i="25" s="1"/>
  <c r="BE104" i="25" a="1"/>
  <c r="BE104" i="25" s="1"/>
  <c r="CX106" i="25" s="1"/>
  <c r="BP104" i="25" a="1"/>
  <c r="BP104" i="25" s="1"/>
  <c r="DI106" i="25" s="1"/>
  <c r="CB104" i="25" a="1"/>
  <c r="CB104" i="25" s="1"/>
  <c r="CN104" i="25" a="1"/>
  <c r="CN104" i="25" s="1"/>
  <c r="CZ104" i="25" a="1"/>
  <c r="CZ104" i="25" s="1"/>
  <c r="CV103" i="25"/>
  <c r="DH103" i="25"/>
  <c r="K104" i="25" a="1"/>
  <c r="K104" i="25" s="1"/>
  <c r="BD106" i="25" s="1"/>
  <c r="V104" i="25" a="1"/>
  <c r="V104" i="25" s="1"/>
  <c r="AH104" i="25" a="1"/>
  <c r="AH104" i="25" s="1"/>
  <c r="AT104" i="25" a="1"/>
  <c r="AT104" i="25" s="1"/>
  <c r="CM106" i="25" s="1"/>
  <c r="BF104" i="25" a="1"/>
  <c r="BF104" i="25" s="1"/>
  <c r="BQ104" i="25" a="1"/>
  <c r="BQ104" i="25" s="1"/>
  <c r="CC104" i="25" a="1"/>
  <c r="CC104" i="25" s="1"/>
  <c r="CO104" i="25" a="1"/>
  <c r="CO104" i="25" s="1"/>
  <c r="DA104" i="25" a="1"/>
  <c r="DA104" i="25" s="1"/>
  <c r="D104" i="25" a="1"/>
  <c r="D104" i="25" s="1"/>
  <c r="AW106" i="25" s="1"/>
  <c r="CW103" i="25"/>
  <c r="DI103" i="25"/>
  <c r="CH171" i="25"/>
  <c r="BA103" i="25"/>
  <c r="BM103" i="25"/>
  <c r="DF105" i="25" s="1"/>
  <c r="BY103" i="25"/>
  <c r="CK103" i="25"/>
  <c r="I107" i="25"/>
  <c r="U107" i="25"/>
  <c r="AG107" i="25"/>
  <c r="AS107" i="25"/>
  <c r="N106" i="25"/>
  <c r="Z106" i="25"/>
  <c r="AL106" i="25"/>
  <c r="G105" i="25"/>
  <c r="S105" i="25"/>
  <c r="BL107" i="25" s="1"/>
  <c r="AE105" i="25"/>
  <c r="AQ105" i="25"/>
  <c r="L108" i="25"/>
  <c r="X108" i="25"/>
  <c r="AJ108" i="25"/>
  <c r="K105" i="25"/>
  <c r="AI105" i="25"/>
  <c r="AY104" i="25" a="1"/>
  <c r="AY104" i="25" s="1"/>
  <c r="BF103" i="25"/>
  <c r="N107" i="25"/>
  <c r="AJ105" i="25"/>
  <c r="L104" i="25" a="1"/>
  <c r="L104" i="25" s="1"/>
  <c r="BE106" i="25" s="1"/>
  <c r="W104" i="25" a="1"/>
  <c r="W104" i="25" s="1"/>
  <c r="BP106" i="25" s="1"/>
  <c r="AI104" i="25" a="1"/>
  <c r="AI104" i="25" s="1"/>
  <c r="CB106" i="25" s="1"/>
  <c r="AU104" i="25" a="1"/>
  <c r="AU104" i="25" s="1"/>
  <c r="BR104" i="25" a="1"/>
  <c r="BR104" i="25" s="1"/>
  <c r="CD104" i="25" a="1"/>
  <c r="CD104" i="25" s="1"/>
  <c r="CP104" i="25" a="1"/>
  <c r="CP104" i="25" s="1"/>
  <c r="DB104" i="25" a="1"/>
  <c r="DB104" i="25" s="1"/>
  <c r="AV105" i="25"/>
  <c r="CX103" i="25"/>
  <c r="BB103" i="25"/>
  <c r="BN103" i="25"/>
  <c r="BZ103" i="25"/>
  <c r="CL103" i="25"/>
  <c r="J107" i="25"/>
  <c r="V107" i="25"/>
  <c r="AH107" i="25"/>
  <c r="AT107" i="25"/>
  <c r="O106" i="25"/>
  <c r="AA106" i="25"/>
  <c r="BT108" i="25" s="1"/>
  <c r="AM106" i="25"/>
  <c r="H105" i="25"/>
  <c r="T105" i="25"/>
  <c r="AF105" i="25"/>
  <c r="AR105" i="25"/>
  <c r="M108" i="25"/>
  <c r="Y108" i="25"/>
  <c r="AK108" i="25"/>
  <c r="F106" i="25"/>
  <c r="P108" i="25"/>
  <c r="AA104" i="25" a="1"/>
  <c r="AA104" i="25" s="1"/>
  <c r="D108" i="25"/>
  <c r="AE106" i="25"/>
  <c r="M104" i="25" a="1"/>
  <c r="M104" i="25" s="1"/>
  <c r="X104" i="25" a="1"/>
  <c r="X104" i="25" s="1"/>
  <c r="AJ104" i="25" a="1"/>
  <c r="AJ104" i="25" s="1"/>
  <c r="AV104" i="25" a="1"/>
  <c r="AV104" i="25" s="1"/>
  <c r="BG104" i="25" a="1"/>
  <c r="BG104" i="25" s="1"/>
  <c r="CZ106" i="25" s="1"/>
  <c r="BS104" i="25" a="1"/>
  <c r="BS104" i="25" s="1"/>
  <c r="CE104" i="25" a="1"/>
  <c r="CE104" i="25" s="1"/>
  <c r="CQ104" i="25" a="1"/>
  <c r="CQ104" i="25" s="1"/>
  <c r="DC104" i="25" a="1"/>
  <c r="DC104" i="25" s="1"/>
  <c r="AV106" i="25"/>
  <c r="CY103" i="25"/>
  <c r="BL171" i="25"/>
  <c r="BX171" i="25"/>
  <c r="BC103" i="25"/>
  <c r="CV105" i="25" s="1"/>
  <c r="BO103" i="25"/>
  <c r="DH105" i="25" s="1"/>
  <c r="CA103" i="25"/>
  <c r="CM103" i="25"/>
  <c r="K107" i="25"/>
  <c r="W107" i="25"/>
  <c r="AI107" i="25"/>
  <c r="AU107" i="25"/>
  <c r="P106" i="25"/>
  <c r="AB106" i="25"/>
  <c r="AN106" i="25"/>
  <c r="I105" i="25"/>
  <c r="U105" i="25"/>
  <c r="AG105" i="25"/>
  <c r="AS105" i="25"/>
  <c r="N108" i="25"/>
  <c r="Z108" i="25"/>
  <c r="AL108" i="25"/>
  <c r="AP106" i="25"/>
  <c r="AU105" i="25"/>
  <c r="BJ104" i="25" a="1"/>
  <c r="BJ104" i="25" s="1"/>
  <c r="BC171" i="25"/>
  <c r="BR103" i="25"/>
  <c r="AL107" i="25"/>
  <c r="N104" i="25" a="1"/>
  <c r="N104" i="25" s="1"/>
  <c r="Y104" i="25" a="1"/>
  <c r="Y104" i="25" s="1"/>
  <c r="BR106" i="25" s="1"/>
  <c r="AK104" i="25" a="1"/>
  <c r="AK104" i="25" s="1"/>
  <c r="CD106" i="25" s="1"/>
  <c r="AW104" i="25" a="1"/>
  <c r="AW104" i="25" s="1"/>
  <c r="CP106" i="25" s="1"/>
  <c r="BH104" i="25" a="1"/>
  <c r="BH104" i="25" s="1"/>
  <c r="DA106" i="25" s="1"/>
  <c r="BT104" i="25" a="1"/>
  <c r="BT104" i="25" s="1"/>
  <c r="CF104" i="25" a="1"/>
  <c r="CF104" i="25" s="1"/>
  <c r="CR104" i="25" a="1"/>
  <c r="CR104" i="25" s="1"/>
  <c r="DD104" i="25" a="1"/>
  <c r="DD104" i="25" s="1"/>
  <c r="AV107" i="25"/>
  <c r="CZ103" i="25"/>
  <c r="BM171" i="25"/>
  <c r="BY171" i="25"/>
  <c r="D106" i="25"/>
  <c r="AW108" i="25" s="1"/>
  <c r="BD103" i="25"/>
  <c r="CW105" i="25" s="1"/>
  <c r="BP103" i="25"/>
  <c r="DI105" i="25" s="1"/>
  <c r="CB103" i="25"/>
  <c r="CN103" i="25"/>
  <c r="L107" i="25"/>
  <c r="X107" i="25"/>
  <c r="AJ107" i="25"/>
  <c r="E106" i="25"/>
  <c r="Q106" i="25"/>
  <c r="AC106" i="25"/>
  <c r="AO106" i="25"/>
  <c r="J105" i="25"/>
  <c r="V105" i="25"/>
  <c r="AH105" i="25"/>
  <c r="AT105" i="25"/>
  <c r="O108" i="25"/>
  <c r="AA108" i="25"/>
  <c r="AM108" i="25"/>
  <c r="AD106" i="25"/>
  <c r="AB108" i="25"/>
  <c r="CH104" i="25" a="1"/>
  <c r="CH104" i="25" s="1"/>
  <c r="DF104" i="25" a="1"/>
  <c r="DF104" i="25" s="1"/>
  <c r="DB103" i="25"/>
  <c r="BO171" i="25"/>
  <c r="CD103" i="25"/>
  <c r="Z107" i="25"/>
  <c r="E108" i="25"/>
  <c r="O104" i="25" a="1"/>
  <c r="O104" i="25" s="1"/>
  <c r="BH106" i="25" s="1"/>
  <c r="Z104" i="25" a="1"/>
  <c r="Z104" i="25" s="1"/>
  <c r="BS106" i="25" s="1"/>
  <c r="AL104" i="25" a="1"/>
  <c r="AL104" i="25" s="1"/>
  <c r="CE106" i="25" s="1"/>
  <c r="AX104" i="25" a="1"/>
  <c r="AX104" i="25" s="1"/>
  <c r="BI104" i="25" a="1"/>
  <c r="BI104" i="25" s="1"/>
  <c r="BU104" i="25" a="1"/>
  <c r="BU104" i="25" s="1"/>
  <c r="CG104" i="25" a="1"/>
  <c r="CG104" i="25" s="1"/>
  <c r="CS104" i="25" a="1"/>
  <c r="CS104" i="25" s="1"/>
  <c r="DE104" i="25" a="1"/>
  <c r="DE104" i="25" s="1"/>
  <c r="AV108" i="25"/>
  <c r="DA103" i="25"/>
  <c r="BB171" i="25"/>
  <c r="BN171" i="25"/>
  <c r="BZ171" i="25"/>
  <c r="D105" i="25"/>
  <c r="AW107" i="25" s="1"/>
  <c r="BE103" i="25"/>
  <c r="CX105" i="25" s="1"/>
  <c r="BQ103" i="25"/>
  <c r="CC103" i="25"/>
  <c r="CO103" i="25"/>
  <c r="M107" i="25"/>
  <c r="Y107" i="25"/>
  <c r="AK107" i="25"/>
  <c r="R106" i="25"/>
  <c r="W105" i="25"/>
  <c r="AN108" i="25"/>
  <c r="AM104" i="25" a="1"/>
  <c r="AM104" i="25" s="1"/>
  <c r="BV104" i="25" a="1"/>
  <c r="BV104" i="25" s="1"/>
  <c r="CT104" i="25" a="1"/>
  <c r="CT104" i="25" s="1"/>
  <c r="CP103" i="25"/>
  <c r="CA171" i="25"/>
  <c r="AE103" i="25"/>
  <c r="AG103" i="25"/>
  <c r="Z103" i="25"/>
  <c r="BS105" i="25" s="1"/>
  <c r="AQ103" i="25"/>
  <c r="CJ105" i="25" s="1"/>
  <c r="AS103" i="25"/>
  <c r="CL105" i="25" s="1"/>
  <c r="K103" i="25"/>
  <c r="BD105" i="25" s="1"/>
  <c r="M103" i="25"/>
  <c r="AO103" i="25"/>
  <c r="P103" i="25"/>
  <c r="F103" i="25"/>
  <c r="W103" i="25"/>
  <c r="Y103" i="25"/>
  <c r="BR105" i="25" s="1"/>
  <c r="AB103" i="25"/>
  <c r="R103" i="25"/>
  <c r="N103" i="25"/>
  <c r="AI103" i="25"/>
  <c r="AK103" i="25"/>
  <c r="CD105" i="25" s="1"/>
  <c r="CL171" i="25"/>
  <c r="AN103" i="25"/>
  <c r="AD103" i="25"/>
  <c r="H103" i="25"/>
  <c r="AU103" i="25"/>
  <c r="AL103" i="25"/>
  <c r="CK171" i="25"/>
  <c r="AP103" i="25"/>
  <c r="T103" i="25"/>
  <c r="BM105" i="25" s="1"/>
  <c r="J103" i="25"/>
  <c r="BC105" i="25" s="1"/>
  <c r="AF103" i="25"/>
  <c r="BY105" i="25" s="1"/>
  <c r="V103" i="25"/>
  <c r="O103" i="25"/>
  <c r="BH105" i="25" s="1"/>
  <c r="AR103" i="25"/>
  <c r="AH103" i="25"/>
  <c r="U103" i="25"/>
  <c r="BN105" i="25" s="1"/>
  <c r="CJ171" i="25"/>
  <c r="AA103" i="25"/>
  <c r="E103" i="25"/>
  <c r="AT103" i="25"/>
  <c r="CO171" i="25"/>
  <c r="AM103" i="25"/>
  <c r="CF105" i="25" s="1"/>
  <c r="Q103" i="25"/>
  <c r="D103" i="25"/>
  <c r="AW105" i="25" s="1"/>
  <c r="L103" i="25"/>
  <c r="BE105" i="25" s="1"/>
  <c r="S103" i="25"/>
  <c r="CN171" i="25"/>
  <c r="CM171" i="25"/>
  <c r="AC103" i="25"/>
  <c r="BV105" i="25" s="1"/>
  <c r="G103" i="25"/>
  <c r="I103" i="25"/>
  <c r="X103" i="25"/>
  <c r="AJ103" i="25"/>
  <c r="CC105" i="25" s="1"/>
  <c r="D40" i="25"/>
  <c r="AE42" i="25" s="1"/>
  <c r="D42" i="25"/>
  <c r="D41" i="25"/>
  <c r="G16" i="32"/>
  <c r="M82" i="31"/>
  <c r="M75" i="31"/>
  <c r="O44" i="31"/>
  <c r="N66" i="31"/>
  <c r="AF97" i="31"/>
  <c r="AG97" i="31"/>
  <c r="Z97" i="31"/>
  <c r="AA97" i="31"/>
  <c r="AB97" i="31"/>
  <c r="AC97" i="31"/>
  <c r="AD97" i="31"/>
  <c r="AE97" i="31"/>
  <c r="Y97" i="31"/>
  <c r="BW36" i="31"/>
  <c r="BW39" i="31" s="1"/>
  <c r="BW124" i="31"/>
  <c r="BW127" i="31" s="1"/>
  <c r="BW123" i="31"/>
  <c r="BW126" i="31" s="1"/>
  <c r="BW37" i="31"/>
  <c r="BW40" i="31" s="1"/>
  <c r="M169" i="31"/>
  <c r="M162" i="31"/>
  <c r="L184" i="31"/>
  <c r="L194" i="31" s="1"/>
  <c r="O131" i="31"/>
  <c r="O153" i="31" s="1"/>
  <c r="U40" i="25"/>
  <c r="U42" i="25" s="1"/>
  <c r="AA42" i="25"/>
  <c r="H41" i="25"/>
  <c r="P41" i="25"/>
  <c r="V43" i="25"/>
  <c r="X41" i="25"/>
  <c r="X43" i="25" s="1"/>
  <c r="F43" i="25"/>
  <c r="E40" i="25"/>
  <c r="E42" i="25" s="1"/>
  <c r="AC40" i="25"/>
  <c r="M40" i="25"/>
  <c r="T43" i="25"/>
  <c r="L43" i="25"/>
  <c r="I42" i="25"/>
  <c r="AD41" i="25"/>
  <c r="AD43" i="25" s="1"/>
  <c r="V41" i="25"/>
  <c r="N41" i="25"/>
  <c r="N43" i="25" s="1"/>
  <c r="F41" i="25"/>
  <c r="AA40" i="25"/>
  <c r="S40" i="25"/>
  <c r="S42" i="25" s="1"/>
  <c r="K40" i="25"/>
  <c r="K42" i="25" s="1"/>
  <c r="AA43" i="25"/>
  <c r="AC41" i="25"/>
  <c r="U41" i="25"/>
  <c r="E41" i="25"/>
  <c r="R40" i="25"/>
  <c r="R42" i="25" s="1"/>
  <c r="O43" i="25"/>
  <c r="F40" i="25"/>
  <c r="F42" i="25" s="1"/>
  <c r="W42" i="25"/>
  <c r="O42" i="25"/>
  <c r="G42" i="25"/>
  <c r="AB41" i="25"/>
  <c r="AB43" i="25" s="1"/>
  <c r="T41" i="25"/>
  <c r="L41" i="25"/>
  <c r="Y40" i="25"/>
  <c r="Y42" i="25" s="1"/>
  <c r="Q40" i="25"/>
  <c r="Q42" i="25" s="1"/>
  <c r="I40" i="25"/>
  <c r="T42" i="25"/>
  <c r="AD40" i="25"/>
  <c r="Y43" i="25"/>
  <c r="Q43" i="25"/>
  <c r="I43" i="25"/>
  <c r="AD42" i="25"/>
  <c r="AA41" i="25"/>
  <c r="S41" i="25"/>
  <c r="S43" i="25" s="1"/>
  <c r="K41" i="25"/>
  <c r="K43" i="25" s="1"/>
  <c r="X40" i="25"/>
  <c r="X42" i="25" s="1"/>
  <c r="P40" i="25"/>
  <c r="P42" i="25" s="1"/>
  <c r="H40" i="25"/>
  <c r="H42" i="25" s="1"/>
  <c r="I41" i="25"/>
  <c r="P43" i="25"/>
  <c r="H43" i="25"/>
  <c r="AC42" i="25"/>
  <c r="M42" i="25"/>
  <c r="Z41" i="25"/>
  <c r="Z43" i="25" s="1"/>
  <c r="R41" i="25"/>
  <c r="R43" i="25" s="1"/>
  <c r="J41" i="25"/>
  <c r="J43" i="25" s="1"/>
  <c r="AE40" i="25"/>
  <c r="W40" i="25"/>
  <c r="O40" i="25"/>
  <c r="G40" i="25"/>
  <c r="AB42" i="25"/>
  <c r="Y41" i="25"/>
  <c r="N40" i="25"/>
  <c r="N42" i="25" s="1"/>
  <c r="Q41" i="25"/>
  <c r="AC43" i="25"/>
  <c r="U43" i="25"/>
  <c r="M43" i="25"/>
  <c r="E43" i="25"/>
  <c r="Z42" i="25"/>
  <c r="J42" i="25"/>
  <c r="AE41" i="25"/>
  <c r="W41" i="25"/>
  <c r="O41" i="25"/>
  <c r="G41" i="25"/>
  <c r="G43" i="25" s="1"/>
  <c r="AB40" i="25"/>
  <c r="T40" i="25"/>
  <c r="L40" i="25"/>
  <c r="BO40" i="25"/>
  <c r="M41" i="25"/>
  <c r="Z40" i="25"/>
  <c r="J40" i="25"/>
  <c r="BM40" i="25"/>
  <c r="W43" i="25"/>
  <c r="L42" i="25"/>
  <c r="V40" i="25"/>
  <c r="V42" i="25" s="1"/>
  <c r="CC81" i="31" l="1"/>
  <c r="CD115" i="31"/>
  <c r="CD28" i="31"/>
  <c r="CD63" i="31" s="1" a="1"/>
  <c r="CD63" i="31" s="1"/>
  <c r="CF96" i="33"/>
  <c r="CD116" i="31"/>
  <c r="CD29" i="31"/>
  <c r="CD64" i="31" s="1" a="1"/>
  <c r="CD64" i="31" s="1"/>
  <c r="CF97" i="33"/>
  <c r="AE43" i="25"/>
  <c r="D43" i="25"/>
  <c r="CX108" i="25"/>
  <c r="CX111" i="25" s="1"/>
  <c r="BI108" i="25"/>
  <c r="CO108" i="25"/>
  <c r="BH108" i="25"/>
  <c r="BD108" i="25"/>
  <c r="CH107" i="25"/>
  <c r="BS108" i="25"/>
  <c r="CC108" i="25"/>
  <c r="BP107" i="25"/>
  <c r="BO107" i="25"/>
  <c r="CG107" i="25"/>
  <c r="AZ107" i="25"/>
  <c r="BJ107" i="25"/>
  <c r="BT107" i="25"/>
  <c r="CN108" i="25"/>
  <c r="BQ108" i="25"/>
  <c r="BW108" i="25"/>
  <c r="BG107" i="25"/>
  <c r="BG106" i="25"/>
  <c r="BV108" i="25"/>
  <c r="CA107" i="25"/>
  <c r="BX107" i="25"/>
  <c r="DG108" i="25"/>
  <c r="DG111" i="25" s="1"/>
  <c r="CJ107" i="25"/>
  <c r="CG108" i="25"/>
  <c r="CL107" i="25"/>
  <c r="BC107" i="25"/>
  <c r="BZ107" i="25"/>
  <c r="CW108" i="25"/>
  <c r="CW111" i="25" s="1"/>
  <c r="BU107" i="25"/>
  <c r="CH108" i="25"/>
  <c r="BI107" i="25"/>
  <c r="CP107" i="25"/>
  <c r="CF108" i="25"/>
  <c r="BK108" i="25"/>
  <c r="BH107" i="25"/>
  <c r="CB108" i="25"/>
  <c r="CX107" i="25"/>
  <c r="CX110" i="25" s="1"/>
  <c r="BN107" i="25"/>
  <c r="CM108" i="25"/>
  <c r="CM107" i="25"/>
  <c r="BB107" i="25"/>
  <c r="BS107" i="25"/>
  <c r="CN105" i="25"/>
  <c r="AY105" i="25"/>
  <c r="DC106" i="25"/>
  <c r="BZ108" i="25"/>
  <c r="BJ106" i="25"/>
  <c r="DE108" i="25" s="1"/>
  <c r="BA105" i="25"/>
  <c r="CV107" i="25" s="1"/>
  <c r="BI105" i="25"/>
  <c r="CN107" i="25"/>
  <c r="CS105" i="25"/>
  <c r="CD108" i="25"/>
  <c r="BN108" i="25"/>
  <c r="AY106" i="25"/>
  <c r="CA105" i="25"/>
  <c r="BW105" i="25"/>
  <c r="CH105" i="25"/>
  <c r="CI108" i="25"/>
  <c r="AY108" i="25"/>
  <c r="BB108" i="25"/>
  <c r="BF108" i="25"/>
  <c r="BG105" i="25"/>
  <c r="CZ107" i="25" s="1"/>
  <c r="CC107" i="25"/>
  <c r="CP105" i="25"/>
  <c r="CE107" i="25"/>
  <c r="DA105" i="25"/>
  <c r="DE106" i="25"/>
  <c r="BQ105" i="25"/>
  <c r="CT106" i="25"/>
  <c r="CH106" i="25"/>
  <c r="BU108" i="25"/>
  <c r="BP108" i="25"/>
  <c r="CL108" i="25"/>
  <c r="BV106" i="25"/>
  <c r="CW40" i="25"/>
  <c r="CQ106" i="25"/>
  <c r="BT106" i="25"/>
  <c r="BD107" i="25"/>
  <c r="BC108" i="25"/>
  <c r="BF107" i="25"/>
  <c r="CK108" i="25"/>
  <c r="BQ107" i="25"/>
  <c r="BY108" i="25"/>
  <c r="CF106" i="25"/>
  <c r="BL105" i="25"/>
  <c r="DG107" i="25" s="1"/>
  <c r="CK105" i="25"/>
  <c r="CG105" i="25"/>
  <c r="BF105" i="25"/>
  <c r="CY107" i="25" s="1"/>
  <c r="CN106" i="25"/>
  <c r="CY106" i="25"/>
  <c r="CK106" i="25"/>
  <c r="BW107" i="25"/>
  <c r="BM108" i="25"/>
  <c r="BA108" i="25"/>
  <c r="CA106" i="25"/>
  <c r="DE105" i="25"/>
  <c r="BJ105" i="25"/>
  <c r="DC107" i="25" s="1"/>
  <c r="DC110" i="25" s="1"/>
  <c r="CB105" i="25"/>
  <c r="CK107" i="25"/>
  <c r="CT105" i="25"/>
  <c r="BO106" i="25"/>
  <c r="DH108" i="25" s="1"/>
  <c r="DH111" i="25" s="1"/>
  <c r="DD106" i="25"/>
  <c r="CC106" i="25"/>
  <c r="BY107" i="25"/>
  <c r="DG105" i="25"/>
  <c r="CS106" i="25"/>
  <c r="BK105" i="25"/>
  <c r="BZ105" i="25"/>
  <c r="BQ106" i="25"/>
  <c r="BM107" i="25"/>
  <c r="CU105" i="25"/>
  <c r="CE108" i="25"/>
  <c r="BL108" i="25"/>
  <c r="AX107" i="25"/>
  <c r="CJ108" i="25"/>
  <c r="CG106" i="25"/>
  <c r="BO105" i="25"/>
  <c r="DH107" i="25" s="1"/>
  <c r="DH110" i="25" s="1"/>
  <c r="CM105" i="25"/>
  <c r="CI105" i="25"/>
  <c r="BU105" i="25"/>
  <c r="BX105" i="25"/>
  <c r="BF106" i="25"/>
  <c r="CY108" i="25" s="1"/>
  <c r="BA107" i="25"/>
  <c r="CY105" i="25"/>
  <c r="AZ108" i="25"/>
  <c r="CO105" i="25"/>
  <c r="BU106" i="25"/>
  <c r="BB105" i="25"/>
  <c r="AX105" i="25"/>
  <c r="CQ107" i="25" s="1"/>
  <c r="BJ108" i="25"/>
  <c r="BX108" i="25"/>
  <c r="CO107" i="25"/>
  <c r="CR106" i="25"/>
  <c r="BG108" i="25"/>
  <c r="CP108" i="25"/>
  <c r="BK107" i="25"/>
  <c r="CI107" i="25"/>
  <c r="CA108" i="25"/>
  <c r="AZ106" i="25"/>
  <c r="CD107" i="25"/>
  <c r="CZ105" i="25"/>
  <c r="BI106" i="25"/>
  <c r="AZ105" i="25"/>
  <c r="BT105" i="25"/>
  <c r="CE105" i="25"/>
  <c r="BP105" i="25"/>
  <c r="DI107" i="25" s="1"/>
  <c r="DI110" i="25" s="1"/>
  <c r="DB106" i="25"/>
  <c r="AX108" i="25"/>
  <c r="CB107" i="25"/>
  <c r="BE108" i="25"/>
  <c r="BR108" i="25"/>
  <c r="AY107" i="25"/>
  <c r="BO108" i="25"/>
  <c r="BE107" i="25"/>
  <c r="BR107" i="25"/>
  <c r="AX106" i="25"/>
  <c r="CQ108" i="25" s="1"/>
  <c r="CT40" i="25"/>
  <c r="CR40" i="25"/>
  <c r="CZ40" i="25"/>
  <c r="DD40" i="25"/>
  <c r="DB40" i="25"/>
  <c r="DG40" i="25"/>
  <c r="CX40" i="25"/>
  <c r="DE40" i="25"/>
  <c r="DH40" i="25"/>
  <c r="DA40" i="25"/>
  <c r="DI40" i="25"/>
  <c r="DC40" i="25"/>
  <c r="CQ40" i="25"/>
  <c r="CY40" i="25"/>
  <c r="CU40" i="25"/>
  <c r="CP40" i="25"/>
  <c r="DF40" i="25"/>
  <c r="CS40" i="25"/>
  <c r="CV40" i="25"/>
  <c r="CG173" i="25"/>
  <c r="CG176" i="25" s="1"/>
  <c r="DF111" i="25"/>
  <c r="K176" i="25"/>
  <c r="K177" i="25"/>
  <c r="AE176" i="25"/>
  <c r="BS171" i="25"/>
  <c r="AE177" i="25"/>
  <c r="AG176" i="25"/>
  <c r="BU171" i="25"/>
  <c r="BU173" i="25" s="1"/>
  <c r="AG177" i="25"/>
  <c r="AH176" i="25"/>
  <c r="BV171" i="25"/>
  <c r="BV173" i="25" s="1"/>
  <c r="AH177" i="25"/>
  <c r="S176" i="25"/>
  <c r="BG171" i="25"/>
  <c r="S177" i="25"/>
  <c r="G176" i="25"/>
  <c r="AU171" i="25"/>
  <c r="G177" i="25"/>
  <c r="J176" i="25"/>
  <c r="J177" i="25"/>
  <c r="I176" i="25"/>
  <c r="I177" i="25"/>
  <c r="CD171" i="25"/>
  <c r="V176" i="25"/>
  <c r="BJ171" i="25"/>
  <c r="BJ173" i="25" s="1"/>
  <c r="V177" i="25"/>
  <c r="AD176" i="25"/>
  <c r="BR171" i="25"/>
  <c r="BR173" i="25" s="1"/>
  <c r="AD177" i="25"/>
  <c r="CF171" i="25"/>
  <c r="CF173" i="25" s="1"/>
  <c r="CF176" i="25" s="1"/>
  <c r="AF176" i="25"/>
  <c r="BT171" i="25"/>
  <c r="BT173" i="25" s="1"/>
  <c r="AF177" i="25"/>
  <c r="T176" i="25"/>
  <c r="BH171" i="25"/>
  <c r="BH173" i="25" s="1"/>
  <c r="T177" i="25"/>
  <c r="H176" i="25"/>
  <c r="H177" i="25"/>
  <c r="CI171" i="25"/>
  <c r="U176" i="25"/>
  <c r="BI171" i="25"/>
  <c r="BI173" i="25" s="1"/>
  <c r="U177" i="25"/>
  <c r="AN176" i="25"/>
  <c r="CB171" i="25"/>
  <c r="AN177" i="25"/>
  <c r="BW171" i="25"/>
  <c r="BW173" i="25" s="1"/>
  <c r="AB176" i="25"/>
  <c r="BP171" i="25"/>
  <c r="AB177" i="25"/>
  <c r="W176" i="25"/>
  <c r="BK171" i="25"/>
  <c r="BK173" i="25" s="1"/>
  <c r="W177" i="25"/>
  <c r="CE171" i="25"/>
  <c r="P176" i="25"/>
  <c r="BD171" i="25"/>
  <c r="P177" i="25"/>
  <c r="Z171" i="25"/>
  <c r="N171" i="25"/>
  <c r="CV111" i="25"/>
  <c r="AV171" i="25"/>
  <c r="AA171" i="25"/>
  <c r="AK171" i="25"/>
  <c r="R171" i="25"/>
  <c r="AY171" i="25"/>
  <c r="BA171" i="25"/>
  <c r="Y171" i="25"/>
  <c r="F171" i="25"/>
  <c r="AX171" i="25"/>
  <c r="AM171" i="25"/>
  <c r="M171" i="25"/>
  <c r="AQ173" i="25" s="1"/>
  <c r="AQ176" i="25" s="1"/>
  <c r="AJ171" i="25"/>
  <c r="AO171" i="25"/>
  <c r="AZ171" i="25"/>
  <c r="X171" i="25"/>
  <c r="AC171" i="25"/>
  <c r="O171" i="25"/>
  <c r="L171" i="25"/>
  <c r="AP173" i="25" s="1"/>
  <c r="AP176" i="25" s="1"/>
  <c r="Q171" i="25"/>
  <c r="E171" i="25"/>
  <c r="AI173" i="25" s="1"/>
  <c r="AI176" i="25" s="1"/>
  <c r="AW171" i="25"/>
  <c r="AL171" i="25"/>
  <c r="AL176" i="25" s="1"/>
  <c r="AQ41" i="25"/>
  <c r="CM40" i="25"/>
  <c r="AG41" i="25"/>
  <c r="AG43" i="25" s="1"/>
  <c r="AX41" i="25"/>
  <c r="AX43" i="25" s="1"/>
  <c r="AU41" i="25"/>
  <c r="AT43" i="25"/>
  <c r="AL43" i="25"/>
  <c r="AK41" i="25"/>
  <c r="AF41" i="25"/>
  <c r="AS41" i="25"/>
  <c r="AI41" i="25"/>
  <c r="AY41" i="25"/>
  <c r="AZ41" i="25"/>
  <c r="AZ43" i="25" s="1"/>
  <c r="CN40" i="25"/>
  <c r="BR40" i="25"/>
  <c r="BZ40" i="25"/>
  <c r="CH40" i="25"/>
  <c r="CG40" i="25"/>
  <c r="BY40" i="25"/>
  <c r="AC150" i="31" a="1"/>
  <c r="AC150" i="31" s="1"/>
  <c r="AB150" i="31" a="1"/>
  <c r="AB150" i="31" s="1"/>
  <c r="AA150" i="31" a="1"/>
  <c r="AA150" i="31" s="1"/>
  <c r="Z150" i="31" a="1"/>
  <c r="Z150" i="31" s="1"/>
  <c r="Y150" i="31" a="1"/>
  <c r="Y150" i="31" s="1"/>
  <c r="AG150" i="31" a="1"/>
  <c r="AG150" i="31" s="1"/>
  <c r="AE150" i="31" a="1"/>
  <c r="AE150" i="31" s="1"/>
  <c r="AF150" i="31" a="1"/>
  <c r="AF150" i="31" s="1"/>
  <c r="AD150" i="31" a="1"/>
  <c r="AD150" i="31" s="1"/>
  <c r="BX40" i="25"/>
  <c r="N82" i="31"/>
  <c r="N75" i="31"/>
  <c r="P44" i="31"/>
  <c r="O66" i="31"/>
  <c r="BX124" i="31"/>
  <c r="BX127" i="31" s="1"/>
  <c r="BX36" i="31"/>
  <c r="BX39" i="31" s="1"/>
  <c r="BX123" i="31"/>
  <c r="BX126" i="31" s="1"/>
  <c r="BX37" i="31"/>
  <c r="BX40" i="31" s="1"/>
  <c r="N169" i="31"/>
  <c r="N162" i="31"/>
  <c r="M184" i="31"/>
  <c r="M194" i="31" s="1"/>
  <c r="P131" i="31"/>
  <c r="P153" i="31" s="1"/>
  <c r="BW40" i="25"/>
  <c r="AL41" i="25"/>
  <c r="AN41" i="25"/>
  <c r="AN43" i="25" s="1"/>
  <c r="BU40" i="25"/>
  <c r="AQ43" i="25"/>
  <c r="BF41" i="25"/>
  <c r="AR41" i="25"/>
  <c r="AR43" i="25" s="1"/>
  <c r="AT41" i="25"/>
  <c r="BC41" i="25"/>
  <c r="BC43" i="25" s="1"/>
  <c r="AY43" i="25"/>
  <c r="BN40" i="25"/>
  <c r="AV41" i="25"/>
  <c r="BB41" i="25"/>
  <c r="BB43" i="25" s="1"/>
  <c r="AV43" i="25"/>
  <c r="BD41" i="25"/>
  <c r="BD43" i="25" s="1"/>
  <c r="AW41" i="25"/>
  <c r="AW43" i="25" s="1"/>
  <c r="AJ41" i="25"/>
  <c r="AJ43" i="25" s="1"/>
  <c r="BQ40" i="25"/>
  <c r="CK40" i="25"/>
  <c r="AO41" i="25"/>
  <c r="AO43" i="25" s="1"/>
  <c r="AS43" i="25"/>
  <c r="AU43" i="25"/>
  <c r="BE41" i="25"/>
  <c r="BE43" i="25" s="1"/>
  <c r="CC40" i="25"/>
  <c r="BV40" i="25"/>
  <c r="AH41" i="25"/>
  <c r="AH43" i="25" s="1"/>
  <c r="BA41" i="25"/>
  <c r="BF43" i="25"/>
  <c r="CD40" i="25"/>
  <c r="AP41" i="25"/>
  <c r="AP43" i="25" s="1"/>
  <c r="AM41" i="25"/>
  <c r="AM43" i="25" s="1"/>
  <c r="CL40" i="25"/>
  <c r="AI43" i="25"/>
  <c r="CO40" i="25"/>
  <c r="BA43" i="25"/>
  <c r="AK43" i="25"/>
  <c r="CI40" i="25"/>
  <c r="CB40" i="25"/>
  <c r="BL40" i="25"/>
  <c r="CF40" i="25"/>
  <c r="CA40" i="25"/>
  <c r="BP40" i="25"/>
  <c r="BT40" i="25"/>
  <c r="BK40" i="25"/>
  <c r="CJ40" i="25"/>
  <c r="BJ40" i="25"/>
  <c r="CE40" i="25"/>
  <c r="BS40" i="25"/>
  <c r="CE116" i="31" l="1"/>
  <c r="CE29" i="31"/>
  <c r="CE64" i="31" s="1" a="1"/>
  <c r="CE64" i="31" s="1"/>
  <c r="CG97" i="33"/>
  <c r="CE28" i="31"/>
  <c r="CE63" i="31" s="1" a="1"/>
  <c r="CE63" i="31" s="1"/>
  <c r="CE115" i="31"/>
  <c r="CG96" i="33"/>
  <c r="CD81" i="31"/>
  <c r="AF43" i="25"/>
  <c r="DB108" i="25"/>
  <c r="DB111" i="25" s="1"/>
  <c r="CX112" i="25"/>
  <c r="DD107" i="25"/>
  <c r="DD110" i="25" s="1"/>
  <c r="CY110" i="25"/>
  <c r="CP110" i="25"/>
  <c r="CV112" i="25"/>
  <c r="CV110" i="25"/>
  <c r="CP112" i="25"/>
  <c r="CS107" i="25"/>
  <c r="CS110" i="25" s="1"/>
  <c r="CP111" i="25"/>
  <c r="DF107" i="25"/>
  <c r="DF110" i="25" s="1"/>
  <c r="CQ111" i="25"/>
  <c r="CS108" i="25"/>
  <c r="DE111" i="25"/>
  <c r="CZ110" i="25"/>
  <c r="CQ112" i="25"/>
  <c r="DA107" i="25"/>
  <c r="DA110" i="25" s="1"/>
  <c r="DB107" i="25"/>
  <c r="DB110" i="25" s="1"/>
  <c r="CU107" i="25"/>
  <c r="CU110" i="25" s="1"/>
  <c r="DG112" i="25"/>
  <c r="CU108" i="25"/>
  <c r="CU111" i="25" s="1"/>
  <c r="CW107" i="25"/>
  <c r="DD108" i="25"/>
  <c r="DD111" i="25" s="1"/>
  <c r="DA108" i="25"/>
  <c r="CY112" i="25"/>
  <c r="CY111" i="25"/>
  <c r="DH112" i="25"/>
  <c r="DG110" i="25"/>
  <c r="CQ110" i="25"/>
  <c r="DI108" i="25"/>
  <c r="CT107" i="25"/>
  <c r="CR108" i="25"/>
  <c r="CR111" i="25" s="1"/>
  <c r="CZ108" i="25"/>
  <c r="DC108" i="25"/>
  <c r="CT108" i="25"/>
  <c r="CT111" i="25" s="1"/>
  <c r="DE107" i="25"/>
  <c r="CR107" i="25"/>
  <c r="BD173" i="25"/>
  <c r="BD177" i="25" s="1"/>
  <c r="BP173" i="25"/>
  <c r="BP177" i="25" s="1"/>
  <c r="BS173" i="25"/>
  <c r="BS177" i="25" s="1"/>
  <c r="AI177" i="25"/>
  <c r="AI180" i="25" s="1"/>
  <c r="AI183" i="25" s="1"/>
  <c r="Q176" i="25"/>
  <c r="AU173" i="25"/>
  <c r="AU176" i="25" s="1"/>
  <c r="BG173" i="25"/>
  <c r="BG176" i="25" s="1"/>
  <c r="AQ177" i="25"/>
  <c r="AP177" i="25"/>
  <c r="CE173" i="25"/>
  <c r="CE177" i="25" s="1"/>
  <c r="CB173" i="25"/>
  <c r="CB177" i="25" s="1"/>
  <c r="CD173" i="25"/>
  <c r="CD176" i="25" s="1"/>
  <c r="N176" i="25"/>
  <c r="AR173" i="25"/>
  <c r="CH173" i="25"/>
  <c r="CH177" i="25" s="1"/>
  <c r="CG177" i="25"/>
  <c r="CF177" i="25"/>
  <c r="AF180" i="25"/>
  <c r="AF182" i="25" s="1"/>
  <c r="AF158" i="20" s="1"/>
  <c r="U180" i="25"/>
  <c r="U182" i="25" s="1"/>
  <c r="U158" i="20" s="1"/>
  <c r="BV176" i="25"/>
  <c r="CI173" i="25"/>
  <c r="CI177" i="25" s="1"/>
  <c r="H180" i="25"/>
  <c r="H182" i="25" s="1"/>
  <c r="H158" i="20" s="1"/>
  <c r="AH180" i="25"/>
  <c r="AH183" i="25" s="1"/>
  <c r="I180" i="25"/>
  <c r="I183" i="25" s="1"/>
  <c r="W180" i="25"/>
  <c r="W183" i="25" s="1"/>
  <c r="T180" i="25"/>
  <c r="T182" i="25" s="1"/>
  <c r="T158" i="20" s="1"/>
  <c r="BV177" i="25"/>
  <c r="BT177" i="25"/>
  <c r="AE180" i="25"/>
  <c r="BI177" i="25"/>
  <c r="BI176" i="25"/>
  <c r="J180" i="25"/>
  <c r="BT176" i="25"/>
  <c r="BW177" i="25"/>
  <c r="BW176" i="25"/>
  <c r="K180" i="25"/>
  <c r="BR177" i="25"/>
  <c r="BR176" i="25"/>
  <c r="V180" i="25"/>
  <c r="BU177" i="25"/>
  <c r="BK177" i="25"/>
  <c r="BH177" i="25"/>
  <c r="BU176" i="25"/>
  <c r="BK176" i="25"/>
  <c r="BH176" i="25"/>
  <c r="AG180" i="25"/>
  <c r="BJ177" i="25"/>
  <c r="BJ176" i="25"/>
  <c r="AZ173" i="25"/>
  <c r="AZ177" i="25" s="1"/>
  <c r="CN173" i="25"/>
  <c r="AO176" i="25"/>
  <c r="CC173" i="25"/>
  <c r="AO177" i="25"/>
  <c r="E176" i="25"/>
  <c r="AS173" i="25"/>
  <c r="E177" i="25"/>
  <c r="O176" i="25"/>
  <c r="BC173" i="25"/>
  <c r="O177" i="25"/>
  <c r="BA173" i="25"/>
  <c r="BA176" i="25" s="1"/>
  <c r="CO173" i="25"/>
  <c r="AC176" i="25"/>
  <c r="BQ173" i="25"/>
  <c r="AC177" i="25"/>
  <c r="AY173" i="25"/>
  <c r="AY176" i="25" s="1"/>
  <c r="CM173" i="25"/>
  <c r="AJ173" i="25"/>
  <c r="AJ176" i="25" s="1"/>
  <c r="BX173" i="25"/>
  <c r="R173" i="25"/>
  <c r="R176" i="25" s="1"/>
  <c r="BF173" i="25"/>
  <c r="AA176" i="25"/>
  <c r="BO173" i="25"/>
  <c r="AA177" i="25"/>
  <c r="M173" i="25"/>
  <c r="M176" i="25" s="1"/>
  <c r="AW173" i="25"/>
  <c r="AW176" i="25" s="1"/>
  <c r="CK173" i="25"/>
  <c r="X173" i="25"/>
  <c r="X176" i="25" s="1"/>
  <c r="BL173" i="25"/>
  <c r="AM176" i="25"/>
  <c r="CA173" i="25"/>
  <c r="AM177" i="25"/>
  <c r="AK173" i="25"/>
  <c r="AK177" i="25" s="1"/>
  <c r="BY173" i="25"/>
  <c r="BB173" i="25"/>
  <c r="N177" i="25"/>
  <c r="AX173" i="25"/>
  <c r="AX177" i="25" s="1"/>
  <c r="CL173" i="25"/>
  <c r="AV173" i="25"/>
  <c r="AV176" i="25" s="1"/>
  <c r="CJ173" i="25"/>
  <c r="BE173" i="25"/>
  <c r="Q177" i="25"/>
  <c r="Q180" i="25" s="1"/>
  <c r="L173" i="25"/>
  <c r="L177" i="25" s="1"/>
  <c r="L180" i="25" s="1"/>
  <c r="Z176" i="25"/>
  <c r="BN173" i="25"/>
  <c r="Z177" i="25"/>
  <c r="Y173" i="25"/>
  <c r="Y177" i="25" s="1"/>
  <c r="BM173" i="25"/>
  <c r="BZ173" i="25"/>
  <c r="AL177" i="25"/>
  <c r="F173" i="25"/>
  <c r="F177" i="25" s="1"/>
  <c r="AT173" i="25"/>
  <c r="O75" i="31"/>
  <c r="O82" i="31"/>
  <c r="Q44" i="31"/>
  <c r="P66" i="31"/>
  <c r="BY36" i="31"/>
  <c r="BY39" i="31" s="1"/>
  <c r="BY123" i="31"/>
  <c r="BY126" i="31" s="1"/>
  <c r="BY124" i="31"/>
  <c r="BY127" i="31" s="1"/>
  <c r="BY37" i="31"/>
  <c r="BY40" i="31" s="1"/>
  <c r="O169" i="31"/>
  <c r="O162" i="31"/>
  <c r="N184" i="31"/>
  <c r="N194" i="31" s="1"/>
  <c r="Q131" i="31"/>
  <c r="Q153" i="31" s="1"/>
  <c r="AA456" i="20" a="1"/>
  <c r="AA456" i="20" s="1"/>
  <c r="AA457" i="20" a="1"/>
  <c r="AA457" i="20" s="1"/>
  <c r="AB457" i="20" a="1"/>
  <c r="AB457" i="20" s="1"/>
  <c r="AA458" i="20" a="1"/>
  <c r="AA458" i="20" s="1"/>
  <c r="AB458" i="20" a="1"/>
  <c r="AB458" i="20" s="1"/>
  <c r="AC458" i="20" a="1"/>
  <c r="AC458" i="20" s="1"/>
  <c r="AA459" i="20" a="1"/>
  <c r="AA459" i="20" s="1"/>
  <c r="AB459" i="20" a="1"/>
  <c r="AB459" i="20" s="1"/>
  <c r="AC459" i="20" a="1"/>
  <c r="AC459" i="20" s="1"/>
  <c r="AD459" i="20" a="1"/>
  <c r="AD459" i="20" s="1"/>
  <c r="AA460" i="20" a="1"/>
  <c r="AA460" i="20" s="1"/>
  <c r="AB460" i="20" a="1"/>
  <c r="AB460" i="20" s="1"/>
  <c r="AC460" i="20" a="1"/>
  <c r="AC460" i="20" s="1"/>
  <c r="AD460" i="20" a="1"/>
  <c r="AD460" i="20" s="1"/>
  <c r="AE460" i="20" a="1"/>
  <c r="AE460" i="20" s="1"/>
  <c r="V313" i="20" a="1"/>
  <c r="V313" i="20" s="1"/>
  <c r="V314" i="20" a="1"/>
  <c r="V314" i="20" s="1"/>
  <c r="W314" i="20" a="1"/>
  <c r="W314" i="20" s="1"/>
  <c r="V315" i="20" a="1"/>
  <c r="V315" i="20" s="1"/>
  <c r="W315" i="20" a="1"/>
  <c r="W315" i="20" s="1"/>
  <c r="X315" i="20" a="1"/>
  <c r="X315" i="20" s="1"/>
  <c r="V316" i="20" a="1"/>
  <c r="V316" i="20" s="1"/>
  <c r="W316" i="20" a="1"/>
  <c r="W316" i="20" s="1"/>
  <c r="X316" i="20" a="1"/>
  <c r="X316" i="20" s="1"/>
  <c r="Y316" i="20" a="1"/>
  <c r="Y316" i="20" s="1"/>
  <c r="V317" i="20" a="1"/>
  <c r="V317" i="20" s="1"/>
  <c r="W317" i="20" a="1"/>
  <c r="W317" i="20" s="1"/>
  <c r="X317" i="20" a="1"/>
  <c r="X317" i="20" s="1"/>
  <c r="Y317" i="20" a="1"/>
  <c r="Y317" i="20" s="1"/>
  <c r="Z317" i="20" a="1"/>
  <c r="Z317" i="20" s="1"/>
  <c r="V318" i="20" a="1"/>
  <c r="V318" i="20" s="1"/>
  <c r="W318" i="20" a="1"/>
  <c r="W318" i="20" s="1"/>
  <c r="X318" i="20" a="1"/>
  <c r="X318" i="20" s="1"/>
  <c r="Y318" i="20" a="1"/>
  <c r="Y318" i="20" s="1"/>
  <c r="Z318" i="20" a="1"/>
  <c r="Z318" i="20" s="1"/>
  <c r="AA318" i="20" a="1"/>
  <c r="AA318" i="20" s="1"/>
  <c r="V319" i="20" a="1"/>
  <c r="V319" i="20" s="1"/>
  <c r="W319" i="20" a="1"/>
  <c r="W319" i="20" s="1"/>
  <c r="X319" i="20" a="1"/>
  <c r="X319" i="20" s="1"/>
  <c r="Y319" i="20" a="1"/>
  <c r="Y319" i="20" s="1"/>
  <c r="Z319" i="20" a="1"/>
  <c r="Z319" i="20" s="1"/>
  <c r="AA319" i="20" a="1"/>
  <c r="AA319" i="20" s="1"/>
  <c r="AB319" i="20" a="1"/>
  <c r="AB319" i="20" s="1"/>
  <c r="V320" i="20" a="1"/>
  <c r="V320" i="20" s="1"/>
  <c r="W320" i="20" a="1"/>
  <c r="W320" i="20" s="1"/>
  <c r="X320" i="20" a="1"/>
  <c r="X320" i="20" s="1"/>
  <c r="Y320" i="20" a="1"/>
  <c r="Y320" i="20" s="1"/>
  <c r="Z320" i="20" a="1"/>
  <c r="Z320" i="20" s="1"/>
  <c r="AA320" i="20" a="1"/>
  <c r="AA320" i="20" s="1"/>
  <c r="AB320" i="20" a="1"/>
  <c r="AB320" i="20" s="1"/>
  <c r="AC320" i="20" a="1"/>
  <c r="AC320" i="20" s="1"/>
  <c r="V321" i="20" a="1"/>
  <c r="V321" i="20" s="1"/>
  <c r="W321" i="20" a="1"/>
  <c r="W321" i="20" s="1"/>
  <c r="X321" i="20" a="1"/>
  <c r="X321" i="20" s="1"/>
  <c r="Y321" i="20" a="1"/>
  <c r="Y321" i="20" s="1"/>
  <c r="Z321" i="20" a="1"/>
  <c r="Z321" i="20" s="1"/>
  <c r="AA321" i="20" a="1"/>
  <c r="AA321" i="20" s="1"/>
  <c r="AB321" i="20" a="1"/>
  <c r="AB321" i="20" s="1"/>
  <c r="AC321" i="20" a="1"/>
  <c r="AC321" i="20" s="1"/>
  <c r="AD321" i="20" a="1"/>
  <c r="AD321" i="20" s="1"/>
  <c r="V322" i="20" a="1"/>
  <c r="V322" i="20" s="1"/>
  <c r="W322" i="20" a="1"/>
  <c r="W322" i="20" s="1"/>
  <c r="X322" i="20" a="1"/>
  <c r="X322" i="20" s="1"/>
  <c r="Y322" i="20" a="1"/>
  <c r="Y322" i="20" s="1"/>
  <c r="Z322" i="20" a="1"/>
  <c r="Z322" i="20" s="1"/>
  <c r="AA322" i="20" a="1"/>
  <c r="AA322" i="20" s="1"/>
  <c r="AB322" i="20" a="1"/>
  <c r="AB322" i="20" s="1"/>
  <c r="AC322" i="20" a="1"/>
  <c r="AC322" i="20" s="1"/>
  <c r="AD322" i="20" a="1"/>
  <c r="AD322" i="20" s="1"/>
  <c r="AE322" i="20" a="1"/>
  <c r="AE322" i="20" s="1"/>
  <c r="B432" i="20"/>
  <c r="CE81" i="31" l="1"/>
  <c r="CF115" i="31"/>
  <c r="CF28" i="31"/>
  <c r="CF63" i="31" s="1" a="1"/>
  <c r="CF63" i="31" s="1"/>
  <c r="CH96" i="33"/>
  <c r="CF116" i="31"/>
  <c r="CF29" i="31"/>
  <c r="CF64" i="31" s="1" a="1"/>
  <c r="CF64" i="31" s="1"/>
  <c r="CH97" i="33"/>
  <c r="CY115" i="25"/>
  <c r="CY117" i="25" s="1"/>
  <c r="DB112" i="25"/>
  <c r="CQ115" i="25"/>
  <c r="CQ118" i="25" s="1"/>
  <c r="CS112" i="25"/>
  <c r="CS111" i="25"/>
  <c r="DF112" i="25"/>
  <c r="DG115" i="25" s="1"/>
  <c r="DH115" i="25"/>
  <c r="DH117" i="25" s="1"/>
  <c r="DA112" i="25"/>
  <c r="DA111" i="25"/>
  <c r="DD112" i="25"/>
  <c r="CW110" i="25"/>
  <c r="CW112" i="25"/>
  <c r="CU112" i="25"/>
  <c r="CV115" i="25" s="1"/>
  <c r="CV117" i="25" s="1"/>
  <c r="CR112" i="25"/>
  <c r="CR110" i="25"/>
  <c r="DE112" i="25"/>
  <c r="DE110" i="25"/>
  <c r="DC111" i="25"/>
  <c r="DC112" i="25"/>
  <c r="CZ111" i="25"/>
  <c r="CZ112" i="25"/>
  <c r="CT112" i="25"/>
  <c r="CT110" i="25"/>
  <c r="DI112" i="25"/>
  <c r="DI115" i="25" s="1"/>
  <c r="DI117" i="25" s="1"/>
  <c r="DI111" i="25"/>
  <c r="BD176" i="25"/>
  <c r="BP176" i="25"/>
  <c r="AU177" i="25"/>
  <c r="BG177" i="25"/>
  <c r="BH180" i="25" s="1"/>
  <c r="BS176" i="25"/>
  <c r="CH180" i="25"/>
  <c r="CH182" i="25" s="1"/>
  <c r="CH158" i="20" s="1"/>
  <c r="CH176" i="25"/>
  <c r="AQ180" i="25"/>
  <c r="AQ183" i="25" s="1"/>
  <c r="CE176" i="25"/>
  <c r="CB176" i="25"/>
  <c r="CD177" i="25"/>
  <c r="CE180" i="25" s="1"/>
  <c r="CE182" i="25" s="1"/>
  <c r="CE158" i="20" s="1"/>
  <c r="CI180" i="25"/>
  <c r="CI183" i="25" s="1"/>
  <c r="AR176" i="25"/>
  <c r="AR177" i="25"/>
  <c r="AR180" i="25" s="1"/>
  <c r="AR182" i="25" s="1"/>
  <c r="AR158" i="20" s="1"/>
  <c r="CG180" i="25"/>
  <c r="CG183" i="25" s="1"/>
  <c r="U183" i="25"/>
  <c r="CF180" i="25"/>
  <c r="CF182" i="25" s="1"/>
  <c r="CF158" i="20" s="1"/>
  <c r="AF183" i="25"/>
  <c r="AI182" i="25"/>
  <c r="AI158" i="20" s="1"/>
  <c r="BU180" i="25"/>
  <c r="BU183" i="25" s="1"/>
  <c r="T183" i="25"/>
  <c r="BJ180" i="25"/>
  <c r="BJ183" i="25" s="1"/>
  <c r="W182" i="25"/>
  <c r="W158" i="20" s="1"/>
  <c r="AH182" i="25"/>
  <c r="AH158" i="20" s="1"/>
  <c r="BS180" i="25"/>
  <c r="BS182" i="25" s="1"/>
  <c r="BS158" i="20" s="1"/>
  <c r="CI176" i="25"/>
  <c r="AZ176" i="25"/>
  <c r="BW180" i="25"/>
  <c r="BW183" i="25" s="1"/>
  <c r="H183" i="25"/>
  <c r="I182" i="25"/>
  <c r="I158" i="20" s="1"/>
  <c r="K183" i="25"/>
  <c r="K182" i="25"/>
  <c r="K158" i="20" s="1"/>
  <c r="J182" i="25"/>
  <c r="J158" i="20" s="1"/>
  <c r="J183" i="25"/>
  <c r="V182" i="25"/>
  <c r="V158" i="20" s="1"/>
  <c r="V183" i="25"/>
  <c r="BI180" i="25"/>
  <c r="BK180" i="25"/>
  <c r="AE183" i="25"/>
  <c r="AE182" i="25"/>
  <c r="AE158" i="20" s="1"/>
  <c r="AG183" i="25"/>
  <c r="AG182" i="25"/>
  <c r="AG158" i="20" s="1"/>
  <c r="BV180" i="25"/>
  <c r="BT180" i="25"/>
  <c r="F176" i="25"/>
  <c r="AJ177" i="25"/>
  <c r="AJ180" i="25" s="1"/>
  <c r="AJ182" i="25" s="1"/>
  <c r="AJ158" i="20" s="1"/>
  <c r="AX176" i="25"/>
  <c r="AW177" i="25"/>
  <c r="AX180" i="25" s="1"/>
  <c r="Y176" i="25"/>
  <c r="AY177" i="25"/>
  <c r="AY180" i="25" s="1"/>
  <c r="AV177" i="25"/>
  <c r="BA177" i="25"/>
  <c r="BA180" i="25" s="1"/>
  <c r="L183" i="25"/>
  <c r="L182" i="25"/>
  <c r="L158" i="20" s="1"/>
  <c r="CM177" i="25"/>
  <c r="CM176" i="25"/>
  <c r="CA177" i="25"/>
  <c r="CB180" i="25" s="1"/>
  <c r="CA176" i="25"/>
  <c r="BO177" i="25"/>
  <c r="BO176" i="25"/>
  <c r="BZ177" i="25"/>
  <c r="BZ176" i="25"/>
  <c r="CJ177" i="25"/>
  <c r="CJ180" i="25" s="1"/>
  <c r="CJ176" i="25"/>
  <c r="AC180" i="25"/>
  <c r="AD180" i="25"/>
  <c r="AP180" i="25"/>
  <c r="AO180" i="25"/>
  <c r="X177" i="25"/>
  <c r="X180" i="25" s="1"/>
  <c r="R177" i="25"/>
  <c r="BQ177" i="25"/>
  <c r="BQ176" i="25"/>
  <c r="CC177" i="25"/>
  <c r="CC176" i="25"/>
  <c r="AT177" i="25"/>
  <c r="AT176" i="25"/>
  <c r="BM177" i="25"/>
  <c r="BM176" i="25"/>
  <c r="CL177" i="25"/>
  <c r="CL176" i="25"/>
  <c r="BL177" i="25"/>
  <c r="BL180" i="25" s="1"/>
  <c r="BL176" i="25"/>
  <c r="BF177" i="25"/>
  <c r="BF176" i="25"/>
  <c r="AB180" i="25"/>
  <c r="AA180" i="25"/>
  <c r="CN177" i="25"/>
  <c r="CN176" i="25"/>
  <c r="BE177" i="25"/>
  <c r="BE180" i="25" s="1"/>
  <c r="BE176" i="25"/>
  <c r="Z180" i="25"/>
  <c r="CK177" i="25"/>
  <c r="CK176" i="25"/>
  <c r="CO177" i="25"/>
  <c r="CO176" i="25"/>
  <c r="BY177" i="25"/>
  <c r="BY176" i="25"/>
  <c r="Q182" i="25"/>
  <c r="Q158" i="20" s="1"/>
  <c r="Q183" i="25"/>
  <c r="AN180" i="25"/>
  <c r="AM180" i="25"/>
  <c r="BN177" i="25"/>
  <c r="BN176" i="25"/>
  <c r="F180" i="25"/>
  <c r="G180" i="25"/>
  <c r="AL180" i="25"/>
  <c r="BX177" i="25"/>
  <c r="BX180" i="25" s="1"/>
  <c r="BX176" i="25"/>
  <c r="O180" i="25"/>
  <c r="P180" i="25"/>
  <c r="E180" i="25"/>
  <c r="AS177" i="25"/>
  <c r="AS176" i="25"/>
  <c r="L176" i="25"/>
  <c r="AK176" i="25"/>
  <c r="BB177" i="25"/>
  <c r="BB176" i="25"/>
  <c r="M177" i="25"/>
  <c r="M180" i="25" s="1"/>
  <c r="BC177" i="25"/>
  <c r="BC176" i="25"/>
  <c r="P82" i="31"/>
  <c r="P75" i="31"/>
  <c r="R44" i="31"/>
  <c r="Q66" i="31"/>
  <c r="BZ36" i="31"/>
  <c r="BZ39" i="31" s="1"/>
  <c r="BZ123" i="31"/>
  <c r="BZ126" i="31" s="1"/>
  <c r="BZ124" i="31"/>
  <c r="BZ127" i="31" s="1"/>
  <c r="BZ37" i="31"/>
  <c r="BZ40" i="31" s="1"/>
  <c r="P169" i="31"/>
  <c r="P162" i="31"/>
  <c r="O184" i="31"/>
  <c r="O194" i="31" s="1"/>
  <c r="R131" i="31"/>
  <c r="R153" i="31" s="1"/>
  <c r="CG116" i="31" l="1"/>
  <c r="CG29" i="31"/>
  <c r="CG64" i="31" s="1" a="1"/>
  <c r="CG64" i="31" s="1"/>
  <c r="CI97" i="33"/>
  <c r="CG115" i="31"/>
  <c r="CG28" i="31"/>
  <c r="CG63" i="31" s="1" a="1"/>
  <c r="CG63" i="31" s="1"/>
  <c r="CI96" i="33"/>
  <c r="CF81" i="31"/>
  <c r="DH118" i="25"/>
  <c r="CY118" i="25"/>
  <c r="CQ117" i="25"/>
  <c r="DB115" i="25"/>
  <c r="DB118" i="25" s="1"/>
  <c r="DG117" i="25"/>
  <c r="DG118" i="25"/>
  <c r="CV118" i="25"/>
  <c r="DI118" i="25"/>
  <c r="CW115" i="25"/>
  <c r="CX115" i="25"/>
  <c r="CT115" i="25"/>
  <c r="CU115" i="25"/>
  <c r="CZ115" i="25"/>
  <c r="DA115" i="25"/>
  <c r="DC115" i="25"/>
  <c r="DD115" i="25"/>
  <c r="DF115" i="25"/>
  <c r="DE115" i="25"/>
  <c r="CR115" i="25"/>
  <c r="CS115" i="25"/>
  <c r="CH183" i="25"/>
  <c r="AV180" i="25"/>
  <c r="AV182" i="25" s="1"/>
  <c r="AV158" i="20" s="1"/>
  <c r="CI182" i="25"/>
  <c r="CI158" i="20" s="1"/>
  <c r="AQ182" i="25"/>
  <c r="AQ158" i="20" s="1"/>
  <c r="AR183" i="25"/>
  <c r="C187" i="25"/>
  <c r="C192" i="25" s="1"/>
  <c r="C186" i="25"/>
  <c r="CG182" i="25"/>
  <c r="CG158" i="20" s="1"/>
  <c r="BU182" i="25"/>
  <c r="BU158" i="20" s="1"/>
  <c r="CF183" i="25"/>
  <c r="BJ182" i="25"/>
  <c r="BJ158" i="20" s="1"/>
  <c r="BS183" i="25"/>
  <c r="BW182" i="25"/>
  <c r="BW158" i="20" s="1"/>
  <c r="CE183" i="25"/>
  <c r="CK180" i="25"/>
  <c r="CK182" i="25" s="1"/>
  <c r="CK158" i="20" s="1"/>
  <c r="AJ183" i="25"/>
  <c r="AK180" i="25"/>
  <c r="AK183" i="25" s="1"/>
  <c r="BV183" i="25"/>
  <c r="BV182" i="25"/>
  <c r="BV158" i="20" s="1"/>
  <c r="BK183" i="25"/>
  <c r="BK182" i="25"/>
  <c r="BK158" i="20" s="1"/>
  <c r="BH182" i="25"/>
  <c r="BH158" i="20" s="1"/>
  <c r="BH183" i="25"/>
  <c r="BT183" i="25"/>
  <c r="BT182" i="25"/>
  <c r="BT158" i="20" s="1"/>
  <c r="BI182" i="25"/>
  <c r="BI158" i="20" s="1"/>
  <c r="BI183" i="25"/>
  <c r="N180" i="25"/>
  <c r="N183" i="25" s="1"/>
  <c r="AW180" i="25"/>
  <c r="AW182" i="25" s="1"/>
  <c r="AW158" i="20" s="1"/>
  <c r="AZ180" i="25"/>
  <c r="AZ183" i="25" s="1"/>
  <c r="CN180" i="25"/>
  <c r="CN183" i="25" s="1"/>
  <c r="BB180" i="25"/>
  <c r="BB182" i="25" s="1"/>
  <c r="BB158" i="20" s="1"/>
  <c r="AX183" i="25"/>
  <c r="AX182" i="25"/>
  <c r="AX158" i="20" s="1"/>
  <c r="AS180" i="25"/>
  <c r="AS183" i="25" s="1"/>
  <c r="CL180" i="25"/>
  <c r="CL182" i="25" s="1"/>
  <c r="CL158" i="20" s="1"/>
  <c r="BM180" i="25"/>
  <c r="BM182" i="25" s="1"/>
  <c r="BM158" i="20" s="1"/>
  <c r="AN183" i="25"/>
  <c r="AN182" i="25"/>
  <c r="AN158" i="20" s="1"/>
  <c r="AL182" i="25"/>
  <c r="AL158" i="20" s="1"/>
  <c r="AL183" i="25"/>
  <c r="G182" i="25"/>
  <c r="G158" i="20" s="1"/>
  <c r="G183" i="25"/>
  <c r="BA182" i="25"/>
  <c r="BA158" i="20" s="1"/>
  <c r="BA183" i="25"/>
  <c r="AC182" i="25"/>
  <c r="AC158" i="20" s="1"/>
  <c r="AC183" i="25"/>
  <c r="CM180" i="25"/>
  <c r="F182" i="25"/>
  <c r="F158" i="20" s="1"/>
  <c r="F183" i="25"/>
  <c r="BY180" i="25"/>
  <c r="AT180" i="25"/>
  <c r="AU180" i="25"/>
  <c r="CJ183" i="25"/>
  <c r="CJ182" i="25"/>
  <c r="CJ158" i="20" s="1"/>
  <c r="AY182" i="25"/>
  <c r="AY158" i="20" s="1"/>
  <c r="AY183" i="25"/>
  <c r="CB183" i="25"/>
  <c r="CB182" i="25"/>
  <c r="CB158" i="20" s="1"/>
  <c r="CA180" i="25"/>
  <c r="BZ180" i="25"/>
  <c r="BE182" i="25"/>
  <c r="BE158" i="20" s="1"/>
  <c r="BE183" i="25"/>
  <c r="AM182" i="25"/>
  <c r="AM158" i="20" s="1"/>
  <c r="AM183" i="25"/>
  <c r="AB183" i="25"/>
  <c r="AB182" i="25"/>
  <c r="AB158" i="20" s="1"/>
  <c r="CO180" i="25"/>
  <c r="P182" i="25"/>
  <c r="P158" i="20" s="1"/>
  <c r="P183" i="25"/>
  <c r="AO182" i="25"/>
  <c r="AO158" i="20" s="1"/>
  <c r="AO183" i="25"/>
  <c r="BX183" i="25"/>
  <c r="BX182" i="25"/>
  <c r="BX158" i="20" s="1"/>
  <c r="AP182" i="25"/>
  <c r="AP158" i="20" s="1"/>
  <c r="AP183" i="25"/>
  <c r="AD183" i="25"/>
  <c r="AD182" i="25"/>
  <c r="AD158" i="20" s="1"/>
  <c r="AA182" i="25"/>
  <c r="AA158" i="20" s="1"/>
  <c r="AA183" i="25"/>
  <c r="CC180" i="25"/>
  <c r="CD180" i="25"/>
  <c r="E182" i="25"/>
  <c r="E158" i="20" s="1"/>
  <c r="E183" i="25"/>
  <c r="BG180" i="25"/>
  <c r="BF180" i="25"/>
  <c r="BR180" i="25"/>
  <c r="BQ180" i="25"/>
  <c r="BD180" i="25"/>
  <c r="BC180" i="25"/>
  <c r="Z182" i="25"/>
  <c r="Z158" i="20" s="1"/>
  <c r="Z183" i="25"/>
  <c r="R180" i="25"/>
  <c r="S180" i="25"/>
  <c r="M182" i="25"/>
  <c r="M158" i="20" s="1"/>
  <c r="M183" i="25"/>
  <c r="O183" i="25"/>
  <c r="O182" i="25"/>
  <c r="O158" i="20" s="1"/>
  <c r="BN180" i="25"/>
  <c r="BL182" i="25"/>
  <c r="BL158" i="20" s="1"/>
  <c r="BL183" i="25"/>
  <c r="X183" i="25"/>
  <c r="X182" i="25"/>
  <c r="X158" i="20" s="1"/>
  <c r="BO180" i="25"/>
  <c r="BP180" i="25"/>
  <c r="Y180" i="25"/>
  <c r="S44" i="31"/>
  <c r="R66" i="31"/>
  <c r="Q75" i="31"/>
  <c r="Q82" i="31"/>
  <c r="CA36" i="31"/>
  <c r="CA39" i="31" s="1"/>
  <c r="CA124" i="31"/>
  <c r="CA127" i="31" s="1"/>
  <c r="CA123" i="31"/>
  <c r="CA126" i="31" s="1"/>
  <c r="CA37" i="31"/>
  <c r="CA40" i="31" s="1"/>
  <c r="Q169" i="31"/>
  <c r="Q162" i="31"/>
  <c r="P184" i="31"/>
  <c r="P194" i="31" s="1"/>
  <c r="S131" i="31"/>
  <c r="S153" i="31" s="1"/>
  <c r="CO27" i="25"/>
  <c r="CO118" i="20" s="1"/>
  <c r="AR27" i="25"/>
  <c r="CI27" i="25"/>
  <c r="CI118" i="20" s="1"/>
  <c r="DB27" i="25"/>
  <c r="BN27" i="25"/>
  <c r="DA28" i="25"/>
  <c r="BO27" i="25"/>
  <c r="BQ28" i="25"/>
  <c r="BQ120" i="20" s="1"/>
  <c r="CW28" i="25"/>
  <c r="CB27" i="25"/>
  <c r="DG27" i="25"/>
  <c r="B571" i="20"/>
  <c r="B433" i="20"/>
  <c r="B434" i="20"/>
  <c r="B435" i="20"/>
  <c r="B436" i="20"/>
  <c r="B437" i="20"/>
  <c r="B438" i="20"/>
  <c r="B439" i="20"/>
  <c r="B440" i="20"/>
  <c r="B441" i="20"/>
  <c r="B442" i="20"/>
  <c r="B443" i="20"/>
  <c r="B444" i="20"/>
  <c r="B445" i="20"/>
  <c r="B446" i="20"/>
  <c r="B447" i="20"/>
  <c r="B448" i="20"/>
  <c r="B449" i="20"/>
  <c r="B450" i="20"/>
  <c r="B451" i="20"/>
  <c r="B452" i="20"/>
  <c r="B453" i="20"/>
  <c r="B454" i="20"/>
  <c r="B455" i="20"/>
  <c r="B456" i="20"/>
  <c r="B457" i="20"/>
  <c r="B458" i="20"/>
  <c r="B459" i="20"/>
  <c r="B460" i="20"/>
  <c r="B295" i="20"/>
  <c r="B296" i="20"/>
  <c r="B297" i="20"/>
  <c r="B298" i="20"/>
  <c r="B299" i="20"/>
  <c r="B300" i="20"/>
  <c r="B301" i="20"/>
  <c r="B302" i="20"/>
  <c r="B303" i="20"/>
  <c r="B304" i="20"/>
  <c r="B305" i="20"/>
  <c r="B306" i="20"/>
  <c r="B307" i="20"/>
  <c r="B308" i="20"/>
  <c r="B309" i="20"/>
  <c r="B310" i="20"/>
  <c r="B311" i="20"/>
  <c r="B312" i="20"/>
  <c r="B313" i="20"/>
  <c r="B314" i="20"/>
  <c r="B315" i="20"/>
  <c r="B316" i="20"/>
  <c r="B317" i="20"/>
  <c r="B318" i="20"/>
  <c r="B319" i="20"/>
  <c r="B320" i="20"/>
  <c r="B321" i="20"/>
  <c r="B322" i="20"/>
  <c r="B294" i="20"/>
  <c r="E153" i="20"/>
  <c r="F153" i="20"/>
  <c r="G153" i="20"/>
  <c r="H153" i="20"/>
  <c r="I153" i="20"/>
  <c r="J153" i="20"/>
  <c r="K153" i="20"/>
  <c r="L153" i="20"/>
  <c r="M153" i="20"/>
  <c r="N153" i="20"/>
  <c r="O153" i="20"/>
  <c r="P153" i="20"/>
  <c r="Q153" i="20"/>
  <c r="R153" i="20"/>
  <c r="S153" i="20"/>
  <c r="T153" i="20"/>
  <c r="U153" i="20"/>
  <c r="V153" i="20"/>
  <c r="W153" i="20"/>
  <c r="X153" i="20"/>
  <c r="Y153" i="20"/>
  <c r="Z153" i="20"/>
  <c r="AA153" i="20"/>
  <c r="AB153" i="20"/>
  <c r="AC153" i="20"/>
  <c r="AD153" i="20"/>
  <c r="AE153" i="20"/>
  <c r="AF153" i="20"/>
  <c r="AG153" i="20"/>
  <c r="AH153" i="20"/>
  <c r="AI153" i="20"/>
  <c r="AJ153" i="20"/>
  <c r="AK153" i="20"/>
  <c r="AL153" i="20"/>
  <c r="AM153" i="20"/>
  <c r="AN153" i="20"/>
  <c r="AO153" i="20"/>
  <c r="AP153" i="20"/>
  <c r="AQ153" i="20"/>
  <c r="AR153" i="20"/>
  <c r="AS153" i="20"/>
  <c r="AT153" i="20"/>
  <c r="AU153" i="20"/>
  <c r="AV153" i="20"/>
  <c r="AW153" i="20"/>
  <c r="AX153" i="20"/>
  <c r="AY153" i="20"/>
  <c r="AZ153" i="20"/>
  <c r="BA153" i="20"/>
  <c r="BB153" i="20"/>
  <c r="BC153" i="20"/>
  <c r="BD153" i="20"/>
  <c r="BE153" i="20"/>
  <c r="BF153" i="20"/>
  <c r="BG153" i="20"/>
  <c r="BH153" i="20"/>
  <c r="BI153" i="20"/>
  <c r="BJ153" i="20"/>
  <c r="BK153" i="20"/>
  <c r="BL153" i="20"/>
  <c r="CG81" i="31" l="1"/>
  <c r="CH28" i="31"/>
  <c r="CH63" i="31" s="1" a="1"/>
  <c r="CH63" i="31" s="1"/>
  <c r="CH115" i="31"/>
  <c r="CJ96" i="33"/>
  <c r="CH116" i="31"/>
  <c r="CH29" i="31"/>
  <c r="CH64" i="31" s="1" a="1"/>
  <c r="CH64" i="31" s="1"/>
  <c r="CJ97" i="33"/>
  <c r="DB117" i="25"/>
  <c r="CX117" i="25"/>
  <c r="CX118" i="25"/>
  <c r="CW118" i="25"/>
  <c r="CW117" i="25"/>
  <c r="CS118" i="25"/>
  <c r="CS117" i="25"/>
  <c r="CR117" i="25"/>
  <c r="CR118" i="25"/>
  <c r="DE118" i="25"/>
  <c r="DE117" i="25"/>
  <c r="DF118" i="25"/>
  <c r="DF117" i="25"/>
  <c r="DD118" i="25"/>
  <c r="DD117" i="25"/>
  <c r="DC118" i="25"/>
  <c r="DC117" i="25"/>
  <c r="DA117" i="25"/>
  <c r="DA118" i="25"/>
  <c r="CZ118" i="25"/>
  <c r="CZ117" i="25"/>
  <c r="CU117" i="25"/>
  <c r="CU118" i="25"/>
  <c r="CT118" i="25"/>
  <c r="CT117" i="25"/>
  <c r="AV183" i="25"/>
  <c r="I193" i="25"/>
  <c r="CF193" i="25"/>
  <c r="AY193" i="25"/>
  <c r="BX193" i="25"/>
  <c r="R193" i="25"/>
  <c r="AV193" i="25"/>
  <c r="AU193" i="25"/>
  <c r="AH193" i="25"/>
  <c r="CN193" i="25"/>
  <c r="U193" i="25"/>
  <c r="BJ193" i="25"/>
  <c r="BK193" i="25"/>
  <c r="N193" i="25"/>
  <c r="AD193" i="25"/>
  <c r="BV193" i="25"/>
  <c r="BS193" i="25"/>
  <c r="K193" i="25"/>
  <c r="AG193" i="25"/>
  <c r="M193" i="25"/>
  <c r="BW193" i="25"/>
  <c r="E193" i="25"/>
  <c r="AP193" i="25"/>
  <c r="G193" i="25"/>
  <c r="BT193" i="25"/>
  <c r="BG193" i="25"/>
  <c r="AS193" i="25"/>
  <c r="Y193" i="25"/>
  <c r="CI193" i="25"/>
  <c r="Q193" i="25"/>
  <c r="BB193" i="25"/>
  <c r="S193" i="25"/>
  <c r="AX193" i="25"/>
  <c r="BH193" i="25"/>
  <c r="D193" i="25"/>
  <c r="BE193" i="25"/>
  <c r="AK193" i="25"/>
  <c r="AN193" i="25"/>
  <c r="AC193" i="25"/>
  <c r="BN193" i="25"/>
  <c r="AE193" i="25"/>
  <c r="H193" i="25"/>
  <c r="Z193" i="25"/>
  <c r="BQ193" i="25"/>
  <c r="AW193" i="25"/>
  <c r="BL193" i="25"/>
  <c r="AO193" i="25"/>
  <c r="BZ193" i="25"/>
  <c r="AQ193" i="25"/>
  <c r="T193" i="25"/>
  <c r="CH193" i="25"/>
  <c r="F193" i="25"/>
  <c r="CC193" i="25"/>
  <c r="BI193" i="25"/>
  <c r="CJ193" i="25"/>
  <c r="BA193" i="25"/>
  <c r="CL193" i="25"/>
  <c r="BC193" i="25"/>
  <c r="AF193" i="25"/>
  <c r="AZ193" i="25"/>
  <c r="CO193" i="25"/>
  <c r="BU193" i="25"/>
  <c r="L193" i="25"/>
  <c r="BM193" i="25"/>
  <c r="J193" i="25"/>
  <c r="BO193" i="25"/>
  <c r="AR193" i="25"/>
  <c r="AM193" i="25"/>
  <c r="V193" i="25"/>
  <c r="CG193" i="25"/>
  <c r="AL193" i="25"/>
  <c r="BY193" i="25"/>
  <c r="AT193" i="25"/>
  <c r="CA193" i="25"/>
  <c r="BD193" i="25"/>
  <c r="CE193" i="25"/>
  <c r="BR193" i="25"/>
  <c r="O193" i="25"/>
  <c r="P193" i="25"/>
  <c r="CK193" i="25"/>
  <c r="CD193" i="25"/>
  <c r="CM193" i="25"/>
  <c r="BP193" i="25"/>
  <c r="AI193" i="25"/>
  <c r="AA193" i="25"/>
  <c r="AB193" i="25"/>
  <c r="X193" i="25"/>
  <c r="W193" i="25"/>
  <c r="BF193" i="25"/>
  <c r="CB193" i="25"/>
  <c r="AJ193" i="25"/>
  <c r="C188" i="25"/>
  <c r="C189" i="25"/>
  <c r="CK183" i="25"/>
  <c r="BM28" i="25"/>
  <c r="BM120" i="20" s="1"/>
  <c r="DE27" i="25"/>
  <c r="DI28" i="25"/>
  <c r="CA27" i="25"/>
  <c r="DE28" i="25"/>
  <c r="DF27" i="25"/>
  <c r="DH27" i="25"/>
  <c r="CI28" i="25"/>
  <c r="CI120" i="20" s="1"/>
  <c r="DF28" i="25"/>
  <c r="DI27" i="25"/>
  <c r="CZ28" i="25"/>
  <c r="DB28" i="25"/>
  <c r="DG28" i="25"/>
  <c r="DC27" i="25"/>
  <c r="DA27" i="25"/>
  <c r="DD27" i="25"/>
  <c r="BV28" i="25"/>
  <c r="BV120" i="20" s="1"/>
  <c r="DH28" i="25"/>
  <c r="AK182" i="25"/>
  <c r="AK158" i="20" s="1"/>
  <c r="CN182" i="25"/>
  <c r="CN158" i="20" s="1"/>
  <c r="AW183" i="25"/>
  <c r="CB28" i="25"/>
  <c r="CB120" i="20" s="1"/>
  <c r="CU27" i="25"/>
  <c r="BA28" i="25"/>
  <c r="BA120" i="20" s="1"/>
  <c r="BU27" i="25"/>
  <c r="CP28" i="25"/>
  <c r="AL27" i="25"/>
  <c r="N182" i="25"/>
  <c r="N158" i="20" s="1"/>
  <c r="BS27" i="25"/>
  <c r="BA27" i="25"/>
  <c r="AT27" i="25"/>
  <c r="CT28" i="25"/>
  <c r="BG27" i="25"/>
  <c r="CD28" i="25"/>
  <c r="CD120" i="20" s="1"/>
  <c r="AW27" i="25"/>
  <c r="AZ182" i="25"/>
  <c r="AZ158" i="20" s="1"/>
  <c r="BB183" i="25"/>
  <c r="AS182" i="25"/>
  <c r="AS158" i="20" s="1"/>
  <c r="CL183" i="25"/>
  <c r="BM183" i="25"/>
  <c r="CD183" i="25"/>
  <c r="CD182" i="25"/>
  <c r="CD158" i="20" s="1"/>
  <c r="BQ182" i="25"/>
  <c r="BQ158" i="20" s="1"/>
  <c r="BQ183" i="25"/>
  <c r="BF183" i="25"/>
  <c r="BF182" i="25"/>
  <c r="BF158" i="20" s="1"/>
  <c r="BZ183" i="25"/>
  <c r="BZ182" i="25"/>
  <c r="BZ158" i="20" s="1"/>
  <c r="AU182" i="25"/>
  <c r="AU158" i="20" s="1"/>
  <c r="AU183" i="25"/>
  <c r="BG182" i="25"/>
  <c r="BG158" i="20" s="1"/>
  <c r="BG183" i="25"/>
  <c r="CA182" i="25"/>
  <c r="CA158" i="20" s="1"/>
  <c r="CA183" i="25"/>
  <c r="AT183" i="25"/>
  <c r="AT182" i="25"/>
  <c r="AT158" i="20" s="1"/>
  <c r="BY183" i="25"/>
  <c r="BY182" i="25"/>
  <c r="BY158" i="20" s="1"/>
  <c r="BC183" i="25"/>
  <c r="BC182" i="25"/>
  <c r="BC158" i="20" s="1"/>
  <c r="CO182" i="25"/>
  <c r="CO158" i="20" s="1"/>
  <c r="CO183" i="25"/>
  <c r="BR182" i="25"/>
  <c r="BR158" i="20" s="1"/>
  <c r="BR183" i="25"/>
  <c r="Y183" i="25"/>
  <c r="Y182" i="25"/>
  <c r="Y158" i="20" s="1"/>
  <c r="S182" i="25"/>
  <c r="S158" i="20" s="1"/>
  <c r="S183" i="25"/>
  <c r="BN183" i="25"/>
  <c r="BN182" i="25"/>
  <c r="BN158" i="20" s="1"/>
  <c r="BP183" i="25"/>
  <c r="BP182" i="25"/>
  <c r="BP158" i="20" s="1"/>
  <c r="R183" i="25"/>
  <c r="R182" i="25"/>
  <c r="R158" i="20" s="1"/>
  <c r="CM183" i="25"/>
  <c r="CM182" i="25"/>
  <c r="CM158" i="20" s="1"/>
  <c r="BO182" i="25"/>
  <c r="BO158" i="20" s="1"/>
  <c r="BO183" i="25"/>
  <c r="BD183" i="25"/>
  <c r="BD182" i="25"/>
  <c r="BD158" i="20" s="1"/>
  <c r="CC182" i="25"/>
  <c r="CC158" i="20" s="1"/>
  <c r="CC183" i="25"/>
  <c r="CY27" i="25"/>
  <c r="CZ27" i="25"/>
  <c r="CS27" i="25"/>
  <c r="CO106" i="25"/>
  <c r="CX28" i="25"/>
  <c r="AV27" i="25"/>
  <c r="BI28" i="25"/>
  <c r="BI120" i="20" s="1"/>
  <c r="AK27" i="25"/>
  <c r="CC27" i="25"/>
  <c r="CF28" i="25"/>
  <c r="CF120" i="20" s="1"/>
  <c r="AO27" i="25"/>
  <c r="CQ27" i="25"/>
  <c r="BC28" i="25"/>
  <c r="BC120" i="20" s="1"/>
  <c r="AM27" i="25"/>
  <c r="BE28" i="25"/>
  <c r="BE120" i="20" s="1"/>
  <c r="CV27" i="25"/>
  <c r="CK27" i="25"/>
  <c r="CK118" i="20" s="1"/>
  <c r="BL27" i="25"/>
  <c r="CN28" i="25"/>
  <c r="CN120" i="20" s="1"/>
  <c r="CJ27" i="25"/>
  <c r="CJ118" i="20" s="1"/>
  <c r="CK28" i="25"/>
  <c r="CK120" i="20" s="1"/>
  <c r="CR28" i="25"/>
  <c r="BI27" i="25"/>
  <c r="BB27" i="25"/>
  <c r="BQ27" i="25"/>
  <c r="BH41" i="25"/>
  <c r="BH43" i="25" s="1"/>
  <c r="BI41" i="25"/>
  <c r="BI43" i="25" s="1"/>
  <c r="BG41" i="25"/>
  <c r="CL27" i="25"/>
  <c r="CL118" i="20" s="1"/>
  <c r="BM27" i="25"/>
  <c r="AZ27" i="25"/>
  <c r="CP27" i="25"/>
  <c r="CO28" i="25"/>
  <c r="CO120" i="20" s="1"/>
  <c r="BE27" i="25"/>
  <c r="BF27" i="25"/>
  <c r="BY28" i="25"/>
  <c r="BY120" i="20" s="1"/>
  <c r="AU27" i="25"/>
  <c r="CM27" i="25"/>
  <c r="CM118" i="20" s="1"/>
  <c r="AI27" i="25"/>
  <c r="CA28" i="25"/>
  <c r="CA120" i="20" s="1"/>
  <c r="BT28" i="25"/>
  <c r="BT120" i="20" s="1"/>
  <c r="AP27" i="25"/>
  <c r="CQ28" i="25"/>
  <c r="CJ28" i="25"/>
  <c r="CJ120" i="20" s="1"/>
  <c r="CG28" i="25"/>
  <c r="CG120" i="20" s="1"/>
  <c r="BN28" i="25"/>
  <c r="BN120" i="20" s="1"/>
  <c r="AN27" i="25"/>
  <c r="BV27" i="25"/>
  <c r="BT27" i="25"/>
  <c r="AY28" i="25"/>
  <c r="AY120" i="20" s="1"/>
  <c r="CT27" i="25"/>
  <c r="CR27" i="25"/>
  <c r="CE27" i="25"/>
  <c r="BY27" i="25"/>
  <c r="BR27" i="25"/>
  <c r="AZ28" i="25"/>
  <c r="AZ120" i="20" s="1"/>
  <c r="CY28" i="25"/>
  <c r="BF28" i="25"/>
  <c r="BF120" i="20" s="1"/>
  <c r="AX28" i="25"/>
  <c r="AX120" i="20" s="1"/>
  <c r="BH27" i="25"/>
  <c r="BG28" i="25"/>
  <c r="BG120" i="20" s="1"/>
  <c r="CD27" i="25"/>
  <c r="CF27" i="25"/>
  <c r="BK27" i="25"/>
  <c r="CG27" i="25"/>
  <c r="BZ27" i="25"/>
  <c r="BO28" i="25"/>
  <c r="BO120" i="20" s="1"/>
  <c r="AX27" i="25"/>
  <c r="BX27" i="25"/>
  <c r="AY27" i="25"/>
  <c r="CH27" i="25"/>
  <c r="CH118" i="20" s="1"/>
  <c r="BJ27" i="25"/>
  <c r="BW28" i="25"/>
  <c r="BW120" i="20" s="1"/>
  <c r="BB28" i="25"/>
  <c r="BB120" i="20" s="1"/>
  <c r="CL28" i="25"/>
  <c r="CL120" i="20" s="1"/>
  <c r="CE28" i="25"/>
  <c r="CE120" i="20" s="1"/>
  <c r="BJ28" i="25"/>
  <c r="BJ120" i="20" s="1"/>
  <c r="BD27" i="25"/>
  <c r="AQ27" i="25"/>
  <c r="CX27" i="25"/>
  <c r="BP28" i="25"/>
  <c r="BP120" i="20" s="1"/>
  <c r="BP27" i="25"/>
  <c r="BW27" i="25"/>
  <c r="CM28" i="25"/>
  <c r="CM120" i="20" s="1"/>
  <c r="BR28" i="25"/>
  <c r="BR120" i="20" s="1"/>
  <c r="BK28" i="25"/>
  <c r="BK120" i="20" s="1"/>
  <c r="BD28" i="25"/>
  <c r="BD120" i="20" s="1"/>
  <c r="BX28" i="25"/>
  <c r="BX120" i="20" s="1"/>
  <c r="AS27" i="25"/>
  <c r="CW27" i="25"/>
  <c r="CS28" i="25"/>
  <c r="BC27" i="25"/>
  <c r="CU28" i="25"/>
  <c r="BZ28" i="25"/>
  <c r="BZ120" i="20" s="1"/>
  <c r="BS28" i="25"/>
  <c r="BS120" i="20" s="1"/>
  <c r="BL28" i="25"/>
  <c r="BL120" i="20" s="1"/>
  <c r="BH28" i="25"/>
  <c r="BH120" i="20" s="1"/>
  <c r="AJ27" i="25"/>
  <c r="CC28" i="25"/>
  <c r="CC120" i="20" s="1"/>
  <c r="CH28" i="25"/>
  <c r="CH120" i="20" s="1"/>
  <c r="BU28" i="25"/>
  <c r="BU120" i="20" s="1"/>
  <c r="CN27" i="25"/>
  <c r="CN118" i="20" s="1"/>
  <c r="CV28" i="25"/>
  <c r="R82" i="31"/>
  <c r="R75" i="31"/>
  <c r="T44" i="31"/>
  <c r="S66" i="31"/>
  <c r="J54" i="31"/>
  <c r="AM54" i="31"/>
  <c r="CB124" i="31"/>
  <c r="CB127" i="31" s="1"/>
  <c r="CB36" i="31"/>
  <c r="CB39" i="31" s="1"/>
  <c r="CB123" i="31"/>
  <c r="CB126" i="31" s="1"/>
  <c r="CB37" i="31"/>
  <c r="CB40" i="31" s="1"/>
  <c r="R169" i="31"/>
  <c r="R162" i="31"/>
  <c r="Q184" i="31"/>
  <c r="Q194" i="31" s="1"/>
  <c r="T131" i="31"/>
  <c r="T153" i="31" s="1"/>
  <c r="D173" i="20"/>
  <c r="D174" i="20"/>
  <c r="D204" i="20"/>
  <c r="DI41" i="25"/>
  <c r="CX41" i="25"/>
  <c r="DH41" i="25"/>
  <c r="CW41" i="25"/>
  <c r="DF41" i="25"/>
  <c r="CU41" i="25"/>
  <c r="DE41" i="25"/>
  <c r="CT41" i="25"/>
  <c r="CZ41" i="25"/>
  <c r="DD41" i="25"/>
  <c r="CS41" i="25"/>
  <c r="DB41" i="25"/>
  <c r="CR41" i="25"/>
  <c r="CP41" i="25"/>
  <c r="DA41" i="25"/>
  <c r="CQ41" i="25"/>
  <c r="CY41" i="25"/>
  <c r="CV41" i="25"/>
  <c r="DG41" i="25"/>
  <c r="DC41" i="25"/>
  <c r="D28" i="25"/>
  <c r="D120" i="20" s="1"/>
  <c r="BI40" i="25"/>
  <c r="D27" i="25"/>
  <c r="D118" i="20" s="1"/>
  <c r="AF40" i="25"/>
  <c r="AF42" i="25" s="1"/>
  <c r="T27" i="25"/>
  <c r="AU28" i="25"/>
  <c r="AU120" i="20" s="1"/>
  <c r="BH40" i="25"/>
  <c r="BP157" i="20"/>
  <c r="AQ95" i="31"/>
  <c r="CB157" i="20"/>
  <c r="AX119" i="20"/>
  <c r="CD157" i="20"/>
  <c r="L119" i="20"/>
  <c r="AP119" i="20"/>
  <c r="CM157" i="20"/>
  <c r="CJ157" i="20"/>
  <c r="M119" i="20"/>
  <c r="AA119" i="20"/>
  <c r="X119" i="20"/>
  <c r="AD119" i="20"/>
  <c r="CE157" i="20"/>
  <c r="AJ119" i="20"/>
  <c r="CL157" i="20"/>
  <c r="BI119" i="20"/>
  <c r="BN157" i="20"/>
  <c r="BF119" i="20"/>
  <c r="BQ157" i="20"/>
  <c r="CF157" i="20"/>
  <c r="BE119" i="20"/>
  <c r="CK157" i="20"/>
  <c r="BS157" i="20"/>
  <c r="CN157" i="20"/>
  <c r="R119" i="20"/>
  <c r="BL119" i="20"/>
  <c r="CG157" i="20"/>
  <c r="O119" i="20"/>
  <c r="AL119" i="20"/>
  <c r="V119" i="20"/>
  <c r="AV119" i="20"/>
  <c r="AU119" i="20"/>
  <c r="CA157" i="20"/>
  <c r="BX157" i="20"/>
  <c r="BU157" i="20"/>
  <c r="AZ119" i="20"/>
  <c r="AT119" i="20"/>
  <c r="AG119" i="20"/>
  <c r="BG119" i="20"/>
  <c r="AM119" i="20"/>
  <c r="AK119" i="20"/>
  <c r="BC119" i="20"/>
  <c r="CI157" i="20"/>
  <c r="AQ119" i="20"/>
  <c r="D157" i="20"/>
  <c r="BB119" i="20"/>
  <c r="BM157" i="20"/>
  <c r="AW119" i="20"/>
  <c r="AC119" i="20"/>
  <c r="BH119" i="20"/>
  <c r="AB119" i="20"/>
  <c r="AI119" i="20"/>
  <c r="BR157" i="20"/>
  <c r="AH119" i="20"/>
  <c r="BJ119" i="20"/>
  <c r="AN119" i="20"/>
  <c r="T119" i="20"/>
  <c r="AF119" i="20"/>
  <c r="CO157" i="20"/>
  <c r="S119" i="20"/>
  <c r="BV157" i="20"/>
  <c r="Q119" i="20"/>
  <c r="BO157" i="20"/>
  <c r="BZ157" i="20"/>
  <c r="BD119" i="20"/>
  <c r="AR119" i="20"/>
  <c r="Y119" i="20"/>
  <c r="BK119" i="20"/>
  <c r="AO119" i="20"/>
  <c r="U119" i="20"/>
  <c r="AE119" i="20"/>
  <c r="CC157" i="20"/>
  <c r="K119" i="20"/>
  <c r="W119" i="20"/>
  <c r="BY157" i="20"/>
  <c r="J119" i="20"/>
  <c r="BW157" i="20"/>
  <c r="CH157" i="20"/>
  <c r="BT157" i="20"/>
  <c r="AS119" i="20"/>
  <c r="Z119" i="20"/>
  <c r="P119" i="20"/>
  <c r="AY119" i="20"/>
  <c r="BA119" i="20"/>
  <c r="N119" i="20"/>
  <c r="CI29" i="31" l="1"/>
  <c r="CI64" i="31" s="1" a="1"/>
  <c r="CI64" i="31" s="1"/>
  <c r="CI116" i="31"/>
  <c r="CK97" i="33"/>
  <c r="CI115" i="31"/>
  <c r="CI28" i="31"/>
  <c r="CI63" i="31" s="1" a="1"/>
  <c r="CI63" i="31" s="1"/>
  <c r="CK96" i="33"/>
  <c r="CH81" i="31"/>
  <c r="BG43" i="25"/>
  <c r="BG46" i="25" s="1"/>
  <c r="CC188" i="20" a="1"/>
  <c r="CC188" i="20" s="1"/>
  <c r="BD188" i="20" a="1"/>
  <c r="BD188" i="20" s="1"/>
  <c r="BX188" i="20" a="1"/>
  <c r="BX188" i="20" s="1"/>
  <c r="AB188" i="20" a="1"/>
  <c r="AB188" i="20" s="1"/>
  <c r="AT188" i="20" a="1"/>
  <c r="AT188" i="20" s="1"/>
  <c r="AM188" i="20" a="1"/>
  <c r="AM188" i="20" s="1"/>
  <c r="CK188" i="20" a="1"/>
  <c r="CK188" i="20" s="1"/>
  <c r="BM188" i="20" a="1"/>
  <c r="BM188" i="20" s="1"/>
  <c r="BC188" i="20" a="1"/>
  <c r="BC188" i="20" s="1"/>
  <c r="BN188" i="20" a="1"/>
  <c r="BN188" i="20" s="1"/>
  <c r="AS188" i="20" a="1"/>
  <c r="AS188" i="20" s="1"/>
  <c r="AI188" i="20" a="1"/>
  <c r="AI188" i="20" s="1"/>
  <c r="CJ188" i="20" a="1"/>
  <c r="CJ188" i="20" s="1"/>
  <c r="AO188" i="20" a="1"/>
  <c r="AO188" i="20" s="1"/>
  <c r="CO188" i="20" a="1"/>
  <c r="CO188" i="20" s="1"/>
  <c r="AU188" i="20" a="1"/>
  <c r="AU188" i="20" s="1"/>
  <c r="AV188" i="20" a="1"/>
  <c r="AV188" i="20" s="1"/>
  <c r="AF188" i="20" a="1"/>
  <c r="AF188" i="20" s="1"/>
  <c r="BU188" i="20" a="1"/>
  <c r="BU188" i="20" s="1"/>
  <c r="AY188" i="20" a="1"/>
  <c r="AY188" i="20" s="1"/>
  <c r="BP188" i="20" a="1"/>
  <c r="BP188" i="20" s="1"/>
  <c r="BZ188" i="20" a="1"/>
  <c r="BZ188" i="20" s="1"/>
  <c r="AZ188" i="20" a="1"/>
  <c r="AZ188" i="20" s="1"/>
  <c r="AW188" i="20" a="1"/>
  <c r="AW188" i="20" s="1"/>
  <c r="BK188" i="20" a="1"/>
  <c r="BK188" i="20" s="1"/>
  <c r="AE188" i="20" a="1"/>
  <c r="AE188" i="20" s="1"/>
  <c r="AL188" i="20" a="1"/>
  <c r="AL188" i="20" s="1"/>
  <c r="AG188" i="20" a="1"/>
  <c r="AG188" i="20" s="1"/>
  <c r="BW188" i="20" a="1"/>
  <c r="BW188" i="20" s="1"/>
  <c r="BY188" i="20" a="1"/>
  <c r="BY188" i="20" s="1"/>
  <c r="BF188" i="20" a="1"/>
  <c r="BF188" i="20" s="1"/>
  <c r="BH188" i="20" a="1"/>
  <c r="BH188" i="20" s="1"/>
  <c r="BT188" i="20" a="1"/>
  <c r="BT188" i="20" s="1"/>
  <c r="CI188" i="20" a="1"/>
  <c r="CI188" i="20" s="1"/>
  <c r="BL188" i="20" a="1"/>
  <c r="BL188" i="20" s="1"/>
  <c r="AX188" i="20" a="1"/>
  <c r="AX188" i="20" s="1"/>
  <c r="CL188" i="20" a="1"/>
  <c r="CL188" i="20" s="1"/>
  <c r="CN188" i="20" a="1"/>
  <c r="CN188" i="20" s="1"/>
  <c r="AD188" i="20" a="1"/>
  <c r="AD188" i="20" s="1"/>
  <c r="BB188" i="20" a="1"/>
  <c r="BB188" i="20" s="1"/>
  <c r="AH188" i="20" a="1"/>
  <c r="AH188" i="20" s="1"/>
  <c r="BQ188" i="20" a="1"/>
  <c r="BQ188" i="20" s="1"/>
  <c r="AK188" i="20" a="1"/>
  <c r="AK188" i="20" s="1"/>
  <c r="BE188" i="20" a="1"/>
  <c r="BE188" i="20" s="1"/>
  <c r="BJ188" i="20" a="1"/>
  <c r="BJ188" i="20" s="1"/>
  <c r="BI188" i="20" a="1"/>
  <c r="BI188" i="20" s="1"/>
  <c r="V188" i="20" a="1"/>
  <c r="V188" i="20" s="1"/>
  <c r="V267" i="20" s="1"/>
  <c r="W188" i="20" a="1"/>
  <c r="W188" i="20" s="1"/>
  <c r="W267" i="20" s="1"/>
  <c r="Y188" i="20" a="1"/>
  <c r="Y188" i="20" s="1"/>
  <c r="Y267" i="20" s="1"/>
  <c r="CD188" i="20" a="1"/>
  <c r="CD188" i="20" s="1"/>
  <c r="CF188" i="20" a="1"/>
  <c r="CF188" i="20" s="1"/>
  <c r="CE188" i="20" a="1"/>
  <c r="CE188" i="20" s="1"/>
  <c r="CH188" i="20" a="1"/>
  <c r="CH188" i="20" s="1"/>
  <c r="Z188" i="20" a="1"/>
  <c r="Z188" i="20" s="1"/>
  <c r="Z267" i="20" s="1"/>
  <c r="AC188" i="20" a="1"/>
  <c r="AC188" i="20" s="1"/>
  <c r="CA188" i="20" a="1"/>
  <c r="CA188" i="20" s="1"/>
  <c r="AN188" i="20" a="1"/>
  <c r="AN188" i="20" s="1"/>
  <c r="BV188" i="20" a="1"/>
  <c r="BV188" i="20" s="1"/>
  <c r="BA188" i="20" a="1"/>
  <c r="BA188" i="20" s="1"/>
  <c r="CM188" i="20" a="1"/>
  <c r="CM188" i="20" s="1"/>
  <c r="AP188" i="20" a="1"/>
  <c r="AP188" i="20" s="1"/>
  <c r="AA188" i="20" a="1"/>
  <c r="AA188" i="20" s="1"/>
  <c r="AQ188" i="20" a="1"/>
  <c r="AQ188" i="20" s="1"/>
  <c r="AJ188" i="20" a="1"/>
  <c r="AJ188" i="20" s="1"/>
  <c r="BO188" i="20" a="1"/>
  <c r="BO188" i="20" s="1"/>
  <c r="BR188" i="20" a="1"/>
  <c r="BR188" i="20" s="1"/>
  <c r="BS188" i="20" a="1"/>
  <c r="BS188" i="20" s="1"/>
  <c r="BG188" i="20" a="1"/>
  <c r="BG188" i="20" s="1"/>
  <c r="X188" i="20" a="1"/>
  <c r="X188" i="20" s="1"/>
  <c r="X267" i="20" s="1"/>
  <c r="CG188" i="20" a="1"/>
  <c r="CG188" i="20" s="1"/>
  <c r="CB188" i="20" a="1"/>
  <c r="CB188" i="20" s="1"/>
  <c r="AR188" i="20" a="1"/>
  <c r="AR188" i="20" s="1"/>
  <c r="DC28" i="25"/>
  <c r="DD28" i="25"/>
  <c r="L27" i="25"/>
  <c r="L118" i="20" s="1"/>
  <c r="X28" i="25"/>
  <c r="X120" i="20" s="1"/>
  <c r="AA28" i="25"/>
  <c r="AA120" i="20" s="1"/>
  <c r="AT40" i="25"/>
  <c r="AT28" i="25"/>
  <c r="AT120" i="20" s="1"/>
  <c r="AA27" i="25"/>
  <c r="AA118" i="20" s="1"/>
  <c r="AQ28" i="25"/>
  <c r="AQ120" i="20" s="1"/>
  <c r="U28" i="25"/>
  <c r="U120" i="20" s="1"/>
  <c r="S28" i="25"/>
  <c r="S120" i="20" s="1"/>
  <c r="M28" i="25"/>
  <c r="M120" i="20" s="1"/>
  <c r="AS28" i="25"/>
  <c r="AS120" i="20" s="1"/>
  <c r="P28" i="25"/>
  <c r="P120" i="20" s="1"/>
  <c r="AK28" i="25"/>
  <c r="AK120" i="20" s="1"/>
  <c r="P27" i="25"/>
  <c r="Y27" i="25"/>
  <c r="Y118" i="20" s="1"/>
  <c r="Q28" i="25"/>
  <c r="Q120" i="20" s="1"/>
  <c r="AG28" i="25"/>
  <c r="AG120" i="20" s="1"/>
  <c r="AD27" i="25"/>
  <c r="AD118" i="20" s="1"/>
  <c r="F27" i="25"/>
  <c r="F118" i="20" s="1"/>
  <c r="AO28" i="25"/>
  <c r="AO120" i="20" s="1"/>
  <c r="U27" i="25"/>
  <c r="U118" i="20" s="1"/>
  <c r="I27" i="25"/>
  <c r="I118" i="20" s="1"/>
  <c r="G28" i="25"/>
  <c r="G120" i="20" s="1"/>
  <c r="W28" i="25"/>
  <c r="W120" i="20" s="1"/>
  <c r="H28" i="25"/>
  <c r="H120" i="20" s="1"/>
  <c r="AL28" i="25"/>
  <c r="AL120" i="20" s="1"/>
  <c r="AF27" i="25"/>
  <c r="AF118" i="20" s="1"/>
  <c r="J28" i="25"/>
  <c r="J120" i="20" s="1"/>
  <c r="AE28" i="25"/>
  <c r="AE120" i="20" s="1"/>
  <c r="CA41" i="25"/>
  <c r="CA43" i="25" s="1"/>
  <c r="AB27" i="25"/>
  <c r="AB118" i="20" s="1"/>
  <c r="K27" i="25"/>
  <c r="K118" i="20" s="1"/>
  <c r="L28" i="25"/>
  <c r="L120" i="20" s="1"/>
  <c r="Z28" i="25"/>
  <c r="Z120" i="20" s="1"/>
  <c r="CI41" i="25"/>
  <c r="CI43" i="25" s="1"/>
  <c r="AB28" i="25"/>
  <c r="AB120" i="20" s="1"/>
  <c r="AM28" i="25"/>
  <c r="AM120" i="20" s="1"/>
  <c r="N28" i="25"/>
  <c r="N120" i="20" s="1"/>
  <c r="F28" i="25"/>
  <c r="F120" i="20" s="1"/>
  <c r="AD28" i="25"/>
  <c r="AD120" i="20" s="1"/>
  <c r="J27" i="25"/>
  <c r="J118" i="20" s="1"/>
  <c r="Y28" i="25"/>
  <c r="Y120" i="20" s="1"/>
  <c r="O27" i="25"/>
  <c r="X27" i="25"/>
  <c r="X118" i="20" s="1"/>
  <c r="AG27" i="25"/>
  <c r="AG118" i="20" s="1"/>
  <c r="R27" i="25"/>
  <c r="S27" i="25"/>
  <c r="AJ28" i="25"/>
  <c r="AJ120" i="20" s="1"/>
  <c r="AF28" i="25"/>
  <c r="AF120" i="20" s="1"/>
  <c r="AH28" i="25"/>
  <c r="AH120" i="20" s="1"/>
  <c r="M27" i="25"/>
  <c r="AI28" i="25"/>
  <c r="AI120" i="20" s="1"/>
  <c r="Q27" i="25"/>
  <c r="AE27" i="25"/>
  <c r="AE118" i="20" s="1"/>
  <c r="G27" i="25"/>
  <c r="G118" i="20" s="1"/>
  <c r="Z27" i="25"/>
  <c r="Z118" i="20" s="1"/>
  <c r="V27" i="25"/>
  <c r="V118" i="20" s="1"/>
  <c r="AP28" i="25"/>
  <c r="AP120" i="20" s="1"/>
  <c r="O28" i="25"/>
  <c r="O120" i="20" s="1"/>
  <c r="V28" i="25"/>
  <c r="V120" i="20" s="1"/>
  <c r="AC28" i="25"/>
  <c r="AC120" i="20" s="1"/>
  <c r="AN28" i="25"/>
  <c r="AN120" i="20" s="1"/>
  <c r="H27" i="25"/>
  <c r="H118" i="20" s="1"/>
  <c r="AC27" i="25"/>
  <c r="AC118" i="20" s="1"/>
  <c r="R28" i="25"/>
  <c r="R120" i="20" s="1"/>
  <c r="AV28" i="25"/>
  <c r="AV120" i="20" s="1"/>
  <c r="I28" i="25"/>
  <c r="I120" i="20" s="1"/>
  <c r="AH27" i="25"/>
  <c r="AH118" i="20" s="1"/>
  <c r="N27" i="25"/>
  <c r="T28" i="25"/>
  <c r="T120" i="20" s="1"/>
  <c r="AR28" i="25"/>
  <c r="AR120" i="20" s="1"/>
  <c r="K28" i="25"/>
  <c r="K120" i="20" s="1"/>
  <c r="W27" i="25"/>
  <c r="W118" i="20" s="1"/>
  <c r="BS41" i="25"/>
  <c r="BS43" i="25" s="1"/>
  <c r="AW28" i="25"/>
  <c r="AW120" i="20" s="1"/>
  <c r="AJ40" i="25"/>
  <c r="AJ42" i="25" s="1"/>
  <c r="BL41" i="25"/>
  <c r="BL43" i="25" s="1"/>
  <c r="AV40" i="25"/>
  <c r="CY42" i="25" s="1"/>
  <c r="CY45" i="25" s="1"/>
  <c r="BT119" i="20"/>
  <c r="BT155" i="20"/>
  <c r="BN119" i="20"/>
  <c r="BN155" i="20"/>
  <c r="CJ155" i="20"/>
  <c r="CI155" i="20"/>
  <c r="BX155" i="20"/>
  <c r="BX119" i="20"/>
  <c r="CG119" i="20"/>
  <c r="CG155" i="20"/>
  <c r="BW119" i="20"/>
  <c r="BW155" i="20"/>
  <c r="BY119" i="20"/>
  <c r="BY155" i="20"/>
  <c r="CH155" i="20"/>
  <c r="BM119" i="20"/>
  <c r="BM155" i="20"/>
  <c r="BZ119" i="20"/>
  <c r="BZ155" i="20"/>
  <c r="BR119" i="20"/>
  <c r="BR155" i="20"/>
  <c r="BS119" i="20"/>
  <c r="BS155" i="20"/>
  <c r="BQ155" i="20"/>
  <c r="BQ119" i="20"/>
  <c r="BO119" i="20"/>
  <c r="BO155" i="20"/>
  <c r="CM155" i="20"/>
  <c r="CA155" i="20"/>
  <c r="CA119" i="20"/>
  <c r="CN155" i="20"/>
  <c r="CL155" i="20"/>
  <c r="CE155" i="20"/>
  <c r="CE119" i="20"/>
  <c r="CO155" i="20"/>
  <c r="CC155" i="20"/>
  <c r="CC119" i="20"/>
  <c r="CD155" i="20"/>
  <c r="CD119" i="20"/>
  <c r="CK155" i="20"/>
  <c r="BV119" i="20"/>
  <c r="BV155" i="20"/>
  <c r="CB155" i="20"/>
  <c r="CB119" i="20"/>
  <c r="CF155" i="20"/>
  <c r="CF119" i="20"/>
  <c r="BU119" i="20"/>
  <c r="BU155" i="20"/>
  <c r="BP119" i="20"/>
  <c r="BP155" i="20"/>
  <c r="S75" i="31"/>
  <c r="S82" i="31"/>
  <c r="U44" i="31"/>
  <c r="T66" i="31"/>
  <c r="AK40" i="25"/>
  <c r="AK42" i="25" s="1"/>
  <c r="AG53" i="31"/>
  <c r="AI54" i="31"/>
  <c r="M54" i="31"/>
  <c r="N54" i="31"/>
  <c r="R54" i="31"/>
  <c r="U54" i="31"/>
  <c r="V54" i="31"/>
  <c r="Y54" i="31"/>
  <c r="I54" i="31"/>
  <c r="AB54" i="31"/>
  <c r="AD54" i="31"/>
  <c r="W54" i="31"/>
  <c r="Z54" i="31"/>
  <c r="AC54" i="31"/>
  <c r="AG54" i="31"/>
  <c r="AH54" i="31"/>
  <c r="G52" i="31" a="1"/>
  <c r="G52" i="31" s="1"/>
  <c r="X54" i="31"/>
  <c r="AF54" i="31"/>
  <c r="S54" i="31"/>
  <c r="AE54" i="31"/>
  <c r="AA54" i="31"/>
  <c r="Q54" i="31"/>
  <c r="Y53" i="31"/>
  <c r="Q53" i="31"/>
  <c r="AI53" i="31"/>
  <c r="X53" i="31"/>
  <c r="W53" i="31"/>
  <c r="S53" i="31"/>
  <c r="J53" i="31"/>
  <c r="G53" i="31"/>
  <c r="L53" i="31"/>
  <c r="AH53" i="31"/>
  <c r="H53" i="31"/>
  <c r="AL54" i="31"/>
  <c r="BO56" i="31"/>
  <c r="AV54" i="31"/>
  <c r="AT54" i="31"/>
  <c r="BM56" i="31"/>
  <c r="AN54" i="31"/>
  <c r="BG54" i="31"/>
  <c r="BJ54" i="31"/>
  <c r="AZ54" i="31"/>
  <c r="AL53" i="31"/>
  <c r="BD54" i="31"/>
  <c r="BM54" i="31"/>
  <c r="AR54" i="31"/>
  <c r="BK56" i="31"/>
  <c r="BL54" i="31"/>
  <c r="AL106" i="31"/>
  <c r="AK54" i="31"/>
  <c r="AY54" i="31"/>
  <c r="AP54" i="31"/>
  <c r="AJ54" i="31"/>
  <c r="AO54" i="31"/>
  <c r="AL105" i="31"/>
  <c r="BN54" i="31"/>
  <c r="BE54" i="31"/>
  <c r="AQ141" i="31"/>
  <c r="AX54" i="31"/>
  <c r="BA54" i="31"/>
  <c r="BH54" i="31"/>
  <c r="BK54" i="31"/>
  <c r="BL56" i="31"/>
  <c r="AS54" i="31"/>
  <c r="AU54" i="31"/>
  <c r="BN56" i="31"/>
  <c r="AW54" i="31"/>
  <c r="BC54" i="31"/>
  <c r="BF54" i="31"/>
  <c r="BI54" i="31"/>
  <c r="BO54" i="31"/>
  <c r="BB54" i="31"/>
  <c r="CC123" i="31"/>
  <c r="CC126" i="31" s="1"/>
  <c r="CC124" i="31"/>
  <c r="CC127" i="31" s="1"/>
  <c r="CC36" i="31"/>
  <c r="CC39" i="31" s="1"/>
  <c r="CC37" i="31"/>
  <c r="CC40" i="31" s="1"/>
  <c r="S169" i="31"/>
  <c r="S162" i="31"/>
  <c r="R184" i="31"/>
  <c r="R194" i="31" s="1"/>
  <c r="U131" i="31"/>
  <c r="U153" i="31" s="1"/>
  <c r="BM41" i="25"/>
  <c r="BM43" i="25" s="1"/>
  <c r="AQ40" i="25"/>
  <c r="CB41" i="25"/>
  <c r="CB43" i="25" s="1"/>
  <c r="CC41" i="25"/>
  <c r="CC43" i="25" s="1"/>
  <c r="CD41" i="25"/>
  <c r="CD43" i="25" s="1"/>
  <c r="CE41" i="25"/>
  <c r="CE43" i="25" s="1"/>
  <c r="BY41" i="25"/>
  <c r="BY43" i="25" s="1"/>
  <c r="AL40" i="25"/>
  <c r="AY40" i="25"/>
  <c r="DB42" i="25" s="1"/>
  <c r="DB45" i="25" s="1"/>
  <c r="AN40" i="25"/>
  <c r="BC40" i="25"/>
  <c r="AS40" i="25"/>
  <c r="BT41" i="25"/>
  <c r="BT43" i="25" s="1"/>
  <c r="BU41" i="25"/>
  <c r="BU43" i="25" s="1"/>
  <c r="BV41" i="25"/>
  <c r="BV43" i="25" s="1"/>
  <c r="BW41" i="25"/>
  <c r="BW43" i="25" s="1"/>
  <c r="BX41" i="25"/>
  <c r="BX43" i="25" s="1"/>
  <c r="CO41" i="25"/>
  <c r="CJ41" i="25"/>
  <c r="CJ43" i="25" s="1"/>
  <c r="CK41" i="25"/>
  <c r="CL41" i="25"/>
  <c r="CM41" i="25"/>
  <c r="CN41" i="25"/>
  <c r="BK41" i="25"/>
  <c r="BK43" i="25" s="1"/>
  <c r="BR41" i="25"/>
  <c r="BR43" i="25" s="1"/>
  <c r="BJ41" i="25"/>
  <c r="CK43" i="25" s="1"/>
  <c r="BZ41" i="25"/>
  <c r="BZ43" i="25" s="1"/>
  <c r="CF41" i="25"/>
  <c r="CF43" i="25" s="1"/>
  <c r="CH41" i="25"/>
  <c r="CH43" i="25" s="1"/>
  <c r="BN41" i="25"/>
  <c r="BN43" i="25" s="1"/>
  <c r="BO41" i="25"/>
  <c r="BO43" i="25" s="1"/>
  <c r="BP41" i="25"/>
  <c r="BP43" i="25" s="1"/>
  <c r="BQ41" i="25"/>
  <c r="BQ43" i="25" s="1"/>
  <c r="CG41" i="25"/>
  <c r="CG43" i="25" s="1"/>
  <c r="Q176" i="20"/>
  <c r="Q175" i="20"/>
  <c r="Z205" i="20"/>
  <c r="Z206" i="20"/>
  <c r="AD206" i="20"/>
  <c r="AD205" i="20"/>
  <c r="L173" i="20"/>
  <c r="L174" i="20"/>
  <c r="G174" i="20"/>
  <c r="G173" i="20"/>
  <c r="S175" i="20"/>
  <c r="S176" i="20"/>
  <c r="O206" i="20"/>
  <c r="O205" i="20"/>
  <c r="P204" i="20"/>
  <c r="P203" i="20"/>
  <c r="E206" i="20"/>
  <c r="E205" i="20"/>
  <c r="T174" i="20"/>
  <c r="T173" i="20"/>
  <c r="I176" i="20"/>
  <c r="I175" i="20"/>
  <c r="O173" i="20"/>
  <c r="O174" i="20"/>
  <c r="D176" i="20"/>
  <c r="D175" i="20"/>
  <c r="J173" i="20"/>
  <c r="J174" i="20"/>
  <c r="W206" i="20"/>
  <c r="W205" i="20"/>
  <c r="AC203" i="20"/>
  <c r="AC204" i="20"/>
  <c r="F203" i="20"/>
  <c r="F204" i="20"/>
  <c r="R206" i="20"/>
  <c r="R205" i="20"/>
  <c r="X204" i="20"/>
  <c r="X203" i="20"/>
  <c r="M205" i="20"/>
  <c r="M206" i="20"/>
  <c r="W174" i="20"/>
  <c r="W173" i="20"/>
  <c r="L176" i="20"/>
  <c r="L175" i="20"/>
  <c r="AE206" i="20"/>
  <c r="AE205" i="20"/>
  <c r="N204" i="20"/>
  <c r="N203" i="20"/>
  <c r="G175" i="20"/>
  <c r="G176" i="20"/>
  <c r="M173" i="20"/>
  <c r="M174" i="20"/>
  <c r="Y176" i="20"/>
  <c r="Y175" i="20"/>
  <c r="H173" i="20"/>
  <c r="H174" i="20"/>
  <c r="T175" i="20"/>
  <c r="T176" i="20"/>
  <c r="Z174" i="20"/>
  <c r="Z173" i="20"/>
  <c r="P205" i="20"/>
  <c r="P206" i="20"/>
  <c r="V203" i="20"/>
  <c r="V204" i="20"/>
  <c r="K205" i="20"/>
  <c r="K206" i="20"/>
  <c r="Q203" i="20"/>
  <c r="Q204" i="20"/>
  <c r="AC205" i="20"/>
  <c r="AC206" i="20"/>
  <c r="K173" i="20"/>
  <c r="K174" i="20"/>
  <c r="S173" i="20"/>
  <c r="S174" i="20"/>
  <c r="F175" i="20"/>
  <c r="F176" i="20"/>
  <c r="N175" i="20"/>
  <c r="N176" i="20"/>
  <c r="O176" i="20"/>
  <c r="O175" i="20"/>
  <c r="Y203" i="20"/>
  <c r="Y204" i="20"/>
  <c r="U174" i="20"/>
  <c r="U173" i="20"/>
  <c r="J175" i="20"/>
  <c r="J176" i="20"/>
  <c r="P174" i="20"/>
  <c r="P173" i="20"/>
  <c r="L204" i="20"/>
  <c r="L203" i="20"/>
  <c r="X205" i="20"/>
  <c r="X206" i="20"/>
  <c r="AD204" i="20"/>
  <c r="AD203" i="20"/>
  <c r="G203" i="20"/>
  <c r="G204" i="20"/>
  <c r="S205" i="20"/>
  <c r="S206" i="20"/>
  <c r="V175" i="20"/>
  <c r="V176" i="20"/>
  <c r="W175" i="20"/>
  <c r="W176" i="20"/>
  <c r="F174" i="20"/>
  <c r="F173" i="20"/>
  <c r="R176" i="20"/>
  <c r="R175" i="20"/>
  <c r="X173" i="20"/>
  <c r="X174" i="20"/>
  <c r="M175" i="20"/>
  <c r="M176" i="20"/>
  <c r="T204" i="20"/>
  <c r="T203" i="20"/>
  <c r="I205" i="20"/>
  <c r="I206" i="20"/>
  <c r="O203" i="20"/>
  <c r="O204" i="20"/>
  <c r="AA205" i="20"/>
  <c r="AA206" i="20"/>
  <c r="D206" i="20"/>
  <c r="D205" i="20"/>
  <c r="J203" i="20"/>
  <c r="J204" i="20"/>
  <c r="AA203" i="20"/>
  <c r="AA204" i="20"/>
  <c r="H176" i="20"/>
  <c r="H175" i="20"/>
  <c r="N174" i="20"/>
  <c r="N173" i="20"/>
  <c r="Z175" i="20"/>
  <c r="Z176" i="20"/>
  <c r="I173" i="20"/>
  <c r="I174" i="20"/>
  <c r="U175" i="20"/>
  <c r="U176" i="20"/>
  <c r="AB204" i="20"/>
  <c r="AB203" i="20"/>
  <c r="E203" i="20"/>
  <c r="E204" i="20"/>
  <c r="Q205" i="20"/>
  <c r="Q206" i="20"/>
  <c r="W203" i="20"/>
  <c r="W204" i="20"/>
  <c r="L205" i="20"/>
  <c r="L206" i="20"/>
  <c r="R203" i="20"/>
  <c r="R204" i="20"/>
  <c r="F206" i="20"/>
  <c r="F205" i="20"/>
  <c r="E174" i="20"/>
  <c r="E173" i="20"/>
  <c r="R174" i="20"/>
  <c r="R173" i="20"/>
  <c r="I203" i="20"/>
  <c r="I204" i="20"/>
  <c r="U206" i="20"/>
  <c r="U205" i="20"/>
  <c r="E175" i="20"/>
  <c r="E176" i="20"/>
  <c r="P176" i="20"/>
  <c r="P175" i="20"/>
  <c r="V173" i="20"/>
  <c r="V174" i="20"/>
  <c r="K175" i="20"/>
  <c r="K176" i="20"/>
  <c r="Q173" i="20"/>
  <c r="Q174" i="20"/>
  <c r="G206" i="20"/>
  <c r="G205" i="20"/>
  <c r="M204" i="20"/>
  <c r="M203" i="20"/>
  <c r="Y205" i="20"/>
  <c r="Y206" i="20"/>
  <c r="AE203" i="20"/>
  <c r="AE204" i="20"/>
  <c r="H204" i="20"/>
  <c r="H203" i="20"/>
  <c r="T205" i="20"/>
  <c r="T206" i="20"/>
  <c r="Z204" i="20"/>
  <c r="Z203" i="20"/>
  <c r="N206" i="20"/>
  <c r="N205" i="20"/>
  <c r="H206" i="20"/>
  <c r="H205" i="20"/>
  <c r="S204" i="20"/>
  <c r="S203" i="20"/>
  <c r="X176" i="20"/>
  <c r="X175" i="20"/>
  <c r="Y173" i="20"/>
  <c r="Y174" i="20"/>
  <c r="U204" i="20"/>
  <c r="U203" i="20"/>
  <c r="J205" i="20"/>
  <c r="J206" i="20"/>
  <c r="AB205" i="20"/>
  <c r="AB206" i="20"/>
  <c r="K204" i="20"/>
  <c r="K203" i="20"/>
  <c r="V206" i="20"/>
  <c r="V205" i="20"/>
  <c r="AX40" i="25"/>
  <c r="DA42" i="25" s="1"/>
  <c r="DA45" i="25" s="1"/>
  <c r="BA40" i="25"/>
  <c r="DD42" i="25" s="1"/>
  <c r="DD45" i="25" s="1"/>
  <c r="AH40" i="25"/>
  <c r="AG40" i="25"/>
  <c r="AG42" i="25" s="1"/>
  <c r="AR40" i="25"/>
  <c r="AU40" i="25"/>
  <c r="CX42" i="25" s="1"/>
  <c r="CX45" i="25" s="1"/>
  <c r="AM40" i="25"/>
  <c r="BF40" i="25"/>
  <c r="DI42" i="25" s="1"/>
  <c r="DI45" i="25" s="1"/>
  <c r="BE40" i="25"/>
  <c r="AZ40" i="25"/>
  <c r="DC42" i="25" s="1"/>
  <c r="DC45" i="25" s="1"/>
  <c r="BD40" i="25"/>
  <c r="BB40" i="25"/>
  <c r="BG40" i="25"/>
  <c r="AP40" i="25"/>
  <c r="AI40" i="25"/>
  <c r="AI42" i="25" s="1"/>
  <c r="AO40" i="25"/>
  <c r="AW40" i="25"/>
  <c r="CZ42" i="25" s="1"/>
  <c r="CZ45" i="25" s="1"/>
  <c r="G119" i="20"/>
  <c r="F119" i="20"/>
  <c r="D119" i="20"/>
  <c r="H119" i="20"/>
  <c r="E119" i="20"/>
  <c r="I119" i="20"/>
  <c r="AP46" i="25"/>
  <c r="AL46" i="25"/>
  <c r="AJ46" i="25"/>
  <c r="AT46" i="25"/>
  <c r="BB46" i="25"/>
  <c r="AV46" i="25"/>
  <c r="BA46" i="25"/>
  <c r="CB118" i="20"/>
  <c r="BK118" i="20"/>
  <c r="BZ118" i="20"/>
  <c r="CD118" i="20"/>
  <c r="AS95" i="31"/>
  <c r="AT95" i="31"/>
  <c r="AU95" i="31"/>
  <c r="AR95" i="31"/>
  <c r="AA45" i="25"/>
  <c r="AN118" i="20"/>
  <c r="AW118" i="20"/>
  <c r="AQ118" i="20"/>
  <c r="BQ118" i="20"/>
  <c r="O46" i="25"/>
  <c r="BD118" i="20"/>
  <c r="BR118" i="20"/>
  <c r="BH118" i="20"/>
  <c r="BA118" i="20"/>
  <c r="O45" i="25"/>
  <c r="AR118" i="20"/>
  <c r="AY118" i="20"/>
  <c r="BM118" i="20"/>
  <c r="BX118" i="20"/>
  <c r="BT118" i="20"/>
  <c r="AM118" i="20"/>
  <c r="E27" i="25"/>
  <c r="E118" i="20" s="1"/>
  <c r="AO118" i="20"/>
  <c r="BJ118" i="20"/>
  <c r="Y45" i="25"/>
  <c r="J45" i="25"/>
  <c r="M46" i="25"/>
  <c r="E45" i="25"/>
  <c r="AA47" i="25"/>
  <c r="W46" i="25"/>
  <c r="H46" i="25"/>
  <c r="X46" i="25"/>
  <c r="P45" i="25"/>
  <c r="N111" i="25"/>
  <c r="AT111" i="25"/>
  <c r="Y47" i="25"/>
  <c r="J46" i="25"/>
  <c r="AB45" i="25"/>
  <c r="AB46" i="25"/>
  <c r="AN111" i="25"/>
  <c r="AE111" i="25"/>
  <c r="M47" i="25"/>
  <c r="AS111" i="25"/>
  <c r="S111" i="25"/>
  <c r="Y46" i="25"/>
  <c r="D46" i="25"/>
  <c r="AA46" i="25"/>
  <c r="AE46" i="25"/>
  <c r="Z45" i="25"/>
  <c r="AD46" i="25"/>
  <c r="K45" i="25"/>
  <c r="AO111" i="25"/>
  <c r="Q111" i="25"/>
  <c r="F111" i="25"/>
  <c r="AU111" i="25"/>
  <c r="I45" i="25"/>
  <c r="Q46" i="25"/>
  <c r="AF111" i="25"/>
  <c r="AF45" i="25"/>
  <c r="G111" i="25"/>
  <c r="AC111" i="25"/>
  <c r="D45" i="25"/>
  <c r="AJ111" i="25"/>
  <c r="BD46" i="25"/>
  <c r="S45" i="25"/>
  <c r="F46" i="25"/>
  <c r="P47" i="25"/>
  <c r="U111" i="25"/>
  <c r="N46" i="25"/>
  <c r="K47" i="25"/>
  <c r="V46" i="25"/>
  <c r="P46" i="25"/>
  <c r="I111" i="25"/>
  <c r="V111" i="25"/>
  <c r="X111" i="25"/>
  <c r="AI111" i="25"/>
  <c r="E111" i="25"/>
  <c r="AL111" i="25"/>
  <c r="L46" i="25"/>
  <c r="R47" i="25"/>
  <c r="K46" i="25"/>
  <c r="BN118" i="20"/>
  <c r="BU118" i="20"/>
  <c r="AR46" i="25"/>
  <c r="AK46" i="25"/>
  <c r="Z47" i="25"/>
  <c r="AN46" i="25"/>
  <c r="T46" i="25"/>
  <c r="AE47" i="25"/>
  <c r="T45" i="25"/>
  <c r="W47" i="25"/>
  <c r="AB111" i="25"/>
  <c r="BM111" i="25"/>
  <c r="AZ111" i="25"/>
  <c r="J47" i="25"/>
  <c r="S47" i="25"/>
  <c r="AC46" i="25"/>
  <c r="AF46" i="25"/>
  <c r="E47" i="25"/>
  <c r="T111" i="25"/>
  <c r="AD47" i="25"/>
  <c r="AU118" i="20"/>
  <c r="I46" i="25"/>
  <c r="N47" i="25"/>
  <c r="CB112" i="25"/>
  <c r="AD111" i="25"/>
  <c r="CN111" i="25"/>
  <c r="BB118" i="20"/>
  <c r="CG111" i="25"/>
  <c r="BG118" i="20"/>
  <c r="CF118" i="20"/>
  <c r="AM110" i="25"/>
  <c r="AM112" i="25"/>
  <c r="AJ118" i="20"/>
  <c r="X47" i="25"/>
  <c r="T47" i="25"/>
  <c r="AP112" i="25"/>
  <c r="AP110" i="25"/>
  <c r="BC110" i="25"/>
  <c r="BC112" i="25"/>
  <c r="BN110" i="25"/>
  <c r="AM111" i="25"/>
  <c r="AQ112" i="25"/>
  <c r="AQ110" i="25"/>
  <c r="CC111" i="25"/>
  <c r="H112" i="25"/>
  <c r="H110" i="25"/>
  <c r="BT110" i="25"/>
  <c r="AX111" i="25"/>
  <c r="R111" i="25"/>
  <c r="CE112" i="25"/>
  <c r="BC111" i="25"/>
  <c r="CI111" i="25"/>
  <c r="BB112" i="25"/>
  <c r="BD111" i="25"/>
  <c r="CJ111" i="25"/>
  <c r="BV118" i="20"/>
  <c r="Q47" i="25"/>
  <c r="AK118" i="20"/>
  <c r="BS118" i="20"/>
  <c r="R46" i="25"/>
  <c r="X45" i="25"/>
  <c r="AU110" i="25"/>
  <c r="AU112" i="25"/>
  <c r="AW111" i="25"/>
  <c r="BZ111" i="25"/>
  <c r="AS110" i="25"/>
  <c r="AS112" i="25"/>
  <c r="G110" i="25"/>
  <c r="G112" i="25"/>
  <c r="CE110" i="25"/>
  <c r="R112" i="25"/>
  <c r="R110" i="25"/>
  <c r="CM111" i="25"/>
  <c r="BK110" i="25"/>
  <c r="BJ111" i="25"/>
  <c r="BH111" i="25"/>
  <c r="Q45" i="25"/>
  <c r="BC46" i="25"/>
  <c r="BE118" i="20"/>
  <c r="Z46" i="25"/>
  <c r="AW46" i="25"/>
  <c r="F45" i="25"/>
  <c r="AX118" i="20"/>
  <c r="O47" i="25"/>
  <c r="U47" i="25"/>
  <c r="U45" i="25"/>
  <c r="AX110" i="25"/>
  <c r="BZ110" i="25"/>
  <c r="BZ112" i="25"/>
  <c r="AC47" i="25"/>
  <c r="AC45" i="25"/>
  <c r="AI118" i="20"/>
  <c r="Z112" i="25"/>
  <c r="Z110" i="25"/>
  <c r="BA111" i="25"/>
  <c r="BB110" i="25"/>
  <c r="N110" i="25"/>
  <c r="N112" i="25"/>
  <c r="P112" i="25"/>
  <c r="P110" i="25"/>
  <c r="CB110" i="25"/>
  <c r="CF110" i="25"/>
  <c r="E46" i="25"/>
  <c r="M111" i="25"/>
  <c r="S112" i="25"/>
  <c r="S110" i="25"/>
  <c r="O111" i="25"/>
  <c r="W110" i="25"/>
  <c r="W112" i="25"/>
  <c r="AH112" i="25"/>
  <c r="AH110" i="25"/>
  <c r="BM112" i="25"/>
  <c r="BM110" i="25"/>
  <c r="Y112" i="25"/>
  <c r="Y110" i="25"/>
  <c r="L111" i="25"/>
  <c r="CC112" i="25"/>
  <c r="CC110" i="25"/>
  <c r="X112" i="25"/>
  <c r="X110" i="25"/>
  <c r="CJ112" i="25"/>
  <c r="CJ110" i="25"/>
  <c r="CN112" i="25"/>
  <c r="BN112" i="25"/>
  <c r="Z111" i="25"/>
  <c r="BF111" i="25"/>
  <c r="D110" i="25"/>
  <c r="D112" i="25"/>
  <c r="BP110" i="25"/>
  <c r="BP112" i="25"/>
  <c r="BX112" i="25"/>
  <c r="BS110" i="25"/>
  <c r="T118" i="20"/>
  <c r="AB47" i="25"/>
  <c r="R45" i="25"/>
  <c r="I47" i="25"/>
  <c r="BW118" i="20"/>
  <c r="V47" i="25"/>
  <c r="V45" i="25"/>
  <c r="N45" i="25"/>
  <c r="CC118" i="20"/>
  <c r="BI118" i="20"/>
  <c r="BF46" i="25"/>
  <c r="AF47" i="25"/>
  <c r="W45" i="25"/>
  <c r="F47" i="25"/>
  <c r="AG112" i="25"/>
  <c r="AG110" i="25"/>
  <c r="AW112" i="25"/>
  <c r="AW110" i="25"/>
  <c r="AR110" i="25"/>
  <c r="AR112" i="25"/>
  <c r="G45" i="25"/>
  <c r="G47" i="25"/>
  <c r="BU110" i="25"/>
  <c r="AO112" i="25"/>
  <c r="AO110" i="25"/>
  <c r="P111" i="25"/>
  <c r="AY110" i="25"/>
  <c r="AI112" i="25"/>
  <c r="AI110" i="25"/>
  <c r="F110" i="25"/>
  <c r="F112" i="25"/>
  <c r="CM110" i="25"/>
  <c r="BU111" i="25"/>
  <c r="AF112" i="25"/>
  <c r="AF110" i="25"/>
  <c r="BV112" i="25"/>
  <c r="L110" i="25"/>
  <c r="L112" i="25"/>
  <c r="BX110" i="25"/>
  <c r="CF111" i="25"/>
  <c r="CA110" i="25"/>
  <c r="BP111" i="25"/>
  <c r="AX46" i="25"/>
  <c r="AT118" i="20"/>
  <c r="AZ118" i="20"/>
  <c r="S46" i="25"/>
  <c r="AV118" i="20"/>
  <c r="BP118" i="20"/>
  <c r="D47" i="25"/>
  <c r="AD110" i="25"/>
  <c r="AD112" i="25"/>
  <c r="AC110" i="25"/>
  <c r="AC112" i="25"/>
  <c r="J112" i="25"/>
  <c r="J110" i="25"/>
  <c r="BF112" i="25"/>
  <c r="BF110" i="25"/>
  <c r="AK111" i="25"/>
  <c r="BQ110" i="25"/>
  <c r="CH110" i="25"/>
  <c r="AT110" i="25"/>
  <c r="AT112" i="25"/>
  <c r="Y111" i="25"/>
  <c r="Q112" i="25"/>
  <c r="Q110" i="25"/>
  <c r="AN112" i="25"/>
  <c r="AN110" i="25"/>
  <c r="CD111" i="25"/>
  <c r="AH111" i="25"/>
  <c r="BY110" i="25"/>
  <c r="AY112" i="25"/>
  <c r="T110" i="25"/>
  <c r="T112" i="25"/>
  <c r="CI110" i="25"/>
  <c r="BI111" i="25"/>
  <c r="CH112" i="25"/>
  <c r="CK112" i="25"/>
  <c r="CG118" i="20"/>
  <c r="U46" i="25"/>
  <c r="AY46" i="25"/>
  <c r="L47" i="25"/>
  <c r="L45" i="25"/>
  <c r="BF118" i="20"/>
  <c r="M45" i="25"/>
  <c r="E28" i="25"/>
  <c r="E120" i="20" s="1"/>
  <c r="AP118" i="20"/>
  <c r="AE45" i="25"/>
  <c r="AS118" i="20"/>
  <c r="CO111" i="25"/>
  <c r="CD110" i="25"/>
  <c r="BA110" i="25"/>
  <c r="BA112" i="25"/>
  <c r="I112" i="25"/>
  <c r="I110" i="25"/>
  <c r="BV110" i="25"/>
  <c r="O110" i="25"/>
  <c r="O112" i="25"/>
  <c r="K112" i="25"/>
  <c r="K110" i="25"/>
  <c r="BE112" i="25"/>
  <c r="BE110" i="25"/>
  <c r="BE111" i="25"/>
  <c r="AA112" i="25"/>
  <c r="AA110" i="25"/>
  <c r="AA111" i="25"/>
  <c r="AV112" i="25"/>
  <c r="AV110" i="25"/>
  <c r="BL111" i="25"/>
  <c r="CL111" i="25"/>
  <c r="BR111" i="25"/>
  <c r="BG111" i="25"/>
  <c r="AB110" i="25"/>
  <c r="AB112" i="25"/>
  <c r="BJ110" i="25"/>
  <c r="AQ111" i="25"/>
  <c r="BW111" i="25"/>
  <c r="BQ112" i="25"/>
  <c r="BD110" i="25"/>
  <c r="AR111" i="25"/>
  <c r="BS111" i="25"/>
  <c r="AO46" i="25"/>
  <c r="H45" i="25"/>
  <c r="H47" i="25"/>
  <c r="CE118" i="20"/>
  <c r="BC118" i="20"/>
  <c r="AD45" i="25"/>
  <c r="AL118" i="20"/>
  <c r="BL118" i="20"/>
  <c r="CA118" i="20"/>
  <c r="M110" i="25"/>
  <c r="M112" i="25"/>
  <c r="W111" i="25"/>
  <c r="U110" i="25"/>
  <c r="U112" i="25"/>
  <c r="E110" i="25"/>
  <c r="E112" i="25"/>
  <c r="AK110" i="25"/>
  <c r="AK112" i="25"/>
  <c r="D111" i="25"/>
  <c r="AE110" i="25"/>
  <c r="AE112" i="25"/>
  <c r="H111" i="25"/>
  <c r="V110" i="25"/>
  <c r="V112" i="25"/>
  <c r="K111" i="25"/>
  <c r="BW112" i="25"/>
  <c r="BO110" i="25"/>
  <c r="CK111" i="25"/>
  <c r="AL110" i="25"/>
  <c r="AL112" i="25"/>
  <c r="AG111" i="25"/>
  <c r="BT112" i="25"/>
  <c r="BH110" i="25"/>
  <c r="J111" i="25"/>
  <c r="AP111" i="25"/>
  <c r="CO110" i="25"/>
  <c r="BO111" i="25"/>
  <c r="AJ110" i="25"/>
  <c r="AJ112" i="25"/>
  <c r="BR110" i="25"/>
  <c r="BY111" i="25"/>
  <c r="AV111" i="25"/>
  <c r="CA111" i="25"/>
  <c r="G46" i="25"/>
  <c r="AU46" i="25"/>
  <c r="BE46" i="25"/>
  <c r="BY118" i="20"/>
  <c r="BO118" i="20"/>
  <c r="BA155" i="20"/>
  <c r="O155" i="20"/>
  <c r="E157" i="20"/>
  <c r="AE155" i="20"/>
  <c r="AZ157" i="20"/>
  <c r="BJ157" i="20"/>
  <c r="AG157" i="20"/>
  <c r="AX157" i="20"/>
  <c r="BI157" i="20"/>
  <c r="AN157" i="20"/>
  <c r="BG157" i="20"/>
  <c r="AF157" i="20"/>
  <c r="AT157" i="20"/>
  <c r="G155" i="20"/>
  <c r="AR157" i="20"/>
  <c r="BH157" i="20"/>
  <c r="BD157" i="20"/>
  <c r="AI157" i="20"/>
  <c r="AJ157" i="20"/>
  <c r="AV157" i="20"/>
  <c r="AD157" i="20"/>
  <c r="BA157" i="20"/>
  <c r="BL157" i="20"/>
  <c r="E155" i="20"/>
  <c r="M155" i="20"/>
  <c r="N155" i="20"/>
  <c r="AY157" i="20"/>
  <c r="AL157" i="20"/>
  <c r="AK157" i="20"/>
  <c r="BB157" i="20"/>
  <c r="AO157" i="20"/>
  <c r="BF157" i="20"/>
  <c r="AH157" i="20"/>
  <c r="AS157" i="20"/>
  <c r="AP157" i="20"/>
  <c r="AE157" i="20"/>
  <c r="AW157" i="20"/>
  <c r="BC157" i="20"/>
  <c r="AQ157" i="20"/>
  <c r="BE157" i="20"/>
  <c r="AU157" i="20"/>
  <c r="AM157" i="20"/>
  <c r="BK157" i="20"/>
  <c r="J155" i="20"/>
  <c r="R155" i="20"/>
  <c r="AB155" i="20"/>
  <c r="S155" i="20"/>
  <c r="I155" i="20"/>
  <c r="Z155" i="20"/>
  <c r="H155" i="20"/>
  <c r="Y155" i="20"/>
  <c r="P155" i="20"/>
  <c r="K155" i="20"/>
  <c r="AV95" i="31"/>
  <c r="AS105" i="31"/>
  <c r="AQ106" i="31"/>
  <c r="AR105" i="31"/>
  <c r="AK106" i="31"/>
  <c r="AT105" i="31"/>
  <c r="AU106" i="31"/>
  <c r="AP105" i="31"/>
  <c r="AN106" i="31"/>
  <c r="AV105" i="31"/>
  <c r="CI81" i="31" l="1"/>
  <c r="CJ28" i="31"/>
  <c r="CJ63" i="31" s="1" a="1"/>
  <c r="CJ63" i="31" s="1"/>
  <c r="CJ115" i="31"/>
  <c r="CL96" i="33"/>
  <c r="CJ116" i="31"/>
  <c r="CJ29" i="31"/>
  <c r="CJ64" i="31" s="1" a="1"/>
  <c r="CJ64" i="31" s="1"/>
  <c r="CL97" i="33"/>
  <c r="CS42" i="25"/>
  <c r="CS45" i="25" s="1"/>
  <c r="DF42" i="25"/>
  <c r="DF45" i="25" s="1"/>
  <c r="CR42" i="25"/>
  <c r="CR45" i="25" s="1"/>
  <c r="DE42" i="25"/>
  <c r="DE45" i="25" s="1"/>
  <c r="CT42" i="25"/>
  <c r="CT45" i="25" s="1"/>
  <c r="DG42" i="25"/>
  <c r="DG45" i="25" s="1"/>
  <c r="CU42" i="25"/>
  <c r="CU45" i="25" s="1"/>
  <c r="DH42" i="25"/>
  <c r="DH45" i="25" s="1"/>
  <c r="CQ42" i="25"/>
  <c r="CQ45" i="25" s="1"/>
  <c r="CW42" i="25"/>
  <c r="CW45" i="25" s="1"/>
  <c r="CN42" i="25"/>
  <c r="CN45" i="25" s="1"/>
  <c r="CV42" i="25"/>
  <c r="CV45" i="25" s="1"/>
  <c r="CP42" i="25"/>
  <c r="CP45" i="25" s="1"/>
  <c r="CL42" i="25"/>
  <c r="CL45" i="25" s="1"/>
  <c r="BH42" i="25"/>
  <c r="BH47" i="25" s="1"/>
  <c r="CM42" i="25"/>
  <c r="CM45" i="25" s="1"/>
  <c r="CO42" i="25"/>
  <c r="CO45" i="25" s="1"/>
  <c r="AU42" i="25"/>
  <c r="AU47" i="25" s="1"/>
  <c r="AS42" i="25"/>
  <c r="AS47" i="25" s="1"/>
  <c r="CL43" i="25"/>
  <c r="CL46" i="25" s="1"/>
  <c r="BJ43" i="25"/>
  <c r="BJ46" i="25" s="1"/>
  <c r="AW42" i="25"/>
  <c r="AW47" i="25" s="1"/>
  <c r="AR42" i="25"/>
  <c r="AR47" i="25" s="1"/>
  <c r="BC42" i="25"/>
  <c r="BC45" i="25" s="1"/>
  <c r="AT42" i="25"/>
  <c r="AT47" i="25" s="1"/>
  <c r="AO42" i="25"/>
  <c r="AO47" i="25" s="1"/>
  <c r="AN42" i="25"/>
  <c r="AN47" i="25" s="1"/>
  <c r="AM42" i="25"/>
  <c r="AM47" i="25" s="1"/>
  <c r="AH42" i="25"/>
  <c r="AH47" i="25" s="1"/>
  <c r="AY42" i="25"/>
  <c r="AY45" i="25" s="1"/>
  <c r="AP42" i="25"/>
  <c r="AP47" i="25" s="1"/>
  <c r="BA42" i="25"/>
  <c r="BA47" i="25" s="1"/>
  <c r="AL42" i="25"/>
  <c r="AL47" i="25" s="1"/>
  <c r="BG42" i="25"/>
  <c r="BG47" i="25" s="1"/>
  <c r="AX42" i="25"/>
  <c r="AX47" i="25" s="1"/>
  <c r="BB42" i="25"/>
  <c r="BB45" i="25" s="1"/>
  <c r="AQ42" i="25"/>
  <c r="AQ47" i="25" s="1"/>
  <c r="BD42" i="25"/>
  <c r="BD47" i="25" s="1"/>
  <c r="BF42" i="25"/>
  <c r="BF47" i="25" s="1"/>
  <c r="AZ42" i="25"/>
  <c r="AZ47" i="25" s="1"/>
  <c r="BE42" i="25"/>
  <c r="BE47" i="25" s="1"/>
  <c r="AV42" i="25"/>
  <c r="AV47" i="25" s="1"/>
  <c r="CZ43" i="25"/>
  <c r="CZ46" i="25" s="1"/>
  <c r="CX43" i="25"/>
  <c r="CX46" i="25" s="1"/>
  <c r="DF43" i="25"/>
  <c r="DF46" i="25" s="1"/>
  <c r="DI43" i="25"/>
  <c r="DI46" i="25" s="1"/>
  <c r="CV43" i="25"/>
  <c r="CV46" i="25" s="1"/>
  <c r="CQ43" i="25"/>
  <c r="CQ46" i="25" s="1"/>
  <c r="CS43" i="25"/>
  <c r="CS46" i="25" s="1"/>
  <c r="CR43" i="25"/>
  <c r="CR46" i="25" s="1"/>
  <c r="DH43" i="25"/>
  <c r="DH46" i="25" s="1"/>
  <c r="DA43" i="25"/>
  <c r="DA46" i="25" s="1"/>
  <c r="CP43" i="25"/>
  <c r="CP46" i="25" s="1"/>
  <c r="DG43" i="25"/>
  <c r="DG46" i="25" s="1"/>
  <c r="CY43" i="25"/>
  <c r="CY46" i="25" s="1"/>
  <c r="DE43" i="25"/>
  <c r="DE46" i="25" s="1"/>
  <c r="CU43" i="25"/>
  <c r="CU46" i="25" s="1"/>
  <c r="DB43" i="25"/>
  <c r="DB46" i="25" s="1"/>
  <c r="DD43" i="25"/>
  <c r="DD46" i="25" s="1"/>
  <c r="CW43" i="25"/>
  <c r="CW46" i="25" s="1"/>
  <c r="CT43" i="25"/>
  <c r="CT46" i="25" s="1"/>
  <c r="CG218" i="20" a="1"/>
  <c r="CG218" i="20" s="1"/>
  <c r="BG218" i="20" a="1"/>
  <c r="BG218" i="20" s="1"/>
  <c r="AC218" i="20" a="1"/>
  <c r="AC218" i="20" s="1"/>
  <c r="AC267" i="20" s="1"/>
  <c r="AQ218" i="20" a="1"/>
  <c r="AQ218" i="20" s="1"/>
  <c r="AP218" i="20" a="1"/>
  <c r="AP218" i="20" s="1"/>
  <c r="CB218" i="20" a="1"/>
  <c r="CB218" i="20" s="1"/>
  <c r="BA218" i="20" a="1"/>
  <c r="BA218" i="20" s="1"/>
  <c r="BL218" i="20" a="1"/>
  <c r="BL218" i="20" s="1"/>
  <c r="AZ218" i="20" a="1"/>
  <c r="AZ218" i="20" s="1"/>
  <c r="AS218" i="20" a="1"/>
  <c r="AS218" i="20" s="1"/>
  <c r="BV218" i="20" a="1"/>
  <c r="BV218" i="20" s="1"/>
  <c r="BI218" i="20" a="1"/>
  <c r="BI218" i="20" s="1"/>
  <c r="CI218" i="20" a="1"/>
  <c r="CI218" i="20" s="1"/>
  <c r="BZ218" i="20" a="1"/>
  <c r="BZ218" i="20" s="1"/>
  <c r="BN218" i="20" a="1"/>
  <c r="BN218" i="20" s="1"/>
  <c r="AN218" i="20" a="1"/>
  <c r="AN218" i="20" s="1"/>
  <c r="BJ218" i="20" a="1"/>
  <c r="BJ218" i="20" s="1"/>
  <c r="BT218" i="20" a="1"/>
  <c r="BT218" i="20" s="1"/>
  <c r="BP218" i="20" a="1"/>
  <c r="BP218" i="20" s="1"/>
  <c r="BC218" i="20" a="1"/>
  <c r="BC218" i="20" s="1"/>
  <c r="CA218" i="20" a="1"/>
  <c r="CA218" i="20" s="1"/>
  <c r="BE218" i="20" a="1"/>
  <c r="BE218" i="20" s="1"/>
  <c r="BH218" i="20" a="1"/>
  <c r="BH218" i="20" s="1"/>
  <c r="AY218" i="20" a="1"/>
  <c r="AY218" i="20" s="1"/>
  <c r="BM218" i="20" a="1"/>
  <c r="BM218" i="20" s="1"/>
  <c r="BS218" i="20" a="1"/>
  <c r="BS218" i="20" s="1"/>
  <c r="AK218" i="20" a="1"/>
  <c r="AK218" i="20" s="1"/>
  <c r="BF218" i="20" a="1"/>
  <c r="BF218" i="20" s="1"/>
  <c r="BU218" i="20" a="1"/>
  <c r="BU218" i="20" s="1"/>
  <c r="CK218" i="20" a="1"/>
  <c r="CK218" i="20" s="1"/>
  <c r="BR218" i="20" a="1"/>
  <c r="BR218" i="20" s="1"/>
  <c r="BQ218" i="20" a="1"/>
  <c r="BQ218" i="20" s="1"/>
  <c r="BY218" i="20" a="1"/>
  <c r="BY218" i="20" s="1"/>
  <c r="AF218" i="20" a="1"/>
  <c r="AF218" i="20" s="1"/>
  <c r="AM218" i="20" a="1"/>
  <c r="AM218" i="20" s="1"/>
  <c r="BO218" i="20" a="1"/>
  <c r="BO218" i="20" s="1"/>
  <c r="CH218" i="20" a="1"/>
  <c r="CH218" i="20" s="1"/>
  <c r="AH218" i="20" a="1"/>
  <c r="AH218" i="20" s="1"/>
  <c r="BW218" i="20" a="1"/>
  <c r="BW218" i="20" s="1"/>
  <c r="AV218" i="20" a="1"/>
  <c r="AV218" i="20" s="1"/>
  <c r="AT218" i="20" a="1"/>
  <c r="AT218" i="20" s="1"/>
  <c r="AJ218" i="20" a="1"/>
  <c r="AJ218" i="20" s="1"/>
  <c r="CE218" i="20" a="1"/>
  <c r="CE218" i="20" s="1"/>
  <c r="BB218" i="20" a="1"/>
  <c r="BB218" i="20" s="1"/>
  <c r="AG218" i="20" a="1"/>
  <c r="AG218" i="20" s="1"/>
  <c r="AU218" i="20" a="1"/>
  <c r="AU218" i="20" s="1"/>
  <c r="AB218" i="20" a="1"/>
  <c r="AB218" i="20" s="1"/>
  <c r="AB267" i="20" s="1"/>
  <c r="CF218" i="20" a="1"/>
  <c r="CF218" i="20" s="1"/>
  <c r="AD218" i="20" a="1"/>
  <c r="AD218" i="20" s="1"/>
  <c r="AD267" i="20" s="1"/>
  <c r="AL218" i="20" a="1"/>
  <c r="AL218" i="20" s="1"/>
  <c r="CO218" i="20" a="1"/>
  <c r="CO218" i="20" s="1"/>
  <c r="BX218" i="20" a="1"/>
  <c r="BX218" i="20" s="1"/>
  <c r="CD218" i="20" a="1"/>
  <c r="CD218" i="20" s="1"/>
  <c r="CN218" i="20" a="1"/>
  <c r="CN218" i="20" s="1"/>
  <c r="AE218" i="20" a="1"/>
  <c r="AE218" i="20" s="1"/>
  <c r="AE267" i="20" s="1"/>
  <c r="AO218" i="20" a="1"/>
  <c r="AO218" i="20" s="1"/>
  <c r="BD218" i="20" a="1"/>
  <c r="BD218" i="20" s="1"/>
  <c r="CL218" i="20" a="1"/>
  <c r="CL218" i="20" s="1"/>
  <c r="BK218" i="20" a="1"/>
  <c r="BK218" i="20" s="1"/>
  <c r="CJ218" i="20" a="1"/>
  <c r="CJ218" i="20" s="1"/>
  <c r="CC218" i="20" a="1"/>
  <c r="CC218" i="20" s="1"/>
  <c r="AR218" i="20" a="1"/>
  <c r="AR218" i="20" s="1"/>
  <c r="CM218" i="20" a="1"/>
  <c r="CM218" i="20" s="1"/>
  <c r="AX218" i="20" a="1"/>
  <c r="AX218" i="20" s="1"/>
  <c r="AW218" i="20" a="1"/>
  <c r="AW218" i="20" s="1"/>
  <c r="AI218" i="20" a="1"/>
  <c r="AI218" i="20" s="1"/>
  <c r="AA218" i="20" a="1"/>
  <c r="AA218" i="20" s="1"/>
  <c r="AA267" i="20" s="1"/>
  <c r="AA192" i="20" a="1"/>
  <c r="AA192" i="20" s="1"/>
  <c r="AA271" i="20" s="1"/>
  <c r="AD192" i="20" a="1"/>
  <c r="AD192" i="20" s="1"/>
  <c r="BD192" i="20" a="1"/>
  <c r="BD192" i="20" s="1"/>
  <c r="BV192" i="20" a="1"/>
  <c r="BV192" i="20" s="1"/>
  <c r="BL192" i="20" a="1"/>
  <c r="BL192" i="20" s="1"/>
  <c r="BE192" i="20" a="1"/>
  <c r="BE192" i="20" s="1"/>
  <c r="BM192" i="20" a="1"/>
  <c r="BM192" i="20" s="1"/>
  <c r="BK192" i="20" a="1"/>
  <c r="BK192" i="20" s="1"/>
  <c r="BB192" i="20" a="1"/>
  <c r="BB192" i="20" s="1"/>
  <c r="BP192" i="20" a="1"/>
  <c r="BP192" i="20" s="1"/>
  <c r="W192" i="20" a="1"/>
  <c r="W192" i="20" s="1"/>
  <c r="W271" i="20" s="1"/>
  <c r="AJ192" i="20" a="1"/>
  <c r="AJ192" i="20" s="1"/>
  <c r="AS192" i="20" a="1"/>
  <c r="AS192" i="20" s="1"/>
  <c r="BR192" i="20" a="1"/>
  <c r="BR192" i="20" s="1"/>
  <c r="AR192" i="20" a="1"/>
  <c r="AR192" i="20" s="1"/>
  <c r="BW192" i="20" a="1"/>
  <c r="BW192" i="20" s="1"/>
  <c r="BN192" i="20" a="1"/>
  <c r="BN192" i="20" s="1"/>
  <c r="CB192" i="20" a="1"/>
  <c r="CB192" i="20" s="1"/>
  <c r="BS192" i="20" a="1"/>
  <c r="BS192" i="20" s="1"/>
  <c r="BG192" i="20" a="1"/>
  <c r="BG192" i="20" s="1"/>
  <c r="BO192" i="20" a="1"/>
  <c r="BO192" i="20" s="1"/>
  <c r="CN192" i="20" a="1"/>
  <c r="CN192" i="20" s="1"/>
  <c r="CI192" i="20" a="1"/>
  <c r="CI192" i="20" s="1"/>
  <c r="BZ192" i="20" a="1"/>
  <c r="BZ192" i="20" s="1"/>
  <c r="CC192" i="20" a="1"/>
  <c r="CC192" i="20" s="1"/>
  <c r="CE192" i="20" a="1"/>
  <c r="CE192" i="20" s="1"/>
  <c r="AI192" i="20" a="1"/>
  <c r="AI192" i="20" s="1"/>
  <c r="AG192" i="20" a="1"/>
  <c r="AG192" i="20" s="1"/>
  <c r="CF192" i="20" a="1"/>
  <c r="CF192" i="20" s="1"/>
  <c r="AB192" i="20" a="1"/>
  <c r="AB192" i="20" s="1"/>
  <c r="CL192" i="20" a="1"/>
  <c r="CL192" i="20" s="1"/>
  <c r="CO192" i="20" a="1"/>
  <c r="CO192" i="20" s="1"/>
  <c r="AX192" i="20" a="1"/>
  <c r="AX192" i="20" s="1"/>
  <c r="AO192" i="20" a="1"/>
  <c r="AO192" i="20" s="1"/>
  <c r="BC192" i="20" a="1"/>
  <c r="BC192" i="20" s="1"/>
  <c r="AP192" i="20" a="1"/>
  <c r="AP192" i="20" s="1"/>
  <c r="CJ192" i="20" a="1"/>
  <c r="CJ192" i="20" s="1"/>
  <c r="BJ192" i="20" a="1"/>
  <c r="BJ192" i="20" s="1"/>
  <c r="V192" i="20" a="1"/>
  <c r="V192" i="20" s="1"/>
  <c r="V271" i="20" s="1"/>
  <c r="X192" i="20" a="1"/>
  <c r="X192" i="20" s="1"/>
  <c r="X271" i="20" s="1"/>
  <c r="AM192" i="20" a="1"/>
  <c r="AM192" i="20" s="1"/>
  <c r="AQ192" i="20" a="1"/>
  <c r="AQ192" i="20" s="1"/>
  <c r="Z192" i="20" a="1"/>
  <c r="Z192" i="20" s="1"/>
  <c r="Z271" i="20" s="1"/>
  <c r="AL192" i="20" a="1"/>
  <c r="AL192" i="20" s="1"/>
  <c r="AE192" i="20" a="1"/>
  <c r="AE192" i="20" s="1"/>
  <c r="AE271" i="20" s="1"/>
  <c r="AH192" i="20" a="1"/>
  <c r="AH192" i="20" s="1"/>
  <c r="CH192" i="20" a="1"/>
  <c r="CH192" i="20" s="1"/>
  <c r="AU192" i="20" a="1"/>
  <c r="AU192" i="20" s="1"/>
  <c r="CG192" i="20" a="1"/>
  <c r="CG192" i="20" s="1"/>
  <c r="BX192" i="20" a="1"/>
  <c r="BX192" i="20" s="1"/>
  <c r="AC192" i="20" a="1"/>
  <c r="AC192" i="20" s="1"/>
  <c r="CA192" i="20" a="1"/>
  <c r="CA192" i="20" s="1"/>
  <c r="AT192" i="20" a="1"/>
  <c r="AT192" i="20" s="1"/>
  <c r="Y192" i="20" a="1"/>
  <c r="Y192" i="20" s="1"/>
  <c r="Y271" i="20" s="1"/>
  <c r="AZ192" i="20" a="1"/>
  <c r="AZ192" i="20" s="1"/>
  <c r="BI192" i="20" a="1"/>
  <c r="BI192" i="20" s="1"/>
  <c r="BQ192" i="20" a="1"/>
  <c r="BQ192" i="20" s="1"/>
  <c r="AK192" i="20" a="1"/>
  <c r="AK192" i="20" s="1"/>
  <c r="BA192" i="20" a="1"/>
  <c r="BA192" i="20" s="1"/>
  <c r="CM192" i="20" a="1"/>
  <c r="CM192" i="20" s="1"/>
  <c r="BF192" i="20" a="1"/>
  <c r="BF192" i="20" s="1"/>
  <c r="BH192" i="20" a="1"/>
  <c r="BH192" i="20" s="1"/>
  <c r="AN192" i="20" a="1"/>
  <c r="AN192" i="20" s="1"/>
  <c r="BU192" i="20" a="1"/>
  <c r="BU192" i="20" s="1"/>
  <c r="CK192" i="20" a="1"/>
  <c r="CK192" i="20" s="1"/>
  <c r="BY192" i="20" a="1"/>
  <c r="BY192" i="20" s="1"/>
  <c r="AF192" i="20" a="1"/>
  <c r="AF192" i="20" s="1"/>
  <c r="CD192" i="20" a="1"/>
  <c r="CD192" i="20" s="1"/>
  <c r="AV192" i="20" a="1"/>
  <c r="AV192" i="20" s="1"/>
  <c r="AY192" i="20" a="1"/>
  <c r="AY192" i="20" s="1"/>
  <c r="BT192" i="20" a="1"/>
  <c r="BT192" i="20" s="1"/>
  <c r="AW192" i="20" a="1"/>
  <c r="AW192" i="20" s="1"/>
  <c r="D149" i="20"/>
  <c r="E149" i="20"/>
  <c r="L149" i="20"/>
  <c r="CA46" i="25"/>
  <c r="DC43" i="25"/>
  <c r="BJ42" i="25"/>
  <c r="BJ45" i="25" s="1"/>
  <c r="BI42" i="25"/>
  <c r="BN42" i="25"/>
  <c r="BN45" i="25" s="1"/>
  <c r="N118" i="20"/>
  <c r="M118" i="20"/>
  <c r="R118" i="20"/>
  <c r="O118" i="20"/>
  <c r="S118" i="20"/>
  <c r="P118" i="20"/>
  <c r="Q118" i="20"/>
  <c r="T75" i="31"/>
  <c r="T82" i="31"/>
  <c r="V44" i="31"/>
  <c r="U66" i="31"/>
  <c r="K53" i="31"/>
  <c r="AE53" i="31"/>
  <c r="V56" i="31"/>
  <c r="BB56" i="31"/>
  <c r="I52" i="31" a="1"/>
  <c r="I52" i="31" s="1"/>
  <c r="M53" i="31"/>
  <c r="Z52" i="31" a="1"/>
  <c r="Z52" i="31" s="1"/>
  <c r="AM56" i="31"/>
  <c r="M52" i="31" a="1"/>
  <c r="M52" i="31" s="1"/>
  <c r="AB56" i="31"/>
  <c r="H52" i="31" a="1"/>
  <c r="H52" i="31" s="1"/>
  <c r="H54" i="31"/>
  <c r="AL56" i="31"/>
  <c r="G51" i="31" a="1"/>
  <c r="G51" i="31" s="1"/>
  <c r="G50" i="31" a="1"/>
  <c r="G50" i="31" s="1"/>
  <c r="I56" i="31"/>
  <c r="J56" i="31"/>
  <c r="AN56" i="31"/>
  <c r="O52" i="31" a="1"/>
  <c r="O52" i="31" s="1"/>
  <c r="AE56" i="31"/>
  <c r="AF56" i="31"/>
  <c r="AM52" i="31" a="1"/>
  <c r="AM52" i="31" s="1"/>
  <c r="T52" i="31" a="1"/>
  <c r="T52" i="31" s="1"/>
  <c r="W52" i="31" a="1"/>
  <c r="W52" i="31" s="1"/>
  <c r="AI52" i="31" a="1"/>
  <c r="AI52" i="31" s="1"/>
  <c r="W56" i="31"/>
  <c r="H56" i="31"/>
  <c r="AL52" i="31" a="1"/>
  <c r="AL52" i="31" s="1"/>
  <c r="BG52" i="31" a="1"/>
  <c r="BG52" i="31" s="1"/>
  <c r="AD52" i="31" a="1"/>
  <c r="AD52" i="31" s="1"/>
  <c r="S52" i="31" a="1"/>
  <c r="S52" i="31" s="1"/>
  <c r="AB52" i="31" a="1"/>
  <c r="AB52" i="31" s="1"/>
  <c r="Z56" i="31"/>
  <c r="K56" i="31"/>
  <c r="AG52" i="31" a="1"/>
  <c r="AG52" i="31" s="1"/>
  <c r="Y52" i="31" a="1"/>
  <c r="Y52" i="31" s="1"/>
  <c r="V52" i="31" a="1"/>
  <c r="V52" i="31" s="1"/>
  <c r="U52" i="31" a="1"/>
  <c r="U52" i="31" s="1"/>
  <c r="G56" i="31"/>
  <c r="G55" i="31"/>
  <c r="AE52" i="31" a="1"/>
  <c r="AE52" i="31" s="1"/>
  <c r="AP52" i="31" a="1"/>
  <c r="AP52" i="31" s="1"/>
  <c r="R52" i="31" a="1"/>
  <c r="R52" i="31" s="1"/>
  <c r="L52" i="31" a="1"/>
  <c r="L52" i="31" s="1"/>
  <c r="P54" i="31"/>
  <c r="T53" i="31"/>
  <c r="AN52" i="31" a="1"/>
  <c r="AN52" i="31" s="1"/>
  <c r="AK52" i="31" a="1"/>
  <c r="AK52" i="31" s="1"/>
  <c r="AJ52" i="31" a="1"/>
  <c r="AJ52" i="31" s="1"/>
  <c r="J52" i="31" a="1"/>
  <c r="J52" i="31" s="1"/>
  <c r="T54" i="31"/>
  <c r="G54" i="31"/>
  <c r="AH52" i="31" a="1"/>
  <c r="AH52" i="31" s="1"/>
  <c r="P52" i="31" a="1"/>
  <c r="P52" i="31" s="1"/>
  <c r="AF52" i="31" a="1"/>
  <c r="AF52" i="31" s="1"/>
  <c r="U56" i="31"/>
  <c r="AO52" i="31" a="1"/>
  <c r="AO52" i="31" s="1"/>
  <c r="AA52" i="31" a="1"/>
  <c r="AA52" i="31" s="1"/>
  <c r="N52" i="31" a="1"/>
  <c r="N52" i="31" s="1"/>
  <c r="X52" i="31" a="1"/>
  <c r="X52" i="31" s="1"/>
  <c r="AG56" i="31"/>
  <c r="AB53" i="31"/>
  <c r="AC52" i="31" a="1"/>
  <c r="AC52" i="31" s="1"/>
  <c r="AI56" i="31"/>
  <c r="O56" i="31"/>
  <c r="N56" i="31"/>
  <c r="AH56" i="31"/>
  <c r="U53" i="31"/>
  <c r="Q52" i="31" a="1"/>
  <c r="Q52" i="31" s="1"/>
  <c r="AD56" i="31"/>
  <c r="X56" i="31"/>
  <c r="Y56" i="31"/>
  <c r="N53" i="31"/>
  <c r="AO56" i="31"/>
  <c r="O54" i="31"/>
  <c r="AA53" i="31"/>
  <c r="AA56" i="31"/>
  <c r="K54" i="31"/>
  <c r="M56" i="31"/>
  <c r="AC56" i="31"/>
  <c r="AK56" i="31"/>
  <c r="T56" i="31"/>
  <c r="S56" i="31"/>
  <c r="L54" i="31"/>
  <c r="AP56" i="31"/>
  <c r="AJ56" i="31"/>
  <c r="Q56" i="31"/>
  <c r="P56" i="31"/>
  <c r="K52" i="31" a="1"/>
  <c r="K52" i="31" s="1"/>
  <c r="L56" i="31"/>
  <c r="R56" i="31"/>
  <c r="AI55" i="31"/>
  <c r="BN52" i="31" a="1"/>
  <c r="BN52" i="31" s="1"/>
  <c r="BN80" i="31" s="1"/>
  <c r="O55" i="31"/>
  <c r="H55" i="31"/>
  <c r="V55" i="31"/>
  <c r="L55" i="31"/>
  <c r="BL52" i="31" a="1"/>
  <c r="BL52" i="31" s="1"/>
  <c r="BL80" i="31" s="1"/>
  <c r="AU52" i="31" a="1"/>
  <c r="AU52" i="31" s="1"/>
  <c r="Z53" i="31"/>
  <c r="BJ52" i="31" a="1"/>
  <c r="BJ52" i="31" s="1"/>
  <c r="O53" i="31"/>
  <c r="U55" i="31"/>
  <c r="R53" i="31"/>
  <c r="I53" i="31"/>
  <c r="I55" i="31"/>
  <c r="P53" i="31"/>
  <c r="M55" i="31"/>
  <c r="AH55" i="31"/>
  <c r="J55" i="31"/>
  <c r="AA55" i="31"/>
  <c r="AC55" i="31"/>
  <c r="K55" i="31"/>
  <c r="AV52" i="31" a="1"/>
  <c r="AV52" i="31" s="1"/>
  <c r="AY52" i="31" a="1"/>
  <c r="AY52" i="31" s="1"/>
  <c r="AF53" i="31"/>
  <c r="BD52" i="31" a="1"/>
  <c r="BD52" i="31" s="1"/>
  <c r="BO52" i="31" a="1"/>
  <c r="BO52" i="31" s="1"/>
  <c r="BO80" i="31" s="1"/>
  <c r="BC52" i="31" a="1"/>
  <c r="BC52" i="31" s="1"/>
  <c r="R55" i="31"/>
  <c r="Y55" i="31"/>
  <c r="BH52" i="31" a="1"/>
  <c r="BH52" i="31" s="1"/>
  <c r="BB52" i="31" a="1"/>
  <c r="BB52" i="31" s="1"/>
  <c r="BP52" i="31" a="1"/>
  <c r="BP52" i="31" s="1"/>
  <c r="AC53" i="31"/>
  <c r="AB55" i="31"/>
  <c r="X55" i="31"/>
  <c r="P55" i="31"/>
  <c r="N55" i="31"/>
  <c r="BE52" i="31" a="1"/>
  <c r="BE52" i="31" s="1"/>
  <c r="AR52" i="31" a="1"/>
  <c r="AR52" i="31" s="1"/>
  <c r="BK52" i="31" a="1"/>
  <c r="BK52" i="31" s="1"/>
  <c r="BK80" i="31" s="1"/>
  <c r="W55" i="31"/>
  <c r="Z55" i="31"/>
  <c r="Q55" i="31"/>
  <c r="AF55" i="31"/>
  <c r="V53" i="31"/>
  <c r="BF52" i="31" a="1"/>
  <c r="BF52" i="31" s="1"/>
  <c r="AW52" i="31" a="1"/>
  <c r="AW52" i="31" s="1"/>
  <c r="AQ52" i="31" a="1"/>
  <c r="AQ52" i="31" s="1"/>
  <c r="AD55" i="31"/>
  <c r="AZ52" i="31" a="1"/>
  <c r="AZ52" i="31" s="1"/>
  <c r="BA52" i="31" a="1"/>
  <c r="BA52" i="31" s="1"/>
  <c r="AS52" i="31" a="1"/>
  <c r="AS52" i="31" s="1"/>
  <c r="BM52" i="31" a="1"/>
  <c r="BM52" i="31" s="1"/>
  <c r="BM80" i="31" s="1"/>
  <c r="AT52" i="31" a="1"/>
  <c r="AT52" i="31" s="1"/>
  <c r="BI52" i="31" a="1"/>
  <c r="BI52" i="31" s="1"/>
  <c r="AD53" i="31"/>
  <c r="AG55" i="31"/>
  <c r="S55" i="31"/>
  <c r="AE55" i="31"/>
  <c r="AX52" i="31" a="1"/>
  <c r="AX52" i="31" s="1"/>
  <c r="T55" i="31"/>
  <c r="BF105" i="31"/>
  <c r="BK105" i="31"/>
  <c r="BN105" i="31"/>
  <c r="AV141" i="31"/>
  <c r="AR141" i="31"/>
  <c r="AS141" i="31"/>
  <c r="AQ56" i="31"/>
  <c r="AR56" i="31"/>
  <c r="BA56" i="31"/>
  <c r="BG106" i="31"/>
  <c r="BC106" i="31"/>
  <c r="BD56" i="31"/>
  <c r="AT56" i="31"/>
  <c r="AZ105" i="31"/>
  <c r="BE56" i="31"/>
  <c r="AU105" i="31"/>
  <c r="AU109" i="31" s="1"/>
  <c r="BN53" i="31"/>
  <c r="BL53" i="31"/>
  <c r="BH53" i="31"/>
  <c r="BP55" i="31"/>
  <c r="BO53" i="31"/>
  <c r="AT109" i="31"/>
  <c r="AT140" i="31"/>
  <c r="BV97" i="31"/>
  <c r="BM105" i="31"/>
  <c r="AW56" i="31"/>
  <c r="AU56" i="31"/>
  <c r="AZ56" i="31"/>
  <c r="AX56" i="31"/>
  <c r="AX106" i="31"/>
  <c r="BC105" i="31"/>
  <c r="BE105" i="31"/>
  <c r="BH106" i="31"/>
  <c r="AU141" i="31"/>
  <c r="BJ56" i="31"/>
  <c r="AQ54" i="31"/>
  <c r="BL106" i="31"/>
  <c r="BI56" i="31"/>
  <c r="AY106" i="31"/>
  <c r="BM106" i="31"/>
  <c r="AY53" i="31"/>
  <c r="AU110" i="31"/>
  <c r="AU140" i="31"/>
  <c r="BW97" i="31"/>
  <c r="BW150" i="31" s="1" a="1"/>
  <c r="BW150" i="31" s="1"/>
  <c r="AT141" i="31"/>
  <c r="AP106" i="31"/>
  <c r="BP56" i="31"/>
  <c r="BJ106" i="31"/>
  <c r="BL105" i="31"/>
  <c r="BI106" i="31"/>
  <c r="AZ106" i="31"/>
  <c r="BB105" i="31"/>
  <c r="BG56" i="31"/>
  <c r="AK105" i="31"/>
  <c r="AR106" i="31"/>
  <c r="AR110" i="31" s="1"/>
  <c r="BJ53" i="31"/>
  <c r="BK53" i="31"/>
  <c r="BM53" i="31"/>
  <c r="BA53" i="31"/>
  <c r="AQ110" i="31"/>
  <c r="AQ140" i="31"/>
  <c r="AS106" i="31"/>
  <c r="AS110" i="31" s="1"/>
  <c r="AM106" i="31"/>
  <c r="BA105" i="31"/>
  <c r="BF56" i="31"/>
  <c r="AV106" i="31"/>
  <c r="AV110" i="31" s="1"/>
  <c r="AQ105" i="31"/>
  <c r="AQ109" i="31" s="1"/>
  <c r="AW105" i="31"/>
  <c r="BD106" i="31"/>
  <c r="AT106" i="31"/>
  <c r="AT110" i="31" s="1"/>
  <c r="AY105" i="31"/>
  <c r="AN105" i="31"/>
  <c r="BF106" i="31"/>
  <c r="BE106" i="31"/>
  <c r="BG53" i="31"/>
  <c r="AW53" i="31"/>
  <c r="AV109" i="31"/>
  <c r="AV140" i="31"/>
  <c r="BP54" i="31"/>
  <c r="BI105" i="31"/>
  <c r="BH105" i="31"/>
  <c r="AV56" i="31"/>
  <c r="BB106" i="31"/>
  <c r="AJ105" i="31"/>
  <c r="BA106" i="31"/>
  <c r="AJ106" i="31"/>
  <c r="BF53" i="31"/>
  <c r="AS109" i="31"/>
  <c r="AS140" i="31"/>
  <c r="BU97" i="31"/>
  <c r="BB53" i="31"/>
  <c r="AX53" i="31"/>
  <c r="AZ53" i="31"/>
  <c r="BI53" i="31"/>
  <c r="BC53" i="31"/>
  <c r="BD53" i="31"/>
  <c r="BE53" i="31"/>
  <c r="AR109" i="31"/>
  <c r="AR140" i="31"/>
  <c r="BT97" i="31"/>
  <c r="AY56" i="31"/>
  <c r="AM105" i="31"/>
  <c r="BG105" i="31"/>
  <c r="BJ105" i="31"/>
  <c r="BH56" i="31"/>
  <c r="BC56" i="31"/>
  <c r="AS56" i="31"/>
  <c r="BD105" i="31"/>
  <c r="AW106" i="31"/>
  <c r="AO105" i="31"/>
  <c r="BK106" i="31"/>
  <c r="BN106" i="31"/>
  <c r="AO106" i="31"/>
  <c r="AX105" i="31"/>
  <c r="CD123" i="31"/>
  <c r="CD126" i="31" s="1"/>
  <c r="CD124" i="31"/>
  <c r="CD127" i="31" s="1"/>
  <c r="CD36" i="31"/>
  <c r="CD39" i="31" s="1"/>
  <c r="CD37" i="31"/>
  <c r="CD40" i="31" s="1"/>
  <c r="T169" i="31"/>
  <c r="T162" i="31"/>
  <c r="S184" i="31"/>
  <c r="S194" i="31" s="1"/>
  <c r="V131" i="31"/>
  <c r="V153" i="31" s="1"/>
  <c r="BW222" i="20" a="1"/>
  <c r="BW222" i="20" s="1"/>
  <c r="BY222" i="20" a="1"/>
  <c r="BY222" i="20" s="1"/>
  <c r="CM222" i="20" a="1"/>
  <c r="CM222" i="20" s="1"/>
  <c r="CC222" i="20" a="1"/>
  <c r="CC222" i="20" s="1"/>
  <c r="CH222" i="20" a="1"/>
  <c r="CH222" i="20" s="1"/>
  <c r="BO222" i="20" a="1"/>
  <c r="BO222" i="20" s="1"/>
  <c r="BU222" i="20" a="1"/>
  <c r="BU222" i="20" s="1"/>
  <c r="CJ222" i="20" a="1"/>
  <c r="CJ222" i="20" s="1"/>
  <c r="BS222" i="20" a="1"/>
  <c r="BS222" i="20" s="1"/>
  <c r="CN222" i="20" a="1"/>
  <c r="CN222" i="20" s="1"/>
  <c r="BM222" i="20" a="1"/>
  <c r="BM222" i="20" s="1"/>
  <c r="CB222" i="20" a="1"/>
  <c r="CB222" i="20" s="1"/>
  <c r="CE222" i="20" a="1"/>
  <c r="CE222" i="20" s="1"/>
  <c r="CF222" i="20" a="1"/>
  <c r="CF222" i="20" s="1"/>
  <c r="CL222" i="20" a="1"/>
  <c r="CL222" i="20" s="1"/>
  <c r="BR222" i="20" a="1"/>
  <c r="BR222" i="20" s="1"/>
  <c r="BP222" i="20" a="1"/>
  <c r="BP222" i="20" s="1"/>
  <c r="BX222" i="20" a="1"/>
  <c r="BX222" i="20" s="1"/>
  <c r="CD222" i="20" a="1"/>
  <c r="CD222" i="20" s="1"/>
  <c r="CI222" i="20" a="1"/>
  <c r="CI222" i="20" s="1"/>
  <c r="BZ222" i="20" a="1"/>
  <c r="BZ222" i="20" s="1"/>
  <c r="CO222" i="20" a="1"/>
  <c r="CO222" i="20" s="1"/>
  <c r="BV222" i="20" a="1"/>
  <c r="BV222" i="20" s="1"/>
  <c r="BT222" i="20" a="1"/>
  <c r="BT222" i="20" s="1"/>
  <c r="CA222" i="20" a="1"/>
  <c r="CA222" i="20" s="1"/>
  <c r="CG222" i="20" a="1"/>
  <c r="CG222" i="20" s="1"/>
  <c r="BN222" i="20" a="1"/>
  <c r="BN222" i="20" s="1"/>
  <c r="CK222" i="20" a="1"/>
  <c r="CK222" i="20" s="1"/>
  <c r="BQ222" i="20" a="1"/>
  <c r="BQ222" i="20" s="1"/>
  <c r="BO42" i="25"/>
  <c r="BO47" i="25" s="1"/>
  <c r="CG42" i="25"/>
  <c r="CG45" i="25" s="1"/>
  <c r="CM43" i="25"/>
  <c r="BZ42" i="25"/>
  <c r="BZ45" i="25" s="1"/>
  <c r="BR42" i="25"/>
  <c r="BR45" i="25" s="1"/>
  <c r="CN43" i="25"/>
  <c r="BS42" i="25"/>
  <c r="BS47" i="25" s="1"/>
  <c r="BX42" i="25"/>
  <c r="BX47" i="25" s="1"/>
  <c r="CE42" i="25"/>
  <c r="CE45" i="25" s="1"/>
  <c r="BW42" i="25"/>
  <c r="BW45" i="25" s="1"/>
  <c r="CC42" i="25"/>
  <c r="CC45" i="25" s="1"/>
  <c r="CH42" i="25"/>
  <c r="CH45" i="25" s="1"/>
  <c r="CB42" i="25"/>
  <c r="CB45" i="25" s="1"/>
  <c r="BL42" i="25"/>
  <c r="BL47" i="25" s="1"/>
  <c r="CJ42" i="25"/>
  <c r="CJ45" i="25" s="1"/>
  <c r="BV42" i="25"/>
  <c r="BV45" i="25" s="1"/>
  <c r="CK42" i="25"/>
  <c r="CK45" i="25" s="1"/>
  <c r="BQ42" i="25"/>
  <c r="BQ45" i="25" s="1"/>
  <c r="BM42" i="25"/>
  <c r="BM47" i="25" s="1"/>
  <c r="BK42" i="25"/>
  <c r="BK47" i="25" s="1"/>
  <c r="CO43" i="25"/>
  <c r="CD42" i="25"/>
  <c r="CD45" i="25" s="1"/>
  <c r="CF42" i="25"/>
  <c r="CF45" i="25" s="1"/>
  <c r="CA42" i="25"/>
  <c r="CA47" i="25" s="1"/>
  <c r="CI42" i="25"/>
  <c r="CI47" i="25" s="1"/>
  <c r="BY42" i="25"/>
  <c r="BY45" i="25" s="1"/>
  <c r="BT42" i="25"/>
  <c r="BT45" i="25" s="1"/>
  <c r="C466" i="20" a="1"/>
  <c r="C294" i="20" a="1"/>
  <c r="C294" i="20" s="1"/>
  <c r="C432" i="20" a="1"/>
  <c r="C460" i="20" s="1"/>
  <c r="C328" i="20" a="1"/>
  <c r="AG45" i="25"/>
  <c r="AG47" i="25"/>
  <c r="D115" i="25"/>
  <c r="D118" i="25" s="1"/>
  <c r="BU42" i="25"/>
  <c r="BU47" i="25" s="1"/>
  <c r="AI47" i="25"/>
  <c r="AI45" i="25"/>
  <c r="BP42" i="25"/>
  <c r="BP45" i="25" s="1"/>
  <c r="AI46" i="25"/>
  <c r="BM46" i="25"/>
  <c r="CI46" i="25"/>
  <c r="BZ46" i="25"/>
  <c r="BX46" i="25"/>
  <c r="CG46" i="25"/>
  <c r="CK46" i="25"/>
  <c r="BK46" i="25"/>
  <c r="CJ46" i="25"/>
  <c r="BV46" i="25"/>
  <c r="CD46" i="25"/>
  <c r="BW46" i="25"/>
  <c r="BL46" i="25"/>
  <c r="Y50" i="25"/>
  <c r="Y52" i="25" s="1"/>
  <c r="Z50" i="25"/>
  <c r="Z53" i="25" s="1"/>
  <c r="BY46" i="25"/>
  <c r="CE46" i="25"/>
  <c r="BH46" i="25"/>
  <c r="CH46" i="25"/>
  <c r="AK45" i="25"/>
  <c r="BE222" i="20" a="1"/>
  <c r="BE222" i="20" s="1"/>
  <c r="AY222" i="20" a="1"/>
  <c r="AY222" i="20" s="1"/>
  <c r="BA222" i="20" a="1"/>
  <c r="BA222" i="20" s="1"/>
  <c r="BD222" i="20" a="1"/>
  <c r="BD222" i="20" s="1"/>
  <c r="AV222" i="20" a="1"/>
  <c r="AV222" i="20" s="1"/>
  <c r="AZ222" i="20" a="1"/>
  <c r="AZ222" i="20" s="1"/>
  <c r="BJ222" i="20" a="1"/>
  <c r="BJ222" i="20" s="1"/>
  <c r="AX222" i="20" a="1"/>
  <c r="AX222" i="20" s="1"/>
  <c r="BH222" i="20" a="1"/>
  <c r="BH222" i="20" s="1"/>
  <c r="AU222" i="20" a="1"/>
  <c r="AU222" i="20" s="1"/>
  <c r="BC222" i="20" a="1"/>
  <c r="BC222" i="20" s="1"/>
  <c r="BK222" i="20" a="1"/>
  <c r="BK222" i="20" s="1"/>
  <c r="BF222" i="20" a="1"/>
  <c r="BF222" i="20" s="1"/>
  <c r="BI222" i="20" a="1"/>
  <c r="BI222" i="20" s="1"/>
  <c r="BG222" i="20" a="1"/>
  <c r="BG222" i="20" s="1"/>
  <c r="BL222" i="20" a="1"/>
  <c r="BL222" i="20" s="1"/>
  <c r="AW222" i="20" a="1"/>
  <c r="AW222" i="20" s="1"/>
  <c r="BB222" i="20" a="1"/>
  <c r="BB222" i="20" s="1"/>
  <c r="AT222" i="20" a="1"/>
  <c r="AT222" i="20" s="1"/>
  <c r="AS222" i="20" a="1"/>
  <c r="AS222" i="20" s="1"/>
  <c r="S50" i="25"/>
  <c r="S53" i="25" s="1"/>
  <c r="CK115" i="25"/>
  <c r="CK118" i="25" s="1"/>
  <c r="CI112" i="25"/>
  <c r="BN111" i="25"/>
  <c r="N50" i="25"/>
  <c r="N52" i="25" s="1"/>
  <c r="BX111" i="25"/>
  <c r="AD50" i="25"/>
  <c r="AD53" i="25" s="1"/>
  <c r="U115" i="25"/>
  <c r="U118" i="25" s="1"/>
  <c r="E115" i="25"/>
  <c r="E118" i="25" s="1"/>
  <c r="AS46" i="25"/>
  <c r="AT115" i="25"/>
  <c r="AT118" i="25" s="1"/>
  <c r="CN110" i="25"/>
  <c r="P50" i="25"/>
  <c r="P53" i="25" s="1"/>
  <c r="T115" i="25"/>
  <c r="T117" i="25" s="1"/>
  <c r="AM46" i="25"/>
  <c r="BL112" i="25"/>
  <c r="BQ115" i="25"/>
  <c r="BQ118" i="25" s="1"/>
  <c r="AZ46" i="25"/>
  <c r="AG46" i="25"/>
  <c r="AA115" i="25"/>
  <c r="AA118" i="25" s="1"/>
  <c r="CE111" i="25"/>
  <c r="CB111" i="25"/>
  <c r="BN46" i="25"/>
  <c r="AZ112" i="25"/>
  <c r="AY111" i="25"/>
  <c r="BB111" i="25"/>
  <c r="AA50" i="25"/>
  <c r="AA52" i="25" s="1"/>
  <c r="M50" i="25"/>
  <c r="M53" i="25" s="1"/>
  <c r="BN115" i="25"/>
  <c r="BN118" i="25" s="1"/>
  <c r="CM112" i="25"/>
  <c r="CC46" i="25"/>
  <c r="J50" i="25"/>
  <c r="J53" i="25" s="1"/>
  <c r="BV111" i="25"/>
  <c r="AJ115" i="25"/>
  <c r="AJ118" i="25" s="1"/>
  <c r="AG115" i="25"/>
  <c r="AG118" i="25" s="1"/>
  <c r="AN115" i="25"/>
  <c r="AN118" i="25" s="1"/>
  <c r="BO46" i="25"/>
  <c r="CB46" i="25"/>
  <c r="CF112" i="25"/>
  <c r="AE50" i="25"/>
  <c r="AE53" i="25" s="1"/>
  <c r="K50" i="25"/>
  <c r="K53" i="25" s="1"/>
  <c r="BG112" i="25"/>
  <c r="BD112" i="25"/>
  <c r="CL112" i="25"/>
  <c r="AQ46" i="25"/>
  <c r="AV115" i="25"/>
  <c r="AV118" i="25" s="1"/>
  <c r="BQ111" i="25"/>
  <c r="BK112" i="25"/>
  <c r="AX112" i="25"/>
  <c r="C121" i="25" s="1"/>
  <c r="AE115" i="25"/>
  <c r="AE117" i="25" s="1"/>
  <c r="O115" i="25"/>
  <c r="O117" i="25" s="1"/>
  <c r="Q115" i="25"/>
  <c r="Q118" i="25" s="1"/>
  <c r="BI112" i="25"/>
  <c r="X115" i="25"/>
  <c r="X118" i="25" s="1"/>
  <c r="CD112" i="25"/>
  <c r="AH115" i="25"/>
  <c r="AH117" i="25" s="1"/>
  <c r="BU112" i="25"/>
  <c r="CC115" i="25"/>
  <c r="CC117" i="25" s="1"/>
  <c r="CC156" i="20" s="1"/>
  <c r="AZ110" i="25"/>
  <c r="BW115" i="25"/>
  <c r="BW118" i="25" s="1"/>
  <c r="CO112" i="25"/>
  <c r="CP115" i="25" s="1"/>
  <c r="BR112" i="25"/>
  <c r="AQ115" i="25"/>
  <c r="AQ117" i="25" s="1"/>
  <c r="AK47" i="25"/>
  <c r="BQ46" i="25"/>
  <c r="CG112" i="25"/>
  <c r="CG110" i="25"/>
  <c r="I115" i="25"/>
  <c r="I117" i="25" s="1"/>
  <c r="AD115" i="25"/>
  <c r="AD117" i="25" s="1"/>
  <c r="BL110" i="25"/>
  <c r="BI110" i="25"/>
  <c r="AL115" i="25"/>
  <c r="AL117" i="25" s="1"/>
  <c r="L115" i="25"/>
  <c r="L117" i="25" s="1"/>
  <c r="S115" i="25"/>
  <c r="S118" i="25" s="1"/>
  <c r="AH46" i="25"/>
  <c r="AC115" i="25"/>
  <c r="F115" i="25"/>
  <c r="G50" i="25"/>
  <c r="F50" i="25"/>
  <c r="W115" i="25"/>
  <c r="CA112" i="25"/>
  <c r="Z115" i="25"/>
  <c r="CH111" i="25"/>
  <c r="AS115" i="25"/>
  <c r="BT46" i="25"/>
  <c r="Q50" i="25"/>
  <c r="H115" i="25"/>
  <c r="BY112" i="25"/>
  <c r="BK111" i="25"/>
  <c r="CF46" i="25"/>
  <c r="BT111" i="25"/>
  <c r="D50" i="25"/>
  <c r="AJ47" i="25"/>
  <c r="AJ45" i="25"/>
  <c r="AR115" i="25"/>
  <c r="BS46" i="25"/>
  <c r="N115" i="25"/>
  <c r="AU115" i="25"/>
  <c r="AB50" i="25"/>
  <c r="BO112" i="25"/>
  <c r="BR46" i="25"/>
  <c r="AB115" i="25"/>
  <c r="BJ112" i="25"/>
  <c r="AO115" i="25"/>
  <c r="AF50" i="25"/>
  <c r="BG110" i="25"/>
  <c r="BC115" i="25"/>
  <c r="T50" i="25"/>
  <c r="M115" i="25"/>
  <c r="AI115" i="25"/>
  <c r="Y115" i="25"/>
  <c r="BB115" i="25"/>
  <c r="U50" i="25"/>
  <c r="R115" i="25"/>
  <c r="X50" i="25"/>
  <c r="AM115" i="25"/>
  <c r="K115" i="25"/>
  <c r="BS112" i="25"/>
  <c r="BF115" i="25"/>
  <c r="AF115" i="25"/>
  <c r="BW110" i="25"/>
  <c r="AW115" i="25"/>
  <c r="V50" i="25"/>
  <c r="AC50" i="25"/>
  <c r="CK110" i="25"/>
  <c r="CL110" i="25"/>
  <c r="R50" i="25"/>
  <c r="E50" i="25"/>
  <c r="H50" i="25"/>
  <c r="V115" i="25"/>
  <c r="BU46" i="25"/>
  <c r="L50" i="25"/>
  <c r="BX115" i="25"/>
  <c r="I50" i="25"/>
  <c r="O50" i="25"/>
  <c r="BH112" i="25"/>
  <c r="AP115" i="25"/>
  <c r="J115" i="25"/>
  <c r="AK115" i="25"/>
  <c r="BI46" i="25"/>
  <c r="BP46" i="25"/>
  <c r="P115" i="25"/>
  <c r="G115" i="25"/>
  <c r="W50" i="25"/>
  <c r="AL222" i="20" a="1"/>
  <c r="AL222" i="20" s="1"/>
  <c r="AC222" i="20" a="1"/>
  <c r="AC222" i="20" s="1"/>
  <c r="AK222" i="20" a="1"/>
  <c r="AK222" i="20" s="1"/>
  <c r="AB222" i="20" a="1"/>
  <c r="AB222" i="20" s="1"/>
  <c r="AF222" i="20" a="1"/>
  <c r="AF222" i="20" s="1"/>
  <c r="AD222" i="20" a="1"/>
  <c r="AD222" i="20" s="1"/>
  <c r="AM222" i="20" a="1"/>
  <c r="AM222" i="20" s="1"/>
  <c r="AJ222" i="20" a="1"/>
  <c r="AJ222" i="20" s="1"/>
  <c r="AI222" i="20" a="1"/>
  <c r="AI222" i="20" s="1"/>
  <c r="AR222" i="20" a="1"/>
  <c r="AR222" i="20" s="1"/>
  <c r="AG222" i="20" a="1"/>
  <c r="AG222" i="20" s="1"/>
  <c r="AO222" i="20" a="1"/>
  <c r="AO222" i="20" s="1"/>
  <c r="AQ222" i="20" a="1"/>
  <c r="AQ222" i="20" s="1"/>
  <c r="AP222" i="20" a="1"/>
  <c r="AP222" i="20" s="1"/>
  <c r="AH222" i="20" a="1"/>
  <c r="AH222" i="20" s="1"/>
  <c r="AN222" i="20" a="1"/>
  <c r="AN222" i="20" s="1"/>
  <c r="L155" i="20"/>
  <c r="D155" i="20"/>
  <c r="AR155" i="20"/>
  <c r="AJ155" i="20"/>
  <c r="AK155" i="20"/>
  <c r="AS155" i="20"/>
  <c r="F155" i="20"/>
  <c r="AX155" i="20"/>
  <c r="BH155" i="20"/>
  <c r="AI155" i="20"/>
  <c r="M157" i="20"/>
  <c r="W157" i="20"/>
  <c r="AD155" i="20"/>
  <c r="AY155" i="20"/>
  <c r="K157" i="20"/>
  <c r="U155" i="20"/>
  <c r="BI155" i="20"/>
  <c r="V157" i="20"/>
  <c r="AL155" i="20"/>
  <c r="AG155" i="20"/>
  <c r="AP155" i="20"/>
  <c r="AV155" i="20"/>
  <c r="AW155" i="20"/>
  <c r="P157" i="20"/>
  <c r="BJ155" i="20"/>
  <c r="AH155" i="20"/>
  <c r="AB157" i="20"/>
  <c r="N157" i="20"/>
  <c r="I157" i="20"/>
  <c r="AM155" i="20"/>
  <c r="BF155" i="20"/>
  <c r="V155" i="20"/>
  <c r="W155" i="20"/>
  <c r="AC157" i="20"/>
  <c r="AT155" i="20"/>
  <c r="S157" i="20"/>
  <c r="J157" i="20"/>
  <c r="AF155" i="20"/>
  <c r="T157" i="20"/>
  <c r="U157" i="20"/>
  <c r="R157" i="20"/>
  <c r="Q155" i="20"/>
  <c r="AA157" i="20"/>
  <c r="T155" i="20"/>
  <c r="BD155" i="20"/>
  <c r="F157" i="20"/>
  <c r="Y157" i="20"/>
  <c r="H157" i="20"/>
  <c r="BG155" i="20"/>
  <c r="AO155" i="20"/>
  <c r="AU155" i="20"/>
  <c r="BC155" i="20"/>
  <c r="BL155" i="20"/>
  <c r="AN155" i="20"/>
  <c r="AZ155" i="20"/>
  <c r="AQ155" i="20"/>
  <c r="G157" i="20"/>
  <c r="Q157" i="20"/>
  <c r="X157" i="20"/>
  <c r="O157" i="20"/>
  <c r="BE155" i="20"/>
  <c r="AC155" i="20"/>
  <c r="X155" i="20"/>
  <c r="Z157" i="20"/>
  <c r="BK155" i="20"/>
  <c r="BB155" i="20"/>
  <c r="AA155" i="20"/>
  <c r="L157" i="20"/>
  <c r="AW95" i="31"/>
  <c r="CK116" i="31" l="1"/>
  <c r="CK29" i="31"/>
  <c r="CK64" i="31" s="1" a="1"/>
  <c r="CK64" i="31" s="1"/>
  <c r="CM97" i="33"/>
  <c r="CK115" i="31"/>
  <c r="CK28" i="31"/>
  <c r="CK63" i="31" s="1" a="1"/>
  <c r="CK63" i="31" s="1"/>
  <c r="CM96" i="33"/>
  <c r="CJ81" i="31"/>
  <c r="CN47" i="25"/>
  <c r="CO47" i="25"/>
  <c r="BH45" i="25"/>
  <c r="AW45" i="25"/>
  <c r="CM47" i="25"/>
  <c r="AP45" i="25"/>
  <c r="AU45" i="25"/>
  <c r="AX45" i="25"/>
  <c r="AL45" i="25"/>
  <c r="C56" i="25"/>
  <c r="C82" i="25" s="1" a="1"/>
  <c r="C82" i="25" s="1"/>
  <c r="AS45" i="25"/>
  <c r="BG45" i="25"/>
  <c r="BA45" i="25"/>
  <c r="CL47" i="25"/>
  <c r="AR45" i="25"/>
  <c r="AO45" i="25"/>
  <c r="AQ45" i="25"/>
  <c r="BD45" i="25"/>
  <c r="AN45" i="25"/>
  <c r="AT45" i="25"/>
  <c r="BF45" i="25"/>
  <c r="BE45" i="25"/>
  <c r="AH45" i="25"/>
  <c r="AZ45" i="25"/>
  <c r="AM45" i="25"/>
  <c r="AV45" i="25"/>
  <c r="BB47" i="25"/>
  <c r="BB50" i="25" s="1"/>
  <c r="BB53" i="25" s="1"/>
  <c r="AY47" i="25"/>
  <c r="AZ50" i="25" s="1"/>
  <c r="AZ53" i="25" s="1"/>
  <c r="BC47" i="25"/>
  <c r="BD50" i="25" s="1"/>
  <c r="BD53" i="25" s="1"/>
  <c r="CZ47" i="25"/>
  <c r="CX47" i="25"/>
  <c r="CQ47" i="25"/>
  <c r="AD271" i="20"/>
  <c r="DI47" i="25"/>
  <c r="DB47" i="25"/>
  <c r="AC271" i="20"/>
  <c r="AB271" i="20"/>
  <c r="CV47" i="25"/>
  <c r="CW47" i="25"/>
  <c r="DF47" i="25"/>
  <c r="CR47" i="25"/>
  <c r="CT47" i="25"/>
  <c r="CS47" i="25"/>
  <c r="DH47" i="25"/>
  <c r="DA47" i="25"/>
  <c r="CP47" i="25"/>
  <c r="DG47" i="25"/>
  <c r="CY47" i="25"/>
  <c r="DE47" i="25"/>
  <c r="DD47" i="25"/>
  <c r="CU47" i="25"/>
  <c r="BX185" i="20" a="1"/>
  <c r="BX185" i="20" s="1"/>
  <c r="CI185" i="20" a="1"/>
  <c r="CI185" i="20" s="1"/>
  <c r="Y185" i="20" a="1"/>
  <c r="Y185" i="20" s="1"/>
  <c r="Y264" i="20" s="1"/>
  <c r="AJ185" i="20" a="1"/>
  <c r="AJ185" i="20" s="1"/>
  <c r="BA185" i="20" a="1"/>
  <c r="BA185" i="20" s="1"/>
  <c r="AB185" i="20" a="1"/>
  <c r="AB185" i="20" s="1"/>
  <c r="AA187" i="20" a="1"/>
  <c r="AA187" i="20" s="1"/>
  <c r="Z187" i="20" a="1"/>
  <c r="Z187" i="20" s="1"/>
  <c r="Z266" i="20" s="1"/>
  <c r="W187" i="20" a="1"/>
  <c r="W187" i="20" s="1"/>
  <c r="W266" i="20" s="1"/>
  <c r="Y187" i="20" a="1"/>
  <c r="Y187" i="20" s="1"/>
  <c r="Y266" i="20" s="1"/>
  <c r="BC185" i="20" a="1"/>
  <c r="BC185" i="20" s="1"/>
  <c r="AB187" i="20" a="1"/>
  <c r="AB187" i="20" s="1"/>
  <c r="X187" i="20" a="1"/>
  <c r="X187" i="20" s="1"/>
  <c r="X266" i="20" s="1"/>
  <c r="BM187" i="20" a="1"/>
  <c r="BM187" i="20" s="1"/>
  <c r="W185" i="20" a="1"/>
  <c r="W185" i="20" s="1"/>
  <c r="W264" i="20" s="1"/>
  <c r="CM187" i="20" a="1"/>
  <c r="CM187" i="20" s="1"/>
  <c r="AZ187" i="20" a="1"/>
  <c r="AZ187" i="20" s="1"/>
  <c r="BN185" i="20" a="1"/>
  <c r="BN185" i="20" s="1"/>
  <c r="CJ187" i="20" a="1"/>
  <c r="CJ187" i="20" s="1"/>
  <c r="CN185" i="20" a="1"/>
  <c r="CN185" i="20" s="1"/>
  <c r="AK187" i="20" a="1"/>
  <c r="AK187" i="20" s="1"/>
  <c r="X185" i="20" a="1"/>
  <c r="X185" i="20" s="1"/>
  <c r="X264" i="20" s="1"/>
  <c r="AU185" i="20" a="1"/>
  <c r="AU185" i="20" s="1"/>
  <c r="AR185" i="20" a="1"/>
  <c r="AR185" i="20" s="1"/>
  <c r="CA187" i="20" a="1"/>
  <c r="CA187" i="20" s="1"/>
  <c r="AH187" i="20" a="1"/>
  <c r="AH187" i="20" s="1"/>
  <c r="BR187" i="20" a="1"/>
  <c r="BR187" i="20" s="1"/>
  <c r="CM185" i="20" a="1"/>
  <c r="CM185" i="20" s="1"/>
  <c r="BP187" i="20" a="1"/>
  <c r="BP187" i="20" s="1"/>
  <c r="CB185" i="20" a="1"/>
  <c r="CB185" i="20" s="1"/>
  <c r="AU187" i="20" a="1"/>
  <c r="AU187" i="20" s="1"/>
  <c r="AH185" i="20" a="1"/>
  <c r="AH185" i="20" s="1"/>
  <c r="BC187" i="20" a="1"/>
  <c r="BC187" i="20" s="1"/>
  <c r="BG185" i="20" a="1"/>
  <c r="BG185" i="20" s="1"/>
  <c r="AD185" i="20" a="1"/>
  <c r="AD185" i="20" s="1"/>
  <c r="CB187" i="20" a="1"/>
  <c r="CB187" i="20" s="1"/>
  <c r="BW185" i="20" a="1"/>
  <c r="BW185" i="20" s="1"/>
  <c r="CH185" i="20" a="1"/>
  <c r="CH185" i="20" s="1"/>
  <c r="BT187" i="20" a="1"/>
  <c r="BT187" i="20" s="1"/>
  <c r="BV185" i="20" a="1"/>
  <c r="BV185" i="20" s="1"/>
  <c r="AR187" i="20" a="1"/>
  <c r="AR187" i="20" s="1"/>
  <c r="CL185" i="20" a="1"/>
  <c r="CL185" i="20" s="1"/>
  <c r="CG187" i="20" a="1"/>
  <c r="CG187" i="20" s="1"/>
  <c r="BQ187" i="20" a="1"/>
  <c r="BQ187" i="20" s="1"/>
  <c r="AY187" i="20" a="1"/>
  <c r="AY187" i="20" s="1"/>
  <c r="BE185" i="20" a="1"/>
  <c r="BE185" i="20" s="1"/>
  <c r="BJ185" i="20" a="1"/>
  <c r="BJ185" i="20" s="1"/>
  <c r="CO187" i="20" a="1"/>
  <c r="CO187" i="20" s="1"/>
  <c r="BQ185" i="20" a="1"/>
  <c r="BQ185" i="20" s="1"/>
  <c r="BW187" i="20" a="1"/>
  <c r="BW187" i="20" s="1"/>
  <c r="BO185" i="20" a="1"/>
  <c r="BO185" i="20" s="1"/>
  <c r="CN187" i="20" a="1"/>
  <c r="CN187" i="20" s="1"/>
  <c r="AQ187" i="20" a="1"/>
  <c r="AQ187" i="20" s="1"/>
  <c r="AG187" i="20" a="1"/>
  <c r="AG187" i="20" s="1"/>
  <c r="BS187" i="20" a="1"/>
  <c r="BS187" i="20" s="1"/>
  <c r="AF185" i="20" a="1"/>
  <c r="AF185" i="20" s="1"/>
  <c r="AW185" i="20" a="1"/>
  <c r="AW185" i="20" s="1"/>
  <c r="BS185" i="20" a="1"/>
  <c r="BS185" i="20" s="1"/>
  <c r="CC185" i="20" a="1"/>
  <c r="CC185" i="20" s="1"/>
  <c r="BV187" i="20" a="1"/>
  <c r="BV187" i="20" s="1"/>
  <c r="BL187" i="20" a="1"/>
  <c r="BL187" i="20" s="1"/>
  <c r="CJ185" i="20" a="1"/>
  <c r="CJ185" i="20" s="1"/>
  <c r="AF187" i="20" a="1"/>
  <c r="AF187" i="20" s="1"/>
  <c r="CL187" i="20" a="1"/>
  <c r="CL187" i="20" s="1"/>
  <c r="CI187" i="20" a="1"/>
  <c r="CI187" i="20" s="1"/>
  <c r="AI187" i="20" a="1"/>
  <c r="AI187" i="20" s="1"/>
  <c r="AO185" i="20" a="1"/>
  <c r="AO185" i="20" s="1"/>
  <c r="AI185" i="20" a="1"/>
  <c r="AI185" i="20" s="1"/>
  <c r="CO185" i="20" a="1"/>
  <c r="CO185" i="20" s="1"/>
  <c r="BU185" i="20" a="1"/>
  <c r="BU185" i="20" s="1"/>
  <c r="BT185" i="20" a="1"/>
  <c r="BT185" i="20" s="1"/>
  <c r="AP187" i="20" a="1"/>
  <c r="AP187" i="20" s="1"/>
  <c r="BM185" i="20" a="1"/>
  <c r="BM185" i="20" s="1"/>
  <c r="AE187" i="20" a="1"/>
  <c r="AE187" i="20" s="1"/>
  <c r="AL187" i="20" a="1"/>
  <c r="AL187" i="20" s="1"/>
  <c r="BU187" i="20" a="1"/>
  <c r="BU187" i="20" s="1"/>
  <c r="AY185" i="20" a="1"/>
  <c r="AY185" i="20" s="1"/>
  <c r="CK185" i="20" a="1"/>
  <c r="CK185" i="20" s="1"/>
  <c r="BD185" i="20" a="1"/>
  <c r="BD185" i="20" s="1"/>
  <c r="AP185" i="20" a="1"/>
  <c r="AP185" i="20" s="1"/>
  <c r="BH185" i="20" a="1"/>
  <c r="BH185" i="20" s="1"/>
  <c r="AX187" i="20" a="1"/>
  <c r="AX187" i="20" s="1"/>
  <c r="BI187" i="20" a="1"/>
  <c r="BI187" i="20" s="1"/>
  <c r="BY185" i="20" a="1"/>
  <c r="BY185" i="20" s="1"/>
  <c r="AW187" i="20" a="1"/>
  <c r="AW187" i="20" s="1"/>
  <c r="CA185" i="20" a="1"/>
  <c r="CA185" i="20" s="1"/>
  <c r="AD187" i="20" a="1"/>
  <c r="AD187" i="20" s="1"/>
  <c r="BB187" i="20" a="1"/>
  <c r="BB187" i="20" s="1"/>
  <c r="BR185" i="20" a="1"/>
  <c r="BR185" i="20" s="1"/>
  <c r="Z185" i="20" a="1"/>
  <c r="Z185" i="20" s="1"/>
  <c r="Z264" i="20" s="1"/>
  <c r="AN187" i="20" a="1"/>
  <c r="AN187" i="20" s="1"/>
  <c r="BX187" i="20" a="1"/>
  <c r="BX187" i="20" s="1"/>
  <c r="AT185" i="20" a="1"/>
  <c r="AT185" i="20" s="1"/>
  <c r="AQ185" i="20" a="1"/>
  <c r="AQ185" i="20" s="1"/>
  <c r="AG185" i="20" a="1"/>
  <c r="AG185" i="20" s="1"/>
  <c r="AX185" i="20" a="1"/>
  <c r="AX185" i="20" s="1"/>
  <c r="AJ187" i="20" a="1"/>
  <c r="AJ187" i="20" s="1"/>
  <c r="AV187" i="20" a="1"/>
  <c r="AV187" i="20" s="1"/>
  <c r="CD185" i="20" a="1"/>
  <c r="CD185" i="20" s="1"/>
  <c r="BE187" i="20" a="1"/>
  <c r="BE187" i="20" s="1"/>
  <c r="AT187" i="20" a="1"/>
  <c r="AT187" i="20" s="1"/>
  <c r="AC187" i="20" a="1"/>
  <c r="AC187" i="20" s="1"/>
  <c r="BO187" i="20" a="1"/>
  <c r="BO187" i="20" s="1"/>
  <c r="CE185" i="20" a="1"/>
  <c r="CE185" i="20" s="1"/>
  <c r="CD187" i="20" a="1"/>
  <c r="CD187" i="20" s="1"/>
  <c r="AC185" i="20" a="1"/>
  <c r="AC185" i="20" s="1"/>
  <c r="BG187" i="20" a="1"/>
  <c r="BG187" i="20" s="1"/>
  <c r="AA185" i="20" a="1"/>
  <c r="AA185" i="20" s="1"/>
  <c r="AZ185" i="20" a="1"/>
  <c r="AZ185" i="20" s="1"/>
  <c r="BF185" i="20" a="1"/>
  <c r="BF185" i="20" s="1"/>
  <c r="AL185" i="20" a="1"/>
  <c r="AL185" i="20" s="1"/>
  <c r="AO187" i="20" a="1"/>
  <c r="AO187" i="20" s="1"/>
  <c r="CH187" i="20" a="1"/>
  <c r="CH187" i="20" s="1"/>
  <c r="BP185" i="20" a="1"/>
  <c r="BP185" i="20" s="1"/>
  <c r="CG185" i="20" a="1"/>
  <c r="CG185" i="20" s="1"/>
  <c r="BH187" i="20" a="1"/>
  <c r="BH187" i="20" s="1"/>
  <c r="CF187" i="20" a="1"/>
  <c r="CF187" i="20" s="1"/>
  <c r="CF185" i="20" a="1"/>
  <c r="CF185" i="20" s="1"/>
  <c r="AE185" i="20" a="1"/>
  <c r="AE185" i="20" s="1"/>
  <c r="CE187" i="20" a="1"/>
  <c r="CE187" i="20" s="1"/>
  <c r="AV185" i="20" a="1"/>
  <c r="AV185" i="20" s="1"/>
  <c r="BB185" i="20" a="1"/>
  <c r="BB185" i="20" s="1"/>
  <c r="AN185" i="20" a="1"/>
  <c r="AN185" i="20" s="1"/>
  <c r="AM185" i="20" a="1"/>
  <c r="AM185" i="20" s="1"/>
  <c r="AS185" i="20" a="1"/>
  <c r="AS185" i="20" s="1"/>
  <c r="BK187" i="20" a="1"/>
  <c r="BK187" i="20" s="1"/>
  <c r="BY187" i="20" a="1"/>
  <c r="BY187" i="20" s="1"/>
  <c r="BA187" i="20" a="1"/>
  <c r="BA187" i="20" s="1"/>
  <c r="BN187" i="20" a="1"/>
  <c r="BN187" i="20" s="1"/>
  <c r="AM187" i="20" a="1"/>
  <c r="AM187" i="20" s="1"/>
  <c r="BJ187" i="20" a="1"/>
  <c r="BJ187" i="20" s="1"/>
  <c r="BK185" i="20" a="1"/>
  <c r="BK185" i="20" s="1"/>
  <c r="BL185" i="20" a="1"/>
  <c r="BL185" i="20" s="1"/>
  <c r="BI185" i="20" a="1"/>
  <c r="BI185" i="20" s="1"/>
  <c r="AK185" i="20" a="1"/>
  <c r="AK185" i="20" s="1"/>
  <c r="BF187" i="20" a="1"/>
  <c r="BF187" i="20" s="1"/>
  <c r="CK187" i="20" a="1"/>
  <c r="CK187" i="20" s="1"/>
  <c r="AS187" i="20" a="1"/>
  <c r="AS187" i="20" s="1"/>
  <c r="CC187" i="20" a="1"/>
  <c r="CC187" i="20" s="1"/>
  <c r="BZ187" i="20" a="1"/>
  <c r="BZ187" i="20" s="1"/>
  <c r="BZ185" i="20" a="1"/>
  <c r="BZ185" i="20" s="1"/>
  <c r="BD187" i="20" a="1"/>
  <c r="BD187" i="20" s="1"/>
  <c r="C122" i="25"/>
  <c r="C127" i="25" s="1"/>
  <c r="M149" i="20"/>
  <c r="Q149" i="20"/>
  <c r="W149" i="20"/>
  <c r="I149" i="20"/>
  <c r="AE149" i="20"/>
  <c r="P149" i="20"/>
  <c r="H149" i="20"/>
  <c r="S149" i="20"/>
  <c r="J149" i="20"/>
  <c r="O149" i="20"/>
  <c r="U149" i="20"/>
  <c r="K149" i="20"/>
  <c r="R149" i="20"/>
  <c r="X149" i="20"/>
  <c r="Z149" i="20"/>
  <c r="N149" i="20"/>
  <c r="V149" i="20"/>
  <c r="C20" i="26" s="1"/>
  <c r="C34" i="26" s="1"/>
  <c r="F149" i="20"/>
  <c r="AB149" i="20"/>
  <c r="T149" i="20"/>
  <c r="G149" i="20"/>
  <c r="AC149" i="20"/>
  <c r="AA149" i="20"/>
  <c r="Y149" i="20"/>
  <c r="AD149" i="20"/>
  <c r="BJ47" i="25"/>
  <c r="C291" i="25" a="1"/>
  <c r="C291" i="25" s="1"/>
  <c r="C284" i="25" a="1"/>
  <c r="C284" i="25" s="1"/>
  <c r="C289" i="25" a="1"/>
  <c r="C289" i="25" s="1"/>
  <c r="C293" i="25" a="1"/>
  <c r="C293" i="25" s="1"/>
  <c r="C290" i="25" a="1"/>
  <c r="C290" i="25" s="1"/>
  <c r="C287" i="25" a="1"/>
  <c r="C287" i="25" s="1"/>
  <c r="C282" i="25" a="1"/>
  <c r="C282" i="25" s="1"/>
  <c r="C292" i="25" a="1"/>
  <c r="C292" i="25" s="1"/>
  <c r="C279" i="25" a="1"/>
  <c r="C279" i="25" s="1"/>
  <c r="C267" i="25" a="1"/>
  <c r="C267" i="25" s="1"/>
  <c r="C280" i="25" a="1"/>
  <c r="C280" i="25" s="1"/>
  <c r="C272" i="25" a="1"/>
  <c r="C272" i="25" s="1"/>
  <c r="C277" i="25" a="1"/>
  <c r="C277" i="25" s="1"/>
  <c r="C288" i="25" a="1"/>
  <c r="C288" i="25" s="1"/>
  <c r="C286" i="25" a="1"/>
  <c r="C286" i="25" s="1"/>
  <c r="C276" i="25" a="1"/>
  <c r="C276" i="25" s="1"/>
  <c r="C273" i="25" a="1"/>
  <c r="C273" i="25" s="1"/>
  <c r="C274" i="25" a="1"/>
  <c r="C274" i="25" s="1"/>
  <c r="C275" i="25" a="1"/>
  <c r="C275" i="25" s="1"/>
  <c r="C269" i="25" a="1"/>
  <c r="C269" i="25" s="1"/>
  <c r="C278" i="25" a="1"/>
  <c r="C278" i="25" s="1"/>
  <c r="C265" i="25"/>
  <c r="C270" i="25" a="1"/>
  <c r="C270" i="25" s="1"/>
  <c r="C268" i="25" a="1"/>
  <c r="C268" i="25" s="1"/>
  <c r="C283" i="25" a="1"/>
  <c r="C283" i="25" s="1"/>
  <c r="C281" i="25" a="1"/>
  <c r="C281" i="25" s="1"/>
  <c r="C271" i="25" a="1"/>
  <c r="C271" i="25" s="1"/>
  <c r="C285" i="25" a="1"/>
  <c r="C285" i="25" s="1"/>
  <c r="C266" i="25" a="1"/>
  <c r="C266" i="25" s="1"/>
  <c r="CP118" i="25"/>
  <c r="CP117" i="25"/>
  <c r="DC46" i="25"/>
  <c r="DC47" i="25"/>
  <c r="C224" i="25" a="1"/>
  <c r="C224" i="25" s="1"/>
  <c r="C222" i="25" a="1"/>
  <c r="C222" i="25" s="1"/>
  <c r="C223" i="25" a="1"/>
  <c r="C223" i="25" s="1"/>
  <c r="C221" i="25" a="1"/>
  <c r="C221" i="25" s="1"/>
  <c r="C213" i="25" a="1"/>
  <c r="C213" i="25" s="1"/>
  <c r="C226" i="25" a="1"/>
  <c r="C226" i="25" s="1"/>
  <c r="C211" i="25" a="1"/>
  <c r="C211" i="25" s="1"/>
  <c r="C200" i="25" a="1"/>
  <c r="C200" i="25" s="1"/>
  <c r="C205" i="25" a="1"/>
  <c r="C205" i="25" s="1"/>
  <c r="C198" i="25"/>
  <c r="C219" i="25" a="1"/>
  <c r="C219" i="25" s="1"/>
  <c r="C208" i="25" a="1"/>
  <c r="C208" i="25" s="1"/>
  <c r="C225" i="25" a="1"/>
  <c r="C225" i="25" s="1"/>
  <c r="C212" i="25" a="1"/>
  <c r="C212" i="25" s="1"/>
  <c r="C218" i="25" a="1"/>
  <c r="C218" i="25" s="1"/>
  <c r="C207" i="25" a="1"/>
  <c r="C207" i="25" s="1"/>
  <c r="C204" i="25" a="1"/>
  <c r="C204" i="25" s="1"/>
  <c r="C220" i="25" a="1"/>
  <c r="C220" i="25" s="1"/>
  <c r="C217" i="25" a="1"/>
  <c r="C217" i="25" s="1"/>
  <c r="C206" i="25" a="1"/>
  <c r="C206" i="25" s="1"/>
  <c r="C203" i="25" a="1"/>
  <c r="C203" i="25" s="1"/>
  <c r="C199" i="25" a="1"/>
  <c r="C199" i="25" s="1"/>
  <c r="C215" i="25" a="1"/>
  <c r="C215" i="25" s="1"/>
  <c r="C209" i="25" a="1"/>
  <c r="C209" i="25" s="1"/>
  <c r="C202" i="25" a="1"/>
  <c r="C202" i="25" s="1"/>
  <c r="C210" i="25" a="1"/>
  <c r="C210" i="25" s="1"/>
  <c r="C216" i="25" a="1"/>
  <c r="C216" i="25" s="1"/>
  <c r="C214" i="25" a="1"/>
  <c r="C214" i="25" s="1"/>
  <c r="C201" i="25" a="1"/>
  <c r="C201" i="25" s="1"/>
  <c r="BN47" i="25"/>
  <c r="BX97" i="31"/>
  <c r="BX150" i="31" s="1" a="1"/>
  <c r="BX150" i="31" s="1"/>
  <c r="BI47" i="25"/>
  <c r="BI45" i="25"/>
  <c r="G57" i="31"/>
  <c r="U75" i="31"/>
  <c r="U82" i="31"/>
  <c r="W44" i="31"/>
  <c r="V66" i="31"/>
  <c r="BB80" i="31"/>
  <c r="G80" i="31"/>
  <c r="G84" i="31" s="1"/>
  <c r="H51" i="31" a="1"/>
  <c r="H51" i="31" s="1"/>
  <c r="Q51" i="31" a="1"/>
  <c r="Q51" i="31" s="1"/>
  <c r="R80" i="31"/>
  <c r="R84" i="31" s="1"/>
  <c r="AO80" i="31"/>
  <c r="BG80" i="31"/>
  <c r="M80" i="31"/>
  <c r="M84" i="31" s="1"/>
  <c r="V80" i="31"/>
  <c r="N80" i="31"/>
  <c r="N84" i="31" s="1"/>
  <c r="O51" i="31" a="1"/>
  <c r="O51" i="31" s="1"/>
  <c r="N51" i="31" a="1"/>
  <c r="N51" i="31" s="1"/>
  <c r="K80" i="31"/>
  <c r="K84" i="31" s="1"/>
  <c r="M51" i="31" a="1"/>
  <c r="M51" i="31" s="1"/>
  <c r="R50" i="31" a="1"/>
  <c r="R50" i="31" s="1"/>
  <c r="H50" i="31" a="1"/>
  <c r="H50" i="31" s="1"/>
  <c r="AB80" i="31"/>
  <c r="AH80" i="31"/>
  <c r="T51" i="31" a="1"/>
  <c r="T51" i="31" s="1"/>
  <c r="AF80" i="31"/>
  <c r="AC51" i="31" a="1"/>
  <c r="AC51" i="31" s="1"/>
  <c r="W51" i="31" a="1"/>
  <c r="W51" i="31" s="1"/>
  <c r="AP80" i="31"/>
  <c r="Y80" i="31"/>
  <c r="S50" i="31" a="1"/>
  <c r="S50" i="31" s="1"/>
  <c r="AN80" i="31"/>
  <c r="AH51" i="31" a="1"/>
  <c r="AH51" i="31" s="1"/>
  <c r="AI80" i="31"/>
  <c r="AD80" i="31"/>
  <c r="Z80" i="31"/>
  <c r="AK80" i="31"/>
  <c r="J51" i="31" a="1"/>
  <c r="J51" i="31" s="1"/>
  <c r="I51" i="31" a="1"/>
  <c r="I51" i="31" s="1"/>
  <c r="K51" i="31" a="1"/>
  <c r="K51" i="31" s="1"/>
  <c r="L51" i="31" a="1"/>
  <c r="L51" i="31" s="1"/>
  <c r="J80" i="31"/>
  <c r="J84" i="31" s="1"/>
  <c r="U80" i="31"/>
  <c r="I80" i="31"/>
  <c r="I84" i="31" s="1"/>
  <c r="AJ80" i="31"/>
  <c r="P51" i="31" a="1"/>
  <c r="P51" i="31" s="1"/>
  <c r="N50" i="31" a="1"/>
  <c r="N50" i="31" s="1"/>
  <c r="X80" i="31"/>
  <c r="AE80" i="31"/>
  <c r="T80" i="31"/>
  <c r="T84" i="31" s="1"/>
  <c r="S51" i="31" a="1"/>
  <c r="S51" i="31" s="1"/>
  <c r="AM80" i="31"/>
  <c r="X50" i="31" a="1"/>
  <c r="X50" i="31" s="1"/>
  <c r="L50" i="31" a="1"/>
  <c r="L50" i="31" s="1"/>
  <c r="Q50" i="31" a="1"/>
  <c r="Q50" i="31" s="1"/>
  <c r="AA80" i="31"/>
  <c r="J50" i="31" a="1"/>
  <c r="J50" i="31" s="1"/>
  <c r="V50" i="31" a="1"/>
  <c r="V50" i="31" s="1"/>
  <c r="U50" i="31" a="1"/>
  <c r="U50" i="31" s="1"/>
  <c r="AC50" i="31" a="1"/>
  <c r="AC50" i="31" s="1"/>
  <c r="P50" i="31" a="1"/>
  <c r="P50" i="31" s="1"/>
  <c r="U51" i="31" a="1"/>
  <c r="U51" i="31" s="1"/>
  <c r="AG80" i="31"/>
  <c r="L80" i="31"/>
  <c r="L84" i="31" s="1"/>
  <c r="W80" i="31"/>
  <c r="AL80" i="31"/>
  <c r="K50" i="31" a="1"/>
  <c r="K50" i="31" s="1"/>
  <c r="I50" i="31" a="1"/>
  <c r="I50" i="31" s="1"/>
  <c r="O80" i="31"/>
  <c r="O84" i="31" s="1"/>
  <c r="Y50" i="31" a="1"/>
  <c r="Y50" i="31" s="1"/>
  <c r="AS80" i="31"/>
  <c r="AB50" i="31" a="1"/>
  <c r="AB50" i="31" s="1"/>
  <c r="AA50" i="31" a="1"/>
  <c r="AA50" i="31" s="1"/>
  <c r="AA51" i="31" a="1"/>
  <c r="AA51" i="31" s="1"/>
  <c r="P80" i="31"/>
  <c r="P84" i="31" s="1"/>
  <c r="S80" i="31"/>
  <c r="S84" i="31" s="1"/>
  <c r="H80" i="31"/>
  <c r="H84" i="31" s="1"/>
  <c r="R51" i="31" a="1"/>
  <c r="R51" i="31" s="1"/>
  <c r="AF51" i="31" a="1"/>
  <c r="AF51" i="31" s="1"/>
  <c r="AB51" i="31" a="1"/>
  <c r="AB51" i="31" s="1"/>
  <c r="Z50" i="31" a="1"/>
  <c r="Z50" i="31" s="1"/>
  <c r="Z51" i="31" a="1"/>
  <c r="Z51" i="31" s="1"/>
  <c r="AD51" i="31" a="1"/>
  <c r="AD51" i="31" s="1"/>
  <c r="Y51" i="31" a="1"/>
  <c r="Y51" i="31" s="1"/>
  <c r="AG51" i="31" a="1"/>
  <c r="AG51" i="31" s="1"/>
  <c r="AI51" i="31" a="1"/>
  <c r="AI51" i="31" s="1"/>
  <c r="BH80" i="31"/>
  <c r="X51" i="31" a="1"/>
  <c r="X51" i="31" s="1"/>
  <c r="V51" i="31" a="1"/>
  <c r="V51" i="31" s="1"/>
  <c r="AE51" i="31" a="1"/>
  <c r="AE51" i="31" s="1"/>
  <c r="W50" i="31" a="1"/>
  <c r="W50" i="31" s="1"/>
  <c r="O50" i="31" a="1"/>
  <c r="O50" i="31" s="1"/>
  <c r="M50" i="31" a="1"/>
  <c r="M50" i="31" s="1"/>
  <c r="AR80" i="31"/>
  <c r="Q80" i="31"/>
  <c r="Q84" i="31" s="1"/>
  <c r="AG50" i="31" a="1"/>
  <c r="AG50" i="31" s="1"/>
  <c r="T50" i="31" a="1"/>
  <c r="T50" i="31" s="1"/>
  <c r="BJ80" i="31"/>
  <c r="AC80" i="31"/>
  <c r="AX80" i="31"/>
  <c r="AV80" i="31"/>
  <c r="BC80" i="31"/>
  <c r="AU80" i="31"/>
  <c r="BF80" i="31"/>
  <c r="AY80" i="31"/>
  <c r="AZ80" i="31"/>
  <c r="AW80" i="31"/>
  <c r="BD80" i="31"/>
  <c r="BE80" i="31"/>
  <c r="AH50" i="31" a="1"/>
  <c r="AH50" i="31" s="1"/>
  <c r="AT80" i="31"/>
  <c r="BA80" i="31"/>
  <c r="BI80" i="31"/>
  <c r="AI50" i="31" a="1"/>
  <c r="AI50" i="31" s="1"/>
  <c r="AF50" i="31" a="1"/>
  <c r="AF50" i="31" s="1"/>
  <c r="AD50" i="31" a="1"/>
  <c r="AD50" i="31" s="1"/>
  <c r="AE50" i="31" a="1"/>
  <c r="AE50" i="31" s="1"/>
  <c r="AQ80" i="31"/>
  <c r="BP80" i="31"/>
  <c r="AW141" i="31"/>
  <c r="BQ56" i="31"/>
  <c r="AT53" i="31"/>
  <c r="BM55" i="31"/>
  <c r="AU53" i="31"/>
  <c r="BN55" i="31"/>
  <c r="AJ53" i="31"/>
  <c r="BC55" i="31"/>
  <c r="AS55" i="31"/>
  <c r="AR55" i="31"/>
  <c r="AQ55" i="31"/>
  <c r="BA55" i="31"/>
  <c r="AO55" i="31"/>
  <c r="AZ55" i="31"/>
  <c r="AM55" i="31"/>
  <c r="AY55" i="31"/>
  <c r="AN55" i="31"/>
  <c r="AJ55" i="31"/>
  <c r="AV55" i="31"/>
  <c r="AT55" i="31"/>
  <c r="AL55" i="31"/>
  <c r="AW55" i="31"/>
  <c r="BB55" i="31"/>
  <c r="AU55" i="31"/>
  <c r="AP55" i="31"/>
  <c r="AK55" i="31"/>
  <c r="AX55" i="31"/>
  <c r="BI55" i="31"/>
  <c r="AP53" i="31"/>
  <c r="AS53" i="31"/>
  <c r="BL55" i="31"/>
  <c r="BD55" i="31"/>
  <c r="AK53" i="31"/>
  <c r="AR53" i="31"/>
  <c r="BK55" i="31"/>
  <c r="AO53" i="31"/>
  <c r="BH55" i="31"/>
  <c r="BR52" i="31" a="1"/>
  <c r="BR52" i="31" s="1"/>
  <c r="BQ54" i="31"/>
  <c r="BQ52" i="31" a="1"/>
  <c r="BQ52" i="31" s="1"/>
  <c r="AQ53" i="31"/>
  <c r="BJ55" i="31"/>
  <c r="BO106" i="31"/>
  <c r="BP53" i="31"/>
  <c r="BO55" i="31"/>
  <c r="AV53" i="31"/>
  <c r="BO105" i="31"/>
  <c r="BG55" i="31"/>
  <c r="AN53" i="31"/>
  <c r="BF55" i="31"/>
  <c r="AM53" i="31"/>
  <c r="BE55" i="31"/>
  <c r="AW110" i="31"/>
  <c r="AW109" i="31"/>
  <c r="AW140" i="31"/>
  <c r="CE36" i="31"/>
  <c r="CE39" i="31" s="1"/>
  <c r="CE124" i="31"/>
  <c r="CE127" i="31" s="1"/>
  <c r="CE123" i="31"/>
  <c r="CE126" i="31" s="1"/>
  <c r="CE37" i="31"/>
  <c r="CE40" i="31" s="1"/>
  <c r="U169" i="31"/>
  <c r="U162" i="31"/>
  <c r="T184" i="31"/>
  <c r="T194" i="31" s="1"/>
  <c r="W131" i="31"/>
  <c r="W153" i="31" s="1"/>
  <c r="AY156" i="31"/>
  <c r="BR160" i="31"/>
  <c r="AY152" i="31"/>
  <c r="BI152" i="31"/>
  <c r="BI156" i="31"/>
  <c r="CB160" i="31"/>
  <c r="AX152" i="31"/>
  <c r="AX156" i="31"/>
  <c r="BQ160" i="31"/>
  <c r="BM156" i="31"/>
  <c r="BM152" i="31"/>
  <c r="CF160" i="31"/>
  <c r="CM160" i="31"/>
  <c r="BT156" i="31"/>
  <c r="BT152" i="31"/>
  <c r="CN156" i="31"/>
  <c r="CN152" i="31"/>
  <c r="CH156" i="31"/>
  <c r="CH152" i="31"/>
  <c r="CL152" i="31"/>
  <c r="CL156" i="31"/>
  <c r="AM156" i="31"/>
  <c r="AM152" i="31"/>
  <c r="BF160" i="31"/>
  <c r="AI156" i="31"/>
  <c r="BB160" i="31"/>
  <c r="AI152" i="31"/>
  <c r="BN152" i="31"/>
  <c r="BN156" i="31"/>
  <c r="CG160" i="31"/>
  <c r="BZ160" i="31"/>
  <c r="BG156" i="31"/>
  <c r="BG152" i="31"/>
  <c r="BB156" i="31"/>
  <c r="BB152" i="31"/>
  <c r="BU160" i="31"/>
  <c r="CE156" i="31"/>
  <c r="CE152" i="31"/>
  <c r="CB156" i="31"/>
  <c r="CB152" i="31"/>
  <c r="BE156" i="31"/>
  <c r="BE152" i="31"/>
  <c r="BX160" i="31"/>
  <c r="BU156" i="31"/>
  <c r="BU152" i="31"/>
  <c r="CN160" i="31"/>
  <c r="AJ156" i="31"/>
  <c r="BC160" i="31"/>
  <c r="AJ152" i="31"/>
  <c r="AU156" i="31"/>
  <c r="AU152" i="31"/>
  <c r="BN160" i="31"/>
  <c r="AW160" i="31"/>
  <c r="AD156" i="31"/>
  <c r="AD152" i="31"/>
  <c r="BJ156" i="31"/>
  <c r="CC160" i="31"/>
  <c r="BJ152" i="31"/>
  <c r="CA156" i="31"/>
  <c r="CA152" i="31"/>
  <c r="BW156" i="31"/>
  <c r="BW152" i="31"/>
  <c r="AZ156" i="31"/>
  <c r="AZ152" i="31"/>
  <c r="BS160" i="31"/>
  <c r="BH156" i="31"/>
  <c r="BH152" i="31"/>
  <c r="CA160" i="31"/>
  <c r="CD152" i="31"/>
  <c r="CD156" i="31"/>
  <c r="CF156" i="31"/>
  <c r="CF152" i="31"/>
  <c r="CC156" i="31"/>
  <c r="CC152" i="31"/>
  <c r="BR156" i="31"/>
  <c r="BR152" i="31"/>
  <c r="CK160" i="31"/>
  <c r="BZ156" i="31"/>
  <c r="BZ152" i="31"/>
  <c r="BV152" i="31"/>
  <c r="BV156" i="31"/>
  <c r="AE156" i="31"/>
  <c r="AE152" i="31"/>
  <c r="AX160" i="31"/>
  <c r="BJ160" i="31"/>
  <c r="AQ156" i="31"/>
  <c r="AQ152" i="31"/>
  <c r="AN152" i="31"/>
  <c r="AN156" i="31"/>
  <c r="BG160" i="31"/>
  <c r="AK156" i="31"/>
  <c r="AK152" i="31"/>
  <c r="BD160" i="31"/>
  <c r="AF152" i="31"/>
  <c r="AF156" i="31"/>
  <c r="AY160" i="31"/>
  <c r="AW156" i="31"/>
  <c r="AW152" i="31"/>
  <c r="BP160" i="31"/>
  <c r="BF152" i="31"/>
  <c r="BF156" i="31"/>
  <c r="BY160" i="31"/>
  <c r="BK156" i="31"/>
  <c r="BK152" i="31"/>
  <c r="CD160" i="31"/>
  <c r="BC156" i="31"/>
  <c r="BC152" i="31"/>
  <c r="BV160" i="31"/>
  <c r="BX156" i="31"/>
  <c r="BX152" i="31"/>
  <c r="CG156" i="31"/>
  <c r="CG152" i="31"/>
  <c r="AT156" i="31"/>
  <c r="BM160" i="31"/>
  <c r="AT152" i="31"/>
  <c r="AO156" i="31"/>
  <c r="AO152" i="31"/>
  <c r="BH160" i="31"/>
  <c r="AS152" i="31"/>
  <c r="AS156" i="31"/>
  <c r="BL160" i="31"/>
  <c r="AL156" i="31"/>
  <c r="AL152" i="31"/>
  <c r="BE160" i="31"/>
  <c r="BL156" i="31"/>
  <c r="CE160" i="31"/>
  <c r="BL152" i="31"/>
  <c r="CM156" i="31"/>
  <c r="CM152" i="31"/>
  <c r="BS156" i="31"/>
  <c r="BS152" i="31"/>
  <c r="CL160" i="31"/>
  <c r="CJ156" i="31"/>
  <c r="CJ152" i="31"/>
  <c r="CK156" i="31"/>
  <c r="CK152" i="31"/>
  <c r="BA156" i="31"/>
  <c r="BA152" i="31"/>
  <c r="BT160" i="31"/>
  <c r="AR156" i="31"/>
  <c r="BK160" i="31"/>
  <c r="AR152" i="31"/>
  <c r="BO160" i="31"/>
  <c r="AV152" i="31"/>
  <c r="AV156" i="31"/>
  <c r="AP152" i="31"/>
  <c r="AP156" i="31"/>
  <c r="BI160" i="31"/>
  <c r="AG156" i="31"/>
  <c r="AG152" i="31"/>
  <c r="AZ160" i="31"/>
  <c r="BA160" i="31"/>
  <c r="AH152" i="31"/>
  <c r="AH156" i="31"/>
  <c r="BO156" i="31"/>
  <c r="CH160" i="31"/>
  <c r="BO152" i="31"/>
  <c r="BW160" i="31"/>
  <c r="BD152" i="31"/>
  <c r="BD156" i="31"/>
  <c r="CI156" i="31"/>
  <c r="CI152" i="31"/>
  <c r="BQ156" i="31"/>
  <c r="BQ152" i="31"/>
  <c r="CJ160" i="31"/>
  <c r="BY152" i="31"/>
  <c r="BY156" i="31"/>
  <c r="BP156" i="31"/>
  <c r="BP152" i="31"/>
  <c r="CI160" i="31"/>
  <c r="G79" i="31"/>
  <c r="CB217" i="20" a="1"/>
  <c r="CB217" i="20" s="1"/>
  <c r="CD151" i="31" a="1"/>
  <c r="CD151" i="31" s="1"/>
  <c r="BU215" i="20" a="1"/>
  <c r="BU215" i="20" s="1"/>
  <c r="BQ151" i="31" a="1"/>
  <c r="BQ151" i="31" s="1"/>
  <c r="CI151" i="31" a="1"/>
  <c r="CI151" i="31" s="1"/>
  <c r="CI215" i="20" a="1"/>
  <c r="CI215" i="20" s="1"/>
  <c r="BU151" i="31" a="1"/>
  <c r="BU151" i="31" s="1"/>
  <c r="BS151" i="31" a="1"/>
  <c r="BS151" i="31" s="1"/>
  <c r="CK151" i="31" a="1"/>
  <c r="CK151" i="31" s="1"/>
  <c r="CA151" i="31" a="1"/>
  <c r="CA151" i="31" s="1"/>
  <c r="BX215" i="20" a="1"/>
  <c r="BX215" i="20" s="1"/>
  <c r="BZ217" i="20" a="1"/>
  <c r="BZ217" i="20" s="1"/>
  <c r="BX217" i="20" a="1"/>
  <c r="BX217" i="20" s="1"/>
  <c r="BN217" i="20" a="1"/>
  <c r="BN217" i="20" s="1"/>
  <c r="CE215" i="20" a="1"/>
  <c r="CE215" i="20" s="1"/>
  <c r="BO215" i="20" a="1"/>
  <c r="BO215" i="20" s="1"/>
  <c r="CC151" i="31" a="1"/>
  <c r="CC151" i="31" s="1"/>
  <c r="BM217" i="20" a="1"/>
  <c r="BM217" i="20" s="1"/>
  <c r="CL217" i="20" a="1"/>
  <c r="CL217" i="20" s="1"/>
  <c r="CA215" i="20" a="1"/>
  <c r="CA215" i="20" s="1"/>
  <c r="BN215" i="20" a="1"/>
  <c r="BN215" i="20" s="1"/>
  <c r="BT151" i="31" a="1"/>
  <c r="BT151" i="31" s="1"/>
  <c r="BP151" i="31" a="1"/>
  <c r="BP151" i="31" s="1"/>
  <c r="CH151" i="31" a="1"/>
  <c r="CH151" i="31" s="1"/>
  <c r="CC215" i="20" a="1"/>
  <c r="CC215" i="20" s="1"/>
  <c r="CL215" i="20" a="1"/>
  <c r="CL215" i="20" s="1"/>
  <c r="CO217" i="20" a="1"/>
  <c r="CO217" i="20" s="1"/>
  <c r="BS217" i="20" a="1"/>
  <c r="BS217" i="20" s="1"/>
  <c r="CD217" i="20" a="1"/>
  <c r="CD217" i="20" s="1"/>
  <c r="BR151" i="31" a="1"/>
  <c r="BR151" i="31" s="1"/>
  <c r="BQ217" i="20" a="1"/>
  <c r="BQ217" i="20" s="1"/>
  <c r="CN215" i="20" a="1"/>
  <c r="CN215" i="20" s="1"/>
  <c r="CH215" i="20" a="1"/>
  <c r="CH215" i="20" s="1"/>
  <c r="BZ151" i="31" a="1"/>
  <c r="BZ151" i="31" s="1"/>
  <c r="CF151" i="31" a="1"/>
  <c r="CF151" i="31" s="1"/>
  <c r="CM215" i="20" a="1"/>
  <c r="CM215" i="20" s="1"/>
  <c r="BR215" i="20" a="1"/>
  <c r="BR215" i="20" s="1"/>
  <c r="BW215" i="20" a="1"/>
  <c r="BW215" i="20" s="1"/>
  <c r="BU217" i="20" a="1"/>
  <c r="BU217" i="20" s="1"/>
  <c r="CG217" i="20" a="1"/>
  <c r="CG217" i="20" s="1"/>
  <c r="BW217" i="20" a="1"/>
  <c r="BW217" i="20" s="1"/>
  <c r="CK217" i="20" a="1"/>
  <c r="CK217" i="20" s="1"/>
  <c r="CD215" i="20" a="1"/>
  <c r="CD215" i="20" s="1"/>
  <c r="BY151" i="31" a="1"/>
  <c r="BY151" i="31" s="1"/>
  <c r="BV151" i="31" a="1"/>
  <c r="BV151" i="31" s="1"/>
  <c r="CJ151" i="31" a="1"/>
  <c r="CJ151" i="31" s="1"/>
  <c r="CG151" i="31" a="1"/>
  <c r="CG151" i="31" s="1"/>
  <c r="CG215" i="20" a="1"/>
  <c r="CG215" i="20" s="1"/>
  <c r="BM215" i="20" a="1"/>
  <c r="BM215" i="20" s="1"/>
  <c r="CI217" i="20" a="1"/>
  <c r="CI217" i="20" s="1"/>
  <c r="BY217" i="20" a="1"/>
  <c r="BY217" i="20" s="1"/>
  <c r="BO217" i="20" a="1"/>
  <c r="BO217" i="20" s="1"/>
  <c r="CC217" i="20" a="1"/>
  <c r="CC217" i="20" s="1"/>
  <c r="BS215" i="20" a="1"/>
  <c r="BS215" i="20" s="1"/>
  <c r="CJ215" i="20" a="1"/>
  <c r="CJ215" i="20" s="1"/>
  <c r="CF215" i="20" a="1"/>
  <c r="CF215" i="20" s="1"/>
  <c r="BZ215" i="20" a="1"/>
  <c r="BZ215" i="20" s="1"/>
  <c r="BX151" i="31" a="1"/>
  <c r="BX151" i="31" s="1"/>
  <c r="CE151" i="31" a="1"/>
  <c r="CE151" i="31" s="1"/>
  <c r="CB151" i="31" a="1"/>
  <c r="CB151" i="31" s="1"/>
  <c r="BP215" i="20" a="1"/>
  <c r="BP215" i="20" s="1"/>
  <c r="CO215" i="20" a="1"/>
  <c r="CO215" i="20" s="1"/>
  <c r="CK215" i="20" a="1"/>
  <c r="CK215" i="20" s="1"/>
  <c r="CA217" i="20" a="1"/>
  <c r="CA217" i="20" s="1"/>
  <c r="BP217" i="20" a="1"/>
  <c r="BP217" i="20" s="1"/>
  <c r="CM217" i="20" a="1"/>
  <c r="CM217" i="20" s="1"/>
  <c r="BT217" i="20" a="1"/>
  <c r="BT217" i="20" s="1"/>
  <c r="BY215" i="20" a="1"/>
  <c r="BY215" i="20" s="1"/>
  <c r="BQ215" i="20" a="1"/>
  <c r="BQ215" i="20" s="1"/>
  <c r="BW151" i="31" a="1"/>
  <c r="BW151" i="31" s="1"/>
  <c r="CB215" i="20" a="1"/>
  <c r="CB215" i="20" s="1"/>
  <c r="BT215" i="20" a="1"/>
  <c r="BT215" i="20" s="1"/>
  <c r="BV215" i="20" a="1"/>
  <c r="BV215" i="20" s="1"/>
  <c r="BR217" i="20" a="1"/>
  <c r="BR217" i="20" s="1"/>
  <c r="CN217" i="20" a="1"/>
  <c r="CN217" i="20" s="1"/>
  <c r="CE217" i="20" a="1"/>
  <c r="CE217" i="20" s="1"/>
  <c r="CJ217" i="20" a="1"/>
  <c r="CJ217" i="20" s="1"/>
  <c r="CH217" i="20" a="1"/>
  <c r="CH217" i="20" s="1"/>
  <c r="CF217" i="20" a="1"/>
  <c r="CF217" i="20" s="1"/>
  <c r="BV217" i="20" a="1"/>
  <c r="BV217" i="20" s="1"/>
  <c r="CE47" i="25"/>
  <c r="BW47" i="25"/>
  <c r="CG47" i="25"/>
  <c r="BP47" i="25"/>
  <c r="CB47" i="25"/>
  <c r="CJ47" i="25"/>
  <c r="CD47" i="25"/>
  <c r="BY47" i="25"/>
  <c r="BZ47" i="25"/>
  <c r="BT47" i="25"/>
  <c r="BV47" i="25"/>
  <c r="BR47" i="25"/>
  <c r="CC47" i="25"/>
  <c r="BQ47" i="25"/>
  <c r="CK47" i="25"/>
  <c r="CH47" i="25"/>
  <c r="CF47" i="25"/>
  <c r="CM46" i="25"/>
  <c r="BX45" i="25"/>
  <c r="BO45" i="25"/>
  <c r="BS45" i="25"/>
  <c r="CI45" i="25"/>
  <c r="BL45" i="25"/>
  <c r="AQ50" i="25"/>
  <c r="AQ53" i="25" s="1"/>
  <c r="AI50" i="25"/>
  <c r="AI53" i="25" s="1"/>
  <c r="AG50" i="25"/>
  <c r="AG53" i="25" s="1"/>
  <c r="C315" i="20"/>
  <c r="C321" i="20"/>
  <c r="CO46" i="25"/>
  <c r="C306" i="20"/>
  <c r="C451" i="20"/>
  <c r="BK45" i="25"/>
  <c r="C433" i="20"/>
  <c r="C316" i="20"/>
  <c r="C434" i="20"/>
  <c r="C310" i="20"/>
  <c r="C299" i="20"/>
  <c r="C305" i="20"/>
  <c r="C313" i="20"/>
  <c r="C318" i="20"/>
  <c r="C453" i="20"/>
  <c r="C300" i="20"/>
  <c r="AH50" i="25"/>
  <c r="AH52" i="25" s="1"/>
  <c r="C449" i="20"/>
  <c r="C296" i="20"/>
  <c r="C322" i="20"/>
  <c r="C295" i="20"/>
  <c r="C307" i="20"/>
  <c r="C309" i="20"/>
  <c r="C439" i="20"/>
  <c r="C297" i="20"/>
  <c r="C302" i="20"/>
  <c r="C301" i="20"/>
  <c r="C450" i="20"/>
  <c r="C466" i="20"/>
  <c r="C489" i="20"/>
  <c r="AA489" i="20" s="1" a="1"/>
  <c r="AA489" i="20" s="1"/>
  <c r="C481" i="20"/>
  <c r="C473" i="20"/>
  <c r="C488" i="20"/>
  <c r="C478" i="20"/>
  <c r="C476" i="20"/>
  <c r="C474" i="20"/>
  <c r="C480" i="20"/>
  <c r="C470" i="20"/>
  <c r="C468" i="20"/>
  <c r="C472" i="20"/>
  <c r="C493" i="20"/>
  <c r="AE493" i="20" s="1" a="1"/>
  <c r="AE493" i="20" s="1"/>
  <c r="C491" i="20"/>
  <c r="AC491" i="20" s="1" a="1"/>
  <c r="AC491" i="20" s="1"/>
  <c r="C487" i="20"/>
  <c r="C485" i="20"/>
  <c r="C483" i="20"/>
  <c r="C479" i="20"/>
  <c r="C477" i="20"/>
  <c r="C475" i="20"/>
  <c r="C471" i="20"/>
  <c r="C469" i="20"/>
  <c r="C467" i="20"/>
  <c r="C494" i="20"/>
  <c r="AF494" i="20" s="1" a="1"/>
  <c r="AF494" i="20" s="1"/>
  <c r="C492" i="20"/>
  <c r="AD492" i="20" s="1" a="1"/>
  <c r="AD492" i="20" s="1"/>
  <c r="C490" i="20"/>
  <c r="AB490" i="20" s="1" a="1"/>
  <c r="AB490" i="20" s="1"/>
  <c r="C486" i="20"/>
  <c r="C484" i="20"/>
  <c r="C482" i="20"/>
  <c r="C455" i="20"/>
  <c r="C438" i="20"/>
  <c r="C458" i="20"/>
  <c r="C456" i="20"/>
  <c r="C319" i="20"/>
  <c r="C304" i="20"/>
  <c r="C320" i="20"/>
  <c r="C445" i="20"/>
  <c r="C441" i="20"/>
  <c r="C446" i="20"/>
  <c r="C448" i="20"/>
  <c r="C452" i="20"/>
  <c r="C459" i="20"/>
  <c r="C440" i="20"/>
  <c r="C437" i="20"/>
  <c r="C442" i="20"/>
  <c r="C443" i="20"/>
  <c r="C303" i="20"/>
  <c r="C298" i="20"/>
  <c r="C312" i="20"/>
  <c r="C317" i="20"/>
  <c r="C447" i="20"/>
  <c r="C436" i="20"/>
  <c r="C454" i="20"/>
  <c r="C435" i="20"/>
  <c r="C311" i="20"/>
  <c r="C308" i="20"/>
  <c r="C314" i="20"/>
  <c r="C432" i="20"/>
  <c r="C457" i="20"/>
  <c r="C444" i="20"/>
  <c r="C328" i="20"/>
  <c r="C335" i="20"/>
  <c r="C343" i="20"/>
  <c r="C351" i="20"/>
  <c r="AA351" i="20" s="1" a="1"/>
  <c r="AA351" i="20" s="1"/>
  <c r="C348" i="20"/>
  <c r="X348" i="20" s="1" a="1"/>
  <c r="X348" i="20" s="1"/>
  <c r="C346" i="20"/>
  <c r="V346" i="20" s="1" a="1"/>
  <c r="V346" i="20" s="1"/>
  <c r="C344" i="20"/>
  <c r="C333" i="20"/>
  <c r="C329" i="20"/>
  <c r="C350" i="20"/>
  <c r="Z350" i="20" s="1" a="1"/>
  <c r="Z350" i="20" s="1"/>
  <c r="C340" i="20"/>
  <c r="C338" i="20"/>
  <c r="C336" i="20"/>
  <c r="C342" i="20"/>
  <c r="C332" i="20"/>
  <c r="C330" i="20"/>
  <c r="C331" i="20"/>
  <c r="C334" i="20"/>
  <c r="C355" i="20"/>
  <c r="AE355" i="20" s="1" a="1"/>
  <c r="AE355" i="20" s="1"/>
  <c r="C353" i="20"/>
  <c r="AC353" i="20" s="1" a="1"/>
  <c r="AC353" i="20" s="1"/>
  <c r="C349" i="20"/>
  <c r="Y349" i="20" s="1" a="1"/>
  <c r="Y349" i="20" s="1"/>
  <c r="C347" i="20"/>
  <c r="W347" i="20" s="1" a="1"/>
  <c r="W347" i="20" s="1"/>
  <c r="C345" i="20"/>
  <c r="C341" i="20"/>
  <c r="C339" i="20"/>
  <c r="C337" i="20"/>
  <c r="C356" i="20"/>
  <c r="AF356" i="20" s="1" a="1"/>
  <c r="AF356" i="20" s="1"/>
  <c r="C354" i="20"/>
  <c r="AD354" i="20" s="1" a="1"/>
  <c r="AD354" i="20" s="1"/>
  <c r="C352" i="20"/>
  <c r="AB352" i="20" s="1" a="1"/>
  <c r="AB352" i="20" s="1"/>
  <c r="C135" i="25" a="1"/>
  <c r="C135" i="25" s="1"/>
  <c r="C139" i="25" a="1"/>
  <c r="C139" i="25" s="1"/>
  <c r="C143" i="25" a="1"/>
  <c r="C143" i="25" s="1"/>
  <c r="C147" i="25" a="1"/>
  <c r="C147" i="25" s="1"/>
  <c r="C151" i="25" a="1"/>
  <c r="C151" i="25" s="1"/>
  <c r="C155" i="25" a="1"/>
  <c r="C155" i="25" s="1"/>
  <c r="C159" i="25" a="1"/>
  <c r="C159" i="25" s="1"/>
  <c r="C138" i="25" a="1"/>
  <c r="C138" i="25" s="1"/>
  <c r="C150" i="25" a="1"/>
  <c r="C150" i="25" s="1"/>
  <c r="C136" i="25" a="1"/>
  <c r="C136" i="25" s="1"/>
  <c r="C140" i="25" a="1"/>
  <c r="C140" i="25" s="1"/>
  <c r="C144" i="25" a="1"/>
  <c r="C144" i="25" s="1"/>
  <c r="C148" i="25" a="1"/>
  <c r="C148" i="25" s="1"/>
  <c r="C152" i="25" a="1"/>
  <c r="C152" i="25" s="1"/>
  <c r="C156" i="25" a="1"/>
  <c r="C156" i="25" s="1"/>
  <c r="C160" i="25" a="1"/>
  <c r="C160" i="25" s="1"/>
  <c r="C142" i="25" a="1"/>
  <c r="C142" i="25" s="1"/>
  <c r="C137" i="25" a="1"/>
  <c r="C137" i="25" s="1"/>
  <c r="C141" i="25" a="1"/>
  <c r="C141" i="25" s="1"/>
  <c r="C145" i="25" a="1"/>
  <c r="C145" i="25" s="1"/>
  <c r="C149" i="25" a="1"/>
  <c r="C149" i="25" s="1"/>
  <c r="C153" i="25" a="1"/>
  <c r="C153" i="25" s="1"/>
  <c r="C157" i="25" a="1"/>
  <c r="C157" i="25" s="1"/>
  <c r="C161" i="25" a="1"/>
  <c r="C161" i="25" s="1"/>
  <c r="C154" i="25" a="1"/>
  <c r="C154" i="25" s="1"/>
  <c r="C146" i="25" a="1"/>
  <c r="C146" i="25" s="1"/>
  <c r="C158" i="25" a="1"/>
  <c r="C158" i="25" s="1"/>
  <c r="C133" i="25"/>
  <c r="C134" i="25" a="1"/>
  <c r="C134" i="25" s="1"/>
  <c r="BF50" i="25"/>
  <c r="BF53" i="25" s="1"/>
  <c r="D117" i="25"/>
  <c r="D156" i="20" s="1"/>
  <c r="AZ115" i="25"/>
  <c r="AZ118" i="25" s="1"/>
  <c r="BD115" i="25"/>
  <c r="BD118" i="25" s="1"/>
  <c r="CI115" i="25"/>
  <c r="CI117" i="25" s="1"/>
  <c r="CI156" i="20" s="1"/>
  <c r="CN115" i="25"/>
  <c r="CN118" i="25" s="1"/>
  <c r="BM115" i="25"/>
  <c r="BM118" i="25" s="1"/>
  <c r="CO115" i="25"/>
  <c r="CO118" i="25" s="1"/>
  <c r="BR115" i="25"/>
  <c r="BR117" i="25" s="1"/>
  <c r="BR156" i="20" s="1"/>
  <c r="BV115" i="25"/>
  <c r="BV117" i="25" s="1"/>
  <c r="BV156" i="20" s="1"/>
  <c r="AY115" i="25"/>
  <c r="AY118" i="25" s="1"/>
  <c r="BO115" i="25"/>
  <c r="BO118" i="25" s="1"/>
  <c r="BG115" i="25"/>
  <c r="BG118" i="25" s="1"/>
  <c r="CH115" i="25"/>
  <c r="CH118" i="25" s="1"/>
  <c r="CF115" i="25"/>
  <c r="CF118" i="25" s="1"/>
  <c r="CA115" i="25"/>
  <c r="CA117" i="25" s="1"/>
  <c r="CA156" i="20" s="1"/>
  <c r="CD115" i="25"/>
  <c r="CD118" i="25" s="1"/>
  <c r="BY115" i="25"/>
  <c r="BY118" i="25" s="1"/>
  <c r="BU45" i="25"/>
  <c r="AS50" i="25"/>
  <c r="AS52" i="25" s="1"/>
  <c r="AT50" i="25"/>
  <c r="AT53" i="25" s="1"/>
  <c r="AN50" i="25"/>
  <c r="AP50" i="25"/>
  <c r="AP52" i="25" s="1"/>
  <c r="Z52" i="25"/>
  <c r="Z154" i="20" s="1"/>
  <c r="Y53" i="25"/>
  <c r="AV50" i="25"/>
  <c r="AV52" i="25" s="1"/>
  <c r="BA50" i="25"/>
  <c r="BA52" i="25" s="1"/>
  <c r="AU50" i="25"/>
  <c r="AU53" i="25" s="1"/>
  <c r="CN46" i="25"/>
  <c r="BH151" i="31" a="1"/>
  <c r="BH151" i="31" s="1"/>
  <c r="BF151" i="31" a="1"/>
  <c r="BF151" i="31" s="1"/>
  <c r="AY217" i="20" a="1"/>
  <c r="AY217" i="20" s="1"/>
  <c r="BE215" i="20" a="1"/>
  <c r="BE215" i="20" s="1"/>
  <c r="AY215" i="20" a="1"/>
  <c r="AY215" i="20" s="1"/>
  <c r="AX215" i="20" a="1"/>
  <c r="AX215" i="20" s="1"/>
  <c r="AV217" i="20" a="1"/>
  <c r="AV217" i="20" s="1"/>
  <c r="BK151" i="31" a="1"/>
  <c r="BK151" i="31" s="1"/>
  <c r="AT217" i="20" a="1"/>
  <c r="AT217" i="20" s="1"/>
  <c r="BL151" i="31" a="1"/>
  <c r="BL151" i="31" s="1"/>
  <c r="BL215" i="20" a="1"/>
  <c r="BL215" i="20" s="1"/>
  <c r="AZ217" i="20" a="1"/>
  <c r="AZ217" i="20" s="1"/>
  <c r="BH217" i="20" a="1"/>
  <c r="BH217" i="20" s="1"/>
  <c r="AW151" i="31" a="1"/>
  <c r="AW151" i="31" s="1"/>
  <c r="BA151" i="31" a="1"/>
  <c r="BA151" i="31" s="1"/>
  <c r="BI217" i="20" a="1"/>
  <c r="BI217" i="20" s="1"/>
  <c r="AY151" i="31" a="1"/>
  <c r="AY151" i="31" s="1"/>
  <c r="BC151" i="31" a="1"/>
  <c r="BC151" i="31" s="1"/>
  <c r="BB217" i="20" a="1"/>
  <c r="BB217" i="20" s="1"/>
  <c r="AV151" i="31" a="1"/>
  <c r="AV151" i="31" s="1"/>
  <c r="BD217" i="20" a="1"/>
  <c r="BD217" i="20" s="1"/>
  <c r="AX217" i="20" a="1"/>
  <c r="AX217" i="20" s="1"/>
  <c r="BJ217" i="20" a="1"/>
  <c r="BJ217" i="20" s="1"/>
  <c r="AT215" i="20" a="1"/>
  <c r="AT215" i="20" s="1"/>
  <c r="BH215" i="20" a="1"/>
  <c r="BH215" i="20" s="1"/>
  <c r="AS215" i="20" a="1"/>
  <c r="AS215" i="20" s="1"/>
  <c r="BI151" i="31" a="1"/>
  <c r="BI151" i="31" s="1"/>
  <c r="BE151" i="31" a="1"/>
  <c r="BE151" i="31" s="1"/>
  <c r="BD151" i="31" a="1"/>
  <c r="BD151" i="31" s="1"/>
  <c r="AU217" i="20" a="1"/>
  <c r="AU217" i="20" s="1"/>
  <c r="BL217" i="20" a="1"/>
  <c r="BL217" i="20" s="1"/>
  <c r="AS217" i="20" a="1"/>
  <c r="AS217" i="20" s="1"/>
  <c r="BN151" i="31" a="1"/>
  <c r="BN151" i="31" s="1"/>
  <c r="BB215" i="20" a="1"/>
  <c r="BB215" i="20" s="1"/>
  <c r="BC215" i="20" a="1"/>
  <c r="BC215" i="20" s="1"/>
  <c r="AU215" i="20" a="1"/>
  <c r="AU215" i="20" s="1"/>
  <c r="BF215" i="20" a="1"/>
  <c r="BF215" i="20" s="1"/>
  <c r="BF217" i="20" a="1"/>
  <c r="BF217" i="20" s="1"/>
  <c r="BA217" i="20" a="1"/>
  <c r="BA217" i="20" s="1"/>
  <c r="BG151" i="31" a="1"/>
  <c r="BG151" i="31" s="1"/>
  <c r="BJ151" i="31" a="1"/>
  <c r="BJ151" i="31" s="1"/>
  <c r="AW217" i="20" a="1"/>
  <c r="AW217" i="20" s="1"/>
  <c r="BM151" i="31" a="1"/>
  <c r="BM151" i="31" s="1"/>
  <c r="BC217" i="20" a="1"/>
  <c r="BC217" i="20" s="1"/>
  <c r="BD215" i="20" a="1"/>
  <c r="BD215" i="20" s="1"/>
  <c r="BJ215" i="20" a="1"/>
  <c r="BJ215" i="20" s="1"/>
  <c r="BK215" i="20" a="1"/>
  <c r="BK215" i="20" s="1"/>
  <c r="BG215" i="20" a="1"/>
  <c r="BG215" i="20" s="1"/>
  <c r="AW215" i="20" a="1"/>
  <c r="AW215" i="20" s="1"/>
  <c r="BE217" i="20" a="1"/>
  <c r="BE217" i="20" s="1"/>
  <c r="BB151" i="31" a="1"/>
  <c r="BB151" i="31" s="1"/>
  <c r="AX151" i="31" a="1"/>
  <c r="AX151" i="31" s="1"/>
  <c r="BO151" i="31" a="1"/>
  <c r="BO151" i="31" s="1"/>
  <c r="BK217" i="20" a="1"/>
  <c r="BK217" i="20" s="1"/>
  <c r="BG217" i="20" a="1"/>
  <c r="BG217" i="20" s="1"/>
  <c r="BI215" i="20" a="1"/>
  <c r="BI215" i="20" s="1"/>
  <c r="AZ215" i="20" a="1"/>
  <c r="AZ215" i="20" s="1"/>
  <c r="AV215" i="20" a="1"/>
  <c r="AV215" i="20" s="1"/>
  <c r="BA215" i="20" a="1"/>
  <c r="BA215" i="20" s="1"/>
  <c r="AZ151" i="31" a="1"/>
  <c r="AZ151" i="31" s="1"/>
  <c r="AO50" i="25"/>
  <c r="AO52" i="25" s="1"/>
  <c r="CJ115" i="25"/>
  <c r="CJ118" i="25" s="1"/>
  <c r="AT117" i="25"/>
  <c r="S52" i="25"/>
  <c r="AR50" i="25"/>
  <c r="AR52" i="25" s="1"/>
  <c r="T118" i="25"/>
  <c r="CK117" i="25"/>
  <c r="CK156" i="20" s="1"/>
  <c r="N53" i="25"/>
  <c r="E117" i="25"/>
  <c r="E156" i="20" s="1"/>
  <c r="U117" i="25"/>
  <c r="AD52" i="25"/>
  <c r="BA115" i="25"/>
  <c r="BA118" i="25" s="1"/>
  <c r="P52" i="25"/>
  <c r="AA117" i="25"/>
  <c r="AA156" i="20" s="1"/>
  <c r="BU115" i="25"/>
  <c r="BU118" i="25" s="1"/>
  <c r="AJ117" i="25"/>
  <c r="AJ156" i="20" s="1"/>
  <c r="M52" i="25"/>
  <c r="AL118" i="25"/>
  <c r="K52" i="25"/>
  <c r="K154" i="20" s="1"/>
  <c r="BL115" i="25"/>
  <c r="BL117" i="25" s="1"/>
  <c r="BL156" i="20" s="1"/>
  <c r="BE50" i="25"/>
  <c r="BE53" i="25" s="1"/>
  <c r="BJ115" i="25"/>
  <c r="BJ117" i="25" s="1"/>
  <c r="BJ156" i="20" s="1"/>
  <c r="L118" i="25"/>
  <c r="BQ117" i="25"/>
  <c r="BQ156" i="20" s="1"/>
  <c r="X117" i="25"/>
  <c r="AG117" i="25"/>
  <c r="AG156" i="20" s="1"/>
  <c r="AN117" i="25"/>
  <c r="AA53" i="25"/>
  <c r="CM115" i="25"/>
  <c r="CM117" i="25" s="1"/>
  <c r="CM156" i="20" s="1"/>
  <c r="BN117" i="25"/>
  <c r="BN156" i="20" s="1"/>
  <c r="AK50" i="25"/>
  <c r="AK53" i="25" s="1"/>
  <c r="J52" i="25"/>
  <c r="J154" i="20" s="1"/>
  <c r="BE115" i="25"/>
  <c r="BE118" i="25" s="1"/>
  <c r="AE118" i="25"/>
  <c r="AH118" i="25"/>
  <c r="AD118" i="25"/>
  <c r="I118" i="25"/>
  <c r="AX115" i="25"/>
  <c r="AX118" i="25" s="1"/>
  <c r="CE115" i="25"/>
  <c r="CE117" i="25" s="1"/>
  <c r="CE156" i="20" s="1"/>
  <c r="AE52" i="25"/>
  <c r="S117" i="25"/>
  <c r="CB115" i="25"/>
  <c r="CB118" i="25" s="1"/>
  <c r="AQ118" i="25"/>
  <c r="BS115" i="25"/>
  <c r="BS117" i="25" s="1"/>
  <c r="BS156" i="20" s="1"/>
  <c r="CC118" i="25"/>
  <c r="CL115" i="25"/>
  <c r="CL117" i="25" s="1"/>
  <c r="CL156" i="20" s="1"/>
  <c r="CG115" i="25"/>
  <c r="BH115" i="25"/>
  <c r="BH118" i="25" s="1"/>
  <c r="BG50" i="25"/>
  <c r="BG53" i="25" s="1"/>
  <c r="AV117" i="25"/>
  <c r="AV156" i="20" s="1"/>
  <c r="Q117" i="25"/>
  <c r="O118" i="25"/>
  <c r="BH50" i="25"/>
  <c r="BH53" i="25" s="1"/>
  <c r="BW117" i="25"/>
  <c r="BW156" i="20" s="1"/>
  <c r="G117" i="25"/>
  <c r="G118" i="25"/>
  <c r="BZ115" i="25"/>
  <c r="BX118" i="25"/>
  <c r="BX117" i="25"/>
  <c r="BX156" i="20" s="1"/>
  <c r="V53" i="25"/>
  <c r="V52" i="25"/>
  <c r="Y118" i="25"/>
  <c r="Y117" i="25"/>
  <c r="Y156" i="20" s="1"/>
  <c r="W117" i="25"/>
  <c r="W156" i="20" s="1"/>
  <c r="W118" i="25"/>
  <c r="AP118" i="25"/>
  <c r="AP117" i="25"/>
  <c r="E53" i="25"/>
  <c r="E52" i="25"/>
  <c r="AM117" i="25"/>
  <c r="AM118" i="25"/>
  <c r="AB118" i="25"/>
  <c r="AB117" i="25"/>
  <c r="AB156" i="20" s="1"/>
  <c r="AR118" i="25"/>
  <c r="AR117" i="25"/>
  <c r="L53" i="25"/>
  <c r="L52" i="25"/>
  <c r="L154" i="20" s="1"/>
  <c r="AW118" i="25"/>
  <c r="AW117" i="25"/>
  <c r="AW156" i="20" s="1"/>
  <c r="X53" i="25"/>
  <c r="X52" i="25"/>
  <c r="X154" i="20" s="1"/>
  <c r="T53" i="25"/>
  <c r="T52" i="25"/>
  <c r="AU117" i="25"/>
  <c r="AU156" i="20" s="1"/>
  <c r="AU118" i="25"/>
  <c r="D53" i="25"/>
  <c r="D52" i="25"/>
  <c r="AS118" i="25"/>
  <c r="AS117" i="25"/>
  <c r="F53" i="25"/>
  <c r="F52" i="25"/>
  <c r="F154" i="20" s="1"/>
  <c r="P118" i="25"/>
  <c r="P117" i="25"/>
  <c r="AI118" i="25"/>
  <c r="AI117" i="25"/>
  <c r="AI156" i="20" s="1"/>
  <c r="M118" i="25"/>
  <c r="M117" i="25"/>
  <c r="M156" i="20" s="1"/>
  <c r="BC117" i="25"/>
  <c r="BC118" i="25"/>
  <c r="CA45" i="25"/>
  <c r="AJ50" i="25"/>
  <c r="BK115" i="25"/>
  <c r="R52" i="25"/>
  <c r="R154" i="20" s="1"/>
  <c r="R53" i="25"/>
  <c r="BB117" i="25"/>
  <c r="BB156" i="20" s="1"/>
  <c r="BB118" i="25"/>
  <c r="AF53" i="25"/>
  <c r="AF52" i="25"/>
  <c r="Q53" i="25"/>
  <c r="Q52" i="25"/>
  <c r="J118" i="25"/>
  <c r="J117" i="25"/>
  <c r="J156" i="20" s="1"/>
  <c r="AC53" i="25"/>
  <c r="AC52" i="25"/>
  <c r="K118" i="25"/>
  <c r="K117" i="25"/>
  <c r="K156" i="20" s="1"/>
  <c r="R118" i="25"/>
  <c r="R117" i="25"/>
  <c r="AO118" i="25"/>
  <c r="AO117" i="25"/>
  <c r="BM45" i="25"/>
  <c r="G53" i="25"/>
  <c r="G52" i="25"/>
  <c r="W53" i="25"/>
  <c r="W52" i="25"/>
  <c r="AF118" i="25"/>
  <c r="AF117" i="25"/>
  <c r="AB53" i="25"/>
  <c r="AB52" i="25"/>
  <c r="AB154" i="20" s="1"/>
  <c r="AX50" i="25"/>
  <c r="Z118" i="25"/>
  <c r="Z117" i="25"/>
  <c r="Z156" i="20" s="1"/>
  <c r="I53" i="25"/>
  <c r="I52" i="25"/>
  <c r="I154" i="20" s="1"/>
  <c r="H53" i="25"/>
  <c r="H52" i="25"/>
  <c r="BP115" i="25"/>
  <c r="AC118" i="25"/>
  <c r="AC117" i="25"/>
  <c r="AC156" i="20" s="1"/>
  <c r="AK118" i="25"/>
  <c r="AK117" i="25"/>
  <c r="O53" i="25"/>
  <c r="O52" i="25"/>
  <c r="O154" i="20" s="1"/>
  <c r="V117" i="25"/>
  <c r="V156" i="20" s="1"/>
  <c r="V118" i="25"/>
  <c r="BF118" i="25"/>
  <c r="BF117" i="25"/>
  <c r="BF156" i="20" s="1"/>
  <c r="AW50" i="25"/>
  <c r="U53" i="25"/>
  <c r="U52" i="25"/>
  <c r="N117" i="25"/>
  <c r="N156" i="20" s="1"/>
  <c r="N118" i="25"/>
  <c r="H118" i="25"/>
  <c r="H117" i="25"/>
  <c r="F117" i="25"/>
  <c r="F118" i="25"/>
  <c r="BI115" i="25"/>
  <c r="BT115" i="25"/>
  <c r="Y154" i="20"/>
  <c r="AA215" i="20" a="1"/>
  <c r="AA215" i="20" s="1"/>
  <c r="AB217" i="20" a="1"/>
  <c r="AB217" i="20" s="1"/>
  <c r="AL217" i="20" a="1"/>
  <c r="AL217" i="20" s="1"/>
  <c r="AA217" i="20" a="1"/>
  <c r="AA217" i="20" s="1"/>
  <c r="AQ215" i="20" a="1"/>
  <c r="AQ215" i="20" s="1"/>
  <c r="AG215" i="20" a="1"/>
  <c r="AG215" i="20" s="1"/>
  <c r="AJ215" i="20" a="1"/>
  <c r="AJ215" i="20" s="1"/>
  <c r="AI217" i="20" a="1"/>
  <c r="AI217" i="20" s="1"/>
  <c r="AP217" i="20" a="1"/>
  <c r="AP217" i="20" s="1"/>
  <c r="AC215" i="20" a="1"/>
  <c r="AC215" i="20" s="1"/>
  <c r="AL215" i="20" a="1"/>
  <c r="AL215" i="20" s="1"/>
  <c r="AG217" i="20" a="1"/>
  <c r="AG217" i="20" s="1"/>
  <c r="AK217" i="20" a="1"/>
  <c r="AK217" i="20" s="1"/>
  <c r="AI215" i="20" a="1"/>
  <c r="AI215" i="20" s="1"/>
  <c r="AD215" i="20" a="1"/>
  <c r="AD215" i="20" s="1"/>
  <c r="AE217" i="20" a="1"/>
  <c r="AE217" i="20" s="1"/>
  <c r="AF217" i="20" a="1"/>
  <c r="AF217" i="20" s="1"/>
  <c r="AC217" i="20" a="1"/>
  <c r="AC217" i="20" s="1"/>
  <c r="AM217" i="20" a="1"/>
  <c r="AM217" i="20" s="1"/>
  <c r="AO215" i="20" a="1"/>
  <c r="AO215" i="20" s="1"/>
  <c r="AN215" i="20" a="1"/>
  <c r="AN215" i="20" s="1"/>
  <c r="AF215" i="20" a="1"/>
  <c r="AF215" i="20" s="1"/>
  <c r="AR215" i="20" a="1"/>
  <c r="AR215" i="20" s="1"/>
  <c r="AR217" i="20" a="1"/>
  <c r="AR217" i="20" s="1"/>
  <c r="AH217" i="20" a="1"/>
  <c r="AH217" i="20" s="1"/>
  <c r="AN217" i="20" a="1"/>
  <c r="AN217" i="20" s="1"/>
  <c r="AQ217" i="20" a="1"/>
  <c r="AQ217" i="20" s="1"/>
  <c r="AM215" i="20" a="1"/>
  <c r="AM215" i="20" s="1"/>
  <c r="AP215" i="20" a="1"/>
  <c r="AP215" i="20" s="1"/>
  <c r="AK215" i="20" a="1"/>
  <c r="AK215" i="20" s="1"/>
  <c r="AB215" i="20" a="1"/>
  <c r="AB215" i="20" s="1"/>
  <c r="AJ217" i="20" a="1"/>
  <c r="AJ217" i="20" s="1"/>
  <c r="AE215" i="20" a="1"/>
  <c r="AE215" i="20" s="1"/>
  <c r="AH215" i="20" a="1"/>
  <c r="AH215" i="20" s="1"/>
  <c r="AO217" i="20" a="1"/>
  <c r="AO217" i="20" s="1"/>
  <c r="AD217" i="20" a="1"/>
  <c r="AD217" i="20" s="1"/>
  <c r="AQ156" i="20"/>
  <c r="I156" i="20"/>
  <c r="AE156" i="20"/>
  <c r="O156" i="20"/>
  <c r="AR151" i="31" a="1"/>
  <c r="AR151" i="31" s="1"/>
  <c r="AP151" i="31" a="1"/>
  <c r="AP151" i="31" s="1"/>
  <c r="AS151" i="31" a="1"/>
  <c r="AS151" i="31" s="1"/>
  <c r="V185" i="20" a="1"/>
  <c r="V185" i="20" s="1"/>
  <c r="V264" i="20" s="1"/>
  <c r="AK151" i="31" a="1"/>
  <c r="AK151" i="31" s="1"/>
  <c r="AO151" i="31" a="1"/>
  <c r="AO151" i="31" s="1"/>
  <c r="AU151" i="31" a="1"/>
  <c r="AU151" i="31" s="1"/>
  <c r="AT151" i="31" a="1"/>
  <c r="AT151" i="31" s="1"/>
  <c r="AM151" i="31" a="1"/>
  <c r="AM151" i="31" s="1"/>
  <c r="AQ151" i="31" a="1"/>
  <c r="AQ151" i="31" s="1"/>
  <c r="AN151" i="31" a="1"/>
  <c r="AN151" i="31" s="1"/>
  <c r="V187" i="20" a="1"/>
  <c r="V187" i="20" s="1"/>
  <c r="V266" i="20" s="1"/>
  <c r="AL151" i="31" a="1"/>
  <c r="AL151" i="31" s="1"/>
  <c r="AD156" i="20"/>
  <c r="L156" i="20"/>
  <c r="AH156" i="20"/>
  <c r="AX95" i="31"/>
  <c r="AA154" i="20"/>
  <c r="CK81" i="31" l="1"/>
  <c r="CL115" i="31"/>
  <c r="BT150" i="31" s="1" a="1"/>
  <c r="BT150" i="31" s="1"/>
  <c r="CL28" i="31"/>
  <c r="CL63" i="31" s="1" a="1"/>
  <c r="CL63" i="31" s="1"/>
  <c r="CN96" i="33"/>
  <c r="CL116" i="31"/>
  <c r="CL29" i="31"/>
  <c r="CN97" i="33"/>
  <c r="CO50" i="25"/>
  <c r="CO53" i="25" s="1"/>
  <c r="CP50" i="25"/>
  <c r="CP53" i="25" s="1"/>
  <c r="CM50" i="25"/>
  <c r="CM53" i="25" s="1"/>
  <c r="C92" i="25" a="1"/>
  <c r="C92" i="25" s="1"/>
  <c r="C80" i="25" a="1"/>
  <c r="C80" i="25" s="1"/>
  <c r="C90" i="25" a="1"/>
  <c r="C90" i="25" s="1"/>
  <c r="C76" i="25" a="1"/>
  <c r="C76" i="25" s="1"/>
  <c r="C70" i="25" a="1"/>
  <c r="C70" i="25" s="1"/>
  <c r="C91" i="25" a="1"/>
  <c r="C91" i="25" s="1"/>
  <c r="C87" i="25" a="1"/>
  <c r="C87" i="25" s="1"/>
  <c r="C89" i="25" a="1"/>
  <c r="C89" i="25" s="1"/>
  <c r="C83" i="25" a="1"/>
  <c r="C83" i="25" s="1"/>
  <c r="C85" i="25" a="1"/>
  <c r="C85" i="25" s="1"/>
  <c r="C79" i="25" a="1"/>
  <c r="C79" i="25" s="1"/>
  <c r="C81" i="25" a="1"/>
  <c r="C81" i="25" s="1"/>
  <c r="C75" i="25" a="1"/>
  <c r="C75" i="25" s="1"/>
  <c r="C77" i="25" a="1"/>
  <c r="C77" i="25" s="1"/>
  <c r="C71" i="25" a="1"/>
  <c r="C71" i="25" s="1"/>
  <c r="C68" i="25"/>
  <c r="C73" i="25" a="1"/>
  <c r="C73" i="25" s="1"/>
  <c r="C94" i="25" a="1"/>
  <c r="C94" i="25" s="1"/>
  <c r="C88" i="25" a="1"/>
  <c r="C88" i="25" s="1"/>
  <c r="C86" i="25" a="1"/>
  <c r="C86" i="25" s="1"/>
  <c r="C84" i="25" a="1"/>
  <c r="C84" i="25" s="1"/>
  <c r="C96" i="25" a="1"/>
  <c r="C96" i="25" s="1"/>
  <c r="C69" i="25" a="1"/>
  <c r="C69" i="25" s="1"/>
  <c r="C72" i="25" a="1"/>
  <c r="C72" i="25" s="1"/>
  <c r="C78" i="25" a="1"/>
  <c r="C78" i="25" s="1"/>
  <c r="C93" i="25" a="1"/>
  <c r="C93" i="25" s="1"/>
  <c r="C95" i="25" a="1"/>
  <c r="C95" i="25" s="1"/>
  <c r="C74" i="25" a="1"/>
  <c r="C74" i="25" s="1"/>
  <c r="AY50" i="25"/>
  <c r="AY53" i="25" s="1"/>
  <c r="BC50" i="25"/>
  <c r="BC53" i="25" s="1"/>
  <c r="C57" i="25"/>
  <c r="DA50" i="25"/>
  <c r="DA52" i="25" s="1"/>
  <c r="AB266" i="20"/>
  <c r="CX50" i="25"/>
  <c r="CX53" i="25" s="1"/>
  <c r="CY50" i="25"/>
  <c r="CY52" i="25" s="1"/>
  <c r="AD264" i="20"/>
  <c r="CR50" i="25"/>
  <c r="CR53" i="25" s="1"/>
  <c r="DC50" i="25"/>
  <c r="DC53" i="25" s="1"/>
  <c r="AE266" i="20"/>
  <c r="DI50" i="25"/>
  <c r="DI52" i="25" s="1"/>
  <c r="AC264" i="20"/>
  <c r="AE264" i="20"/>
  <c r="CW50" i="25"/>
  <c r="CW52" i="25" s="1"/>
  <c r="AA264" i="20"/>
  <c r="Y278" i="20"/>
  <c r="AA266" i="20"/>
  <c r="CS50" i="25"/>
  <c r="CS52" i="25" s="1"/>
  <c r="AB264" i="20"/>
  <c r="AC266" i="20"/>
  <c r="Z278" i="20"/>
  <c r="AD266" i="20"/>
  <c r="V278" i="20"/>
  <c r="W278" i="20"/>
  <c r="X278" i="20"/>
  <c r="CT50" i="25"/>
  <c r="CT52" i="25" s="1"/>
  <c r="DG50" i="25"/>
  <c r="DG52" i="25" s="1"/>
  <c r="DB50" i="25"/>
  <c r="DB53" i="25" s="1"/>
  <c r="CQ50" i="25"/>
  <c r="CQ53" i="25" s="1"/>
  <c r="CU50" i="25"/>
  <c r="CU52" i="25" s="1"/>
  <c r="DF50" i="25"/>
  <c r="DF53" i="25" s="1"/>
  <c r="DE50" i="25"/>
  <c r="DE53" i="25" s="1"/>
  <c r="DH50" i="25"/>
  <c r="DH52" i="25" s="1"/>
  <c r="CZ50" i="25"/>
  <c r="CZ53" i="25" s="1"/>
  <c r="CV50" i="25"/>
  <c r="CV52" i="25" s="1"/>
  <c r="F20" i="26"/>
  <c r="Y732" i="20"/>
  <c r="H20" i="26"/>
  <c r="AA732" i="20"/>
  <c r="J20" i="26"/>
  <c r="AC732" i="20"/>
  <c r="I20" i="26"/>
  <c r="AB732" i="20"/>
  <c r="V732" i="20"/>
  <c r="L20" i="26"/>
  <c r="AE732" i="20"/>
  <c r="G20" i="26"/>
  <c r="Z732" i="20"/>
  <c r="E20" i="26"/>
  <c r="X732" i="20"/>
  <c r="D20" i="26"/>
  <c r="W732" i="20"/>
  <c r="K20" i="26"/>
  <c r="AD732" i="20"/>
  <c r="C123" i="25"/>
  <c r="C124" i="25"/>
  <c r="AN52" i="25"/>
  <c r="AN53" i="25"/>
  <c r="DD50" i="25"/>
  <c r="DD52" i="25" s="1"/>
  <c r="D128" i="25"/>
  <c r="BY97" i="31"/>
  <c r="BY150" i="31" s="1" a="1"/>
  <c r="BY150" i="31" s="1"/>
  <c r="BJ50" i="25"/>
  <c r="BJ53" i="25" s="1"/>
  <c r="BI50" i="25"/>
  <c r="BI52" i="25" s="1"/>
  <c r="BI154" i="20" s="1"/>
  <c r="U84" i="31"/>
  <c r="AH57" i="31"/>
  <c r="AI57" i="31"/>
  <c r="AG57" i="31"/>
  <c r="W57" i="31"/>
  <c r="AA57" i="31"/>
  <c r="J57" i="31"/>
  <c r="Q57" i="31"/>
  <c r="N57" i="31"/>
  <c r="M57" i="31"/>
  <c r="Z57" i="31"/>
  <c r="AE57" i="31"/>
  <c r="AF57" i="31"/>
  <c r="P57" i="31"/>
  <c r="I57" i="31"/>
  <c r="K57" i="31"/>
  <c r="H57" i="31"/>
  <c r="AC57" i="31"/>
  <c r="AD57" i="31"/>
  <c r="AB57" i="31"/>
  <c r="T57" i="31"/>
  <c r="S57" i="31"/>
  <c r="Y57" i="31"/>
  <c r="L57" i="31"/>
  <c r="X57" i="31"/>
  <c r="R57" i="31"/>
  <c r="U57" i="31"/>
  <c r="O57" i="31"/>
  <c r="V57" i="31"/>
  <c r="BS50" i="25"/>
  <c r="BS52" i="25" s="1"/>
  <c r="BS154" i="20" s="1"/>
  <c r="BX50" i="25"/>
  <c r="BX53" i="25" s="1"/>
  <c r="V82" i="31"/>
  <c r="V84" i="31" s="1"/>
  <c r="V75" i="31"/>
  <c r="X44" i="31"/>
  <c r="W66" i="31"/>
  <c r="AF79" i="31"/>
  <c r="AF83" i="31" s="1"/>
  <c r="M79" i="31"/>
  <c r="M83" i="31" s="1"/>
  <c r="P79" i="31"/>
  <c r="P83" i="31" s="1"/>
  <c r="Q79" i="31"/>
  <c r="Q83" i="31" s="1"/>
  <c r="X79" i="31"/>
  <c r="X83" i="31" s="1"/>
  <c r="W79" i="31"/>
  <c r="W83" i="31" s="1"/>
  <c r="H79" i="31"/>
  <c r="H83" i="31" s="1"/>
  <c r="U79" i="31"/>
  <c r="U83" i="31" s="1"/>
  <c r="N79" i="31"/>
  <c r="N83" i="31" s="1"/>
  <c r="S79" i="31"/>
  <c r="S83" i="31" s="1"/>
  <c r="J79" i="31"/>
  <c r="J83" i="31" s="1"/>
  <c r="Y79" i="31"/>
  <c r="Y83" i="31" s="1"/>
  <c r="AH79" i="31"/>
  <c r="AH83" i="31" s="1"/>
  <c r="AC79" i="31"/>
  <c r="AC83" i="31" s="1"/>
  <c r="V79" i="31"/>
  <c r="V83" i="31" s="1"/>
  <c r="K79" i="31"/>
  <c r="K83" i="31" s="1"/>
  <c r="AA79" i="31"/>
  <c r="AA83" i="31" s="1"/>
  <c r="R79" i="31"/>
  <c r="R83" i="31" s="1"/>
  <c r="L79" i="31"/>
  <c r="L83" i="31" s="1"/>
  <c r="O79" i="31"/>
  <c r="O83" i="31" s="1"/>
  <c r="AB79" i="31"/>
  <c r="AB83" i="31" s="1"/>
  <c r="I79" i="31"/>
  <c r="I83" i="31" s="1"/>
  <c r="AE79" i="31"/>
  <c r="AE83" i="31" s="1"/>
  <c r="AG79" i="31"/>
  <c r="AG83" i="31" s="1"/>
  <c r="Z79" i="31"/>
  <c r="Z83" i="31" s="1"/>
  <c r="AD79" i="31"/>
  <c r="AD83" i="31" s="1"/>
  <c r="T79" i="31"/>
  <c r="T83" i="31" s="1"/>
  <c r="AI79" i="31"/>
  <c r="AI83" i="31" s="1"/>
  <c r="BQ80" i="31"/>
  <c r="AX109" i="31"/>
  <c r="AX110" i="31"/>
  <c r="AX140" i="31"/>
  <c r="AV50" i="31" a="1"/>
  <c r="AV50" i="31" s="1"/>
  <c r="AN50" i="31" a="1"/>
  <c r="AN50" i="31" s="1"/>
  <c r="BI50" i="31" a="1"/>
  <c r="BI50" i="31" s="1"/>
  <c r="AP50" i="31" a="1"/>
  <c r="AP50" i="31" s="1"/>
  <c r="BO50" i="31" a="1"/>
  <c r="BO50" i="31" s="1"/>
  <c r="AT50" i="31" a="1"/>
  <c r="AT50" i="31" s="1"/>
  <c r="AK50" i="31" a="1"/>
  <c r="AK50" i="31" s="1"/>
  <c r="AL50" i="31" a="1"/>
  <c r="AL50" i="31" s="1"/>
  <c r="BE50" i="31" a="1"/>
  <c r="BE50" i="31" s="1"/>
  <c r="BD50" i="31" a="1"/>
  <c r="BD50" i="31" s="1"/>
  <c r="AS50" i="31" a="1"/>
  <c r="AS50" i="31" s="1"/>
  <c r="AM50" i="31" a="1"/>
  <c r="AM50" i="31" s="1"/>
  <c r="AU50" i="31" a="1"/>
  <c r="AU50" i="31" s="1"/>
  <c r="BF50" i="31" a="1"/>
  <c r="BF50" i="31" s="1"/>
  <c r="BM50" i="31" a="1"/>
  <c r="BM50" i="31" s="1"/>
  <c r="BC50" i="31" a="1"/>
  <c r="BC50" i="31" s="1"/>
  <c r="BB50" i="31" a="1"/>
  <c r="BB50" i="31" s="1"/>
  <c r="BG50" i="31" a="1"/>
  <c r="BG50" i="31" s="1"/>
  <c r="BK50" i="31" a="1"/>
  <c r="BK50" i="31" s="1"/>
  <c r="AO50" i="31" a="1"/>
  <c r="AO50" i="31" s="1"/>
  <c r="BL50" i="31" a="1"/>
  <c r="BL50" i="31" s="1"/>
  <c r="AR50" i="31" a="1"/>
  <c r="AR50" i="31" s="1"/>
  <c r="BP50" i="31" a="1"/>
  <c r="BP50" i="31" s="1"/>
  <c r="BA50" i="31" a="1"/>
  <c r="BA50" i="31" s="1"/>
  <c r="BJ50" i="31" a="1"/>
  <c r="BJ50" i="31" s="1"/>
  <c r="AZ50" i="31" a="1"/>
  <c r="AZ50" i="31" s="1"/>
  <c r="AQ50" i="31" a="1"/>
  <c r="AQ50" i="31" s="1"/>
  <c r="BN50" i="31" a="1"/>
  <c r="BN50" i="31" s="1"/>
  <c r="AJ50" i="31" a="1"/>
  <c r="AJ50" i="31" s="1"/>
  <c r="BH50" i="31" a="1"/>
  <c r="BH50" i="31" s="1"/>
  <c r="AW50" i="31" a="1"/>
  <c r="AW50" i="31" s="1"/>
  <c r="AX50" i="31" a="1"/>
  <c r="AX50" i="31" s="1"/>
  <c r="AY50" i="31" a="1"/>
  <c r="AY50" i="31" s="1"/>
  <c r="BR55" i="31"/>
  <c r="BQ53" i="31"/>
  <c r="BQ55" i="31"/>
  <c r="BR56" i="31"/>
  <c r="BP106" i="31"/>
  <c r="BR54" i="31"/>
  <c r="AO51" i="31" a="1"/>
  <c r="AO51" i="31" s="1"/>
  <c r="AY51" i="31" a="1"/>
  <c r="AY51" i="31" s="1"/>
  <c r="BE51" i="31" a="1"/>
  <c r="BE51" i="31" s="1"/>
  <c r="BP51" i="31" a="1"/>
  <c r="BP51" i="31" s="1"/>
  <c r="AQ51" i="31" a="1"/>
  <c r="AQ51" i="31" s="1"/>
  <c r="AU51" i="31" a="1"/>
  <c r="AU51" i="31" s="1"/>
  <c r="BC51" i="31" a="1"/>
  <c r="BC51" i="31" s="1"/>
  <c r="BF51" i="31" a="1"/>
  <c r="BF51" i="31" s="1"/>
  <c r="AV51" i="31" a="1"/>
  <c r="AV51" i="31" s="1"/>
  <c r="BB51" i="31" a="1"/>
  <c r="BB51" i="31" s="1"/>
  <c r="AT51" i="31" a="1"/>
  <c r="AT51" i="31" s="1"/>
  <c r="BK51" i="31" a="1"/>
  <c r="BK51" i="31" s="1"/>
  <c r="AM51" i="31" a="1"/>
  <c r="AM51" i="31" s="1"/>
  <c r="AJ51" i="31" a="1"/>
  <c r="AJ51" i="31" s="1"/>
  <c r="BI51" i="31" a="1"/>
  <c r="BI51" i="31" s="1"/>
  <c r="AW51" i="31" a="1"/>
  <c r="AW51" i="31" s="1"/>
  <c r="AR51" i="31" a="1"/>
  <c r="AR51" i="31" s="1"/>
  <c r="AP51" i="31" a="1"/>
  <c r="AP51" i="31" s="1"/>
  <c r="AK51" i="31" a="1"/>
  <c r="AK51" i="31" s="1"/>
  <c r="BA51" i="31" a="1"/>
  <c r="BA51" i="31" s="1"/>
  <c r="AN51" i="31" a="1"/>
  <c r="AN51" i="31" s="1"/>
  <c r="AZ51" i="31" a="1"/>
  <c r="AZ51" i="31" s="1"/>
  <c r="BN51" i="31" a="1"/>
  <c r="BN51" i="31" s="1"/>
  <c r="BL51" i="31" a="1"/>
  <c r="BL51" i="31" s="1"/>
  <c r="BD51" i="31" a="1"/>
  <c r="BD51" i="31" s="1"/>
  <c r="AS51" i="31" a="1"/>
  <c r="AS51" i="31" s="1"/>
  <c r="AX51" i="31" a="1"/>
  <c r="AX51" i="31" s="1"/>
  <c r="BO51" i="31" a="1"/>
  <c r="BO51" i="31" s="1"/>
  <c r="BH51" i="31" a="1"/>
  <c r="BH51" i="31" s="1"/>
  <c r="BG51" i="31" a="1"/>
  <c r="BG51" i="31" s="1"/>
  <c r="AL51" i="31" a="1"/>
  <c r="AL51" i="31" s="1"/>
  <c r="BJ51" i="31" a="1"/>
  <c r="BJ51" i="31" s="1"/>
  <c r="BM51" i="31" a="1"/>
  <c r="BM51" i="31" s="1"/>
  <c r="BP105" i="31"/>
  <c r="AX141" i="31"/>
  <c r="CF36" i="31"/>
  <c r="CF39" i="31" s="1"/>
  <c r="CF123" i="31"/>
  <c r="CF126" i="31" s="1"/>
  <c r="CF124" i="31"/>
  <c r="CF127" i="31" s="1"/>
  <c r="CF37" i="31"/>
  <c r="CF40" i="31" s="1"/>
  <c r="V169" i="31"/>
  <c r="V162" i="31"/>
  <c r="U184" i="31"/>
  <c r="U194" i="31" s="1"/>
  <c r="G83" i="31"/>
  <c r="X131" i="31"/>
  <c r="X153" i="31" s="1"/>
  <c r="AG147" i="31"/>
  <c r="AG151" i="31" a="1"/>
  <c r="AG151" i="31" s="1"/>
  <c r="AA156" i="31"/>
  <c r="AA152" i="31"/>
  <c r="AT160" i="31"/>
  <c r="AI151" i="31" a="1"/>
  <c r="AI151" i="31" s="1"/>
  <c r="AI147" i="31"/>
  <c r="AF151" i="31" a="1"/>
  <c r="AF151" i="31" s="1"/>
  <c r="AF147" i="31"/>
  <c r="AC152" i="31"/>
  <c r="AC156" i="31"/>
  <c r="AV160" i="31"/>
  <c r="AJ151" i="31" a="1"/>
  <c r="AJ151" i="31" s="1"/>
  <c r="AJ147" i="31"/>
  <c r="AH147" i="31"/>
  <c r="AH151" i="31" a="1"/>
  <c r="AH151" i="31" s="1"/>
  <c r="Z152" i="31"/>
  <c r="Z156" i="31"/>
  <c r="AS160" i="31"/>
  <c r="AE151" i="31" a="1"/>
  <c r="AE151" i="31" s="1"/>
  <c r="AE147" i="31"/>
  <c r="AD147" i="31"/>
  <c r="AD151" i="31" a="1"/>
  <c r="AD151" i="31" s="1"/>
  <c r="Y156" i="31"/>
  <c r="Y152" i="31"/>
  <c r="AN160" i="31"/>
  <c r="AI160" i="31"/>
  <c r="AM160" i="31"/>
  <c r="AF160" i="31"/>
  <c r="AE160" i="31"/>
  <c r="AG160" i="31"/>
  <c r="AR160" i="31"/>
  <c r="AQ160" i="31"/>
  <c r="AL160" i="31"/>
  <c r="AJ160" i="31"/>
  <c r="Z160" i="31"/>
  <c r="AA160" i="31"/>
  <c r="AC160" i="31"/>
  <c r="AB160" i="31"/>
  <c r="AH160" i="31"/>
  <c r="AD160" i="31"/>
  <c r="AK160" i="31"/>
  <c r="AP160" i="31"/>
  <c r="Y160" i="31"/>
  <c r="AO160" i="31"/>
  <c r="AU160" i="31"/>
  <c r="AB156" i="31"/>
  <c r="AB152" i="31"/>
  <c r="CH50" i="25"/>
  <c r="CH53" i="25" s="1"/>
  <c r="CF50" i="25"/>
  <c r="CF52" i="25" s="1"/>
  <c r="CF154" i="20" s="1"/>
  <c r="BT50" i="25"/>
  <c r="BT53" i="25" s="1"/>
  <c r="AG52" i="25"/>
  <c r="AG154" i="20" s="1"/>
  <c r="CE50" i="25"/>
  <c r="CE53" i="25" s="1"/>
  <c r="AQ52" i="25"/>
  <c r="AQ154" i="20" s="1"/>
  <c r="BY50" i="25"/>
  <c r="BY53" i="25" s="1"/>
  <c r="BW50" i="25"/>
  <c r="BW52" i="25" s="1"/>
  <c r="BW154" i="20" s="1"/>
  <c r="BR50" i="25"/>
  <c r="BR53" i="25" s="1"/>
  <c r="BK50" i="25"/>
  <c r="BK53" i="25" s="1"/>
  <c r="AI52" i="25"/>
  <c r="CC50" i="25"/>
  <c r="CC53" i="25" s="1"/>
  <c r="CG50" i="25"/>
  <c r="CG52" i="25" s="1"/>
  <c r="CG154" i="20" s="1"/>
  <c r="BF52" i="25"/>
  <c r="AH53" i="25"/>
  <c r="CK50" i="25"/>
  <c r="CK52" i="25" s="1"/>
  <c r="CK154" i="20" s="1"/>
  <c r="BQ50" i="25"/>
  <c r="BQ53" i="25" s="1"/>
  <c r="CL50" i="25"/>
  <c r="CL52" i="25" s="1"/>
  <c r="CL154" i="20" s="1"/>
  <c r="BZ50" i="25"/>
  <c r="BZ53" i="25" s="1"/>
  <c r="CD50" i="25"/>
  <c r="CD52" i="25" s="1"/>
  <c r="CD154" i="20" s="1"/>
  <c r="BV50" i="25"/>
  <c r="BV52" i="25" s="1"/>
  <c r="BV154" i="20" s="1"/>
  <c r="BL50" i="25"/>
  <c r="BL53" i="25" s="1"/>
  <c r="CA118" i="25"/>
  <c r="CO117" i="25"/>
  <c r="CO156" i="20" s="1"/>
  <c r="AY117" i="25"/>
  <c r="AY156" i="20" s="1"/>
  <c r="AZ117" i="25"/>
  <c r="AZ156" i="20" s="1"/>
  <c r="BV118" i="25"/>
  <c r="CD117" i="25"/>
  <c r="CD156" i="20" s="1"/>
  <c r="BY117" i="25"/>
  <c r="BY156" i="20" s="1"/>
  <c r="CH117" i="25"/>
  <c r="CH156" i="20" s="1"/>
  <c r="CN117" i="25"/>
  <c r="CN156" i="20" s="1"/>
  <c r="BM117" i="25"/>
  <c r="BM156" i="20" s="1"/>
  <c r="CF117" i="25"/>
  <c r="CF156" i="20" s="1"/>
  <c r="CI118" i="25"/>
  <c r="BG117" i="25"/>
  <c r="BG156" i="20" s="1"/>
  <c r="BP50" i="25"/>
  <c r="BP52" i="25" s="1"/>
  <c r="BP154" i="20" s="1"/>
  <c r="BD117" i="25"/>
  <c r="BD156" i="20" s="1"/>
  <c r="BO117" i="25"/>
  <c r="BO156" i="20" s="1"/>
  <c r="BR118" i="25"/>
  <c r="BU50" i="25"/>
  <c r="AS53" i="25"/>
  <c r="AT52" i="25"/>
  <c r="AT154" i="20" s="1"/>
  <c r="AP53" i="25"/>
  <c r="BO50" i="25"/>
  <c r="BO53" i="25" s="1"/>
  <c r="CN50" i="25"/>
  <c r="CN52" i="25" s="1"/>
  <c r="CN154" i="20" s="1"/>
  <c r="AV53" i="25"/>
  <c r="BB52" i="25"/>
  <c r="BB154" i="20" s="1"/>
  <c r="BA53" i="25"/>
  <c r="AU52" i="25"/>
  <c r="AU154" i="20" s="1"/>
  <c r="AZ52" i="25"/>
  <c r="AZ154" i="20" s="1"/>
  <c r="BD52" i="25"/>
  <c r="AO53" i="25"/>
  <c r="AR53" i="25"/>
  <c r="CJ117" i="25"/>
  <c r="CJ156" i="20" s="1"/>
  <c r="CB117" i="25"/>
  <c r="CB156" i="20" s="1"/>
  <c r="CL118" i="25"/>
  <c r="AX117" i="25"/>
  <c r="AX156" i="20" s="1"/>
  <c r="BA117" i="25"/>
  <c r="BA156" i="20" s="1"/>
  <c r="BJ118" i="25"/>
  <c r="CM118" i="25"/>
  <c r="BU117" i="25"/>
  <c r="BU156" i="20" s="1"/>
  <c r="BE117" i="25"/>
  <c r="BE156" i="20" s="1"/>
  <c r="BS118" i="25"/>
  <c r="BE52" i="25"/>
  <c r="AK52" i="25"/>
  <c r="BL118" i="25"/>
  <c r="CE118" i="25"/>
  <c r="BH117" i="25"/>
  <c r="BH156" i="20" s="1"/>
  <c r="BG52" i="25"/>
  <c r="BH52" i="25"/>
  <c r="CG118" i="25"/>
  <c r="CG117" i="25"/>
  <c r="CG156" i="20" s="1"/>
  <c r="BM50" i="25"/>
  <c r="BN50" i="25"/>
  <c r="AX52" i="25"/>
  <c r="AX154" i="20" s="1"/>
  <c r="AX53" i="25"/>
  <c r="BT118" i="25"/>
  <c r="BT117" i="25"/>
  <c r="BT156" i="20" s="1"/>
  <c r="BI118" i="25"/>
  <c r="BI117" i="25"/>
  <c r="BI156" i="20" s="1"/>
  <c r="AW53" i="25"/>
  <c r="AW52" i="25"/>
  <c r="CA50" i="25"/>
  <c r="CB50" i="25"/>
  <c r="BZ117" i="25"/>
  <c r="BZ156" i="20" s="1"/>
  <c r="BZ118" i="25"/>
  <c r="AJ53" i="25"/>
  <c r="AJ52" i="25"/>
  <c r="AJ154" i="20" s="1"/>
  <c r="BP118" i="25"/>
  <c r="BP117" i="25"/>
  <c r="BP156" i="20" s="1"/>
  <c r="CI50" i="25"/>
  <c r="CJ50" i="25"/>
  <c r="BK117" i="25"/>
  <c r="BK156" i="20" s="1"/>
  <c r="BK118" i="25"/>
  <c r="W154" i="20"/>
  <c r="AT156" i="20"/>
  <c r="AK156" i="20"/>
  <c r="AC154" i="20"/>
  <c r="AF156" i="20"/>
  <c r="AP156" i="20"/>
  <c r="AR156" i="20"/>
  <c r="F156" i="20"/>
  <c r="BC156" i="20"/>
  <c r="G156" i="20"/>
  <c r="N154" i="20"/>
  <c r="T156" i="20"/>
  <c r="AL156" i="20"/>
  <c r="X156" i="20"/>
  <c r="U156" i="20"/>
  <c r="M154" i="20"/>
  <c r="AN156" i="20"/>
  <c r="U154" i="20"/>
  <c r="AM156" i="20"/>
  <c r="AH154" i="20"/>
  <c r="Q156" i="20"/>
  <c r="H156" i="20"/>
  <c r="V154" i="20"/>
  <c r="T154" i="20"/>
  <c r="AD154" i="20"/>
  <c r="S154" i="20"/>
  <c r="AE154" i="20"/>
  <c r="P156" i="20"/>
  <c r="G154" i="20"/>
  <c r="R156" i="20"/>
  <c r="AP154" i="20"/>
  <c r="AF154" i="20"/>
  <c r="P154" i="20"/>
  <c r="AS156" i="20"/>
  <c r="D154" i="20"/>
  <c r="S156" i="20"/>
  <c r="AO156" i="20"/>
  <c r="H154" i="20"/>
  <c r="Q154" i="20"/>
  <c r="AV154" i="20"/>
  <c r="AS154" i="20"/>
  <c r="AY95" i="31"/>
  <c r="AO154" i="20"/>
  <c r="BA154" i="20"/>
  <c r="C59" i="25" l="1"/>
  <c r="C62" i="25"/>
  <c r="CL63" i="25" s="1"/>
  <c r="CM116" i="31"/>
  <c r="CM29" i="31"/>
  <c r="CN116" i="31"/>
  <c r="CN29" i="31"/>
  <c r="CL64" i="31" a="1"/>
  <c r="CL64" i="31" s="1"/>
  <c r="CL81" i="31" s="1"/>
  <c r="CL151" i="31" a="1"/>
  <c r="CL151" i="31" s="1"/>
  <c r="CM115" i="31"/>
  <c r="BU150" i="31" s="1" a="1"/>
  <c r="BU150" i="31" s="1"/>
  <c r="CM28" i="31"/>
  <c r="CM63" i="31" s="1" a="1"/>
  <c r="CM63" i="31" s="1"/>
  <c r="CN115" i="31"/>
  <c r="BV150" i="31" s="1" a="1"/>
  <c r="BV150" i="31" s="1"/>
  <c r="CN28" i="31"/>
  <c r="CN63" i="31" s="1" a="1"/>
  <c r="CN63" i="31" s="1"/>
  <c r="CO52" i="25"/>
  <c r="CO154" i="20" s="1"/>
  <c r="CP52" i="25"/>
  <c r="CM52" i="25"/>
  <c r="CM154" i="20" s="1"/>
  <c r="AY52" i="25"/>
  <c r="AY154" i="20" s="1"/>
  <c r="BC52" i="25"/>
  <c r="BC154" i="20" s="1"/>
  <c r="DA53" i="25"/>
  <c r="CY53" i="25"/>
  <c r="AB278" i="20"/>
  <c r="CX52" i="25"/>
  <c r="CR52" i="25"/>
  <c r="DC52" i="25"/>
  <c r="AD278" i="20"/>
  <c r="DI53" i="25"/>
  <c r="CW53" i="25"/>
  <c r="AE278" i="20"/>
  <c r="AC278" i="20"/>
  <c r="CS53" i="25"/>
  <c r="AA278" i="20"/>
  <c r="CT53" i="25"/>
  <c r="DB52" i="25"/>
  <c r="DG53" i="25"/>
  <c r="CQ52" i="25"/>
  <c r="CU53" i="25"/>
  <c r="DH53" i="25"/>
  <c r="DE52" i="25"/>
  <c r="DF52" i="25"/>
  <c r="CZ52" i="25"/>
  <c r="CV53" i="25"/>
  <c r="I34" i="26"/>
  <c r="BQ63" i="25"/>
  <c r="G34" i="26"/>
  <c r="H34" i="26"/>
  <c r="J34" i="26"/>
  <c r="K34" i="26"/>
  <c r="D34" i="26"/>
  <c r="L34" i="26"/>
  <c r="F34" i="26"/>
  <c r="E34" i="26"/>
  <c r="AM186" i="20" a="1"/>
  <c r="AM186" i="20" s="1"/>
  <c r="AR186" i="20" a="1"/>
  <c r="AR186" i="20" s="1"/>
  <c r="AJ186" i="20" a="1"/>
  <c r="AJ186" i="20" s="1"/>
  <c r="W186" i="20" a="1"/>
  <c r="W186" i="20" s="1"/>
  <c r="W265" i="20" s="1"/>
  <c r="BV186" i="20" a="1"/>
  <c r="BV186" i="20" s="1"/>
  <c r="BC186" i="20" a="1"/>
  <c r="BC186" i="20" s="1"/>
  <c r="BK186" i="20" a="1"/>
  <c r="BK186" i="20" s="1"/>
  <c r="BJ186" i="20" a="1"/>
  <c r="BJ186" i="20" s="1"/>
  <c r="X186" i="20" a="1"/>
  <c r="X186" i="20" s="1"/>
  <c r="X265" i="20" s="1"/>
  <c r="BB186" i="20" a="1"/>
  <c r="BB186" i="20" s="1"/>
  <c r="BT186" i="20" a="1"/>
  <c r="BT186" i="20" s="1"/>
  <c r="BP186" i="20" a="1"/>
  <c r="BP186" i="20" s="1"/>
  <c r="AT186" i="20" a="1"/>
  <c r="AT186" i="20" s="1"/>
  <c r="CK186" i="20" a="1"/>
  <c r="CK186" i="20" s="1"/>
  <c r="AP186" i="20" a="1"/>
  <c r="AP186" i="20" s="1"/>
  <c r="BZ186" i="20" a="1"/>
  <c r="BZ186" i="20" s="1"/>
  <c r="CO186" i="20" a="1"/>
  <c r="CO186" i="20" s="1"/>
  <c r="AA186" i="20" a="1"/>
  <c r="AA186" i="20" s="1"/>
  <c r="Y186" i="20" a="1"/>
  <c r="Y186" i="20" s="1"/>
  <c r="Y265" i="20" s="1"/>
  <c r="BE186" i="20" a="1"/>
  <c r="BE186" i="20" s="1"/>
  <c r="BG186" i="20" a="1"/>
  <c r="BG186" i="20" s="1"/>
  <c r="AG186" i="20" a="1"/>
  <c r="AG186" i="20" s="1"/>
  <c r="AE186" i="20" a="1"/>
  <c r="AE186" i="20" s="1"/>
  <c r="BS186" i="20" a="1"/>
  <c r="BS186" i="20" s="1"/>
  <c r="AN186" i="20" a="1"/>
  <c r="AN186" i="20" s="1"/>
  <c r="CG186" i="20" a="1"/>
  <c r="CG186" i="20" s="1"/>
  <c r="BU186" i="20" a="1"/>
  <c r="BU186" i="20" s="1"/>
  <c r="AQ186" i="20" a="1"/>
  <c r="AQ186" i="20" s="1"/>
  <c r="AW186" i="20" a="1"/>
  <c r="AW186" i="20" s="1"/>
  <c r="CF186" i="20" a="1"/>
  <c r="CF186" i="20" s="1"/>
  <c r="AC186" i="20" a="1"/>
  <c r="AC186" i="20" s="1"/>
  <c r="CM186" i="20" a="1"/>
  <c r="CM186" i="20" s="1"/>
  <c r="AO186" i="20" a="1"/>
  <c r="AO186" i="20" s="1"/>
  <c r="AL186" i="20" a="1"/>
  <c r="AL186" i="20" s="1"/>
  <c r="BM186" i="20" a="1"/>
  <c r="BM186" i="20" s="1"/>
  <c r="AB186" i="20" a="1"/>
  <c r="AB186" i="20" s="1"/>
  <c r="BI186" i="20" a="1"/>
  <c r="BI186" i="20" s="1"/>
  <c r="AK186" i="20" a="1"/>
  <c r="AK186" i="20" s="1"/>
  <c r="BA186" i="20" a="1"/>
  <c r="BA186" i="20" s="1"/>
  <c r="CN186" i="20" a="1"/>
  <c r="CN186" i="20" s="1"/>
  <c r="AD186" i="20" a="1"/>
  <c r="AD186" i="20" s="1"/>
  <c r="BH186" i="20" a="1"/>
  <c r="BH186" i="20" s="1"/>
  <c r="CH186" i="20" a="1"/>
  <c r="CH186" i="20" s="1"/>
  <c r="BF186" i="20" a="1"/>
  <c r="BF186" i="20" s="1"/>
  <c r="CL186" i="20" a="1"/>
  <c r="CL186" i="20" s="1"/>
  <c r="AX186" i="20" a="1"/>
  <c r="AX186" i="20" s="1"/>
  <c r="AS186" i="20" a="1"/>
  <c r="AS186" i="20" s="1"/>
  <c r="BY186" i="20" a="1"/>
  <c r="BY186" i="20" s="1"/>
  <c r="CA186" i="20" a="1"/>
  <c r="CA186" i="20" s="1"/>
  <c r="BL186" i="20" a="1"/>
  <c r="BL186" i="20" s="1"/>
  <c r="AH186" i="20" a="1"/>
  <c r="AH186" i="20" s="1"/>
  <c r="CD186" i="20" a="1"/>
  <c r="CD186" i="20" s="1"/>
  <c r="AV186" i="20" a="1"/>
  <c r="AV186" i="20" s="1"/>
  <c r="CJ186" i="20" a="1"/>
  <c r="CJ186" i="20" s="1"/>
  <c r="CI186" i="20" a="1"/>
  <c r="CI186" i="20" s="1"/>
  <c r="BN186" i="20" a="1"/>
  <c r="BN186" i="20" s="1"/>
  <c r="BQ186" i="20" a="1"/>
  <c r="BQ186" i="20" s="1"/>
  <c r="BO186" i="20" a="1"/>
  <c r="BO186" i="20" s="1"/>
  <c r="AZ186" i="20" a="1"/>
  <c r="AZ186" i="20" s="1"/>
  <c r="AU186" i="20" a="1"/>
  <c r="AU186" i="20" s="1"/>
  <c r="BW186" i="20" a="1"/>
  <c r="BW186" i="20" s="1"/>
  <c r="BX186" i="20" a="1"/>
  <c r="BX186" i="20" s="1"/>
  <c r="CB186" i="20" a="1"/>
  <c r="CB186" i="20" s="1"/>
  <c r="CC186" i="20" a="1"/>
  <c r="CC186" i="20" s="1"/>
  <c r="AF186" i="20" a="1"/>
  <c r="AF186" i="20" s="1"/>
  <c r="BD186" i="20" a="1"/>
  <c r="BD186" i="20" s="1"/>
  <c r="AY186" i="20" a="1"/>
  <c r="AY186" i="20" s="1"/>
  <c r="Z186" i="20" a="1"/>
  <c r="Z186" i="20" s="1"/>
  <c r="Z265" i="20" s="1"/>
  <c r="CE186" i="20" a="1"/>
  <c r="CE186" i="20" s="1"/>
  <c r="BR186" i="20" a="1"/>
  <c r="BR186" i="20" s="1"/>
  <c r="AI186" i="20" a="1"/>
  <c r="AI186" i="20" s="1"/>
  <c r="AH97" i="31"/>
  <c r="AH150" i="31" s="1" a="1"/>
  <c r="AH150" i="31" s="1"/>
  <c r="BI53" i="25"/>
  <c r="CH128" i="25"/>
  <c r="CG128" i="25"/>
  <c r="CI128" i="25"/>
  <c r="CO128" i="25"/>
  <c r="CJ128" i="25"/>
  <c r="CK128" i="25"/>
  <c r="AQ128" i="25"/>
  <c r="AR128" i="25"/>
  <c r="BO128" i="25"/>
  <c r="BP128" i="25"/>
  <c r="CL128" i="25"/>
  <c r="CM128" i="25"/>
  <c r="CN128" i="25"/>
  <c r="T128" i="25"/>
  <c r="S128" i="25"/>
  <c r="AP128" i="25"/>
  <c r="AT128" i="25"/>
  <c r="BU128" i="25"/>
  <c r="AX128" i="25"/>
  <c r="AM128" i="25"/>
  <c r="BL128" i="25"/>
  <c r="CC128" i="25"/>
  <c r="AN128" i="25"/>
  <c r="BF128" i="25"/>
  <c r="BW128" i="25"/>
  <c r="AY128" i="25"/>
  <c r="N128" i="25"/>
  <c r="CA128" i="25"/>
  <c r="BR128" i="25"/>
  <c r="Z128" i="25"/>
  <c r="AE128" i="25"/>
  <c r="CD128" i="25"/>
  <c r="AL128" i="25"/>
  <c r="L128" i="25"/>
  <c r="BJ128" i="25"/>
  <c r="O128" i="25"/>
  <c r="BE128" i="25"/>
  <c r="BD128" i="25"/>
  <c r="D129" i="25"/>
  <c r="D166" i="20" s="1"/>
  <c r="K128" i="25"/>
  <c r="BV128" i="25"/>
  <c r="X128" i="25"/>
  <c r="M128" i="25"/>
  <c r="BK128" i="25"/>
  <c r="BN128" i="25"/>
  <c r="W128" i="25"/>
  <c r="AK128" i="25"/>
  <c r="AJ128" i="25"/>
  <c r="BI128" i="25"/>
  <c r="R128" i="25"/>
  <c r="AO128" i="25"/>
  <c r="BZ128" i="25"/>
  <c r="AI128" i="25"/>
  <c r="AV128" i="25"/>
  <c r="P128" i="25"/>
  <c r="BQ128" i="25"/>
  <c r="AD128" i="25"/>
  <c r="AU128" i="25"/>
  <c r="BH128" i="25"/>
  <c r="Q128" i="25"/>
  <c r="BX128" i="25"/>
  <c r="BX129" i="25" s="1"/>
  <c r="BX166" i="20" s="1"/>
  <c r="AS128" i="25"/>
  <c r="AG128" i="25"/>
  <c r="BY128" i="25"/>
  <c r="BG128" i="25"/>
  <c r="BT128" i="25"/>
  <c r="AZ128" i="25"/>
  <c r="AF128" i="25"/>
  <c r="U128" i="25"/>
  <c r="E128" i="25"/>
  <c r="AH128" i="25"/>
  <c r="AW128" i="25"/>
  <c r="AA128" i="25"/>
  <c r="I128" i="25"/>
  <c r="BC128" i="25"/>
  <c r="BA128" i="25"/>
  <c r="J128" i="25"/>
  <c r="BS128" i="25"/>
  <c r="CF128" i="25"/>
  <c r="CB128" i="25"/>
  <c r="AB128" i="25"/>
  <c r="BB128" i="25"/>
  <c r="G128" i="25"/>
  <c r="AC128" i="25"/>
  <c r="V128" i="25"/>
  <c r="Y128" i="25"/>
  <c r="CE128" i="25"/>
  <c r="H128" i="25"/>
  <c r="F128" i="25"/>
  <c r="BM128" i="25"/>
  <c r="DD53" i="25"/>
  <c r="D261" i="25"/>
  <c r="D168" i="20" s="1"/>
  <c r="CE261" i="25"/>
  <c r="CE168" i="20" s="1"/>
  <c r="AH261" i="25"/>
  <c r="AH168" i="20" s="1"/>
  <c r="CI293" i="25"/>
  <c r="CG293" i="25"/>
  <c r="BU293" i="25"/>
  <c r="BI293" i="25"/>
  <c r="CN292" i="25"/>
  <c r="CB292" i="25"/>
  <c r="BP292" i="25"/>
  <c r="CI291" i="25"/>
  <c r="BW291" i="25"/>
  <c r="BK291" i="25"/>
  <c r="CD290" i="25"/>
  <c r="BR290" i="25"/>
  <c r="CK289" i="25"/>
  <c r="BY289" i="25"/>
  <c r="BM289" i="25"/>
  <c r="E289" i="25"/>
  <c r="F289" i="25" s="1"/>
  <c r="G289" i="25" s="1"/>
  <c r="H289" i="25" s="1"/>
  <c r="CF288" i="25"/>
  <c r="BT288" i="25"/>
  <c r="CM287" i="25"/>
  <c r="CN535" i="20" s="1" a="1"/>
  <c r="CN535" i="20" s="1"/>
  <c r="CA287" i="25"/>
  <c r="BO287" i="25"/>
  <c r="CH286" i="25"/>
  <c r="BV286" i="25"/>
  <c r="BJ286" i="25"/>
  <c r="CO285" i="25"/>
  <c r="CC285" i="25"/>
  <c r="BQ285" i="25"/>
  <c r="CJ284" i="25"/>
  <c r="CN538" i="20" s="1" a="1"/>
  <c r="CN538" i="20" s="1"/>
  <c r="BX284" i="25"/>
  <c r="BL284" i="25"/>
  <c r="CE283" i="25"/>
  <c r="BS283" i="25"/>
  <c r="CL282" i="25"/>
  <c r="CM397" i="20" s="1" a="1"/>
  <c r="CM397" i="20" s="1"/>
  <c r="BZ282" i="25"/>
  <c r="CF293" i="25"/>
  <c r="BT293" i="25"/>
  <c r="CM292" i="25"/>
  <c r="CA292" i="25"/>
  <c r="BO292" i="25"/>
  <c r="CH291" i="25"/>
  <c r="BV291" i="25"/>
  <c r="BJ291" i="25"/>
  <c r="CO290" i="25"/>
  <c r="CC290" i="25"/>
  <c r="BQ290" i="25"/>
  <c r="CJ289" i="25"/>
  <c r="BX289" i="25"/>
  <c r="BL289" i="25"/>
  <c r="CE288" i="25"/>
  <c r="BS288" i="25"/>
  <c r="CL287" i="25"/>
  <c r="CM535" i="20" s="1" a="1"/>
  <c r="CM535" i="20" s="1"/>
  <c r="BZ287" i="25"/>
  <c r="BN287" i="25"/>
  <c r="CG286" i="25"/>
  <c r="BU286" i="25"/>
  <c r="BI286" i="25"/>
  <c r="CN285" i="25"/>
  <c r="CB285" i="25"/>
  <c r="BP285" i="25"/>
  <c r="CI284" i="25"/>
  <c r="CM538" i="20" s="1" a="1"/>
  <c r="CM538" i="20" s="1"/>
  <c r="BW284" i="25"/>
  <c r="BK284" i="25"/>
  <c r="CD283" i="25"/>
  <c r="BR283" i="25"/>
  <c r="CE293" i="25"/>
  <c r="BS293" i="25"/>
  <c r="CL292" i="25"/>
  <c r="BZ292" i="25"/>
  <c r="BN292" i="25"/>
  <c r="CG291" i="25"/>
  <c r="BU291" i="25"/>
  <c r="BI291" i="25"/>
  <c r="CN290" i="25"/>
  <c r="CB290" i="25"/>
  <c r="BP290" i="25"/>
  <c r="CI289" i="25"/>
  <c r="BW289" i="25"/>
  <c r="BK289" i="25"/>
  <c r="CD288" i="25"/>
  <c r="BR288" i="25"/>
  <c r="CK287" i="25"/>
  <c r="CL535" i="20" s="1" a="1"/>
  <c r="CL535" i="20" s="1"/>
  <c r="BY287" i="25"/>
  <c r="BM287" i="25"/>
  <c r="E287" i="25"/>
  <c r="CF286" i="25"/>
  <c r="BT286" i="25"/>
  <c r="CM285" i="25"/>
  <c r="CA285" i="25"/>
  <c r="BO285" i="25"/>
  <c r="CH284" i="25"/>
  <c r="CL538" i="20" s="1" a="1"/>
  <c r="CL538" i="20" s="1"/>
  <c r="BV284" i="25"/>
  <c r="BJ284" i="25"/>
  <c r="CO283" i="25"/>
  <c r="CO396" i="20" s="1" a="1"/>
  <c r="CO396" i="20" s="1"/>
  <c r="CC283" i="25"/>
  <c r="BQ283" i="25"/>
  <c r="CJ282" i="25"/>
  <c r="CK397" i="20" s="1" a="1"/>
  <c r="CK397" i="20" s="1"/>
  <c r="BX282" i="25"/>
  <c r="CC293" i="25"/>
  <c r="BN293" i="25"/>
  <c r="BX292" i="25"/>
  <c r="BI292" i="25"/>
  <c r="CK291" i="25"/>
  <c r="BS291" i="25"/>
  <c r="CF290" i="25"/>
  <c r="BN290" i="25"/>
  <c r="CA289" i="25"/>
  <c r="BI289" i="25"/>
  <c r="CK288" i="25"/>
  <c r="CK534" i="20" s="1" a="1"/>
  <c r="CK534" i="20" s="1"/>
  <c r="BV288" i="25"/>
  <c r="CF287" i="25"/>
  <c r="BQ287" i="25"/>
  <c r="CA286" i="25"/>
  <c r="BL286" i="25"/>
  <c r="CK285" i="25"/>
  <c r="CN537" i="20" s="1" a="1"/>
  <c r="CN537" i="20" s="1"/>
  <c r="BV285" i="25"/>
  <c r="CF284" i="25"/>
  <c r="BQ284" i="25"/>
  <c r="CA283" i="25"/>
  <c r="BL283" i="25"/>
  <c r="CO282" i="25"/>
  <c r="CA282" i="25"/>
  <c r="BM282" i="25"/>
  <c r="E282" i="25"/>
  <c r="F282" i="25" s="1"/>
  <c r="CF281" i="25"/>
  <c r="BT281" i="25"/>
  <c r="CM280" i="25"/>
  <c r="CA280" i="25"/>
  <c r="BO280" i="25"/>
  <c r="CH279" i="25"/>
  <c r="CL400" i="20" s="1" a="1"/>
  <c r="CL400" i="20" s="1"/>
  <c r="BV279" i="25"/>
  <c r="BJ279" i="25"/>
  <c r="CB293" i="25"/>
  <c r="BM293" i="25"/>
  <c r="CO292" i="25"/>
  <c r="BW292" i="25"/>
  <c r="CJ291" i="25"/>
  <c r="BR291" i="25"/>
  <c r="CE290" i="25"/>
  <c r="BM290" i="25"/>
  <c r="CO289" i="25"/>
  <c r="BZ289" i="25"/>
  <c r="CJ288" i="25"/>
  <c r="BU288" i="25"/>
  <c r="CE287" i="25"/>
  <c r="BP287" i="25"/>
  <c r="CO286" i="25"/>
  <c r="BZ286" i="25"/>
  <c r="BK286" i="25"/>
  <c r="CJ285" i="25"/>
  <c r="CM537" i="20" s="1" a="1"/>
  <c r="CM537" i="20" s="1"/>
  <c r="BU285" i="25"/>
  <c r="CE284" i="25"/>
  <c r="BP284" i="25"/>
  <c r="E284" i="25"/>
  <c r="BZ283" i="25"/>
  <c r="BK283" i="25"/>
  <c r="CN282" i="25"/>
  <c r="CO397" i="20" s="1" a="1"/>
  <c r="CO397" i="20" s="1"/>
  <c r="BY282" i="25"/>
  <c r="BL282" i="25"/>
  <c r="CE281" i="25"/>
  <c r="BS281" i="25"/>
  <c r="CL280" i="25"/>
  <c r="CO399" i="20" s="1" a="1"/>
  <c r="CO399" i="20" s="1"/>
  <c r="BZ280" i="25"/>
  <c r="BN280" i="25"/>
  <c r="CA293" i="25"/>
  <c r="BL293" i="25"/>
  <c r="CK292" i="25"/>
  <c r="BV292" i="25"/>
  <c r="CF291" i="25"/>
  <c r="BQ291" i="25"/>
  <c r="CA290" i="25"/>
  <c r="BL290" i="25"/>
  <c r="CN289" i="25"/>
  <c r="BV289" i="25"/>
  <c r="CI288" i="25"/>
  <c r="BQ288" i="25"/>
  <c r="CD287" i="25"/>
  <c r="BL287" i="25"/>
  <c r="CN286" i="25"/>
  <c r="BY286" i="25"/>
  <c r="CI285" i="25"/>
  <c r="CL537" i="20" s="1" a="1"/>
  <c r="CL537" i="20" s="1"/>
  <c r="BT285" i="25"/>
  <c r="CD284" i="25"/>
  <c r="BO284" i="25"/>
  <c r="CN283" i="25"/>
  <c r="CN396" i="20" s="1" a="1"/>
  <c r="CN396" i="20" s="1"/>
  <c r="BY283" i="25"/>
  <c r="BJ283" i="25"/>
  <c r="CM282" i="25"/>
  <c r="CN397" i="20" s="1" a="1"/>
  <c r="CN397" i="20" s="1"/>
  <c r="BW282" i="25"/>
  <c r="BK282" i="25"/>
  <c r="CD281" i="25"/>
  <c r="BR281" i="25"/>
  <c r="CK280" i="25"/>
  <c r="CN399" i="20" s="1" a="1"/>
  <c r="CN399" i="20" s="1"/>
  <c r="BY280" i="25"/>
  <c r="BM280" i="25"/>
  <c r="E280" i="25"/>
  <c r="CF279" i="25"/>
  <c r="BT279" i="25"/>
  <c r="CO293" i="25"/>
  <c r="BV293" i="25"/>
  <c r="CC292" i="25"/>
  <c r="CD291" i="25"/>
  <c r="BL291" i="25"/>
  <c r="CK290" i="25"/>
  <c r="BS290" i="25"/>
  <c r="E290" i="25"/>
  <c r="F290" i="25" s="1"/>
  <c r="BT289" i="25"/>
  <c r="CA288" i="25"/>
  <c r="BI288" i="25"/>
  <c r="CH287" i="25"/>
  <c r="BJ287" i="25"/>
  <c r="CL286" i="25"/>
  <c r="CN536" i="20" s="1" a="1"/>
  <c r="CN536" i="20" s="1"/>
  <c r="BQ286" i="25"/>
  <c r="BX285" i="25"/>
  <c r="CB284" i="25"/>
  <c r="CI283" i="25"/>
  <c r="BN283" i="25"/>
  <c r="BU282" i="25"/>
  <c r="CH293" i="25"/>
  <c r="BJ293" i="25"/>
  <c r="CI292" i="25"/>
  <c r="BQ292" i="25"/>
  <c r="BX291" i="25"/>
  <c r="BY290" i="25"/>
  <c r="CF289" i="25"/>
  <c r="BN289" i="25"/>
  <c r="CM288" i="25"/>
  <c r="CM534" i="20" s="1" a="1"/>
  <c r="CM534" i="20" s="1"/>
  <c r="BO288" i="25"/>
  <c r="BV287" i="25"/>
  <c r="CC286" i="25"/>
  <c r="CG285" i="25"/>
  <c r="BL285" i="25"/>
  <c r="CN284" i="25"/>
  <c r="BS284" i="25"/>
  <c r="BW283" i="25"/>
  <c r="CF282" i="25"/>
  <c r="BO282" i="25"/>
  <c r="CN281" i="25"/>
  <c r="BY281" i="25"/>
  <c r="BJ281" i="25"/>
  <c r="CI280" i="25"/>
  <c r="CL399" i="20" s="1" a="1"/>
  <c r="CL399" i="20" s="1"/>
  <c r="BT280" i="25"/>
  <c r="CE279" i="25"/>
  <c r="BQ279" i="25"/>
  <c r="E279" i="25"/>
  <c r="F279" i="25" s="1"/>
  <c r="CF278" i="25"/>
  <c r="CK401" i="20" s="1" a="1"/>
  <c r="CK401" i="20" s="1"/>
  <c r="BT278" i="25"/>
  <c r="BZ293" i="25"/>
  <c r="CG292" i="25"/>
  <c r="BL292" i="25"/>
  <c r="CN291" i="25"/>
  <c r="BP291" i="25"/>
  <c r="E291" i="25"/>
  <c r="BW290" i="25"/>
  <c r="CD289" i="25"/>
  <c r="CH288" i="25"/>
  <c r="BM288" i="25"/>
  <c r="CO287" i="25"/>
  <c r="BT287" i="25"/>
  <c r="BX286" i="25"/>
  <c r="CE285" i="25"/>
  <c r="BJ285" i="25"/>
  <c r="CL284" i="25"/>
  <c r="BN284" i="25"/>
  <c r="CM283" i="25"/>
  <c r="CM396" i="20" s="1" a="1"/>
  <c r="CM396" i="20" s="1"/>
  <c r="BU283" i="25"/>
  <c r="CD282" i="25"/>
  <c r="BJ282" i="25"/>
  <c r="CL281" i="25"/>
  <c r="CN398" i="20" s="1" a="1"/>
  <c r="CN398" i="20" s="1"/>
  <c r="BW281" i="25"/>
  <c r="CG280" i="25"/>
  <c r="BR280" i="25"/>
  <c r="CC279" i="25"/>
  <c r="BO279" i="25"/>
  <c r="CD278" i="25"/>
  <c r="BR278" i="25"/>
  <c r="CK277" i="25"/>
  <c r="BY277" i="25"/>
  <c r="BM277" i="25"/>
  <c r="E277" i="25"/>
  <c r="F277" i="25" s="1"/>
  <c r="G277" i="25" s="1"/>
  <c r="CF276" i="25"/>
  <c r="CM403" i="20" s="1" a="1"/>
  <c r="CM403" i="20" s="1"/>
  <c r="BT276" i="25"/>
  <c r="CM275" i="25"/>
  <c r="CA275" i="25"/>
  <c r="BO275" i="25"/>
  <c r="CH274" i="25"/>
  <c r="BV274" i="25"/>
  <c r="BJ274" i="25"/>
  <c r="CO273" i="25"/>
  <c r="CC273" i="25"/>
  <c r="CM406" i="20" s="1" a="1"/>
  <c r="CM406" i="20" s="1"/>
  <c r="BQ273" i="25"/>
  <c r="CJ272" i="25"/>
  <c r="BX272" i="25"/>
  <c r="BL272" i="25"/>
  <c r="CE271" i="25"/>
  <c r="BS271" i="25"/>
  <c r="CL270" i="25"/>
  <c r="BZ270" i="25"/>
  <c r="CM409" i="20" s="1" a="1"/>
  <c r="CM409" i="20" s="1"/>
  <c r="BN270" i="25"/>
  <c r="CG269" i="25"/>
  <c r="BU269" i="25"/>
  <c r="BI269" i="25"/>
  <c r="CN268" i="25"/>
  <c r="CB268" i="25"/>
  <c r="BP268" i="25"/>
  <c r="CI267" i="25"/>
  <c r="BW267" i="25"/>
  <c r="CM412" i="20" s="1" a="1"/>
  <c r="CM412" i="20" s="1"/>
  <c r="BK267" i="25"/>
  <c r="CD266" i="25"/>
  <c r="BR266" i="25"/>
  <c r="CK265" i="25"/>
  <c r="BY293" i="25"/>
  <c r="CF292" i="25"/>
  <c r="BK292" i="25"/>
  <c r="CM291" i="25"/>
  <c r="BO291" i="25"/>
  <c r="BV290" i="25"/>
  <c r="CC289" i="25"/>
  <c r="CG288" i="25"/>
  <c r="BL288" i="25"/>
  <c r="CN287" i="25"/>
  <c r="CO535" i="20" s="1" a="1"/>
  <c r="CO535" i="20" s="1"/>
  <c r="BS287" i="25"/>
  <c r="BW286" i="25"/>
  <c r="CD285" i="25"/>
  <c r="BI285" i="25"/>
  <c r="CK284" i="25"/>
  <c r="CO538" i="20" s="1" a="1"/>
  <c r="CO538" i="20" s="1"/>
  <c r="BM284" i="25"/>
  <c r="CL283" i="25"/>
  <c r="CL396" i="20" s="1" a="1"/>
  <c r="CL396" i="20" s="1"/>
  <c r="BT283" i="25"/>
  <c r="CC282" i="25"/>
  <c r="BI282" i="25"/>
  <c r="CK281" i="25"/>
  <c r="CM398" i="20" s="1" a="1"/>
  <c r="CM398" i="20" s="1"/>
  <c r="BV281" i="25"/>
  <c r="CF280" i="25"/>
  <c r="BQ280" i="25"/>
  <c r="CB279" i="25"/>
  <c r="BN279" i="25"/>
  <c r="CO278" i="25"/>
  <c r="CC278" i="25"/>
  <c r="BQ278" i="25"/>
  <c r="CJ277" i="25"/>
  <c r="BX277" i="25"/>
  <c r="BL277" i="25"/>
  <c r="CE276" i="25"/>
  <c r="CL403" i="20" s="1" a="1"/>
  <c r="CL403" i="20" s="1"/>
  <c r="BS276" i="25"/>
  <c r="CL275" i="25"/>
  <c r="BZ275" i="25"/>
  <c r="BN275" i="25"/>
  <c r="CG274" i="25"/>
  <c r="BU274" i="25"/>
  <c r="BI274" i="25"/>
  <c r="CN273" i="25"/>
  <c r="CB273" i="25"/>
  <c r="CL406" i="20" s="1" a="1"/>
  <c r="CL406" i="20" s="1"/>
  <c r="BP273" i="25"/>
  <c r="CI272" i="25"/>
  <c r="BW272" i="25"/>
  <c r="BK272" i="25"/>
  <c r="CD271" i="25"/>
  <c r="BR271" i="25"/>
  <c r="CK270" i="25"/>
  <c r="BY270" i="25"/>
  <c r="CL409" i="20" s="1" a="1"/>
  <c r="CL409" i="20" s="1"/>
  <c r="BM270" i="25"/>
  <c r="E270" i="25"/>
  <c r="CF269" i="25"/>
  <c r="BT269" i="25"/>
  <c r="CM268" i="25"/>
  <c r="CA268" i="25"/>
  <c r="BO268" i="25"/>
  <c r="CH267" i="25"/>
  <c r="BV267" i="25"/>
  <c r="CL412" i="20" s="1" a="1"/>
  <c r="CL412" i="20" s="1"/>
  <c r="BJ267" i="25"/>
  <c r="CO266" i="25"/>
  <c r="BX293" i="25"/>
  <c r="CE292" i="25"/>
  <c r="BJ292" i="25"/>
  <c r="CL291" i="25"/>
  <c r="BN291" i="25"/>
  <c r="CM290" i="25"/>
  <c r="BU290" i="25"/>
  <c r="CB289" i="25"/>
  <c r="CC288" i="25"/>
  <c r="BK288" i="25"/>
  <c r="CJ287" i="25"/>
  <c r="CK535" i="20" s="1" a="1"/>
  <c r="CK535" i="20" s="1"/>
  <c r="BR287" i="25"/>
  <c r="BS286" i="25"/>
  <c r="BZ285" i="25"/>
  <c r="CG284" i="25"/>
  <c r="CK538" i="20" s="1" a="1"/>
  <c r="CK538" i="20" s="1"/>
  <c r="BI284" i="25"/>
  <c r="CK283" i="25"/>
  <c r="CK396" i="20" s="1" a="1"/>
  <c r="CK396" i="20" s="1"/>
  <c r="BP283" i="25"/>
  <c r="CB282" i="25"/>
  <c r="CJ281" i="25"/>
  <c r="CL398" i="20" s="1" a="1"/>
  <c r="CL398" i="20" s="1"/>
  <c r="BU281" i="25"/>
  <c r="CE280" i="25"/>
  <c r="BP280" i="25"/>
  <c r="CO279" i="25"/>
  <c r="CA279" i="25"/>
  <c r="BM279" i="25"/>
  <c r="CN278" i="25"/>
  <c r="CB278" i="25"/>
  <c r="BP278" i="25"/>
  <c r="CI277" i="25"/>
  <c r="CO402" i="20" s="1" a="1"/>
  <c r="CO402" i="20" s="1"/>
  <c r="BW277" i="25"/>
  <c r="BK277" i="25"/>
  <c r="CD276" i="25"/>
  <c r="CK403" i="20" s="1" a="1"/>
  <c r="CK403" i="20" s="1"/>
  <c r="BR276" i="25"/>
  <c r="CK275" i="25"/>
  <c r="BY275" i="25"/>
  <c r="BM275" i="25"/>
  <c r="E275" i="25"/>
  <c r="CF274" i="25"/>
  <c r="CO405" i="20" s="1" a="1"/>
  <c r="CO405" i="20" s="1"/>
  <c r="BT274" i="25"/>
  <c r="CM273" i="25"/>
  <c r="CA273" i="25"/>
  <c r="CK406" i="20" s="1" a="1"/>
  <c r="CK406" i="20" s="1"/>
  <c r="BO273" i="25"/>
  <c r="CH272" i="25"/>
  <c r="BV272" i="25"/>
  <c r="BJ272" i="25"/>
  <c r="CO271" i="25"/>
  <c r="CC271" i="25"/>
  <c r="CO408" i="20" s="1" a="1"/>
  <c r="CO408" i="20" s="1"/>
  <c r="BQ271" i="25"/>
  <c r="CJ270" i="25"/>
  <c r="BX270" i="25"/>
  <c r="CK409" i="20" s="1" a="1"/>
  <c r="CK409" i="20" s="1"/>
  <c r="BL270" i="25"/>
  <c r="CE269" i="25"/>
  <c r="BS269" i="25"/>
  <c r="CL268" i="25"/>
  <c r="BZ268" i="25"/>
  <c r="CO411" i="20" s="1" a="1"/>
  <c r="CO411" i="20" s="1"/>
  <c r="BN268" i="25"/>
  <c r="CG267" i="25"/>
  <c r="BU267" i="25"/>
  <c r="CK412" i="20" s="1" a="1"/>
  <c r="CK412" i="20" s="1"/>
  <c r="BI267" i="25"/>
  <c r="CN266" i="25"/>
  <c r="CB266" i="25"/>
  <c r="BP266" i="25"/>
  <c r="CI265" i="25"/>
  <c r="CN293" i="25"/>
  <c r="BU292" i="25"/>
  <c r="BX290" i="25"/>
  <c r="CM289" i="25"/>
  <c r="BX288" i="25"/>
  <c r="BR286" i="25"/>
  <c r="BU284" i="25"/>
  <c r="CJ283" i="25"/>
  <c r="BT282" i="25"/>
  <c r="CI281" i="25"/>
  <c r="CK398" i="20" s="1" a="1"/>
  <c r="CK398" i="20" s="1"/>
  <c r="BM281" i="25"/>
  <c r="CD280" i="25"/>
  <c r="BZ279" i="25"/>
  <c r="CM278" i="25"/>
  <c r="BW278" i="25"/>
  <c r="CF277" i="25"/>
  <c r="CL402" i="20" s="1" a="1"/>
  <c r="CL402" i="20" s="1"/>
  <c r="BQ277" i="25"/>
  <c r="CA276" i="25"/>
  <c r="BL276" i="25"/>
  <c r="CN275" i="25"/>
  <c r="BV275" i="25"/>
  <c r="CI274" i="25"/>
  <c r="BQ274" i="25"/>
  <c r="CD273" i="25"/>
  <c r="CN406" i="20" s="1" a="1"/>
  <c r="CN406" i="20" s="1"/>
  <c r="BL273" i="25"/>
  <c r="CN272" i="25"/>
  <c r="BY272" i="25"/>
  <c r="CI271" i="25"/>
  <c r="BT271" i="25"/>
  <c r="BQ293" i="25"/>
  <c r="CJ292" i="25"/>
  <c r="BT291" i="25"/>
  <c r="CI290" i="25"/>
  <c r="BQ289" i="25"/>
  <c r="CL288" i="25"/>
  <c r="CL534" i="20" s="1" a="1"/>
  <c r="CL534" i="20" s="1"/>
  <c r="BK287" i="25"/>
  <c r="CI286" i="25"/>
  <c r="CK536" i="20" s="1" a="1"/>
  <c r="CK536" i="20" s="1"/>
  <c r="BN285" i="25"/>
  <c r="CC284" i="25"/>
  <c r="BM283" i="25"/>
  <c r="CH282" i="25"/>
  <c r="BQ281" i="25"/>
  <c r="CO280" i="25"/>
  <c r="BL280" i="25"/>
  <c r="CJ279" i="25"/>
  <c r="CN400" i="20" s="1" a="1"/>
  <c r="CN400" i="20" s="1"/>
  <c r="BL279" i="25"/>
  <c r="CA278" i="25"/>
  <c r="BK278" i="25"/>
  <c r="CM277" i="25"/>
  <c r="BU277" i="25"/>
  <c r="CH276" i="25"/>
  <c r="CO403" i="20" s="1" a="1"/>
  <c r="CO403" i="20" s="1"/>
  <c r="BP276" i="25"/>
  <c r="E276" i="25"/>
  <c r="F276" i="25" s="1"/>
  <c r="G276" i="25" s="1"/>
  <c r="CC275" i="25"/>
  <c r="CK404" i="20" s="1" a="1"/>
  <c r="CK404" i="20" s="1"/>
  <c r="BK275" i="25"/>
  <c r="CM274" i="25"/>
  <c r="BX274" i="25"/>
  <c r="CH273" i="25"/>
  <c r="BS273" i="25"/>
  <c r="E273" i="25"/>
  <c r="F273" i="25" s="1"/>
  <c r="CC272" i="25"/>
  <c r="CN407" i="20" s="1" a="1"/>
  <c r="CN407" i="20" s="1"/>
  <c r="BN272" i="25"/>
  <c r="CM271" i="25"/>
  <c r="BX271" i="25"/>
  <c r="BI271" i="25"/>
  <c r="CH270" i="25"/>
  <c r="BS270" i="25"/>
  <c r="BP293" i="25"/>
  <c r="CH292" i="25"/>
  <c r="BM291" i="25"/>
  <c r="CH290" i="25"/>
  <c r="BP289" i="25"/>
  <c r="CB288" i="25"/>
  <c r="BI287" i="25"/>
  <c r="CE286" i="25"/>
  <c r="BM285" i="25"/>
  <c r="CA284" i="25"/>
  <c r="BI283" i="25"/>
  <c r="CG282" i="25"/>
  <c r="BP281" i="25"/>
  <c r="CN280" i="25"/>
  <c r="BK280" i="25"/>
  <c r="CI279" i="25"/>
  <c r="CM400" i="20" s="1" a="1"/>
  <c r="CM400" i="20" s="1"/>
  <c r="BK279" i="25"/>
  <c r="BZ278" i="25"/>
  <c r="BJ278" i="25"/>
  <c r="CL277" i="25"/>
  <c r="BT277" i="25"/>
  <c r="CG276" i="25"/>
  <c r="CN403" i="20" s="1" a="1"/>
  <c r="CN403" i="20" s="1"/>
  <c r="BO276" i="25"/>
  <c r="CB275" i="25"/>
  <c r="BJ275" i="25"/>
  <c r="CL274" i="25"/>
  <c r="BW274" i="25"/>
  <c r="CG273" i="25"/>
  <c r="BR273" i="25"/>
  <c r="CB272" i="25"/>
  <c r="CM407" i="20" s="1" a="1"/>
  <c r="CM407" i="20" s="1"/>
  <c r="BM272" i="25"/>
  <c r="BO293" i="25"/>
  <c r="CD292" i="25"/>
  <c r="CG290" i="25"/>
  <c r="BO289" i="25"/>
  <c r="BZ288" i="25"/>
  <c r="CD286" i="25"/>
  <c r="E286" i="25"/>
  <c r="BK285" i="25"/>
  <c r="BZ284" i="25"/>
  <c r="CE282" i="25"/>
  <c r="CO281" i="25"/>
  <c r="BO281" i="25"/>
  <c r="CJ280" i="25"/>
  <c r="CM399" i="20" s="1" a="1"/>
  <c r="CM399" i="20" s="1"/>
  <c r="BJ280" i="25"/>
  <c r="CG279" i="25"/>
  <c r="CK400" i="20" s="1" a="1"/>
  <c r="CK400" i="20" s="1"/>
  <c r="BI279" i="25"/>
  <c r="BY278" i="25"/>
  <c r="BI278" i="25"/>
  <c r="CH277" i="25"/>
  <c r="CN402" i="20" s="1" a="1"/>
  <c r="CN402" i="20" s="1"/>
  <c r="BS277" i="25"/>
  <c r="CC276" i="25"/>
  <c r="BN276" i="25"/>
  <c r="BX275" i="25"/>
  <c r="BI275" i="25"/>
  <c r="CK274" i="25"/>
  <c r="BS274" i="25"/>
  <c r="CF273" i="25"/>
  <c r="BN273" i="25"/>
  <c r="CA272" i="25"/>
  <c r="CL407" i="20" s="1" a="1"/>
  <c r="CL407" i="20" s="1"/>
  <c r="BI272" i="25"/>
  <c r="CK271" i="25"/>
  <c r="BV271" i="25"/>
  <c r="CF270" i="25"/>
  <c r="BQ270" i="25"/>
  <c r="BR293" i="25"/>
  <c r="CC291" i="25"/>
  <c r="BK290" i="25"/>
  <c r="CN288" i="25"/>
  <c r="CN534" i="20" s="1" a="1"/>
  <c r="CN534" i="20" s="1"/>
  <c r="BU287" i="25"/>
  <c r="CF285" i="25"/>
  <c r="CI282" i="25"/>
  <c r="BI281" i="25"/>
  <c r="BX280" i="25"/>
  <c r="BP279" i="25"/>
  <c r="BS278" i="25"/>
  <c r="CN277" i="25"/>
  <c r="BN277" i="25"/>
  <c r="CI276" i="25"/>
  <c r="BI276" i="25"/>
  <c r="CD275" i="25"/>
  <c r="CL404" i="20" s="1" a="1"/>
  <c r="CL404" i="20" s="1"/>
  <c r="BY274" i="25"/>
  <c r="BT273" i="25"/>
  <c r="CK272" i="25"/>
  <c r="BO272" i="25"/>
  <c r="CL271" i="25"/>
  <c r="BO271" i="25"/>
  <c r="CD270" i="25"/>
  <c r="BJ270" i="25"/>
  <c r="CJ269" i="25"/>
  <c r="BR269" i="25"/>
  <c r="CE268" i="25"/>
  <c r="BM268" i="25"/>
  <c r="CO267" i="25"/>
  <c r="BZ267" i="25"/>
  <c r="CJ266" i="25"/>
  <c r="BV266" i="25"/>
  <c r="CM413" i="20" s="1" a="1"/>
  <c r="CM413" i="20" s="1"/>
  <c r="CA291" i="25"/>
  <c r="BI290" i="25"/>
  <c r="CL289" i="25"/>
  <c r="BW288" i="25"/>
  <c r="CM286" i="25"/>
  <c r="CO536" i="20" s="1" a="1"/>
  <c r="CO536" i="20" s="1"/>
  <c r="BW285" i="25"/>
  <c r="CH283" i="25"/>
  <c r="BS282" i="25"/>
  <c r="CH281" i="25"/>
  <c r="BV280" i="25"/>
  <c r="CM279" i="25"/>
  <c r="CL278" i="25"/>
  <c r="BN278" i="25"/>
  <c r="CE277" i="25"/>
  <c r="CK402" i="20" s="1" a="1"/>
  <c r="CK402" i="20" s="1"/>
  <c r="BI277" i="25"/>
  <c r="BZ276" i="25"/>
  <c r="BU275" i="25"/>
  <c r="BP274" i="25"/>
  <c r="CK273" i="25"/>
  <c r="BK273" i="25"/>
  <c r="CF272" i="25"/>
  <c r="CH271" i="25"/>
  <c r="BM271" i="25"/>
  <c r="CB270" i="25"/>
  <c r="CO409" i="20" s="1" a="1"/>
  <c r="CO409" i="20" s="1"/>
  <c r="CH269" i="25"/>
  <c r="BP269" i="25"/>
  <c r="E269" i="25"/>
  <c r="F269" i="25" s="1"/>
  <c r="CC268" i="25"/>
  <c r="BK268" i="25"/>
  <c r="CM267" i="25"/>
  <c r="BX267" i="25"/>
  <c r="CN412" i="20" s="1" a="1"/>
  <c r="CN412" i="20" s="1"/>
  <c r="CH266" i="25"/>
  <c r="BT266" i="25"/>
  <c r="CK413" i="20" s="1" a="1"/>
  <c r="CK413" i="20" s="1"/>
  <c r="CM265" i="25"/>
  <c r="BY265" i="25"/>
  <c r="BM265" i="25"/>
  <c r="E265" i="25"/>
  <c r="E293" i="25"/>
  <c r="BZ291" i="25"/>
  <c r="CH289" i="25"/>
  <c r="BP288" i="25"/>
  <c r="CK286" i="25"/>
  <c r="CM536" i="20" s="1" a="1"/>
  <c r="CM536" i="20" s="1"/>
  <c r="BS285" i="25"/>
  <c r="CG283" i="25"/>
  <c r="BR282" i="25"/>
  <c r="CG281" i="25"/>
  <c r="BU280" i="25"/>
  <c r="CL279" i="25"/>
  <c r="CK278" i="25"/>
  <c r="BM278" i="25"/>
  <c r="CD277" i="25"/>
  <c r="BY276" i="25"/>
  <c r="BT275" i="25"/>
  <c r="CO274" i="25"/>
  <c r="BO274" i="25"/>
  <c r="CJ273" i="25"/>
  <c r="BJ273" i="25"/>
  <c r="CE272" i="25"/>
  <c r="CG271" i="25"/>
  <c r="BL271" i="25"/>
  <c r="E271" i="25"/>
  <c r="CA270" i="25"/>
  <c r="CN409" i="20" s="1" a="1"/>
  <c r="CN409" i="20" s="1"/>
  <c r="CD269" i="25"/>
  <c r="BO269" i="25"/>
  <c r="BY268" i="25"/>
  <c r="CN411" i="20" s="1" a="1"/>
  <c r="CN411" i="20" s="1"/>
  <c r="BJ268" i="25"/>
  <c r="CL267" i="25"/>
  <c r="BT267" i="25"/>
  <c r="CG266" i="25"/>
  <c r="BS266" i="25"/>
  <c r="CL265" i="25"/>
  <c r="BX265" i="25"/>
  <c r="BL265" i="25"/>
  <c r="BY291" i="25"/>
  <c r="CG289" i="25"/>
  <c r="BN288" i="25"/>
  <c r="CJ286" i="25"/>
  <c r="CL536" i="20" s="1" a="1"/>
  <c r="CL536" i="20" s="1"/>
  <c r="BR285" i="25"/>
  <c r="E285" i="25"/>
  <c r="CF283" i="25"/>
  <c r="BQ282" i="25"/>
  <c r="CC281" i="25"/>
  <c r="BS280" i="25"/>
  <c r="CK279" i="25"/>
  <c r="CO400" i="20" s="1" a="1"/>
  <c r="CO400" i="20" s="1"/>
  <c r="CJ278" i="25"/>
  <c r="CO401" i="20" s="1" a="1"/>
  <c r="CO401" i="20" s="1"/>
  <c r="BL278" i="25"/>
  <c r="CC277" i="25"/>
  <c r="BX276" i="25"/>
  <c r="BS275" i="25"/>
  <c r="CN274" i="25"/>
  <c r="BN274" i="25"/>
  <c r="CI273" i="25"/>
  <c r="BI273" i="25"/>
  <c r="CD272" i="25"/>
  <c r="CO407" i="20" s="1" a="1"/>
  <c r="CO407" i="20" s="1"/>
  <c r="CF271" i="25"/>
  <c r="BK271" i="25"/>
  <c r="BW270" i="25"/>
  <c r="CC269" i="25"/>
  <c r="BN269" i="25"/>
  <c r="BX268" i="25"/>
  <c r="CM411" i="20" s="1" a="1"/>
  <c r="CM411" i="20" s="1"/>
  <c r="BI268" i="25"/>
  <c r="CK267" i="25"/>
  <c r="BS267" i="25"/>
  <c r="CF266" i="25"/>
  <c r="BQ266" i="25"/>
  <c r="CJ265" i="25"/>
  <c r="BW265" i="25"/>
  <c r="CO414" i="20" s="1" a="1"/>
  <c r="CO414" i="20" s="1"/>
  <c r="BK265" i="25"/>
  <c r="BM292" i="25"/>
  <c r="BZ290" i="25"/>
  <c r="CE289" i="25"/>
  <c r="E288" i="25"/>
  <c r="BP282" i="25"/>
  <c r="CH280" i="25"/>
  <c r="CK399" i="20" s="1" a="1"/>
  <c r="CK399" i="20" s="1"/>
  <c r="BU279" i="25"/>
  <c r="BX278" i="25"/>
  <c r="BW276" i="25"/>
  <c r="CO275" i="25"/>
  <c r="CB274" i="25"/>
  <c r="CK405" i="20" s="1" a="1"/>
  <c r="CK405" i="20" s="1"/>
  <c r="BZ272" i="25"/>
  <c r="CK407" i="20" s="1" a="1"/>
  <c r="CK407" i="20" s="1"/>
  <c r="BW271" i="25"/>
  <c r="BV270" i="25"/>
  <c r="CM269" i="25"/>
  <c r="BM269" i="25"/>
  <c r="CH268" i="25"/>
  <c r="CC267" i="25"/>
  <c r="BY266" i="25"/>
  <c r="CH265" i="25"/>
  <c r="BS265" i="25"/>
  <c r="BT290" i="25"/>
  <c r="BU289" i="25"/>
  <c r="CI287" i="25"/>
  <c r="BN282" i="25"/>
  <c r="CC280" i="25"/>
  <c r="BS279" i="25"/>
  <c r="BV278" i="25"/>
  <c r="BV276" i="25"/>
  <c r="CJ275" i="25"/>
  <c r="CA274" i="25"/>
  <c r="E274" i="25"/>
  <c r="BU272" i="25"/>
  <c r="BU271" i="25"/>
  <c r="BU270" i="25"/>
  <c r="CL269" i="25"/>
  <c r="BL269" i="25"/>
  <c r="CG268" i="25"/>
  <c r="CB267" i="25"/>
  <c r="BX266" i="25"/>
  <c r="CO413" i="20" s="1" a="1"/>
  <c r="CO413" i="20" s="1"/>
  <c r="CG265" i="25"/>
  <c r="BR265" i="25"/>
  <c r="CO557" i="20" s="1" a="1"/>
  <c r="CO557" i="20" s="1"/>
  <c r="BO290" i="25"/>
  <c r="BS289" i="25"/>
  <c r="CO288" i="25"/>
  <c r="CO534" i="20" s="1" a="1"/>
  <c r="CO534" i="20" s="1"/>
  <c r="CG287" i="25"/>
  <c r="CB280" i="25"/>
  <c r="BR279" i="25"/>
  <c r="BU278" i="25"/>
  <c r="CO277" i="25"/>
  <c r="BU276" i="25"/>
  <c r="CI275" i="25"/>
  <c r="BZ274" i="25"/>
  <c r="BT272" i="25"/>
  <c r="BP271" i="25"/>
  <c r="BT270" i="25"/>
  <c r="CK269" i="25"/>
  <c r="BK269" i="25"/>
  <c r="CF268" i="25"/>
  <c r="CA267" i="25"/>
  <c r="E267" i="25"/>
  <c r="BW266" i="25"/>
  <c r="CN413" i="20" s="1" a="1"/>
  <c r="CN413" i="20" s="1"/>
  <c r="CF265" i="25"/>
  <c r="BQ265" i="25"/>
  <c r="BJ290" i="25"/>
  <c r="BR289" i="25"/>
  <c r="BY288" i="25"/>
  <c r="CC287" i="25"/>
  <c r="CM281" i="25"/>
  <c r="CO398" i="20" s="1" a="1"/>
  <c r="CO398" i="20" s="1"/>
  <c r="BW280" i="25"/>
  <c r="BO278" i="25"/>
  <c r="CG277" i="25"/>
  <c r="CM402" i="20" s="1" a="1"/>
  <c r="CM402" i="20" s="1"/>
  <c r="BQ276" i="25"/>
  <c r="CH275" i="25"/>
  <c r="BR274" i="25"/>
  <c r="CL273" i="25"/>
  <c r="BS272" i="25"/>
  <c r="BN271" i="25"/>
  <c r="BR270" i="25"/>
  <c r="CI269" i="25"/>
  <c r="BJ269" i="25"/>
  <c r="CD268" i="25"/>
  <c r="BY267" i="25"/>
  <c r="CO412" i="20" s="1" a="1"/>
  <c r="CO412" i="20" s="1"/>
  <c r="BU266" i="25"/>
  <c r="CL413" i="20" s="1" a="1"/>
  <c r="CL413" i="20" s="1"/>
  <c r="CE265" i="25"/>
  <c r="BP265" i="25"/>
  <c r="CM293" i="25"/>
  <c r="BT292" i="25"/>
  <c r="CL285" i="25"/>
  <c r="CO537" i="20" s="1" a="1"/>
  <c r="CO537" i="20" s="1"/>
  <c r="BT284" i="25"/>
  <c r="CH278" i="25"/>
  <c r="CM401" i="20" s="1" a="1"/>
  <c r="CM401" i="20" s="1"/>
  <c r="BP277" i="25"/>
  <c r="CO276" i="25"/>
  <c r="CF275" i="25"/>
  <c r="CN404" i="20" s="1" a="1"/>
  <c r="CN404" i="20" s="1"/>
  <c r="BL274" i="25"/>
  <c r="CM272" i="25"/>
  <c r="CA271" i="25"/>
  <c r="CM408" i="20" s="1" a="1"/>
  <c r="CM408" i="20" s="1"/>
  <c r="CG270" i="25"/>
  <c r="BV268" i="25"/>
  <c r="CK411" i="20" s="1" a="1"/>
  <c r="CK411" i="20" s="1"/>
  <c r="BM267" i="25"/>
  <c r="CC266" i="25"/>
  <c r="CC265" i="25"/>
  <c r="CL293" i="25"/>
  <c r="BS292" i="25"/>
  <c r="CH285" i="25"/>
  <c r="CK537" i="20" s="1" a="1"/>
  <c r="CK537" i="20" s="1"/>
  <c r="BR284" i="25"/>
  <c r="CG278" i="25"/>
  <c r="CL401" i="20" s="1" a="1"/>
  <c r="CL401" i="20" s="1"/>
  <c r="BO277" i="25"/>
  <c r="CN276" i="25"/>
  <c r="CE275" i="25"/>
  <c r="CM404" i="20" s="1" a="1"/>
  <c r="CM404" i="20" s="1"/>
  <c r="BK274" i="25"/>
  <c r="CL272" i="25"/>
  <c r="BZ271" i="25"/>
  <c r="CL408" i="20" s="1" a="1"/>
  <c r="CL408" i="20" s="1"/>
  <c r="CE270" i="25"/>
  <c r="CO269" i="25"/>
  <c r="BU268" i="25"/>
  <c r="BL267" i="25"/>
  <c r="CA266" i="25"/>
  <c r="CB265" i="25"/>
  <c r="CK293" i="25"/>
  <c r="BR292" i="25"/>
  <c r="BY285" i="25"/>
  <c r="CE278" i="25"/>
  <c r="BJ277" i="25"/>
  <c r="CM276" i="25"/>
  <c r="BW275" i="25"/>
  <c r="CG272" i="25"/>
  <c r="BY271" i="25"/>
  <c r="CK408" i="20" s="1" a="1"/>
  <c r="CK408" i="20" s="1"/>
  <c r="CC270" i="25"/>
  <c r="CN269" i="25"/>
  <c r="BT268" i="25"/>
  <c r="CN267" i="25"/>
  <c r="BZ266" i="25"/>
  <c r="CA265" i="25"/>
  <c r="CJ293" i="25"/>
  <c r="BJ289" i="25"/>
  <c r="CB286" i="25"/>
  <c r="E283" i="25"/>
  <c r="CB281" i="25"/>
  <c r="CL276" i="25"/>
  <c r="BR275" i="25"/>
  <c r="CE273" i="25"/>
  <c r="CO406" i="20" s="1" a="1"/>
  <c r="CO406" i="20" s="1"/>
  <c r="BR272" i="25"/>
  <c r="BJ271" i="25"/>
  <c r="BP270" i="25"/>
  <c r="CB269" i="25"/>
  <c r="BS268" i="25"/>
  <c r="CJ267" i="25"/>
  <c r="BO266" i="25"/>
  <c r="BZ265" i="25"/>
  <c r="CD293" i="25"/>
  <c r="BP286" i="25"/>
  <c r="CA281" i="25"/>
  <c r="E281" i="25"/>
  <c r="F281" i="25" s="1"/>
  <c r="CK276" i="25"/>
  <c r="BQ275" i="25"/>
  <c r="BZ273" i="25"/>
  <c r="BQ272" i="25"/>
  <c r="BO270" i="25"/>
  <c r="CA269" i="25"/>
  <c r="CO410" i="20" s="1" a="1"/>
  <c r="CO410" i="20" s="1"/>
  <c r="BR268" i="25"/>
  <c r="CF267" i="25"/>
  <c r="BN266" i="25"/>
  <c r="BV265" i="25"/>
  <c r="BW293" i="25"/>
  <c r="CL290" i="25"/>
  <c r="BO286" i="25"/>
  <c r="CK282" i="25"/>
  <c r="CL397" i="20" s="1" a="1"/>
  <c r="CL397" i="20" s="1"/>
  <c r="BZ281" i="25"/>
  <c r="CJ276" i="25"/>
  <c r="BP275" i="25"/>
  <c r="BY273" i="25"/>
  <c r="BP272" i="25"/>
  <c r="BK270" i="25"/>
  <c r="BZ269" i="25"/>
  <c r="CN410" i="20" s="1" a="1"/>
  <c r="CN410" i="20" s="1"/>
  <c r="BQ268" i="25"/>
  <c r="CE267" i="25"/>
  <c r="BM266" i="25"/>
  <c r="BU265" i="25"/>
  <c r="BK293" i="25"/>
  <c r="CJ290" i="25"/>
  <c r="BN286" i="25"/>
  <c r="BV282" i="25"/>
  <c r="BX281" i="25"/>
  <c r="CN279" i="25"/>
  <c r="E278" i="25"/>
  <c r="CB276" i="25"/>
  <c r="BL275" i="25"/>
  <c r="BX273" i="25"/>
  <c r="BI270" i="25"/>
  <c r="BY269" i="25"/>
  <c r="CM410" i="20" s="1" a="1"/>
  <c r="CM410" i="20" s="1"/>
  <c r="BL268" i="25"/>
  <c r="CD267" i="25"/>
  <c r="BL266" i="25"/>
  <c r="E266" i="25"/>
  <c r="BT265" i="25"/>
  <c r="E292" i="25"/>
  <c r="CB287" i="25"/>
  <c r="BM286" i="25"/>
  <c r="CB283" i="25"/>
  <c r="BN281" i="25"/>
  <c r="BI280" i="25"/>
  <c r="CD279" i="25"/>
  <c r="CB277" i="25"/>
  <c r="BM276" i="25"/>
  <c r="CJ274" i="25"/>
  <c r="BW273" i="25"/>
  <c r="BX269" i="25"/>
  <c r="CL410" i="20" s="1" a="1"/>
  <c r="CL410" i="20" s="1"/>
  <c r="CO268" i="25"/>
  <c r="BR267" i="25"/>
  <c r="CM266" i="25"/>
  <c r="BK266" i="25"/>
  <c r="BO265" i="25"/>
  <c r="CO291" i="25"/>
  <c r="BX287" i="25"/>
  <c r="BX283" i="25"/>
  <c r="BL281" i="25"/>
  <c r="BY279" i="25"/>
  <c r="CA277" i="25"/>
  <c r="BK276" i="25"/>
  <c r="CE274" i="25"/>
  <c r="CN405" i="20" s="1" a="1"/>
  <c r="CN405" i="20" s="1"/>
  <c r="BV273" i="25"/>
  <c r="E272" i="25"/>
  <c r="CO270" i="25"/>
  <c r="BW269" i="25"/>
  <c r="CK410" i="20" s="1" a="1"/>
  <c r="CK410" i="20" s="1"/>
  <c r="CK268" i="25"/>
  <c r="BQ267" i="25"/>
  <c r="CL266" i="25"/>
  <c r="BJ266" i="25"/>
  <c r="BN265" i="25"/>
  <c r="BJ288" i="25"/>
  <c r="BY284" i="25"/>
  <c r="CG275" i="25"/>
  <c r="CO404" i="20" s="1" a="1"/>
  <c r="CO404" i="20" s="1"/>
  <c r="CE291" i="25"/>
  <c r="BW287" i="25"/>
  <c r="CO284" i="25"/>
  <c r="BV283" i="25"/>
  <c r="BK281" i="25"/>
  <c r="BX279" i="25"/>
  <c r="BZ277" i="25"/>
  <c r="BJ276" i="25"/>
  <c r="CD274" i="25"/>
  <c r="CM405" i="20" s="1" a="1"/>
  <c r="CM405" i="20" s="1"/>
  <c r="BU273" i="25"/>
  <c r="CN271" i="25"/>
  <c r="CN270" i="25"/>
  <c r="BV269" i="25"/>
  <c r="CJ268" i="25"/>
  <c r="BP267" i="25"/>
  <c r="CK266" i="25"/>
  <c r="BI266" i="25"/>
  <c r="CO265" i="25"/>
  <c r="BJ265" i="25"/>
  <c r="BY292" i="25"/>
  <c r="BR277" i="25"/>
  <c r="CB271" i="25"/>
  <c r="CN408" i="20" s="1" a="1"/>
  <c r="CN408" i="20" s="1"/>
  <c r="CB291" i="25"/>
  <c r="CM284" i="25"/>
  <c r="BO283" i="25"/>
  <c r="BW279" i="25"/>
  <c r="BV277" i="25"/>
  <c r="CC274" i="25"/>
  <c r="CL405" i="20" s="1" a="1"/>
  <c r="CL405" i="20" s="1"/>
  <c r="BM273" i="25"/>
  <c r="CJ271" i="25"/>
  <c r="CM270" i="25"/>
  <c r="BQ269" i="25"/>
  <c r="CI268" i="25"/>
  <c r="BO267" i="25"/>
  <c r="CI266" i="25"/>
  <c r="CN265" i="25"/>
  <c r="BI265" i="25"/>
  <c r="CI278" i="25"/>
  <c r="CN401" i="20" s="1" a="1"/>
  <c r="CN401" i="20" s="1"/>
  <c r="BM274" i="25"/>
  <c r="CO272" i="25"/>
  <c r="CI270" i="25"/>
  <c r="BW268" i="25"/>
  <c r="CL411" i="20" s="1" a="1"/>
  <c r="CL411" i="20" s="1"/>
  <c r="E268" i="25"/>
  <c r="BN267" i="25"/>
  <c r="CE266" i="25"/>
  <c r="CD265" i="25"/>
  <c r="D194" i="25"/>
  <c r="D167" i="20" s="1"/>
  <c r="CC194" i="25"/>
  <c r="CC167" i="20" s="1"/>
  <c r="CG226" i="25"/>
  <c r="BU226" i="25"/>
  <c r="BI226" i="25"/>
  <c r="CN225" i="25"/>
  <c r="CB225" i="25"/>
  <c r="BP225" i="25"/>
  <c r="CI224" i="25"/>
  <c r="BW224" i="25"/>
  <c r="BK224" i="25"/>
  <c r="CD223" i="25"/>
  <c r="BR223" i="25"/>
  <c r="CK222" i="25"/>
  <c r="BY222" i="25"/>
  <c r="BM222" i="25"/>
  <c r="E222" i="25"/>
  <c r="F222" i="25" s="1"/>
  <c r="CF221" i="25"/>
  <c r="BT221" i="25"/>
  <c r="CM220" i="25"/>
  <c r="CA220" i="25"/>
  <c r="BO220" i="25"/>
  <c r="CH219" i="25"/>
  <c r="BV219" i="25"/>
  <c r="BJ219" i="25"/>
  <c r="CO218" i="25"/>
  <c r="CC218" i="25"/>
  <c r="BQ218" i="25"/>
  <c r="CJ217" i="25"/>
  <c r="BX217" i="25"/>
  <c r="BL217" i="25"/>
  <c r="CE216" i="25"/>
  <c r="BS216" i="25"/>
  <c r="CL215" i="25"/>
  <c r="BZ215" i="25"/>
  <c r="CF226" i="25"/>
  <c r="BT226" i="25"/>
  <c r="CM225" i="25"/>
  <c r="CA225" i="25"/>
  <c r="BO225" i="25"/>
  <c r="CH224" i="25"/>
  <c r="BV224" i="25"/>
  <c r="BJ224" i="25"/>
  <c r="CO223" i="25"/>
  <c r="CC223" i="25"/>
  <c r="BQ223" i="25"/>
  <c r="CE226" i="25"/>
  <c r="BS226" i="25"/>
  <c r="CL225" i="25"/>
  <c r="BZ225" i="25"/>
  <c r="BN225" i="25"/>
  <c r="CG224" i="25"/>
  <c r="BU224" i="25"/>
  <c r="BI224" i="25"/>
  <c r="CN223" i="25"/>
  <c r="CB223" i="25"/>
  <c r="BP223" i="25"/>
  <c r="CI222" i="25"/>
  <c r="BW222" i="25"/>
  <c r="BK222" i="25"/>
  <c r="CD221" i="25"/>
  <c r="BR221" i="25"/>
  <c r="CK220" i="25"/>
  <c r="BY220" i="25"/>
  <c r="BM220" i="25"/>
  <c r="E220" i="25"/>
  <c r="F220" i="25" s="1"/>
  <c r="CF219" i="25"/>
  <c r="BT219" i="25"/>
  <c r="CM218" i="25"/>
  <c r="CA218" i="25"/>
  <c r="BO218" i="25"/>
  <c r="CH217" i="25"/>
  <c r="BV217" i="25"/>
  <c r="BJ217" i="25"/>
  <c r="CO216" i="25"/>
  <c r="CC216" i="25"/>
  <c r="BQ216" i="25"/>
  <c r="CJ215" i="25"/>
  <c r="BX215" i="25"/>
  <c r="CO226" i="25"/>
  <c r="BZ226" i="25"/>
  <c r="BK226" i="25"/>
  <c r="CJ225" i="25"/>
  <c r="BU225" i="25"/>
  <c r="CE224" i="25"/>
  <c r="BP224" i="25"/>
  <c r="E224" i="25"/>
  <c r="F224" i="25" s="1"/>
  <c r="BZ223" i="25"/>
  <c r="BK223" i="25"/>
  <c r="CB222" i="25"/>
  <c r="BN222" i="25"/>
  <c r="CG221" i="25"/>
  <c r="BQ221" i="25"/>
  <c r="CJ220" i="25"/>
  <c r="BV220" i="25"/>
  <c r="CO219" i="25"/>
  <c r="CA219" i="25"/>
  <c r="BM219" i="25"/>
  <c r="CF218" i="25"/>
  <c r="BR218" i="25"/>
  <c r="CK217" i="25"/>
  <c r="BU217" i="25"/>
  <c r="CN226" i="25"/>
  <c r="BY226" i="25"/>
  <c r="BJ226" i="25"/>
  <c r="CI225" i="25"/>
  <c r="BT225" i="25"/>
  <c r="CD224" i="25"/>
  <c r="BO224" i="25"/>
  <c r="BY223" i="25"/>
  <c r="BJ223" i="25"/>
  <c r="CO222" i="25"/>
  <c r="CA222" i="25"/>
  <c r="BL222" i="25"/>
  <c r="CE221" i="25"/>
  <c r="BP221" i="25"/>
  <c r="CI220" i="25"/>
  <c r="BU220" i="25"/>
  <c r="CN219" i="25"/>
  <c r="BZ219" i="25"/>
  <c r="BL219" i="25"/>
  <c r="CE218" i="25"/>
  <c r="BP218" i="25"/>
  <c r="CI217" i="25"/>
  <c r="BT217" i="25"/>
  <c r="CM226" i="25"/>
  <c r="CL226" i="25"/>
  <c r="CJ226" i="25"/>
  <c r="CH226" i="25"/>
  <c r="CD226" i="25"/>
  <c r="BO226" i="25"/>
  <c r="BY225" i="25"/>
  <c r="BJ225" i="25"/>
  <c r="CL224" i="25"/>
  <c r="BT224" i="25"/>
  <c r="CG223" i="25"/>
  <c r="BO223" i="25"/>
  <c r="CF222" i="25"/>
  <c r="BR222" i="25"/>
  <c r="CK221" i="25"/>
  <c r="BW221" i="25"/>
  <c r="BI221" i="25"/>
  <c r="CB220" i="25"/>
  <c r="BL220" i="25"/>
  <c r="CE219" i="25"/>
  <c r="BQ219" i="25"/>
  <c r="CJ218" i="25"/>
  <c r="BV218" i="25"/>
  <c r="CO217" i="25"/>
  <c r="CA217" i="25"/>
  <c r="BM217" i="25"/>
  <c r="CF216" i="25"/>
  <c r="BP216" i="25"/>
  <c r="CI215" i="25"/>
  <c r="BU215" i="25"/>
  <c r="BI215" i="25"/>
  <c r="CN214" i="25"/>
  <c r="CB214" i="25"/>
  <c r="BP214" i="25"/>
  <c r="CI213" i="25"/>
  <c r="BW213" i="25"/>
  <c r="BK213" i="25"/>
  <c r="CD212" i="25"/>
  <c r="BR212" i="25"/>
  <c r="CK211" i="25"/>
  <c r="BY211" i="25"/>
  <c r="BM211" i="25"/>
  <c r="E211" i="25"/>
  <c r="CF210" i="25"/>
  <c r="BT210" i="25"/>
  <c r="CM209" i="25"/>
  <c r="CA209" i="25"/>
  <c r="BO209" i="25"/>
  <c r="CH208" i="25"/>
  <c r="BV208" i="25"/>
  <c r="BJ208" i="25"/>
  <c r="CO207" i="25"/>
  <c r="CC207" i="25"/>
  <c r="BQ207" i="25"/>
  <c r="CC226" i="25"/>
  <c r="BN226" i="25"/>
  <c r="BX225" i="25"/>
  <c r="BI225" i="25"/>
  <c r="CK224" i="25"/>
  <c r="BS224" i="25"/>
  <c r="CF223" i="25"/>
  <c r="BN223" i="25"/>
  <c r="CE222" i="25"/>
  <c r="BQ222" i="25"/>
  <c r="CJ221" i="25"/>
  <c r="BV221" i="25"/>
  <c r="CO220" i="25"/>
  <c r="BZ220" i="25"/>
  <c r="BK220" i="25"/>
  <c r="CD219" i="25"/>
  <c r="BP219" i="25"/>
  <c r="CI218" i="25"/>
  <c r="BU218" i="25"/>
  <c r="CN217" i="25"/>
  <c r="BZ217" i="25"/>
  <c r="BK217" i="25"/>
  <c r="CD216" i="25"/>
  <c r="BO216" i="25"/>
  <c r="CH215" i="25"/>
  <c r="BT215" i="25"/>
  <c r="CM214" i="25"/>
  <c r="CA214" i="25"/>
  <c r="BO214" i="25"/>
  <c r="CH213" i="25"/>
  <c r="BV213" i="25"/>
  <c r="BJ213" i="25"/>
  <c r="CB226" i="25"/>
  <c r="BM226" i="25"/>
  <c r="CO225" i="25"/>
  <c r="BW225" i="25"/>
  <c r="CJ224" i="25"/>
  <c r="BR224" i="25"/>
  <c r="CE223" i="25"/>
  <c r="BM223" i="25"/>
  <c r="E223" i="25"/>
  <c r="CD222" i="25"/>
  <c r="BP222" i="25"/>
  <c r="CI221" i="25"/>
  <c r="BU221" i="25"/>
  <c r="CN220" i="25"/>
  <c r="BX220" i="25"/>
  <c r="BJ220" i="25"/>
  <c r="CC219" i="25"/>
  <c r="BO219" i="25"/>
  <c r="CH218" i="25"/>
  <c r="BT218" i="25"/>
  <c r="CM217" i="25"/>
  <c r="BY217" i="25"/>
  <c r="BI217" i="25"/>
  <c r="E217" i="25"/>
  <c r="CB216" i="25"/>
  <c r="BN216" i="25"/>
  <c r="CG215" i="25"/>
  <c r="BS215" i="25"/>
  <c r="CL214" i="25"/>
  <c r="BZ214" i="25"/>
  <c r="BN214" i="25"/>
  <c r="CG213" i="25"/>
  <c r="BU213" i="25"/>
  <c r="BI213" i="25"/>
  <c r="CN212" i="25"/>
  <c r="CB212" i="25"/>
  <c r="BP212" i="25"/>
  <c r="CI211" i="25"/>
  <c r="BW211" i="25"/>
  <c r="BK211" i="25"/>
  <c r="CD210" i="25"/>
  <c r="BR210" i="25"/>
  <c r="CK209" i="25"/>
  <c r="BY209" i="25"/>
  <c r="BM209" i="25"/>
  <c r="E209" i="25"/>
  <c r="F209" i="25" s="1"/>
  <c r="CF208" i="25"/>
  <c r="BT208" i="25"/>
  <c r="CM207" i="25"/>
  <c r="CA207" i="25"/>
  <c r="BO207" i="25"/>
  <c r="CK226" i="25"/>
  <c r="E226" i="25"/>
  <c r="F226" i="25" s="1"/>
  <c r="BM225" i="25"/>
  <c r="BY224" i="25"/>
  <c r="CH223" i="25"/>
  <c r="BT222" i="25"/>
  <c r="CL221" i="25"/>
  <c r="BL221" i="25"/>
  <c r="CD220" i="25"/>
  <c r="CI226" i="25"/>
  <c r="CK225" i="25"/>
  <c r="BL225" i="25"/>
  <c r="E225" i="25"/>
  <c r="BX224" i="25"/>
  <c r="CA223" i="25"/>
  <c r="CN222" i="25"/>
  <c r="BS222" i="25"/>
  <c r="CH221" i="25"/>
  <c r="CA226" i="25"/>
  <c r="CH225" i="25"/>
  <c r="BK225" i="25"/>
  <c r="BQ224" i="25"/>
  <c r="BX223" i="25"/>
  <c r="BW226" i="25"/>
  <c r="CF225" i="25"/>
  <c r="CO224" i="25"/>
  <c r="BM224" i="25"/>
  <c r="BV223" i="25"/>
  <c r="CJ222" i="25"/>
  <c r="BI222" i="25"/>
  <c r="BQ226" i="25"/>
  <c r="CC225" i="25"/>
  <c r="CF224" i="25"/>
  <c r="CM223" i="25"/>
  <c r="BS223" i="25"/>
  <c r="CC222" i="25"/>
  <c r="BX221" i="25"/>
  <c r="CL220" i="25"/>
  <c r="BP220" i="25"/>
  <c r="CG219" i="25"/>
  <c r="BP226" i="25"/>
  <c r="BV225" i="25"/>
  <c r="CC224" i="25"/>
  <c r="CL223" i="25"/>
  <c r="BL223" i="25"/>
  <c r="BZ222" i="25"/>
  <c r="BS221" i="25"/>
  <c r="CH220" i="25"/>
  <c r="BN220" i="25"/>
  <c r="CB219" i="25"/>
  <c r="E219" i="25"/>
  <c r="BW218" i="25"/>
  <c r="CL217" i="25"/>
  <c r="BO217" i="25"/>
  <c r="CI216" i="25"/>
  <c r="BM216" i="25"/>
  <c r="CC215" i="25"/>
  <c r="BL215" i="25"/>
  <c r="CK214" i="25"/>
  <c r="BV214" i="25"/>
  <c r="CF213" i="25"/>
  <c r="BQ213" i="25"/>
  <c r="CI212" i="25"/>
  <c r="BU212" i="25"/>
  <c r="CN211" i="25"/>
  <c r="BZ211" i="25"/>
  <c r="BJ211" i="25"/>
  <c r="CC210" i="25"/>
  <c r="BO210" i="25"/>
  <c r="CH209" i="25"/>
  <c r="BT209" i="25"/>
  <c r="CM208" i="25"/>
  <c r="BY208" i="25"/>
  <c r="BK208" i="25"/>
  <c r="E208" i="25"/>
  <c r="F208" i="25" s="1"/>
  <c r="CD207" i="25"/>
  <c r="BN207" i="25"/>
  <c r="CO206" i="25"/>
  <c r="CC206" i="25"/>
  <c r="BQ206" i="25"/>
  <c r="CJ205" i="25"/>
  <c r="BX205" i="25"/>
  <c r="BL205" i="25"/>
  <c r="CE204" i="25"/>
  <c r="BS204" i="25"/>
  <c r="CL203" i="25"/>
  <c r="BZ203" i="25"/>
  <c r="BN203" i="25"/>
  <c r="CG202" i="25"/>
  <c r="BU202" i="25"/>
  <c r="BI202" i="25"/>
  <c r="CN201" i="25"/>
  <c r="CB201" i="25"/>
  <c r="BP201" i="25"/>
  <c r="CI200" i="25"/>
  <c r="BW200" i="25"/>
  <c r="BK200" i="25"/>
  <c r="CD199" i="25"/>
  <c r="BR199" i="25"/>
  <c r="CK198" i="25"/>
  <c r="BY198" i="25"/>
  <c r="BM198" i="25"/>
  <c r="E198" i="25"/>
  <c r="BL226" i="25"/>
  <c r="BS225" i="25"/>
  <c r="CB224" i="25"/>
  <c r="CK223" i="25"/>
  <c r="BI223" i="25"/>
  <c r="BX222" i="25"/>
  <c r="CO221" i="25"/>
  <c r="BO221" i="25"/>
  <c r="CG220" i="25"/>
  <c r="BI220" i="25"/>
  <c r="BY219" i="25"/>
  <c r="BS218" i="25"/>
  <c r="CG217" i="25"/>
  <c r="BN217" i="25"/>
  <c r="CH216" i="25"/>
  <c r="BL216" i="25"/>
  <c r="CB215" i="25"/>
  <c r="BK215" i="25"/>
  <c r="CJ214" i="25"/>
  <c r="BU214" i="25"/>
  <c r="CE213" i="25"/>
  <c r="BP213" i="25"/>
  <c r="CH212" i="25"/>
  <c r="BT212" i="25"/>
  <c r="CM211" i="25"/>
  <c r="BX211" i="25"/>
  <c r="BI211" i="25"/>
  <c r="CB210" i="25"/>
  <c r="BN210" i="25"/>
  <c r="CG209" i="25"/>
  <c r="BS209" i="25"/>
  <c r="CL208" i="25"/>
  <c r="BX208" i="25"/>
  <c r="BI208" i="25"/>
  <c r="CB207" i="25"/>
  <c r="BM207" i="25"/>
  <c r="CN206" i="25"/>
  <c r="CB206" i="25"/>
  <c r="BP206" i="25"/>
  <c r="CI205" i="25"/>
  <c r="BW205" i="25"/>
  <c r="BK205" i="25"/>
  <c r="CD204" i="25"/>
  <c r="BR204" i="25"/>
  <c r="CK203" i="25"/>
  <c r="BY203" i="25"/>
  <c r="BM203" i="25"/>
  <c r="E203" i="25"/>
  <c r="F203" i="25" s="1"/>
  <c r="CF202" i="25"/>
  <c r="BT202" i="25"/>
  <c r="CM201" i="25"/>
  <c r="CA201" i="25"/>
  <c r="BO201" i="25"/>
  <c r="CH200" i="25"/>
  <c r="BV200" i="25"/>
  <c r="BJ200" i="25"/>
  <c r="CO199" i="25"/>
  <c r="CC199" i="25"/>
  <c r="BQ199" i="25"/>
  <c r="CJ198" i="25"/>
  <c r="BX198" i="25"/>
  <c r="BL198" i="25"/>
  <c r="BR225" i="25"/>
  <c r="CA224" i="25"/>
  <c r="CJ223" i="25"/>
  <c r="BV222" i="25"/>
  <c r="CN221" i="25"/>
  <c r="BN221" i="25"/>
  <c r="CF220" i="25"/>
  <c r="BX219" i="25"/>
  <c r="BN218" i="25"/>
  <c r="CF217" i="25"/>
  <c r="CG216" i="25"/>
  <c r="BK216" i="25"/>
  <c r="E216" i="25"/>
  <c r="CA215" i="25"/>
  <c r="BJ215" i="25"/>
  <c r="CI214" i="25"/>
  <c r="BT214" i="25"/>
  <c r="CD213" i="25"/>
  <c r="BO213" i="25"/>
  <c r="CG212" i="25"/>
  <c r="BS212" i="25"/>
  <c r="CL211" i="25"/>
  <c r="BV211" i="25"/>
  <c r="CO210" i="25"/>
  <c r="CA210" i="25"/>
  <c r="BM210" i="25"/>
  <c r="CF209" i="25"/>
  <c r="BR209" i="25"/>
  <c r="CK208" i="25"/>
  <c r="BW208" i="25"/>
  <c r="BZ207" i="25"/>
  <c r="BL207" i="25"/>
  <c r="CM206" i="25"/>
  <c r="CA206" i="25"/>
  <c r="BO206" i="25"/>
  <c r="CH205" i="25"/>
  <c r="BV205" i="25"/>
  <c r="BJ205" i="25"/>
  <c r="CO204" i="25"/>
  <c r="CC204" i="25"/>
  <c r="BQ204" i="25"/>
  <c r="CJ203" i="25"/>
  <c r="BX203" i="25"/>
  <c r="BL203" i="25"/>
  <c r="CE202" i="25"/>
  <c r="BS202" i="25"/>
  <c r="CL201" i="25"/>
  <c r="BZ201" i="25"/>
  <c r="BN201" i="25"/>
  <c r="CG200" i="25"/>
  <c r="BU200" i="25"/>
  <c r="BI200" i="25"/>
  <c r="CN199" i="25"/>
  <c r="CB199" i="25"/>
  <c r="BP199" i="25"/>
  <c r="CI198" i="25"/>
  <c r="BW198" i="25"/>
  <c r="BK198" i="25"/>
  <c r="BX226" i="25"/>
  <c r="CG225" i="25"/>
  <c r="BJ222" i="25"/>
  <c r="BU219" i="25"/>
  <c r="BL218" i="25"/>
  <c r="CK216" i="25"/>
  <c r="BI216" i="25"/>
  <c r="BW215" i="25"/>
  <c r="CD214" i="25"/>
  <c r="BI214" i="25"/>
  <c r="CK213" i="25"/>
  <c r="BM213" i="25"/>
  <c r="BZ212" i="25"/>
  <c r="BI212" i="25"/>
  <c r="BT211" i="25"/>
  <c r="CJ210" i="25"/>
  <c r="BQ210" i="25"/>
  <c r="CD209" i="25"/>
  <c r="BK209" i="25"/>
  <c r="CA208" i="25"/>
  <c r="CL207" i="25"/>
  <c r="BU207" i="25"/>
  <c r="BY206" i="25"/>
  <c r="BJ206" i="25"/>
  <c r="CL205" i="25"/>
  <c r="BT205" i="25"/>
  <c r="CG204" i="25"/>
  <c r="BO204" i="25"/>
  <c r="CB203" i="25"/>
  <c r="BJ203" i="25"/>
  <c r="BV226" i="25"/>
  <c r="CE225" i="25"/>
  <c r="CN224" i="25"/>
  <c r="BS219" i="25"/>
  <c r="BK218" i="25"/>
  <c r="CJ216" i="25"/>
  <c r="BV215" i="25"/>
  <c r="CC214" i="25"/>
  <c r="CJ213" i="25"/>
  <c r="BL213" i="25"/>
  <c r="E213" i="25"/>
  <c r="BY212" i="25"/>
  <c r="CO211" i="25"/>
  <c r="BS211" i="25"/>
  <c r="CI210" i="25"/>
  <c r="BP210" i="25"/>
  <c r="CC209" i="25"/>
  <c r="BJ209" i="25"/>
  <c r="BZ208" i="25"/>
  <c r="CK207" i="25"/>
  <c r="BT207" i="25"/>
  <c r="BX206" i="25"/>
  <c r="BI206" i="25"/>
  <c r="CK205" i="25"/>
  <c r="BS205" i="25"/>
  <c r="CF204" i="25"/>
  <c r="BN204" i="25"/>
  <c r="CA203" i="25"/>
  <c r="BR226" i="25"/>
  <c r="CD225" i="25"/>
  <c r="CM224" i="25"/>
  <c r="CM221" i="25"/>
  <c r="BR219" i="25"/>
  <c r="CN218" i="25"/>
  <c r="BJ218" i="25"/>
  <c r="BQ225" i="25"/>
  <c r="BZ224" i="25"/>
  <c r="CI223" i="25"/>
  <c r="CC221" i="25"/>
  <c r="BN224" i="25"/>
  <c r="BW223" i="25"/>
  <c r="BL224" i="25"/>
  <c r="BU223" i="25"/>
  <c r="CA221" i="25"/>
  <c r="CE220" i="25"/>
  <c r="CL222" i="25"/>
  <c r="BY221" i="25"/>
  <c r="BW220" i="25"/>
  <c r="CH222" i="25"/>
  <c r="BM221" i="25"/>
  <c r="BT220" i="25"/>
  <c r="CK219" i="25"/>
  <c r="BZ218" i="25"/>
  <c r="BR217" i="25"/>
  <c r="BU216" i="25"/>
  <c r="CF215" i="25"/>
  <c r="CH214" i="25"/>
  <c r="BM214" i="25"/>
  <c r="CO213" i="25"/>
  <c r="BT213" i="25"/>
  <c r="CF212" i="25"/>
  <c r="BM212" i="25"/>
  <c r="CC211" i="25"/>
  <c r="CN210" i="25"/>
  <c r="BW210" i="25"/>
  <c r="CL209" i="25"/>
  <c r="BQ209" i="25"/>
  <c r="CE208" i="25"/>
  <c r="BN208" i="25"/>
  <c r="BY207" i="25"/>
  <c r="CF206" i="25"/>
  <c r="BN206" i="25"/>
  <c r="CA205" i="25"/>
  <c r="BI205" i="25"/>
  <c r="CK204" i="25"/>
  <c r="BV204" i="25"/>
  <c r="CF203" i="25"/>
  <c r="BQ203" i="25"/>
  <c r="CA202" i="25"/>
  <c r="BL202" i="25"/>
  <c r="CK201" i="25"/>
  <c r="BV201" i="25"/>
  <c r="CF200" i="25"/>
  <c r="BQ200" i="25"/>
  <c r="CA199" i="25"/>
  <c r="BL199" i="25"/>
  <c r="CN198" i="25"/>
  <c r="BV198" i="25"/>
  <c r="CG222" i="25"/>
  <c r="BK221" i="25"/>
  <c r="BS220" i="25"/>
  <c r="CJ219" i="25"/>
  <c r="BY218" i="25"/>
  <c r="BQ217" i="25"/>
  <c r="CN216" i="25"/>
  <c r="BT216" i="25"/>
  <c r="CE215" i="25"/>
  <c r="CG214" i="25"/>
  <c r="BL214" i="25"/>
  <c r="CN213" i="25"/>
  <c r="BS213" i="25"/>
  <c r="CE212" i="25"/>
  <c r="BL212" i="25"/>
  <c r="CB211" i="25"/>
  <c r="CM210" i="25"/>
  <c r="BV210" i="25"/>
  <c r="CJ209" i="25"/>
  <c r="BP209" i="25"/>
  <c r="CD208" i="25"/>
  <c r="BM208" i="25"/>
  <c r="BX207" i="25"/>
  <c r="CE206" i="25"/>
  <c r="BM206" i="25"/>
  <c r="CO205" i="25"/>
  <c r="BZ205" i="25"/>
  <c r="CJ204" i="25"/>
  <c r="BU204" i="25"/>
  <c r="CE203" i="25"/>
  <c r="BP203" i="25"/>
  <c r="CO202" i="25"/>
  <c r="BZ202" i="25"/>
  <c r="BK202" i="25"/>
  <c r="CJ201" i="25"/>
  <c r="BU201" i="25"/>
  <c r="CE200" i="25"/>
  <c r="BP200" i="25"/>
  <c r="E200" i="25"/>
  <c r="F200" i="25" s="1"/>
  <c r="BZ199" i="25"/>
  <c r="BK199" i="25"/>
  <c r="CM198" i="25"/>
  <c r="BU198" i="25"/>
  <c r="BU222" i="25"/>
  <c r="BJ221" i="25"/>
  <c r="BR220" i="25"/>
  <c r="CI219" i="25"/>
  <c r="BX218" i="25"/>
  <c r="BP217" i="25"/>
  <c r="CM216" i="25"/>
  <c r="BR216" i="25"/>
  <c r="CD215" i="25"/>
  <c r="CF214" i="25"/>
  <c r="BK214" i="25"/>
  <c r="CM213" i="25"/>
  <c r="BR213" i="25"/>
  <c r="CC212" i="25"/>
  <c r="BK212" i="25"/>
  <c r="E212" i="25"/>
  <c r="CA211" i="25"/>
  <c r="CL210" i="25"/>
  <c r="BU210" i="25"/>
  <c r="CI209" i="25"/>
  <c r="BN209" i="25"/>
  <c r="CC208" i="25"/>
  <c r="BL208" i="25"/>
  <c r="BW207" i="25"/>
  <c r="CD206" i="25"/>
  <c r="BL206" i="25"/>
  <c r="CN205" i="25"/>
  <c r="BY205" i="25"/>
  <c r="CI204" i="25"/>
  <c r="BT204" i="25"/>
  <c r="CD203" i="25"/>
  <c r="BO203" i="25"/>
  <c r="CN202" i="25"/>
  <c r="BY202" i="25"/>
  <c r="BJ202" i="25"/>
  <c r="CI201" i="25"/>
  <c r="BT201" i="25"/>
  <c r="CD200" i="25"/>
  <c r="BO200" i="25"/>
  <c r="BY199" i="25"/>
  <c r="BJ199" i="25"/>
  <c r="CL198" i="25"/>
  <c r="BT198" i="25"/>
  <c r="CB221" i="25"/>
  <c r="BM218" i="25"/>
  <c r="E218" i="25"/>
  <c r="BY216" i="25"/>
  <c r="CK215" i="25"/>
  <c r="BJ214" i="25"/>
  <c r="CA213" i="25"/>
  <c r="BQ212" i="25"/>
  <c r="BN211" i="25"/>
  <c r="CH210" i="25"/>
  <c r="BZ209" i="25"/>
  <c r="BR208" i="25"/>
  <c r="BK207" i="25"/>
  <c r="E207" i="25"/>
  <c r="BS206" i="25"/>
  <c r="CB205" i="25"/>
  <c r="CH204" i="25"/>
  <c r="BI204" i="25"/>
  <c r="CO203" i="25"/>
  <c r="BR203" i="25"/>
  <c r="CL202" i="25"/>
  <c r="BQ202" i="25"/>
  <c r="BX201" i="25"/>
  <c r="CB200" i="25"/>
  <c r="CI199" i="25"/>
  <c r="BN199" i="25"/>
  <c r="BR198" i="25"/>
  <c r="BZ221" i="25"/>
  <c r="BI218" i="25"/>
  <c r="CE217" i="25"/>
  <c r="BX216" i="25"/>
  <c r="BY215" i="25"/>
  <c r="E215" i="25"/>
  <c r="F215" i="25" s="1"/>
  <c r="G215" i="25" s="1"/>
  <c r="BZ213" i="25"/>
  <c r="BO212" i="25"/>
  <c r="CJ211" i="25"/>
  <c r="BL211" i="25"/>
  <c r="CG210" i="25"/>
  <c r="BX209" i="25"/>
  <c r="BQ208" i="25"/>
  <c r="CN207" i="25"/>
  <c r="BJ207" i="25"/>
  <c r="CL206" i="25"/>
  <c r="BR206" i="25"/>
  <c r="BU205" i="25"/>
  <c r="CB204" i="25"/>
  <c r="CN203" i="25"/>
  <c r="BK203" i="25"/>
  <c r="CK202" i="25"/>
  <c r="BP202" i="25"/>
  <c r="E202" i="25"/>
  <c r="BW201" i="25"/>
  <c r="CA200" i="25"/>
  <c r="CH199" i="25"/>
  <c r="BM199" i="25"/>
  <c r="CO198" i="25"/>
  <c r="BQ198" i="25"/>
  <c r="CD217" i="25"/>
  <c r="BW216" i="25"/>
  <c r="BR215" i="25"/>
  <c r="BY213" i="25"/>
  <c r="BN212" i="25"/>
  <c r="CH211" i="25"/>
  <c r="CE210" i="25"/>
  <c r="BW209" i="25"/>
  <c r="BP208" i="25"/>
  <c r="CJ207" i="25"/>
  <c r="BI207" i="25"/>
  <c r="CK206" i="25"/>
  <c r="BK206" i="25"/>
  <c r="BR205" i="25"/>
  <c r="CA204" i="25"/>
  <c r="CM203" i="25"/>
  <c r="BI203" i="25"/>
  <c r="CJ202" i="25"/>
  <c r="BO202" i="25"/>
  <c r="BS201" i="25"/>
  <c r="E201" i="25"/>
  <c r="BZ200" i="25"/>
  <c r="CG199" i="25"/>
  <c r="BI199" i="25"/>
  <c r="CH198" i="25"/>
  <c r="BP198" i="25"/>
  <c r="CC217" i="25"/>
  <c r="BV216" i="25"/>
  <c r="BQ215" i="25"/>
  <c r="BX213" i="25"/>
  <c r="CO212" i="25"/>
  <c r="BJ212" i="25"/>
  <c r="CG211" i="25"/>
  <c r="BZ210" i="25"/>
  <c r="BV209" i="25"/>
  <c r="BO208" i="25"/>
  <c r="CI207" i="25"/>
  <c r="CJ206" i="25"/>
  <c r="BQ205" i="25"/>
  <c r="BZ204" i="25"/>
  <c r="CI203" i="25"/>
  <c r="CI202" i="25"/>
  <c r="BN202" i="25"/>
  <c r="BR201" i="25"/>
  <c r="BY200" i="25"/>
  <c r="CF199" i="25"/>
  <c r="CG198" i="25"/>
  <c r="BO198" i="25"/>
  <c r="CM219" i="25"/>
  <c r="CB217" i="25"/>
  <c r="BJ216" i="25"/>
  <c r="BP215" i="25"/>
  <c r="CO214" i="25"/>
  <c r="BN213" i="25"/>
  <c r="CM212" i="25"/>
  <c r="CF211" i="25"/>
  <c r="BY210" i="25"/>
  <c r="BU209" i="25"/>
  <c r="CO208" i="25"/>
  <c r="CH207" i="25"/>
  <c r="CI206" i="25"/>
  <c r="BT223" i="25"/>
  <c r="CL219" i="25"/>
  <c r="BW217" i="25"/>
  <c r="BO215" i="25"/>
  <c r="CE214" i="25"/>
  <c r="CL212" i="25"/>
  <c r="CE211" i="25"/>
  <c r="BX210" i="25"/>
  <c r="E210" i="25"/>
  <c r="BL209" i="25"/>
  <c r="CN208" i="25"/>
  <c r="CG207" i="25"/>
  <c r="CH206" i="25"/>
  <c r="E221" i="25"/>
  <c r="BW219" i="25"/>
  <c r="BS217" i="25"/>
  <c r="BN215" i="25"/>
  <c r="BY214" i="25"/>
  <c r="E214" i="25"/>
  <c r="CK212" i="25"/>
  <c r="CD211" i="25"/>
  <c r="BS210" i="25"/>
  <c r="BI209" i="25"/>
  <c r="CJ208" i="25"/>
  <c r="CF207" i="25"/>
  <c r="CG206" i="25"/>
  <c r="CM205" i="25"/>
  <c r="BN205" i="25"/>
  <c r="BW204" i="25"/>
  <c r="CC203" i="25"/>
  <c r="CC202" i="25"/>
  <c r="CM222" i="25"/>
  <c r="BN219" i="25"/>
  <c r="CL218" i="25"/>
  <c r="BM215" i="25"/>
  <c r="BX214" i="25"/>
  <c r="CJ212" i="25"/>
  <c r="BU211" i="25"/>
  <c r="BL210" i="25"/>
  <c r="CI208" i="25"/>
  <c r="CE207" i="25"/>
  <c r="BZ206" i="25"/>
  <c r="BO222" i="25"/>
  <c r="CC220" i="25"/>
  <c r="BK219" i="25"/>
  <c r="CK218" i="25"/>
  <c r="BW214" i="25"/>
  <c r="CA212" i="25"/>
  <c r="BR211" i="25"/>
  <c r="BK210" i="25"/>
  <c r="CO209" i="25"/>
  <c r="CG208" i="25"/>
  <c r="BV207" i="25"/>
  <c r="BW206" i="25"/>
  <c r="CF205" i="25"/>
  <c r="E205" i="25"/>
  <c r="F205" i="25" s="1"/>
  <c r="BM204" i="25"/>
  <c r="BV203" i="25"/>
  <c r="BX202" i="25"/>
  <c r="CE201" i="25"/>
  <c r="BJ201" i="25"/>
  <c r="CL200" i="25"/>
  <c r="BN200" i="25"/>
  <c r="CM199" i="25"/>
  <c r="BU199" i="25"/>
  <c r="CB198" i="25"/>
  <c r="BQ220" i="25"/>
  <c r="BI219" i="25"/>
  <c r="CG218" i="25"/>
  <c r="CL216" i="25"/>
  <c r="CO215" i="25"/>
  <c r="BS214" i="25"/>
  <c r="CL213" i="25"/>
  <c r="BX212" i="25"/>
  <c r="BQ211" i="25"/>
  <c r="BJ210" i="25"/>
  <c r="CN209" i="25"/>
  <c r="CB208" i="25"/>
  <c r="BS207" i="25"/>
  <c r="BV206" i="25"/>
  <c r="CE205" i="25"/>
  <c r="CN204" i="25"/>
  <c r="BL204" i="25"/>
  <c r="BU203" i="25"/>
  <c r="BW202" i="25"/>
  <c r="CD201" i="25"/>
  <c r="BI201" i="25"/>
  <c r="CK200" i="25"/>
  <c r="BM200" i="25"/>
  <c r="CL199" i="25"/>
  <c r="BT199" i="25"/>
  <c r="CA198" i="25"/>
  <c r="CD218" i="25"/>
  <c r="CA216" i="25"/>
  <c r="CN215" i="25"/>
  <c r="BR214" i="25"/>
  <c r="CC213" i="25"/>
  <c r="BW212" i="25"/>
  <c r="BP211" i="25"/>
  <c r="BI210" i="25"/>
  <c r="CE209" i="25"/>
  <c r="BU208" i="25"/>
  <c r="BR207" i="25"/>
  <c r="BU206" i="25"/>
  <c r="CD205" i="25"/>
  <c r="CM204" i="25"/>
  <c r="BK204" i="25"/>
  <c r="BT203" i="25"/>
  <c r="BV202" i="25"/>
  <c r="CC201" i="25"/>
  <c r="CJ200" i="25"/>
  <c r="BL200" i="25"/>
  <c r="CK199" i="25"/>
  <c r="BS199" i="25"/>
  <c r="E199" i="25"/>
  <c r="BZ198" i="25"/>
  <c r="CB209" i="25"/>
  <c r="CB202" i="25"/>
  <c r="BK201" i="25"/>
  <c r="CJ199" i="25"/>
  <c r="CC198" i="25"/>
  <c r="CB213" i="25"/>
  <c r="BR202" i="25"/>
  <c r="CO200" i="25"/>
  <c r="CE199" i="25"/>
  <c r="BS198" i="25"/>
  <c r="BM202" i="25"/>
  <c r="CN200" i="25"/>
  <c r="BX199" i="25"/>
  <c r="BN198" i="25"/>
  <c r="CB218" i="25"/>
  <c r="BS208" i="25"/>
  <c r="E206" i="25"/>
  <c r="CM200" i="25"/>
  <c r="BW199" i="25"/>
  <c r="BJ198" i="25"/>
  <c r="BV212" i="25"/>
  <c r="CG205" i="25"/>
  <c r="CO201" i="25"/>
  <c r="CC200" i="25"/>
  <c r="BV199" i="25"/>
  <c r="BI198" i="25"/>
  <c r="CC205" i="25"/>
  <c r="CL204" i="25"/>
  <c r="E204" i="25"/>
  <c r="CH201" i="25"/>
  <c r="BX200" i="25"/>
  <c r="BO199" i="25"/>
  <c r="BZ216" i="25"/>
  <c r="BP207" i="25"/>
  <c r="BP205" i="25"/>
  <c r="BY204" i="25"/>
  <c r="CH203" i="25"/>
  <c r="CG201" i="25"/>
  <c r="BT200" i="25"/>
  <c r="BO211" i="25"/>
  <c r="BO205" i="25"/>
  <c r="BX204" i="25"/>
  <c r="CG203" i="25"/>
  <c r="CF201" i="25"/>
  <c r="BS200" i="25"/>
  <c r="CM215" i="25"/>
  <c r="BM205" i="25"/>
  <c r="BP204" i="25"/>
  <c r="BW203" i="25"/>
  <c r="BY201" i="25"/>
  <c r="BR200" i="25"/>
  <c r="CK210" i="25"/>
  <c r="BT206" i="25"/>
  <c r="BJ204" i="25"/>
  <c r="BS203" i="25"/>
  <c r="CM202" i="25"/>
  <c r="BQ201" i="25"/>
  <c r="CF198" i="25"/>
  <c r="BQ214" i="25"/>
  <c r="CD202" i="25"/>
  <c r="CH202" i="25"/>
  <c r="BM201" i="25"/>
  <c r="CE198" i="25"/>
  <c r="BL201" i="25"/>
  <c r="CD198" i="25"/>
  <c r="BZ97" i="31"/>
  <c r="BZ150" i="31" s="1" a="1"/>
  <c r="BZ150" i="31" s="1"/>
  <c r="BJ52" i="25"/>
  <c r="BJ154" i="20" s="1"/>
  <c r="AY57" i="31"/>
  <c r="AX57" i="31"/>
  <c r="BA57" i="31"/>
  <c r="AZ57" i="31"/>
  <c r="AL57" i="31"/>
  <c r="AW57" i="31"/>
  <c r="BP57" i="31"/>
  <c r="BM57" i="31"/>
  <c r="AK57" i="31"/>
  <c r="BC57" i="31"/>
  <c r="BH57" i="31"/>
  <c r="AR57" i="31"/>
  <c r="BF57" i="31"/>
  <c r="AT57" i="31"/>
  <c r="AJ57" i="31"/>
  <c r="BL57" i="31"/>
  <c r="AU57" i="31"/>
  <c r="BO57" i="31"/>
  <c r="BN57" i="31"/>
  <c r="AO57" i="31"/>
  <c r="AM57" i="31"/>
  <c r="AP57" i="31"/>
  <c r="AQ57" i="31"/>
  <c r="BK57" i="31"/>
  <c r="AS57" i="31"/>
  <c r="BI57" i="31"/>
  <c r="BG57" i="31"/>
  <c r="BD57" i="31"/>
  <c r="AN57" i="31"/>
  <c r="BJ57" i="31"/>
  <c r="BB57" i="31"/>
  <c r="BE57" i="31"/>
  <c r="AV57" i="31"/>
  <c r="BX52" i="25"/>
  <c r="BX154" i="20" s="1"/>
  <c r="BS53" i="25"/>
  <c r="W75" i="31"/>
  <c r="W82" i="31"/>
  <c r="W84" i="31" s="1"/>
  <c r="W85" i="31" s="1"/>
  <c r="W203" i="31" s="1" a="1"/>
  <c r="W203" i="31" s="1"/>
  <c r="Y44" i="31"/>
  <c r="X66" i="31"/>
  <c r="BR80" i="31"/>
  <c r="BQ51" i="31" a="1"/>
  <c r="BQ51" i="31" s="1"/>
  <c r="BB79" i="31"/>
  <c r="AY141" i="31"/>
  <c r="AX79" i="31"/>
  <c r="BJ79" i="31"/>
  <c r="BG79" i="31"/>
  <c r="AT79" i="31"/>
  <c r="BQ50" i="31" a="1"/>
  <c r="BQ50" i="31" s="1"/>
  <c r="BA79" i="31"/>
  <c r="AV79" i="31"/>
  <c r="BH79" i="31"/>
  <c r="BP79" i="31"/>
  <c r="BC79" i="31"/>
  <c r="AM79" i="31"/>
  <c r="BQ105" i="31"/>
  <c r="AJ79" i="31"/>
  <c r="BM79" i="31"/>
  <c r="AS79" i="31"/>
  <c r="BO79" i="31"/>
  <c r="AW79" i="31"/>
  <c r="BN79" i="31"/>
  <c r="AR79" i="31"/>
  <c r="BD79" i="31"/>
  <c r="AP79" i="31"/>
  <c r="AU79" i="31"/>
  <c r="BR53" i="31"/>
  <c r="AQ79" i="31"/>
  <c r="BL79" i="31"/>
  <c r="BE79" i="31"/>
  <c r="BI79" i="31"/>
  <c r="AO79" i="31"/>
  <c r="BF79" i="31"/>
  <c r="AL79" i="31"/>
  <c r="AN79" i="31"/>
  <c r="AY109" i="31"/>
  <c r="AY110" i="31"/>
  <c r="AY140" i="31"/>
  <c r="BT56" i="31"/>
  <c r="BS54" i="31"/>
  <c r="BS56" i="31"/>
  <c r="BS52" i="31" a="1"/>
  <c r="BS52" i="31" s="1"/>
  <c r="BQ106" i="31"/>
  <c r="AY79" i="31"/>
  <c r="AZ79" i="31"/>
  <c r="BK79" i="31"/>
  <c r="AK79" i="31"/>
  <c r="CG36" i="31"/>
  <c r="CG39" i="31" s="1"/>
  <c r="CG123" i="31"/>
  <c r="CG126" i="31" s="1"/>
  <c r="CG124" i="31"/>
  <c r="CG127" i="31" s="1"/>
  <c r="CG37" i="31"/>
  <c r="CG40" i="31" s="1"/>
  <c r="W169" i="31"/>
  <c r="W162" i="31"/>
  <c r="V184" i="31"/>
  <c r="V194" i="31" s="1"/>
  <c r="U85" i="31"/>
  <c r="U203" i="31" s="1" a="1"/>
  <c r="U203" i="31" s="1"/>
  <c r="P85" i="31"/>
  <c r="P203" i="31" s="1" a="1"/>
  <c r="P203" i="31" s="1"/>
  <c r="T85" i="31"/>
  <c r="T203" i="31" s="1" a="1"/>
  <c r="T203" i="31" s="1"/>
  <c r="N85" i="31"/>
  <c r="N203" i="31" s="1" a="1"/>
  <c r="N203" i="31" s="1"/>
  <c r="K85" i="31"/>
  <c r="K203" i="31" s="1" a="1"/>
  <c r="K203" i="31" s="1"/>
  <c r="J85" i="31"/>
  <c r="J203" i="31" s="1" a="1"/>
  <c r="J203" i="31" s="1"/>
  <c r="Q85" i="31"/>
  <c r="Q203" i="31" s="1" a="1"/>
  <c r="Q203" i="31" s="1"/>
  <c r="M85" i="31"/>
  <c r="M203" i="31" s="1" a="1"/>
  <c r="M203" i="31" s="1"/>
  <c r="S85" i="31"/>
  <c r="S203" i="31" s="1" a="1"/>
  <c r="S203" i="31" s="1"/>
  <c r="H85" i="31"/>
  <c r="H203" i="31" s="1" a="1"/>
  <c r="H203" i="31" s="1"/>
  <c r="O85" i="31"/>
  <c r="O203" i="31" s="1" a="1"/>
  <c r="O203" i="31" s="1"/>
  <c r="R85" i="31"/>
  <c r="R203" i="31" s="1" a="1"/>
  <c r="R203" i="31" s="1"/>
  <c r="L85" i="31"/>
  <c r="L203" i="31" s="1" a="1"/>
  <c r="L203" i="31" s="1"/>
  <c r="I85" i="31"/>
  <c r="I203" i="31" s="1" a="1"/>
  <c r="I203" i="31" s="1"/>
  <c r="V85" i="31"/>
  <c r="V203" i="31" s="1" a="1"/>
  <c r="V203" i="31" s="1"/>
  <c r="G85" i="31"/>
  <c r="G203" i="31" s="1" a="1"/>
  <c r="G203" i="31" s="1"/>
  <c r="Y131" i="31"/>
  <c r="AD155" i="31"/>
  <c r="AW159" i="31"/>
  <c r="Y151" i="31" a="1"/>
  <c r="Y151" i="31" s="1"/>
  <c r="Y147" i="31"/>
  <c r="AE155" i="31"/>
  <c r="AX159" i="31"/>
  <c r="AH155" i="31"/>
  <c r="BA159" i="31"/>
  <c r="AJ155" i="31"/>
  <c r="BC159" i="31"/>
  <c r="AF155" i="31"/>
  <c r="AY159" i="31"/>
  <c r="AA151" i="31" a="1"/>
  <c r="AA151" i="31" s="1"/>
  <c r="AA147" i="31"/>
  <c r="AG155" i="31"/>
  <c r="AZ159" i="31"/>
  <c r="AI155" i="31"/>
  <c r="BB159" i="31"/>
  <c r="Z151" i="31" a="1"/>
  <c r="Z151" i="31" s="1"/>
  <c r="Z147" i="31"/>
  <c r="AB147" i="31"/>
  <c r="AB151" i="31" a="1"/>
  <c r="AB151" i="31" s="1"/>
  <c r="AC147" i="31"/>
  <c r="AC151" i="31" a="1"/>
  <c r="AC151" i="31" s="1"/>
  <c r="CH52" i="25"/>
  <c r="CH154" i="20" s="1"/>
  <c r="BN216" i="20" a="1"/>
  <c r="BN216" i="20" s="1"/>
  <c r="CB216" i="20" a="1"/>
  <c r="CB216" i="20" s="1"/>
  <c r="CC216" i="20" a="1"/>
  <c r="CC216" i="20" s="1"/>
  <c r="CJ216" i="20" a="1"/>
  <c r="CJ216" i="20" s="1"/>
  <c r="CO216" i="20" a="1"/>
  <c r="CO216" i="20" s="1"/>
  <c r="CL216" i="20" a="1"/>
  <c r="CL216" i="20" s="1"/>
  <c r="CN216" i="20" a="1"/>
  <c r="CN216" i="20" s="1"/>
  <c r="CM216" i="20" a="1"/>
  <c r="CM216" i="20" s="1"/>
  <c r="BZ216" i="20" a="1"/>
  <c r="BZ216" i="20" s="1"/>
  <c r="CH216" i="20" a="1"/>
  <c r="CH216" i="20" s="1"/>
  <c r="BY216" i="20" a="1"/>
  <c r="BY216" i="20" s="1"/>
  <c r="CA216" i="20" a="1"/>
  <c r="CA216" i="20" s="1"/>
  <c r="CD216" i="20" a="1"/>
  <c r="CD216" i="20" s="1"/>
  <c r="BX216" i="20" a="1"/>
  <c r="BX216" i="20" s="1"/>
  <c r="CI216" i="20" a="1"/>
  <c r="CI216" i="20" s="1"/>
  <c r="CK216" i="20" a="1"/>
  <c r="CK216" i="20" s="1"/>
  <c r="CG216" i="20" a="1"/>
  <c r="CG216" i="20" s="1"/>
  <c r="CF216" i="20" a="1"/>
  <c r="CF216" i="20" s="1"/>
  <c r="CE216" i="20" a="1"/>
  <c r="CE216" i="20" s="1"/>
  <c r="BP216" i="20" a="1"/>
  <c r="BP216" i="20" s="1"/>
  <c r="BM216" i="20" a="1"/>
  <c r="BM216" i="20" s="1"/>
  <c r="BU216" i="20" a="1"/>
  <c r="BU216" i="20" s="1"/>
  <c r="BQ216" i="20" a="1"/>
  <c r="BQ216" i="20" s="1"/>
  <c r="BO216" i="20" a="1"/>
  <c r="BO216" i="20" s="1"/>
  <c r="BT216" i="20" a="1"/>
  <c r="BT216" i="20" s="1"/>
  <c r="BR216" i="20" a="1"/>
  <c r="BR216" i="20" s="1"/>
  <c r="BW216" i="20" a="1"/>
  <c r="BW216" i="20" s="1"/>
  <c r="BS216" i="20" a="1"/>
  <c r="BS216" i="20" s="1"/>
  <c r="BV216" i="20" a="1"/>
  <c r="BV216" i="20" s="1"/>
  <c r="CF53" i="25"/>
  <c r="BT52" i="25"/>
  <c r="BT154" i="20" s="1"/>
  <c r="CE52" i="25"/>
  <c r="CE154" i="20" s="1"/>
  <c r="BW53" i="25"/>
  <c r="CG53" i="25"/>
  <c r="BY52" i="25"/>
  <c r="BY154" i="20" s="1"/>
  <c r="BK52" i="25"/>
  <c r="BK154" i="20" s="1"/>
  <c r="BR52" i="25"/>
  <c r="BR154" i="20" s="1"/>
  <c r="CC52" i="25"/>
  <c r="CC154" i="20" s="1"/>
  <c r="BQ52" i="25"/>
  <c r="BQ154" i="20" s="1"/>
  <c r="CK53" i="25"/>
  <c r="BZ52" i="25"/>
  <c r="BZ154" i="20" s="1"/>
  <c r="BV53" i="25"/>
  <c r="CL53" i="25"/>
  <c r="CD53" i="25"/>
  <c r="BL52" i="25"/>
  <c r="BL154" i="20" s="1"/>
  <c r="BP53" i="25"/>
  <c r="BJ133" i="25"/>
  <c r="BR133" i="25"/>
  <c r="BZ133" i="25"/>
  <c r="CH133" i="25"/>
  <c r="BJ134" i="25"/>
  <c r="BR134" i="25"/>
  <c r="BZ134" i="25"/>
  <c r="CH134" i="25"/>
  <c r="BJ135" i="25"/>
  <c r="BR135" i="25"/>
  <c r="BZ135" i="25"/>
  <c r="CH135" i="25"/>
  <c r="BJ136" i="25"/>
  <c r="BR136" i="25"/>
  <c r="BZ136" i="25"/>
  <c r="CH136" i="25"/>
  <c r="BJ137" i="25"/>
  <c r="BR137" i="25"/>
  <c r="BZ137" i="25"/>
  <c r="CH137" i="25"/>
  <c r="BJ138" i="25"/>
  <c r="BR138" i="25"/>
  <c r="BZ138" i="25"/>
  <c r="CH138" i="25"/>
  <c r="BJ139" i="25"/>
  <c r="BR139" i="25"/>
  <c r="BZ139" i="25"/>
  <c r="CH139" i="25"/>
  <c r="BJ140" i="25"/>
  <c r="BK133" i="25"/>
  <c r="BS133" i="25"/>
  <c r="CA133" i="25"/>
  <c r="CI133" i="25"/>
  <c r="BK134" i="25"/>
  <c r="BS134" i="25"/>
  <c r="CA134" i="25"/>
  <c r="CI134" i="25"/>
  <c r="BK135" i="25"/>
  <c r="BS135" i="25"/>
  <c r="CA135" i="25"/>
  <c r="CI135" i="25"/>
  <c r="BK136" i="25"/>
  <c r="BS136" i="25"/>
  <c r="CA136" i="25"/>
  <c r="CI136" i="25"/>
  <c r="BK137" i="25"/>
  <c r="BS137" i="25"/>
  <c r="CA137" i="25"/>
  <c r="CI137" i="25"/>
  <c r="BK138" i="25"/>
  <c r="BS138" i="25"/>
  <c r="CA138" i="25"/>
  <c r="CI138" i="25"/>
  <c r="BK139" i="25"/>
  <c r="BS139" i="25"/>
  <c r="CA139" i="25"/>
  <c r="CI139" i="25"/>
  <c r="BL133" i="25"/>
  <c r="BT133" i="25"/>
  <c r="CB133" i="25"/>
  <c r="CJ133" i="25"/>
  <c r="BL134" i="25"/>
  <c r="BT134" i="25"/>
  <c r="CB134" i="25"/>
  <c r="CJ134" i="25"/>
  <c r="BL135" i="25"/>
  <c r="BT135" i="25"/>
  <c r="CB135" i="25"/>
  <c r="CJ135" i="25"/>
  <c r="BL136" i="25"/>
  <c r="BT136" i="25"/>
  <c r="CB136" i="25"/>
  <c r="CJ136" i="25"/>
  <c r="BL137" i="25"/>
  <c r="BT137" i="25"/>
  <c r="CB137" i="25"/>
  <c r="CJ137" i="25"/>
  <c r="BL138" i="25"/>
  <c r="BT138" i="25"/>
  <c r="CB138" i="25"/>
  <c r="CJ138" i="25"/>
  <c r="BL139" i="25"/>
  <c r="BT139" i="25"/>
  <c r="CB139" i="25"/>
  <c r="CJ139" i="25"/>
  <c r="BM133" i="25"/>
  <c r="BU133" i="25"/>
  <c r="CC133" i="25"/>
  <c r="CK133" i="25"/>
  <c r="BM134" i="25"/>
  <c r="BU134" i="25"/>
  <c r="CC134" i="25"/>
  <c r="CK134" i="25"/>
  <c r="BM135" i="25"/>
  <c r="BU135" i="25"/>
  <c r="CC135" i="25"/>
  <c r="CK135" i="25"/>
  <c r="BM136" i="25"/>
  <c r="BU136" i="25"/>
  <c r="CC136" i="25"/>
  <c r="CK136" i="25"/>
  <c r="BM137" i="25"/>
  <c r="BU137" i="25"/>
  <c r="CC137" i="25"/>
  <c r="CK137" i="25"/>
  <c r="BM138" i="25"/>
  <c r="BU138" i="25"/>
  <c r="CC138" i="25"/>
  <c r="CK138" i="25"/>
  <c r="BM139" i="25"/>
  <c r="BU139" i="25"/>
  <c r="CC139" i="25"/>
  <c r="CK139" i="25"/>
  <c r="BM140" i="25"/>
  <c r="BN133" i="25"/>
  <c r="BV133" i="25"/>
  <c r="CD133" i="25"/>
  <c r="CL133" i="25"/>
  <c r="BN134" i="25"/>
  <c r="BV134" i="25"/>
  <c r="CD134" i="25"/>
  <c r="CL134" i="25"/>
  <c r="BN135" i="25"/>
  <c r="BV135" i="25"/>
  <c r="CD135" i="25"/>
  <c r="CL135" i="25"/>
  <c r="BN136" i="25"/>
  <c r="BV136" i="25"/>
  <c r="CD136" i="25"/>
  <c r="CL136" i="25"/>
  <c r="BN137" i="25"/>
  <c r="BV137" i="25"/>
  <c r="CD137" i="25"/>
  <c r="CL137" i="25"/>
  <c r="BN138" i="25"/>
  <c r="BV138" i="25"/>
  <c r="CD138" i="25"/>
  <c r="CL138" i="25"/>
  <c r="BN139" i="25"/>
  <c r="BV139" i="25"/>
  <c r="CD139" i="25"/>
  <c r="CL139" i="25"/>
  <c r="BN140" i="25"/>
  <c r="BO133" i="25"/>
  <c r="BW133" i="25"/>
  <c r="CE133" i="25"/>
  <c r="CM133" i="25"/>
  <c r="BO134" i="25"/>
  <c r="BW134" i="25"/>
  <c r="CE134" i="25"/>
  <c r="CM134" i="25"/>
  <c r="BO135" i="25"/>
  <c r="BW135" i="25"/>
  <c r="CE135" i="25"/>
  <c r="CM135" i="25"/>
  <c r="BO136" i="25"/>
  <c r="BW136" i="25"/>
  <c r="CE136" i="25"/>
  <c r="CM136" i="25"/>
  <c r="BO137" i="25"/>
  <c r="BW137" i="25"/>
  <c r="CE137" i="25"/>
  <c r="CM137" i="25"/>
  <c r="BI133" i="25"/>
  <c r="BQ133" i="25"/>
  <c r="BY133" i="25"/>
  <c r="CG133" i="25"/>
  <c r="CO133" i="25"/>
  <c r="BI134" i="25"/>
  <c r="BQ134" i="25"/>
  <c r="BY134" i="25"/>
  <c r="CG134" i="25"/>
  <c r="CO134" i="25"/>
  <c r="BI135" i="25"/>
  <c r="BQ135" i="25"/>
  <c r="BY135" i="25"/>
  <c r="CG135" i="25"/>
  <c r="CO135" i="25"/>
  <c r="BI136" i="25"/>
  <c r="BQ136" i="25"/>
  <c r="BY136" i="25"/>
  <c r="CG136" i="25"/>
  <c r="CO136" i="25"/>
  <c r="BI137" i="25"/>
  <c r="BQ137" i="25"/>
  <c r="BY137" i="25"/>
  <c r="CG137" i="25"/>
  <c r="CO137" i="25"/>
  <c r="BI138" i="25"/>
  <c r="BQ138" i="25"/>
  <c r="BY138" i="25"/>
  <c r="CG138" i="25"/>
  <c r="CO138" i="25"/>
  <c r="BI139" i="25"/>
  <c r="BQ139" i="25"/>
  <c r="BY139" i="25"/>
  <c r="CG139" i="25"/>
  <c r="CO139" i="25"/>
  <c r="BI140" i="25"/>
  <c r="BX133" i="25"/>
  <c r="CN135" i="25"/>
  <c r="BP136" i="25"/>
  <c r="CE138" i="25"/>
  <c r="CM139" i="25"/>
  <c r="BK140" i="25"/>
  <c r="BU140" i="25"/>
  <c r="CC140" i="25"/>
  <c r="CK140" i="25"/>
  <c r="BM141" i="25"/>
  <c r="BU141" i="25"/>
  <c r="CC141" i="25"/>
  <c r="CK141" i="25"/>
  <c r="BM142" i="25"/>
  <c r="BU142" i="25"/>
  <c r="CC142" i="25"/>
  <c r="CK142" i="25"/>
  <c r="BM143" i="25"/>
  <c r="BU143" i="25"/>
  <c r="CC143" i="25"/>
  <c r="CK143" i="25"/>
  <c r="BM144" i="25"/>
  <c r="BU144" i="25"/>
  <c r="CC144" i="25"/>
  <c r="CK144" i="25"/>
  <c r="BM145" i="25"/>
  <c r="BU145" i="25"/>
  <c r="CC145" i="25"/>
  <c r="CK145" i="25"/>
  <c r="BM146" i="25"/>
  <c r="BU146" i="25"/>
  <c r="CC146" i="25"/>
  <c r="CK146" i="25"/>
  <c r="CF133" i="25"/>
  <c r="BX136" i="25"/>
  <c r="CF138" i="25"/>
  <c r="CN139" i="25"/>
  <c r="BL140" i="25"/>
  <c r="BV140" i="25"/>
  <c r="CD140" i="25"/>
  <c r="CL140" i="25"/>
  <c r="BN141" i="25"/>
  <c r="BV141" i="25"/>
  <c r="CD141" i="25"/>
  <c r="CL141" i="25"/>
  <c r="BN142" i="25"/>
  <c r="BV142" i="25"/>
  <c r="CD142" i="25"/>
  <c r="CL142" i="25"/>
  <c r="BN143" i="25"/>
  <c r="BV143" i="25"/>
  <c r="CD143" i="25"/>
  <c r="CL143" i="25"/>
  <c r="BN144" i="25"/>
  <c r="BV144" i="25"/>
  <c r="CD144" i="25"/>
  <c r="CL144" i="25"/>
  <c r="CN133" i="25"/>
  <c r="BP134" i="25"/>
  <c r="CF136" i="25"/>
  <c r="CM138" i="25"/>
  <c r="BO139" i="25"/>
  <c r="BO140" i="25"/>
  <c r="BW140" i="25"/>
  <c r="CE140" i="25"/>
  <c r="CM140" i="25"/>
  <c r="BO141" i="25"/>
  <c r="BW141" i="25"/>
  <c r="CE141" i="25"/>
  <c r="CM141" i="25"/>
  <c r="BO142" i="25"/>
  <c r="BW142" i="25"/>
  <c r="CE142" i="25"/>
  <c r="CM142" i="25"/>
  <c r="BO143" i="25"/>
  <c r="BW143" i="25"/>
  <c r="CE143" i="25"/>
  <c r="CM143" i="25"/>
  <c r="BO144" i="25"/>
  <c r="BW144" i="25"/>
  <c r="CE144" i="25"/>
  <c r="CM144" i="25"/>
  <c r="BX134" i="25"/>
  <c r="CN136" i="25"/>
  <c r="BP137" i="25"/>
  <c r="CN138" i="25"/>
  <c r="BP139" i="25"/>
  <c r="BP140" i="25"/>
  <c r="BX140" i="25"/>
  <c r="CF140" i="25"/>
  <c r="CN140" i="25"/>
  <c r="BP141" i="25"/>
  <c r="BX141" i="25"/>
  <c r="CF141" i="25"/>
  <c r="CN141" i="25"/>
  <c r="BP142" i="25"/>
  <c r="BX142" i="25"/>
  <c r="CF142" i="25"/>
  <c r="CN142" i="25"/>
  <c r="BP143" i="25"/>
  <c r="BX143" i="25"/>
  <c r="CF143" i="25"/>
  <c r="CN143" i="25"/>
  <c r="BP144" i="25"/>
  <c r="BX144" i="25"/>
  <c r="CF144" i="25"/>
  <c r="CN144" i="25"/>
  <c r="BP145" i="25"/>
  <c r="BX145" i="25"/>
  <c r="CF145" i="25"/>
  <c r="CN145" i="25"/>
  <c r="CF134" i="25"/>
  <c r="BX137" i="25"/>
  <c r="BO138" i="25"/>
  <c r="BW139" i="25"/>
  <c r="BQ140" i="25"/>
  <c r="BY140" i="25"/>
  <c r="CG140" i="25"/>
  <c r="CO140" i="25"/>
  <c r="BI141" i="25"/>
  <c r="BQ141" i="25"/>
  <c r="BY141" i="25"/>
  <c r="CG141" i="25"/>
  <c r="CO141" i="25"/>
  <c r="BI142" i="25"/>
  <c r="BQ142" i="25"/>
  <c r="BY142" i="25"/>
  <c r="CG142" i="25"/>
  <c r="CO142" i="25"/>
  <c r="BI143" i="25"/>
  <c r="BQ143" i="25"/>
  <c r="BY143" i="25"/>
  <c r="CG143" i="25"/>
  <c r="CO143" i="25"/>
  <c r="BI144" i="25"/>
  <c r="BQ144" i="25"/>
  <c r="BY144" i="25"/>
  <c r="CG144" i="25"/>
  <c r="CO144" i="25"/>
  <c r="BI145" i="25"/>
  <c r="BQ145" i="25"/>
  <c r="BY145" i="25"/>
  <c r="CG145" i="25"/>
  <c r="CO145" i="25"/>
  <c r="BI146" i="25"/>
  <c r="BQ146" i="25"/>
  <c r="BY146" i="25"/>
  <c r="CG146" i="25"/>
  <c r="CO146" i="25"/>
  <c r="CN134" i="25"/>
  <c r="BP135" i="25"/>
  <c r="CF137" i="25"/>
  <c r="BP138" i="25"/>
  <c r="BX139" i="25"/>
  <c r="BR140" i="25"/>
  <c r="BZ140" i="25"/>
  <c r="CH140" i="25"/>
  <c r="BJ141" i="25"/>
  <c r="BR141" i="25"/>
  <c r="BZ141" i="25"/>
  <c r="CH141" i="25"/>
  <c r="BJ142" i="25"/>
  <c r="BR142" i="25"/>
  <c r="BZ142" i="25"/>
  <c r="CH142" i="25"/>
  <c r="BJ143" i="25"/>
  <c r="BR143" i="25"/>
  <c r="BZ143" i="25"/>
  <c r="CH143" i="25"/>
  <c r="BJ144" i="25"/>
  <c r="BR144" i="25"/>
  <c r="BZ144" i="25"/>
  <c r="CH144" i="25"/>
  <c r="BJ145" i="25"/>
  <c r="BR145" i="25"/>
  <c r="BZ145" i="25"/>
  <c r="CH145" i="25"/>
  <c r="BJ146" i="25"/>
  <c r="BR146" i="25"/>
  <c r="BZ146" i="25"/>
  <c r="CH146" i="25"/>
  <c r="BX135" i="25"/>
  <c r="CN137" i="25"/>
  <c r="BW138" i="25"/>
  <c r="CE139" i="25"/>
  <c r="BS140" i="25"/>
  <c r="CA140" i="25"/>
  <c r="CI140" i="25"/>
  <c r="BK141" i="25"/>
  <c r="BS141" i="25"/>
  <c r="CA141" i="25"/>
  <c r="CI141" i="25"/>
  <c r="BK142" i="25"/>
  <c r="BS142" i="25"/>
  <c r="CA142" i="25"/>
  <c r="CI142" i="25"/>
  <c r="BK143" i="25"/>
  <c r="BS143" i="25"/>
  <c r="CA143" i="25"/>
  <c r="CI143" i="25"/>
  <c r="BK144" i="25"/>
  <c r="BS144" i="25"/>
  <c r="CA144" i="25"/>
  <c r="CI144" i="25"/>
  <c r="BK145" i="25"/>
  <c r="BS145" i="25"/>
  <c r="CA145" i="25"/>
  <c r="CI145" i="25"/>
  <c r="BK146" i="25"/>
  <c r="BS146" i="25"/>
  <c r="CA146" i="25"/>
  <c r="CI146" i="25"/>
  <c r="CF135" i="25"/>
  <c r="CF139" i="25"/>
  <c r="CB141" i="25"/>
  <c r="BT144" i="25"/>
  <c r="BL145" i="25"/>
  <c r="CE145" i="25"/>
  <c r="BV146" i="25"/>
  <c r="CL146" i="25"/>
  <c r="BP147" i="25"/>
  <c r="BX147" i="25"/>
  <c r="CF147" i="25"/>
  <c r="CN147" i="25"/>
  <c r="BP148" i="25"/>
  <c r="BX148" i="25"/>
  <c r="CF148" i="25"/>
  <c r="CN148" i="25"/>
  <c r="BP149" i="25"/>
  <c r="CJ141" i="25"/>
  <c r="BL142" i="25"/>
  <c r="CB144" i="25"/>
  <c r="BN145" i="25"/>
  <c r="CJ145" i="25"/>
  <c r="BW146" i="25"/>
  <c r="CM146" i="25"/>
  <c r="BI147" i="25"/>
  <c r="BQ147" i="25"/>
  <c r="BY147" i="25"/>
  <c r="CG147" i="25"/>
  <c r="CO147" i="25"/>
  <c r="BI148" i="25"/>
  <c r="BQ148" i="25"/>
  <c r="BY148" i="25"/>
  <c r="CG148" i="25"/>
  <c r="CO148" i="25"/>
  <c r="BI149" i="25"/>
  <c r="BQ149" i="25"/>
  <c r="BY149" i="25"/>
  <c r="CG149" i="25"/>
  <c r="CO149" i="25"/>
  <c r="BI150" i="25"/>
  <c r="BQ150" i="25"/>
  <c r="BY150" i="25"/>
  <c r="CG150" i="25"/>
  <c r="CO150" i="25"/>
  <c r="BI151" i="25"/>
  <c r="BQ151" i="25"/>
  <c r="BY151" i="25"/>
  <c r="CG151" i="25"/>
  <c r="CO151" i="25"/>
  <c r="BI152" i="25"/>
  <c r="BQ152" i="25"/>
  <c r="BY152" i="25"/>
  <c r="CG152" i="25"/>
  <c r="CO152" i="25"/>
  <c r="BT140" i="25"/>
  <c r="CJ142" i="25"/>
  <c r="BL143" i="25"/>
  <c r="BV145" i="25"/>
  <c r="BN146" i="25"/>
  <c r="CD146" i="25"/>
  <c r="BL147" i="25"/>
  <c r="BT147" i="25"/>
  <c r="CB147" i="25"/>
  <c r="CJ147" i="25"/>
  <c r="BL148" i="25"/>
  <c r="BT148" i="25"/>
  <c r="CB148" i="25"/>
  <c r="CJ148" i="25"/>
  <c r="BL149" i="25"/>
  <c r="BT149" i="25"/>
  <c r="CB149" i="25"/>
  <c r="CJ149" i="25"/>
  <c r="BL150" i="25"/>
  <c r="BT150" i="25"/>
  <c r="CB150" i="25"/>
  <c r="CJ150" i="25"/>
  <c r="BL151" i="25"/>
  <c r="BT151" i="25"/>
  <c r="CB151" i="25"/>
  <c r="CJ151" i="25"/>
  <c r="BL152" i="25"/>
  <c r="BT152" i="25"/>
  <c r="CB152" i="25"/>
  <c r="CJ152" i="25"/>
  <c r="BP133" i="25"/>
  <c r="BL141" i="25"/>
  <c r="CB142" i="25"/>
  <c r="CJ143" i="25"/>
  <c r="BO145" i="25"/>
  <c r="BT146" i="25"/>
  <c r="BU147" i="25"/>
  <c r="CH147" i="25"/>
  <c r="BJ148" i="25"/>
  <c r="BV148" i="25"/>
  <c r="CI148" i="25"/>
  <c r="BK149" i="25"/>
  <c r="BW149" i="25"/>
  <c r="CH149" i="25"/>
  <c r="BT141" i="25"/>
  <c r="BT145" i="25"/>
  <c r="BX146" i="25"/>
  <c r="CB140" i="25"/>
  <c r="BW145" i="25"/>
  <c r="CB146" i="25"/>
  <c r="CJ140" i="25"/>
  <c r="CB145" i="25"/>
  <c r="CE146" i="25"/>
  <c r="BM147" i="25"/>
  <c r="BZ147" i="25"/>
  <c r="CL147" i="25"/>
  <c r="BN148" i="25"/>
  <c r="CA148" i="25"/>
  <c r="CM148" i="25"/>
  <c r="BO149" i="25"/>
  <c r="CA149" i="25"/>
  <c r="CL149" i="25"/>
  <c r="BN150" i="25"/>
  <c r="BX150" i="25"/>
  <c r="CI150" i="25"/>
  <c r="BK151" i="25"/>
  <c r="BV151" i="25"/>
  <c r="CF151" i="25"/>
  <c r="BS152" i="25"/>
  <c r="CD152" i="25"/>
  <c r="CN152" i="25"/>
  <c r="BI153" i="25"/>
  <c r="BQ153" i="25"/>
  <c r="BY153" i="25"/>
  <c r="CG153" i="25"/>
  <c r="CO153" i="25"/>
  <c r="BI154" i="25"/>
  <c r="BQ154" i="25"/>
  <c r="BY154" i="25"/>
  <c r="CG154" i="25"/>
  <c r="CD145" i="25"/>
  <c r="CF146" i="25"/>
  <c r="BN147" i="25"/>
  <c r="CA147" i="25"/>
  <c r="CM147" i="25"/>
  <c r="BO148" i="25"/>
  <c r="CC148" i="25"/>
  <c r="BR149" i="25"/>
  <c r="CC149" i="25"/>
  <c r="CM149" i="25"/>
  <c r="BX138" i="25"/>
  <c r="BL144" i="25"/>
  <c r="CL145" i="25"/>
  <c r="BL146" i="25"/>
  <c r="CJ146" i="25"/>
  <c r="BO147" i="25"/>
  <c r="CC147" i="25"/>
  <c r="BR148" i="25"/>
  <c r="CD148" i="25"/>
  <c r="BS149" i="25"/>
  <c r="CD149" i="25"/>
  <c r="CN149" i="25"/>
  <c r="BP150" i="25"/>
  <c r="CA150" i="25"/>
  <c r="CL150" i="25"/>
  <c r="BN151" i="25"/>
  <c r="BX151" i="25"/>
  <c r="CI151" i="25"/>
  <c r="BK152" i="25"/>
  <c r="BV152" i="25"/>
  <c r="CF152" i="25"/>
  <c r="BK153" i="25"/>
  <c r="BS153" i="25"/>
  <c r="CA153" i="25"/>
  <c r="CI153" i="25"/>
  <c r="BK154" i="25"/>
  <c r="BS154" i="25"/>
  <c r="CA154" i="25"/>
  <c r="CI154" i="25"/>
  <c r="BK155" i="25"/>
  <c r="BS155" i="25"/>
  <c r="BT142" i="25"/>
  <c r="CB143" i="25"/>
  <c r="BP146" i="25"/>
  <c r="BS147" i="25"/>
  <c r="CE147" i="25"/>
  <c r="BU148" i="25"/>
  <c r="CH148" i="25"/>
  <c r="BJ149" i="25"/>
  <c r="BV149" i="25"/>
  <c r="CF149" i="25"/>
  <c r="BS150" i="25"/>
  <c r="CD150" i="25"/>
  <c r="CN150" i="25"/>
  <c r="BP151" i="25"/>
  <c r="CA151" i="25"/>
  <c r="CL151" i="25"/>
  <c r="BN152" i="25"/>
  <c r="BX152" i="25"/>
  <c r="CI152" i="25"/>
  <c r="BM153" i="25"/>
  <c r="BU153" i="25"/>
  <c r="CC153" i="25"/>
  <c r="CK153" i="25"/>
  <c r="BM154" i="25"/>
  <c r="BU154" i="25"/>
  <c r="CC154" i="25"/>
  <c r="CK154" i="25"/>
  <c r="BM155" i="25"/>
  <c r="BU155" i="25"/>
  <c r="CC155" i="25"/>
  <c r="CK155" i="25"/>
  <c r="BM156" i="25"/>
  <c r="BU156" i="25"/>
  <c r="CC156" i="25"/>
  <c r="CK156" i="25"/>
  <c r="BT143" i="25"/>
  <c r="CD147" i="25"/>
  <c r="BK148" i="25"/>
  <c r="BX149" i="25"/>
  <c r="BU150" i="25"/>
  <c r="CK150" i="25"/>
  <c r="BR151" i="25"/>
  <c r="CH151" i="25"/>
  <c r="BO152" i="25"/>
  <c r="CE152" i="25"/>
  <c r="BR153" i="25"/>
  <c r="CE153" i="25"/>
  <c r="BT154" i="25"/>
  <c r="CF154" i="25"/>
  <c r="BI155" i="25"/>
  <c r="BT155" i="25"/>
  <c r="CD155" i="25"/>
  <c r="CM155" i="25"/>
  <c r="BO156" i="25"/>
  <c r="BX156" i="25"/>
  <c r="CG156" i="25"/>
  <c r="BP157" i="25"/>
  <c r="BX157" i="25"/>
  <c r="CK147" i="25"/>
  <c r="BS148" i="25"/>
  <c r="CE149" i="25"/>
  <c r="BW150" i="25"/>
  <c r="BU151" i="25"/>
  <c r="CM151" i="25"/>
  <c r="BR152" i="25"/>
  <c r="CK152" i="25"/>
  <c r="BV153" i="25"/>
  <c r="CH153" i="25"/>
  <c r="BJ154" i="25"/>
  <c r="BW154" i="25"/>
  <c r="CJ154" i="25"/>
  <c r="BL155" i="25"/>
  <c r="BW155" i="25"/>
  <c r="CF155" i="25"/>
  <c r="CO155" i="25"/>
  <c r="BQ156" i="25"/>
  <c r="BZ156" i="25"/>
  <c r="CI156" i="25"/>
  <c r="BJ157" i="25"/>
  <c r="BR157" i="25"/>
  <c r="BZ157" i="25"/>
  <c r="CH157" i="25"/>
  <c r="BJ158" i="25"/>
  <c r="BR158" i="25"/>
  <c r="BZ158" i="25"/>
  <c r="CH158" i="25"/>
  <c r="BJ159" i="25"/>
  <c r="BR159" i="25"/>
  <c r="BZ159" i="25"/>
  <c r="CH159" i="25"/>
  <c r="CM145" i="25"/>
  <c r="BJ147" i="25"/>
  <c r="BW148" i="25"/>
  <c r="CI149" i="25"/>
  <c r="BJ150" i="25"/>
  <c r="BZ150" i="25"/>
  <c r="BW151" i="25"/>
  <c r="CN151" i="25"/>
  <c r="BU152" i="25"/>
  <c r="CL152" i="25"/>
  <c r="BJ153" i="25"/>
  <c r="BW153" i="25"/>
  <c r="CJ153" i="25"/>
  <c r="BL154" i="25"/>
  <c r="BX154" i="25"/>
  <c r="CL154" i="25"/>
  <c r="BN155" i="25"/>
  <c r="BX155" i="25"/>
  <c r="CG155" i="25"/>
  <c r="BI156" i="25"/>
  <c r="BR156" i="25"/>
  <c r="CA156" i="25"/>
  <c r="CJ156" i="25"/>
  <c r="BK157" i="25"/>
  <c r="BS157" i="25"/>
  <c r="CA157" i="25"/>
  <c r="CI157" i="25"/>
  <c r="BK158" i="25"/>
  <c r="BS158" i="25"/>
  <c r="CA158" i="25"/>
  <c r="CI158" i="25"/>
  <c r="BK159" i="25"/>
  <c r="BS159" i="25"/>
  <c r="CA159" i="25"/>
  <c r="BZ148" i="25"/>
  <c r="BO150" i="25"/>
  <c r="BJ151" i="25"/>
  <c r="CK151" i="25"/>
  <c r="CC152" i="25"/>
  <c r="BO153" i="25"/>
  <c r="CL153" i="25"/>
  <c r="CD154" i="25"/>
  <c r="BJ155" i="25"/>
  <c r="CA155" i="25"/>
  <c r="BL156" i="25"/>
  <c r="CB156" i="25"/>
  <c r="CO156" i="25"/>
  <c r="BL157" i="25"/>
  <c r="BW157" i="25"/>
  <c r="CJ157" i="25"/>
  <c r="BL158" i="25"/>
  <c r="BV158" i="25"/>
  <c r="CF158" i="25"/>
  <c r="BT159" i="25"/>
  <c r="CD159" i="25"/>
  <c r="CM159" i="25"/>
  <c r="BO160" i="25"/>
  <c r="BW160" i="25"/>
  <c r="CE160" i="25"/>
  <c r="CM160" i="25"/>
  <c r="BO161" i="25"/>
  <c r="BW161" i="25"/>
  <c r="CE161" i="25"/>
  <c r="CM161" i="25"/>
  <c r="BK147" i="25"/>
  <c r="CE148" i="25"/>
  <c r="BR150" i="25"/>
  <c r="BM151" i="25"/>
  <c r="CH152" i="25"/>
  <c r="BP153" i="25"/>
  <c r="CM153" i="25"/>
  <c r="BN154" i="25"/>
  <c r="CE154" i="25"/>
  <c r="BO155" i="25"/>
  <c r="CB155" i="25"/>
  <c r="BN156" i="25"/>
  <c r="CD156" i="25"/>
  <c r="BM157" i="25"/>
  <c r="BY157" i="25"/>
  <c r="CK157" i="25"/>
  <c r="BM158" i="25"/>
  <c r="BW158" i="25"/>
  <c r="CG158" i="25"/>
  <c r="BI159" i="25"/>
  <c r="BU159" i="25"/>
  <c r="CE159" i="25"/>
  <c r="CN159" i="25"/>
  <c r="BP160" i="25"/>
  <c r="BX160" i="25"/>
  <c r="CF160" i="25"/>
  <c r="CN160" i="25"/>
  <c r="BP161" i="25"/>
  <c r="BX161" i="25"/>
  <c r="CF161" i="25"/>
  <c r="CN161" i="25"/>
  <c r="BR147" i="25"/>
  <c r="CK148" i="25"/>
  <c r="BV150" i="25"/>
  <c r="BO151" i="25"/>
  <c r="BJ152" i="25"/>
  <c r="CM152" i="25"/>
  <c r="BT153" i="25"/>
  <c r="CN153" i="25"/>
  <c r="BO154" i="25"/>
  <c r="CH154" i="25"/>
  <c r="BP155" i="25"/>
  <c r="CE155" i="25"/>
  <c r="BP156" i="25"/>
  <c r="CE156" i="25"/>
  <c r="BN157" i="25"/>
  <c r="CB157" i="25"/>
  <c r="CL157" i="25"/>
  <c r="BN158" i="25"/>
  <c r="BX158" i="25"/>
  <c r="CJ158" i="25"/>
  <c r="BL159" i="25"/>
  <c r="BV159" i="25"/>
  <c r="CF159" i="25"/>
  <c r="CO159" i="25"/>
  <c r="BI160" i="25"/>
  <c r="BQ160" i="25"/>
  <c r="BY160" i="25"/>
  <c r="CG160" i="25"/>
  <c r="CO160" i="25"/>
  <c r="BI161" i="25"/>
  <c r="BQ161" i="25"/>
  <c r="BY161" i="25"/>
  <c r="CG161" i="25"/>
  <c r="CO161" i="25"/>
  <c r="CJ144" i="25"/>
  <c r="BV147" i="25"/>
  <c r="CL148" i="25"/>
  <c r="BM149" i="25"/>
  <c r="CC150" i="25"/>
  <c r="BS151" i="25"/>
  <c r="BM152" i="25"/>
  <c r="BX153" i="25"/>
  <c r="BP154" i="25"/>
  <c r="CM154" i="25"/>
  <c r="BQ155" i="25"/>
  <c r="CH155" i="25"/>
  <c r="BS156" i="25"/>
  <c r="CF156" i="25"/>
  <c r="BO157" i="25"/>
  <c r="CC157" i="25"/>
  <c r="CM157" i="25"/>
  <c r="BO158" i="25"/>
  <c r="BY158" i="25"/>
  <c r="CK158" i="25"/>
  <c r="BM159" i="25"/>
  <c r="BW159" i="25"/>
  <c r="CG159" i="25"/>
  <c r="BJ160" i="25"/>
  <c r="BR160" i="25"/>
  <c r="BZ160" i="25"/>
  <c r="CH160" i="25"/>
  <c r="BJ161" i="25"/>
  <c r="BR161" i="25"/>
  <c r="BZ161" i="25"/>
  <c r="CH161" i="25"/>
  <c r="CD151" i="25"/>
  <c r="BW147" i="25"/>
  <c r="BN149" i="25"/>
  <c r="CE150" i="25"/>
  <c r="BZ151" i="25"/>
  <c r="BP152" i="25"/>
  <c r="BZ153" i="25"/>
  <c r="BR154" i="25"/>
  <c r="CN154" i="25"/>
  <c r="BR155" i="25"/>
  <c r="CI155" i="25"/>
  <c r="BT156" i="25"/>
  <c r="CH156" i="25"/>
  <c r="BQ157" i="25"/>
  <c r="CD157" i="25"/>
  <c r="CN157" i="25"/>
  <c r="BP158" i="25"/>
  <c r="CB158" i="25"/>
  <c r="CL158" i="25"/>
  <c r="BN159" i="25"/>
  <c r="BX159" i="25"/>
  <c r="CI159" i="25"/>
  <c r="BK160" i="25"/>
  <c r="BS160" i="25"/>
  <c r="CA160" i="25"/>
  <c r="CI160" i="25"/>
  <c r="BK161" i="25"/>
  <c r="BS161" i="25"/>
  <c r="CA161" i="25"/>
  <c r="CI161" i="25"/>
  <c r="CN146" i="25"/>
  <c r="BZ149" i="25"/>
  <c r="CH150" i="25"/>
  <c r="BY155" i="25"/>
  <c r="BO146" i="25"/>
  <c r="CI147" i="25"/>
  <c r="BU149" i="25"/>
  <c r="CF150" i="25"/>
  <c r="CC151" i="25"/>
  <c r="BW152" i="25"/>
  <c r="CB153" i="25"/>
  <c r="BV154" i="25"/>
  <c r="CO154" i="25"/>
  <c r="BV155" i="25"/>
  <c r="CJ155" i="25"/>
  <c r="BV156" i="25"/>
  <c r="CL156" i="25"/>
  <c r="BT157" i="25"/>
  <c r="CE157" i="25"/>
  <c r="CO157" i="25"/>
  <c r="BQ158" i="25"/>
  <c r="CC158" i="25"/>
  <c r="CM158" i="25"/>
  <c r="BO159" i="25"/>
  <c r="BY159" i="25"/>
  <c r="CJ159" i="25"/>
  <c r="BL160" i="25"/>
  <c r="BT160" i="25"/>
  <c r="CB160" i="25"/>
  <c r="CJ160" i="25"/>
  <c r="BL161" i="25"/>
  <c r="BT161" i="25"/>
  <c r="CB161" i="25"/>
  <c r="CJ161" i="25"/>
  <c r="BZ152" i="25"/>
  <c r="CD153" i="25"/>
  <c r="BZ154" i="25"/>
  <c r="CL155" i="25"/>
  <c r="BM148" i="25"/>
  <c r="CK149" i="25"/>
  <c r="BM150" i="25"/>
  <c r="CM150" i="25"/>
  <c r="CE151" i="25"/>
  <c r="CA152" i="25"/>
  <c r="BN153" i="25"/>
  <c r="CF153" i="25"/>
  <c r="CB154" i="25"/>
  <c r="BZ155" i="25"/>
  <c r="CN155" i="25"/>
  <c r="BK156" i="25"/>
  <c r="BY156" i="25"/>
  <c r="CN156" i="25"/>
  <c r="BI157" i="25"/>
  <c r="BV157" i="25"/>
  <c r="CG157" i="25"/>
  <c r="BI158" i="25"/>
  <c r="BU158" i="25"/>
  <c r="CE158" i="25"/>
  <c r="CO158" i="25"/>
  <c r="BQ159" i="25"/>
  <c r="CC159" i="25"/>
  <c r="CL159" i="25"/>
  <c r="BN160" i="25"/>
  <c r="BV160" i="25"/>
  <c r="CD160" i="25"/>
  <c r="CL160" i="25"/>
  <c r="BN161" i="25"/>
  <c r="BV161" i="25"/>
  <c r="CD161" i="25"/>
  <c r="CL161" i="25"/>
  <c r="BU160" i="25"/>
  <c r="CC160" i="25"/>
  <c r="BL153" i="25"/>
  <c r="CK160" i="25"/>
  <c r="BM161" i="25"/>
  <c r="BU157" i="25"/>
  <c r="BU161" i="25"/>
  <c r="CC161" i="25"/>
  <c r="BT158" i="25"/>
  <c r="BP159" i="25"/>
  <c r="CK161" i="25"/>
  <c r="BJ156" i="25"/>
  <c r="CF157" i="25"/>
  <c r="CD158" i="25"/>
  <c r="CB159" i="25"/>
  <c r="BK150" i="25"/>
  <c r="BW156" i="25"/>
  <c r="CN158" i="25"/>
  <c r="CK159" i="25"/>
  <c r="BM160" i="25"/>
  <c r="CM156" i="25"/>
  <c r="E133" i="25"/>
  <c r="E134" i="25"/>
  <c r="E142" i="25"/>
  <c r="E150" i="25"/>
  <c r="E158" i="25"/>
  <c r="E135" i="25"/>
  <c r="E143" i="25"/>
  <c r="E151" i="25"/>
  <c r="E159" i="25"/>
  <c r="E136" i="25"/>
  <c r="E144" i="25"/>
  <c r="E152" i="25"/>
  <c r="E160" i="25"/>
  <c r="E137" i="25"/>
  <c r="E145" i="25"/>
  <c r="E153" i="25"/>
  <c r="E161" i="25"/>
  <c r="E138" i="25"/>
  <c r="E146" i="25"/>
  <c r="E154" i="25"/>
  <c r="E157" i="25"/>
  <c r="E139" i="25"/>
  <c r="E147" i="25"/>
  <c r="E155" i="25"/>
  <c r="E149" i="25"/>
  <c r="E140" i="25"/>
  <c r="E148" i="25"/>
  <c r="E156" i="25"/>
  <c r="E141" i="25"/>
  <c r="BU52" i="25"/>
  <c r="BU154" i="20" s="1"/>
  <c r="BU53" i="25"/>
  <c r="CN53" i="25"/>
  <c r="BO52" i="25"/>
  <c r="BO154" i="20" s="1"/>
  <c r="BB216" i="20" a="1"/>
  <c r="BB216" i="20" s="1"/>
  <c r="BL216" i="20" a="1"/>
  <c r="BL216" i="20" s="1"/>
  <c r="BC216" i="20" a="1"/>
  <c r="BC216" i="20" s="1"/>
  <c r="BI216" i="20" a="1"/>
  <c r="BI216" i="20" s="1"/>
  <c r="BA216" i="20" a="1"/>
  <c r="BA216" i="20" s="1"/>
  <c r="BG216" i="20" a="1"/>
  <c r="BG216" i="20" s="1"/>
  <c r="AZ216" i="20" a="1"/>
  <c r="AZ216" i="20" s="1"/>
  <c r="AT216" i="20" a="1"/>
  <c r="AT216" i="20" s="1"/>
  <c r="BK216" i="20" a="1"/>
  <c r="BK216" i="20" s="1"/>
  <c r="BH216" i="20" a="1"/>
  <c r="BH216" i="20" s="1"/>
  <c r="AX216" i="20" a="1"/>
  <c r="AX216" i="20" s="1"/>
  <c r="AW216" i="20" a="1"/>
  <c r="AW216" i="20" s="1"/>
  <c r="BJ216" i="20" a="1"/>
  <c r="BJ216" i="20" s="1"/>
  <c r="AU216" i="20" a="1"/>
  <c r="AU216" i="20" s="1"/>
  <c r="AY216" i="20" a="1"/>
  <c r="AY216" i="20" s="1"/>
  <c r="AV216" i="20" a="1"/>
  <c r="AV216" i="20" s="1"/>
  <c r="BD216" i="20" a="1"/>
  <c r="BD216" i="20" s="1"/>
  <c r="AS216" i="20" a="1"/>
  <c r="AS216" i="20" s="1"/>
  <c r="BE216" i="20" a="1"/>
  <c r="BE216" i="20" s="1"/>
  <c r="BF216" i="20" a="1"/>
  <c r="BF216" i="20" s="1"/>
  <c r="CA53" i="25"/>
  <c r="CA52" i="25"/>
  <c r="CA154" i="20" s="1"/>
  <c r="BN52" i="25"/>
  <c r="BN154" i="20" s="1"/>
  <c r="BN53" i="25"/>
  <c r="BM52" i="25"/>
  <c r="BM154" i="20" s="1"/>
  <c r="BM53" i="25"/>
  <c r="CJ53" i="25"/>
  <c r="CJ52" i="25"/>
  <c r="CJ154" i="20" s="1"/>
  <c r="CI53" i="25"/>
  <c r="CI52" i="25"/>
  <c r="CI154" i="20" s="1"/>
  <c r="CB53" i="25"/>
  <c r="CB52" i="25"/>
  <c r="CB154" i="20" s="1"/>
  <c r="AI216" i="20" a="1"/>
  <c r="AI216" i="20" s="1"/>
  <c r="AH216" i="20" a="1"/>
  <c r="AH216" i="20" s="1"/>
  <c r="AR216" i="20" a="1"/>
  <c r="AR216" i="20" s="1"/>
  <c r="AJ216" i="20" a="1"/>
  <c r="AJ216" i="20" s="1"/>
  <c r="AL216" i="20" a="1"/>
  <c r="AL216" i="20" s="1"/>
  <c r="AE216" i="20" a="1"/>
  <c r="AE216" i="20" s="1"/>
  <c r="AN216" i="20" a="1"/>
  <c r="AN216" i="20" s="1"/>
  <c r="AA216" i="20" a="1"/>
  <c r="AA216" i="20" s="1"/>
  <c r="AO216" i="20" a="1"/>
  <c r="AO216" i="20" s="1"/>
  <c r="AM216" i="20" a="1"/>
  <c r="AM216" i="20" s="1"/>
  <c r="AP216" i="20" a="1"/>
  <c r="AP216" i="20" s="1"/>
  <c r="AF216" i="20" a="1"/>
  <c r="AF216" i="20" s="1"/>
  <c r="AQ216" i="20" a="1"/>
  <c r="AQ216" i="20" s="1"/>
  <c r="AB216" i="20" a="1"/>
  <c r="AB216" i="20" s="1"/>
  <c r="AG216" i="20" a="1"/>
  <c r="AG216" i="20" s="1"/>
  <c r="AK216" i="20" a="1"/>
  <c r="AK216" i="20" s="1"/>
  <c r="AD216" i="20" a="1"/>
  <c r="AD216" i="20" s="1"/>
  <c r="AC216" i="20" a="1"/>
  <c r="AC216" i="20" s="1"/>
  <c r="AK154" i="20"/>
  <c r="BF154" i="20"/>
  <c r="AW154" i="20"/>
  <c r="BG154" i="20"/>
  <c r="BH154" i="20"/>
  <c r="BE154" i="20"/>
  <c r="AR154" i="20"/>
  <c r="AN154" i="20"/>
  <c r="BD154" i="20"/>
  <c r="E154" i="20"/>
  <c r="V184" i="20" s="1" a="1"/>
  <c r="V184" i="20" s="1"/>
  <c r="V263" i="20" s="1"/>
  <c r="V186" i="20" a="1"/>
  <c r="V186" i="20" s="1"/>
  <c r="V265" i="20" s="1"/>
  <c r="AI154" i="20"/>
  <c r="AZ95" i="31"/>
  <c r="V63" i="25" l="1"/>
  <c r="CN64" i="31" a="1"/>
  <c r="CN64" i="31" s="1"/>
  <c r="CN81" i="31" s="1"/>
  <c r="CN151" i="31" a="1"/>
  <c r="CN151" i="31" s="1"/>
  <c r="CM64" i="31" a="1"/>
  <c r="CM64" i="31" s="1"/>
  <c r="CM81" i="31" s="1"/>
  <c r="CM151" i="31" a="1"/>
  <c r="CM151" i="31" s="1"/>
  <c r="S63" i="25"/>
  <c r="BY63" i="25"/>
  <c r="CK63" i="25"/>
  <c r="AA63" i="25"/>
  <c r="AR63" i="25"/>
  <c r="BJ63" i="25"/>
  <c r="DB63" i="25"/>
  <c r="AC63" i="25"/>
  <c r="AI63" i="25"/>
  <c r="AE63" i="25"/>
  <c r="BN63" i="25"/>
  <c r="N63" i="25"/>
  <c r="AJ63" i="25"/>
  <c r="CY63" i="25"/>
  <c r="AQ63" i="25"/>
  <c r="G63" i="25"/>
  <c r="W63" i="25"/>
  <c r="AW63" i="25"/>
  <c r="Y63" i="25"/>
  <c r="BP63" i="25"/>
  <c r="BA63" i="25"/>
  <c r="CB63" i="25"/>
  <c r="AX63" i="25"/>
  <c r="BX63" i="25"/>
  <c r="CD63" i="25"/>
  <c r="DI63" i="25"/>
  <c r="I63" i="25"/>
  <c r="F63" i="25"/>
  <c r="CV63" i="25"/>
  <c r="CU63" i="25"/>
  <c r="T63" i="25"/>
  <c r="BG63" i="25"/>
  <c r="D63" i="25"/>
  <c r="CS63" i="25"/>
  <c r="CO63" i="25"/>
  <c r="BB63" i="25"/>
  <c r="J63" i="25"/>
  <c r="BS63" i="25"/>
  <c r="AT63" i="25"/>
  <c r="AK63" i="25"/>
  <c r="Q63" i="25"/>
  <c r="DG63" i="25"/>
  <c r="CN63" i="25"/>
  <c r="BC63" i="25"/>
  <c r="CT63" i="25"/>
  <c r="X63" i="25"/>
  <c r="AP63" i="25"/>
  <c r="DE63" i="25"/>
  <c r="R63" i="25"/>
  <c r="AH63" i="25"/>
  <c r="AB63" i="25"/>
  <c r="BV63" i="25"/>
  <c r="AO63" i="25"/>
  <c r="CP63" i="25"/>
  <c r="AU63" i="25"/>
  <c r="CH63" i="25"/>
  <c r="CR63" i="25"/>
  <c r="BO63" i="25"/>
  <c r="CA63" i="25"/>
  <c r="CX63" i="25"/>
  <c r="BW63" i="25"/>
  <c r="BK63" i="25"/>
  <c r="BT63" i="25"/>
  <c r="BZ63" i="25"/>
  <c r="DH63" i="25"/>
  <c r="CM63" i="25"/>
  <c r="CG63" i="25"/>
  <c r="BF63" i="25"/>
  <c r="CJ63" i="25"/>
  <c r="AV63" i="25"/>
  <c r="AG63" i="25"/>
  <c r="CQ63" i="25"/>
  <c r="H63" i="25"/>
  <c r="DF63" i="25"/>
  <c r="CC63" i="25"/>
  <c r="L63" i="25"/>
  <c r="M63" i="25"/>
  <c r="BD63" i="25"/>
  <c r="U63" i="25"/>
  <c r="K63" i="25"/>
  <c r="Z63" i="25"/>
  <c r="P63" i="25"/>
  <c r="AZ63" i="25"/>
  <c r="CZ63" i="25"/>
  <c r="DA63" i="25"/>
  <c r="BH63" i="25"/>
  <c r="AL63" i="25"/>
  <c r="AN63" i="25"/>
  <c r="AM63" i="25"/>
  <c r="O63" i="25"/>
  <c r="BU63" i="25"/>
  <c r="AD63" i="25"/>
  <c r="DD63" i="25"/>
  <c r="DC63" i="25"/>
  <c r="BR63" i="25"/>
  <c r="CE63" i="25"/>
  <c r="E63" i="25"/>
  <c r="AS63" i="25"/>
  <c r="CF63" i="25"/>
  <c r="BI63" i="25"/>
  <c r="CW63" i="25"/>
  <c r="BE63" i="25"/>
  <c r="AF63" i="25"/>
  <c r="AY63" i="25"/>
  <c r="BM63" i="25"/>
  <c r="BL63" i="25"/>
  <c r="CI63" i="25"/>
  <c r="AE265" i="20"/>
  <c r="AB265" i="20"/>
  <c r="AC265" i="20"/>
  <c r="AD265" i="20"/>
  <c r="AA265" i="20"/>
  <c r="AD214" i="20" a="1"/>
  <c r="AD214" i="20" s="1"/>
  <c r="AE214" i="20" a="1"/>
  <c r="AE214" i="20" s="1"/>
  <c r="AC214" i="20" a="1"/>
  <c r="AC214" i="20" s="1"/>
  <c r="AB214" i="20" a="1"/>
  <c r="AB214" i="20" s="1"/>
  <c r="AA214" i="20" a="1"/>
  <c r="AA214" i="20" s="1"/>
  <c r="BY129" i="25"/>
  <c r="BY166" i="20" s="1"/>
  <c r="CA129" i="25"/>
  <c r="CA166" i="20" s="1"/>
  <c r="V129" i="25"/>
  <c r="V166" i="20" s="1"/>
  <c r="BO129" i="25"/>
  <c r="BO166" i="20" s="1"/>
  <c r="BL129" i="25"/>
  <c r="BL166" i="20" s="1"/>
  <c r="CC129" i="25"/>
  <c r="CC166" i="20" s="1"/>
  <c r="BM129" i="25"/>
  <c r="BM166" i="20" s="1"/>
  <c r="CI537" i="20" a="1"/>
  <c r="CI537" i="20" s="1"/>
  <c r="CI538" i="20" a="1"/>
  <c r="CI538" i="20" s="1"/>
  <c r="BP536" i="20" a="1"/>
  <c r="BP536" i="20" s="1"/>
  <c r="CD535" i="20" a="1"/>
  <c r="CD535" i="20" s="1"/>
  <c r="BN534" i="20" a="1"/>
  <c r="BN534" i="20" s="1"/>
  <c r="CF536" i="20" a="1"/>
  <c r="CF536" i="20" s="1"/>
  <c r="BK534" i="20" a="1"/>
  <c r="BK534" i="20" s="1"/>
  <c r="CG537" i="20" a="1"/>
  <c r="CG537" i="20" s="1"/>
  <c r="CE536" i="20" a="1"/>
  <c r="CE536" i="20" s="1"/>
  <c r="CA534" i="20" a="1"/>
  <c r="CA534" i="20" s="1"/>
  <c r="BT538" i="20" a="1"/>
  <c r="BT538" i="20" s="1"/>
  <c r="CH536" i="20" a="1"/>
  <c r="CH536" i="20" s="1"/>
  <c r="BO538" i="20" a="1"/>
  <c r="BO538" i="20" s="1"/>
  <c r="CB538" i="20" a="1"/>
  <c r="CB538" i="20" s="1"/>
  <c r="BT534" i="20" a="1"/>
  <c r="BT534" i="20" s="1"/>
  <c r="BX538" i="20" a="1"/>
  <c r="BX538" i="20" s="1"/>
  <c r="BY534" i="20" a="1"/>
  <c r="BY534" i="20" s="1"/>
  <c r="BW535" i="20" a="1"/>
  <c r="BW535" i="20" s="1"/>
  <c r="BS538" i="20" a="1"/>
  <c r="BS538" i="20" s="1"/>
  <c r="CA538" i="20" a="1"/>
  <c r="CA538" i="20" s="1"/>
  <c r="BS534" i="20" a="1"/>
  <c r="BS534" i="20" s="1"/>
  <c r="BY535" i="20" a="1"/>
  <c r="BY535" i="20" s="1"/>
  <c r="BZ537" i="20" a="1"/>
  <c r="BZ537" i="20" s="1"/>
  <c r="BV535" i="20" a="1"/>
  <c r="BV535" i="20" s="1"/>
  <c r="BZ534" i="20" a="1"/>
  <c r="BZ534" i="20" s="1"/>
  <c r="BT535" i="20" a="1"/>
  <c r="BT535" i="20" s="1"/>
  <c r="BR538" i="20" a="1"/>
  <c r="BR538" i="20" s="1"/>
  <c r="BO534" i="20" a="1"/>
  <c r="BO534" i="20" s="1"/>
  <c r="CH538" i="20" a="1"/>
  <c r="CH538" i="20" s="1"/>
  <c r="BX537" i="20" a="1"/>
  <c r="BX537" i="20" s="1"/>
  <c r="BU538" i="20" a="1"/>
  <c r="BU538" i="20" s="1"/>
  <c r="BN535" i="20" a="1"/>
  <c r="BN535" i="20" s="1"/>
  <c r="CE534" i="20" a="1"/>
  <c r="CE534" i="20" s="1"/>
  <c r="BT537" i="20" a="1"/>
  <c r="BT537" i="20" s="1"/>
  <c r="BQ536" i="20" a="1"/>
  <c r="BQ536" i="20" s="1"/>
  <c r="BW537" i="20" a="1"/>
  <c r="BW537" i="20" s="1"/>
  <c r="CJ538" i="20" a="1"/>
  <c r="CJ538" i="20" s="1"/>
  <c r="BZ535" i="20" a="1"/>
  <c r="BZ535" i="20" s="1"/>
  <c r="BS537" i="20" a="1"/>
  <c r="BS537" i="20" s="1"/>
  <c r="CF537" i="20" a="1"/>
  <c r="CF537" i="20" s="1"/>
  <c r="CB537" i="20" a="1"/>
  <c r="CB537" i="20" s="1"/>
  <c r="BW534" i="20" a="1"/>
  <c r="BW534" i="20" s="1"/>
  <c r="BL534" i="20" a="1"/>
  <c r="BL534" i="20" s="1"/>
  <c r="BM537" i="20" a="1"/>
  <c r="BM537" i="20" s="1"/>
  <c r="BM536" i="20" a="1"/>
  <c r="BM536" i="20" s="1"/>
  <c r="BN538" i="20" a="1"/>
  <c r="BN538" i="20" s="1"/>
  <c r="CE537" i="20" a="1"/>
  <c r="CE537" i="20" s="1"/>
  <c r="BX535" i="20" a="1"/>
  <c r="BX535" i="20" s="1"/>
  <c r="CE538" i="20" a="1"/>
  <c r="CE538" i="20" s="1"/>
  <c r="BM538" i="20" a="1"/>
  <c r="BM538" i="20" s="1"/>
  <c r="CG534" i="20" a="1"/>
  <c r="CG534" i="20" s="1"/>
  <c r="CH537" i="20" a="1"/>
  <c r="CH537" i="20" s="1"/>
  <c r="CF538" i="20" a="1"/>
  <c r="CF538" i="20" s="1"/>
  <c r="CB536" i="20" a="1"/>
  <c r="CB536" i="20" s="1"/>
  <c r="BY537" i="20" a="1"/>
  <c r="BY537" i="20" s="1"/>
  <c r="BZ538" i="20" a="1"/>
  <c r="BZ538" i="20" s="1"/>
  <c r="BR534" i="20" a="1"/>
  <c r="BR534" i="20" s="1"/>
  <c r="BL536" i="20" a="1"/>
  <c r="BL536" i="20" s="1"/>
  <c r="BP534" i="20" a="1"/>
  <c r="BP534" i="20" s="1"/>
  <c r="BO536" i="20" a="1"/>
  <c r="BO536" i="20" s="1"/>
  <c r="BP537" i="20" a="1"/>
  <c r="BP537" i="20" s="1"/>
  <c r="BZ536" i="20" a="1"/>
  <c r="BZ536" i="20" s="1"/>
  <c r="CA537" i="20" a="1"/>
  <c r="CA537" i="20" s="1"/>
  <c r="CA536" i="20" a="1"/>
  <c r="CA536" i="20" s="1"/>
  <c r="CD534" i="20" a="1"/>
  <c r="CD534" i="20" s="1"/>
  <c r="BK536" i="20" a="1"/>
  <c r="BK536" i="20" s="1"/>
  <c r="BX536" i="20" a="1"/>
  <c r="BX536" i="20" s="1"/>
  <c r="CC535" i="20" a="1"/>
  <c r="CC535" i="20" s="1"/>
  <c r="BR536" i="20" a="1"/>
  <c r="BR536" i="20" s="1"/>
  <c r="CG536" i="20" a="1"/>
  <c r="CG536" i="20" s="1"/>
  <c r="CG538" i="20" a="1"/>
  <c r="CG538" i="20" s="1"/>
  <c r="BY538" i="20" a="1"/>
  <c r="BY538" i="20" s="1"/>
  <c r="BU535" i="20" a="1"/>
  <c r="BU535" i="20" s="1"/>
  <c r="BS536" i="20" a="1"/>
  <c r="BS536" i="20" s="1"/>
  <c r="BQ535" i="20" a="1"/>
  <c r="BQ535" i="20" s="1"/>
  <c r="BN536" i="20" a="1"/>
  <c r="BN536" i="20" s="1"/>
  <c r="BR537" i="20" a="1"/>
  <c r="BR537" i="20" s="1"/>
  <c r="BW536" i="20" a="1"/>
  <c r="BW536" i="20" s="1"/>
  <c r="CJ536" i="20" a="1"/>
  <c r="CJ536" i="20" s="1"/>
  <c r="CF534" i="20" a="1"/>
  <c r="CF534" i="20" s="1"/>
  <c r="CC538" i="20" a="1"/>
  <c r="CC538" i="20" s="1"/>
  <c r="BV538" i="20" a="1"/>
  <c r="BV538" i="20" s="1"/>
  <c r="BJ535" i="20" a="1"/>
  <c r="BJ535" i="20" s="1"/>
  <c r="BQ537" i="20" a="1"/>
  <c r="BQ537" i="20" s="1"/>
  <c r="BT536" i="20" a="1"/>
  <c r="BT536" i="20" s="1"/>
  <c r="CC537" i="20" a="1"/>
  <c r="CC537" i="20" s="1"/>
  <c r="BW538" i="20" a="1"/>
  <c r="BW538" i="20" s="1"/>
  <c r="BM535" i="20" a="1"/>
  <c r="BM535" i="20" s="1"/>
  <c r="CF535" i="20" a="1"/>
  <c r="CF535" i="20" s="1"/>
  <c r="CC536" i="20" a="1"/>
  <c r="CC536" i="20" s="1"/>
  <c r="CD537" i="20" a="1"/>
  <c r="CD537" i="20" s="1"/>
  <c r="CI536" i="20" a="1"/>
  <c r="CI536" i="20" s="1"/>
  <c r="BP535" i="20" a="1"/>
  <c r="BP535" i="20" s="1"/>
  <c r="BJ534" i="20" a="1"/>
  <c r="BJ534" i="20" s="1"/>
  <c r="CD538" i="20" a="1"/>
  <c r="CD538" i="20" s="1"/>
  <c r="CB534" i="20" a="1"/>
  <c r="CB534" i="20" s="1"/>
  <c r="BX534" i="20" a="1"/>
  <c r="BX534" i="20" s="1"/>
  <c r="BU536" i="20" a="1"/>
  <c r="BU536" i="20" s="1"/>
  <c r="BQ538" i="20" a="1"/>
  <c r="BQ538" i="20" s="1"/>
  <c r="BM534" i="20" a="1"/>
  <c r="BM534" i="20" s="1"/>
  <c r="BK535" i="20" a="1"/>
  <c r="BK535" i="20" s="1"/>
  <c r="CE535" i="20" a="1"/>
  <c r="CE535" i="20" s="1"/>
  <c r="BU534" i="20" a="1"/>
  <c r="BU534" i="20" s="1"/>
  <c r="BR535" i="20" a="1"/>
  <c r="BR535" i="20" s="1"/>
  <c r="BO535" i="20" a="1"/>
  <c r="BO535" i="20" s="1"/>
  <c r="CB535" i="20" a="1"/>
  <c r="CB535" i="20" s="1"/>
  <c r="BU537" i="20" a="1"/>
  <c r="BU537" i="20" s="1"/>
  <c r="BN537" i="20" a="1"/>
  <c r="BN537" i="20" s="1"/>
  <c r="BL535" i="20" a="1"/>
  <c r="BL535" i="20" s="1"/>
  <c r="BS535" i="20" a="1"/>
  <c r="BS535" i="20" s="1"/>
  <c r="CH534" i="20" a="1"/>
  <c r="CH534" i="20" s="1"/>
  <c r="BO537" i="20" a="1"/>
  <c r="BO537" i="20" s="1"/>
  <c r="CI535" i="20" a="1"/>
  <c r="CI535" i="20" s="1"/>
  <c r="BQ534" i="20" a="1"/>
  <c r="BQ534" i="20" s="1"/>
  <c r="CJ534" i="20" a="1"/>
  <c r="CJ534" i="20" s="1"/>
  <c r="CG535" i="20" a="1"/>
  <c r="CG535" i="20" s="1"/>
  <c r="CA535" i="20" a="1"/>
  <c r="CA535" i="20" s="1"/>
  <c r="CC534" i="20" a="1"/>
  <c r="CC534" i="20" s="1"/>
  <c r="BY536" i="20" a="1"/>
  <c r="BY536" i="20" s="1"/>
  <c r="CD536" i="20" a="1"/>
  <c r="CD536" i="20" s="1"/>
  <c r="CH535" i="20" a="1"/>
  <c r="CH535" i="20" s="1"/>
  <c r="CJ535" i="20" a="1"/>
  <c r="CJ535" i="20" s="1"/>
  <c r="BV537" i="20" a="1"/>
  <c r="BV537" i="20" s="1"/>
  <c r="BL537" i="20" a="1"/>
  <c r="BL537" i="20" s="1"/>
  <c r="CJ537" i="20" a="1"/>
  <c r="CJ537" i="20" s="1"/>
  <c r="BI534" i="20" a="1"/>
  <c r="BI534" i="20" s="1"/>
  <c r="CI534" i="20" a="1"/>
  <c r="CI534" i="20" s="1"/>
  <c r="BV534" i="20" a="1"/>
  <c r="BV534" i="20" s="1"/>
  <c r="BV536" i="20" a="1"/>
  <c r="BV536" i="20" s="1"/>
  <c r="BP538" i="20" a="1"/>
  <c r="BP538" i="20" s="1"/>
  <c r="AA556" i="20" a="1"/>
  <c r="AA556" i="20" s="1"/>
  <c r="CI559" i="20" a="1"/>
  <c r="CI559" i="20" s="1"/>
  <c r="CG557" i="20" a="1"/>
  <c r="CG557" i="20" s="1"/>
  <c r="CK561" i="20" a="1"/>
  <c r="CK561" i="20" s="1"/>
  <c r="CJ560" i="20" a="1"/>
  <c r="CJ560" i="20" s="1"/>
  <c r="CL562" i="20" a="1"/>
  <c r="CL562" i="20" s="1"/>
  <c r="CH558" i="20" a="1"/>
  <c r="CH558" i="20" s="1"/>
  <c r="CF402" i="20" a="1"/>
  <c r="CF402" i="20" s="1"/>
  <c r="CK545" i="20" a="1"/>
  <c r="CK545" i="20" s="1"/>
  <c r="BN398" i="20" a="1"/>
  <c r="BN398" i="20" s="1"/>
  <c r="BS541" i="20" a="1"/>
  <c r="BS541" i="20" s="1"/>
  <c r="BT403" i="20" a="1"/>
  <c r="BT403" i="20" s="1"/>
  <c r="BY546" i="20" a="1"/>
  <c r="BY546" i="20" s="1"/>
  <c r="CH411" i="20" a="1"/>
  <c r="CH411" i="20" s="1"/>
  <c r="CM554" i="20" a="1"/>
  <c r="CM554" i="20" s="1"/>
  <c r="CE404" i="20" a="1"/>
  <c r="CE404" i="20" s="1"/>
  <c r="CJ547" i="20" a="1"/>
  <c r="CJ547" i="20" s="1"/>
  <c r="CE409" i="20" a="1"/>
  <c r="CE409" i="20" s="1"/>
  <c r="CJ552" i="20" a="1"/>
  <c r="CJ552" i="20" s="1"/>
  <c r="CG409" i="20" a="1"/>
  <c r="CG409" i="20" s="1"/>
  <c r="CL552" i="20" a="1"/>
  <c r="CL552" i="20" s="1"/>
  <c r="CG408" i="20" a="1"/>
  <c r="CG408" i="20" s="1"/>
  <c r="CL551" i="20" a="1"/>
  <c r="CL551" i="20" s="1"/>
  <c r="CB410" i="20" a="1"/>
  <c r="CB410" i="20" s="1"/>
  <c r="CG553" i="20" a="1"/>
  <c r="CG553" i="20" s="1"/>
  <c r="CC410" i="20" a="1"/>
  <c r="CC410" i="20" s="1"/>
  <c r="CH553" i="20" a="1"/>
  <c r="CH553" i="20" s="1"/>
  <c r="CB404" i="20" a="1"/>
  <c r="CB404" i="20" s="1"/>
  <c r="CG547" i="20" a="1"/>
  <c r="CG547" i="20" s="1"/>
  <c r="BU406" i="20" a="1"/>
  <c r="BU406" i="20" s="1"/>
  <c r="BZ549" i="20" a="1"/>
  <c r="BZ549" i="20" s="1"/>
  <c r="BT397" i="20" a="1"/>
  <c r="BT397" i="20" s="1"/>
  <c r="BY540" i="20" a="1"/>
  <c r="BY540" i="20" s="1"/>
  <c r="CD406" i="20" a="1"/>
  <c r="CD406" i="20" s="1"/>
  <c r="CI549" i="20" a="1"/>
  <c r="CI549" i="20" s="1"/>
  <c r="CD401" i="20" a="1"/>
  <c r="CD401" i="20" s="1"/>
  <c r="CI544" i="20" a="1"/>
  <c r="CI544" i="20" s="1"/>
  <c r="CF405" i="20" a="1"/>
  <c r="CF405" i="20" s="1"/>
  <c r="CK548" i="20" a="1"/>
  <c r="CK548" i="20" s="1"/>
  <c r="BN399" i="20" a="1"/>
  <c r="BN399" i="20" s="1"/>
  <c r="BS542" i="20" a="1"/>
  <c r="BS542" i="20" s="1"/>
  <c r="BP400" i="20" a="1"/>
  <c r="BP400" i="20" s="1"/>
  <c r="BU543" i="20" a="1"/>
  <c r="BU543" i="20" s="1"/>
  <c r="BZ405" i="20" a="1"/>
  <c r="BZ405" i="20" s="1"/>
  <c r="CE548" i="20" a="1"/>
  <c r="CE548" i="20" s="1"/>
  <c r="CD400" i="20" a="1"/>
  <c r="CD400" i="20" s="1"/>
  <c r="CI543" i="20" a="1"/>
  <c r="CI543" i="20" s="1"/>
  <c r="BY406" i="20" a="1"/>
  <c r="BY406" i="20" s="1"/>
  <c r="CD549" i="20" a="1"/>
  <c r="CD549" i="20" s="1"/>
  <c r="BQ402" i="20" a="1"/>
  <c r="BQ402" i="20" s="1"/>
  <c r="BV545" i="20" a="1"/>
  <c r="BV545" i="20" s="1"/>
  <c r="CD408" i="20" a="1"/>
  <c r="CD408" i="20" s="1"/>
  <c r="CI551" i="20" a="1"/>
  <c r="CI551" i="20" s="1"/>
  <c r="CH404" i="20" a="1"/>
  <c r="CH404" i="20" s="1"/>
  <c r="CM547" i="20" a="1"/>
  <c r="CM547" i="20" s="1"/>
  <c r="CF400" i="20" a="1"/>
  <c r="CF400" i="20" s="1"/>
  <c r="CK543" i="20" a="1"/>
  <c r="CK543" i="20" s="1"/>
  <c r="CE402" i="20" a="1"/>
  <c r="CE402" i="20" s="1"/>
  <c r="CJ545" i="20" a="1"/>
  <c r="CJ545" i="20" s="1"/>
  <c r="BU396" i="20" a="1"/>
  <c r="BU396" i="20" s="1"/>
  <c r="BZ539" i="20" a="1"/>
  <c r="BZ539" i="20" s="1"/>
  <c r="BW399" i="20" a="1"/>
  <c r="BW399" i="20" s="1"/>
  <c r="CB542" i="20" a="1"/>
  <c r="CB542" i="20" s="1"/>
  <c r="CJ400" i="20" a="1"/>
  <c r="CJ400" i="20" s="1"/>
  <c r="CO543" i="20" a="1"/>
  <c r="CO543" i="20" s="1"/>
  <c r="BQ399" i="20" a="1"/>
  <c r="BQ399" i="20" s="1"/>
  <c r="BV542" i="20" a="1"/>
  <c r="BV542" i="20" s="1"/>
  <c r="BZ400" i="20" a="1"/>
  <c r="BZ400" i="20" s="1"/>
  <c r="CE543" i="20" a="1"/>
  <c r="CE543" i="20" s="1"/>
  <c r="BL396" i="20" a="1"/>
  <c r="BL396" i="20" s="1"/>
  <c r="BQ539" i="20" a="1"/>
  <c r="BQ539" i="20" s="1"/>
  <c r="BW406" i="20" a="1"/>
  <c r="BW406" i="20" s="1"/>
  <c r="CB549" i="20" a="1"/>
  <c r="CB549" i="20" s="1"/>
  <c r="CB400" i="20" a="1"/>
  <c r="CB400" i="20" s="1"/>
  <c r="CG543" i="20" a="1"/>
  <c r="CG543" i="20" s="1"/>
  <c r="CG412" i="20" a="1"/>
  <c r="CG412" i="20" s="1"/>
  <c r="CL555" i="20" a="1"/>
  <c r="CL555" i="20" s="1"/>
  <c r="BX396" i="20" a="1"/>
  <c r="BX396" i="20" s="1"/>
  <c r="CC539" i="20" a="1"/>
  <c r="CC539" i="20" s="1"/>
  <c r="CH402" i="20" a="1"/>
  <c r="CH402" i="20" s="1"/>
  <c r="CM545" i="20" a="1"/>
  <c r="CM545" i="20" s="1"/>
  <c r="CA411" i="20" a="1"/>
  <c r="CA411" i="20" s="1"/>
  <c r="CF554" i="20" a="1"/>
  <c r="CF554" i="20" s="1"/>
  <c r="CB398" i="20" a="1"/>
  <c r="CB398" i="20" s="1"/>
  <c r="CG541" i="20" a="1"/>
  <c r="CG541" i="20" s="1"/>
  <c r="CB407" i="20" a="1"/>
  <c r="CB407" i="20" s="1"/>
  <c r="CG550" i="20" a="1"/>
  <c r="CG550" i="20" s="1"/>
  <c r="BZ408" i="20" a="1"/>
  <c r="BZ408" i="20" s="1"/>
  <c r="CE551" i="20" a="1"/>
  <c r="CE551" i="20" s="1"/>
  <c r="CB408" i="20" a="1"/>
  <c r="CB408" i="20" s="1"/>
  <c r="CG551" i="20" a="1"/>
  <c r="CG551" i="20" s="1"/>
  <c r="CF407" i="20" a="1"/>
  <c r="CF407" i="20" s="1"/>
  <c r="CK550" i="20" a="1"/>
  <c r="CK550" i="20" s="1"/>
  <c r="CI402" i="20" a="1"/>
  <c r="CI402" i="20" s="1"/>
  <c r="CN545" i="20" a="1"/>
  <c r="CN545" i="20" s="1"/>
  <c r="CF403" i="20" a="1"/>
  <c r="CF403" i="20" s="1"/>
  <c r="CK546" i="20" a="1"/>
  <c r="CK546" i="20" s="1"/>
  <c r="CH396" i="20" a="1"/>
  <c r="CH396" i="20" s="1"/>
  <c r="CM539" i="20" a="1"/>
  <c r="CM539" i="20" s="1"/>
  <c r="CH405" i="20" a="1"/>
  <c r="CH405" i="20" s="1"/>
  <c r="CM548" i="20" a="1"/>
  <c r="CM548" i="20" s="1"/>
  <c r="BX406" i="20" a="1"/>
  <c r="BX406" i="20" s="1"/>
  <c r="CC549" i="20" a="1"/>
  <c r="CC549" i="20" s="1"/>
  <c r="BM400" i="20" a="1"/>
  <c r="BM400" i="20" s="1"/>
  <c r="BR543" i="20" a="1"/>
  <c r="BR543" i="20" s="1"/>
  <c r="CG405" i="20" a="1"/>
  <c r="CG405" i="20" s="1"/>
  <c r="CL548" i="20" a="1"/>
  <c r="CL548" i="20" s="1"/>
  <c r="CG410" i="20" a="1"/>
  <c r="CG410" i="20" s="1"/>
  <c r="CL553" i="20" a="1"/>
  <c r="CL553" i="20" s="1"/>
  <c r="CC402" i="20" a="1"/>
  <c r="CC402" i="20" s="1"/>
  <c r="CH545" i="20" a="1"/>
  <c r="CH545" i="20" s="1"/>
  <c r="BT399" i="20" a="1"/>
  <c r="BT399" i="20" s="1"/>
  <c r="BY542" i="20" a="1"/>
  <c r="BY542" i="20" s="1"/>
  <c r="CA409" i="20" a="1"/>
  <c r="CA409" i="20" s="1"/>
  <c r="CF552" i="20" a="1"/>
  <c r="CF552" i="20" s="1"/>
  <c r="BS405" i="20" a="1"/>
  <c r="BS405" i="20" s="1"/>
  <c r="BX548" i="20" a="1"/>
  <c r="BX548" i="20" s="1"/>
  <c r="BV397" i="20" a="1"/>
  <c r="BV397" i="20" s="1"/>
  <c r="CA540" i="20" a="1"/>
  <c r="CA540" i="20" s="1"/>
  <c r="CC399" i="20" a="1"/>
  <c r="CC399" i="20" s="1"/>
  <c r="CH542" i="20" a="1"/>
  <c r="CH542" i="20" s="1"/>
  <c r="CA396" i="20" a="1"/>
  <c r="CA396" i="20" s="1"/>
  <c r="CF539" i="20" a="1"/>
  <c r="CF539" i="20" s="1"/>
  <c r="BQ396" i="20" a="1"/>
  <c r="BQ396" i="20" s="1"/>
  <c r="BV539" i="20" a="1"/>
  <c r="BV539" i="20" s="1"/>
  <c r="BV405" i="20" a="1"/>
  <c r="BV405" i="20" s="1"/>
  <c r="CA548" i="20" a="1"/>
  <c r="CA548" i="20" s="1"/>
  <c r="BZ413" i="20" a="1"/>
  <c r="BZ413" i="20" s="1"/>
  <c r="CE556" i="20" a="1"/>
  <c r="CE556" i="20" s="1"/>
  <c r="BM398" i="20" a="1"/>
  <c r="BM398" i="20" s="1"/>
  <c r="BR541" i="20" a="1"/>
  <c r="BR541" i="20" s="1"/>
  <c r="CH400" i="20" a="1"/>
  <c r="CH400" i="20" s="1"/>
  <c r="CM543" i="20" a="1"/>
  <c r="CM543" i="20" s="1"/>
  <c r="CJ406" i="20" a="1"/>
  <c r="CJ406" i="20" s="1"/>
  <c r="CO549" i="20" a="1"/>
  <c r="CO549" i="20" s="1"/>
  <c r="CC409" i="20" a="1"/>
  <c r="CC409" i="20" s="1"/>
  <c r="CH552" i="20" a="1"/>
  <c r="CH552" i="20" s="1"/>
  <c r="BP402" i="20" a="1"/>
  <c r="BP402" i="20" s="1"/>
  <c r="BU545" i="20" a="1"/>
  <c r="BU545" i="20" s="1"/>
  <c r="CD407" i="20" a="1"/>
  <c r="CD407" i="20" s="1"/>
  <c r="CI550" i="20" a="1"/>
  <c r="CI550" i="20" s="1"/>
  <c r="CE407" i="20" a="1"/>
  <c r="CE407" i="20" s="1"/>
  <c r="CJ550" i="20" a="1"/>
  <c r="CJ550" i="20" s="1"/>
  <c r="CJ409" i="20" a="1"/>
  <c r="CJ409" i="20" s="1"/>
  <c r="CO552" i="20" a="1"/>
  <c r="CO552" i="20" s="1"/>
  <c r="BQ401" i="20" a="1"/>
  <c r="BQ401" i="20" s="1"/>
  <c r="BV544" i="20" a="1"/>
  <c r="BV544" i="20" s="1"/>
  <c r="BZ411" i="20" a="1"/>
  <c r="BZ411" i="20" s="1"/>
  <c r="CE554" i="20" a="1"/>
  <c r="CE554" i="20" s="1"/>
  <c r="BY405" i="20" a="1"/>
  <c r="BY405" i="20" s="1"/>
  <c r="CD548" i="20" a="1"/>
  <c r="CD548" i="20" s="1"/>
  <c r="CB411" i="20" a="1"/>
  <c r="CB411" i="20" s="1"/>
  <c r="CG554" i="20" a="1"/>
  <c r="CG554" i="20" s="1"/>
  <c r="BR404" i="20" a="1"/>
  <c r="BR404" i="20" s="1"/>
  <c r="BW547" i="20" a="1"/>
  <c r="BW547" i="20" s="1"/>
  <c r="BR398" i="20" a="1"/>
  <c r="BR398" i="20" s="1"/>
  <c r="BW541" i="20" a="1"/>
  <c r="BW541" i="20" s="1"/>
  <c r="BO399" i="20" a="1"/>
  <c r="BO399" i="20" s="1"/>
  <c r="BT542" i="20" a="1"/>
  <c r="BT542" i="20" s="1"/>
  <c r="CG399" i="20" a="1"/>
  <c r="CG399" i="20" s="1"/>
  <c r="CL542" i="20" a="1"/>
  <c r="CL542" i="20" s="1"/>
  <c r="CC397" i="20" a="1"/>
  <c r="CC397" i="20" s="1"/>
  <c r="CH540" i="20" a="1"/>
  <c r="CH540" i="20" s="1"/>
  <c r="CD411" i="20" a="1"/>
  <c r="CD411" i="20" s="1"/>
  <c r="CI554" i="20" a="1"/>
  <c r="CI554" i="20" s="1"/>
  <c r="BV407" i="20" a="1"/>
  <c r="BV407" i="20" s="1"/>
  <c r="CA550" i="20" a="1"/>
  <c r="CA550" i="20" s="1"/>
  <c r="CI399" i="20" a="1"/>
  <c r="CI399" i="20" s="1"/>
  <c r="CN542" i="20" a="1"/>
  <c r="CN542" i="20" s="1"/>
  <c r="CI413" i="20" a="1"/>
  <c r="CI413" i="20" s="1"/>
  <c r="CN556" i="20" a="1"/>
  <c r="CN556" i="20" s="1"/>
  <c r="CE405" i="20" a="1"/>
  <c r="CE405" i="20" s="1"/>
  <c r="CJ548" i="20" a="1"/>
  <c r="CJ548" i="20" s="1"/>
  <c r="BW401" i="20" a="1"/>
  <c r="BW401" i="20" s="1"/>
  <c r="CB544" i="20" a="1"/>
  <c r="CB544" i="20" s="1"/>
  <c r="BL398" i="20" a="1"/>
  <c r="BL398" i="20" s="1"/>
  <c r="BQ541" i="20" a="1"/>
  <c r="BQ541" i="20" s="1"/>
  <c r="BN396" i="20" a="1"/>
  <c r="BN396" i="20" s="1"/>
  <c r="BS539" i="20" a="1"/>
  <c r="BS539" i="20" s="1"/>
  <c r="BP399" i="20" a="1"/>
  <c r="BP399" i="20" s="1"/>
  <c r="BU542" i="20" a="1"/>
  <c r="BU542" i="20" s="1"/>
  <c r="BR399" i="20" a="1"/>
  <c r="BR399" i="20" s="1"/>
  <c r="BW542" i="20" a="1"/>
  <c r="BW542" i="20" s="1"/>
  <c r="CC396" i="20" a="1"/>
  <c r="CC396" i="20" s="1"/>
  <c r="CH539" i="20" a="1"/>
  <c r="CH539" i="20" s="1"/>
  <c r="CB402" i="20" a="1"/>
  <c r="CB402" i="20" s="1"/>
  <c r="CG545" i="20" a="1"/>
  <c r="CG545" i="20" s="1"/>
  <c r="BV396" i="20" a="1"/>
  <c r="BV396" i="20" s="1"/>
  <c r="CA539" i="20" a="1"/>
  <c r="CA539" i="20" s="1"/>
  <c r="BL399" i="20" a="1"/>
  <c r="BL399" i="20" s="1"/>
  <c r="BQ542" i="20" a="1"/>
  <c r="BQ542" i="20" s="1"/>
  <c r="BV409" i="20" a="1"/>
  <c r="BV409" i="20" s="1"/>
  <c r="CA552" i="20" a="1"/>
  <c r="CA552" i="20" s="1"/>
  <c r="BY404" i="20" a="1"/>
  <c r="BY404" i="20" s="1"/>
  <c r="CD547" i="20" a="1"/>
  <c r="CD547" i="20" s="1"/>
  <c r="BV408" i="20" a="1"/>
  <c r="BV408" i="20" s="1"/>
  <c r="CA551" i="20" a="1"/>
  <c r="CA551" i="20" s="1"/>
  <c r="CJ401" i="20" a="1"/>
  <c r="CJ401" i="20" s="1"/>
  <c r="CO544" i="20" a="1"/>
  <c r="CO544" i="20" s="1"/>
  <c r="BT405" i="20" a="1"/>
  <c r="BT405" i="20" s="1"/>
  <c r="BY548" i="20" a="1"/>
  <c r="BY548" i="20" s="1"/>
  <c r="CC412" i="20" a="1"/>
  <c r="CC412" i="20" s="1"/>
  <c r="CH555" i="20" a="1"/>
  <c r="CH555" i="20" s="1"/>
  <c r="CI405" i="20" a="1"/>
  <c r="CI405" i="20" s="1"/>
  <c r="CN548" i="20" a="1"/>
  <c r="CN548" i="20" s="1"/>
  <c r="CJ559" i="20" a="1"/>
  <c r="CJ559" i="20" s="1"/>
  <c r="CH557" i="20" a="1"/>
  <c r="CH557" i="20" s="1"/>
  <c r="CK560" i="20" a="1"/>
  <c r="CK560" i="20" s="1"/>
  <c r="CL561" i="20" a="1"/>
  <c r="CL561" i="20" s="1"/>
  <c r="CI558" i="20" a="1"/>
  <c r="CI558" i="20" s="1"/>
  <c r="CM562" i="20" a="1"/>
  <c r="CM562" i="20" s="1"/>
  <c r="BW408" i="20" a="1"/>
  <c r="BW408" i="20" s="1"/>
  <c r="CB551" i="20" a="1"/>
  <c r="CB551" i="20" s="1"/>
  <c r="CJ558" i="20" a="1"/>
  <c r="CJ558" i="20" s="1"/>
  <c r="CK559" i="20" a="1"/>
  <c r="CK559" i="20" s="1"/>
  <c r="CI557" i="20" a="1"/>
  <c r="CI557" i="20" s="1"/>
  <c r="CL560" i="20" a="1"/>
  <c r="CL560" i="20" s="1"/>
  <c r="CM561" i="20" a="1"/>
  <c r="CM561" i="20" s="1"/>
  <c r="CN562" i="20" a="1"/>
  <c r="CN562" i="20" s="1"/>
  <c r="CJ402" i="20" a="1"/>
  <c r="CJ402" i="20" s="1"/>
  <c r="CO545" i="20" a="1"/>
  <c r="CO545" i="20" s="1"/>
  <c r="CC404" i="20" a="1"/>
  <c r="CC404" i="20" s="1"/>
  <c r="CH547" i="20" a="1"/>
  <c r="CH547" i="20" s="1"/>
  <c r="BP403" i="20" a="1"/>
  <c r="BP403" i="20" s="1"/>
  <c r="BU546" i="20" a="1"/>
  <c r="BU546" i="20" s="1"/>
  <c r="CB405" i="20" a="1"/>
  <c r="CB405" i="20" s="1"/>
  <c r="CG548" i="20" a="1"/>
  <c r="CG548" i="20" s="1"/>
  <c r="BM399" i="20" a="1"/>
  <c r="BM399" i="20" s="1"/>
  <c r="BR542" i="20" a="1"/>
  <c r="BR542" i="20" s="1"/>
  <c r="CJ404" i="20" a="1"/>
  <c r="CJ404" i="20" s="1"/>
  <c r="CO547" i="20" a="1"/>
  <c r="CO547" i="20" s="1"/>
  <c r="CH397" i="20" a="1"/>
  <c r="CH397" i="20" s="1"/>
  <c r="CM540" i="20" a="1"/>
  <c r="CM540" i="20" s="1"/>
  <c r="CF409" i="20" a="1"/>
  <c r="CF409" i="20" s="1"/>
  <c r="CK552" i="20" a="1"/>
  <c r="CK552" i="20" s="1"/>
  <c r="BS404" i="20" a="1"/>
  <c r="BS404" i="20" s="1"/>
  <c r="BX547" i="20" a="1"/>
  <c r="BX547" i="20" s="1"/>
  <c r="CD404" i="20" a="1"/>
  <c r="CD404" i="20" s="1"/>
  <c r="CI547" i="20" a="1"/>
  <c r="CI547" i="20" s="1"/>
  <c r="BO398" i="20" a="1"/>
  <c r="BO398" i="20" s="1"/>
  <c r="BT541" i="20" a="1"/>
  <c r="BT541" i="20" s="1"/>
  <c r="CG413" i="20" a="1"/>
  <c r="CG413" i="20" s="1"/>
  <c r="CL556" i="20" a="1"/>
  <c r="CL556" i="20" s="1"/>
  <c r="BY409" i="20" a="1"/>
  <c r="BY409" i="20" s="1"/>
  <c r="CD552" i="20" a="1"/>
  <c r="CD552" i="20" s="1"/>
  <c r="BU401" i="20" a="1"/>
  <c r="BU401" i="20" s="1"/>
  <c r="BZ544" i="20" a="1"/>
  <c r="BZ544" i="20" s="1"/>
  <c r="BP396" i="20" a="1"/>
  <c r="BP396" i="20" s="1"/>
  <c r="BU539" i="20" a="1"/>
  <c r="BU539" i="20" s="1"/>
  <c r="CH407" i="20" a="1"/>
  <c r="CH407" i="20" s="1"/>
  <c r="CM550" i="20" a="1"/>
  <c r="CM550" i="20" s="1"/>
  <c r="BZ403" i="20" a="1"/>
  <c r="BZ403" i="20" s="1"/>
  <c r="CE546" i="20" a="1"/>
  <c r="CE546" i="20" s="1"/>
  <c r="BX398" i="20" a="1"/>
  <c r="BX398" i="20" s="1"/>
  <c r="CC541" i="20" a="1"/>
  <c r="CC541" i="20" s="1"/>
  <c r="CI401" i="20" a="1"/>
  <c r="CI401" i="20" s="1"/>
  <c r="CN544" i="20" a="1"/>
  <c r="CN544" i="20" s="1"/>
  <c r="CA398" i="20" a="1"/>
  <c r="CA398" i="20" s="1"/>
  <c r="CF541" i="20" a="1"/>
  <c r="CF541" i="20" s="1"/>
  <c r="CI396" i="20" a="1"/>
  <c r="CI396" i="20" s="1"/>
  <c r="CN539" i="20" a="1"/>
  <c r="CN539" i="20" s="1"/>
  <c r="CB399" i="20" a="1"/>
  <c r="CB399" i="20" s="1"/>
  <c r="CG542" i="20" a="1"/>
  <c r="CG542" i="20" s="1"/>
  <c r="CD399" i="20" a="1"/>
  <c r="CD399" i="20" s="1"/>
  <c r="CI542" i="20" a="1"/>
  <c r="CI542" i="20" s="1"/>
  <c r="CF557" i="20" a="1"/>
  <c r="CF557" i="20" s="1"/>
  <c r="CJ561" i="20" a="1"/>
  <c r="CJ561" i="20" s="1"/>
  <c r="CI560" i="20" a="1"/>
  <c r="CI560" i="20" s="1"/>
  <c r="CG558" i="20" a="1"/>
  <c r="CG558" i="20" s="1"/>
  <c r="CK562" i="20" a="1"/>
  <c r="CK562" i="20" s="1"/>
  <c r="CH559" i="20" a="1"/>
  <c r="CH559" i="20" s="1"/>
  <c r="CA400" i="20" a="1"/>
  <c r="CA400" i="20" s="1"/>
  <c r="CF543" i="20" a="1"/>
  <c r="CF543" i="20" s="1"/>
  <c r="CF412" i="20" a="1"/>
  <c r="CF412" i="20" s="1"/>
  <c r="CK555" i="20" a="1"/>
  <c r="CK555" i="20" s="1"/>
  <c r="CL557" i="20" a="1"/>
  <c r="CL557" i="20" s="1"/>
  <c r="CN559" i="20" a="1"/>
  <c r="CN559" i="20" s="1"/>
  <c r="CM558" i="20" a="1"/>
  <c r="CM558" i="20" s="1"/>
  <c r="CO560" i="20" a="1"/>
  <c r="CO560" i="20" s="1"/>
  <c r="BP398" i="20" a="1"/>
  <c r="BP398" i="20" s="1"/>
  <c r="BU541" i="20" a="1"/>
  <c r="BU541" i="20" s="1"/>
  <c r="CD413" i="20" a="1"/>
  <c r="CD413" i="20" s="1"/>
  <c r="CI556" i="20" a="1"/>
  <c r="CI556" i="20" s="1"/>
  <c r="CC407" i="20" a="1"/>
  <c r="CC407" i="20" s="1"/>
  <c r="CH550" i="20" a="1"/>
  <c r="CH550" i="20" s="1"/>
  <c r="CA405" i="20" a="1"/>
  <c r="CA405" i="20" s="1"/>
  <c r="CF548" i="20" a="1"/>
  <c r="CF548" i="20" s="1"/>
  <c r="CN557" i="20" a="1"/>
  <c r="CN557" i="20" s="1"/>
  <c r="CO558" i="20" a="1"/>
  <c r="CO558" i="20" s="1"/>
  <c r="CJ405" i="20" a="1"/>
  <c r="CJ405" i="20" s="1"/>
  <c r="CO548" i="20" a="1"/>
  <c r="CO548" i="20" s="1"/>
  <c r="BR401" i="20" a="1"/>
  <c r="BR401" i="20" s="1"/>
  <c r="BW544" i="20" a="1"/>
  <c r="BW544" i="20" s="1"/>
  <c r="CG403" i="20" a="1"/>
  <c r="CG403" i="20" s="1"/>
  <c r="CL546" i="20" a="1"/>
  <c r="CL546" i="20" s="1"/>
  <c r="CF410" i="20" a="1"/>
  <c r="CF410" i="20" s="1"/>
  <c r="CK553" i="20" a="1"/>
  <c r="CK553" i="20" s="1"/>
  <c r="BV403" i="20" a="1"/>
  <c r="BV403" i="20" s="1"/>
  <c r="CA546" i="20" a="1"/>
  <c r="CA546" i="20" s="1"/>
  <c r="BI396" i="20" a="1"/>
  <c r="BI396" i="20" s="1"/>
  <c r="BN539" i="20" a="1"/>
  <c r="BN539" i="20" s="1"/>
  <c r="BS398" i="20" a="1"/>
  <c r="BS398" i="20" s="1"/>
  <c r="BX541" i="20" a="1"/>
  <c r="BX541" i="20" s="1"/>
  <c r="CC405" i="20" a="1"/>
  <c r="CC405" i="20" s="1"/>
  <c r="CH548" i="20" a="1"/>
  <c r="CH548" i="20" s="1"/>
  <c r="CG401" i="20" a="1"/>
  <c r="CG401" i="20" s="1"/>
  <c r="CL544" i="20" a="1"/>
  <c r="CL544" i="20" s="1"/>
  <c r="CA412" i="20" a="1"/>
  <c r="CA412" i="20" s="1"/>
  <c r="CF555" i="20" a="1"/>
  <c r="CF555" i="20" s="1"/>
  <c r="BW404" i="20" a="1"/>
  <c r="BW404" i="20" s="1"/>
  <c r="CB547" i="20" a="1"/>
  <c r="CB547" i="20" s="1"/>
  <c r="BS400" i="20" a="1"/>
  <c r="BS400" i="20" s="1"/>
  <c r="BX543" i="20" a="1"/>
  <c r="BX543" i="20" s="1"/>
  <c r="BU398" i="20" a="1"/>
  <c r="BU398" i="20" s="1"/>
  <c r="BZ541" i="20" a="1"/>
  <c r="BZ541" i="20" s="1"/>
  <c r="BO396" i="20" a="1"/>
  <c r="BO396" i="20" s="1"/>
  <c r="BT539" i="20" a="1"/>
  <c r="BT539" i="20" s="1"/>
  <c r="CB413" i="20" a="1"/>
  <c r="CB413" i="20" s="1"/>
  <c r="CG556" i="20" a="1"/>
  <c r="CG556" i="20" s="1"/>
  <c r="CB396" i="20" a="1"/>
  <c r="CB396" i="20" s="1"/>
  <c r="CG539" i="20" a="1"/>
  <c r="CG539" i="20" s="1"/>
  <c r="CH406" i="20" a="1"/>
  <c r="CH406" i="20" s="1"/>
  <c r="CM549" i="20" a="1"/>
  <c r="CM549" i="20" s="1"/>
  <c r="CO559" i="20" a="1"/>
  <c r="CO559" i="20" s="1"/>
  <c r="CM557" i="20" a="1"/>
  <c r="CM557" i="20" s="1"/>
  <c r="CN558" i="20" a="1"/>
  <c r="CN558" i="20" s="1"/>
  <c r="CB403" i="20" a="1"/>
  <c r="CB403" i="20" s="1"/>
  <c r="CG546" i="20" a="1"/>
  <c r="CG546" i="20" s="1"/>
  <c r="CD403" i="20" a="1"/>
  <c r="CD403" i="20" s="1"/>
  <c r="CI546" i="20" a="1"/>
  <c r="CI546" i="20" s="1"/>
  <c r="BV399" i="20" a="1"/>
  <c r="BV399" i="20" s="1"/>
  <c r="CA542" i="20" a="1"/>
  <c r="CA542" i="20" s="1"/>
  <c r="BX408" i="20" a="1"/>
  <c r="BX408" i="20" s="1"/>
  <c r="CC551" i="20" a="1"/>
  <c r="CC551" i="20" s="1"/>
  <c r="CD410" i="20" a="1"/>
  <c r="CD410" i="20" s="1"/>
  <c r="CI553" i="20" a="1"/>
  <c r="CI553" i="20" s="1"/>
  <c r="BO402" i="20" a="1"/>
  <c r="BO402" i="20" s="1"/>
  <c r="BT545" i="20" a="1"/>
  <c r="BT545" i="20" s="1"/>
  <c r="BT402" i="20" a="1"/>
  <c r="BT402" i="20" s="1"/>
  <c r="BY545" i="20" a="1"/>
  <c r="BY545" i="20" s="1"/>
  <c r="BQ404" i="20" a="1"/>
  <c r="BQ404" i="20" s="1"/>
  <c r="BV547" i="20" a="1"/>
  <c r="BV547" i="20" s="1"/>
  <c r="BQ398" i="20" a="1"/>
  <c r="BQ398" i="20" s="1"/>
  <c r="BV541" i="20" a="1"/>
  <c r="BV541" i="20" s="1"/>
  <c r="BU408" i="20" a="1"/>
  <c r="BU408" i="20" s="1"/>
  <c r="BZ551" i="20" a="1"/>
  <c r="BZ551" i="20" s="1"/>
  <c r="CI397" i="20" a="1"/>
  <c r="CI397" i="20" s="1"/>
  <c r="CN540" i="20" a="1"/>
  <c r="CN540" i="20" s="1"/>
  <c r="CF408" i="20" a="1"/>
  <c r="CF408" i="20" s="1"/>
  <c r="CK551" i="20" a="1"/>
  <c r="CK551" i="20" s="1"/>
  <c r="BS403" i="20" a="1"/>
  <c r="BS403" i="20" s="1"/>
  <c r="BX546" i="20" a="1"/>
  <c r="BX546" i="20" s="1"/>
  <c r="BU397" i="20" a="1"/>
  <c r="BU397" i="20" s="1"/>
  <c r="BZ540" i="20" a="1"/>
  <c r="BZ540" i="20" s="1"/>
  <c r="BZ406" i="20" a="1"/>
  <c r="BZ406" i="20" s="1"/>
  <c r="CE549" i="20" a="1"/>
  <c r="CE549" i="20" s="1"/>
  <c r="BR402" i="20" a="1"/>
  <c r="BR402" i="20" s="1"/>
  <c r="BW545" i="20" a="1"/>
  <c r="BW545" i="20" s="1"/>
  <c r="BJ397" i="20" a="1"/>
  <c r="BJ397" i="20" s="1"/>
  <c r="BO540" i="20" a="1"/>
  <c r="BO540" i="20" s="1"/>
  <c r="CE408" i="20" a="1"/>
  <c r="CE408" i="20" s="1"/>
  <c r="CJ551" i="20" a="1"/>
  <c r="CJ551" i="20" s="1"/>
  <c r="CI404" i="20" a="1"/>
  <c r="CI404" i="20" s="1"/>
  <c r="CN547" i="20" a="1"/>
  <c r="CN547" i="20" s="1"/>
  <c r="CG400" i="20" a="1"/>
  <c r="CG400" i="20" s="1"/>
  <c r="CL543" i="20" a="1"/>
  <c r="CL543" i="20" s="1"/>
  <c r="BP397" i="20" a="1"/>
  <c r="BP397" i="20" s="1"/>
  <c r="BU540" i="20" a="1"/>
  <c r="BU540" i="20" s="1"/>
  <c r="BT398" i="20" a="1"/>
  <c r="BT398" i="20" s="1"/>
  <c r="BY541" i="20" a="1"/>
  <c r="BY541" i="20" s="1"/>
  <c r="CG398" i="20" a="1"/>
  <c r="CG398" i="20" s="1"/>
  <c r="CL541" i="20" a="1"/>
  <c r="CL541" i="20" s="1"/>
  <c r="CJ410" i="20" a="1"/>
  <c r="CJ410" i="20" s="1"/>
  <c r="CO553" i="20" a="1"/>
  <c r="CO553" i="20" s="1"/>
  <c r="CF406" i="20" a="1"/>
  <c r="CF406" i="20" s="1"/>
  <c r="CK549" i="20" a="1"/>
  <c r="CK549" i="20" s="1"/>
  <c r="BT404" i="20" a="1"/>
  <c r="BT404" i="20" s="1"/>
  <c r="BY547" i="20" a="1"/>
  <c r="BY547" i="20" s="1"/>
  <c r="CF411" i="20" a="1"/>
  <c r="CF411" i="20" s="1"/>
  <c r="CK554" i="20" a="1"/>
  <c r="CK554" i="20" s="1"/>
  <c r="CC398" i="20" a="1"/>
  <c r="CC398" i="20" s="1"/>
  <c r="CH541" i="20" a="1"/>
  <c r="CH541" i="20" s="1"/>
  <c r="BZ404" i="20" a="1"/>
  <c r="BZ404" i="20" s="1"/>
  <c r="CE547" i="20" a="1"/>
  <c r="CE547" i="20" s="1"/>
  <c r="CI411" i="20" a="1"/>
  <c r="CI411" i="20" s="1"/>
  <c r="CN554" i="20" a="1"/>
  <c r="CN554" i="20" s="1"/>
  <c r="BU402" i="20" a="1"/>
  <c r="BU402" i="20" s="1"/>
  <c r="BZ545" i="20" a="1"/>
  <c r="BZ545" i="20" s="1"/>
  <c r="BX403" i="20" a="1"/>
  <c r="BX403" i="20" s="1"/>
  <c r="CC546" i="20" a="1"/>
  <c r="CC546" i="20" s="1"/>
  <c r="CC403" i="20" a="1"/>
  <c r="CC403" i="20" s="1"/>
  <c r="CH546" i="20" a="1"/>
  <c r="CH546" i="20" s="1"/>
  <c r="CC401" i="20" a="1"/>
  <c r="CC401" i="20" s="1"/>
  <c r="CH544" i="20" a="1"/>
  <c r="CH544" i="20" s="1"/>
  <c r="CH413" i="20" a="1"/>
  <c r="CH413" i="20" s="1"/>
  <c r="CM556" i="20" a="1"/>
  <c r="CM556" i="20" s="1"/>
  <c r="BS406" i="20" a="1"/>
  <c r="BS406" i="20" s="1"/>
  <c r="BX549" i="20" a="1"/>
  <c r="BX549" i="20" s="1"/>
  <c r="CE398" i="20" a="1"/>
  <c r="CE398" i="20" s="1"/>
  <c r="CJ541" i="20" a="1"/>
  <c r="CJ541" i="20" s="1"/>
  <c r="CJ413" i="20" a="1"/>
  <c r="CJ413" i="20" s="1"/>
  <c r="CO556" i="20" a="1"/>
  <c r="CO556" i="20" s="1"/>
  <c r="AF561" i="20" a="1"/>
  <c r="AF561" i="20" s="1"/>
  <c r="AG562" i="20" a="1"/>
  <c r="AG562" i="20" s="1"/>
  <c r="BW409" i="20" a="1"/>
  <c r="BW409" i="20" s="1"/>
  <c r="CB552" i="20" a="1"/>
  <c r="CB552" i="20" s="1"/>
  <c r="CF404" i="20" a="1"/>
  <c r="CF404" i="20" s="1"/>
  <c r="CK547" i="20" a="1"/>
  <c r="CK547" i="20" s="1"/>
  <c r="BZ402" i="20" a="1"/>
  <c r="BZ402" i="20" s="1"/>
  <c r="CE545" i="20" a="1"/>
  <c r="CE545" i="20" s="1"/>
  <c r="CJ408" i="20" a="1"/>
  <c r="CJ408" i="20" s="1"/>
  <c r="CO551" i="20" a="1"/>
  <c r="CO551" i="20" s="1"/>
  <c r="BW403" i="20" a="1"/>
  <c r="BW403" i="20" s="1"/>
  <c r="CB546" i="20" a="1"/>
  <c r="CB546" i="20" s="1"/>
  <c r="BM396" i="20" a="1"/>
  <c r="BM396" i="20" s="1"/>
  <c r="BR539" i="20" a="1"/>
  <c r="BR539" i="20" s="1"/>
  <c r="CH403" i="20" a="1"/>
  <c r="CH403" i="20" s="1"/>
  <c r="CM546" i="20" a="1"/>
  <c r="CM546" i="20" s="1"/>
  <c r="CJ396" i="20" a="1"/>
  <c r="CJ396" i="20" s="1"/>
  <c r="CO539" i="20" a="1"/>
  <c r="CO539" i="20" s="1"/>
  <c r="BY412" i="20" a="1"/>
  <c r="BY412" i="20" s="1"/>
  <c r="CD555" i="20" a="1"/>
  <c r="CD555" i="20" s="1"/>
  <c r="CC408" i="20" a="1"/>
  <c r="CC408" i="20" s="1"/>
  <c r="CH551" i="20" a="1"/>
  <c r="CH551" i="20" s="1"/>
  <c r="BQ400" i="20" a="1"/>
  <c r="BQ400" i="20" s="1"/>
  <c r="BV543" i="20" a="1"/>
  <c r="BV543" i="20" s="1"/>
  <c r="CH410" i="20" a="1"/>
  <c r="CH410" i="20" s="1"/>
  <c r="CM553" i="20" a="1"/>
  <c r="CM553" i="20" s="1"/>
  <c r="CD402" i="20" a="1"/>
  <c r="CD402" i="20" s="1"/>
  <c r="CI545" i="20" a="1"/>
  <c r="CI545" i="20" s="1"/>
  <c r="CD397" i="20" a="1"/>
  <c r="CD397" i="20" s="1"/>
  <c r="CI540" i="20" a="1"/>
  <c r="CI540" i="20" s="1"/>
  <c r="BU399" i="20" a="1"/>
  <c r="BU399" i="20" s="1"/>
  <c r="BZ542" i="20" a="1"/>
  <c r="BZ542" i="20" s="1"/>
  <c r="CG397" i="20" a="1"/>
  <c r="CG397" i="20" s="1"/>
  <c r="CL540" i="20" a="1"/>
  <c r="CL540" i="20" s="1"/>
  <c r="CF398" i="20" a="1"/>
  <c r="CF398" i="20" s="1"/>
  <c r="CK541" i="20" a="1"/>
  <c r="CK541" i="20" s="1"/>
  <c r="BM397" i="20" a="1"/>
  <c r="BM397" i="20" s="1"/>
  <c r="BR540" i="20" a="1"/>
  <c r="BR540" i="20" s="1"/>
  <c r="BV398" i="20" a="1"/>
  <c r="BV398" i="20" s="1"/>
  <c r="CA541" i="20" a="1"/>
  <c r="CA541" i="20" s="1"/>
  <c r="CA397" i="20" a="1"/>
  <c r="CA397" i="20" s="1"/>
  <c r="CF540" i="20" a="1"/>
  <c r="CF540" i="20" s="1"/>
  <c r="CH412" i="20" a="1"/>
  <c r="CH412" i="20" s="1"/>
  <c r="CM555" i="20" a="1"/>
  <c r="CM555" i="20" s="1"/>
  <c r="CI403" i="20" a="1"/>
  <c r="CI403" i="20" s="1"/>
  <c r="CN546" i="20" a="1"/>
  <c r="CN546" i="20" s="1"/>
  <c r="CE413" i="20" a="1"/>
  <c r="CE413" i="20" s="1"/>
  <c r="CJ556" i="20" a="1"/>
  <c r="CJ556" i="20" s="1"/>
  <c r="BZ401" i="20" a="1"/>
  <c r="BZ401" i="20" s="1"/>
  <c r="CE544" i="20" a="1"/>
  <c r="CE544" i="20" s="1"/>
  <c r="CA401" i="20" a="1"/>
  <c r="CA401" i="20" s="1"/>
  <c r="CF544" i="20" a="1"/>
  <c r="CF544" i="20" s="1"/>
  <c r="BY400" i="20" a="1"/>
  <c r="BY400" i="20" s="1"/>
  <c r="CD543" i="20" a="1"/>
  <c r="CD543" i="20" s="1"/>
  <c r="BR397" i="20" a="1"/>
  <c r="BR397" i="20" s="1"/>
  <c r="BW540" i="20" a="1"/>
  <c r="BW540" i="20" s="1"/>
  <c r="BX399" i="20" a="1"/>
  <c r="BX399" i="20" s="1"/>
  <c r="CC542" i="20" a="1"/>
  <c r="CC542" i="20" s="1"/>
  <c r="CK558" i="20" a="1"/>
  <c r="CK558" i="20" s="1"/>
  <c r="CO562" i="20" a="1"/>
  <c r="CO562" i="20" s="1"/>
  <c r="CJ557" i="20" a="1"/>
  <c r="CJ557" i="20" s="1"/>
  <c r="CM560" i="20" a="1"/>
  <c r="CM560" i="20" s="1"/>
  <c r="CN561" i="20" a="1"/>
  <c r="CN561" i="20" s="1"/>
  <c r="CL559" i="20" a="1"/>
  <c r="CL559" i="20" s="1"/>
  <c r="BS401" i="20" a="1"/>
  <c r="BS401" i="20" s="1"/>
  <c r="BX544" i="20" a="1"/>
  <c r="BX544" i="20" s="1"/>
  <c r="BX401" i="20" a="1"/>
  <c r="BX401" i="20" s="1"/>
  <c r="CC544" i="20" a="1"/>
  <c r="CC544" i="20" s="1"/>
  <c r="CD409" i="20" a="1"/>
  <c r="CD409" i="20" s="1"/>
  <c r="CI552" i="20" a="1"/>
  <c r="CI552" i="20" s="1"/>
  <c r="BU403" i="20" a="1"/>
  <c r="BU403" i="20" s="1"/>
  <c r="BZ546" i="20" a="1"/>
  <c r="BZ546" i="20" s="1"/>
  <c r="CF397" i="20" a="1"/>
  <c r="CF397" i="20" s="1"/>
  <c r="CK540" i="20" a="1"/>
  <c r="CK540" i="20" s="1"/>
  <c r="BW402" i="20" a="1"/>
  <c r="BW402" i="20" s="1"/>
  <c r="CB545" i="20" a="1"/>
  <c r="CB545" i="20" s="1"/>
  <c r="BU404" i="20" a="1"/>
  <c r="BU404" i="20" s="1"/>
  <c r="BZ547" i="20" a="1"/>
  <c r="BZ547" i="20" s="1"/>
  <c r="CE400" i="20" a="1"/>
  <c r="CE400" i="20" s="1"/>
  <c r="CJ543" i="20" a="1"/>
  <c r="CJ543" i="20" s="1"/>
  <c r="BT396" i="20" a="1"/>
  <c r="BT396" i="20" s="1"/>
  <c r="BY539" i="20" a="1"/>
  <c r="BY539" i="20" s="1"/>
  <c r="CE411" i="20" a="1"/>
  <c r="CE411" i="20" s="1"/>
  <c r="CJ554" i="20" a="1"/>
  <c r="CJ554" i="20" s="1"/>
  <c r="BW407" i="20" a="1"/>
  <c r="BW407" i="20" s="1"/>
  <c r="CB550" i="20" a="1"/>
  <c r="CB550" i="20" s="1"/>
  <c r="CJ399" i="20" a="1"/>
  <c r="CJ399" i="20" s="1"/>
  <c r="CO542" i="20" a="1"/>
  <c r="CO542" i="20" s="1"/>
  <c r="BY401" i="20" a="1"/>
  <c r="BY401" i="20" s="1"/>
  <c r="CD544" i="20" a="1"/>
  <c r="CD544" i="20" s="1"/>
  <c r="BW396" i="20" a="1"/>
  <c r="BW396" i="20" s="1"/>
  <c r="CB539" i="20" a="1"/>
  <c r="CB539" i="20" s="1"/>
  <c r="BL397" i="20" a="1"/>
  <c r="BL397" i="20" s="1"/>
  <c r="BQ540" i="20" a="1"/>
  <c r="BQ540" i="20" s="1"/>
  <c r="BZ397" i="20" a="1"/>
  <c r="BZ397" i="20" s="1"/>
  <c r="CE540" i="20" a="1"/>
  <c r="CE540" i="20" s="1"/>
  <c r="CH398" i="20" a="1"/>
  <c r="CH398" i="20" s="1"/>
  <c r="CM541" i="20" a="1"/>
  <c r="CM541" i="20" s="1"/>
  <c r="CD412" i="20" a="1"/>
  <c r="CD412" i="20" s="1"/>
  <c r="CI555" i="20" a="1"/>
  <c r="CI555" i="20" s="1"/>
  <c r="CE412" i="20" a="1"/>
  <c r="CE412" i="20" s="1"/>
  <c r="CJ555" i="20" a="1"/>
  <c r="CJ555" i="20" s="1"/>
  <c r="BR403" i="20" a="1"/>
  <c r="BR403" i="20" s="1"/>
  <c r="BW546" i="20" a="1"/>
  <c r="BW546" i="20" s="1"/>
  <c r="BX409" i="20" a="1"/>
  <c r="BX409" i="20" s="1"/>
  <c r="CC552" i="20" a="1"/>
  <c r="CC552" i="20" s="1"/>
  <c r="BU405" i="20" a="1"/>
  <c r="BU405" i="20" s="1"/>
  <c r="BZ548" i="20" a="1"/>
  <c r="BZ548" i="20" s="1"/>
  <c r="BT401" i="20" a="1"/>
  <c r="BT401" i="20" s="1"/>
  <c r="BY544" i="20" a="1"/>
  <c r="BY544" i="20" s="1"/>
  <c r="BV400" i="20" a="1"/>
  <c r="BV400" i="20" s="1"/>
  <c r="CA543" i="20" a="1"/>
  <c r="CA543" i="20" s="1"/>
  <c r="BW400" i="20" a="1"/>
  <c r="BW400" i="20" s="1"/>
  <c r="CB543" i="20" a="1"/>
  <c r="CB543" i="20" s="1"/>
  <c r="CA410" i="20" a="1"/>
  <c r="CA410" i="20" s="1"/>
  <c r="CF553" i="20" a="1"/>
  <c r="CF553" i="20" s="1"/>
  <c r="CI412" i="20" a="1"/>
  <c r="CI412" i="20" s="1"/>
  <c r="CN555" i="20" a="1"/>
  <c r="CN555" i="20" s="1"/>
  <c r="BW405" i="20" a="1"/>
  <c r="BW405" i="20" s="1"/>
  <c r="CB548" i="20" a="1"/>
  <c r="CB548" i="20" s="1"/>
  <c r="CF396" i="20" a="1"/>
  <c r="CF396" i="20" s="1"/>
  <c r="CK539" i="20" a="1"/>
  <c r="CK539" i="20" s="1"/>
  <c r="CJ412" i="20" a="1"/>
  <c r="CJ412" i="20" s="1"/>
  <c r="CO555" i="20" a="1"/>
  <c r="CO555" i="20" s="1"/>
  <c r="BT406" i="20" a="1"/>
  <c r="BT406" i="20" s="1"/>
  <c r="BY549" i="20" a="1"/>
  <c r="BY549" i="20" s="1"/>
  <c r="CI398" i="20" a="1"/>
  <c r="CI398" i="20" s="1"/>
  <c r="CN541" i="20" a="1"/>
  <c r="CN541" i="20" s="1"/>
  <c r="CA408" i="20" a="1"/>
  <c r="CA408" i="20" s="1"/>
  <c r="CF551" i="20" a="1"/>
  <c r="CF551" i="20" s="1"/>
  <c r="BT400" i="20" a="1"/>
  <c r="BT400" i="20" s="1"/>
  <c r="BY543" i="20" a="1"/>
  <c r="BY543" i="20" s="1"/>
  <c r="CJ403" i="20" a="1"/>
  <c r="CJ403" i="20" s="1"/>
  <c r="CO546" i="20" a="1"/>
  <c r="CO546" i="20" s="1"/>
  <c r="BX407" i="20" a="1"/>
  <c r="BX407" i="20" s="1"/>
  <c r="CC550" i="20" a="1"/>
  <c r="CC550" i="20" s="1"/>
  <c r="BO401" i="20" a="1"/>
  <c r="BO401" i="20" s="1"/>
  <c r="BT544" i="20" a="1"/>
  <c r="BT544" i="20" s="1"/>
  <c r="BY407" i="20" a="1"/>
  <c r="BY407" i="20" s="1"/>
  <c r="CD550" i="20" a="1"/>
  <c r="CD550" i="20" s="1"/>
  <c r="CA402" i="20" a="1"/>
  <c r="CA402" i="20" s="1"/>
  <c r="CF545" i="20" a="1"/>
  <c r="CF545" i="20" s="1"/>
  <c r="CJ407" i="20" a="1"/>
  <c r="CJ407" i="20" s="1"/>
  <c r="CO550" i="20" a="1"/>
  <c r="CO550" i="20" s="1"/>
  <c r="CG404" i="20" a="1"/>
  <c r="CG404" i="20" s="1"/>
  <c r="CL547" i="20" a="1"/>
  <c r="CL547" i="20" s="1"/>
  <c r="BR405" i="20" a="1"/>
  <c r="BR405" i="20" s="1"/>
  <c r="BW548" i="20" a="1"/>
  <c r="BW548" i="20" s="1"/>
  <c r="BV401" i="20" a="1"/>
  <c r="BV401" i="20" s="1"/>
  <c r="CA544" i="20" a="1"/>
  <c r="CA544" i="20" s="1"/>
  <c r="CI407" i="20" a="1"/>
  <c r="CI407" i="20" s="1"/>
  <c r="CN550" i="20" a="1"/>
  <c r="CN550" i="20" s="1"/>
  <c r="CA403" i="20" a="1"/>
  <c r="CA403" i="20" s="1"/>
  <c r="CF546" i="20" a="1"/>
  <c r="CF546" i="20" s="1"/>
  <c r="BY398" i="20" a="1"/>
  <c r="BY398" i="20" s="1"/>
  <c r="CD541" i="20" a="1"/>
  <c r="CD541" i="20" s="1"/>
  <c r="BX397" i="20" a="1"/>
  <c r="BX397" i="20" s="1"/>
  <c r="CC540" i="20" a="1"/>
  <c r="CC540" i="20" s="1"/>
  <c r="CE406" i="20" a="1"/>
  <c r="CE406" i="20" s="1"/>
  <c r="CJ549" i="20" a="1"/>
  <c r="CJ549" i="20" s="1"/>
  <c r="CG402" i="20" a="1"/>
  <c r="CG402" i="20" s="1"/>
  <c r="CL545" i="20" a="1"/>
  <c r="CL545" i="20" s="1"/>
  <c r="CA407" i="20" a="1"/>
  <c r="CA407" i="20" s="1"/>
  <c r="CF550" i="20" a="1"/>
  <c r="CF550" i="20" s="1"/>
  <c r="CG411" i="20" a="1"/>
  <c r="CG411" i="20" s="1"/>
  <c r="CL554" i="20" a="1"/>
  <c r="CL554" i="20" s="1"/>
  <c r="CD398" i="20" a="1"/>
  <c r="CD398" i="20" s="1"/>
  <c r="CI541" i="20" a="1"/>
  <c r="CI541" i="20" s="1"/>
  <c r="CB412" i="20" a="1"/>
  <c r="CB412" i="20" s="1"/>
  <c r="CG555" i="20" a="1"/>
  <c r="CG555" i="20" s="1"/>
  <c r="CE399" i="20" a="1"/>
  <c r="CE399" i="20" s="1"/>
  <c r="CJ542" i="20" a="1"/>
  <c r="CJ542" i="20" s="1"/>
  <c r="BZ410" i="20" a="1"/>
  <c r="BZ410" i="20" s="1"/>
  <c r="CE553" i="20" a="1"/>
  <c r="CE553" i="20" s="1"/>
  <c r="CF399" i="20" a="1"/>
  <c r="CF399" i="20" s="1"/>
  <c r="CK542" i="20" a="1"/>
  <c r="CK542" i="20" s="1"/>
  <c r="BQ397" i="20" a="1"/>
  <c r="BQ397" i="20" s="1"/>
  <c r="BV540" i="20" a="1"/>
  <c r="BV540" i="20" s="1"/>
  <c r="BS397" i="20" a="1"/>
  <c r="BS397" i="20" s="1"/>
  <c r="BX540" i="20" a="1"/>
  <c r="BX540" i="20" s="1"/>
  <c r="BY408" i="20" a="1"/>
  <c r="BY408" i="20" s="1"/>
  <c r="CD551" i="20" a="1"/>
  <c r="CD551" i="20" s="1"/>
  <c r="CA399" i="20" a="1"/>
  <c r="CA399" i="20" s="1"/>
  <c r="CF542" i="20" a="1"/>
  <c r="CF542" i="20" s="1"/>
  <c r="CH408" i="20" a="1"/>
  <c r="CH408" i="20" s="1"/>
  <c r="CM551" i="20" a="1"/>
  <c r="CM551" i="20" s="1"/>
  <c r="BY402" i="20" a="1"/>
  <c r="BY402" i="20" s="1"/>
  <c r="CD545" i="20" a="1"/>
  <c r="CD545" i="20" s="1"/>
  <c r="CE401" i="20" a="1"/>
  <c r="CE401" i="20" s="1"/>
  <c r="CJ544" i="20" a="1"/>
  <c r="CJ544" i="20" s="1"/>
  <c r="CC411" i="20" a="1"/>
  <c r="CC411" i="20" s="1"/>
  <c r="CH554" i="20" a="1"/>
  <c r="CH554" i="20" s="1"/>
  <c r="BU407" i="20" a="1"/>
  <c r="BU407" i="20" s="1"/>
  <c r="BZ550" i="20" a="1"/>
  <c r="BZ550" i="20" s="1"/>
  <c r="BS399" i="20" a="1"/>
  <c r="BS399" i="20" s="1"/>
  <c r="BX542" i="20" a="1"/>
  <c r="BX542" i="20" s="1"/>
  <c r="BZ409" i="20" a="1"/>
  <c r="BZ409" i="20" s="1"/>
  <c r="CE552" i="20" a="1"/>
  <c r="CE552" i="20" s="1"/>
  <c r="CD405" i="20" a="1"/>
  <c r="CD405" i="20" s="1"/>
  <c r="CI548" i="20" a="1"/>
  <c r="CI548" i="20" s="1"/>
  <c r="CH401" i="20" a="1"/>
  <c r="CH401" i="20" s="1"/>
  <c r="CM544" i="20" a="1"/>
  <c r="CM544" i="20" s="1"/>
  <c r="BK396" i="20" a="1"/>
  <c r="BK396" i="20" s="1"/>
  <c r="BP539" i="20" a="1"/>
  <c r="BP539" i="20" s="1"/>
  <c r="BN397" i="20" a="1"/>
  <c r="BN397" i="20" s="1"/>
  <c r="BS540" i="20" a="1"/>
  <c r="BS540" i="20" s="1"/>
  <c r="BS396" i="20" a="1"/>
  <c r="BS396" i="20" s="1"/>
  <c r="BX539" i="20" a="1"/>
  <c r="BX539" i="20" s="1"/>
  <c r="CE410" i="20" a="1"/>
  <c r="CE410" i="20" s="1"/>
  <c r="CJ553" i="20" a="1"/>
  <c r="CJ553" i="20" s="1"/>
  <c r="BX402" i="20" a="1"/>
  <c r="BX402" i="20" s="1"/>
  <c r="CC545" i="20" a="1"/>
  <c r="CC545" i="20" s="1"/>
  <c r="CK557" i="20" a="1"/>
  <c r="CK557" i="20" s="1"/>
  <c r="CN560" i="20" a="1"/>
  <c r="CN560" i="20" s="1"/>
  <c r="CL558" i="20" a="1"/>
  <c r="CL558" i="20" s="1"/>
  <c r="CO561" i="20" a="1"/>
  <c r="CO561" i="20" s="1"/>
  <c r="CM559" i="20" a="1"/>
  <c r="CM559" i="20" s="1"/>
  <c r="CC400" i="20" a="1"/>
  <c r="CC400" i="20" s="1"/>
  <c r="CH543" i="20" a="1"/>
  <c r="CH543" i="20" s="1"/>
  <c r="CG406" i="20" a="1"/>
  <c r="CG406" i="20" s="1"/>
  <c r="CL549" i="20" a="1"/>
  <c r="CL549" i="20" s="1"/>
  <c r="BZ398" i="20" a="1"/>
  <c r="BZ398" i="20" s="1"/>
  <c r="CE541" i="20" a="1"/>
  <c r="CE541" i="20" s="1"/>
  <c r="CI406" i="20" a="1"/>
  <c r="CI406" i="20" s="1"/>
  <c r="CN549" i="20" a="1"/>
  <c r="CN549" i="20" s="1"/>
  <c r="CF413" i="20" a="1"/>
  <c r="CF413" i="20" s="1"/>
  <c r="CK556" i="20" a="1"/>
  <c r="CK556" i="20" s="1"/>
  <c r="CJ411" i="20" a="1"/>
  <c r="CJ411" i="20" s="1"/>
  <c r="CO554" i="20" a="1"/>
  <c r="CO554" i="20" s="1"/>
  <c r="BX410" i="20" a="1"/>
  <c r="BX410" i="20" s="1"/>
  <c r="CC553" i="20" a="1"/>
  <c r="CC553" i="20" s="1"/>
  <c r="BZ399" i="20" a="1"/>
  <c r="BZ399" i="20" s="1"/>
  <c r="CE542" i="20" a="1"/>
  <c r="CE542" i="20" s="1"/>
  <c r="BY410" i="20" a="1"/>
  <c r="BY410" i="20" s="1"/>
  <c r="CD553" i="20" a="1"/>
  <c r="CD553" i="20" s="1"/>
  <c r="BO397" i="20" a="1"/>
  <c r="BO397" i="20" s="1"/>
  <c r="BT540" i="20" a="1"/>
  <c r="BT540" i="20" s="1"/>
  <c r="CI409" i="20" a="1"/>
  <c r="CI409" i="20" s="1"/>
  <c r="CN552" i="20" a="1"/>
  <c r="CN552" i="20" s="1"/>
  <c r="BX411" i="20" a="1"/>
  <c r="BX411" i="20" s="1"/>
  <c r="CC554" i="20" a="1"/>
  <c r="CC554" i="20" s="1"/>
  <c r="CA404" i="20" a="1"/>
  <c r="CA404" i="20" s="1"/>
  <c r="CF547" i="20" a="1"/>
  <c r="CF547" i="20" s="1"/>
  <c r="BY411" i="20" a="1"/>
  <c r="BY411" i="20" s="1"/>
  <c r="CD554" i="20" a="1"/>
  <c r="CD554" i="20" s="1"/>
  <c r="BX405" i="20" a="1"/>
  <c r="BX405" i="20" s="1"/>
  <c r="CC548" i="20" a="1"/>
  <c r="CC548" i="20" s="1"/>
  <c r="CG396" i="20" a="1"/>
  <c r="CG396" i="20" s="1"/>
  <c r="CL539" i="20" a="1"/>
  <c r="CL539" i="20" s="1"/>
  <c r="BY399" i="20" a="1"/>
  <c r="BY399" i="20" s="1"/>
  <c r="CD542" i="20" a="1"/>
  <c r="CD542" i="20" s="1"/>
  <c r="BZ407" i="20" a="1"/>
  <c r="BZ407" i="20" s="1"/>
  <c r="CE550" i="20" a="1"/>
  <c r="CE550" i="20" s="1"/>
  <c r="BK398" i="20" a="1"/>
  <c r="BK398" i="20" s="1"/>
  <c r="BP541" i="20" a="1"/>
  <c r="BP541" i="20" s="1"/>
  <c r="CB406" i="20" a="1"/>
  <c r="CB406" i="20" s="1"/>
  <c r="CG549" i="20" a="1"/>
  <c r="CG549" i="20" s="1"/>
  <c r="BO400" i="20" a="1"/>
  <c r="BO400" i="20" s="1"/>
  <c r="BT543" i="20" a="1"/>
  <c r="BT543" i="20" s="1"/>
  <c r="BP401" i="20" a="1"/>
  <c r="BP401" i="20" s="1"/>
  <c r="BU544" i="20" a="1"/>
  <c r="BU544" i="20" s="1"/>
  <c r="BV406" i="20" a="1"/>
  <c r="BV406" i="20" s="1"/>
  <c r="CA549" i="20" a="1"/>
  <c r="CA549" i="20" s="1"/>
  <c r="CB401" i="20" a="1"/>
  <c r="CB401" i="20" s="1"/>
  <c r="CG544" i="20" a="1"/>
  <c r="CG544" i="20" s="1"/>
  <c r="CG407" i="20" a="1"/>
  <c r="CG407" i="20" s="1"/>
  <c r="CL550" i="20" a="1"/>
  <c r="CL550" i="20" s="1"/>
  <c r="BY403" i="20" a="1"/>
  <c r="BY403" i="20" s="1"/>
  <c r="CD546" i="20" a="1"/>
  <c r="CD546" i="20" s="1"/>
  <c r="CH399" i="20" a="1"/>
  <c r="CH399" i="20" s="1"/>
  <c r="CM542" i="20" a="1"/>
  <c r="CM542" i="20" s="1"/>
  <c r="BW410" i="20" a="1"/>
  <c r="BW410" i="20" s="1"/>
  <c r="CB553" i="20" a="1"/>
  <c r="CB553" i="20" s="1"/>
  <c r="CA406" i="20" a="1"/>
  <c r="CA406" i="20" s="1"/>
  <c r="CF549" i="20" a="1"/>
  <c r="CF549" i="20" s="1"/>
  <c r="BK397" i="20" a="1"/>
  <c r="BK397" i="20" s="1"/>
  <c r="BP540" i="20" a="1"/>
  <c r="BP540" i="20" s="1"/>
  <c r="BU400" i="20" a="1"/>
  <c r="BU400" i="20" s="1"/>
  <c r="BZ543" i="20" a="1"/>
  <c r="BZ543" i="20" s="1"/>
  <c r="BJ396" i="20" a="1"/>
  <c r="BJ396" i="20" s="1"/>
  <c r="BO539" i="20" a="1"/>
  <c r="BO539" i="20" s="1"/>
  <c r="BZ396" i="20" a="1"/>
  <c r="BZ396" i="20" s="1"/>
  <c r="CE539" i="20" a="1"/>
  <c r="CE539" i="20" s="1"/>
  <c r="CB397" i="20" a="1"/>
  <c r="CB397" i="20" s="1"/>
  <c r="CG540" i="20" a="1"/>
  <c r="CG540" i="20" s="1"/>
  <c r="BR396" i="20" a="1"/>
  <c r="BR396" i="20" s="1"/>
  <c r="BW539" i="20" a="1"/>
  <c r="BW539" i="20" s="1"/>
  <c r="CE396" i="20" a="1"/>
  <c r="CE396" i="20" s="1"/>
  <c r="CJ539" i="20" a="1"/>
  <c r="CJ539" i="20" s="1"/>
  <c r="BQ403" i="20" a="1"/>
  <c r="BQ403" i="20" s="1"/>
  <c r="BV546" i="20" a="1"/>
  <c r="BV546" i="20" s="1"/>
  <c r="CA413" i="20" a="1"/>
  <c r="CA413" i="20" s="1"/>
  <c r="CF556" i="20" a="1"/>
  <c r="CF556" i="20" s="1"/>
  <c r="CC413" i="20" a="1"/>
  <c r="CC413" i="20" s="1"/>
  <c r="CH556" i="20" a="1"/>
  <c r="CH556" i="20" s="1"/>
  <c r="BW397" i="20" a="1"/>
  <c r="BW397" i="20" s="1"/>
  <c r="CB540" i="20" a="1"/>
  <c r="CB540" i="20" s="1"/>
  <c r="BX404" i="20" a="1"/>
  <c r="BX404" i="20" s="1"/>
  <c r="CC547" i="20" a="1"/>
  <c r="CC547" i="20" s="1"/>
  <c r="CB409" i="20" a="1"/>
  <c r="CB409" i="20" s="1"/>
  <c r="CG552" i="20" a="1"/>
  <c r="CG552" i="20" s="1"/>
  <c r="BV402" i="20" a="1"/>
  <c r="BV402" i="20" s="1"/>
  <c r="CA545" i="20" a="1"/>
  <c r="CA545" i="20" s="1"/>
  <c r="CH409" i="20" a="1"/>
  <c r="CH409" i="20" s="1"/>
  <c r="CM552" i="20" a="1"/>
  <c r="CM552" i="20" s="1"/>
  <c r="CI408" i="20" a="1"/>
  <c r="CI408" i="20" s="1"/>
  <c r="CN551" i="20" a="1"/>
  <c r="CN551" i="20" s="1"/>
  <c r="CE403" i="20" a="1"/>
  <c r="CE403" i="20" s="1"/>
  <c r="CJ546" i="20" a="1"/>
  <c r="CJ546" i="20" s="1"/>
  <c r="CJ398" i="20" a="1"/>
  <c r="CJ398" i="20" s="1"/>
  <c r="CO541" i="20" a="1"/>
  <c r="CO541" i="20" s="1"/>
  <c r="CJ397" i="20" a="1"/>
  <c r="CJ397" i="20" s="1"/>
  <c r="CO540" i="20" a="1"/>
  <c r="CO540" i="20" s="1"/>
  <c r="BT407" i="20" a="1"/>
  <c r="BT407" i="20" s="1"/>
  <c r="BY550" i="20" a="1"/>
  <c r="BY550" i="20" s="1"/>
  <c r="BN401" i="20" a="1"/>
  <c r="BN401" i="20" s="1"/>
  <c r="BS544" i="20" a="1"/>
  <c r="BS544" i="20" s="1"/>
  <c r="CC406" i="20" a="1"/>
  <c r="CC406" i="20" s="1"/>
  <c r="CH549" i="20" a="1"/>
  <c r="CH549" i="20" s="1"/>
  <c r="CF401" i="20" a="1"/>
  <c r="CF401" i="20" s="1"/>
  <c r="CK544" i="20" a="1"/>
  <c r="CK544" i="20" s="1"/>
  <c r="BW398" i="20" a="1"/>
  <c r="BW398" i="20" s="1"/>
  <c r="CB541" i="20" a="1"/>
  <c r="CB541" i="20" s="1"/>
  <c r="BZ412" i="20" a="1"/>
  <c r="BZ412" i="20" s="1"/>
  <c r="CE555" i="20" a="1"/>
  <c r="CE555" i="20" s="1"/>
  <c r="BV404" i="20" a="1"/>
  <c r="BV404" i="20" s="1"/>
  <c r="CA547" i="20" a="1"/>
  <c r="CA547" i="20" s="1"/>
  <c r="BR400" i="20" a="1"/>
  <c r="BR400" i="20" s="1"/>
  <c r="BW543" i="20" a="1"/>
  <c r="BW543" i="20" s="1"/>
  <c r="CI410" i="20" a="1"/>
  <c r="CI410" i="20" s="1"/>
  <c r="CN553" i="20" a="1"/>
  <c r="CN553" i="20" s="1"/>
  <c r="BS402" i="20" a="1"/>
  <c r="BS402" i="20" s="1"/>
  <c r="BX545" i="20" a="1"/>
  <c r="BX545" i="20" s="1"/>
  <c r="CE397" i="20" a="1"/>
  <c r="CE397" i="20" s="1"/>
  <c r="CJ540" i="20" a="1"/>
  <c r="CJ540" i="20" s="1"/>
  <c r="CI400" i="20" a="1"/>
  <c r="CI400" i="20" s="1"/>
  <c r="CN543" i="20" a="1"/>
  <c r="CN543" i="20" s="1"/>
  <c r="BX400" i="20" a="1"/>
  <c r="BX400" i="20" s="1"/>
  <c r="CC543" i="20" a="1"/>
  <c r="CC543" i="20" s="1"/>
  <c r="BY396" i="20" a="1"/>
  <c r="BY396" i="20" s="1"/>
  <c r="CD539" i="20" a="1"/>
  <c r="CD539" i="20" s="1"/>
  <c r="BN400" i="20" a="1"/>
  <c r="BN400" i="20" s="1"/>
  <c r="BS543" i="20" a="1"/>
  <c r="BS543" i="20" s="1"/>
  <c r="BY397" i="20" a="1"/>
  <c r="BY397" i="20" s="1"/>
  <c r="CD540" i="20" a="1"/>
  <c r="CD540" i="20" s="1"/>
  <c r="CD396" i="20" a="1"/>
  <c r="CD396" i="20" s="1"/>
  <c r="CI539" i="20" a="1"/>
  <c r="CI539" i="20" s="1"/>
  <c r="AD559" i="20" a="1"/>
  <c r="AD559" i="20" s="1"/>
  <c r="AE560" i="20" a="1"/>
  <c r="AE560" i="20" s="1"/>
  <c r="AB557" i="20" a="1"/>
  <c r="AB557" i="20" s="1"/>
  <c r="AC558" i="20" a="1"/>
  <c r="AC558" i="20" s="1"/>
  <c r="BS501" i="20" a="1"/>
  <c r="BS501" i="20" s="1"/>
  <c r="BX515" i="20" a="1"/>
  <c r="BX515" i="20" s="1"/>
  <c r="CK503" i="20" a="1"/>
  <c r="CK503" i="20" s="1"/>
  <c r="CK500" i="20" a="1"/>
  <c r="CK500" i="20" s="1"/>
  <c r="CK520" i="20" a="1"/>
  <c r="CK520" i="20" s="1"/>
  <c r="CN521" i="20" a="1"/>
  <c r="CN521" i="20" s="1"/>
  <c r="CD514" i="20" a="1"/>
  <c r="CD514" i="20" s="1"/>
  <c r="CF519" i="20" a="1"/>
  <c r="CF519" i="20" s="1"/>
  <c r="AA522" i="20" a="1"/>
  <c r="AA522" i="20" s="1"/>
  <c r="CJ515" i="20" a="1"/>
  <c r="CJ515" i="20" s="1"/>
  <c r="CJ503" i="20" a="1"/>
  <c r="CJ503" i="20" s="1"/>
  <c r="CD517" i="20" a="1"/>
  <c r="CD517" i="20" s="1"/>
  <c r="CN503" i="20" a="1"/>
  <c r="CN503" i="20" s="1"/>
  <c r="BS506" i="20" a="1"/>
  <c r="BS506" i="20" s="1"/>
  <c r="BU512" i="20" a="1"/>
  <c r="BU512" i="20" s="1"/>
  <c r="BO505" i="20" a="1"/>
  <c r="BO505" i="20" s="1"/>
  <c r="CF508" i="20" a="1"/>
  <c r="CF508" i="20" s="1"/>
  <c r="CH519" i="20" a="1"/>
  <c r="CH519" i="20" s="1"/>
  <c r="BL503" i="20" a="1"/>
  <c r="BL503" i="20" s="1"/>
  <c r="BZ517" i="20" a="1"/>
  <c r="BZ517" i="20" s="1"/>
  <c r="BQ507" i="20" a="1"/>
  <c r="BQ507" i="20" s="1"/>
  <c r="CN520" i="20" a="1"/>
  <c r="CN520" i="20" s="1"/>
  <c r="CA515" i="20" a="1"/>
  <c r="CA515" i="20" s="1"/>
  <c r="CL509" i="20" a="1"/>
  <c r="CL509" i="20" s="1"/>
  <c r="BJ500" i="20" a="1"/>
  <c r="BJ500" i="20" s="1"/>
  <c r="CL514" i="20" a="1"/>
  <c r="CL514" i="20" s="1"/>
  <c r="BS507" i="20" a="1"/>
  <c r="BS507" i="20" s="1"/>
  <c r="BZ505" i="20" a="1"/>
  <c r="BZ505" i="20" s="1"/>
  <c r="CA500" i="20" a="1"/>
  <c r="CA500" i="20" s="1"/>
  <c r="BT502" i="20" a="1"/>
  <c r="BT502" i="20" s="1"/>
  <c r="CM515" i="20" a="1"/>
  <c r="CM515" i="20" s="1"/>
  <c r="CN513" i="20" a="1"/>
  <c r="CN513" i="20" s="1"/>
  <c r="CC506" i="20" a="1"/>
  <c r="CC506" i="20" s="1"/>
  <c r="CN514" i="20" a="1"/>
  <c r="CN514" i="20" s="1"/>
  <c r="CB509" i="20" a="1"/>
  <c r="CB509" i="20" s="1"/>
  <c r="CJ504" i="20" a="1"/>
  <c r="CJ504" i="20" s="1"/>
  <c r="CM519" i="20" a="1"/>
  <c r="CM519" i="20" s="1"/>
  <c r="CH510" i="20" a="1"/>
  <c r="CH510" i="20" s="1"/>
  <c r="BR504" i="20" a="1"/>
  <c r="BR504" i="20" s="1"/>
  <c r="CN516" i="20" a="1"/>
  <c r="CN516" i="20" s="1"/>
  <c r="CC507" i="20" a="1"/>
  <c r="CC507" i="20" s="1"/>
  <c r="CI501" i="20" a="1"/>
  <c r="CI501" i="20" s="1"/>
  <c r="CO511" i="20" a="1"/>
  <c r="CO511" i="20" s="1"/>
  <c r="BQ502" i="20" a="1"/>
  <c r="BQ502" i="20" s="1"/>
  <c r="BR502" i="20" a="1"/>
  <c r="BR502" i="20" s="1"/>
  <c r="CA512" i="20" a="1"/>
  <c r="CA512" i="20" s="1"/>
  <c r="BS508" i="20" a="1"/>
  <c r="BS508" i="20" s="1"/>
  <c r="CE504" i="20" a="1"/>
  <c r="CE504" i="20" s="1"/>
  <c r="BP500" i="20" a="1"/>
  <c r="BP500" i="20" s="1"/>
  <c r="CK501" i="20" a="1"/>
  <c r="CK501" i="20" s="1"/>
  <c r="CD503" i="20" a="1"/>
  <c r="CD503" i="20" s="1"/>
  <c r="CN518" i="20" a="1"/>
  <c r="CN518" i="20" s="1"/>
  <c r="BV506" i="20" a="1"/>
  <c r="BV506" i="20" s="1"/>
  <c r="CI512" i="20" a="1"/>
  <c r="CI512" i="20" s="1"/>
  <c r="CC512" i="20" a="1"/>
  <c r="CC512" i="20" s="1"/>
  <c r="BZ514" i="20" a="1"/>
  <c r="BZ514" i="20" s="1"/>
  <c r="CE515" i="20" a="1"/>
  <c r="CE515" i="20" s="1"/>
  <c r="CJ520" i="20" a="1"/>
  <c r="CJ520" i="20" s="1"/>
  <c r="CH507" i="20" a="1"/>
  <c r="CH507" i="20" s="1"/>
  <c r="BQ504" i="20" a="1"/>
  <c r="BQ504" i="20" s="1"/>
  <c r="CF503" i="20" a="1"/>
  <c r="CF503" i="20" s="1"/>
  <c r="CE505" i="20" a="1"/>
  <c r="CE505" i="20" s="1"/>
  <c r="CO522" i="20" a="1"/>
  <c r="CO522" i="20" s="1"/>
  <c r="CF514" i="20" a="1"/>
  <c r="CF514" i="20" s="1"/>
  <c r="CK515" i="20" a="1"/>
  <c r="CK515" i="20" s="1"/>
  <c r="BK502" i="20" a="1"/>
  <c r="BK502" i="20" s="1"/>
  <c r="BM502" i="20" a="1"/>
  <c r="BM502" i="20" s="1"/>
  <c r="CO503" i="20" a="1"/>
  <c r="CO503" i="20" s="1"/>
  <c r="CD511" i="20" a="1"/>
  <c r="CD511" i="20" s="1"/>
  <c r="CF504" i="20" a="1"/>
  <c r="CF504" i="20" s="1"/>
  <c r="BW506" i="20" a="1"/>
  <c r="BW506" i="20" s="1"/>
  <c r="CD513" i="20" a="1"/>
  <c r="CD513" i="20" s="1"/>
  <c r="BZ500" i="20" a="1"/>
  <c r="BZ500" i="20" s="1"/>
  <c r="BZ508" i="20" a="1"/>
  <c r="BZ508" i="20" s="1"/>
  <c r="BZ513" i="20" a="1"/>
  <c r="BZ513" i="20" s="1"/>
  <c r="CN507" i="20" a="1"/>
  <c r="CN507" i="20" s="1"/>
  <c r="CM517" i="20" a="1"/>
  <c r="CM517" i="20" s="1"/>
  <c r="CH511" i="20" a="1"/>
  <c r="CH511" i="20" s="1"/>
  <c r="BV504" i="20" a="1"/>
  <c r="BV504" i="20" s="1"/>
  <c r="CM500" i="20" a="1"/>
  <c r="CM500" i="20" s="1"/>
  <c r="CH514" i="20" a="1"/>
  <c r="CH514" i="20" s="1"/>
  <c r="BT508" i="20" a="1"/>
  <c r="BT508" i="20" s="1"/>
  <c r="BW512" i="20" a="1"/>
  <c r="BW512" i="20" s="1"/>
  <c r="BN505" i="20" a="1"/>
  <c r="BN505" i="20" s="1"/>
  <c r="BQ503" i="20" a="1"/>
  <c r="BQ503" i="20" s="1"/>
  <c r="CK504" i="20" a="1"/>
  <c r="CK504" i="20" s="1"/>
  <c r="BZ511" i="20" a="1"/>
  <c r="BZ511" i="20" s="1"/>
  <c r="BS500" i="20" a="1"/>
  <c r="BS500" i="20" s="1"/>
  <c r="CC514" i="20" a="1"/>
  <c r="CC514" i="20" s="1"/>
  <c r="BU510" i="20" a="1"/>
  <c r="BU510" i="20" s="1"/>
  <c r="CE502" i="20" a="1"/>
  <c r="CE502" i="20" s="1"/>
  <c r="CF502" i="20" a="1"/>
  <c r="CF502" i="20" s="1"/>
  <c r="CM512" i="20" a="1"/>
  <c r="CM512" i="20" s="1"/>
  <c r="CE508" i="20" a="1"/>
  <c r="CE508" i="20" s="1"/>
  <c r="CE500" i="20" a="1"/>
  <c r="CE500" i="20" s="1"/>
  <c r="BQ500" i="20" a="1"/>
  <c r="BQ500" i="20" s="1"/>
  <c r="BL502" i="20" a="1"/>
  <c r="BL502" i="20" s="1"/>
  <c r="CF516" i="20" a="1"/>
  <c r="CF516" i="20" s="1"/>
  <c r="CI508" i="20" a="1"/>
  <c r="CI508" i="20" s="1"/>
  <c r="CF501" i="20" a="1"/>
  <c r="CF501" i="20" s="1"/>
  <c r="CJ501" i="20" a="1"/>
  <c r="CJ501" i="20" s="1"/>
  <c r="CF520" i="20" a="1"/>
  <c r="CF520" i="20" s="1"/>
  <c r="CK518" i="20" a="1"/>
  <c r="CK518" i="20" s="1"/>
  <c r="CE509" i="20" a="1"/>
  <c r="CE509" i="20" s="1"/>
  <c r="CH513" i="20" a="1"/>
  <c r="CH513" i="20" s="1"/>
  <c r="CG514" i="20" a="1"/>
  <c r="CG514" i="20" s="1"/>
  <c r="BR501" i="20" a="1"/>
  <c r="BR501" i="20" s="1"/>
  <c r="CD501" i="20" a="1"/>
  <c r="CD501" i="20" s="1"/>
  <c r="BP502" i="20" a="1"/>
  <c r="BP502" i="20" s="1"/>
  <c r="CN510" i="20" a="1"/>
  <c r="CN510" i="20" s="1"/>
  <c r="BX512" i="20" a="1"/>
  <c r="BX512" i="20" s="1"/>
  <c r="CO502" i="20" a="1"/>
  <c r="CO502" i="20" s="1"/>
  <c r="CG516" i="20" a="1"/>
  <c r="CG516" i="20" s="1"/>
  <c r="CA505" i="20" a="1"/>
  <c r="CA505" i="20" s="1"/>
  <c r="CA518" i="20" a="1"/>
  <c r="CA518" i="20" s="1"/>
  <c r="BW509" i="20" a="1"/>
  <c r="BW509" i="20" s="1"/>
  <c r="CI519" i="20" a="1"/>
  <c r="CI519" i="20" s="1"/>
  <c r="CJ512" i="20" a="1"/>
  <c r="CJ512" i="20" s="1"/>
  <c r="CO523" i="20" a="1"/>
  <c r="CO523" i="20" s="1"/>
  <c r="CD505" i="20" a="1"/>
  <c r="CD505" i="20" s="1"/>
  <c r="CC519" i="20" a="1"/>
  <c r="CC519" i="20" s="1"/>
  <c r="CK514" i="20" a="1"/>
  <c r="CK514" i="20" s="1"/>
  <c r="CH518" i="20" a="1"/>
  <c r="CH518" i="20" s="1"/>
  <c r="CK506" i="20" a="1"/>
  <c r="CK506" i="20" s="1"/>
  <c r="CH522" i="20" a="1"/>
  <c r="CH522" i="20" s="1"/>
  <c r="CC503" i="20" a="1"/>
  <c r="CC503" i="20" s="1"/>
  <c r="CB518" i="20" a="1"/>
  <c r="CB518" i="20" s="1"/>
  <c r="CD521" i="20" a="1"/>
  <c r="CD521" i="20" s="1"/>
  <c r="CH517" i="20" a="1"/>
  <c r="CH517" i="20" s="1"/>
  <c r="CJ513" i="20" a="1"/>
  <c r="CJ513" i="20" s="1"/>
  <c r="BW508" i="20" a="1"/>
  <c r="BW508" i="20" s="1"/>
  <c r="BZ502" i="20" a="1"/>
  <c r="BZ502" i="20" s="1"/>
  <c r="CM522" i="20" a="1"/>
  <c r="CM522" i="20" s="1"/>
  <c r="CA514" i="20" a="1"/>
  <c r="CA514" i="20" s="1"/>
  <c r="CC509" i="20" a="1"/>
  <c r="CC509" i="20" s="1"/>
  <c r="BV503" i="20" a="1"/>
  <c r="BV503" i="20" s="1"/>
  <c r="CB519" i="20" a="1"/>
  <c r="CB519" i="20" s="1"/>
  <c r="CF515" i="20" a="1"/>
  <c r="CF515" i="20" s="1"/>
  <c r="CN511" i="20" a="1"/>
  <c r="CN511" i="20" s="1"/>
  <c r="BR506" i="20" a="1"/>
  <c r="BR506" i="20" s="1"/>
  <c r="CO514" i="20" a="1"/>
  <c r="CO514" i="20" s="1"/>
  <c r="CG510" i="20" a="1"/>
  <c r="CG510" i="20" s="1"/>
  <c r="BY506" i="20" a="1"/>
  <c r="BY506" i="20" s="1"/>
  <c r="BK501" i="20" a="1"/>
  <c r="BK501" i="20" s="1"/>
  <c r="BZ506" i="20" a="1"/>
  <c r="BZ506" i="20" s="1"/>
  <c r="BL501" i="20" a="1"/>
  <c r="BL501" i="20" s="1"/>
  <c r="BX504" i="20" a="1"/>
  <c r="BX504" i="20" s="1"/>
  <c r="CG500" i="20" a="1"/>
  <c r="CG500" i="20" s="1"/>
  <c r="CF506" i="20" a="1"/>
  <c r="CF506" i="20" s="1"/>
  <c r="BX502" i="20" a="1"/>
  <c r="BX502" i="20" s="1"/>
  <c r="CA517" i="20" a="1"/>
  <c r="CA517" i="20" s="1"/>
  <c r="CO517" i="20" a="1"/>
  <c r="CO517" i="20" s="1"/>
  <c r="CK522" i="20" a="1"/>
  <c r="CK522" i="20" s="1"/>
  <c r="CG521" i="20" a="1"/>
  <c r="CG521" i="20" s="1"/>
  <c r="CO513" i="20" a="1"/>
  <c r="CO513" i="20" s="1"/>
  <c r="CL515" i="20" a="1"/>
  <c r="CL515" i="20" s="1"/>
  <c r="CG504" i="20" a="1"/>
  <c r="CG504" i="20" s="1"/>
  <c r="CG508" i="20" a="1"/>
  <c r="CG508" i="20" s="1"/>
  <c r="CJ522" i="20" a="1"/>
  <c r="CJ522" i="20" s="1"/>
  <c r="CH515" i="20" a="1"/>
  <c r="CH515" i="20" s="1"/>
  <c r="BY513" i="20" a="1"/>
  <c r="BY513" i="20" s="1"/>
  <c r="BR507" i="20" a="1"/>
  <c r="BR507" i="20" s="1"/>
  <c r="CB512" i="20" a="1"/>
  <c r="CB512" i="20" s="1"/>
  <c r="BY505" i="20" a="1"/>
  <c r="BY505" i="20" s="1"/>
  <c r="BY516" i="20" a="1"/>
  <c r="BY516" i="20" s="1"/>
  <c r="CM502" i="20" a="1"/>
  <c r="CM502" i="20" s="1"/>
  <c r="CM513" i="20" a="1"/>
  <c r="CM513" i="20" s="1"/>
  <c r="CB511" i="20" a="1"/>
  <c r="CB511" i="20" s="1"/>
  <c r="BO503" i="20" a="1"/>
  <c r="BO503" i="20" s="1"/>
  <c r="CL508" i="20" a="1"/>
  <c r="CL508" i="20" s="1"/>
  <c r="CG501" i="20" a="1"/>
  <c r="CG501" i="20" s="1"/>
  <c r="CE518" i="20" a="1"/>
  <c r="CE518" i="20" s="1"/>
  <c r="CA502" i="20" a="1"/>
  <c r="CA502" i="20" s="1"/>
  <c r="CN519" i="20" a="1"/>
  <c r="CN519" i="20" s="1"/>
  <c r="BT510" i="20" a="1"/>
  <c r="BT510" i="20" s="1"/>
  <c r="CI506" i="20" a="1"/>
  <c r="CI506" i="20" s="1"/>
  <c r="CM506" i="20" a="1"/>
  <c r="CM506" i="20" s="1"/>
  <c r="BY501" i="20" a="1"/>
  <c r="BY501" i="20" s="1"/>
  <c r="CN506" i="20" a="1"/>
  <c r="CN506" i="20" s="1"/>
  <c r="CA501" i="20" a="1"/>
  <c r="CA501" i="20" s="1"/>
  <c r="BW507" i="20" a="1"/>
  <c r="BW507" i="20" s="1"/>
  <c r="BY503" i="20" a="1"/>
  <c r="BY503" i="20" s="1"/>
  <c r="CM504" i="20" a="1"/>
  <c r="CM504" i="20" s="1"/>
  <c r="BY504" i="20" a="1"/>
  <c r="BY504" i="20" s="1"/>
  <c r="CD506" i="20" a="1"/>
  <c r="CD506" i="20" s="1"/>
  <c r="BV502" i="20" a="1"/>
  <c r="BV502" i="20" s="1"/>
  <c r="CJ502" i="20" a="1"/>
  <c r="CJ502" i="20" s="1"/>
  <c r="CG503" i="20" a="1"/>
  <c r="CG503" i="20" s="1"/>
  <c r="CL522" i="20" a="1"/>
  <c r="CL522" i="20" s="1"/>
  <c r="CG507" i="20" a="1"/>
  <c r="CG507" i="20" s="1"/>
  <c r="CG520" i="20" a="1"/>
  <c r="CG520" i="20" s="1"/>
  <c r="CI515" i="20" a="1"/>
  <c r="CI515" i="20" s="1"/>
  <c r="CE516" i="20" a="1"/>
  <c r="CE516" i="20" s="1"/>
  <c r="CK519" i="20" a="1"/>
  <c r="CK519" i="20" s="1"/>
  <c r="BT511" i="20" a="1"/>
  <c r="BT511" i="20" s="1"/>
  <c r="CH521" i="20" a="1"/>
  <c r="CH521" i="20" s="1"/>
  <c r="CJ514" i="20" a="1"/>
  <c r="CJ514" i="20" s="1"/>
  <c r="CO515" i="20" a="1"/>
  <c r="CO515" i="20" s="1"/>
  <c r="CI511" i="20" a="1"/>
  <c r="CI511" i="20" s="1"/>
  <c r="BX506" i="20" a="1"/>
  <c r="BX506" i="20" s="1"/>
  <c r="CC518" i="20" a="1"/>
  <c r="CC518" i="20" s="1"/>
  <c r="BV510" i="20" a="1"/>
  <c r="BV510" i="20" s="1"/>
  <c r="BP503" i="20" a="1"/>
  <c r="BP503" i="20" s="1"/>
  <c r="CM507" i="20" a="1"/>
  <c r="CM507" i="20" s="1"/>
  <c r="CG522" i="20" a="1"/>
  <c r="CG522" i="20" s="1"/>
  <c r="CL517" i="20" a="1"/>
  <c r="CL517" i="20" s="1"/>
  <c r="CL521" i="20" a="1"/>
  <c r="CL521" i="20" s="1"/>
  <c r="CM510" i="20" a="1"/>
  <c r="CM510" i="20" s="1"/>
  <c r="BU501" i="20" a="1"/>
  <c r="BU501" i="20" s="1"/>
  <c r="BV512" i="20" a="1"/>
  <c r="BV512" i="20" s="1"/>
  <c r="CJ507" i="20" a="1"/>
  <c r="CJ507" i="20" s="1"/>
  <c r="CF517" i="20" a="1"/>
  <c r="CF517" i="20" s="1"/>
  <c r="BW502" i="20" a="1"/>
  <c r="BW502" i="20" s="1"/>
  <c r="CD512" i="20" a="1"/>
  <c r="CD512" i="20" s="1"/>
  <c r="CA507" i="20" a="1"/>
  <c r="CA507" i="20" s="1"/>
  <c r="BN500" i="20" a="1"/>
  <c r="BN500" i="20" s="1"/>
  <c r="BV513" i="20" a="1"/>
  <c r="BV513" i="20" s="1"/>
  <c r="BX508" i="20" a="1"/>
  <c r="BX508" i="20" s="1"/>
  <c r="BJ501" i="20" a="1"/>
  <c r="BJ501" i="20" s="1"/>
  <c r="CJ510" i="20" a="1"/>
  <c r="CJ510" i="20" s="1"/>
  <c r="BR505" i="20" a="1"/>
  <c r="BR505" i="20" s="1"/>
  <c r="CE501" i="20" a="1"/>
  <c r="CE501" i="20" s="1"/>
  <c r="BY509" i="20" a="1"/>
  <c r="BY509" i="20" s="1"/>
  <c r="BS505" i="20" a="1"/>
  <c r="BS505" i="20" s="1"/>
  <c r="CO501" i="20" a="1"/>
  <c r="CO501" i="20" s="1"/>
  <c r="BT505" i="20" a="1"/>
  <c r="BT505" i="20" s="1"/>
  <c r="CE511" i="20" a="1"/>
  <c r="CE511" i="20" s="1"/>
  <c r="CI507" i="20" a="1"/>
  <c r="CI507" i="20" s="1"/>
  <c r="CM503" i="20" a="1"/>
  <c r="CM503" i="20" s="1"/>
  <c r="BS503" i="20" a="1"/>
  <c r="BS503" i="20" s="1"/>
  <c r="CO504" i="20" a="1"/>
  <c r="CO504" i="20" s="1"/>
  <c r="CH502" i="20" a="1"/>
  <c r="CH502" i="20" s="1"/>
  <c r="BP501" i="20" a="1"/>
  <c r="BP501" i="20" s="1"/>
  <c r="CN502" i="20" a="1"/>
  <c r="CN502" i="20" s="1"/>
  <c r="BY510" i="20" a="1"/>
  <c r="BY510" i="20" s="1"/>
  <c r="CJ508" i="20" a="1"/>
  <c r="CJ508" i="20" s="1"/>
  <c r="BZ510" i="20" a="1"/>
  <c r="BZ510" i="20" s="1"/>
  <c r="BU511" i="20" a="1"/>
  <c r="BU511" i="20" s="1"/>
  <c r="CO510" i="20" a="1"/>
  <c r="CO510" i="20" s="1"/>
  <c r="CG512" i="20" a="1"/>
  <c r="CG512" i="20" s="1"/>
  <c r="CH516" i="20" a="1"/>
  <c r="CH516" i="20" s="1"/>
  <c r="CB505" i="20" a="1"/>
  <c r="CB505" i="20" s="1"/>
  <c r="BY514" i="20" a="1"/>
  <c r="BY514" i="20" s="1"/>
  <c r="CB500" i="20" a="1"/>
  <c r="CB500" i="20" s="1"/>
  <c r="CG518" i="20" a="1"/>
  <c r="CG518" i="20" s="1"/>
  <c r="BZ512" i="20" a="1"/>
  <c r="BZ512" i="20" s="1"/>
  <c r="CJ506" i="20" a="1"/>
  <c r="CJ506" i="20" s="1"/>
  <c r="CG511" i="20" a="1"/>
  <c r="CG511" i="20" s="1"/>
  <c r="BU504" i="20" a="1"/>
  <c r="BU504" i="20" s="1"/>
  <c r="CC515" i="20" a="1"/>
  <c r="CC515" i="20" s="1"/>
  <c r="BV509" i="20" a="1"/>
  <c r="BV509" i="20" s="1"/>
  <c r="BM500" i="20" a="1"/>
  <c r="BM500" i="20" s="1"/>
  <c r="CO512" i="20" a="1"/>
  <c r="CO512" i="20" s="1"/>
  <c r="CB506" i="20" a="1"/>
  <c r="CB506" i="20" s="1"/>
  <c r="CD510" i="20" a="1"/>
  <c r="CD510" i="20" s="1"/>
  <c r="CH520" i="20" a="1"/>
  <c r="CH520" i="20" s="1"/>
  <c r="BZ516" i="20" a="1"/>
  <c r="BZ516" i="20" s="1"/>
  <c r="CN500" i="20" a="1"/>
  <c r="CN500" i="20" s="1"/>
  <c r="CE521" i="20" a="1"/>
  <c r="CE521" i="20" s="1"/>
  <c r="CK513" i="20" a="1"/>
  <c r="CK513" i="20" s="1"/>
  <c r="CM508" i="20" a="1"/>
  <c r="CM508" i="20" s="1"/>
  <c r="CH501" i="20" a="1"/>
  <c r="CH501" i="20" s="1"/>
  <c r="CF518" i="20" a="1"/>
  <c r="CF518" i="20" s="1"/>
  <c r="CB514" i="20" a="1"/>
  <c r="CB514" i="20" s="1"/>
  <c r="CN505" i="20" a="1"/>
  <c r="CN505" i="20" s="1"/>
  <c r="BL500" i="20" a="1"/>
  <c r="BL500" i="20" s="1"/>
  <c r="CG513" i="20" a="1"/>
  <c r="CG513" i="20" s="1"/>
  <c r="CK509" i="20" a="1"/>
  <c r="CK509" i="20" s="1"/>
  <c r="CG505" i="20" a="1"/>
  <c r="CG505" i="20" s="1"/>
  <c r="BU500" i="20" a="1"/>
  <c r="BU500" i="20" s="1"/>
  <c r="CI505" i="20" a="1"/>
  <c r="CI505" i="20" s="1"/>
  <c r="BS502" i="20" a="1"/>
  <c r="BS502" i="20" s="1"/>
  <c r="CH503" i="20" a="1"/>
  <c r="CH503" i="20" s="1"/>
  <c r="BU503" i="20" a="1"/>
  <c r="BU503" i="20" s="1"/>
  <c r="BV505" i="20" a="1"/>
  <c r="BV505" i="20" s="1"/>
  <c r="BX505" i="20" a="1"/>
  <c r="BX505" i="20" s="1"/>
  <c r="CB501" i="20" a="1"/>
  <c r="CB501" i="20" s="1"/>
  <c r="CD507" i="20" a="1"/>
  <c r="CD507" i="20" s="1"/>
  <c r="CI504" i="20" a="1"/>
  <c r="CI504" i="20" s="1"/>
  <c r="CI518" i="20" a="1"/>
  <c r="CI518" i="20" s="1"/>
  <c r="CD518" i="20" a="1"/>
  <c r="CD518" i="20" s="1"/>
  <c r="CB516" i="20" a="1"/>
  <c r="CB516" i="20" s="1"/>
  <c r="CL503" i="20" a="1"/>
  <c r="CL503" i="20" s="1"/>
  <c r="CM521" i="20" a="1"/>
  <c r="CM521" i="20" s="1"/>
  <c r="CF509" i="20" a="1"/>
  <c r="CF509" i="20" s="1"/>
  <c r="CC520" i="20" a="1"/>
  <c r="CC520" i="20" s="1"/>
  <c r="CA510" i="20" a="1"/>
  <c r="CA510" i="20" s="1"/>
  <c r="CI521" i="20" a="1"/>
  <c r="CI521" i="20" s="1"/>
  <c r="CN517" i="20" a="1"/>
  <c r="CN517" i="20" s="1"/>
  <c r="CF507" i="20" a="1"/>
  <c r="CF507" i="20" s="1"/>
  <c r="CJ511" i="20" a="1"/>
  <c r="CJ511" i="20" s="1"/>
  <c r="CB513" i="20" a="1"/>
  <c r="CB513" i="20" s="1"/>
  <c r="BZ515" i="20" a="1"/>
  <c r="BZ515" i="20" s="1"/>
  <c r="CH504" i="20" a="1"/>
  <c r="CH504" i="20" s="1"/>
  <c r="BX509" i="20" a="1"/>
  <c r="BX509" i="20" s="1"/>
  <c r="CE513" i="20" a="1"/>
  <c r="CE513" i="20" s="1"/>
  <c r="BW505" i="20" a="1"/>
  <c r="BW505" i="20" s="1"/>
  <c r="AA521" i="20" a="1"/>
  <c r="AA521" i="20" s="1"/>
  <c r="CB503" i="20" a="1"/>
  <c r="CB503" i="20" s="1"/>
  <c r="CO509" i="20" a="1"/>
  <c r="CO509" i="20" s="1"/>
  <c r="CC500" i="20" a="1"/>
  <c r="CC500" i="20" s="1"/>
  <c r="CA511" i="20" a="1"/>
  <c r="CA511" i="20" s="1"/>
  <c r="CJ516" i="20" a="1"/>
  <c r="CJ516" i="20" s="1"/>
  <c r="BR509" i="20" a="1"/>
  <c r="BR509" i="20" s="1"/>
  <c r="CL516" i="20" a="1"/>
  <c r="CL516" i="20" s="1"/>
  <c r="BX511" i="20" a="1"/>
  <c r="BX511" i="20" s="1"/>
  <c r="BP506" i="20" a="1"/>
  <c r="BP506" i="20" s="1"/>
  <c r="CI517" i="20" a="1"/>
  <c r="CI517" i="20" s="1"/>
  <c r="CB507" i="20" a="1"/>
  <c r="CB507" i="20" s="1"/>
  <c r="BO500" i="20" a="1"/>
  <c r="BO500" i="20" s="1"/>
  <c r="CN522" i="20" a="1"/>
  <c r="CN522" i="20" s="1"/>
  <c r="BS504" i="20" a="1"/>
  <c r="BS504" i="20" s="1"/>
  <c r="CL500" i="20" a="1"/>
  <c r="CL500" i="20" s="1"/>
  <c r="CI500" i="20" a="1"/>
  <c r="CI500" i="20" s="1"/>
  <c r="BO504" i="20" a="1"/>
  <c r="BO504" i="20" s="1"/>
  <c r="BV500" i="20" a="1"/>
  <c r="BV500" i="20" s="1"/>
  <c r="CE514" i="20" a="1"/>
  <c r="CE514" i="20" s="1"/>
  <c r="BO506" i="20" a="1"/>
  <c r="BO506" i="20" s="1"/>
  <c r="CG502" i="20" a="1"/>
  <c r="CG502" i="20" s="1"/>
  <c r="BN502" i="20" a="1"/>
  <c r="BN502" i="20" s="1"/>
  <c r="CI503" i="20" a="1"/>
  <c r="CI503" i="20" s="1"/>
  <c r="CH505" i="20" a="1"/>
  <c r="CH505" i="20" s="1"/>
  <c r="BN501" i="20" a="1"/>
  <c r="BN501" i="20" s="1"/>
  <c r="CJ505" i="20" a="1"/>
  <c r="CJ505" i="20" s="1"/>
  <c r="CN501" i="20" a="1"/>
  <c r="CN501" i="20" s="1"/>
  <c r="CD519" i="20" a="1"/>
  <c r="CD519" i="20" s="1"/>
  <c r="CC511" i="20" a="1"/>
  <c r="CC511" i="20" s="1"/>
  <c r="CO521" i="20" a="1"/>
  <c r="CO521" i="20" s="1"/>
  <c r="CF513" i="20" a="1"/>
  <c r="CF513" i="20" s="1"/>
  <c r="CO519" i="20" a="1"/>
  <c r="CO519" i="20" s="1"/>
  <c r="CK508" i="20" a="1"/>
  <c r="CK508" i="20" s="1"/>
  <c r="CG509" i="20" a="1"/>
  <c r="CG509" i="20" s="1"/>
  <c r="CD516" i="20" a="1"/>
  <c r="CD516" i="20" s="1"/>
  <c r="BT506" i="20" a="1"/>
  <c r="BT506" i="20" s="1"/>
  <c r="CH512" i="20" a="1"/>
  <c r="CH512" i="20" s="1"/>
  <c r="CE522" i="20" a="1"/>
  <c r="CE522" i="20" s="1"/>
  <c r="CH508" i="20" a="1"/>
  <c r="CH508" i="20" s="1"/>
  <c r="CL512" i="20" a="1"/>
  <c r="CL512" i="20" s="1"/>
  <c r="CK517" i="20" a="1"/>
  <c r="CK517" i="20" s="1"/>
  <c r="CF511" i="20" a="1"/>
  <c r="CF511" i="20" s="1"/>
  <c r="CK521" i="20" a="1"/>
  <c r="CK521" i="20" s="1"/>
  <c r="CL510" i="20" a="1"/>
  <c r="CL510" i="20" s="1"/>
  <c r="CL502" i="20" a="1"/>
  <c r="CL502" i="20" s="1"/>
  <c r="CB508" i="20" a="1"/>
  <c r="CB508" i="20" s="1"/>
  <c r="BX501" i="20" a="1"/>
  <c r="BX501" i="20" s="1"/>
  <c r="CE517" i="20" a="1"/>
  <c r="CE517" i="20" s="1"/>
  <c r="CO505" i="20" a="1"/>
  <c r="CO505" i="20" s="1"/>
  <c r="CI509" i="20" a="1"/>
  <c r="CI509" i="20" s="1"/>
  <c r="CL511" i="20" a="1"/>
  <c r="CL511" i="20" s="1"/>
  <c r="CG506" i="20" a="1"/>
  <c r="CG506" i="20" s="1"/>
  <c r="CE512" i="20" a="1"/>
  <c r="CE512" i="20" s="1"/>
  <c r="CO500" i="20" a="1"/>
  <c r="CO500" i="20" s="1"/>
  <c r="CD509" i="20" a="1"/>
  <c r="CD509" i="20" s="1"/>
  <c r="CH500" i="20" a="1"/>
  <c r="CH500" i="20" s="1"/>
  <c r="BQ508" i="20" a="1"/>
  <c r="BQ508" i="20" s="1"/>
  <c r="BM504" i="20" a="1"/>
  <c r="BM504" i="20" s="1"/>
  <c r="BR508" i="20" a="1"/>
  <c r="BR508" i="20" s="1"/>
  <c r="CD504" i="20" a="1"/>
  <c r="CD504" i="20" s="1"/>
  <c r="CJ500" i="20" a="1"/>
  <c r="CJ500" i="20" s="1"/>
  <c r="BW510" i="20" a="1"/>
  <c r="BW510" i="20" s="1"/>
  <c r="CA506" i="20" a="1"/>
  <c r="CA506" i="20" s="1"/>
  <c r="BM501" i="20" a="1"/>
  <c r="BM501" i="20" s="1"/>
  <c r="CB502" i="20" a="1"/>
  <c r="CB502" i="20" s="1"/>
  <c r="BO502" i="20" a="1"/>
  <c r="BO502" i="20" s="1"/>
  <c r="BZ501" i="20" a="1"/>
  <c r="BZ501" i="20" s="1"/>
  <c r="BP504" i="20" a="1"/>
  <c r="BP504" i="20" s="1"/>
  <c r="BX514" i="20" a="1"/>
  <c r="BX514" i="20" s="1"/>
  <c r="CH509" i="20" a="1"/>
  <c r="CH509" i="20" s="1"/>
  <c r="BO501" i="20" a="1"/>
  <c r="BO501" i="20" s="1"/>
  <c r="CO518" i="20" a="1"/>
  <c r="CO518" i="20" s="1"/>
  <c r="CE503" i="20" a="1"/>
  <c r="CE503" i="20" s="1"/>
  <c r="CE520" i="20" a="1"/>
  <c r="CE520" i="20" s="1"/>
  <c r="CL518" i="20" a="1"/>
  <c r="CL518" i="20" s="1"/>
  <c r="BY507" i="20" a="1"/>
  <c r="BY507" i="20" s="1"/>
  <c r="CD520" i="20" a="1"/>
  <c r="CD520" i="20" s="1"/>
  <c r="BV511" i="20" a="1"/>
  <c r="BV511" i="20" s="1"/>
  <c r="BW511" i="20" a="1"/>
  <c r="BW511" i="20" s="1"/>
  <c r="BW504" i="20" a="1"/>
  <c r="BW504" i="20" s="1"/>
  <c r="CL507" i="20" a="1"/>
  <c r="CL507" i="20" s="1"/>
  <c r="CL520" i="20" a="1"/>
  <c r="CL520" i="20" s="1"/>
  <c r="CK511" i="20" a="1"/>
  <c r="CK511" i="20" s="1"/>
  <c r="BW514" i="20" a="1"/>
  <c r="BW514" i="20" s="1"/>
  <c r="CK516" i="20" a="1"/>
  <c r="CK516" i="20" s="1"/>
  <c r="CJ519" i="20" a="1"/>
  <c r="CJ519" i="20" s="1"/>
  <c r="CF522" i="20" a="1"/>
  <c r="CF522" i="20" s="1"/>
  <c r="BT504" i="20" a="1"/>
  <c r="BT504" i="20" s="1"/>
  <c r="BU509" i="20" a="1"/>
  <c r="BU509" i="20" s="1"/>
  <c r="BT501" i="20" a="1"/>
  <c r="BT501" i="20" s="1"/>
  <c r="CM514" i="20" a="1"/>
  <c r="CM514" i="20" s="1"/>
  <c r="BY500" i="20" a="1"/>
  <c r="BY500" i="20" s="1"/>
  <c r="CC510" i="20" a="1"/>
  <c r="CC510" i="20" s="1"/>
  <c r="BN503" i="20" a="1"/>
  <c r="BN503" i="20" s="1"/>
  <c r="BY515" i="20" a="1"/>
  <c r="BY515" i="20" s="1"/>
  <c r="BU508" i="20" a="1"/>
  <c r="BU508" i="20" s="1"/>
  <c r="CD515" i="20" a="1"/>
  <c r="CD515" i="20" s="1"/>
  <c r="CI520" i="20" a="1"/>
  <c r="CI520" i="20" s="1"/>
  <c r="CA516" i="20" a="1"/>
  <c r="CA516" i="20" s="1"/>
  <c r="BQ506" i="20" a="1"/>
  <c r="BQ506" i="20" s="1"/>
  <c r="CF521" i="20" a="1"/>
  <c r="CF521" i="20" s="1"/>
  <c r="BX513" i="20" a="1"/>
  <c r="BX513" i="20" s="1"/>
  <c r="BZ503" i="20" a="1"/>
  <c r="BZ503" i="20" s="1"/>
  <c r="CI502" i="20" a="1"/>
  <c r="CI502" i="20" s="1"/>
  <c r="BY512" i="20" a="1"/>
  <c r="BY512" i="20" s="1"/>
  <c r="CC508" i="20" a="1"/>
  <c r="CC508" i="20" s="1"/>
  <c r="CC504" i="20" a="1"/>
  <c r="CC504" i="20" s="1"/>
  <c r="CD508" i="20" a="1"/>
  <c r="CD508" i="20" s="1"/>
  <c r="CI510" i="20" a="1"/>
  <c r="CI510" i="20" s="1"/>
  <c r="CO506" i="20" a="1"/>
  <c r="CO506" i="20" s="1"/>
  <c r="CC501" i="20" a="1"/>
  <c r="CC501" i="20" s="1"/>
  <c r="CC502" i="20" a="1"/>
  <c r="CC502" i="20" s="1"/>
  <c r="BN504" i="20" a="1"/>
  <c r="BN504" i="20" s="1"/>
  <c r="CL501" i="20" a="1"/>
  <c r="CL501" i="20" s="1"/>
  <c r="CB504" i="20" a="1"/>
  <c r="CB504" i="20" s="1"/>
  <c r="BT500" i="20" a="1"/>
  <c r="BT500" i="20" s="1"/>
  <c r="CE507" i="20" a="1"/>
  <c r="CE507" i="20" s="1"/>
  <c r="BS510" i="20" a="1"/>
  <c r="BS510" i="20" s="1"/>
  <c r="BX500" i="20" a="1"/>
  <c r="BX500" i="20" s="1"/>
  <c r="BW501" i="20" a="1"/>
  <c r="BW501" i="20" s="1"/>
  <c r="BX507" i="20" a="1"/>
  <c r="BX507" i="20" s="1"/>
  <c r="CG517" i="20" a="1"/>
  <c r="CG517" i="20" s="1"/>
  <c r="CB517" i="20" a="1"/>
  <c r="CB517" i="20" s="1"/>
  <c r="CM518" i="20" a="1"/>
  <c r="CM518" i="20" s="1"/>
  <c r="BZ507" i="20" a="1"/>
  <c r="BZ507" i="20" s="1"/>
  <c r="CB510" i="20" a="1"/>
  <c r="CB510" i="20" s="1"/>
  <c r="CE510" i="20" a="1"/>
  <c r="CE510" i="20" s="1"/>
  <c r="BY502" i="20" a="1"/>
  <c r="BY502" i="20" s="1"/>
  <c r="BU506" i="20" a="1"/>
  <c r="BU506" i="20" s="1"/>
  <c r="BV508" i="20" a="1"/>
  <c r="BV508" i="20" s="1"/>
  <c r="CG519" i="20" a="1"/>
  <c r="CG519" i="20" s="1"/>
  <c r="CI522" i="20" a="1"/>
  <c r="CI522" i="20" s="1"/>
  <c r="CG515" i="20" a="1"/>
  <c r="CG515" i="20" s="1"/>
  <c r="CE506" i="20" a="1"/>
  <c r="CE506" i="20" s="1"/>
  <c r="BX510" i="20" a="1"/>
  <c r="BX510" i="20" s="1"/>
  <c r="CK510" i="20" a="1"/>
  <c r="CK510" i="20" s="1"/>
  <c r="CA503" i="20" a="1"/>
  <c r="CA503" i="20" s="1"/>
  <c r="CO520" i="20" a="1"/>
  <c r="CO520" i="20" s="1"/>
  <c r="CB515" i="20" a="1"/>
  <c r="CB515" i="20" s="1"/>
  <c r="CN509" i="20" a="1"/>
  <c r="CN509" i="20" s="1"/>
  <c r="BK500" i="20" a="1"/>
  <c r="BK500" i="20" s="1"/>
  <c r="CE519" i="20" a="1"/>
  <c r="CE519" i="20" s="1"/>
  <c r="CA513" i="20" a="1"/>
  <c r="CA513" i="20" s="1"/>
  <c r="BT507" i="20" a="1"/>
  <c r="BT507" i="20" s="1"/>
  <c r="CI516" i="20" a="1"/>
  <c r="CI516" i="20" s="1"/>
  <c r="BU502" i="20" a="1"/>
  <c r="BU502" i="20" s="1"/>
  <c r="CN515" i="20" a="1"/>
  <c r="CN515" i="20" s="1"/>
  <c r="CL519" i="20" a="1"/>
  <c r="CL519" i="20" s="1"/>
  <c r="BP505" i="20" a="1"/>
  <c r="BP505" i="20" s="1"/>
  <c r="CM516" i="20" a="1"/>
  <c r="CM516" i="20" s="1"/>
  <c r="BY511" i="20" a="1"/>
  <c r="BY511" i="20" s="1"/>
  <c r="CH506" i="20" a="1"/>
  <c r="CH506" i="20" s="1"/>
  <c r="CJ517" i="20" a="1"/>
  <c r="CJ517" i="20" s="1"/>
  <c r="CL513" i="20" a="1"/>
  <c r="CL513" i="20" s="1"/>
  <c r="BY508" i="20" a="1"/>
  <c r="BY508" i="20" s="1"/>
  <c r="BQ501" i="20" a="1"/>
  <c r="BQ501" i="20" s="1"/>
  <c r="CK512" i="20" a="1"/>
  <c r="CK512" i="20" s="1"/>
  <c r="CO508" i="20" a="1"/>
  <c r="CO508" i="20" s="1"/>
  <c r="BW513" i="20" a="1"/>
  <c r="BW513" i="20" s="1"/>
  <c r="BU505" i="20" a="1"/>
  <c r="BU505" i="20" s="1"/>
  <c r="BI500" i="20" a="1"/>
  <c r="BI500" i="20" s="1"/>
  <c r="BZ504" i="20" a="1"/>
  <c r="BZ504" i="20" s="1"/>
  <c r="BR500" i="20" a="1"/>
  <c r="BR500" i="20" s="1"/>
  <c r="CN504" i="20" a="1"/>
  <c r="CN504" i="20" s="1"/>
  <c r="CF500" i="20" a="1"/>
  <c r="CF500" i="20" s="1"/>
  <c r="CM520" i="20" a="1"/>
  <c r="CM520" i="20" s="1"/>
  <c r="BT509" i="20" a="1"/>
  <c r="BT509" i="20" s="1"/>
  <c r="CL506" i="20" a="1"/>
  <c r="CL506" i="20" s="1"/>
  <c r="CK507" i="20" a="1"/>
  <c r="CK507" i="20" s="1"/>
  <c r="CM505" i="20" a="1"/>
  <c r="CM505" i="20" s="1"/>
  <c r="CF512" i="20" a="1"/>
  <c r="CF512" i="20" s="1"/>
  <c r="CM509" i="20" a="1"/>
  <c r="CM509" i="20" s="1"/>
  <c r="BR503" i="20" a="1"/>
  <c r="BR503" i="20" s="1"/>
  <c r="CC516" i="20" a="1"/>
  <c r="CC516" i="20" s="1"/>
  <c r="CN512" i="20" a="1"/>
  <c r="CN512" i="20" s="1"/>
  <c r="CF505" i="20" a="1"/>
  <c r="CF505" i="20" s="1"/>
  <c r="CC517" i="20" a="1"/>
  <c r="CC517" i="20" s="1"/>
  <c r="CJ509" i="20" a="1"/>
  <c r="CJ509" i="20" s="1"/>
  <c r="CA504" i="20" a="1"/>
  <c r="CA504" i="20" s="1"/>
  <c r="BS509" i="20" a="1"/>
  <c r="BS509" i="20" s="1"/>
  <c r="CC513" i="20" a="1"/>
  <c r="CC513" i="20" s="1"/>
  <c r="CC505" i="20" a="1"/>
  <c r="CC505" i="20" s="1"/>
  <c r="CJ518" i="20" a="1"/>
  <c r="CJ518" i="20" s="1"/>
  <c r="BZ509" i="20" a="1"/>
  <c r="BZ509" i="20" s="1"/>
  <c r="CJ521" i="20" a="1"/>
  <c r="CJ521" i="20" s="1"/>
  <c r="CO516" i="20" a="1"/>
  <c r="CO516" i="20" s="1"/>
  <c r="CK502" i="20" a="1"/>
  <c r="CK502" i="20" s="1"/>
  <c r="CA508" i="20" a="1"/>
  <c r="CA508" i="20" s="1"/>
  <c r="CO507" i="20" a="1"/>
  <c r="CO507" i="20" s="1"/>
  <c r="BM503" i="20" a="1"/>
  <c r="BM503" i="20" s="1"/>
  <c r="CI514" i="20" a="1"/>
  <c r="CI514" i="20" s="1"/>
  <c r="BP507" i="20" a="1"/>
  <c r="BP507" i="20" s="1"/>
  <c r="CF510" i="20" a="1"/>
  <c r="CF510" i="20" s="1"/>
  <c r="CL505" i="20" a="1"/>
  <c r="CL505" i="20" s="1"/>
  <c r="CM511" i="20" a="1"/>
  <c r="CM511" i="20" s="1"/>
  <c r="BQ505" i="20" a="1"/>
  <c r="BQ505" i="20" s="1"/>
  <c r="CN508" i="20" a="1"/>
  <c r="CN508" i="20" s="1"/>
  <c r="CD502" i="20" a="1"/>
  <c r="CD502" i="20" s="1"/>
  <c r="CM501" i="20" a="1"/>
  <c r="CM501" i="20" s="1"/>
  <c r="BU507" i="20" a="1"/>
  <c r="BU507" i="20" s="1"/>
  <c r="BW503" i="20" a="1"/>
  <c r="BW503" i="20" s="1"/>
  <c r="BV507" i="20" a="1"/>
  <c r="BV507" i="20" s="1"/>
  <c r="BX503" i="20" a="1"/>
  <c r="BX503" i="20" s="1"/>
  <c r="CI513" i="20" a="1"/>
  <c r="CI513" i="20" s="1"/>
  <c r="CA509" i="20" a="1"/>
  <c r="CA509" i="20" s="1"/>
  <c r="CK505" i="20" a="1"/>
  <c r="CK505" i="20" s="1"/>
  <c r="BW500" i="20" a="1"/>
  <c r="BW500" i="20" s="1"/>
  <c r="BV501" i="20" a="1"/>
  <c r="BV501" i="20" s="1"/>
  <c r="CL504" i="20" a="1"/>
  <c r="CL504" i="20" s="1"/>
  <c r="CD500" i="20" a="1"/>
  <c r="CD500" i="20" s="1"/>
  <c r="BT503" i="20" a="1"/>
  <c r="BT503" i="20" s="1"/>
  <c r="CJ524" i="20" a="1"/>
  <c r="CJ524" i="20" s="1"/>
  <c r="CI523" i="20" a="1"/>
  <c r="CI523" i="20" s="1"/>
  <c r="CL526" i="20" a="1"/>
  <c r="CL526" i="20" s="1"/>
  <c r="CM527" i="20" a="1"/>
  <c r="CM527" i="20" s="1"/>
  <c r="CK525" i="20" a="1"/>
  <c r="CK525" i="20" s="1"/>
  <c r="CN528" i="20" a="1"/>
  <c r="CN528" i="20" s="1"/>
  <c r="AF527" i="20" a="1"/>
  <c r="AF527" i="20" s="1"/>
  <c r="AG528" i="20" a="1"/>
  <c r="AG528" i="20" s="1"/>
  <c r="CI525" i="20" a="1"/>
  <c r="CI525" i="20" s="1"/>
  <c r="CL528" i="20" a="1"/>
  <c r="CL528" i="20" s="1"/>
  <c r="CJ526" i="20" a="1"/>
  <c r="CJ526" i="20" s="1"/>
  <c r="CG523" i="20" a="1"/>
  <c r="CG523" i="20" s="1"/>
  <c r="CH524" i="20" a="1"/>
  <c r="CH524" i="20" s="1"/>
  <c r="CK527" i="20" a="1"/>
  <c r="CK527" i="20" s="1"/>
  <c r="CL523" i="20" a="1"/>
  <c r="CL523" i="20" s="1"/>
  <c r="CM524" i="20" a="1"/>
  <c r="CM524" i="20" s="1"/>
  <c r="CO526" i="20" a="1"/>
  <c r="CO526" i="20" s="1"/>
  <c r="CN525" i="20" a="1"/>
  <c r="CN525" i="20" s="1"/>
  <c r="CK524" i="20" a="1"/>
  <c r="CK524" i="20" s="1"/>
  <c r="CL525" i="20" a="1"/>
  <c r="CL525" i="20" s="1"/>
  <c r="CJ523" i="20" a="1"/>
  <c r="CJ523" i="20" s="1"/>
  <c r="CM526" i="20" a="1"/>
  <c r="CM526" i="20" s="1"/>
  <c r="CN527" i="20" a="1"/>
  <c r="CN527" i="20" s="1"/>
  <c r="CO528" i="20" a="1"/>
  <c r="CO528" i="20" s="1"/>
  <c r="CN524" i="20" a="1"/>
  <c r="CN524" i="20" s="1"/>
  <c r="CM523" i="20" a="1"/>
  <c r="CM523" i="20" s="1"/>
  <c r="CO525" i="20" a="1"/>
  <c r="CO525" i="20" s="1"/>
  <c r="CN523" i="20" a="1"/>
  <c r="CN523" i="20" s="1"/>
  <c r="CO524" i="20" a="1"/>
  <c r="CO524" i="20" s="1"/>
  <c r="CH523" i="20" a="1"/>
  <c r="CH523" i="20" s="1"/>
  <c r="CK526" i="20" a="1"/>
  <c r="CK526" i="20" s="1"/>
  <c r="CI524" i="20" a="1"/>
  <c r="CI524" i="20" s="1"/>
  <c r="CL527" i="20" a="1"/>
  <c r="CL527" i="20" s="1"/>
  <c r="CJ525" i="20" a="1"/>
  <c r="CJ525" i="20" s="1"/>
  <c r="CM528" i="20" a="1"/>
  <c r="CM528" i="20" s="1"/>
  <c r="CF523" i="20" a="1"/>
  <c r="CF523" i="20" s="1"/>
  <c r="CG524" i="20" a="1"/>
  <c r="CG524" i="20" s="1"/>
  <c r="CH525" i="20" a="1"/>
  <c r="CH525" i="20" s="1"/>
  <c r="CK528" i="20" a="1"/>
  <c r="CK528" i="20" s="1"/>
  <c r="CI526" i="20" a="1"/>
  <c r="CI526" i="20" s="1"/>
  <c r="CJ527" i="20" a="1"/>
  <c r="CJ527" i="20" s="1"/>
  <c r="CK523" i="20" a="1"/>
  <c r="CK523" i="20" s="1"/>
  <c r="CL524" i="20" a="1"/>
  <c r="CL524" i="20" s="1"/>
  <c r="CN526" i="20" a="1"/>
  <c r="CN526" i="20" s="1"/>
  <c r="CM525" i="20" a="1"/>
  <c r="CM525" i="20" s="1"/>
  <c r="CO527" i="20" a="1"/>
  <c r="CO527" i="20" s="1"/>
  <c r="AD525" i="20" a="1"/>
  <c r="AD525" i="20" s="1"/>
  <c r="AE526" i="20" a="1"/>
  <c r="AE526" i="20" s="1"/>
  <c r="AB523" i="20" a="1"/>
  <c r="AB523" i="20" s="1"/>
  <c r="AC524" i="20" a="1"/>
  <c r="AC524" i="20" s="1"/>
  <c r="CM466" i="20" a="1"/>
  <c r="CM466" i="20" s="1"/>
  <c r="CO470" i="20" a="1"/>
  <c r="CO470" i="20" s="1"/>
  <c r="CL467" i="20" a="1"/>
  <c r="CL467" i="20" s="1"/>
  <c r="CM470" i="20" a="1"/>
  <c r="CM470" i="20" s="1"/>
  <c r="CN467" i="20" a="1"/>
  <c r="CN467" i="20" s="1"/>
  <c r="CO469" i="20" a="1"/>
  <c r="CO469" i="20" s="1"/>
  <c r="CN466" i="20" a="1"/>
  <c r="CN466" i="20" s="1"/>
  <c r="CN468" i="20" a="1"/>
  <c r="CN468" i="20" s="1"/>
  <c r="CO468" i="20" a="1"/>
  <c r="CO468" i="20" s="1"/>
  <c r="CL468" i="20" a="1"/>
  <c r="CL468" i="20" s="1"/>
  <c r="CM468" i="20" a="1"/>
  <c r="CM468" i="20" s="1"/>
  <c r="CL469" i="20" a="1"/>
  <c r="CL469" i="20" s="1"/>
  <c r="CN470" i="20" a="1"/>
  <c r="CN470" i="20" s="1"/>
  <c r="CL466" i="20" a="1"/>
  <c r="CL466" i="20" s="1"/>
  <c r="CL470" i="20" a="1"/>
  <c r="CL470" i="20" s="1"/>
  <c r="CO467" i="20" a="1"/>
  <c r="CO467" i="20" s="1"/>
  <c r="CM469" i="20" a="1"/>
  <c r="CM469" i="20" s="1"/>
  <c r="CM467" i="20" a="1"/>
  <c r="CM467" i="20" s="1"/>
  <c r="CO466" i="20" a="1"/>
  <c r="CO466" i="20" s="1"/>
  <c r="CN469" i="20" a="1"/>
  <c r="CN469" i="20" s="1"/>
  <c r="CJ422" i="20" a="1"/>
  <c r="CJ422" i="20" s="1"/>
  <c r="CI421" i="20" a="1"/>
  <c r="CI421" i="20" s="1"/>
  <c r="CL424" i="20" a="1"/>
  <c r="CL424" i="20" s="1"/>
  <c r="CK423" i="20" a="1"/>
  <c r="CK423" i="20" s="1"/>
  <c r="CM416" i="20" a="1"/>
  <c r="CM416" i="20" s="1"/>
  <c r="CK414" i="20" a="1"/>
  <c r="CK414" i="20" s="1"/>
  <c r="CN417" i="20" a="1"/>
  <c r="CN417" i="20" s="1"/>
  <c r="CL415" i="20" a="1"/>
  <c r="CL415" i="20" s="1"/>
  <c r="CO418" i="20" a="1"/>
  <c r="CO418" i="20" s="1"/>
  <c r="CN415" i="20" a="1"/>
  <c r="CN415" i="20" s="1"/>
  <c r="CO416" i="20" a="1"/>
  <c r="CO416" i="20" s="1"/>
  <c r="CM414" i="20" a="1"/>
  <c r="CM414" i="20" s="1"/>
  <c r="CJ414" i="20" a="1"/>
  <c r="CJ414" i="20" s="1"/>
  <c r="CM417" i="20" a="1"/>
  <c r="CM417" i="20" s="1"/>
  <c r="CK415" i="20" a="1"/>
  <c r="CK415" i="20" s="1"/>
  <c r="CN418" i="20" a="1"/>
  <c r="CN418" i="20" s="1"/>
  <c r="CO419" i="20" a="1"/>
  <c r="CO419" i="20" s="1"/>
  <c r="CL416" i="20" a="1"/>
  <c r="CL416" i="20" s="1"/>
  <c r="CI420" i="20" a="1"/>
  <c r="CI420" i="20" s="1"/>
  <c r="CL423" i="20" a="1"/>
  <c r="CL423" i="20" s="1"/>
  <c r="CJ421" i="20" a="1"/>
  <c r="CJ421" i="20" s="1"/>
  <c r="CM424" i="20" a="1"/>
  <c r="CM424" i="20" s="1"/>
  <c r="CK422" i="20" a="1"/>
  <c r="CK422" i="20" s="1"/>
  <c r="CJ420" i="20" a="1"/>
  <c r="CJ420" i="20" s="1"/>
  <c r="CM423" i="20" a="1"/>
  <c r="CM423" i="20" s="1"/>
  <c r="CK421" i="20" a="1"/>
  <c r="CK421" i="20" s="1"/>
  <c r="CN424" i="20" a="1"/>
  <c r="CN424" i="20" s="1"/>
  <c r="CL422" i="20" a="1"/>
  <c r="CL422" i="20" s="1"/>
  <c r="CI419" i="20" a="1"/>
  <c r="CI419" i="20" s="1"/>
  <c r="CK424" i="20" a="1"/>
  <c r="CK424" i="20" s="1"/>
  <c r="CI422" i="20" a="1"/>
  <c r="CI422" i="20" s="1"/>
  <c r="CJ423" i="20" a="1"/>
  <c r="CJ423" i="20" s="1"/>
  <c r="CK418" i="20" a="1"/>
  <c r="CK418" i="20" s="1"/>
  <c r="CN421" i="20" a="1"/>
  <c r="CN421" i="20" s="1"/>
  <c r="CI416" i="20" a="1"/>
  <c r="CI416" i="20" s="1"/>
  <c r="CL419" i="20" a="1"/>
  <c r="CL419" i="20" s="1"/>
  <c r="CO422" i="20" a="1"/>
  <c r="CO422" i="20" s="1"/>
  <c r="CJ417" i="20" a="1"/>
  <c r="CJ417" i="20" s="1"/>
  <c r="CM420" i="20" a="1"/>
  <c r="CM420" i="20" s="1"/>
  <c r="CI414" i="20" a="1"/>
  <c r="CI414" i="20" s="1"/>
  <c r="CL417" i="20" a="1"/>
  <c r="CL417" i="20" s="1"/>
  <c r="CO420" i="20" a="1"/>
  <c r="CO420" i="20" s="1"/>
  <c r="CJ415" i="20" a="1"/>
  <c r="CJ415" i="20" s="1"/>
  <c r="CM418" i="20" a="1"/>
  <c r="CM418" i="20" s="1"/>
  <c r="CK416" i="20" a="1"/>
  <c r="CK416" i="20" s="1"/>
  <c r="CN419" i="20" a="1"/>
  <c r="CN419" i="20" s="1"/>
  <c r="CH414" i="20" a="1"/>
  <c r="CH414" i="20" s="1"/>
  <c r="CI415" i="20" a="1"/>
  <c r="CI415" i="20" s="1"/>
  <c r="CL418" i="20" a="1"/>
  <c r="CL418" i="20" s="1"/>
  <c r="CO421" i="20" a="1"/>
  <c r="CO421" i="20" s="1"/>
  <c r="CM419" i="20" a="1"/>
  <c r="CM419" i="20" s="1"/>
  <c r="CJ416" i="20" a="1"/>
  <c r="CJ416" i="20" s="1"/>
  <c r="CK417" i="20" a="1"/>
  <c r="CK417" i="20" s="1"/>
  <c r="CN420" i="20" a="1"/>
  <c r="CN420" i="20" s="1"/>
  <c r="CO415" i="20" a="1"/>
  <c r="CO415" i="20" s="1"/>
  <c r="CN414" i="20" a="1"/>
  <c r="CN414" i="20" s="1"/>
  <c r="CJ419" i="20" a="1"/>
  <c r="CJ419" i="20" s="1"/>
  <c r="CM422" i="20" a="1"/>
  <c r="CM422" i="20" s="1"/>
  <c r="CK420" i="20" a="1"/>
  <c r="CK420" i="20" s="1"/>
  <c r="CN423" i="20" a="1"/>
  <c r="CN423" i="20" s="1"/>
  <c r="CI418" i="20" a="1"/>
  <c r="CI418" i="20" s="1"/>
  <c r="CL421" i="20" a="1"/>
  <c r="CL421" i="20" s="1"/>
  <c r="CO424" i="20" a="1"/>
  <c r="CO424" i="20" s="1"/>
  <c r="CN416" i="20" a="1"/>
  <c r="CN416" i="20" s="1"/>
  <c r="CL414" i="20" a="1"/>
  <c r="CL414" i="20" s="1"/>
  <c r="CO417" i="20" a="1"/>
  <c r="CO417" i="20" s="1"/>
  <c r="CM415" i="20" a="1"/>
  <c r="CM415" i="20" s="1"/>
  <c r="CK419" i="20" a="1"/>
  <c r="CK419" i="20" s="1"/>
  <c r="CN422" i="20" a="1"/>
  <c r="CN422" i="20" s="1"/>
  <c r="CL420" i="20" a="1"/>
  <c r="CL420" i="20" s="1"/>
  <c r="CO423" i="20" a="1"/>
  <c r="CO423" i="20" s="1"/>
  <c r="CI417" i="20" a="1"/>
  <c r="CI417" i="20" s="1"/>
  <c r="CJ418" i="20" a="1"/>
  <c r="CJ418" i="20" s="1"/>
  <c r="CM421" i="20" a="1"/>
  <c r="CM421" i="20" s="1"/>
  <c r="CD416" i="20" a="1"/>
  <c r="CD416" i="20" s="1"/>
  <c r="CG419" i="20" a="1"/>
  <c r="CG419" i="20" s="1"/>
  <c r="CB414" i="20" a="1"/>
  <c r="CB414" i="20" s="1"/>
  <c r="CC415" i="20" a="1"/>
  <c r="CC415" i="20" s="1"/>
  <c r="CH420" i="20" a="1"/>
  <c r="CH420" i="20" s="1"/>
  <c r="CF418" i="20" a="1"/>
  <c r="CF418" i="20" s="1"/>
  <c r="CE417" i="20" a="1"/>
  <c r="CE417" i="20" s="1"/>
  <c r="CD415" i="20" a="1"/>
  <c r="CD415" i="20" s="1"/>
  <c r="CE416" i="20" a="1"/>
  <c r="CE416" i="20" s="1"/>
  <c r="CC414" i="20" a="1"/>
  <c r="CC414" i="20" s="1"/>
  <c r="CF417" i="20" a="1"/>
  <c r="CF417" i="20" s="1"/>
  <c r="CG418" i="20" a="1"/>
  <c r="CG418" i="20" s="1"/>
  <c r="CH419" i="20" a="1"/>
  <c r="CH419" i="20" s="1"/>
  <c r="CD414" i="20" a="1"/>
  <c r="CD414" i="20" s="1"/>
  <c r="CE415" i="20" a="1"/>
  <c r="CE415" i="20" s="1"/>
  <c r="CF416" i="20" a="1"/>
  <c r="CF416" i="20" s="1"/>
  <c r="CG417" i="20" a="1"/>
  <c r="CG417" i="20" s="1"/>
  <c r="CH418" i="20" a="1"/>
  <c r="CH418" i="20" s="1"/>
  <c r="CA414" i="20" a="1"/>
  <c r="CA414" i="20" s="1"/>
  <c r="CC416" i="20" a="1"/>
  <c r="CC416" i="20" s="1"/>
  <c r="CB415" i="20" a="1"/>
  <c r="CB415" i="20" s="1"/>
  <c r="CG420" i="20" a="1"/>
  <c r="CG420" i="20" s="1"/>
  <c r="CH421" i="20" a="1"/>
  <c r="CH421" i="20" s="1"/>
  <c r="CE418" i="20" a="1"/>
  <c r="CE418" i="20" s="1"/>
  <c r="CF419" i="20" a="1"/>
  <c r="CF419" i="20" s="1"/>
  <c r="CD417" i="20" a="1"/>
  <c r="CD417" i="20" s="1"/>
  <c r="CG414" i="20" a="1"/>
  <c r="CG414" i="20" s="1"/>
  <c r="CH415" i="20" a="1"/>
  <c r="CH415" i="20" s="1"/>
  <c r="AF423" i="20" a="1"/>
  <c r="AF423" i="20" s="1"/>
  <c r="AG424" i="20" a="1"/>
  <c r="AG424" i="20" s="1"/>
  <c r="CE414" i="20" a="1"/>
  <c r="CE414" i="20" s="1"/>
  <c r="CF415" i="20" a="1"/>
  <c r="CF415" i="20" s="1"/>
  <c r="CG416" i="20" a="1"/>
  <c r="CG416" i="20" s="1"/>
  <c r="CH417" i="20" a="1"/>
  <c r="CH417" i="20" s="1"/>
  <c r="CF414" i="20" a="1"/>
  <c r="CF414" i="20" s="1"/>
  <c r="CG415" i="20" a="1"/>
  <c r="CG415" i="20" s="1"/>
  <c r="CH416" i="20" a="1"/>
  <c r="CH416" i="20" s="1"/>
  <c r="AD421" i="20" a="1"/>
  <c r="AD421" i="20" s="1"/>
  <c r="AE422" i="20" a="1"/>
  <c r="AE422" i="20" s="1"/>
  <c r="AB419" i="20" a="1"/>
  <c r="AB419" i="20" s="1"/>
  <c r="AC420" i="20" a="1"/>
  <c r="AC420" i="20" s="1"/>
  <c r="Z417" i="20" a="1"/>
  <c r="Z417" i="20" s="1"/>
  <c r="AA418" i="20" a="1"/>
  <c r="AA418" i="20" s="1"/>
  <c r="X415" i="20" a="1"/>
  <c r="X415" i="20" s="1"/>
  <c r="Y416" i="20" a="1"/>
  <c r="Y416" i="20" s="1"/>
  <c r="F265" i="25"/>
  <c r="W414" i="20" a="1"/>
  <c r="W414" i="20" s="1"/>
  <c r="F266" i="25"/>
  <c r="V413" i="20" a="1"/>
  <c r="V413" i="20" s="1"/>
  <c r="CN363" i="20" a="1"/>
  <c r="CN363" i="20" s="1"/>
  <c r="CA373" i="20" a="1"/>
  <c r="CA373" i="20" s="1"/>
  <c r="CO373" i="20" a="1"/>
  <c r="CO373" i="20" s="1"/>
  <c r="CL362" i="20" a="1"/>
  <c r="CL362" i="20" s="1"/>
  <c r="CI375" i="20" a="1"/>
  <c r="CI375" i="20" s="1"/>
  <c r="BY364" i="20" a="1"/>
  <c r="BY364" i="20" s="1"/>
  <c r="BZ364" i="20" a="1"/>
  <c r="BZ364" i="20" s="1"/>
  <c r="BQ363" i="20" a="1"/>
  <c r="BQ363" i="20" s="1"/>
  <c r="CH377" i="20" a="1"/>
  <c r="CH377" i="20" s="1"/>
  <c r="CD369" i="20" a="1"/>
  <c r="CD369" i="20" s="1"/>
  <c r="BS371" i="20" a="1"/>
  <c r="BS371" i="20" s="1"/>
  <c r="CD365" i="20" a="1"/>
  <c r="CD365" i="20" s="1"/>
  <c r="BO366" i="20" a="1"/>
  <c r="BO366" i="20" s="1"/>
  <c r="BY376" i="20" a="1"/>
  <c r="BY376" i="20" s="1"/>
  <c r="CD375" i="20" a="1"/>
  <c r="CD375" i="20" s="1"/>
  <c r="BX369" i="20" a="1"/>
  <c r="BX369" i="20" s="1"/>
  <c r="CG363" i="20" a="1"/>
  <c r="CG363" i="20" s="1"/>
  <c r="BS372" i="20" a="1"/>
  <c r="BS372" i="20" s="1"/>
  <c r="CC366" i="20" a="1"/>
  <c r="CC366" i="20" s="1"/>
  <c r="CF364" i="20" a="1"/>
  <c r="CF364" i="20" s="1"/>
  <c r="CG379" i="20" a="1"/>
  <c r="CG379" i="20" s="1"/>
  <c r="BY375" i="20" a="1"/>
  <c r="BY375" i="20" s="1"/>
  <c r="BU371" i="20" a="1"/>
  <c r="BU371" i="20" s="1"/>
  <c r="BZ372" i="20" a="1"/>
  <c r="BZ372" i="20" s="1"/>
  <c r="BN367" i="20" a="1"/>
  <c r="BN367" i="20" s="1"/>
  <c r="CH362" i="20" a="1"/>
  <c r="CH362" i="20" s="1"/>
  <c r="CE377" i="20" a="1"/>
  <c r="CE377" i="20" s="1"/>
  <c r="BW373" i="20" a="1"/>
  <c r="BW373" i="20" s="1"/>
  <c r="CA369" i="20" a="1"/>
  <c r="CA369" i="20" s="1"/>
  <c r="BX368" i="20" a="1"/>
  <c r="BX368" i="20" s="1"/>
  <c r="CB364" i="20" a="1"/>
  <c r="CB364" i="20" s="1"/>
  <c r="CC364" i="20" a="1"/>
  <c r="CC364" i="20" s="1"/>
  <c r="CH366" i="20" a="1"/>
  <c r="CH366" i="20" s="1"/>
  <c r="CF377" i="20" a="1"/>
  <c r="CF377" i="20" s="1"/>
  <c r="CI378" i="20" a="1"/>
  <c r="CI378" i="20" s="1"/>
  <c r="BY371" i="20" a="1"/>
  <c r="BY371" i="20" s="1"/>
  <c r="CA376" i="20" a="1"/>
  <c r="CA376" i="20" s="1"/>
  <c r="V379" i="20" a="1"/>
  <c r="V379" i="20" s="1"/>
  <c r="CE372" i="20" a="1"/>
  <c r="CE372" i="20" s="1"/>
  <c r="BY374" i="20" a="1"/>
  <c r="BY374" i="20" s="1"/>
  <c r="BN363" i="20" a="1"/>
  <c r="BN363" i="20" s="1"/>
  <c r="BP369" i="20" a="1"/>
  <c r="BP369" i="20" s="1"/>
  <c r="BJ362" i="20" a="1"/>
  <c r="BJ362" i="20" s="1"/>
  <c r="CA365" i="20" a="1"/>
  <c r="CA365" i="20" s="1"/>
  <c r="CC376" i="20" a="1"/>
  <c r="CC376" i="20" s="1"/>
  <c r="CK368" i="20" a="1"/>
  <c r="CK368" i="20" s="1"/>
  <c r="CL377" i="20" a="1"/>
  <c r="CL377" i="20" s="1"/>
  <c r="BU374" i="20" a="1"/>
  <c r="BU374" i="20" s="1"/>
  <c r="BL364" i="20" a="1"/>
  <c r="BL364" i="20" s="1"/>
  <c r="CI377" i="20" a="1"/>
  <c r="CI377" i="20" s="1"/>
  <c r="BV372" i="20" a="1"/>
  <c r="BV372" i="20" s="1"/>
  <c r="CG366" i="20" a="1"/>
  <c r="CG366" i="20" s="1"/>
  <c r="CN376" i="20" a="1"/>
  <c r="CN376" i="20" s="1"/>
  <c r="CG371" i="20" a="1"/>
  <c r="CG371" i="20" s="1"/>
  <c r="BN364" i="20" a="1"/>
  <c r="BN364" i="20" s="1"/>
  <c r="BU362" i="20" a="1"/>
  <c r="BU362" i="20" s="1"/>
  <c r="CH372" i="20" a="1"/>
  <c r="CH372" i="20" s="1"/>
  <c r="CI370" i="20" a="1"/>
  <c r="CI370" i="20" s="1"/>
  <c r="BX363" i="20" a="1"/>
  <c r="BX363" i="20" s="1"/>
  <c r="CK375" i="20" a="1"/>
  <c r="CK375" i="20" s="1"/>
  <c r="CI371" i="20" a="1"/>
  <c r="CI371" i="20" s="1"/>
  <c r="BW366" i="20" a="1"/>
  <c r="BW366" i="20" s="1"/>
  <c r="CH376" i="20" a="1"/>
  <c r="CH376" i="20" s="1"/>
  <c r="CL372" i="20" a="1"/>
  <c r="CL372" i="20" s="1"/>
  <c r="CC367" i="20" a="1"/>
  <c r="CC367" i="20" s="1"/>
  <c r="CI373" i="20" a="1"/>
  <c r="CI373" i="20" s="1"/>
  <c r="CO369" i="20" a="1"/>
  <c r="CO369" i="20" s="1"/>
  <c r="BX364" i="20" a="1"/>
  <c r="BX364" i="20" s="1"/>
  <c r="CJ368" i="20" a="1"/>
  <c r="CJ368" i="20" s="1"/>
  <c r="CN364" i="20" a="1"/>
  <c r="CN364" i="20" s="1"/>
  <c r="CO364" i="20" a="1"/>
  <c r="CO364" i="20" s="1"/>
  <c r="BV369" i="20" a="1"/>
  <c r="BV369" i="20" s="1"/>
  <c r="BN365" i="20" a="1"/>
  <c r="BN365" i="20" s="1"/>
  <c r="BZ362" i="20" a="1"/>
  <c r="BZ362" i="20" s="1"/>
  <c r="CJ379" i="20" a="1"/>
  <c r="CJ379" i="20" s="1"/>
  <c r="CA371" i="20" a="1"/>
  <c r="CA371" i="20" s="1"/>
  <c r="CF372" i="20" a="1"/>
  <c r="CF372" i="20" s="1"/>
  <c r="BY368" i="20" a="1"/>
  <c r="BY368" i="20" s="1"/>
  <c r="CL374" i="20" a="1"/>
  <c r="CL374" i="20" s="1"/>
  <c r="BR363" i="20" a="1"/>
  <c r="BR363" i="20" s="1"/>
  <c r="CM367" i="20" a="1"/>
  <c r="CM367" i="20" s="1"/>
  <c r="BY370" i="20" a="1"/>
  <c r="BY370" i="20" s="1"/>
  <c r="CL363" i="20" a="1"/>
  <c r="CL363" i="20" s="1"/>
  <c r="CN372" i="20" a="1"/>
  <c r="CN372" i="20" s="1"/>
  <c r="BU365" i="20" a="1"/>
  <c r="BU365" i="20" s="1"/>
  <c r="BU370" i="20" a="1"/>
  <c r="BU370" i="20" s="1"/>
  <c r="CI364" i="20" a="1"/>
  <c r="CI364" i="20" s="1"/>
  <c r="CH374" i="20" a="1"/>
  <c r="CH374" i="20" s="1"/>
  <c r="CC368" i="20" a="1"/>
  <c r="CC368" i="20" s="1"/>
  <c r="CC371" i="20" a="1"/>
  <c r="CC371" i="20" s="1"/>
  <c r="BO365" i="20" a="1"/>
  <c r="BO365" i="20" s="1"/>
  <c r="BR369" i="20" a="1"/>
  <c r="BR369" i="20" s="1"/>
  <c r="BI362" i="20" a="1"/>
  <c r="BI362" i="20" s="1"/>
  <c r="CK366" i="20" a="1"/>
  <c r="CK366" i="20" s="1"/>
  <c r="BU368" i="20" a="1"/>
  <c r="BU368" i="20" s="1"/>
  <c r="CM364" i="20" a="1"/>
  <c r="CM364" i="20" s="1"/>
  <c r="BX371" i="20" a="1"/>
  <c r="BX371" i="20" s="1"/>
  <c r="BP367" i="20" a="1"/>
  <c r="BP367" i="20" s="1"/>
  <c r="CH369" i="20" a="1"/>
  <c r="CH369" i="20" s="1"/>
  <c r="BZ365" i="20" a="1"/>
  <c r="BZ365" i="20" s="1"/>
  <c r="CA377" i="20" a="1"/>
  <c r="CA377" i="20" s="1"/>
  <c r="CF375" i="20" a="1"/>
  <c r="CF375" i="20" s="1"/>
  <c r="BZ366" i="20" a="1"/>
  <c r="BZ366" i="20" s="1"/>
  <c r="CC370" i="20" a="1"/>
  <c r="CC370" i="20" s="1"/>
  <c r="CK379" i="20" a="1"/>
  <c r="CK379" i="20" s="1"/>
  <c r="CB371" i="20" a="1"/>
  <c r="CB371" i="20" s="1"/>
  <c r="CI367" i="20" a="1"/>
  <c r="CI367" i="20" s="1"/>
  <c r="BS369" i="20" a="1"/>
  <c r="BS369" i="20" s="1"/>
  <c r="CB373" i="20" a="1"/>
  <c r="CB373" i="20" s="1"/>
  <c r="BV362" i="20" a="1"/>
  <c r="BV362" i="20" s="1"/>
  <c r="BV375" i="20" a="1"/>
  <c r="BV375" i="20" s="1"/>
  <c r="BR366" i="20" a="1"/>
  <c r="BR366" i="20" s="1"/>
  <c r="CD376" i="20" a="1"/>
  <c r="CD376" i="20" s="1"/>
  <c r="CE369" i="20" a="1"/>
  <c r="CE369" i="20" s="1"/>
  <c r="CM373" i="20" a="1"/>
  <c r="CM373" i="20" s="1"/>
  <c r="BY362" i="20" a="1"/>
  <c r="BY362" i="20" s="1"/>
  <c r="BX376" i="20" a="1"/>
  <c r="BX376" i="20" s="1"/>
  <c r="CF371" i="20" a="1"/>
  <c r="CF371" i="20" s="1"/>
  <c r="CC375" i="20" a="1"/>
  <c r="CC375" i="20" s="1"/>
  <c r="CL370" i="20" a="1"/>
  <c r="CL370" i="20" s="1"/>
  <c r="CF363" i="20" a="1"/>
  <c r="CF363" i="20" s="1"/>
  <c r="CC379" i="20" a="1"/>
  <c r="CC379" i="20" s="1"/>
  <c r="CM365" i="20" a="1"/>
  <c r="CM365" i="20" s="1"/>
  <c r="BW375" i="20" a="1"/>
  <c r="BW375" i="20" s="1"/>
  <c r="CK369" i="20" a="1"/>
  <c r="CK369" i="20" s="1"/>
  <c r="CK362" i="20" a="1"/>
  <c r="CK362" i="20" s="1"/>
  <c r="BY378" i="20" a="1"/>
  <c r="BY378" i="20" s="1"/>
  <c r="CC374" i="20" a="1"/>
  <c r="CC374" i="20" s="1"/>
  <c r="CE370" i="20" a="1"/>
  <c r="CE370" i="20" s="1"/>
  <c r="BR365" i="20" a="1"/>
  <c r="BR365" i="20" s="1"/>
  <c r="CH379" i="20" a="1"/>
  <c r="CH379" i="20" s="1"/>
  <c r="BV371" i="20" a="1"/>
  <c r="BV371" i="20" s="1"/>
  <c r="BX366" i="20" a="1"/>
  <c r="BX366" i="20" s="1"/>
  <c r="BW376" i="20" a="1"/>
  <c r="BW376" i="20" s="1"/>
  <c r="CA372" i="20" a="1"/>
  <c r="CA372" i="20" s="1"/>
  <c r="CI368" i="20" a="1"/>
  <c r="CI368" i="20" s="1"/>
  <c r="BM363" i="20" a="1"/>
  <c r="BM363" i="20" s="1"/>
  <c r="CJ371" i="20" a="1"/>
  <c r="CJ371" i="20" s="1"/>
  <c r="CB367" i="20" a="1"/>
  <c r="CB367" i="20" s="1"/>
  <c r="BT363" i="20" a="1"/>
  <c r="BT363" i="20" s="1"/>
  <c r="BU363" i="20" a="1"/>
  <c r="BU363" i="20" s="1"/>
  <c r="CL365" i="20" a="1"/>
  <c r="CL365" i="20" s="1"/>
  <c r="CA363" i="20" a="1"/>
  <c r="CA363" i="20" s="1"/>
  <c r="BV374" i="20" a="1"/>
  <c r="BV374" i="20" s="1"/>
  <c r="CJ374" i="20" a="1"/>
  <c r="CJ374" i="20" s="1"/>
  <c r="CF379" i="20" a="1"/>
  <c r="CF379" i="20" s="1"/>
  <c r="CB378" i="20" a="1"/>
  <c r="CB378" i="20" s="1"/>
  <c r="CL369" i="20" a="1"/>
  <c r="CL369" i="20" s="1"/>
  <c r="CJ370" i="20" a="1"/>
  <c r="CJ370" i="20" s="1"/>
  <c r="CG372" i="20" a="1"/>
  <c r="CG372" i="20" s="1"/>
  <c r="CO366" i="20" a="1"/>
  <c r="CO366" i="20" s="1"/>
  <c r="CB365" i="20" a="1"/>
  <c r="CB365" i="20" s="1"/>
  <c r="CM368" i="20" a="1"/>
  <c r="CM368" i="20" s="1"/>
  <c r="CE379" i="20" a="1"/>
  <c r="CE379" i="20" s="1"/>
  <c r="CC372" i="20" a="1"/>
  <c r="CC372" i="20" s="1"/>
  <c r="CM376" i="20" a="1"/>
  <c r="CM376" i="20" s="1"/>
  <c r="BT370" i="20" a="1"/>
  <c r="BT370" i="20" s="1"/>
  <c r="BM364" i="20" a="1"/>
  <c r="BM364" i="20" s="1"/>
  <c r="BW369" i="20" a="1"/>
  <c r="BW369" i="20" s="1"/>
  <c r="BT362" i="20" a="1"/>
  <c r="BT362" i="20" s="1"/>
  <c r="BT373" i="20" a="1"/>
  <c r="BT373" i="20" s="1"/>
  <c r="CH370" i="20" a="1"/>
  <c r="CH370" i="20" s="1"/>
  <c r="CO375" i="20" a="1"/>
  <c r="CO375" i="20" s="1"/>
  <c r="BW368" i="20" a="1"/>
  <c r="BW368" i="20" s="1"/>
  <c r="CK378" i="20" a="1"/>
  <c r="CK378" i="20" s="1"/>
  <c r="CO374" i="20" a="1"/>
  <c r="CO374" i="20" s="1"/>
  <c r="CG365" i="20" a="1"/>
  <c r="CG365" i="20" s="1"/>
  <c r="BZ375" i="20" a="1"/>
  <c r="BZ375" i="20" s="1"/>
  <c r="CK371" i="20" a="1"/>
  <c r="CK371" i="20" s="1"/>
  <c r="CL366" i="20" a="1"/>
  <c r="CL366" i="20" s="1"/>
  <c r="CI376" i="20" a="1"/>
  <c r="CI376" i="20" s="1"/>
  <c r="CM372" i="20" a="1"/>
  <c r="CM372" i="20" s="1"/>
  <c r="BO367" i="20" a="1"/>
  <c r="BO367" i="20" s="1"/>
  <c r="CD363" i="20" a="1"/>
  <c r="CD363" i="20" s="1"/>
  <c r="CN367" i="20" a="1"/>
  <c r="CN367" i="20" s="1"/>
  <c r="CH363" i="20" a="1"/>
  <c r="CH363" i="20" s="1"/>
  <c r="CI363" i="20" a="1"/>
  <c r="CI363" i="20" s="1"/>
  <c r="BR364" i="20" a="1"/>
  <c r="BR364" i="20" s="1"/>
  <c r="BY363" i="20" a="1"/>
  <c r="BY363" i="20" s="1"/>
  <c r="CM363" i="20" a="1"/>
  <c r="CM363" i="20" s="1"/>
  <c r="CB377" i="20" a="1"/>
  <c r="CB377" i="20" s="1"/>
  <c r="CD372" i="20" a="1"/>
  <c r="CD372" i="20" s="1"/>
  <c r="BZ373" i="20" a="1"/>
  <c r="BZ373" i="20" s="1"/>
  <c r="CN378" i="20" a="1"/>
  <c r="CN378" i="20" s="1"/>
  <c r="CN379" i="20" a="1"/>
  <c r="CN379" i="20" s="1"/>
  <c r="CF376" i="20" a="1"/>
  <c r="CF376" i="20" s="1"/>
  <c r="BO368" i="20" a="1"/>
  <c r="BO368" i="20" s="1"/>
  <c r="CC378" i="20" a="1"/>
  <c r="CC378" i="20" s="1"/>
  <c r="CL379" i="20" a="1"/>
  <c r="CL379" i="20" s="1"/>
  <c r="CE371" i="20" a="1"/>
  <c r="CE371" i="20" s="1"/>
  <c r="CJ372" i="20" a="1"/>
  <c r="CJ372" i="20" s="1"/>
  <c r="CD368" i="20" a="1"/>
  <c r="CD368" i="20" s="1"/>
  <c r="CM374" i="20" a="1"/>
  <c r="CM374" i="20" s="1"/>
  <c r="BS363" i="20" a="1"/>
  <c r="BS363" i="20" s="1"/>
  <c r="BX375" i="20" a="1"/>
  <c r="BX375" i="20" s="1"/>
  <c r="BQ367" i="20" a="1"/>
  <c r="BQ367" i="20" s="1"/>
  <c r="CK370" i="20" a="1"/>
  <c r="CK370" i="20" s="1"/>
  <c r="CH364" i="20" a="1"/>
  <c r="CH364" i="20" s="1"/>
  <c r="CB379" i="20" a="1"/>
  <c r="CB379" i="20" s="1"/>
  <c r="CG374" i="20" a="1"/>
  <c r="CG374" i="20" s="1"/>
  <c r="CN362" i="20" a="1"/>
  <c r="CN362" i="20" s="1"/>
  <c r="CG378" i="20" a="1"/>
  <c r="CG378" i="20" s="1"/>
  <c r="CL373" i="20" a="1"/>
  <c r="CL373" i="20" s="1"/>
  <c r="CH367" i="20" a="1"/>
  <c r="CH367" i="20" s="1"/>
  <c r="BQ369" i="20" a="1"/>
  <c r="BQ369" i="20" s="1"/>
  <c r="CE364" i="20" a="1"/>
  <c r="CE364" i="20" s="1"/>
  <c r="CA374" i="20" a="1"/>
  <c r="CA374" i="20" s="1"/>
  <c r="BY369" i="20" a="1"/>
  <c r="BY369" i="20" s="1"/>
  <c r="BV364" i="20" a="1"/>
  <c r="BV364" i="20" s="1"/>
  <c r="CL375" i="20" a="1"/>
  <c r="CL375" i="20" s="1"/>
  <c r="BQ370" i="20" a="1"/>
  <c r="BQ370" i="20" s="1"/>
  <c r="BS365" i="20" a="1"/>
  <c r="BS365" i="20" s="1"/>
  <c r="CE367" i="20" a="1"/>
  <c r="CE367" i="20" s="1"/>
  <c r="BM362" i="20" a="1"/>
  <c r="BM362" i="20" s="1"/>
  <c r="BT366" i="20" a="1"/>
  <c r="BT366" i="20" s="1"/>
  <c r="BN362" i="20" a="1"/>
  <c r="BN362" i="20" s="1"/>
  <c r="BO362" i="20" a="1"/>
  <c r="BO362" i="20" s="1"/>
  <c r="BZ368" i="20" a="1"/>
  <c r="BZ368" i="20" s="1"/>
  <c r="CD364" i="20" a="1"/>
  <c r="CD364" i="20" s="1"/>
  <c r="CK363" i="20" a="1"/>
  <c r="CK363" i="20" s="1"/>
  <c r="BT367" i="20" a="1"/>
  <c r="BT367" i="20" s="1"/>
  <c r="CE365" i="20" a="1"/>
  <c r="CE365" i="20" s="1"/>
  <c r="BU367" i="20" a="1"/>
  <c r="BU367" i="20" s="1"/>
  <c r="BP368" i="20" a="1"/>
  <c r="BP368" i="20" s="1"/>
  <c r="CO370" i="20" a="1"/>
  <c r="CO370" i="20" s="1"/>
  <c r="CN371" i="20" a="1"/>
  <c r="CN371" i="20" s="1"/>
  <c r="CJ367" i="20" a="1"/>
  <c r="CJ367" i="20" s="1"/>
  <c r="CB369" i="20" a="1"/>
  <c r="CB369" i="20" s="1"/>
  <c r="CC373" i="20" a="1"/>
  <c r="CC373" i="20" s="1"/>
  <c r="BW362" i="20" a="1"/>
  <c r="BW362" i="20" s="1"/>
  <c r="CO367" i="20" a="1"/>
  <c r="CO367" i="20" s="1"/>
  <c r="BT371" i="20" a="1"/>
  <c r="BT371" i="20" s="1"/>
  <c r="CB375" i="20" a="1"/>
  <c r="CB375" i="20" s="1"/>
  <c r="BU369" i="20" a="1"/>
  <c r="BU369" i="20" s="1"/>
  <c r="CE363" i="20" a="1"/>
  <c r="CE363" i="20" s="1"/>
  <c r="CB368" i="20" a="1"/>
  <c r="CB368" i="20" s="1"/>
  <c r="BX372" i="20" a="1"/>
  <c r="BX372" i="20" s="1"/>
  <c r="BQ366" i="20" a="1"/>
  <c r="BQ366" i="20" s="1"/>
  <c r="CJ369" i="20" a="1"/>
  <c r="CJ369" i="20" s="1"/>
  <c r="BW363" i="20" a="1"/>
  <c r="BW363" i="20" s="1"/>
  <c r="BY367" i="20" a="1"/>
  <c r="BY367" i="20" s="1"/>
  <c r="CC377" i="20" a="1"/>
  <c r="CC377" i="20" s="1"/>
  <c r="BU373" i="20" a="1"/>
  <c r="BU373" i="20" s="1"/>
  <c r="CM369" i="20" a="1"/>
  <c r="CM369" i="20" s="1"/>
  <c r="CK364" i="20" a="1"/>
  <c r="CK364" i="20" s="1"/>
  <c r="BZ378" i="20" a="1"/>
  <c r="BZ378" i="20" s="1"/>
  <c r="CF370" i="20" a="1"/>
  <c r="CF370" i="20" s="1"/>
  <c r="CH365" i="20" a="1"/>
  <c r="CH365" i="20" s="1"/>
  <c r="CA375" i="20" a="1"/>
  <c r="CA375" i="20" s="1"/>
  <c r="BW371" i="20" a="1"/>
  <c r="BW371" i="20" s="1"/>
  <c r="CI362" i="20" a="1"/>
  <c r="CI362" i="20" s="1"/>
  <c r="CB370" i="20" a="1"/>
  <c r="CB370" i="20" s="1"/>
  <c r="CF366" i="20" a="1"/>
  <c r="CF366" i="20" s="1"/>
  <c r="CB362" i="20" a="1"/>
  <c r="CB362" i="20" s="1"/>
  <c r="CD362" i="20" a="1"/>
  <c r="CD362" i="20" s="1"/>
  <c r="CL368" i="20" a="1"/>
  <c r="CL368" i="20" s="1"/>
  <c r="BQ362" i="20" a="1"/>
  <c r="BQ362" i="20" s="1"/>
  <c r="BS362" i="20" a="1"/>
  <c r="BS362" i="20" s="1"/>
  <c r="CH378" i="20" a="1"/>
  <c r="CH378" i="20" s="1"/>
  <c r="CA366" i="20" a="1"/>
  <c r="CA366" i="20" s="1"/>
  <c r="BX377" i="20" a="1"/>
  <c r="BX377" i="20" s="1"/>
  <c r="BV367" i="20" a="1"/>
  <c r="BV367" i="20" s="1"/>
  <c r="CD378" i="20" a="1"/>
  <c r="CD378" i="20" s="1"/>
  <c r="CI374" i="20" a="1"/>
  <c r="CI374" i="20" s="1"/>
  <c r="CA364" i="20" a="1"/>
  <c r="CA364" i="20" s="1"/>
  <c r="CE368" i="20" a="1"/>
  <c r="CE368" i="20" s="1"/>
  <c r="BW370" i="20" a="1"/>
  <c r="BW370" i="20" s="1"/>
  <c r="BU372" i="20" a="1"/>
  <c r="BU372" i="20" s="1"/>
  <c r="BS366" i="20" a="1"/>
  <c r="BS366" i="20" s="1"/>
  <c r="BZ370" i="20" a="1"/>
  <c r="BZ370" i="20" s="1"/>
  <c r="BR362" i="20" a="1"/>
  <c r="BR362" i="20" s="1"/>
  <c r="V378" i="20" a="1"/>
  <c r="V378" i="20" s="1"/>
  <c r="CJ366" i="20" a="1"/>
  <c r="CJ366" i="20" s="1"/>
  <c r="CN375" i="20" a="1"/>
  <c r="CN375" i="20" s="1"/>
  <c r="BV368" i="20" a="1"/>
  <c r="BV368" i="20" s="1"/>
  <c r="CE373" i="20" a="1"/>
  <c r="CE373" i="20" s="1"/>
  <c r="BM366" i="20" a="1"/>
  <c r="BM366" i="20" s="1"/>
  <c r="CO377" i="20" a="1"/>
  <c r="CO377" i="20" s="1"/>
  <c r="CG373" i="20" a="1"/>
  <c r="CG373" i="20" s="1"/>
  <c r="BS368" i="20" a="1"/>
  <c r="BS368" i="20" s="1"/>
  <c r="BK363" i="20" a="1"/>
  <c r="BK363" i="20" s="1"/>
  <c r="CL378" i="20" a="1"/>
  <c r="CL378" i="20" s="1"/>
  <c r="CD374" i="20" a="1"/>
  <c r="CD374" i="20" s="1"/>
  <c r="BW364" i="20" a="1"/>
  <c r="BW364" i="20" s="1"/>
  <c r="CI379" i="20" a="1"/>
  <c r="CI379" i="20" s="1"/>
  <c r="CM375" i="20" a="1"/>
  <c r="CM375" i="20" s="1"/>
  <c r="CM371" i="20" a="1"/>
  <c r="CM371" i="20" s="1"/>
  <c r="CN370" i="20" a="1"/>
  <c r="CN370" i="20" s="1"/>
  <c r="BZ371" i="20" a="1"/>
  <c r="BZ371" i="20" s="1"/>
  <c r="BJ363" i="20" a="1"/>
  <c r="BJ363" i="20" s="1"/>
  <c r="CC362" i="20" a="1"/>
  <c r="CC362" i="20" s="1"/>
  <c r="CE362" i="20" a="1"/>
  <c r="CE362" i="20" s="1"/>
  <c r="CN377" i="20" a="1"/>
  <c r="CN377" i="20" s="1"/>
  <c r="CJ378" i="20" a="1"/>
  <c r="CJ378" i="20" s="1"/>
  <c r="CA370" i="20" a="1"/>
  <c r="CA370" i="20" s="1"/>
  <c r="CJ376" i="20" a="1"/>
  <c r="CJ376" i="20" s="1"/>
  <c r="CF365" i="20" a="1"/>
  <c r="CF365" i="20" s="1"/>
  <c r="CB366" i="20" a="1"/>
  <c r="CB366" i="20" s="1"/>
  <c r="BY373" i="20" a="1"/>
  <c r="BY373" i="20" s="1"/>
  <c r="BO363" i="20" a="1"/>
  <c r="BO363" i="20" s="1"/>
  <c r="CK367" i="20" a="1"/>
  <c r="CK367" i="20" s="1"/>
  <c r="CO378" i="20" a="1"/>
  <c r="CO378" i="20" s="1"/>
  <c r="CC369" i="20" a="1"/>
  <c r="CC369" i="20" s="1"/>
  <c r="BZ379" i="20" a="1"/>
  <c r="BZ379" i="20" s="1"/>
  <c r="CN374" i="20" a="1"/>
  <c r="CN374" i="20" s="1"/>
  <c r="CC365" i="20" a="1"/>
  <c r="CC365" i="20" s="1"/>
  <c r="CM377" i="20" a="1"/>
  <c r="CM377" i="20" s="1"/>
  <c r="CG369" i="20" a="1"/>
  <c r="CG369" i="20" s="1"/>
  <c r="CF374" i="20" a="1"/>
  <c r="CF374" i="20" s="1"/>
  <c r="CA368" i="20" a="1"/>
  <c r="CA368" i="20" s="1"/>
  <c r="CM362" i="20" a="1"/>
  <c r="CM362" i="20" s="1"/>
  <c r="CF378" i="20" a="1"/>
  <c r="CF378" i="20" s="1"/>
  <c r="CK373" i="20" a="1"/>
  <c r="CK373" i="20" s="1"/>
  <c r="CG367" i="20" a="1"/>
  <c r="CG367" i="20" s="1"/>
  <c r="CK377" i="20" a="1"/>
  <c r="CK377" i="20" s="1"/>
  <c r="BW365" i="20" a="1"/>
  <c r="BW365" i="20" s="1"/>
  <c r="BZ374" i="20" a="1"/>
  <c r="BZ374" i="20" s="1"/>
  <c r="CO368" i="20" a="1"/>
  <c r="CO368" i="20" s="1"/>
  <c r="CJ362" i="20" a="1"/>
  <c r="CJ362" i="20" s="1"/>
  <c r="CD366" i="20" a="1"/>
  <c r="CD366" i="20" s="1"/>
  <c r="CG368" i="20" a="1"/>
  <c r="CG368" i="20" s="1"/>
  <c r="CB363" i="20" a="1"/>
  <c r="CB363" i="20" s="1"/>
  <c r="BZ369" i="20" a="1"/>
  <c r="BZ369" i="20" s="1"/>
  <c r="CL364" i="20" a="1"/>
  <c r="CL364" i="20" s="1"/>
  <c r="BY366" i="20" a="1"/>
  <c r="BY366" i="20" s="1"/>
  <c r="BL365" i="20" a="1"/>
  <c r="BL365" i="20" s="1"/>
  <c r="BM365" i="20" a="1"/>
  <c r="BM365" i="20" s="1"/>
  <c r="CL371" i="20" a="1"/>
  <c r="CL371" i="20" s="1"/>
  <c r="BR367" i="20" a="1"/>
  <c r="BR367" i="20" s="1"/>
  <c r="BV363" i="20" a="1"/>
  <c r="BV363" i="20" s="1"/>
  <c r="CO362" i="20" a="1"/>
  <c r="CO362" i="20" s="1"/>
  <c r="CJ375" i="20" a="1"/>
  <c r="CJ375" i="20" s="1"/>
  <c r="CN373" i="20" a="1"/>
  <c r="CN373" i="20" s="1"/>
  <c r="BZ377" i="20" a="1"/>
  <c r="BZ377" i="20" s="1"/>
  <c r="CG375" i="20" a="1"/>
  <c r="CG375" i="20" s="1"/>
  <c r="BT364" i="20" a="1"/>
  <c r="BT364" i="20" s="1"/>
  <c r="CK376" i="20" a="1"/>
  <c r="CK376" i="20" s="1"/>
  <c r="CO365" i="20" a="1"/>
  <c r="CO365" i="20" s="1"/>
  <c r="BY377" i="20" a="1"/>
  <c r="BY377" i="20" s="1"/>
  <c r="BQ368" i="20" a="1"/>
  <c r="BQ368" i="20" s="1"/>
  <c r="BR368" i="20" a="1"/>
  <c r="BR368" i="20" s="1"/>
  <c r="CG364" i="20" a="1"/>
  <c r="CG364" i="20" s="1"/>
  <c r="CG377" i="20" a="1"/>
  <c r="CG377" i="20" s="1"/>
  <c r="CF368" i="20" a="1"/>
  <c r="CF368" i="20" s="1"/>
  <c r="BR371" i="20" a="1"/>
  <c r="BR371" i="20" s="1"/>
  <c r="CF373" i="20" a="1"/>
  <c r="CF373" i="20" s="1"/>
  <c r="CE376" i="20" a="1"/>
  <c r="CE376" i="20" s="1"/>
  <c r="CN368" i="20" a="1"/>
  <c r="CN368" i="20" s="1"/>
  <c r="CA379" i="20" a="1"/>
  <c r="CA379" i="20" s="1"/>
  <c r="BP366" i="20" a="1"/>
  <c r="BP366" i="20" s="1"/>
  <c r="CH371" i="20" a="1"/>
  <c r="CH371" i="20" s="1"/>
  <c r="BX367" i="20" a="1"/>
  <c r="BX367" i="20" s="1"/>
  <c r="BT372" i="20" a="1"/>
  <c r="BT372" i="20" s="1"/>
  <c r="BP365" i="20" a="1"/>
  <c r="BP365" i="20" s="1"/>
  <c r="BY372" i="20" a="1"/>
  <c r="BY372" i="20" s="1"/>
  <c r="CD377" i="20" a="1"/>
  <c r="CD377" i="20" s="1"/>
  <c r="BV373" i="20" a="1"/>
  <c r="BV373" i="20" s="1"/>
  <c r="CN369" i="20" a="1"/>
  <c r="CN369" i="20" s="1"/>
  <c r="BL363" i="20" a="1"/>
  <c r="BL363" i="20" s="1"/>
  <c r="CA378" i="20" a="1"/>
  <c r="CA378" i="20" s="1"/>
  <c r="BS370" i="20" a="1"/>
  <c r="BS370" i="20" s="1"/>
  <c r="CM366" i="20" a="1"/>
  <c r="CM366" i="20" s="1"/>
  <c r="BT369" i="20" a="1"/>
  <c r="BT369" i="20" s="1"/>
  <c r="BX365" i="20" a="1"/>
  <c r="BX365" i="20" s="1"/>
  <c r="BY365" i="20" a="1"/>
  <c r="BY365" i="20" s="1"/>
  <c r="CD367" i="20" a="1"/>
  <c r="CD367" i="20" s="1"/>
  <c r="CJ363" i="20" a="1"/>
  <c r="CJ363" i="20" s="1"/>
  <c r="BS364" i="20" a="1"/>
  <c r="BS364" i="20" s="1"/>
  <c r="CB374" i="20" a="1"/>
  <c r="CB374" i="20" s="1"/>
  <c r="BW374" i="20" a="1"/>
  <c r="BW374" i="20" s="1"/>
  <c r="CO363" i="20" a="1"/>
  <c r="CO363" i="20" s="1"/>
  <c r="CH375" i="20" a="1"/>
  <c r="CH375" i="20" s="1"/>
  <c r="BU364" i="20" a="1"/>
  <c r="BU364" i="20" s="1"/>
  <c r="BW367" i="20" a="1"/>
  <c r="BW367" i="20" s="1"/>
  <c r="BZ367" i="20" a="1"/>
  <c r="BZ367" i="20" s="1"/>
  <c r="BP363" i="20" a="1"/>
  <c r="BP363" i="20" s="1"/>
  <c r="BQ365" i="20" a="1"/>
  <c r="BQ365" i="20" s="1"/>
  <c r="CB376" i="20" a="1"/>
  <c r="CB376" i="20" s="1"/>
  <c r="CL367" i="20" a="1"/>
  <c r="CL367" i="20" s="1"/>
  <c r="CD379" i="20" a="1"/>
  <c r="CD379" i="20" s="1"/>
  <c r="CB372" i="20" a="1"/>
  <c r="CB372" i="20" s="1"/>
  <c r="BZ363" i="20" a="1"/>
  <c r="BZ363" i="20" s="1"/>
  <c r="BS367" i="20" a="1"/>
  <c r="BS367" i="20" s="1"/>
  <c r="CF367" i="20" a="1"/>
  <c r="CF367" i="20" s="1"/>
  <c r="CJ377" i="20" a="1"/>
  <c r="CJ377" i="20" s="1"/>
  <c r="BW372" i="20" a="1"/>
  <c r="BW372" i="20" s="1"/>
  <c r="CI366" i="20" a="1"/>
  <c r="CI366" i="20" s="1"/>
  <c r="BZ376" i="20" a="1"/>
  <c r="BZ376" i="20" s="1"/>
  <c r="BV370" i="20" a="1"/>
  <c r="BV370" i="20" s="1"/>
  <c r="BO364" i="20" a="1"/>
  <c r="BO364" i="20" s="1"/>
  <c r="CD373" i="20" a="1"/>
  <c r="CD373" i="20" s="1"/>
  <c r="CI372" i="20" a="1"/>
  <c r="CI372" i="20" s="1"/>
  <c r="CN365" i="20" a="1"/>
  <c r="CN365" i="20" s="1"/>
  <c r="CO380" i="20" a="1"/>
  <c r="CO380" i="20" s="1"/>
  <c r="CG376" i="20" a="1"/>
  <c r="CG376" i="20" s="1"/>
  <c r="CK372" i="20" a="1"/>
  <c r="CK372" i="20" s="1"/>
  <c r="BK362" i="20" a="1"/>
  <c r="BK362" i="20" s="1"/>
  <c r="CH373" i="20" a="1"/>
  <c r="CH373" i="20" s="1"/>
  <c r="BT368" i="20" a="1"/>
  <c r="BT368" i="20" s="1"/>
  <c r="CC363" i="20" a="1"/>
  <c r="CC363" i="20" s="1"/>
  <c r="CM378" i="20" a="1"/>
  <c r="CM378" i="20" s="1"/>
  <c r="CE374" i="20" a="1"/>
  <c r="CE374" i="20" s="1"/>
  <c r="CG370" i="20" a="1"/>
  <c r="CG370" i="20" s="1"/>
  <c r="BT365" i="20" a="1"/>
  <c r="BT365" i="20" s="1"/>
  <c r="CF369" i="20" a="1"/>
  <c r="CF369" i="20" s="1"/>
  <c r="CJ365" i="20" a="1"/>
  <c r="CJ365" i="20" s="1"/>
  <c r="CK365" i="20" a="1"/>
  <c r="CK365" i="20" s="1"/>
  <c r="BR370" i="20" a="1"/>
  <c r="BR370" i="20" s="1"/>
  <c r="BP362" i="20" a="1"/>
  <c r="BP362" i="20" s="1"/>
  <c r="BX373" i="20" a="1"/>
  <c r="BX373" i="20" s="1"/>
  <c r="CK374" i="20" a="1"/>
  <c r="CK374" i="20" s="1"/>
  <c r="CM379" i="20" a="1"/>
  <c r="CM379" i="20" s="1"/>
  <c r="CO379" i="20" a="1"/>
  <c r="CO379" i="20" s="1"/>
  <c r="CI369" i="20" a="1"/>
  <c r="CI369" i="20" s="1"/>
  <c r="CA362" i="20" a="1"/>
  <c r="CA362" i="20" s="1"/>
  <c r="BX374" i="20" a="1"/>
  <c r="BX374" i="20" s="1"/>
  <c r="CL376" i="20" a="1"/>
  <c r="CL376" i="20" s="1"/>
  <c r="CE366" i="20" a="1"/>
  <c r="CE366" i="20" s="1"/>
  <c r="CN366" i="20" a="1"/>
  <c r="CN366" i="20" s="1"/>
  <c r="CO371" i="20" a="1"/>
  <c r="CO371" i="20" s="1"/>
  <c r="BN366" i="20" a="1"/>
  <c r="BN366" i="20" s="1"/>
  <c r="BX370" i="20" a="1"/>
  <c r="BX370" i="20" s="1"/>
  <c r="BX362" i="20" a="1"/>
  <c r="BX362" i="20" s="1"/>
  <c r="CE375" i="20" a="1"/>
  <c r="CE375" i="20" s="1"/>
  <c r="BU366" i="20" a="1"/>
  <c r="BU366" i="20" s="1"/>
  <c r="CE378" i="20" a="1"/>
  <c r="CE378" i="20" s="1"/>
  <c r="CJ373" i="20" a="1"/>
  <c r="CJ373" i="20" s="1"/>
  <c r="CO372" i="20" a="1"/>
  <c r="CO372" i="20" s="1"/>
  <c r="BV365" i="20" a="1"/>
  <c r="BV365" i="20" s="1"/>
  <c r="CO376" i="20" a="1"/>
  <c r="CO376" i="20" s="1"/>
  <c r="CM370" i="20" a="1"/>
  <c r="CM370" i="20" s="1"/>
  <c r="CJ364" i="20" a="1"/>
  <c r="CJ364" i="20" s="1"/>
  <c r="CD371" i="20" a="1"/>
  <c r="CD371" i="20" s="1"/>
  <c r="BK364" i="20" a="1"/>
  <c r="BK364" i="20" s="1"/>
  <c r="CA367" i="20" a="1"/>
  <c r="CA367" i="20" s="1"/>
  <c r="CG362" i="20" a="1"/>
  <c r="CG362" i="20" s="1"/>
  <c r="CH368" i="20" a="1"/>
  <c r="CH368" i="20" s="1"/>
  <c r="BL362" i="20" a="1"/>
  <c r="BL362" i="20" s="1"/>
  <c r="CI365" i="20" a="1"/>
  <c r="CI365" i="20" s="1"/>
  <c r="BP364" i="20" a="1"/>
  <c r="BP364" i="20" s="1"/>
  <c r="BQ364" i="20" a="1"/>
  <c r="BQ364" i="20" s="1"/>
  <c r="CD370" i="20" a="1"/>
  <c r="CD370" i="20" s="1"/>
  <c r="BV366" i="20" a="1"/>
  <c r="BV366" i="20" s="1"/>
  <c r="CF362" i="20" a="1"/>
  <c r="CF362" i="20" s="1"/>
  <c r="CE381" i="20" a="1"/>
  <c r="CE381" i="20" s="1"/>
  <c r="CH384" i="20" a="1"/>
  <c r="CH384" i="20" s="1"/>
  <c r="CD380" i="20" a="1"/>
  <c r="CD380" i="20" s="1"/>
  <c r="CG383" i="20" a="1"/>
  <c r="CG383" i="20" s="1"/>
  <c r="CM389" i="20" a="1"/>
  <c r="CM389" i="20" s="1"/>
  <c r="CJ386" i="20" a="1"/>
  <c r="CJ386" i="20" s="1"/>
  <c r="CK387" i="20" a="1"/>
  <c r="CK387" i="20" s="1"/>
  <c r="CF382" i="20" a="1"/>
  <c r="CF382" i="20" s="1"/>
  <c r="CL388" i="20" a="1"/>
  <c r="CL388" i="20" s="1"/>
  <c r="CI385" i="20" a="1"/>
  <c r="CI385" i="20" s="1"/>
  <c r="CN390" i="20" a="1"/>
  <c r="CN390" i="20" s="1"/>
  <c r="CO381" i="20" a="1"/>
  <c r="CO381" i="20" s="1"/>
  <c r="CN380" i="20" a="1"/>
  <c r="CN380" i="20" s="1"/>
  <c r="CK380" i="20" a="1"/>
  <c r="CK380" i="20" s="1"/>
  <c r="CL381" i="20" a="1"/>
  <c r="CL381" i="20" s="1"/>
  <c r="CM382" i="20" a="1"/>
  <c r="CM382" i="20" s="1"/>
  <c r="CN383" i="20" a="1"/>
  <c r="CN383" i="20" s="1"/>
  <c r="CO384" i="20" a="1"/>
  <c r="CO384" i="20" s="1"/>
  <c r="CK381" i="20" a="1"/>
  <c r="CK381" i="20" s="1"/>
  <c r="CN384" i="20" a="1"/>
  <c r="CN384" i="20" s="1"/>
  <c r="CJ380" i="20" a="1"/>
  <c r="CJ380" i="20" s="1"/>
  <c r="CM383" i="20" a="1"/>
  <c r="CM383" i="20" s="1"/>
  <c r="CO385" i="20" a="1"/>
  <c r="CO385" i="20" s="1"/>
  <c r="CL382" i="20" a="1"/>
  <c r="CL382" i="20" s="1"/>
  <c r="CM380" i="20" a="1"/>
  <c r="CM380" i="20" s="1"/>
  <c r="CN381" i="20" a="1"/>
  <c r="CN381" i="20" s="1"/>
  <c r="CO382" i="20" a="1"/>
  <c r="CO382" i="20" s="1"/>
  <c r="AF389" i="20" a="1"/>
  <c r="AF389" i="20" s="1"/>
  <c r="AG390" i="20" a="1"/>
  <c r="AG390" i="20" s="1"/>
  <c r="CD382" i="20" a="1"/>
  <c r="CD382" i="20" s="1"/>
  <c r="CC381" i="20" a="1"/>
  <c r="CC381" i="20" s="1"/>
  <c r="CF384" i="20" a="1"/>
  <c r="CF384" i="20" s="1"/>
  <c r="CG385" i="20" a="1"/>
  <c r="CG385" i="20" s="1"/>
  <c r="CI387" i="20" a="1"/>
  <c r="CI387" i="20" s="1"/>
  <c r="CL390" i="20" a="1"/>
  <c r="CL390" i="20" s="1"/>
  <c r="CH386" i="20" a="1"/>
  <c r="CH386" i="20" s="1"/>
  <c r="CB380" i="20" a="1"/>
  <c r="CB380" i="20" s="1"/>
  <c r="CE383" i="20" a="1"/>
  <c r="CE383" i="20" s="1"/>
  <c r="CJ388" i="20" a="1"/>
  <c r="CJ388" i="20" s="1"/>
  <c r="CK389" i="20" a="1"/>
  <c r="CK389" i="20" s="1"/>
  <c r="CH381" i="20" a="1"/>
  <c r="CH381" i="20" s="1"/>
  <c r="CK384" i="20" a="1"/>
  <c r="CK384" i="20" s="1"/>
  <c r="CN387" i="20" a="1"/>
  <c r="CN387" i="20" s="1"/>
  <c r="CO388" i="20" a="1"/>
  <c r="CO388" i="20" s="1"/>
  <c r="CL385" i="20" a="1"/>
  <c r="CL385" i="20" s="1"/>
  <c r="CG380" i="20" a="1"/>
  <c r="CG380" i="20" s="1"/>
  <c r="CI382" i="20" a="1"/>
  <c r="CI382" i="20" s="1"/>
  <c r="CJ383" i="20" a="1"/>
  <c r="CJ383" i="20" s="1"/>
  <c r="CM386" i="20" a="1"/>
  <c r="CM386" i="20" s="1"/>
  <c r="CM388" i="20" a="1"/>
  <c r="CM388" i="20" s="1"/>
  <c r="CJ385" i="20" a="1"/>
  <c r="CJ385" i="20" s="1"/>
  <c r="CE380" i="20" a="1"/>
  <c r="CE380" i="20" s="1"/>
  <c r="CK386" i="20" a="1"/>
  <c r="CK386" i="20" s="1"/>
  <c r="CL387" i="20" a="1"/>
  <c r="CL387" i="20" s="1"/>
  <c r="CO390" i="20" a="1"/>
  <c r="CO390" i="20" s="1"/>
  <c r="CF381" i="20" a="1"/>
  <c r="CF381" i="20" s="1"/>
  <c r="CG382" i="20" a="1"/>
  <c r="CG382" i="20" s="1"/>
  <c r="CH383" i="20" a="1"/>
  <c r="CH383" i="20" s="1"/>
  <c r="CI384" i="20" a="1"/>
  <c r="CI384" i="20" s="1"/>
  <c r="CN389" i="20" a="1"/>
  <c r="CN389" i="20" s="1"/>
  <c r="CJ382" i="20" a="1"/>
  <c r="CJ382" i="20" s="1"/>
  <c r="CI381" i="20" a="1"/>
  <c r="CI381" i="20" s="1"/>
  <c r="CL384" i="20" a="1"/>
  <c r="CL384" i="20" s="1"/>
  <c r="CK383" i="20" a="1"/>
  <c r="CK383" i="20" s="1"/>
  <c r="CN386" i="20" a="1"/>
  <c r="CN386" i="20" s="1"/>
  <c r="CO387" i="20" a="1"/>
  <c r="CO387" i="20" s="1"/>
  <c r="CM385" i="20" a="1"/>
  <c r="CM385" i="20" s="1"/>
  <c r="CH380" i="20" a="1"/>
  <c r="CH380" i="20" s="1"/>
  <c r="CL380" i="20" a="1"/>
  <c r="CL380" i="20" s="1"/>
  <c r="CO383" i="20" a="1"/>
  <c r="CO383" i="20" s="1"/>
  <c r="CN382" i="20" a="1"/>
  <c r="CN382" i="20" s="1"/>
  <c r="CM381" i="20" a="1"/>
  <c r="CM381" i="20" s="1"/>
  <c r="CI380" i="20" a="1"/>
  <c r="CI380" i="20" s="1"/>
  <c r="CK382" i="20" a="1"/>
  <c r="CK382" i="20" s="1"/>
  <c r="CJ381" i="20" a="1"/>
  <c r="CJ381" i="20" s="1"/>
  <c r="CL383" i="20" a="1"/>
  <c r="CL383" i="20" s="1"/>
  <c r="CM384" i="20" a="1"/>
  <c r="CM384" i="20" s="1"/>
  <c r="CO386" i="20" a="1"/>
  <c r="CO386" i="20" s="1"/>
  <c r="CN385" i="20" a="1"/>
  <c r="CN385" i="20" s="1"/>
  <c r="CH385" i="20" a="1"/>
  <c r="CH385" i="20" s="1"/>
  <c r="CJ387" i="20" a="1"/>
  <c r="CJ387" i="20" s="1"/>
  <c r="CC380" i="20" a="1"/>
  <c r="CC380" i="20" s="1"/>
  <c r="CE382" i="20" a="1"/>
  <c r="CE382" i="20" s="1"/>
  <c r="CF383" i="20" a="1"/>
  <c r="CF383" i="20" s="1"/>
  <c r="CG384" i="20" a="1"/>
  <c r="CG384" i="20" s="1"/>
  <c r="CD381" i="20" a="1"/>
  <c r="CD381" i="20" s="1"/>
  <c r="CK388" i="20" a="1"/>
  <c r="CK388" i="20" s="1"/>
  <c r="CI386" i="20" a="1"/>
  <c r="CI386" i="20" s="1"/>
  <c r="CL389" i="20" a="1"/>
  <c r="CL389" i="20" s="1"/>
  <c r="CM390" i="20" a="1"/>
  <c r="CM390" i="20" s="1"/>
  <c r="CF385" i="20" a="1"/>
  <c r="CF385" i="20" s="1"/>
  <c r="CH387" i="20" a="1"/>
  <c r="CH387" i="20" s="1"/>
  <c r="CG386" i="20" a="1"/>
  <c r="CG386" i="20" s="1"/>
  <c r="CA380" i="20" a="1"/>
  <c r="CA380" i="20" s="1"/>
  <c r="CC382" i="20" a="1"/>
  <c r="CC382" i="20" s="1"/>
  <c r="CD383" i="20" a="1"/>
  <c r="CD383" i="20" s="1"/>
  <c r="CI388" i="20" a="1"/>
  <c r="CI388" i="20" s="1"/>
  <c r="CB381" i="20" a="1"/>
  <c r="CB381" i="20" s="1"/>
  <c r="CJ389" i="20" a="1"/>
  <c r="CJ389" i="20" s="1"/>
  <c r="CE384" i="20" a="1"/>
  <c r="CE384" i="20" s="1"/>
  <c r="CK390" i="20" a="1"/>
  <c r="CK390" i="20" s="1"/>
  <c r="CF380" i="20" a="1"/>
  <c r="CF380" i="20" s="1"/>
  <c r="CI383" i="20" a="1"/>
  <c r="CI383" i="20" s="1"/>
  <c r="CH382" i="20" a="1"/>
  <c r="CH382" i="20" s="1"/>
  <c r="CK385" i="20" a="1"/>
  <c r="CK385" i="20" s="1"/>
  <c r="CN388" i="20" a="1"/>
  <c r="CN388" i="20" s="1"/>
  <c r="CL386" i="20" a="1"/>
  <c r="CL386" i="20" s="1"/>
  <c r="CM387" i="20" a="1"/>
  <c r="CM387" i="20" s="1"/>
  <c r="CJ384" i="20" a="1"/>
  <c r="CJ384" i="20" s="1"/>
  <c r="CG381" i="20" a="1"/>
  <c r="CG381" i="20" s="1"/>
  <c r="CO389" i="20" a="1"/>
  <c r="CO389" i="20" s="1"/>
  <c r="AD387" i="20" a="1"/>
  <c r="AD387" i="20" s="1"/>
  <c r="AE388" i="20" a="1"/>
  <c r="AE388" i="20" s="1"/>
  <c r="AB385" i="20" a="1"/>
  <c r="AB385" i="20" s="1"/>
  <c r="AC386" i="20" a="1"/>
  <c r="AC386" i="20" s="1"/>
  <c r="Z383" i="20" a="1"/>
  <c r="Z383" i="20" s="1"/>
  <c r="AA384" i="20" a="1"/>
  <c r="AA384" i="20" s="1"/>
  <c r="X381" i="20" a="1"/>
  <c r="X381" i="20" s="1"/>
  <c r="Y382" i="20" a="1"/>
  <c r="Y382" i="20" s="1"/>
  <c r="F198" i="25"/>
  <c r="W380" i="20" a="1"/>
  <c r="W380" i="20" s="1"/>
  <c r="CL331" i="20" a="1"/>
  <c r="CL331" i="20" s="1"/>
  <c r="CL330" i="20" a="1"/>
  <c r="CL330" i="20" s="1"/>
  <c r="CN344" i="20" a="1"/>
  <c r="CN344" i="20" s="1"/>
  <c r="CN336" i="20" a="1"/>
  <c r="CN336" i="20" s="1"/>
  <c r="CL336" i="20" a="1"/>
  <c r="CL336" i="20" s="1"/>
  <c r="CO339" i="20" a="1"/>
  <c r="CO339" i="20" s="1"/>
  <c r="CN345" i="20" a="1"/>
  <c r="CN345" i="20" s="1"/>
  <c r="CL345" i="20" a="1"/>
  <c r="CL345" i="20" s="1"/>
  <c r="CN342" i="20" a="1"/>
  <c r="CN342" i="20" s="1"/>
  <c r="CL335" i="20" a="1"/>
  <c r="CL335" i="20" s="1"/>
  <c r="CN343" i="20" a="1"/>
  <c r="CN343" i="20" s="1"/>
  <c r="CO331" i="20" a="1"/>
  <c r="CO331" i="20" s="1"/>
  <c r="CN331" i="20" a="1"/>
  <c r="CN331" i="20" s="1"/>
  <c r="CN328" i="20" a="1"/>
  <c r="CN328" i="20" s="1"/>
  <c r="CN330" i="20" a="1"/>
  <c r="CN330" i="20" s="1"/>
  <c r="CL338" i="20" a="1"/>
  <c r="CL338" i="20" s="1"/>
  <c r="CM333" i="20" a="1"/>
  <c r="CM333" i="20" s="1"/>
  <c r="CO336" i="20" a="1"/>
  <c r="CO336" i="20" s="1"/>
  <c r="CL334" i="20" a="1"/>
  <c r="CL334" i="20" s="1"/>
  <c r="CL337" i="20" a="1"/>
  <c r="CL337" i="20" s="1"/>
  <c r="CL343" i="20" a="1"/>
  <c r="CL343" i="20" s="1"/>
  <c r="CM328" i="20" a="1"/>
  <c r="CM328" i="20" s="1"/>
  <c r="CO333" i="20" a="1"/>
  <c r="CO333" i="20" s="1"/>
  <c r="CL332" i="20" a="1"/>
  <c r="CL332" i="20" s="1"/>
  <c r="CL341" i="20" a="1"/>
  <c r="CL341" i="20" s="1"/>
  <c r="CL344" i="20" a="1"/>
  <c r="CL344" i="20" s="1"/>
  <c r="CO340" i="20" a="1"/>
  <c r="CO340" i="20" s="1"/>
  <c r="CN341" i="20" a="1"/>
  <c r="CN341" i="20" s="1"/>
  <c r="CM339" i="20" a="1"/>
  <c r="CM339" i="20" s="1"/>
  <c r="CM331" i="20" a="1"/>
  <c r="CM331" i="20" s="1"/>
  <c r="CM334" i="20" a="1"/>
  <c r="CM334" i="20" s="1"/>
  <c r="CO338" i="20" a="1"/>
  <c r="CO338" i="20" s="1"/>
  <c r="CM337" i="20" a="1"/>
  <c r="CM337" i="20" s="1"/>
  <c r="CL340" i="20" a="1"/>
  <c r="CL340" i="20" s="1"/>
  <c r="CO343" i="20" a="1"/>
  <c r="CO343" i="20" s="1"/>
  <c r="CL329" i="20" a="1"/>
  <c r="CL329" i="20" s="1"/>
  <c r="CM329" i="20" a="1"/>
  <c r="CM329" i="20" s="1"/>
  <c r="CN333" i="20" a="1"/>
  <c r="CN333" i="20" s="1"/>
  <c r="CO337" i="20" a="1"/>
  <c r="CO337" i="20" s="1"/>
  <c r="CN329" i="20" a="1"/>
  <c r="CN329" i="20" s="1"/>
  <c r="CL328" i="20" a="1"/>
  <c r="CL328" i="20" s="1"/>
  <c r="CL339" i="20" a="1"/>
  <c r="CL339" i="20" s="1"/>
  <c r="CN334" i="20" a="1"/>
  <c r="CN334" i="20" s="1"/>
  <c r="CM336" i="20" a="1"/>
  <c r="CM336" i="20" s="1"/>
  <c r="CM343" i="20" a="1"/>
  <c r="CM343" i="20" s="1"/>
  <c r="CM338" i="20" a="1"/>
  <c r="CM338" i="20" s="1"/>
  <c r="CO344" i="20" a="1"/>
  <c r="CO344" i="20" s="1"/>
  <c r="CM335" i="20" a="1"/>
  <c r="CM335" i="20" s="1"/>
  <c r="CM344" i="20" a="1"/>
  <c r="CM344" i="20" s="1"/>
  <c r="CM345" i="20" a="1"/>
  <c r="CM345" i="20" s="1"/>
  <c r="CN340" i="20" a="1"/>
  <c r="CN340" i="20" s="1"/>
  <c r="CO342" i="20" a="1"/>
  <c r="CO342" i="20" s="1"/>
  <c r="CM330" i="20" a="1"/>
  <c r="CM330" i="20" s="1"/>
  <c r="CO330" i="20" a="1"/>
  <c r="CO330" i="20" s="1"/>
  <c r="CN332" i="20" a="1"/>
  <c r="CN332" i="20" s="1"/>
  <c r="CN338" i="20" a="1"/>
  <c r="CN338" i="20" s="1"/>
  <c r="CM342" i="20" a="1"/>
  <c r="CM342" i="20" s="1"/>
  <c r="CM341" i="20" a="1"/>
  <c r="CM341" i="20" s="1"/>
  <c r="CM332" i="20" a="1"/>
  <c r="CM332" i="20" s="1"/>
  <c r="CO332" i="20" a="1"/>
  <c r="CO332" i="20" s="1"/>
  <c r="CO329" i="20" a="1"/>
  <c r="CO329" i="20" s="1"/>
  <c r="CO334" i="20" a="1"/>
  <c r="CO334" i="20" s="1"/>
  <c r="CN335" i="20" a="1"/>
  <c r="CN335" i="20" s="1"/>
  <c r="CO335" i="20" a="1"/>
  <c r="CO335" i="20" s="1"/>
  <c r="CL342" i="20" a="1"/>
  <c r="CL342" i="20" s="1"/>
  <c r="CN339" i="20" a="1"/>
  <c r="CN339" i="20" s="1"/>
  <c r="CO328" i="20" a="1"/>
  <c r="CO328" i="20" s="1"/>
  <c r="CL333" i="20" a="1"/>
  <c r="CL333" i="20" s="1"/>
  <c r="CO345" i="20" a="1"/>
  <c r="CO345" i="20" s="1"/>
  <c r="CN337" i="20" a="1"/>
  <c r="CN337" i="20" s="1"/>
  <c r="CO341" i="20" a="1"/>
  <c r="CO341" i="20" s="1"/>
  <c r="CM340" i="20" a="1"/>
  <c r="CM340" i="20" s="1"/>
  <c r="AK184" i="20" a="1"/>
  <c r="AK184" i="20" s="1"/>
  <c r="AK193" i="20" s="1"/>
  <c r="AI184" i="20" a="1"/>
  <c r="AI184" i="20" s="1"/>
  <c r="AI193" i="20" s="1"/>
  <c r="AC184" i="20" a="1"/>
  <c r="AC184" i="20" s="1"/>
  <c r="AC193" i="20" s="1"/>
  <c r="AB184" i="20" a="1"/>
  <c r="AB184" i="20" s="1"/>
  <c r="AB193" i="20" s="1"/>
  <c r="AE184" i="20" a="1"/>
  <c r="AE184" i="20" s="1"/>
  <c r="AE193" i="20" s="1"/>
  <c r="AD184" i="20" a="1"/>
  <c r="AD184" i="20" s="1"/>
  <c r="AD193" i="20" s="1"/>
  <c r="AA184" i="20" a="1"/>
  <c r="AA184" i="20" s="1"/>
  <c r="AA193" i="20" s="1"/>
  <c r="X184" i="20" a="1"/>
  <c r="X184" i="20" s="1"/>
  <c r="X263" i="20" s="1"/>
  <c r="AG184" i="20" a="1"/>
  <c r="AG184" i="20" s="1"/>
  <c r="AG193" i="20" s="1"/>
  <c r="Y184" i="20" a="1"/>
  <c r="Y184" i="20" s="1"/>
  <c r="Y263" i="20" s="1"/>
  <c r="AF184" i="20" a="1"/>
  <c r="AF184" i="20" s="1"/>
  <c r="AF193" i="20" s="1"/>
  <c r="AH184" i="20" a="1"/>
  <c r="AH184" i="20" s="1"/>
  <c r="AH193" i="20" s="1"/>
  <c r="W184" i="20" a="1"/>
  <c r="W184" i="20" s="1"/>
  <c r="W263" i="20" s="1"/>
  <c r="AJ184" i="20" a="1"/>
  <c r="AJ184" i="20" s="1"/>
  <c r="AJ193" i="20" s="1"/>
  <c r="Z184" i="20" a="1"/>
  <c r="Z184" i="20" s="1"/>
  <c r="Z263" i="20" s="1"/>
  <c r="V193" i="20"/>
  <c r="M129" i="25"/>
  <c r="M166" i="20" s="1"/>
  <c r="S129" i="25"/>
  <c r="S166" i="20" s="1"/>
  <c r="I129" i="25"/>
  <c r="I166" i="20" s="1"/>
  <c r="T129" i="25"/>
  <c r="T166" i="20" s="1"/>
  <c r="J129" i="25"/>
  <c r="J166" i="20" s="1"/>
  <c r="BW129" i="25"/>
  <c r="BW166" i="20" s="1"/>
  <c r="AT129" i="25"/>
  <c r="AT166" i="20" s="1"/>
  <c r="CJ129" i="25"/>
  <c r="CJ166" i="20" s="1"/>
  <c r="V261" i="25"/>
  <c r="V168" i="20" s="1"/>
  <c r="U129" i="25"/>
  <c r="U166" i="20" s="1"/>
  <c r="CG129" i="25"/>
  <c r="CG166" i="20" s="1"/>
  <c r="AZ129" i="25"/>
  <c r="AZ166" i="20" s="1"/>
  <c r="S261" i="25"/>
  <c r="S168" i="20" s="1"/>
  <c r="Y129" i="25"/>
  <c r="Y166" i="20" s="1"/>
  <c r="AA129" i="25"/>
  <c r="AA166" i="20" s="1"/>
  <c r="CO129" i="25"/>
  <c r="CO166" i="20" s="1"/>
  <c r="AX129" i="25"/>
  <c r="AX166" i="20" s="1"/>
  <c r="AG129" i="25"/>
  <c r="AG166" i="20" s="1"/>
  <c r="AM129" i="25"/>
  <c r="AM166" i="20" s="1"/>
  <c r="BD129" i="25"/>
  <c r="BD166" i="20" s="1"/>
  <c r="K129" i="25"/>
  <c r="K166" i="20" s="1"/>
  <c r="BA129" i="25"/>
  <c r="BA166" i="20" s="1"/>
  <c r="AS129" i="25"/>
  <c r="AS166" i="20" s="1"/>
  <c r="BU129" i="25"/>
  <c r="BU166" i="20" s="1"/>
  <c r="Z129" i="25"/>
  <c r="Z166" i="20" s="1"/>
  <c r="CK129" i="25"/>
  <c r="CK166" i="20" s="1"/>
  <c r="AQ129" i="25"/>
  <c r="AQ166" i="20" s="1"/>
  <c r="BT129" i="25"/>
  <c r="BT166" i="20" s="1"/>
  <c r="BV129" i="25"/>
  <c r="BV166" i="20" s="1"/>
  <c r="BZ129" i="25"/>
  <c r="BZ166" i="20" s="1"/>
  <c r="BN129" i="25"/>
  <c r="BN166" i="20" s="1"/>
  <c r="AY129" i="25"/>
  <c r="AY166" i="20" s="1"/>
  <c r="AR129" i="25"/>
  <c r="AR166" i="20" s="1"/>
  <c r="N129" i="25"/>
  <c r="N166" i="20" s="1"/>
  <c r="CB129" i="25"/>
  <c r="CB166" i="20" s="1"/>
  <c r="K261" i="25"/>
  <c r="K168" i="20" s="1"/>
  <c r="H261" i="25"/>
  <c r="H168" i="20" s="1"/>
  <c r="BE261" i="25"/>
  <c r="BE168" i="20" s="1"/>
  <c r="H129" i="25"/>
  <c r="H166" i="20" s="1"/>
  <c r="AI129" i="25"/>
  <c r="AI166" i="20" s="1"/>
  <c r="BH129" i="25"/>
  <c r="BH166" i="20" s="1"/>
  <c r="AL129" i="25"/>
  <c r="AL166" i="20" s="1"/>
  <c r="BJ129" i="25"/>
  <c r="BJ166" i="20" s="1"/>
  <c r="AN129" i="25"/>
  <c r="AN166" i="20" s="1"/>
  <c r="CL129" i="25"/>
  <c r="CL166" i="20" s="1"/>
  <c r="BB129" i="25"/>
  <c r="BB166" i="20" s="1"/>
  <c r="E129" i="25"/>
  <c r="E166" i="20" s="1"/>
  <c r="AU129" i="25"/>
  <c r="AU166" i="20" s="1"/>
  <c r="L129" i="25"/>
  <c r="L166" i="20" s="1"/>
  <c r="CD129" i="25"/>
  <c r="CD166" i="20" s="1"/>
  <c r="BZ261" i="25"/>
  <c r="BZ168" i="20" s="1"/>
  <c r="G129" i="25"/>
  <c r="G166" i="20" s="1"/>
  <c r="BK129" i="25"/>
  <c r="BK166" i="20" s="1"/>
  <c r="AX261" i="25"/>
  <c r="AX168" i="20" s="1"/>
  <c r="AB261" i="25"/>
  <c r="AB168" i="20" s="1"/>
  <c r="Y261" i="25"/>
  <c r="Y168" i="20" s="1"/>
  <c r="F261" i="25"/>
  <c r="F168" i="20" s="1"/>
  <c r="BR261" i="25"/>
  <c r="BR168" i="20" s="1"/>
  <c r="AJ261" i="25"/>
  <c r="AJ168" i="20" s="1"/>
  <c r="AM261" i="25"/>
  <c r="AM168" i="20" s="1"/>
  <c r="CM261" i="25"/>
  <c r="CM168" i="20" s="1"/>
  <c r="AC129" i="25"/>
  <c r="AC166" i="20" s="1"/>
  <c r="R129" i="25"/>
  <c r="R166" i="20" s="1"/>
  <c r="AK129" i="25"/>
  <c r="AK166" i="20" s="1"/>
  <c r="O129" i="25"/>
  <c r="O166" i="20" s="1"/>
  <c r="CN129" i="25"/>
  <c r="CN166" i="20" s="1"/>
  <c r="AP261" i="25"/>
  <c r="AP168" i="20" s="1"/>
  <c r="BP129" i="25"/>
  <c r="BP166" i="20" s="1"/>
  <c r="F129" i="25"/>
  <c r="F166" i="20" s="1"/>
  <c r="BC129" i="25"/>
  <c r="BC166" i="20" s="1"/>
  <c r="P129" i="25"/>
  <c r="P166" i="20" s="1"/>
  <c r="AJ129" i="25"/>
  <c r="AJ166" i="20" s="1"/>
  <c r="AT261" i="25"/>
  <c r="AT168" i="20" s="1"/>
  <c r="Q129" i="25"/>
  <c r="Q166" i="20" s="1"/>
  <c r="AD129" i="25"/>
  <c r="AD166" i="20" s="1"/>
  <c r="CM129" i="25"/>
  <c r="CM166" i="20" s="1"/>
  <c r="BF261" i="25"/>
  <c r="BF168" i="20" s="1"/>
  <c r="AS261" i="25"/>
  <c r="AS168" i="20" s="1"/>
  <c r="BB261" i="25"/>
  <c r="BB168" i="20" s="1"/>
  <c r="CG261" i="25"/>
  <c r="CG168" i="20" s="1"/>
  <c r="BN261" i="25"/>
  <c r="BN168" i="20" s="1"/>
  <c r="BS261" i="25"/>
  <c r="BS168" i="20" s="1"/>
  <c r="CD261" i="25"/>
  <c r="CD168" i="20" s="1"/>
  <c r="BJ261" i="25"/>
  <c r="BJ168" i="20" s="1"/>
  <c r="AN261" i="25"/>
  <c r="AN168" i="20" s="1"/>
  <c r="BV261" i="25"/>
  <c r="BV168" i="20" s="1"/>
  <c r="AZ261" i="25"/>
  <c r="AZ168" i="20" s="1"/>
  <c r="CJ261" i="25"/>
  <c r="CJ168" i="20" s="1"/>
  <c r="AQ261" i="25"/>
  <c r="AQ168" i="20" s="1"/>
  <c r="CN261" i="25"/>
  <c r="CN168" i="20" s="1"/>
  <c r="CH261" i="25"/>
  <c r="CH168" i="20" s="1"/>
  <c r="BL261" i="25"/>
  <c r="BL168" i="20" s="1"/>
  <c r="BC261" i="25"/>
  <c r="BC168" i="20" s="1"/>
  <c r="I261" i="25"/>
  <c r="I168" i="20" s="1"/>
  <c r="L261" i="25"/>
  <c r="L168" i="20" s="1"/>
  <c r="AK261" i="25"/>
  <c r="AK168" i="20" s="1"/>
  <c r="O261" i="25"/>
  <c r="O168" i="20" s="1"/>
  <c r="BX261" i="25"/>
  <c r="BX168" i="20" s="1"/>
  <c r="R261" i="25"/>
  <c r="R168" i="20" s="1"/>
  <c r="BO261" i="25"/>
  <c r="BO168" i="20" s="1"/>
  <c r="U261" i="25"/>
  <c r="U168" i="20" s="1"/>
  <c r="X261" i="25"/>
  <c r="X168" i="20" s="1"/>
  <c r="AA261" i="25"/>
  <c r="AA168" i="20" s="1"/>
  <c r="E261" i="25"/>
  <c r="E168" i="20" s="1"/>
  <c r="AD261" i="25"/>
  <c r="AD168" i="20" s="1"/>
  <c r="CA261" i="25"/>
  <c r="CA168" i="20" s="1"/>
  <c r="AG261" i="25"/>
  <c r="AG168" i="20" s="1"/>
  <c r="CK261" i="25"/>
  <c r="CK168" i="20" s="1"/>
  <c r="P261" i="25"/>
  <c r="P168" i="20" s="1"/>
  <c r="AE261" i="25"/>
  <c r="AE168" i="20" s="1"/>
  <c r="CB261" i="25"/>
  <c r="CB168" i="20" s="1"/>
  <c r="BI129" i="25"/>
  <c r="BI166" i="20" s="1"/>
  <c r="AW129" i="25"/>
  <c r="AW166" i="20" s="1"/>
  <c r="BP261" i="25"/>
  <c r="BP168" i="20" s="1"/>
  <c r="M261" i="25"/>
  <c r="M168" i="20" s="1"/>
  <c r="AO129" i="25"/>
  <c r="AO166" i="20" s="1"/>
  <c r="Q261" i="25"/>
  <c r="Q168" i="20" s="1"/>
  <c r="BQ129" i="25"/>
  <c r="BQ166" i="20" s="1"/>
  <c r="BF129" i="25"/>
  <c r="BF166" i="20" s="1"/>
  <c r="AW261" i="25"/>
  <c r="AW168" i="20" s="1"/>
  <c r="AV261" i="25"/>
  <c r="AV168" i="20" s="1"/>
  <c r="AY261" i="25"/>
  <c r="AY168" i="20" s="1"/>
  <c r="AC261" i="25"/>
  <c r="AC168" i="20" s="1"/>
  <c r="W261" i="25"/>
  <c r="W168" i="20" s="1"/>
  <c r="BI261" i="25"/>
  <c r="BI168" i="20" s="1"/>
  <c r="BH261" i="25"/>
  <c r="BH168" i="20" s="1"/>
  <c r="BK261" i="25"/>
  <c r="BK168" i="20" s="1"/>
  <c r="AO261" i="25"/>
  <c r="AO168" i="20" s="1"/>
  <c r="T261" i="25"/>
  <c r="T168" i="20" s="1"/>
  <c r="BQ261" i="25"/>
  <c r="BQ168" i="20" s="1"/>
  <c r="AI261" i="25"/>
  <c r="AI168" i="20" s="1"/>
  <c r="BU261" i="25"/>
  <c r="BU168" i="20" s="1"/>
  <c r="BT261" i="25"/>
  <c r="BT168" i="20" s="1"/>
  <c r="N261" i="25"/>
  <c r="N168" i="20" s="1"/>
  <c r="BW261" i="25"/>
  <c r="BW168" i="20" s="1"/>
  <c r="BA261" i="25"/>
  <c r="BA168" i="20" s="1"/>
  <c r="AF261" i="25"/>
  <c r="AF168" i="20" s="1"/>
  <c r="CC261" i="25"/>
  <c r="CC168" i="20" s="1"/>
  <c r="AU261" i="25"/>
  <c r="AU168" i="20" s="1"/>
  <c r="CF261" i="25"/>
  <c r="CF168" i="20" s="1"/>
  <c r="Z261" i="25"/>
  <c r="Z168" i="20" s="1"/>
  <c r="CI261" i="25"/>
  <c r="CI168" i="20" s="1"/>
  <c r="BM261" i="25"/>
  <c r="BM168" i="20" s="1"/>
  <c r="CL261" i="25"/>
  <c r="CL168" i="20" s="1"/>
  <c r="AR261" i="25"/>
  <c r="AR168" i="20" s="1"/>
  <c r="CO261" i="25"/>
  <c r="CO168" i="20" s="1"/>
  <c r="BG261" i="25"/>
  <c r="BG168" i="20" s="1"/>
  <c r="J261" i="25"/>
  <c r="J168" i="20" s="1"/>
  <c r="AL261" i="25"/>
  <c r="AL168" i="20" s="1"/>
  <c r="BY261" i="25"/>
  <c r="BY168" i="20" s="1"/>
  <c r="G261" i="25"/>
  <c r="G168" i="20" s="1"/>
  <c r="BD261" i="25"/>
  <c r="BD168" i="20" s="1"/>
  <c r="H277" i="25"/>
  <c r="F278" i="25"/>
  <c r="G278" i="25" s="1"/>
  <c r="F271" i="25"/>
  <c r="G271" i="25" s="1"/>
  <c r="F292" i="25"/>
  <c r="F272" i="25"/>
  <c r="G272" i="25" s="1"/>
  <c r="F274" i="25"/>
  <c r="F285" i="25"/>
  <c r="F267" i="25"/>
  <c r="I289" i="25"/>
  <c r="F268" i="25"/>
  <c r="F288" i="25"/>
  <c r="F293" i="25"/>
  <c r="F283" i="25"/>
  <c r="H276" i="25"/>
  <c r="G281" i="25"/>
  <c r="F280" i="25"/>
  <c r="G273" i="25"/>
  <c r="G290" i="25"/>
  <c r="G282" i="25"/>
  <c r="F270" i="25"/>
  <c r="F287" i="25"/>
  <c r="G269" i="25"/>
  <c r="F275" i="25"/>
  <c r="F291" i="25"/>
  <c r="G279" i="25"/>
  <c r="F284" i="25"/>
  <c r="F286" i="25"/>
  <c r="AF129" i="25"/>
  <c r="AF166" i="20" s="1"/>
  <c r="CE129" i="25"/>
  <c r="CE166" i="20" s="1"/>
  <c r="CI129" i="25"/>
  <c r="CI166" i="20" s="1"/>
  <c r="BS129" i="25"/>
  <c r="BS166" i="20" s="1"/>
  <c r="X129" i="25"/>
  <c r="X166" i="20" s="1"/>
  <c r="AB129" i="25"/>
  <c r="AB166" i="20" s="1"/>
  <c r="BR194" i="25"/>
  <c r="BR167" i="20" s="1"/>
  <c r="AV194" i="25"/>
  <c r="AV167" i="20" s="1"/>
  <c r="AG194" i="25"/>
  <c r="AG167" i="20" s="1"/>
  <c r="E194" i="25"/>
  <c r="E167" i="20" s="1"/>
  <c r="AP194" i="25"/>
  <c r="AP167" i="20" s="1"/>
  <c r="CA194" i="25"/>
  <c r="CA167" i="20" s="1"/>
  <c r="BB194" i="25"/>
  <c r="BB167" i="20" s="1"/>
  <c r="CM194" i="25"/>
  <c r="CM167" i="20" s="1"/>
  <c r="BE129" i="25"/>
  <c r="BE166" i="20" s="1"/>
  <c r="W129" i="25"/>
  <c r="W166" i="20" s="1"/>
  <c r="AH129" i="25"/>
  <c r="AH166" i="20" s="1"/>
  <c r="AV129" i="25"/>
  <c r="AV166" i="20" s="1"/>
  <c r="AP129" i="25"/>
  <c r="AP166" i="20" s="1"/>
  <c r="AE129" i="25"/>
  <c r="AE166" i="20" s="1"/>
  <c r="CH129" i="25"/>
  <c r="CH166" i="20" s="1"/>
  <c r="BG129" i="25"/>
  <c r="BG166" i="20" s="1"/>
  <c r="BR129" i="25"/>
  <c r="BR166" i="20" s="1"/>
  <c r="CF129" i="25"/>
  <c r="CF166" i="20" s="1"/>
  <c r="BE194" i="25"/>
  <c r="BE167" i="20" s="1"/>
  <c r="BK194" i="25"/>
  <c r="BK167" i="20" s="1"/>
  <c r="K194" i="25"/>
  <c r="K167" i="20" s="1"/>
  <c r="BH194" i="25"/>
  <c r="BH167" i="20" s="1"/>
  <c r="N194" i="25"/>
  <c r="N167" i="20" s="1"/>
  <c r="Q194" i="25"/>
  <c r="Q167" i="20" s="1"/>
  <c r="AS194" i="25"/>
  <c r="AS167" i="20" s="1"/>
  <c r="BW194" i="25"/>
  <c r="BW167" i="20" s="1"/>
  <c r="CI194" i="25"/>
  <c r="CI167" i="20" s="1"/>
  <c r="AI194" i="25"/>
  <c r="AI167" i="20" s="1"/>
  <c r="CF194" i="25"/>
  <c r="CF167" i="20" s="1"/>
  <c r="AL194" i="25"/>
  <c r="AL167" i="20" s="1"/>
  <c r="BQ194" i="25"/>
  <c r="BQ167" i="20" s="1"/>
  <c r="AO194" i="25"/>
  <c r="AO167" i="20" s="1"/>
  <c r="BZ194" i="25"/>
  <c r="BZ167" i="20" s="1"/>
  <c r="T194" i="25"/>
  <c r="T167" i="20" s="1"/>
  <c r="CO194" i="25"/>
  <c r="CO167" i="20" s="1"/>
  <c r="CL194" i="25"/>
  <c r="CL167" i="20" s="1"/>
  <c r="BG194" i="25"/>
  <c r="BG167" i="20" s="1"/>
  <c r="M194" i="25"/>
  <c r="M167" i="20" s="1"/>
  <c r="BJ194" i="25"/>
  <c r="BJ167" i="20" s="1"/>
  <c r="BM194" i="25"/>
  <c r="BM167" i="20" s="1"/>
  <c r="CD194" i="25"/>
  <c r="CD167" i="20" s="1"/>
  <c r="AJ194" i="25"/>
  <c r="AJ167" i="20" s="1"/>
  <c r="AY194" i="25"/>
  <c r="AY167" i="20" s="1"/>
  <c r="AU194" i="25"/>
  <c r="AU167" i="20" s="1"/>
  <c r="AX194" i="25"/>
  <c r="AX167" i="20" s="1"/>
  <c r="BA194" i="25"/>
  <c r="BA167" i="20" s="1"/>
  <c r="AF194" i="25"/>
  <c r="AF167" i="20" s="1"/>
  <c r="J194" i="25"/>
  <c r="J167" i="20" s="1"/>
  <c r="AR194" i="25"/>
  <c r="AR167" i="20" s="1"/>
  <c r="G194" i="25"/>
  <c r="G167" i="20" s="1"/>
  <c r="CG194" i="25"/>
  <c r="CG167" i="20" s="1"/>
  <c r="V194" i="25"/>
  <c r="V167" i="20" s="1"/>
  <c r="W194" i="25"/>
  <c r="W167" i="20" s="1"/>
  <c r="BT194" i="25"/>
  <c r="BT167" i="20" s="1"/>
  <c r="Z194" i="25"/>
  <c r="Z167" i="20" s="1"/>
  <c r="AC194" i="25"/>
  <c r="AC167" i="20" s="1"/>
  <c r="BN194" i="25"/>
  <c r="BN167" i="20" s="1"/>
  <c r="H194" i="25"/>
  <c r="H167" i="20" s="1"/>
  <c r="CJ194" i="25"/>
  <c r="CJ167" i="20" s="1"/>
  <c r="AD194" i="25"/>
  <c r="AD167" i="20" s="1"/>
  <c r="X194" i="25"/>
  <c r="X167" i="20" s="1"/>
  <c r="BU194" i="25"/>
  <c r="BU167" i="20" s="1"/>
  <c r="AN194" i="25"/>
  <c r="AN167" i="20" s="1"/>
  <c r="AM194" i="25"/>
  <c r="AM167" i="20" s="1"/>
  <c r="BX194" i="25"/>
  <c r="BX167" i="20" s="1"/>
  <c r="R194" i="25"/>
  <c r="R167" i="20" s="1"/>
  <c r="BC194" i="25"/>
  <c r="BC167" i="20" s="1"/>
  <c r="BO194" i="25"/>
  <c r="BO167" i="20" s="1"/>
  <c r="U194" i="25"/>
  <c r="U167" i="20" s="1"/>
  <c r="BS194" i="25"/>
  <c r="BS167" i="20" s="1"/>
  <c r="Y194" i="25"/>
  <c r="Y167" i="20" s="1"/>
  <c r="BV194" i="25"/>
  <c r="BV167" i="20" s="1"/>
  <c r="BY194" i="25"/>
  <c r="BY167" i="20" s="1"/>
  <c r="BD194" i="25"/>
  <c r="BD167" i="20" s="1"/>
  <c r="AH194" i="25"/>
  <c r="AH167" i="20" s="1"/>
  <c r="CE194" i="25"/>
  <c r="CE167" i="20" s="1"/>
  <c r="AK194" i="25"/>
  <c r="AK167" i="20" s="1"/>
  <c r="CH194" i="25"/>
  <c r="CH167" i="20" s="1"/>
  <c r="CK194" i="25"/>
  <c r="CK167" i="20" s="1"/>
  <c r="S194" i="25"/>
  <c r="S167" i="20" s="1"/>
  <c r="BP194" i="25"/>
  <c r="BP167" i="20" s="1"/>
  <c r="AT194" i="25"/>
  <c r="AT167" i="20" s="1"/>
  <c r="AW194" i="25"/>
  <c r="AW167" i="20" s="1"/>
  <c r="P194" i="25"/>
  <c r="P167" i="20" s="1"/>
  <c r="O194" i="25"/>
  <c r="O167" i="20" s="1"/>
  <c r="AZ194" i="25"/>
  <c r="AZ167" i="20" s="1"/>
  <c r="I194" i="25"/>
  <c r="I167" i="20" s="1"/>
  <c r="AE194" i="25"/>
  <c r="AE167" i="20" s="1"/>
  <c r="CB194" i="25"/>
  <c r="CB167" i="20" s="1"/>
  <c r="BF194" i="25"/>
  <c r="BF167" i="20" s="1"/>
  <c r="L194" i="25"/>
  <c r="L167" i="20" s="1"/>
  <c r="BI194" i="25"/>
  <c r="BI167" i="20" s="1"/>
  <c r="AB194" i="25"/>
  <c r="AB167" i="20" s="1"/>
  <c r="AA194" i="25"/>
  <c r="AA167" i="20" s="1"/>
  <c r="BL194" i="25"/>
  <c r="BL167" i="20" s="1"/>
  <c r="F194" i="25"/>
  <c r="F167" i="20" s="1"/>
  <c r="AQ194" i="25"/>
  <c r="AQ167" i="20" s="1"/>
  <c r="CN194" i="25"/>
  <c r="CN167" i="20" s="1"/>
  <c r="G200" i="25"/>
  <c r="G203" i="25"/>
  <c r="F202" i="25"/>
  <c r="F212" i="25"/>
  <c r="F199" i="25"/>
  <c r="G205" i="25"/>
  <c r="H205" i="25" s="1"/>
  <c r="F218" i="25"/>
  <c r="G218" i="25" s="1"/>
  <c r="G208" i="25"/>
  <c r="F214" i="25"/>
  <c r="G214" i="25" s="1"/>
  <c r="F221" i="25"/>
  <c r="G221" i="25" s="1"/>
  <c r="F210" i="25"/>
  <c r="F204" i="25"/>
  <c r="F201" i="25"/>
  <c r="F207" i="25"/>
  <c r="F206" i="25"/>
  <c r="G226" i="25"/>
  <c r="G224" i="25"/>
  <c r="G222" i="25"/>
  <c r="H215" i="25"/>
  <c r="F213" i="25"/>
  <c r="F211" i="25"/>
  <c r="F225" i="25"/>
  <c r="F216" i="25"/>
  <c r="G220" i="25"/>
  <c r="F217" i="25"/>
  <c r="G209" i="25"/>
  <c r="F219" i="25"/>
  <c r="F223" i="25"/>
  <c r="CA97" i="31"/>
  <c r="CA150" i="31" s="1" a="1"/>
  <c r="CA150" i="31" s="1"/>
  <c r="BQ57" i="31"/>
  <c r="Z131" i="31"/>
  <c r="Y153" i="31"/>
  <c r="X75" i="31"/>
  <c r="X82" i="31"/>
  <c r="X84" i="31" s="1"/>
  <c r="X85" i="31" s="1"/>
  <c r="X203" i="31" s="1" a="1"/>
  <c r="X203" i="31" s="1"/>
  <c r="Z44" i="31"/>
  <c r="Y66" i="31"/>
  <c r="BS80" i="31"/>
  <c r="AU83" i="31"/>
  <c r="AY83" i="31"/>
  <c r="BN83" i="31"/>
  <c r="BC83" i="31"/>
  <c r="BG83" i="31"/>
  <c r="AN83" i="31"/>
  <c r="BM83" i="31"/>
  <c r="BK83" i="31"/>
  <c r="BD83" i="31"/>
  <c r="BQ79" i="31"/>
  <c r="BE83" i="31"/>
  <c r="AZ141" i="31"/>
  <c r="AL83" i="31"/>
  <c r="AO83" i="31"/>
  <c r="BI83" i="31"/>
  <c r="BL83" i="31"/>
  <c r="BO83" i="31"/>
  <c r="BR105" i="31"/>
  <c r="BP83" i="31"/>
  <c r="AV83" i="31"/>
  <c r="BR51" i="31" a="1"/>
  <c r="BR51" i="31" s="1"/>
  <c r="BB83" i="31"/>
  <c r="AZ109" i="31"/>
  <c r="AZ110" i="31"/>
  <c r="AZ140" i="31"/>
  <c r="AZ83" i="31"/>
  <c r="BU52" i="31" a="1"/>
  <c r="BU52" i="31" s="1"/>
  <c r="BT54" i="31"/>
  <c r="BT52" i="31" a="1"/>
  <c r="BT52" i="31" s="1"/>
  <c r="BJ83" i="31"/>
  <c r="AX83" i="31"/>
  <c r="AK83" i="31"/>
  <c r="AQ83" i="31"/>
  <c r="AR83" i="31"/>
  <c r="AJ83" i="31"/>
  <c r="AM83" i="31"/>
  <c r="BH83" i="31"/>
  <c r="AT83" i="31"/>
  <c r="BR106" i="31"/>
  <c r="BF83" i="31"/>
  <c r="BS53" i="31"/>
  <c r="BS55" i="31"/>
  <c r="AP83" i="31"/>
  <c r="AW83" i="31"/>
  <c r="AS83" i="31"/>
  <c r="BA83" i="31"/>
  <c r="CH36" i="31"/>
  <c r="CH39" i="31" s="1"/>
  <c r="CH124" i="31"/>
  <c r="CH127" i="31" s="1"/>
  <c r="CH123" i="31"/>
  <c r="CH37" i="31"/>
  <c r="CH40" i="31" s="1"/>
  <c r="X169" i="31"/>
  <c r="X162" i="31"/>
  <c r="W184" i="31"/>
  <c r="W194" i="31" s="1"/>
  <c r="O86" i="31"/>
  <c r="Q86" i="31"/>
  <c r="V86" i="31"/>
  <c r="J86" i="31"/>
  <c r="P86" i="31"/>
  <c r="N86" i="31"/>
  <c r="L86" i="31"/>
  <c r="R86" i="31"/>
  <c r="W86" i="31"/>
  <c r="K86" i="31"/>
  <c r="T86" i="31"/>
  <c r="I86" i="31"/>
  <c r="H86" i="31"/>
  <c r="S86" i="31"/>
  <c r="M86" i="31"/>
  <c r="U86" i="31"/>
  <c r="G86" i="31"/>
  <c r="BZ154" i="31"/>
  <c r="BW154" i="31"/>
  <c r="BX154" i="31"/>
  <c r="BU154" i="31"/>
  <c r="BT154" i="31"/>
  <c r="BY154" i="31"/>
  <c r="AC155" i="31"/>
  <c r="AV159" i="31"/>
  <c r="AF154" i="31"/>
  <c r="AG154" i="31"/>
  <c r="AD154" i="31"/>
  <c r="AB155" i="31"/>
  <c r="AU159" i="31"/>
  <c r="Y155" i="31"/>
  <c r="AM159" i="31"/>
  <c r="AQ159" i="31"/>
  <c r="AF159" i="31"/>
  <c r="AR159" i="31"/>
  <c r="AO159" i="31"/>
  <c r="AP159" i="31"/>
  <c r="Y159" i="31"/>
  <c r="AL159" i="31"/>
  <c r="AJ159" i="31"/>
  <c r="Z159" i="31"/>
  <c r="AN159" i="31"/>
  <c r="AK159" i="31"/>
  <c r="AI159" i="31"/>
  <c r="AH159" i="31"/>
  <c r="AA159" i="31"/>
  <c r="AE159" i="31"/>
  <c r="AG159" i="31"/>
  <c r="AB159" i="31"/>
  <c r="AC159" i="31"/>
  <c r="AD159" i="31"/>
  <c r="AE154" i="31"/>
  <c r="Z155" i="31"/>
  <c r="AS159" i="31"/>
  <c r="AH154" i="31"/>
  <c r="BV154" i="31"/>
  <c r="AA155" i="31"/>
  <c r="AT159" i="31"/>
  <c r="CO346" i="20" a="1"/>
  <c r="CO346" i="20" s="1"/>
  <c r="CK336" i="20" a="1"/>
  <c r="CK336" i="20" s="1"/>
  <c r="CK340" i="20" a="1"/>
  <c r="CK340" i="20" s="1"/>
  <c r="CK330" i="20" a="1"/>
  <c r="CK330" i="20" s="1"/>
  <c r="CK466" i="20" a="1"/>
  <c r="CK466" i="20" s="1"/>
  <c r="CK468" i="20" a="1"/>
  <c r="CK468" i="20" s="1"/>
  <c r="CK334" i="20" a="1"/>
  <c r="CK334" i="20" s="1"/>
  <c r="CK339" i="20" a="1"/>
  <c r="CK339" i="20" s="1"/>
  <c r="CK343" i="20" a="1"/>
  <c r="CK343" i="20" s="1"/>
  <c r="CK335" i="20" a="1"/>
  <c r="CK335" i="20" s="1"/>
  <c r="CK344" i="20" a="1"/>
  <c r="CK344" i="20" s="1"/>
  <c r="CK345" i="20" a="1"/>
  <c r="CK345" i="20" s="1"/>
  <c r="CK337" i="20" a="1"/>
  <c r="CK337" i="20" s="1"/>
  <c r="CK342" i="20" a="1"/>
  <c r="CK342" i="20" s="1"/>
  <c r="CK469" i="20" a="1"/>
  <c r="CK469" i="20" s="1"/>
  <c r="CK338" i="20" a="1"/>
  <c r="CK338" i="20" s="1"/>
  <c r="CK467" i="20" a="1"/>
  <c r="CK467" i="20" s="1"/>
  <c r="CK341" i="20" a="1"/>
  <c r="CK341" i="20" s="1"/>
  <c r="CK470" i="20" a="1"/>
  <c r="CK470" i="20" s="1"/>
  <c r="CK328" i="20" a="1"/>
  <c r="CK328" i="20" s="1"/>
  <c r="CK331" i="20" a="1"/>
  <c r="CK331" i="20" s="1"/>
  <c r="CK333" i="20" a="1"/>
  <c r="CK333" i="20" s="1"/>
  <c r="CK329" i="20" a="1"/>
  <c r="CK329" i="20" s="1"/>
  <c r="CK332" i="20" a="1"/>
  <c r="CK332" i="20" s="1"/>
  <c r="CI469" i="20" a="1"/>
  <c r="CI469" i="20" s="1"/>
  <c r="BV466" i="20" a="1"/>
  <c r="BV466" i="20" s="1"/>
  <c r="CA470" i="20" a="1"/>
  <c r="CA470" i="20" s="1"/>
  <c r="CB330" i="20" a="1"/>
  <c r="CB330" i="20" s="1"/>
  <c r="CG473" i="20" a="1"/>
  <c r="CG473" i="20" s="1"/>
  <c r="BT468" i="20" a="1"/>
  <c r="BT468" i="20" s="1"/>
  <c r="CD328" i="20" a="1"/>
  <c r="CD328" i="20" s="1"/>
  <c r="CI471" i="20" a="1"/>
  <c r="CI471" i="20" s="1"/>
  <c r="CA469" i="20" a="1"/>
  <c r="CA469" i="20" s="1"/>
  <c r="CJ468" i="20" a="1"/>
  <c r="CJ468" i="20" s="1"/>
  <c r="BY470" i="20" a="1"/>
  <c r="BY470" i="20" s="1"/>
  <c r="BX329" i="20" a="1"/>
  <c r="BX329" i="20" s="1"/>
  <c r="CC472" i="20" a="1"/>
  <c r="CC472" i="20" s="1"/>
  <c r="CG466" i="20" a="1"/>
  <c r="CG466" i="20" s="1"/>
  <c r="BV468" i="20" a="1"/>
  <c r="BV468" i="20" s="1"/>
  <c r="BU466" i="20" a="1"/>
  <c r="BU466" i="20" s="1"/>
  <c r="BW468" i="20" a="1"/>
  <c r="BW468" i="20" s="1"/>
  <c r="CH330" i="20" a="1"/>
  <c r="CH330" i="20" s="1"/>
  <c r="CM473" i="20" a="1"/>
  <c r="CM473" i="20" s="1"/>
  <c r="BU333" i="20" a="1"/>
  <c r="BU333" i="20" s="1"/>
  <c r="BZ476" i="20" a="1"/>
  <c r="BZ476" i="20" s="1"/>
  <c r="BU468" i="20" a="1"/>
  <c r="BU468" i="20" s="1"/>
  <c r="CF330" i="20" a="1"/>
  <c r="CF330" i="20" s="1"/>
  <c r="CK473" i="20" a="1"/>
  <c r="CK473" i="20" s="1"/>
  <c r="BS468" i="20" a="1"/>
  <c r="BS468" i="20" s="1"/>
  <c r="CH470" i="20" a="1"/>
  <c r="CH470" i="20" s="1"/>
  <c r="CD332" i="20" a="1"/>
  <c r="CD332" i="20" s="1"/>
  <c r="CI475" i="20" a="1"/>
  <c r="CI475" i="20" s="1"/>
  <c r="CC333" i="20" a="1"/>
  <c r="CC333" i="20" s="1"/>
  <c r="CH476" i="20" a="1"/>
  <c r="CH476" i="20" s="1"/>
  <c r="BY331" i="20" a="1"/>
  <c r="BY331" i="20" s="1"/>
  <c r="CD474" i="20" a="1"/>
  <c r="CD474" i="20" s="1"/>
  <c r="CB328" i="20" a="1"/>
  <c r="CB328" i="20" s="1"/>
  <c r="CG471" i="20" a="1"/>
  <c r="CG471" i="20" s="1"/>
  <c r="CD330" i="20" a="1"/>
  <c r="CD330" i="20" s="1"/>
  <c r="CI473" i="20" a="1"/>
  <c r="CI473" i="20" s="1"/>
  <c r="CF332" i="20" a="1"/>
  <c r="CF332" i="20" s="1"/>
  <c r="CK475" i="20" a="1"/>
  <c r="CK475" i="20" s="1"/>
  <c r="CE339" i="20" a="1"/>
  <c r="CE339" i="20" s="1"/>
  <c r="CJ482" i="20" a="1"/>
  <c r="CJ482" i="20" s="1"/>
  <c r="BY328" i="20" a="1"/>
  <c r="BY328" i="20" s="1"/>
  <c r="CD471" i="20" a="1"/>
  <c r="CD471" i="20" s="1"/>
  <c r="BT331" i="20" a="1"/>
  <c r="BT331" i="20" s="1"/>
  <c r="BY474" i="20" a="1"/>
  <c r="BY474" i="20" s="1"/>
  <c r="CB333" i="20" a="1"/>
  <c r="CB333" i="20" s="1"/>
  <c r="CG476" i="20" a="1"/>
  <c r="CG476" i="20" s="1"/>
  <c r="CJ332" i="20" a="1"/>
  <c r="CJ332" i="20" s="1"/>
  <c r="CO475" i="20" a="1"/>
  <c r="CO475" i="20" s="1"/>
  <c r="CA335" i="20" a="1"/>
  <c r="CA335" i="20" s="1"/>
  <c r="CF478" i="20" a="1"/>
  <c r="CF478" i="20" s="1"/>
  <c r="BS337" i="20" a="1"/>
  <c r="BS337" i="20" s="1"/>
  <c r="BX480" i="20" a="1"/>
  <c r="BX480" i="20" s="1"/>
  <c r="CJ340" i="20" a="1"/>
  <c r="CJ340" i="20" s="1"/>
  <c r="CO483" i="20" a="1"/>
  <c r="CO483" i="20" s="1"/>
  <c r="BV333" i="20" a="1"/>
  <c r="BV333" i="20" s="1"/>
  <c r="CA476" i="20" a="1"/>
  <c r="CA476" i="20" s="1"/>
  <c r="CI338" i="20" a="1"/>
  <c r="CI338" i="20" s="1"/>
  <c r="CN481" i="20" a="1"/>
  <c r="CN481" i="20" s="1"/>
  <c r="CB341" i="20" a="1"/>
  <c r="CB341" i="20" s="1"/>
  <c r="CG484" i="20" a="1"/>
  <c r="CG484" i="20" s="1"/>
  <c r="CF336" i="20" a="1"/>
  <c r="CF336" i="20" s="1"/>
  <c r="CK479" i="20" a="1"/>
  <c r="CK479" i="20" s="1"/>
  <c r="CA339" i="20" a="1"/>
  <c r="CA339" i="20" s="1"/>
  <c r="CF482" i="20" a="1"/>
  <c r="CF482" i="20" s="1"/>
  <c r="CG338" i="20" a="1"/>
  <c r="CG338" i="20" s="1"/>
  <c r="CL481" i="20" a="1"/>
  <c r="CL481" i="20" s="1"/>
  <c r="CC335" i="20" a="1"/>
  <c r="CC335" i="20" s="1"/>
  <c r="CH478" i="20" a="1"/>
  <c r="CH478" i="20" s="1"/>
  <c r="CE337" i="20" a="1"/>
  <c r="CE337" i="20" s="1"/>
  <c r="CJ480" i="20" a="1"/>
  <c r="CJ480" i="20" s="1"/>
  <c r="CG339" i="20" a="1"/>
  <c r="CG339" i="20" s="1"/>
  <c r="CL482" i="20" a="1"/>
  <c r="CL482" i="20" s="1"/>
  <c r="CE342" i="20" a="1"/>
  <c r="CE342" i="20" s="1"/>
  <c r="CJ485" i="20" a="1"/>
  <c r="CJ485" i="20" s="1"/>
  <c r="BZ345" i="20" a="1"/>
  <c r="BZ345" i="20" s="1"/>
  <c r="CE488" i="20" a="1"/>
  <c r="CE488" i="20" s="1"/>
  <c r="CF345" i="20" a="1"/>
  <c r="CF345" i="20" s="1"/>
  <c r="CK488" i="20" a="1"/>
  <c r="CK488" i="20" s="1"/>
  <c r="BY340" i="20" a="1"/>
  <c r="BY340" i="20" s="1"/>
  <c r="CD483" i="20" a="1"/>
  <c r="CD483" i="20" s="1"/>
  <c r="CA342" i="20" a="1"/>
  <c r="CA342" i="20" s="1"/>
  <c r="CF485" i="20" a="1"/>
  <c r="CF485" i="20" s="1"/>
  <c r="CC344" i="20" a="1"/>
  <c r="CC344" i="20" s="1"/>
  <c r="CH487" i="20" a="1"/>
  <c r="CH487" i="20" s="1"/>
  <c r="CM354" i="20" a="1"/>
  <c r="CM354" i="20" s="1"/>
  <c r="CN355" i="20" a="1"/>
  <c r="CN355" i="20" s="1"/>
  <c r="CO356" i="20" a="1"/>
  <c r="CO356" i="20" s="1"/>
  <c r="CE346" i="20" a="1"/>
  <c r="CE346" i="20" s="1"/>
  <c r="CF347" i="20" a="1"/>
  <c r="CF347" i="20" s="1"/>
  <c r="CG348" i="20" a="1"/>
  <c r="CG348" i="20" s="1"/>
  <c r="CH349" i="20" a="1"/>
  <c r="CH349" i="20" s="1"/>
  <c r="CK352" i="20" a="1"/>
  <c r="CK352" i="20" s="1"/>
  <c r="CI350" i="20" a="1"/>
  <c r="CI350" i="20" s="1"/>
  <c r="CL353" i="20" a="1"/>
  <c r="CL353" i="20" s="1"/>
  <c r="CJ351" i="20" a="1"/>
  <c r="CJ351" i="20" s="1"/>
  <c r="CK490" i="20" a="1"/>
  <c r="CK490" i="20" s="1"/>
  <c r="CN493" i="20" a="1"/>
  <c r="CN493" i="20" s="1"/>
  <c r="CL491" i="20" a="1"/>
  <c r="CL491" i="20" s="1"/>
  <c r="CO494" i="20" a="1"/>
  <c r="CO494" i="20" s="1"/>
  <c r="CM492" i="20" a="1"/>
  <c r="CM492" i="20" s="1"/>
  <c r="CJ489" i="20" a="1"/>
  <c r="CJ489" i="20" s="1"/>
  <c r="BY341" i="20" a="1"/>
  <c r="BY341" i="20" s="1"/>
  <c r="CD484" i="20" a="1"/>
  <c r="CD484" i="20" s="1"/>
  <c r="CA343" i="20" a="1"/>
  <c r="CA343" i="20" s="1"/>
  <c r="CF486" i="20" a="1"/>
  <c r="CF486" i="20" s="1"/>
  <c r="CC345" i="20" a="1"/>
  <c r="CC345" i="20" s="1"/>
  <c r="CH488" i="20" a="1"/>
  <c r="CH488" i="20" s="1"/>
  <c r="BW340" i="20" a="1"/>
  <c r="BW340" i="20" s="1"/>
  <c r="CB483" i="20" a="1"/>
  <c r="CB483" i="20" s="1"/>
  <c r="BY342" i="20" a="1"/>
  <c r="BY342" i="20" s="1"/>
  <c r="CD485" i="20" a="1"/>
  <c r="CD485" i="20" s="1"/>
  <c r="CA344" i="20" a="1"/>
  <c r="CA344" i="20" s="1"/>
  <c r="CF487" i="20" a="1"/>
  <c r="CF487" i="20" s="1"/>
  <c r="CM356" i="20" a="1"/>
  <c r="CM356" i="20" s="1"/>
  <c r="CI352" i="20" a="1"/>
  <c r="CI352" i="20" s="1"/>
  <c r="CJ353" i="20" a="1"/>
  <c r="CJ353" i="20" s="1"/>
  <c r="CK354" i="20" a="1"/>
  <c r="CK354" i="20" s="1"/>
  <c r="CL355" i="20" a="1"/>
  <c r="CL355" i="20" s="1"/>
  <c r="CE348" i="20" a="1"/>
  <c r="CE348" i="20" s="1"/>
  <c r="CF349" i="20" a="1"/>
  <c r="CF349" i="20" s="1"/>
  <c r="CG350" i="20" a="1"/>
  <c r="CG350" i="20" s="1"/>
  <c r="CH351" i="20" a="1"/>
  <c r="CH351" i="20" s="1"/>
  <c r="CC346" i="20" a="1"/>
  <c r="CC346" i="20" s="1"/>
  <c r="CD347" i="20" a="1"/>
  <c r="CD347" i="20" s="1"/>
  <c r="CL493" i="20" a="1"/>
  <c r="CL493" i="20" s="1"/>
  <c r="CJ491" i="20" a="1"/>
  <c r="CJ491" i="20" s="1"/>
  <c r="CM494" i="20" a="1"/>
  <c r="CM494" i="20" s="1"/>
  <c r="CH489" i="20" a="1"/>
  <c r="CH489" i="20" s="1"/>
  <c r="CK492" i="20" a="1"/>
  <c r="CK492" i="20" s="1"/>
  <c r="CI490" i="20" a="1"/>
  <c r="CI490" i="20" s="1"/>
  <c r="CE341" i="20" a="1"/>
  <c r="CE341" i="20" s="1"/>
  <c r="CJ484" i="20" a="1"/>
  <c r="CJ484" i="20" s="1"/>
  <c r="CG343" i="20" a="1"/>
  <c r="CG343" i="20" s="1"/>
  <c r="CL486" i="20" a="1"/>
  <c r="CL486" i="20" s="1"/>
  <c r="CI345" i="20" a="1"/>
  <c r="CI345" i="20" s="1"/>
  <c r="CN488" i="20" a="1"/>
  <c r="CN488" i="20" s="1"/>
  <c r="CC328" i="20" a="1"/>
  <c r="CC328" i="20" s="1"/>
  <c r="CH471" i="20" a="1"/>
  <c r="CH471" i="20" s="1"/>
  <c r="CC469" i="20" a="1"/>
  <c r="CC469" i="20" s="1"/>
  <c r="CC467" i="20" a="1"/>
  <c r="CC467" i="20" s="1"/>
  <c r="BX466" i="20" a="1"/>
  <c r="BX466" i="20" s="1"/>
  <c r="BV329" i="20" a="1"/>
  <c r="BV329" i="20" s="1"/>
  <c r="CA472" i="20" a="1"/>
  <c r="CA472" i="20" s="1"/>
  <c r="BX330" i="20" a="1"/>
  <c r="BX330" i="20" s="1"/>
  <c r="CC473" i="20" a="1"/>
  <c r="CC473" i="20" s="1"/>
  <c r="CI328" i="20" a="1"/>
  <c r="CI328" i="20" s="1"/>
  <c r="CN471" i="20" a="1"/>
  <c r="CN471" i="20" s="1"/>
  <c r="BU330" i="20" a="1"/>
  <c r="BU330" i="20" s="1"/>
  <c r="BZ473" i="20" a="1"/>
  <c r="BZ473" i="20" s="1"/>
  <c r="BS335" i="20" a="1"/>
  <c r="BS335" i="20" s="1"/>
  <c r="BX478" i="20" a="1"/>
  <c r="BX478" i="20" s="1"/>
  <c r="CE332" i="20" a="1"/>
  <c r="CE332" i="20" s="1"/>
  <c r="CJ475" i="20" a="1"/>
  <c r="CJ475" i="20" s="1"/>
  <c r="BW470" i="20" a="1"/>
  <c r="BW470" i="20" s="1"/>
  <c r="BZ334" i="20" a="1"/>
  <c r="BZ334" i="20" s="1"/>
  <c r="CE477" i="20" a="1"/>
  <c r="CE477" i="20" s="1"/>
  <c r="BV338" i="20" a="1"/>
  <c r="BV338" i="20" s="1"/>
  <c r="CA481" i="20" a="1"/>
  <c r="CA481" i="20" s="1"/>
  <c r="BT328" i="20" a="1"/>
  <c r="BT328" i="20" s="1"/>
  <c r="BY471" i="20" a="1"/>
  <c r="BY471" i="20" s="1"/>
  <c r="BV330" i="20" a="1"/>
  <c r="BV330" i="20" s="1"/>
  <c r="CA473" i="20" a="1"/>
  <c r="CA473" i="20" s="1"/>
  <c r="BX332" i="20" a="1"/>
  <c r="BX332" i="20" s="1"/>
  <c r="CC475" i="20" a="1"/>
  <c r="CC475" i="20" s="1"/>
  <c r="CI330" i="20" a="1"/>
  <c r="CI330" i="20" s="1"/>
  <c r="CN473" i="20" a="1"/>
  <c r="CN473" i="20" s="1"/>
  <c r="CB332" i="20" a="1"/>
  <c r="CB332" i="20" s="1"/>
  <c r="CG475" i="20" a="1"/>
  <c r="CG475" i="20" s="1"/>
  <c r="CG334" i="20" a="1"/>
  <c r="CG334" i="20" s="1"/>
  <c r="CL477" i="20" a="1"/>
  <c r="CL477" i="20" s="1"/>
  <c r="CI336" i="20" a="1"/>
  <c r="CI336" i="20" s="1"/>
  <c r="CN479" i="20" a="1"/>
  <c r="CN479" i="20" s="1"/>
  <c r="CJ341" i="20" a="1"/>
  <c r="CJ341" i="20" s="1"/>
  <c r="CO484" i="20" a="1"/>
  <c r="CO484" i="20" s="1"/>
  <c r="CC341" i="20" a="1"/>
  <c r="CC341" i="20" s="1"/>
  <c r="CH484" i="20" a="1"/>
  <c r="CH484" i="20" s="1"/>
  <c r="CF335" i="20" a="1"/>
  <c r="CF335" i="20" s="1"/>
  <c r="CK478" i="20" a="1"/>
  <c r="CK478" i="20" s="1"/>
  <c r="CA338" i="20" a="1"/>
  <c r="CA338" i="20" s="1"/>
  <c r="CF481" i="20" a="1"/>
  <c r="CF481" i="20" s="1"/>
  <c r="BX336" i="20" a="1"/>
  <c r="BX336" i="20" s="1"/>
  <c r="CC479" i="20" a="1"/>
  <c r="CC479" i="20" s="1"/>
  <c r="CB340" i="20" a="1"/>
  <c r="CB340" i="20" s="1"/>
  <c r="CG483" i="20" a="1"/>
  <c r="CG483" i="20" s="1"/>
  <c r="CD335" i="20" a="1"/>
  <c r="CD335" i="20" s="1"/>
  <c r="CI478" i="20" a="1"/>
  <c r="CI478" i="20" s="1"/>
  <c r="BY338" i="20" a="1"/>
  <c r="BY338" i="20" s="1"/>
  <c r="CD481" i="20" a="1"/>
  <c r="CD481" i="20" s="1"/>
  <c r="BU335" i="20" a="1"/>
  <c r="BU335" i="20" s="1"/>
  <c r="BZ478" i="20" a="1"/>
  <c r="BZ478" i="20" s="1"/>
  <c r="BW337" i="20" a="1"/>
  <c r="BW337" i="20" s="1"/>
  <c r="CB480" i="20" a="1"/>
  <c r="CB480" i="20" s="1"/>
  <c r="BW339" i="20" a="1"/>
  <c r="BW339" i="20" s="1"/>
  <c r="CB482" i="20" a="1"/>
  <c r="CB482" i="20" s="1"/>
  <c r="CH333" i="20" a="1"/>
  <c r="CH333" i="20" s="1"/>
  <c r="CM476" i="20" a="1"/>
  <c r="CM476" i="20" s="1"/>
  <c r="CJ335" i="20" a="1"/>
  <c r="CJ335" i="20" s="1"/>
  <c r="CO478" i="20" a="1"/>
  <c r="CO478" i="20" s="1"/>
  <c r="BW342" i="20" a="1"/>
  <c r="BW342" i="20" s="1"/>
  <c r="CB485" i="20" a="1"/>
  <c r="CB485" i="20" s="1"/>
  <c r="CC342" i="20" a="1"/>
  <c r="CC342" i="20" s="1"/>
  <c r="CH485" i="20" a="1"/>
  <c r="CH485" i="20" s="1"/>
  <c r="BU339" i="20" a="1"/>
  <c r="BU339" i="20" s="1"/>
  <c r="BZ482" i="20" a="1"/>
  <c r="BZ482" i="20" s="1"/>
  <c r="BW341" i="20" a="1"/>
  <c r="BW341" i="20" s="1"/>
  <c r="CB484" i="20" a="1"/>
  <c r="CB484" i="20" s="1"/>
  <c r="BY343" i="20" a="1"/>
  <c r="BY343" i="20" s="1"/>
  <c r="CD486" i="20" a="1"/>
  <c r="CD486" i="20" s="1"/>
  <c r="CA345" i="20" a="1"/>
  <c r="CA345" i="20" s="1"/>
  <c r="CF488" i="20" a="1"/>
  <c r="CF488" i="20" s="1"/>
  <c r="BY466" i="20" a="1"/>
  <c r="BY466" i="20" s="1"/>
  <c r="CE470" i="20" a="1"/>
  <c r="CE470" i="20" s="1"/>
  <c r="CB468" i="20" a="1"/>
  <c r="CB468" i="20" s="1"/>
  <c r="CG329" i="20" a="1"/>
  <c r="CG329" i="20" s="1"/>
  <c r="CL472" i="20" a="1"/>
  <c r="CL472" i="20" s="1"/>
  <c r="BT470" i="20" a="1"/>
  <c r="BT470" i="20" s="1"/>
  <c r="CF466" i="20" a="1"/>
  <c r="CF466" i="20" s="1"/>
  <c r="BS328" i="20" a="1"/>
  <c r="BS328" i="20" s="1"/>
  <c r="BX471" i="20" a="1"/>
  <c r="BX471" i="20" s="1"/>
  <c r="BV332" i="20" a="1"/>
  <c r="BV332" i="20" s="1"/>
  <c r="CA475" i="20" a="1"/>
  <c r="CA475" i="20" s="1"/>
  <c r="BS329" i="20" a="1"/>
  <c r="BS329" i="20" s="1"/>
  <c r="BX472" i="20" a="1"/>
  <c r="BX472" i="20" s="1"/>
  <c r="CB466" i="20" a="1"/>
  <c r="CB466" i="20" s="1"/>
  <c r="CG470" i="20" a="1"/>
  <c r="CG470" i="20" s="1"/>
  <c r="CJ466" i="20" a="1"/>
  <c r="CJ466" i="20" s="1"/>
  <c r="BZ468" i="20" a="1"/>
  <c r="BZ468" i="20" s="1"/>
  <c r="BW328" i="20" a="1"/>
  <c r="BW328" i="20" s="1"/>
  <c r="CB471" i="20" a="1"/>
  <c r="CB471" i="20" s="1"/>
  <c r="BY469" i="20" a="1"/>
  <c r="BY469" i="20" s="1"/>
  <c r="CG330" i="20" a="1"/>
  <c r="CG330" i="20" s="1"/>
  <c r="CL473" i="20" a="1"/>
  <c r="CL473" i="20" s="1"/>
  <c r="CH469" i="20" a="1"/>
  <c r="CH469" i="20" s="1"/>
  <c r="BZ330" i="20" a="1"/>
  <c r="BZ330" i="20" s="1"/>
  <c r="CE473" i="20" a="1"/>
  <c r="CE473" i="20" s="1"/>
  <c r="CA328" i="20" a="1"/>
  <c r="CA328" i="20" s="1"/>
  <c r="CF471" i="20" a="1"/>
  <c r="CF471" i="20" s="1"/>
  <c r="CJ336" i="20" a="1"/>
  <c r="CJ336" i="20" s="1"/>
  <c r="CO479" i="20" a="1"/>
  <c r="CO479" i="20" s="1"/>
  <c r="BX328" i="20" a="1"/>
  <c r="BX328" i="20" s="1"/>
  <c r="CC471" i="20" a="1"/>
  <c r="CC471" i="20" s="1"/>
  <c r="CG331" i="20" a="1"/>
  <c r="CG331" i="20" s="1"/>
  <c r="CL474" i="20" a="1"/>
  <c r="CL474" i="20" s="1"/>
  <c r="CC330" i="20" a="1"/>
  <c r="CC330" i="20" s="1"/>
  <c r="CH473" i="20" a="1"/>
  <c r="CH473" i="20" s="1"/>
  <c r="CJ333" i="20" a="1"/>
  <c r="CJ333" i="20" s="1"/>
  <c r="CO476" i="20" a="1"/>
  <c r="CO476" i="20" s="1"/>
  <c r="CD338" i="20" a="1"/>
  <c r="CD338" i="20" s="1"/>
  <c r="CI481" i="20" a="1"/>
  <c r="CI481" i="20" s="1"/>
  <c r="CO353" i="20" a="1"/>
  <c r="CO353" i="20" s="1"/>
  <c r="CK349" i="20" a="1"/>
  <c r="CK349" i="20" s="1"/>
  <c r="CL350" i="20" a="1"/>
  <c r="CL350" i="20" s="1"/>
  <c r="CM351" i="20" a="1"/>
  <c r="CM351" i="20" s="1"/>
  <c r="CN352" i="20" a="1"/>
  <c r="CN352" i="20" s="1"/>
  <c r="CH346" i="20" a="1"/>
  <c r="CH346" i="20" s="1"/>
  <c r="CI347" i="20" a="1"/>
  <c r="CI347" i="20" s="1"/>
  <c r="CJ348" i="20" a="1"/>
  <c r="CJ348" i="20" s="1"/>
  <c r="CM489" i="20" a="1"/>
  <c r="CM489" i="20" s="1"/>
  <c r="CN490" i="20" a="1"/>
  <c r="CN490" i="20" s="1"/>
  <c r="CO491" i="20" a="1"/>
  <c r="CO491" i="20" s="1"/>
  <c r="CA330" i="20" a="1"/>
  <c r="CA330" i="20" s="1"/>
  <c r="CF473" i="20" a="1"/>
  <c r="CF473" i="20" s="1"/>
  <c r="BT332" i="20" a="1"/>
  <c r="BT332" i="20" s="1"/>
  <c r="BY475" i="20" a="1"/>
  <c r="BY475" i="20" s="1"/>
  <c r="BY334" i="20" a="1"/>
  <c r="BY334" i="20" s="1"/>
  <c r="CD477" i="20" a="1"/>
  <c r="CD477" i="20" s="1"/>
  <c r="CA336" i="20" a="1"/>
  <c r="CA336" i="20" s="1"/>
  <c r="CF479" i="20" a="1"/>
  <c r="CF479" i="20" s="1"/>
  <c r="CC338" i="20" a="1"/>
  <c r="CC338" i="20" s="1"/>
  <c r="CH481" i="20" a="1"/>
  <c r="CH481" i="20" s="1"/>
  <c r="CF334" i="20" a="1"/>
  <c r="CF334" i="20" s="1"/>
  <c r="CK477" i="20" a="1"/>
  <c r="CK477" i="20" s="1"/>
  <c r="CH336" i="20" a="1"/>
  <c r="CH336" i="20" s="1"/>
  <c r="CM479" i="20" a="1"/>
  <c r="CM479" i="20" s="1"/>
  <c r="CJ338" i="20" a="1"/>
  <c r="CJ338" i="20" s="1"/>
  <c r="CO481" i="20" a="1"/>
  <c r="CO481" i="20" s="1"/>
  <c r="BX335" i="20" a="1"/>
  <c r="BX335" i="20" s="1"/>
  <c r="CC478" i="20" a="1"/>
  <c r="CC478" i="20" s="1"/>
  <c r="BS338" i="20" a="1"/>
  <c r="BS338" i="20" s="1"/>
  <c r="BX481" i="20" a="1"/>
  <c r="BX481" i="20" s="1"/>
  <c r="CH338" i="20" a="1"/>
  <c r="CH338" i="20" s="1"/>
  <c r="CM481" i="20" a="1"/>
  <c r="CM481" i="20" s="1"/>
  <c r="BV335" i="20" a="1"/>
  <c r="BV335" i="20" s="1"/>
  <c r="CA478" i="20" a="1"/>
  <c r="CA478" i="20" s="1"/>
  <c r="BZ333" i="20" a="1"/>
  <c r="BZ333" i="20" s="1"/>
  <c r="CE476" i="20" a="1"/>
  <c r="CE476" i="20" s="1"/>
  <c r="CB335" i="20" a="1"/>
  <c r="CB335" i="20" s="1"/>
  <c r="CG478" i="20" a="1"/>
  <c r="CG478" i="20" s="1"/>
  <c r="CD337" i="20" a="1"/>
  <c r="CD337" i="20" s="1"/>
  <c r="CI480" i="20" a="1"/>
  <c r="CI480" i="20" s="1"/>
  <c r="CF339" i="20" a="1"/>
  <c r="CF339" i="20" s="1"/>
  <c r="CK482" i="20" a="1"/>
  <c r="CK482" i="20" s="1"/>
  <c r="BT339" i="20" a="1"/>
  <c r="BT339" i="20" s="1"/>
  <c r="BY482" i="20" a="1"/>
  <c r="BY482" i="20" s="1"/>
  <c r="CG344" i="20" a="1"/>
  <c r="CG344" i="20" s="1"/>
  <c r="CL487" i="20" a="1"/>
  <c r="CL487" i="20" s="1"/>
  <c r="CH340" i="20" a="1"/>
  <c r="CH340" i="20" s="1"/>
  <c r="CM483" i="20" a="1"/>
  <c r="CM483" i="20" s="1"/>
  <c r="CJ342" i="20" a="1"/>
  <c r="CJ342" i="20" s="1"/>
  <c r="CO485" i="20" a="1"/>
  <c r="CO485" i="20" s="1"/>
  <c r="CO347" i="20" a="1"/>
  <c r="CO347" i="20" s="1"/>
  <c r="CN346" i="20" a="1"/>
  <c r="CN346" i="20" s="1"/>
  <c r="BW466" i="20" a="1"/>
  <c r="BW466" i="20" s="1"/>
  <c r="CE328" i="20" a="1"/>
  <c r="CE328" i="20" s="1"/>
  <c r="CJ471" i="20" a="1"/>
  <c r="CJ471" i="20" s="1"/>
  <c r="CG469" i="20" a="1"/>
  <c r="CG469" i="20" s="1"/>
  <c r="BW467" i="20" a="1"/>
  <c r="BW467" i="20" s="1"/>
  <c r="BW330" i="20" a="1"/>
  <c r="BW330" i="20" s="1"/>
  <c r="CB473" i="20" a="1"/>
  <c r="CB473" i="20" s="1"/>
  <c r="CH466" i="20" a="1"/>
  <c r="CH466" i="20" s="1"/>
  <c r="BZ328" i="20" a="1"/>
  <c r="BZ328" i="20" s="1"/>
  <c r="CE471" i="20" a="1"/>
  <c r="CE471" i="20" s="1"/>
  <c r="BS466" i="20" a="1"/>
  <c r="BS466" i="20" s="1"/>
  <c r="CD329" i="20" a="1"/>
  <c r="CD329" i="20" s="1"/>
  <c r="CI472" i="20" a="1"/>
  <c r="CI472" i="20" s="1"/>
  <c r="BW469" i="20" a="1"/>
  <c r="BW469" i="20" s="1"/>
  <c r="CG468" i="20" a="1"/>
  <c r="CG468" i="20" s="1"/>
  <c r="CH331" i="20" a="1"/>
  <c r="CH331" i="20" s="1"/>
  <c r="CM474" i="20" a="1"/>
  <c r="CM474" i="20" s="1"/>
  <c r="CA466" i="20" a="1"/>
  <c r="CA466" i="20" s="1"/>
  <c r="CG467" i="20" a="1"/>
  <c r="CG467" i="20" s="1"/>
  <c r="BV331" i="20" a="1"/>
  <c r="BV331" i="20" s="1"/>
  <c r="CA474" i="20" a="1"/>
  <c r="CA474" i="20" s="1"/>
  <c r="BU469" i="20" a="1"/>
  <c r="BU469" i="20" s="1"/>
  <c r="CD467" i="20" a="1"/>
  <c r="CD467" i="20" s="1"/>
  <c r="CF469" i="20" a="1"/>
  <c r="CF469" i="20" s="1"/>
  <c r="CC337" i="20" a="1"/>
  <c r="CC337" i="20" s="1"/>
  <c r="CH480" i="20" a="1"/>
  <c r="CH480" i="20" s="1"/>
  <c r="CD469" i="20" a="1"/>
  <c r="CD469" i="20" s="1"/>
  <c r="BU331" i="20" a="1"/>
  <c r="BU331" i="20" s="1"/>
  <c r="BZ474" i="20" a="1"/>
  <c r="BZ474" i="20" s="1"/>
  <c r="CJ469" i="20" a="1"/>
  <c r="CJ469" i="20" s="1"/>
  <c r="CF328" i="20" a="1"/>
  <c r="CF328" i="20" s="1"/>
  <c r="CK471" i="20" a="1"/>
  <c r="CK471" i="20" s="1"/>
  <c r="CH334" i="20" a="1"/>
  <c r="CH334" i="20" s="1"/>
  <c r="CM477" i="20" a="1"/>
  <c r="CM477" i="20" s="1"/>
  <c r="BY332" i="20" a="1"/>
  <c r="BY332" i="20" s="1"/>
  <c r="CD475" i="20" a="1"/>
  <c r="CD475" i="20" s="1"/>
  <c r="CI333" i="20" a="1"/>
  <c r="CI333" i="20" s="1"/>
  <c r="CN476" i="20" a="1"/>
  <c r="CN476" i="20" s="1"/>
  <c r="CC470" i="20" a="1"/>
  <c r="CC470" i="20" s="1"/>
  <c r="BS330" i="20" a="1"/>
  <c r="BS330" i="20" s="1"/>
  <c r="BX473" i="20" a="1"/>
  <c r="BX473" i="20" s="1"/>
  <c r="BT334" i="20" a="1"/>
  <c r="BT334" i="20" s="1"/>
  <c r="BY477" i="20" a="1"/>
  <c r="BY477" i="20" s="1"/>
  <c r="CI331" i="20" a="1"/>
  <c r="CI331" i="20" s="1"/>
  <c r="CN474" i="20" a="1"/>
  <c r="CN474" i="20" s="1"/>
  <c r="BS336" i="20" a="1"/>
  <c r="BS336" i="20" s="1"/>
  <c r="BX479" i="20" a="1"/>
  <c r="BX479" i="20" s="1"/>
  <c r="BU338" i="20" a="1"/>
  <c r="BU338" i="20" s="1"/>
  <c r="BZ481" i="20" a="1"/>
  <c r="BZ481" i="20" s="1"/>
  <c r="BX334" i="20" a="1"/>
  <c r="BX334" i="20" s="1"/>
  <c r="CC477" i="20" a="1"/>
  <c r="CC477" i="20" s="1"/>
  <c r="BZ336" i="20" a="1"/>
  <c r="BZ336" i="20" s="1"/>
  <c r="CE479" i="20" a="1"/>
  <c r="CE479" i="20" s="1"/>
  <c r="CB338" i="20" a="1"/>
  <c r="CB338" i="20" s="1"/>
  <c r="CG481" i="20" a="1"/>
  <c r="CG481" i="20" s="1"/>
  <c r="CF344" i="20" a="1"/>
  <c r="CF344" i="20" s="1"/>
  <c r="CK487" i="20" a="1"/>
  <c r="CK487" i="20" s="1"/>
  <c r="CH337" i="20" a="1"/>
  <c r="CH337" i="20" s="1"/>
  <c r="CM480" i="20" a="1"/>
  <c r="CM480" i="20" s="1"/>
  <c r="CE335" i="20" a="1"/>
  <c r="CE335" i="20" s="1"/>
  <c r="CJ478" i="20" a="1"/>
  <c r="CJ478" i="20" s="1"/>
  <c r="BZ338" i="20" a="1"/>
  <c r="BZ338" i="20" s="1"/>
  <c r="CE481" i="20" a="1"/>
  <c r="CE481" i="20" s="1"/>
  <c r="CF337" i="20" a="1"/>
  <c r="CF337" i="20" s="1"/>
  <c r="CK480" i="20" a="1"/>
  <c r="CK480" i="20" s="1"/>
  <c r="BT335" i="20" a="1"/>
  <c r="BT335" i="20" s="1"/>
  <c r="BY478" i="20" a="1"/>
  <c r="BY478" i="20" s="1"/>
  <c r="BV337" i="20" a="1"/>
  <c r="BV337" i="20" s="1"/>
  <c r="CA480" i="20" a="1"/>
  <c r="CA480" i="20" s="1"/>
  <c r="BV339" i="20" a="1"/>
  <c r="BV339" i="20" s="1"/>
  <c r="CA482" i="20" a="1"/>
  <c r="CA482" i="20" s="1"/>
  <c r="CD341" i="20" a="1"/>
  <c r="CD341" i="20" s="1"/>
  <c r="CI484" i="20" a="1"/>
  <c r="CI484" i="20" s="1"/>
  <c r="BY344" i="20" a="1"/>
  <c r="BY344" i="20" s="1"/>
  <c r="CD487" i="20" a="1"/>
  <c r="CD487" i="20" s="1"/>
  <c r="CE344" i="20" a="1"/>
  <c r="CE344" i="20" s="1"/>
  <c r="CJ487" i="20" a="1"/>
  <c r="CJ487" i="20" s="1"/>
  <c r="BZ340" i="20" a="1"/>
  <c r="BZ340" i="20" s="1"/>
  <c r="CE483" i="20" a="1"/>
  <c r="CE483" i="20" s="1"/>
  <c r="CB342" i="20" a="1"/>
  <c r="CB342" i="20" s="1"/>
  <c r="CG485" i="20" a="1"/>
  <c r="CG485" i="20" s="1"/>
  <c r="CD344" i="20" a="1"/>
  <c r="CD344" i="20" s="1"/>
  <c r="CI487" i="20" a="1"/>
  <c r="CI487" i="20" s="1"/>
  <c r="CG347" i="20" a="1"/>
  <c r="CG347" i="20" s="1"/>
  <c r="CH348" i="20" a="1"/>
  <c r="CH348" i="20" s="1"/>
  <c r="CI349" i="20" a="1"/>
  <c r="CI349" i="20" s="1"/>
  <c r="CJ350" i="20" a="1"/>
  <c r="CJ350" i="20" s="1"/>
  <c r="CF346" i="20" a="1"/>
  <c r="CF346" i="20" s="1"/>
  <c r="CK351" i="20" a="1"/>
  <c r="CK351" i="20" s="1"/>
  <c r="CL352" i="20" a="1"/>
  <c r="CL352" i="20" s="1"/>
  <c r="CM353" i="20" a="1"/>
  <c r="CM353" i="20" s="1"/>
  <c r="CN354" i="20" a="1"/>
  <c r="CN354" i="20" s="1"/>
  <c r="CO355" i="20" a="1"/>
  <c r="CO355" i="20" s="1"/>
  <c r="CN492" i="20" a="1"/>
  <c r="CN492" i="20" s="1"/>
  <c r="CL490" i="20" a="1"/>
  <c r="CL490" i="20" s="1"/>
  <c r="CO493" i="20" a="1"/>
  <c r="CO493" i="20" s="1"/>
  <c r="CM491" i="20" a="1"/>
  <c r="CM491" i="20" s="1"/>
  <c r="CK489" i="20" a="1"/>
  <c r="CK489" i="20" s="1"/>
  <c r="CH341" i="20" a="1"/>
  <c r="CH341" i="20" s="1"/>
  <c r="CM484" i="20" a="1"/>
  <c r="CM484" i="20" s="1"/>
  <c r="CJ343" i="20" a="1"/>
  <c r="CJ343" i="20" s="1"/>
  <c r="CO486" i="20" a="1"/>
  <c r="CO486" i="20" s="1"/>
  <c r="CF340" i="20" a="1"/>
  <c r="CF340" i="20" s="1"/>
  <c r="CK483" i="20" a="1"/>
  <c r="CK483" i="20" s="1"/>
  <c r="CH342" i="20" a="1"/>
  <c r="CH342" i="20" s="1"/>
  <c r="CM485" i="20" a="1"/>
  <c r="CM485" i="20" s="1"/>
  <c r="CJ344" i="20" a="1"/>
  <c r="CJ344" i="20" s="1"/>
  <c r="CO487" i="20" a="1"/>
  <c r="CO487" i="20" s="1"/>
  <c r="CL346" i="20" a="1"/>
  <c r="CL346" i="20" s="1"/>
  <c r="CM347" i="20" a="1"/>
  <c r="CM347" i="20" s="1"/>
  <c r="CN348" i="20" a="1"/>
  <c r="CN348" i="20" s="1"/>
  <c r="CO349" i="20" a="1"/>
  <c r="CO349" i="20" s="1"/>
  <c r="CF341" i="20" a="1"/>
  <c r="CF341" i="20" s="1"/>
  <c r="CK484" i="20" a="1"/>
  <c r="CK484" i="20" s="1"/>
  <c r="CH343" i="20" a="1"/>
  <c r="CH343" i="20" s="1"/>
  <c r="CM486" i="20" a="1"/>
  <c r="CM486" i="20" s="1"/>
  <c r="CJ345" i="20" a="1"/>
  <c r="CJ345" i="20" s="1"/>
  <c r="CO488" i="20" a="1"/>
  <c r="CO488" i="20" s="1"/>
  <c r="CD470" i="20" a="1"/>
  <c r="CD470" i="20" s="1"/>
  <c r="BT466" i="20" a="1"/>
  <c r="BT466" i="20" s="1"/>
  <c r="CF329" i="20" a="1"/>
  <c r="CF329" i="20" s="1"/>
  <c r="CK472" i="20" a="1"/>
  <c r="CK472" i="20" s="1"/>
  <c r="CI467" i="20" a="1"/>
  <c r="CI467" i="20" s="1"/>
  <c r="CE466" i="20" a="1"/>
  <c r="CE466" i="20" s="1"/>
  <c r="CB467" i="20" a="1"/>
  <c r="CB467" i="20" s="1"/>
  <c r="CA329" i="20" a="1"/>
  <c r="CA329" i="20" s="1"/>
  <c r="CF472" i="20" a="1"/>
  <c r="CF472" i="20" s="1"/>
  <c r="BX467" i="20" a="1"/>
  <c r="BX467" i="20" s="1"/>
  <c r="CE467" i="20" a="1"/>
  <c r="CE467" i="20" s="1"/>
  <c r="CI470" i="20" a="1"/>
  <c r="CI470" i="20" s="1"/>
  <c r="CH332" i="20" a="1"/>
  <c r="CH332" i="20" s="1"/>
  <c r="CM475" i="20" a="1"/>
  <c r="CM475" i="20" s="1"/>
  <c r="BV467" i="20" a="1"/>
  <c r="BV467" i="20" s="1"/>
  <c r="BX469" i="20" a="1"/>
  <c r="BX469" i="20" s="1"/>
  <c r="BX331" i="20" a="1"/>
  <c r="BX331" i="20" s="1"/>
  <c r="CC474" i="20" a="1"/>
  <c r="CC474" i="20" s="1"/>
  <c r="BT467" i="20" a="1"/>
  <c r="BT467" i="20" s="1"/>
  <c r="BV469" i="20" a="1"/>
  <c r="BV469" i="20" s="1"/>
  <c r="CG332" i="20" a="1"/>
  <c r="CG332" i="20" s="1"/>
  <c r="CL475" i="20" a="1"/>
  <c r="CL475" i="20" s="1"/>
  <c r="CE330" i="20" a="1"/>
  <c r="CE330" i="20" s="1"/>
  <c r="CJ473" i="20" a="1"/>
  <c r="CJ473" i="20" s="1"/>
  <c r="CB469" i="20" a="1"/>
  <c r="CB469" i="20" s="1"/>
  <c r="BV328" i="20" a="1"/>
  <c r="BV328" i="20" s="1"/>
  <c r="CA471" i="20" a="1"/>
  <c r="CA471" i="20" s="1"/>
  <c r="CJ330" i="20" a="1"/>
  <c r="CJ330" i="20" s="1"/>
  <c r="CO473" i="20" a="1"/>
  <c r="CO473" i="20" s="1"/>
  <c r="CF470" i="20" a="1"/>
  <c r="CF470" i="20" s="1"/>
  <c r="CC329" i="20" a="1"/>
  <c r="CC329" i="20" s="1"/>
  <c r="CH472" i="20" a="1"/>
  <c r="CH472" i="20" s="1"/>
  <c r="CE331" i="20" a="1"/>
  <c r="CE331" i="20" s="1"/>
  <c r="CJ474" i="20" a="1"/>
  <c r="CJ474" i="20" s="1"/>
  <c r="BS333" i="20" a="1"/>
  <c r="BS333" i="20" s="1"/>
  <c r="BX476" i="20" a="1"/>
  <c r="BX476" i="20" s="1"/>
  <c r="BU470" i="20" a="1"/>
  <c r="BU470" i="20" s="1"/>
  <c r="CH329" i="20" a="1"/>
  <c r="CH329" i="20" s="1"/>
  <c r="CM472" i="20" a="1"/>
  <c r="CM472" i="20" s="1"/>
  <c r="CC332" i="20" a="1"/>
  <c r="CC332" i="20" s="1"/>
  <c r="CH475" i="20" a="1"/>
  <c r="CH475" i="20" s="1"/>
  <c r="CI335" i="20" a="1"/>
  <c r="CI335" i="20" s="1"/>
  <c r="CN478" i="20" a="1"/>
  <c r="CN478" i="20" s="1"/>
  <c r="CA331" i="20" a="1"/>
  <c r="CA331" i="20" s="1"/>
  <c r="CF474" i="20" a="1"/>
  <c r="CF474" i="20" s="1"/>
  <c r="BT338" i="20" a="1"/>
  <c r="BT338" i="20" s="1"/>
  <c r="BY481" i="20" a="1"/>
  <c r="BY481" i="20" s="1"/>
  <c r="CE334" i="20" a="1"/>
  <c r="CE334" i="20" s="1"/>
  <c r="CJ477" i="20" a="1"/>
  <c r="CJ477" i="20" s="1"/>
  <c r="BZ337" i="20" a="1"/>
  <c r="BZ337" i="20" s="1"/>
  <c r="CE480" i="20" a="1"/>
  <c r="CE480" i="20" s="1"/>
  <c r="BW335" i="20" a="1"/>
  <c r="BW335" i="20" s="1"/>
  <c r="CB478" i="20" a="1"/>
  <c r="CB478" i="20" s="1"/>
  <c r="CD342" i="20" a="1"/>
  <c r="CD342" i="20" s="1"/>
  <c r="CI485" i="20" a="1"/>
  <c r="CI485" i="20" s="1"/>
  <c r="BX337" i="20" a="1"/>
  <c r="BX337" i="20" s="1"/>
  <c r="CC480" i="20" a="1"/>
  <c r="CC480" i="20" s="1"/>
  <c r="CG345" i="20" a="1"/>
  <c r="CG345" i="20" s="1"/>
  <c r="CL488" i="20" a="1"/>
  <c r="CL488" i="20" s="1"/>
  <c r="CD336" i="20" a="1"/>
  <c r="CD336" i="20" s="1"/>
  <c r="CI479" i="20" a="1"/>
  <c r="CI479" i="20" s="1"/>
  <c r="CF338" i="20" a="1"/>
  <c r="CF338" i="20" s="1"/>
  <c r="CK481" i="20" a="1"/>
  <c r="CK481" i="20" s="1"/>
  <c r="BV341" i="20" a="1"/>
  <c r="BV341" i="20" s="1"/>
  <c r="CA484" i="20" a="1"/>
  <c r="CA484" i="20" s="1"/>
  <c r="CM350" i="20" a="1"/>
  <c r="CM350" i="20" s="1"/>
  <c r="CN351" i="20" a="1"/>
  <c r="CN351" i="20" s="1"/>
  <c r="CO352" i="20" a="1"/>
  <c r="CO352" i="20" s="1"/>
  <c r="CI346" i="20" a="1"/>
  <c r="CI346" i="20" s="1"/>
  <c r="CJ347" i="20" a="1"/>
  <c r="CJ347" i="20" s="1"/>
  <c r="CK348" i="20" a="1"/>
  <c r="CK348" i="20" s="1"/>
  <c r="CL349" i="20" a="1"/>
  <c r="CL349" i="20" s="1"/>
  <c r="CN489" i="20" a="1"/>
  <c r="CN489" i="20" s="1"/>
  <c r="CO490" i="20" a="1"/>
  <c r="CO490" i="20" s="1"/>
  <c r="BX339" i="20" a="1"/>
  <c r="BX339" i="20" s="1"/>
  <c r="CC482" i="20" a="1"/>
  <c r="CC482" i="20" s="1"/>
  <c r="BZ341" i="20" a="1"/>
  <c r="BZ341" i="20" s="1"/>
  <c r="CE484" i="20" a="1"/>
  <c r="CE484" i="20" s="1"/>
  <c r="CB343" i="20" a="1"/>
  <c r="CB343" i="20" s="1"/>
  <c r="CG486" i="20" a="1"/>
  <c r="CG486" i="20" s="1"/>
  <c r="CD345" i="20" a="1"/>
  <c r="CD345" i="20" s="1"/>
  <c r="CI488" i="20" a="1"/>
  <c r="CI488" i="20" s="1"/>
  <c r="BX340" i="20" a="1"/>
  <c r="BX340" i="20" s="1"/>
  <c r="CC483" i="20" a="1"/>
  <c r="CC483" i="20" s="1"/>
  <c r="BZ342" i="20" a="1"/>
  <c r="BZ342" i="20" s="1"/>
  <c r="CE485" i="20" a="1"/>
  <c r="CE485" i="20" s="1"/>
  <c r="CB344" i="20" a="1"/>
  <c r="CB344" i="20" s="1"/>
  <c r="CG487" i="20" a="1"/>
  <c r="CG487" i="20" s="1"/>
  <c r="CK353" i="20" a="1"/>
  <c r="CK353" i="20" s="1"/>
  <c r="CL354" i="20" a="1"/>
  <c r="CL354" i="20" s="1"/>
  <c r="CM355" i="20" a="1"/>
  <c r="CM355" i="20" s="1"/>
  <c r="CN356" i="20" a="1"/>
  <c r="CN356" i="20" s="1"/>
  <c r="CG349" i="20" a="1"/>
  <c r="CG349" i="20" s="1"/>
  <c r="CH350" i="20" a="1"/>
  <c r="CH350" i="20" s="1"/>
  <c r="CI351" i="20" a="1"/>
  <c r="CI351" i="20" s="1"/>
  <c r="CJ352" i="20" a="1"/>
  <c r="CJ352" i="20" s="1"/>
  <c r="CD346" i="20" a="1"/>
  <c r="CD346" i="20" s="1"/>
  <c r="CE347" i="20" a="1"/>
  <c r="CE347" i="20" s="1"/>
  <c r="CF348" i="20" a="1"/>
  <c r="CF348" i="20" s="1"/>
  <c r="CJ490" i="20" a="1"/>
  <c r="CJ490" i="20" s="1"/>
  <c r="CM493" i="20" a="1"/>
  <c r="CM493" i="20" s="1"/>
  <c r="CK491" i="20" a="1"/>
  <c r="CK491" i="20" s="1"/>
  <c r="CN494" i="20" a="1"/>
  <c r="CN494" i="20" s="1"/>
  <c r="CI489" i="20" a="1"/>
  <c r="CI489" i="20" s="1"/>
  <c r="CL492" i="20" a="1"/>
  <c r="CL492" i="20" s="1"/>
  <c r="BX341" i="20" a="1"/>
  <c r="BX341" i="20" s="1"/>
  <c r="CC484" i="20" a="1"/>
  <c r="CC484" i="20" s="1"/>
  <c r="BZ343" i="20" a="1"/>
  <c r="BZ343" i="20" s="1"/>
  <c r="CE486" i="20" a="1"/>
  <c r="CE486" i="20" s="1"/>
  <c r="CB345" i="20" a="1"/>
  <c r="CB345" i="20" s="1"/>
  <c r="CG488" i="20" a="1"/>
  <c r="CG488" i="20" s="1"/>
  <c r="CD340" i="20" a="1"/>
  <c r="CD340" i="20" s="1"/>
  <c r="CI483" i="20" a="1"/>
  <c r="CI483" i="20" s="1"/>
  <c r="CF342" i="20" a="1"/>
  <c r="CF342" i="20" s="1"/>
  <c r="CK485" i="20" a="1"/>
  <c r="CK485" i="20" s="1"/>
  <c r="CH344" i="20" a="1"/>
  <c r="CH344" i="20" s="1"/>
  <c r="CM487" i="20" a="1"/>
  <c r="CM487" i="20" s="1"/>
  <c r="CO351" i="20" a="1"/>
  <c r="CO351" i="20" s="1"/>
  <c r="CK347" i="20" a="1"/>
  <c r="CK347" i="20" s="1"/>
  <c r="CL348" i="20" a="1"/>
  <c r="CL348" i="20" s="1"/>
  <c r="CM349" i="20" a="1"/>
  <c r="CM349" i="20" s="1"/>
  <c r="CN350" i="20" a="1"/>
  <c r="CN350" i="20" s="1"/>
  <c r="CJ346" i="20" a="1"/>
  <c r="CJ346" i="20" s="1"/>
  <c r="CO489" i="20" a="1"/>
  <c r="CO489" i="20" s="1"/>
  <c r="CA467" i="20" a="1"/>
  <c r="CA467" i="20" s="1"/>
  <c r="BX468" i="20" a="1"/>
  <c r="BX468" i="20" s="1"/>
  <c r="BT333" i="20" a="1"/>
  <c r="BT333" i="20" s="1"/>
  <c r="BY476" i="20" a="1"/>
  <c r="BY476" i="20" s="1"/>
  <c r="CJ467" i="20" a="1"/>
  <c r="CJ467" i="20" s="1"/>
  <c r="BZ469" i="20" a="1"/>
  <c r="BZ469" i="20" s="1"/>
  <c r="BV470" i="20" a="1"/>
  <c r="BV470" i="20" s="1"/>
  <c r="BU467" i="20" a="1"/>
  <c r="BU467" i="20" s="1"/>
  <c r="BS470" i="20" a="1"/>
  <c r="BS470" i="20" s="1"/>
  <c r="CB336" i="20" a="1"/>
  <c r="CB336" i="20" s="1"/>
  <c r="CG479" i="20" a="1"/>
  <c r="CG479" i="20" s="1"/>
  <c r="CE329" i="20" a="1"/>
  <c r="CE329" i="20" s="1"/>
  <c r="CJ472" i="20" a="1"/>
  <c r="CJ472" i="20" s="1"/>
  <c r="CB329" i="20" a="1"/>
  <c r="CB329" i="20" s="1"/>
  <c r="CG472" i="20" a="1"/>
  <c r="CG472" i="20" s="1"/>
  <c r="BS332" i="20" a="1"/>
  <c r="BS332" i="20" s="1"/>
  <c r="BX475" i="20" a="1"/>
  <c r="BX475" i="20" s="1"/>
  <c r="BT330" i="20" a="1"/>
  <c r="BT330" i="20" s="1"/>
  <c r="BY473" i="20" a="1"/>
  <c r="BY473" i="20" s="1"/>
  <c r="CJ334" i="20" a="1"/>
  <c r="CJ334" i="20" s="1"/>
  <c r="CO477" i="20" a="1"/>
  <c r="CO477" i="20" s="1"/>
  <c r="BT469" i="20" a="1"/>
  <c r="BT469" i="20" s="1"/>
  <c r="CD331" i="20" a="1"/>
  <c r="CD331" i="20" s="1"/>
  <c r="CI474" i="20" a="1"/>
  <c r="CI474" i="20" s="1"/>
  <c r="CG333" i="20" a="1"/>
  <c r="CG333" i="20" s="1"/>
  <c r="CL476" i="20" a="1"/>
  <c r="CL476" i="20" s="1"/>
  <c r="BY330" i="20" a="1"/>
  <c r="BY330" i="20" s="1"/>
  <c r="CD473" i="20" a="1"/>
  <c r="CD473" i="20" s="1"/>
  <c r="BY333" i="20" a="1"/>
  <c r="BY333" i="20" s="1"/>
  <c r="CD476" i="20" a="1"/>
  <c r="CD476" i="20" s="1"/>
  <c r="BX470" i="20" a="1"/>
  <c r="BX470" i="20" s="1"/>
  <c r="BU329" i="20" a="1"/>
  <c r="BU329" i="20" s="1"/>
  <c r="BZ472" i="20" a="1"/>
  <c r="BZ472" i="20" s="1"/>
  <c r="BW331" i="20" a="1"/>
  <c r="BW331" i="20" s="1"/>
  <c r="CB474" i="20" a="1"/>
  <c r="CB474" i="20" s="1"/>
  <c r="CB334" i="20" a="1"/>
  <c r="CB334" i="20" s="1"/>
  <c r="CG477" i="20" a="1"/>
  <c r="CG477" i="20" s="1"/>
  <c r="BZ329" i="20" a="1"/>
  <c r="BZ329" i="20" s="1"/>
  <c r="CE472" i="20" a="1"/>
  <c r="CE472" i="20" s="1"/>
  <c r="BU332" i="20" a="1"/>
  <c r="BU332" i="20" s="1"/>
  <c r="BZ475" i="20" a="1"/>
  <c r="BZ475" i="20" s="1"/>
  <c r="BU337" i="20" a="1"/>
  <c r="BU337" i="20" s="1"/>
  <c r="BZ480" i="20" a="1"/>
  <c r="BZ480" i="20" s="1"/>
  <c r="BS331" i="20" a="1"/>
  <c r="BS331" i="20" s="1"/>
  <c r="BX474" i="20" a="1"/>
  <c r="BX474" i="20" s="1"/>
  <c r="CA333" i="20" a="1"/>
  <c r="CA333" i="20" s="1"/>
  <c r="CF476" i="20" a="1"/>
  <c r="CF476" i="20" s="1"/>
  <c r="CF333" i="20" a="1"/>
  <c r="CF333" i="20" s="1"/>
  <c r="CK476" i="20" a="1"/>
  <c r="CK476" i="20" s="1"/>
  <c r="CH335" i="20" a="1"/>
  <c r="CH335" i="20" s="1"/>
  <c r="CM478" i="20" a="1"/>
  <c r="CM478" i="20" s="1"/>
  <c r="CJ337" i="20" a="1"/>
  <c r="CJ337" i="20" s="1"/>
  <c r="CO480" i="20" a="1"/>
  <c r="CO480" i="20" s="1"/>
  <c r="BW334" i="20" a="1"/>
  <c r="BW334" i="20" s="1"/>
  <c r="CB477" i="20" a="1"/>
  <c r="CB477" i="20" s="1"/>
  <c r="CJ339" i="20" a="1"/>
  <c r="CJ339" i="20" s="1"/>
  <c r="CO482" i="20" a="1"/>
  <c r="CO482" i="20" s="1"/>
  <c r="CG337" i="20" a="1"/>
  <c r="CG337" i="20" s="1"/>
  <c r="CL480" i="20" a="1"/>
  <c r="CL480" i="20" s="1"/>
  <c r="CH339" i="20" a="1"/>
  <c r="CH339" i="20" s="1"/>
  <c r="CM482" i="20" a="1"/>
  <c r="CM482" i="20" s="1"/>
  <c r="BV336" i="20" a="1"/>
  <c r="BV336" i="20" s="1"/>
  <c r="CA479" i="20" a="1"/>
  <c r="CA479" i="20" s="1"/>
  <c r="BX338" i="20" a="1"/>
  <c r="BX338" i="20" s="1"/>
  <c r="CC481" i="20" a="1"/>
  <c r="CC481" i="20" s="1"/>
  <c r="CI334" i="20" a="1"/>
  <c r="CI334" i="20" s="1"/>
  <c r="CN477" i="20" a="1"/>
  <c r="CN477" i="20" s="1"/>
  <c r="CF343" i="20" a="1"/>
  <c r="CF343" i="20" s="1"/>
  <c r="CK486" i="20" a="1"/>
  <c r="CK486" i="20" s="1"/>
  <c r="CI354" i="20" a="1"/>
  <c r="CI354" i="20" s="1"/>
  <c r="CJ355" i="20" a="1"/>
  <c r="CJ355" i="20" s="1"/>
  <c r="CK356" i="20" a="1"/>
  <c r="CK356" i="20" s="1"/>
  <c r="CE350" i="20" a="1"/>
  <c r="CE350" i="20" s="1"/>
  <c r="CF351" i="20" a="1"/>
  <c r="CF351" i="20" s="1"/>
  <c r="CG352" i="20" a="1"/>
  <c r="CG352" i="20" s="1"/>
  <c r="CH353" i="20" a="1"/>
  <c r="CH353" i="20" s="1"/>
  <c r="CA346" i="20" a="1"/>
  <c r="CA346" i="20" s="1"/>
  <c r="CB347" i="20" a="1"/>
  <c r="CB347" i="20" s="1"/>
  <c r="CC348" i="20" a="1"/>
  <c r="CC348" i="20" s="1"/>
  <c r="CD349" i="20" a="1"/>
  <c r="CD349" i="20" s="1"/>
  <c r="CH491" i="20" a="1"/>
  <c r="CH491" i="20" s="1"/>
  <c r="CK494" i="20" a="1"/>
  <c r="CK494" i="20" s="1"/>
  <c r="CF489" i="20" a="1"/>
  <c r="CF489" i="20" s="1"/>
  <c r="CI492" i="20" a="1"/>
  <c r="CI492" i="20" s="1"/>
  <c r="CG490" i="20" a="1"/>
  <c r="CG490" i="20" s="1"/>
  <c r="CJ493" i="20" a="1"/>
  <c r="CJ493" i="20" s="1"/>
  <c r="CM352" i="20" a="1"/>
  <c r="CM352" i="20" s="1"/>
  <c r="CN353" i="20" a="1"/>
  <c r="CN353" i="20" s="1"/>
  <c r="CO354" i="20" a="1"/>
  <c r="CO354" i="20" s="1"/>
  <c r="CI348" i="20" a="1"/>
  <c r="CI348" i="20" s="1"/>
  <c r="CJ349" i="20" a="1"/>
  <c r="CJ349" i="20" s="1"/>
  <c r="CK350" i="20" a="1"/>
  <c r="CK350" i="20" s="1"/>
  <c r="CL351" i="20" a="1"/>
  <c r="CL351" i="20" s="1"/>
  <c r="CG346" i="20" a="1"/>
  <c r="CG346" i="20" s="1"/>
  <c r="CH347" i="20" a="1"/>
  <c r="CH347" i="20" s="1"/>
  <c r="CL489" i="20" a="1"/>
  <c r="CL489" i="20" s="1"/>
  <c r="CO492" i="20" a="1"/>
  <c r="CO492" i="20" s="1"/>
  <c r="CM490" i="20" a="1"/>
  <c r="CM490" i="20" s="1"/>
  <c r="CN491" i="20" a="1"/>
  <c r="CN491" i="20" s="1"/>
  <c r="BV340" i="20" a="1"/>
  <c r="BV340" i="20" s="1"/>
  <c r="CA483" i="20" a="1"/>
  <c r="CA483" i="20" s="1"/>
  <c r="BX342" i="20" a="1"/>
  <c r="BX342" i="20" s="1"/>
  <c r="CC485" i="20" a="1"/>
  <c r="CC485" i="20" s="1"/>
  <c r="BZ344" i="20" a="1"/>
  <c r="BZ344" i="20" s="1"/>
  <c r="CE487" i="20" a="1"/>
  <c r="CE487" i="20" s="1"/>
  <c r="CK355" i="20" a="1"/>
  <c r="CK355" i="20" s="1"/>
  <c r="CL356" i="20" a="1"/>
  <c r="CL356" i="20" s="1"/>
  <c r="CG351" i="20" a="1"/>
  <c r="CG351" i="20" s="1"/>
  <c r="CH352" i="20" a="1"/>
  <c r="CH352" i="20" s="1"/>
  <c r="CI353" i="20" a="1"/>
  <c r="CI353" i="20" s="1"/>
  <c r="CJ354" i="20" a="1"/>
  <c r="CJ354" i="20" s="1"/>
  <c r="CC347" i="20" a="1"/>
  <c r="CC347" i="20" s="1"/>
  <c r="CD348" i="20" a="1"/>
  <c r="CD348" i="20" s="1"/>
  <c r="CE349" i="20" a="1"/>
  <c r="CE349" i="20" s="1"/>
  <c r="CF350" i="20" a="1"/>
  <c r="CF350" i="20" s="1"/>
  <c r="CB346" i="20" a="1"/>
  <c r="CB346" i="20" s="1"/>
  <c r="CI491" i="20" a="1"/>
  <c r="CI491" i="20" s="1"/>
  <c r="CL494" i="20" a="1"/>
  <c r="CL494" i="20" s="1"/>
  <c r="CG489" i="20" a="1"/>
  <c r="CG489" i="20" s="1"/>
  <c r="CJ492" i="20" a="1"/>
  <c r="CJ492" i="20" s="1"/>
  <c r="CK493" i="20" a="1"/>
  <c r="CK493" i="20" s="1"/>
  <c r="CH490" i="20" a="1"/>
  <c r="CH490" i="20" s="1"/>
  <c r="CE469" i="20" a="1"/>
  <c r="CE469" i="20" s="1"/>
  <c r="BZ467" i="20" a="1"/>
  <c r="BZ467" i="20" s="1"/>
  <c r="BS467" i="20" a="1"/>
  <c r="BS467" i="20" s="1"/>
  <c r="CA332" i="20" a="1"/>
  <c r="CA332" i="20" s="1"/>
  <c r="CF475" i="20" a="1"/>
  <c r="CF475" i="20" s="1"/>
  <c r="BZ332" i="20" a="1"/>
  <c r="BZ332" i="20" s="1"/>
  <c r="CE475" i="20" a="1"/>
  <c r="CE475" i="20" s="1"/>
  <c r="CF467" i="20" a="1"/>
  <c r="CF467" i="20" s="1"/>
  <c r="BS469" i="20" a="1"/>
  <c r="BS469" i="20" s="1"/>
  <c r="CF468" i="20" a="1"/>
  <c r="CF468" i="20" s="1"/>
  <c r="CC331" i="20" a="1"/>
  <c r="CC331" i="20" s="1"/>
  <c r="CH474" i="20" a="1"/>
  <c r="CH474" i="20" s="1"/>
  <c r="CH467" i="20" a="1"/>
  <c r="CH467" i="20" s="1"/>
  <c r="CI466" i="20" a="1"/>
  <c r="CI466" i="20" s="1"/>
  <c r="CH328" i="20" a="1"/>
  <c r="CH328" i="20" s="1"/>
  <c r="CM471" i="20" a="1"/>
  <c r="CM471" i="20" s="1"/>
  <c r="BT329" i="20" a="1"/>
  <c r="BT329" i="20" s="1"/>
  <c r="BY472" i="20" a="1"/>
  <c r="BY472" i="20" s="1"/>
  <c r="CI332" i="20" a="1"/>
  <c r="CI332" i="20" s="1"/>
  <c r="CN475" i="20" a="1"/>
  <c r="CN475" i="20" s="1"/>
  <c r="CJ470" i="20" a="1"/>
  <c r="CJ470" i="20" s="1"/>
  <c r="CF331" i="20" a="1"/>
  <c r="CF331" i="20" s="1"/>
  <c r="CK474" i="20" a="1"/>
  <c r="CK474" i="20" s="1"/>
  <c r="CI468" i="20" a="1"/>
  <c r="CI468" i="20" s="1"/>
  <c r="CJ329" i="20" a="1"/>
  <c r="CJ329" i="20" s="1"/>
  <c r="CO472" i="20" a="1"/>
  <c r="CO472" i="20" s="1"/>
  <c r="CC334" i="20" a="1"/>
  <c r="CC334" i="20" s="1"/>
  <c r="CH477" i="20" a="1"/>
  <c r="CH477" i="20" s="1"/>
  <c r="BU334" i="20" a="1"/>
  <c r="BU334" i="20" s="1"/>
  <c r="BZ477" i="20" a="1"/>
  <c r="BZ477" i="20" s="1"/>
  <c r="BT336" i="20" a="1"/>
  <c r="BT336" i="20" s="1"/>
  <c r="BY479" i="20" a="1"/>
  <c r="BY479" i="20" s="1"/>
  <c r="CJ331" i="20" a="1"/>
  <c r="CJ331" i="20" s="1"/>
  <c r="CO474" i="20" a="1"/>
  <c r="CO474" i="20" s="1"/>
  <c r="BX333" i="20" a="1"/>
  <c r="BX333" i="20" s="1"/>
  <c r="CC476" i="20" a="1"/>
  <c r="CC476" i="20" s="1"/>
  <c r="BZ335" i="20" a="1"/>
  <c r="BZ335" i="20" s="1"/>
  <c r="CE478" i="20" a="1"/>
  <c r="CE478" i="20" s="1"/>
  <c r="CB337" i="20" a="1"/>
  <c r="CB337" i="20" s="1"/>
  <c r="CG480" i="20" a="1"/>
  <c r="CG480" i="20" s="1"/>
  <c r="CD339" i="20" a="1"/>
  <c r="CD339" i="20" s="1"/>
  <c r="CI482" i="20" a="1"/>
  <c r="CI482" i="20" s="1"/>
  <c r="CE333" i="20" a="1"/>
  <c r="CE333" i="20" s="1"/>
  <c r="CJ476" i="20" a="1"/>
  <c r="CJ476" i="20" s="1"/>
  <c r="CG335" i="20" a="1"/>
  <c r="CG335" i="20" s="1"/>
  <c r="CL478" i="20" a="1"/>
  <c r="CL478" i="20" s="1"/>
  <c r="CI337" i="20" a="1"/>
  <c r="CI337" i="20" s="1"/>
  <c r="CN480" i="20" a="1"/>
  <c r="CN480" i="20" s="1"/>
  <c r="CG336" i="20" a="1"/>
  <c r="CG336" i="20" s="1"/>
  <c r="CL479" i="20" a="1"/>
  <c r="CL479" i="20" s="1"/>
  <c r="CB339" i="20" a="1"/>
  <c r="CB339" i="20" s="1"/>
  <c r="CG482" i="20" a="1"/>
  <c r="CG482" i="20" s="1"/>
  <c r="CD334" i="20" a="1"/>
  <c r="CD334" i="20" s="1"/>
  <c r="CI477" i="20" a="1"/>
  <c r="CI477" i="20" s="1"/>
  <c r="BY337" i="20" a="1"/>
  <c r="BY337" i="20" s="1"/>
  <c r="CD480" i="20" a="1"/>
  <c r="CD480" i="20" s="1"/>
  <c r="CE336" i="20" a="1"/>
  <c r="CE336" i="20" s="1"/>
  <c r="CJ479" i="20" a="1"/>
  <c r="CJ479" i="20" s="1"/>
  <c r="BZ339" i="20" a="1"/>
  <c r="BZ339" i="20" s="1"/>
  <c r="CE482" i="20" a="1"/>
  <c r="CE482" i="20" s="1"/>
  <c r="CA334" i="20" a="1"/>
  <c r="CA334" i="20" s="1"/>
  <c r="CF477" i="20" a="1"/>
  <c r="CF477" i="20" s="1"/>
  <c r="CC336" i="20" a="1"/>
  <c r="CC336" i="20" s="1"/>
  <c r="CH479" i="20" a="1"/>
  <c r="CH479" i="20" s="1"/>
  <c r="CE338" i="20" a="1"/>
  <c r="CE338" i="20" s="1"/>
  <c r="CJ481" i="20" a="1"/>
  <c r="CJ481" i="20" s="1"/>
  <c r="CC340" i="20" a="1"/>
  <c r="CC340" i="20" s="1"/>
  <c r="CH483" i="20" a="1"/>
  <c r="CH483" i="20" s="1"/>
  <c r="BX343" i="20" a="1"/>
  <c r="BX343" i="20" s="1"/>
  <c r="CC486" i="20" a="1"/>
  <c r="CC486" i="20" s="1"/>
  <c r="CD343" i="20" a="1"/>
  <c r="CD343" i="20" s="1"/>
  <c r="CI486" i="20" a="1"/>
  <c r="CI486" i="20" s="1"/>
  <c r="CI341" i="20" a="1"/>
  <c r="CI341" i="20" s="1"/>
  <c r="CN484" i="20" a="1"/>
  <c r="CN484" i="20" s="1"/>
  <c r="CD468" i="20" a="1"/>
  <c r="CD468" i="20" s="1"/>
  <c r="CI329" i="20" a="1"/>
  <c r="CI329" i="20" s="1"/>
  <c r="CN472" i="20" a="1"/>
  <c r="CN472" i="20" s="1"/>
  <c r="BW329" i="20" a="1"/>
  <c r="BW329" i="20" s="1"/>
  <c r="CB472" i="20" a="1"/>
  <c r="CB472" i="20" s="1"/>
  <c r="CD466" i="20" a="1"/>
  <c r="CD466" i="20" s="1"/>
  <c r="BY467" i="20" a="1"/>
  <c r="BY467" i="20" s="1"/>
  <c r="BZ331" i="20" a="1"/>
  <c r="BZ331" i="20" s="1"/>
  <c r="CE474" i="20" a="1"/>
  <c r="CE474" i="20" s="1"/>
  <c r="BZ466" i="20" a="1"/>
  <c r="BZ466" i="20" s="1"/>
  <c r="BY468" i="20" a="1"/>
  <c r="BY468" i="20" s="1"/>
  <c r="BU328" i="20" a="1"/>
  <c r="BU328" i="20" s="1"/>
  <c r="BZ471" i="20" a="1"/>
  <c r="BZ471" i="20" s="1"/>
  <c r="CH468" i="20" a="1"/>
  <c r="CH468" i="20" s="1"/>
  <c r="CC466" i="20" a="1"/>
  <c r="CC466" i="20" s="1"/>
  <c r="CE468" i="20" a="1"/>
  <c r="CE468" i="20" s="1"/>
  <c r="CB470" i="20" a="1"/>
  <c r="CB470" i="20" s="1"/>
  <c r="BW332" i="20" a="1"/>
  <c r="BW332" i="20" s="1"/>
  <c r="CB475" i="20" a="1"/>
  <c r="CB475" i="20" s="1"/>
  <c r="CC468" i="20" a="1"/>
  <c r="CC468" i="20" s="1"/>
  <c r="BZ470" i="20" a="1"/>
  <c r="BZ470" i="20" s="1"/>
  <c r="CA468" i="20" a="1"/>
  <c r="CA468" i="20" s="1"/>
  <c r="BY329" i="20" a="1"/>
  <c r="BY329" i="20" s="1"/>
  <c r="CD472" i="20" a="1"/>
  <c r="CD472" i="20" s="1"/>
  <c r="CJ328" i="20" a="1"/>
  <c r="CJ328" i="20" s="1"/>
  <c r="CO471" i="20" a="1"/>
  <c r="CO471" i="20" s="1"/>
  <c r="CG328" i="20" a="1"/>
  <c r="CG328" i="20" s="1"/>
  <c r="CL471" i="20" a="1"/>
  <c r="CL471" i="20" s="1"/>
  <c r="CB331" i="20" a="1"/>
  <c r="CB331" i="20" s="1"/>
  <c r="CG474" i="20" a="1"/>
  <c r="CG474" i="20" s="1"/>
  <c r="BT337" i="20" a="1"/>
  <c r="BT337" i="20" s="1"/>
  <c r="BY480" i="20" a="1"/>
  <c r="BY480" i="20" s="1"/>
  <c r="BW333" i="20" a="1"/>
  <c r="BW333" i="20" s="1"/>
  <c r="CB476" i="20" a="1"/>
  <c r="CB476" i="20" s="1"/>
  <c r="BY335" i="20" a="1"/>
  <c r="BY335" i="20" s="1"/>
  <c r="CD478" i="20" a="1"/>
  <c r="CD478" i="20" s="1"/>
  <c r="CA337" i="20" a="1"/>
  <c r="CA337" i="20" s="1"/>
  <c r="CF480" i="20" a="1"/>
  <c r="CF480" i="20" s="1"/>
  <c r="CC339" i="20" a="1"/>
  <c r="CC339" i="20" s="1"/>
  <c r="CH482" i="20" a="1"/>
  <c r="CH482" i="20" s="1"/>
  <c r="CD333" i="20" a="1"/>
  <c r="CD333" i="20" s="1"/>
  <c r="CI476" i="20" a="1"/>
  <c r="CI476" i="20" s="1"/>
  <c r="BY336" i="20" a="1"/>
  <c r="BY336" i="20" s="1"/>
  <c r="CD479" i="20" a="1"/>
  <c r="CD479" i="20" s="1"/>
  <c r="CI340" i="20" a="1"/>
  <c r="CI340" i="20" s="1"/>
  <c r="CN483" i="20" a="1"/>
  <c r="CN483" i="20" s="1"/>
  <c r="BV334" i="20" a="1"/>
  <c r="BV334" i="20" s="1"/>
  <c r="CA477" i="20" a="1"/>
  <c r="CA477" i="20" s="1"/>
  <c r="CI339" i="20" a="1"/>
  <c r="CI339" i="20" s="1"/>
  <c r="CN482" i="20" a="1"/>
  <c r="CN482" i="20" s="1"/>
  <c r="BW336" i="20" a="1"/>
  <c r="BW336" i="20" s="1"/>
  <c r="CB479" i="20" a="1"/>
  <c r="CB479" i="20" s="1"/>
  <c r="CA340" i="20" a="1"/>
  <c r="CA340" i="20" s="1"/>
  <c r="CF483" i="20" a="1"/>
  <c r="CF483" i="20" s="1"/>
  <c r="BS334" i="20" a="1"/>
  <c r="BS334" i="20" s="1"/>
  <c r="BX477" i="20" a="1"/>
  <c r="BX477" i="20" s="1"/>
  <c r="BU336" i="20" a="1"/>
  <c r="BU336" i="20" s="1"/>
  <c r="BZ479" i="20" a="1"/>
  <c r="BZ479" i="20" s="1"/>
  <c r="BW338" i="20" a="1"/>
  <c r="BW338" i="20" s="1"/>
  <c r="CB481" i="20" a="1"/>
  <c r="CB481" i="20" s="1"/>
  <c r="CE343" i="20" a="1"/>
  <c r="CE343" i="20" s="1"/>
  <c r="CJ486" i="20" a="1"/>
  <c r="CJ486" i="20" s="1"/>
  <c r="BU340" i="20" a="1"/>
  <c r="BU340" i="20" s="1"/>
  <c r="BZ483" i="20" a="1"/>
  <c r="BZ483" i="20" s="1"/>
  <c r="CH345" i="20" a="1"/>
  <c r="CH345" i="20" s="1"/>
  <c r="CM488" i="20" a="1"/>
  <c r="CM488" i="20" s="1"/>
  <c r="BY339" i="20" a="1"/>
  <c r="BY339" i="20" s="1"/>
  <c r="CD482" i="20" a="1"/>
  <c r="CD482" i="20" s="1"/>
  <c r="CA341" i="20" a="1"/>
  <c r="CA341" i="20" s="1"/>
  <c r="CF484" i="20" a="1"/>
  <c r="CF484" i="20" s="1"/>
  <c r="CC343" i="20" a="1"/>
  <c r="CC343" i="20" s="1"/>
  <c r="CH486" i="20" a="1"/>
  <c r="CH486" i="20" s="1"/>
  <c r="CE345" i="20" a="1"/>
  <c r="CE345" i="20" s="1"/>
  <c r="CJ488" i="20" a="1"/>
  <c r="CJ488" i="20" s="1"/>
  <c r="CG340" i="20" a="1"/>
  <c r="CG340" i="20" s="1"/>
  <c r="CL483" i="20" a="1"/>
  <c r="CL483" i="20" s="1"/>
  <c r="CI342" i="20" a="1"/>
  <c r="CI342" i="20" s="1"/>
  <c r="CN485" i="20" a="1"/>
  <c r="CN485" i="20" s="1"/>
  <c r="CM346" i="20" a="1"/>
  <c r="CM346" i="20" s="1"/>
  <c r="CN347" i="20" a="1"/>
  <c r="CN347" i="20" s="1"/>
  <c r="CO348" i="20" a="1"/>
  <c r="CO348" i="20" s="1"/>
  <c r="CG341" i="20" a="1"/>
  <c r="CG341" i="20" s="1"/>
  <c r="CL484" i="20" a="1"/>
  <c r="CL484" i="20" s="1"/>
  <c r="CI343" i="20" a="1"/>
  <c r="CI343" i="20" s="1"/>
  <c r="CN486" i="20" a="1"/>
  <c r="CN486" i="20" s="1"/>
  <c r="CE340" i="20" a="1"/>
  <c r="CE340" i="20" s="1"/>
  <c r="CJ483" i="20" a="1"/>
  <c r="CJ483" i="20" s="1"/>
  <c r="CG342" i="20" a="1"/>
  <c r="CG342" i="20" s="1"/>
  <c r="CL485" i="20" a="1"/>
  <c r="CL485" i="20" s="1"/>
  <c r="CI344" i="20" a="1"/>
  <c r="CI344" i="20" s="1"/>
  <c r="CN487" i="20" a="1"/>
  <c r="CN487" i="20" s="1"/>
  <c r="CK346" i="20" a="1"/>
  <c r="CK346" i="20" s="1"/>
  <c r="CL347" i="20" a="1"/>
  <c r="CL347" i="20" s="1"/>
  <c r="CN349" i="20" a="1"/>
  <c r="CN349" i="20" s="1"/>
  <c r="CO350" i="20" a="1"/>
  <c r="CO350" i="20" s="1"/>
  <c r="CM348" i="20" a="1"/>
  <c r="CM348" i="20" s="1"/>
  <c r="BR468" i="20" a="1"/>
  <c r="BR468" i="20" s="1"/>
  <c r="BQ467" i="20" a="1"/>
  <c r="BQ467" i="20" s="1"/>
  <c r="BR328" i="20" a="1"/>
  <c r="BR328" i="20" s="1"/>
  <c r="BW471" i="20" a="1"/>
  <c r="BW471" i="20" s="1"/>
  <c r="BQ333" i="20" a="1"/>
  <c r="BQ333" i="20" s="1"/>
  <c r="BV476" i="20" a="1"/>
  <c r="BV476" i="20" s="1"/>
  <c r="BR331" i="20" a="1"/>
  <c r="BR331" i="20" s="1"/>
  <c r="BW474" i="20" a="1"/>
  <c r="BW474" i="20" s="1"/>
  <c r="BJ329" i="20" a="1"/>
  <c r="BJ329" i="20" s="1"/>
  <c r="BO472" i="20" a="1"/>
  <c r="BO472" i="20" s="1"/>
  <c r="BR334" i="20" a="1"/>
  <c r="BR334" i="20" s="1"/>
  <c r="BW477" i="20" a="1"/>
  <c r="BW477" i="20" s="1"/>
  <c r="BP333" i="20" a="1"/>
  <c r="BP333" i="20" s="1"/>
  <c r="BU476" i="20" a="1"/>
  <c r="BU476" i="20" s="1"/>
  <c r="BR335" i="20" a="1"/>
  <c r="BR335" i="20" s="1"/>
  <c r="BW478" i="20" a="1"/>
  <c r="BW478" i="20" s="1"/>
  <c r="BJ466" i="20" a="1"/>
  <c r="BJ466" i="20" s="1"/>
  <c r="BP331" i="20" a="1"/>
  <c r="BP331" i="20" s="1"/>
  <c r="BU474" i="20" a="1"/>
  <c r="BU474" i="20" s="1"/>
  <c r="BN466" i="20" a="1"/>
  <c r="BN466" i="20" s="1"/>
  <c r="BO467" i="20" a="1"/>
  <c r="BO467" i="20" s="1"/>
  <c r="BN332" i="20" a="1"/>
  <c r="BN332" i="20" s="1"/>
  <c r="BS475" i="20" a="1"/>
  <c r="BS475" i="20" s="1"/>
  <c r="BQ466" i="20" a="1"/>
  <c r="BQ466" i="20" s="1"/>
  <c r="BL468" i="20" a="1"/>
  <c r="BL468" i="20" s="1"/>
  <c r="BR470" i="20" a="1"/>
  <c r="BR470" i="20" s="1"/>
  <c r="BO470" i="20" a="1"/>
  <c r="BO470" i="20" s="1"/>
  <c r="BO329" i="20" a="1"/>
  <c r="BO329" i="20" s="1"/>
  <c r="BT472" i="20" a="1"/>
  <c r="BT472" i="20" s="1"/>
  <c r="BR330" i="20" a="1"/>
  <c r="BR330" i="20" s="1"/>
  <c r="BW473" i="20" a="1"/>
  <c r="BW473" i="20" s="1"/>
  <c r="BO333" i="20" a="1"/>
  <c r="BO333" i="20" s="1"/>
  <c r="BT476" i="20" a="1"/>
  <c r="BT476" i="20" s="1"/>
  <c r="BQ335" i="20" a="1"/>
  <c r="BQ335" i="20" s="1"/>
  <c r="BV478" i="20" a="1"/>
  <c r="BV478" i="20" s="1"/>
  <c r="BQ336" i="20" a="1"/>
  <c r="BQ336" i="20" s="1"/>
  <c r="BV479" i="20" a="1"/>
  <c r="BV479" i="20" s="1"/>
  <c r="BQ469" i="20" a="1"/>
  <c r="BQ469" i="20" s="1"/>
  <c r="BQ470" i="20" a="1"/>
  <c r="BQ470" i="20" s="1"/>
  <c r="BQ468" i="20" a="1"/>
  <c r="BQ468" i="20" s="1"/>
  <c r="BM328" i="20" a="1"/>
  <c r="BM328" i="20" s="1"/>
  <c r="BR471" i="20" a="1"/>
  <c r="BR471" i="20" s="1"/>
  <c r="BR469" i="20" a="1"/>
  <c r="BR469" i="20" s="1"/>
  <c r="BM466" i="20" a="1"/>
  <c r="BM466" i="20" s="1"/>
  <c r="BO468" i="20" a="1"/>
  <c r="BO468" i="20" s="1"/>
  <c r="BM468" i="20" a="1"/>
  <c r="BM468" i="20" s="1"/>
  <c r="BK468" i="20" a="1"/>
  <c r="BK468" i="20" s="1"/>
  <c r="BQ332" i="20" a="1"/>
  <c r="BQ332" i="20" s="1"/>
  <c r="BV475" i="20" a="1"/>
  <c r="BV475" i="20" s="1"/>
  <c r="BM331" i="20" a="1"/>
  <c r="BM331" i="20" s="1"/>
  <c r="BR474" i="20" a="1"/>
  <c r="BR474" i="20" s="1"/>
  <c r="BQ328" i="20" a="1"/>
  <c r="BQ328" i="20" s="1"/>
  <c r="BV471" i="20" a="1"/>
  <c r="BV471" i="20" s="1"/>
  <c r="BL331" i="20" a="1"/>
  <c r="BL331" i="20" s="1"/>
  <c r="BQ474" i="20" a="1"/>
  <c r="BQ474" i="20" s="1"/>
  <c r="BN333" i="20" a="1"/>
  <c r="BN333" i="20" s="1"/>
  <c r="BS476" i="20" a="1"/>
  <c r="BS476" i="20" s="1"/>
  <c r="BP467" i="20" a="1"/>
  <c r="BP467" i="20" s="1"/>
  <c r="BO466" i="20" a="1"/>
  <c r="BO466" i="20" s="1"/>
  <c r="BL330" i="20" a="1"/>
  <c r="BL330" i="20" s="1"/>
  <c r="BQ473" i="20" a="1"/>
  <c r="BQ473" i="20" s="1"/>
  <c r="BR332" i="20" a="1"/>
  <c r="BR332" i="20" s="1"/>
  <c r="BW475" i="20" a="1"/>
  <c r="BW475" i="20" s="1"/>
  <c r="BL328" i="20" a="1"/>
  <c r="BL328" i="20" s="1"/>
  <c r="BQ471" i="20" a="1"/>
  <c r="BQ471" i="20" s="1"/>
  <c r="BN330" i="20" a="1"/>
  <c r="BN330" i="20" s="1"/>
  <c r="BS473" i="20" a="1"/>
  <c r="BS473" i="20" s="1"/>
  <c r="BP332" i="20" a="1"/>
  <c r="BP332" i="20" s="1"/>
  <c r="BU475" i="20" a="1"/>
  <c r="BU475" i="20" s="1"/>
  <c r="BI328" i="20" a="1"/>
  <c r="BI328" i="20" s="1"/>
  <c r="BN471" i="20" a="1"/>
  <c r="BN471" i="20" s="1"/>
  <c r="BO469" i="20" a="1"/>
  <c r="BO469" i="20" s="1"/>
  <c r="BK466" i="20" a="1"/>
  <c r="BK466" i="20" s="1"/>
  <c r="BL466" i="20" a="1"/>
  <c r="BL466" i="20" s="1"/>
  <c r="BN468" i="20" a="1"/>
  <c r="BN468" i="20" s="1"/>
  <c r="BN331" i="20" a="1"/>
  <c r="BN331" i="20" s="1"/>
  <c r="BS474" i="20" a="1"/>
  <c r="BS474" i="20" s="1"/>
  <c r="BP328" i="20" a="1"/>
  <c r="BP328" i="20" s="1"/>
  <c r="BU471" i="20" a="1"/>
  <c r="BU471" i="20" s="1"/>
  <c r="BN328" i="20" a="1"/>
  <c r="BN328" i="20" s="1"/>
  <c r="BS471" i="20" a="1"/>
  <c r="BS471" i="20" s="1"/>
  <c r="BQ330" i="20" a="1"/>
  <c r="BQ330" i="20" s="1"/>
  <c r="BV473" i="20" a="1"/>
  <c r="BV473" i="20" s="1"/>
  <c r="BQ334" i="20" a="1"/>
  <c r="BQ334" i="20" s="1"/>
  <c r="BV477" i="20" a="1"/>
  <c r="BV477" i="20" s="1"/>
  <c r="BP335" i="20" a="1"/>
  <c r="BP335" i="20" s="1"/>
  <c r="BU478" i="20" a="1"/>
  <c r="BU478" i="20" s="1"/>
  <c r="BR333" i="20" a="1"/>
  <c r="BR333" i="20" s="1"/>
  <c r="BW476" i="20" a="1"/>
  <c r="BW476" i="20" s="1"/>
  <c r="BL329" i="20" a="1"/>
  <c r="BL329" i="20" s="1"/>
  <c r="BQ472" i="20" a="1"/>
  <c r="BQ472" i="20" s="1"/>
  <c r="BO330" i="20" a="1"/>
  <c r="BO330" i="20" s="1"/>
  <c r="BT473" i="20" a="1"/>
  <c r="BT473" i="20" s="1"/>
  <c r="BP468" i="20" a="1"/>
  <c r="BP468" i="20" s="1"/>
  <c r="BO332" i="20" a="1"/>
  <c r="BO332" i="20" s="1"/>
  <c r="BT475" i="20" a="1"/>
  <c r="BT475" i="20" s="1"/>
  <c r="BJ328" i="20" a="1"/>
  <c r="BJ328" i="20" s="1"/>
  <c r="BO471" i="20" a="1"/>
  <c r="BO471" i="20" s="1"/>
  <c r="BR466" i="20" a="1"/>
  <c r="BR466" i="20" s="1"/>
  <c r="BK330" i="20" a="1"/>
  <c r="BK330" i="20" s="1"/>
  <c r="BP473" i="20" a="1"/>
  <c r="BP473" i="20" s="1"/>
  <c r="BP334" i="20" a="1"/>
  <c r="BP334" i="20" s="1"/>
  <c r="BU477" i="20" a="1"/>
  <c r="BU477" i="20" s="1"/>
  <c r="BR336" i="20" a="1"/>
  <c r="BR336" i="20" s="1"/>
  <c r="BW479" i="20" a="1"/>
  <c r="BW479" i="20" s="1"/>
  <c r="BP330" i="20" a="1"/>
  <c r="BP330" i="20" s="1"/>
  <c r="BU473" i="20" a="1"/>
  <c r="BU473" i="20" s="1"/>
  <c r="BR467" i="20" a="1"/>
  <c r="BR467" i="20" s="1"/>
  <c r="BP466" i="20" a="1"/>
  <c r="BP466" i="20" s="1"/>
  <c r="BN470" i="20" a="1"/>
  <c r="BN470" i="20" s="1"/>
  <c r="BK467" i="20" a="1"/>
  <c r="BK467" i="20" s="1"/>
  <c r="BP329" i="20" a="1"/>
  <c r="BP329" i="20" s="1"/>
  <c r="BU472" i="20" a="1"/>
  <c r="BU472" i="20" s="1"/>
  <c r="BI466" i="20" a="1"/>
  <c r="BI466" i="20" s="1"/>
  <c r="BK329" i="20" a="1"/>
  <c r="BK329" i="20" s="1"/>
  <c r="BP472" i="20" a="1"/>
  <c r="BP472" i="20" s="1"/>
  <c r="BM467" i="20" a="1"/>
  <c r="BM467" i="20" s="1"/>
  <c r="BN467" i="20" a="1"/>
  <c r="BN467" i="20" s="1"/>
  <c r="BP469" i="20" a="1"/>
  <c r="BP469" i="20" s="1"/>
  <c r="BL467" i="20" a="1"/>
  <c r="BL467" i="20" s="1"/>
  <c r="BN469" i="20" a="1"/>
  <c r="BN469" i="20" s="1"/>
  <c r="BK328" i="20" a="1"/>
  <c r="BK328" i="20" s="1"/>
  <c r="BP471" i="20" a="1"/>
  <c r="BP471" i="20" s="1"/>
  <c r="BM470" i="20" a="1"/>
  <c r="BM470" i="20" s="1"/>
  <c r="BR337" i="20" a="1"/>
  <c r="BR337" i="20" s="1"/>
  <c r="BW480" i="20" a="1"/>
  <c r="BW480" i="20" s="1"/>
  <c r="BN329" i="20" a="1"/>
  <c r="BN329" i="20" s="1"/>
  <c r="BS472" i="20" a="1"/>
  <c r="BS472" i="20" s="1"/>
  <c r="BO328" i="20" a="1"/>
  <c r="BO328" i="20" s="1"/>
  <c r="BT471" i="20" a="1"/>
  <c r="BT471" i="20" s="1"/>
  <c r="BM469" i="20" a="1"/>
  <c r="BM469" i="20" s="1"/>
  <c r="BJ467" i="20" a="1"/>
  <c r="BJ467" i="20" s="1"/>
  <c r="BQ329" i="20" a="1"/>
  <c r="BQ329" i="20" s="1"/>
  <c r="BV472" i="20" a="1"/>
  <c r="BV472" i="20" s="1"/>
  <c r="BL469" i="20" a="1"/>
  <c r="BL469" i="20" s="1"/>
  <c r="BQ331" i="20" a="1"/>
  <c r="BQ331" i="20" s="1"/>
  <c r="BV474" i="20" a="1"/>
  <c r="BV474" i="20" s="1"/>
  <c r="BM330" i="20" a="1"/>
  <c r="BM330" i="20" s="1"/>
  <c r="BR473" i="20" a="1"/>
  <c r="BR473" i="20" s="1"/>
  <c r="BP470" i="20" a="1"/>
  <c r="BP470" i="20" s="1"/>
  <c r="BM329" i="20" a="1"/>
  <c r="BM329" i="20" s="1"/>
  <c r="BR472" i="20" a="1"/>
  <c r="BR472" i="20" s="1"/>
  <c r="BO331" i="20" a="1"/>
  <c r="BO331" i="20" s="1"/>
  <c r="BT474" i="20" a="1"/>
  <c r="BT474" i="20" s="1"/>
  <c r="BR329" i="20" a="1"/>
  <c r="BR329" i="20" s="1"/>
  <c r="BW472" i="20" a="1"/>
  <c r="BW472" i="20" s="1"/>
  <c r="BM332" i="20" a="1"/>
  <c r="BM332" i="20" s="1"/>
  <c r="BR475" i="20" a="1"/>
  <c r="BR475" i="20" s="1"/>
  <c r="BO334" i="20" a="1"/>
  <c r="BO334" i="20" s="1"/>
  <c r="BT477" i="20" a="1"/>
  <c r="BT477" i="20" s="1"/>
  <c r="AB489" i="20" a="1"/>
  <c r="AB489" i="20" s="1"/>
  <c r="AE492" i="20" a="1"/>
  <c r="AE492" i="20" s="1"/>
  <c r="AG494" i="20" a="1"/>
  <c r="AG494" i="20" s="1"/>
  <c r="AC490" i="20" a="1"/>
  <c r="AC490" i="20" s="1"/>
  <c r="AF493" i="20" a="1"/>
  <c r="AF493" i="20" s="1"/>
  <c r="AD491" i="20" a="1"/>
  <c r="AD491" i="20" s="1"/>
  <c r="V345" i="20" a="1"/>
  <c r="V345" i="20" s="1"/>
  <c r="AA488" i="20" a="1"/>
  <c r="AA488" i="20" s="1"/>
  <c r="X347" i="20" a="1"/>
  <c r="X347" i="20" s="1"/>
  <c r="Y348" i="20" a="1"/>
  <c r="Y348" i="20" s="1"/>
  <c r="Z349" i="20" a="1"/>
  <c r="Z349" i="20" s="1"/>
  <c r="AA350" i="20" a="1"/>
  <c r="AA350" i="20" s="1"/>
  <c r="AB351" i="20" a="1"/>
  <c r="AB351" i="20" s="1"/>
  <c r="AC352" i="20" a="1"/>
  <c r="AC352" i="20" s="1"/>
  <c r="AD353" i="20" a="1"/>
  <c r="AD353" i="20" s="1"/>
  <c r="W346" i="20" a="1"/>
  <c r="W346" i="20" s="1"/>
  <c r="AE354" i="20" a="1"/>
  <c r="AE354" i="20" s="1"/>
  <c r="AG356" i="20" a="1"/>
  <c r="AG356" i="20" s="1"/>
  <c r="AF355" i="20" a="1"/>
  <c r="AF355" i="20" s="1"/>
  <c r="F147" i="25"/>
  <c r="F139" i="25"/>
  <c r="G139" i="25" s="1"/>
  <c r="F137" i="25"/>
  <c r="F135" i="25"/>
  <c r="F151" i="25"/>
  <c r="F141" i="25"/>
  <c r="F157" i="25"/>
  <c r="F158" i="25"/>
  <c r="F156" i="25"/>
  <c r="F154" i="25"/>
  <c r="F152" i="25"/>
  <c r="F150" i="25"/>
  <c r="F146" i="25"/>
  <c r="F144" i="25"/>
  <c r="F142" i="25"/>
  <c r="F145" i="25"/>
  <c r="G145" i="25" s="1"/>
  <c r="F140" i="25"/>
  <c r="F138" i="25"/>
  <c r="F136" i="25"/>
  <c r="G136" i="25" s="1"/>
  <c r="F134" i="25"/>
  <c r="F155" i="25"/>
  <c r="F143" i="25"/>
  <c r="F149" i="25"/>
  <c r="F159" i="25"/>
  <c r="G159" i="25" s="1"/>
  <c r="F133" i="25"/>
  <c r="F153" i="25"/>
  <c r="F161" i="25"/>
  <c r="F160" i="25"/>
  <c r="G160" i="25" s="1"/>
  <c r="F148" i="25"/>
  <c r="AC457" i="20" a="1"/>
  <c r="AC457" i="20" s="1"/>
  <c r="AA455" i="20" a="1"/>
  <c r="AA455" i="20" s="1"/>
  <c r="AE459" i="20" a="1"/>
  <c r="AE459" i="20" s="1"/>
  <c r="AF460" i="20" a="1"/>
  <c r="AF460" i="20" s="1"/>
  <c r="AB456" i="20" a="1"/>
  <c r="AB456" i="20" s="1"/>
  <c r="AD458" i="20" a="1"/>
  <c r="AD458" i="20" s="1"/>
  <c r="Y315" i="20" a="1"/>
  <c r="Y315" i="20" s="1"/>
  <c r="X314" i="20" a="1"/>
  <c r="X314" i="20" s="1"/>
  <c r="W313" i="20" a="1"/>
  <c r="W313" i="20" s="1"/>
  <c r="V312" i="20" a="1"/>
  <c r="V312" i="20" s="1"/>
  <c r="Z316" i="20" a="1"/>
  <c r="Z316" i="20" s="1"/>
  <c r="AD320" i="20" a="1"/>
  <c r="AD320" i="20" s="1"/>
  <c r="AE321" i="20" a="1"/>
  <c r="AE321" i="20" s="1"/>
  <c r="AF322" i="20" a="1"/>
  <c r="AF322" i="20" s="1"/>
  <c r="AB318" i="20" a="1"/>
  <c r="AB318" i="20" s="1"/>
  <c r="AC319" i="20" a="1"/>
  <c r="AC319" i="20" s="1"/>
  <c r="AA317" i="20" a="1"/>
  <c r="AA317" i="20" s="1"/>
  <c r="AI214" i="20" a="1"/>
  <c r="AI214" i="20" s="1"/>
  <c r="AI223" i="20" s="1"/>
  <c r="AK214" i="20" a="1"/>
  <c r="AK214" i="20" s="1"/>
  <c r="AK223" i="20" s="1"/>
  <c r="AG214" i="20" a="1"/>
  <c r="AG214" i="20" s="1"/>
  <c r="AG223" i="20" s="1"/>
  <c r="AJ214" i="20" a="1"/>
  <c r="AJ214" i="20" s="1"/>
  <c r="AJ223" i="20" s="1"/>
  <c r="AF214" i="20" a="1"/>
  <c r="AF214" i="20" s="1"/>
  <c r="AF223" i="20" s="1"/>
  <c r="AH214" i="20" a="1"/>
  <c r="AH214" i="20" s="1"/>
  <c r="AH223" i="20" s="1"/>
  <c r="BA95" i="31"/>
  <c r="DB64" i="25" l="1"/>
  <c r="DC64" i="25"/>
  <c r="CZ64" i="25"/>
  <c r="CY64" i="25"/>
  <c r="DI64" i="25"/>
  <c r="CV64" i="25"/>
  <c r="CP64" i="25"/>
  <c r="CS64" i="25"/>
  <c r="CT64" i="25"/>
  <c r="CU64" i="25"/>
  <c r="CQ64" i="25"/>
  <c r="DE64" i="25"/>
  <c r="DG64" i="25"/>
  <c r="CR64" i="25"/>
  <c r="CX64" i="25"/>
  <c r="DH64" i="25"/>
  <c r="DF64" i="25"/>
  <c r="DA64" i="25"/>
  <c r="DD64" i="25"/>
  <c r="CW64" i="25"/>
  <c r="H208" i="25"/>
  <c r="I208" i="25" s="1"/>
  <c r="J208" i="25" s="1"/>
  <c r="G155" i="25"/>
  <c r="H155" i="25" s="1"/>
  <c r="I155" i="25" s="1"/>
  <c r="G138" i="25"/>
  <c r="H138" i="25" s="1"/>
  <c r="I138" i="25" s="1"/>
  <c r="H224" i="25"/>
  <c r="I224" i="25" s="1"/>
  <c r="J224" i="25" s="1"/>
  <c r="H226" i="25"/>
  <c r="I226" i="25" s="1"/>
  <c r="J226" i="25" s="1"/>
  <c r="G212" i="25"/>
  <c r="H212" i="25" s="1"/>
  <c r="I212" i="25" s="1"/>
  <c r="G143" i="25"/>
  <c r="H143" i="25" s="1"/>
  <c r="H290" i="25"/>
  <c r="I290" i="25" s="1"/>
  <c r="H222" i="25"/>
  <c r="I222" i="25" s="1"/>
  <c r="G219" i="25"/>
  <c r="H219" i="25" s="1"/>
  <c r="H203" i="25"/>
  <c r="I203" i="25" s="1"/>
  <c r="V375" i="20" s="1" a="1"/>
  <c r="V375" i="20" s="1"/>
  <c r="I277" i="25"/>
  <c r="J277" i="25" s="1"/>
  <c r="G291" i="25"/>
  <c r="H291" i="25" s="1"/>
  <c r="I291" i="25" s="1"/>
  <c r="G275" i="25"/>
  <c r="H275" i="25" s="1"/>
  <c r="I275" i="25" s="1"/>
  <c r="G146" i="25"/>
  <c r="H146" i="25" s="1"/>
  <c r="G210" i="25"/>
  <c r="H210" i="25" s="1"/>
  <c r="G225" i="25"/>
  <c r="H225" i="25" s="1"/>
  <c r="I225" i="25" s="1"/>
  <c r="J225" i="25" s="1"/>
  <c r="K225" i="25" s="1"/>
  <c r="G287" i="25"/>
  <c r="H287" i="25" s="1"/>
  <c r="I287" i="25" s="1"/>
  <c r="AA263" i="20"/>
  <c r="AB263" i="20"/>
  <c r="AC263" i="20"/>
  <c r="AE263" i="20"/>
  <c r="AD263" i="20"/>
  <c r="AB223" i="20"/>
  <c r="AC223" i="20"/>
  <c r="AE223" i="20"/>
  <c r="AD223" i="20"/>
  <c r="X193" i="20"/>
  <c r="AA223" i="20"/>
  <c r="Z193" i="20"/>
  <c r="W193" i="20"/>
  <c r="Y193" i="20"/>
  <c r="AH228" i="20" a="1"/>
  <c r="AH228" i="20" s="1"/>
  <c r="BU227" i="20" a="1"/>
  <c r="BU227" i="20" s="1"/>
  <c r="BU197" i="20" a="1"/>
  <c r="BU197" i="20" s="1"/>
  <c r="AU198" i="20" a="1"/>
  <c r="AU198" i="20" s="1"/>
  <c r="AU228" i="20" a="1"/>
  <c r="AU228" i="20" s="1"/>
  <c r="X197" i="20" a="1"/>
  <c r="X197" i="20" s="1"/>
  <c r="X276" i="20" s="1"/>
  <c r="BR227" i="20" a="1"/>
  <c r="BR227" i="20" s="1"/>
  <c r="BR197" i="20" a="1"/>
  <c r="BR197" i="20" s="1"/>
  <c r="AS198" i="20" a="1"/>
  <c r="AS198" i="20" s="1"/>
  <c r="AS228" i="20" a="1"/>
  <c r="AS228" i="20" s="1"/>
  <c r="BV197" i="20" a="1"/>
  <c r="BV197" i="20" s="1"/>
  <c r="BV227" i="20" a="1"/>
  <c r="BV227" i="20" s="1"/>
  <c r="AD227" i="20" a="1"/>
  <c r="AD227" i="20" s="1"/>
  <c r="AD197" i="20" a="1"/>
  <c r="AD197" i="20" s="1"/>
  <c r="CL197" i="20" a="1"/>
  <c r="CL197" i="20" s="1"/>
  <c r="CL227" i="20" a="1"/>
  <c r="CL227" i="20" s="1"/>
  <c r="AL228" i="20" a="1"/>
  <c r="AL228" i="20" s="1"/>
  <c r="AL198" i="20" a="1"/>
  <c r="AL198" i="20" s="1"/>
  <c r="AF228" i="20" a="1"/>
  <c r="AF228" i="20" s="1"/>
  <c r="AF198" i="20" a="1"/>
  <c r="AF198" i="20" s="1"/>
  <c r="BI228" i="20" a="1"/>
  <c r="BI228" i="20" s="1"/>
  <c r="BI198" i="20" a="1"/>
  <c r="BI198" i="20" s="1"/>
  <c r="AQ198" i="20" a="1"/>
  <c r="AQ198" i="20" s="1"/>
  <c r="AQ228" i="20" a="1"/>
  <c r="AQ228" i="20" s="1"/>
  <c r="BF198" i="20" a="1"/>
  <c r="BF198" i="20" s="1"/>
  <c r="BF228" i="20" a="1"/>
  <c r="BF228" i="20" s="1"/>
  <c r="CC227" i="20" a="1"/>
  <c r="CC227" i="20" s="1"/>
  <c r="BD227" i="20" a="1"/>
  <c r="BD227" i="20" s="1"/>
  <c r="BD197" i="20" a="1"/>
  <c r="BD197" i="20" s="1"/>
  <c r="AQ197" i="20" a="1"/>
  <c r="AQ197" i="20" s="1"/>
  <c r="AQ227" i="20" a="1"/>
  <c r="AQ227" i="20" s="1"/>
  <c r="BY228" i="20" a="1"/>
  <c r="BY228" i="20" s="1"/>
  <c r="BY198" i="20" a="1"/>
  <c r="BY198" i="20" s="1"/>
  <c r="BL227" i="20" a="1"/>
  <c r="BL227" i="20" s="1"/>
  <c r="BL197" i="20" a="1"/>
  <c r="BL197" i="20" s="1"/>
  <c r="AW227" i="20" a="1"/>
  <c r="AW227" i="20" s="1"/>
  <c r="AW197" i="20" a="1"/>
  <c r="AW197" i="20" s="1"/>
  <c r="Y197" i="20" a="1"/>
  <c r="Y197" i="20" s="1"/>
  <c r="Y276" i="20" s="1"/>
  <c r="CJ197" i="20" a="1"/>
  <c r="CJ197" i="20" s="1"/>
  <c r="CJ227" i="20" a="1"/>
  <c r="CJ227" i="20" s="1"/>
  <c r="AF227" i="20" a="1"/>
  <c r="AF227" i="20" s="1"/>
  <c r="AF197" i="20" a="1"/>
  <c r="AF197" i="20" s="1"/>
  <c r="CO197" i="20" a="1"/>
  <c r="CO197" i="20" s="1"/>
  <c r="CO227" i="20" a="1"/>
  <c r="CO227" i="20" s="1"/>
  <c r="BA198" i="20" a="1"/>
  <c r="BA198" i="20" s="1"/>
  <c r="BA228" i="20" a="1"/>
  <c r="BA228" i="20" s="1"/>
  <c r="W198" i="20" a="1"/>
  <c r="W198" i="20" s="1"/>
  <c r="W277" i="20" s="1"/>
  <c r="BO198" i="20" a="1"/>
  <c r="BO198" i="20" s="1"/>
  <c r="BO228" i="20" a="1"/>
  <c r="BO228" i="20" s="1"/>
  <c r="CJ228" i="20" a="1"/>
  <c r="CJ228" i="20" s="1"/>
  <c r="CJ198" i="20" a="1"/>
  <c r="CJ198" i="20" s="1"/>
  <c r="CC197" i="20" a="1"/>
  <c r="CC197" i="20" s="1"/>
  <c r="CN197" i="20" a="1"/>
  <c r="CN197" i="20" s="1"/>
  <c r="CN227" i="20" a="1"/>
  <c r="CN227" i="20" s="1"/>
  <c r="AP228" i="20" a="1"/>
  <c r="AP228" i="20" s="1"/>
  <c r="AP198" i="20" a="1"/>
  <c r="AP198" i="20" s="1"/>
  <c r="AX228" i="20" a="1"/>
  <c r="AX228" i="20" s="1"/>
  <c r="AX198" i="20" a="1"/>
  <c r="AX198" i="20" s="1"/>
  <c r="AA227" i="20" a="1"/>
  <c r="AA227" i="20" s="1"/>
  <c r="AA197" i="20" a="1"/>
  <c r="AA197" i="20" s="1"/>
  <c r="AT227" i="20" a="1"/>
  <c r="AT227" i="20" s="1"/>
  <c r="AT197" i="20" a="1"/>
  <c r="AT197" i="20" s="1"/>
  <c r="BS197" i="20" a="1"/>
  <c r="BS197" i="20" s="1"/>
  <c r="BS227" i="20" a="1"/>
  <c r="BS227" i="20" s="1"/>
  <c r="BA197" i="20" a="1"/>
  <c r="BA197" i="20" s="1"/>
  <c r="BA227" i="20" a="1"/>
  <c r="BA227" i="20" s="1"/>
  <c r="BH197" i="20" a="1"/>
  <c r="BH197" i="20" s="1"/>
  <c r="BH227" i="20" a="1"/>
  <c r="BH227" i="20" s="1"/>
  <c r="BG198" i="20" a="1"/>
  <c r="BG198" i="20" s="1"/>
  <c r="BG228" i="20" a="1"/>
  <c r="BG228" i="20" s="1"/>
  <c r="BW198" i="20" a="1"/>
  <c r="BW198" i="20" s="1"/>
  <c r="BW228" i="20" a="1"/>
  <c r="BW228" i="20" s="1"/>
  <c r="AC198" i="20" a="1"/>
  <c r="AC198" i="20" s="1"/>
  <c r="AC228" i="20" a="1"/>
  <c r="AC228" i="20" s="1"/>
  <c r="CB198" i="20" a="1"/>
  <c r="CB198" i="20" s="1"/>
  <c r="CB228" i="20" a="1"/>
  <c r="CB228" i="20" s="1"/>
  <c r="AZ228" i="20" a="1"/>
  <c r="AZ228" i="20" s="1"/>
  <c r="AZ198" i="20" a="1"/>
  <c r="AZ198" i="20" s="1"/>
  <c r="BZ198" i="20" a="1"/>
  <c r="BZ198" i="20" s="1"/>
  <c r="BZ228" i="20" a="1"/>
  <c r="BZ228" i="20" s="1"/>
  <c r="AV227" i="20" a="1"/>
  <c r="AV227" i="20" s="1"/>
  <c r="AV197" i="20" a="1"/>
  <c r="AV197" i="20" s="1"/>
  <c r="CH228" i="20" a="1"/>
  <c r="CH228" i="20" s="1"/>
  <c r="CH198" i="20" a="1"/>
  <c r="CH198" i="20" s="1"/>
  <c r="AB197" i="20" a="1"/>
  <c r="AB197" i="20" s="1"/>
  <c r="AB227" i="20" a="1"/>
  <c r="AB227" i="20" s="1"/>
  <c r="BP227" i="20" a="1"/>
  <c r="BP227" i="20" s="1"/>
  <c r="BP197" i="20" a="1"/>
  <c r="BP197" i="20" s="1"/>
  <c r="BN197" i="20" a="1"/>
  <c r="BN197" i="20" s="1"/>
  <c r="BN227" i="20" a="1"/>
  <c r="BN227" i="20" s="1"/>
  <c r="AX197" i="20" a="1"/>
  <c r="AX197" i="20" s="1"/>
  <c r="AX227" i="20" a="1"/>
  <c r="AX227" i="20" s="1"/>
  <c r="BZ197" i="20" a="1"/>
  <c r="BZ197" i="20" s="1"/>
  <c r="BZ227" i="20" a="1"/>
  <c r="BZ227" i="20" s="1"/>
  <c r="CO198" i="20" a="1"/>
  <c r="CO198" i="20" s="1"/>
  <c r="CO228" i="20" a="1"/>
  <c r="CO228" i="20" s="1"/>
  <c r="AY228" i="20" a="1"/>
  <c r="AY228" i="20" s="1"/>
  <c r="AY198" i="20" a="1"/>
  <c r="AY198" i="20" s="1"/>
  <c r="AE228" i="20" a="1"/>
  <c r="AE228" i="20" s="1"/>
  <c r="AE198" i="20" a="1"/>
  <c r="AE198" i="20" s="1"/>
  <c r="BX228" i="20" a="1"/>
  <c r="BX228" i="20" s="1"/>
  <c r="BX198" i="20" a="1"/>
  <c r="BX198" i="20" s="1"/>
  <c r="BV198" i="20" a="1"/>
  <c r="BV198" i="20" s="1"/>
  <c r="BV228" i="20" a="1"/>
  <c r="BV228" i="20" s="1"/>
  <c r="BE228" i="20" a="1"/>
  <c r="BE228" i="20" s="1"/>
  <c r="BE198" i="20" a="1"/>
  <c r="BE198" i="20" s="1"/>
  <c r="AH198" i="20" a="1"/>
  <c r="AH198" i="20" s="1"/>
  <c r="BI227" i="20" a="1"/>
  <c r="BI227" i="20" s="1"/>
  <c r="BI197" i="20" a="1"/>
  <c r="BI197" i="20" s="1"/>
  <c r="BO227" i="20" a="1"/>
  <c r="BO227" i="20" s="1"/>
  <c r="BO197" i="20" a="1"/>
  <c r="BO197" i="20" s="1"/>
  <c r="AC227" i="20" a="1"/>
  <c r="AC227" i="20" s="1"/>
  <c r="AC197" i="20" a="1"/>
  <c r="AC197" i="20" s="1"/>
  <c r="AU197" i="20" a="1"/>
  <c r="AU197" i="20" s="1"/>
  <c r="AU227" i="20" a="1"/>
  <c r="AU227" i="20" s="1"/>
  <c r="AO227" i="20" a="1"/>
  <c r="AO227" i="20" s="1"/>
  <c r="AO197" i="20" a="1"/>
  <c r="AO197" i="20" s="1"/>
  <c r="BK227" i="20" a="1"/>
  <c r="BK227" i="20" s="1"/>
  <c r="BK197" i="20" a="1"/>
  <c r="BK197" i="20" s="1"/>
  <c r="CM197" i="20" a="1"/>
  <c r="CM197" i="20" s="1"/>
  <c r="CM227" i="20" a="1"/>
  <c r="CM227" i="20" s="1"/>
  <c r="AR228" i="20" a="1"/>
  <c r="AR228" i="20" s="1"/>
  <c r="AR198" i="20" a="1"/>
  <c r="AR198" i="20" s="1"/>
  <c r="BT198" i="20" a="1"/>
  <c r="BT198" i="20" s="1"/>
  <c r="BT228" i="20" a="1"/>
  <c r="BT228" i="20" s="1"/>
  <c r="AV198" i="20" a="1"/>
  <c r="AV198" i="20" s="1"/>
  <c r="AV228" i="20" a="1"/>
  <c r="AV228" i="20" s="1"/>
  <c r="AN198" i="20" a="1"/>
  <c r="AN198" i="20" s="1"/>
  <c r="AN228" i="20" a="1"/>
  <c r="AN228" i="20" s="1"/>
  <c r="AT198" i="20" a="1"/>
  <c r="AT198" i="20" s="1"/>
  <c r="AT228" i="20" a="1"/>
  <c r="AT228" i="20" s="1"/>
  <c r="CM228" i="20" a="1"/>
  <c r="CM228" i="20" s="1"/>
  <c r="CM198" i="20" a="1"/>
  <c r="CM198" i="20" s="1"/>
  <c r="V198" i="20" a="1"/>
  <c r="V198" i="20" s="1"/>
  <c r="V277" i="20" s="1"/>
  <c r="V284" i="20" s="1"/>
  <c r="BK198" i="20" a="1"/>
  <c r="BK198" i="20" s="1"/>
  <c r="BK228" i="20" a="1"/>
  <c r="BK228" i="20" s="1"/>
  <c r="BY197" i="20" a="1"/>
  <c r="BY197" i="20" s="1"/>
  <c r="BY227" i="20" a="1"/>
  <c r="BY227" i="20" s="1"/>
  <c r="CN228" i="20" a="1"/>
  <c r="CN228" i="20" s="1"/>
  <c r="CN198" i="20" a="1"/>
  <c r="CN198" i="20" s="1"/>
  <c r="CK197" i="20" a="1"/>
  <c r="CK197" i="20" s="1"/>
  <c r="CK227" i="20" a="1"/>
  <c r="CK227" i="20" s="1"/>
  <c r="BC227" i="20" a="1"/>
  <c r="BC227" i="20" s="1"/>
  <c r="BC197" i="20" a="1"/>
  <c r="BC197" i="20" s="1"/>
  <c r="Z197" i="20" a="1"/>
  <c r="Z197" i="20" s="1"/>
  <c r="Z276" i="20" s="1"/>
  <c r="AY227" i="20" a="1"/>
  <c r="AY227" i="20" s="1"/>
  <c r="AY197" i="20" a="1"/>
  <c r="AY197" i="20" s="1"/>
  <c r="BQ227" i="20" a="1"/>
  <c r="BQ227" i="20" s="1"/>
  <c r="BQ197" i="20" a="1"/>
  <c r="BQ197" i="20" s="1"/>
  <c r="BE227" i="20" a="1"/>
  <c r="BE227" i="20" s="1"/>
  <c r="BE197" i="20" a="1"/>
  <c r="BE197" i="20" s="1"/>
  <c r="BB197" i="20" a="1"/>
  <c r="BB197" i="20" s="1"/>
  <c r="BB227" i="20" a="1"/>
  <c r="BB227" i="20" s="1"/>
  <c r="CL198" i="20" a="1"/>
  <c r="CL198" i="20" s="1"/>
  <c r="CL228" i="20" a="1"/>
  <c r="CL228" i="20" s="1"/>
  <c r="BU198" i="20" a="1"/>
  <c r="BU198" i="20" s="1"/>
  <c r="BU228" i="20" a="1"/>
  <c r="BU228" i="20" s="1"/>
  <c r="AW198" i="20" a="1"/>
  <c r="AW198" i="20" s="1"/>
  <c r="AW228" i="20" a="1"/>
  <c r="AW228" i="20" s="1"/>
  <c r="CK228" i="20" a="1"/>
  <c r="CK228" i="20" s="1"/>
  <c r="CK198" i="20" a="1"/>
  <c r="CK198" i="20" s="1"/>
  <c r="AK228" i="20" a="1"/>
  <c r="AK228" i="20" s="1"/>
  <c r="AK198" i="20" a="1"/>
  <c r="AK198" i="20" s="1"/>
  <c r="BJ228" i="20" a="1"/>
  <c r="BJ228" i="20" s="1"/>
  <c r="BJ198" i="20" a="1"/>
  <c r="BJ198" i="20" s="1"/>
  <c r="AM198" i="20" a="1"/>
  <c r="AM198" i="20" s="1"/>
  <c r="AM228" i="20" a="1"/>
  <c r="AM228" i="20" s="1"/>
  <c r="AB198" i="20" a="1"/>
  <c r="AB198" i="20" s="1"/>
  <c r="AB228" i="20" a="1"/>
  <c r="AB228" i="20" s="1"/>
  <c r="AS197" i="20" a="1"/>
  <c r="AS197" i="20" s="1"/>
  <c r="AS227" i="20" a="1"/>
  <c r="AS227" i="20" s="1"/>
  <c r="BP228" i="20" a="1"/>
  <c r="BP228" i="20" s="1"/>
  <c r="BP198" i="20" a="1"/>
  <c r="BP198" i="20" s="1"/>
  <c r="BF197" i="20" a="1"/>
  <c r="BF197" i="20" s="1"/>
  <c r="BF227" i="20" a="1"/>
  <c r="BF227" i="20" s="1"/>
  <c r="CH197" i="20" a="1"/>
  <c r="CH197" i="20" s="1"/>
  <c r="CH227" i="20" a="1"/>
  <c r="CH227" i="20" s="1"/>
  <c r="BT197" i="20" a="1"/>
  <c r="BT197" i="20" s="1"/>
  <c r="BT227" i="20" a="1"/>
  <c r="BT227" i="20" s="1"/>
  <c r="AJ227" i="20" a="1"/>
  <c r="AJ227" i="20" s="1"/>
  <c r="AJ197" i="20" a="1"/>
  <c r="AJ197" i="20" s="1"/>
  <c r="AL227" i="20" a="1"/>
  <c r="AL227" i="20" s="1"/>
  <c r="AL197" i="20" a="1"/>
  <c r="AL197" i="20" s="1"/>
  <c r="CA227" i="20" a="1"/>
  <c r="CA227" i="20" s="1"/>
  <c r="CA197" i="20" a="1"/>
  <c r="CA197" i="20" s="1"/>
  <c r="BM198" i="20" a="1"/>
  <c r="BM198" i="20" s="1"/>
  <c r="BM228" i="20" a="1"/>
  <c r="BM228" i="20" s="1"/>
  <c r="AI228" i="20" a="1"/>
  <c r="AI228" i="20" s="1"/>
  <c r="AI198" i="20" a="1"/>
  <c r="AI198" i="20" s="1"/>
  <c r="AG228" i="20" a="1"/>
  <c r="AG228" i="20" s="1"/>
  <c r="AG198" i="20" a="1"/>
  <c r="AG198" i="20" s="1"/>
  <c r="CD228" i="20" a="1"/>
  <c r="CD228" i="20" s="1"/>
  <c r="CD198" i="20" a="1"/>
  <c r="CD198" i="20" s="1"/>
  <c r="AJ228" i="20" a="1"/>
  <c r="AJ228" i="20" s="1"/>
  <c r="AJ198" i="20" a="1"/>
  <c r="AJ198" i="20" s="1"/>
  <c r="BW197" i="20" a="1"/>
  <c r="BW197" i="20" s="1"/>
  <c r="BW227" i="20" a="1"/>
  <c r="BW227" i="20" s="1"/>
  <c r="BB198" i="20" a="1"/>
  <c r="BB198" i="20" s="1"/>
  <c r="BB228" i="20" a="1"/>
  <c r="BB228" i="20" s="1"/>
  <c r="AR197" i="20" a="1"/>
  <c r="AR197" i="20" s="1"/>
  <c r="AR227" i="20" a="1"/>
  <c r="AR227" i="20" s="1"/>
  <c r="CC228" i="20" a="1"/>
  <c r="CC228" i="20" s="1"/>
  <c r="CC198" i="20" a="1"/>
  <c r="CC198" i="20" s="1"/>
  <c r="CB227" i="20" a="1"/>
  <c r="CB227" i="20" s="1"/>
  <c r="CB197" i="20" a="1"/>
  <c r="CB197" i="20" s="1"/>
  <c r="AK197" i="20" a="1"/>
  <c r="AK197" i="20" s="1"/>
  <c r="AK227" i="20" a="1"/>
  <c r="AK227" i="20" s="1"/>
  <c r="BX197" i="20" a="1"/>
  <c r="BX197" i="20" s="1"/>
  <c r="BX227" i="20" a="1"/>
  <c r="BX227" i="20" s="1"/>
  <c r="W197" i="20" a="1"/>
  <c r="W197" i="20" s="1"/>
  <c r="W276" i="20" s="1"/>
  <c r="CD227" i="20" a="1"/>
  <c r="CD227" i="20" s="1"/>
  <c r="CD197" i="20" a="1"/>
  <c r="CD197" i="20" s="1"/>
  <c r="CF227" i="20" a="1"/>
  <c r="CF227" i="20" s="1"/>
  <c r="CF197" i="20" a="1"/>
  <c r="CF197" i="20" s="1"/>
  <c r="AP197" i="20" a="1"/>
  <c r="AP197" i="20" s="1"/>
  <c r="AP227" i="20" a="1"/>
  <c r="AP227" i="20" s="1"/>
  <c r="CI228" i="20" a="1"/>
  <c r="CI228" i="20" s="1"/>
  <c r="CI198" i="20" a="1"/>
  <c r="CI198" i="20" s="1"/>
  <c r="BQ228" i="20" a="1"/>
  <c r="BQ228" i="20" s="1"/>
  <c r="BQ198" i="20" a="1"/>
  <c r="BQ198" i="20" s="1"/>
  <c r="CA228" i="20" a="1"/>
  <c r="CA228" i="20" s="1"/>
  <c r="CA198" i="20" a="1"/>
  <c r="CA198" i="20" s="1"/>
  <c r="BS228" i="20" a="1"/>
  <c r="BS228" i="20" s="1"/>
  <c r="BS198" i="20" a="1"/>
  <c r="BS198" i="20" s="1"/>
  <c r="BR228" i="20" a="1"/>
  <c r="BR228" i="20" s="1"/>
  <c r="BR198" i="20" a="1"/>
  <c r="BR198" i="20" s="1"/>
  <c r="CE228" i="20" a="1"/>
  <c r="CE228" i="20" s="1"/>
  <c r="X198" i="20" a="1"/>
  <c r="X198" i="20" s="1"/>
  <c r="X277" i="20" s="1"/>
  <c r="AE197" i="20" a="1"/>
  <c r="AE197" i="20" s="1"/>
  <c r="AE227" i="20" a="1"/>
  <c r="AE227" i="20" s="1"/>
  <c r="CE197" i="20" a="1"/>
  <c r="CE197" i="20" s="1"/>
  <c r="CE227" i="20" a="1"/>
  <c r="CE227" i="20" s="1"/>
  <c r="AM197" i="20" a="1"/>
  <c r="AM197" i="20" s="1"/>
  <c r="AM227" i="20" a="1"/>
  <c r="AM227" i="20" s="1"/>
  <c r="V197" i="20" a="1"/>
  <c r="V197" i="20" s="1"/>
  <c r="V276" i="20" s="1"/>
  <c r="V283" i="20" s="1"/>
  <c r="BM227" i="20" a="1"/>
  <c r="BM227" i="20" s="1"/>
  <c r="BM197" i="20" a="1"/>
  <c r="BM197" i="20" s="1"/>
  <c r="AI227" i="20" a="1"/>
  <c r="AI227" i="20" s="1"/>
  <c r="AI197" i="20" a="1"/>
  <c r="AI197" i="20" s="1"/>
  <c r="Z198" i="20" a="1"/>
  <c r="Z198" i="20" s="1"/>
  <c r="Z277" i="20" s="1"/>
  <c r="AD228" i="20" a="1"/>
  <c r="AD228" i="20" s="1"/>
  <c r="AD198" i="20" a="1"/>
  <c r="AD198" i="20" s="1"/>
  <c r="BC198" i="20" a="1"/>
  <c r="BC198" i="20" s="1"/>
  <c r="BC228" i="20" a="1"/>
  <c r="BC228" i="20" s="1"/>
  <c r="BN228" i="20" a="1"/>
  <c r="BN228" i="20" s="1"/>
  <c r="BN198" i="20" a="1"/>
  <c r="BN198" i="20" s="1"/>
  <c r="CE198" i="20" a="1"/>
  <c r="CE198" i="20" s="1"/>
  <c r="AZ197" i="20" a="1"/>
  <c r="AZ197" i="20" s="1"/>
  <c r="AZ227" i="20" a="1"/>
  <c r="AZ227" i="20" s="1"/>
  <c r="AA198" i="20" a="1"/>
  <c r="AA198" i="20" s="1"/>
  <c r="AA228" i="20" a="1"/>
  <c r="AA228" i="20" s="1"/>
  <c r="BG197" i="20" a="1"/>
  <c r="BG197" i="20" s="1"/>
  <c r="BG227" i="20" a="1"/>
  <c r="BG227" i="20" s="1"/>
  <c r="BH228" i="20" a="1"/>
  <c r="BH228" i="20" s="1"/>
  <c r="BH198" i="20" a="1"/>
  <c r="BH198" i="20" s="1"/>
  <c r="AH197" i="20" a="1"/>
  <c r="AH197" i="20" s="1"/>
  <c r="AH227" i="20" a="1"/>
  <c r="AH227" i="20" s="1"/>
  <c r="AN227" i="20" a="1"/>
  <c r="AN227" i="20" s="1"/>
  <c r="AN197" i="20" a="1"/>
  <c r="AN197" i="20" s="1"/>
  <c r="CG227" i="20" a="1"/>
  <c r="CG227" i="20" s="1"/>
  <c r="CG197" i="20" a="1"/>
  <c r="CG197" i="20" s="1"/>
  <c r="BJ227" i="20" a="1"/>
  <c r="BJ227" i="20" s="1"/>
  <c r="BJ197" i="20" a="1"/>
  <c r="BJ197" i="20" s="1"/>
  <c r="CI227" i="20" a="1"/>
  <c r="CI227" i="20" s="1"/>
  <c r="CI197" i="20" a="1"/>
  <c r="CI197" i="20" s="1"/>
  <c r="AG227" i="20" a="1"/>
  <c r="AG227" i="20" s="1"/>
  <c r="AG197" i="20" a="1"/>
  <c r="AG197" i="20" s="1"/>
  <c r="BD228" i="20" a="1"/>
  <c r="BD228" i="20" s="1"/>
  <c r="BD198" i="20" a="1"/>
  <c r="BD198" i="20" s="1"/>
  <c r="CF198" i="20" a="1"/>
  <c r="CF198" i="20" s="1"/>
  <c r="CF228" i="20" a="1"/>
  <c r="CF228" i="20" s="1"/>
  <c r="AO198" i="20" a="1"/>
  <c r="AO198" i="20" s="1"/>
  <c r="AO228" i="20" a="1"/>
  <c r="AO228" i="20" s="1"/>
  <c r="BL198" i="20" a="1"/>
  <c r="BL198" i="20" s="1"/>
  <c r="BL228" i="20" a="1"/>
  <c r="BL228" i="20" s="1"/>
  <c r="CG228" i="20" a="1"/>
  <c r="CG228" i="20" s="1"/>
  <c r="CG198" i="20" a="1"/>
  <c r="CG198" i="20" s="1"/>
  <c r="Y198" i="20" a="1"/>
  <c r="Y198" i="20" s="1"/>
  <c r="Y277" i="20" s="1"/>
  <c r="AH562" i="20" a="1"/>
  <c r="AH562" i="20" s="1"/>
  <c r="AG561" i="20" a="1"/>
  <c r="AG561" i="20" s="1"/>
  <c r="AE559" i="20" a="1"/>
  <c r="AE559" i="20" s="1"/>
  <c r="AF560" i="20" a="1"/>
  <c r="AF560" i="20" s="1"/>
  <c r="AC557" i="20" a="1"/>
  <c r="AC557" i="20" s="1"/>
  <c r="AD558" i="20" a="1"/>
  <c r="AD558" i="20" s="1"/>
  <c r="W413" i="20" a="1"/>
  <c r="W413" i="20" s="1"/>
  <c r="AB556" i="20" a="1"/>
  <c r="AB556" i="20" s="1"/>
  <c r="V412" i="20" a="1"/>
  <c r="V412" i="20" s="1"/>
  <c r="AA555" i="20" a="1"/>
  <c r="AA555" i="20" s="1"/>
  <c r="CO563" i="20"/>
  <c r="CN563" i="20"/>
  <c r="CM563" i="20"/>
  <c r="AB521" i="20" a="1"/>
  <c r="AB521" i="20" s="1"/>
  <c r="CL563" i="20"/>
  <c r="CK563" i="20"/>
  <c r="AB522" i="20" a="1"/>
  <c r="AB522" i="20" s="1"/>
  <c r="AG527" i="20" a="1"/>
  <c r="AG527" i="20" s="1"/>
  <c r="AH528" i="20" a="1"/>
  <c r="AH528" i="20" s="1"/>
  <c r="AE525" i="20" a="1"/>
  <c r="AE525" i="20" s="1"/>
  <c r="AF526" i="20" a="1"/>
  <c r="AF526" i="20" s="1"/>
  <c r="AC523" i="20" a="1"/>
  <c r="AC523" i="20" s="1"/>
  <c r="AD524" i="20" a="1"/>
  <c r="AD524" i="20" s="1"/>
  <c r="CK529" i="20"/>
  <c r="CN529" i="20"/>
  <c r="CL529" i="20"/>
  <c r="CO529" i="20"/>
  <c r="CM529" i="20"/>
  <c r="G266" i="25"/>
  <c r="AH424" i="20" a="1"/>
  <c r="AH424" i="20" s="1"/>
  <c r="AG423" i="20" a="1"/>
  <c r="AG423" i="20" s="1"/>
  <c r="AE421" i="20" a="1"/>
  <c r="AE421" i="20" s="1"/>
  <c r="AF422" i="20" a="1"/>
  <c r="AF422" i="20" s="1"/>
  <c r="AC419" i="20" a="1"/>
  <c r="AC419" i="20" s="1"/>
  <c r="AD420" i="20" a="1"/>
  <c r="AD420" i="20" s="1"/>
  <c r="AA417" i="20" a="1"/>
  <c r="AA417" i="20" s="1"/>
  <c r="AB418" i="20" a="1"/>
  <c r="AB418" i="20" s="1"/>
  <c r="Y415" i="20" a="1"/>
  <c r="Y415" i="20" s="1"/>
  <c r="Z416" i="20" a="1"/>
  <c r="Z416" i="20" s="1"/>
  <c r="G265" i="25"/>
  <c r="X414" i="20" a="1"/>
  <c r="X414" i="20" s="1"/>
  <c r="CM425" i="20"/>
  <c r="CL425" i="20"/>
  <c r="G198" i="25"/>
  <c r="CK425" i="20"/>
  <c r="CO425" i="20"/>
  <c r="CN425" i="20"/>
  <c r="AF388" i="20" a="1"/>
  <c r="AF388" i="20" s="1"/>
  <c r="AG389" i="20" a="1"/>
  <c r="AG389" i="20" s="1"/>
  <c r="AH390" i="20" a="1"/>
  <c r="AH390" i="20" s="1"/>
  <c r="AD386" i="20" a="1"/>
  <c r="AD386" i="20" s="1"/>
  <c r="AE387" i="20" a="1"/>
  <c r="AE387" i="20" s="1"/>
  <c r="AB384" i="20" a="1"/>
  <c r="AB384" i="20" s="1"/>
  <c r="AC385" i="20" a="1"/>
  <c r="AC385" i="20" s="1"/>
  <c r="Z382" i="20" a="1"/>
  <c r="Z382" i="20" s="1"/>
  <c r="AA383" i="20" a="1"/>
  <c r="AA383" i="20" s="1"/>
  <c r="X380" i="20" a="1"/>
  <c r="X380" i="20" s="1"/>
  <c r="Y381" i="20" a="1"/>
  <c r="Y381" i="20" s="1"/>
  <c r="G199" i="25"/>
  <c r="W379" i="20" a="1"/>
  <c r="W379" i="20" s="1"/>
  <c r="H200" i="25"/>
  <c r="W378" i="20" a="1"/>
  <c r="W378" i="20" s="1"/>
  <c r="CK391" i="20"/>
  <c r="CO391" i="20"/>
  <c r="CL391" i="20"/>
  <c r="CM391" i="20"/>
  <c r="CN391" i="20"/>
  <c r="AA226" i="20" a="1"/>
  <c r="AA226" i="20" s="1"/>
  <c r="CA196" i="20" a="1"/>
  <c r="CA196" i="20" s="1"/>
  <c r="BL196" i="20" a="1"/>
  <c r="BL196" i="20" s="1"/>
  <c r="BE196" i="20" a="1"/>
  <c r="BE196" i="20" s="1"/>
  <c r="CI196" i="20" a="1"/>
  <c r="CI196" i="20" s="1"/>
  <c r="BI196" i="20" a="1"/>
  <c r="BI196" i="20" s="1"/>
  <c r="AK196" i="20" a="1"/>
  <c r="AK196" i="20" s="1"/>
  <c r="V196" i="20" a="1"/>
  <c r="V196" i="20" s="1"/>
  <c r="V275" i="20" s="1"/>
  <c r="V282" i="20" s="1"/>
  <c r="CM196" i="20" a="1"/>
  <c r="CM196" i="20" s="1"/>
  <c r="AI196" i="20" a="1"/>
  <c r="AI196" i="20" s="1"/>
  <c r="BT196" i="20" a="1"/>
  <c r="BT196" i="20" s="1"/>
  <c r="AZ196" i="20" a="1"/>
  <c r="AZ196" i="20" s="1"/>
  <c r="CE196" i="20" a="1"/>
  <c r="CE196" i="20" s="1"/>
  <c r="AD196" i="20" a="1"/>
  <c r="AD196" i="20" s="1"/>
  <c r="AQ196" i="20" a="1"/>
  <c r="AQ196" i="20" s="1"/>
  <c r="CG196" i="20" a="1"/>
  <c r="CG196" i="20" s="1"/>
  <c r="CF196" i="20" a="1"/>
  <c r="CF196" i="20" s="1"/>
  <c r="Z196" i="20" a="1"/>
  <c r="Z196" i="20" s="1"/>
  <c r="Z275" i="20" s="1"/>
  <c r="BR196" i="20" a="1"/>
  <c r="BR196" i="20" s="1"/>
  <c r="AJ196" i="20" a="1"/>
  <c r="AJ196" i="20" s="1"/>
  <c r="AU196" i="20" a="1"/>
  <c r="AU196" i="20" s="1"/>
  <c r="BU196" i="20" a="1"/>
  <c r="BU196" i="20" s="1"/>
  <c r="CJ196" i="20" a="1"/>
  <c r="CJ196" i="20" s="1"/>
  <c r="AC196" i="20" a="1"/>
  <c r="AC196" i="20" s="1"/>
  <c r="BG196" i="20" a="1"/>
  <c r="BG196" i="20" s="1"/>
  <c r="BF196" i="20" a="1"/>
  <c r="BF196" i="20" s="1"/>
  <c r="CB196" i="20" a="1"/>
  <c r="CB196" i="20" s="1"/>
  <c r="AS196" i="20" a="1"/>
  <c r="AS196" i="20" s="1"/>
  <c r="AT196" i="20" a="1"/>
  <c r="AT196" i="20" s="1"/>
  <c r="CC196" i="20" a="1"/>
  <c r="CC196" i="20" s="1"/>
  <c r="CK196" i="20" a="1"/>
  <c r="CK196" i="20" s="1"/>
  <c r="CH196" i="20" a="1"/>
  <c r="CH196" i="20" s="1"/>
  <c r="BQ196" i="20" a="1"/>
  <c r="BQ196" i="20" s="1"/>
  <c r="BC196" i="20" a="1"/>
  <c r="BC196" i="20" s="1"/>
  <c r="BB196" i="20" a="1"/>
  <c r="BB196" i="20" s="1"/>
  <c r="BA196" i="20" a="1"/>
  <c r="BA196" i="20" s="1"/>
  <c r="BW196" i="20" a="1"/>
  <c r="BW196" i="20" s="1"/>
  <c r="BX196" i="20" a="1"/>
  <c r="BX196" i="20" s="1"/>
  <c r="AE196" i="20" a="1"/>
  <c r="AE196" i="20" s="1"/>
  <c r="CL196" i="20" a="1"/>
  <c r="CL196" i="20" s="1"/>
  <c r="AR196" i="20" a="1"/>
  <c r="AR196" i="20" s="1"/>
  <c r="AX196" i="20" a="1"/>
  <c r="AX196" i="20" s="1"/>
  <c r="BY196" i="20" a="1"/>
  <c r="BY196" i="20" s="1"/>
  <c r="AP196" i="20" a="1"/>
  <c r="AP196" i="20" s="1"/>
  <c r="AO196" i="20" a="1"/>
  <c r="AO196" i="20" s="1"/>
  <c r="BP196" i="20" a="1"/>
  <c r="BP196" i="20" s="1"/>
  <c r="AN196" i="20" a="1"/>
  <c r="AN196" i="20" s="1"/>
  <c r="AY196" i="20" a="1"/>
  <c r="AY196" i="20" s="1"/>
  <c r="BD196" i="20" a="1"/>
  <c r="BD196" i="20" s="1"/>
  <c r="CO196" i="20" a="1"/>
  <c r="CO196" i="20" s="1"/>
  <c r="AV196" i="20" a="1"/>
  <c r="AV196" i="20" s="1"/>
  <c r="AB196" i="20" a="1"/>
  <c r="AB196" i="20" s="1"/>
  <c r="BJ196" i="20" a="1"/>
  <c r="BJ196" i="20" s="1"/>
  <c r="BN196" i="20" a="1"/>
  <c r="BN196" i="20" s="1"/>
  <c r="AM196" i="20" a="1"/>
  <c r="AM196" i="20" s="1"/>
  <c r="AA196" i="20" a="1"/>
  <c r="AA196" i="20" s="1"/>
  <c r="CD196" i="20" a="1"/>
  <c r="CD196" i="20" s="1"/>
  <c r="AH196" i="20" a="1"/>
  <c r="AH196" i="20" s="1"/>
  <c r="X196" i="20" a="1"/>
  <c r="X196" i="20" s="1"/>
  <c r="X275" i="20" s="1"/>
  <c r="CN196" i="20" a="1"/>
  <c r="CN196" i="20" s="1"/>
  <c r="AL196" i="20" a="1"/>
  <c r="AL196" i="20" s="1"/>
  <c r="BZ196" i="20" a="1"/>
  <c r="BZ196" i="20" s="1"/>
  <c r="AG196" i="20" a="1"/>
  <c r="AG196" i="20" s="1"/>
  <c r="Y196" i="20" a="1"/>
  <c r="Y196" i="20" s="1"/>
  <c r="Y275" i="20" s="1"/>
  <c r="BO196" i="20" a="1"/>
  <c r="BO196" i="20" s="1"/>
  <c r="AF196" i="20" a="1"/>
  <c r="AF196" i="20" s="1"/>
  <c r="W196" i="20" a="1"/>
  <c r="W196" i="20" s="1"/>
  <c r="W275" i="20" s="1"/>
  <c r="BS196" i="20" a="1"/>
  <c r="BS196" i="20" s="1"/>
  <c r="AW196" i="20" a="1"/>
  <c r="AW196" i="20" s="1"/>
  <c r="BK196" i="20" a="1"/>
  <c r="BK196" i="20" s="1"/>
  <c r="BH196" i="20" a="1"/>
  <c r="BH196" i="20" s="1"/>
  <c r="BV196" i="20" a="1"/>
  <c r="BV196" i="20" s="1"/>
  <c r="BM196" i="20" a="1"/>
  <c r="BM196" i="20" s="1"/>
  <c r="AD226" i="20" a="1"/>
  <c r="AD226" i="20" s="1"/>
  <c r="AK226" i="20" a="1"/>
  <c r="AK226" i="20" s="1"/>
  <c r="AE226" i="20" a="1"/>
  <c r="AE226" i="20" s="1"/>
  <c r="AR226" i="20" a="1"/>
  <c r="AR226" i="20" s="1"/>
  <c r="AX226" i="20" a="1"/>
  <c r="AX226" i="20" s="1"/>
  <c r="AV226" i="20" a="1"/>
  <c r="AV226" i="20" s="1"/>
  <c r="BC226" i="20" a="1"/>
  <c r="BC226" i="20" s="1"/>
  <c r="BA226" i="20" a="1"/>
  <c r="BA226" i="20" s="1"/>
  <c r="BE226" i="20" a="1"/>
  <c r="BE226" i="20" s="1"/>
  <c r="AU226" i="20" a="1"/>
  <c r="AU226" i="20" s="1"/>
  <c r="AY226" i="20" a="1"/>
  <c r="AY226" i="20" s="1"/>
  <c r="AM226" i="20" a="1"/>
  <c r="AM226" i="20" s="1"/>
  <c r="AJ226" i="20" a="1"/>
  <c r="AJ226" i="20" s="1"/>
  <c r="AQ226" i="20" a="1"/>
  <c r="AQ226" i="20" s="1"/>
  <c r="AS226" i="20" a="1"/>
  <c r="AS226" i="20" s="1"/>
  <c r="AP226" i="20" a="1"/>
  <c r="AP226" i="20" s="1"/>
  <c r="BH226" i="20" a="1"/>
  <c r="BH226" i="20" s="1"/>
  <c r="BB226" i="20" a="1"/>
  <c r="BB226" i="20" s="1"/>
  <c r="AT226" i="20" a="1"/>
  <c r="AT226" i="20" s="1"/>
  <c r="AN226" i="20" a="1"/>
  <c r="AN226" i="20" s="1"/>
  <c r="AF226" i="20" a="1"/>
  <c r="AF226" i="20" s="1"/>
  <c r="AI226" i="20" a="1"/>
  <c r="AI226" i="20" s="1"/>
  <c r="AL226" i="20" a="1"/>
  <c r="AL226" i="20" s="1"/>
  <c r="AC226" i="20" a="1"/>
  <c r="AC226" i="20" s="1"/>
  <c r="AO226" i="20" a="1"/>
  <c r="AO226" i="20" s="1"/>
  <c r="AW226" i="20" a="1"/>
  <c r="AW226" i="20" s="1"/>
  <c r="CH226" i="20" a="1"/>
  <c r="CH226" i="20" s="1"/>
  <c r="AG226" i="20" a="1"/>
  <c r="AG226" i="20" s="1"/>
  <c r="BD226" i="20" a="1"/>
  <c r="BD226" i="20" s="1"/>
  <c r="AZ226" i="20" a="1"/>
  <c r="AZ226" i="20" s="1"/>
  <c r="AH226" i="20" a="1"/>
  <c r="AH226" i="20" s="1"/>
  <c r="AB226" i="20" a="1"/>
  <c r="AB226" i="20" s="1"/>
  <c r="BF226" i="20" a="1"/>
  <c r="BF226" i="20" s="1"/>
  <c r="BQ226" i="20" a="1"/>
  <c r="BQ226" i="20" s="1"/>
  <c r="BP226" i="20" a="1"/>
  <c r="BP226" i="20" s="1"/>
  <c r="BL226" i="20" a="1"/>
  <c r="BL226" i="20" s="1"/>
  <c r="BR226" i="20" a="1"/>
  <c r="BR226" i="20" s="1"/>
  <c r="CA226" i="20" a="1"/>
  <c r="CA226" i="20" s="1"/>
  <c r="CG226" i="20" a="1"/>
  <c r="CG226" i="20" s="1"/>
  <c r="BS226" i="20" a="1"/>
  <c r="BS226" i="20" s="1"/>
  <c r="CL226" i="20" a="1"/>
  <c r="CL226" i="20" s="1"/>
  <c r="CK226" i="20" a="1"/>
  <c r="CK226" i="20" s="1"/>
  <c r="CE226" i="20" a="1"/>
  <c r="CE226" i="20" s="1"/>
  <c r="CJ226" i="20" a="1"/>
  <c r="CJ226" i="20" s="1"/>
  <c r="BK226" i="20" a="1"/>
  <c r="BK226" i="20" s="1"/>
  <c r="BZ226" i="20" a="1"/>
  <c r="BZ226" i="20" s="1"/>
  <c r="BN226" i="20" a="1"/>
  <c r="BN226" i="20" s="1"/>
  <c r="CI226" i="20" a="1"/>
  <c r="CI226" i="20" s="1"/>
  <c r="CM226" i="20" a="1"/>
  <c r="CM226" i="20" s="1"/>
  <c r="BO226" i="20" a="1"/>
  <c r="BO226" i="20" s="1"/>
  <c r="BY226" i="20" a="1"/>
  <c r="BY226" i="20" s="1"/>
  <c r="CD226" i="20" a="1"/>
  <c r="CD226" i="20" s="1"/>
  <c r="BI226" i="20" a="1"/>
  <c r="BI226" i="20" s="1"/>
  <c r="CF226" i="20" a="1"/>
  <c r="CF226" i="20" s="1"/>
  <c r="CC226" i="20" a="1"/>
  <c r="CC226" i="20" s="1"/>
  <c r="BG226" i="20" a="1"/>
  <c r="BG226" i="20" s="1"/>
  <c r="BM226" i="20" a="1"/>
  <c r="BM226" i="20" s="1"/>
  <c r="BW226" i="20" a="1"/>
  <c r="BW226" i="20" s="1"/>
  <c r="BJ226" i="20" a="1"/>
  <c r="BJ226" i="20" s="1"/>
  <c r="BU226" i="20" a="1"/>
  <c r="BU226" i="20" s="1"/>
  <c r="CO226" i="20" a="1"/>
  <c r="CO226" i="20" s="1"/>
  <c r="BV226" i="20" a="1"/>
  <c r="BV226" i="20" s="1"/>
  <c r="BT226" i="20" a="1"/>
  <c r="BT226" i="20" s="1"/>
  <c r="CN226" i="20" a="1"/>
  <c r="CN226" i="20" s="1"/>
  <c r="H279" i="25"/>
  <c r="G286" i="25"/>
  <c r="H286" i="25" s="1"/>
  <c r="H269" i="25"/>
  <c r="G280" i="25"/>
  <c r="H280" i="25" s="1"/>
  <c r="G268" i="25"/>
  <c r="H272" i="25"/>
  <c r="I272" i="25" s="1"/>
  <c r="H273" i="25"/>
  <c r="G293" i="25"/>
  <c r="H293" i="25" s="1"/>
  <c r="G284" i="25"/>
  <c r="J289" i="25"/>
  <c r="G270" i="25"/>
  <c r="H270" i="25" s="1"/>
  <c r="G288" i="25"/>
  <c r="G267" i="25"/>
  <c r="H281" i="25"/>
  <c r="I276" i="25"/>
  <c r="G274" i="25"/>
  <c r="H274" i="25" s="1"/>
  <c r="H282" i="25"/>
  <c r="H278" i="25"/>
  <c r="G285" i="25"/>
  <c r="G292" i="25"/>
  <c r="G283" i="25"/>
  <c r="H271" i="25"/>
  <c r="I271" i="25" s="1"/>
  <c r="BX226" i="20" a="1"/>
  <c r="BX226" i="20" s="1"/>
  <c r="CB226" i="20" a="1"/>
  <c r="CB226" i="20" s="1"/>
  <c r="H218" i="25"/>
  <c r="I218" i="25" s="1"/>
  <c r="J218" i="25" s="1"/>
  <c r="H221" i="25"/>
  <c r="I221" i="25" s="1"/>
  <c r="H220" i="25"/>
  <c r="G223" i="25"/>
  <c r="G217" i="25"/>
  <c r="G216" i="25"/>
  <c r="H216" i="25" s="1"/>
  <c r="I216" i="25" s="1"/>
  <c r="G213" i="25"/>
  <c r="I215" i="25"/>
  <c r="J215" i="25" s="1"/>
  <c r="H214" i="25"/>
  <c r="I214" i="25" s="1"/>
  <c r="G202" i="25"/>
  <c r="H202" i="25" s="1"/>
  <c r="G211" i="25"/>
  <c r="H211" i="25" s="1"/>
  <c r="G207" i="25"/>
  <c r="G204" i="25"/>
  <c r="G206" i="25"/>
  <c r="H209" i="25"/>
  <c r="I209" i="25" s="1"/>
  <c r="I205" i="25"/>
  <c r="G201" i="25"/>
  <c r="CA154" i="31"/>
  <c r="CB97" i="31"/>
  <c r="CB150" i="31" s="1" a="1"/>
  <c r="CB150" i="31" s="1"/>
  <c r="AA131" i="31"/>
  <c r="Z153" i="31"/>
  <c r="X86" i="31"/>
  <c r="Y82" i="31"/>
  <c r="Y84" i="31" s="1"/>
  <c r="Y85" i="31" s="1"/>
  <c r="Y75" i="31"/>
  <c r="AA44" i="31"/>
  <c r="Z66" i="31"/>
  <c r="BU55" i="31"/>
  <c r="BT53" i="31"/>
  <c r="BQ83" i="31"/>
  <c r="BU54" i="31"/>
  <c r="BU56" i="31"/>
  <c r="BS51" i="31" a="1"/>
  <c r="BS51" i="31" s="1"/>
  <c r="BT80" i="31"/>
  <c r="BT55" i="31"/>
  <c r="BA109" i="31"/>
  <c r="BA110" i="31"/>
  <c r="BA140" i="31"/>
  <c r="BA141" i="31"/>
  <c r="BS106" i="31"/>
  <c r="BR50" i="31" a="1"/>
  <c r="BR50" i="31" s="1"/>
  <c r="BR57" i="31" s="1"/>
  <c r="BS50" i="31" a="1"/>
  <c r="BS50" i="31" s="1"/>
  <c r="BS105" i="31"/>
  <c r="CH126" i="31"/>
  <c r="CI36" i="31"/>
  <c r="CI39" i="31" s="1"/>
  <c r="CI124" i="31"/>
  <c r="CI123" i="31"/>
  <c r="CI126" i="31" s="1"/>
  <c r="CI37" i="31"/>
  <c r="CI40" i="31" s="1"/>
  <c r="X184" i="31"/>
  <c r="X194" i="31" s="1"/>
  <c r="AM157" i="31"/>
  <c r="AH157" i="31"/>
  <c r="AL157" i="31"/>
  <c r="AJ157" i="31"/>
  <c r="Y157" i="31"/>
  <c r="Y161" i="31"/>
  <c r="AA154" i="31"/>
  <c r="AF157" i="31"/>
  <c r="AB154" i="31"/>
  <c r="AG157" i="31"/>
  <c r="AE157" i="31"/>
  <c r="AC154" i="31"/>
  <c r="Y154" i="31"/>
  <c r="AC158" i="31"/>
  <c r="AE158" i="31"/>
  <c r="AE168" i="31" s="1"/>
  <c r="Z158" i="31"/>
  <c r="AA158" i="31"/>
  <c r="AB158" i="31"/>
  <c r="Y158" i="31"/>
  <c r="AH158" i="31"/>
  <c r="AH168" i="31" s="1"/>
  <c r="AF158" i="31"/>
  <c r="AF168" i="31" s="1"/>
  <c r="AG158" i="31"/>
  <c r="AG168" i="31" s="1"/>
  <c r="AD158" i="31"/>
  <c r="AD168" i="31" s="1"/>
  <c r="AK157" i="31"/>
  <c r="AI157" i="31"/>
  <c r="Z154" i="31"/>
  <c r="AN157" i="31"/>
  <c r="AD157" i="31"/>
  <c r="CL495" i="20"/>
  <c r="CO357" i="20"/>
  <c r="CM357" i="20"/>
  <c r="CN357" i="20"/>
  <c r="CO495" i="20"/>
  <c r="CK357" i="20"/>
  <c r="CN495" i="20"/>
  <c r="CL357" i="20"/>
  <c r="CK495" i="20"/>
  <c r="CM495" i="20"/>
  <c r="W345" i="20" a="1"/>
  <c r="W345" i="20" s="1"/>
  <c r="AB488" i="20" a="1"/>
  <c r="AB488" i="20" s="1"/>
  <c r="AF492" i="20" a="1"/>
  <c r="AF492" i="20" s="1"/>
  <c r="AC489" i="20" a="1"/>
  <c r="AC489" i="20" s="1"/>
  <c r="AH494" i="20" a="1"/>
  <c r="AH494" i="20" s="1"/>
  <c r="AD490" i="20" a="1"/>
  <c r="AD490" i="20" s="1"/>
  <c r="AE491" i="20" a="1"/>
  <c r="AE491" i="20" s="1"/>
  <c r="AG493" i="20" a="1"/>
  <c r="AG493" i="20" s="1"/>
  <c r="V344" i="20" a="1"/>
  <c r="V344" i="20" s="1"/>
  <c r="AA487" i="20" a="1"/>
  <c r="AA487" i="20" s="1"/>
  <c r="V343" i="20" a="1"/>
  <c r="V343" i="20" s="1"/>
  <c r="AA486" i="20" a="1"/>
  <c r="AA486" i="20" s="1"/>
  <c r="G133" i="25"/>
  <c r="Y347" i="20" a="1"/>
  <c r="Y347" i="20" s="1"/>
  <c r="Z348" i="20" a="1"/>
  <c r="Z348" i="20" s="1"/>
  <c r="AA349" i="20" a="1"/>
  <c r="AA349" i="20" s="1"/>
  <c r="AB350" i="20" a="1"/>
  <c r="AB350" i="20" s="1"/>
  <c r="AC351" i="20" a="1"/>
  <c r="AC351" i="20" s="1"/>
  <c r="AD352" i="20" a="1"/>
  <c r="AD352" i="20" s="1"/>
  <c r="AG355" i="20" a="1"/>
  <c r="AG355" i="20" s="1"/>
  <c r="X346" i="20" a="1"/>
  <c r="X346" i="20" s="1"/>
  <c r="AF354" i="20" a="1"/>
  <c r="AF354" i="20" s="1"/>
  <c r="AH356" i="20" a="1"/>
  <c r="AH356" i="20" s="1"/>
  <c r="AE353" i="20" a="1"/>
  <c r="AE353" i="20" s="1"/>
  <c r="V272" i="20"/>
  <c r="C21" i="26" s="1"/>
  <c r="H136" i="25"/>
  <c r="G140" i="25"/>
  <c r="H140" i="25" s="1"/>
  <c r="I140" i="25" s="1"/>
  <c r="G151" i="25"/>
  <c r="H151" i="25" s="1"/>
  <c r="I151" i="25" s="1"/>
  <c r="G149" i="25"/>
  <c r="H149" i="25" s="1"/>
  <c r="G147" i="25"/>
  <c r="H147" i="25" s="1"/>
  <c r="G153" i="25"/>
  <c r="G148" i="25"/>
  <c r="G137" i="25"/>
  <c r="H160" i="25"/>
  <c r="G152" i="25"/>
  <c r="G156" i="25"/>
  <c r="G161" i="25"/>
  <c r="H145" i="25"/>
  <c r="I145" i="25" s="1"/>
  <c r="G158" i="25"/>
  <c r="G154" i="25"/>
  <c r="G141" i="25"/>
  <c r="G144" i="25"/>
  <c r="G150" i="25"/>
  <c r="G157" i="25"/>
  <c r="H139" i="25"/>
  <c r="G134" i="25"/>
  <c r="H159" i="25"/>
  <c r="I159" i="25" s="1"/>
  <c r="G135" i="25"/>
  <c r="G142" i="25"/>
  <c r="BB95" i="31"/>
  <c r="AA518" i="20" l="1" a="1"/>
  <c r="AA518" i="20" s="1"/>
  <c r="J203" i="25"/>
  <c r="AB518" i="20" s="1" a="1"/>
  <c r="AB518" i="20" s="1"/>
  <c r="AE276" i="20"/>
  <c r="AE283" i="20" s="1"/>
  <c r="AA276" i="20"/>
  <c r="AA283" i="20" s="1"/>
  <c r="AB277" i="20"/>
  <c r="AB284" i="20" s="1"/>
  <c r="AD276" i="20"/>
  <c r="AD283" i="20" s="1"/>
  <c r="AA277" i="20"/>
  <c r="AA284" i="20" s="1"/>
  <c r="AC275" i="20"/>
  <c r="AC282" i="20" s="1"/>
  <c r="AC276" i="20"/>
  <c r="AC283" i="20" s="1"/>
  <c r="AE277" i="20"/>
  <c r="AE284" i="20" s="1"/>
  <c r="AA275" i="20"/>
  <c r="AA282" i="20" s="1"/>
  <c r="AD277" i="20"/>
  <c r="AD284" i="20" s="1"/>
  <c r="AB276" i="20"/>
  <c r="AB283" i="20" s="1"/>
  <c r="AC277" i="20"/>
  <c r="AC284" i="20" s="1"/>
  <c r="AB275" i="20"/>
  <c r="AB282" i="20" s="1"/>
  <c r="AE275" i="20"/>
  <c r="AE282" i="20" s="1"/>
  <c r="AD275" i="20"/>
  <c r="AD282" i="20" s="1"/>
  <c r="X282" i="20"/>
  <c r="W283" i="20"/>
  <c r="X283" i="20"/>
  <c r="W282" i="20"/>
  <c r="Y284" i="20"/>
  <c r="Y283" i="20"/>
  <c r="Z282" i="20"/>
  <c r="Z283" i="20"/>
  <c r="Z284" i="20"/>
  <c r="X284" i="20"/>
  <c r="Y282" i="20"/>
  <c r="W284" i="20"/>
  <c r="C35" i="26"/>
  <c r="V733" i="20"/>
  <c r="H198" i="25"/>
  <c r="I200" i="25"/>
  <c r="Z381" i="20" a="1"/>
  <c r="Z381" i="20" s="1"/>
  <c r="H199" i="25"/>
  <c r="AF559" i="20" a="1"/>
  <c r="AF559" i="20" s="1"/>
  <c r="AG560" i="20" a="1"/>
  <c r="AG560" i="20" s="1"/>
  <c r="AI562" i="20" a="1"/>
  <c r="AI562" i="20" s="1"/>
  <c r="AH561" i="20" a="1"/>
  <c r="AH561" i="20" s="1"/>
  <c r="AD557" i="20" a="1"/>
  <c r="AD557" i="20" s="1"/>
  <c r="AE558" i="20" a="1"/>
  <c r="AE558" i="20" s="1"/>
  <c r="H266" i="25"/>
  <c r="AC556" i="20" a="1"/>
  <c r="AC556" i="20" s="1"/>
  <c r="W412" i="20" a="1"/>
  <c r="W412" i="20" s="1"/>
  <c r="AB555" i="20" a="1"/>
  <c r="AB555" i="20" s="1"/>
  <c r="V411" i="20" a="1"/>
  <c r="V411" i="20" s="1"/>
  <c r="AA554" i="20" a="1"/>
  <c r="AA554" i="20" s="1"/>
  <c r="V410" i="20" a="1"/>
  <c r="V410" i="20" s="1"/>
  <c r="AA553" i="20" a="1"/>
  <c r="AA553" i="20" s="1"/>
  <c r="AC522" i="20" a="1"/>
  <c r="AC522" i="20" s="1"/>
  <c r="AA520" i="20" a="1"/>
  <c r="AA520" i="20" s="1"/>
  <c r="AA519" i="20" a="1"/>
  <c r="AA519" i="20" s="1"/>
  <c r="AC521" i="20" a="1"/>
  <c r="AC521" i="20" s="1"/>
  <c r="AH527" i="20" a="1"/>
  <c r="AH527" i="20" s="1"/>
  <c r="AG526" i="20" a="1"/>
  <c r="AG526" i="20" s="1"/>
  <c r="AI528" i="20" a="1"/>
  <c r="AI528" i="20" s="1"/>
  <c r="AE524" i="20" a="1"/>
  <c r="AE524" i="20" s="1"/>
  <c r="AF525" i="20" a="1"/>
  <c r="AF525" i="20" s="1"/>
  <c r="AG388" i="20" a="1"/>
  <c r="AG388" i="20" s="1"/>
  <c r="AD523" i="20" a="1"/>
  <c r="AD523" i="20" s="1"/>
  <c r="X413" i="20" a="1"/>
  <c r="X413" i="20" s="1"/>
  <c r="Y380" i="20" a="1"/>
  <c r="Y380" i="20" s="1"/>
  <c r="AF421" i="20" a="1"/>
  <c r="AF421" i="20" s="1"/>
  <c r="AH423" i="20" a="1"/>
  <c r="AH423" i="20" s="1"/>
  <c r="AG422" i="20" a="1"/>
  <c r="AG422" i="20" s="1"/>
  <c r="AI424" i="20" a="1"/>
  <c r="AI424" i="20" s="1"/>
  <c r="AD419" i="20" a="1"/>
  <c r="AD419" i="20" s="1"/>
  <c r="AE420" i="20" a="1"/>
  <c r="AE420" i="20" s="1"/>
  <c r="AB383" i="20" a="1"/>
  <c r="AB383" i="20" s="1"/>
  <c r="AB417" i="20" a="1"/>
  <c r="AB417" i="20" s="1"/>
  <c r="AC418" i="20" a="1"/>
  <c r="AC418" i="20" s="1"/>
  <c r="AA382" i="20" a="1"/>
  <c r="AA382" i="20" s="1"/>
  <c r="Z415" i="20" a="1"/>
  <c r="Z415" i="20" s="1"/>
  <c r="AA416" i="20" a="1"/>
  <c r="AA416" i="20" s="1"/>
  <c r="AC384" i="20" a="1"/>
  <c r="AC384" i="20" s="1"/>
  <c r="H265" i="25"/>
  <c r="Y414" i="20" a="1"/>
  <c r="Y414" i="20" s="1"/>
  <c r="AF387" i="20" a="1"/>
  <c r="AF387" i="20" s="1"/>
  <c r="AE386" i="20" a="1"/>
  <c r="AE386" i="20" s="1"/>
  <c r="AI390" i="20" a="1"/>
  <c r="AI390" i="20" s="1"/>
  <c r="AH389" i="20" a="1"/>
  <c r="AH389" i="20" s="1"/>
  <c r="X379" i="20" a="1"/>
  <c r="X379" i="20" s="1"/>
  <c r="V377" i="20" a="1"/>
  <c r="V377" i="20" s="1"/>
  <c r="V376" i="20" a="1"/>
  <c r="V376" i="20" s="1"/>
  <c r="X378" i="20" a="1"/>
  <c r="X378" i="20" s="1"/>
  <c r="AD385" i="20" a="1"/>
  <c r="AD385" i="20" s="1"/>
  <c r="I293" i="25"/>
  <c r="J293" i="25" s="1"/>
  <c r="K293" i="25" s="1"/>
  <c r="I282" i="25"/>
  <c r="J282" i="25" s="1"/>
  <c r="K277" i="25"/>
  <c r="I274" i="25"/>
  <c r="I270" i="25"/>
  <c r="H285" i="25"/>
  <c r="I285" i="25" s="1"/>
  <c r="H283" i="25"/>
  <c r="J271" i="25"/>
  <c r="H267" i="25"/>
  <c r="I281" i="25"/>
  <c r="J281" i="25" s="1"/>
  <c r="H292" i="25"/>
  <c r="J275" i="25"/>
  <c r="K275" i="25" s="1"/>
  <c r="I278" i="25"/>
  <c r="J276" i="25"/>
  <c r="H284" i="25"/>
  <c r="I284" i="25" s="1"/>
  <c r="I280" i="25"/>
  <c r="I279" i="25"/>
  <c r="J279" i="25" s="1"/>
  <c r="I286" i="25"/>
  <c r="K289" i="25"/>
  <c r="L289" i="25" s="1"/>
  <c r="J290" i="25"/>
  <c r="H268" i="25"/>
  <c r="H288" i="25"/>
  <c r="I273" i="25"/>
  <c r="J273" i="25" s="1"/>
  <c r="J272" i="25"/>
  <c r="J291" i="25"/>
  <c r="J287" i="25"/>
  <c r="K287" i="25" s="1"/>
  <c r="I269" i="25"/>
  <c r="CB154" i="31"/>
  <c r="I210" i="25"/>
  <c r="J210" i="25" s="1"/>
  <c r="K210" i="25" s="1"/>
  <c r="J221" i="25"/>
  <c r="K221" i="25" s="1"/>
  <c r="L221" i="25" s="1"/>
  <c r="J209" i="25"/>
  <c r="K209" i="25" s="1"/>
  <c r="H201" i="25"/>
  <c r="J205" i="25"/>
  <c r="K205" i="25" s="1"/>
  <c r="K218" i="25"/>
  <c r="J222" i="25"/>
  <c r="J216" i="25"/>
  <c r="K208" i="25"/>
  <c r="J212" i="25"/>
  <c r="K212" i="25" s="1"/>
  <c r="H206" i="25"/>
  <c r="H204" i="25"/>
  <c r="I204" i="25" s="1"/>
  <c r="K226" i="25"/>
  <c r="I220" i="25"/>
  <c r="I211" i="25"/>
  <c r="J211" i="25" s="1"/>
  <c r="H207" i="25"/>
  <c r="L225" i="25"/>
  <c r="M225" i="25" s="1"/>
  <c r="I202" i="25"/>
  <c r="J214" i="25"/>
  <c r="K215" i="25"/>
  <c r="I219" i="25"/>
  <c r="J219" i="25" s="1"/>
  <c r="H213" i="25"/>
  <c r="I213" i="25" s="1"/>
  <c r="H217" i="25"/>
  <c r="I217" i="25" s="1"/>
  <c r="K224" i="25"/>
  <c r="H223" i="25"/>
  <c r="CC97" i="31"/>
  <c r="CC150" i="31" s="1" a="1"/>
  <c r="CC150" i="31" s="1"/>
  <c r="BS57" i="31"/>
  <c r="AB131" i="31"/>
  <c r="AA153" i="31"/>
  <c r="AB44" i="31"/>
  <c r="AA66" i="31"/>
  <c r="Z82" i="31"/>
  <c r="Z84" i="31" s="1"/>
  <c r="Z85" i="31" s="1"/>
  <c r="Z75" i="31"/>
  <c r="Y203" i="31" a="1"/>
  <c r="Y203" i="31" s="1"/>
  <c r="Y86" i="31"/>
  <c r="BU80" i="31"/>
  <c r="BS79" i="31"/>
  <c r="BT105" i="31"/>
  <c r="BR79" i="31"/>
  <c r="BB110" i="31"/>
  <c r="BB109" i="31"/>
  <c r="BB140" i="31"/>
  <c r="BB141" i="31"/>
  <c r="BT106" i="31"/>
  <c r="BV54" i="31"/>
  <c r="BV56" i="31"/>
  <c r="BV52" i="31" a="1"/>
  <c r="BV52" i="31" s="1"/>
  <c r="BU53" i="31"/>
  <c r="CI127" i="31"/>
  <c r="CJ124" i="31"/>
  <c r="CJ127" i="31" s="1"/>
  <c r="CJ36" i="31"/>
  <c r="CJ39" i="31" s="1"/>
  <c r="CJ123" i="31"/>
  <c r="CJ126" i="31" s="1"/>
  <c r="CJ37" i="31"/>
  <c r="CJ40" i="31" s="1"/>
  <c r="AH183" i="31"/>
  <c r="AH193" i="31" s="1"/>
  <c r="AE183" i="31"/>
  <c r="AE193" i="31" s="1"/>
  <c r="AG183" i="31"/>
  <c r="AG193" i="31" s="1"/>
  <c r="AD183" i="31"/>
  <c r="AD193" i="31" s="1"/>
  <c r="AF183" i="31"/>
  <c r="AF193" i="31" s="1"/>
  <c r="Y162" i="31"/>
  <c r="Y169" i="31"/>
  <c r="AL161" i="31"/>
  <c r="Y168" i="31"/>
  <c r="AC168" i="31"/>
  <c r="AB168" i="31"/>
  <c r="Z161" i="31"/>
  <c r="AN161" i="31"/>
  <c r="AA157" i="31"/>
  <c r="AC161" i="31"/>
  <c r="Z157" i="31"/>
  <c r="AJ161" i="31"/>
  <c r="AK161" i="31"/>
  <c r="AH161" i="31"/>
  <c r="AG161" i="31"/>
  <c r="AC157" i="31"/>
  <c r="AI161" i="31"/>
  <c r="AM161" i="31"/>
  <c r="AF161" i="31"/>
  <c r="AA161" i="31"/>
  <c r="AB161" i="31"/>
  <c r="AB157" i="31"/>
  <c r="Z168" i="31"/>
  <c r="AA168" i="31"/>
  <c r="AE161" i="31"/>
  <c r="AD161" i="31"/>
  <c r="AB486" i="20" a="1"/>
  <c r="AB486" i="20" s="1"/>
  <c r="W344" i="20" a="1"/>
  <c r="W344" i="20" s="1"/>
  <c r="AB487" i="20" a="1"/>
  <c r="AB487" i="20" s="1"/>
  <c r="X345" i="20" a="1"/>
  <c r="X345" i="20" s="1"/>
  <c r="AC488" i="20" a="1"/>
  <c r="AC488" i="20" s="1"/>
  <c r="H133" i="25"/>
  <c r="AH493" i="20" a="1"/>
  <c r="AH493" i="20" s="1"/>
  <c r="AF491" i="20" a="1"/>
  <c r="AF491" i="20" s="1"/>
  <c r="AE490" i="20" a="1"/>
  <c r="AE490" i="20" s="1"/>
  <c r="AG492" i="20" a="1"/>
  <c r="AG492" i="20" s="1"/>
  <c r="AD489" i="20" a="1"/>
  <c r="AD489" i="20" s="1"/>
  <c r="AI494" i="20" a="1"/>
  <c r="AI494" i="20" s="1"/>
  <c r="V341" i="20" a="1"/>
  <c r="V341" i="20" s="1"/>
  <c r="AA484" i="20" a="1"/>
  <c r="AA484" i="20" s="1"/>
  <c r="I136" i="25"/>
  <c r="W343" i="20" a="1"/>
  <c r="W343" i="20" s="1"/>
  <c r="Y346" i="20" a="1"/>
  <c r="Y346" i="20" s="1"/>
  <c r="Z347" i="20" a="1"/>
  <c r="Z347" i="20" s="1"/>
  <c r="AA348" i="20" a="1"/>
  <c r="AA348" i="20" s="1"/>
  <c r="AB349" i="20" a="1"/>
  <c r="AB349" i="20" s="1"/>
  <c r="AC350" i="20" a="1"/>
  <c r="AC350" i="20" s="1"/>
  <c r="AD351" i="20" a="1"/>
  <c r="AD351" i="20" s="1"/>
  <c r="AE352" i="20" a="1"/>
  <c r="AE352" i="20" s="1"/>
  <c r="AF353" i="20" a="1"/>
  <c r="AF353" i="20" s="1"/>
  <c r="AG354" i="20" a="1"/>
  <c r="AG354" i="20" s="1"/>
  <c r="AH355" i="20" a="1"/>
  <c r="AH355" i="20" s="1"/>
  <c r="AI356" i="20" a="1"/>
  <c r="AI356" i="20" s="1"/>
  <c r="I149" i="25"/>
  <c r="J149" i="25" s="1"/>
  <c r="J151" i="25"/>
  <c r="K151" i="25" s="1"/>
  <c r="L151" i="25" s="1"/>
  <c r="H135" i="25"/>
  <c r="J159" i="25"/>
  <c r="I147" i="25"/>
  <c r="J147" i="25" s="1"/>
  <c r="J138" i="25"/>
  <c r="I139" i="25"/>
  <c r="J139" i="25" s="1"/>
  <c r="H154" i="25"/>
  <c r="H161" i="25"/>
  <c r="H156" i="25"/>
  <c r="I156" i="25" s="1"/>
  <c r="J155" i="25"/>
  <c r="H144" i="25"/>
  <c r="I144" i="25" s="1"/>
  <c r="H158" i="25"/>
  <c r="H150" i="25"/>
  <c r="H137" i="25"/>
  <c r="J140" i="25"/>
  <c r="H153" i="25"/>
  <c r="H142" i="25"/>
  <c r="H134" i="25"/>
  <c r="H141" i="25"/>
  <c r="H152" i="25"/>
  <c r="J145" i="25"/>
  <c r="I146" i="25"/>
  <c r="H148" i="25"/>
  <c r="I160" i="25"/>
  <c r="H157" i="25"/>
  <c r="I143" i="25"/>
  <c r="Z272" i="20"/>
  <c r="G21" i="26" s="1"/>
  <c r="Y272" i="20"/>
  <c r="F21" i="26" s="1"/>
  <c r="X272" i="20"/>
  <c r="E21" i="26" s="1"/>
  <c r="W272" i="20"/>
  <c r="D21" i="26" s="1"/>
  <c r="BC95" i="31"/>
  <c r="K203" i="25" l="1"/>
  <c r="X375" i="20" s="1" a="1"/>
  <c r="X375" i="20" s="1"/>
  <c r="W375" i="20" a="1"/>
  <c r="W375" i="20" s="1"/>
  <c r="V734" i="20"/>
  <c r="AG525" i="20" a="1"/>
  <c r="AG525" i="20" s="1"/>
  <c r="I199" i="25"/>
  <c r="Y378" i="20" a="1"/>
  <c r="Y378" i="20" s="1"/>
  <c r="J200" i="25"/>
  <c r="AB382" i="20" a="1"/>
  <c r="AB382" i="20" s="1"/>
  <c r="I198" i="25"/>
  <c r="AE385" i="20" a="1"/>
  <c r="AE385" i="20" s="1"/>
  <c r="AF524" i="20" a="1"/>
  <c r="AF524" i="20" s="1"/>
  <c r="AD384" i="20" a="1"/>
  <c r="AD384" i="20" s="1"/>
  <c r="AE523" i="20" a="1"/>
  <c r="AE523" i="20" s="1"/>
  <c r="AI389" i="20" a="1"/>
  <c r="AI389" i="20" s="1"/>
  <c r="AH388" i="20" a="1"/>
  <c r="AH388" i="20" s="1"/>
  <c r="AG387" i="20" a="1"/>
  <c r="AG387" i="20" s="1"/>
  <c r="AJ390" i="20" a="1"/>
  <c r="AJ390" i="20" s="1"/>
  <c r="AF386" i="20" a="1"/>
  <c r="AF386" i="20" s="1"/>
  <c r="AI527" i="20" a="1"/>
  <c r="AI527" i="20" s="1"/>
  <c r="AA381" i="20" a="1"/>
  <c r="AA381" i="20" s="1"/>
  <c r="AJ528" i="20" a="1"/>
  <c r="AJ528" i="20" s="1"/>
  <c r="Z380" i="20" a="1"/>
  <c r="Z380" i="20" s="1"/>
  <c r="AH526" i="20" a="1"/>
  <c r="AH526" i="20" s="1"/>
  <c r="AC383" i="20" a="1"/>
  <c r="AC383" i="20" s="1"/>
  <c r="AD521" i="20" a="1"/>
  <c r="AD521" i="20" s="1"/>
  <c r="AC555" i="20" a="1"/>
  <c r="AC555" i="20" s="1"/>
  <c r="I266" i="25"/>
  <c r="AE556" i="20" s="1" a="1"/>
  <c r="AE556" i="20" s="1"/>
  <c r="AA552" i="20" a="1"/>
  <c r="AA552" i="20" s="1"/>
  <c r="Y379" i="20" a="1"/>
  <c r="Y379" i="20" s="1"/>
  <c r="AD522" i="20" a="1"/>
  <c r="AD522" i="20" s="1"/>
  <c r="AG559" i="20" a="1"/>
  <c r="AG559" i="20" s="1"/>
  <c r="AH560" i="20" a="1"/>
  <c r="AH560" i="20" s="1"/>
  <c r="AI561" i="20" a="1"/>
  <c r="AI561" i="20" s="1"/>
  <c r="AJ562" i="20" a="1"/>
  <c r="AJ562" i="20" s="1"/>
  <c r="AE557" i="20" a="1"/>
  <c r="AE557" i="20" s="1"/>
  <c r="AF558" i="20" a="1"/>
  <c r="AF558" i="20" s="1"/>
  <c r="Y413" i="20" a="1"/>
  <c r="Y413" i="20" s="1"/>
  <c r="AD556" i="20" a="1"/>
  <c r="AD556" i="20" s="1"/>
  <c r="W410" i="20" a="1"/>
  <c r="W410" i="20" s="1"/>
  <c r="AB553" i="20" a="1"/>
  <c r="AB553" i="20" s="1"/>
  <c r="W411" i="20" a="1"/>
  <c r="W411" i="20" s="1"/>
  <c r="AB554" i="20" a="1"/>
  <c r="AB554" i="20" s="1"/>
  <c r="V408" i="20" a="1"/>
  <c r="V408" i="20" s="1"/>
  <c r="AA551" i="20" a="1"/>
  <c r="AA551" i="20" s="1"/>
  <c r="AB519" i="20" a="1"/>
  <c r="AB519" i="20" s="1"/>
  <c r="AB520" i="20" a="1"/>
  <c r="AB520" i="20" s="1"/>
  <c r="AA516" i="20" a="1"/>
  <c r="AA516" i="20" s="1"/>
  <c r="AJ424" i="20" a="1"/>
  <c r="AJ424" i="20" s="1"/>
  <c r="AG421" i="20" a="1"/>
  <c r="AG421" i="20" s="1"/>
  <c r="AI423" i="20" a="1"/>
  <c r="AI423" i="20" s="1"/>
  <c r="AH422" i="20" a="1"/>
  <c r="AH422" i="20" s="1"/>
  <c r="AE419" i="20" a="1"/>
  <c r="AE419" i="20" s="1"/>
  <c r="AF420" i="20" a="1"/>
  <c r="AF420" i="20" s="1"/>
  <c r="AC417" i="20" a="1"/>
  <c r="AC417" i="20" s="1"/>
  <c r="AD418" i="20" a="1"/>
  <c r="AD418" i="20" s="1"/>
  <c r="AA415" i="20" a="1"/>
  <c r="AA415" i="20" s="1"/>
  <c r="AB416" i="20" a="1"/>
  <c r="AB416" i="20" s="1"/>
  <c r="I265" i="25"/>
  <c r="Z414" i="20" a="1"/>
  <c r="Z414" i="20" s="1"/>
  <c r="I267" i="25"/>
  <c r="X412" i="20" a="1"/>
  <c r="X412" i="20" s="1"/>
  <c r="J270" i="25"/>
  <c r="V409" i="20" a="1"/>
  <c r="V409" i="20" s="1"/>
  <c r="V373" i="20" a="1"/>
  <c r="V373" i="20" s="1"/>
  <c r="J202" i="25"/>
  <c r="W376" i="20" a="1"/>
  <c r="W376" i="20" s="1"/>
  <c r="I201" i="25"/>
  <c r="W377" i="20" a="1"/>
  <c r="W377" i="20" s="1"/>
  <c r="K282" i="25"/>
  <c r="L282" i="25" s="1"/>
  <c r="M282" i="25" s="1"/>
  <c r="N282" i="25" s="1"/>
  <c r="I283" i="25"/>
  <c r="J283" i="25" s="1"/>
  <c r="K283" i="25" s="1"/>
  <c r="L277" i="25"/>
  <c r="M277" i="25" s="1"/>
  <c r="N277" i="25" s="1"/>
  <c r="K273" i="25"/>
  <c r="L273" i="25" s="1"/>
  <c r="K290" i="25"/>
  <c r="M289" i="25"/>
  <c r="J269" i="25"/>
  <c r="J278" i="25"/>
  <c r="K278" i="25" s="1"/>
  <c r="L278" i="25" s="1"/>
  <c r="J285" i="25"/>
  <c r="K291" i="25"/>
  <c r="L291" i="25" s="1"/>
  <c r="I288" i="25"/>
  <c r="J288" i="25" s="1"/>
  <c r="K288" i="25" s="1"/>
  <c r="L288" i="25" s="1"/>
  <c r="M288" i="25" s="1"/>
  <c r="N288" i="25" s="1"/>
  <c r="O288" i="25" s="1"/>
  <c r="P288" i="25" s="1"/>
  <c r="J286" i="25"/>
  <c r="K286" i="25" s="1"/>
  <c r="I292" i="25"/>
  <c r="I268" i="25"/>
  <c r="L275" i="25"/>
  <c r="K276" i="25"/>
  <c r="L276" i="25" s="1"/>
  <c r="K279" i="25"/>
  <c r="L287" i="25"/>
  <c r="M287" i="25" s="1"/>
  <c r="J280" i="25"/>
  <c r="K281" i="25"/>
  <c r="J284" i="25"/>
  <c r="K284" i="25" s="1"/>
  <c r="K272" i="25"/>
  <c r="L293" i="25"/>
  <c r="J274" i="25"/>
  <c r="K271" i="25"/>
  <c r="CC154" i="31"/>
  <c r="L210" i="25"/>
  <c r="M210" i="25" s="1"/>
  <c r="L215" i="25"/>
  <c r="M215" i="25" s="1"/>
  <c r="L209" i="25"/>
  <c r="M209" i="25" s="1"/>
  <c r="K222" i="25"/>
  <c r="L222" i="25" s="1"/>
  <c r="L226" i="25"/>
  <c r="M226" i="25" s="1"/>
  <c r="N226" i="25" s="1"/>
  <c r="L218" i="25"/>
  <c r="M218" i="25" s="1"/>
  <c r="I223" i="25"/>
  <c r="J223" i="25" s="1"/>
  <c r="K223" i="25" s="1"/>
  <c r="L224" i="25"/>
  <c r="M221" i="25"/>
  <c r="J213" i="25"/>
  <c r="K213" i="25" s="1"/>
  <c r="L213" i="25" s="1"/>
  <c r="L205" i="25"/>
  <c r="N225" i="25"/>
  <c r="O225" i="25" s="1"/>
  <c r="K214" i="25"/>
  <c r="J217" i="25"/>
  <c r="I206" i="25"/>
  <c r="K219" i="25"/>
  <c r="I207" i="25"/>
  <c r="L212" i="25"/>
  <c r="K216" i="25"/>
  <c r="K211" i="25"/>
  <c r="J220" i="25"/>
  <c r="L208" i="25"/>
  <c r="J204" i="25"/>
  <c r="CD97" i="31"/>
  <c r="AC131" i="31"/>
  <c r="AB153" i="31"/>
  <c r="AB162" i="31" s="1"/>
  <c r="Z203" i="31" a="1"/>
  <c r="Z203" i="31" s="1"/>
  <c r="Z86" i="31"/>
  <c r="AA75" i="31"/>
  <c r="AA82" i="31"/>
  <c r="AA84" i="31" s="1"/>
  <c r="AA85" i="31" s="1"/>
  <c r="AC44" i="31"/>
  <c r="AB66" i="31"/>
  <c r="BV80" i="31"/>
  <c r="BC109" i="31"/>
  <c r="BC110" i="31"/>
  <c r="BC140" i="31"/>
  <c r="BW52" i="31" a="1"/>
  <c r="BW52" i="31" s="1"/>
  <c r="BU50" i="31" a="1"/>
  <c r="BU50" i="31" s="1"/>
  <c r="BT50" i="31" a="1"/>
  <c r="BT50" i="31" s="1"/>
  <c r="BU105" i="31"/>
  <c r="BS83" i="31"/>
  <c r="BV53" i="31"/>
  <c r="BC141" i="31"/>
  <c r="BW54" i="31"/>
  <c r="BW56" i="31"/>
  <c r="BU106" i="31"/>
  <c r="BU51" i="31" a="1"/>
  <c r="BU51" i="31" s="1"/>
  <c r="BT51" i="31" a="1"/>
  <c r="BT51" i="31" s="1"/>
  <c r="BV55" i="31"/>
  <c r="BR83" i="31"/>
  <c r="CK123" i="31"/>
  <c r="CK126" i="31" s="1"/>
  <c r="CK124" i="31"/>
  <c r="CK36" i="31"/>
  <c r="CK39" i="31" s="1"/>
  <c r="CK37" i="31"/>
  <c r="CK40" i="31" s="1"/>
  <c r="AA162" i="31"/>
  <c r="Z162" i="31"/>
  <c r="Y184" i="31"/>
  <c r="Y194" i="31" s="1"/>
  <c r="AC183" i="31"/>
  <c r="AC193" i="31" s="1"/>
  <c r="AA183" i="31"/>
  <c r="AA193" i="31" s="1"/>
  <c r="Y183" i="31"/>
  <c r="Y193" i="31" s="1"/>
  <c r="Z183" i="31"/>
  <c r="Z193" i="31" s="1"/>
  <c r="AB183" i="31"/>
  <c r="AB193" i="31" s="1"/>
  <c r="Z169" i="31"/>
  <c r="AA169" i="31"/>
  <c r="C24" i="26"/>
  <c r="C38" i="26" s="1"/>
  <c r="G24" i="26"/>
  <c r="Z733" i="20"/>
  <c r="Z734" i="20" s="1"/>
  <c r="W733" i="20"/>
  <c r="W734" i="20" s="1"/>
  <c r="F24" i="26"/>
  <c r="Y733" i="20"/>
  <c r="Y734" i="20" s="1"/>
  <c r="E24" i="26"/>
  <c r="X733" i="20"/>
  <c r="X734" i="20" s="1"/>
  <c r="AB484" i="20" a="1"/>
  <c r="AB484" i="20" s="1"/>
  <c r="AD488" i="20" a="1"/>
  <c r="AD488" i="20" s="1"/>
  <c r="AF352" i="20" a="1"/>
  <c r="AF352" i="20" s="1"/>
  <c r="AA483" i="20" a="1"/>
  <c r="AA483" i="20" s="1"/>
  <c r="AE351" i="20" a="1"/>
  <c r="AE351" i="20" s="1"/>
  <c r="AH354" i="20" a="1"/>
  <c r="AH354" i="20" s="1"/>
  <c r="AD350" i="20" a="1"/>
  <c r="AD350" i="20" s="1"/>
  <c r="AB348" i="20" a="1"/>
  <c r="AB348" i="20" s="1"/>
  <c r="AA347" i="20" a="1"/>
  <c r="AA347" i="20" s="1"/>
  <c r="AJ356" i="20" a="1"/>
  <c r="AJ356" i="20" s="1"/>
  <c r="Z346" i="20" a="1"/>
  <c r="Z346" i="20" s="1"/>
  <c r="AI355" i="20" a="1"/>
  <c r="AI355" i="20" s="1"/>
  <c r="I133" i="25"/>
  <c r="AG353" i="20" a="1"/>
  <c r="AG353" i="20" s="1"/>
  <c r="AF490" i="20" a="1"/>
  <c r="AF490" i="20" s="1"/>
  <c r="AG491" i="20" a="1"/>
  <c r="AG491" i="20" s="1"/>
  <c r="AI493" i="20" a="1"/>
  <c r="AI493" i="20" s="1"/>
  <c r="AE489" i="20" a="1"/>
  <c r="AE489" i="20" s="1"/>
  <c r="AH492" i="20" a="1"/>
  <c r="AH492" i="20" s="1"/>
  <c r="AJ494" i="20" a="1"/>
  <c r="AJ494" i="20" s="1"/>
  <c r="X343" i="20" a="1"/>
  <c r="X343" i="20" s="1"/>
  <c r="AC486" i="20" a="1"/>
  <c r="AC486" i="20" s="1"/>
  <c r="AC349" i="20" a="1"/>
  <c r="AC349" i="20" s="1"/>
  <c r="X344" i="20" a="1"/>
  <c r="X344" i="20" s="1"/>
  <c r="AC487" i="20" a="1"/>
  <c r="AC487" i="20" s="1"/>
  <c r="V342" i="20" a="1"/>
  <c r="V342" i="20" s="1"/>
  <c r="AA485" i="20" a="1"/>
  <c r="AA485" i="20" s="1"/>
  <c r="J136" i="25"/>
  <c r="K138" i="25"/>
  <c r="W341" i="20" a="1"/>
  <c r="W341" i="20" s="1"/>
  <c r="I134" i="25"/>
  <c r="Y345" i="20" a="1"/>
  <c r="Y345" i="20" s="1"/>
  <c r="K139" i="25"/>
  <c r="V340" i="20" a="1"/>
  <c r="V340" i="20" s="1"/>
  <c r="M151" i="25"/>
  <c r="N151" i="25" s="1"/>
  <c r="K149" i="25"/>
  <c r="L149" i="25" s="1"/>
  <c r="J146" i="25"/>
  <c r="J156" i="25"/>
  <c r="K147" i="25"/>
  <c r="I135" i="25"/>
  <c r="J160" i="25"/>
  <c r="I153" i="25"/>
  <c r="J153" i="25" s="1"/>
  <c r="K140" i="25"/>
  <c r="K159" i="25"/>
  <c r="L159" i="25" s="1"/>
  <c r="I142" i="25"/>
  <c r="J143" i="25"/>
  <c r="I137" i="25"/>
  <c r="I148" i="25"/>
  <c r="I150" i="25"/>
  <c r="J150" i="25" s="1"/>
  <c r="I141" i="25"/>
  <c r="I158" i="25"/>
  <c r="J158" i="25" s="1"/>
  <c r="I154" i="25"/>
  <c r="I161" i="25"/>
  <c r="J144" i="25"/>
  <c r="K145" i="25"/>
  <c r="I152" i="25"/>
  <c r="J152" i="25" s="1"/>
  <c r="K155" i="25"/>
  <c r="I157" i="25"/>
  <c r="BD95" i="31"/>
  <c r="AC518" i="20" l="1" a="1"/>
  <c r="AC518" i="20" s="1"/>
  <c r="L203" i="25"/>
  <c r="AD518" i="20" s="1" a="1"/>
  <c r="AD518" i="20" s="1"/>
  <c r="J198" i="25"/>
  <c r="AJ388" i="20" s="1" a="1"/>
  <c r="AJ388" i="20" s="1"/>
  <c r="AF385" i="20" a="1"/>
  <c r="AF385" i="20" s="1"/>
  <c r="AG386" i="20" a="1"/>
  <c r="AG386" i="20" s="1"/>
  <c r="AG524" i="20" a="1"/>
  <c r="AG524" i="20" s="1"/>
  <c r="AI526" i="20" a="1"/>
  <c r="AI526" i="20" s="1"/>
  <c r="AH525" i="20" a="1"/>
  <c r="AH525" i="20" s="1"/>
  <c r="AB381" i="20" a="1"/>
  <c r="AB381" i="20" s="1"/>
  <c r="AC382" i="20" a="1"/>
  <c r="AC382" i="20" s="1"/>
  <c r="AE384" i="20" a="1"/>
  <c r="AE384" i="20" s="1"/>
  <c r="AH387" i="20" a="1"/>
  <c r="AH387" i="20" s="1"/>
  <c r="AI388" i="20" a="1"/>
  <c r="AI388" i="20" s="1"/>
  <c r="AD383" i="20" a="1"/>
  <c r="AD383" i="20" s="1"/>
  <c r="J199" i="25"/>
  <c r="AK528" i="20" a="1"/>
  <c r="AK528" i="20" s="1"/>
  <c r="AJ389" i="20" a="1"/>
  <c r="AJ389" i="20" s="1"/>
  <c r="AF523" i="20" a="1"/>
  <c r="AF523" i="20" s="1"/>
  <c r="Z378" i="20" a="1"/>
  <c r="Z378" i="20" s="1"/>
  <c r="Z379" i="20" a="1"/>
  <c r="Z379" i="20" s="1"/>
  <c r="K200" i="25"/>
  <c r="AA380" i="20" a="1"/>
  <c r="AA380" i="20" s="1"/>
  <c r="AE521" i="20" a="1"/>
  <c r="AE521" i="20" s="1"/>
  <c r="AE522" i="20" a="1"/>
  <c r="AE522" i="20" s="1"/>
  <c r="AK390" i="20" a="1"/>
  <c r="AK390" i="20" s="1"/>
  <c r="AJ527" i="20" a="1"/>
  <c r="AJ527" i="20" s="1"/>
  <c r="Z413" i="20" a="1"/>
  <c r="Z413" i="20" s="1"/>
  <c r="J266" i="25"/>
  <c r="J267" i="25"/>
  <c r="AC553" i="20" a="1"/>
  <c r="AC553" i="20" s="1"/>
  <c r="AF557" i="20" a="1"/>
  <c r="AF557" i="20" s="1"/>
  <c r="AH559" i="20" a="1"/>
  <c r="AH559" i="20" s="1"/>
  <c r="AJ561" i="20" a="1"/>
  <c r="AJ561" i="20" s="1"/>
  <c r="AI560" i="20" a="1"/>
  <c r="AI560" i="20" s="1"/>
  <c r="AK562" i="20" a="1"/>
  <c r="AK562" i="20" s="1"/>
  <c r="AG558" i="20" a="1"/>
  <c r="AG558" i="20" s="1"/>
  <c r="Y412" i="20" a="1"/>
  <c r="Y412" i="20" s="1"/>
  <c r="AD555" i="20" a="1"/>
  <c r="AD555" i="20" s="1"/>
  <c r="X411" i="20" a="1"/>
  <c r="X411" i="20" s="1"/>
  <c r="AC554" i="20" a="1"/>
  <c r="AC554" i="20" s="1"/>
  <c r="W408" i="20" a="1"/>
  <c r="W408" i="20" s="1"/>
  <c r="AB551" i="20" a="1"/>
  <c r="AB551" i="20" s="1"/>
  <c r="W409" i="20" a="1"/>
  <c r="W409" i="20" s="1"/>
  <c r="AB552" i="20" a="1"/>
  <c r="AB552" i="20" s="1"/>
  <c r="V406" i="20" a="1"/>
  <c r="V406" i="20" s="1"/>
  <c r="AA549" i="20" a="1"/>
  <c r="AA549" i="20" s="1"/>
  <c r="V407" i="20" a="1"/>
  <c r="V407" i="20" s="1"/>
  <c r="AA550" i="20" a="1"/>
  <c r="AA550" i="20" s="1"/>
  <c r="AA517" i="20" a="1"/>
  <c r="AA517" i="20" s="1"/>
  <c r="AC519" i="20" a="1"/>
  <c r="AC519" i="20" s="1"/>
  <c r="AB516" i="20" a="1"/>
  <c r="AB516" i="20" s="1"/>
  <c r="J201" i="25"/>
  <c r="AC520" i="20" a="1"/>
  <c r="AC520" i="20" s="1"/>
  <c r="AF419" i="20" a="1"/>
  <c r="AF419" i="20" s="1"/>
  <c r="AK424" i="20" a="1"/>
  <c r="AK424" i="20" s="1"/>
  <c r="AH421" i="20" a="1"/>
  <c r="AH421" i="20" s="1"/>
  <c r="AJ423" i="20" a="1"/>
  <c r="AJ423" i="20" s="1"/>
  <c r="AI422" i="20" a="1"/>
  <c r="AI422" i="20" s="1"/>
  <c r="AG420" i="20" a="1"/>
  <c r="AG420" i="20" s="1"/>
  <c r="K270" i="25"/>
  <c r="AD417" i="20" a="1"/>
  <c r="AD417" i="20" s="1"/>
  <c r="AE418" i="20" a="1"/>
  <c r="AE418" i="20" s="1"/>
  <c r="AB415" i="20" a="1"/>
  <c r="AB415" i="20" s="1"/>
  <c r="AC416" i="20" a="1"/>
  <c r="AC416" i="20" s="1"/>
  <c r="J265" i="25"/>
  <c r="AA414" i="20" a="1"/>
  <c r="AA414" i="20" s="1"/>
  <c r="K269" i="25"/>
  <c r="X410" i="20" a="1"/>
  <c r="X410" i="20" s="1"/>
  <c r="X377" i="20" a="1"/>
  <c r="X377" i="20" s="1"/>
  <c r="X376" i="20" a="1"/>
  <c r="X376" i="20" s="1"/>
  <c r="K202" i="25"/>
  <c r="M205" i="25"/>
  <c r="W373" i="20" a="1"/>
  <c r="W373" i="20" s="1"/>
  <c r="K204" i="25"/>
  <c r="V374" i="20" a="1"/>
  <c r="V374" i="20" s="1"/>
  <c r="AG352" i="20" a="1"/>
  <c r="AG352" i="20" s="1"/>
  <c r="J292" i="25"/>
  <c r="K292" i="25" s="1"/>
  <c r="M276" i="25"/>
  <c r="M273" i="25"/>
  <c r="N287" i="25"/>
  <c r="Q288" i="25"/>
  <c r="R288" i="25" s="1"/>
  <c r="S288" i="25" s="1"/>
  <c r="L271" i="25"/>
  <c r="J268" i="25"/>
  <c r="K285" i="25"/>
  <c r="L285" i="25" s="1"/>
  <c r="M278" i="25"/>
  <c r="N278" i="25" s="1"/>
  <c r="O278" i="25" s="1"/>
  <c r="P278" i="25" s="1"/>
  <c r="Q278" i="25" s="1"/>
  <c r="M291" i="25"/>
  <c r="L283" i="25"/>
  <c r="L281" i="25"/>
  <c r="L290" i="25"/>
  <c r="L286" i="25"/>
  <c r="M286" i="25" s="1"/>
  <c r="N286" i="25" s="1"/>
  <c r="K274" i="25"/>
  <c r="L274" i="25" s="1"/>
  <c r="M274" i="25" s="1"/>
  <c r="K280" i="25"/>
  <c r="M293" i="25"/>
  <c r="O277" i="25"/>
  <c r="M275" i="25"/>
  <c r="L279" i="25"/>
  <c r="L284" i="25"/>
  <c r="M284" i="25" s="1"/>
  <c r="N284" i="25" s="1"/>
  <c r="O284" i="25" s="1"/>
  <c r="L272" i="25"/>
  <c r="O282" i="25"/>
  <c r="N289" i="25"/>
  <c r="N210" i="25"/>
  <c r="O210" i="25" s="1"/>
  <c r="P210" i="25" s="1"/>
  <c r="N215" i="25"/>
  <c r="O215" i="25" s="1"/>
  <c r="P215" i="25" s="1"/>
  <c r="N209" i="25"/>
  <c r="O209" i="25" s="1"/>
  <c r="M222" i="25"/>
  <c r="N222" i="25" s="1"/>
  <c r="O222" i="25" s="1"/>
  <c r="P222" i="25" s="1"/>
  <c r="Q222" i="25" s="1"/>
  <c r="R222" i="25" s="1"/>
  <c r="S222" i="25" s="1"/>
  <c r="T222" i="25" s="1"/>
  <c r="U222" i="25" s="1"/>
  <c r="V222" i="25" s="1"/>
  <c r="W222" i="25" s="1"/>
  <c r="X222" i="25" s="1"/>
  <c r="Y222" i="25" s="1"/>
  <c r="Z222" i="25" s="1"/>
  <c r="AA222" i="25" s="1"/>
  <c r="AB222" i="25" s="1"/>
  <c r="N218" i="25"/>
  <c r="O218" i="25" s="1"/>
  <c r="L216" i="25"/>
  <c r="M216" i="25" s="1"/>
  <c r="N216" i="25" s="1"/>
  <c r="O216" i="25" s="1"/>
  <c r="O226" i="25"/>
  <c r="M213" i="25"/>
  <c r="K217" i="25"/>
  <c r="N221" i="25"/>
  <c r="J206" i="25"/>
  <c r="K206" i="25" s="1"/>
  <c r="L206" i="25" s="1"/>
  <c r="L219" i="25"/>
  <c r="M219" i="25" s="1"/>
  <c r="N219" i="25" s="1"/>
  <c r="J207" i="25"/>
  <c r="K207" i="25" s="1"/>
  <c r="M208" i="25"/>
  <c r="N208" i="25" s="1"/>
  <c r="K220" i="25"/>
  <c r="L220" i="25" s="1"/>
  <c r="M212" i="25"/>
  <c r="L211" i="25"/>
  <c r="M224" i="25"/>
  <c r="L223" i="25"/>
  <c r="L214" i="25"/>
  <c r="P225" i="25"/>
  <c r="CD150" i="31" a="1"/>
  <c r="CD150" i="31" s="1"/>
  <c r="CD154" i="31"/>
  <c r="CE97" i="31"/>
  <c r="CE150" i="31" s="1" a="1"/>
  <c r="CE150" i="31" s="1"/>
  <c r="AB169" i="31"/>
  <c r="BT57" i="31"/>
  <c r="BU57" i="31"/>
  <c r="AD131" i="31"/>
  <c r="AC153" i="31"/>
  <c r="AB82" i="31"/>
  <c r="AB84" i="31" s="1"/>
  <c r="AB85" i="31" s="1"/>
  <c r="AB75" i="31"/>
  <c r="AD44" i="31"/>
  <c r="AC66" i="31"/>
  <c r="AA203" i="31" a="1"/>
  <c r="AA203" i="31" s="1"/>
  <c r="AA86" i="31"/>
  <c r="BV51" i="31" a="1"/>
  <c r="BV51" i="31" s="1"/>
  <c r="BV50" i="31" a="1"/>
  <c r="BV50" i="31" s="1"/>
  <c r="BD109" i="31"/>
  <c r="BD110" i="31"/>
  <c r="BD140" i="31"/>
  <c r="BW55" i="31"/>
  <c r="BD141" i="31"/>
  <c r="BU79" i="31"/>
  <c r="BV106" i="31"/>
  <c r="BV105" i="31"/>
  <c r="BY52" i="31" a="1"/>
  <c r="BY52" i="31" s="1"/>
  <c r="BX54" i="31"/>
  <c r="BX56" i="31"/>
  <c r="BX52" i="31" a="1"/>
  <c r="BX52" i="31" s="1"/>
  <c r="BW53" i="31"/>
  <c r="BT79" i="31"/>
  <c r="BW80" i="31"/>
  <c r="CK127" i="31"/>
  <c r="CL123" i="31"/>
  <c r="CL126" i="31" s="1"/>
  <c r="CL124" i="31"/>
  <c r="CL127" i="31" s="1"/>
  <c r="CL36" i="31"/>
  <c r="CL39" i="31" s="1"/>
  <c r="CL37" i="31"/>
  <c r="CL40" i="31" s="1"/>
  <c r="AA184" i="31"/>
  <c r="AA194" i="31" s="1"/>
  <c r="Z184" i="31"/>
  <c r="Z194" i="31" s="1"/>
  <c r="G35" i="26"/>
  <c r="D24" i="26"/>
  <c r="F35" i="26"/>
  <c r="D35" i="26"/>
  <c r="E35" i="26"/>
  <c r="AG490" i="20" a="1"/>
  <c r="AG490" i="20" s="1"/>
  <c r="AI354" i="20" a="1"/>
  <c r="AI354" i="20" s="1"/>
  <c r="J133" i="25"/>
  <c r="AD349" i="20" a="1"/>
  <c r="AD349" i="20" s="1"/>
  <c r="AB485" i="20" a="1"/>
  <c r="AB485" i="20" s="1"/>
  <c r="AK494" i="20" a="1"/>
  <c r="AK494" i="20" s="1"/>
  <c r="AH353" i="20" a="1"/>
  <c r="AH353" i="20" s="1"/>
  <c r="AF351" i="20" a="1"/>
  <c r="AF351" i="20" s="1"/>
  <c r="AA346" i="20" a="1"/>
  <c r="AA346" i="20" s="1"/>
  <c r="AE350" i="20" a="1"/>
  <c r="AE350" i="20" s="1"/>
  <c r="AC348" i="20" a="1"/>
  <c r="AC348" i="20" s="1"/>
  <c r="AF489" i="20" a="1"/>
  <c r="AF489" i="20" s="1"/>
  <c r="AK356" i="20" a="1"/>
  <c r="AK356" i="20" s="1"/>
  <c r="AI492" i="20" a="1"/>
  <c r="AI492" i="20" s="1"/>
  <c r="AJ355" i="20" a="1"/>
  <c r="AJ355" i="20" s="1"/>
  <c r="AJ493" i="20" a="1"/>
  <c r="AJ493" i="20" s="1"/>
  <c r="AB347" i="20" a="1"/>
  <c r="AB347" i="20" s="1"/>
  <c r="AH491" i="20" a="1"/>
  <c r="AH491" i="20" s="1"/>
  <c r="X341" i="20" a="1"/>
  <c r="X341" i="20" s="1"/>
  <c r="AC484" i="20" a="1"/>
  <c r="AC484" i="20" s="1"/>
  <c r="Y344" i="20" a="1"/>
  <c r="Y344" i="20" s="1"/>
  <c r="AD487" i="20" a="1"/>
  <c r="AD487" i="20" s="1"/>
  <c r="W340" i="20" a="1"/>
  <c r="W340" i="20" s="1"/>
  <c r="AB483" i="20" a="1"/>
  <c r="AB483" i="20" s="1"/>
  <c r="K136" i="25"/>
  <c r="AD486" i="20" a="1"/>
  <c r="AD486" i="20" s="1"/>
  <c r="Z345" i="20" a="1"/>
  <c r="Z345" i="20" s="1"/>
  <c r="AE488" i="20" a="1"/>
  <c r="AE488" i="20" s="1"/>
  <c r="V339" i="20" a="1"/>
  <c r="V339" i="20" s="1"/>
  <c r="AA482" i="20" a="1"/>
  <c r="AA482" i="20" s="1"/>
  <c r="L138" i="25"/>
  <c r="L139" i="25"/>
  <c r="Y343" i="20" a="1"/>
  <c r="Y343" i="20" s="1"/>
  <c r="J134" i="25"/>
  <c r="J137" i="25"/>
  <c r="W342" i="20" a="1"/>
  <c r="W342" i="20" s="1"/>
  <c r="K156" i="25"/>
  <c r="L156" i="25" s="1"/>
  <c r="L155" i="25"/>
  <c r="O151" i="25"/>
  <c r="P151" i="25" s="1"/>
  <c r="Q151" i="25" s="1"/>
  <c r="R151" i="25" s="1"/>
  <c r="S151" i="25" s="1"/>
  <c r="T151" i="25" s="1"/>
  <c r="K150" i="25"/>
  <c r="K153" i="25"/>
  <c r="L153" i="25" s="1"/>
  <c r="L145" i="25"/>
  <c r="M159" i="25"/>
  <c r="N159" i="25" s="1"/>
  <c r="O159" i="25" s="1"/>
  <c r="P159" i="25" s="1"/>
  <c r="K146" i="25"/>
  <c r="L146" i="25" s="1"/>
  <c r="M146" i="25" s="1"/>
  <c r="N146" i="25" s="1"/>
  <c r="O146" i="25" s="1"/>
  <c r="P146" i="25" s="1"/>
  <c r="Q146" i="25" s="1"/>
  <c r="J141" i="25"/>
  <c r="K141" i="25" s="1"/>
  <c r="M149" i="25"/>
  <c r="K152" i="25"/>
  <c r="J161" i="25"/>
  <c r="K161" i="25" s="1"/>
  <c r="L161" i="25" s="1"/>
  <c r="M161" i="25" s="1"/>
  <c r="N161" i="25" s="1"/>
  <c r="O161" i="25" s="1"/>
  <c r="K144" i="25"/>
  <c r="L144" i="25" s="1"/>
  <c r="M144" i="25" s="1"/>
  <c r="N144" i="25" s="1"/>
  <c r="O144" i="25" s="1"/>
  <c r="L147" i="25"/>
  <c r="M147" i="25" s="1"/>
  <c r="J154" i="25"/>
  <c r="K158" i="25"/>
  <c r="J157" i="25"/>
  <c r="K160" i="25"/>
  <c r="L160" i="25" s="1"/>
  <c r="J135" i="25"/>
  <c r="L140" i="25"/>
  <c r="J148" i="25"/>
  <c r="K143" i="25"/>
  <c r="L143" i="25" s="1"/>
  <c r="M143" i="25" s="1"/>
  <c r="N143" i="25" s="1"/>
  <c r="J142" i="25"/>
  <c r="BE95" i="31"/>
  <c r="M203" i="25" l="1"/>
  <c r="N203" i="25" s="1"/>
  <c r="Y375" i="20" a="1"/>
  <c r="Y375" i="20" s="1"/>
  <c r="K198" i="25"/>
  <c r="AL527" i="20" s="1" a="1"/>
  <c r="AL527" i="20" s="1"/>
  <c r="AG385" i="20" a="1"/>
  <c r="AG385" i="20" s="1"/>
  <c r="AG523" i="20" a="1"/>
  <c r="AG523" i="20" s="1"/>
  <c r="AK389" i="20" a="1"/>
  <c r="AK389" i="20" s="1"/>
  <c r="AK527" i="20" a="1"/>
  <c r="AK527" i="20" s="1"/>
  <c r="AH386" i="20" a="1"/>
  <c r="AH386" i="20" s="1"/>
  <c r="AF384" i="20" a="1"/>
  <c r="AF384" i="20" s="1"/>
  <c r="AI387" i="20" a="1"/>
  <c r="AI387" i="20" s="1"/>
  <c r="AI525" i="20" a="1"/>
  <c r="AI525" i="20" s="1"/>
  <c r="AL528" i="20" a="1"/>
  <c r="AL528" i="20" s="1"/>
  <c r="AH524" i="20" a="1"/>
  <c r="AH524" i="20" s="1"/>
  <c r="AB380" i="20" a="1"/>
  <c r="AB380" i="20" s="1"/>
  <c r="AE383" i="20" a="1"/>
  <c r="AE383" i="20" s="1"/>
  <c r="AD382" i="20" a="1"/>
  <c r="AD382" i="20" s="1"/>
  <c r="AC381" i="20" a="1"/>
  <c r="AC381" i="20" s="1"/>
  <c r="AJ526" i="20" a="1"/>
  <c r="AJ526" i="20" s="1"/>
  <c r="AL390" i="20" a="1"/>
  <c r="AL390" i="20" s="1"/>
  <c r="AF522" i="20" a="1"/>
  <c r="AF522" i="20" s="1"/>
  <c r="AA379" i="20" a="1"/>
  <c r="AA379" i="20" s="1"/>
  <c r="K199" i="25"/>
  <c r="AA378" i="20" a="1"/>
  <c r="AA378" i="20" s="1"/>
  <c r="L200" i="25"/>
  <c r="AF521" i="20" a="1"/>
  <c r="AF521" i="20" s="1"/>
  <c r="K267" i="25"/>
  <c r="AE555" i="20" a="1"/>
  <c r="AE555" i="20" s="1"/>
  <c r="Z412" i="20" a="1"/>
  <c r="Z412" i="20" s="1"/>
  <c r="AB550" i="20" a="1"/>
  <c r="AB550" i="20" s="1"/>
  <c r="AC551" i="20" a="1"/>
  <c r="AC551" i="20" s="1"/>
  <c r="AA413" i="20" a="1"/>
  <c r="AA413" i="20" s="1"/>
  <c r="AF556" i="20" a="1"/>
  <c r="AF556" i="20" s="1"/>
  <c r="K266" i="25"/>
  <c r="K201" i="25"/>
  <c r="Y377" i="20" a="1"/>
  <c r="Y377" i="20" s="1"/>
  <c r="AC222" i="25"/>
  <c r="AG557" i="20" a="1"/>
  <c r="AG557" i="20" s="1"/>
  <c r="AH558" i="20" a="1"/>
  <c r="AH558" i="20" s="1"/>
  <c r="AI559" i="20" a="1"/>
  <c r="AI559" i="20" s="1"/>
  <c r="AK561" i="20" a="1"/>
  <c r="AK561" i="20" s="1"/>
  <c r="AJ560" i="20" a="1"/>
  <c r="AJ560" i="20" s="1"/>
  <c r="AL562" i="20" a="1"/>
  <c r="AL562" i="20" s="1"/>
  <c r="Y410" i="20" a="1"/>
  <c r="Y410" i="20" s="1"/>
  <c r="AD553" i="20" a="1"/>
  <c r="AD553" i="20" s="1"/>
  <c r="Y411" i="20" a="1"/>
  <c r="Y411" i="20" s="1"/>
  <c r="AD554" i="20" a="1"/>
  <c r="AD554" i="20" s="1"/>
  <c r="L270" i="25"/>
  <c r="AC552" i="20" a="1"/>
  <c r="AC552" i="20" s="1"/>
  <c r="W406" i="20" a="1"/>
  <c r="W406" i="20" s="1"/>
  <c r="AB549" i="20" a="1"/>
  <c r="AB549" i="20" s="1"/>
  <c r="V405" i="20" a="1"/>
  <c r="V405" i="20" s="1"/>
  <c r="AA548" i="20" a="1"/>
  <c r="AA548" i="20" s="1"/>
  <c r="V401" i="20" a="1"/>
  <c r="V401" i="20" s="1"/>
  <c r="AA544" i="20" a="1"/>
  <c r="AA544" i="20" s="1"/>
  <c r="AA513" i="20" a="1"/>
  <c r="AA513" i="20" s="1"/>
  <c r="AA512" i="20" a="1"/>
  <c r="AA512" i="20" s="1"/>
  <c r="AA515" i="20" a="1"/>
  <c r="AA515" i="20" s="1"/>
  <c r="AA511" i="20" a="1"/>
  <c r="AA511" i="20" s="1"/>
  <c r="AB517" i="20" a="1"/>
  <c r="AB517" i="20" s="1"/>
  <c r="AD520" i="20" a="1"/>
  <c r="AD520" i="20" s="1"/>
  <c r="L202" i="25"/>
  <c r="AD519" i="20" a="1"/>
  <c r="AD519" i="20" s="1"/>
  <c r="N205" i="25"/>
  <c r="AC516" i="20" a="1"/>
  <c r="AC516" i="20" s="1"/>
  <c r="AH420" i="20" a="1"/>
  <c r="AH420" i="20" s="1"/>
  <c r="AI421" i="20" a="1"/>
  <c r="AI421" i="20" s="1"/>
  <c r="AL424" i="20" a="1"/>
  <c r="AL424" i="20" s="1"/>
  <c r="AK423" i="20" a="1"/>
  <c r="AK423" i="20" s="1"/>
  <c r="AJ422" i="20" a="1"/>
  <c r="AJ422" i="20" s="1"/>
  <c r="AG419" i="20" a="1"/>
  <c r="AG419" i="20" s="1"/>
  <c r="X409" i="20" a="1"/>
  <c r="X409" i="20" s="1"/>
  <c r="AE417" i="20" a="1"/>
  <c r="AE417" i="20" s="1"/>
  <c r="AF418" i="20" a="1"/>
  <c r="AF418" i="20" s="1"/>
  <c r="L269" i="25"/>
  <c r="AC415" i="20" a="1"/>
  <c r="AC415" i="20" s="1"/>
  <c r="AD416" i="20" a="1"/>
  <c r="AD416" i="20" s="1"/>
  <c r="K265" i="25"/>
  <c r="AB414" i="20" a="1"/>
  <c r="AB414" i="20" s="1"/>
  <c r="M271" i="25"/>
  <c r="X408" i="20" a="1"/>
  <c r="X408" i="20" s="1"/>
  <c r="M272" i="25"/>
  <c r="W407" i="20" a="1"/>
  <c r="W407" i="20" s="1"/>
  <c r="X373" i="20" a="1"/>
  <c r="X373" i="20" s="1"/>
  <c r="V370" i="20" a="1"/>
  <c r="V370" i="20" s="1"/>
  <c r="W374" i="20" a="1"/>
  <c r="W374" i="20" s="1"/>
  <c r="Y376" i="20" a="1"/>
  <c r="Y376" i="20" s="1"/>
  <c r="L204" i="25"/>
  <c r="P209" i="25"/>
  <c r="V369" i="20" a="1"/>
  <c r="V369" i="20" s="1"/>
  <c r="M206" i="25"/>
  <c r="V372" i="20" a="1"/>
  <c r="V372" i="20" s="1"/>
  <c r="Q210" i="25"/>
  <c r="V368" i="20" a="1"/>
  <c r="V368" i="20" s="1"/>
  <c r="M285" i="25"/>
  <c r="N285" i="25" s="1"/>
  <c r="O285" i="25" s="1"/>
  <c r="L292" i="25"/>
  <c r="M292" i="25" s="1"/>
  <c r="N292" i="25" s="1"/>
  <c r="N274" i="25"/>
  <c r="P284" i="25"/>
  <c r="Q284" i="25" s="1"/>
  <c r="R284" i="25" s="1"/>
  <c r="S284" i="25" s="1"/>
  <c r="T284" i="25" s="1"/>
  <c r="U284" i="25" s="1"/>
  <c r="T288" i="25"/>
  <c r="U288" i="25" s="1"/>
  <c r="V288" i="25" s="1"/>
  <c r="W288" i="25" s="1"/>
  <c r="X288" i="25" s="1"/>
  <c r="Y288" i="25" s="1"/>
  <c r="Z288" i="25" s="1"/>
  <c r="AA288" i="25" s="1"/>
  <c r="O286" i="25"/>
  <c r="P286" i="25" s="1"/>
  <c r="Q286" i="25" s="1"/>
  <c r="R286" i="25" s="1"/>
  <c r="S286" i="25" s="1"/>
  <c r="T286" i="25" s="1"/>
  <c r="U286" i="25" s="1"/>
  <c r="V286" i="25" s="1"/>
  <c r="W286" i="25" s="1"/>
  <c r="X286" i="25" s="1"/>
  <c r="Y286" i="25" s="1"/>
  <c r="P277" i="25"/>
  <c r="O287" i="25"/>
  <c r="P287" i="25" s="1"/>
  <c r="Q287" i="25" s="1"/>
  <c r="R287" i="25" s="1"/>
  <c r="S287" i="25" s="1"/>
  <c r="T287" i="25" s="1"/>
  <c r="U287" i="25" s="1"/>
  <c r="V287" i="25" s="1"/>
  <c r="W287" i="25" s="1"/>
  <c r="X287" i="25" s="1"/>
  <c r="Y287" i="25" s="1"/>
  <c r="Z287" i="25" s="1"/>
  <c r="N291" i="25"/>
  <c r="N273" i="25"/>
  <c r="N293" i="25"/>
  <c r="O293" i="25" s="1"/>
  <c r="P293" i="25" s="1"/>
  <c r="Q293" i="25" s="1"/>
  <c r="R293" i="25" s="1"/>
  <c r="S293" i="25" s="1"/>
  <c r="T293" i="25" s="1"/>
  <c r="U293" i="25" s="1"/>
  <c r="V293" i="25" s="1"/>
  <c r="W293" i="25" s="1"/>
  <c r="X293" i="25" s="1"/>
  <c r="Y293" i="25" s="1"/>
  <c r="Z293" i="25" s="1"/>
  <c r="AA293" i="25" s="1"/>
  <c r="AB293" i="25" s="1"/>
  <c r="AC293" i="25" s="1"/>
  <c r="AD293" i="25" s="1"/>
  <c r="AE293" i="25" s="1"/>
  <c r="AF293" i="25" s="1"/>
  <c r="L280" i="25"/>
  <c r="M280" i="25" s="1"/>
  <c r="M281" i="25"/>
  <c r="N281" i="25" s="1"/>
  <c r="O281" i="25" s="1"/>
  <c r="P281" i="25" s="1"/>
  <c r="Q281" i="25" s="1"/>
  <c r="R281" i="25" s="1"/>
  <c r="S281" i="25" s="1"/>
  <c r="T281" i="25" s="1"/>
  <c r="M283" i="25"/>
  <c r="N276" i="25"/>
  <c r="M279" i="25"/>
  <c r="M290" i="25"/>
  <c r="N290" i="25" s="1"/>
  <c r="O290" i="25" s="1"/>
  <c r="P290" i="25" s="1"/>
  <c r="N275" i="25"/>
  <c r="O289" i="25"/>
  <c r="P289" i="25" s="1"/>
  <c r="Q289" i="25" s="1"/>
  <c r="R289" i="25" s="1"/>
  <c r="S289" i="25" s="1"/>
  <c r="T289" i="25" s="1"/>
  <c r="U289" i="25" s="1"/>
  <c r="V289" i="25" s="1"/>
  <c r="W289" i="25" s="1"/>
  <c r="X289" i="25" s="1"/>
  <c r="Y289" i="25" s="1"/>
  <c r="Z289" i="25" s="1"/>
  <c r="AA289" i="25" s="1"/>
  <c r="AB289" i="25" s="1"/>
  <c r="R278" i="25"/>
  <c r="K268" i="25"/>
  <c r="P282" i="25"/>
  <c r="Q282" i="25" s="1"/>
  <c r="R282" i="25" s="1"/>
  <c r="S282" i="25" s="1"/>
  <c r="Q215" i="25"/>
  <c r="R215" i="25" s="1"/>
  <c r="S215" i="25" s="1"/>
  <c r="T215" i="25" s="1"/>
  <c r="U215" i="25" s="1"/>
  <c r="O208" i="25"/>
  <c r="N213" i="25"/>
  <c r="O213" i="25" s="1"/>
  <c r="M223" i="25"/>
  <c r="N223" i="25" s="1"/>
  <c r="O223" i="25" s="1"/>
  <c r="P223" i="25" s="1"/>
  <c r="M220" i="25"/>
  <c r="O219" i="25"/>
  <c r="P219" i="25" s="1"/>
  <c r="L207" i="25"/>
  <c r="M207" i="25" s="1"/>
  <c r="L217" i="25"/>
  <c r="M217" i="25" s="1"/>
  <c r="N217" i="25" s="1"/>
  <c r="O217" i="25" s="1"/>
  <c r="P217" i="25" s="1"/>
  <c r="Q217" i="25" s="1"/>
  <c r="R217" i="25" s="1"/>
  <c r="S217" i="25" s="1"/>
  <c r="T217" i="25" s="1"/>
  <c r="U217" i="25" s="1"/>
  <c r="V217" i="25" s="1"/>
  <c r="W217" i="25" s="1"/>
  <c r="N224" i="25"/>
  <c r="P226" i="25"/>
  <c r="Q226" i="25" s="1"/>
  <c r="R226" i="25" s="1"/>
  <c r="S226" i="25" s="1"/>
  <c r="T226" i="25" s="1"/>
  <c r="U226" i="25" s="1"/>
  <c r="V226" i="25" s="1"/>
  <c r="W226" i="25" s="1"/>
  <c r="X226" i="25" s="1"/>
  <c r="Y226" i="25" s="1"/>
  <c r="Z226" i="25" s="1"/>
  <c r="AA226" i="25" s="1"/>
  <c r="AB226" i="25" s="1"/>
  <c r="AC226" i="25" s="1"/>
  <c r="AD226" i="25" s="1"/>
  <c r="AE226" i="25" s="1"/>
  <c r="AF226" i="25" s="1"/>
  <c r="M211" i="25"/>
  <c r="N211" i="25" s="1"/>
  <c r="O211" i="25" s="1"/>
  <c r="P218" i="25"/>
  <c r="P216" i="25"/>
  <c r="Q216" i="25" s="1"/>
  <c r="R216" i="25" s="1"/>
  <c r="S216" i="25" s="1"/>
  <c r="T216" i="25" s="1"/>
  <c r="U216" i="25" s="1"/>
  <c r="V216" i="25" s="1"/>
  <c r="N212" i="25"/>
  <c r="O221" i="25"/>
  <c r="P221" i="25" s="1"/>
  <c r="Q221" i="25" s="1"/>
  <c r="R221" i="25" s="1"/>
  <c r="S221" i="25" s="1"/>
  <c r="T221" i="25" s="1"/>
  <c r="U221" i="25" s="1"/>
  <c r="V221" i="25" s="1"/>
  <c r="W221" i="25" s="1"/>
  <c r="X221" i="25" s="1"/>
  <c r="Y221" i="25" s="1"/>
  <c r="Z221" i="25" s="1"/>
  <c r="AA221" i="25" s="1"/>
  <c r="M214" i="25"/>
  <c r="Q225" i="25"/>
  <c r="R225" i="25" s="1"/>
  <c r="S225" i="25" s="1"/>
  <c r="T225" i="25" s="1"/>
  <c r="U225" i="25" s="1"/>
  <c r="V225" i="25" s="1"/>
  <c r="W225" i="25" s="1"/>
  <c r="X225" i="25" s="1"/>
  <c r="Y225" i="25" s="1"/>
  <c r="CE154" i="31"/>
  <c r="CF97" i="31"/>
  <c r="BV57" i="31"/>
  <c r="AC169" i="31"/>
  <c r="AC162" i="31"/>
  <c r="AE131" i="31"/>
  <c r="AD153" i="31"/>
  <c r="AB184" i="31"/>
  <c r="AB194" i="31" s="1"/>
  <c r="AE44" i="31"/>
  <c r="AD66" i="31"/>
  <c r="AB203" i="31" a="1"/>
  <c r="AB203" i="31" s="1"/>
  <c r="AB86" i="31"/>
  <c r="AC75" i="31"/>
  <c r="AC82" i="31"/>
  <c r="BW105" i="31"/>
  <c r="BU83" i="31"/>
  <c r="BV79" i="31"/>
  <c r="BW51" i="31" a="1"/>
  <c r="BW51" i="31" s="1"/>
  <c r="BE110" i="31"/>
  <c r="BE109" i="31"/>
  <c r="BE140" i="31"/>
  <c r="BX53" i="31"/>
  <c r="BX55" i="31"/>
  <c r="BY54" i="31"/>
  <c r="BY56" i="31"/>
  <c r="BT83" i="31"/>
  <c r="BE141" i="31"/>
  <c r="BX80" i="31"/>
  <c r="BX51" i="31" a="1"/>
  <c r="BX51" i="31" s="1"/>
  <c r="BW106" i="31"/>
  <c r="CM36" i="31"/>
  <c r="CM39" i="31" s="1"/>
  <c r="CM124" i="31"/>
  <c r="CM127" i="31" s="1"/>
  <c r="CM123" i="31"/>
  <c r="CM126" i="31" s="1"/>
  <c r="CM37" i="31"/>
  <c r="CM40" i="31" s="1"/>
  <c r="E38" i="26"/>
  <c r="D38" i="26"/>
  <c r="G38" i="26"/>
  <c r="F38" i="26"/>
  <c r="K133" i="25"/>
  <c r="AF350" i="20" a="1"/>
  <c r="AF350" i="20" s="1"/>
  <c r="AK355" i="20" a="1"/>
  <c r="AK355" i="20" s="1"/>
  <c r="AH352" i="20" a="1"/>
  <c r="AH352" i="20" s="1"/>
  <c r="AB346" i="20" a="1"/>
  <c r="AB346" i="20" s="1"/>
  <c r="AH490" i="20" a="1"/>
  <c r="AH490" i="20" s="1"/>
  <c r="AJ492" i="20" a="1"/>
  <c r="AJ492" i="20" s="1"/>
  <c r="AE349" i="20" a="1"/>
  <c r="AE349" i="20" s="1"/>
  <c r="AK493" i="20" a="1"/>
  <c r="AK493" i="20" s="1"/>
  <c r="AC347" i="20" a="1"/>
  <c r="AC347" i="20" s="1"/>
  <c r="AJ354" i="20" a="1"/>
  <c r="AJ354" i="20" s="1"/>
  <c r="AG489" i="20" a="1"/>
  <c r="AG489" i="20" s="1"/>
  <c r="AI353" i="20" a="1"/>
  <c r="AI353" i="20" s="1"/>
  <c r="AI491" i="20" a="1"/>
  <c r="AI491" i="20" s="1"/>
  <c r="AG351" i="20" a="1"/>
  <c r="AG351" i="20" s="1"/>
  <c r="AL494" i="20" a="1"/>
  <c r="AL494" i="20" s="1"/>
  <c r="AL356" i="20" a="1"/>
  <c r="AL356" i="20" s="1"/>
  <c r="AD348" i="20" a="1"/>
  <c r="AD348" i="20" s="1"/>
  <c r="AB482" i="20" a="1"/>
  <c r="AB482" i="20" s="1"/>
  <c r="AE487" i="20" a="1"/>
  <c r="AE487" i="20" s="1"/>
  <c r="M138" i="25"/>
  <c r="L136" i="25"/>
  <c r="AA478" i="20" a="1"/>
  <c r="AA478" i="20" s="1"/>
  <c r="AA476" i="20" a="1"/>
  <c r="AA476" i="20" s="1"/>
  <c r="AA479" i="20" a="1"/>
  <c r="AA479" i="20" s="1"/>
  <c r="Y341" i="20" a="1"/>
  <c r="Y341" i="20" s="1"/>
  <c r="AD484" i="20" a="1"/>
  <c r="AD484" i="20" s="1"/>
  <c r="Z343" i="20" a="1"/>
  <c r="Z343" i="20" s="1"/>
  <c r="AE486" i="20" a="1"/>
  <c r="AE486" i="20" s="1"/>
  <c r="X342" i="20" a="1"/>
  <c r="X342" i="20" s="1"/>
  <c r="AC485" i="20" a="1"/>
  <c r="AC485" i="20" s="1"/>
  <c r="K134" i="25"/>
  <c r="AF488" i="20" a="1"/>
  <c r="AF488" i="20" s="1"/>
  <c r="M139" i="25"/>
  <c r="AC483" i="20" a="1"/>
  <c r="AC483" i="20" s="1"/>
  <c r="K137" i="25"/>
  <c r="X340" i="20" a="1"/>
  <c r="X340" i="20" s="1"/>
  <c r="AA345" i="20" a="1"/>
  <c r="AA345" i="20" s="1"/>
  <c r="K135" i="25"/>
  <c r="Z344" i="20" a="1"/>
  <c r="Z344" i="20" s="1"/>
  <c r="M140" i="25"/>
  <c r="W339" i="20" a="1"/>
  <c r="W339" i="20" s="1"/>
  <c r="O143" i="25"/>
  <c r="V336" i="20" a="1"/>
  <c r="V336" i="20" s="1"/>
  <c r="P144" i="25"/>
  <c r="V335" i="20" a="1"/>
  <c r="V335" i="20" s="1"/>
  <c r="R146" i="25"/>
  <c r="V333" i="20" a="1"/>
  <c r="V333" i="20" s="1"/>
  <c r="N147" i="25"/>
  <c r="O147" i="25" s="1"/>
  <c r="P147" i="25" s="1"/>
  <c r="Q147" i="25" s="1"/>
  <c r="R147" i="25" s="1"/>
  <c r="Q159" i="25"/>
  <c r="R159" i="25" s="1"/>
  <c r="S159" i="25" s="1"/>
  <c r="T159" i="25" s="1"/>
  <c r="U159" i="25" s="1"/>
  <c r="M156" i="25"/>
  <c r="N156" i="25" s="1"/>
  <c r="O156" i="25" s="1"/>
  <c r="M160" i="25"/>
  <c r="N160" i="25" s="1"/>
  <c r="O160" i="25" s="1"/>
  <c r="P160" i="25" s="1"/>
  <c r="Q160" i="25" s="1"/>
  <c r="R160" i="25" s="1"/>
  <c r="S160" i="25" s="1"/>
  <c r="T160" i="25" s="1"/>
  <c r="U160" i="25" s="1"/>
  <c r="V160" i="25" s="1"/>
  <c r="W160" i="25" s="1"/>
  <c r="X160" i="25" s="1"/>
  <c r="Y160" i="25" s="1"/>
  <c r="Z160" i="25" s="1"/>
  <c r="AA160" i="25" s="1"/>
  <c r="AB160" i="25" s="1"/>
  <c r="AC160" i="25" s="1"/>
  <c r="AD160" i="25" s="1"/>
  <c r="AE160" i="25" s="1"/>
  <c r="K142" i="25"/>
  <c r="L142" i="25" s="1"/>
  <c r="K154" i="25"/>
  <c r="L150" i="25"/>
  <c r="P161" i="25"/>
  <c r="M153" i="25"/>
  <c r="M155" i="25"/>
  <c r="N155" i="25" s="1"/>
  <c r="N149" i="25"/>
  <c r="O149" i="25" s="1"/>
  <c r="P149" i="25" s="1"/>
  <c r="Q149" i="25" s="1"/>
  <c r="R149" i="25" s="1"/>
  <c r="S149" i="25" s="1"/>
  <c r="T149" i="25" s="1"/>
  <c r="L141" i="25"/>
  <c r="K157" i="25"/>
  <c r="M145" i="25"/>
  <c r="N145" i="25" s="1"/>
  <c r="O145" i="25" s="1"/>
  <c r="P145" i="25" s="1"/>
  <c r="K148" i="25"/>
  <c r="L148" i="25" s="1"/>
  <c r="M148" i="25" s="1"/>
  <c r="N148" i="25" s="1"/>
  <c r="L158" i="25"/>
  <c r="L152" i="25"/>
  <c r="U151" i="25"/>
  <c r="V151" i="25" s="1"/>
  <c r="BF95" i="31"/>
  <c r="Z375" i="20" l="1" a="1"/>
  <c r="Z375" i="20" s="1"/>
  <c r="AE518" i="20" a="1"/>
  <c r="AE518" i="20" s="1"/>
  <c r="AJ525" i="20" a="1"/>
  <c r="AJ525" i="20" s="1"/>
  <c r="AG384" i="20" a="1"/>
  <c r="AG384" i="20" s="1"/>
  <c r="AL389" i="20" a="1"/>
  <c r="AL389" i="20" s="1"/>
  <c r="AI386" i="20" a="1"/>
  <c r="AI386" i="20" s="1"/>
  <c r="AK388" i="20" a="1"/>
  <c r="AK388" i="20" s="1"/>
  <c r="AF383" i="20" a="1"/>
  <c r="AF383" i="20" s="1"/>
  <c r="L198" i="25"/>
  <c r="AL526" i="20" s="1" a="1"/>
  <c r="AL526" i="20" s="1"/>
  <c r="AE382" i="20" a="1"/>
  <c r="AE382" i="20" s="1"/>
  <c r="AC380" i="20" a="1"/>
  <c r="AC380" i="20" s="1"/>
  <c r="AD381" i="20" a="1"/>
  <c r="AD381" i="20" s="1"/>
  <c r="AH523" i="20" a="1"/>
  <c r="AH523" i="20" s="1"/>
  <c r="AM390" i="20" a="1"/>
  <c r="AM390" i="20" s="1"/>
  <c r="AM528" i="20" a="1"/>
  <c r="AM528" i="20" s="1"/>
  <c r="AI524" i="20" a="1"/>
  <c r="AI524" i="20" s="1"/>
  <c r="AJ387" i="20" a="1"/>
  <c r="AJ387" i="20" s="1"/>
  <c r="AK526" i="20" a="1"/>
  <c r="AK526" i="20" s="1"/>
  <c r="AH385" i="20" a="1"/>
  <c r="AH385" i="20" s="1"/>
  <c r="AB379" i="20" a="1"/>
  <c r="AB379" i="20" s="1"/>
  <c r="AG522" i="20" a="1"/>
  <c r="AG522" i="20" s="1"/>
  <c r="L199" i="25"/>
  <c r="AE520" i="20" a="1"/>
  <c r="AE520" i="20" s="1"/>
  <c r="AB378" i="20" a="1"/>
  <c r="AB378" i="20" s="1"/>
  <c r="M200" i="25"/>
  <c r="L201" i="25"/>
  <c r="AG521" i="20" a="1"/>
  <c r="AG521" i="20" s="1"/>
  <c r="L267" i="25"/>
  <c r="AF555" i="20" a="1"/>
  <c r="AF555" i="20" s="1"/>
  <c r="AA412" i="20" a="1"/>
  <c r="AA412" i="20" s="1"/>
  <c r="Z377" i="20" a="1"/>
  <c r="Z377" i="20" s="1"/>
  <c r="AB548" i="20" a="1"/>
  <c r="AB548" i="20" s="1"/>
  <c r="AD552" i="20" a="1"/>
  <c r="AD552" i="20" s="1"/>
  <c r="AC549" i="20" a="1"/>
  <c r="AC549" i="20" s="1"/>
  <c r="AB544" i="20" a="1"/>
  <c r="AB544" i="20" s="1"/>
  <c r="L266" i="25"/>
  <c r="AB413" i="20" a="1"/>
  <c r="AB413" i="20" s="1"/>
  <c r="AG556" i="20" a="1"/>
  <c r="AG556" i="20" s="1"/>
  <c r="AA541" i="20" a="1"/>
  <c r="AA541" i="20" s="1"/>
  <c r="AC289" i="25"/>
  <c r="AA547" i="20" a="1"/>
  <c r="AA547" i="20" s="1"/>
  <c r="AG293" i="25"/>
  <c r="M202" i="25"/>
  <c r="M270" i="25"/>
  <c r="Y409" i="20" a="1"/>
  <c r="Y409" i="20" s="1"/>
  <c r="Z376" i="20" a="1"/>
  <c r="Z376" i="20" s="1"/>
  <c r="AD222" i="25"/>
  <c r="AG226" i="25"/>
  <c r="AI558" i="20" a="1"/>
  <c r="AI558" i="20" s="1"/>
  <c r="AH557" i="20" a="1"/>
  <c r="AH557" i="20" s="1"/>
  <c r="AM562" i="20" a="1"/>
  <c r="AM562" i="20" s="1"/>
  <c r="AJ559" i="20" a="1"/>
  <c r="AJ559" i="20" s="1"/>
  <c r="AL561" i="20" a="1"/>
  <c r="AL561" i="20" s="1"/>
  <c r="AK560" i="20" a="1"/>
  <c r="AK560" i="20" s="1"/>
  <c r="Z411" i="20" a="1"/>
  <c r="Z411" i="20" s="1"/>
  <c r="AE554" i="20" a="1"/>
  <c r="AE554" i="20" s="1"/>
  <c r="Z410" i="20" a="1"/>
  <c r="Z410" i="20" s="1"/>
  <c r="AE553" i="20" a="1"/>
  <c r="AE553" i="20" s="1"/>
  <c r="Y408" i="20" a="1"/>
  <c r="Y408" i="20" s="1"/>
  <c r="AD551" i="20" a="1"/>
  <c r="AD551" i="20" s="1"/>
  <c r="X407" i="20" a="1"/>
  <c r="X407" i="20" s="1"/>
  <c r="AC550" i="20" a="1"/>
  <c r="AC550" i="20" s="1"/>
  <c r="AA287" i="25"/>
  <c r="AA535" i="20" a="1"/>
  <c r="AA535" i="20" s="1"/>
  <c r="V402" i="20" a="1"/>
  <c r="V402" i="20" s="1"/>
  <c r="AA545" i="20" a="1"/>
  <c r="AA545" i="20" s="1"/>
  <c r="Z286" i="25"/>
  <c r="AA536" i="20" a="1"/>
  <c r="AA536" i="20" s="1"/>
  <c r="AB288" i="25"/>
  <c r="AA534" i="20" a="1"/>
  <c r="AA534" i="20" s="1"/>
  <c r="AB513" i="20" a="1"/>
  <c r="AB513" i="20" s="1"/>
  <c r="AE519" i="20" a="1"/>
  <c r="AE519" i="20" s="1"/>
  <c r="AB511" i="20" a="1"/>
  <c r="AB511" i="20" s="1"/>
  <c r="AC517" i="20" a="1"/>
  <c r="AC517" i="20" s="1"/>
  <c r="AA514" i="20" a="1"/>
  <c r="AA514" i="20" s="1"/>
  <c r="AF518" i="20" a="1"/>
  <c r="AF518" i="20" s="1"/>
  <c r="AA505" i="20" a="1"/>
  <c r="AA505" i="20" s="1"/>
  <c r="AB515" i="20" a="1"/>
  <c r="AB515" i="20" s="1"/>
  <c r="AA506" i="20" a="1"/>
  <c r="AA506" i="20" s="1"/>
  <c r="AD516" i="20" a="1"/>
  <c r="AD516" i="20" s="1"/>
  <c r="AB512" i="20" a="1"/>
  <c r="AB512" i="20" s="1"/>
  <c r="Y373" i="20" a="1"/>
  <c r="Y373" i="20" s="1"/>
  <c r="O205" i="25"/>
  <c r="M269" i="25"/>
  <c r="N272" i="25"/>
  <c r="X217" i="25"/>
  <c r="AA504" i="20" a="1"/>
  <c r="AA504" i="20" s="1"/>
  <c r="AB221" i="25"/>
  <c r="AA500" i="20" a="1"/>
  <c r="AA500" i="20" s="1"/>
  <c r="AF417" i="20" a="1"/>
  <c r="AF417" i="20" s="1"/>
  <c r="AK422" i="20" a="1"/>
  <c r="AK422" i="20" s="1"/>
  <c r="AG418" i="20" a="1"/>
  <c r="AG418" i="20" s="1"/>
  <c r="AI420" i="20" a="1"/>
  <c r="AI420" i="20" s="1"/>
  <c r="AJ421" i="20" a="1"/>
  <c r="AJ421" i="20" s="1"/>
  <c r="AM424" i="20" a="1"/>
  <c r="AM424" i="20" s="1"/>
  <c r="AL423" i="20" a="1"/>
  <c r="AL423" i="20" s="1"/>
  <c r="AH419" i="20" a="1"/>
  <c r="AH419" i="20" s="1"/>
  <c r="N271" i="25"/>
  <c r="AD415" i="20" a="1"/>
  <c r="AD415" i="20" s="1"/>
  <c r="AE416" i="20" a="1"/>
  <c r="AE416" i="20" s="1"/>
  <c r="L265" i="25"/>
  <c r="AC414" i="20" a="1"/>
  <c r="AC414" i="20" s="1"/>
  <c r="O273" i="25"/>
  <c r="X406" i="20" a="1"/>
  <c r="X406" i="20" s="1"/>
  <c r="O274" i="25"/>
  <c r="W405" i="20" a="1"/>
  <c r="W405" i="20" s="1"/>
  <c r="S278" i="25"/>
  <c r="W401" i="20" a="1"/>
  <c r="W401" i="20" s="1"/>
  <c r="O275" i="25"/>
  <c r="V404" i="20" a="1"/>
  <c r="V404" i="20" s="1"/>
  <c r="U281" i="25"/>
  <c r="V398" i="20" a="1"/>
  <c r="V398" i="20" s="1"/>
  <c r="AA375" i="20" a="1"/>
  <c r="AA375" i="20" s="1"/>
  <c r="W368" i="20" a="1"/>
  <c r="W368" i="20" s="1"/>
  <c r="W369" i="20" a="1"/>
  <c r="W369" i="20" s="1"/>
  <c r="M204" i="25"/>
  <c r="X374" i="20" a="1"/>
  <c r="X374" i="20" s="1"/>
  <c r="Q209" i="25"/>
  <c r="R210" i="25"/>
  <c r="P208" i="25"/>
  <c r="W370" i="20" a="1"/>
  <c r="W370" i="20" s="1"/>
  <c r="N206" i="25"/>
  <c r="W372" i="20" a="1"/>
  <c r="W372" i="20" s="1"/>
  <c r="V215" i="25"/>
  <c r="V363" i="20" a="1"/>
  <c r="V363" i="20" s="1"/>
  <c r="N207" i="25"/>
  <c r="V371" i="20" a="1"/>
  <c r="V371" i="20" s="1"/>
  <c r="W216" i="25"/>
  <c r="V362" i="20" a="1"/>
  <c r="V362" i="20" s="1"/>
  <c r="P285" i="25"/>
  <c r="Q285" i="25" s="1"/>
  <c r="R285" i="25" s="1"/>
  <c r="S285" i="25" s="1"/>
  <c r="T285" i="25" s="1"/>
  <c r="U285" i="25" s="1"/>
  <c r="Q290" i="25"/>
  <c r="R290" i="25" s="1"/>
  <c r="T282" i="25"/>
  <c r="U282" i="25" s="1"/>
  <c r="O292" i="25"/>
  <c r="V284" i="25"/>
  <c r="W284" i="25" s="1"/>
  <c r="O276" i="25"/>
  <c r="L268" i="25"/>
  <c r="Q277" i="25"/>
  <c r="N280" i="25"/>
  <c r="O280" i="25" s="1"/>
  <c r="P280" i="25" s="1"/>
  <c r="Q280" i="25" s="1"/>
  <c r="R280" i="25" s="1"/>
  <c r="S280" i="25" s="1"/>
  <c r="O291" i="25"/>
  <c r="P291" i="25" s="1"/>
  <c r="Q291" i="25" s="1"/>
  <c r="R291" i="25" s="1"/>
  <c r="S291" i="25" s="1"/>
  <c r="T291" i="25" s="1"/>
  <c r="U291" i="25" s="1"/>
  <c r="V291" i="25" s="1"/>
  <c r="W291" i="25" s="1"/>
  <c r="X291" i="25" s="1"/>
  <c r="Y291" i="25" s="1"/>
  <c r="Z291" i="25" s="1"/>
  <c r="AA291" i="25" s="1"/>
  <c r="AB291" i="25" s="1"/>
  <c r="AC291" i="25" s="1"/>
  <c r="AD291" i="25" s="1"/>
  <c r="N279" i="25"/>
  <c r="N283" i="25"/>
  <c r="O283" i="25" s="1"/>
  <c r="P283" i="25" s="1"/>
  <c r="Q283" i="25" s="1"/>
  <c r="R283" i="25" s="1"/>
  <c r="S283" i="25" s="1"/>
  <c r="T283" i="25" s="1"/>
  <c r="U283" i="25" s="1"/>
  <c r="V283" i="25" s="1"/>
  <c r="Q219" i="25"/>
  <c r="R219" i="25" s="1"/>
  <c r="P213" i="25"/>
  <c r="Q213" i="25" s="1"/>
  <c r="CF154" i="31"/>
  <c r="O203" i="25"/>
  <c r="P211" i="25"/>
  <c r="Q211" i="25" s="1"/>
  <c r="N220" i="25"/>
  <c r="CF150" i="31" a="1"/>
  <c r="CF150" i="31" s="1"/>
  <c r="Q223" i="25"/>
  <c r="O212" i="25"/>
  <c r="P212" i="25" s="1"/>
  <c r="Q212" i="25" s="1"/>
  <c r="R212" i="25" s="1"/>
  <c r="Z225" i="25"/>
  <c r="AA225" i="25" s="1"/>
  <c r="AB225" i="25" s="1"/>
  <c r="AC225" i="25" s="1"/>
  <c r="AD225" i="25" s="1"/>
  <c r="AE225" i="25" s="1"/>
  <c r="Q218" i="25"/>
  <c r="R218" i="25" s="1"/>
  <c r="S218" i="25" s="1"/>
  <c r="T218" i="25" s="1"/>
  <c r="U218" i="25" s="1"/>
  <c r="V218" i="25" s="1"/>
  <c r="W218" i="25" s="1"/>
  <c r="X218" i="25" s="1"/>
  <c r="N214" i="25"/>
  <c r="O214" i="25" s="1"/>
  <c r="P214" i="25" s="1"/>
  <c r="Q214" i="25" s="1"/>
  <c r="R214" i="25" s="1"/>
  <c r="S214" i="25" s="1"/>
  <c r="T214" i="25" s="1"/>
  <c r="O224" i="25"/>
  <c r="CG97" i="31"/>
  <c r="CG150" i="31" s="1" a="1"/>
  <c r="CG150" i="31" s="1"/>
  <c r="AD162" i="31"/>
  <c r="AD169" i="31"/>
  <c r="AF131" i="31"/>
  <c r="AE153" i="31"/>
  <c r="AD82" i="31"/>
  <c r="AD75" i="31"/>
  <c r="AC84" i="31"/>
  <c r="AC184" i="31"/>
  <c r="AC194" i="31" s="1"/>
  <c r="AF44" i="31"/>
  <c r="AE66" i="31"/>
  <c r="BY80" i="31"/>
  <c r="BX105" i="31"/>
  <c r="BY50" i="31" a="1"/>
  <c r="BY50" i="31" s="1"/>
  <c r="BY53" i="31"/>
  <c r="BY55" i="31"/>
  <c r="BZ54" i="31"/>
  <c r="BZ56" i="31"/>
  <c r="BV83" i="31"/>
  <c r="BF141" i="31"/>
  <c r="BW50" i="31" a="1"/>
  <c r="BW50" i="31" s="1"/>
  <c r="BW57" i="31" s="1"/>
  <c r="BX50" i="31" a="1"/>
  <c r="BX50" i="31" s="1"/>
  <c r="BX57" i="31" s="1"/>
  <c r="BF109" i="31"/>
  <c r="BF110" i="31"/>
  <c r="BF140" i="31"/>
  <c r="BX106" i="31"/>
  <c r="BZ52" i="31" a="1"/>
  <c r="BZ52" i="31" s="1"/>
  <c r="CN36" i="31"/>
  <c r="CN39" i="31" s="1"/>
  <c r="CN123" i="31"/>
  <c r="CN126" i="31" s="1"/>
  <c r="CN124" i="31"/>
  <c r="CN127" i="31" s="1"/>
  <c r="CN37" i="31"/>
  <c r="CN40" i="31" s="1"/>
  <c r="AL355" i="20" a="1"/>
  <c r="AL355" i="20" s="1"/>
  <c r="AF349" i="20" a="1"/>
  <c r="AF349" i="20" s="1"/>
  <c r="AI352" i="20" a="1"/>
  <c r="AI352" i="20" s="1"/>
  <c r="AK492" i="20" a="1"/>
  <c r="AK492" i="20" s="1"/>
  <c r="AM356" i="20" a="1"/>
  <c r="AM356" i="20" s="1"/>
  <c r="AE348" i="20" a="1"/>
  <c r="AE348" i="20" s="1"/>
  <c r="AL493" i="20" a="1"/>
  <c r="AL493" i="20" s="1"/>
  <c r="AH351" i="20" a="1"/>
  <c r="AH351" i="20" s="1"/>
  <c r="AG350" i="20" a="1"/>
  <c r="AG350" i="20" s="1"/>
  <c r="AH489" i="20" a="1"/>
  <c r="AH489" i="20" s="1"/>
  <c r="AJ491" i="20" a="1"/>
  <c r="AJ491" i="20" s="1"/>
  <c r="AD347" i="20" a="1"/>
  <c r="AD347" i="20" s="1"/>
  <c r="AK354" i="20" a="1"/>
  <c r="AK354" i="20" s="1"/>
  <c r="AC346" i="20" a="1"/>
  <c r="AC346" i="20" s="1"/>
  <c r="AI490" i="20" a="1"/>
  <c r="AI490" i="20" s="1"/>
  <c r="AJ353" i="20" a="1"/>
  <c r="AJ353" i="20" s="1"/>
  <c r="L133" i="25"/>
  <c r="AM494" i="20" a="1"/>
  <c r="AM494" i="20" s="1"/>
  <c r="AF486" i="20" a="1"/>
  <c r="AF486" i="20" s="1"/>
  <c r="N138" i="25"/>
  <c r="Z341" i="20" a="1"/>
  <c r="Z341" i="20" s="1"/>
  <c r="AE484" i="20" a="1"/>
  <c r="AE484" i="20" s="1"/>
  <c r="M136" i="25"/>
  <c r="AD483" i="20" a="1"/>
  <c r="AD483" i="20" s="1"/>
  <c r="AB476" i="20" a="1"/>
  <c r="AB476" i="20" s="1"/>
  <c r="AA343" i="20" a="1"/>
  <c r="AA343" i="20" s="1"/>
  <c r="AG488" i="20" a="1"/>
  <c r="AG488" i="20" s="1"/>
  <c r="AC482" i="20" a="1"/>
  <c r="AC482" i="20" s="1"/>
  <c r="AB478" i="20" a="1"/>
  <c r="AB478" i="20" s="1"/>
  <c r="AF487" i="20" a="1"/>
  <c r="AF487" i="20" s="1"/>
  <c r="AB479" i="20" a="1"/>
  <c r="AB479" i="20" s="1"/>
  <c r="AA475" i="20" a="1"/>
  <c r="AA475" i="20" s="1"/>
  <c r="AA477" i="20" a="1"/>
  <c r="AA477" i="20" s="1"/>
  <c r="AA471" i="20" a="1"/>
  <c r="AA471" i="20" s="1"/>
  <c r="AA473" i="20" a="1"/>
  <c r="AA473" i="20" s="1"/>
  <c r="AF160" i="25"/>
  <c r="L134" i="25"/>
  <c r="AB345" i="20" a="1"/>
  <c r="AB345" i="20" s="1"/>
  <c r="Y340" i="20" a="1"/>
  <c r="Y340" i="20" s="1"/>
  <c r="N139" i="25"/>
  <c r="L137" i="25"/>
  <c r="AD485" i="20" a="1"/>
  <c r="AD485" i="20" s="1"/>
  <c r="Y342" i="20" a="1"/>
  <c r="Y342" i="20" s="1"/>
  <c r="V338" i="20" a="1"/>
  <c r="V338" i="20" s="1"/>
  <c r="AA481" i="20" a="1"/>
  <c r="AA481" i="20" s="1"/>
  <c r="L135" i="25"/>
  <c r="AA344" i="20" a="1"/>
  <c r="AA344" i="20" s="1"/>
  <c r="Q144" i="25"/>
  <c r="W335" i="20" a="1"/>
  <c r="W335" i="20" s="1"/>
  <c r="P143" i="25"/>
  <c r="W336" i="20" a="1"/>
  <c r="W336" i="20" s="1"/>
  <c r="N140" i="25"/>
  <c r="X339" i="20" a="1"/>
  <c r="X339" i="20" s="1"/>
  <c r="S146" i="25"/>
  <c r="W333" i="20" a="1"/>
  <c r="W333" i="20" s="1"/>
  <c r="S147" i="25"/>
  <c r="V332" i="20" a="1"/>
  <c r="V332" i="20" s="1"/>
  <c r="U149" i="25"/>
  <c r="V330" i="20" a="1"/>
  <c r="V330" i="20" s="1"/>
  <c r="Q145" i="25"/>
  <c r="V334" i="20" a="1"/>
  <c r="V334" i="20" s="1"/>
  <c r="W151" i="25"/>
  <c r="V328" i="20" a="1"/>
  <c r="V328" i="20" s="1"/>
  <c r="V159" i="25"/>
  <c r="W159" i="25" s="1"/>
  <c r="X159" i="25" s="1"/>
  <c r="Y159" i="25" s="1"/>
  <c r="Z159" i="25" s="1"/>
  <c r="AA159" i="25" s="1"/>
  <c r="AB159" i="25" s="1"/>
  <c r="AC159" i="25" s="1"/>
  <c r="AD159" i="25" s="1"/>
  <c r="O148" i="25"/>
  <c r="P148" i="25" s="1"/>
  <c r="Q148" i="25" s="1"/>
  <c r="R148" i="25" s="1"/>
  <c r="S148" i="25" s="1"/>
  <c r="O155" i="25"/>
  <c r="P155" i="25" s="1"/>
  <c r="Q155" i="25" s="1"/>
  <c r="R155" i="25" s="1"/>
  <c r="S155" i="25" s="1"/>
  <c r="M150" i="25"/>
  <c r="N150" i="25" s="1"/>
  <c r="O150" i="25" s="1"/>
  <c r="P150" i="25" s="1"/>
  <c r="Q150" i="25" s="1"/>
  <c r="R150" i="25" s="1"/>
  <c r="S150" i="25" s="1"/>
  <c r="T150" i="25" s="1"/>
  <c r="U150" i="25" s="1"/>
  <c r="M142" i="25"/>
  <c r="L154" i="25"/>
  <c r="M154" i="25" s="1"/>
  <c r="N154" i="25" s="1"/>
  <c r="O154" i="25" s="1"/>
  <c r="P154" i="25" s="1"/>
  <c r="Q154" i="25" s="1"/>
  <c r="R154" i="25" s="1"/>
  <c r="S154" i="25" s="1"/>
  <c r="T154" i="25" s="1"/>
  <c r="U154" i="25" s="1"/>
  <c r="V154" i="25" s="1"/>
  <c r="W154" i="25" s="1"/>
  <c r="X154" i="25" s="1"/>
  <c r="Y154" i="25" s="1"/>
  <c r="M152" i="25"/>
  <c r="N152" i="25" s="1"/>
  <c r="O152" i="25" s="1"/>
  <c r="P152" i="25" s="1"/>
  <c r="Q152" i="25" s="1"/>
  <c r="R152" i="25" s="1"/>
  <c r="S152" i="25" s="1"/>
  <c r="P156" i="25"/>
  <c r="Q156" i="25" s="1"/>
  <c r="R156" i="25" s="1"/>
  <c r="S156" i="25" s="1"/>
  <c r="T156" i="25" s="1"/>
  <c r="U156" i="25" s="1"/>
  <c r="V156" i="25" s="1"/>
  <c r="W156" i="25" s="1"/>
  <c r="X156" i="25" s="1"/>
  <c r="Y156" i="25" s="1"/>
  <c r="Z156" i="25" s="1"/>
  <c r="AA156" i="25" s="1"/>
  <c r="M158" i="25"/>
  <c r="L157" i="25"/>
  <c r="M157" i="25" s="1"/>
  <c r="N153" i="25"/>
  <c r="O153" i="25" s="1"/>
  <c r="P153" i="25" s="1"/>
  <c r="Q153" i="25" s="1"/>
  <c r="R153" i="25" s="1"/>
  <c r="S153" i="25" s="1"/>
  <c r="T153" i="25" s="1"/>
  <c r="U153" i="25" s="1"/>
  <c r="V153" i="25" s="1"/>
  <c r="W153" i="25" s="1"/>
  <c r="X153" i="25" s="1"/>
  <c r="Q161" i="25"/>
  <c r="R161" i="25" s="1"/>
  <c r="S161" i="25" s="1"/>
  <c r="T161" i="25" s="1"/>
  <c r="U161" i="25" s="1"/>
  <c r="V161" i="25" s="1"/>
  <c r="W161" i="25" s="1"/>
  <c r="X161" i="25" s="1"/>
  <c r="Y161" i="25" s="1"/>
  <c r="Z161" i="25" s="1"/>
  <c r="AA161" i="25" s="1"/>
  <c r="AB161" i="25" s="1"/>
  <c r="AC161" i="25" s="1"/>
  <c r="AD161" i="25" s="1"/>
  <c r="AE161" i="25" s="1"/>
  <c r="AF161" i="25" s="1"/>
  <c r="M141" i="25"/>
  <c r="BG95" i="31"/>
  <c r="AN528" i="20" l="1" a="1"/>
  <c r="AN528" i="20" s="1"/>
  <c r="AJ524" i="20" a="1"/>
  <c r="AJ524" i="20" s="1"/>
  <c r="AH384" i="20" a="1"/>
  <c r="AH384" i="20" s="1"/>
  <c r="AG383" i="20" a="1"/>
  <c r="AG383" i="20" s="1"/>
  <c r="AF382" i="20" a="1"/>
  <c r="AF382" i="20" s="1"/>
  <c r="AD380" i="20" a="1"/>
  <c r="AD380" i="20" s="1"/>
  <c r="AJ386" i="20" a="1"/>
  <c r="AJ386" i="20" s="1"/>
  <c r="AN390" i="20" a="1"/>
  <c r="AN390" i="20" s="1"/>
  <c r="AK387" i="20" a="1"/>
  <c r="AK387" i="20" s="1"/>
  <c r="AM527" i="20" a="1"/>
  <c r="AM527" i="20" s="1"/>
  <c r="AK525" i="20" a="1"/>
  <c r="AK525" i="20" s="1"/>
  <c r="AI523" i="20" a="1"/>
  <c r="AI523" i="20" s="1"/>
  <c r="M198" i="25"/>
  <c r="AL387" i="20" s="1" a="1"/>
  <c r="AL387" i="20" s="1"/>
  <c r="AM389" i="20" a="1"/>
  <c r="AM389" i="20" s="1"/>
  <c r="AL388" i="20" a="1"/>
  <c r="AL388" i="20" s="1"/>
  <c r="AI385" i="20" a="1"/>
  <c r="AI385" i="20" s="1"/>
  <c r="AE381" i="20" a="1"/>
  <c r="AE381" i="20" s="1"/>
  <c r="AC379" i="20" a="1"/>
  <c r="AC379" i="20" s="1"/>
  <c r="N200" i="25"/>
  <c r="AC378" i="20" a="1"/>
  <c r="AC378" i="20" s="1"/>
  <c r="M199" i="25"/>
  <c r="AH522" i="20" a="1"/>
  <c r="AH522" i="20" s="1"/>
  <c r="AH521" i="20" a="1"/>
  <c r="AH521" i="20" s="1"/>
  <c r="AA377" i="20" a="1"/>
  <c r="AA377" i="20" s="1"/>
  <c r="M201" i="25"/>
  <c r="AF520" i="20" a="1"/>
  <c r="AF520" i="20" s="1"/>
  <c r="M267" i="25"/>
  <c r="N267" i="25" s="1"/>
  <c r="AG555" i="20" a="1"/>
  <c r="AG555" i="20" s="1"/>
  <c r="AB412" i="20" a="1"/>
  <c r="AB412" i="20" s="1"/>
  <c r="AF519" i="20" a="1"/>
  <c r="AF519" i="20" s="1"/>
  <c r="AC548" i="20" a="1"/>
  <c r="AC548" i="20" s="1"/>
  <c r="AB534" i="20" a="1"/>
  <c r="AB534" i="20" s="1"/>
  <c r="AH293" i="25"/>
  <c r="AD549" i="20" a="1"/>
  <c r="AD549" i="20" s="1"/>
  <c r="AD289" i="25"/>
  <c r="N270" i="25"/>
  <c r="AB545" i="20" a="1"/>
  <c r="AB545" i="20" s="1"/>
  <c r="AB547" i="20" a="1"/>
  <c r="AB547" i="20" s="1"/>
  <c r="AF554" i="20" a="1"/>
  <c r="AF554" i="20" s="1"/>
  <c r="AH556" i="20" a="1"/>
  <c r="AH556" i="20" s="1"/>
  <c r="M266" i="25"/>
  <c r="AC413" i="20" a="1"/>
  <c r="AC413" i="20" s="1"/>
  <c r="AC544" i="20" a="1"/>
  <c r="AC544" i="20" s="1"/>
  <c r="AA540" i="20" a="1"/>
  <c r="AA540" i="20" s="1"/>
  <c r="AA539" i="20" a="1"/>
  <c r="AA539" i="20" s="1"/>
  <c r="AE291" i="25"/>
  <c r="AA542" i="20" a="1"/>
  <c r="AA542" i="20" s="1"/>
  <c r="AA376" i="20" a="1"/>
  <c r="AA376" i="20" s="1"/>
  <c r="N202" i="25"/>
  <c r="AE552" i="20" a="1"/>
  <c r="AE552" i="20" s="1"/>
  <c r="Z409" i="20" a="1"/>
  <c r="Z409" i="20" s="1"/>
  <c r="AC288" i="25"/>
  <c r="AH226" i="25"/>
  <c r="AE222" i="25"/>
  <c r="P205" i="25"/>
  <c r="AF225" i="25"/>
  <c r="AL560" i="20" a="1"/>
  <c r="AL560" i="20" s="1"/>
  <c r="AJ558" i="20" a="1"/>
  <c r="AJ558" i="20" s="1"/>
  <c r="AK559" i="20" a="1"/>
  <c r="AK559" i="20" s="1"/>
  <c r="AN562" i="20" a="1"/>
  <c r="AN562" i="20" s="1"/>
  <c r="AM561" i="20" a="1"/>
  <c r="AM561" i="20" s="1"/>
  <c r="AI557" i="20" a="1"/>
  <c r="AI557" i="20" s="1"/>
  <c r="AA410" i="20" a="1"/>
  <c r="AA410" i="20" s="1"/>
  <c r="AF553" i="20" a="1"/>
  <c r="AF553" i="20" s="1"/>
  <c r="O271" i="25"/>
  <c r="AE551" i="20" a="1"/>
  <c r="AE551" i="20" s="1"/>
  <c r="Y407" i="20" a="1"/>
  <c r="Y407" i="20" s="1"/>
  <c r="AD550" i="20" a="1"/>
  <c r="AD550" i="20" s="1"/>
  <c r="W398" i="20" a="1"/>
  <c r="W398" i="20" s="1"/>
  <c r="AB541" i="20" a="1"/>
  <c r="AB541" i="20" s="1"/>
  <c r="AA286" i="25"/>
  <c r="AB536" i="20" a="1"/>
  <c r="AB536" i="20" s="1"/>
  <c r="AB287" i="25"/>
  <c r="AB535" i="20" a="1"/>
  <c r="AB535" i="20" s="1"/>
  <c r="X284" i="25"/>
  <c r="AA538" i="20" a="1"/>
  <c r="AA538" i="20" s="1"/>
  <c r="O272" i="25"/>
  <c r="V403" i="20" a="1"/>
  <c r="V403" i="20" s="1"/>
  <c r="AA546" i="20" a="1"/>
  <c r="AA546" i="20" s="1"/>
  <c r="Z373" i="20" a="1"/>
  <c r="Z373" i="20" s="1"/>
  <c r="N269" i="25"/>
  <c r="AC511" i="20" a="1"/>
  <c r="AC511" i="20" s="1"/>
  <c r="AB505" i="20" a="1"/>
  <c r="AB505" i="20" s="1"/>
  <c r="AA507" i="20" a="1"/>
  <c r="AA507" i="20" s="1"/>
  <c r="AB514" i="20" a="1"/>
  <c r="AB514" i="20" s="1"/>
  <c r="AE516" i="20" a="1"/>
  <c r="AE516" i="20" s="1"/>
  <c r="AG518" i="20" a="1"/>
  <c r="AG518" i="20" s="1"/>
  <c r="AC515" i="20" a="1"/>
  <c r="AC515" i="20" s="1"/>
  <c r="AC512" i="20" a="1"/>
  <c r="AC512" i="20" s="1"/>
  <c r="Y374" i="20" a="1"/>
  <c r="Y374" i="20" s="1"/>
  <c r="AA509" i="20" a="1"/>
  <c r="AA509" i="20" s="1"/>
  <c r="AA510" i="20" a="1"/>
  <c r="AA510" i="20" s="1"/>
  <c r="AC513" i="20" a="1"/>
  <c r="AC513" i="20" s="1"/>
  <c r="N204" i="25"/>
  <c r="AD517" i="20" a="1"/>
  <c r="AD517" i="20" s="1"/>
  <c r="W215" i="25"/>
  <c r="AB506" i="20" a="1"/>
  <c r="AB506" i="20" s="1"/>
  <c r="Y217" i="25"/>
  <c r="AB504" i="20" a="1"/>
  <c r="AB504" i="20" s="1"/>
  <c r="V281" i="25"/>
  <c r="AC221" i="25"/>
  <c r="AB500" i="20" a="1"/>
  <c r="AB500" i="20" s="1"/>
  <c r="Y218" i="25"/>
  <c r="AA503" i="20" a="1"/>
  <c r="AA503" i="20" s="1"/>
  <c r="Z408" i="20" a="1"/>
  <c r="Z408" i="20" s="1"/>
  <c r="AI419" i="20" a="1"/>
  <c r="AI419" i="20" s="1"/>
  <c r="AK421" i="20" a="1"/>
  <c r="AK421" i="20" s="1"/>
  <c r="AH418" i="20" a="1"/>
  <c r="AH418" i="20" s="1"/>
  <c r="AJ420" i="20" a="1"/>
  <c r="AJ420" i="20" s="1"/>
  <c r="AN424" i="20" a="1"/>
  <c r="AN424" i="20" s="1"/>
  <c r="AL422" i="20" a="1"/>
  <c r="AL422" i="20" s="1"/>
  <c r="AM423" i="20" a="1"/>
  <c r="AM423" i="20" s="1"/>
  <c r="AG417" i="20" a="1"/>
  <c r="AG417" i="20" s="1"/>
  <c r="AE415" i="20" a="1"/>
  <c r="AE415" i="20" s="1"/>
  <c r="AF416" i="20" a="1"/>
  <c r="AF416" i="20" s="1"/>
  <c r="M265" i="25"/>
  <c r="AD414" i="20" a="1"/>
  <c r="AD414" i="20" s="1"/>
  <c r="M268" i="25"/>
  <c r="AA411" i="20" a="1"/>
  <c r="AA411" i="20" s="1"/>
  <c r="P273" i="25"/>
  <c r="Y406" i="20" a="1"/>
  <c r="Y406" i="20" s="1"/>
  <c r="T278" i="25"/>
  <c r="X401" i="20" a="1"/>
  <c r="X401" i="20" s="1"/>
  <c r="P274" i="25"/>
  <c r="X405" i="20" a="1"/>
  <c r="X405" i="20" s="1"/>
  <c r="R277" i="25"/>
  <c r="W402" i="20" a="1"/>
  <c r="W402" i="20" s="1"/>
  <c r="P275" i="25"/>
  <c r="W404" i="20" a="1"/>
  <c r="W404" i="20" s="1"/>
  <c r="T280" i="25"/>
  <c r="V399" i="20" a="1"/>
  <c r="V399" i="20" s="1"/>
  <c r="V282" i="25"/>
  <c r="V397" i="20" a="1"/>
  <c r="V397" i="20" s="1"/>
  <c r="W283" i="25"/>
  <c r="V396" i="20" a="1"/>
  <c r="V396" i="20" s="1"/>
  <c r="R209" i="25"/>
  <c r="AB375" i="20" a="1"/>
  <c r="AB375" i="20" s="1"/>
  <c r="S210" i="25"/>
  <c r="W371" i="20" a="1"/>
  <c r="W371" i="20" s="1"/>
  <c r="W363" i="20" a="1"/>
  <c r="W363" i="20" s="1"/>
  <c r="X368" i="20" a="1"/>
  <c r="X368" i="20" s="1"/>
  <c r="X369" i="20" a="1"/>
  <c r="X369" i="20" s="1"/>
  <c r="O206" i="25"/>
  <c r="X372" i="20" a="1"/>
  <c r="X372" i="20" s="1"/>
  <c r="Q208" i="25"/>
  <c r="X370" i="20" a="1"/>
  <c r="X370" i="20" s="1"/>
  <c r="O207" i="25"/>
  <c r="X216" i="25"/>
  <c r="W362" i="20" a="1"/>
  <c r="W362" i="20" s="1"/>
  <c r="U214" i="25"/>
  <c r="V364" i="20" a="1"/>
  <c r="V364" i="20" s="1"/>
  <c r="R211" i="25"/>
  <c r="V367" i="20" a="1"/>
  <c r="V367" i="20" s="1"/>
  <c r="S212" i="25"/>
  <c r="V366" i="20" a="1"/>
  <c r="V366" i="20" s="1"/>
  <c r="V285" i="25"/>
  <c r="W285" i="25" s="1"/>
  <c r="X285" i="25" s="1"/>
  <c r="S290" i="25"/>
  <c r="T290" i="25" s="1"/>
  <c r="U290" i="25" s="1"/>
  <c r="V290" i="25" s="1"/>
  <c r="W290" i="25" s="1"/>
  <c r="X290" i="25" s="1"/>
  <c r="Y290" i="25" s="1"/>
  <c r="Z290" i="25" s="1"/>
  <c r="AA290" i="25" s="1"/>
  <c r="AB290" i="25" s="1"/>
  <c r="AC290" i="25" s="1"/>
  <c r="P292" i="25"/>
  <c r="Q292" i="25" s="1"/>
  <c r="R292" i="25" s="1"/>
  <c r="S292" i="25" s="1"/>
  <c r="T292" i="25" s="1"/>
  <c r="U292" i="25" s="1"/>
  <c r="V292" i="25" s="1"/>
  <c r="W292" i="25" s="1"/>
  <c r="X292" i="25" s="1"/>
  <c r="Y292" i="25" s="1"/>
  <c r="Z292" i="25" s="1"/>
  <c r="AA292" i="25" s="1"/>
  <c r="AB292" i="25" s="1"/>
  <c r="AC292" i="25" s="1"/>
  <c r="AD292" i="25" s="1"/>
  <c r="AE292" i="25" s="1"/>
  <c r="P276" i="25"/>
  <c r="O279" i="25"/>
  <c r="P279" i="25" s="1"/>
  <c r="Q279" i="25" s="1"/>
  <c r="R279" i="25" s="1"/>
  <c r="R213" i="25"/>
  <c r="S213" i="25" s="1"/>
  <c r="P203" i="25"/>
  <c r="O220" i="25"/>
  <c r="P220" i="25" s="1"/>
  <c r="Q220" i="25" s="1"/>
  <c r="R223" i="25"/>
  <c r="S223" i="25" s="1"/>
  <c r="T223" i="25" s="1"/>
  <c r="U223" i="25" s="1"/>
  <c r="V223" i="25" s="1"/>
  <c r="W223" i="25" s="1"/>
  <c r="S219" i="25"/>
  <c r="T219" i="25" s="1"/>
  <c r="U219" i="25" s="1"/>
  <c r="V219" i="25" s="1"/>
  <c r="W219" i="25" s="1"/>
  <c r="X219" i="25" s="1"/>
  <c r="Y219" i="25" s="1"/>
  <c r="P224" i="25"/>
  <c r="Q224" i="25" s="1"/>
  <c r="R224" i="25" s="1"/>
  <c r="S224" i="25" s="1"/>
  <c r="T224" i="25" s="1"/>
  <c r="U224" i="25" s="1"/>
  <c r="V224" i="25" s="1"/>
  <c r="W224" i="25" s="1"/>
  <c r="X224" i="25" s="1"/>
  <c r="Y224" i="25" s="1"/>
  <c r="Z224" i="25" s="1"/>
  <c r="AA224" i="25" s="1"/>
  <c r="AB224" i="25" s="1"/>
  <c r="AC224" i="25" s="1"/>
  <c r="AD224" i="25" s="1"/>
  <c r="CG154" i="31"/>
  <c r="CH97" i="31"/>
  <c r="CH150" i="31" s="1" a="1"/>
  <c r="CH150" i="31" s="1"/>
  <c r="AE162" i="31"/>
  <c r="AE169" i="31"/>
  <c r="AG131" i="31"/>
  <c r="AF153" i="31"/>
  <c r="AG44" i="31"/>
  <c r="AF66" i="31"/>
  <c r="AC85" i="31"/>
  <c r="AD84" i="31"/>
  <c r="AD184" i="31"/>
  <c r="AD194" i="31" s="1"/>
  <c r="AE75" i="31"/>
  <c r="AE82" i="31"/>
  <c r="BZ80" i="31"/>
  <c r="BZ53" i="31"/>
  <c r="BZ55" i="31"/>
  <c r="BG141" i="31"/>
  <c r="BX79" i="31"/>
  <c r="BW79" i="31"/>
  <c r="BG109" i="31"/>
  <c r="BG110" i="31"/>
  <c r="BG140" i="31"/>
  <c r="BY106" i="31"/>
  <c r="CA54" i="31"/>
  <c r="CA56" i="31"/>
  <c r="CA52" i="31" a="1"/>
  <c r="CA52" i="31" s="1"/>
  <c r="BY105" i="31"/>
  <c r="O138" i="25"/>
  <c r="AH350" i="20" a="1"/>
  <c r="AH350" i="20" s="1"/>
  <c r="AI351" i="20" a="1"/>
  <c r="AI351" i="20" s="1"/>
  <c r="M133" i="25"/>
  <c r="AN356" i="20" a="1"/>
  <c r="AN356" i="20" s="1"/>
  <c r="AF348" i="20" a="1"/>
  <c r="AF348" i="20" s="1"/>
  <c r="AN494" i="20" a="1"/>
  <c r="AN494" i="20" s="1"/>
  <c r="AG349" i="20" a="1"/>
  <c r="AG349" i="20" s="1"/>
  <c r="AM355" i="20" a="1"/>
  <c r="AM355" i="20" s="1"/>
  <c r="AE347" i="20" a="1"/>
  <c r="AE347" i="20" s="1"/>
  <c r="AJ490" i="20" a="1"/>
  <c r="AJ490" i="20" s="1"/>
  <c r="AL354" i="20" a="1"/>
  <c r="AL354" i="20" s="1"/>
  <c r="AL492" i="20" a="1"/>
  <c r="AL492" i="20" s="1"/>
  <c r="AJ352" i="20" a="1"/>
  <c r="AJ352" i="20" s="1"/>
  <c r="AK353" i="20" a="1"/>
  <c r="AK353" i="20" s="1"/>
  <c r="AI489" i="20" a="1"/>
  <c r="AI489" i="20" s="1"/>
  <c r="AD346" i="20" a="1"/>
  <c r="AD346" i="20" s="1"/>
  <c r="AM493" i="20" a="1"/>
  <c r="AM493" i="20" s="1"/>
  <c r="AK491" i="20" a="1"/>
  <c r="AK491" i="20" s="1"/>
  <c r="AF484" i="20" a="1"/>
  <c r="AF484" i="20" s="1"/>
  <c r="AA341" i="20" a="1"/>
  <c r="AA341" i="20" s="1"/>
  <c r="AG486" i="20" a="1"/>
  <c r="AG486" i="20" s="1"/>
  <c r="N136" i="25"/>
  <c r="M134" i="25"/>
  <c r="AB343" i="20" a="1"/>
  <c r="AB343" i="20" s="1"/>
  <c r="AC345" i="20" a="1"/>
  <c r="AC345" i="20" s="1"/>
  <c r="AB481" i="20" a="1"/>
  <c r="AB481" i="20" s="1"/>
  <c r="AB473" i="20" a="1"/>
  <c r="AB473" i="20" s="1"/>
  <c r="AC476" i="20" a="1"/>
  <c r="AC476" i="20" s="1"/>
  <c r="AH488" i="20" a="1"/>
  <c r="AH488" i="20" s="1"/>
  <c r="AB475" i="20" a="1"/>
  <c r="AB475" i="20" s="1"/>
  <c r="AD482" i="20" a="1"/>
  <c r="AD482" i="20" s="1"/>
  <c r="AC478" i="20" a="1"/>
  <c r="AC478" i="20" s="1"/>
  <c r="AE485" i="20" a="1"/>
  <c r="AE485" i="20" s="1"/>
  <c r="AB471" i="20" a="1"/>
  <c r="AB471" i="20" s="1"/>
  <c r="AC479" i="20" a="1"/>
  <c r="AC479" i="20" s="1"/>
  <c r="AE483" i="20" a="1"/>
  <c r="AE483" i="20" s="1"/>
  <c r="AG487" i="20" a="1"/>
  <c r="AG487" i="20" s="1"/>
  <c r="AB477" i="20" a="1"/>
  <c r="AB477" i="20" s="1"/>
  <c r="AG160" i="25"/>
  <c r="AA472" i="20" a="1"/>
  <c r="AA472" i="20" s="1"/>
  <c r="O139" i="25"/>
  <c r="AA480" i="20" a="1"/>
  <c r="AA480" i="20" s="1"/>
  <c r="AA474" i="20" a="1"/>
  <c r="AA474" i="20" s="1"/>
  <c r="AE159" i="25"/>
  <c r="AG161" i="25"/>
  <c r="Z340" i="20" a="1"/>
  <c r="Z340" i="20" s="1"/>
  <c r="Z342" i="20" a="1"/>
  <c r="Z342" i="20" s="1"/>
  <c r="M137" i="25"/>
  <c r="Z154" i="25"/>
  <c r="AA468" i="20" a="1"/>
  <c r="AA468" i="20" s="1"/>
  <c r="Y153" i="25"/>
  <c r="AA469" i="20" a="1"/>
  <c r="AA469" i="20" s="1"/>
  <c r="AB156" i="25"/>
  <c r="AA466" i="20" a="1"/>
  <c r="AA466" i="20" s="1"/>
  <c r="Q143" i="25"/>
  <c r="X336" i="20" a="1"/>
  <c r="X336" i="20" s="1"/>
  <c r="R145" i="25"/>
  <c r="W334" i="20" a="1"/>
  <c r="W334" i="20" s="1"/>
  <c r="X335" i="20" a="1"/>
  <c r="X335" i="20" s="1"/>
  <c r="R144" i="25"/>
  <c r="V149" i="25"/>
  <c r="W330" i="20" a="1"/>
  <c r="W330" i="20" s="1"/>
  <c r="N141" i="25"/>
  <c r="W338" i="20" a="1"/>
  <c r="W338" i="20" s="1"/>
  <c r="T146" i="25"/>
  <c r="X333" i="20" a="1"/>
  <c r="X333" i="20" s="1"/>
  <c r="M135" i="25"/>
  <c r="AB344" i="20" a="1"/>
  <c r="AB344" i="20" s="1"/>
  <c r="T147" i="25"/>
  <c r="W332" i="20" a="1"/>
  <c r="W332" i="20" s="1"/>
  <c r="O140" i="25"/>
  <c r="Y339" i="20" a="1"/>
  <c r="Y339" i="20" s="1"/>
  <c r="X151" i="25"/>
  <c r="W328" i="20" a="1"/>
  <c r="W328" i="20" s="1"/>
  <c r="T148" i="25"/>
  <c r="V331" i="20" a="1"/>
  <c r="V331" i="20" s="1"/>
  <c r="N142" i="25"/>
  <c r="V337" i="20" a="1"/>
  <c r="V337" i="20" s="1"/>
  <c r="V150" i="25"/>
  <c r="V329" i="20" a="1"/>
  <c r="V329" i="20" s="1"/>
  <c r="T155" i="25"/>
  <c r="U155" i="25" s="1"/>
  <c r="V155" i="25" s="1"/>
  <c r="W155" i="25" s="1"/>
  <c r="X155" i="25" s="1"/>
  <c r="Y155" i="25" s="1"/>
  <c r="Z155" i="25" s="1"/>
  <c r="T152" i="25"/>
  <c r="U152" i="25" s="1"/>
  <c r="V152" i="25" s="1"/>
  <c r="W152" i="25" s="1"/>
  <c r="N157" i="25"/>
  <c r="O157" i="25" s="1"/>
  <c r="P157" i="25" s="1"/>
  <c r="Q157" i="25" s="1"/>
  <c r="R157" i="25" s="1"/>
  <c r="S157" i="25" s="1"/>
  <c r="T157" i="25" s="1"/>
  <c r="U157" i="25" s="1"/>
  <c r="V157" i="25" s="1"/>
  <c r="W157" i="25" s="1"/>
  <c r="X157" i="25" s="1"/>
  <c r="Y157" i="25" s="1"/>
  <c r="Z157" i="25" s="1"/>
  <c r="AA157" i="25" s="1"/>
  <c r="AB157" i="25" s="1"/>
  <c r="N158" i="25"/>
  <c r="O158" i="25" s="1"/>
  <c r="P158" i="25" s="1"/>
  <c r="Q158" i="25" s="1"/>
  <c r="R158" i="25" s="1"/>
  <c r="S158" i="25" s="1"/>
  <c r="T158" i="25" s="1"/>
  <c r="U158" i="25" s="1"/>
  <c r="V158" i="25" s="1"/>
  <c r="W158" i="25" s="1"/>
  <c r="X158" i="25" s="1"/>
  <c r="Y158" i="25" s="1"/>
  <c r="Z158" i="25" s="1"/>
  <c r="AA158" i="25" s="1"/>
  <c r="AB158" i="25" s="1"/>
  <c r="AC158" i="25" s="1"/>
  <c r="BH95" i="31"/>
  <c r="AN389" i="20" l="1" a="1"/>
  <c r="AN389" i="20" s="1"/>
  <c r="AN527" i="20" a="1"/>
  <c r="AN527" i="20" s="1"/>
  <c r="AO528" i="20" a="1"/>
  <c r="AO528" i="20" s="1"/>
  <c r="AK524" i="20" a="1"/>
  <c r="AK524" i="20" s="1"/>
  <c r="AF381" i="20" a="1"/>
  <c r="AF381" i="20" s="1"/>
  <c r="AK386" i="20" a="1"/>
  <c r="AK386" i="20" s="1"/>
  <c r="AO390" i="20" a="1"/>
  <c r="AO390" i="20" s="1"/>
  <c r="AG382" i="20" a="1"/>
  <c r="AG382" i="20" s="1"/>
  <c r="AM526" i="20" a="1"/>
  <c r="AM526" i="20" s="1"/>
  <c r="AL525" i="20" a="1"/>
  <c r="AL525" i="20" s="1"/>
  <c r="AH383" i="20" a="1"/>
  <c r="AH383" i="20" s="1"/>
  <c r="AI384" i="20" a="1"/>
  <c r="AI384" i="20" s="1"/>
  <c r="AJ385" i="20" a="1"/>
  <c r="AJ385" i="20" s="1"/>
  <c r="AM388" i="20" a="1"/>
  <c r="AM388" i="20" s="1"/>
  <c r="N198" i="25"/>
  <c r="AL524" i="20" s="1" a="1"/>
  <c r="AL524" i="20" s="1"/>
  <c r="AE380" i="20" a="1"/>
  <c r="AE380" i="20" s="1"/>
  <c r="AJ523" i="20" a="1"/>
  <c r="AJ523" i="20" s="1"/>
  <c r="AD378" i="20" a="1"/>
  <c r="AD378" i="20" s="1"/>
  <c r="O200" i="25"/>
  <c r="AI521" i="20" a="1"/>
  <c r="AI521" i="20" s="1"/>
  <c r="AG520" i="20" a="1"/>
  <c r="AG520" i="20" s="1"/>
  <c r="N199" i="25"/>
  <c r="AD379" i="20" a="1"/>
  <c r="AD379" i="20" s="1"/>
  <c r="AI522" i="20" a="1"/>
  <c r="AI522" i="20" s="1"/>
  <c r="N201" i="25"/>
  <c r="AB377" i="20" a="1"/>
  <c r="AB377" i="20" s="1"/>
  <c r="AC412" i="20" a="1"/>
  <c r="AC412" i="20" s="1"/>
  <c r="AH555" i="20" a="1"/>
  <c r="AH555" i="20" s="1"/>
  <c r="AF552" i="20" a="1"/>
  <c r="AF552" i="20" s="1"/>
  <c r="AA409" i="20" a="1"/>
  <c r="AA409" i="20" s="1"/>
  <c r="O270" i="25"/>
  <c r="AG552" i="20" s="1" a="1"/>
  <c r="AG552" i="20" s="1"/>
  <c r="O202" i="25"/>
  <c r="P272" i="25"/>
  <c r="AF291" i="25"/>
  <c r="AG554" i="20" a="1"/>
  <c r="AG554" i="20" s="1"/>
  <c r="AC547" i="20" a="1"/>
  <c r="AC547" i="20" s="1"/>
  <c r="AI555" i="20" a="1"/>
  <c r="AI555" i="20" s="1"/>
  <c r="AD288" i="25"/>
  <c r="AC534" i="20" a="1"/>
  <c r="AC534" i="20" s="1"/>
  <c r="AC545" i="20" a="1"/>
  <c r="AC545" i="20" s="1"/>
  <c r="AF551" i="20" a="1"/>
  <c r="AF551" i="20" s="1"/>
  <c r="AB542" i="20" a="1"/>
  <c r="AB542" i="20" s="1"/>
  <c r="AI293" i="25"/>
  <c r="AB539" i="20" a="1"/>
  <c r="AB539" i="20" s="1"/>
  <c r="AD544" i="20" a="1"/>
  <c r="AD544" i="20" s="1"/>
  <c r="AI556" i="20" a="1"/>
  <c r="AI556" i="20" s="1"/>
  <c r="N266" i="25"/>
  <c r="AD413" i="20" a="1"/>
  <c r="AD413" i="20" s="1"/>
  <c r="AB546" i="20" a="1"/>
  <c r="AB546" i="20" s="1"/>
  <c r="AB540" i="20" a="1"/>
  <c r="AB540" i="20" s="1"/>
  <c r="AE549" i="20" a="1"/>
  <c r="AE549" i="20" s="1"/>
  <c r="AE289" i="25"/>
  <c r="AA543" i="20" a="1"/>
  <c r="AA543" i="20" s="1"/>
  <c r="AF292" i="25"/>
  <c r="AD290" i="25"/>
  <c r="AB376" i="20" a="1"/>
  <c r="AB376" i="20" s="1"/>
  <c r="AG519" i="20" a="1"/>
  <c r="AG519" i="20" s="1"/>
  <c r="Q205" i="25"/>
  <c r="AA373" i="20" a="1"/>
  <c r="AA373" i="20" s="1"/>
  <c r="AF516" i="20" a="1"/>
  <c r="AF516" i="20" s="1"/>
  <c r="X363" i="20" a="1"/>
  <c r="X363" i="20" s="1"/>
  <c r="AG225" i="25"/>
  <c r="AF222" i="25"/>
  <c r="AI226" i="25"/>
  <c r="AE224" i="25"/>
  <c r="X215" i="25"/>
  <c r="AA408" i="20" a="1"/>
  <c r="AA408" i="20" s="1"/>
  <c r="P271" i="25"/>
  <c r="AB408" i="20" s="1" a="1"/>
  <c r="AB408" i="20" s="1"/>
  <c r="O269" i="25"/>
  <c r="AG553" i="20" a="1"/>
  <c r="AG553" i="20" s="1"/>
  <c r="AM560" i="20" a="1"/>
  <c r="AM560" i="20" s="1"/>
  <c r="AJ557" i="20" a="1"/>
  <c r="AJ557" i="20" s="1"/>
  <c r="AL559" i="20" a="1"/>
  <c r="AL559" i="20" s="1"/>
  <c r="AO562" i="20" a="1"/>
  <c r="AO562" i="20" s="1"/>
  <c r="AN561" i="20" a="1"/>
  <c r="AN561" i="20" s="1"/>
  <c r="AK558" i="20" a="1"/>
  <c r="AK558" i="20" s="1"/>
  <c r="Z407" i="20" a="1"/>
  <c r="Z407" i="20" s="1"/>
  <c r="AE550" i="20" a="1"/>
  <c r="AE550" i="20" s="1"/>
  <c r="Y405" i="20" a="1"/>
  <c r="Y405" i="20" s="1"/>
  <c r="AD548" i="20" a="1"/>
  <c r="AD548" i="20" s="1"/>
  <c r="X398" i="20" a="1"/>
  <c r="X398" i="20" s="1"/>
  <c r="AC541" i="20" a="1"/>
  <c r="AC541" i="20" s="1"/>
  <c r="AC287" i="25"/>
  <c r="AC535" i="20" a="1"/>
  <c r="AC535" i="20" s="1"/>
  <c r="AB286" i="25"/>
  <c r="AC536" i="20" a="1"/>
  <c r="AC536" i="20" s="1"/>
  <c r="Y284" i="25"/>
  <c r="AB538" i="20" a="1"/>
  <c r="AB538" i="20" s="1"/>
  <c r="AB410" i="20" a="1"/>
  <c r="AB410" i="20" s="1"/>
  <c r="W281" i="25"/>
  <c r="Y285" i="25"/>
  <c r="AA537" i="20" a="1"/>
  <c r="AA537" i="20" s="1"/>
  <c r="AE517" i="20" a="1"/>
  <c r="AE517" i="20" s="1"/>
  <c r="AH518" i="20" a="1"/>
  <c r="AH518" i="20" s="1"/>
  <c r="AD513" i="20" a="1"/>
  <c r="AD513" i="20" s="1"/>
  <c r="AC505" i="20" a="1"/>
  <c r="AC505" i="20" s="1"/>
  <c r="AD515" i="20" a="1"/>
  <c r="AD515" i="20" s="1"/>
  <c r="AB509" i="20" a="1"/>
  <c r="AB509" i="20" s="1"/>
  <c r="AA508" i="20" a="1"/>
  <c r="AA508" i="20" s="1"/>
  <c r="AB510" i="20" a="1"/>
  <c r="AB510" i="20" s="1"/>
  <c r="Z374" i="20" a="1"/>
  <c r="Z374" i="20" s="1"/>
  <c r="AC514" i="20" a="1"/>
  <c r="AC514" i="20" s="1"/>
  <c r="O204" i="25"/>
  <c r="AC504" i="20" a="1"/>
  <c r="AC504" i="20" s="1"/>
  <c r="AB507" i="20" a="1"/>
  <c r="AB507" i="20" s="1"/>
  <c r="AC506" i="20" a="1"/>
  <c r="AC506" i="20" s="1"/>
  <c r="Y368" i="20" a="1"/>
  <c r="Y368" i="20" s="1"/>
  <c r="AD511" i="20" a="1"/>
  <c r="AD511" i="20" s="1"/>
  <c r="S209" i="25"/>
  <c r="AD512" i="20" a="1"/>
  <c r="AD512" i="20" s="1"/>
  <c r="Z218" i="25"/>
  <c r="AB503" i="20" a="1"/>
  <c r="AB503" i="20" s="1"/>
  <c r="Z217" i="25"/>
  <c r="AD221" i="25"/>
  <c r="AC500" i="20" a="1"/>
  <c r="AC500" i="20" s="1"/>
  <c r="Z219" i="25"/>
  <c r="AA502" i="20" a="1"/>
  <c r="AA502" i="20" s="1"/>
  <c r="AF415" i="20" a="1"/>
  <c r="AF415" i="20" s="1"/>
  <c r="AH417" i="20" a="1"/>
  <c r="AH417" i="20" s="1"/>
  <c r="AG416" i="20" a="1"/>
  <c r="AG416" i="20" s="1"/>
  <c r="AI418" i="20" a="1"/>
  <c r="AI418" i="20" s="1"/>
  <c r="AK420" i="20" a="1"/>
  <c r="AK420" i="20" s="1"/>
  <c r="AJ419" i="20" a="1"/>
  <c r="AJ419" i="20" s="1"/>
  <c r="AN423" i="20" a="1"/>
  <c r="AN423" i="20" s="1"/>
  <c r="AL421" i="20" a="1"/>
  <c r="AL421" i="20" s="1"/>
  <c r="AM422" i="20" a="1"/>
  <c r="AM422" i="20" s="1"/>
  <c r="AO424" i="20" a="1"/>
  <c r="AO424" i="20" s="1"/>
  <c r="N265" i="25"/>
  <c r="AE414" i="20" a="1"/>
  <c r="AE414" i="20" s="1"/>
  <c r="O267" i="25"/>
  <c r="AD412" i="20" a="1"/>
  <c r="AD412" i="20" s="1"/>
  <c r="N268" i="25"/>
  <c r="AB411" i="20" a="1"/>
  <c r="AB411" i="20" s="1"/>
  <c r="T210" i="25"/>
  <c r="Q273" i="25"/>
  <c r="Z406" i="20" a="1"/>
  <c r="Z406" i="20" s="1"/>
  <c r="U278" i="25"/>
  <c r="Y401" i="20" a="1"/>
  <c r="Y401" i="20" s="1"/>
  <c r="Q275" i="25"/>
  <c r="X404" i="20" a="1"/>
  <c r="X404" i="20" s="1"/>
  <c r="S277" i="25"/>
  <c r="X402" i="20" a="1"/>
  <c r="X402" i="20" s="1"/>
  <c r="Q274" i="25"/>
  <c r="W282" i="25"/>
  <c r="W397" i="20" a="1"/>
  <c r="W397" i="20" s="1"/>
  <c r="U280" i="25"/>
  <c r="W399" i="20" a="1"/>
  <c r="W399" i="20" s="1"/>
  <c r="Q276" i="25"/>
  <c r="W403" i="20" a="1"/>
  <c r="W403" i="20" s="1"/>
  <c r="X283" i="25"/>
  <c r="W396" i="20" a="1"/>
  <c r="W396" i="20" s="1"/>
  <c r="S279" i="25"/>
  <c r="V400" i="20" a="1"/>
  <c r="V400" i="20" s="1"/>
  <c r="V425" i="20" s="1"/>
  <c r="V726" i="20" s="1"/>
  <c r="Y372" i="20" a="1"/>
  <c r="Y372" i="20" s="1"/>
  <c r="Y370" i="20" a="1"/>
  <c r="Y370" i="20" s="1"/>
  <c r="AC375" i="20" a="1"/>
  <c r="AC375" i="20" s="1"/>
  <c r="Y369" i="20" a="1"/>
  <c r="Y369" i="20" s="1"/>
  <c r="V365" i="20" a="1"/>
  <c r="V365" i="20" s="1"/>
  <c r="V391" i="20" s="1"/>
  <c r="V725" i="20" s="1"/>
  <c r="P207" i="25"/>
  <c r="X371" i="20" a="1"/>
  <c r="X371" i="20" s="1"/>
  <c r="R208" i="25"/>
  <c r="P206" i="25"/>
  <c r="T212" i="25"/>
  <c r="W366" i="20" a="1"/>
  <c r="W366" i="20" s="1"/>
  <c r="S211" i="25"/>
  <c r="W367" i="20" a="1"/>
  <c r="W367" i="20" s="1"/>
  <c r="V214" i="25"/>
  <c r="W364" i="20" a="1"/>
  <c r="W364" i="20" s="1"/>
  <c r="Y216" i="25"/>
  <c r="X362" i="20" a="1"/>
  <c r="X362" i="20" s="1"/>
  <c r="AH486" i="20" a="1"/>
  <c r="AH486" i="20" s="1"/>
  <c r="AA340" i="20" a="1"/>
  <c r="AA340" i="20" s="1"/>
  <c r="N133" i="25"/>
  <c r="P138" i="25"/>
  <c r="AD345" i="20" a="1"/>
  <c r="AD345" i="20" s="1"/>
  <c r="T213" i="25"/>
  <c r="X223" i="25"/>
  <c r="Y223" i="25" s="1"/>
  <c r="Z223" i="25" s="1"/>
  <c r="AA223" i="25" s="1"/>
  <c r="AB223" i="25" s="1"/>
  <c r="AC223" i="25" s="1"/>
  <c r="Q203" i="25"/>
  <c r="R220" i="25"/>
  <c r="S220" i="25" s="1"/>
  <c r="CH154" i="31"/>
  <c r="CI97" i="31"/>
  <c r="AF169" i="31"/>
  <c r="AF162" i="31"/>
  <c r="AH131" i="31"/>
  <c r="AG153" i="31"/>
  <c r="AD85" i="31"/>
  <c r="AC203" i="31" a="1"/>
  <c r="AC203" i="31" s="1"/>
  <c r="AC86" i="31"/>
  <c r="AF75" i="31"/>
  <c r="AF82" i="31"/>
  <c r="AE84" i="31"/>
  <c r="AE184" i="31"/>
  <c r="AE194" i="31" s="1"/>
  <c r="AH44" i="31"/>
  <c r="AG66" i="31"/>
  <c r="CA80" i="31"/>
  <c r="BH109" i="31"/>
  <c r="BH110" i="31"/>
  <c r="BH140" i="31"/>
  <c r="BZ105" i="31"/>
  <c r="CB52" i="31" a="1"/>
  <c r="CB52" i="31" s="1"/>
  <c r="BZ106" i="31"/>
  <c r="BW83" i="31"/>
  <c r="BH141" i="31"/>
  <c r="BY51" i="31" a="1"/>
  <c r="BY51" i="31" s="1"/>
  <c r="BY57" i="31" s="1"/>
  <c r="CC52" i="31" a="1"/>
  <c r="CC52" i="31" s="1"/>
  <c r="CB54" i="31"/>
  <c r="CB56" i="31"/>
  <c r="CA53" i="31"/>
  <c r="CA55" i="31"/>
  <c r="BX83" i="31"/>
  <c r="AG484" i="20" a="1"/>
  <c r="AG484" i="20" s="1"/>
  <c r="AB341" i="20" a="1"/>
  <c r="AB341" i="20" s="1"/>
  <c r="AO356" i="20" a="1"/>
  <c r="AO356" i="20" s="1"/>
  <c r="AJ489" i="20" a="1"/>
  <c r="AJ489" i="20" s="1"/>
  <c r="AM492" i="20" a="1"/>
  <c r="AM492" i="20" s="1"/>
  <c r="AF347" i="20" a="1"/>
  <c r="AF347" i="20" s="1"/>
  <c r="AL491" i="20" a="1"/>
  <c r="AL491" i="20" s="1"/>
  <c r="AK490" i="20" a="1"/>
  <c r="AK490" i="20" s="1"/>
  <c r="AM354" i="20" a="1"/>
  <c r="AM354" i="20" s="1"/>
  <c r="AO494" i="20" a="1"/>
  <c r="AO494" i="20" s="1"/>
  <c r="AI350" i="20" a="1"/>
  <c r="AI350" i="20" s="1"/>
  <c r="AL353" i="20" a="1"/>
  <c r="AL353" i="20" s="1"/>
  <c r="AN493" i="20" a="1"/>
  <c r="AN493" i="20" s="1"/>
  <c r="AK352" i="20" a="1"/>
  <c r="AK352" i="20" s="1"/>
  <c r="AE346" i="20" a="1"/>
  <c r="AE346" i="20" s="1"/>
  <c r="AH349" i="20" a="1"/>
  <c r="AH349" i="20" s="1"/>
  <c r="AN355" i="20" a="1"/>
  <c r="AN355" i="20" s="1"/>
  <c r="AJ351" i="20" a="1"/>
  <c r="AJ351" i="20" s="1"/>
  <c r="AG348" i="20" a="1"/>
  <c r="AG348" i="20" s="1"/>
  <c r="P139" i="25"/>
  <c r="AC343" i="20" a="1"/>
  <c r="AC343" i="20" s="1"/>
  <c r="N134" i="25"/>
  <c r="AI488" i="20" a="1"/>
  <c r="AI488" i="20" s="1"/>
  <c r="O136" i="25"/>
  <c r="AC475" i="20" a="1"/>
  <c r="AC475" i="20" s="1"/>
  <c r="AC481" i="20" a="1"/>
  <c r="AC481" i="20" s="1"/>
  <c r="AD479" i="20" a="1"/>
  <c r="AD479" i="20" s="1"/>
  <c r="AB480" i="20" a="1"/>
  <c r="AB480" i="20" s="1"/>
  <c r="AF483" i="20" a="1"/>
  <c r="AF483" i="20" s="1"/>
  <c r="AC473" i="20" a="1"/>
  <c r="AC473" i="20" s="1"/>
  <c r="AF159" i="25"/>
  <c r="AH487" i="20" a="1"/>
  <c r="AH487" i="20" s="1"/>
  <c r="AB474" i="20" a="1"/>
  <c r="AB474" i="20" s="1"/>
  <c r="AD478" i="20" a="1"/>
  <c r="AD478" i="20" s="1"/>
  <c r="AF485" i="20" a="1"/>
  <c r="AF485" i="20" s="1"/>
  <c r="AE482" i="20" a="1"/>
  <c r="AE482" i="20" s="1"/>
  <c r="AD476" i="20" a="1"/>
  <c r="AD476" i="20" s="1"/>
  <c r="AB472" i="20" a="1"/>
  <c r="AB472" i="20" s="1"/>
  <c r="AC471" i="20" a="1"/>
  <c r="AC471" i="20" s="1"/>
  <c r="AC477" i="20" a="1"/>
  <c r="AC477" i="20" s="1"/>
  <c r="AH161" i="25"/>
  <c r="AH160" i="25"/>
  <c r="AD158" i="25"/>
  <c r="AC157" i="25"/>
  <c r="N137" i="25"/>
  <c r="AA342" i="20" a="1"/>
  <c r="AA342" i="20" s="1"/>
  <c r="AC156" i="25"/>
  <c r="AB466" i="20" a="1"/>
  <c r="AB466" i="20" s="1"/>
  <c r="Z153" i="25"/>
  <c r="AB469" i="20" a="1"/>
  <c r="AB469" i="20" s="1"/>
  <c r="AA154" i="25"/>
  <c r="AB468" i="20" a="1"/>
  <c r="AB468" i="20" s="1"/>
  <c r="X152" i="25"/>
  <c r="AA470" i="20" a="1"/>
  <c r="AA470" i="20" s="1"/>
  <c r="AA155" i="25"/>
  <c r="AA467" i="20" a="1"/>
  <c r="AA467" i="20" s="1"/>
  <c r="N135" i="25"/>
  <c r="AC344" i="20" a="1"/>
  <c r="AC344" i="20" s="1"/>
  <c r="P140" i="25"/>
  <c r="Z339" i="20" a="1"/>
  <c r="Z339" i="20" s="1"/>
  <c r="W149" i="25"/>
  <c r="X330" i="20" a="1"/>
  <c r="X330" i="20" s="1"/>
  <c r="W150" i="25"/>
  <c r="W329" i="20" a="1"/>
  <c r="W329" i="20" s="1"/>
  <c r="Y151" i="25"/>
  <c r="X328" i="20" a="1"/>
  <c r="X328" i="20" s="1"/>
  <c r="S144" i="25"/>
  <c r="Y335" i="20" a="1"/>
  <c r="Y335" i="20" s="1"/>
  <c r="U146" i="25"/>
  <c r="Y333" i="20" a="1"/>
  <c r="Y333" i="20" s="1"/>
  <c r="S145" i="25"/>
  <c r="X334" i="20" a="1"/>
  <c r="X334" i="20" s="1"/>
  <c r="O142" i="25"/>
  <c r="W337" i="20" a="1"/>
  <c r="W337" i="20" s="1"/>
  <c r="U147" i="25"/>
  <c r="X332" i="20" a="1"/>
  <c r="X332" i="20" s="1"/>
  <c r="U148" i="25"/>
  <c r="W331" i="20" a="1"/>
  <c r="W331" i="20" s="1"/>
  <c r="O141" i="25"/>
  <c r="X338" i="20" a="1"/>
  <c r="X338" i="20" s="1"/>
  <c r="R143" i="25"/>
  <c r="Y336" i="20" a="1"/>
  <c r="Y336" i="20" s="1"/>
  <c r="BI95" i="31"/>
  <c r="AP390" i="20" l="1" a="1"/>
  <c r="AP390" i="20" s="1"/>
  <c r="AG381" i="20" a="1"/>
  <c r="AG381" i="20" s="1"/>
  <c r="AM387" i="20" a="1"/>
  <c r="AM387" i="20" s="1"/>
  <c r="AL386" i="20" a="1"/>
  <c r="AL386" i="20" s="1"/>
  <c r="AI383" i="20" a="1"/>
  <c r="AI383" i="20" s="1"/>
  <c r="AF380" i="20" a="1"/>
  <c r="AF380" i="20" s="1"/>
  <c r="AJ384" i="20" a="1"/>
  <c r="AJ384" i="20" s="1"/>
  <c r="O198" i="25"/>
  <c r="AN387" i="20" s="1" a="1"/>
  <c r="AN387" i="20" s="1"/>
  <c r="AP528" i="20" a="1"/>
  <c r="AP528" i="20" s="1"/>
  <c r="AN526" i="20" a="1"/>
  <c r="AN526" i="20" s="1"/>
  <c r="AK523" i="20" a="1"/>
  <c r="AK523" i="20" s="1"/>
  <c r="AH382" i="20" a="1"/>
  <c r="AH382" i="20" s="1"/>
  <c r="AK385" i="20" a="1"/>
  <c r="AK385" i="20" s="1"/>
  <c r="AO389" i="20" a="1"/>
  <c r="AO389" i="20" s="1"/>
  <c r="AN388" i="20" a="1"/>
  <c r="AN388" i="20" s="1"/>
  <c r="AM525" i="20" a="1"/>
  <c r="AM525" i="20" s="1"/>
  <c r="AO527" i="20" a="1"/>
  <c r="AO527" i="20" s="1"/>
  <c r="AE378" i="20" a="1"/>
  <c r="AE378" i="20" s="1"/>
  <c r="AJ521" i="20" a="1"/>
  <c r="AJ521" i="20" s="1"/>
  <c r="P200" i="25"/>
  <c r="AE379" i="20" a="1"/>
  <c r="AE379" i="20" s="1"/>
  <c r="O199" i="25"/>
  <c r="AJ522" i="20" a="1"/>
  <c r="AJ522" i="20" s="1"/>
  <c r="O201" i="25"/>
  <c r="AH520" i="20" a="1"/>
  <c r="AH520" i="20" s="1"/>
  <c r="AC377" i="20" a="1"/>
  <c r="AC377" i="20" s="1"/>
  <c r="AA407" i="20" a="1"/>
  <c r="AA407" i="20" s="1"/>
  <c r="P270" i="25"/>
  <c r="AH552" i="20" s="1" a="1"/>
  <c r="AH552" i="20" s="1"/>
  <c r="AB409" i="20" a="1"/>
  <c r="AB409" i="20" s="1"/>
  <c r="AB373" i="20" a="1"/>
  <c r="AB373" i="20" s="1"/>
  <c r="AD534" i="20" a="1"/>
  <c r="AD534" i="20" s="1"/>
  <c r="AF550" i="20" a="1"/>
  <c r="AF550" i="20" s="1"/>
  <c r="Q272" i="25"/>
  <c r="R272" i="25" s="1"/>
  <c r="AE288" i="25"/>
  <c r="P202" i="25"/>
  <c r="AC376" i="20" a="1"/>
  <c r="AC376" i="20" s="1"/>
  <c r="AH519" i="20" a="1"/>
  <c r="AH519" i="20" s="1"/>
  <c r="AE548" i="20" a="1"/>
  <c r="AE548" i="20" s="1"/>
  <c r="AJ555" i="20" a="1"/>
  <c r="AJ555" i="20" s="1"/>
  <c r="AD545" i="20" a="1"/>
  <c r="AD545" i="20" s="1"/>
  <c r="AG292" i="25"/>
  <c r="AB543" i="20" a="1"/>
  <c r="AB543" i="20" s="1"/>
  <c r="AH553" i="20" a="1"/>
  <c r="AH553" i="20" s="1"/>
  <c r="AF289" i="25"/>
  <c r="AD547" i="20" a="1"/>
  <c r="AD547" i="20" s="1"/>
  <c r="AC539" i="20" a="1"/>
  <c r="AC539" i="20" s="1"/>
  <c r="Q271" i="25"/>
  <c r="R271" i="25" s="1"/>
  <c r="AH554" i="20" a="1"/>
  <c r="AH554" i="20" s="1"/>
  <c r="AJ556" i="20" a="1"/>
  <c r="AJ556" i="20" s="1"/>
  <c r="O266" i="25"/>
  <c r="AE413" i="20" a="1"/>
  <c r="AE413" i="20" s="1"/>
  <c r="AE544" i="20" a="1"/>
  <c r="AE544" i="20" s="1"/>
  <c r="AC540" i="20" a="1"/>
  <c r="AC540" i="20" s="1"/>
  <c r="AC546" i="20" a="1"/>
  <c r="AC546" i="20" s="1"/>
  <c r="AJ293" i="25"/>
  <c r="AG291" i="25"/>
  <c r="AF549" i="20" a="1"/>
  <c r="AF549" i="20" s="1"/>
  <c r="AC542" i="20" a="1"/>
  <c r="AC542" i="20" s="1"/>
  <c r="AE290" i="25"/>
  <c r="AG551" i="20" a="1"/>
  <c r="AG551" i="20" s="1"/>
  <c r="R205" i="25"/>
  <c r="AG516" i="20" a="1"/>
  <c r="AG516" i="20" s="1"/>
  <c r="AA374" i="20" a="1"/>
  <c r="AA374" i="20" s="1"/>
  <c r="P204" i="25"/>
  <c r="P269" i="25"/>
  <c r="AD410" i="20" s="1" a="1"/>
  <c r="AD410" i="20" s="1"/>
  <c r="AC410" i="20" a="1"/>
  <c r="AC410" i="20" s="1"/>
  <c r="AD506" i="20" a="1"/>
  <c r="AD506" i="20" s="1"/>
  <c r="Y363" i="20" a="1"/>
  <c r="Y363" i="20" s="1"/>
  <c r="AF224" i="25"/>
  <c r="Y215" i="25"/>
  <c r="AJ226" i="25"/>
  <c r="Z369" i="20" a="1"/>
  <c r="Z369" i="20" s="1"/>
  <c r="AG222" i="25"/>
  <c r="AH225" i="25"/>
  <c r="T209" i="25"/>
  <c r="AD223" i="25"/>
  <c r="AL490" i="20" a="1"/>
  <c r="AL490" i="20" s="1"/>
  <c r="AM559" i="20" a="1"/>
  <c r="AM559" i="20" s="1"/>
  <c r="AN560" i="20" a="1"/>
  <c r="AN560" i="20" s="1"/>
  <c r="AL558" i="20" a="1"/>
  <c r="AL558" i="20" s="1"/>
  <c r="AP562" i="20" a="1"/>
  <c r="AP562" i="20" s="1"/>
  <c r="AO561" i="20" a="1"/>
  <c r="AO561" i="20" s="1"/>
  <c r="AK557" i="20" a="1"/>
  <c r="AK557" i="20" s="1"/>
  <c r="AC286" i="25"/>
  <c r="AD536" i="20" a="1"/>
  <c r="AD536" i="20" s="1"/>
  <c r="AD287" i="25"/>
  <c r="AD535" i="20" a="1"/>
  <c r="AD535" i="20" s="1"/>
  <c r="X281" i="25"/>
  <c r="AD541" i="20" a="1"/>
  <c r="AD541" i="20" s="1"/>
  <c r="Y398" i="20" a="1"/>
  <c r="Y398" i="20" s="1"/>
  <c r="Z284" i="25"/>
  <c r="AC538" i="20" a="1"/>
  <c r="AC538" i="20" s="1"/>
  <c r="Z285" i="25"/>
  <c r="AB537" i="20" a="1"/>
  <c r="AB537" i="20" s="1"/>
  <c r="AC509" i="20" a="1"/>
  <c r="AC509" i="20" s="1"/>
  <c r="AE515" i="20" a="1"/>
  <c r="AE515" i="20" s="1"/>
  <c r="AC510" i="20" a="1"/>
  <c r="AC510" i="20" s="1"/>
  <c r="AE513" i="20" a="1"/>
  <c r="AE513" i="20" s="1"/>
  <c r="AE512" i="20" a="1"/>
  <c r="AE512" i="20" s="1"/>
  <c r="AD514" i="20" a="1"/>
  <c r="AD514" i="20" s="1"/>
  <c r="AF517" i="20" a="1"/>
  <c r="AF517" i="20" s="1"/>
  <c r="AD505" i="20" a="1"/>
  <c r="AD505" i="20" s="1"/>
  <c r="AI518" i="20" a="1"/>
  <c r="AI518" i="20" s="1"/>
  <c r="AC507" i="20" a="1"/>
  <c r="AC507" i="20" s="1"/>
  <c r="AB508" i="20" a="1"/>
  <c r="AB508" i="20" s="1"/>
  <c r="Z368" i="20" a="1"/>
  <c r="Z368" i="20" s="1"/>
  <c r="AE511" i="20" a="1"/>
  <c r="AE511" i="20" s="1"/>
  <c r="AA217" i="25"/>
  <c r="AD504" i="20" a="1"/>
  <c r="AD504" i="20" s="1"/>
  <c r="AA218" i="25"/>
  <c r="AC503" i="20" a="1"/>
  <c r="AC503" i="20" s="1"/>
  <c r="AA219" i="25"/>
  <c r="AB502" i="20" a="1"/>
  <c r="AB502" i="20" s="1"/>
  <c r="AE221" i="25"/>
  <c r="AD500" i="20" a="1"/>
  <c r="AD500" i="20" s="1"/>
  <c r="AC341" i="20" a="1"/>
  <c r="AC341" i="20" s="1"/>
  <c r="AI349" i="20" a="1"/>
  <c r="AI349" i="20" s="1"/>
  <c r="U210" i="25"/>
  <c r="AH416" i="20" a="1"/>
  <c r="AH416" i="20" s="1"/>
  <c r="AI417" i="20" a="1"/>
  <c r="AI417" i="20" s="1"/>
  <c r="AJ418" i="20" a="1"/>
  <c r="AJ418" i="20" s="1"/>
  <c r="AP424" i="20" a="1"/>
  <c r="AP424" i="20" s="1"/>
  <c r="AK419" i="20" a="1"/>
  <c r="AK419" i="20" s="1"/>
  <c r="AN422" i="20" a="1"/>
  <c r="AN422" i="20" s="1"/>
  <c r="AO423" i="20" a="1"/>
  <c r="AO423" i="20" s="1"/>
  <c r="AL420" i="20" a="1"/>
  <c r="AL420" i="20" s="1"/>
  <c r="AG415" i="20" a="1"/>
  <c r="AG415" i="20" s="1"/>
  <c r="AM421" i="20" a="1"/>
  <c r="AM421" i="20" s="1"/>
  <c r="O265" i="25"/>
  <c r="AF414" i="20" a="1"/>
  <c r="AF414" i="20" s="1"/>
  <c r="P267" i="25"/>
  <c r="AE412" i="20" a="1"/>
  <c r="AE412" i="20" s="1"/>
  <c r="O268" i="25"/>
  <c r="AC411" i="20" a="1"/>
  <c r="AC411" i="20" s="1"/>
  <c r="R273" i="25"/>
  <c r="AA406" i="20" a="1"/>
  <c r="AA406" i="20" s="1"/>
  <c r="R274" i="25"/>
  <c r="Z405" i="20" a="1"/>
  <c r="Z405" i="20" s="1"/>
  <c r="V278" i="25"/>
  <c r="Z401" i="20" a="1"/>
  <c r="Z401" i="20" s="1"/>
  <c r="T277" i="25"/>
  <c r="Y402" i="20" a="1"/>
  <c r="Y402" i="20" s="1"/>
  <c r="R275" i="25"/>
  <c r="Y404" i="20" a="1"/>
  <c r="Y404" i="20" s="1"/>
  <c r="R276" i="25"/>
  <c r="X403" i="20" a="1"/>
  <c r="X403" i="20" s="1"/>
  <c r="V280" i="25"/>
  <c r="X399" i="20" a="1"/>
  <c r="X399" i="20" s="1"/>
  <c r="X282" i="25"/>
  <c r="X397" i="20" a="1"/>
  <c r="X397" i="20" s="1"/>
  <c r="T279" i="25"/>
  <c r="W400" i="20" a="1"/>
  <c r="W400" i="20" s="1"/>
  <c r="W425" i="20" s="1"/>
  <c r="W726" i="20" s="1"/>
  <c r="O133" i="25"/>
  <c r="Y283" i="25"/>
  <c r="X396" i="20" a="1"/>
  <c r="X396" i="20" s="1"/>
  <c r="Z370" i="20" a="1"/>
  <c r="Z370" i="20" s="1"/>
  <c r="AG347" i="20" a="1"/>
  <c r="AG347" i="20" s="1"/>
  <c r="AO355" i="20" a="1"/>
  <c r="AO355" i="20" s="1"/>
  <c r="Q138" i="25"/>
  <c r="AM491" i="20" a="1"/>
  <c r="AM491" i="20" s="1"/>
  <c r="AN492" i="20" a="1"/>
  <c r="AN492" i="20" s="1"/>
  <c r="R203" i="25"/>
  <c r="AD375" i="20" a="1"/>
  <c r="AD375" i="20" s="1"/>
  <c r="Q206" i="25"/>
  <c r="Z372" i="20" a="1"/>
  <c r="Z372" i="20" s="1"/>
  <c r="Q207" i="25"/>
  <c r="Y371" i="20" a="1"/>
  <c r="Y371" i="20" s="1"/>
  <c r="W214" i="25"/>
  <c r="X364" i="20" a="1"/>
  <c r="X364" i="20" s="1"/>
  <c r="T211" i="25"/>
  <c r="X367" i="20" a="1"/>
  <c r="X367" i="20" s="1"/>
  <c r="U212" i="25"/>
  <c r="X366" i="20" a="1"/>
  <c r="X366" i="20" s="1"/>
  <c r="S208" i="25"/>
  <c r="AM353" i="20" a="1"/>
  <c r="AM353" i="20" s="1"/>
  <c r="AO493" i="20" a="1"/>
  <c r="AO493" i="20" s="1"/>
  <c r="U213" i="25"/>
  <c r="W365" i="20" a="1"/>
  <c r="W365" i="20" s="1"/>
  <c r="W391" i="20" s="1"/>
  <c r="W725" i="20" s="1"/>
  <c r="AP356" i="20" a="1"/>
  <c r="AP356" i="20" s="1"/>
  <c r="AJ350" i="20" a="1"/>
  <c r="AJ350" i="20" s="1"/>
  <c r="AP494" i="20" a="1"/>
  <c r="AP494" i="20" s="1"/>
  <c r="AH484" i="20" a="1"/>
  <c r="AH484" i="20" s="1"/>
  <c r="AK489" i="20" a="1"/>
  <c r="AK489" i="20" s="1"/>
  <c r="AF346" i="20" a="1"/>
  <c r="AF346" i="20" s="1"/>
  <c r="AN354" i="20" a="1"/>
  <c r="AN354" i="20" s="1"/>
  <c r="AH348" i="20" a="1"/>
  <c r="AH348" i="20" s="1"/>
  <c r="AL352" i="20" a="1"/>
  <c r="AL352" i="20" s="1"/>
  <c r="AK351" i="20" a="1"/>
  <c r="AK351" i="20" s="1"/>
  <c r="Z216" i="25"/>
  <c r="Y362" i="20" a="1"/>
  <c r="Y362" i="20" s="1"/>
  <c r="AG483" i="20" a="1"/>
  <c r="AG483" i="20" s="1"/>
  <c r="AI486" i="20" a="1"/>
  <c r="AI486" i="20" s="1"/>
  <c r="CI154" i="31"/>
  <c r="CI150" i="31" a="1"/>
  <c r="CI150" i="31" s="1"/>
  <c r="T220" i="25"/>
  <c r="U220" i="25" s="1"/>
  <c r="V220" i="25" s="1"/>
  <c r="W220" i="25" s="1"/>
  <c r="X220" i="25" s="1"/>
  <c r="Y220" i="25" s="1"/>
  <c r="Z220" i="25" s="1"/>
  <c r="CJ97" i="31"/>
  <c r="AG162" i="31"/>
  <c r="AG169" i="31"/>
  <c r="AI131" i="31"/>
  <c r="AH153" i="31"/>
  <c r="AF84" i="31"/>
  <c r="AF184" i="31"/>
  <c r="AF194" i="31" s="1"/>
  <c r="AG75" i="31"/>
  <c r="AG82" i="31"/>
  <c r="AI44" i="31"/>
  <c r="AH66" i="31"/>
  <c r="AE85" i="31"/>
  <c r="AD203" i="31" a="1"/>
  <c r="AD203" i="31" s="1"/>
  <c r="AD86" i="31"/>
  <c r="BI141" i="31"/>
  <c r="BZ51" i="31" a="1"/>
  <c r="BZ51" i="31" s="1"/>
  <c r="CA106" i="31"/>
  <c r="CB80" i="31"/>
  <c r="CA51" i="31" a="1"/>
  <c r="CA51" i="31" s="1"/>
  <c r="BI109" i="31"/>
  <c r="BI110" i="31"/>
  <c r="BI140" i="31"/>
  <c r="CB53" i="31"/>
  <c r="CB55" i="31"/>
  <c r="CA105" i="31"/>
  <c r="CD52" i="31" a="1"/>
  <c r="CD52" i="31" s="1"/>
  <c r="CC54" i="31"/>
  <c r="CC56" i="31"/>
  <c r="BY79" i="31"/>
  <c r="BZ50" i="31" a="1"/>
  <c r="BZ50" i="31" s="1"/>
  <c r="CA50" i="31" a="1"/>
  <c r="CA50" i="31" s="1"/>
  <c r="Q139" i="25"/>
  <c r="AB340" i="20" a="1"/>
  <c r="AB340" i="20" s="1"/>
  <c r="AE345" i="20" a="1"/>
  <c r="AE345" i="20" s="1"/>
  <c r="AJ488" i="20" a="1"/>
  <c r="AJ488" i="20" s="1"/>
  <c r="O134" i="25"/>
  <c r="P136" i="25"/>
  <c r="AD343" i="20" a="1"/>
  <c r="AD343" i="20" s="1"/>
  <c r="AC480" i="20" a="1"/>
  <c r="AC480" i="20" s="1"/>
  <c r="AF482" i="20" a="1"/>
  <c r="AF482" i="20" s="1"/>
  <c r="AD157" i="25"/>
  <c r="AG159" i="25"/>
  <c r="AE479" i="20" a="1"/>
  <c r="AE479" i="20" s="1"/>
  <c r="AD477" i="20" a="1"/>
  <c r="AD477" i="20" s="1"/>
  <c r="AD471" i="20" a="1"/>
  <c r="AD471" i="20" s="1"/>
  <c r="AI487" i="20" a="1"/>
  <c r="AI487" i="20" s="1"/>
  <c r="AG485" i="20" a="1"/>
  <c r="AG485" i="20" s="1"/>
  <c r="AE158" i="25"/>
  <c r="AD481" i="20" a="1"/>
  <c r="AD481" i="20" s="1"/>
  <c r="AE476" i="20" a="1"/>
  <c r="AE476" i="20" s="1"/>
  <c r="AC472" i="20" a="1"/>
  <c r="AC472" i="20" s="1"/>
  <c r="AI160" i="25"/>
  <c r="AC474" i="20" a="1"/>
  <c r="AC474" i="20" s="1"/>
  <c r="AD475" i="20" a="1"/>
  <c r="AD475" i="20" s="1"/>
  <c r="AE478" i="20" a="1"/>
  <c r="AE478" i="20" s="1"/>
  <c r="AD473" i="20" a="1"/>
  <c r="AD473" i="20" s="1"/>
  <c r="AI161" i="25"/>
  <c r="O137" i="25"/>
  <c r="AB342" i="20" a="1"/>
  <c r="AB342" i="20" s="1"/>
  <c r="AB155" i="25"/>
  <c r="AB467" i="20" a="1"/>
  <c r="AB467" i="20" s="1"/>
  <c r="AB154" i="25"/>
  <c r="AC468" i="20" a="1"/>
  <c r="AC468" i="20" s="1"/>
  <c r="AA153" i="25"/>
  <c r="AC469" i="20" a="1"/>
  <c r="AC469" i="20" s="1"/>
  <c r="Y152" i="25"/>
  <c r="AB470" i="20" a="1"/>
  <c r="AB470" i="20" s="1"/>
  <c r="AD156" i="25"/>
  <c r="AC466" i="20" a="1"/>
  <c r="AC466" i="20" s="1"/>
  <c r="P142" i="25"/>
  <c r="X337" i="20" a="1"/>
  <c r="X337" i="20" s="1"/>
  <c r="X149" i="25"/>
  <c r="Y330" i="20" a="1"/>
  <c r="Y330" i="20" s="1"/>
  <c r="V148" i="25"/>
  <c r="X331" i="20" a="1"/>
  <c r="X331" i="20" s="1"/>
  <c r="T145" i="25"/>
  <c r="Y334" i="20" a="1"/>
  <c r="Y334" i="20" s="1"/>
  <c r="Z151" i="25"/>
  <c r="Y328" i="20" a="1"/>
  <c r="Y328" i="20" s="1"/>
  <c r="Q140" i="25"/>
  <c r="AA339" i="20" a="1"/>
  <c r="AA339" i="20" s="1"/>
  <c r="S143" i="25"/>
  <c r="Z336" i="20" a="1"/>
  <c r="Z336" i="20" s="1"/>
  <c r="Z333" i="20" a="1"/>
  <c r="Z333" i="20" s="1"/>
  <c r="V146" i="25"/>
  <c r="X150" i="25"/>
  <c r="X329" i="20" a="1"/>
  <c r="X329" i="20" s="1"/>
  <c r="O135" i="25"/>
  <c r="AD344" i="20" a="1"/>
  <c r="AD344" i="20" s="1"/>
  <c r="V147" i="25"/>
  <c r="Y332" i="20" a="1"/>
  <c r="Y332" i="20" s="1"/>
  <c r="T144" i="25"/>
  <c r="Z335" i="20" a="1"/>
  <c r="Z335" i="20" s="1"/>
  <c r="P141" i="25"/>
  <c r="Y338" i="20" a="1"/>
  <c r="Y338" i="20" s="1"/>
  <c r="BJ95" i="31"/>
  <c r="AQ528" i="20" l="1" a="1"/>
  <c r="AQ528" i="20" s="1"/>
  <c r="AP389" i="20" a="1"/>
  <c r="AP389" i="20" s="1"/>
  <c r="AM524" i="20" a="1"/>
  <c r="AM524" i="20" s="1"/>
  <c r="P198" i="25"/>
  <c r="AP388" i="20" s="1" a="1"/>
  <c r="AP388" i="20" s="1"/>
  <c r="AG380" i="20" a="1"/>
  <c r="AG380" i="20" s="1"/>
  <c r="AO388" i="20" a="1"/>
  <c r="AO388" i="20" s="1"/>
  <c r="AJ383" i="20" a="1"/>
  <c r="AJ383" i="20" s="1"/>
  <c r="AI382" i="20" a="1"/>
  <c r="AI382" i="20" s="1"/>
  <c r="AL523" i="20" a="1"/>
  <c r="AL523" i="20" s="1"/>
  <c r="AM386" i="20" a="1"/>
  <c r="AM386" i="20" s="1"/>
  <c r="AQ390" i="20" a="1"/>
  <c r="AQ390" i="20" s="1"/>
  <c r="AH381" i="20" a="1"/>
  <c r="AH381" i="20" s="1"/>
  <c r="AL385" i="20" a="1"/>
  <c r="AL385" i="20" s="1"/>
  <c r="AK384" i="20" a="1"/>
  <c r="AK384" i="20" s="1"/>
  <c r="AP527" i="20" a="1"/>
  <c r="AP527" i="20" s="1"/>
  <c r="AN525" i="20" a="1"/>
  <c r="AN525" i="20" s="1"/>
  <c r="AO526" i="20" a="1"/>
  <c r="AO526" i="20" s="1"/>
  <c r="P201" i="25"/>
  <c r="AJ520" i="20" s="1" a="1"/>
  <c r="AJ520" i="20" s="1"/>
  <c r="Q204" i="25"/>
  <c r="R204" i="25" s="1"/>
  <c r="Q200" i="25"/>
  <c r="AL521" i="20" s="1" a="1"/>
  <c r="AL521" i="20" s="1"/>
  <c r="AF378" i="20" a="1"/>
  <c r="AF378" i="20" s="1"/>
  <c r="AK521" i="20" a="1"/>
  <c r="AK521" i="20" s="1"/>
  <c r="P199" i="25"/>
  <c r="AF379" i="20" a="1"/>
  <c r="AF379" i="20" s="1"/>
  <c r="AK522" i="20" a="1"/>
  <c r="AK522" i="20" s="1"/>
  <c r="AI520" i="20" a="1"/>
  <c r="AI520" i="20" s="1"/>
  <c r="AD377" i="20" a="1"/>
  <c r="AD377" i="20" s="1"/>
  <c r="AC409" i="20" a="1"/>
  <c r="AC409" i="20" s="1"/>
  <c r="Q270" i="25"/>
  <c r="AD409" i="20" s="1" a="1"/>
  <c r="AD409" i="20" s="1"/>
  <c r="AC408" i="20" a="1"/>
  <c r="AC408" i="20" s="1"/>
  <c r="AG550" i="20" a="1"/>
  <c r="AG550" i="20" s="1"/>
  <c r="AB407" i="20" a="1"/>
  <c r="AB407" i="20" s="1"/>
  <c r="AF288" i="25"/>
  <c r="AE534" i="20" a="1"/>
  <c r="AE534" i="20" s="1"/>
  <c r="AI519" i="20" a="1"/>
  <c r="AI519" i="20" s="1"/>
  <c r="AB374" i="20" a="1"/>
  <c r="AB374" i="20" s="1"/>
  <c r="Q202" i="25"/>
  <c r="AD376" i="20" a="1"/>
  <c r="AD376" i="20" s="1"/>
  <c r="AG517" i="20" a="1"/>
  <c r="AG517" i="20" s="1"/>
  <c r="AD546" i="20" a="1"/>
  <c r="AD546" i="20" s="1"/>
  <c r="AI554" i="20" a="1"/>
  <c r="AI554" i="20" s="1"/>
  <c r="AH550" i="20" a="1"/>
  <c r="AH550" i="20" s="1"/>
  <c r="AI553" i="20" a="1"/>
  <c r="AI553" i="20" s="1"/>
  <c r="AE547" i="20" a="1"/>
  <c r="AE547" i="20" s="1"/>
  <c r="AI551" i="20" a="1"/>
  <c r="AI551" i="20" s="1"/>
  <c r="AD539" i="20" a="1"/>
  <c r="AD539" i="20" s="1"/>
  <c r="AH291" i="25"/>
  <c r="AF413" i="20" a="1"/>
  <c r="AF413" i="20" s="1"/>
  <c r="AK556" i="20" a="1"/>
  <c r="AK556" i="20" s="1"/>
  <c r="AE545" i="20" a="1"/>
  <c r="AE545" i="20" s="1"/>
  <c r="AH292" i="25"/>
  <c r="AK555" i="20" a="1"/>
  <c r="AK555" i="20" s="1"/>
  <c r="AK293" i="25"/>
  <c r="AC543" i="20" a="1"/>
  <c r="AC543" i="20" s="1"/>
  <c r="AF544" i="20" a="1"/>
  <c r="AF544" i="20" s="1"/>
  <c r="Y281" i="25"/>
  <c r="Z281" i="25" s="1"/>
  <c r="AD540" i="20" a="1"/>
  <c r="AD540" i="20" s="1"/>
  <c r="AF548" i="20" a="1"/>
  <c r="AF548" i="20" s="1"/>
  <c r="AF290" i="25"/>
  <c r="AH551" i="20" a="1"/>
  <c r="AH551" i="20" s="1"/>
  <c r="AD542" i="20" a="1"/>
  <c r="AD542" i="20" s="1"/>
  <c r="AG549" i="20" a="1"/>
  <c r="AG549" i="20" s="1"/>
  <c r="AG289" i="25"/>
  <c r="P266" i="25"/>
  <c r="AH516" i="20" a="1"/>
  <c r="AH516" i="20" s="1"/>
  <c r="AF512" i="20" a="1"/>
  <c r="AF512" i="20" s="1"/>
  <c r="Q269" i="25"/>
  <c r="AE410" i="20" s="1" a="1"/>
  <c r="AE410" i="20" s="1"/>
  <c r="AC373" i="20" a="1"/>
  <c r="AC373" i="20" s="1"/>
  <c r="S205" i="25"/>
  <c r="AD341" i="20" a="1"/>
  <c r="AD341" i="20" s="1"/>
  <c r="AC407" i="20" a="1"/>
  <c r="AC407" i="20" s="1"/>
  <c r="S272" i="25"/>
  <c r="AE506" i="20" a="1"/>
  <c r="AE506" i="20" s="1"/>
  <c r="U209" i="25"/>
  <c r="Z363" i="20" a="1"/>
  <c r="Z363" i="20" s="1"/>
  <c r="Z215" i="25"/>
  <c r="AH222" i="25"/>
  <c r="AE223" i="25"/>
  <c r="AA369" i="20" a="1"/>
  <c r="AA369" i="20" s="1"/>
  <c r="AK226" i="25"/>
  <c r="AI225" i="25"/>
  <c r="AG224" i="25"/>
  <c r="AA563" i="20"/>
  <c r="AL351" i="20" a="1"/>
  <c r="AL351" i="20" s="1"/>
  <c r="AN559" i="20" a="1"/>
  <c r="AN559" i="20" s="1"/>
  <c r="AL557" i="20" a="1"/>
  <c r="AL557" i="20" s="1"/>
  <c r="AM558" i="20" a="1"/>
  <c r="AM558" i="20" s="1"/>
  <c r="AO560" i="20" a="1"/>
  <c r="AO560" i="20" s="1"/>
  <c r="AQ562" i="20" a="1"/>
  <c r="AQ562" i="20" s="1"/>
  <c r="AP561" i="20" a="1"/>
  <c r="AP561" i="20" s="1"/>
  <c r="Z398" i="20" a="1"/>
  <c r="Z398" i="20" s="1"/>
  <c r="AE541" i="20" a="1"/>
  <c r="AE541" i="20" s="1"/>
  <c r="AE287" i="25"/>
  <c r="AE535" i="20" a="1"/>
  <c r="AE535" i="20" s="1"/>
  <c r="AD286" i="25"/>
  <c r="AE536" i="20" a="1"/>
  <c r="AE536" i="20" s="1"/>
  <c r="AA284" i="25"/>
  <c r="AD538" i="20" a="1"/>
  <c r="AD538" i="20" s="1"/>
  <c r="AA285" i="25"/>
  <c r="AC537" i="20" a="1"/>
  <c r="AC537" i="20" s="1"/>
  <c r="AE505" i="20" a="1"/>
  <c r="AE505" i="20" s="1"/>
  <c r="AE514" i="20" a="1"/>
  <c r="AE514" i="20" s="1"/>
  <c r="AC508" i="20" a="1"/>
  <c r="AC508" i="20" s="1"/>
  <c r="AJ518" i="20" a="1"/>
  <c r="AJ518" i="20" s="1"/>
  <c r="AA368" i="20" a="1"/>
  <c r="AA368" i="20" s="1"/>
  <c r="AF513" i="20" a="1"/>
  <c r="AF513" i="20" s="1"/>
  <c r="AF515" i="20" a="1"/>
  <c r="AF515" i="20" s="1"/>
  <c r="AD509" i="20" a="1"/>
  <c r="AD509" i="20" s="1"/>
  <c r="AD510" i="20" a="1"/>
  <c r="AD510" i="20" s="1"/>
  <c r="AD507" i="20" a="1"/>
  <c r="AD507" i="20" s="1"/>
  <c r="V210" i="25"/>
  <c r="AF511" i="20" a="1"/>
  <c r="AF511" i="20" s="1"/>
  <c r="AO492" i="20" a="1"/>
  <c r="AO492" i="20" s="1"/>
  <c r="AB217" i="25"/>
  <c r="AE504" i="20" a="1"/>
  <c r="AE504" i="20" s="1"/>
  <c r="AB218" i="25"/>
  <c r="AD503" i="20" a="1"/>
  <c r="AD503" i="20" s="1"/>
  <c r="AB219" i="25"/>
  <c r="AC502" i="20" a="1"/>
  <c r="AC502" i="20" s="1"/>
  <c r="AF221" i="25"/>
  <c r="AE500" i="20" a="1"/>
  <c r="AE500" i="20" s="1"/>
  <c r="AA220" i="25"/>
  <c r="AA501" i="20" a="1"/>
  <c r="AA501" i="20" s="1"/>
  <c r="AA529" i="20" s="1"/>
  <c r="AO354" i="20" a="1"/>
  <c r="AO354" i="20" s="1"/>
  <c r="R138" i="25"/>
  <c r="AM352" i="20" a="1"/>
  <c r="AM352" i="20" s="1"/>
  <c r="AQ356" i="20" a="1"/>
  <c r="AQ356" i="20" s="1"/>
  <c r="AH347" i="20" a="1"/>
  <c r="AH347" i="20" s="1"/>
  <c r="AN353" i="20" a="1"/>
  <c r="AN353" i="20" s="1"/>
  <c r="AJ349" i="20" a="1"/>
  <c r="AJ349" i="20" s="1"/>
  <c r="AK350" i="20" a="1"/>
  <c r="AK350" i="20" s="1"/>
  <c r="P265" i="25"/>
  <c r="AH415" i="20" a="1"/>
  <c r="AH415" i="20" s="1"/>
  <c r="AI416" i="20" a="1"/>
  <c r="AI416" i="20" s="1"/>
  <c r="AJ417" i="20" a="1"/>
  <c r="AJ417" i="20" s="1"/>
  <c r="AK418" i="20" a="1"/>
  <c r="AK418" i="20" s="1"/>
  <c r="AG414" i="20" a="1"/>
  <c r="AG414" i="20" s="1"/>
  <c r="AO422" i="20" a="1"/>
  <c r="AO422" i="20" s="1"/>
  <c r="AQ424" i="20" a="1"/>
  <c r="AQ424" i="20" s="1"/>
  <c r="AL419" i="20" a="1"/>
  <c r="AL419" i="20" s="1"/>
  <c r="AP423" i="20" a="1"/>
  <c r="AP423" i="20" s="1"/>
  <c r="AM420" i="20" a="1"/>
  <c r="AM420" i="20" s="1"/>
  <c r="AN421" i="20" a="1"/>
  <c r="AN421" i="20" s="1"/>
  <c r="Q267" i="25"/>
  <c r="AF412" i="20" a="1"/>
  <c r="AF412" i="20" s="1"/>
  <c r="P268" i="25"/>
  <c r="AD411" i="20" a="1"/>
  <c r="AD411" i="20" s="1"/>
  <c r="S271" i="25"/>
  <c r="AD408" i="20" a="1"/>
  <c r="AD408" i="20" s="1"/>
  <c r="S273" i="25"/>
  <c r="AB406" i="20" a="1"/>
  <c r="AB406" i="20" s="1"/>
  <c r="W278" i="25"/>
  <c r="AA401" i="20" a="1"/>
  <c r="AA401" i="20" s="1"/>
  <c r="S274" i="25"/>
  <c r="AA405" i="20" a="1"/>
  <c r="AA405" i="20" s="1"/>
  <c r="S275" i="25"/>
  <c r="Z404" i="20" a="1"/>
  <c r="Z404" i="20" s="1"/>
  <c r="U277" i="25"/>
  <c r="Z402" i="20" a="1"/>
  <c r="Z402" i="20" s="1"/>
  <c r="AP493" i="20" a="1"/>
  <c r="AP493" i="20" s="1"/>
  <c r="AQ494" i="20" a="1"/>
  <c r="AQ494" i="20" s="1"/>
  <c r="P133" i="25"/>
  <c r="Y282" i="25"/>
  <c r="Y397" i="20" a="1"/>
  <c r="Y397" i="20" s="1"/>
  <c r="AG346" i="20" a="1"/>
  <c r="AG346" i="20" s="1"/>
  <c r="AL489" i="20" a="1"/>
  <c r="AL489" i="20" s="1"/>
  <c r="W280" i="25"/>
  <c r="Y399" i="20" a="1"/>
  <c r="Y399" i="20" s="1"/>
  <c r="AN491" i="20" a="1"/>
  <c r="AN491" i="20" s="1"/>
  <c r="AM490" i="20" a="1"/>
  <c r="AM490" i="20" s="1"/>
  <c r="AI348" i="20" a="1"/>
  <c r="AI348" i="20" s="1"/>
  <c r="AP355" i="20" a="1"/>
  <c r="AP355" i="20" s="1"/>
  <c r="S276" i="25"/>
  <c r="Y403" i="20" a="1"/>
  <c r="Y403" i="20" s="1"/>
  <c r="U279" i="25"/>
  <c r="X400" i="20" a="1"/>
  <c r="X400" i="20" s="1"/>
  <c r="X425" i="20" s="1"/>
  <c r="X726" i="20" s="1"/>
  <c r="AI484" i="20" a="1"/>
  <c r="AI484" i="20" s="1"/>
  <c r="Z283" i="25"/>
  <c r="Y396" i="20" a="1"/>
  <c r="Y396" i="20" s="1"/>
  <c r="AA370" i="20" a="1"/>
  <c r="AA370" i="20" s="1"/>
  <c r="S203" i="25"/>
  <c r="AE375" i="20" a="1"/>
  <c r="AE375" i="20" s="1"/>
  <c r="R206" i="25"/>
  <c r="AA372" i="20" a="1"/>
  <c r="AA372" i="20" s="1"/>
  <c r="R207" i="25"/>
  <c r="Z371" i="20" a="1"/>
  <c r="Z371" i="20" s="1"/>
  <c r="V212" i="25"/>
  <c r="Y366" i="20" a="1"/>
  <c r="Y366" i="20" s="1"/>
  <c r="U211" i="25"/>
  <c r="Y367" i="20" a="1"/>
  <c r="Y367" i="20" s="1"/>
  <c r="X214" i="25"/>
  <c r="Y364" i="20" a="1"/>
  <c r="Y364" i="20" s="1"/>
  <c r="V213" i="25"/>
  <c r="X365" i="20" a="1"/>
  <c r="X365" i="20" s="1"/>
  <c r="X391" i="20" s="1"/>
  <c r="X725" i="20" s="1"/>
  <c r="T208" i="25"/>
  <c r="AA216" i="25"/>
  <c r="Z362" i="20" a="1"/>
  <c r="Z362" i="20" s="1"/>
  <c r="AH483" i="20" a="1"/>
  <c r="AH483" i="20" s="1"/>
  <c r="AJ486" i="20" a="1"/>
  <c r="AJ486" i="20" s="1"/>
  <c r="P134" i="25"/>
  <c r="P137" i="25"/>
  <c r="CJ154" i="31"/>
  <c r="CJ150" i="31" a="1"/>
  <c r="CJ150" i="31" s="1"/>
  <c r="CK97" i="31"/>
  <c r="CK154" i="31" s="1"/>
  <c r="CA57" i="31"/>
  <c r="BZ57" i="31"/>
  <c r="AH169" i="31"/>
  <c r="AH162" i="31"/>
  <c r="AJ131" i="31"/>
  <c r="AI153" i="31"/>
  <c r="AG84" i="31"/>
  <c r="AG184" i="31"/>
  <c r="AG194" i="31" s="1"/>
  <c r="AJ44" i="31"/>
  <c r="AI66" i="31"/>
  <c r="AF85" i="31"/>
  <c r="AE203" i="31" a="1"/>
  <c r="AE203" i="31" s="1"/>
  <c r="AE86" i="31"/>
  <c r="AH82" i="31"/>
  <c r="AH75" i="31"/>
  <c r="CC80" i="31"/>
  <c r="BJ109" i="31"/>
  <c r="BJ110" i="31"/>
  <c r="BJ140" i="31"/>
  <c r="BJ142" i="31"/>
  <c r="BJ141" i="31"/>
  <c r="BJ143" i="31"/>
  <c r="CB105" i="31"/>
  <c r="CA79" i="31"/>
  <c r="CE52" i="31" a="1"/>
  <c r="CE52" i="31" s="1"/>
  <c r="CD54" i="31"/>
  <c r="CD56" i="31"/>
  <c r="BY83" i="31"/>
  <c r="CC53" i="31"/>
  <c r="CC55" i="31"/>
  <c r="CB51" i="31" a="1"/>
  <c r="CB51" i="31" s="1"/>
  <c r="BZ79" i="31"/>
  <c r="CB106" i="31"/>
  <c r="AC340" i="20" a="1"/>
  <c r="AC340" i="20" s="1"/>
  <c r="R139" i="25"/>
  <c r="AC342" i="20" a="1"/>
  <c r="AC342" i="20" s="1"/>
  <c r="Q136" i="25"/>
  <c r="AF345" i="20" a="1"/>
  <c r="AF345" i="20" s="1"/>
  <c r="AK488" i="20" a="1"/>
  <c r="AK488" i="20" s="1"/>
  <c r="AE343" i="20" a="1"/>
  <c r="AE343" i="20" s="1"/>
  <c r="AE477" i="20" a="1"/>
  <c r="AE477" i="20" s="1"/>
  <c r="AH485" i="20" a="1"/>
  <c r="AH485" i="20" s="1"/>
  <c r="AE157" i="25"/>
  <c r="AJ487" i="20" a="1"/>
  <c r="AJ487" i="20" s="1"/>
  <c r="AF479" i="20" a="1"/>
  <c r="AF479" i="20" s="1"/>
  <c r="AD480" i="20" a="1"/>
  <c r="AD480" i="20" s="1"/>
  <c r="AE481" i="20" a="1"/>
  <c r="AE481" i="20" s="1"/>
  <c r="AJ161" i="25"/>
  <c r="AF158" i="25"/>
  <c r="AD472" i="20" a="1"/>
  <c r="AD472" i="20" s="1"/>
  <c r="AG482" i="20" a="1"/>
  <c r="AG482" i="20" s="1"/>
  <c r="AD474" i="20" a="1"/>
  <c r="AD474" i="20" s="1"/>
  <c r="AF478" i="20" a="1"/>
  <c r="AF478" i="20" s="1"/>
  <c r="AF476" i="20" a="1"/>
  <c r="AF476" i="20" s="1"/>
  <c r="AE471" i="20" a="1"/>
  <c r="AE471" i="20" s="1"/>
  <c r="AE473" i="20" a="1"/>
  <c r="AE473" i="20" s="1"/>
  <c r="AE475" i="20" a="1"/>
  <c r="AE475" i="20" s="1"/>
  <c r="AJ160" i="25"/>
  <c r="AH159" i="25"/>
  <c r="Z152" i="25"/>
  <c r="AC470" i="20" a="1"/>
  <c r="AC470" i="20" s="1"/>
  <c r="AB153" i="25"/>
  <c r="AD469" i="20" a="1"/>
  <c r="AD469" i="20" s="1"/>
  <c r="AC154" i="25"/>
  <c r="AD468" i="20" a="1"/>
  <c r="AD468" i="20" s="1"/>
  <c r="AE156" i="25"/>
  <c r="AD466" i="20" a="1"/>
  <c r="AD466" i="20" s="1"/>
  <c r="AC155" i="25"/>
  <c r="AC467" i="20" a="1"/>
  <c r="AC467" i="20" s="1"/>
  <c r="U144" i="25"/>
  <c r="AA335" i="20" a="1"/>
  <c r="AA335" i="20" s="1"/>
  <c r="P135" i="25"/>
  <c r="AE344" i="20" a="1"/>
  <c r="AE344" i="20" s="1"/>
  <c r="T143" i="25"/>
  <c r="AA336" i="20" a="1"/>
  <c r="AA336" i="20" s="1"/>
  <c r="W147" i="25"/>
  <c r="Z332" i="20" a="1"/>
  <c r="Z332" i="20" s="1"/>
  <c r="Y150" i="25"/>
  <c r="Y329" i="20" a="1"/>
  <c r="Y329" i="20" s="1"/>
  <c r="Q142" i="25"/>
  <c r="Y337" i="20" a="1"/>
  <c r="Y337" i="20" s="1"/>
  <c r="W146" i="25"/>
  <c r="AA333" i="20" a="1"/>
  <c r="AA333" i="20" s="1"/>
  <c r="R140" i="25"/>
  <c r="AB339" i="20" a="1"/>
  <c r="AB339" i="20" s="1"/>
  <c r="W148" i="25"/>
  <c r="Y331" i="20" a="1"/>
  <c r="Y331" i="20" s="1"/>
  <c r="AA151" i="25"/>
  <c r="Z328" i="20" a="1"/>
  <c r="Z328" i="20" s="1"/>
  <c r="Q141" i="25"/>
  <c r="Z338" i="20" a="1"/>
  <c r="Z338" i="20" s="1"/>
  <c r="Y149" i="25"/>
  <c r="Z330" i="20" a="1"/>
  <c r="Z330" i="20" s="1"/>
  <c r="U145" i="25"/>
  <c r="Z334" i="20" a="1"/>
  <c r="Z334" i="20" s="1"/>
  <c r="BK95" i="31"/>
  <c r="AP526" i="20" l="1" a="1"/>
  <c r="AP526" i="20" s="1"/>
  <c r="AM523" i="20" a="1"/>
  <c r="AM523" i="20" s="1"/>
  <c r="AO387" i="20" a="1"/>
  <c r="AO387" i="20" s="1"/>
  <c r="AM385" i="20" a="1"/>
  <c r="AM385" i="20" s="1"/>
  <c r="AH517" i="20" a="1"/>
  <c r="AH517" i="20" s="1"/>
  <c r="AR390" i="20" a="1"/>
  <c r="AR390" i="20" s="1"/>
  <c r="R200" i="25"/>
  <c r="AH378" i="20" s="1" a="1"/>
  <c r="AH378" i="20" s="1"/>
  <c r="Q198" i="25"/>
  <c r="AS528" i="20" s="1" a="1"/>
  <c r="AS528" i="20" s="1"/>
  <c r="AI381" i="20" a="1"/>
  <c r="AI381" i="20" s="1"/>
  <c r="AN524" i="20" a="1"/>
  <c r="AN524" i="20" s="1"/>
  <c r="AH380" i="20" a="1"/>
  <c r="AH380" i="20" s="1"/>
  <c r="AK383" i="20" a="1"/>
  <c r="AK383" i="20" s="1"/>
  <c r="AN386" i="20" a="1"/>
  <c r="AN386" i="20" s="1"/>
  <c r="AQ527" i="20" a="1"/>
  <c r="AQ527" i="20" s="1"/>
  <c r="AJ382" i="20" a="1"/>
  <c r="AJ382" i="20" s="1"/>
  <c r="AR528" i="20" a="1"/>
  <c r="AR528" i="20" s="1"/>
  <c r="AL384" i="20" a="1"/>
  <c r="AL384" i="20" s="1"/>
  <c r="AO525" i="20" a="1"/>
  <c r="AO525" i="20" s="1"/>
  <c r="AQ389" i="20" a="1"/>
  <c r="AQ389" i="20" s="1"/>
  <c r="AC374" i="20" a="1"/>
  <c r="AC374" i="20" s="1"/>
  <c r="AG378" i="20" a="1"/>
  <c r="AG378" i="20" s="1"/>
  <c r="Q201" i="25"/>
  <c r="AK520" i="20" s="1" a="1"/>
  <c r="AK520" i="20" s="1"/>
  <c r="AE377" i="20" a="1"/>
  <c r="AE377" i="20" s="1"/>
  <c r="AL522" i="20" a="1"/>
  <c r="AL522" i="20" s="1"/>
  <c r="AG379" i="20" a="1"/>
  <c r="AG379" i="20" s="1"/>
  <c r="Q199" i="25"/>
  <c r="AI552" i="20" a="1"/>
  <c r="AI552" i="20" s="1"/>
  <c r="R270" i="25"/>
  <c r="AE409" i="20" s="1" a="1"/>
  <c r="AE409" i="20" s="1"/>
  <c r="AJ519" i="20" a="1"/>
  <c r="AJ519" i="20" s="1"/>
  <c r="AF534" i="20" a="1"/>
  <c r="AF534" i="20" s="1"/>
  <c r="AG288" i="25"/>
  <c r="AG534" i="20" s="1" a="1"/>
  <c r="AG534" i="20" s="1"/>
  <c r="R202" i="25"/>
  <c r="AE376" i="20" a="1"/>
  <c r="AE376" i="20" s="1"/>
  <c r="AA398" i="20" a="1"/>
  <c r="AA398" i="20" s="1"/>
  <c r="AJ554" i="20" a="1"/>
  <c r="AJ554" i="20" s="1"/>
  <c r="AE542" i="20" a="1"/>
  <c r="AE542" i="20" s="1"/>
  <c r="AJ553" i="20" a="1"/>
  <c r="AJ553" i="20" s="1"/>
  <c r="AI292" i="25"/>
  <c r="AE539" i="20" a="1"/>
  <c r="AE539" i="20" s="1"/>
  <c r="AI550" i="20" a="1"/>
  <c r="AI550" i="20" s="1"/>
  <c r="AD543" i="20" a="1"/>
  <c r="AD543" i="20" s="1"/>
  <c r="AG544" i="20" a="1"/>
  <c r="AG544" i="20" s="1"/>
  <c r="AL555" i="20" a="1"/>
  <c r="AL555" i="20" s="1"/>
  <c r="AL556" i="20" a="1"/>
  <c r="AL556" i="20" s="1"/>
  <c r="Q266" i="25"/>
  <c r="AG413" i="20" a="1"/>
  <c r="AG413" i="20" s="1"/>
  <c r="AG290" i="25"/>
  <c r="AE540" i="20" a="1"/>
  <c r="AE540" i="20" s="1"/>
  <c r="AG541" i="20" a="1"/>
  <c r="AG541" i="20" s="1"/>
  <c r="AH289" i="25"/>
  <c r="AE546" i="20" a="1"/>
  <c r="AE546" i="20" s="1"/>
  <c r="AH549" i="20" a="1"/>
  <c r="AH549" i="20" s="1"/>
  <c r="AI291" i="25"/>
  <c r="AL293" i="25"/>
  <c r="AF547" i="20" a="1"/>
  <c r="AF547" i="20" s="1"/>
  <c r="AF545" i="20" a="1"/>
  <c r="AF545" i="20" s="1"/>
  <c r="AF541" i="20" a="1"/>
  <c r="AF541" i="20" s="1"/>
  <c r="R269" i="25"/>
  <c r="S269" i="25" s="1"/>
  <c r="AD407" i="20" a="1"/>
  <c r="AD407" i="20" s="1"/>
  <c r="T272" i="25"/>
  <c r="U272" i="25" s="1"/>
  <c r="AD373" i="20" a="1"/>
  <c r="AD373" i="20" s="1"/>
  <c r="T205" i="25"/>
  <c r="AG512" i="20" a="1"/>
  <c r="AG512" i="20" s="1"/>
  <c r="V209" i="25"/>
  <c r="AI516" i="20" a="1"/>
  <c r="AI516" i="20" s="1"/>
  <c r="AF506" i="20" a="1"/>
  <c r="AF506" i="20" s="1"/>
  <c r="AA363" i="20" a="1"/>
  <c r="AA363" i="20" s="1"/>
  <c r="AA215" i="25"/>
  <c r="AM351" i="20" a="1"/>
  <c r="AM351" i="20" s="1"/>
  <c r="AB369" i="20" a="1"/>
  <c r="AB369" i="20" s="1"/>
  <c r="AO491" i="20" a="1"/>
  <c r="AO491" i="20" s="1"/>
  <c r="Q133" i="25"/>
  <c r="AJ348" i="20" a="1"/>
  <c r="AJ348" i="20" s="1"/>
  <c r="AN352" i="20" a="1"/>
  <c r="AN352" i="20" s="1"/>
  <c r="AP354" i="20" a="1"/>
  <c r="AP354" i="20" s="1"/>
  <c r="AI347" i="20" a="1"/>
  <c r="AI347" i="20" s="1"/>
  <c r="AK349" i="20" a="1"/>
  <c r="AK349" i="20" s="1"/>
  <c r="AN490" i="20" a="1"/>
  <c r="AN490" i="20" s="1"/>
  <c r="AQ493" i="20" a="1"/>
  <c r="AQ493" i="20" s="1"/>
  <c r="AL350" i="20" a="1"/>
  <c r="AL350" i="20" s="1"/>
  <c r="AO353" i="20" a="1"/>
  <c r="AO353" i="20" s="1"/>
  <c r="AR494" i="20" a="1"/>
  <c r="AR494" i="20" s="1"/>
  <c r="AM489" i="20" a="1"/>
  <c r="AM489" i="20" s="1"/>
  <c r="AH346" i="20" a="1"/>
  <c r="AH346" i="20" s="1"/>
  <c r="AR356" i="20" a="1"/>
  <c r="AR356" i="20" s="1"/>
  <c r="AH224" i="25"/>
  <c r="AJ225" i="25"/>
  <c r="AL226" i="25"/>
  <c r="AF223" i="25"/>
  <c r="W210" i="25"/>
  <c r="AB563" i="20"/>
  <c r="AI222" i="25"/>
  <c r="AQ355" i="20" a="1"/>
  <c r="AQ355" i="20" s="1"/>
  <c r="AP492" i="20" a="1"/>
  <c r="AP492" i="20" s="1"/>
  <c r="AB368" i="20" a="1"/>
  <c r="AB368" i="20" s="1"/>
  <c r="AE408" i="20" a="1"/>
  <c r="AE408" i="20" s="1"/>
  <c r="AJ551" i="20" a="1"/>
  <c r="AJ551" i="20" s="1"/>
  <c r="AB405" i="20" a="1"/>
  <c r="AB405" i="20" s="1"/>
  <c r="AG548" i="20" a="1"/>
  <c r="AG548" i="20" s="1"/>
  <c r="AM557" i="20" a="1"/>
  <c r="AM557" i="20" s="1"/>
  <c r="AN558" i="20" a="1"/>
  <c r="AN558" i="20" s="1"/>
  <c r="AO559" i="20" a="1"/>
  <c r="AO559" i="20" s="1"/>
  <c r="AQ561" i="20" a="1"/>
  <c r="AQ561" i="20" s="1"/>
  <c r="AP560" i="20" a="1"/>
  <c r="AP560" i="20" s="1"/>
  <c r="AR562" i="20" a="1"/>
  <c r="AR562" i="20" s="1"/>
  <c r="AE286" i="25"/>
  <c r="AF536" i="20" a="1"/>
  <c r="AF536" i="20" s="1"/>
  <c r="AF287" i="25"/>
  <c r="AF535" i="20" a="1"/>
  <c r="AF535" i="20" s="1"/>
  <c r="AB284" i="25"/>
  <c r="AE538" i="20" a="1"/>
  <c r="AE538" i="20" s="1"/>
  <c r="AB285" i="25"/>
  <c r="AD537" i="20" a="1"/>
  <c r="AD537" i="20" s="1"/>
  <c r="AE507" i="20" a="1"/>
  <c r="AE507" i="20" s="1"/>
  <c r="AE510" i="20" a="1"/>
  <c r="AE510" i="20" s="1"/>
  <c r="AE509" i="20" a="1"/>
  <c r="AE509" i="20" s="1"/>
  <c r="AI517" i="20" a="1"/>
  <c r="AI517" i="20" s="1"/>
  <c r="AD342" i="20" a="1"/>
  <c r="AD342" i="20" s="1"/>
  <c r="AF514" i="20" a="1"/>
  <c r="AF514" i="20" s="1"/>
  <c r="AF505" i="20" a="1"/>
  <c r="AF505" i="20" s="1"/>
  <c r="AG513" i="20" a="1"/>
  <c r="AG513" i="20" s="1"/>
  <c r="AG515" i="20" a="1"/>
  <c r="AG515" i="20" s="1"/>
  <c r="AK518" i="20" a="1"/>
  <c r="AK518" i="20" s="1"/>
  <c r="AG511" i="20" a="1"/>
  <c r="AG511" i="20" s="1"/>
  <c r="AD508" i="20" a="1"/>
  <c r="AD508" i="20" s="1"/>
  <c r="AC217" i="25"/>
  <c r="AF504" i="20" a="1"/>
  <c r="AF504" i="20" s="1"/>
  <c r="AC218" i="25"/>
  <c r="AE503" i="20" a="1"/>
  <c r="AE503" i="20" s="1"/>
  <c r="AC219" i="25"/>
  <c r="AD502" i="20" a="1"/>
  <c r="AD502" i="20" s="1"/>
  <c r="AB220" i="25"/>
  <c r="AB501" i="20" a="1"/>
  <c r="AB501" i="20" s="1"/>
  <c r="AB529" i="20" s="1"/>
  <c r="AG221" i="25"/>
  <c r="AF500" i="20" a="1"/>
  <c r="AF500" i="20" s="1"/>
  <c r="AE341" i="20" a="1"/>
  <c r="AE341" i="20" s="1"/>
  <c r="AJ484" i="20" a="1"/>
  <c r="AJ484" i="20" s="1"/>
  <c r="S138" i="25"/>
  <c r="AI485" i="20" a="1"/>
  <c r="AI485" i="20" s="1"/>
  <c r="AL488" i="20" a="1"/>
  <c r="AL488" i="20" s="1"/>
  <c r="R267" i="25"/>
  <c r="AG412" i="20" a="1"/>
  <c r="AG412" i="20" s="1"/>
  <c r="Q265" i="25"/>
  <c r="AH414" i="20" a="1"/>
  <c r="AH414" i="20" s="1"/>
  <c r="AI415" i="20" a="1"/>
  <c r="AI415" i="20" s="1"/>
  <c r="AJ416" i="20" a="1"/>
  <c r="AJ416" i="20" s="1"/>
  <c r="AK417" i="20" a="1"/>
  <c r="AK417" i="20" s="1"/>
  <c r="AL418" i="20" a="1"/>
  <c r="AL418" i="20" s="1"/>
  <c r="AP422" i="20" a="1"/>
  <c r="AP422" i="20" s="1"/>
  <c r="AM419" i="20" a="1"/>
  <c r="AM419" i="20" s="1"/>
  <c r="AR424" i="20" a="1"/>
  <c r="AR424" i="20" s="1"/>
  <c r="AQ423" i="20" a="1"/>
  <c r="AQ423" i="20" s="1"/>
  <c r="AN420" i="20" a="1"/>
  <c r="AN420" i="20" s="1"/>
  <c r="AO421" i="20" a="1"/>
  <c r="AO421" i="20" s="1"/>
  <c r="Q268" i="25"/>
  <c r="AE411" i="20" a="1"/>
  <c r="AE411" i="20" s="1"/>
  <c r="T271" i="25"/>
  <c r="T273" i="25"/>
  <c r="AC406" i="20" a="1"/>
  <c r="AC406" i="20" s="1"/>
  <c r="X278" i="25"/>
  <c r="AB401" i="20" a="1"/>
  <c r="AB401" i="20" s="1"/>
  <c r="AA281" i="25"/>
  <c r="AB398" i="20" a="1"/>
  <c r="AB398" i="20" s="1"/>
  <c r="V277" i="25"/>
  <c r="AA402" i="20" a="1"/>
  <c r="AA402" i="20" s="1"/>
  <c r="T275" i="25"/>
  <c r="AA404" i="20" a="1"/>
  <c r="AA404" i="20" s="1"/>
  <c r="T274" i="25"/>
  <c r="Q137" i="25"/>
  <c r="X280" i="25"/>
  <c r="Z399" i="20" a="1"/>
  <c r="Z399" i="20" s="1"/>
  <c r="Z282" i="25"/>
  <c r="Z397" i="20" a="1"/>
  <c r="Z397" i="20" s="1"/>
  <c r="T276" i="25"/>
  <c r="Z403" i="20" a="1"/>
  <c r="Z403" i="20" s="1"/>
  <c r="V279" i="25"/>
  <c r="Y400" i="20" a="1"/>
  <c r="Y400" i="20" s="1"/>
  <c r="Y425" i="20" s="1"/>
  <c r="Y726" i="20" s="1"/>
  <c r="AA283" i="25"/>
  <c r="Z396" i="20" a="1"/>
  <c r="Z396" i="20" s="1"/>
  <c r="AB370" i="20" a="1"/>
  <c r="AB370" i="20" s="1"/>
  <c r="AB372" i="20" a="1"/>
  <c r="AB372" i="20" s="1"/>
  <c r="Y365" i="20" a="1"/>
  <c r="Y365" i="20" s="1"/>
  <c r="Y391" i="20" s="1"/>
  <c r="Y725" i="20" s="1"/>
  <c r="T203" i="25"/>
  <c r="AF375" i="20" a="1"/>
  <c r="AF375" i="20" s="1"/>
  <c r="S204" i="25"/>
  <c r="AD374" i="20" a="1"/>
  <c r="AD374" i="20" s="1"/>
  <c r="Q134" i="25"/>
  <c r="S207" i="25"/>
  <c r="AA371" i="20" a="1"/>
  <c r="AA371" i="20" s="1"/>
  <c r="S206" i="25"/>
  <c r="Y214" i="25"/>
  <c r="Z364" i="20" a="1"/>
  <c r="Z364" i="20" s="1"/>
  <c r="V211" i="25"/>
  <c r="Z367" i="20" a="1"/>
  <c r="Z367" i="20" s="1"/>
  <c r="W212" i="25"/>
  <c r="Z366" i="20" a="1"/>
  <c r="Z366" i="20" s="1"/>
  <c r="U208" i="25"/>
  <c r="W213" i="25"/>
  <c r="AB216" i="25"/>
  <c r="AA362" i="20" a="1"/>
  <c r="AA362" i="20" s="1"/>
  <c r="AG345" i="20" a="1"/>
  <c r="AG345" i="20" s="1"/>
  <c r="AF343" i="20" a="1"/>
  <c r="AF343" i="20" s="1"/>
  <c r="AI483" i="20" a="1"/>
  <c r="AI483" i="20" s="1"/>
  <c r="CK150" i="31" a="1"/>
  <c r="CK150" i="31" s="1"/>
  <c r="CL97" i="31"/>
  <c r="AI169" i="31"/>
  <c r="AK131" i="31"/>
  <c r="AJ153" i="31"/>
  <c r="AF203" i="31" a="1"/>
  <c r="AF203" i="31" s="1"/>
  <c r="AF86" i="31"/>
  <c r="AI82" i="31"/>
  <c r="AI75" i="31"/>
  <c r="AK44" i="31"/>
  <c r="AJ66" i="31"/>
  <c r="AH84" i="31"/>
  <c r="AH184" i="31"/>
  <c r="AH194" i="31" s="1"/>
  <c r="AG85" i="31"/>
  <c r="CD80" i="31"/>
  <c r="BK141" i="31"/>
  <c r="BK143" i="31"/>
  <c r="CC106" i="31"/>
  <c r="CE54" i="31"/>
  <c r="CE56" i="31"/>
  <c r="BK110" i="31"/>
  <c r="BK109" i="31"/>
  <c r="BK140" i="31"/>
  <c r="BK142" i="31"/>
  <c r="BZ83" i="31"/>
  <c r="CB50" i="31" a="1"/>
  <c r="CB50" i="31" s="1"/>
  <c r="CB57" i="31" s="1"/>
  <c r="CC50" i="31" a="1"/>
  <c r="CC50" i="31" s="1"/>
  <c r="CD53" i="31"/>
  <c r="CD55" i="31"/>
  <c r="CC105" i="31"/>
  <c r="CA83" i="31"/>
  <c r="AD340" i="20" a="1"/>
  <c r="AD340" i="20" s="1"/>
  <c r="S139" i="25"/>
  <c r="R136" i="25"/>
  <c r="AK486" i="20" a="1"/>
  <c r="AK486" i="20" s="1"/>
  <c r="AF157" i="25"/>
  <c r="AF477" i="20" a="1"/>
  <c r="AF477" i="20" s="1"/>
  <c r="AF481" i="20" a="1"/>
  <c r="AF481" i="20" s="1"/>
  <c r="AE474" i="20" a="1"/>
  <c r="AE474" i="20" s="1"/>
  <c r="AE472" i="20" a="1"/>
  <c r="AE472" i="20" s="1"/>
  <c r="AG479" i="20" a="1"/>
  <c r="AG479" i="20" s="1"/>
  <c r="AI159" i="25"/>
  <c r="AK161" i="25"/>
  <c r="AE480" i="20" a="1"/>
  <c r="AE480" i="20" s="1"/>
  <c r="AG158" i="25"/>
  <c r="AF471" i="20" a="1"/>
  <c r="AF471" i="20" s="1"/>
  <c r="AH482" i="20" a="1"/>
  <c r="AH482" i="20" s="1"/>
  <c r="AF475" i="20" a="1"/>
  <c r="AF475" i="20" s="1"/>
  <c r="AK487" i="20" a="1"/>
  <c r="AK487" i="20" s="1"/>
  <c r="AK160" i="25"/>
  <c r="AF473" i="20" a="1"/>
  <c r="AF473" i="20" s="1"/>
  <c r="AG476" i="20" a="1"/>
  <c r="AG476" i="20" s="1"/>
  <c r="AG478" i="20" a="1"/>
  <c r="AG478" i="20" s="1"/>
  <c r="AF156" i="25"/>
  <c r="AE466" i="20" a="1"/>
  <c r="AE466" i="20" s="1"/>
  <c r="AD154" i="25"/>
  <c r="AE468" i="20" a="1"/>
  <c r="AE468" i="20" s="1"/>
  <c r="AA152" i="25"/>
  <c r="AD470" i="20" a="1"/>
  <c r="AD470" i="20" s="1"/>
  <c r="AD155" i="25"/>
  <c r="AD467" i="20" a="1"/>
  <c r="AD467" i="20" s="1"/>
  <c r="AC153" i="25"/>
  <c r="AE469" i="20" a="1"/>
  <c r="AE469" i="20" s="1"/>
  <c r="X146" i="25"/>
  <c r="AB333" i="20" a="1"/>
  <c r="AB333" i="20" s="1"/>
  <c r="R142" i="25"/>
  <c r="Z337" i="20" a="1"/>
  <c r="Z337" i="20" s="1"/>
  <c r="V144" i="25"/>
  <c r="AB335" i="20" a="1"/>
  <c r="AB335" i="20" s="1"/>
  <c r="Z150" i="25"/>
  <c r="Z329" i="20" a="1"/>
  <c r="Z329" i="20" s="1"/>
  <c r="U143" i="25"/>
  <c r="AB336" i="20" a="1"/>
  <c r="AB336" i="20" s="1"/>
  <c r="Z149" i="25"/>
  <c r="AA330" i="20" a="1"/>
  <c r="AA330" i="20" s="1"/>
  <c r="V145" i="25"/>
  <c r="AA334" i="20" a="1"/>
  <c r="AA334" i="20" s="1"/>
  <c r="S140" i="25"/>
  <c r="AC339" i="20" a="1"/>
  <c r="AC339" i="20" s="1"/>
  <c r="X147" i="25"/>
  <c r="AA332" i="20" a="1"/>
  <c r="AA332" i="20" s="1"/>
  <c r="Q135" i="25"/>
  <c r="AF344" i="20" a="1"/>
  <c r="AF344" i="20" s="1"/>
  <c r="X148" i="25"/>
  <c r="Z331" i="20" a="1"/>
  <c r="Z331" i="20" s="1"/>
  <c r="R141" i="25"/>
  <c r="AA338" i="20" a="1"/>
  <c r="AA338" i="20" s="1"/>
  <c r="AB151" i="25"/>
  <c r="AA328" i="20" a="1"/>
  <c r="AA328" i="20" s="1"/>
  <c r="BL95" i="31"/>
  <c r="AM521" i="20" l="1" a="1"/>
  <c r="AM521" i="20" s="1"/>
  <c r="AK382" i="20" a="1"/>
  <c r="AK382" i="20" s="1"/>
  <c r="AQ388" i="20" a="1"/>
  <c r="AQ388" i="20" s="1"/>
  <c r="S200" i="25"/>
  <c r="AI378" i="20" s="1" a="1"/>
  <c r="AI378" i="20" s="1"/>
  <c r="AN385" i="20" a="1"/>
  <c r="AN385" i="20" s="1"/>
  <c r="AR527" i="20" a="1"/>
  <c r="AR527" i="20" s="1"/>
  <c r="AJ381" i="20" a="1"/>
  <c r="AJ381" i="20" s="1"/>
  <c r="AP387" i="20" a="1"/>
  <c r="AP387" i="20" s="1"/>
  <c r="AS390" i="20" a="1"/>
  <c r="AS390" i="20" s="1"/>
  <c r="AI380" i="20" a="1"/>
  <c r="AI380" i="20" s="1"/>
  <c r="AO386" i="20" a="1"/>
  <c r="AO386" i="20" s="1"/>
  <c r="R198" i="25"/>
  <c r="AJ380" i="20" s="1" a="1"/>
  <c r="AJ380" i="20" s="1"/>
  <c r="AL383" i="20" a="1"/>
  <c r="AL383" i="20" s="1"/>
  <c r="AN523" i="20" a="1"/>
  <c r="AN523" i="20" s="1"/>
  <c r="AP525" i="20" a="1"/>
  <c r="AP525" i="20" s="1"/>
  <c r="AQ526" i="20" a="1"/>
  <c r="AQ526" i="20" s="1"/>
  <c r="AR389" i="20" a="1"/>
  <c r="AR389" i="20" s="1"/>
  <c r="AM384" i="20" a="1"/>
  <c r="AM384" i="20" s="1"/>
  <c r="AO524" i="20" a="1"/>
  <c r="AO524" i="20" s="1"/>
  <c r="R201" i="25"/>
  <c r="S201" i="25" s="1"/>
  <c r="AF377" i="20" a="1"/>
  <c r="AF377" i="20" s="1"/>
  <c r="AM350" i="20" a="1"/>
  <c r="AM350" i="20" s="1"/>
  <c r="R199" i="25"/>
  <c r="AM522" i="20" a="1"/>
  <c r="AM522" i="20" s="1"/>
  <c r="AH379" i="20" a="1"/>
  <c r="AH379" i="20" s="1"/>
  <c r="AB215" i="25"/>
  <c r="AH288" i="25"/>
  <c r="S270" i="25"/>
  <c r="AF409" i="20" s="1" a="1"/>
  <c r="AF409" i="20" s="1"/>
  <c r="AJ552" i="20" a="1"/>
  <c r="AJ552" i="20" s="1"/>
  <c r="AB363" i="20" a="1"/>
  <c r="AB363" i="20" s="1"/>
  <c r="AG506" i="20" a="1"/>
  <c r="AG506" i="20" s="1"/>
  <c r="AE407" i="20" a="1"/>
  <c r="AE407" i="20" s="1"/>
  <c r="AE373" i="20" a="1"/>
  <c r="AE373" i="20" s="1"/>
  <c r="U205" i="25"/>
  <c r="S202" i="25"/>
  <c r="AF376" i="20" a="1"/>
  <c r="AF376" i="20" s="1"/>
  <c r="AK519" i="20" a="1"/>
  <c r="AK519" i="20" s="1"/>
  <c r="AJ516" i="20" a="1"/>
  <c r="AJ516" i="20" s="1"/>
  <c r="AO490" i="20" a="1"/>
  <c r="AO490" i="20" s="1"/>
  <c r="AN351" i="20" a="1"/>
  <c r="AN351" i="20" s="1"/>
  <c r="AR493" i="20" a="1"/>
  <c r="AR493" i="20" s="1"/>
  <c r="AF410" i="20" a="1"/>
  <c r="AF410" i="20" s="1"/>
  <c r="AH512" i="20" a="1"/>
  <c r="AH512" i="20" s="1"/>
  <c r="AC368" i="20" a="1"/>
  <c r="AC368" i="20" s="1"/>
  <c r="AL553" i="20" a="1"/>
  <c r="AL553" i="20" s="1"/>
  <c r="AI289" i="25"/>
  <c r="AM293" i="25"/>
  <c r="AF540" i="20" a="1"/>
  <c r="AF540" i="20" s="1"/>
  <c r="AH544" i="20" a="1"/>
  <c r="AH544" i="20" s="1"/>
  <c r="AJ550" i="20" a="1"/>
  <c r="AJ550" i="20" s="1"/>
  <c r="AM555" i="20" a="1"/>
  <c r="AM555" i="20" s="1"/>
  <c r="AJ291" i="25"/>
  <c r="AF542" i="20" a="1"/>
  <c r="AF542" i="20" s="1"/>
  <c r="AI549" i="20" a="1"/>
  <c r="AI549" i="20" s="1"/>
  <c r="AK553" i="20" a="1"/>
  <c r="AK553" i="20" s="1"/>
  <c r="AJ292" i="25"/>
  <c r="AK551" i="20" a="1"/>
  <c r="AK551" i="20" s="1"/>
  <c r="AH290" i="25"/>
  <c r="AF546" i="20" a="1"/>
  <c r="AF546" i="20" s="1"/>
  <c r="AH548" i="20" a="1"/>
  <c r="AH548" i="20" s="1"/>
  <c r="AK550" i="20" a="1"/>
  <c r="AK550" i="20" s="1"/>
  <c r="AM556" i="20" a="1"/>
  <c r="AM556" i="20" s="1"/>
  <c r="R266" i="25"/>
  <c r="AH413" i="20" a="1"/>
  <c r="AH413" i="20" s="1"/>
  <c r="AF539" i="20" a="1"/>
  <c r="AF539" i="20" s="1"/>
  <c r="AG547" i="20" a="1"/>
  <c r="AG547" i="20" s="1"/>
  <c r="AK554" i="20" a="1"/>
  <c r="AK554" i="20" s="1"/>
  <c r="AE543" i="20" a="1"/>
  <c r="AE543" i="20" s="1"/>
  <c r="AG545" i="20" a="1"/>
  <c r="AG545" i="20" s="1"/>
  <c r="W209" i="25"/>
  <c r="AI346" i="20" a="1"/>
  <c r="AI346" i="20" s="1"/>
  <c r="AS494" i="20" a="1"/>
  <c r="AS494" i="20" s="1"/>
  <c r="AK348" i="20" a="1"/>
  <c r="AK348" i="20" s="1"/>
  <c r="AQ354" i="20" a="1"/>
  <c r="AQ354" i="20" s="1"/>
  <c r="R133" i="25"/>
  <c r="AP491" i="20" a="1"/>
  <c r="AP491" i="20" s="1"/>
  <c r="AP353" i="20" a="1"/>
  <c r="AP353" i="20" s="1"/>
  <c r="AO352" i="20" a="1"/>
  <c r="AO352" i="20" s="1"/>
  <c r="AJ347" i="20" a="1"/>
  <c r="AJ347" i="20" s="1"/>
  <c r="AN489" i="20" a="1"/>
  <c r="AN489" i="20" s="1"/>
  <c r="AR355" i="20" a="1"/>
  <c r="AR355" i="20" s="1"/>
  <c r="AL349" i="20" a="1"/>
  <c r="AL349" i="20" s="1"/>
  <c r="AQ492" i="20" a="1"/>
  <c r="AQ492" i="20" s="1"/>
  <c r="AS356" i="20" a="1"/>
  <c r="AS356" i="20" s="1"/>
  <c r="AC369" i="20" a="1"/>
  <c r="AC369" i="20" s="1"/>
  <c r="T138" i="25"/>
  <c r="AF341" i="20" a="1"/>
  <c r="AF341" i="20" s="1"/>
  <c r="AH511" i="20" a="1"/>
  <c r="AH511" i="20" s="1"/>
  <c r="X210" i="25"/>
  <c r="AG223" i="25"/>
  <c r="AM226" i="25"/>
  <c r="AC563" i="20"/>
  <c r="AJ222" i="25"/>
  <c r="AK225" i="25"/>
  <c r="AI224" i="25"/>
  <c r="AK484" i="20" a="1"/>
  <c r="AK484" i="20" s="1"/>
  <c r="AN557" i="20" a="1"/>
  <c r="AN557" i="20" s="1"/>
  <c r="AO558" i="20" a="1"/>
  <c r="AO558" i="20" s="1"/>
  <c r="AR561" i="20" a="1"/>
  <c r="AR561" i="20" s="1"/>
  <c r="AS562" i="20" a="1"/>
  <c r="AS562" i="20" s="1"/>
  <c r="AP559" i="20" a="1"/>
  <c r="AP559" i="20" s="1"/>
  <c r="AQ560" i="20" a="1"/>
  <c r="AQ560" i="20" s="1"/>
  <c r="AF286" i="25"/>
  <c r="AG536" i="20" a="1"/>
  <c r="AG536" i="20" s="1"/>
  <c r="AC398" i="20" a="1"/>
  <c r="AC398" i="20" s="1"/>
  <c r="AH541" i="20" a="1"/>
  <c r="AH541" i="20" s="1"/>
  <c r="AG287" i="25"/>
  <c r="AG535" i="20" a="1"/>
  <c r="AG535" i="20" s="1"/>
  <c r="AC284" i="25"/>
  <c r="AF538" i="20" a="1"/>
  <c r="AF538" i="20" s="1"/>
  <c r="AC285" i="25"/>
  <c r="AE537" i="20" a="1"/>
  <c r="AE537" i="20" s="1"/>
  <c r="AF509" i="20" a="1"/>
  <c r="AF509" i="20" s="1"/>
  <c r="AJ517" i="20" a="1"/>
  <c r="AJ517" i="20" s="1"/>
  <c r="AF510" i="20" a="1"/>
  <c r="AF510" i="20" s="1"/>
  <c r="AF507" i="20" a="1"/>
  <c r="AF507" i="20" s="1"/>
  <c r="AH515" i="20" a="1"/>
  <c r="AH515" i="20" s="1"/>
  <c r="AG514" i="20" a="1"/>
  <c r="AG514" i="20" s="1"/>
  <c r="AL518" i="20" a="1"/>
  <c r="AL518" i="20" s="1"/>
  <c r="AG500" i="20" a="1"/>
  <c r="AG500" i="20" s="1"/>
  <c r="AG505" i="20" a="1"/>
  <c r="AG505" i="20" s="1"/>
  <c r="AE508" i="20" a="1"/>
  <c r="AE508" i="20" s="1"/>
  <c r="AH513" i="20" a="1"/>
  <c r="AH513" i="20" s="1"/>
  <c r="AD217" i="25"/>
  <c r="AG504" i="20" a="1"/>
  <c r="AG504" i="20" s="1"/>
  <c r="AD218" i="25"/>
  <c r="AF503" i="20" a="1"/>
  <c r="AF503" i="20" s="1"/>
  <c r="AD219" i="25"/>
  <c r="AE502" i="20" a="1"/>
  <c r="AE502" i="20" s="1"/>
  <c r="AC220" i="25"/>
  <c r="AC501" i="20" a="1"/>
  <c r="AC501" i="20" s="1"/>
  <c r="AC529" i="20" s="1"/>
  <c r="AH221" i="25"/>
  <c r="AH345" i="20" a="1"/>
  <c r="AH345" i="20" s="1"/>
  <c r="AJ485" i="20" a="1"/>
  <c r="AJ485" i="20" s="1"/>
  <c r="T269" i="25"/>
  <c r="AG410" i="20" a="1"/>
  <c r="AG410" i="20" s="1"/>
  <c r="R265" i="25"/>
  <c r="AI414" i="20" a="1"/>
  <c r="AI414" i="20" s="1"/>
  <c r="AJ415" i="20" a="1"/>
  <c r="AJ415" i="20" s="1"/>
  <c r="AK416" i="20" a="1"/>
  <c r="AK416" i="20" s="1"/>
  <c r="AM418" i="20" a="1"/>
  <c r="AM418" i="20" s="1"/>
  <c r="AQ422" i="20" a="1"/>
  <c r="AQ422" i="20" s="1"/>
  <c r="AL417" i="20" a="1"/>
  <c r="AL417" i="20" s="1"/>
  <c r="AP421" i="20" a="1"/>
  <c r="AP421" i="20" s="1"/>
  <c r="AN419" i="20" a="1"/>
  <c r="AN419" i="20" s="1"/>
  <c r="AR423" i="20" a="1"/>
  <c r="AR423" i="20" s="1"/>
  <c r="AS424" i="20" a="1"/>
  <c r="AS424" i="20" s="1"/>
  <c r="AO420" i="20" a="1"/>
  <c r="AO420" i="20" s="1"/>
  <c r="S267" i="25"/>
  <c r="AH412" i="20" a="1"/>
  <c r="AH412" i="20" s="1"/>
  <c r="AM488" i="20" a="1"/>
  <c r="AM488" i="20" s="1"/>
  <c r="R134" i="25"/>
  <c r="U271" i="25"/>
  <c r="AF408" i="20" a="1"/>
  <c r="AF408" i="20" s="1"/>
  <c r="V272" i="25"/>
  <c r="AF407" i="20" a="1"/>
  <c r="AF407" i="20" s="1"/>
  <c r="R268" i="25"/>
  <c r="AF411" i="20" a="1"/>
  <c r="AF411" i="20" s="1"/>
  <c r="U273" i="25"/>
  <c r="AD406" i="20" a="1"/>
  <c r="AD406" i="20" s="1"/>
  <c r="U274" i="25"/>
  <c r="AC405" i="20" a="1"/>
  <c r="AC405" i="20" s="1"/>
  <c r="AE342" i="20" a="1"/>
  <c r="AE342" i="20" s="1"/>
  <c r="R137" i="25"/>
  <c r="Y278" i="25"/>
  <c r="AC401" i="20" a="1"/>
  <c r="AC401" i="20" s="1"/>
  <c r="U275" i="25"/>
  <c r="AB404" i="20" a="1"/>
  <c r="AB404" i="20" s="1"/>
  <c r="W277" i="25"/>
  <c r="AB402" i="20" a="1"/>
  <c r="AB402" i="20" s="1"/>
  <c r="AB281" i="25"/>
  <c r="U276" i="25"/>
  <c r="AA403" i="20" a="1"/>
  <c r="AA403" i="20" s="1"/>
  <c r="AA282" i="25"/>
  <c r="AA397" i="20" a="1"/>
  <c r="AA397" i="20" s="1"/>
  <c r="Y280" i="25"/>
  <c r="AA399" i="20" a="1"/>
  <c r="AA399" i="20" s="1"/>
  <c r="W279" i="25"/>
  <c r="Z400" i="20" a="1"/>
  <c r="Z400" i="20" s="1"/>
  <c r="Z425" i="20" s="1"/>
  <c r="Z726" i="20" s="1"/>
  <c r="AB283" i="25"/>
  <c r="AA396" i="20" a="1"/>
  <c r="AA396" i="20" s="1"/>
  <c r="U203" i="25"/>
  <c r="AG375" i="20" a="1"/>
  <c r="AG375" i="20" s="1"/>
  <c r="T204" i="25"/>
  <c r="AE374" i="20" a="1"/>
  <c r="AE374" i="20" s="1"/>
  <c r="T206" i="25"/>
  <c r="AC372" i="20" a="1"/>
  <c r="AC372" i="20" s="1"/>
  <c r="V208" i="25"/>
  <c r="AC370" i="20" a="1"/>
  <c r="AC370" i="20" s="1"/>
  <c r="T207" i="25"/>
  <c r="AB371" i="20" a="1"/>
  <c r="AB371" i="20" s="1"/>
  <c r="X212" i="25"/>
  <c r="AA366" i="20" a="1"/>
  <c r="AA366" i="20" s="1"/>
  <c r="W211" i="25"/>
  <c r="AA367" i="20" a="1"/>
  <c r="AA367" i="20" s="1"/>
  <c r="Z214" i="25"/>
  <c r="AA364" i="20" a="1"/>
  <c r="AA364" i="20" s="1"/>
  <c r="X213" i="25"/>
  <c r="Z365" i="20" a="1"/>
  <c r="Z365" i="20" s="1"/>
  <c r="Z391" i="20" s="1"/>
  <c r="Z725" i="20" s="1"/>
  <c r="AC216" i="25"/>
  <c r="AB362" i="20" a="1"/>
  <c r="AB362" i="20" s="1"/>
  <c r="AE340" i="20" a="1"/>
  <c r="AE340" i="20" s="1"/>
  <c r="CL154" i="31"/>
  <c r="CL150" i="31" a="1"/>
  <c r="CL150" i="31" s="1"/>
  <c r="CM97" i="31"/>
  <c r="CM150" i="31" s="1" a="1"/>
  <c r="CM150" i="31" s="1"/>
  <c r="AJ169" i="31"/>
  <c r="AL131" i="31"/>
  <c r="AK153" i="31"/>
  <c r="AL44" i="31"/>
  <c r="AK66" i="31"/>
  <c r="AI84" i="31"/>
  <c r="AI184" i="31"/>
  <c r="AI194" i="31" s="1"/>
  <c r="AG203" i="31" a="1"/>
  <c r="AG203" i="31" s="1"/>
  <c r="AG86" i="31"/>
  <c r="AH85" i="31"/>
  <c r="AJ82" i="31"/>
  <c r="AJ75" i="31"/>
  <c r="CE80" i="31"/>
  <c r="CD50" i="31" a="1"/>
  <c r="CD50" i="31" s="1"/>
  <c r="BL141" i="31"/>
  <c r="BL143" i="31"/>
  <c r="CD51" i="31" a="1"/>
  <c r="CD51" i="31" s="1"/>
  <c r="CC51" i="31" a="1"/>
  <c r="CC51" i="31" s="1"/>
  <c r="CC57" i="31" s="1"/>
  <c r="CD106" i="31"/>
  <c r="BL109" i="31"/>
  <c r="BL110" i="31"/>
  <c r="BL140" i="31"/>
  <c r="BL142" i="31"/>
  <c r="CF54" i="31"/>
  <c r="CF56" i="31"/>
  <c r="CF52" i="31" a="1"/>
  <c r="CF52" i="31" s="1"/>
  <c r="CB79" i="31"/>
  <c r="CD105" i="31"/>
  <c r="CE53" i="31"/>
  <c r="CE55" i="31"/>
  <c r="AJ483" i="20" a="1"/>
  <c r="AJ483" i="20" s="1"/>
  <c r="T139" i="25"/>
  <c r="AL486" i="20" a="1"/>
  <c r="AL486" i="20" s="1"/>
  <c r="S136" i="25"/>
  <c r="AG343" i="20" a="1"/>
  <c r="AG343" i="20" s="1"/>
  <c r="AG481" i="20" a="1"/>
  <c r="AG481" i="20" s="1"/>
  <c r="AG473" i="20" a="1"/>
  <c r="AG473" i="20" s="1"/>
  <c r="AH478" i="20" a="1"/>
  <c r="AH478" i="20" s="1"/>
  <c r="AF480" i="20" a="1"/>
  <c r="AF480" i="20" s="1"/>
  <c r="AF474" i="20" a="1"/>
  <c r="AF474" i="20" s="1"/>
  <c r="AH479" i="20" a="1"/>
  <c r="AH479" i="20" s="1"/>
  <c r="AH476" i="20" a="1"/>
  <c r="AH476" i="20" s="1"/>
  <c r="AL487" i="20" a="1"/>
  <c r="AL487" i="20" s="1"/>
  <c r="AG477" i="20" a="1"/>
  <c r="AG477" i="20" s="1"/>
  <c r="AF472" i="20" a="1"/>
  <c r="AF472" i="20" s="1"/>
  <c r="AH158" i="25"/>
  <c r="AJ159" i="25"/>
  <c r="AG157" i="25"/>
  <c r="AG471" i="20" a="1"/>
  <c r="AG471" i="20" s="1"/>
  <c r="AG475" i="20" a="1"/>
  <c r="AG475" i="20" s="1"/>
  <c r="AL160" i="25"/>
  <c r="AL161" i="25"/>
  <c r="AB152" i="25"/>
  <c r="AE470" i="20" a="1"/>
  <c r="AE470" i="20" s="1"/>
  <c r="AD339" i="20" a="1"/>
  <c r="AD339" i="20" s="1"/>
  <c r="AI482" i="20" a="1"/>
  <c r="AI482" i="20" s="1"/>
  <c r="AE154" i="25"/>
  <c r="AF468" i="20" a="1"/>
  <c r="AF468" i="20" s="1"/>
  <c r="AD153" i="25"/>
  <c r="AF469" i="20" a="1"/>
  <c r="AF469" i="20" s="1"/>
  <c r="AG156" i="25"/>
  <c r="AF466" i="20" a="1"/>
  <c r="AF466" i="20" s="1"/>
  <c r="AE155" i="25"/>
  <c r="AE467" i="20" a="1"/>
  <c r="AE467" i="20" s="1"/>
  <c r="S141" i="25"/>
  <c r="AB338" i="20" a="1"/>
  <c r="AB338" i="20" s="1"/>
  <c r="T140" i="25"/>
  <c r="Y148" i="25"/>
  <c r="AA331" i="20" a="1"/>
  <c r="AA331" i="20" s="1"/>
  <c r="AA149" i="25"/>
  <c r="AB330" i="20" a="1"/>
  <c r="AB330" i="20" s="1"/>
  <c r="V143" i="25"/>
  <c r="AC336" i="20" a="1"/>
  <c r="AC336" i="20" s="1"/>
  <c r="W144" i="25"/>
  <c r="AC335" i="20" a="1"/>
  <c r="AC335" i="20" s="1"/>
  <c r="S142" i="25"/>
  <c r="AA337" i="20" a="1"/>
  <c r="AA337" i="20" s="1"/>
  <c r="R135" i="25"/>
  <c r="AG344" i="20" a="1"/>
  <c r="AG344" i="20" s="1"/>
  <c r="AC151" i="25"/>
  <c r="AB328" i="20" a="1"/>
  <c r="AB328" i="20" s="1"/>
  <c r="W145" i="25"/>
  <c r="AB334" i="20" a="1"/>
  <c r="AB334" i="20" s="1"/>
  <c r="AA150" i="25"/>
  <c r="AA329" i="20" a="1"/>
  <c r="AA329" i="20" s="1"/>
  <c r="Y146" i="25"/>
  <c r="AC333" i="20" a="1"/>
  <c r="AC333" i="20" s="1"/>
  <c r="Y147" i="25"/>
  <c r="AB332" i="20" a="1"/>
  <c r="AB332" i="20" s="1"/>
  <c r="BM95" i="31"/>
  <c r="T200" i="25" l="1"/>
  <c r="U200" i="25" s="1"/>
  <c r="AN521" i="20" a="1"/>
  <c r="AN521" i="20" s="1"/>
  <c r="AL382" i="20" a="1"/>
  <c r="AL382" i="20" s="1"/>
  <c r="AK381" i="20" a="1"/>
  <c r="AK381" i="20" s="1"/>
  <c r="AT390" i="20" a="1"/>
  <c r="AT390" i="20" s="1"/>
  <c r="AL520" i="20" a="1"/>
  <c r="AL520" i="20" s="1"/>
  <c r="AQ525" i="20" a="1"/>
  <c r="AQ525" i="20" s="1"/>
  <c r="AR526" i="20" a="1"/>
  <c r="AR526" i="20" s="1"/>
  <c r="AR388" i="20" a="1"/>
  <c r="AR388" i="20" s="1"/>
  <c r="AN384" i="20" a="1"/>
  <c r="AN384" i="20" s="1"/>
  <c r="AQ387" i="20" a="1"/>
  <c r="AQ387" i="20" s="1"/>
  <c r="AP524" i="20" a="1"/>
  <c r="AP524" i="20" s="1"/>
  <c r="AT528" i="20" a="1"/>
  <c r="AT528" i="20" s="1"/>
  <c r="AP386" i="20" a="1"/>
  <c r="AP386" i="20" s="1"/>
  <c r="AS389" i="20" a="1"/>
  <c r="AS389" i="20" s="1"/>
  <c r="AO385" i="20" a="1"/>
  <c r="AO385" i="20" s="1"/>
  <c r="S198" i="25"/>
  <c r="AS388" i="20" s="1" a="1"/>
  <c r="AS388" i="20" s="1"/>
  <c r="AM383" i="20" a="1"/>
  <c r="AM383" i="20" s="1"/>
  <c r="AO523" i="20" a="1"/>
  <c r="AO523" i="20" s="1"/>
  <c r="AS527" i="20" a="1"/>
  <c r="AS527" i="20" s="1"/>
  <c r="AG377" i="20" a="1"/>
  <c r="AG377" i="20" s="1"/>
  <c r="X209" i="25"/>
  <c r="AE369" i="20" s="1" a="1"/>
  <c r="AE369" i="20" s="1"/>
  <c r="AO351" i="20" a="1"/>
  <c r="AO351" i="20" s="1"/>
  <c r="AL484" i="20" a="1"/>
  <c r="AL484" i="20" s="1"/>
  <c r="S199" i="25"/>
  <c r="AN522" i="20" a="1"/>
  <c r="AN522" i="20" s="1"/>
  <c r="AI379" i="20" a="1"/>
  <c r="AI379" i="20" s="1"/>
  <c r="AH377" i="20" a="1"/>
  <c r="AH377" i="20" s="1"/>
  <c r="T201" i="25"/>
  <c r="AH506" i="20" a="1"/>
  <c r="AH506" i="20" s="1"/>
  <c r="AM520" i="20" a="1"/>
  <c r="AM520" i="20" s="1"/>
  <c r="AC363" i="20" a="1"/>
  <c r="AC363" i="20" s="1"/>
  <c r="AC215" i="25"/>
  <c r="AI288" i="25"/>
  <c r="AI534" i="20" s="1" a="1"/>
  <c r="AI534" i="20" s="1"/>
  <c r="AH534" i="20" a="1"/>
  <c r="AH534" i="20" s="1"/>
  <c r="AK552" i="20" a="1"/>
  <c r="AK552" i="20" s="1"/>
  <c r="T270" i="25"/>
  <c r="U270" i="25" s="1"/>
  <c r="AH409" i="20" s="1" a="1"/>
  <c r="AH409" i="20" s="1"/>
  <c r="AF373" i="20" a="1"/>
  <c r="AF373" i="20" s="1"/>
  <c r="AK516" i="20" a="1"/>
  <c r="AK516" i="20" s="1"/>
  <c r="V205" i="25"/>
  <c r="T202" i="25"/>
  <c r="AG376" i="20" a="1"/>
  <c r="AG376" i="20" s="1"/>
  <c r="AL519" i="20" a="1"/>
  <c r="AL519" i="20" s="1"/>
  <c r="AQ491" i="20" a="1"/>
  <c r="AQ491" i="20" s="1"/>
  <c r="S133" i="25"/>
  <c r="AL348" i="20" a="1"/>
  <c r="AL348" i="20" s="1"/>
  <c r="AN350" i="20" a="1"/>
  <c r="AN350" i="20" s="1"/>
  <c r="AP352" i="20" a="1"/>
  <c r="AP352" i="20" s="1"/>
  <c r="AD369" i="20" a="1"/>
  <c r="AD369" i="20" s="1"/>
  <c r="AI512" i="20" a="1"/>
  <c r="AI512" i="20" s="1"/>
  <c r="AF543" i="20" a="1"/>
  <c r="AF543" i="20" s="1"/>
  <c r="AL550" i="20" a="1"/>
  <c r="AL550" i="20" s="1"/>
  <c r="AM553" i="20" a="1"/>
  <c r="AM553" i="20" s="1"/>
  <c r="AI544" i="20" a="1"/>
  <c r="AI544" i="20" s="1"/>
  <c r="AN556" i="20" a="1"/>
  <c r="AN556" i="20" s="1"/>
  <c r="AI413" i="20" a="1"/>
  <c r="AI413" i="20" s="1"/>
  <c r="S266" i="25"/>
  <c r="AG542" i="20" a="1"/>
  <c r="AG542" i="20" s="1"/>
  <c r="AL551" i="20" a="1"/>
  <c r="AL551" i="20" s="1"/>
  <c r="AK291" i="25"/>
  <c r="AN293" i="25"/>
  <c r="AG540" i="20" a="1"/>
  <c r="AG540" i="20" s="1"/>
  <c r="AK292" i="25"/>
  <c r="AG546" i="20" a="1"/>
  <c r="AG546" i="20" s="1"/>
  <c r="AI548" i="20" a="1"/>
  <c r="AI548" i="20" s="1"/>
  <c r="AN555" i="20" a="1"/>
  <c r="AN555" i="20" s="1"/>
  <c r="AI541" i="20" a="1"/>
  <c r="AI541" i="20" s="1"/>
  <c r="AJ549" i="20" a="1"/>
  <c r="AJ549" i="20" s="1"/>
  <c r="AH545" i="20" a="1"/>
  <c r="AH545" i="20" s="1"/>
  <c r="AJ289" i="25"/>
  <c r="AG539" i="20" a="1"/>
  <c r="AG539" i="20" s="1"/>
  <c r="AL554" i="20" a="1"/>
  <c r="AL554" i="20" s="1"/>
  <c r="AH547" i="20" a="1"/>
  <c r="AH547" i="20" s="1"/>
  <c r="AI290" i="25"/>
  <c r="U138" i="25"/>
  <c r="AG341" i="20" a="1"/>
  <c r="AG341" i="20" s="1"/>
  <c r="AO489" i="20" a="1"/>
  <c r="AO489" i="20" s="1"/>
  <c r="AM349" i="20" a="1"/>
  <c r="AM349" i="20" s="1"/>
  <c r="AP490" i="20" a="1"/>
  <c r="AP490" i="20" s="1"/>
  <c r="AQ353" i="20" a="1"/>
  <c r="AQ353" i="20" s="1"/>
  <c r="AT494" i="20" a="1"/>
  <c r="AT494" i="20" s="1"/>
  <c r="AJ346" i="20" a="1"/>
  <c r="AJ346" i="20" s="1"/>
  <c r="AS355" i="20" a="1"/>
  <c r="AS355" i="20" s="1"/>
  <c r="AR354" i="20" a="1"/>
  <c r="AR354" i="20" s="1"/>
  <c r="AT356" i="20" a="1"/>
  <c r="AT356" i="20" s="1"/>
  <c r="AR492" i="20" a="1"/>
  <c r="AR492" i="20" s="1"/>
  <c r="AK347" i="20" a="1"/>
  <c r="AK347" i="20" s="1"/>
  <c r="AS493" i="20" a="1"/>
  <c r="AS493" i="20" s="1"/>
  <c r="AI511" i="20" a="1"/>
  <c r="AI511" i="20" s="1"/>
  <c r="AD368" i="20" a="1"/>
  <c r="AD368" i="20" s="1"/>
  <c r="Y210" i="25"/>
  <c r="AL225" i="25"/>
  <c r="AK222" i="25"/>
  <c r="AJ224" i="25"/>
  <c r="AN226" i="25"/>
  <c r="AH223" i="25"/>
  <c r="AD563" i="20"/>
  <c r="AF342" i="20" a="1"/>
  <c r="AF342" i="20" s="1"/>
  <c r="AR560" i="20" a="1"/>
  <c r="AR560" i="20" s="1"/>
  <c r="AP558" i="20" a="1"/>
  <c r="AP558" i="20" s="1"/>
  <c r="AO557" i="20" a="1"/>
  <c r="AO557" i="20" s="1"/>
  <c r="AS561" i="20" a="1"/>
  <c r="AS561" i="20" s="1"/>
  <c r="AT562" i="20" a="1"/>
  <c r="AT562" i="20" s="1"/>
  <c r="AQ559" i="20" a="1"/>
  <c r="AQ559" i="20" s="1"/>
  <c r="AH287" i="25"/>
  <c r="AH535" i="20" a="1"/>
  <c r="AH535" i="20" s="1"/>
  <c r="AG286" i="25"/>
  <c r="AH536" i="20" a="1"/>
  <c r="AH536" i="20" s="1"/>
  <c r="AD284" i="25"/>
  <c r="AG538" i="20" a="1"/>
  <c r="AG538" i="20" s="1"/>
  <c r="AD285" i="25"/>
  <c r="AF537" i="20" a="1"/>
  <c r="AF537" i="20" s="1"/>
  <c r="AK485" i="20" a="1"/>
  <c r="AK485" i="20" s="1"/>
  <c r="AG507" i="20" a="1"/>
  <c r="AG507" i="20" s="1"/>
  <c r="AI515" i="20" a="1"/>
  <c r="AI515" i="20" s="1"/>
  <c r="AF508" i="20" a="1"/>
  <c r="AF508" i="20" s="1"/>
  <c r="AG510" i="20" a="1"/>
  <c r="AG510" i="20" s="1"/>
  <c r="AG509" i="20" a="1"/>
  <c r="AG509" i="20" s="1"/>
  <c r="AM518" i="20" a="1"/>
  <c r="AM518" i="20" s="1"/>
  <c r="AI513" i="20" a="1"/>
  <c r="AI513" i="20" s="1"/>
  <c r="AH514" i="20" a="1"/>
  <c r="AH514" i="20" s="1"/>
  <c r="AK517" i="20" a="1"/>
  <c r="AK517" i="20" s="1"/>
  <c r="AH500" i="20" a="1"/>
  <c r="AH500" i="20" s="1"/>
  <c r="AH505" i="20" a="1"/>
  <c r="AH505" i="20" s="1"/>
  <c r="AE218" i="25"/>
  <c r="AG503" i="20" a="1"/>
  <c r="AG503" i="20" s="1"/>
  <c r="AE217" i="25"/>
  <c r="AH504" i="20" a="1"/>
  <c r="AH504" i="20" s="1"/>
  <c r="AE219" i="25"/>
  <c r="AF502" i="20" a="1"/>
  <c r="AF502" i="20" s="1"/>
  <c r="S137" i="25"/>
  <c r="AN488" i="20" a="1"/>
  <c r="AN488" i="20" s="1"/>
  <c r="S134" i="25"/>
  <c r="AI345" i="20" a="1"/>
  <c r="AI345" i="20" s="1"/>
  <c r="AD220" i="25"/>
  <c r="AD501" i="20" a="1"/>
  <c r="AD501" i="20" s="1"/>
  <c r="AD529" i="20" s="1"/>
  <c r="AI221" i="25"/>
  <c r="T267" i="25"/>
  <c r="AI412" i="20" a="1"/>
  <c r="AI412" i="20" s="1"/>
  <c r="S265" i="25"/>
  <c r="AJ414" i="20" a="1"/>
  <c r="AJ414" i="20" s="1"/>
  <c r="AK415" i="20" a="1"/>
  <c r="AK415" i="20" s="1"/>
  <c r="AM417" i="20" a="1"/>
  <c r="AM417" i="20" s="1"/>
  <c r="AL416" i="20" a="1"/>
  <c r="AL416" i="20" s="1"/>
  <c r="AQ421" i="20" a="1"/>
  <c r="AQ421" i="20" s="1"/>
  <c r="AR422" i="20" a="1"/>
  <c r="AR422" i="20" s="1"/>
  <c r="AN418" i="20" a="1"/>
  <c r="AN418" i="20" s="1"/>
  <c r="AO419" i="20" a="1"/>
  <c r="AO419" i="20" s="1"/>
  <c r="AS423" i="20" a="1"/>
  <c r="AS423" i="20" s="1"/>
  <c r="AT424" i="20" a="1"/>
  <c r="AT424" i="20" s="1"/>
  <c r="AP420" i="20" a="1"/>
  <c r="AP420" i="20" s="1"/>
  <c r="S268" i="25"/>
  <c r="AG411" i="20" a="1"/>
  <c r="AG411" i="20" s="1"/>
  <c r="W272" i="25"/>
  <c r="AG407" i="20" a="1"/>
  <c r="AG407" i="20" s="1"/>
  <c r="V271" i="25"/>
  <c r="AG408" i="20" a="1"/>
  <c r="AG408" i="20" s="1"/>
  <c r="U269" i="25"/>
  <c r="AH410" i="20" a="1"/>
  <c r="AH410" i="20" s="1"/>
  <c r="V273" i="25"/>
  <c r="AE406" i="20" a="1"/>
  <c r="AE406" i="20" s="1"/>
  <c r="Z278" i="25"/>
  <c r="AD401" i="20" a="1"/>
  <c r="AD401" i="20" s="1"/>
  <c r="V274" i="25"/>
  <c r="AD405" i="20" a="1"/>
  <c r="AD405" i="20" s="1"/>
  <c r="AC281" i="25"/>
  <c r="AD398" i="20" a="1"/>
  <c r="AD398" i="20" s="1"/>
  <c r="X277" i="25"/>
  <c r="AC402" i="20" a="1"/>
  <c r="AC402" i="20" s="1"/>
  <c r="V275" i="25"/>
  <c r="AC404" i="20" a="1"/>
  <c r="AC404" i="20" s="1"/>
  <c r="Z280" i="25"/>
  <c r="AB399" i="20" a="1"/>
  <c r="AB399" i="20" s="1"/>
  <c r="AB282" i="25"/>
  <c r="AB397" i="20" a="1"/>
  <c r="AB397" i="20" s="1"/>
  <c r="V276" i="25"/>
  <c r="AB403" i="20" a="1"/>
  <c r="AB403" i="20" s="1"/>
  <c r="X279" i="25"/>
  <c r="AA400" i="20" a="1"/>
  <c r="AA400" i="20" s="1"/>
  <c r="AA425" i="20" s="1"/>
  <c r="AA726" i="20" s="1"/>
  <c r="AC283" i="25"/>
  <c r="AB396" i="20" a="1"/>
  <c r="AB396" i="20" s="1"/>
  <c r="V203" i="25"/>
  <c r="AH375" i="20" a="1"/>
  <c r="AH375" i="20" s="1"/>
  <c r="U204" i="25"/>
  <c r="AF374" i="20" a="1"/>
  <c r="AF374" i="20" s="1"/>
  <c r="W208" i="25"/>
  <c r="AD370" i="20" a="1"/>
  <c r="AD370" i="20" s="1"/>
  <c r="U206" i="25"/>
  <c r="AD372" i="20" a="1"/>
  <c r="AD372" i="20" s="1"/>
  <c r="U207" i="25"/>
  <c r="AC371" i="20" a="1"/>
  <c r="AC371" i="20" s="1"/>
  <c r="AA214" i="25"/>
  <c r="AB364" i="20" a="1"/>
  <c r="AB364" i="20" s="1"/>
  <c r="X211" i="25"/>
  <c r="AB367" i="20" a="1"/>
  <c r="AB367" i="20" s="1"/>
  <c r="Y212" i="25"/>
  <c r="AB366" i="20" a="1"/>
  <c r="AB366" i="20" s="1"/>
  <c r="Y213" i="25"/>
  <c r="AA365" i="20" a="1"/>
  <c r="AA365" i="20" s="1"/>
  <c r="AA391" i="20" s="1"/>
  <c r="AA725" i="20" s="1"/>
  <c r="AD216" i="25"/>
  <c r="AC362" i="20" a="1"/>
  <c r="AC362" i="20" s="1"/>
  <c r="U139" i="25"/>
  <c r="CM154" i="31"/>
  <c r="CM158" i="31"/>
  <c r="CN97" i="31"/>
  <c r="CN154" i="31" s="1"/>
  <c r="CD57" i="31"/>
  <c r="AK169" i="31"/>
  <c r="AM131" i="31"/>
  <c r="AL153" i="31"/>
  <c r="AI85" i="31"/>
  <c r="AJ84" i="31"/>
  <c r="AJ184" i="31"/>
  <c r="AJ194" i="31" s="1"/>
  <c r="AK82" i="31"/>
  <c r="AK75" i="31"/>
  <c r="AH203" i="31" a="1"/>
  <c r="AH203" i="31" s="1"/>
  <c r="AH86" i="31"/>
  <c r="AM44" i="31"/>
  <c r="AL66" i="31"/>
  <c r="CC79" i="31"/>
  <c r="CC83" i="31" s="1"/>
  <c r="CE105" i="31"/>
  <c r="CF80" i="31"/>
  <c r="BM110" i="31"/>
  <c r="BM109" i="31"/>
  <c r="BM140" i="31"/>
  <c r="BM142" i="31"/>
  <c r="CH52" i="31" a="1"/>
  <c r="CH52" i="31" s="1"/>
  <c r="CG54" i="31"/>
  <c r="CG56" i="31"/>
  <c r="CG52" i="31" a="1"/>
  <c r="CG52" i="31" s="1"/>
  <c r="CE106" i="31"/>
  <c r="CF53" i="31"/>
  <c r="CF55" i="31"/>
  <c r="CE51" i="31" a="1"/>
  <c r="CE51" i="31" s="1"/>
  <c r="BM141" i="31"/>
  <c r="BM143" i="31"/>
  <c r="CB83" i="31"/>
  <c r="CD79" i="31"/>
  <c r="AK483" i="20" a="1"/>
  <c r="AK483" i="20" s="1"/>
  <c r="AF340" i="20" a="1"/>
  <c r="AF340" i="20" s="1"/>
  <c r="AH343" i="20" a="1"/>
  <c r="AH343" i="20" s="1"/>
  <c r="AM486" i="20" a="1"/>
  <c r="AM486" i="20" s="1"/>
  <c r="T136" i="25"/>
  <c r="AJ482" i="20" a="1"/>
  <c r="AJ482" i="20" s="1"/>
  <c r="AI476" i="20" a="1"/>
  <c r="AI476" i="20" s="1"/>
  <c r="AM487" i="20" a="1"/>
  <c r="AM487" i="20" s="1"/>
  <c r="AG474" i="20" a="1"/>
  <c r="AG474" i="20" s="1"/>
  <c r="AM160" i="25"/>
  <c r="AI158" i="25"/>
  <c r="AH481" i="20" a="1"/>
  <c r="AH481" i="20" s="1"/>
  <c r="AG472" i="20" a="1"/>
  <c r="AG472" i="20" s="1"/>
  <c r="AG480" i="20" a="1"/>
  <c r="AG480" i="20" s="1"/>
  <c r="AH477" i="20" a="1"/>
  <c r="AH477" i="20" s="1"/>
  <c r="AI478" i="20" a="1"/>
  <c r="AI478" i="20" s="1"/>
  <c r="AH157" i="25"/>
  <c r="AH475" i="20" a="1"/>
  <c r="AH475" i="20" s="1"/>
  <c r="AH471" i="20" a="1"/>
  <c r="AH471" i="20" s="1"/>
  <c r="AI479" i="20" a="1"/>
  <c r="AI479" i="20" s="1"/>
  <c r="AH473" i="20" a="1"/>
  <c r="AH473" i="20" s="1"/>
  <c r="AM161" i="25"/>
  <c r="AK159" i="25"/>
  <c r="AE153" i="25"/>
  <c r="AG469" i="20" a="1"/>
  <c r="AG469" i="20" s="1"/>
  <c r="AF154" i="25"/>
  <c r="AG468" i="20" a="1"/>
  <c r="AG468" i="20" s="1"/>
  <c r="AF155" i="25"/>
  <c r="AF467" i="20" a="1"/>
  <c r="AF467" i="20" s="1"/>
  <c r="AH156" i="25"/>
  <c r="AG466" i="20" a="1"/>
  <c r="AG466" i="20" s="1"/>
  <c r="AC152" i="25"/>
  <c r="AF470" i="20" a="1"/>
  <c r="AF470" i="20" s="1"/>
  <c r="AB331" i="20" a="1"/>
  <c r="AB331" i="20" s="1"/>
  <c r="Z148" i="25"/>
  <c r="AB150" i="25"/>
  <c r="AB329" i="20" a="1"/>
  <c r="AB329" i="20" s="1"/>
  <c r="T142" i="25"/>
  <c r="AB337" i="20" a="1"/>
  <c r="AB337" i="20" s="1"/>
  <c r="X145" i="25"/>
  <c r="AC334" i="20" a="1"/>
  <c r="AC334" i="20" s="1"/>
  <c r="X144" i="25"/>
  <c r="AD335" i="20" a="1"/>
  <c r="AD335" i="20" s="1"/>
  <c r="Z147" i="25"/>
  <c r="AC332" i="20" a="1"/>
  <c r="AC332" i="20" s="1"/>
  <c r="AD151" i="25"/>
  <c r="AC328" i="20" a="1"/>
  <c r="AC328" i="20" s="1"/>
  <c r="W143" i="25"/>
  <c r="AD336" i="20" a="1"/>
  <c r="AD336" i="20" s="1"/>
  <c r="U140" i="25"/>
  <c r="AE339" i="20" a="1"/>
  <c r="AE339" i="20" s="1"/>
  <c r="AB149" i="25"/>
  <c r="AC330" i="20" a="1"/>
  <c r="AC330" i="20" s="1"/>
  <c r="Z146" i="25"/>
  <c r="AD333" i="20" a="1"/>
  <c r="AD333" i="20" s="1"/>
  <c r="S135" i="25"/>
  <c r="AH344" i="20" a="1"/>
  <c r="AH344" i="20" s="1"/>
  <c r="T141" i="25"/>
  <c r="AC338" i="20" a="1"/>
  <c r="AC338" i="20" s="1"/>
  <c r="BN95" i="31"/>
  <c r="AO521" i="20" l="1" a="1"/>
  <c r="AO521" i="20" s="1"/>
  <c r="AJ378" i="20" a="1"/>
  <c r="AJ378" i="20" s="1"/>
  <c r="AR525" i="20" a="1"/>
  <c r="AR525" i="20" s="1"/>
  <c r="AM382" i="20" a="1"/>
  <c r="AM382" i="20" s="1"/>
  <c r="AR387" i="20" a="1"/>
  <c r="AR387" i="20" s="1"/>
  <c r="AS526" i="20" a="1"/>
  <c r="AS526" i="20" s="1"/>
  <c r="AK380" i="20" a="1"/>
  <c r="AK380" i="20" s="1"/>
  <c r="AQ524" i="20" a="1"/>
  <c r="AQ524" i="20" s="1"/>
  <c r="AQ386" i="20" a="1"/>
  <c r="AQ386" i="20" s="1"/>
  <c r="AT527" i="20" a="1"/>
  <c r="AT527" i="20" s="1"/>
  <c r="AL381" i="20" a="1"/>
  <c r="AL381" i="20" s="1"/>
  <c r="AU528" i="20" a="1"/>
  <c r="AU528" i="20" s="1"/>
  <c r="AT389" i="20" a="1"/>
  <c r="AT389" i="20" s="1"/>
  <c r="AN383" i="20" a="1"/>
  <c r="AN383" i="20" s="1"/>
  <c r="AO384" i="20" a="1"/>
  <c r="AO384" i="20" s="1"/>
  <c r="T198" i="25"/>
  <c r="AT388" i="20" s="1" a="1"/>
  <c r="AT388" i="20" s="1"/>
  <c r="AU390" i="20" a="1"/>
  <c r="AU390" i="20" s="1"/>
  <c r="AP385" i="20" a="1"/>
  <c r="AP385" i="20" s="1"/>
  <c r="AP523" i="20" a="1"/>
  <c r="AP523" i="20" s="1"/>
  <c r="Y209" i="25"/>
  <c r="Z209" i="25" s="1"/>
  <c r="AJ512" i="20" a="1"/>
  <c r="AJ512" i="20" s="1"/>
  <c r="AO522" i="20" a="1"/>
  <c r="AO522" i="20" s="1"/>
  <c r="AM484" i="20" a="1"/>
  <c r="AM484" i="20" s="1"/>
  <c r="AJ345" i="20" a="1"/>
  <c r="AJ345" i="20" s="1"/>
  <c r="AL485" i="20" a="1"/>
  <c r="AL485" i="20" s="1"/>
  <c r="T199" i="25"/>
  <c r="U199" i="25" s="1"/>
  <c r="AJ379" i="20" a="1"/>
  <c r="AJ379" i="20" s="1"/>
  <c r="AI506" i="20" a="1"/>
  <c r="AI506" i="20" s="1"/>
  <c r="AI377" i="20" a="1"/>
  <c r="AI377" i="20" s="1"/>
  <c r="AD363" i="20" a="1"/>
  <c r="AD363" i="20" s="1"/>
  <c r="AD215" i="25"/>
  <c r="AJ288" i="25"/>
  <c r="AM552" i="20" a="1"/>
  <c r="AM552" i="20" s="1"/>
  <c r="U201" i="25"/>
  <c r="AN520" i="20" a="1"/>
  <c r="AN520" i="20" s="1"/>
  <c r="V270" i="25"/>
  <c r="AI409" i="20" s="1" a="1"/>
  <c r="AI409" i="20" s="1"/>
  <c r="AG409" i="20" a="1"/>
  <c r="AG409" i="20" s="1"/>
  <c r="AL552" i="20" a="1"/>
  <c r="AL552" i="20" s="1"/>
  <c r="AQ352" i="20" a="1"/>
  <c r="AQ352" i="20" s="1"/>
  <c r="AK346" i="20" a="1"/>
  <c r="AK346" i="20" s="1"/>
  <c r="AS354" i="20" a="1"/>
  <c r="AS354" i="20" s="1"/>
  <c r="AT355" i="20" a="1"/>
  <c r="AT355" i="20" s="1"/>
  <c r="AS492" i="20" a="1"/>
  <c r="AS492" i="20" s="1"/>
  <c r="AG373" i="20" a="1"/>
  <c r="AG373" i="20" s="1"/>
  <c r="AL347" i="20" a="1"/>
  <c r="AL347" i="20" s="1"/>
  <c r="AP489" i="20" a="1"/>
  <c r="AP489" i="20" s="1"/>
  <c r="AP351" i="20" a="1"/>
  <c r="AP351" i="20" s="1"/>
  <c r="AU356" i="20" a="1"/>
  <c r="AU356" i="20" s="1"/>
  <c r="AQ490" i="20" a="1"/>
  <c r="AQ490" i="20" s="1"/>
  <c r="AU494" i="20" a="1"/>
  <c r="AU494" i="20" s="1"/>
  <c r="W205" i="25"/>
  <c r="AL516" i="20" a="1"/>
  <c r="AL516" i="20" s="1"/>
  <c r="AO350" i="20" a="1"/>
  <c r="AO350" i="20" s="1"/>
  <c r="AN349" i="20" a="1"/>
  <c r="AN349" i="20" s="1"/>
  <c r="AR491" i="20" a="1"/>
  <c r="AR491" i="20" s="1"/>
  <c r="AR353" i="20" a="1"/>
  <c r="AR353" i="20" s="1"/>
  <c r="T133" i="25"/>
  <c r="AT493" i="20" a="1"/>
  <c r="AT493" i="20" s="1"/>
  <c r="AM348" i="20" a="1"/>
  <c r="AM348" i="20" s="1"/>
  <c r="AH341" i="20" a="1"/>
  <c r="AH341" i="20" s="1"/>
  <c r="AM519" i="20" a="1"/>
  <c r="AM519" i="20" s="1"/>
  <c r="U202" i="25"/>
  <c r="AH376" i="20" a="1"/>
  <c r="AH376" i="20" s="1"/>
  <c r="AJ511" i="20" a="1"/>
  <c r="AJ511" i="20" s="1"/>
  <c r="AH539" i="20" a="1"/>
  <c r="AH539" i="20" s="1"/>
  <c r="AI547" i="20" a="1"/>
  <c r="AI547" i="20" s="1"/>
  <c r="AN553" i="20" a="1"/>
  <c r="AN553" i="20" s="1"/>
  <c r="AO555" i="20" a="1"/>
  <c r="AO555" i="20" s="1"/>
  <c r="AK289" i="25"/>
  <c r="AG543" i="20" a="1"/>
  <c r="AG543" i="20" s="1"/>
  <c r="AI545" i="20" a="1"/>
  <c r="AI545" i="20" s="1"/>
  <c r="AM551" i="20" a="1"/>
  <c r="AM551" i="20" s="1"/>
  <c r="AO293" i="25"/>
  <c r="AJ290" i="25"/>
  <c r="AH546" i="20" a="1"/>
  <c r="AH546" i="20" s="1"/>
  <c r="AJ541" i="20" a="1"/>
  <c r="AJ541" i="20" s="1"/>
  <c r="AL291" i="25"/>
  <c r="AH540" i="20" a="1"/>
  <c r="AH540" i="20" s="1"/>
  <c r="AM550" i="20" a="1"/>
  <c r="AM550" i="20" s="1"/>
  <c r="AH542" i="20" a="1"/>
  <c r="AH542" i="20" s="1"/>
  <c r="AJ544" i="20" a="1"/>
  <c r="AJ544" i="20" s="1"/>
  <c r="V138" i="25"/>
  <c r="AO556" i="20" a="1"/>
  <c r="AO556" i="20" s="1"/>
  <c r="T266" i="25"/>
  <c r="AJ413" i="20" a="1"/>
  <c r="AJ413" i="20" s="1"/>
  <c r="AK549" i="20" a="1"/>
  <c r="AK549" i="20" s="1"/>
  <c r="AM554" i="20" a="1"/>
  <c r="AM554" i="20" s="1"/>
  <c r="AL292" i="25"/>
  <c r="AE368" i="20" a="1"/>
  <c r="AE368" i="20" s="1"/>
  <c r="Z210" i="25"/>
  <c r="AI223" i="25"/>
  <c r="AE563" i="20"/>
  <c r="AO226" i="25"/>
  <c r="AK224" i="25"/>
  <c r="AL222" i="25"/>
  <c r="AM225" i="25"/>
  <c r="AE284" i="25"/>
  <c r="AH538" i="20" a="1"/>
  <c r="AH538" i="20" s="1"/>
  <c r="AH286" i="25"/>
  <c r="AI536" i="20" a="1"/>
  <c r="AI536" i="20" s="1"/>
  <c r="AE405" i="20" a="1"/>
  <c r="AE405" i="20" s="1"/>
  <c r="AJ548" i="20" a="1"/>
  <c r="AJ548" i="20" s="1"/>
  <c r="AI287" i="25"/>
  <c r="AI535" i="20" a="1"/>
  <c r="AI535" i="20" s="1"/>
  <c r="AG342" i="20" a="1"/>
  <c r="AG342" i="20" s="1"/>
  <c r="AS560" i="20" a="1"/>
  <c r="AS560" i="20" s="1"/>
  <c r="AP557" i="20" a="1"/>
  <c r="AP557" i="20" s="1"/>
  <c r="AT561" i="20" a="1"/>
  <c r="AT561" i="20" s="1"/>
  <c r="AQ558" i="20" a="1"/>
  <c r="AQ558" i="20" s="1"/>
  <c r="AU562" i="20" a="1"/>
  <c r="AU562" i="20" s="1"/>
  <c r="AR559" i="20" a="1"/>
  <c r="AR559" i="20" s="1"/>
  <c r="T137" i="25"/>
  <c r="AE285" i="25"/>
  <c r="AG537" i="20" a="1"/>
  <c r="AG537" i="20" s="1"/>
  <c r="T134" i="25"/>
  <c r="AO488" i="20" a="1"/>
  <c r="AO488" i="20" s="1"/>
  <c r="AI505" i="20" a="1"/>
  <c r="AI505" i="20" s="1"/>
  <c r="AJ515" i="20" a="1"/>
  <c r="AJ515" i="20" s="1"/>
  <c r="AN518" i="20" a="1"/>
  <c r="AN518" i="20" s="1"/>
  <c r="AG508" i="20" a="1"/>
  <c r="AG508" i="20" s="1"/>
  <c r="AJ513" i="20" a="1"/>
  <c r="AJ513" i="20" s="1"/>
  <c r="AP521" i="20" a="1"/>
  <c r="AP521" i="20" s="1"/>
  <c r="AH509" i="20" a="1"/>
  <c r="AH509" i="20" s="1"/>
  <c r="AI500" i="20" a="1"/>
  <c r="AI500" i="20" s="1"/>
  <c r="AH510" i="20" a="1"/>
  <c r="AH510" i="20" s="1"/>
  <c r="AH507" i="20" a="1"/>
  <c r="AH507" i="20" s="1"/>
  <c r="AL517" i="20" a="1"/>
  <c r="AL517" i="20" s="1"/>
  <c r="AI514" i="20" a="1"/>
  <c r="AI514" i="20" s="1"/>
  <c r="AF219" i="25"/>
  <c r="AG502" i="20" a="1"/>
  <c r="AG502" i="20" s="1"/>
  <c r="AF217" i="25"/>
  <c r="AI504" i="20" a="1"/>
  <c r="AI504" i="20" s="1"/>
  <c r="AF218" i="25"/>
  <c r="AH503" i="20" a="1"/>
  <c r="AH503" i="20" s="1"/>
  <c r="AE220" i="25"/>
  <c r="AE501" i="20" a="1"/>
  <c r="AE501" i="20" s="1"/>
  <c r="AE529" i="20" s="1"/>
  <c r="AJ221" i="25"/>
  <c r="W271" i="25"/>
  <c r="AH408" i="20" a="1"/>
  <c r="AH408" i="20" s="1"/>
  <c r="X272" i="25"/>
  <c r="AH407" i="20" a="1"/>
  <c r="AH407" i="20" s="1"/>
  <c r="T268" i="25"/>
  <c r="AH411" i="20" a="1"/>
  <c r="AH411" i="20" s="1"/>
  <c r="T265" i="25"/>
  <c r="AK414" i="20" a="1"/>
  <c r="AK414" i="20" s="1"/>
  <c r="AO418" i="20" a="1"/>
  <c r="AO418" i="20" s="1"/>
  <c r="AP419" i="20" a="1"/>
  <c r="AP419" i="20" s="1"/>
  <c r="AQ420" i="20" a="1"/>
  <c r="AQ420" i="20" s="1"/>
  <c r="AR421" i="20" a="1"/>
  <c r="AR421" i="20" s="1"/>
  <c r="AN417" i="20" a="1"/>
  <c r="AN417" i="20" s="1"/>
  <c r="AL415" i="20" a="1"/>
  <c r="AL415" i="20" s="1"/>
  <c r="AS422" i="20" a="1"/>
  <c r="AS422" i="20" s="1"/>
  <c r="AM416" i="20" a="1"/>
  <c r="AM416" i="20" s="1"/>
  <c r="AT423" i="20" a="1"/>
  <c r="AT423" i="20" s="1"/>
  <c r="AU424" i="20" a="1"/>
  <c r="AU424" i="20" s="1"/>
  <c r="V269" i="25"/>
  <c r="AI410" i="20" a="1"/>
  <c r="AI410" i="20" s="1"/>
  <c r="U267" i="25"/>
  <c r="AJ412" i="20" a="1"/>
  <c r="AJ412" i="20" s="1"/>
  <c r="W273" i="25"/>
  <c r="AF406" i="20" a="1"/>
  <c r="AF406" i="20" s="1"/>
  <c r="AD281" i="25"/>
  <c r="AE398" i="20" a="1"/>
  <c r="AE398" i="20" s="1"/>
  <c r="AA278" i="25"/>
  <c r="AE401" i="20" a="1"/>
  <c r="AE401" i="20" s="1"/>
  <c r="W275" i="25"/>
  <c r="AD404" i="20" a="1"/>
  <c r="AD404" i="20" s="1"/>
  <c r="Y277" i="25"/>
  <c r="AD402" i="20" a="1"/>
  <c r="AD402" i="20" s="1"/>
  <c r="W274" i="25"/>
  <c r="W276" i="25"/>
  <c r="AC403" i="20" a="1"/>
  <c r="AC403" i="20" s="1"/>
  <c r="AC282" i="25"/>
  <c r="AC397" i="20" a="1"/>
  <c r="AC397" i="20" s="1"/>
  <c r="AA280" i="25"/>
  <c r="AC399" i="20" a="1"/>
  <c r="AC399" i="20" s="1"/>
  <c r="Y279" i="25"/>
  <c r="AB400" i="20" a="1"/>
  <c r="AB400" i="20" s="1"/>
  <c r="AB425" i="20" s="1"/>
  <c r="AB726" i="20" s="1"/>
  <c r="AD283" i="25"/>
  <c r="AC396" i="20" a="1"/>
  <c r="AC396" i="20" s="1"/>
  <c r="AE372" i="20" a="1"/>
  <c r="AE372" i="20" s="1"/>
  <c r="W203" i="25"/>
  <c r="AI375" i="20" a="1"/>
  <c r="AI375" i="20" s="1"/>
  <c r="V200" i="25"/>
  <c r="AK378" i="20" a="1"/>
  <c r="AK378" i="20" s="1"/>
  <c r="V204" i="25"/>
  <c r="AG374" i="20" a="1"/>
  <c r="AG374" i="20" s="1"/>
  <c r="X208" i="25"/>
  <c r="AE370" i="20" a="1"/>
  <c r="AE370" i="20" s="1"/>
  <c r="V207" i="25"/>
  <c r="AD371" i="20" a="1"/>
  <c r="AD371" i="20" s="1"/>
  <c r="V206" i="25"/>
  <c r="Z212" i="25"/>
  <c r="AC366" i="20" a="1"/>
  <c r="AC366" i="20" s="1"/>
  <c r="Y211" i="25"/>
  <c r="AC367" i="20" a="1"/>
  <c r="AC367" i="20" s="1"/>
  <c r="AB214" i="25"/>
  <c r="AC364" i="20" a="1"/>
  <c r="AC364" i="20" s="1"/>
  <c r="AL483" i="20" a="1"/>
  <c r="AL483" i="20" s="1"/>
  <c r="Z213" i="25"/>
  <c r="AB365" i="20" a="1"/>
  <c r="AB365" i="20" s="1"/>
  <c r="AB391" i="20" s="1"/>
  <c r="AB725" i="20" s="1"/>
  <c r="AG340" i="20" a="1"/>
  <c r="AG340" i="20" s="1"/>
  <c r="V139" i="25"/>
  <c r="AE216" i="25"/>
  <c r="AD362" i="20" a="1"/>
  <c r="AD362" i="20" s="1"/>
  <c r="CM168" i="31"/>
  <c r="CM183" i="31" s="1"/>
  <c r="CM193" i="31" s="1"/>
  <c r="CN150" i="31" a="1"/>
  <c r="CN150" i="31" s="1"/>
  <c r="CN158" i="31"/>
  <c r="AL169" i="31"/>
  <c r="AN131" i="31"/>
  <c r="AM153" i="31"/>
  <c r="AK84" i="31"/>
  <c r="AK184" i="31"/>
  <c r="AK194" i="31" s="1"/>
  <c r="AL75" i="31"/>
  <c r="AL82" i="31"/>
  <c r="AJ85" i="31"/>
  <c r="AN44" i="31"/>
  <c r="AM66" i="31"/>
  <c r="AI203" i="31" a="1"/>
  <c r="AI203" i="31" s="1"/>
  <c r="AI86" i="31"/>
  <c r="CG80" i="31"/>
  <c r="CH54" i="31"/>
  <c r="CH56" i="31"/>
  <c r="CG50" i="31" a="1"/>
  <c r="CG50" i="31" s="1"/>
  <c r="CF105" i="31"/>
  <c r="CG53" i="31"/>
  <c r="CG55" i="31"/>
  <c r="CE50" i="31" a="1"/>
  <c r="CE50" i="31" s="1"/>
  <c r="CE57" i="31" s="1"/>
  <c r="CF50" i="31" a="1"/>
  <c r="CF50" i="31" s="1"/>
  <c r="BN109" i="31"/>
  <c r="BN110" i="31"/>
  <c r="BN140" i="31"/>
  <c r="BN142" i="31"/>
  <c r="CD83" i="31"/>
  <c r="CF51" i="31" a="1"/>
  <c r="CF51" i="31" s="1"/>
  <c r="BN141" i="31"/>
  <c r="BN143" i="31"/>
  <c r="CF106" i="31"/>
  <c r="AI343" i="20" a="1"/>
  <c r="AI343" i="20" s="1"/>
  <c r="AN486" i="20" a="1"/>
  <c r="AN486" i="20" s="1"/>
  <c r="U136" i="25"/>
  <c r="AH474" i="20" a="1"/>
  <c r="AH474" i="20" s="1"/>
  <c r="AG467" i="20" a="1"/>
  <c r="AG467" i="20" s="1"/>
  <c r="AN487" i="20" a="1"/>
  <c r="AN487" i="20" s="1"/>
  <c r="AI475" i="20" a="1"/>
  <c r="AI475" i="20" s="1"/>
  <c r="AI477" i="20" a="1"/>
  <c r="AI477" i="20" s="1"/>
  <c r="AJ476" i="20" a="1"/>
  <c r="AJ476" i="20" s="1"/>
  <c r="AI157" i="25"/>
  <c r="AJ158" i="25"/>
  <c r="AI473" i="20" a="1"/>
  <c r="AI473" i="20" s="1"/>
  <c r="AJ479" i="20" a="1"/>
  <c r="AJ479" i="20" s="1"/>
  <c r="AH480" i="20" a="1"/>
  <c r="AH480" i="20" s="1"/>
  <c r="AL159" i="25"/>
  <c r="AN160" i="25"/>
  <c r="AI481" i="20" a="1"/>
  <c r="AI481" i="20" s="1"/>
  <c r="AK482" i="20" a="1"/>
  <c r="AK482" i="20" s="1"/>
  <c r="AI471" i="20" a="1"/>
  <c r="AI471" i="20" s="1"/>
  <c r="AJ478" i="20" a="1"/>
  <c r="AJ478" i="20" s="1"/>
  <c r="AH472" i="20" a="1"/>
  <c r="AH472" i="20" s="1"/>
  <c r="AN161" i="25"/>
  <c r="AI156" i="25"/>
  <c r="AH466" i="20" a="1"/>
  <c r="AH466" i="20" s="1"/>
  <c r="AG154" i="25"/>
  <c r="AH468" i="20" a="1"/>
  <c r="AH468" i="20" s="1"/>
  <c r="AF153" i="25"/>
  <c r="AH469" i="20" a="1"/>
  <c r="AH469" i="20" s="1"/>
  <c r="AD152" i="25"/>
  <c r="AG470" i="20" a="1"/>
  <c r="AG470" i="20" s="1"/>
  <c r="AG155" i="25"/>
  <c r="U141" i="25"/>
  <c r="AD338" i="20" a="1"/>
  <c r="AD338" i="20" s="1"/>
  <c r="AC149" i="25"/>
  <c r="AD330" i="20" a="1"/>
  <c r="AD330" i="20" s="1"/>
  <c r="U142" i="25"/>
  <c r="AC337" i="20" a="1"/>
  <c r="AC337" i="20" s="1"/>
  <c r="V140" i="25"/>
  <c r="AF339" i="20" a="1"/>
  <c r="AF339" i="20" s="1"/>
  <c r="AE151" i="25"/>
  <c r="AD328" i="20" a="1"/>
  <c r="AD328" i="20" s="1"/>
  <c r="Y144" i="25"/>
  <c r="AE335" i="20" a="1"/>
  <c r="AE335" i="20" s="1"/>
  <c r="AC150" i="25"/>
  <c r="AC329" i="20" a="1"/>
  <c r="AC329" i="20" s="1"/>
  <c r="T135" i="25"/>
  <c r="AI344" i="20" a="1"/>
  <c r="AI344" i="20" s="1"/>
  <c r="AA147" i="25"/>
  <c r="AD332" i="20" a="1"/>
  <c r="AD332" i="20" s="1"/>
  <c r="Y145" i="25"/>
  <c r="AD334" i="20" a="1"/>
  <c r="AD334" i="20" s="1"/>
  <c r="AA146" i="25"/>
  <c r="AE333" i="20" a="1"/>
  <c r="AE333" i="20" s="1"/>
  <c r="AA148" i="25"/>
  <c r="AC331" i="20" a="1"/>
  <c r="AC331" i="20" s="1"/>
  <c r="X143" i="25"/>
  <c r="AE336" i="20" a="1"/>
  <c r="AE336" i="20" s="1"/>
  <c r="BO95" i="31"/>
  <c r="AV528" i="20" l="1" a="1"/>
  <c r="AV528" i="20" s="1"/>
  <c r="AS525" i="20" a="1"/>
  <c r="AS525" i="20" s="1"/>
  <c r="AM381" i="20" a="1"/>
  <c r="AM381" i="20" s="1"/>
  <c r="AU527" i="20" a="1"/>
  <c r="AU527" i="20" s="1"/>
  <c r="U198" i="25"/>
  <c r="AO382" i="20" s="1" a="1"/>
  <c r="AO382" i="20" s="1"/>
  <c r="AP384" i="20" a="1"/>
  <c r="AP384" i="20" s="1"/>
  <c r="AL380" i="20" a="1"/>
  <c r="AL380" i="20" s="1"/>
  <c r="AS387" i="20" a="1"/>
  <c r="AS387" i="20" s="1"/>
  <c r="AT526" i="20" a="1"/>
  <c r="AT526" i="20" s="1"/>
  <c r="AN382" i="20" a="1"/>
  <c r="AN382" i="20" s="1"/>
  <c r="AQ385" i="20" a="1"/>
  <c r="AQ385" i="20" s="1"/>
  <c r="AR386" i="20" a="1"/>
  <c r="AR386" i="20" s="1"/>
  <c r="AQ523" i="20" a="1"/>
  <c r="AQ523" i="20" s="1"/>
  <c r="AU389" i="20" a="1"/>
  <c r="AU389" i="20" s="1"/>
  <c r="AO383" i="20" a="1"/>
  <c r="AO383" i="20" s="1"/>
  <c r="AV390" i="20" a="1"/>
  <c r="AV390" i="20" s="1"/>
  <c r="AR524" i="20" a="1"/>
  <c r="AR524" i="20" s="1"/>
  <c r="AK512" i="20" a="1"/>
  <c r="AK512" i="20" s="1"/>
  <c r="AF369" i="20" a="1"/>
  <c r="AF369" i="20" s="1"/>
  <c r="AK379" i="20" a="1"/>
  <c r="AK379" i="20" s="1"/>
  <c r="W138" i="25"/>
  <c r="AO484" i="20" s="1" a="1"/>
  <c r="AO484" i="20" s="1"/>
  <c r="AM485" i="20" a="1"/>
  <c r="AM485" i="20" s="1"/>
  <c r="AU493" i="20" a="1"/>
  <c r="AU493" i="20" s="1"/>
  <c r="AP522" i="20" a="1"/>
  <c r="AP522" i="20" s="1"/>
  <c r="AJ506" i="20" a="1"/>
  <c r="AJ506" i="20" s="1"/>
  <c r="AK288" i="25"/>
  <c r="AK534" i="20" s="1" a="1"/>
  <c r="AK534" i="20" s="1"/>
  <c r="W270" i="25"/>
  <c r="X270" i="25" s="1"/>
  <c r="AJ377" i="20" a="1"/>
  <c r="AJ377" i="20" s="1"/>
  <c r="AJ534" i="20" a="1"/>
  <c r="AJ534" i="20" s="1"/>
  <c r="AE363" i="20" a="1"/>
  <c r="AE363" i="20" s="1"/>
  <c r="AN552" i="20" a="1"/>
  <c r="AN552" i="20" s="1"/>
  <c r="AE215" i="25"/>
  <c r="V201" i="25"/>
  <c r="AO520" i="20" a="1"/>
  <c r="AO520" i="20" s="1"/>
  <c r="AH373" i="20" a="1"/>
  <c r="AH373" i="20" s="1"/>
  <c r="AQ489" i="20" a="1"/>
  <c r="AQ489" i="20" s="1"/>
  <c r="AM516" i="20" a="1"/>
  <c r="AM516" i="20" s="1"/>
  <c r="AV494" i="20" a="1"/>
  <c r="AV494" i="20" s="1"/>
  <c r="X205" i="25"/>
  <c r="U133" i="25"/>
  <c r="AG369" i="20" a="1"/>
  <c r="AG369" i="20" s="1"/>
  <c r="AN348" i="20" a="1"/>
  <c r="AN348" i="20" s="1"/>
  <c r="AT354" i="20" a="1"/>
  <c r="AT354" i="20" s="1"/>
  <c r="AL346" i="20" a="1"/>
  <c r="AL346" i="20" s="1"/>
  <c r="AO349" i="20" a="1"/>
  <c r="AO349" i="20" s="1"/>
  <c r="AP350" i="20" a="1"/>
  <c r="AP350" i="20" s="1"/>
  <c r="AR490" i="20" a="1"/>
  <c r="AR490" i="20" s="1"/>
  <c r="AR352" i="20" a="1"/>
  <c r="AR352" i="20" s="1"/>
  <c r="AQ351" i="20" a="1"/>
  <c r="AQ351" i="20" s="1"/>
  <c r="AU355" i="20" a="1"/>
  <c r="AU355" i="20" s="1"/>
  <c r="AS491" i="20" a="1"/>
  <c r="AS491" i="20" s="1"/>
  <c r="AT492" i="20" a="1"/>
  <c r="AT492" i="20" s="1"/>
  <c r="AV356" i="20" a="1"/>
  <c r="AV356" i="20" s="1"/>
  <c r="AM347" i="20" a="1"/>
  <c r="AM347" i="20" s="1"/>
  <c r="AS353" i="20" a="1"/>
  <c r="AS353" i="20" s="1"/>
  <c r="AL379" i="20" a="1"/>
  <c r="AL379" i="20" s="1"/>
  <c r="AQ522" i="20" a="1"/>
  <c r="AQ522" i="20" s="1"/>
  <c r="V199" i="25"/>
  <c r="AH342" i="20" a="1"/>
  <c r="AH342" i="20" s="1"/>
  <c r="U137" i="25"/>
  <c r="AA209" i="25"/>
  <c r="AL512" i="20" a="1"/>
  <c r="AL512" i="20" s="1"/>
  <c r="V202" i="25"/>
  <c r="AN519" i="20" a="1"/>
  <c r="AN519" i="20" s="1"/>
  <c r="AI376" i="20" a="1"/>
  <c r="AI376" i="20" s="1"/>
  <c r="AI341" i="20" a="1"/>
  <c r="AI341" i="20" s="1"/>
  <c r="AN484" i="20" a="1"/>
  <c r="AN484" i="20" s="1"/>
  <c r="AA210" i="25"/>
  <c r="AI540" i="20" a="1"/>
  <c r="AI540" i="20" s="1"/>
  <c r="AK541" i="20" a="1"/>
  <c r="AK541" i="20" s="1"/>
  <c r="AN550" i="20" a="1"/>
  <c r="AN550" i="20" s="1"/>
  <c r="AI546" i="20" a="1"/>
  <c r="AI546" i="20" s="1"/>
  <c r="AL289" i="25"/>
  <c r="AK548" i="20" a="1"/>
  <c r="AK548" i="20" s="1"/>
  <c r="AL549" i="20" a="1"/>
  <c r="AL549" i="20" s="1"/>
  <c r="AP556" i="20" a="1"/>
  <c r="AP556" i="20" s="1"/>
  <c r="U266" i="25"/>
  <c r="AK413" i="20" a="1"/>
  <c r="AK413" i="20" s="1"/>
  <c r="AK290" i="25"/>
  <c r="AP555" i="20" a="1"/>
  <c r="AP555" i="20" s="1"/>
  <c r="AN551" i="20" a="1"/>
  <c r="AN551" i="20" s="1"/>
  <c r="AM292" i="25"/>
  <c r="AI539" i="20" a="1"/>
  <c r="AI539" i="20" s="1"/>
  <c r="AP293" i="25"/>
  <c r="AJ545" i="20" a="1"/>
  <c r="AJ545" i="20" s="1"/>
  <c r="AO553" i="20" a="1"/>
  <c r="AO553" i="20" s="1"/>
  <c r="AH543" i="20" a="1"/>
  <c r="AH543" i="20" s="1"/>
  <c r="AM291" i="25"/>
  <c r="AJ547" i="20" a="1"/>
  <c r="AJ547" i="20" s="1"/>
  <c r="AN554" i="20" a="1"/>
  <c r="AN554" i="20" s="1"/>
  <c r="AI542" i="20" a="1"/>
  <c r="AI542" i="20" s="1"/>
  <c r="AK544" i="20" a="1"/>
  <c r="AK544" i="20" s="1"/>
  <c r="AK511" i="20" a="1"/>
  <c r="AK511" i="20" s="1"/>
  <c r="AF368" i="20" a="1"/>
  <c r="AF368" i="20" s="1"/>
  <c r="U134" i="25"/>
  <c r="AK345" i="20" a="1"/>
  <c r="AK345" i="20" s="1"/>
  <c r="AP488" i="20" a="1"/>
  <c r="AP488" i="20" s="1"/>
  <c r="AM222" i="25"/>
  <c r="AF563" i="20"/>
  <c r="AL224" i="25"/>
  <c r="AP226" i="25"/>
  <c r="AJ223" i="25"/>
  <c r="AN225" i="25"/>
  <c r="AH340" i="20" a="1"/>
  <c r="AH340" i="20" s="1"/>
  <c r="AS559" i="20" a="1"/>
  <c r="AS559" i="20" s="1"/>
  <c r="AT560" i="20" a="1"/>
  <c r="AT560" i="20" s="1"/>
  <c r="AQ557" i="20" a="1"/>
  <c r="AQ557" i="20" s="1"/>
  <c r="AU561" i="20" a="1"/>
  <c r="AU561" i="20" s="1"/>
  <c r="AR558" i="20" a="1"/>
  <c r="AR558" i="20" s="1"/>
  <c r="AV562" i="20" a="1"/>
  <c r="AV562" i="20" s="1"/>
  <c r="AJ287" i="25"/>
  <c r="AJ535" i="20" a="1"/>
  <c r="AJ535" i="20" s="1"/>
  <c r="AF285" i="25"/>
  <c r="AH537" i="20" a="1"/>
  <c r="AH537" i="20" s="1"/>
  <c r="AI286" i="25"/>
  <c r="AJ536" i="20" a="1"/>
  <c r="AJ536" i="20" s="1"/>
  <c r="AF284" i="25"/>
  <c r="AI538" i="20" a="1"/>
  <c r="AI538" i="20" s="1"/>
  <c r="AK513" i="20" a="1"/>
  <c r="AK513" i="20" s="1"/>
  <c r="AI507" i="20" a="1"/>
  <c r="AI507" i="20" s="1"/>
  <c r="AQ521" i="20" a="1"/>
  <c r="AQ521" i="20" s="1"/>
  <c r="AI510" i="20" a="1"/>
  <c r="AI510" i="20" s="1"/>
  <c r="AJ500" i="20" a="1"/>
  <c r="AJ500" i="20" s="1"/>
  <c r="AO518" i="20" a="1"/>
  <c r="AO518" i="20" s="1"/>
  <c r="AJ505" i="20" a="1"/>
  <c r="AJ505" i="20" s="1"/>
  <c r="AI509" i="20" a="1"/>
  <c r="AI509" i="20" s="1"/>
  <c r="AK515" i="20" a="1"/>
  <c r="AK515" i="20" s="1"/>
  <c r="AJ514" i="20" a="1"/>
  <c r="AJ514" i="20" s="1"/>
  <c r="AH508" i="20" a="1"/>
  <c r="AH508" i="20" s="1"/>
  <c r="AM517" i="20" a="1"/>
  <c r="AM517" i="20" s="1"/>
  <c r="AG218" i="25"/>
  <c r="AI503" i="20" a="1"/>
  <c r="AI503" i="20" s="1"/>
  <c r="AG217" i="25"/>
  <c r="AJ504" i="20" a="1"/>
  <c r="AJ504" i="20" s="1"/>
  <c r="AG219" i="25"/>
  <c r="AH502" i="20" a="1"/>
  <c r="AH502" i="20" s="1"/>
  <c r="AF220" i="25"/>
  <c r="AF501" i="20" a="1"/>
  <c r="AF501" i="20" s="1"/>
  <c r="AF529" i="20" s="1"/>
  <c r="AK221" i="25"/>
  <c r="U268" i="25"/>
  <c r="AI411" i="20" a="1"/>
  <c r="AI411" i="20" s="1"/>
  <c r="Y272" i="25"/>
  <c r="AI407" i="20" a="1"/>
  <c r="AI407" i="20" s="1"/>
  <c r="X273" i="25"/>
  <c r="AG406" i="20" a="1"/>
  <c r="AG406" i="20" s="1"/>
  <c r="V267" i="25"/>
  <c r="AK412" i="20" a="1"/>
  <c r="AK412" i="20" s="1"/>
  <c r="W269" i="25"/>
  <c r="AJ410" i="20" a="1"/>
  <c r="AJ410" i="20" s="1"/>
  <c r="U265" i="25"/>
  <c r="AN416" i="20" a="1"/>
  <c r="AN416" i="20" s="1"/>
  <c r="AM415" i="20" a="1"/>
  <c r="AM415" i="20" s="1"/>
  <c r="AL414" i="20" a="1"/>
  <c r="AL414" i="20" s="1"/>
  <c r="AQ419" i="20" a="1"/>
  <c r="AQ419" i="20" s="1"/>
  <c r="AU423" i="20" a="1"/>
  <c r="AU423" i="20" s="1"/>
  <c r="AV424" i="20" a="1"/>
  <c r="AV424" i="20" s="1"/>
  <c r="AO417" i="20" a="1"/>
  <c r="AO417" i="20" s="1"/>
  <c r="AS421" i="20" a="1"/>
  <c r="AS421" i="20" s="1"/>
  <c r="AP418" i="20" a="1"/>
  <c r="AP418" i="20" s="1"/>
  <c r="AT422" i="20" a="1"/>
  <c r="AT422" i="20" s="1"/>
  <c r="AR420" i="20" a="1"/>
  <c r="AR420" i="20" s="1"/>
  <c r="X271" i="25"/>
  <c r="AI408" i="20" a="1"/>
  <c r="AI408" i="20" s="1"/>
  <c r="X274" i="25"/>
  <c r="AF405" i="20" a="1"/>
  <c r="AF405" i="20" s="1"/>
  <c r="AB278" i="25"/>
  <c r="AF401" i="20" a="1"/>
  <c r="AF401" i="20" s="1"/>
  <c r="AE281" i="25"/>
  <c r="AF398" i="20" a="1"/>
  <c r="AF398" i="20" s="1"/>
  <c r="Z277" i="25"/>
  <c r="AE402" i="20" a="1"/>
  <c r="AE402" i="20" s="1"/>
  <c r="X275" i="25"/>
  <c r="AE404" i="20" a="1"/>
  <c r="AE404" i="20" s="1"/>
  <c r="AD282" i="25"/>
  <c r="AD397" i="20" a="1"/>
  <c r="AD397" i="20" s="1"/>
  <c r="X276" i="25"/>
  <c r="AD403" i="20" a="1"/>
  <c r="AD403" i="20" s="1"/>
  <c r="AB280" i="25"/>
  <c r="AD399" i="20" a="1"/>
  <c r="AD399" i="20" s="1"/>
  <c r="Z279" i="25"/>
  <c r="AC400" i="20" a="1"/>
  <c r="AC400" i="20" s="1"/>
  <c r="AC425" i="20" s="1"/>
  <c r="AC726" i="20" s="1"/>
  <c r="AE283" i="25"/>
  <c r="AD396" i="20" a="1"/>
  <c r="AD396" i="20" s="1"/>
  <c r="W204" i="25"/>
  <c r="AH374" i="20" a="1"/>
  <c r="AH374" i="20" s="1"/>
  <c r="W200" i="25"/>
  <c r="AL378" i="20" a="1"/>
  <c r="AL378" i="20" s="1"/>
  <c r="X203" i="25"/>
  <c r="AJ375" i="20" a="1"/>
  <c r="AJ375" i="20" s="1"/>
  <c r="W206" i="25"/>
  <c r="AF372" i="20" a="1"/>
  <c r="AF372" i="20" s="1"/>
  <c r="Y208" i="25"/>
  <c r="AF370" i="20" a="1"/>
  <c r="AF370" i="20" s="1"/>
  <c r="W207" i="25"/>
  <c r="AE371" i="20" a="1"/>
  <c r="AE371" i="20" s="1"/>
  <c r="AC214" i="25"/>
  <c r="AD364" i="20" a="1"/>
  <c r="AD364" i="20" s="1"/>
  <c r="AM483" i="20" a="1"/>
  <c r="AM483" i="20" s="1"/>
  <c r="Z211" i="25"/>
  <c r="AD367" i="20" a="1"/>
  <c r="AD367" i="20" s="1"/>
  <c r="AA212" i="25"/>
  <c r="AD366" i="20" a="1"/>
  <c r="AD366" i="20" s="1"/>
  <c r="W139" i="25"/>
  <c r="AA213" i="25"/>
  <c r="AC365" i="20" a="1"/>
  <c r="AC365" i="20" s="1"/>
  <c r="AC391" i="20" s="1"/>
  <c r="AC725" i="20" s="1"/>
  <c r="AF216" i="25"/>
  <c r="AE362" i="20" a="1"/>
  <c r="AE362" i="20" s="1"/>
  <c r="V136" i="25"/>
  <c r="CN168" i="31"/>
  <c r="CN183" i="31" s="1"/>
  <c r="CN193" i="31" s="1"/>
  <c r="CF57" i="31"/>
  <c r="AM169" i="31"/>
  <c r="AO131" i="31"/>
  <c r="AN153" i="31"/>
  <c r="AO44" i="31"/>
  <c r="AN66" i="31"/>
  <c r="AJ203" i="31" a="1"/>
  <c r="AJ203" i="31" s="1"/>
  <c r="AJ86" i="31"/>
  <c r="AL84" i="31"/>
  <c r="AL184" i="31"/>
  <c r="AL194" i="31" s="1"/>
  <c r="AM75" i="31"/>
  <c r="AM82" i="31"/>
  <c r="AK85" i="31"/>
  <c r="CH80" i="31"/>
  <c r="CF79" i="31"/>
  <c r="CG106" i="31"/>
  <c r="CE79" i="31"/>
  <c r="CI54" i="31"/>
  <c r="CI56" i="31"/>
  <c r="CI52" i="31" a="1"/>
  <c r="CI52" i="31" s="1"/>
  <c r="BO109" i="31"/>
  <c r="BO110" i="31"/>
  <c r="BO140" i="31"/>
  <c r="BO142" i="31"/>
  <c r="BO141" i="31"/>
  <c r="BO143" i="31"/>
  <c r="CH53" i="31"/>
  <c r="CH55" i="31"/>
  <c r="CG105" i="31"/>
  <c r="BP95" i="31"/>
  <c r="AO486" i="20" a="1"/>
  <c r="AO486" i="20" s="1"/>
  <c r="AJ343" i="20" a="1"/>
  <c r="AJ343" i="20" s="1"/>
  <c r="AK476" i="20" a="1"/>
  <c r="AK476" i="20" s="1"/>
  <c r="AI472" i="20" a="1"/>
  <c r="AI472" i="20" s="1"/>
  <c r="AM159" i="25"/>
  <c r="AJ477" i="20" a="1"/>
  <c r="AJ477" i="20" s="1"/>
  <c r="AK478" i="20" a="1"/>
  <c r="AK478" i="20" s="1"/>
  <c r="AI480" i="20" a="1"/>
  <c r="AI480" i="20" s="1"/>
  <c r="AO161" i="25"/>
  <c r="AK158" i="25"/>
  <c r="AK479" i="20" a="1"/>
  <c r="AK479" i="20" s="1"/>
  <c r="AJ475" i="20" a="1"/>
  <c r="AJ475" i="20" s="1"/>
  <c r="AJ471" i="20" a="1"/>
  <c r="AJ471" i="20" s="1"/>
  <c r="AJ473" i="20" a="1"/>
  <c r="AJ473" i="20" s="1"/>
  <c r="AJ157" i="25"/>
  <c r="AI474" i="20" a="1"/>
  <c r="AI474" i="20" s="1"/>
  <c r="AL482" i="20" a="1"/>
  <c r="AL482" i="20" s="1"/>
  <c r="AJ481" i="20" a="1"/>
  <c r="AJ481" i="20" s="1"/>
  <c r="AO160" i="25"/>
  <c r="AJ344" i="20" a="1"/>
  <c r="AJ344" i="20" s="1"/>
  <c r="AO487" i="20" a="1"/>
  <c r="AO487" i="20" s="1"/>
  <c r="AE152" i="25"/>
  <c r="AH470" i="20" a="1"/>
  <c r="AH470" i="20" s="1"/>
  <c r="AG153" i="25"/>
  <c r="AI469" i="20" a="1"/>
  <c r="AI469" i="20" s="1"/>
  <c r="AH155" i="25"/>
  <c r="AH467" i="20" a="1"/>
  <c r="AH467" i="20" s="1"/>
  <c r="AH154" i="25"/>
  <c r="AI468" i="20" a="1"/>
  <c r="AI468" i="20" s="1"/>
  <c r="AJ156" i="25"/>
  <c r="AI466" i="20" a="1"/>
  <c r="AI466" i="20" s="1"/>
  <c r="AD150" i="25"/>
  <c r="AD329" i="20" a="1"/>
  <c r="AD329" i="20" s="1"/>
  <c r="Y143" i="25"/>
  <c r="AF336" i="20" a="1"/>
  <c r="AF336" i="20" s="1"/>
  <c r="Z145" i="25"/>
  <c r="AE334" i="20" a="1"/>
  <c r="AE334" i="20" s="1"/>
  <c r="Z144" i="25"/>
  <c r="AF335" i="20" a="1"/>
  <c r="AF335" i="20" s="1"/>
  <c r="V142" i="25"/>
  <c r="AD337" i="20" a="1"/>
  <c r="AD337" i="20" s="1"/>
  <c r="AB148" i="25"/>
  <c r="AD331" i="20" a="1"/>
  <c r="AD331" i="20" s="1"/>
  <c r="AB147" i="25"/>
  <c r="AE332" i="20" a="1"/>
  <c r="AE332" i="20" s="1"/>
  <c r="AF151" i="25"/>
  <c r="AE328" i="20" a="1"/>
  <c r="AE328" i="20" s="1"/>
  <c r="AD149" i="25"/>
  <c r="AE330" i="20" a="1"/>
  <c r="AE330" i="20" s="1"/>
  <c r="AB146" i="25"/>
  <c r="AF333" i="20" a="1"/>
  <c r="AF333" i="20" s="1"/>
  <c r="W140" i="25"/>
  <c r="AG339" i="20" a="1"/>
  <c r="AG339" i="20" s="1"/>
  <c r="V141" i="25"/>
  <c r="AE338" i="20" a="1"/>
  <c r="AE338" i="20" s="1"/>
  <c r="U135" i="25"/>
  <c r="AR385" i="20" l="1" a="1"/>
  <c r="AR385" i="20" s="1"/>
  <c r="AP383" i="20" a="1"/>
  <c r="AP383" i="20" s="1"/>
  <c r="V198" i="25"/>
  <c r="AW389" i="20" s="1" a="1"/>
  <c r="AW389" i="20" s="1"/>
  <c r="AS524" i="20" a="1"/>
  <c r="AS524" i="20" s="1"/>
  <c r="AT387" i="20" a="1"/>
  <c r="AT387" i="20" s="1"/>
  <c r="AU388" i="20" a="1"/>
  <c r="AU388" i="20" s="1"/>
  <c r="AS386" i="20" a="1"/>
  <c r="AS386" i="20" s="1"/>
  <c r="AQ384" i="20" a="1"/>
  <c r="AQ384" i="20" s="1"/>
  <c r="AV389" i="20" a="1"/>
  <c r="AV389" i="20" s="1"/>
  <c r="AT525" i="20" a="1"/>
  <c r="AT525" i="20" s="1"/>
  <c r="AW390" i="20" a="1"/>
  <c r="AW390" i="20" s="1"/>
  <c r="AM380" i="20" a="1"/>
  <c r="AM380" i="20" s="1"/>
  <c r="AU526" i="20" a="1"/>
  <c r="AU526" i="20" s="1"/>
  <c r="AN381" i="20" a="1"/>
  <c r="AN381" i="20" s="1"/>
  <c r="AW528" i="20" a="1"/>
  <c r="AW528" i="20" s="1"/>
  <c r="AV527" i="20" a="1"/>
  <c r="AV527" i="20" s="1"/>
  <c r="AR523" i="20" a="1"/>
  <c r="AR523" i="20" s="1"/>
  <c r="X138" i="25"/>
  <c r="AP484" i="20" s="1" a="1"/>
  <c r="AP484" i="20" s="1"/>
  <c r="AJ341" i="20" a="1"/>
  <c r="AJ341" i="20" s="1"/>
  <c r="AN485" i="20" a="1"/>
  <c r="AN485" i="20" s="1"/>
  <c r="AF215" i="25"/>
  <c r="AF363" i="20" a="1"/>
  <c r="AF363" i="20" s="1"/>
  <c r="W201" i="25"/>
  <c r="AP520" i="20" a="1"/>
  <c r="AP520" i="20" s="1"/>
  <c r="AK377" i="20" a="1"/>
  <c r="AK377" i="20" s="1"/>
  <c r="AL288" i="25"/>
  <c r="AL534" i="20" s="1" a="1"/>
  <c r="AL534" i="20" s="1"/>
  <c r="AO552" i="20" a="1"/>
  <c r="AO552" i="20" s="1"/>
  <c r="AJ409" i="20" a="1"/>
  <c r="AJ409" i="20" s="1"/>
  <c r="AK506" i="20" a="1"/>
  <c r="AK506" i="20" s="1"/>
  <c r="AU354" i="20" a="1"/>
  <c r="AU354" i="20" s="1"/>
  <c r="AV355" i="20" a="1"/>
  <c r="AV355" i="20" s="1"/>
  <c r="AR351" i="20" a="1"/>
  <c r="AR351" i="20" s="1"/>
  <c r="AW494" i="20" a="1"/>
  <c r="AW494" i="20" s="1"/>
  <c r="AT353" i="20" a="1"/>
  <c r="AT353" i="20" s="1"/>
  <c r="AO348" i="20" a="1"/>
  <c r="AO348" i="20" s="1"/>
  <c r="AS490" i="20" a="1"/>
  <c r="AS490" i="20" s="1"/>
  <c r="AP349" i="20" a="1"/>
  <c r="AP349" i="20" s="1"/>
  <c r="AN516" i="20" a="1"/>
  <c r="AN516" i="20" s="1"/>
  <c r="AI373" i="20" a="1"/>
  <c r="AI373" i="20" s="1"/>
  <c r="Y205" i="25"/>
  <c r="AQ350" i="20" a="1"/>
  <c r="AQ350" i="20" s="1"/>
  <c r="V133" i="25"/>
  <c r="AT491" i="20" a="1"/>
  <c r="AT491" i="20" s="1"/>
  <c r="AW356" i="20" a="1"/>
  <c r="AW356" i="20" s="1"/>
  <c r="AV493" i="20" a="1"/>
  <c r="AV493" i="20" s="1"/>
  <c r="AS352" i="20" a="1"/>
  <c r="AS352" i="20" s="1"/>
  <c r="AR489" i="20" a="1"/>
  <c r="AR489" i="20" s="1"/>
  <c r="AN347" i="20" a="1"/>
  <c r="AN347" i="20" s="1"/>
  <c r="AU492" i="20" a="1"/>
  <c r="AU492" i="20" s="1"/>
  <c r="AM346" i="20" a="1"/>
  <c r="AM346" i="20" s="1"/>
  <c r="AI342" i="20" a="1"/>
  <c r="AI342" i="20" s="1"/>
  <c r="V137" i="25"/>
  <c r="W199" i="25"/>
  <c r="AM379" i="20" a="1"/>
  <c r="AM379" i="20" s="1"/>
  <c r="AR522" i="20" a="1"/>
  <c r="AR522" i="20" s="1"/>
  <c r="AH369" i="20" a="1"/>
  <c r="AH369" i="20" s="1"/>
  <c r="AM512" i="20" a="1"/>
  <c r="AM512" i="20" s="1"/>
  <c r="AB209" i="25"/>
  <c r="AL511" i="20" a="1"/>
  <c r="AL511" i="20" s="1"/>
  <c r="W202" i="25"/>
  <c r="AO519" i="20" a="1"/>
  <c r="AO519" i="20" s="1"/>
  <c r="AJ376" i="20" a="1"/>
  <c r="AJ376" i="20" s="1"/>
  <c r="AG368" i="20" a="1"/>
  <c r="AG368" i="20" s="1"/>
  <c r="AB210" i="25"/>
  <c r="AJ540" i="20" a="1"/>
  <c r="AJ540" i="20" s="1"/>
  <c r="AO551" i="20" a="1"/>
  <c r="AO551" i="20" s="1"/>
  <c r="AK547" i="20" a="1"/>
  <c r="AK547" i="20" s="1"/>
  <c r="AP553" i="20" a="1"/>
  <c r="AP553" i="20" s="1"/>
  <c r="AO554" i="20" a="1"/>
  <c r="AO554" i="20" s="1"/>
  <c r="AL290" i="25"/>
  <c r="AM289" i="25"/>
  <c r="AJ539" i="20" a="1"/>
  <c r="AJ539" i="20" s="1"/>
  <c r="AK545" i="20" a="1"/>
  <c r="AK545" i="20" s="1"/>
  <c r="AQ555" i="20" a="1"/>
  <c r="AQ555" i="20" s="1"/>
  <c r="AN291" i="25"/>
  <c r="AQ293" i="25"/>
  <c r="AQ556" i="20" a="1"/>
  <c r="AQ556" i="20" s="1"/>
  <c r="AL413" i="20" a="1"/>
  <c r="AL413" i="20" s="1"/>
  <c r="V266" i="25"/>
  <c r="AI543" i="20" a="1"/>
  <c r="AI543" i="20" s="1"/>
  <c r="AL541" i="20" a="1"/>
  <c r="AL541" i="20" s="1"/>
  <c r="AP552" i="20" a="1"/>
  <c r="AP552" i="20" s="1"/>
  <c r="AJ542" i="20" a="1"/>
  <c r="AJ542" i="20" s="1"/>
  <c r="AL544" i="20" a="1"/>
  <c r="AL544" i="20" s="1"/>
  <c r="AM549" i="20" a="1"/>
  <c r="AM549" i="20" s="1"/>
  <c r="AN292" i="25"/>
  <c r="AJ546" i="20" a="1"/>
  <c r="AJ546" i="20" s="1"/>
  <c r="AL548" i="20" a="1"/>
  <c r="AL548" i="20" s="1"/>
  <c r="AO550" i="20" a="1"/>
  <c r="AO550" i="20" s="1"/>
  <c r="AL345" i="20" a="1"/>
  <c r="AL345" i="20" s="1"/>
  <c r="V134" i="25"/>
  <c r="AQ488" i="20" a="1"/>
  <c r="AQ488" i="20" s="1"/>
  <c r="AK223" i="25"/>
  <c r="AQ226" i="25"/>
  <c r="AM224" i="25"/>
  <c r="AG563" i="20"/>
  <c r="AN222" i="25"/>
  <c r="AO225" i="25"/>
  <c r="AT559" i="20" a="1"/>
  <c r="AT559" i="20" s="1"/>
  <c r="AR557" i="20" a="1"/>
  <c r="AR557" i="20" s="1"/>
  <c r="AU560" i="20" a="1"/>
  <c r="AU560" i="20" s="1"/>
  <c r="AV561" i="20" a="1"/>
  <c r="AV561" i="20" s="1"/>
  <c r="AS558" i="20" a="1"/>
  <c r="AS558" i="20" s="1"/>
  <c r="AW562" i="20" a="1"/>
  <c r="AW562" i="20" s="1"/>
  <c r="AJ286" i="25"/>
  <c r="AK536" i="20" a="1"/>
  <c r="AK536" i="20" s="1"/>
  <c r="AG285" i="25"/>
  <c r="AI537" i="20" a="1"/>
  <c r="AI537" i="20" s="1"/>
  <c r="AK287" i="25"/>
  <c r="AK535" i="20" a="1"/>
  <c r="AK535" i="20" s="1"/>
  <c r="AG284" i="25"/>
  <c r="AJ538" i="20" a="1"/>
  <c r="AJ538" i="20" s="1"/>
  <c r="AJ510" i="20" a="1"/>
  <c r="AJ510" i="20" s="1"/>
  <c r="AP518" i="20" a="1"/>
  <c r="AP518" i="20" s="1"/>
  <c r="AJ507" i="20" a="1"/>
  <c r="AJ507" i="20" s="1"/>
  <c r="AN517" i="20" a="1"/>
  <c r="AN517" i="20" s="1"/>
  <c r="AK505" i="20" a="1"/>
  <c r="AK505" i="20" s="1"/>
  <c r="AK514" i="20" a="1"/>
  <c r="AK514" i="20" s="1"/>
  <c r="AR521" i="20" a="1"/>
  <c r="AR521" i="20" s="1"/>
  <c r="AI508" i="20" a="1"/>
  <c r="AI508" i="20" s="1"/>
  <c r="AL513" i="20" a="1"/>
  <c r="AL513" i="20" s="1"/>
  <c r="AJ509" i="20" a="1"/>
  <c r="AJ509" i="20" s="1"/>
  <c r="AL515" i="20" a="1"/>
  <c r="AL515" i="20" s="1"/>
  <c r="AK500" i="20" a="1"/>
  <c r="AK500" i="20" s="1"/>
  <c r="AH219" i="25"/>
  <c r="AI502" i="20" a="1"/>
  <c r="AI502" i="20" s="1"/>
  <c r="AH217" i="25"/>
  <c r="AK504" i="20" a="1"/>
  <c r="AK504" i="20" s="1"/>
  <c r="AG220" i="25"/>
  <c r="AG501" i="20" a="1"/>
  <c r="AG501" i="20" s="1"/>
  <c r="AG529" i="20" s="1"/>
  <c r="AH218" i="25"/>
  <c r="AJ503" i="20" a="1"/>
  <c r="AJ503" i="20" s="1"/>
  <c r="AL221" i="25"/>
  <c r="AP486" i="20" a="1"/>
  <c r="AP486" i="20" s="1"/>
  <c r="W267" i="25"/>
  <c r="AL412" i="20" a="1"/>
  <c r="AL412" i="20" s="1"/>
  <c r="AF281" i="25"/>
  <c r="AG398" i="20" a="1"/>
  <c r="AG398" i="20" s="1"/>
  <c r="Y270" i="25"/>
  <c r="AK409" i="20" a="1"/>
  <c r="AK409" i="20" s="1"/>
  <c r="AC278" i="25"/>
  <c r="AG401" i="20" a="1"/>
  <c r="AG401" i="20" s="1"/>
  <c r="Y273" i="25"/>
  <c r="AH406" i="20" a="1"/>
  <c r="AH406" i="20" s="1"/>
  <c r="Y274" i="25"/>
  <c r="AG405" i="20" a="1"/>
  <c r="AG405" i="20" s="1"/>
  <c r="Z272" i="25"/>
  <c r="AJ407" i="20" a="1"/>
  <c r="AJ407" i="20" s="1"/>
  <c r="Y271" i="25"/>
  <c r="AJ408" i="20" a="1"/>
  <c r="AJ408" i="20" s="1"/>
  <c r="V265" i="25"/>
  <c r="AN415" i="20" a="1"/>
  <c r="AN415" i="20" s="1"/>
  <c r="AO416" i="20" a="1"/>
  <c r="AO416" i="20" s="1"/>
  <c r="AP417" i="20" a="1"/>
  <c r="AP417" i="20" s="1"/>
  <c r="AQ418" i="20" a="1"/>
  <c r="AQ418" i="20" s="1"/>
  <c r="AS420" i="20" a="1"/>
  <c r="AS420" i="20" s="1"/>
  <c r="AW424" i="20" a="1"/>
  <c r="AW424" i="20" s="1"/>
  <c r="AV423" i="20" a="1"/>
  <c r="AV423" i="20" s="1"/>
  <c r="AM414" i="20" a="1"/>
  <c r="AM414" i="20" s="1"/>
  <c r="AT421" i="20" a="1"/>
  <c r="AT421" i="20" s="1"/>
  <c r="AR419" i="20" a="1"/>
  <c r="AR419" i="20" s="1"/>
  <c r="AU422" i="20" a="1"/>
  <c r="AU422" i="20" s="1"/>
  <c r="X269" i="25"/>
  <c r="AK410" i="20" a="1"/>
  <c r="AK410" i="20" s="1"/>
  <c r="V268" i="25"/>
  <c r="AJ411" i="20" a="1"/>
  <c r="AJ411" i="20" s="1"/>
  <c r="Y275" i="25"/>
  <c r="AF404" i="20" a="1"/>
  <c r="AF404" i="20" s="1"/>
  <c r="AA277" i="25"/>
  <c r="AF402" i="20" a="1"/>
  <c r="AF402" i="20" s="1"/>
  <c r="AC280" i="25"/>
  <c r="AE399" i="20" a="1"/>
  <c r="AE399" i="20" s="1"/>
  <c r="Y276" i="25"/>
  <c r="AE403" i="20" a="1"/>
  <c r="AE403" i="20" s="1"/>
  <c r="AE282" i="25"/>
  <c r="AE397" i="20" a="1"/>
  <c r="AE397" i="20" s="1"/>
  <c r="W136" i="25"/>
  <c r="AA279" i="25"/>
  <c r="AD400" i="20" a="1"/>
  <c r="AD400" i="20" s="1"/>
  <c r="AD425" i="20" s="1"/>
  <c r="AD726" i="20" s="1"/>
  <c r="AI340" i="20" a="1"/>
  <c r="AI340" i="20" s="1"/>
  <c r="AK343" i="20" a="1"/>
  <c r="AK343" i="20" s="1"/>
  <c r="AF283" i="25"/>
  <c r="AE396" i="20" a="1"/>
  <c r="AE396" i="20" s="1"/>
  <c r="AN483" i="20" a="1"/>
  <c r="AN483" i="20" s="1"/>
  <c r="X139" i="25"/>
  <c r="Z208" i="25"/>
  <c r="AG370" i="20" a="1"/>
  <c r="AG370" i="20" s="1"/>
  <c r="X206" i="25"/>
  <c r="AG372" i="20" a="1"/>
  <c r="AG372" i="20" s="1"/>
  <c r="Y203" i="25"/>
  <c r="AK375" i="20" a="1"/>
  <c r="AK375" i="20" s="1"/>
  <c r="X204" i="25"/>
  <c r="AI374" i="20" a="1"/>
  <c r="AI374" i="20" s="1"/>
  <c r="X200" i="25"/>
  <c r="AM378" i="20" a="1"/>
  <c r="AM378" i="20" s="1"/>
  <c r="X207" i="25"/>
  <c r="AF371" i="20" a="1"/>
  <c r="AF371" i="20" s="1"/>
  <c r="AB212" i="25"/>
  <c r="AE366" i="20" a="1"/>
  <c r="AE366" i="20" s="1"/>
  <c r="AA211" i="25"/>
  <c r="AE367" i="20" a="1"/>
  <c r="AE367" i="20" s="1"/>
  <c r="AD214" i="25"/>
  <c r="AE364" i="20" a="1"/>
  <c r="AE364" i="20" s="1"/>
  <c r="AB213" i="25"/>
  <c r="AD365" i="20" a="1"/>
  <c r="AD365" i="20" s="1"/>
  <c r="AD391" i="20" s="1"/>
  <c r="AD725" i="20" s="1"/>
  <c r="AG216" i="25"/>
  <c r="AF362" i="20" a="1"/>
  <c r="AF362" i="20" s="1"/>
  <c r="AN169" i="31"/>
  <c r="AP131" i="31"/>
  <c r="AO153" i="31"/>
  <c r="AL85" i="31"/>
  <c r="AK203" i="31" a="1"/>
  <c r="AK203" i="31" s="1"/>
  <c r="AK86" i="31"/>
  <c r="AM84" i="31"/>
  <c r="AM85" i="31" s="1"/>
  <c r="AM184" i="31"/>
  <c r="AM194" i="31" s="1"/>
  <c r="AN75" i="31"/>
  <c r="AN82" i="31"/>
  <c r="AP44" i="31"/>
  <c r="AO66" i="31"/>
  <c r="CI80" i="31"/>
  <c r="CE83" i="31"/>
  <c r="CG51" i="31" a="1"/>
  <c r="CG51" i="31" s="1"/>
  <c r="CG57" i="31" s="1"/>
  <c r="CH51" i="31" a="1"/>
  <c r="CH51" i="31" s="1"/>
  <c r="CH50" i="31" a="1"/>
  <c r="CH50" i="31" s="1"/>
  <c r="CK52" i="31" a="1"/>
  <c r="CK52" i="31" s="1"/>
  <c r="CJ54" i="31"/>
  <c r="CJ56" i="31"/>
  <c r="CJ52" i="31" a="1"/>
  <c r="CJ52" i="31" s="1"/>
  <c r="BP141" i="31"/>
  <c r="BP143" i="31"/>
  <c r="CI53" i="31"/>
  <c r="CI55" i="31"/>
  <c r="CF83" i="31"/>
  <c r="BP109" i="31"/>
  <c r="BP110" i="31"/>
  <c r="BP140" i="31"/>
  <c r="BP142" i="31"/>
  <c r="CH106" i="31"/>
  <c r="CH105" i="31"/>
  <c r="BQ95" i="31"/>
  <c r="AK481" i="20" a="1"/>
  <c r="AK481" i="20" s="1"/>
  <c r="AK473" i="20" a="1"/>
  <c r="AK473" i="20" s="1"/>
  <c r="AJ472" i="20" a="1"/>
  <c r="AJ472" i="20" s="1"/>
  <c r="AK157" i="25"/>
  <c r="AM482" i="20" a="1"/>
  <c r="AM482" i="20" s="1"/>
  <c r="AK471" i="20" a="1"/>
  <c r="AK471" i="20" s="1"/>
  <c r="AJ480" i="20" a="1"/>
  <c r="AJ480" i="20" s="1"/>
  <c r="AL158" i="25"/>
  <c r="AP487" i="20" a="1"/>
  <c r="AP487" i="20" s="1"/>
  <c r="AL476" i="20" a="1"/>
  <c r="AL476" i="20" s="1"/>
  <c r="AK475" i="20" a="1"/>
  <c r="AK475" i="20" s="1"/>
  <c r="AL478" i="20" a="1"/>
  <c r="AL478" i="20" s="1"/>
  <c r="AL479" i="20" a="1"/>
  <c r="AL479" i="20" s="1"/>
  <c r="AP161" i="25"/>
  <c r="AJ474" i="20" a="1"/>
  <c r="AJ474" i="20" s="1"/>
  <c r="AK477" i="20" a="1"/>
  <c r="AK477" i="20" s="1"/>
  <c r="AP160" i="25"/>
  <c r="AN159" i="25"/>
  <c r="AI155" i="25"/>
  <c r="AI467" i="20" a="1"/>
  <c r="AI467" i="20" s="1"/>
  <c r="AH153" i="25"/>
  <c r="AJ469" i="20" a="1"/>
  <c r="AJ469" i="20" s="1"/>
  <c r="AK156" i="25"/>
  <c r="AJ466" i="20" a="1"/>
  <c r="AJ466" i="20" s="1"/>
  <c r="AF152" i="25"/>
  <c r="AI470" i="20" a="1"/>
  <c r="AI470" i="20" s="1"/>
  <c r="AI154" i="25"/>
  <c r="AJ468" i="20" a="1"/>
  <c r="AJ468" i="20" s="1"/>
  <c r="V135" i="25"/>
  <c r="AK344" i="20" a="1"/>
  <c r="AK344" i="20" s="1"/>
  <c r="AC146" i="25"/>
  <c r="AG333" i="20" a="1"/>
  <c r="AG333" i="20" s="1"/>
  <c r="AC147" i="25"/>
  <c r="AF332" i="20" a="1"/>
  <c r="AF332" i="20" s="1"/>
  <c r="AA144" i="25"/>
  <c r="AG335" i="20" a="1"/>
  <c r="AG335" i="20" s="1"/>
  <c r="Z143" i="25"/>
  <c r="AG336" i="20" a="1"/>
  <c r="AG336" i="20" s="1"/>
  <c r="AC148" i="25"/>
  <c r="AE331" i="20" a="1"/>
  <c r="AE331" i="20" s="1"/>
  <c r="AA145" i="25"/>
  <c r="AF334" i="20" a="1"/>
  <c r="AF334" i="20" s="1"/>
  <c r="W141" i="25"/>
  <c r="AF338" i="20" a="1"/>
  <c r="AF338" i="20" s="1"/>
  <c r="AE149" i="25"/>
  <c r="AF330" i="20" a="1"/>
  <c r="AF330" i="20" s="1"/>
  <c r="AE150" i="25"/>
  <c r="AE329" i="20" a="1"/>
  <c r="AE329" i="20" s="1"/>
  <c r="X140" i="25"/>
  <c r="AH339" i="20" a="1"/>
  <c r="AH339" i="20" s="1"/>
  <c r="AG151" i="25"/>
  <c r="AF328" i="20" a="1"/>
  <c r="AF328" i="20" s="1"/>
  <c r="W142" i="25"/>
  <c r="AE337" i="20" a="1"/>
  <c r="AE337" i="20" s="1"/>
  <c r="AK341" i="20" l="1" a="1"/>
  <c r="AK341" i="20" s="1"/>
  <c r="AT524" i="20" a="1"/>
  <c r="AT524" i="20" s="1"/>
  <c r="AS385" i="20" a="1"/>
  <c r="AS385" i="20" s="1"/>
  <c r="AV388" i="20" a="1"/>
  <c r="AV388" i="20" s="1"/>
  <c r="AU525" i="20" a="1"/>
  <c r="AU525" i="20" s="1"/>
  <c r="AW527" i="20" a="1"/>
  <c r="AW527" i="20" s="1"/>
  <c r="AR384" i="20" a="1"/>
  <c r="AR384" i="20" s="1"/>
  <c r="AX528" i="20" a="1"/>
  <c r="AX528" i="20" s="1"/>
  <c r="Y138" i="25"/>
  <c r="AQ484" i="20" s="1" a="1"/>
  <c r="AQ484" i="20" s="1"/>
  <c r="AN380" i="20" a="1"/>
  <c r="AN380" i="20" s="1"/>
  <c r="AQ383" i="20" a="1"/>
  <c r="AQ383" i="20" s="1"/>
  <c r="AT386" i="20" a="1"/>
  <c r="AT386" i="20" s="1"/>
  <c r="AV526" i="20" a="1"/>
  <c r="AV526" i="20" s="1"/>
  <c r="AO381" i="20" a="1"/>
  <c r="AO381" i="20" s="1"/>
  <c r="W198" i="25"/>
  <c r="AR383" i="20" s="1" a="1"/>
  <c r="AR383" i="20" s="1"/>
  <c r="AU387" i="20" a="1"/>
  <c r="AU387" i="20" s="1"/>
  <c r="AP382" i="20" a="1"/>
  <c r="AP382" i="20" s="1"/>
  <c r="AX390" i="20" a="1"/>
  <c r="AX390" i="20" s="1"/>
  <c r="AS523" i="20" a="1"/>
  <c r="AS523" i="20" s="1"/>
  <c r="Y139" i="25"/>
  <c r="AP483" i="20" s="1" a="1"/>
  <c r="AP483" i="20" s="1"/>
  <c r="AO485" i="20" a="1"/>
  <c r="AO485" i="20" s="1"/>
  <c r="AQ486" i="20" a="1"/>
  <c r="AQ486" i="20" s="1"/>
  <c r="AL506" i="20" a="1"/>
  <c r="AL506" i="20" s="1"/>
  <c r="AG363" i="20" a="1"/>
  <c r="AG363" i="20" s="1"/>
  <c r="AG215" i="25"/>
  <c r="AQ520" i="20" a="1"/>
  <c r="AQ520" i="20" s="1"/>
  <c r="AL377" i="20" a="1"/>
  <c r="AL377" i="20" s="1"/>
  <c r="X201" i="25"/>
  <c r="AN346" i="20" a="1"/>
  <c r="AN346" i="20" s="1"/>
  <c r="AR350" i="20" a="1"/>
  <c r="AR350" i="20" s="1"/>
  <c r="AQ349" i="20" a="1"/>
  <c r="AQ349" i="20" s="1"/>
  <c r="AX494" i="20" a="1"/>
  <c r="AX494" i="20" s="1"/>
  <c r="W133" i="25"/>
  <c r="AV354" i="20" a="1"/>
  <c r="AV354" i="20" s="1"/>
  <c r="AW355" i="20" a="1"/>
  <c r="AW355" i="20" s="1"/>
  <c r="AS489" i="20" a="1"/>
  <c r="AS489" i="20" s="1"/>
  <c r="AM288" i="25"/>
  <c r="AM534" i="20" s="1" a="1"/>
  <c r="AM534" i="20" s="1"/>
  <c r="AT352" i="20" a="1"/>
  <c r="AT352" i="20" s="1"/>
  <c r="AX356" i="20" a="1"/>
  <c r="AX356" i="20" s="1"/>
  <c r="AW493" i="20" a="1"/>
  <c r="AW493" i="20" s="1"/>
  <c r="AT490" i="20" a="1"/>
  <c r="AT490" i="20" s="1"/>
  <c r="Z205" i="25"/>
  <c r="AO347" i="20" a="1"/>
  <c r="AO347" i="20" s="1"/>
  <c r="AP348" i="20" a="1"/>
  <c r="AP348" i="20" s="1"/>
  <c r="AJ373" i="20" a="1"/>
  <c r="AJ373" i="20" s="1"/>
  <c r="AU491" i="20" a="1"/>
  <c r="AU491" i="20" s="1"/>
  <c r="AV492" i="20" a="1"/>
  <c r="AV492" i="20" s="1"/>
  <c r="AO516" i="20" a="1"/>
  <c r="AO516" i="20" s="1"/>
  <c r="AS351" i="20" a="1"/>
  <c r="AS351" i="20" s="1"/>
  <c r="AU353" i="20" a="1"/>
  <c r="AU353" i="20" s="1"/>
  <c r="W137" i="25"/>
  <c r="AJ342" i="20" a="1"/>
  <c r="AJ342" i="20" s="1"/>
  <c r="AN512" i="20" a="1"/>
  <c r="AN512" i="20" s="1"/>
  <c r="AI369" i="20" a="1"/>
  <c r="AI369" i="20" s="1"/>
  <c r="AC209" i="25"/>
  <c r="AL343" i="20" a="1"/>
  <c r="AL343" i="20" s="1"/>
  <c r="AN379" i="20" a="1"/>
  <c r="AN379" i="20" s="1"/>
  <c r="X199" i="25"/>
  <c r="AS522" i="20" a="1"/>
  <c r="AS522" i="20" s="1"/>
  <c r="AR488" i="20" a="1"/>
  <c r="AR488" i="20" s="1"/>
  <c r="W134" i="25"/>
  <c r="AM345" i="20" a="1"/>
  <c r="AM345" i="20" s="1"/>
  <c r="AH368" i="20" a="1"/>
  <c r="AH368" i="20" s="1"/>
  <c r="AC210" i="25"/>
  <c r="AM511" i="20" a="1"/>
  <c r="AM511" i="20" s="1"/>
  <c r="X202" i="25"/>
  <c r="AK376" i="20" a="1"/>
  <c r="AK376" i="20" s="1"/>
  <c r="AP519" i="20" a="1"/>
  <c r="AP519" i="20" s="1"/>
  <c r="AO292" i="25"/>
  <c r="AK540" i="20" a="1"/>
  <c r="AK540" i="20" s="1"/>
  <c r="AQ553" i="20" a="1"/>
  <c r="AQ553" i="20" s="1"/>
  <c r="AM544" i="20" a="1"/>
  <c r="AM544" i="20" s="1"/>
  <c r="AK546" i="20" a="1"/>
  <c r="AK546" i="20" s="1"/>
  <c r="AQ552" i="20" a="1"/>
  <c r="AQ552" i="20" s="1"/>
  <c r="AR556" i="20" a="1"/>
  <c r="AR556" i="20" s="1"/>
  <c r="AM413" i="20" a="1"/>
  <c r="AM413" i="20" s="1"/>
  <c r="W266" i="25"/>
  <c r="AK542" i="20" a="1"/>
  <c r="AK542" i="20" s="1"/>
  <c r="AP551" i="20" a="1"/>
  <c r="AP551" i="20" s="1"/>
  <c r="AM541" i="20" a="1"/>
  <c r="AM541" i="20" s="1"/>
  <c r="AK539" i="20" a="1"/>
  <c r="AK539" i="20" s="1"/>
  <c r="AN289" i="25"/>
  <c r="AL545" i="20" a="1"/>
  <c r="AL545" i="20" s="1"/>
  <c r="AP550" i="20" a="1"/>
  <c r="AP550" i="20" s="1"/>
  <c r="AR555" i="20" a="1"/>
  <c r="AR555" i="20" s="1"/>
  <c r="AR293" i="25"/>
  <c r="AM290" i="25"/>
  <c r="AL547" i="20" a="1"/>
  <c r="AL547" i="20" s="1"/>
  <c r="AM548" i="20" a="1"/>
  <c r="AM548" i="20" s="1"/>
  <c r="AJ543" i="20" a="1"/>
  <c r="AJ543" i="20" s="1"/>
  <c r="AO291" i="25"/>
  <c r="AP554" i="20" a="1"/>
  <c r="AP554" i="20" s="1"/>
  <c r="AN549" i="20" a="1"/>
  <c r="AN549" i="20" s="1"/>
  <c r="AJ340" i="20" a="1"/>
  <c r="AJ340" i="20" s="1"/>
  <c r="X136" i="25"/>
  <c r="AO222" i="25"/>
  <c r="AH563" i="20"/>
  <c r="AN224" i="25"/>
  <c r="AR226" i="25"/>
  <c r="AL223" i="25"/>
  <c r="AP225" i="25"/>
  <c r="AL287" i="25"/>
  <c r="AL535" i="20" a="1"/>
  <c r="AL535" i="20" s="1"/>
  <c r="AH285" i="25"/>
  <c r="AJ537" i="20" a="1"/>
  <c r="AJ537" i="20" s="1"/>
  <c r="AK286" i="25"/>
  <c r="AL536" i="20" a="1"/>
  <c r="AL536" i="20" s="1"/>
  <c r="AT558" i="20" a="1"/>
  <c r="AT558" i="20" s="1"/>
  <c r="AU559" i="20" a="1"/>
  <c r="AU559" i="20" s="1"/>
  <c r="AV560" i="20" a="1"/>
  <c r="AV560" i="20" s="1"/>
  <c r="AS557" i="20" a="1"/>
  <c r="AS557" i="20" s="1"/>
  <c r="AW561" i="20" a="1"/>
  <c r="AW561" i="20" s="1"/>
  <c r="AX562" i="20" a="1"/>
  <c r="AX562" i="20" s="1"/>
  <c r="AH284" i="25"/>
  <c r="AK538" i="20" a="1"/>
  <c r="AK538" i="20" s="1"/>
  <c r="AS521" i="20" a="1"/>
  <c r="AS521" i="20" s="1"/>
  <c r="AK510" i="20" a="1"/>
  <c r="AK510" i="20" s="1"/>
  <c r="AO517" i="20" a="1"/>
  <c r="AO517" i="20" s="1"/>
  <c r="AK509" i="20" a="1"/>
  <c r="AK509" i="20" s="1"/>
  <c r="AL514" i="20" a="1"/>
  <c r="AL514" i="20" s="1"/>
  <c r="AQ518" i="20" a="1"/>
  <c r="AQ518" i="20" s="1"/>
  <c r="AM513" i="20" a="1"/>
  <c r="AM513" i="20" s="1"/>
  <c r="AK507" i="20" a="1"/>
  <c r="AK507" i="20" s="1"/>
  <c r="AM515" i="20" a="1"/>
  <c r="AM515" i="20" s="1"/>
  <c r="AL505" i="20" a="1"/>
  <c r="AL505" i="20" s="1"/>
  <c r="AL500" i="20" a="1"/>
  <c r="AL500" i="20" s="1"/>
  <c r="AJ508" i="20" a="1"/>
  <c r="AJ508" i="20" s="1"/>
  <c r="AH220" i="25"/>
  <c r="AH501" i="20" a="1"/>
  <c r="AH501" i="20" s="1"/>
  <c r="AH529" i="20" s="1"/>
  <c r="AI217" i="25"/>
  <c r="AL504" i="20" a="1"/>
  <c r="AL504" i="20" s="1"/>
  <c r="AI218" i="25"/>
  <c r="AK503" i="20" a="1"/>
  <c r="AK503" i="20" s="1"/>
  <c r="AI219" i="25"/>
  <c r="AJ502" i="20" a="1"/>
  <c r="AJ502" i="20" s="1"/>
  <c r="AM221" i="25"/>
  <c r="AO483" i="20" a="1"/>
  <c r="AO483" i="20" s="1"/>
  <c r="W268" i="25"/>
  <c r="AK411" i="20" a="1"/>
  <c r="AK411" i="20" s="1"/>
  <c r="Z274" i="25"/>
  <c r="AH405" i="20" a="1"/>
  <c r="AH405" i="20" s="1"/>
  <c r="Y269" i="25"/>
  <c r="AL410" i="20" a="1"/>
  <c r="AL410" i="20" s="1"/>
  <c r="Z273" i="25"/>
  <c r="AI406" i="20" a="1"/>
  <c r="AI406" i="20" s="1"/>
  <c r="AD278" i="25"/>
  <c r="AH401" i="20" a="1"/>
  <c r="AH401" i="20" s="1"/>
  <c r="W265" i="25"/>
  <c r="AN414" i="20" a="1"/>
  <c r="AN414" i="20" s="1"/>
  <c r="AO415" i="20" a="1"/>
  <c r="AO415" i="20" s="1"/>
  <c r="AP416" i="20" a="1"/>
  <c r="AP416" i="20" s="1"/>
  <c r="AQ417" i="20" a="1"/>
  <c r="AQ417" i="20" s="1"/>
  <c r="AR418" i="20" a="1"/>
  <c r="AR418" i="20" s="1"/>
  <c r="AT420" i="20" a="1"/>
  <c r="AT420" i="20" s="1"/>
  <c r="AW423" i="20" a="1"/>
  <c r="AW423" i="20" s="1"/>
  <c r="AX424" i="20" a="1"/>
  <c r="AX424" i="20" s="1"/>
  <c r="AU421" i="20" a="1"/>
  <c r="AU421" i="20" s="1"/>
  <c r="AV422" i="20" a="1"/>
  <c r="AV422" i="20" s="1"/>
  <c r="AS419" i="20" a="1"/>
  <c r="AS419" i="20" s="1"/>
  <c r="Z270" i="25"/>
  <c r="AL409" i="20" a="1"/>
  <c r="AL409" i="20" s="1"/>
  <c r="AB277" i="25"/>
  <c r="AG402" i="20" a="1"/>
  <c r="AG402" i="20" s="1"/>
  <c r="Z271" i="25"/>
  <c r="AK408" i="20" a="1"/>
  <c r="AK408" i="20" s="1"/>
  <c r="AG281" i="25"/>
  <c r="AH398" i="20" a="1"/>
  <c r="AH398" i="20" s="1"/>
  <c r="Z275" i="25"/>
  <c r="AG404" i="20" a="1"/>
  <c r="AG404" i="20" s="1"/>
  <c r="AA272" i="25"/>
  <c r="AK407" i="20" a="1"/>
  <c r="AK407" i="20" s="1"/>
  <c r="X267" i="25"/>
  <c r="AM412" i="20" a="1"/>
  <c r="AM412" i="20" s="1"/>
  <c r="AF282" i="25"/>
  <c r="AF397" i="20" a="1"/>
  <c r="AF397" i="20" s="1"/>
  <c r="Z276" i="25"/>
  <c r="AF403" i="20" a="1"/>
  <c r="AF403" i="20" s="1"/>
  <c r="AD280" i="25"/>
  <c r="AF399" i="20" a="1"/>
  <c r="AF399" i="20" s="1"/>
  <c r="AB279" i="25"/>
  <c r="AE400" i="20" a="1"/>
  <c r="AE400" i="20" s="1"/>
  <c r="AE425" i="20" s="1"/>
  <c r="AE726" i="20" s="1"/>
  <c r="AG283" i="25"/>
  <c r="AF396" i="20" a="1"/>
  <c r="AF396" i="20" s="1"/>
  <c r="AG362" i="20" a="1"/>
  <c r="AG362" i="20" s="1"/>
  <c r="Y200" i="25"/>
  <c r="AN378" i="20" a="1"/>
  <c r="AN378" i="20" s="1"/>
  <c r="Y206" i="25"/>
  <c r="AH372" i="20" a="1"/>
  <c r="AH372" i="20" s="1"/>
  <c r="Y204" i="25"/>
  <c r="AJ374" i="20" a="1"/>
  <c r="AJ374" i="20" s="1"/>
  <c r="Y207" i="25"/>
  <c r="AG371" i="20" a="1"/>
  <c r="AG371" i="20" s="1"/>
  <c r="Z203" i="25"/>
  <c r="AL375" i="20" a="1"/>
  <c r="AL375" i="20" s="1"/>
  <c r="AA208" i="25"/>
  <c r="AH370" i="20" a="1"/>
  <c r="AH370" i="20" s="1"/>
  <c r="AE214" i="25"/>
  <c r="AF364" i="20" a="1"/>
  <c r="AF364" i="20" s="1"/>
  <c r="AB211" i="25"/>
  <c r="AF367" i="20" a="1"/>
  <c r="AF367" i="20" s="1"/>
  <c r="AC212" i="25"/>
  <c r="AF366" i="20" a="1"/>
  <c r="AF366" i="20" s="1"/>
  <c r="AC213" i="25"/>
  <c r="AE365" i="20" a="1"/>
  <c r="AE365" i="20" s="1"/>
  <c r="AE391" i="20" s="1"/>
  <c r="AE725" i="20" s="1"/>
  <c r="AH216" i="25"/>
  <c r="CH57" i="31"/>
  <c r="AQ131" i="31"/>
  <c r="AP153" i="31"/>
  <c r="AO75" i="31"/>
  <c r="AO82" i="31"/>
  <c r="AO84" i="31" s="1"/>
  <c r="AO85" i="31" s="1"/>
  <c r="AQ44" i="31"/>
  <c r="AP66" i="31"/>
  <c r="AN84" i="31"/>
  <c r="AN184" i="31"/>
  <c r="AN194" i="31" s="1"/>
  <c r="AL203" i="31" a="1"/>
  <c r="AL203" i="31" s="1"/>
  <c r="AL86" i="31"/>
  <c r="CJ80" i="31"/>
  <c r="CI51" i="31" a="1"/>
  <c r="CI51" i="31" s="1"/>
  <c r="CI106" i="31"/>
  <c r="CJ53" i="31"/>
  <c r="CJ55" i="31"/>
  <c r="BQ141" i="31"/>
  <c r="BQ143" i="31"/>
  <c r="BQ109" i="31"/>
  <c r="BQ110" i="31"/>
  <c r="BQ140" i="31"/>
  <c r="BQ142" i="31"/>
  <c r="CK54" i="31"/>
  <c r="CK56" i="31"/>
  <c r="CH79" i="31"/>
  <c r="CI105" i="31"/>
  <c r="CG79" i="31"/>
  <c r="BR95" i="31"/>
  <c r="AN482" i="20" a="1"/>
  <c r="AN482" i="20" s="1"/>
  <c r="AL481" i="20" a="1"/>
  <c r="AL481" i="20" s="1"/>
  <c r="AL475" i="20" a="1"/>
  <c r="AL475" i="20" s="1"/>
  <c r="AK472" i="20" a="1"/>
  <c r="AK472" i="20" s="1"/>
  <c r="AM476" i="20" a="1"/>
  <c r="AM476" i="20" s="1"/>
  <c r="AQ161" i="25"/>
  <c r="AK480" i="20" a="1"/>
  <c r="AK480" i="20" s="1"/>
  <c r="AL477" i="20" a="1"/>
  <c r="AL477" i="20" s="1"/>
  <c r="AM479" i="20" a="1"/>
  <c r="AM479" i="20" s="1"/>
  <c r="AQ487" i="20" a="1"/>
  <c r="AQ487" i="20" s="1"/>
  <c r="AO159" i="25"/>
  <c r="AL471" i="20" a="1"/>
  <c r="AL471" i="20" s="1"/>
  <c r="AL473" i="20" a="1"/>
  <c r="AL473" i="20" s="1"/>
  <c r="AK474" i="20" a="1"/>
  <c r="AK474" i="20" s="1"/>
  <c r="AM478" i="20" a="1"/>
  <c r="AM478" i="20" s="1"/>
  <c r="AQ160" i="25"/>
  <c r="AM158" i="25"/>
  <c r="AL157" i="25"/>
  <c r="AL156" i="25"/>
  <c r="AK466" i="20" a="1"/>
  <c r="AK466" i="20" s="1"/>
  <c r="AI153" i="25"/>
  <c r="AK469" i="20" a="1"/>
  <c r="AK469" i="20" s="1"/>
  <c r="AJ154" i="25"/>
  <c r="AK468" i="20" a="1"/>
  <c r="AK468" i="20" s="1"/>
  <c r="AG152" i="25"/>
  <c r="AJ470" i="20" a="1"/>
  <c r="AJ470" i="20" s="1"/>
  <c r="AJ155" i="25"/>
  <c r="AJ467" i="20" a="1"/>
  <c r="AJ467" i="20" s="1"/>
  <c r="AH151" i="25"/>
  <c r="AG328" i="20" a="1"/>
  <c r="AG328" i="20" s="1"/>
  <c r="AF149" i="25"/>
  <c r="AG330" i="20" a="1"/>
  <c r="AG330" i="20" s="1"/>
  <c r="AD148" i="25"/>
  <c r="AF331" i="20" a="1"/>
  <c r="AF331" i="20" s="1"/>
  <c r="AB144" i="25"/>
  <c r="AH335" i="20" a="1"/>
  <c r="AH335" i="20" s="1"/>
  <c r="Y140" i="25"/>
  <c r="AI339" i="20" a="1"/>
  <c r="AI339" i="20" s="1"/>
  <c r="X141" i="25"/>
  <c r="AG338" i="20" a="1"/>
  <c r="AG338" i="20" s="1"/>
  <c r="AD147" i="25"/>
  <c r="AG332" i="20" a="1"/>
  <c r="AG332" i="20" s="1"/>
  <c r="AF150" i="25"/>
  <c r="AF329" i="20" a="1"/>
  <c r="AF329" i="20" s="1"/>
  <c r="AD146" i="25"/>
  <c r="AH333" i="20" a="1"/>
  <c r="AH333" i="20" s="1"/>
  <c r="X142" i="25"/>
  <c r="AF337" i="20" a="1"/>
  <c r="AF337" i="20" s="1"/>
  <c r="AB145" i="25"/>
  <c r="AG334" i="20" a="1"/>
  <c r="AG334" i="20" s="1"/>
  <c r="AA143" i="25"/>
  <c r="AH336" i="20" a="1"/>
  <c r="AH336" i="20" s="1"/>
  <c r="W135" i="25"/>
  <c r="AL344" i="20" a="1"/>
  <c r="AL344" i="20" s="1"/>
  <c r="AO203" i="31" l="1" a="1"/>
  <c r="AO203" i="31" s="1"/>
  <c r="AL341" i="20" a="1"/>
  <c r="AL341" i="20" s="1"/>
  <c r="Z138" i="25"/>
  <c r="AA138" i="25" s="1"/>
  <c r="AY390" i="20" a="1"/>
  <c r="AY390" i="20" s="1"/>
  <c r="AW388" i="20" a="1"/>
  <c r="AW388" i="20" s="1"/>
  <c r="AP381" i="20" a="1"/>
  <c r="AP381" i="20" s="1"/>
  <c r="AV525" i="20" a="1"/>
  <c r="AV525" i="20" s="1"/>
  <c r="AQ382" i="20" a="1"/>
  <c r="AQ382" i="20" s="1"/>
  <c r="AU524" i="20" a="1"/>
  <c r="AU524" i="20" s="1"/>
  <c r="AX389" i="20" a="1"/>
  <c r="AX389" i="20" s="1"/>
  <c r="AW526" i="20" a="1"/>
  <c r="AW526" i="20" s="1"/>
  <c r="AS384" i="20" a="1"/>
  <c r="AS384" i="20" s="1"/>
  <c r="AU386" i="20" a="1"/>
  <c r="AU386" i="20" s="1"/>
  <c r="X198" i="25"/>
  <c r="AV524" i="20" s="1" a="1"/>
  <c r="AV524" i="20" s="1"/>
  <c r="AT385" i="20" a="1"/>
  <c r="AT385" i="20" s="1"/>
  <c r="AT523" i="20" a="1"/>
  <c r="AT523" i="20" s="1"/>
  <c r="AX527" i="20" a="1"/>
  <c r="AX527" i="20" s="1"/>
  <c r="AO380" i="20" a="1"/>
  <c r="AO380" i="20" s="1"/>
  <c r="AV387" i="20" a="1"/>
  <c r="AV387" i="20" s="1"/>
  <c r="AY528" i="20" a="1"/>
  <c r="AY528" i="20" s="1"/>
  <c r="AK340" i="20" a="1"/>
  <c r="AK340" i="20" s="1"/>
  <c r="Z139" i="25"/>
  <c r="AL340" i="20" s="1" a="1"/>
  <c r="AL340" i="20" s="1"/>
  <c r="AP485" i="20" a="1"/>
  <c r="AP485" i="20" s="1"/>
  <c r="AN345" i="20" a="1"/>
  <c r="AN345" i="20" s="1"/>
  <c r="Y136" i="25"/>
  <c r="Z136" i="25" s="1"/>
  <c r="AW354" i="20" a="1"/>
  <c r="AW354" i="20" s="1"/>
  <c r="AH363" i="20" a="1"/>
  <c r="AH363" i="20" s="1"/>
  <c r="AH215" i="25"/>
  <c r="AM506" i="20" a="1"/>
  <c r="AM506" i="20" s="1"/>
  <c r="AR349" i="20" a="1"/>
  <c r="AR349" i="20" s="1"/>
  <c r="AX355" i="20" a="1"/>
  <c r="AX355" i="20" s="1"/>
  <c r="AA205" i="25"/>
  <c r="AX493" i="20" a="1"/>
  <c r="AX493" i="20" s="1"/>
  <c r="AM377" i="20" a="1"/>
  <c r="AM377" i="20" s="1"/>
  <c r="AR520" i="20" a="1"/>
  <c r="AR520" i="20" s="1"/>
  <c r="Y201" i="25"/>
  <c r="AQ348" i="20" a="1"/>
  <c r="AQ348" i="20" s="1"/>
  <c r="AT351" i="20" a="1"/>
  <c r="AT351" i="20" s="1"/>
  <c r="AU490" i="20" a="1"/>
  <c r="AU490" i="20" s="1"/>
  <c r="AY494" i="20" a="1"/>
  <c r="AY494" i="20" s="1"/>
  <c r="AU352" i="20" a="1"/>
  <c r="AU352" i="20" s="1"/>
  <c r="AV353" i="20" a="1"/>
  <c r="AV353" i="20" s="1"/>
  <c r="AV491" i="20" a="1"/>
  <c r="AV491" i="20" s="1"/>
  <c r="X133" i="25"/>
  <c r="AO346" i="20" a="1"/>
  <c r="AO346" i="20" s="1"/>
  <c r="AS350" i="20" a="1"/>
  <c r="AS350" i="20" s="1"/>
  <c r="AY356" i="20" a="1"/>
  <c r="AY356" i="20" s="1"/>
  <c r="AP347" i="20" a="1"/>
  <c r="AP347" i="20" s="1"/>
  <c r="AW492" i="20" a="1"/>
  <c r="AW492" i="20" s="1"/>
  <c r="AT489" i="20" a="1"/>
  <c r="AT489" i="20" s="1"/>
  <c r="AN288" i="25"/>
  <c r="AO512" i="20" a="1"/>
  <c r="AO512" i="20" s="1"/>
  <c r="AK342" i="20" a="1"/>
  <c r="AK342" i="20" s="1"/>
  <c r="AK373" i="20" a="1"/>
  <c r="AK373" i="20" s="1"/>
  <c r="AP516" i="20" a="1"/>
  <c r="AP516" i="20" s="1"/>
  <c r="X137" i="25"/>
  <c r="AD209" i="25"/>
  <c r="AJ369" i="20" a="1"/>
  <c r="AJ369" i="20" s="1"/>
  <c r="AO379" i="20" a="1"/>
  <c r="AO379" i="20" s="1"/>
  <c r="X134" i="25"/>
  <c r="AS488" i="20" a="1"/>
  <c r="AS488" i="20" s="1"/>
  <c r="AT522" i="20" a="1"/>
  <c r="AT522" i="20" s="1"/>
  <c r="AN511" i="20" a="1"/>
  <c r="AN511" i="20" s="1"/>
  <c r="AI368" i="20" a="1"/>
  <c r="AI368" i="20" s="1"/>
  <c r="AD210" i="25"/>
  <c r="Y199" i="25"/>
  <c r="AL376" i="20" a="1"/>
  <c r="AL376" i="20" s="1"/>
  <c r="AQ519" i="20" a="1"/>
  <c r="AQ519" i="20" s="1"/>
  <c r="Y202" i="25"/>
  <c r="AL542" i="20" a="1"/>
  <c r="AL542" i="20" s="1"/>
  <c r="AN541" i="20" a="1"/>
  <c r="AN541" i="20" s="1"/>
  <c r="AO549" i="20" a="1"/>
  <c r="AO549" i="20" s="1"/>
  <c r="AS556" i="20" a="1"/>
  <c r="AS556" i="20" s="1"/>
  <c r="X266" i="25"/>
  <c r="AN413" i="20" a="1"/>
  <c r="AN413" i="20" s="1"/>
  <c r="AL546" i="20" a="1"/>
  <c r="AL546" i="20" s="1"/>
  <c r="AQ551" i="20" a="1"/>
  <c r="AQ551" i="20" s="1"/>
  <c r="AR553" i="20" a="1"/>
  <c r="AR553" i="20" s="1"/>
  <c r="AO289" i="25"/>
  <c r="AL540" i="20" a="1"/>
  <c r="AL540" i="20" s="1"/>
  <c r="AM545" i="20" a="1"/>
  <c r="AM545" i="20" s="1"/>
  <c r="AN548" i="20" a="1"/>
  <c r="AN548" i="20" s="1"/>
  <c r="AN290" i="25"/>
  <c r="AS555" i="20" a="1"/>
  <c r="AS555" i="20" s="1"/>
  <c r="AR552" i="20" a="1"/>
  <c r="AR552" i="20" s="1"/>
  <c r="AQ554" i="20" a="1"/>
  <c r="AQ554" i="20" s="1"/>
  <c r="AS293" i="25"/>
  <c r="AQ550" i="20" a="1"/>
  <c r="AQ550" i="20" s="1"/>
  <c r="AP291" i="25"/>
  <c r="AK543" i="20" a="1"/>
  <c r="AK543" i="20" s="1"/>
  <c r="AM547" i="20" a="1"/>
  <c r="AM547" i="20" s="1"/>
  <c r="AN544" i="20" a="1"/>
  <c r="AN544" i="20" s="1"/>
  <c r="AP292" i="25"/>
  <c r="AR486" i="20" a="1"/>
  <c r="AR486" i="20" s="1"/>
  <c r="AM343" i="20" a="1"/>
  <c r="AM343" i="20" s="1"/>
  <c r="AM223" i="25"/>
  <c r="AI563" i="20"/>
  <c r="AS226" i="25"/>
  <c r="AO224" i="25"/>
  <c r="AP222" i="25"/>
  <c r="AQ225" i="25"/>
  <c r="AT557" i="20" a="1"/>
  <c r="AT557" i="20" s="1"/>
  <c r="AU558" i="20" a="1"/>
  <c r="AU558" i="20" s="1"/>
  <c r="AY562" i="20" a="1"/>
  <c r="AY562" i="20" s="1"/>
  <c r="AW560" i="20" a="1"/>
  <c r="AW560" i="20" s="1"/>
  <c r="AX561" i="20" a="1"/>
  <c r="AX561" i="20" s="1"/>
  <c r="AV559" i="20" a="1"/>
  <c r="AV559" i="20" s="1"/>
  <c r="AG396" i="20" a="1"/>
  <c r="AG396" i="20" s="1"/>
  <c r="AL539" i="20" a="1"/>
  <c r="AL539" i="20" s="1"/>
  <c r="AL286" i="25"/>
  <c r="AM536" i="20" a="1"/>
  <c r="AM536" i="20" s="1"/>
  <c r="AI285" i="25"/>
  <c r="AK537" i="20" a="1"/>
  <c r="AK537" i="20" s="1"/>
  <c r="AI284" i="25"/>
  <c r="AL538" i="20" a="1"/>
  <c r="AL538" i="20" s="1"/>
  <c r="AM287" i="25"/>
  <c r="AM535" i="20" a="1"/>
  <c r="AM535" i="20" s="1"/>
  <c r="AM505" i="20" a="1"/>
  <c r="AM505" i="20" s="1"/>
  <c r="AR518" i="20" a="1"/>
  <c r="AR518" i="20" s="1"/>
  <c r="AL507" i="20" a="1"/>
  <c r="AL507" i="20" s="1"/>
  <c r="AK508" i="20" a="1"/>
  <c r="AK508" i="20" s="1"/>
  <c r="AM514" i="20" a="1"/>
  <c r="AM514" i="20" s="1"/>
  <c r="AP517" i="20" a="1"/>
  <c r="AP517" i="20" s="1"/>
  <c r="AL509" i="20" a="1"/>
  <c r="AL509" i="20" s="1"/>
  <c r="AN515" i="20" a="1"/>
  <c r="AN515" i="20" s="1"/>
  <c r="AN513" i="20" a="1"/>
  <c r="AN513" i="20" s="1"/>
  <c r="AL510" i="20" a="1"/>
  <c r="AL510" i="20" s="1"/>
  <c r="AT521" i="20" a="1"/>
  <c r="AT521" i="20" s="1"/>
  <c r="AM500" i="20" a="1"/>
  <c r="AM500" i="20" s="1"/>
  <c r="AJ218" i="25"/>
  <c r="AL503" i="20" a="1"/>
  <c r="AL503" i="20" s="1"/>
  <c r="AJ217" i="25"/>
  <c r="AM504" i="20" a="1"/>
  <c r="AM504" i="20" s="1"/>
  <c r="AI220" i="25"/>
  <c r="AI501" i="20" a="1"/>
  <c r="AI501" i="20" s="1"/>
  <c r="AI529" i="20" s="1"/>
  <c r="AJ219" i="25"/>
  <c r="AK502" i="20" a="1"/>
  <c r="AK502" i="20" s="1"/>
  <c r="AN221" i="25"/>
  <c r="AB272" i="25"/>
  <c r="AL407" i="20" a="1"/>
  <c r="AL407" i="20" s="1"/>
  <c r="AA275" i="25"/>
  <c r="AH404" i="20" a="1"/>
  <c r="AH404" i="20" s="1"/>
  <c r="AE278" i="25"/>
  <c r="AI401" i="20" a="1"/>
  <c r="AI401" i="20" s="1"/>
  <c r="AE280" i="25"/>
  <c r="AG399" i="20" a="1"/>
  <c r="AG399" i="20" s="1"/>
  <c r="AH281" i="25"/>
  <c r="AI398" i="20" a="1"/>
  <c r="AI398" i="20" s="1"/>
  <c r="AA273" i="25"/>
  <c r="AJ406" i="20" a="1"/>
  <c r="AJ406" i="20" s="1"/>
  <c r="AA276" i="25"/>
  <c r="AG403" i="20" a="1"/>
  <c r="AG403" i="20" s="1"/>
  <c r="AA271" i="25"/>
  <c r="AL408" i="20" a="1"/>
  <c r="AL408" i="20" s="1"/>
  <c r="Z269" i="25"/>
  <c r="AM410" i="20" a="1"/>
  <c r="AM410" i="20" s="1"/>
  <c r="AG282" i="25"/>
  <c r="AG397" i="20" a="1"/>
  <c r="AG397" i="20" s="1"/>
  <c r="AC277" i="25"/>
  <c r="AH402" i="20" a="1"/>
  <c r="AH402" i="20" s="1"/>
  <c r="AA274" i="25"/>
  <c r="AI405" i="20" a="1"/>
  <c r="AI405" i="20" s="1"/>
  <c r="Y267" i="25"/>
  <c r="AN412" i="20" a="1"/>
  <c r="AN412" i="20" s="1"/>
  <c r="AA270" i="25"/>
  <c r="AM409" i="20" a="1"/>
  <c r="AM409" i="20" s="1"/>
  <c r="X265" i="25"/>
  <c r="AO414" i="20" a="1"/>
  <c r="AO414" i="20" s="1"/>
  <c r="AP415" i="20" a="1"/>
  <c r="AP415" i="20" s="1"/>
  <c r="AQ416" i="20" a="1"/>
  <c r="AQ416" i="20" s="1"/>
  <c r="AR417" i="20" a="1"/>
  <c r="AR417" i="20" s="1"/>
  <c r="AW422" i="20" a="1"/>
  <c r="AW422" i="20" s="1"/>
  <c r="AU420" i="20" a="1"/>
  <c r="AU420" i="20" s="1"/>
  <c r="AX423" i="20" a="1"/>
  <c r="AX423" i="20" s="1"/>
  <c r="AY424" i="20" a="1"/>
  <c r="AY424" i="20" s="1"/>
  <c r="AV421" i="20" a="1"/>
  <c r="AV421" i="20" s="1"/>
  <c r="AT419" i="20" a="1"/>
  <c r="AT419" i="20" s="1"/>
  <c r="AS418" i="20" a="1"/>
  <c r="AS418" i="20" s="1"/>
  <c r="X268" i="25"/>
  <c r="AL411" i="20" a="1"/>
  <c r="AL411" i="20" s="1"/>
  <c r="AC279" i="25"/>
  <c r="AF400" i="20" a="1"/>
  <c r="AF400" i="20" s="1"/>
  <c r="AF425" i="20" s="1"/>
  <c r="AH283" i="25"/>
  <c r="AH362" i="20" a="1"/>
  <c r="AH362" i="20" s="1"/>
  <c r="AA203" i="25"/>
  <c r="AM375" i="20" a="1"/>
  <c r="AM375" i="20" s="1"/>
  <c r="Z207" i="25"/>
  <c r="AH371" i="20" a="1"/>
  <c r="AH371" i="20" s="1"/>
  <c r="Z204" i="25"/>
  <c r="AK374" i="20" a="1"/>
  <c r="AK374" i="20" s="1"/>
  <c r="AD212" i="25"/>
  <c r="AG366" i="20" a="1"/>
  <c r="AG366" i="20" s="1"/>
  <c r="Z206" i="25"/>
  <c r="AI372" i="20" a="1"/>
  <c r="AI372" i="20" s="1"/>
  <c r="AC211" i="25"/>
  <c r="AG367" i="20" a="1"/>
  <c r="AG367" i="20" s="1"/>
  <c r="Z200" i="25"/>
  <c r="AO378" i="20" a="1"/>
  <c r="AO378" i="20" s="1"/>
  <c r="AF214" i="25"/>
  <c r="AG364" i="20" a="1"/>
  <c r="AG364" i="20" s="1"/>
  <c r="AB208" i="25"/>
  <c r="AI370" i="20" a="1"/>
  <c r="AI370" i="20" s="1"/>
  <c r="AD213" i="25"/>
  <c r="AF365" i="20" a="1"/>
  <c r="AF365" i="20" s="1"/>
  <c r="AF391" i="20" s="1"/>
  <c r="AI216" i="25"/>
  <c r="AR131" i="31"/>
  <c r="AQ153" i="31"/>
  <c r="AP75" i="31"/>
  <c r="AP82" i="31"/>
  <c r="AP84" i="31" s="1"/>
  <c r="AP85" i="31" s="1"/>
  <c r="AR44" i="31"/>
  <c r="AQ66" i="31"/>
  <c r="AO86" i="31"/>
  <c r="AN85" i="31"/>
  <c r="AM203" i="31" a="1"/>
  <c r="AM203" i="31" s="1"/>
  <c r="AM86" i="31"/>
  <c r="CK80" i="31"/>
  <c r="CG83" i="31"/>
  <c r="CK53" i="31"/>
  <c r="CK55" i="31"/>
  <c r="BR141" i="31"/>
  <c r="BR143" i="31"/>
  <c r="BR109" i="31"/>
  <c r="BR110" i="31"/>
  <c r="BR140" i="31"/>
  <c r="BR142" i="31"/>
  <c r="CI50" i="31" a="1"/>
  <c r="CI50" i="31" s="1"/>
  <c r="CI57" i="31" s="1"/>
  <c r="CJ51" i="31" a="1"/>
  <c r="CJ51" i="31" s="1"/>
  <c r="CJ105" i="31"/>
  <c r="CJ106" i="31"/>
  <c r="CM52" i="31" a="1"/>
  <c r="CM52" i="31" s="1"/>
  <c r="CL54" i="31"/>
  <c r="CL56" i="31"/>
  <c r="CL52" i="31" a="1"/>
  <c r="CL52" i="31" s="1"/>
  <c r="CH83" i="31"/>
  <c r="BS95" i="31"/>
  <c r="AM477" i="20" a="1"/>
  <c r="AM477" i="20" s="1"/>
  <c r="AO482" i="20" a="1"/>
  <c r="AO482" i="20" s="1"/>
  <c r="AM471" i="20" a="1"/>
  <c r="AM471" i="20" s="1"/>
  <c r="AP159" i="25"/>
  <c r="AM475" i="20" a="1"/>
  <c r="AM475" i="20" s="1"/>
  <c r="AN478" i="20" a="1"/>
  <c r="AN478" i="20" s="1"/>
  <c r="AM157" i="25"/>
  <c r="AR487" i="20" a="1"/>
  <c r="AR487" i="20" s="1"/>
  <c r="AL480" i="20" a="1"/>
  <c r="AL480" i="20" s="1"/>
  <c r="AL472" i="20" a="1"/>
  <c r="AL472" i="20" s="1"/>
  <c r="AL474" i="20" a="1"/>
  <c r="AL474" i="20" s="1"/>
  <c r="AN158" i="25"/>
  <c r="AN479" i="20" a="1"/>
  <c r="AN479" i="20" s="1"/>
  <c r="AN476" i="20" a="1"/>
  <c r="AN476" i="20" s="1"/>
  <c r="AM481" i="20" a="1"/>
  <c r="AM481" i="20" s="1"/>
  <c r="AM473" i="20" a="1"/>
  <c r="AM473" i="20" s="1"/>
  <c r="AR160" i="25"/>
  <c r="AR161" i="25"/>
  <c r="AH152" i="25"/>
  <c r="AK470" i="20" a="1"/>
  <c r="AK470" i="20" s="1"/>
  <c r="AK154" i="25"/>
  <c r="AL468" i="20" a="1"/>
  <c r="AL468" i="20" s="1"/>
  <c r="AK155" i="25"/>
  <c r="AK467" i="20" a="1"/>
  <c r="AK467" i="20" s="1"/>
  <c r="AJ153" i="25"/>
  <c r="AL469" i="20" a="1"/>
  <c r="AL469" i="20" s="1"/>
  <c r="AM156" i="25"/>
  <c r="AL466" i="20" a="1"/>
  <c r="AL466" i="20" s="1"/>
  <c r="X135" i="25"/>
  <c r="AM344" i="20" a="1"/>
  <c r="AM344" i="20" s="1"/>
  <c r="Y142" i="25"/>
  <c r="AG337" i="20" a="1"/>
  <c r="AG337" i="20" s="1"/>
  <c r="AG150" i="25"/>
  <c r="AG329" i="20" a="1"/>
  <c r="AG329" i="20" s="1"/>
  <c r="AE148" i="25"/>
  <c r="AG331" i="20" a="1"/>
  <c r="AG331" i="20" s="1"/>
  <c r="AB143" i="25"/>
  <c r="AI336" i="20" a="1"/>
  <c r="AI336" i="20" s="1"/>
  <c r="AE146" i="25"/>
  <c r="AI333" i="20" a="1"/>
  <c r="AI333" i="20" s="1"/>
  <c r="Y141" i="25"/>
  <c r="AH338" i="20" a="1"/>
  <c r="AH338" i="20" s="1"/>
  <c r="AG149" i="25"/>
  <c r="AH330" i="20" a="1"/>
  <c r="AH330" i="20" s="1"/>
  <c r="AC145" i="25"/>
  <c r="AH334" i="20" a="1"/>
  <c r="AH334" i="20" s="1"/>
  <c r="Z140" i="25"/>
  <c r="AJ339" i="20" a="1"/>
  <c r="AJ339" i="20" s="1"/>
  <c r="AI151" i="25"/>
  <c r="AH328" i="20" a="1"/>
  <c r="AH328" i="20" s="1"/>
  <c r="AE147" i="25"/>
  <c r="AH332" i="20" a="1"/>
  <c r="AH332" i="20" s="1"/>
  <c r="AC144" i="25"/>
  <c r="AI335" i="20" a="1"/>
  <c r="AI335" i="20" s="1"/>
  <c r="AR484" i="20" l="1" a="1"/>
  <c r="AR484" i="20" s="1"/>
  <c r="AM341" i="20" a="1"/>
  <c r="AM341" i="20" s="1"/>
  <c r="AN343" i="20" a="1"/>
  <c r="AN343" i="20" s="1"/>
  <c r="AS486" i="20" a="1"/>
  <c r="AS486" i="20" s="1"/>
  <c r="AQ381" i="20" a="1"/>
  <c r="AQ381" i="20" s="1"/>
  <c r="AY389" i="20" a="1"/>
  <c r="AY389" i="20" s="1"/>
  <c r="AX388" i="20" a="1"/>
  <c r="AX388" i="20" s="1"/>
  <c r="AU523" i="20" a="1"/>
  <c r="AU523" i="20" s="1"/>
  <c r="AV386" i="20" a="1"/>
  <c r="AV386" i="20" s="1"/>
  <c r="AX526" i="20" a="1"/>
  <c r="AX526" i="20" s="1"/>
  <c r="AT384" i="20" a="1"/>
  <c r="AT384" i="20" s="1"/>
  <c r="Y198" i="25"/>
  <c r="AU384" i="20" s="1" a="1"/>
  <c r="AU384" i="20" s="1"/>
  <c r="AU385" i="20" a="1"/>
  <c r="AU385" i="20" s="1"/>
  <c r="AP380" i="20" a="1"/>
  <c r="AP380" i="20" s="1"/>
  <c r="AW525" i="20" a="1"/>
  <c r="AW525" i="20" s="1"/>
  <c r="AY527" i="20" a="1"/>
  <c r="AY527" i="20" s="1"/>
  <c r="AR382" i="20" a="1"/>
  <c r="AR382" i="20" s="1"/>
  <c r="AZ528" i="20" a="1"/>
  <c r="AZ528" i="20" s="1"/>
  <c r="AW387" i="20" a="1"/>
  <c r="AW387" i="20" s="1"/>
  <c r="AS383" i="20" a="1"/>
  <c r="AS383" i="20" s="1"/>
  <c r="AZ390" i="20" a="1"/>
  <c r="AZ390" i="20" s="1"/>
  <c r="AA139" i="25"/>
  <c r="AM340" i="20" s="1" a="1"/>
  <c r="AM340" i="20" s="1"/>
  <c r="AQ483" i="20" a="1"/>
  <c r="AQ483" i="20" s="1"/>
  <c r="Y134" i="25"/>
  <c r="AP345" i="20" s="1" a="1"/>
  <c r="AP345" i="20" s="1"/>
  <c r="Y137" i="25"/>
  <c r="Z137" i="25" s="1"/>
  <c r="AX492" i="20" a="1"/>
  <c r="AX492" i="20" s="1"/>
  <c r="AI363" i="20" a="1"/>
  <c r="AI363" i="20" s="1"/>
  <c r="AO288" i="25"/>
  <c r="AP288" i="25" s="1"/>
  <c r="AW491" i="20" a="1"/>
  <c r="AW491" i="20" s="1"/>
  <c r="AI215" i="25"/>
  <c r="AN506" i="20" a="1"/>
  <c r="AN506" i="20" s="1"/>
  <c r="AB205" i="25"/>
  <c r="AL373" i="20" a="1"/>
  <c r="AL373" i="20" s="1"/>
  <c r="AQ516" i="20" a="1"/>
  <c r="AQ516" i="20" s="1"/>
  <c r="AU351" i="20" a="1"/>
  <c r="AU351" i="20" s="1"/>
  <c r="AL342" i="20" a="1"/>
  <c r="AL342" i="20" s="1"/>
  <c r="AQ485" i="20" a="1"/>
  <c r="AQ485" i="20" s="1"/>
  <c r="AP512" i="20" a="1"/>
  <c r="AP512" i="20" s="1"/>
  <c r="AN377" i="20" a="1"/>
  <c r="AN377" i="20" s="1"/>
  <c r="Z201" i="25"/>
  <c r="AS520" i="20" a="1"/>
  <c r="AS520" i="20" s="1"/>
  <c r="AT350" i="20" a="1"/>
  <c r="AT350" i="20" s="1"/>
  <c r="AY493" i="20" a="1"/>
  <c r="AY493" i="20" s="1"/>
  <c r="AN534" i="20" a="1"/>
  <c r="AN534" i="20" s="1"/>
  <c r="AZ494" i="20" a="1"/>
  <c r="AZ494" i="20" s="1"/>
  <c r="AQ347" i="20" a="1"/>
  <c r="AQ347" i="20" s="1"/>
  <c r="AP346" i="20" a="1"/>
  <c r="AP346" i="20" s="1"/>
  <c r="AV352" i="20" a="1"/>
  <c r="AV352" i="20" s="1"/>
  <c r="AR348" i="20" a="1"/>
  <c r="AR348" i="20" s="1"/>
  <c r="AV490" i="20" a="1"/>
  <c r="AV490" i="20" s="1"/>
  <c r="AZ356" i="20" a="1"/>
  <c r="AZ356" i="20" s="1"/>
  <c r="AW353" i="20" a="1"/>
  <c r="AW353" i="20" s="1"/>
  <c r="AY355" i="20" a="1"/>
  <c r="AY355" i="20" s="1"/>
  <c r="AU489" i="20" a="1"/>
  <c r="AU489" i="20" s="1"/>
  <c r="AX354" i="20" a="1"/>
  <c r="AX354" i="20" s="1"/>
  <c r="Y133" i="25"/>
  <c r="AS349" i="20" a="1"/>
  <c r="AS349" i="20" s="1"/>
  <c r="AE209" i="25"/>
  <c r="AK369" i="20" a="1"/>
  <c r="AK369" i="20" s="1"/>
  <c r="AO345" i="20" a="1"/>
  <c r="AO345" i="20" s="1"/>
  <c r="AT488" i="20" a="1"/>
  <c r="AT488" i="20" s="1"/>
  <c r="AO511" i="20" a="1"/>
  <c r="AO511" i="20" s="1"/>
  <c r="AE210" i="25"/>
  <c r="AJ368" i="20" a="1"/>
  <c r="AJ368" i="20" s="1"/>
  <c r="AU522" i="20" a="1"/>
  <c r="AU522" i="20" s="1"/>
  <c r="Z199" i="25"/>
  <c r="AP379" i="20" a="1"/>
  <c r="AP379" i="20" s="1"/>
  <c r="Z202" i="25"/>
  <c r="AR519" i="20" a="1"/>
  <c r="AR519" i="20" s="1"/>
  <c r="AM376" i="20" a="1"/>
  <c r="AM376" i="20" s="1"/>
  <c r="Y266" i="25"/>
  <c r="AP413" i="20" s="1" a="1"/>
  <c r="AP413" i="20" s="1"/>
  <c r="AT556" i="20" a="1"/>
  <c r="AT556" i="20" s="1"/>
  <c r="AO413" i="20" a="1"/>
  <c r="AO413" i="20" s="1"/>
  <c r="AR551" i="20" a="1"/>
  <c r="AR551" i="20" s="1"/>
  <c r="AQ291" i="25"/>
  <c r="AT555" i="20" a="1"/>
  <c r="AT555" i="20" s="1"/>
  <c r="AM546" i="20" a="1"/>
  <c r="AM546" i="20" s="1"/>
  <c r="AP289" i="25"/>
  <c r="AO548" i="20" a="1"/>
  <c r="AO548" i="20" s="1"/>
  <c r="AP549" i="20" a="1"/>
  <c r="AP549" i="20" s="1"/>
  <c r="AR550" i="20" a="1"/>
  <c r="AR550" i="20" s="1"/>
  <c r="AQ292" i="25"/>
  <c r="AN545" i="20" a="1"/>
  <c r="AN545" i="20" s="1"/>
  <c r="AO541" i="20" a="1"/>
  <c r="AO541" i="20" s="1"/>
  <c r="AT293" i="25"/>
  <c r="AR554" i="20" a="1"/>
  <c r="AR554" i="20" s="1"/>
  <c r="AO290" i="25"/>
  <c r="AS553" i="20" a="1"/>
  <c r="AS553" i="20" s="1"/>
  <c r="AL543" i="20" a="1"/>
  <c r="AL543" i="20" s="1"/>
  <c r="AM540" i="20" a="1"/>
  <c r="AM540" i="20" s="1"/>
  <c r="AM542" i="20" a="1"/>
  <c r="AM542" i="20" s="1"/>
  <c r="AO544" i="20" a="1"/>
  <c r="AO544" i="20" s="1"/>
  <c r="AS552" i="20" a="1"/>
  <c r="AS552" i="20" s="1"/>
  <c r="AN547" i="20" a="1"/>
  <c r="AN547" i="20" s="1"/>
  <c r="AQ222" i="25"/>
  <c r="AP224" i="25"/>
  <c r="AJ563" i="20"/>
  <c r="AT226" i="25"/>
  <c r="AN223" i="25"/>
  <c r="AR225" i="25"/>
  <c r="AJ285" i="25"/>
  <c r="AL537" i="20" a="1"/>
  <c r="AL537" i="20" s="1"/>
  <c r="AM286" i="25"/>
  <c r="AN536" i="20" a="1"/>
  <c r="AN536" i="20" s="1"/>
  <c r="AH396" i="20" a="1"/>
  <c r="AH396" i="20" s="1"/>
  <c r="AM539" i="20" a="1"/>
  <c r="AM539" i="20" s="1"/>
  <c r="AX560" i="20" a="1"/>
  <c r="AX560" i="20" s="1"/>
  <c r="AU557" i="20" a="1"/>
  <c r="AU557" i="20" s="1"/>
  <c r="AV558" i="20" a="1"/>
  <c r="AV558" i="20" s="1"/>
  <c r="AW559" i="20" a="1"/>
  <c r="AW559" i="20" s="1"/>
  <c r="AZ562" i="20" a="1"/>
  <c r="AZ562" i="20" s="1"/>
  <c r="AY561" i="20" a="1"/>
  <c r="AY561" i="20" s="1"/>
  <c r="AN287" i="25"/>
  <c r="AN535" i="20" a="1"/>
  <c r="AN535" i="20" s="1"/>
  <c r="AJ284" i="25"/>
  <c r="AM538" i="20" a="1"/>
  <c r="AM538" i="20" s="1"/>
  <c r="AN500" i="20" a="1"/>
  <c r="AN500" i="20" s="1"/>
  <c r="AO513" i="20" a="1"/>
  <c r="AO513" i="20" s="1"/>
  <c r="AM510" i="20" a="1"/>
  <c r="AM510" i="20" s="1"/>
  <c r="AN514" i="20" a="1"/>
  <c r="AN514" i="20" s="1"/>
  <c r="AO515" i="20" a="1"/>
  <c r="AO515" i="20" s="1"/>
  <c r="AS518" i="20" a="1"/>
  <c r="AS518" i="20" s="1"/>
  <c r="AU521" i="20" a="1"/>
  <c r="AU521" i="20" s="1"/>
  <c r="AN505" i="20" a="1"/>
  <c r="AN505" i="20" s="1"/>
  <c r="AQ517" i="20" a="1"/>
  <c r="AQ517" i="20" s="1"/>
  <c r="AL508" i="20" a="1"/>
  <c r="AL508" i="20" s="1"/>
  <c r="AM507" i="20" a="1"/>
  <c r="AM507" i="20" s="1"/>
  <c r="AM509" i="20" a="1"/>
  <c r="AM509" i="20" s="1"/>
  <c r="AJ220" i="25"/>
  <c r="AJ501" i="20" a="1"/>
  <c r="AJ501" i="20" s="1"/>
  <c r="AJ529" i="20" s="1"/>
  <c r="AK217" i="25"/>
  <c r="AN504" i="20" a="1"/>
  <c r="AN504" i="20" s="1"/>
  <c r="AK219" i="25"/>
  <c r="AL502" i="20" a="1"/>
  <c r="AL502" i="20" s="1"/>
  <c r="AK218" i="25"/>
  <c r="AM503" i="20" a="1"/>
  <c r="AM503" i="20" s="1"/>
  <c r="AO221" i="25"/>
  <c r="AA136" i="25"/>
  <c r="AT486" i="20" a="1"/>
  <c r="AT486" i="20" s="1"/>
  <c r="AO343" i="20" a="1"/>
  <c r="AO343" i="20" s="1"/>
  <c r="AD279" i="25"/>
  <c r="AG400" i="20" a="1"/>
  <c r="AG400" i="20" s="1"/>
  <c r="AG425" i="20" s="1"/>
  <c r="AH282" i="25"/>
  <c r="AH397" i="20" a="1"/>
  <c r="AH397" i="20" s="1"/>
  <c r="AI281" i="25"/>
  <c r="AJ398" i="20" a="1"/>
  <c r="AJ398" i="20" s="1"/>
  <c r="Y268" i="25"/>
  <c r="AM411" i="20" a="1"/>
  <c r="AM411" i="20" s="1"/>
  <c r="Y265" i="25"/>
  <c r="AP414" i="20" a="1"/>
  <c r="AP414" i="20" s="1"/>
  <c r="AQ415" i="20" a="1"/>
  <c r="AQ415" i="20" s="1"/>
  <c r="AS417" i="20" a="1"/>
  <c r="AS417" i="20" s="1"/>
  <c r="AT418" i="20" a="1"/>
  <c r="AT418" i="20" s="1"/>
  <c r="AW421" i="20" a="1"/>
  <c r="AW421" i="20" s="1"/>
  <c r="AR416" i="20" a="1"/>
  <c r="AR416" i="20" s="1"/>
  <c r="AU419" i="20" a="1"/>
  <c r="AU419" i="20" s="1"/>
  <c r="AX422" i="20" a="1"/>
  <c r="AX422" i="20" s="1"/>
  <c r="AV420" i="20" a="1"/>
  <c r="AV420" i="20" s="1"/>
  <c r="AY423" i="20" a="1"/>
  <c r="AY423" i="20" s="1"/>
  <c r="AZ424" i="20" a="1"/>
  <c r="AZ424" i="20" s="1"/>
  <c r="AA269" i="25"/>
  <c r="AN410" i="20" a="1"/>
  <c r="AN410" i="20" s="1"/>
  <c r="AF280" i="25"/>
  <c r="AH399" i="20" a="1"/>
  <c r="AH399" i="20" s="1"/>
  <c r="AB270" i="25"/>
  <c r="AN409" i="20" a="1"/>
  <c r="AN409" i="20" s="1"/>
  <c r="AF278" i="25"/>
  <c r="AJ401" i="20" a="1"/>
  <c r="AJ401" i="20" s="1"/>
  <c r="AB271" i="25"/>
  <c r="AM408" i="20" a="1"/>
  <c r="AM408" i="20" s="1"/>
  <c r="Z267" i="25"/>
  <c r="AO412" i="20" a="1"/>
  <c r="AO412" i="20" s="1"/>
  <c r="AB275" i="25"/>
  <c r="AI404" i="20" a="1"/>
  <c r="AI404" i="20" s="1"/>
  <c r="AB276" i="25"/>
  <c r="AH403" i="20" a="1"/>
  <c r="AH403" i="20" s="1"/>
  <c r="AB274" i="25"/>
  <c r="AJ405" i="20" a="1"/>
  <c r="AJ405" i="20" s="1"/>
  <c r="AB273" i="25"/>
  <c r="AK406" i="20" a="1"/>
  <c r="AK406" i="20" s="1"/>
  <c r="AD277" i="25"/>
  <c r="AI402" i="20" a="1"/>
  <c r="AI402" i="20" s="1"/>
  <c r="AC272" i="25"/>
  <c r="AM407" i="20" a="1"/>
  <c r="AM407" i="20" s="1"/>
  <c r="AI283" i="25"/>
  <c r="AI362" i="20" a="1"/>
  <c r="AI362" i="20" s="1"/>
  <c r="AE213" i="25"/>
  <c r="AG365" i="20" a="1"/>
  <c r="AG365" i="20" s="1"/>
  <c r="AG391" i="20" s="1"/>
  <c r="AG214" i="25"/>
  <c r="AH364" i="20" a="1"/>
  <c r="AH364" i="20" s="1"/>
  <c r="AE212" i="25"/>
  <c r="AH366" i="20" a="1"/>
  <c r="AH366" i="20" s="1"/>
  <c r="AA200" i="25"/>
  <c r="AP378" i="20" a="1"/>
  <c r="AP378" i="20" s="1"/>
  <c r="AA204" i="25"/>
  <c r="AL374" i="20" a="1"/>
  <c r="AL374" i="20" s="1"/>
  <c r="AA207" i="25"/>
  <c r="AI371" i="20" a="1"/>
  <c r="AI371" i="20" s="1"/>
  <c r="AC208" i="25"/>
  <c r="AJ370" i="20" a="1"/>
  <c r="AJ370" i="20" s="1"/>
  <c r="AD211" i="25"/>
  <c r="AH367" i="20" a="1"/>
  <c r="AH367" i="20" s="1"/>
  <c r="AA206" i="25"/>
  <c r="AJ372" i="20" a="1"/>
  <c r="AJ372" i="20" s="1"/>
  <c r="AB203" i="25"/>
  <c r="AN375" i="20" a="1"/>
  <c r="AN375" i="20" s="1"/>
  <c r="AJ216" i="25"/>
  <c r="AS131" i="31"/>
  <c r="AR153" i="31"/>
  <c r="AN203" i="31" a="1"/>
  <c r="AN203" i="31" s="1"/>
  <c r="AN86" i="31"/>
  <c r="AQ82" i="31"/>
  <c r="AQ84" i="31" s="1"/>
  <c r="AQ85" i="31" s="1"/>
  <c r="AQ75" i="31"/>
  <c r="AS44" i="31"/>
  <c r="AR66" i="31"/>
  <c r="AP203" i="31" a="1"/>
  <c r="AP203" i="31" s="1"/>
  <c r="AP86" i="31"/>
  <c r="CL80" i="31"/>
  <c r="CK51" i="31" a="1"/>
  <c r="CK51" i="31" s="1"/>
  <c r="BS109" i="31"/>
  <c r="BS110" i="31"/>
  <c r="BS140" i="31"/>
  <c r="BS142" i="31"/>
  <c r="CM54" i="31"/>
  <c r="CM56" i="31"/>
  <c r="CK105" i="31"/>
  <c r="CJ50" i="31" a="1"/>
  <c r="CJ50" i="31" s="1"/>
  <c r="CJ57" i="31" s="1"/>
  <c r="CK50" i="31" a="1"/>
  <c r="CK50" i="31" s="1"/>
  <c r="CI79" i="31"/>
  <c r="CL53" i="31"/>
  <c r="CL55" i="31"/>
  <c r="BS141" i="31"/>
  <c r="BS143" i="31"/>
  <c r="CL51" i="31" a="1"/>
  <c r="CL51" i="31" s="1"/>
  <c r="CK106" i="31"/>
  <c r="BT95" i="31"/>
  <c r="AS484" i="20" a="1"/>
  <c r="AS484" i="20" s="1"/>
  <c r="AO478" i="20" a="1"/>
  <c r="AO478" i="20" s="1"/>
  <c r="AN473" i="20" a="1"/>
  <c r="AN473" i="20" s="1"/>
  <c r="AM474" i="20" a="1"/>
  <c r="AM474" i="20" s="1"/>
  <c r="AS487" i="20" a="1"/>
  <c r="AS487" i="20" s="1"/>
  <c r="AO158" i="25"/>
  <c r="AN481" i="20" a="1"/>
  <c r="AN481" i="20" s="1"/>
  <c r="AN471" i="20" a="1"/>
  <c r="AN471" i="20" s="1"/>
  <c r="AO476" i="20" a="1"/>
  <c r="AO476" i="20" s="1"/>
  <c r="AM472" i="20" a="1"/>
  <c r="AM472" i="20" s="1"/>
  <c r="AS161" i="25"/>
  <c r="AN157" i="25"/>
  <c r="AN475" i="20" a="1"/>
  <c r="AN475" i="20" s="1"/>
  <c r="AP482" i="20" a="1"/>
  <c r="AP482" i="20" s="1"/>
  <c r="AN477" i="20" a="1"/>
  <c r="AN477" i="20" s="1"/>
  <c r="AO479" i="20" a="1"/>
  <c r="AO479" i="20" s="1"/>
  <c r="AM480" i="20" a="1"/>
  <c r="AM480" i="20" s="1"/>
  <c r="AS160" i="25"/>
  <c r="AQ159" i="25"/>
  <c r="AK153" i="25"/>
  <c r="AM469" i="20" a="1"/>
  <c r="AM469" i="20" s="1"/>
  <c r="AL155" i="25"/>
  <c r="AL467" i="20" a="1"/>
  <c r="AL467" i="20" s="1"/>
  <c r="AL154" i="25"/>
  <c r="AM468" i="20" a="1"/>
  <c r="AM468" i="20" s="1"/>
  <c r="AN156" i="25"/>
  <c r="AM466" i="20" a="1"/>
  <c r="AM466" i="20" s="1"/>
  <c r="AI152" i="25"/>
  <c r="AL470" i="20" a="1"/>
  <c r="AL470" i="20" s="1"/>
  <c r="Z141" i="25"/>
  <c r="AI338" i="20" a="1"/>
  <c r="AI338" i="20" s="1"/>
  <c r="AD144" i="25"/>
  <c r="AJ335" i="20" a="1"/>
  <c r="AJ335" i="20" s="1"/>
  <c r="AJ151" i="25"/>
  <c r="AI328" i="20" a="1"/>
  <c r="AI328" i="20" s="1"/>
  <c r="AF146" i="25"/>
  <c r="AJ333" i="20" a="1"/>
  <c r="AJ333" i="20" s="1"/>
  <c r="AH150" i="25"/>
  <c r="AH329" i="20" a="1"/>
  <c r="AH329" i="20" s="1"/>
  <c r="AF147" i="25"/>
  <c r="AI332" i="20" a="1"/>
  <c r="AI332" i="20" s="1"/>
  <c r="AA140" i="25"/>
  <c r="AK339" i="20" a="1"/>
  <c r="AK339" i="20" s="1"/>
  <c r="AD145" i="25"/>
  <c r="AI334" i="20" a="1"/>
  <c r="AI334" i="20" s="1"/>
  <c r="AC143" i="25"/>
  <c r="AJ336" i="20" a="1"/>
  <c r="AJ336" i="20" s="1"/>
  <c r="Z142" i="25"/>
  <c r="AH337" i="20" a="1"/>
  <c r="AH337" i="20" s="1"/>
  <c r="AB138" i="25"/>
  <c r="AN341" i="20" a="1"/>
  <c r="AN341" i="20" s="1"/>
  <c r="AH149" i="25"/>
  <c r="AI330" i="20" a="1"/>
  <c r="AI330" i="20" s="1"/>
  <c r="AF148" i="25"/>
  <c r="AH331" i="20" a="1"/>
  <c r="AH331" i="20" s="1"/>
  <c r="Y135" i="25"/>
  <c r="AN344" i="20" a="1"/>
  <c r="AN344" i="20" s="1"/>
  <c r="AW386" i="20" l="1" a="1"/>
  <c r="AW386" i="20" s="1"/>
  <c r="Z198" i="25"/>
  <c r="AZ388" i="20" s="1" a="1"/>
  <c r="AZ388" i="20" s="1"/>
  <c r="AS382" i="20" a="1"/>
  <c r="AS382" i="20" s="1"/>
  <c r="AY526" i="20" a="1"/>
  <c r="AY526" i="20" s="1"/>
  <c r="AV523" i="20" a="1"/>
  <c r="AV523" i="20" s="1"/>
  <c r="AQ380" i="20" a="1"/>
  <c r="AQ380" i="20" s="1"/>
  <c r="AY388" i="20" a="1"/>
  <c r="AY388" i="20" s="1"/>
  <c r="AX525" i="20" a="1"/>
  <c r="AX525" i="20" s="1"/>
  <c r="AR381" i="20" a="1"/>
  <c r="AR381" i="20" s="1"/>
  <c r="AZ527" i="20" a="1"/>
  <c r="AZ527" i="20" s="1"/>
  <c r="BA390" i="20" a="1"/>
  <c r="BA390" i="20" s="1"/>
  <c r="AW524" i="20" a="1"/>
  <c r="AW524" i="20" s="1"/>
  <c r="AV385" i="20" a="1"/>
  <c r="AV385" i="20" s="1"/>
  <c r="AZ389" i="20" a="1"/>
  <c r="AZ389" i="20" s="1"/>
  <c r="AX387" i="20" a="1"/>
  <c r="AX387" i="20" s="1"/>
  <c r="AT383" i="20" a="1"/>
  <c r="AT383" i="20" s="1"/>
  <c r="BA528" i="20" a="1"/>
  <c r="BA528" i="20" s="1"/>
  <c r="Z134" i="25"/>
  <c r="AQ345" i="20" s="1" a="1"/>
  <c r="AQ345" i="20" s="1"/>
  <c r="AB139" i="25"/>
  <c r="AC139" i="25" s="1"/>
  <c r="AR483" i="20" a="1"/>
  <c r="AR483" i="20" s="1"/>
  <c r="AM342" i="20" a="1"/>
  <c r="AM342" i="20" s="1"/>
  <c r="AR485" i="20" a="1"/>
  <c r="AR485" i="20" s="1"/>
  <c r="AU488" i="20" a="1"/>
  <c r="AU488" i="20" s="1"/>
  <c r="AM373" i="20" a="1"/>
  <c r="AM373" i="20" s="1"/>
  <c r="AW490" i="20" a="1"/>
  <c r="AW490" i="20" s="1"/>
  <c r="AC205" i="25"/>
  <c r="AR516" i="20" a="1"/>
  <c r="AR516" i="20" s="1"/>
  <c r="AO506" i="20" a="1"/>
  <c r="AO506" i="20" s="1"/>
  <c r="AJ363" i="20" a="1"/>
  <c r="AJ363" i="20" s="1"/>
  <c r="AO534" i="20" a="1"/>
  <c r="AO534" i="20" s="1"/>
  <c r="AJ215" i="25"/>
  <c r="AT520" i="20" a="1"/>
  <c r="AT520" i="20" s="1"/>
  <c r="AK368" i="20" a="1"/>
  <c r="AK368" i="20" s="1"/>
  <c r="AO377" i="20" a="1"/>
  <c r="AO377" i="20" s="1"/>
  <c r="AF210" i="25"/>
  <c r="AA201" i="25"/>
  <c r="AQ346" i="20" a="1"/>
  <c r="AQ346" i="20" s="1"/>
  <c r="AR347" i="20" a="1"/>
  <c r="AR347" i="20" s="1"/>
  <c r="AY354" i="20" a="1"/>
  <c r="AY354" i="20" s="1"/>
  <c r="AS348" i="20" a="1"/>
  <c r="AS348" i="20" s="1"/>
  <c r="AX353" i="20" a="1"/>
  <c r="AX353" i="20" s="1"/>
  <c r="BA494" i="20" a="1"/>
  <c r="BA494" i="20" s="1"/>
  <c r="AZ355" i="20" a="1"/>
  <c r="AZ355" i="20" s="1"/>
  <c r="AV351" i="20" a="1"/>
  <c r="AV351" i="20" s="1"/>
  <c r="AV489" i="20" a="1"/>
  <c r="AV489" i="20" s="1"/>
  <c r="AY492" i="20" a="1"/>
  <c r="AY492" i="20" s="1"/>
  <c r="AT349" i="20" a="1"/>
  <c r="AT349" i="20" s="1"/>
  <c r="AW352" i="20" a="1"/>
  <c r="AW352" i="20" s="1"/>
  <c r="AX491" i="20" a="1"/>
  <c r="AX491" i="20" s="1"/>
  <c r="AU350" i="20" a="1"/>
  <c r="AU350" i="20" s="1"/>
  <c r="BA356" i="20" a="1"/>
  <c r="BA356" i="20" s="1"/>
  <c r="AZ493" i="20" a="1"/>
  <c r="AZ493" i="20" s="1"/>
  <c r="Z133" i="25"/>
  <c r="AF209" i="25"/>
  <c r="AQ512" i="20" a="1"/>
  <c r="AQ512" i="20" s="1"/>
  <c r="AL369" i="20" a="1"/>
  <c r="AL369" i="20" s="1"/>
  <c r="AP511" i="20" a="1"/>
  <c r="AP511" i="20" s="1"/>
  <c r="AQ379" i="20" a="1"/>
  <c r="AQ379" i="20" s="1"/>
  <c r="AV522" i="20" a="1"/>
  <c r="AV522" i="20" s="1"/>
  <c r="AA199" i="25"/>
  <c r="AS519" i="20" a="1"/>
  <c r="AS519" i="20" s="1"/>
  <c r="AA202" i="25"/>
  <c r="AN376" i="20" a="1"/>
  <c r="AN376" i="20" s="1"/>
  <c r="AU556" i="20" a="1"/>
  <c r="AU556" i="20" s="1"/>
  <c r="Z266" i="25"/>
  <c r="AO545" i="20" a="1"/>
  <c r="AO545" i="20" s="1"/>
  <c r="AU555" i="20" a="1"/>
  <c r="AU555" i="20" s="1"/>
  <c r="AS554" i="20" a="1"/>
  <c r="AS554" i="20" s="1"/>
  <c r="AU293" i="25"/>
  <c r="AP534" i="20" a="1"/>
  <c r="AP534" i="20" s="1"/>
  <c r="AS551" i="20" a="1"/>
  <c r="AS551" i="20" s="1"/>
  <c r="AP541" i="20" a="1"/>
  <c r="AP541" i="20" s="1"/>
  <c r="AQ289" i="25"/>
  <c r="AQ549" i="20" a="1"/>
  <c r="AQ549" i="20" s="1"/>
  <c r="AP544" i="20" a="1"/>
  <c r="AP544" i="20" s="1"/>
  <c r="AN540" i="20" a="1"/>
  <c r="AN540" i="20" s="1"/>
  <c r="AR291" i="25"/>
  <c r="AP548" i="20" a="1"/>
  <c r="AP548" i="20" s="1"/>
  <c r="AT552" i="20" a="1"/>
  <c r="AT552" i="20" s="1"/>
  <c r="AM543" i="20" a="1"/>
  <c r="AM543" i="20" s="1"/>
  <c r="AR292" i="25"/>
  <c r="AN546" i="20" a="1"/>
  <c r="AN546" i="20" s="1"/>
  <c r="AN542" i="20" a="1"/>
  <c r="AN542" i="20" s="1"/>
  <c r="AP290" i="25"/>
  <c r="AS550" i="20" a="1"/>
  <c r="AS550" i="20" s="1"/>
  <c r="AO547" i="20" a="1"/>
  <c r="AO547" i="20" s="1"/>
  <c r="AT553" i="20" a="1"/>
  <c r="AT553" i="20" s="1"/>
  <c r="AU486" i="20" a="1"/>
  <c r="AU486" i="20" s="1"/>
  <c r="AP343" i="20" a="1"/>
  <c r="AP343" i="20" s="1"/>
  <c r="AB136" i="25"/>
  <c r="AO223" i="25"/>
  <c r="AK563" i="20"/>
  <c r="AU226" i="25"/>
  <c r="AQ224" i="25"/>
  <c r="AR222" i="25"/>
  <c r="AS225" i="25"/>
  <c r="AI396" i="20" a="1"/>
  <c r="AI396" i="20" s="1"/>
  <c r="AN539" i="20" a="1"/>
  <c r="AN539" i="20" s="1"/>
  <c r="AV557" i="20" a="1"/>
  <c r="AV557" i="20" s="1"/>
  <c r="AY560" i="20" a="1"/>
  <c r="AY560" i="20" s="1"/>
  <c r="AX559" i="20" a="1"/>
  <c r="AX559" i="20" s="1"/>
  <c r="BA562" i="20" a="1"/>
  <c r="BA562" i="20" s="1"/>
  <c r="AW558" i="20" a="1"/>
  <c r="AW558" i="20" s="1"/>
  <c r="AZ561" i="20" a="1"/>
  <c r="AZ561" i="20" s="1"/>
  <c r="AK284" i="25"/>
  <c r="AN538" i="20" a="1"/>
  <c r="AN538" i="20" s="1"/>
  <c r="AN286" i="25"/>
  <c r="AO536" i="20" a="1"/>
  <c r="AO536" i="20" s="1"/>
  <c r="AO287" i="25"/>
  <c r="AO535" i="20" a="1"/>
  <c r="AO535" i="20" s="1"/>
  <c r="AK285" i="25"/>
  <c r="AM537" i="20" a="1"/>
  <c r="AM537" i="20" s="1"/>
  <c r="AQ288" i="25"/>
  <c r="AO500" i="20" a="1"/>
  <c r="AO500" i="20" s="1"/>
  <c r="AR517" i="20" a="1"/>
  <c r="AR517" i="20" s="1"/>
  <c r="AN510" i="20" a="1"/>
  <c r="AN510" i="20" s="1"/>
  <c r="AV521" i="20" a="1"/>
  <c r="AV521" i="20" s="1"/>
  <c r="AT518" i="20" a="1"/>
  <c r="AT518" i="20" s="1"/>
  <c r="AO514" i="20" a="1"/>
  <c r="AO514" i="20" s="1"/>
  <c r="AN509" i="20" a="1"/>
  <c r="AN509" i="20" s="1"/>
  <c r="AP513" i="20" a="1"/>
  <c r="AP513" i="20" s="1"/>
  <c r="AP515" i="20" a="1"/>
  <c r="AP515" i="20" s="1"/>
  <c r="AN507" i="20" a="1"/>
  <c r="AN507" i="20" s="1"/>
  <c r="AO505" i="20" a="1"/>
  <c r="AO505" i="20" s="1"/>
  <c r="AM508" i="20" a="1"/>
  <c r="AM508" i="20" s="1"/>
  <c r="AL219" i="25"/>
  <c r="AM502" i="20" a="1"/>
  <c r="AM502" i="20" s="1"/>
  <c r="AL217" i="25"/>
  <c r="AO504" i="20" a="1"/>
  <c r="AO504" i="20" s="1"/>
  <c r="AK220" i="25"/>
  <c r="AK501" i="20" a="1"/>
  <c r="AK501" i="20" s="1"/>
  <c r="AK529" i="20" s="1"/>
  <c r="AL218" i="25"/>
  <c r="AN503" i="20" a="1"/>
  <c r="AN503" i="20" s="1"/>
  <c r="AP221" i="25"/>
  <c r="AD272" i="25"/>
  <c r="AN407" i="20" a="1"/>
  <c r="AN407" i="20" s="1"/>
  <c r="AC276" i="25"/>
  <c r="AI403" i="20" a="1"/>
  <c r="AI403" i="20" s="1"/>
  <c r="AG280" i="25"/>
  <c r="AI399" i="20" a="1"/>
  <c r="AI399" i="20" s="1"/>
  <c r="AC275" i="25"/>
  <c r="AJ404" i="20" a="1"/>
  <c r="AJ404" i="20" s="1"/>
  <c r="AB269" i="25"/>
  <c r="AO410" i="20" a="1"/>
  <c r="AO410" i="20" s="1"/>
  <c r="Z265" i="25"/>
  <c r="AQ414" i="20" a="1"/>
  <c r="AQ414" i="20" s="1"/>
  <c r="AS416" i="20" a="1"/>
  <c r="AS416" i="20" s="1"/>
  <c r="AR415" i="20" a="1"/>
  <c r="AR415" i="20" s="1"/>
  <c r="AW420" i="20" a="1"/>
  <c r="AW420" i="20" s="1"/>
  <c r="AV419" i="20" a="1"/>
  <c r="AV419" i="20" s="1"/>
  <c r="AY422" i="20" a="1"/>
  <c r="AY422" i="20" s="1"/>
  <c r="AT417" i="20" a="1"/>
  <c r="AT417" i="20" s="1"/>
  <c r="AU418" i="20" a="1"/>
  <c r="AU418" i="20" s="1"/>
  <c r="AX421" i="20" a="1"/>
  <c r="AX421" i="20" s="1"/>
  <c r="AZ423" i="20" a="1"/>
  <c r="AZ423" i="20" s="1"/>
  <c r="BA424" i="20" a="1"/>
  <c r="BA424" i="20" s="1"/>
  <c r="AE277" i="25"/>
  <c r="AJ402" i="20" a="1"/>
  <c r="AJ402" i="20" s="1"/>
  <c r="AA267" i="25"/>
  <c r="AP412" i="20" a="1"/>
  <c r="AP412" i="20" s="1"/>
  <c r="Z268" i="25"/>
  <c r="AN411" i="20" a="1"/>
  <c r="AN411" i="20" s="1"/>
  <c r="AC271" i="25"/>
  <c r="AN408" i="20" a="1"/>
  <c r="AN408" i="20" s="1"/>
  <c r="AJ281" i="25"/>
  <c r="AK398" i="20" a="1"/>
  <c r="AK398" i="20" s="1"/>
  <c r="AC273" i="25"/>
  <c r="AL406" i="20" a="1"/>
  <c r="AL406" i="20" s="1"/>
  <c r="AG278" i="25"/>
  <c r="AK401" i="20" a="1"/>
  <c r="AK401" i="20" s="1"/>
  <c r="AI282" i="25"/>
  <c r="AI397" i="20" a="1"/>
  <c r="AI397" i="20" s="1"/>
  <c r="AC274" i="25"/>
  <c r="AK405" i="20" a="1"/>
  <c r="AK405" i="20" s="1"/>
  <c r="AC270" i="25"/>
  <c r="AO409" i="20" a="1"/>
  <c r="AO409" i="20" s="1"/>
  <c r="AE279" i="25"/>
  <c r="AH400" i="20" a="1"/>
  <c r="AH400" i="20" s="1"/>
  <c r="AH425" i="20" s="1"/>
  <c r="AJ283" i="25"/>
  <c r="AJ362" i="20" a="1"/>
  <c r="AJ362" i="20" s="1"/>
  <c r="AD208" i="25"/>
  <c r="AK370" i="20" a="1"/>
  <c r="AK370" i="20" s="1"/>
  <c r="AC203" i="25"/>
  <c r="AO375" i="20" a="1"/>
  <c r="AO375" i="20" s="1"/>
  <c r="AB207" i="25"/>
  <c r="AJ371" i="20" a="1"/>
  <c r="AJ371" i="20" s="1"/>
  <c r="AF212" i="25"/>
  <c r="AI366" i="20" a="1"/>
  <c r="AI366" i="20" s="1"/>
  <c r="AB206" i="25"/>
  <c r="AK372" i="20" a="1"/>
  <c r="AK372" i="20" s="1"/>
  <c r="AH214" i="25"/>
  <c r="AI364" i="20" a="1"/>
  <c r="AI364" i="20" s="1"/>
  <c r="AF213" i="25"/>
  <c r="AH365" i="20" a="1"/>
  <c r="AH365" i="20" s="1"/>
  <c r="AH391" i="20" s="1"/>
  <c r="AB204" i="25"/>
  <c r="AM374" i="20" a="1"/>
  <c r="AM374" i="20" s="1"/>
  <c r="AE211" i="25"/>
  <c r="AI367" i="20" a="1"/>
  <c r="AI367" i="20" s="1"/>
  <c r="AB200" i="25"/>
  <c r="AQ378" i="20" a="1"/>
  <c r="AQ378" i="20" s="1"/>
  <c r="AK216" i="25"/>
  <c r="CK57" i="31"/>
  <c r="AT131" i="31"/>
  <c r="AS153" i="31"/>
  <c r="AT44" i="31"/>
  <c r="AS66" i="31"/>
  <c r="AQ203" i="31" a="1"/>
  <c r="AQ203" i="31" s="1"/>
  <c r="AQ86" i="31"/>
  <c r="AR75" i="31"/>
  <c r="AR82" i="31"/>
  <c r="AR84" i="31" s="1"/>
  <c r="AR85" i="31" s="1"/>
  <c r="CM80" i="31"/>
  <c r="CL50" i="31" a="1"/>
  <c r="CL50" i="31" s="1"/>
  <c r="CN54" i="31"/>
  <c r="CN56" i="31"/>
  <c r="CN52" i="31" a="1"/>
  <c r="CN52" i="31" s="1"/>
  <c r="CI83" i="31"/>
  <c r="CM51" i="31" a="1"/>
  <c r="CM51" i="31" s="1"/>
  <c r="CL106" i="31"/>
  <c r="CJ79" i="31"/>
  <c r="BT141" i="31"/>
  <c r="BT143" i="31"/>
  <c r="CK79" i="31"/>
  <c r="BT109" i="31"/>
  <c r="BT110" i="31"/>
  <c r="BT140" i="31"/>
  <c r="BT142" i="31"/>
  <c r="CL105" i="31"/>
  <c r="CM53" i="31"/>
  <c r="CM55" i="31"/>
  <c r="BU95" i="31"/>
  <c r="AT484" i="20" a="1"/>
  <c r="AT484" i="20" s="1"/>
  <c r="AQ482" i="20" a="1"/>
  <c r="AQ482" i="20" s="1"/>
  <c r="AO481" i="20" a="1"/>
  <c r="AO481" i="20" s="1"/>
  <c r="AO473" i="20" a="1"/>
  <c r="AO473" i="20" s="1"/>
  <c r="AP476" i="20" a="1"/>
  <c r="AP476" i="20" s="1"/>
  <c r="AO157" i="25"/>
  <c r="AS485" i="20" a="1"/>
  <c r="AS485" i="20" s="1"/>
  <c r="AT487" i="20" a="1"/>
  <c r="AT487" i="20" s="1"/>
  <c r="AN480" i="20" a="1"/>
  <c r="AN480" i="20" s="1"/>
  <c r="AO475" i="20" a="1"/>
  <c r="AO475" i="20" s="1"/>
  <c r="AO471" i="20" a="1"/>
  <c r="AO471" i="20" s="1"/>
  <c r="AO477" i="20" a="1"/>
  <c r="AO477" i="20" s="1"/>
  <c r="AR159" i="25"/>
  <c r="AT161" i="25"/>
  <c r="AP158" i="25"/>
  <c r="AN474" i="20" a="1"/>
  <c r="AN474" i="20" s="1"/>
  <c r="AP479" i="20" a="1"/>
  <c r="AP479" i="20" s="1"/>
  <c r="AN472" i="20" a="1"/>
  <c r="AN472" i="20" s="1"/>
  <c r="AP478" i="20" a="1"/>
  <c r="AP478" i="20" s="1"/>
  <c r="AT160" i="25"/>
  <c r="AJ152" i="25"/>
  <c r="AM470" i="20" a="1"/>
  <c r="AM470" i="20" s="1"/>
  <c r="AO156" i="25"/>
  <c r="AN466" i="20" a="1"/>
  <c r="AN466" i="20" s="1"/>
  <c r="AM154" i="25"/>
  <c r="AN468" i="20" a="1"/>
  <c r="AN468" i="20" s="1"/>
  <c r="AM155" i="25"/>
  <c r="AM467" i="20" a="1"/>
  <c r="AM467" i="20" s="1"/>
  <c r="AL153" i="25"/>
  <c r="AN469" i="20" a="1"/>
  <c r="AN469" i="20" s="1"/>
  <c r="AI149" i="25"/>
  <c r="AJ330" i="20" a="1"/>
  <c r="AJ330" i="20" s="1"/>
  <c r="AC138" i="25"/>
  <c r="AO341" i="20" a="1"/>
  <c r="AO341" i="20" s="1"/>
  <c r="AB140" i="25"/>
  <c r="AL339" i="20" a="1"/>
  <c r="AL339" i="20" s="1"/>
  <c r="AG146" i="25"/>
  <c r="AK333" i="20" a="1"/>
  <c r="AK333" i="20" s="1"/>
  <c r="Z135" i="25"/>
  <c r="AO344" i="20" a="1"/>
  <c r="AO344" i="20" s="1"/>
  <c r="AA142" i="25"/>
  <c r="AI337" i="20" a="1"/>
  <c r="AI337" i="20" s="1"/>
  <c r="AG147" i="25"/>
  <c r="AJ332" i="20" a="1"/>
  <c r="AJ332" i="20" s="1"/>
  <c r="AK151" i="25"/>
  <c r="AJ328" i="20" a="1"/>
  <c r="AJ328" i="20" s="1"/>
  <c r="AG148" i="25"/>
  <c r="AI331" i="20" a="1"/>
  <c r="AI331" i="20" s="1"/>
  <c r="AD143" i="25"/>
  <c r="AK336" i="20" a="1"/>
  <c r="AK336" i="20" s="1"/>
  <c r="AI150" i="25"/>
  <c r="AI329" i="20" a="1"/>
  <c r="AI329" i="20" s="1"/>
  <c r="AE144" i="25"/>
  <c r="AK335" i="20" a="1"/>
  <c r="AK335" i="20" s="1"/>
  <c r="AE145" i="25"/>
  <c r="AJ334" i="20" a="1"/>
  <c r="AJ334" i="20" s="1"/>
  <c r="AA137" i="25"/>
  <c r="AN342" i="20" a="1"/>
  <c r="AN342" i="20" s="1"/>
  <c r="AA141" i="25"/>
  <c r="AJ338" i="20" a="1"/>
  <c r="AJ338" i="20" s="1"/>
  <c r="AY387" i="20" l="1" a="1"/>
  <c r="AY387" i="20" s="1"/>
  <c r="BB528" i="20" a="1"/>
  <c r="BB528" i="20" s="1"/>
  <c r="AZ526" i="20" a="1"/>
  <c r="AZ526" i="20" s="1"/>
  <c r="AT382" i="20" a="1"/>
  <c r="AT382" i="20" s="1"/>
  <c r="AY525" i="20" a="1"/>
  <c r="AY525" i="20" s="1"/>
  <c r="AS483" i="20" a="1"/>
  <c r="AS483" i="20" s="1"/>
  <c r="AS381" i="20" a="1"/>
  <c r="AS381" i="20" s="1"/>
  <c r="AA198" i="25"/>
  <c r="AY386" i="20" s="1" a="1"/>
  <c r="AY386" i="20" s="1"/>
  <c r="AV384" i="20" a="1"/>
  <c r="AV384" i="20" s="1"/>
  <c r="AW385" i="20" a="1"/>
  <c r="AW385" i="20" s="1"/>
  <c r="AV488" i="20" a="1"/>
  <c r="AV488" i="20" s="1"/>
  <c r="BA389" i="20" a="1"/>
  <c r="BA389" i="20" s="1"/>
  <c r="AX524" i="20" a="1"/>
  <c r="AX524" i="20" s="1"/>
  <c r="AW523" i="20" a="1"/>
  <c r="AW523" i="20" s="1"/>
  <c r="AR380" i="20" a="1"/>
  <c r="AR380" i="20" s="1"/>
  <c r="BA527" i="20" a="1"/>
  <c r="BA527" i="20" s="1"/>
  <c r="AX386" i="20" a="1"/>
  <c r="AX386" i="20" s="1"/>
  <c r="AU383" i="20" a="1"/>
  <c r="AU383" i="20" s="1"/>
  <c r="BB390" i="20" a="1"/>
  <c r="BB390" i="20" s="1"/>
  <c r="AA134" i="25"/>
  <c r="AB134" i="25" s="1"/>
  <c r="AN340" i="20" a="1"/>
  <c r="AN340" i="20" s="1"/>
  <c r="AV486" i="20" a="1"/>
  <c r="AV486" i="20" s="1"/>
  <c r="AN373" i="20" a="1"/>
  <c r="AN373" i="20" s="1"/>
  <c r="AD205" i="25"/>
  <c r="AT516" i="20" s="1" a="1"/>
  <c r="AT516" i="20" s="1"/>
  <c r="AS516" i="20" a="1"/>
  <c r="AS516" i="20" s="1"/>
  <c r="AU349" i="20" a="1"/>
  <c r="AU349" i="20" s="1"/>
  <c r="AX352" i="20" a="1"/>
  <c r="AX352" i="20" s="1"/>
  <c r="AK363" i="20" a="1"/>
  <c r="AK363" i="20" s="1"/>
  <c r="AP506" i="20" a="1"/>
  <c r="AP506" i="20" s="1"/>
  <c r="AK215" i="25"/>
  <c r="AW489" i="20" a="1"/>
  <c r="AW489" i="20" s="1"/>
  <c r="AL368" i="20" a="1"/>
  <c r="AL368" i="20" s="1"/>
  <c r="AZ492" i="20" a="1"/>
  <c r="AZ492" i="20" s="1"/>
  <c r="AW351" i="20" a="1"/>
  <c r="AW351" i="20" s="1"/>
  <c r="AX490" i="20" a="1"/>
  <c r="AX490" i="20" s="1"/>
  <c r="AA133" i="25"/>
  <c r="AR346" i="20" a="1"/>
  <c r="AR346" i="20" s="1"/>
  <c r="BA355" i="20" a="1"/>
  <c r="BA355" i="20" s="1"/>
  <c r="AY353" i="20" a="1"/>
  <c r="AY353" i="20" s="1"/>
  <c r="BB356" i="20" a="1"/>
  <c r="BB356" i="20" s="1"/>
  <c r="AY491" i="20" a="1"/>
  <c r="AY491" i="20" s="1"/>
  <c r="AT348" i="20" a="1"/>
  <c r="AT348" i="20" s="1"/>
  <c r="BB494" i="20" a="1"/>
  <c r="BB494" i="20" s="1"/>
  <c r="AP377" i="20" a="1"/>
  <c r="AP377" i="20" s="1"/>
  <c r="AU520" i="20" a="1"/>
  <c r="AU520" i="20" s="1"/>
  <c r="AR512" i="20" a="1"/>
  <c r="AR512" i="20" s="1"/>
  <c r="AV350" i="20" a="1"/>
  <c r="AV350" i="20" s="1"/>
  <c r="AZ354" i="20" a="1"/>
  <c r="AZ354" i="20" s="1"/>
  <c r="AQ511" i="20" a="1"/>
  <c r="AQ511" i="20" s="1"/>
  <c r="AS347" i="20" a="1"/>
  <c r="AS347" i="20" s="1"/>
  <c r="BA493" i="20" a="1"/>
  <c r="BA493" i="20" s="1"/>
  <c r="AG210" i="25"/>
  <c r="AB201" i="25"/>
  <c r="AM369" i="20" a="1"/>
  <c r="AM369" i="20" s="1"/>
  <c r="AG209" i="25"/>
  <c r="AR379" i="20" a="1"/>
  <c r="AR379" i="20" s="1"/>
  <c r="AB199" i="25"/>
  <c r="AW522" i="20" a="1"/>
  <c r="AW522" i="20" s="1"/>
  <c r="AQ343" i="20" a="1"/>
  <c r="AQ343" i="20" s="1"/>
  <c r="AC136" i="25"/>
  <c r="AO376" i="20" a="1"/>
  <c r="AO376" i="20" s="1"/>
  <c r="AB202" i="25"/>
  <c r="AT519" i="20" a="1"/>
  <c r="AT519" i="20" s="1"/>
  <c r="AA266" i="25"/>
  <c r="AQ413" i="20" a="1"/>
  <c r="AQ413" i="20" s="1"/>
  <c r="AV556" i="20" a="1"/>
  <c r="AV556" i="20" s="1"/>
  <c r="AN543" i="20" a="1"/>
  <c r="AN543" i="20" s="1"/>
  <c r="AQ541" i="20" a="1"/>
  <c r="AQ541" i="20" s="1"/>
  <c r="AT551" i="20" a="1"/>
  <c r="AT551" i="20" s="1"/>
  <c r="AS292" i="25"/>
  <c r="AU553" i="20" a="1"/>
  <c r="AU553" i="20" s="1"/>
  <c r="AQ548" i="20" a="1"/>
  <c r="AQ548" i="20" s="1"/>
  <c r="AO542" i="20" a="1"/>
  <c r="AO542" i="20" s="1"/>
  <c r="AQ534" i="20" a="1"/>
  <c r="AQ534" i="20" s="1"/>
  <c r="AV293" i="25"/>
  <c r="AP547" i="20" a="1"/>
  <c r="AP547" i="20" s="1"/>
  <c r="AO540" i="20" a="1"/>
  <c r="AO540" i="20" s="1"/>
  <c r="AT554" i="20" a="1"/>
  <c r="AT554" i="20" s="1"/>
  <c r="AO546" i="20" a="1"/>
  <c r="AO546" i="20" s="1"/>
  <c r="AR289" i="25"/>
  <c r="AQ544" i="20" a="1"/>
  <c r="AQ544" i="20" s="1"/>
  <c r="AV555" i="20" a="1"/>
  <c r="AV555" i="20" s="1"/>
  <c r="AT550" i="20" a="1"/>
  <c r="AT550" i="20" s="1"/>
  <c r="AQ290" i="25"/>
  <c r="AU552" i="20" a="1"/>
  <c r="AU552" i="20" s="1"/>
  <c r="AR549" i="20" a="1"/>
  <c r="AR549" i="20" s="1"/>
  <c r="AP545" i="20" a="1"/>
  <c r="AP545" i="20" s="1"/>
  <c r="AS291" i="25"/>
  <c r="AS222" i="25"/>
  <c r="AR224" i="25"/>
  <c r="AL563" i="20"/>
  <c r="AV226" i="25"/>
  <c r="AP223" i="25"/>
  <c r="AT225" i="25"/>
  <c r="AJ396" i="20" a="1"/>
  <c r="AJ396" i="20" s="1"/>
  <c r="AO539" i="20" a="1"/>
  <c r="AO539" i="20" s="1"/>
  <c r="AY559" i="20" a="1"/>
  <c r="AY559" i="20" s="1"/>
  <c r="AW557" i="20" a="1"/>
  <c r="AW557" i="20" s="1"/>
  <c r="AZ560" i="20" a="1"/>
  <c r="AZ560" i="20" s="1"/>
  <c r="BA561" i="20" a="1"/>
  <c r="BA561" i="20" s="1"/>
  <c r="BB562" i="20" a="1"/>
  <c r="BB562" i="20" s="1"/>
  <c r="AX558" i="20" a="1"/>
  <c r="AX558" i="20" s="1"/>
  <c r="AO286" i="25"/>
  <c r="AP536" i="20" a="1"/>
  <c r="AP536" i="20" s="1"/>
  <c r="AL284" i="25"/>
  <c r="AO538" i="20" a="1"/>
  <c r="AO538" i="20" s="1"/>
  <c r="AL285" i="25"/>
  <c r="AN537" i="20" a="1"/>
  <c r="AN537" i="20" s="1"/>
  <c r="AP287" i="25"/>
  <c r="AP535" i="20" a="1"/>
  <c r="AP535" i="20" s="1"/>
  <c r="AR288" i="25"/>
  <c r="AP500" i="20" a="1"/>
  <c r="AP500" i="20" s="1"/>
  <c r="AN508" i="20" a="1"/>
  <c r="AN508" i="20" s="1"/>
  <c r="AO509" i="20" a="1"/>
  <c r="AO509" i="20" s="1"/>
  <c r="AO507" i="20" a="1"/>
  <c r="AO507" i="20" s="1"/>
  <c r="AS517" i="20" a="1"/>
  <c r="AS517" i="20" s="1"/>
  <c r="AP505" i="20" a="1"/>
  <c r="AP505" i="20" s="1"/>
  <c r="AQ515" i="20" a="1"/>
  <c r="AQ515" i="20" s="1"/>
  <c r="AW521" i="20" a="1"/>
  <c r="AW521" i="20" s="1"/>
  <c r="AP514" i="20" a="1"/>
  <c r="AP514" i="20" s="1"/>
  <c r="AO510" i="20" a="1"/>
  <c r="AO510" i="20" s="1"/>
  <c r="AU518" i="20" a="1"/>
  <c r="AU518" i="20" s="1"/>
  <c r="AQ513" i="20" a="1"/>
  <c r="AQ513" i="20" s="1"/>
  <c r="AL220" i="25"/>
  <c r="AL501" i="20" a="1"/>
  <c r="AL501" i="20" s="1"/>
  <c r="AL529" i="20" s="1"/>
  <c r="AM217" i="25"/>
  <c r="AP504" i="20" a="1"/>
  <c r="AP504" i="20" s="1"/>
  <c r="AM218" i="25"/>
  <c r="AO503" i="20" a="1"/>
  <c r="AO503" i="20" s="1"/>
  <c r="AM219" i="25"/>
  <c r="AN502" i="20" a="1"/>
  <c r="AN502" i="20" s="1"/>
  <c r="AQ221" i="25"/>
  <c r="AF279" i="25"/>
  <c r="AI400" i="20" a="1"/>
  <c r="AI400" i="20" s="1"/>
  <c r="AI425" i="20" s="1"/>
  <c r="AK281" i="25"/>
  <c r="AL398" i="20" a="1"/>
  <c r="AL398" i="20" s="1"/>
  <c r="AF277" i="25"/>
  <c r="AK402" i="20" a="1"/>
  <c r="AK402" i="20" s="1"/>
  <c r="AA265" i="25"/>
  <c r="AT416" i="20" a="1"/>
  <c r="AT416" i="20" s="1"/>
  <c r="AU417" i="20" a="1"/>
  <c r="AU417" i="20" s="1"/>
  <c r="AV418" i="20" a="1"/>
  <c r="AV418" i="20" s="1"/>
  <c r="AW419" i="20" a="1"/>
  <c r="AW419" i="20" s="1"/>
  <c r="BB424" i="20" a="1"/>
  <c r="BB424" i="20" s="1"/>
  <c r="AZ422" i="20" a="1"/>
  <c r="AZ422" i="20" s="1"/>
  <c r="AX420" i="20" a="1"/>
  <c r="AX420" i="20" s="1"/>
  <c r="AR414" i="20" a="1"/>
  <c r="AR414" i="20" s="1"/>
  <c r="BA423" i="20" a="1"/>
  <c r="BA423" i="20" s="1"/>
  <c r="AS415" i="20" a="1"/>
  <c r="AS415" i="20" s="1"/>
  <c r="AY421" i="20" a="1"/>
  <c r="AY421" i="20" s="1"/>
  <c r="AD270" i="25"/>
  <c r="AP409" i="20" a="1"/>
  <c r="AP409" i="20" s="1"/>
  <c r="AD271" i="25"/>
  <c r="AO408" i="20" a="1"/>
  <c r="AO408" i="20" s="1"/>
  <c r="AC269" i="25"/>
  <c r="AP410" i="20" a="1"/>
  <c r="AP410" i="20" s="1"/>
  <c r="AL405" i="20" a="1"/>
  <c r="AL405" i="20" s="1"/>
  <c r="AD274" i="25"/>
  <c r="AD275" i="25"/>
  <c r="AK404" i="20" a="1"/>
  <c r="AK404" i="20" s="1"/>
  <c r="AJ282" i="25"/>
  <c r="AJ397" i="20" a="1"/>
  <c r="AJ397" i="20" s="1"/>
  <c r="AH280" i="25"/>
  <c r="AJ399" i="20" a="1"/>
  <c r="AJ399" i="20" s="1"/>
  <c r="AH278" i="25"/>
  <c r="AL401" i="20" a="1"/>
  <c r="AL401" i="20" s="1"/>
  <c r="AA268" i="25"/>
  <c r="AO411" i="20" a="1"/>
  <c r="AO411" i="20" s="1"/>
  <c r="AD276" i="25"/>
  <c r="AJ403" i="20" a="1"/>
  <c r="AJ403" i="20" s="1"/>
  <c r="AD273" i="25"/>
  <c r="AM406" i="20" a="1"/>
  <c r="AM406" i="20" s="1"/>
  <c r="AB267" i="25"/>
  <c r="AQ412" i="20" a="1"/>
  <c r="AQ412" i="20" s="1"/>
  <c r="AE272" i="25"/>
  <c r="AO407" i="20" a="1"/>
  <c r="AO407" i="20" s="1"/>
  <c r="AK283" i="25"/>
  <c r="AK362" i="20" a="1"/>
  <c r="AK362" i="20" s="1"/>
  <c r="AG213" i="25"/>
  <c r="AI365" i="20" a="1"/>
  <c r="AI365" i="20" s="1"/>
  <c r="AI391" i="20" s="1"/>
  <c r="AG212" i="25"/>
  <c r="AJ366" i="20" a="1"/>
  <c r="AJ366" i="20" s="1"/>
  <c r="AC200" i="25"/>
  <c r="AR378" i="20" a="1"/>
  <c r="AR378" i="20" s="1"/>
  <c r="AC207" i="25"/>
  <c r="AK371" i="20" a="1"/>
  <c r="AK371" i="20" s="1"/>
  <c r="AF211" i="25"/>
  <c r="AJ367" i="20" a="1"/>
  <c r="AJ367" i="20" s="1"/>
  <c r="AD203" i="25"/>
  <c r="AP375" i="20" a="1"/>
  <c r="AP375" i="20" s="1"/>
  <c r="AI214" i="25"/>
  <c r="AJ364" i="20" a="1"/>
  <c r="AJ364" i="20" s="1"/>
  <c r="AC204" i="25"/>
  <c r="AN374" i="20" a="1"/>
  <c r="AN374" i="20" s="1"/>
  <c r="AE208" i="25"/>
  <c r="AL370" i="20" a="1"/>
  <c r="AL370" i="20" s="1"/>
  <c r="AC206" i="25"/>
  <c r="AL372" i="20" a="1"/>
  <c r="AL372" i="20" s="1"/>
  <c r="AL216" i="25"/>
  <c r="CL57" i="31"/>
  <c r="AU131" i="31"/>
  <c r="AT153" i="31"/>
  <c r="AR203" i="31" a="1"/>
  <c r="AR203" i="31" s="1"/>
  <c r="AR86" i="31"/>
  <c r="AS82" i="31"/>
  <c r="AS84" i="31" s="1"/>
  <c r="AS85" i="31" s="1"/>
  <c r="AS75" i="31"/>
  <c r="AU44" i="31"/>
  <c r="AT66" i="31"/>
  <c r="CL79" i="31"/>
  <c r="CL83" i="31" s="1"/>
  <c r="CN80" i="31"/>
  <c r="CM50" i="31" a="1"/>
  <c r="CM50" i="31" s="1"/>
  <c r="CM57" i="31" s="1"/>
  <c r="CK83" i="31"/>
  <c r="CN106" i="31"/>
  <c r="CM106" i="31"/>
  <c r="CN53" i="31"/>
  <c r="CN55" i="31"/>
  <c r="CM105" i="31"/>
  <c r="BU110" i="31"/>
  <c r="BU109" i="31"/>
  <c r="BU140" i="31"/>
  <c r="BU142" i="31"/>
  <c r="BU141" i="31"/>
  <c r="BU143" i="31"/>
  <c r="CJ83" i="31"/>
  <c r="BV95" i="31"/>
  <c r="AP481" i="20" a="1"/>
  <c r="AP481" i="20" s="1"/>
  <c r="AO474" i="20" a="1"/>
  <c r="AO474" i="20" s="1"/>
  <c r="AU487" i="20" a="1"/>
  <c r="AU487" i="20" s="1"/>
  <c r="AR482" i="20" a="1"/>
  <c r="AR482" i="20" s="1"/>
  <c r="AP157" i="25"/>
  <c r="AS159" i="25"/>
  <c r="AT485" i="20" a="1"/>
  <c r="AT485" i="20" s="1"/>
  <c r="AQ478" i="20" a="1"/>
  <c r="AQ478" i="20" s="1"/>
  <c r="AP471" i="20" a="1"/>
  <c r="AP471" i="20" s="1"/>
  <c r="AT483" i="20" a="1"/>
  <c r="AT483" i="20" s="1"/>
  <c r="AU484" i="20" a="1"/>
  <c r="AU484" i="20" s="1"/>
  <c r="AU160" i="25"/>
  <c r="AU161" i="25"/>
  <c r="AP477" i="20" a="1"/>
  <c r="AP477" i="20" s="1"/>
  <c r="AO472" i="20" a="1"/>
  <c r="AO472" i="20" s="1"/>
  <c r="AP475" i="20" a="1"/>
  <c r="AP475" i="20" s="1"/>
  <c r="AQ476" i="20" a="1"/>
  <c r="AQ476" i="20" s="1"/>
  <c r="AP473" i="20" a="1"/>
  <c r="AP473" i="20" s="1"/>
  <c r="AQ158" i="25"/>
  <c r="AQ479" i="20" a="1"/>
  <c r="AQ479" i="20" s="1"/>
  <c r="AO480" i="20" a="1"/>
  <c r="AO480" i="20" s="1"/>
  <c r="AN154" i="25"/>
  <c r="AO468" i="20" a="1"/>
  <c r="AO468" i="20" s="1"/>
  <c r="AP156" i="25"/>
  <c r="AO466" i="20" a="1"/>
  <c r="AO466" i="20" s="1"/>
  <c r="AM153" i="25"/>
  <c r="AO469" i="20" a="1"/>
  <c r="AO469" i="20" s="1"/>
  <c r="AK152" i="25"/>
  <c r="AN470" i="20" a="1"/>
  <c r="AN470" i="20" s="1"/>
  <c r="AN155" i="25"/>
  <c r="AN467" i="20" a="1"/>
  <c r="AN467" i="20" s="1"/>
  <c r="AB137" i="25"/>
  <c r="AO342" i="20" a="1"/>
  <c r="AO342" i="20" s="1"/>
  <c r="AF144" i="25"/>
  <c r="AL335" i="20" a="1"/>
  <c r="AL335" i="20" s="1"/>
  <c r="AL151" i="25"/>
  <c r="AK328" i="20" a="1"/>
  <c r="AK328" i="20" s="1"/>
  <c r="AD139" i="25"/>
  <c r="AO340" i="20" a="1"/>
  <c r="AO340" i="20" s="1"/>
  <c r="AF145" i="25"/>
  <c r="AK334" i="20" a="1"/>
  <c r="AK334" i="20" s="1"/>
  <c r="AJ150" i="25"/>
  <c r="AJ329" i="20" a="1"/>
  <c r="AJ329" i="20" s="1"/>
  <c r="AH147" i="25"/>
  <c r="AK332" i="20" a="1"/>
  <c r="AK332" i="20" s="1"/>
  <c r="AC140" i="25"/>
  <c r="AM339" i="20" a="1"/>
  <c r="AM339" i="20" s="1"/>
  <c r="AH146" i="25"/>
  <c r="AL333" i="20" a="1"/>
  <c r="AL333" i="20" s="1"/>
  <c r="AE143" i="25"/>
  <c r="AL336" i="20" a="1"/>
  <c r="AL336" i="20" s="1"/>
  <c r="AB142" i="25"/>
  <c r="AJ337" i="20" a="1"/>
  <c r="AJ337" i="20" s="1"/>
  <c r="AD138" i="25"/>
  <c r="AP341" i="20" a="1"/>
  <c r="AP341" i="20" s="1"/>
  <c r="AB141" i="25"/>
  <c r="AK338" i="20" a="1"/>
  <c r="AK338" i="20" s="1"/>
  <c r="AH148" i="25"/>
  <c r="AJ331" i="20" a="1"/>
  <c r="AJ331" i="20" s="1"/>
  <c r="AA135" i="25"/>
  <c r="AP344" i="20" a="1"/>
  <c r="AP344" i="20" s="1"/>
  <c r="AJ149" i="25"/>
  <c r="AK330" i="20" a="1"/>
  <c r="AK330" i="20" s="1"/>
  <c r="BC390" i="20" l="1" a="1"/>
  <c r="BC390" i="20" s="1"/>
  <c r="AX523" i="20" a="1"/>
  <c r="AX523" i="20" s="1"/>
  <c r="BA526" i="20" a="1"/>
  <c r="BA526" i="20" s="1"/>
  <c r="BB527" i="20" a="1"/>
  <c r="BB527" i="20" s="1"/>
  <c r="AB198" i="25"/>
  <c r="BB388" i="20" s="1" a="1"/>
  <c r="BB388" i="20" s="1"/>
  <c r="AS380" i="20" a="1"/>
  <c r="AS380" i="20" s="1"/>
  <c r="AX385" i="20" a="1"/>
  <c r="AX385" i="20" s="1"/>
  <c r="BC528" i="20" a="1"/>
  <c r="BC528" i="20" s="1"/>
  <c r="AZ387" i="20" a="1"/>
  <c r="AZ387" i="20" s="1"/>
  <c r="AU382" i="20" a="1"/>
  <c r="AU382" i="20" s="1"/>
  <c r="AT381" i="20" a="1"/>
  <c r="AT381" i="20" s="1"/>
  <c r="AY524" i="20" a="1"/>
  <c r="AY524" i="20" s="1"/>
  <c r="BA388" i="20" a="1"/>
  <c r="BA388" i="20" s="1"/>
  <c r="AV383" i="20" a="1"/>
  <c r="AV383" i="20" s="1"/>
  <c r="AZ525" i="20" a="1"/>
  <c r="AZ525" i="20" s="1"/>
  <c r="AW384" i="20" a="1"/>
  <c r="AW384" i="20" s="1"/>
  <c r="BB389" i="20" a="1"/>
  <c r="BB389" i="20" s="1"/>
  <c r="AW488" i="20" a="1"/>
  <c r="AW488" i="20" s="1"/>
  <c r="AR345" i="20" a="1"/>
  <c r="AR345" i="20" s="1"/>
  <c r="AC199" i="25"/>
  <c r="AD199" i="25" s="1"/>
  <c r="AE205" i="25"/>
  <c r="AF205" i="25" s="1"/>
  <c r="AB133" i="25"/>
  <c r="BC355" i="20" s="1" a="1"/>
  <c r="BC355" i="20" s="1"/>
  <c r="AL215" i="25"/>
  <c r="AL363" i="20" a="1"/>
  <c r="AL363" i="20" s="1"/>
  <c r="AO373" i="20" a="1"/>
  <c r="AO373" i="20" s="1"/>
  <c r="AQ506" i="20" a="1"/>
  <c r="AQ506" i="20" s="1"/>
  <c r="BA492" i="20" a="1"/>
  <c r="BA492" i="20" s="1"/>
  <c r="AT347" i="20" a="1"/>
  <c r="AT347" i="20" s="1"/>
  <c r="AZ353" i="20" a="1"/>
  <c r="AZ353" i="20" s="1"/>
  <c r="BC356" i="20" a="1"/>
  <c r="BC356" i="20" s="1"/>
  <c r="AV349" i="20" a="1"/>
  <c r="AV349" i="20" s="1"/>
  <c r="AW350" i="20" a="1"/>
  <c r="AW350" i="20" s="1"/>
  <c r="BA354" i="20" a="1"/>
  <c r="BA354" i="20" s="1"/>
  <c r="AU348" i="20" a="1"/>
  <c r="AU348" i="20" s="1"/>
  <c r="BB493" i="20" a="1"/>
  <c r="BB493" i="20" s="1"/>
  <c r="AZ491" i="20" a="1"/>
  <c r="AZ491" i="20" s="1"/>
  <c r="BC494" i="20" a="1"/>
  <c r="BC494" i="20" s="1"/>
  <c r="AY490" i="20" a="1"/>
  <c r="AY490" i="20" s="1"/>
  <c r="AX351" i="20" a="1"/>
  <c r="AX351" i="20" s="1"/>
  <c r="AS346" i="20" a="1"/>
  <c r="AS346" i="20" s="1"/>
  <c r="BB355" i="20" a="1"/>
  <c r="BB355" i="20" s="1"/>
  <c r="AX489" i="20" a="1"/>
  <c r="AX489" i="20" s="1"/>
  <c r="AY352" i="20" a="1"/>
  <c r="AY352" i="20" s="1"/>
  <c r="AQ377" i="20" a="1"/>
  <c r="AQ377" i="20" s="1"/>
  <c r="AC201" i="25"/>
  <c r="AV520" i="20" a="1"/>
  <c r="AV520" i="20" s="1"/>
  <c r="AM368" i="20" a="1"/>
  <c r="AM368" i="20" s="1"/>
  <c r="AR511" i="20" a="1"/>
  <c r="AR511" i="20" s="1"/>
  <c r="AH210" i="25"/>
  <c r="AS512" i="20" a="1"/>
  <c r="AS512" i="20" s="1"/>
  <c r="AH209" i="25"/>
  <c r="AN369" i="20" a="1"/>
  <c r="AN369" i="20" s="1"/>
  <c r="AR343" i="20" a="1"/>
  <c r="AR343" i="20" s="1"/>
  <c r="AW486" i="20" a="1"/>
  <c r="AW486" i="20" s="1"/>
  <c r="AS379" i="20" a="1"/>
  <c r="AS379" i="20" s="1"/>
  <c r="AX522" i="20" a="1"/>
  <c r="AX522" i="20" s="1"/>
  <c r="AD136" i="25"/>
  <c r="AC202" i="25"/>
  <c r="AP376" i="20" a="1"/>
  <c r="AP376" i="20" s="1"/>
  <c r="AU519" i="20" a="1"/>
  <c r="AU519" i="20" s="1"/>
  <c r="AW556" i="20" a="1"/>
  <c r="AW556" i="20" s="1"/>
  <c r="AB266" i="25"/>
  <c r="AR413" i="20" a="1"/>
  <c r="AR413" i="20" s="1"/>
  <c r="AR544" i="20" a="1"/>
  <c r="AR544" i="20" s="1"/>
  <c r="AV553" i="20" a="1"/>
  <c r="AV553" i="20" s="1"/>
  <c r="AU550" i="20" a="1"/>
  <c r="AU550" i="20" s="1"/>
  <c r="AP542" i="20" a="1"/>
  <c r="AP542" i="20" s="1"/>
  <c r="AU551" i="20" a="1"/>
  <c r="AU551" i="20" s="1"/>
  <c r="AR534" i="20" a="1"/>
  <c r="AR534" i="20" s="1"/>
  <c r="AW555" i="20" a="1"/>
  <c r="AW555" i="20" s="1"/>
  <c r="AV552" i="20" a="1"/>
  <c r="AV552" i="20" s="1"/>
  <c r="AW293" i="25"/>
  <c r="AT292" i="25"/>
  <c r="AS549" i="20" a="1"/>
  <c r="AS549" i="20" s="1"/>
  <c r="AP540" i="20" a="1"/>
  <c r="AP540" i="20" s="1"/>
  <c r="AQ545" i="20" a="1"/>
  <c r="AQ545" i="20" s="1"/>
  <c r="AS289" i="25"/>
  <c r="AP546" i="20" a="1"/>
  <c r="AP546" i="20" s="1"/>
  <c r="AQ547" i="20" a="1"/>
  <c r="AQ547" i="20" s="1"/>
  <c r="AR541" i="20" a="1"/>
  <c r="AR541" i="20" s="1"/>
  <c r="AR548" i="20" a="1"/>
  <c r="AR548" i="20" s="1"/>
  <c r="AT291" i="25"/>
  <c r="AU554" i="20" a="1"/>
  <c r="AU554" i="20" s="1"/>
  <c r="AO543" i="20" a="1"/>
  <c r="AO543" i="20" s="1"/>
  <c r="AR290" i="25"/>
  <c r="AS345" i="20" a="1"/>
  <c r="AS345" i="20" s="1"/>
  <c r="AC134" i="25"/>
  <c r="AX488" i="20" a="1"/>
  <c r="AX488" i="20" s="1"/>
  <c r="AM563" i="20"/>
  <c r="AQ223" i="25"/>
  <c r="AW226" i="25"/>
  <c r="AS224" i="25"/>
  <c r="AT222" i="25"/>
  <c r="AU225" i="25"/>
  <c r="AM284" i="25"/>
  <c r="AP538" i="20" a="1"/>
  <c r="AP538" i="20" s="1"/>
  <c r="AP286" i="25"/>
  <c r="AQ536" i="20" a="1"/>
  <c r="AQ536" i="20" s="1"/>
  <c r="AK396" i="20" a="1"/>
  <c r="AK396" i="20" s="1"/>
  <c r="AP539" i="20" a="1"/>
  <c r="AP539" i="20" s="1"/>
  <c r="AZ559" i="20" a="1"/>
  <c r="AZ559" i="20" s="1"/>
  <c r="AY558" i="20" a="1"/>
  <c r="AY558" i="20" s="1"/>
  <c r="BB561" i="20" a="1"/>
  <c r="BB561" i="20" s="1"/>
  <c r="BA560" i="20" a="1"/>
  <c r="BA560" i="20" s="1"/>
  <c r="AX557" i="20" a="1"/>
  <c r="AX557" i="20" s="1"/>
  <c r="BC562" i="20" a="1"/>
  <c r="BC562" i="20" s="1"/>
  <c r="AQ287" i="25"/>
  <c r="AQ535" i="20" a="1"/>
  <c r="AQ535" i="20" s="1"/>
  <c r="AM285" i="25"/>
  <c r="AO537" i="20" a="1"/>
  <c r="AO537" i="20" s="1"/>
  <c r="AS288" i="25"/>
  <c r="AR513" i="20" a="1"/>
  <c r="AR513" i="20" s="1"/>
  <c r="AV518" i="20" a="1"/>
  <c r="AV518" i="20" s="1"/>
  <c r="AP509" i="20" a="1"/>
  <c r="AP509" i="20" s="1"/>
  <c r="AO508" i="20" a="1"/>
  <c r="AO508" i="20" s="1"/>
  <c r="AT517" i="20" a="1"/>
  <c r="AT517" i="20" s="1"/>
  <c r="AP510" i="20" a="1"/>
  <c r="AP510" i="20" s="1"/>
  <c r="AQ505" i="20" a="1"/>
  <c r="AQ505" i="20" s="1"/>
  <c r="AQ514" i="20" a="1"/>
  <c r="AQ514" i="20" s="1"/>
  <c r="AR515" i="20" a="1"/>
  <c r="AR515" i="20" s="1"/>
  <c r="AP507" i="20" a="1"/>
  <c r="AP507" i="20" s="1"/>
  <c r="AX521" i="20" a="1"/>
  <c r="AX521" i="20" s="1"/>
  <c r="AQ500" i="20" a="1"/>
  <c r="AQ500" i="20" s="1"/>
  <c r="AN218" i="25"/>
  <c r="AP503" i="20" a="1"/>
  <c r="AP503" i="20" s="1"/>
  <c r="AN217" i="25"/>
  <c r="AQ504" i="20" a="1"/>
  <c r="AQ504" i="20" s="1"/>
  <c r="AM220" i="25"/>
  <c r="AM501" i="20" a="1"/>
  <c r="AM501" i="20" s="1"/>
  <c r="AM529" i="20" s="1"/>
  <c r="AN219" i="25"/>
  <c r="AO502" i="20" a="1"/>
  <c r="AO502" i="20" s="1"/>
  <c r="AR221" i="25"/>
  <c r="AF272" i="25"/>
  <c r="AP407" i="20" a="1"/>
  <c r="AP407" i="20" s="1"/>
  <c r="AI280" i="25"/>
  <c r="AK399" i="20" a="1"/>
  <c r="AK399" i="20" s="1"/>
  <c r="AE271" i="25"/>
  <c r="AP408" i="20" a="1"/>
  <c r="AP408" i="20" s="1"/>
  <c r="AC267" i="25"/>
  <c r="AR412" i="20" a="1"/>
  <c r="AR412" i="20" s="1"/>
  <c r="AE270" i="25"/>
  <c r="AQ409" i="20" a="1"/>
  <c r="AQ409" i="20" s="1"/>
  <c r="AB265" i="25"/>
  <c r="AT415" i="20" a="1"/>
  <c r="AT415" i="20" s="1"/>
  <c r="AU416" i="20" a="1"/>
  <c r="AU416" i="20" s="1"/>
  <c r="AS414" i="20" a="1"/>
  <c r="AS414" i="20" s="1"/>
  <c r="AZ421" i="20" a="1"/>
  <c r="AZ421" i="20" s="1"/>
  <c r="AW418" i="20" a="1"/>
  <c r="AW418" i="20" s="1"/>
  <c r="BB423" i="20" a="1"/>
  <c r="BB423" i="20" s="1"/>
  <c r="AX419" i="20" a="1"/>
  <c r="AX419" i="20" s="1"/>
  <c r="BC424" i="20" a="1"/>
  <c r="BC424" i="20" s="1"/>
  <c r="BA422" i="20" a="1"/>
  <c r="BA422" i="20" s="1"/>
  <c r="AY420" i="20" a="1"/>
  <c r="AY420" i="20" s="1"/>
  <c r="AV417" i="20" a="1"/>
  <c r="AV417" i="20" s="1"/>
  <c r="AE273" i="25"/>
  <c r="AN406" i="20" a="1"/>
  <c r="AN406" i="20" s="1"/>
  <c r="AK282" i="25"/>
  <c r="AK397" i="20" a="1"/>
  <c r="AK397" i="20" s="1"/>
  <c r="AG277" i="25"/>
  <c r="AL402" i="20" a="1"/>
  <c r="AL402" i="20" s="1"/>
  <c r="AE276" i="25"/>
  <c r="AK403" i="20" a="1"/>
  <c r="AK403" i="20" s="1"/>
  <c r="AE275" i="25"/>
  <c r="AL404" i="20" a="1"/>
  <c r="AL404" i="20" s="1"/>
  <c r="AE274" i="25"/>
  <c r="AM405" i="20" a="1"/>
  <c r="AM405" i="20" s="1"/>
  <c r="AB268" i="25"/>
  <c r="AP411" i="20" a="1"/>
  <c r="AP411" i="20" s="1"/>
  <c r="AL281" i="25"/>
  <c r="AM398" i="20" a="1"/>
  <c r="AM398" i="20" s="1"/>
  <c r="AI278" i="25"/>
  <c r="AM401" i="20" a="1"/>
  <c r="AM401" i="20" s="1"/>
  <c r="AD269" i="25"/>
  <c r="AQ410" i="20" a="1"/>
  <c r="AQ410" i="20" s="1"/>
  <c r="AG279" i="25"/>
  <c r="AJ400" i="20" a="1"/>
  <c r="AJ400" i="20" s="1"/>
  <c r="AJ425" i="20" s="1"/>
  <c r="AL283" i="25"/>
  <c r="AL362" i="20" a="1"/>
  <c r="AL362" i="20" s="1"/>
  <c r="AD207" i="25"/>
  <c r="AL371" i="20" a="1"/>
  <c r="AL371" i="20" s="1"/>
  <c r="AD206" i="25"/>
  <c r="AM372" i="20" a="1"/>
  <c r="AM372" i="20" s="1"/>
  <c r="AJ214" i="25"/>
  <c r="AK364" i="20" a="1"/>
  <c r="AK364" i="20" s="1"/>
  <c r="AD200" i="25"/>
  <c r="AS378" i="20" a="1"/>
  <c r="AS378" i="20" s="1"/>
  <c r="AF208" i="25"/>
  <c r="AM370" i="20" a="1"/>
  <c r="AM370" i="20" s="1"/>
  <c r="AE203" i="25"/>
  <c r="AQ375" i="20" a="1"/>
  <c r="AQ375" i="20" s="1"/>
  <c r="AH212" i="25"/>
  <c r="AK366" i="20" a="1"/>
  <c r="AK366" i="20" s="1"/>
  <c r="AH213" i="25"/>
  <c r="AJ365" i="20" a="1"/>
  <c r="AJ365" i="20" s="1"/>
  <c r="AJ391" i="20" s="1"/>
  <c r="AD204" i="25"/>
  <c r="AO374" i="20" a="1"/>
  <c r="AO374" i="20" s="1"/>
  <c r="AG211" i="25"/>
  <c r="AK367" i="20" a="1"/>
  <c r="AK367" i="20" s="1"/>
  <c r="AM216" i="25"/>
  <c r="AV131" i="31"/>
  <c r="AU153" i="31"/>
  <c r="AT75" i="31"/>
  <c r="AT82" i="31"/>
  <c r="AT84" i="31" s="1"/>
  <c r="AT85" i="31" s="1"/>
  <c r="AV44" i="31"/>
  <c r="AU66" i="31"/>
  <c r="AS203" i="31" a="1"/>
  <c r="AS203" i="31" s="1"/>
  <c r="AS86" i="31"/>
  <c r="CM79" i="31"/>
  <c r="BV141" i="31"/>
  <c r="BV143" i="31"/>
  <c r="CN50" i="31" a="1"/>
  <c r="CN50" i="31" s="1"/>
  <c r="CN105" i="31"/>
  <c r="BV109" i="31"/>
  <c r="BV110" i="31"/>
  <c r="BV140" i="31"/>
  <c r="BV142" i="31"/>
  <c r="CN51" i="31" a="1"/>
  <c r="CN51" i="31" s="1"/>
  <c r="BW95" i="31"/>
  <c r="AQ471" i="20" a="1"/>
  <c r="AQ471" i="20" s="1"/>
  <c r="AV160" i="25"/>
  <c r="AQ473" i="20" a="1"/>
  <c r="AQ473" i="20" s="1"/>
  <c r="AR158" i="25"/>
  <c r="AV487" i="20" a="1"/>
  <c r="AV487" i="20" s="1"/>
  <c r="AQ481" i="20" a="1"/>
  <c r="AQ481" i="20" s="1"/>
  <c r="AR476" i="20" a="1"/>
  <c r="AR476" i="20" s="1"/>
  <c r="AQ477" i="20" a="1"/>
  <c r="AQ477" i="20" s="1"/>
  <c r="AR478" i="20" a="1"/>
  <c r="AR478" i="20" s="1"/>
  <c r="AP472" i="20" a="1"/>
  <c r="AP472" i="20" s="1"/>
  <c r="AP474" i="20" a="1"/>
  <c r="AP474" i="20" s="1"/>
  <c r="AV484" i="20" a="1"/>
  <c r="AV484" i="20" s="1"/>
  <c r="AS482" i="20" a="1"/>
  <c r="AS482" i="20" s="1"/>
  <c r="AU483" i="20" a="1"/>
  <c r="AU483" i="20" s="1"/>
  <c r="AU485" i="20" a="1"/>
  <c r="AU485" i="20" s="1"/>
  <c r="AT159" i="25"/>
  <c r="AR479" i="20" a="1"/>
  <c r="AR479" i="20" s="1"/>
  <c r="AP480" i="20" a="1"/>
  <c r="AP480" i="20" s="1"/>
  <c r="AQ475" i="20" a="1"/>
  <c r="AQ475" i="20" s="1"/>
  <c r="AV161" i="25"/>
  <c r="AQ157" i="25"/>
  <c r="AN153" i="25"/>
  <c r="AP469" i="20" a="1"/>
  <c r="AP469" i="20" s="1"/>
  <c r="AL152" i="25"/>
  <c r="AO470" i="20" a="1"/>
  <c r="AO470" i="20" s="1"/>
  <c r="AQ156" i="25"/>
  <c r="AP466" i="20" a="1"/>
  <c r="AP466" i="20" s="1"/>
  <c r="AO155" i="25"/>
  <c r="AO467" i="20" a="1"/>
  <c r="AO467" i="20" s="1"/>
  <c r="AO154" i="25"/>
  <c r="AP468" i="20" a="1"/>
  <c r="AP468" i="20" s="1"/>
  <c r="V357" i="20"/>
  <c r="V724" i="20" s="1"/>
  <c r="AA495" i="20"/>
  <c r="AE138" i="25"/>
  <c r="AQ341" i="20" a="1"/>
  <c r="AQ341" i="20" s="1"/>
  <c r="AG145" i="25"/>
  <c r="AL334" i="20" a="1"/>
  <c r="AL334" i="20" s="1"/>
  <c r="AM151" i="25"/>
  <c r="AL328" i="20" a="1"/>
  <c r="AL328" i="20" s="1"/>
  <c r="AK149" i="25"/>
  <c r="AL330" i="20" a="1"/>
  <c r="AL330" i="20" s="1"/>
  <c r="AC142" i="25"/>
  <c r="AK337" i="20" a="1"/>
  <c r="AK337" i="20" s="1"/>
  <c r="AD140" i="25"/>
  <c r="AN339" i="20" a="1"/>
  <c r="AN339" i="20" s="1"/>
  <c r="AE139" i="25"/>
  <c r="AP340" i="20" a="1"/>
  <c r="AP340" i="20" s="1"/>
  <c r="AG144" i="25"/>
  <c r="AM335" i="20" a="1"/>
  <c r="AM335" i="20" s="1"/>
  <c r="AF143" i="25"/>
  <c r="AM336" i="20" a="1"/>
  <c r="AM336" i="20" s="1"/>
  <c r="AI147" i="25"/>
  <c r="AL332" i="20" a="1"/>
  <c r="AL332" i="20" s="1"/>
  <c r="AC137" i="25"/>
  <c r="AP342" i="20" a="1"/>
  <c r="AP342" i="20" s="1"/>
  <c r="AI148" i="25"/>
  <c r="AK331" i="20" a="1"/>
  <c r="AK331" i="20" s="1"/>
  <c r="AB135" i="25"/>
  <c r="AQ344" i="20" a="1"/>
  <c r="AQ344" i="20" s="1"/>
  <c r="AC141" i="25"/>
  <c r="AL338" i="20" a="1"/>
  <c r="AL338" i="20" s="1"/>
  <c r="AI146" i="25"/>
  <c r="AM333" i="20" a="1"/>
  <c r="AM333" i="20" s="1"/>
  <c r="AK150" i="25"/>
  <c r="AK329" i="20" a="1"/>
  <c r="AK329" i="20" s="1"/>
  <c r="AZ386" i="20" l="1" a="1"/>
  <c r="AZ386" i="20" s="1"/>
  <c r="AY523" i="20" a="1"/>
  <c r="AY523" i="20" s="1"/>
  <c r="BB526" i="20" a="1"/>
  <c r="BB526" i="20" s="1"/>
  <c r="AV382" i="20" a="1"/>
  <c r="AV382" i="20" s="1"/>
  <c r="AX384" i="20" a="1"/>
  <c r="AX384" i="20" s="1"/>
  <c r="AW383" i="20" a="1"/>
  <c r="AW383" i="20" s="1"/>
  <c r="BC527" i="20" a="1"/>
  <c r="BC527" i="20" s="1"/>
  <c r="BD528" i="20" a="1"/>
  <c r="BD528" i="20" s="1"/>
  <c r="AY385" i="20" a="1"/>
  <c r="AY385" i="20" s="1"/>
  <c r="BA525" i="20" a="1"/>
  <c r="BA525" i="20" s="1"/>
  <c r="BA387" i="20" a="1"/>
  <c r="BA387" i="20" s="1"/>
  <c r="BD390" i="20" a="1"/>
  <c r="BD390" i="20" s="1"/>
  <c r="AZ524" i="20" a="1"/>
  <c r="AZ524" i="20" s="1"/>
  <c r="BC389" i="20" a="1"/>
  <c r="BC389" i="20" s="1"/>
  <c r="AC198" i="25"/>
  <c r="BE390" i="20" s="1" a="1"/>
  <c r="BE390" i="20" s="1"/>
  <c r="AT380" i="20" a="1"/>
  <c r="AT380" i="20" s="1"/>
  <c r="AU381" i="20" a="1"/>
  <c r="AU381" i="20" s="1"/>
  <c r="AZ352" i="20" a="1"/>
  <c r="AZ352" i="20" s="1"/>
  <c r="AT346" i="20" a="1"/>
  <c r="AT346" i="20" s="1"/>
  <c r="BA353" i="20" a="1"/>
  <c r="BA353" i="20" s="1"/>
  <c r="BA491" i="20" a="1"/>
  <c r="BA491" i="20" s="1"/>
  <c r="AY351" i="20" a="1"/>
  <c r="AY351" i="20" s="1"/>
  <c r="AT379" i="20" a="1"/>
  <c r="AT379" i="20" s="1"/>
  <c r="AZ490" i="20" a="1"/>
  <c r="AZ490" i="20" s="1"/>
  <c r="AC133" i="25"/>
  <c r="BA352" i="20" s="1" a="1"/>
  <c r="BA352" i="20" s="1"/>
  <c r="BB354" i="20" a="1"/>
  <c r="BB354" i="20" s="1"/>
  <c r="AU516" i="20" a="1"/>
  <c r="AU516" i="20" s="1"/>
  <c r="AW349" i="20" a="1"/>
  <c r="AW349" i="20" s="1"/>
  <c r="AP373" i="20" a="1"/>
  <c r="AP373" i="20" s="1"/>
  <c r="AV348" i="20" a="1"/>
  <c r="AV348" i="20" s="1"/>
  <c r="AY489" i="20" a="1"/>
  <c r="AY489" i="20" s="1"/>
  <c r="AX350" i="20" a="1"/>
  <c r="AX350" i="20" s="1"/>
  <c r="BD494" i="20" a="1"/>
  <c r="BD494" i="20" s="1"/>
  <c r="BD356" i="20" a="1"/>
  <c r="BD356" i="20" s="1"/>
  <c r="BB492" i="20" a="1"/>
  <c r="BB492" i="20" s="1"/>
  <c r="AU347" i="20" a="1"/>
  <c r="AU347" i="20" s="1"/>
  <c r="BC493" i="20" a="1"/>
  <c r="BC493" i="20" s="1"/>
  <c r="AM215" i="25"/>
  <c r="AN363" i="20" s="1" a="1"/>
  <c r="AN363" i="20" s="1"/>
  <c r="AY522" i="20" a="1"/>
  <c r="AY522" i="20" s="1"/>
  <c r="AS511" i="20" a="1"/>
  <c r="AS511" i="20" s="1"/>
  <c r="AR506" i="20" a="1"/>
  <c r="AR506" i="20" s="1"/>
  <c r="AW520" i="20" a="1"/>
  <c r="AW520" i="20" s="1"/>
  <c r="AM363" i="20" a="1"/>
  <c r="AM363" i="20" s="1"/>
  <c r="AR377" i="20" a="1"/>
  <c r="AR377" i="20" s="1"/>
  <c r="AD201" i="25"/>
  <c r="AI210" i="25"/>
  <c r="AO369" i="20" a="1"/>
  <c r="AO369" i="20" s="1"/>
  <c r="AN368" i="20" a="1"/>
  <c r="AN368" i="20" s="1"/>
  <c r="AI209" i="25"/>
  <c r="AT512" i="20" a="1"/>
  <c r="AT512" i="20" s="1"/>
  <c r="AZ522" i="20" a="1"/>
  <c r="AZ522" i="20" s="1"/>
  <c r="AU379" i="20" a="1"/>
  <c r="AU379" i="20" s="1"/>
  <c r="AE199" i="25"/>
  <c r="AS343" i="20" a="1"/>
  <c r="AS343" i="20" s="1"/>
  <c r="AE136" i="25"/>
  <c r="AX486" i="20" a="1"/>
  <c r="AX486" i="20" s="1"/>
  <c r="AY488" i="20" a="1"/>
  <c r="AY488" i="20" s="1"/>
  <c r="AV519" i="20" a="1"/>
  <c r="AV519" i="20" s="1"/>
  <c r="AD202" i="25"/>
  <c r="AQ376" i="20" a="1"/>
  <c r="AQ376" i="20" s="1"/>
  <c r="AX556" i="20" a="1"/>
  <c r="AX556" i="20" s="1"/>
  <c r="AC266" i="25"/>
  <c r="AS413" i="20" a="1"/>
  <c r="AS413" i="20" s="1"/>
  <c r="AX293" i="25"/>
  <c r="AV554" i="20" a="1"/>
  <c r="AV554" i="20" s="1"/>
  <c r="AT549" i="20" a="1"/>
  <c r="AT549" i="20" s="1"/>
  <c r="AV550" i="20" a="1"/>
  <c r="AV550" i="20" s="1"/>
  <c r="AT289" i="25"/>
  <c r="AS548" i="20" a="1"/>
  <c r="AS548" i="20" s="1"/>
  <c r="AW552" i="20" a="1"/>
  <c r="AW552" i="20" s="1"/>
  <c r="AU291" i="25"/>
  <c r="AP543" i="20" a="1"/>
  <c r="AP543" i="20" s="1"/>
  <c r="AR547" i="20" a="1"/>
  <c r="AR547" i="20" s="1"/>
  <c r="AS534" i="20" a="1"/>
  <c r="AS534" i="20" s="1"/>
  <c r="AW553" i="20" a="1"/>
  <c r="AW553" i="20" s="1"/>
  <c r="AQ546" i="20" a="1"/>
  <c r="AQ546" i="20" s="1"/>
  <c r="AX555" i="20" a="1"/>
  <c r="AX555" i="20" s="1"/>
  <c r="AS544" i="20" a="1"/>
  <c r="AS544" i="20" s="1"/>
  <c r="AR545" i="20" a="1"/>
  <c r="AR545" i="20" s="1"/>
  <c r="AS290" i="25"/>
  <c r="AU292" i="25"/>
  <c r="AS541" i="20" a="1"/>
  <c r="AS541" i="20" s="1"/>
  <c r="AQ540" i="20" a="1"/>
  <c r="AQ540" i="20" s="1"/>
  <c r="AQ542" i="20" a="1"/>
  <c r="AQ542" i="20" s="1"/>
  <c r="AD134" i="25"/>
  <c r="AT345" i="20" a="1"/>
  <c r="AT345" i="20" s="1"/>
  <c r="AU222" i="25"/>
  <c r="AT224" i="25"/>
  <c r="AN563" i="20"/>
  <c r="AX226" i="25"/>
  <c r="AR223" i="25"/>
  <c r="AV225" i="25"/>
  <c r="AZ558" i="20" a="1"/>
  <c r="AZ558" i="20" s="1"/>
  <c r="BA559" i="20" a="1"/>
  <c r="BA559" i="20" s="1"/>
  <c r="BC561" i="20" a="1"/>
  <c r="BC561" i="20" s="1"/>
  <c r="BB560" i="20" a="1"/>
  <c r="BB560" i="20" s="1"/>
  <c r="AY557" i="20" a="1"/>
  <c r="AY557" i="20" s="1"/>
  <c r="BD562" i="20" a="1"/>
  <c r="BD562" i="20" s="1"/>
  <c r="AL396" i="20" a="1"/>
  <c r="AL396" i="20" s="1"/>
  <c r="AQ539" i="20" a="1"/>
  <c r="AQ539" i="20" s="1"/>
  <c r="AN285" i="25"/>
  <c r="AP537" i="20" a="1"/>
  <c r="AP537" i="20" s="1"/>
  <c r="AQ286" i="25"/>
  <c r="AR536" i="20" a="1"/>
  <c r="AR536" i="20" s="1"/>
  <c r="AQ408" i="20" a="1"/>
  <c r="AQ408" i="20" s="1"/>
  <c r="AV551" i="20" a="1"/>
  <c r="AV551" i="20" s="1"/>
  <c r="AR287" i="25"/>
  <c r="AR535" i="20" a="1"/>
  <c r="AR535" i="20" s="1"/>
  <c r="AN284" i="25"/>
  <c r="AQ538" i="20" a="1"/>
  <c r="AQ538" i="20" s="1"/>
  <c r="AT288" i="25"/>
  <c r="AQ510" i="20" a="1"/>
  <c r="AQ510" i="20" s="1"/>
  <c r="AW518" i="20" a="1"/>
  <c r="AW518" i="20" s="1"/>
  <c r="AQ507" i="20" a="1"/>
  <c r="AQ507" i="20" s="1"/>
  <c r="AR500" i="20" a="1"/>
  <c r="AR500" i="20" s="1"/>
  <c r="AU517" i="20" a="1"/>
  <c r="AU517" i="20" s="1"/>
  <c r="AR514" i="20" a="1"/>
  <c r="AR514" i="20" s="1"/>
  <c r="AV516" i="20" a="1"/>
  <c r="AV516" i="20" s="1"/>
  <c r="AS513" i="20" a="1"/>
  <c r="AS513" i="20" s="1"/>
  <c r="AS515" i="20" a="1"/>
  <c r="AS515" i="20" s="1"/>
  <c r="AY521" i="20" a="1"/>
  <c r="AY521" i="20" s="1"/>
  <c r="AR505" i="20" a="1"/>
  <c r="AR505" i="20" s="1"/>
  <c r="AP508" i="20" a="1"/>
  <c r="AP508" i="20" s="1"/>
  <c r="AQ509" i="20" a="1"/>
  <c r="AQ509" i="20" s="1"/>
  <c r="AN220" i="25"/>
  <c r="AN501" i="20" a="1"/>
  <c r="AN501" i="20" s="1"/>
  <c r="AN529" i="20" s="1"/>
  <c r="AO217" i="25"/>
  <c r="AR504" i="20" a="1"/>
  <c r="AR504" i="20" s="1"/>
  <c r="AO219" i="25"/>
  <c r="AP502" i="20" a="1"/>
  <c r="AP502" i="20" s="1"/>
  <c r="AO218" i="25"/>
  <c r="AQ503" i="20" a="1"/>
  <c r="AQ503" i="20" s="1"/>
  <c r="AS221" i="25"/>
  <c r="AF271" i="25"/>
  <c r="AF270" i="25"/>
  <c r="AR409" i="20" a="1"/>
  <c r="AR409" i="20" s="1"/>
  <c r="AH279" i="25"/>
  <c r="AK400" i="20" a="1"/>
  <c r="AK400" i="20" s="1"/>
  <c r="AK425" i="20" s="1"/>
  <c r="AF275" i="25"/>
  <c r="AM404" i="20" a="1"/>
  <c r="AM404" i="20" s="1"/>
  <c r="AE269" i="25"/>
  <c r="AR410" i="20" a="1"/>
  <c r="AR410" i="20" s="1"/>
  <c r="AF276" i="25"/>
  <c r="AL403" i="20" a="1"/>
  <c r="AL403" i="20" s="1"/>
  <c r="AD267" i="25"/>
  <c r="AS412" i="20" a="1"/>
  <c r="AS412" i="20" s="1"/>
  <c r="AJ278" i="25"/>
  <c r="AN401" i="20" a="1"/>
  <c r="AN401" i="20" s="1"/>
  <c r="AH277" i="25"/>
  <c r="AM402" i="20" a="1"/>
  <c r="AM402" i="20" s="1"/>
  <c r="AM281" i="25"/>
  <c r="AN398" i="20" a="1"/>
  <c r="AN398" i="20" s="1"/>
  <c r="AL282" i="25"/>
  <c r="AL397" i="20" a="1"/>
  <c r="AL397" i="20" s="1"/>
  <c r="AC268" i="25"/>
  <c r="AQ411" i="20" a="1"/>
  <c r="AQ411" i="20" s="1"/>
  <c r="AJ280" i="25"/>
  <c r="AL399" i="20" a="1"/>
  <c r="AL399" i="20" s="1"/>
  <c r="AF273" i="25"/>
  <c r="AO406" i="20" a="1"/>
  <c r="AO406" i="20" s="1"/>
  <c r="AC265" i="25"/>
  <c r="AT414" i="20" a="1"/>
  <c r="AT414" i="20" s="1"/>
  <c r="AU415" i="20" a="1"/>
  <c r="AU415" i="20" s="1"/>
  <c r="AV416" i="20" a="1"/>
  <c r="AV416" i="20" s="1"/>
  <c r="AW417" i="20" a="1"/>
  <c r="AW417" i="20" s="1"/>
  <c r="AX418" i="20" a="1"/>
  <c r="AX418" i="20" s="1"/>
  <c r="BA421" i="20" a="1"/>
  <c r="BA421" i="20" s="1"/>
  <c r="BC423" i="20" a="1"/>
  <c r="BC423" i="20" s="1"/>
  <c r="AY419" i="20" a="1"/>
  <c r="AY419" i="20" s="1"/>
  <c r="BD424" i="20" a="1"/>
  <c r="BD424" i="20" s="1"/>
  <c r="BB422" i="20" a="1"/>
  <c r="BB422" i="20" s="1"/>
  <c r="AZ420" i="20" a="1"/>
  <c r="AZ420" i="20" s="1"/>
  <c r="AF274" i="25"/>
  <c r="AN405" i="20" a="1"/>
  <c r="AN405" i="20" s="1"/>
  <c r="AG272" i="25"/>
  <c r="AQ407" i="20" a="1"/>
  <c r="AQ407" i="20" s="1"/>
  <c r="AM283" i="25"/>
  <c r="AM362" i="20" a="1"/>
  <c r="AM362" i="20" s="1"/>
  <c r="AI212" i="25"/>
  <c r="AL366" i="20" a="1"/>
  <c r="AL366" i="20" s="1"/>
  <c r="AH211" i="25"/>
  <c r="AL367" i="20" a="1"/>
  <c r="AL367" i="20" s="1"/>
  <c r="AF203" i="25"/>
  <c r="AR375" i="20" a="1"/>
  <c r="AR375" i="20" s="1"/>
  <c r="AK214" i="25"/>
  <c r="AL364" i="20" a="1"/>
  <c r="AL364" i="20" s="1"/>
  <c r="AE204" i="25"/>
  <c r="AP374" i="20" a="1"/>
  <c r="AP374" i="20" s="1"/>
  <c r="AG208" i="25"/>
  <c r="AN370" i="20" a="1"/>
  <c r="AN370" i="20" s="1"/>
  <c r="AE206" i="25"/>
  <c r="AN372" i="20" a="1"/>
  <c r="AN372" i="20" s="1"/>
  <c r="AI213" i="25"/>
  <c r="AK365" i="20" a="1"/>
  <c r="AK365" i="20" s="1"/>
  <c r="AK391" i="20" s="1"/>
  <c r="AE200" i="25"/>
  <c r="AT378" i="20" a="1"/>
  <c r="AT378" i="20" s="1"/>
  <c r="AE207" i="25"/>
  <c r="AM371" i="20" a="1"/>
  <c r="AM371" i="20" s="1"/>
  <c r="AG205" i="25"/>
  <c r="AQ373" i="20" a="1"/>
  <c r="AQ373" i="20" s="1"/>
  <c r="AN216" i="25"/>
  <c r="CN57" i="31"/>
  <c r="AW131" i="31"/>
  <c r="AV153" i="31"/>
  <c r="AU82" i="31"/>
  <c r="AU84" i="31" s="1"/>
  <c r="AU85" i="31" s="1"/>
  <c r="AU75" i="31"/>
  <c r="AW44" i="31"/>
  <c r="AV66" i="31"/>
  <c r="AT203" i="31" a="1"/>
  <c r="AT203" i="31" s="1"/>
  <c r="AT86" i="31"/>
  <c r="BW141" i="31"/>
  <c r="BW143" i="31"/>
  <c r="CN79" i="31"/>
  <c r="CM83" i="31"/>
  <c r="BW109" i="31"/>
  <c r="BW110" i="31"/>
  <c r="BW140" i="31"/>
  <c r="BW142" i="31"/>
  <c r="BX95" i="31"/>
  <c r="AW484" i="20" a="1"/>
  <c r="AW484" i="20" s="1"/>
  <c r="AV485" i="20" a="1"/>
  <c r="AV485" i="20" s="1"/>
  <c r="AR481" i="20" a="1"/>
  <c r="AR481" i="20" s="1"/>
  <c r="AR475" i="20" a="1"/>
  <c r="AR475" i="20" s="1"/>
  <c r="AS478" i="20" a="1"/>
  <c r="AS478" i="20" s="1"/>
  <c r="AR473" i="20" a="1"/>
  <c r="AR473" i="20" s="1"/>
  <c r="AU159" i="25"/>
  <c r="AS158" i="25"/>
  <c r="AW487" i="20" a="1"/>
  <c r="AW487" i="20" s="1"/>
  <c r="AS479" i="20" a="1"/>
  <c r="AS479" i="20" s="1"/>
  <c r="AV483" i="20" a="1"/>
  <c r="AV483" i="20" s="1"/>
  <c r="AR471" i="20" a="1"/>
  <c r="AR471" i="20" s="1"/>
  <c r="AQ472" i="20" a="1"/>
  <c r="AQ472" i="20" s="1"/>
  <c r="AQ474" i="20" a="1"/>
  <c r="AQ474" i="20" s="1"/>
  <c r="AT482" i="20" a="1"/>
  <c r="AT482" i="20" s="1"/>
  <c r="AR477" i="20" a="1"/>
  <c r="AR477" i="20" s="1"/>
  <c r="AR157" i="25"/>
  <c r="AW160" i="25"/>
  <c r="AS476" i="20" a="1"/>
  <c r="AS476" i="20" s="1"/>
  <c r="AQ480" i="20" a="1"/>
  <c r="AQ480" i="20" s="1"/>
  <c r="AW161" i="25"/>
  <c r="AP155" i="25"/>
  <c r="AP467" i="20" a="1"/>
  <c r="AP467" i="20" s="1"/>
  <c r="AO153" i="25"/>
  <c r="AQ469" i="20" a="1"/>
  <c r="AQ469" i="20" s="1"/>
  <c r="AR156" i="25"/>
  <c r="AQ466" i="20" a="1"/>
  <c r="AQ466" i="20" s="1"/>
  <c r="AP154" i="25"/>
  <c r="AQ468" i="20" a="1"/>
  <c r="AQ468" i="20" s="1"/>
  <c r="AM152" i="25"/>
  <c r="AP470" i="20" a="1"/>
  <c r="AP470" i="20" s="1"/>
  <c r="W357" i="20"/>
  <c r="W724" i="20" s="1"/>
  <c r="AB495" i="20"/>
  <c r="AG143" i="25"/>
  <c r="AN336" i="20" a="1"/>
  <c r="AN336" i="20" s="1"/>
  <c r="AF139" i="25"/>
  <c r="AQ340" i="20" a="1"/>
  <c r="AQ340" i="20" s="1"/>
  <c r="AL149" i="25"/>
  <c r="AM330" i="20" a="1"/>
  <c r="AM330" i="20" s="1"/>
  <c r="AC135" i="25"/>
  <c r="AR344" i="20" a="1"/>
  <c r="AR344" i="20" s="1"/>
  <c r="AL150" i="25"/>
  <c r="AL329" i="20" a="1"/>
  <c r="AL329" i="20" s="1"/>
  <c r="AJ148" i="25"/>
  <c r="AL331" i="20" a="1"/>
  <c r="AL331" i="20" s="1"/>
  <c r="AE140" i="25"/>
  <c r="AO339" i="20" a="1"/>
  <c r="AO339" i="20" s="1"/>
  <c r="AN151" i="25"/>
  <c r="AM328" i="20" a="1"/>
  <c r="AM328" i="20" s="1"/>
  <c r="AJ146" i="25"/>
  <c r="AN333" i="20" a="1"/>
  <c r="AN333" i="20" s="1"/>
  <c r="AD137" i="25"/>
  <c r="AQ342" i="20" a="1"/>
  <c r="AQ342" i="20" s="1"/>
  <c r="AD142" i="25"/>
  <c r="AL337" i="20" a="1"/>
  <c r="AL337" i="20" s="1"/>
  <c r="AH145" i="25"/>
  <c r="AM334" i="20" a="1"/>
  <c r="AM334" i="20" s="1"/>
  <c r="AD141" i="25"/>
  <c r="AM338" i="20" a="1"/>
  <c r="AM338" i="20" s="1"/>
  <c r="AJ147" i="25"/>
  <c r="AM332" i="20" a="1"/>
  <c r="AM332" i="20" s="1"/>
  <c r="AH144" i="25"/>
  <c r="AN335" i="20" a="1"/>
  <c r="AN335" i="20" s="1"/>
  <c r="AF138" i="25"/>
  <c r="AR341" i="20" a="1"/>
  <c r="AR341" i="20" s="1"/>
  <c r="BB387" i="20" l="1" a="1"/>
  <c r="BB387" i="20" s="1"/>
  <c r="BC526" i="20" a="1"/>
  <c r="BC526" i="20" s="1"/>
  <c r="BA386" i="20" a="1"/>
  <c r="BA386" i="20" s="1"/>
  <c r="BE528" i="20" a="1"/>
  <c r="BE528" i="20" s="1"/>
  <c r="BB525" i="20" a="1"/>
  <c r="BB525" i="20" s="1"/>
  <c r="BA524" i="20" a="1"/>
  <c r="BA524" i="20" s="1"/>
  <c r="AV381" i="20" a="1"/>
  <c r="AV381" i="20" s="1"/>
  <c r="BD527" i="20" a="1"/>
  <c r="BD527" i="20" s="1"/>
  <c r="AZ523" i="20" a="1"/>
  <c r="AZ523" i="20" s="1"/>
  <c r="AY384" i="20" a="1"/>
  <c r="AY384" i="20" s="1"/>
  <c r="AD198" i="25"/>
  <c r="BA385" i="20" s="1" a="1"/>
  <c r="BA385" i="20" s="1"/>
  <c r="BD389" i="20" a="1"/>
  <c r="BD389" i="20" s="1"/>
  <c r="BC388" i="20" a="1"/>
  <c r="BC388" i="20" s="1"/>
  <c r="AU380" i="20" a="1"/>
  <c r="AU380" i="20" s="1"/>
  <c r="AW382" i="20" a="1"/>
  <c r="AW382" i="20" s="1"/>
  <c r="AX383" i="20" a="1"/>
  <c r="AX383" i="20" s="1"/>
  <c r="AZ385" i="20" a="1"/>
  <c r="AZ385" i="20" s="1"/>
  <c r="AN215" i="25"/>
  <c r="AO215" i="25" s="1"/>
  <c r="AS506" i="20" a="1"/>
  <c r="AS506" i="20" s="1"/>
  <c r="BB491" i="20" a="1"/>
  <c r="BB491" i="20" s="1"/>
  <c r="AU346" i="20" a="1"/>
  <c r="AU346" i="20" s="1"/>
  <c r="BB353" i="20" a="1"/>
  <c r="BB353" i="20" s="1"/>
  <c r="AX349" i="20" a="1"/>
  <c r="AX349" i="20" s="1"/>
  <c r="AZ489" i="20" a="1"/>
  <c r="AZ489" i="20" s="1"/>
  <c r="BE494" i="20" a="1"/>
  <c r="BE494" i="20" s="1"/>
  <c r="BE356" i="20" a="1"/>
  <c r="BE356" i="20" s="1"/>
  <c r="AY350" i="20" a="1"/>
  <c r="AY350" i="20" s="1"/>
  <c r="BD355" i="20" a="1"/>
  <c r="BD355" i="20" s="1"/>
  <c r="BD493" i="20" a="1"/>
  <c r="BD493" i="20" s="1"/>
  <c r="BC492" i="20" a="1"/>
  <c r="BC492" i="20" s="1"/>
  <c r="BC354" i="20" a="1"/>
  <c r="BC354" i="20" s="1"/>
  <c r="AV347" i="20" a="1"/>
  <c r="AV347" i="20" s="1"/>
  <c r="BA490" i="20" a="1"/>
  <c r="BA490" i="20" s="1"/>
  <c r="AZ351" i="20" a="1"/>
  <c r="AZ351" i="20" s="1"/>
  <c r="AD133" i="25"/>
  <c r="BE355" i="20" s="1" a="1"/>
  <c r="BE355" i="20" s="1"/>
  <c r="AW348" i="20" a="1"/>
  <c r="AW348" i="20" s="1"/>
  <c r="AT343" i="20" a="1"/>
  <c r="AT343" i="20" s="1"/>
  <c r="AU345" i="20" a="1"/>
  <c r="AU345" i="20" s="1"/>
  <c r="AS377" i="20" a="1"/>
  <c r="AS377" i="20" s="1"/>
  <c r="AE201" i="25"/>
  <c r="AJ209" i="25"/>
  <c r="AK209" i="25" s="1"/>
  <c r="AX520" i="20" a="1"/>
  <c r="AX520" i="20" s="1"/>
  <c r="AJ210" i="25"/>
  <c r="AK210" i="25" s="1"/>
  <c r="AO368" i="20" a="1"/>
  <c r="AO368" i="20" s="1"/>
  <c r="AT511" i="20" a="1"/>
  <c r="AT511" i="20" s="1"/>
  <c r="AV379" i="20" a="1"/>
  <c r="AV379" i="20" s="1"/>
  <c r="AP369" i="20" a="1"/>
  <c r="AP369" i="20" s="1"/>
  <c r="AU512" i="20" a="1"/>
  <c r="AU512" i="20" s="1"/>
  <c r="AY486" i="20" a="1"/>
  <c r="AY486" i="20" s="1"/>
  <c r="AZ488" i="20" a="1"/>
  <c r="AZ488" i="20" s="1"/>
  <c r="AF136" i="25"/>
  <c r="BA522" i="20" a="1"/>
  <c r="BA522" i="20" s="1"/>
  <c r="AF199" i="25"/>
  <c r="AE134" i="25"/>
  <c r="AW519" i="20" a="1"/>
  <c r="AW519" i="20" s="1"/>
  <c r="AE202" i="25"/>
  <c r="AR376" i="20" a="1"/>
  <c r="AR376" i="20" s="1"/>
  <c r="AY556" i="20" a="1"/>
  <c r="AY556" i="20" s="1"/>
  <c r="AT413" i="20" a="1"/>
  <c r="AT413" i="20" s="1"/>
  <c r="AD266" i="25"/>
  <c r="AR542" i="20" a="1"/>
  <c r="AR542" i="20" s="1"/>
  <c r="AY555" i="20" a="1"/>
  <c r="AY555" i="20" s="1"/>
  <c r="AX552" i="20" a="1"/>
  <c r="AX552" i="20" s="1"/>
  <c r="AW554" i="20" a="1"/>
  <c r="AW554" i="20" s="1"/>
  <c r="AR546" i="20" a="1"/>
  <c r="AR546" i="20" s="1"/>
  <c r="AV291" i="25"/>
  <c r="AR540" i="20" a="1"/>
  <c r="AR540" i="20" s="1"/>
  <c r="AX553" i="20" a="1"/>
  <c r="AX553" i="20" s="1"/>
  <c r="AT534" i="20" a="1"/>
  <c r="AT534" i="20" s="1"/>
  <c r="AV292" i="25"/>
  <c r="AW550" i="20" a="1"/>
  <c r="AW550" i="20" s="1"/>
  <c r="AT541" i="20" a="1"/>
  <c r="AT541" i="20" s="1"/>
  <c r="AT290" i="25"/>
  <c r="AT548" i="20" a="1"/>
  <c r="AT548" i="20" s="1"/>
  <c r="AS545" i="20" a="1"/>
  <c r="AS545" i="20" s="1"/>
  <c r="AS547" i="20" a="1"/>
  <c r="AS547" i="20" s="1"/>
  <c r="AU289" i="25"/>
  <c r="AU549" i="20" a="1"/>
  <c r="AU549" i="20" s="1"/>
  <c r="AT544" i="20" a="1"/>
  <c r="AT544" i="20" s="1"/>
  <c r="AQ543" i="20" a="1"/>
  <c r="AQ543" i="20" s="1"/>
  <c r="AY293" i="25"/>
  <c r="AO563" i="20"/>
  <c r="AS223" i="25"/>
  <c r="AY226" i="25"/>
  <c r="AU224" i="25"/>
  <c r="AV222" i="25"/>
  <c r="AW225" i="25"/>
  <c r="AR286" i="25"/>
  <c r="AS536" i="20" a="1"/>
  <c r="AS536" i="20" s="1"/>
  <c r="AO285" i="25"/>
  <c r="AQ537" i="20" a="1"/>
  <c r="AQ537" i="20" s="1"/>
  <c r="AM396" i="20" a="1"/>
  <c r="AM396" i="20" s="1"/>
  <c r="AR539" i="20" a="1"/>
  <c r="AR539" i="20" s="1"/>
  <c r="AG271" i="25"/>
  <c r="AW551" i="20" a="1"/>
  <c r="AW551" i="20" s="1"/>
  <c r="AO284" i="25"/>
  <c r="AR538" i="20" a="1"/>
  <c r="AR538" i="20" s="1"/>
  <c r="BA558" i="20" a="1"/>
  <c r="BA558" i="20" s="1"/>
  <c r="BE562" i="20" a="1"/>
  <c r="BE562" i="20" s="1"/>
  <c r="BB559" i="20" a="1"/>
  <c r="BB559" i="20" s="1"/>
  <c r="BD561" i="20" a="1"/>
  <c r="BD561" i="20" s="1"/>
  <c r="BC560" i="20" a="1"/>
  <c r="BC560" i="20" s="1"/>
  <c r="AZ557" i="20" a="1"/>
  <c r="AZ557" i="20" s="1"/>
  <c r="AS287" i="25"/>
  <c r="AS535" i="20" a="1"/>
  <c r="AS535" i="20" s="1"/>
  <c r="AU288" i="25"/>
  <c r="AR408" i="20" a="1"/>
  <c r="AR408" i="20" s="1"/>
  <c r="AS505" i="20" a="1"/>
  <c r="AS505" i="20" s="1"/>
  <c r="AZ521" i="20" a="1"/>
  <c r="AZ521" i="20" s="1"/>
  <c r="AS500" i="20" a="1"/>
  <c r="AS500" i="20" s="1"/>
  <c r="AW516" i="20" a="1"/>
  <c r="AW516" i="20" s="1"/>
  <c r="AT513" i="20" a="1"/>
  <c r="AT513" i="20" s="1"/>
  <c r="AR509" i="20" a="1"/>
  <c r="AR509" i="20" s="1"/>
  <c r="AS514" i="20" a="1"/>
  <c r="AS514" i="20" s="1"/>
  <c r="AR507" i="20" a="1"/>
  <c r="AR507" i="20" s="1"/>
  <c r="AV517" i="20" a="1"/>
  <c r="AV517" i="20" s="1"/>
  <c r="AQ508" i="20" a="1"/>
  <c r="AQ508" i="20" s="1"/>
  <c r="AR510" i="20" a="1"/>
  <c r="AR510" i="20" s="1"/>
  <c r="AX518" i="20" a="1"/>
  <c r="AX518" i="20" s="1"/>
  <c r="AT515" i="20" a="1"/>
  <c r="AT515" i="20" s="1"/>
  <c r="AP219" i="25"/>
  <c r="AQ502" i="20" a="1"/>
  <c r="AQ502" i="20" s="1"/>
  <c r="AP217" i="25"/>
  <c r="AS504" i="20" a="1"/>
  <c r="AS504" i="20" s="1"/>
  <c r="AO220" i="25"/>
  <c r="AO501" i="20" a="1"/>
  <c r="AO501" i="20" s="1"/>
  <c r="AO529" i="20" s="1"/>
  <c r="AP218" i="25"/>
  <c r="AR503" i="20" a="1"/>
  <c r="AR503" i="20" s="1"/>
  <c r="AT221" i="25"/>
  <c r="AN281" i="25"/>
  <c r="AO398" i="20" a="1"/>
  <c r="AO398" i="20" s="1"/>
  <c r="AG274" i="25"/>
  <c r="AO405" i="20" a="1"/>
  <c r="AO405" i="20" s="1"/>
  <c r="AD265" i="25"/>
  <c r="AU414" i="20" a="1"/>
  <c r="AU414" i="20" s="1"/>
  <c r="AV415" i="20" a="1"/>
  <c r="AV415" i="20" s="1"/>
  <c r="AW416" i="20" a="1"/>
  <c r="AW416" i="20" s="1"/>
  <c r="BC422" i="20" a="1"/>
  <c r="BC422" i="20" s="1"/>
  <c r="BB421" i="20" a="1"/>
  <c r="BB421" i="20" s="1"/>
  <c r="AY418" i="20" a="1"/>
  <c r="AY418" i="20" s="1"/>
  <c r="BD423" i="20" a="1"/>
  <c r="BD423" i="20" s="1"/>
  <c r="AZ419" i="20" a="1"/>
  <c r="AZ419" i="20" s="1"/>
  <c r="BE424" i="20" a="1"/>
  <c r="BE424" i="20" s="1"/>
  <c r="AX417" i="20" a="1"/>
  <c r="AX417" i="20" s="1"/>
  <c r="BA420" i="20" a="1"/>
  <c r="BA420" i="20" s="1"/>
  <c r="AF269" i="25"/>
  <c r="AS410" i="20" a="1"/>
  <c r="AS410" i="20" s="1"/>
  <c r="AG273" i="25"/>
  <c r="AP406" i="20" a="1"/>
  <c r="AP406" i="20" s="1"/>
  <c r="AI277" i="25"/>
  <c r="AN402" i="20" a="1"/>
  <c r="AN402" i="20" s="1"/>
  <c r="AG276" i="25"/>
  <c r="AM403" i="20" a="1"/>
  <c r="AM403" i="20" s="1"/>
  <c r="AH272" i="25"/>
  <c r="AR407" i="20" a="1"/>
  <c r="AR407" i="20" s="1"/>
  <c r="AK280" i="25"/>
  <c r="AM399" i="20" a="1"/>
  <c r="AM399" i="20" s="1"/>
  <c r="AG275" i="25"/>
  <c r="AN404" i="20" a="1"/>
  <c r="AN404" i="20" s="1"/>
  <c r="AD268" i="25"/>
  <c r="AR411" i="20" a="1"/>
  <c r="AR411" i="20" s="1"/>
  <c r="AK278" i="25"/>
  <c r="AO401" i="20" a="1"/>
  <c r="AO401" i="20" s="1"/>
  <c r="AI279" i="25"/>
  <c r="AL400" i="20" a="1"/>
  <c r="AL400" i="20" s="1"/>
  <c r="AL425" i="20" s="1"/>
  <c r="AM282" i="25"/>
  <c r="AM397" i="20" a="1"/>
  <c r="AM397" i="20" s="1"/>
  <c r="AE267" i="25"/>
  <c r="AT412" i="20" a="1"/>
  <c r="AT412" i="20" s="1"/>
  <c r="AG270" i="25"/>
  <c r="AS409" i="20" a="1"/>
  <c r="AS409" i="20" s="1"/>
  <c r="AN283" i="25"/>
  <c r="AO370" i="20" a="1"/>
  <c r="AO370" i="20" s="1"/>
  <c r="AN362" i="20" a="1"/>
  <c r="AN362" i="20" s="1"/>
  <c r="AJ213" i="25"/>
  <c r="AL365" i="20" a="1"/>
  <c r="AL365" i="20" s="1"/>
  <c r="AL391" i="20" s="1"/>
  <c r="AI211" i="25"/>
  <c r="AM367" i="20" a="1"/>
  <c r="AM367" i="20" s="1"/>
  <c r="AF206" i="25"/>
  <c r="AO372" i="20" a="1"/>
  <c r="AO372" i="20" s="1"/>
  <c r="AH205" i="25"/>
  <c r="AR373" i="20" a="1"/>
  <c r="AR373" i="20" s="1"/>
  <c r="AJ212" i="25"/>
  <c r="AM366" i="20" a="1"/>
  <c r="AM366" i="20" s="1"/>
  <c r="AF204" i="25"/>
  <c r="AQ374" i="20" a="1"/>
  <c r="AQ374" i="20" s="1"/>
  <c r="AF207" i="25"/>
  <c r="AN371" i="20" a="1"/>
  <c r="AN371" i="20" s="1"/>
  <c r="AL214" i="25"/>
  <c r="AM364" i="20" a="1"/>
  <c r="AM364" i="20" s="1"/>
  <c r="AF200" i="25"/>
  <c r="AU378" i="20" a="1"/>
  <c r="AU378" i="20" s="1"/>
  <c r="AH208" i="25"/>
  <c r="AG203" i="25"/>
  <c r="AS375" i="20" a="1"/>
  <c r="AS375" i="20" s="1"/>
  <c r="AO216" i="25"/>
  <c r="AX131" i="31"/>
  <c r="AW153" i="31"/>
  <c r="AV82" i="31"/>
  <c r="AV84" i="31" s="1"/>
  <c r="AV85" i="31" s="1"/>
  <c r="AV75" i="31"/>
  <c r="AX44" i="31"/>
  <c r="AW66" i="31"/>
  <c r="AU203" i="31" a="1"/>
  <c r="AU203" i="31" s="1"/>
  <c r="AU86" i="31"/>
  <c r="BX109" i="31"/>
  <c r="BX110" i="31"/>
  <c r="BX140" i="31"/>
  <c r="BX142" i="31"/>
  <c r="BX141" i="31"/>
  <c r="BX143" i="31"/>
  <c r="CN83" i="31"/>
  <c r="BY95" i="31"/>
  <c r="AS157" i="25"/>
  <c r="AT478" i="20" a="1"/>
  <c r="AT478" i="20" s="1"/>
  <c r="AR480" i="20" a="1"/>
  <c r="AR480" i="20" s="1"/>
  <c r="AT476" i="20" a="1"/>
  <c r="AT476" i="20" s="1"/>
  <c r="AR472" i="20" a="1"/>
  <c r="AR472" i="20" s="1"/>
  <c r="AT158" i="25"/>
  <c r="AT479" i="20" a="1"/>
  <c r="AT479" i="20" s="1"/>
  <c r="AV159" i="25"/>
  <c r="AS475" i="20" a="1"/>
  <c r="AS475" i="20" s="1"/>
  <c r="AS471" i="20" a="1"/>
  <c r="AS471" i="20" s="1"/>
  <c r="AW483" i="20" a="1"/>
  <c r="AW483" i="20" s="1"/>
  <c r="AX487" i="20" a="1"/>
  <c r="AX487" i="20" s="1"/>
  <c r="AS481" i="20" a="1"/>
  <c r="AS481" i="20" s="1"/>
  <c r="AU482" i="20" a="1"/>
  <c r="AU482" i="20" s="1"/>
  <c r="AS473" i="20" a="1"/>
  <c r="AS473" i="20" s="1"/>
  <c r="AX160" i="25"/>
  <c r="AX161" i="25"/>
  <c r="AX484" i="20" a="1"/>
  <c r="AX484" i="20" s="1"/>
  <c r="AS477" i="20" a="1"/>
  <c r="AS477" i="20" s="1"/>
  <c r="AW485" i="20" a="1"/>
  <c r="AW485" i="20" s="1"/>
  <c r="AR474" i="20" a="1"/>
  <c r="AR474" i="20" s="1"/>
  <c r="AS156" i="25"/>
  <c r="AR466" i="20" a="1"/>
  <c r="AR466" i="20" s="1"/>
  <c r="AN152" i="25"/>
  <c r="AQ470" i="20" a="1"/>
  <c r="AQ470" i="20" s="1"/>
  <c r="AP153" i="25"/>
  <c r="AR469" i="20" a="1"/>
  <c r="AR469" i="20" s="1"/>
  <c r="AQ154" i="25"/>
  <c r="AR468" i="20" a="1"/>
  <c r="AR468" i="20" s="1"/>
  <c r="AQ155" i="25"/>
  <c r="AQ467" i="20" a="1"/>
  <c r="AQ467" i="20" s="1"/>
  <c r="X357" i="20"/>
  <c r="X724" i="20" s="1"/>
  <c r="AC495" i="20"/>
  <c r="AG138" i="25"/>
  <c r="AS341" i="20" a="1"/>
  <c r="AS341" i="20" s="1"/>
  <c r="AE141" i="25"/>
  <c r="AN338" i="20" a="1"/>
  <c r="AN338" i="20" s="1"/>
  <c r="AF140" i="25"/>
  <c r="AP339" i="20" a="1"/>
  <c r="AP339" i="20" s="1"/>
  <c r="AM149" i="25"/>
  <c r="AN330" i="20" a="1"/>
  <c r="AN330" i="20" s="1"/>
  <c r="AG139" i="25"/>
  <c r="AR340" i="20" a="1"/>
  <c r="AR340" i="20" s="1"/>
  <c r="AE137" i="25"/>
  <c r="AR342" i="20" a="1"/>
  <c r="AR342" i="20" s="1"/>
  <c r="AI144" i="25"/>
  <c r="AO335" i="20" a="1"/>
  <c r="AO335" i="20" s="1"/>
  <c r="AE142" i="25"/>
  <c r="AM337" i="20" a="1"/>
  <c r="AM337" i="20" s="1"/>
  <c r="AK146" i="25"/>
  <c r="AO333" i="20" a="1"/>
  <c r="AO333" i="20" s="1"/>
  <c r="AM150" i="25"/>
  <c r="AM329" i="20" a="1"/>
  <c r="AM329" i="20" s="1"/>
  <c r="AH143" i="25"/>
  <c r="AO336" i="20" a="1"/>
  <c r="AO336" i="20" s="1"/>
  <c r="AI145" i="25"/>
  <c r="AN334" i="20" a="1"/>
  <c r="AN334" i="20" s="1"/>
  <c r="AK148" i="25"/>
  <c r="AM331" i="20" a="1"/>
  <c r="AM331" i="20" s="1"/>
  <c r="AK147" i="25"/>
  <c r="AN332" i="20" a="1"/>
  <c r="AN332" i="20" s="1"/>
  <c r="AO151" i="25"/>
  <c r="AN328" i="20" a="1"/>
  <c r="AN328" i="20" s="1"/>
  <c r="AD135" i="25"/>
  <c r="AS344" i="20" a="1"/>
  <c r="AS344" i="20" s="1"/>
  <c r="AX382" i="20" l="1" a="1"/>
  <c r="AX382" i="20" s="1"/>
  <c r="BF390" i="20" a="1"/>
  <c r="BF390" i="20" s="1"/>
  <c r="BB386" i="20" a="1"/>
  <c r="BB386" i="20" s="1"/>
  <c r="AZ384" i="20" a="1"/>
  <c r="AZ384" i="20" s="1"/>
  <c r="BC525" i="20" a="1"/>
  <c r="BC525" i="20" s="1"/>
  <c r="BA523" i="20" a="1"/>
  <c r="BA523" i="20" s="1"/>
  <c r="BE527" i="20" a="1"/>
  <c r="BE527" i="20" s="1"/>
  <c r="BB524" i="20" a="1"/>
  <c r="BB524" i="20" s="1"/>
  <c r="AY383" i="20" a="1"/>
  <c r="AY383" i="20" s="1"/>
  <c r="BD388" i="20" a="1"/>
  <c r="BD388" i="20" s="1"/>
  <c r="BF528" i="20" a="1"/>
  <c r="BF528" i="20" s="1"/>
  <c r="BE389" i="20" a="1"/>
  <c r="BE389" i="20" s="1"/>
  <c r="AE198" i="25"/>
  <c r="AW380" i="20" s="1" a="1"/>
  <c r="AW380" i="20" s="1"/>
  <c r="BC387" i="20" a="1"/>
  <c r="BC387" i="20" s="1"/>
  <c r="AV380" i="20" a="1"/>
  <c r="AV380" i="20" s="1"/>
  <c r="AW381" i="20" a="1"/>
  <c r="AW381" i="20" s="1"/>
  <c r="BD526" i="20" a="1"/>
  <c r="BD526" i="20" s="1"/>
  <c r="AO363" i="20" a="1"/>
  <c r="AO363" i="20" s="1"/>
  <c r="AT506" i="20" a="1"/>
  <c r="AT506" i="20" s="1"/>
  <c r="BC353" i="20" a="1"/>
  <c r="BC353" i="20" s="1"/>
  <c r="AQ369" i="20" a="1"/>
  <c r="AQ369" i="20" s="1"/>
  <c r="BE493" i="20" a="1"/>
  <c r="BE493" i="20" s="1"/>
  <c r="AX348" i="20" a="1"/>
  <c r="AX348" i="20" s="1"/>
  <c r="AV346" i="20" a="1"/>
  <c r="AV346" i="20" s="1"/>
  <c r="AE133" i="25"/>
  <c r="AZ349" i="20" s="1" a="1"/>
  <c r="AZ349" i="20" s="1"/>
  <c r="BF494" i="20" a="1"/>
  <c r="BF494" i="20" s="1"/>
  <c r="BB490" i="20" a="1"/>
  <c r="BB490" i="20" s="1"/>
  <c r="BA351" i="20" a="1"/>
  <c r="BA351" i="20" s="1"/>
  <c r="BF356" i="20" a="1"/>
  <c r="BF356" i="20" s="1"/>
  <c r="BD492" i="20" a="1"/>
  <c r="BD492" i="20" s="1"/>
  <c r="BB352" i="20" a="1"/>
  <c r="BB352" i="20" s="1"/>
  <c r="AZ350" i="20" a="1"/>
  <c r="AZ350" i="20" s="1"/>
  <c r="AY349" i="20" a="1"/>
  <c r="AY349" i="20" s="1"/>
  <c r="BA489" i="20" a="1"/>
  <c r="BA489" i="20" s="1"/>
  <c r="BD354" i="20" a="1"/>
  <c r="BD354" i="20" s="1"/>
  <c r="AW347" i="20" a="1"/>
  <c r="AW347" i="20" s="1"/>
  <c r="BC491" i="20" a="1"/>
  <c r="BC491" i="20" s="1"/>
  <c r="AF201" i="25"/>
  <c r="AG201" i="25" s="1"/>
  <c r="AY520" i="20" a="1"/>
  <c r="AY520" i="20" s="1"/>
  <c r="AV512" i="20" a="1"/>
  <c r="AV512" i="20" s="1"/>
  <c r="AT377" i="20" a="1"/>
  <c r="AT377" i="20" s="1"/>
  <c r="AU343" i="20" a="1"/>
  <c r="AU343" i="20" s="1"/>
  <c r="AS408" i="20" a="1"/>
  <c r="AS408" i="20" s="1"/>
  <c r="AP368" i="20" a="1"/>
  <c r="AP368" i="20" s="1"/>
  <c r="AU511" i="20" a="1"/>
  <c r="AU511" i="20" s="1"/>
  <c r="AZ486" i="20" a="1"/>
  <c r="AZ486" i="20" s="1"/>
  <c r="AG136" i="25"/>
  <c r="AG199" i="25"/>
  <c r="BA488" i="20" a="1"/>
  <c r="BA488" i="20" s="1"/>
  <c r="AV345" i="20" a="1"/>
  <c r="AV345" i="20" s="1"/>
  <c r="AF134" i="25"/>
  <c r="AW379" i="20" a="1"/>
  <c r="AW379" i="20" s="1"/>
  <c r="BB522" i="20" a="1"/>
  <c r="BB522" i="20" s="1"/>
  <c r="AF202" i="25"/>
  <c r="AS376" i="20" a="1"/>
  <c r="AS376" i="20" s="1"/>
  <c r="AX519" i="20" a="1"/>
  <c r="AX519" i="20" s="1"/>
  <c r="AZ556" i="20" a="1"/>
  <c r="AZ556" i="20" s="1"/>
  <c r="AE266" i="25"/>
  <c r="AU413" i="20" a="1"/>
  <c r="AU413" i="20" s="1"/>
  <c r="AS540" i="20" a="1"/>
  <c r="AS540" i="20" s="1"/>
  <c r="AZ293" i="25"/>
  <c r="AX550" i="20" a="1"/>
  <c r="AX550" i="20" s="1"/>
  <c r="AU548" i="20" a="1"/>
  <c r="AU548" i="20" s="1"/>
  <c r="AW291" i="25"/>
  <c r="AR543" i="20" a="1"/>
  <c r="AR543" i="20" s="1"/>
  <c r="AS546" i="20" a="1"/>
  <c r="AS546" i="20" s="1"/>
  <c r="AU541" i="20" a="1"/>
  <c r="AU541" i="20" s="1"/>
  <c r="AU544" i="20" a="1"/>
  <c r="AU544" i="20" s="1"/>
  <c r="AW292" i="25"/>
  <c r="AX554" i="20" a="1"/>
  <c r="AX554" i="20" s="1"/>
  <c r="AT545" i="20" a="1"/>
  <c r="AT545" i="20" s="1"/>
  <c r="AY552" i="20" a="1"/>
  <c r="AY552" i="20" s="1"/>
  <c r="AT547" i="20" a="1"/>
  <c r="AT547" i="20" s="1"/>
  <c r="AU534" i="20" a="1"/>
  <c r="AU534" i="20" s="1"/>
  <c r="AX551" i="20" a="1"/>
  <c r="AX551" i="20" s="1"/>
  <c r="AV289" i="25"/>
  <c r="AV549" i="20" a="1"/>
  <c r="AV549" i="20" s="1"/>
  <c r="AU290" i="25"/>
  <c r="AZ555" i="20" a="1"/>
  <c r="AZ555" i="20" s="1"/>
  <c r="AS542" i="20" a="1"/>
  <c r="AS542" i="20" s="1"/>
  <c r="AY553" i="20" a="1"/>
  <c r="AY553" i="20" s="1"/>
  <c r="AH271" i="25"/>
  <c r="AP563" i="20"/>
  <c r="AW222" i="25"/>
  <c r="AV224" i="25"/>
  <c r="AZ226" i="25"/>
  <c r="AT223" i="25"/>
  <c r="AX225" i="25"/>
  <c r="AN396" i="20" a="1"/>
  <c r="AN396" i="20" s="1"/>
  <c r="AS539" i="20" a="1"/>
  <c r="AS539" i="20" s="1"/>
  <c r="AP284" i="25"/>
  <c r="AS538" i="20" a="1"/>
  <c r="AS538" i="20" s="1"/>
  <c r="AT287" i="25"/>
  <c r="AT535" i="20" a="1"/>
  <c r="AT535" i="20" s="1"/>
  <c r="BA557" i="20" a="1"/>
  <c r="BA557" i="20" s="1"/>
  <c r="BD560" i="20" a="1"/>
  <c r="BD560" i="20" s="1"/>
  <c r="BB558" i="20" a="1"/>
  <c r="BB558" i="20" s="1"/>
  <c r="BF562" i="20" a="1"/>
  <c r="BF562" i="20" s="1"/>
  <c r="BC559" i="20" a="1"/>
  <c r="BC559" i="20" s="1"/>
  <c r="BE561" i="20" a="1"/>
  <c r="BE561" i="20" s="1"/>
  <c r="AP285" i="25"/>
  <c r="AR537" i="20" a="1"/>
  <c r="AR537" i="20" s="1"/>
  <c r="AS286" i="25"/>
  <c r="AT536" i="20" a="1"/>
  <c r="AT536" i="20" s="1"/>
  <c r="AV288" i="25"/>
  <c r="AT500" i="20" a="1"/>
  <c r="AT500" i="20" s="1"/>
  <c r="BA521" i="20" a="1"/>
  <c r="BA521" i="20" s="1"/>
  <c r="AV511" i="20" a="1"/>
  <c r="AV511" i="20" s="1"/>
  <c r="AS510" i="20" a="1"/>
  <c r="AS510" i="20" s="1"/>
  <c r="AS509" i="20" a="1"/>
  <c r="AS509" i="20" s="1"/>
  <c r="AT514" i="20" a="1"/>
  <c r="AT514" i="20" s="1"/>
  <c r="AW512" i="20" a="1"/>
  <c r="AW512" i="20" s="1"/>
  <c r="AT505" i="20" a="1"/>
  <c r="AT505" i="20" s="1"/>
  <c r="AU506" i="20" a="1"/>
  <c r="AU506" i="20" s="1"/>
  <c r="AU515" i="20" a="1"/>
  <c r="AU515" i="20" s="1"/>
  <c r="AR508" i="20" a="1"/>
  <c r="AR508" i="20" s="1"/>
  <c r="AS507" i="20" a="1"/>
  <c r="AS507" i="20" s="1"/>
  <c r="AY518" i="20" a="1"/>
  <c r="AY518" i="20" s="1"/>
  <c r="AX516" i="20" a="1"/>
  <c r="AX516" i="20" s="1"/>
  <c r="AU513" i="20" a="1"/>
  <c r="AU513" i="20" s="1"/>
  <c r="AW517" i="20" a="1"/>
  <c r="AW517" i="20" s="1"/>
  <c r="AP220" i="25"/>
  <c r="AP501" i="20" a="1"/>
  <c r="AP501" i="20" s="1"/>
  <c r="AP529" i="20" s="1"/>
  <c r="AQ217" i="25"/>
  <c r="AT504" i="20" a="1"/>
  <c r="AT504" i="20" s="1"/>
  <c r="AQ218" i="25"/>
  <c r="AS503" i="20" a="1"/>
  <c r="AS503" i="20" s="1"/>
  <c r="AQ219" i="25"/>
  <c r="AR502" i="20" a="1"/>
  <c r="AR502" i="20" s="1"/>
  <c r="AU221" i="25"/>
  <c r="AE268" i="25"/>
  <c r="AS411" i="20" a="1"/>
  <c r="AS411" i="20" s="1"/>
  <c r="AH270" i="25"/>
  <c r="AT409" i="20" a="1"/>
  <c r="AT409" i="20" s="1"/>
  <c r="AH275" i="25"/>
  <c r="AO404" i="20" a="1"/>
  <c r="AO404" i="20" s="1"/>
  <c r="AJ277" i="25"/>
  <c r="AO402" i="20" a="1"/>
  <c r="AO402" i="20" s="1"/>
  <c r="AF267" i="25"/>
  <c r="AU412" i="20" a="1"/>
  <c r="AU412" i="20" s="1"/>
  <c r="AH273" i="25"/>
  <c r="AQ406" i="20" a="1"/>
  <c r="AQ406" i="20" s="1"/>
  <c r="AN282" i="25"/>
  <c r="AN397" i="20" a="1"/>
  <c r="AN397" i="20" s="1"/>
  <c r="AL280" i="25"/>
  <c r="AN399" i="20" a="1"/>
  <c r="AN399" i="20" s="1"/>
  <c r="AG269" i="25"/>
  <c r="AT410" i="20" a="1"/>
  <c r="AT410" i="20" s="1"/>
  <c r="AE265" i="25"/>
  <c r="AV414" i="20" a="1"/>
  <c r="AV414" i="20" s="1"/>
  <c r="AW415" i="20" a="1"/>
  <c r="AW415" i="20" s="1"/>
  <c r="AX416" i="20" a="1"/>
  <c r="AX416" i="20" s="1"/>
  <c r="AY417" i="20" a="1"/>
  <c r="AY417" i="20" s="1"/>
  <c r="BC421" i="20" a="1"/>
  <c r="BC421" i="20" s="1"/>
  <c r="AZ418" i="20" a="1"/>
  <c r="AZ418" i="20" s="1"/>
  <c r="BE423" i="20" a="1"/>
  <c r="BE423" i="20" s="1"/>
  <c r="BA419" i="20" a="1"/>
  <c r="BA419" i="20" s="1"/>
  <c r="BD422" i="20" a="1"/>
  <c r="BD422" i="20" s="1"/>
  <c r="BF424" i="20" a="1"/>
  <c r="BF424" i="20" s="1"/>
  <c r="BB420" i="20" a="1"/>
  <c r="BB420" i="20" s="1"/>
  <c r="AJ279" i="25"/>
  <c r="AM400" i="20" a="1"/>
  <c r="AM400" i="20" s="1"/>
  <c r="AM425" i="20" s="1"/>
  <c r="AI272" i="25"/>
  <c r="AS407" i="20" a="1"/>
  <c r="AS407" i="20" s="1"/>
  <c r="AH274" i="25"/>
  <c r="AP405" i="20" a="1"/>
  <c r="AP405" i="20" s="1"/>
  <c r="AL278" i="25"/>
  <c r="AP401" i="20" a="1"/>
  <c r="AP401" i="20" s="1"/>
  <c r="AH276" i="25"/>
  <c r="AN403" i="20" a="1"/>
  <c r="AN403" i="20" s="1"/>
  <c r="AO281" i="25"/>
  <c r="AP398" i="20" a="1"/>
  <c r="AP398" i="20" s="1"/>
  <c r="AO283" i="25"/>
  <c r="AO362" i="20" a="1"/>
  <c r="AO362" i="20" s="1"/>
  <c r="AG207" i="25"/>
  <c r="AO371" i="20" a="1"/>
  <c r="AO371" i="20" s="1"/>
  <c r="AL209" i="25"/>
  <c r="AR369" i="20" a="1"/>
  <c r="AR369" i="20" s="1"/>
  <c r="AP215" i="25"/>
  <c r="AP363" i="20" a="1"/>
  <c r="AP363" i="20" s="1"/>
  <c r="AG206" i="25"/>
  <c r="AP372" i="20" a="1"/>
  <c r="AP372" i="20" s="1"/>
  <c r="AH203" i="25"/>
  <c r="AT375" i="20" a="1"/>
  <c r="AT375" i="20" s="1"/>
  <c r="AI208" i="25"/>
  <c r="AP370" i="20" a="1"/>
  <c r="AP370" i="20" s="1"/>
  <c r="AG204" i="25"/>
  <c r="AR374" i="20" a="1"/>
  <c r="AR374" i="20" s="1"/>
  <c r="AG200" i="25"/>
  <c r="AV378" i="20" a="1"/>
  <c r="AV378" i="20" s="1"/>
  <c r="AL210" i="25"/>
  <c r="AQ368" i="20" a="1"/>
  <c r="AQ368" i="20" s="1"/>
  <c r="AJ211" i="25"/>
  <c r="AN367" i="20" a="1"/>
  <c r="AN367" i="20" s="1"/>
  <c r="AK212" i="25"/>
  <c r="AN366" i="20" a="1"/>
  <c r="AN366" i="20" s="1"/>
  <c r="AK213" i="25"/>
  <c r="AM365" i="20" a="1"/>
  <c r="AM365" i="20" s="1"/>
  <c r="AM391" i="20" s="1"/>
  <c r="AM214" i="25"/>
  <c r="AN364" i="20" a="1"/>
  <c r="AN364" i="20" s="1"/>
  <c r="AI205" i="25"/>
  <c r="AS373" i="20" a="1"/>
  <c r="AS373" i="20" s="1"/>
  <c r="AP216" i="25"/>
  <c r="AY131" i="31"/>
  <c r="AX153" i="31"/>
  <c r="AW82" i="31"/>
  <c r="AW84" i="31" s="1"/>
  <c r="AW85" i="31" s="1"/>
  <c r="AW75" i="31"/>
  <c r="AY44" i="31"/>
  <c r="AX66" i="31"/>
  <c r="AV203" i="31" a="1"/>
  <c r="AV203" i="31" s="1"/>
  <c r="AV86" i="31"/>
  <c r="BY109" i="31"/>
  <c r="BY110" i="31"/>
  <c r="BY140" i="31"/>
  <c r="BY142" i="31"/>
  <c r="BY141" i="31"/>
  <c r="BY143" i="31"/>
  <c r="BZ95" i="31"/>
  <c r="AY487" i="20" a="1"/>
  <c r="AY487" i="20" s="1"/>
  <c r="AT477" i="20" a="1"/>
  <c r="AT477" i="20" s="1"/>
  <c r="AS480" i="20" a="1"/>
  <c r="AS480" i="20" s="1"/>
  <c r="AT473" i="20" a="1"/>
  <c r="AT473" i="20" s="1"/>
  <c r="AT481" i="20" a="1"/>
  <c r="AT481" i="20" s="1"/>
  <c r="AX485" i="20" a="1"/>
  <c r="AX485" i="20" s="1"/>
  <c r="AW159" i="25"/>
  <c r="AT471" i="20" a="1"/>
  <c r="AT471" i="20" s="1"/>
  <c r="AU479" i="20" a="1"/>
  <c r="AU479" i="20" s="1"/>
  <c r="AU478" i="20" a="1"/>
  <c r="AU478" i="20" s="1"/>
  <c r="AV482" i="20" a="1"/>
  <c r="AV482" i="20" s="1"/>
  <c r="AY484" i="20" a="1"/>
  <c r="AY484" i="20" s="1"/>
  <c r="AT475" i="20" a="1"/>
  <c r="AT475" i="20" s="1"/>
  <c r="AY161" i="25"/>
  <c r="AU158" i="25"/>
  <c r="AS474" i="20" a="1"/>
  <c r="AS474" i="20" s="1"/>
  <c r="AU476" i="20" a="1"/>
  <c r="AU476" i="20" s="1"/>
  <c r="AX483" i="20" a="1"/>
  <c r="AX483" i="20" s="1"/>
  <c r="AS472" i="20" a="1"/>
  <c r="AS472" i="20" s="1"/>
  <c r="AY160" i="25"/>
  <c r="AT157" i="25"/>
  <c r="AT156" i="25"/>
  <c r="AS466" i="20" a="1"/>
  <c r="AS466" i="20" s="1"/>
  <c r="AR154" i="25"/>
  <c r="AS468" i="20" a="1"/>
  <c r="AS468" i="20" s="1"/>
  <c r="AQ153" i="25"/>
  <c r="AS469" i="20" a="1"/>
  <c r="AS469" i="20" s="1"/>
  <c r="AO152" i="25"/>
  <c r="AR470" i="20" a="1"/>
  <c r="AR470" i="20" s="1"/>
  <c r="AR155" i="25"/>
  <c r="AR467" i="20" a="1"/>
  <c r="AR467" i="20" s="1"/>
  <c r="Y357" i="20"/>
  <c r="Y724" i="20" s="1"/>
  <c r="AD495" i="20"/>
  <c r="AL148" i="25"/>
  <c r="AN331" i="20" a="1"/>
  <c r="AN331" i="20" s="1"/>
  <c r="AL146" i="25"/>
  <c r="AP333" i="20" a="1"/>
  <c r="AP333" i="20" s="1"/>
  <c r="AH139" i="25"/>
  <c r="AS340" i="20" a="1"/>
  <c r="AS340" i="20" s="1"/>
  <c r="AE135" i="25"/>
  <c r="AT344" i="20" a="1"/>
  <c r="AT344" i="20" s="1"/>
  <c r="AJ145" i="25"/>
  <c r="AO334" i="20" a="1"/>
  <c r="AO334" i="20" s="1"/>
  <c r="AF142" i="25"/>
  <c r="AN337" i="20" a="1"/>
  <c r="AN337" i="20" s="1"/>
  <c r="AN149" i="25"/>
  <c r="AO330" i="20" a="1"/>
  <c r="AO330" i="20" s="1"/>
  <c r="AF141" i="25"/>
  <c r="AO338" i="20" a="1"/>
  <c r="AO338" i="20" s="1"/>
  <c r="AP151" i="25"/>
  <c r="AO328" i="20" a="1"/>
  <c r="AO328" i="20" s="1"/>
  <c r="AI143" i="25"/>
  <c r="AP336" i="20" a="1"/>
  <c r="AP336" i="20" s="1"/>
  <c r="AJ144" i="25"/>
  <c r="AP335" i="20" a="1"/>
  <c r="AP335" i="20" s="1"/>
  <c r="AG140" i="25"/>
  <c r="AQ339" i="20" a="1"/>
  <c r="AQ339" i="20" s="1"/>
  <c r="AH138" i="25"/>
  <c r="AT341" i="20" a="1"/>
  <c r="AT341" i="20" s="1"/>
  <c r="AL147" i="25"/>
  <c r="AO332" i="20" a="1"/>
  <c r="AO332" i="20" s="1"/>
  <c r="AN150" i="25"/>
  <c r="AN329" i="20" a="1"/>
  <c r="AN329" i="20" s="1"/>
  <c r="AF137" i="25"/>
  <c r="AS342" i="20" a="1"/>
  <c r="AS342" i="20" s="1"/>
  <c r="BG528" i="20" l="1" a="1"/>
  <c r="BG528" i="20" s="1"/>
  <c r="AF198" i="25"/>
  <c r="BC523" i="20" s="1" a="1"/>
  <c r="BC523" i="20" s="1"/>
  <c r="BE388" i="20" a="1"/>
  <c r="BE388" i="20" s="1"/>
  <c r="AY382" i="20" a="1"/>
  <c r="AY382" i="20" s="1"/>
  <c r="BA384" i="20" a="1"/>
  <c r="BA384" i="20" s="1"/>
  <c r="BC386" i="20" a="1"/>
  <c r="BC386" i="20" s="1"/>
  <c r="BB385" i="20" a="1"/>
  <c r="BB385" i="20" s="1"/>
  <c r="BF389" i="20" a="1"/>
  <c r="BF389" i="20" s="1"/>
  <c r="BE526" i="20" a="1"/>
  <c r="BE526" i="20" s="1"/>
  <c r="BD525" i="20" a="1"/>
  <c r="BD525" i="20" s="1"/>
  <c r="AX381" i="20" a="1"/>
  <c r="AX381" i="20" s="1"/>
  <c r="BG390" i="20" a="1"/>
  <c r="BG390" i="20" s="1"/>
  <c r="AZ383" i="20" a="1"/>
  <c r="AZ383" i="20" s="1"/>
  <c r="BB523" i="20" a="1"/>
  <c r="BB523" i="20" s="1"/>
  <c r="BD387" i="20" a="1"/>
  <c r="BD387" i="20" s="1"/>
  <c r="BC524" i="20" a="1"/>
  <c r="BC524" i="20" s="1"/>
  <c r="BF527" i="20" a="1"/>
  <c r="BF527" i="20" s="1"/>
  <c r="AZ520" i="20" a="1"/>
  <c r="AZ520" i="20" s="1"/>
  <c r="AW346" i="20" a="1"/>
  <c r="AW346" i="20" s="1"/>
  <c r="BE492" i="20" a="1"/>
  <c r="BE492" i="20" s="1"/>
  <c r="BC490" i="20" a="1"/>
  <c r="BC490" i="20" s="1"/>
  <c r="AY348" i="20" a="1"/>
  <c r="AY348" i="20" s="1"/>
  <c r="BB489" i="20" a="1"/>
  <c r="BB489" i="20" s="1"/>
  <c r="BD353" i="20" a="1"/>
  <c r="BD353" i="20" s="1"/>
  <c r="BA350" i="20" a="1"/>
  <c r="BA350" i="20" s="1"/>
  <c r="BB351" i="20" a="1"/>
  <c r="BB351" i="20" s="1"/>
  <c r="BC352" i="20" a="1"/>
  <c r="BC352" i="20" s="1"/>
  <c r="AX347" i="20" a="1"/>
  <c r="AX347" i="20" s="1"/>
  <c r="BF493" i="20" a="1"/>
  <c r="BF493" i="20" s="1"/>
  <c r="BF355" i="20" a="1"/>
  <c r="BF355" i="20" s="1"/>
  <c r="BG356" i="20" a="1"/>
  <c r="BG356" i="20" s="1"/>
  <c r="BD491" i="20" a="1"/>
  <c r="BD491" i="20" s="1"/>
  <c r="AF133" i="25"/>
  <c r="BB350" i="20" s="1" a="1"/>
  <c r="BB350" i="20" s="1"/>
  <c r="BE354" i="20" a="1"/>
  <c r="BE354" i="20" s="1"/>
  <c r="BG494" i="20" a="1"/>
  <c r="BG494" i="20" s="1"/>
  <c r="AU377" i="20" a="1"/>
  <c r="AU377" i="20" s="1"/>
  <c r="AI271" i="25"/>
  <c r="AJ271" i="25" s="1"/>
  <c r="AH136" i="25"/>
  <c r="AV343" i="20" a="1"/>
  <c r="AV343" i="20" s="1"/>
  <c r="BC522" i="20" a="1"/>
  <c r="BC522" i="20" s="1"/>
  <c r="BA486" i="20" a="1"/>
  <c r="BA486" i="20" s="1"/>
  <c r="BB488" i="20" a="1"/>
  <c r="BB488" i="20" s="1"/>
  <c r="AX379" i="20" a="1"/>
  <c r="AX379" i="20" s="1"/>
  <c r="AW345" i="20" a="1"/>
  <c r="AW345" i="20" s="1"/>
  <c r="AG134" i="25"/>
  <c r="AH199" i="25"/>
  <c r="AT376" i="20" a="1"/>
  <c r="AT376" i="20" s="1"/>
  <c r="AY519" i="20" a="1"/>
  <c r="AY519" i="20" s="1"/>
  <c r="AG202" i="25"/>
  <c r="AT408" i="20" a="1"/>
  <c r="AT408" i="20" s="1"/>
  <c r="BA556" i="20" a="1"/>
  <c r="BA556" i="20" s="1"/>
  <c r="AV413" i="20" a="1"/>
  <c r="AV413" i="20" s="1"/>
  <c r="AF266" i="25"/>
  <c r="AV548" i="20" a="1"/>
  <c r="AV548" i="20" s="1"/>
  <c r="AW549" i="20" a="1"/>
  <c r="AW549" i="20" s="1"/>
  <c r="AW289" i="25"/>
  <c r="AY550" i="20" a="1"/>
  <c r="AY550" i="20" s="1"/>
  <c r="AY554" i="20" a="1"/>
  <c r="AY554" i="20" s="1"/>
  <c r="AX292" i="25"/>
  <c r="AX291" i="25"/>
  <c r="AS543" i="20" a="1"/>
  <c r="AS543" i="20" s="1"/>
  <c r="BA555" i="20" a="1"/>
  <c r="BA555" i="20" s="1"/>
  <c r="AV541" i="20" a="1"/>
  <c r="AV541" i="20" s="1"/>
  <c r="AZ553" i="20" a="1"/>
  <c r="AZ553" i="20" s="1"/>
  <c r="AU545" i="20" a="1"/>
  <c r="AU545" i="20" s="1"/>
  <c r="AV534" i="20" a="1"/>
  <c r="AV534" i="20" s="1"/>
  <c r="AY551" i="20" a="1"/>
  <c r="AY551" i="20" s="1"/>
  <c r="AT546" i="20" a="1"/>
  <c r="AT546" i="20" s="1"/>
  <c r="AT542" i="20" a="1"/>
  <c r="AT542" i="20" s="1"/>
  <c r="AU547" i="20" a="1"/>
  <c r="AU547" i="20" s="1"/>
  <c r="AV290" i="25"/>
  <c r="BA293" i="25"/>
  <c r="AV544" i="20" a="1"/>
  <c r="AV544" i="20" s="1"/>
  <c r="AT540" i="20" a="1"/>
  <c r="AT540" i="20" s="1"/>
  <c r="AZ552" i="20" a="1"/>
  <c r="AZ552" i="20" s="1"/>
  <c r="AU223" i="25"/>
  <c r="AQ563" i="20"/>
  <c r="BA226" i="25"/>
  <c r="AW224" i="25"/>
  <c r="AX222" i="25"/>
  <c r="AY225" i="25"/>
  <c r="AO396" i="20" a="1"/>
  <c r="AO396" i="20" s="1"/>
  <c r="AT539" i="20" a="1"/>
  <c r="AT539" i="20" s="1"/>
  <c r="BB557" i="20" a="1"/>
  <c r="BB557" i="20" s="1"/>
  <c r="BE560" i="20" a="1"/>
  <c r="BE560" i="20" s="1"/>
  <c r="BC558" i="20" a="1"/>
  <c r="BC558" i="20" s="1"/>
  <c r="BG562" i="20" a="1"/>
  <c r="BG562" i="20" s="1"/>
  <c r="BD559" i="20" a="1"/>
  <c r="BD559" i="20" s="1"/>
  <c r="BF561" i="20" a="1"/>
  <c r="BF561" i="20" s="1"/>
  <c r="AU287" i="25"/>
  <c r="AU535" i="20" a="1"/>
  <c r="AU535" i="20" s="1"/>
  <c r="AT286" i="25"/>
  <c r="AU536" i="20" a="1"/>
  <c r="AU536" i="20" s="1"/>
  <c r="AQ284" i="25"/>
  <c r="AT538" i="20" a="1"/>
  <c r="AT538" i="20" s="1"/>
  <c r="AQ285" i="25"/>
  <c r="AS537" i="20" a="1"/>
  <c r="AS537" i="20" s="1"/>
  <c r="AW288" i="25"/>
  <c r="AW511" i="20" a="1"/>
  <c r="AW511" i="20" s="1"/>
  <c r="AU500" i="20" a="1"/>
  <c r="AU500" i="20" s="1"/>
  <c r="BB521" i="20" a="1"/>
  <c r="BB521" i="20" s="1"/>
  <c r="AS508" i="20" a="1"/>
  <c r="AS508" i="20" s="1"/>
  <c r="BA520" i="20" a="1"/>
  <c r="BA520" i="20" s="1"/>
  <c r="AX512" i="20" a="1"/>
  <c r="AX512" i="20" s="1"/>
  <c r="AT509" i="20" a="1"/>
  <c r="AT509" i="20" s="1"/>
  <c r="AX517" i="20" a="1"/>
  <c r="AX517" i="20" s="1"/>
  <c r="AU514" i="20" a="1"/>
  <c r="AU514" i="20" s="1"/>
  <c r="AV506" i="20" a="1"/>
  <c r="AV506" i="20" s="1"/>
  <c r="AU505" i="20" a="1"/>
  <c r="AU505" i="20" s="1"/>
  <c r="AV513" i="20" a="1"/>
  <c r="AV513" i="20" s="1"/>
  <c r="AV515" i="20" a="1"/>
  <c r="AV515" i="20" s="1"/>
  <c r="AT507" i="20" a="1"/>
  <c r="AT507" i="20" s="1"/>
  <c r="AY516" i="20" a="1"/>
  <c r="AY516" i="20" s="1"/>
  <c r="AT510" i="20" a="1"/>
  <c r="AT510" i="20" s="1"/>
  <c r="AZ518" i="20" a="1"/>
  <c r="AZ518" i="20" s="1"/>
  <c r="AR218" i="25"/>
  <c r="AT503" i="20" a="1"/>
  <c r="AT503" i="20" s="1"/>
  <c r="AR217" i="25"/>
  <c r="AU504" i="20" a="1"/>
  <c r="AU504" i="20" s="1"/>
  <c r="AQ220" i="25"/>
  <c r="AQ501" i="20" a="1"/>
  <c r="AQ501" i="20" s="1"/>
  <c r="AQ529" i="20" s="1"/>
  <c r="AR219" i="25"/>
  <c r="AS502" i="20" a="1"/>
  <c r="AS502" i="20" s="1"/>
  <c r="AV221" i="25"/>
  <c r="AK279" i="25"/>
  <c r="AN400" i="20" a="1"/>
  <c r="AN400" i="20" s="1"/>
  <c r="AN425" i="20" s="1"/>
  <c r="AF265" i="25"/>
  <c r="AW414" i="20" a="1"/>
  <c r="AW414" i="20" s="1"/>
  <c r="AZ417" i="20" a="1"/>
  <c r="AZ417" i="20" s="1"/>
  <c r="BA418" i="20" a="1"/>
  <c r="BA418" i="20" s="1"/>
  <c r="BC420" i="20" a="1"/>
  <c r="BC420" i="20" s="1"/>
  <c r="AX415" i="20" a="1"/>
  <c r="AX415" i="20" s="1"/>
  <c r="BD421" i="20" a="1"/>
  <c r="BD421" i="20" s="1"/>
  <c r="AY416" i="20" a="1"/>
  <c r="AY416" i="20" s="1"/>
  <c r="BB419" i="20" a="1"/>
  <c r="BB419" i="20" s="1"/>
  <c r="BF423" i="20" a="1"/>
  <c r="BF423" i="20" s="1"/>
  <c r="BG424" i="20" a="1"/>
  <c r="BG424" i="20" s="1"/>
  <c r="BE422" i="20" a="1"/>
  <c r="BE422" i="20" s="1"/>
  <c r="AG267" i="25"/>
  <c r="AV412" i="20" a="1"/>
  <c r="AV412" i="20" s="1"/>
  <c r="AP281" i="25"/>
  <c r="AQ398" i="20" a="1"/>
  <c r="AQ398" i="20" s="1"/>
  <c r="AH269" i="25"/>
  <c r="AU410" i="20" a="1"/>
  <c r="AU410" i="20" s="1"/>
  <c r="AK277" i="25"/>
  <c r="AP402" i="20" a="1"/>
  <c r="AP402" i="20" s="1"/>
  <c r="AI276" i="25"/>
  <c r="AO403" i="20" a="1"/>
  <c r="AO403" i="20" s="1"/>
  <c r="AM280" i="25"/>
  <c r="AO399" i="20" a="1"/>
  <c r="AO399" i="20" s="1"/>
  <c r="AI275" i="25"/>
  <c r="AP404" i="20" a="1"/>
  <c r="AP404" i="20" s="1"/>
  <c r="AM278" i="25"/>
  <c r="AQ401" i="20" a="1"/>
  <c r="AQ401" i="20" s="1"/>
  <c r="AO282" i="25"/>
  <c r="AO397" i="20" a="1"/>
  <c r="AO397" i="20" s="1"/>
  <c r="AI270" i="25"/>
  <c r="AU409" i="20" a="1"/>
  <c r="AU409" i="20" s="1"/>
  <c r="AI274" i="25"/>
  <c r="AQ405" i="20" a="1"/>
  <c r="AQ405" i="20" s="1"/>
  <c r="AI273" i="25"/>
  <c r="AR406" i="20" a="1"/>
  <c r="AR406" i="20" s="1"/>
  <c r="AJ272" i="25"/>
  <c r="AT407" i="20" a="1"/>
  <c r="AT407" i="20" s="1"/>
  <c r="AF268" i="25"/>
  <c r="AT411" i="20" a="1"/>
  <c r="AT411" i="20" s="1"/>
  <c r="AP283" i="25"/>
  <c r="AP362" i="20" a="1"/>
  <c r="AP362" i="20" s="1"/>
  <c r="AJ208" i="25"/>
  <c r="AQ370" i="20" a="1"/>
  <c r="AQ370" i="20" s="1"/>
  <c r="AK211" i="25"/>
  <c r="AO367" i="20" a="1"/>
  <c r="AO367" i="20" s="1"/>
  <c r="AI203" i="25"/>
  <c r="AU375" i="20" a="1"/>
  <c r="AU375" i="20" s="1"/>
  <c r="AJ205" i="25"/>
  <c r="AT373" i="20" a="1"/>
  <c r="AT373" i="20" s="1"/>
  <c r="AM210" i="25"/>
  <c r="AR368" i="20" a="1"/>
  <c r="AR368" i="20" s="1"/>
  <c r="AH206" i="25"/>
  <c r="AQ372" i="20" a="1"/>
  <c r="AQ372" i="20" s="1"/>
  <c r="AN214" i="25"/>
  <c r="AO364" i="20" a="1"/>
  <c r="AO364" i="20" s="1"/>
  <c r="AH200" i="25"/>
  <c r="AW378" i="20" a="1"/>
  <c r="AW378" i="20" s="1"/>
  <c r="AQ215" i="25"/>
  <c r="AQ363" i="20" a="1"/>
  <c r="AQ363" i="20" s="1"/>
  <c r="AL213" i="25"/>
  <c r="AN365" i="20" a="1"/>
  <c r="AN365" i="20" s="1"/>
  <c r="AN391" i="20" s="1"/>
  <c r="AH201" i="25"/>
  <c r="AV377" i="20" a="1"/>
  <c r="AV377" i="20" s="1"/>
  <c r="AM209" i="25"/>
  <c r="AS369" i="20" a="1"/>
  <c r="AS369" i="20" s="1"/>
  <c r="AL212" i="25"/>
  <c r="AO366" i="20" a="1"/>
  <c r="AO366" i="20" s="1"/>
  <c r="AH204" i="25"/>
  <c r="AS374" i="20" a="1"/>
  <c r="AS374" i="20" s="1"/>
  <c r="AH207" i="25"/>
  <c r="AP371" i="20" a="1"/>
  <c r="AP371" i="20" s="1"/>
  <c r="AQ216" i="25"/>
  <c r="AZ131" i="31"/>
  <c r="AY153" i="31"/>
  <c r="AX75" i="31"/>
  <c r="AX82" i="31"/>
  <c r="AX84" i="31" s="1"/>
  <c r="AX85" i="31" s="1"/>
  <c r="AZ44" i="31"/>
  <c r="AY66" i="31"/>
  <c r="AW203" i="31" a="1"/>
  <c r="AW203" i="31" s="1"/>
  <c r="AW86" i="31"/>
  <c r="BZ141" i="31"/>
  <c r="BZ143" i="31"/>
  <c r="BZ110" i="31"/>
  <c r="BZ109" i="31"/>
  <c r="BZ140" i="31"/>
  <c r="BZ142" i="31"/>
  <c r="CA95" i="31"/>
  <c r="AV478" i="20" a="1"/>
  <c r="AV478" i="20" s="1"/>
  <c r="AT474" i="20" a="1"/>
  <c r="AT474" i="20" s="1"/>
  <c r="AT472" i="20" a="1"/>
  <c r="AT472" i="20" s="1"/>
  <c r="AU473" i="20" a="1"/>
  <c r="AU473" i="20" s="1"/>
  <c r="AV158" i="25"/>
  <c r="AV479" i="20" a="1"/>
  <c r="AV479" i="20" s="1"/>
  <c r="AU157" i="25"/>
  <c r="AZ161" i="25"/>
  <c r="AX159" i="25"/>
  <c r="AZ484" i="20" a="1"/>
  <c r="AZ484" i="20" s="1"/>
  <c r="AU471" i="20" a="1"/>
  <c r="AU471" i="20" s="1"/>
  <c r="AU477" i="20" a="1"/>
  <c r="AU477" i="20" s="1"/>
  <c r="AY483" i="20" a="1"/>
  <c r="AY483" i="20" s="1"/>
  <c r="AU475" i="20" a="1"/>
  <c r="AU475" i="20" s="1"/>
  <c r="AZ160" i="25"/>
  <c r="AT480" i="20" a="1"/>
  <c r="AT480" i="20" s="1"/>
  <c r="AY485" i="20" a="1"/>
  <c r="AY485" i="20" s="1"/>
  <c r="AW482" i="20" a="1"/>
  <c r="AW482" i="20" s="1"/>
  <c r="AU481" i="20" a="1"/>
  <c r="AU481" i="20" s="1"/>
  <c r="AZ487" i="20" a="1"/>
  <c r="AZ487" i="20" s="1"/>
  <c r="AV476" i="20" a="1"/>
  <c r="AV476" i="20" s="1"/>
  <c r="AP152" i="25"/>
  <c r="AS470" i="20" a="1"/>
  <c r="AS470" i="20" s="1"/>
  <c r="AR153" i="25"/>
  <c r="AT469" i="20" a="1"/>
  <c r="AT469" i="20" s="1"/>
  <c r="AS155" i="25"/>
  <c r="AS467" i="20" a="1"/>
  <c r="AS467" i="20" s="1"/>
  <c r="AS154" i="25"/>
  <c r="AT468" i="20" a="1"/>
  <c r="AT468" i="20" s="1"/>
  <c r="AU156" i="25"/>
  <c r="AT466" i="20" a="1"/>
  <c r="AT466" i="20" s="1"/>
  <c r="Z357" i="20"/>
  <c r="Z724" i="20" s="1"/>
  <c r="AE495" i="20"/>
  <c r="AI138" i="25"/>
  <c r="AU341" i="20" a="1"/>
  <c r="AU341" i="20" s="1"/>
  <c r="AQ151" i="25"/>
  <c r="AP328" i="20" a="1"/>
  <c r="AP328" i="20" s="1"/>
  <c r="AK145" i="25"/>
  <c r="AP334" i="20" a="1"/>
  <c r="AP334" i="20" s="1"/>
  <c r="AI139" i="25"/>
  <c r="AT340" i="20" a="1"/>
  <c r="AT340" i="20" s="1"/>
  <c r="AG137" i="25"/>
  <c r="AT342" i="20" a="1"/>
  <c r="AT342" i="20" s="1"/>
  <c r="AH140" i="25"/>
  <c r="AR339" i="20" a="1"/>
  <c r="AR339" i="20" s="1"/>
  <c r="AG141" i="25"/>
  <c r="AP338" i="20" a="1"/>
  <c r="AP338" i="20" s="1"/>
  <c r="AF135" i="25"/>
  <c r="AU344" i="20" a="1"/>
  <c r="AU344" i="20" s="1"/>
  <c r="AM146" i="25"/>
  <c r="AQ333" i="20" a="1"/>
  <c r="AQ333" i="20" s="1"/>
  <c r="AO150" i="25"/>
  <c r="AO329" i="20" a="1"/>
  <c r="AO329" i="20" s="1"/>
  <c r="AK144" i="25"/>
  <c r="AQ335" i="20" a="1"/>
  <c r="AQ335" i="20" s="1"/>
  <c r="AO149" i="25"/>
  <c r="AP330" i="20" a="1"/>
  <c r="AP330" i="20" s="1"/>
  <c r="AM148" i="25"/>
  <c r="AO331" i="20" a="1"/>
  <c r="AO331" i="20" s="1"/>
  <c r="AM147" i="25"/>
  <c r="AP332" i="20" a="1"/>
  <c r="AP332" i="20" s="1"/>
  <c r="AJ143" i="25"/>
  <c r="AQ336" i="20" a="1"/>
  <c r="AQ336" i="20" s="1"/>
  <c r="AG142" i="25"/>
  <c r="AO337" i="20" a="1"/>
  <c r="AO337" i="20" s="1"/>
  <c r="BB384" i="20" l="1" a="1"/>
  <c r="BB384" i="20" s="1"/>
  <c r="AY381" i="20" a="1"/>
  <c r="AY381" i="20" s="1"/>
  <c r="BH390" i="20" a="1"/>
  <c r="BH390" i="20" s="1"/>
  <c r="BG527" i="20" a="1"/>
  <c r="BG527" i="20" s="1"/>
  <c r="AZ382" i="20" a="1"/>
  <c r="AZ382" i="20" s="1"/>
  <c r="BE525" i="20" a="1"/>
  <c r="BE525" i="20" s="1"/>
  <c r="AG198" i="25"/>
  <c r="BH527" i="20" s="1" a="1"/>
  <c r="BH527" i="20" s="1"/>
  <c r="BG389" i="20" a="1"/>
  <c r="BG389" i="20" s="1"/>
  <c r="AX380" i="20" a="1"/>
  <c r="AX380" i="20" s="1"/>
  <c r="BF388" i="20" a="1"/>
  <c r="BF388" i="20" s="1"/>
  <c r="BA383" i="20" a="1"/>
  <c r="BA383" i="20" s="1"/>
  <c r="BC385" i="20" a="1"/>
  <c r="BC385" i="20" s="1"/>
  <c r="BD524" i="20" a="1"/>
  <c r="BD524" i="20" s="1"/>
  <c r="BF526" i="20" a="1"/>
  <c r="BF526" i="20" s="1"/>
  <c r="BD386" i="20" a="1"/>
  <c r="BD386" i="20" s="1"/>
  <c r="BH528" i="20" a="1"/>
  <c r="BH528" i="20" s="1"/>
  <c r="BE387" i="20" a="1"/>
  <c r="BE387" i="20" s="1"/>
  <c r="BC489" i="20" a="1"/>
  <c r="BC489" i="20" s="1"/>
  <c r="BH356" i="20" a="1"/>
  <c r="BH356" i="20" s="1"/>
  <c r="BF492" i="20" a="1"/>
  <c r="BF492" i="20" s="1"/>
  <c r="AY347" i="20" a="1"/>
  <c r="AY347" i="20" s="1"/>
  <c r="AX346" i="20" a="1"/>
  <c r="AX346" i="20" s="1"/>
  <c r="BC351" i="20" a="1"/>
  <c r="BC351" i="20" s="1"/>
  <c r="BD352" i="20" a="1"/>
  <c r="BD352" i="20" s="1"/>
  <c r="BG493" i="20" a="1"/>
  <c r="BG493" i="20" s="1"/>
  <c r="AG133" i="25"/>
  <c r="BH493" i="20" s="1" a="1"/>
  <c r="BH493" i="20" s="1"/>
  <c r="AZ348" i="20" a="1"/>
  <c r="AZ348" i="20" s="1"/>
  <c r="BD490" i="20" a="1"/>
  <c r="BD490" i="20" s="1"/>
  <c r="BE353" i="20" a="1"/>
  <c r="BE353" i="20" s="1"/>
  <c r="BH494" i="20" a="1"/>
  <c r="BH494" i="20" s="1"/>
  <c r="BF354" i="20" a="1"/>
  <c r="BF354" i="20" s="1"/>
  <c r="BE491" i="20" a="1"/>
  <c r="BE491" i="20" s="1"/>
  <c r="BA349" i="20" a="1"/>
  <c r="BA349" i="20" s="1"/>
  <c r="BG355" i="20" a="1"/>
  <c r="BG355" i="20" s="1"/>
  <c r="AU408" i="20" a="1"/>
  <c r="AU408" i="20" s="1"/>
  <c r="AZ551" i="20" a="1"/>
  <c r="AZ551" i="20" s="1"/>
  <c r="AI136" i="25"/>
  <c r="AH134" i="25"/>
  <c r="AI134" i="25" s="1"/>
  <c r="BB486" i="20" a="1"/>
  <c r="BB486" i="20" s="1"/>
  <c r="AW343" i="20" a="1"/>
  <c r="AW343" i="20" s="1"/>
  <c r="AX345" i="20" a="1"/>
  <c r="AX345" i="20" s="1"/>
  <c r="BC488" i="20" a="1"/>
  <c r="BC488" i="20" s="1"/>
  <c r="AY379" i="20" a="1"/>
  <c r="AY379" i="20" s="1"/>
  <c r="AI199" i="25"/>
  <c r="BD522" i="20" a="1"/>
  <c r="BD522" i="20" s="1"/>
  <c r="AZ519" i="20" a="1"/>
  <c r="AZ519" i="20" s="1"/>
  <c r="AH202" i="25"/>
  <c r="AU376" i="20" a="1"/>
  <c r="AU376" i="20" s="1"/>
  <c r="AG266" i="25"/>
  <c r="AW413" i="20" a="1"/>
  <c r="AW413" i="20" s="1"/>
  <c r="BB556" i="20" a="1"/>
  <c r="BB556" i="20" s="1"/>
  <c r="AV547" i="20" a="1"/>
  <c r="AV547" i="20" s="1"/>
  <c r="BB555" i="20" a="1"/>
  <c r="BB555" i="20" s="1"/>
  <c r="AX549" i="20" a="1"/>
  <c r="AX549" i="20" s="1"/>
  <c r="AU542" i="20" a="1"/>
  <c r="AU542" i="20" s="1"/>
  <c r="AT543" i="20" a="1"/>
  <c r="AT543" i="20" s="1"/>
  <c r="BB293" i="25"/>
  <c r="AW548" i="20" a="1"/>
  <c r="AW548" i="20" s="1"/>
  <c r="AU546" i="20" a="1"/>
  <c r="AU546" i="20" s="1"/>
  <c r="AW290" i="25"/>
  <c r="AX289" i="25"/>
  <c r="AZ554" i="20" a="1"/>
  <c r="AZ554" i="20" s="1"/>
  <c r="BA552" i="20" a="1"/>
  <c r="BA552" i="20" s="1"/>
  <c r="AV545" i="20" a="1"/>
  <c r="AV545" i="20" s="1"/>
  <c r="AW534" i="20" a="1"/>
  <c r="AW534" i="20" s="1"/>
  <c r="AY291" i="25"/>
  <c r="BA551" i="20" a="1"/>
  <c r="BA551" i="20" s="1"/>
  <c r="AU540" i="20" a="1"/>
  <c r="AU540" i="20" s="1"/>
  <c r="BA553" i="20" a="1"/>
  <c r="BA553" i="20" s="1"/>
  <c r="AY292" i="25"/>
  <c r="AZ550" i="20" a="1"/>
  <c r="AZ550" i="20" s="1"/>
  <c r="AW544" i="20" a="1"/>
  <c r="AW544" i="20" s="1"/>
  <c r="AW541" i="20" a="1"/>
  <c r="AW541" i="20" s="1"/>
  <c r="AY222" i="25"/>
  <c r="AX224" i="25"/>
  <c r="AR563" i="20"/>
  <c r="BB226" i="25"/>
  <c r="AV223" i="25"/>
  <c r="AZ225" i="25"/>
  <c r="BE559" i="20" a="1"/>
  <c r="BE559" i="20" s="1"/>
  <c r="BC557" i="20" a="1"/>
  <c r="BC557" i="20" s="1"/>
  <c r="BF560" i="20" a="1"/>
  <c r="BF560" i="20" s="1"/>
  <c r="BD558" i="20" a="1"/>
  <c r="BD558" i="20" s="1"/>
  <c r="BH562" i="20" a="1"/>
  <c r="BH562" i="20" s="1"/>
  <c r="BG561" i="20" a="1"/>
  <c r="BG561" i="20" s="1"/>
  <c r="AU286" i="25"/>
  <c r="AV536" i="20" a="1"/>
  <c r="AV536" i="20" s="1"/>
  <c r="AV287" i="25"/>
  <c r="AV535" i="20" a="1"/>
  <c r="AV535" i="20" s="1"/>
  <c r="AP396" i="20" a="1"/>
  <c r="AP396" i="20" s="1"/>
  <c r="AU539" i="20" a="1"/>
  <c r="AU539" i="20" s="1"/>
  <c r="AR285" i="25"/>
  <c r="AT537" i="20" a="1"/>
  <c r="AT537" i="20" s="1"/>
  <c r="AR284" i="25"/>
  <c r="AU538" i="20" a="1"/>
  <c r="AU538" i="20" s="1"/>
  <c r="AX288" i="25"/>
  <c r="AY512" i="20" a="1"/>
  <c r="AY512" i="20" s="1"/>
  <c r="AW515" i="20" a="1"/>
  <c r="AW515" i="20" s="1"/>
  <c r="AW513" i="20" a="1"/>
  <c r="AW513" i="20" s="1"/>
  <c r="AU510" i="20" a="1"/>
  <c r="AU510" i="20" s="1"/>
  <c r="AV500" i="20" a="1"/>
  <c r="AV500" i="20" s="1"/>
  <c r="AU507" i="20" a="1"/>
  <c r="AU507" i="20" s="1"/>
  <c r="BB520" i="20" a="1"/>
  <c r="BB520" i="20" s="1"/>
  <c r="AX511" i="20" a="1"/>
  <c r="AX511" i="20" s="1"/>
  <c r="BC521" i="20" a="1"/>
  <c r="BC521" i="20" s="1"/>
  <c r="AU509" i="20" a="1"/>
  <c r="AU509" i="20" s="1"/>
  <c r="AV505" i="20" a="1"/>
  <c r="AV505" i="20" s="1"/>
  <c r="AZ516" i="20" a="1"/>
  <c r="AZ516" i="20" s="1"/>
  <c r="AV514" i="20" a="1"/>
  <c r="AV514" i="20" s="1"/>
  <c r="AW506" i="20" a="1"/>
  <c r="AW506" i="20" s="1"/>
  <c r="BA518" i="20" a="1"/>
  <c r="BA518" i="20" s="1"/>
  <c r="AY517" i="20" a="1"/>
  <c r="AY517" i="20" s="1"/>
  <c r="AT508" i="20" a="1"/>
  <c r="AT508" i="20" s="1"/>
  <c r="AR220" i="25"/>
  <c r="AR501" i="20" a="1"/>
  <c r="AR501" i="20" s="1"/>
  <c r="AR529" i="20" s="1"/>
  <c r="AS217" i="25"/>
  <c r="AV504" i="20" a="1"/>
  <c r="AV504" i="20" s="1"/>
  <c r="AS219" i="25"/>
  <c r="AT502" i="20" a="1"/>
  <c r="AT502" i="20" s="1"/>
  <c r="AS218" i="25"/>
  <c r="AU503" i="20" a="1"/>
  <c r="AU503" i="20" s="1"/>
  <c r="AW221" i="25"/>
  <c r="AJ274" i="25"/>
  <c r="AR405" i="20" a="1"/>
  <c r="AR405" i="20" s="1"/>
  <c r="AG268" i="25"/>
  <c r="AU411" i="20" a="1"/>
  <c r="AU411" i="20" s="1"/>
  <c r="AJ270" i="25"/>
  <c r="AV409" i="20" a="1"/>
  <c r="AV409" i="20" s="1"/>
  <c r="AL277" i="25"/>
  <c r="AQ402" i="20" a="1"/>
  <c r="AQ402" i="20" s="1"/>
  <c r="AJ276" i="25"/>
  <c r="AP403" i="20" a="1"/>
  <c r="AP403" i="20" s="1"/>
  <c r="AK271" i="25"/>
  <c r="AV408" i="20" a="1"/>
  <c r="AV408" i="20" s="1"/>
  <c r="AP282" i="25"/>
  <c r="AP397" i="20" a="1"/>
  <c r="AP397" i="20" s="1"/>
  <c r="AI269" i="25"/>
  <c r="AV410" i="20" a="1"/>
  <c r="AV410" i="20" s="1"/>
  <c r="AK272" i="25"/>
  <c r="AU407" i="20" a="1"/>
  <c r="AU407" i="20" s="1"/>
  <c r="AN278" i="25"/>
  <c r="AR401" i="20" a="1"/>
  <c r="AR401" i="20" s="1"/>
  <c r="AQ281" i="25"/>
  <c r="AR398" i="20" a="1"/>
  <c r="AR398" i="20" s="1"/>
  <c r="AJ275" i="25"/>
  <c r="AQ404" i="20" a="1"/>
  <c r="AQ404" i="20" s="1"/>
  <c r="AH267" i="25"/>
  <c r="AW412" i="20" a="1"/>
  <c r="AW412" i="20" s="1"/>
  <c r="AG265" i="25"/>
  <c r="AZ416" i="20" a="1"/>
  <c r="AZ416" i="20" s="1"/>
  <c r="AY415" i="20" a="1"/>
  <c r="AY415" i="20" s="1"/>
  <c r="AX414" i="20" a="1"/>
  <c r="AX414" i="20" s="1"/>
  <c r="BC419" i="20" a="1"/>
  <c r="BC419" i="20" s="1"/>
  <c r="BA417" i="20" a="1"/>
  <c r="BA417" i="20" s="1"/>
  <c r="BD420" i="20" a="1"/>
  <c r="BD420" i="20" s="1"/>
  <c r="BF422" i="20" a="1"/>
  <c r="BF422" i="20" s="1"/>
  <c r="BH424" i="20" a="1"/>
  <c r="BH424" i="20" s="1"/>
  <c r="BB418" i="20" a="1"/>
  <c r="BB418" i="20" s="1"/>
  <c r="BE421" i="20" a="1"/>
  <c r="BE421" i="20" s="1"/>
  <c r="BG423" i="20" a="1"/>
  <c r="BG423" i="20" s="1"/>
  <c r="AJ273" i="25"/>
  <c r="AS406" i="20" a="1"/>
  <c r="AS406" i="20" s="1"/>
  <c r="AN280" i="25"/>
  <c r="AP399" i="20" a="1"/>
  <c r="AP399" i="20" s="1"/>
  <c r="AL279" i="25"/>
  <c r="AO400" i="20" a="1"/>
  <c r="AO400" i="20" s="1"/>
  <c r="AO425" i="20" s="1"/>
  <c r="AQ283" i="25"/>
  <c r="AQ362" i="20" a="1"/>
  <c r="AQ362" i="20" s="1"/>
  <c r="AM213" i="25"/>
  <c r="AO365" i="20" a="1"/>
  <c r="AO365" i="20" s="1"/>
  <c r="AO391" i="20" s="1"/>
  <c r="AK205" i="25"/>
  <c r="AU373" i="20" a="1"/>
  <c r="AU373" i="20" s="1"/>
  <c r="AI207" i="25"/>
  <c r="AQ371" i="20" a="1"/>
  <c r="AQ371" i="20" s="1"/>
  <c r="AR215" i="25"/>
  <c r="AR363" i="20" a="1"/>
  <c r="AR363" i="20" s="1"/>
  <c r="AJ203" i="25"/>
  <c r="AV375" i="20" a="1"/>
  <c r="AV375" i="20" s="1"/>
  <c r="AI204" i="25"/>
  <c r="AT374" i="20" a="1"/>
  <c r="AT374" i="20" s="1"/>
  <c r="AI200" i="25"/>
  <c r="AX378" i="20" a="1"/>
  <c r="AX378" i="20" s="1"/>
  <c r="AL211" i="25"/>
  <c r="AP367" i="20" a="1"/>
  <c r="AP367" i="20" s="1"/>
  <c r="AM212" i="25"/>
  <c r="AP366" i="20" a="1"/>
  <c r="AP366" i="20" s="1"/>
  <c r="AO214" i="25"/>
  <c r="AP364" i="20" a="1"/>
  <c r="AP364" i="20" s="1"/>
  <c r="AN209" i="25"/>
  <c r="AT369" i="20" a="1"/>
  <c r="AT369" i="20" s="1"/>
  <c r="AI206" i="25"/>
  <c r="AR372" i="20" a="1"/>
  <c r="AR372" i="20" s="1"/>
  <c r="AK208" i="25"/>
  <c r="AR370" i="20" a="1"/>
  <c r="AR370" i="20" s="1"/>
  <c r="AI201" i="25"/>
  <c r="AW377" i="20" a="1"/>
  <c r="AW377" i="20" s="1"/>
  <c r="AN210" i="25"/>
  <c r="AS368" i="20" a="1"/>
  <c r="AS368" i="20" s="1"/>
  <c r="AR216" i="25"/>
  <c r="BA131" i="31"/>
  <c r="AZ153" i="31"/>
  <c r="AY75" i="31"/>
  <c r="AY82" i="31"/>
  <c r="AY84" i="31" s="1"/>
  <c r="AY85" i="31" s="1"/>
  <c r="BA44" i="31"/>
  <c r="AZ66" i="31"/>
  <c r="AX203" i="31" a="1"/>
  <c r="AX203" i="31" s="1"/>
  <c r="AX86" i="31"/>
  <c r="CA141" i="31"/>
  <c r="CA143" i="31"/>
  <c r="CA110" i="31"/>
  <c r="CA109" i="31"/>
  <c r="CA140" i="31"/>
  <c r="CA142" i="31"/>
  <c r="CB95" i="31"/>
  <c r="AU472" i="20" a="1"/>
  <c r="AU472" i="20" s="1"/>
  <c r="AV471" i="20" a="1"/>
  <c r="AV471" i="20" s="1"/>
  <c r="AX482" i="20" a="1"/>
  <c r="AX482" i="20" s="1"/>
  <c r="AU474" i="20" a="1"/>
  <c r="AU474" i="20" s="1"/>
  <c r="AW476" i="20" a="1"/>
  <c r="AW476" i="20" s="1"/>
  <c r="AZ485" i="20" a="1"/>
  <c r="AZ485" i="20" s="1"/>
  <c r="BA484" i="20" a="1"/>
  <c r="BA484" i="20" s="1"/>
  <c r="AY159" i="25"/>
  <c r="AV475" i="20" a="1"/>
  <c r="AV475" i="20" s="1"/>
  <c r="AU480" i="20" a="1"/>
  <c r="AU480" i="20" s="1"/>
  <c r="AZ483" i="20" a="1"/>
  <c r="AZ483" i="20" s="1"/>
  <c r="BA160" i="25"/>
  <c r="BA161" i="25"/>
  <c r="AV473" i="20" a="1"/>
  <c r="AV473" i="20" s="1"/>
  <c r="AW479" i="20" a="1"/>
  <c r="AW479" i="20" s="1"/>
  <c r="AW478" i="20" a="1"/>
  <c r="AW478" i="20" s="1"/>
  <c r="AV481" i="20" a="1"/>
  <c r="AV481" i="20" s="1"/>
  <c r="AV477" i="20" a="1"/>
  <c r="AV477" i="20" s="1"/>
  <c r="AV157" i="25"/>
  <c r="BA487" i="20" a="1"/>
  <c r="BA487" i="20" s="1"/>
  <c r="AW158" i="25"/>
  <c r="AV156" i="25"/>
  <c r="AU466" i="20" a="1"/>
  <c r="AU466" i="20" s="1"/>
  <c r="AT154" i="25"/>
  <c r="AU468" i="20" a="1"/>
  <c r="AU468" i="20" s="1"/>
  <c r="AT155" i="25"/>
  <c r="AT467" i="20" a="1"/>
  <c r="AT467" i="20" s="1"/>
  <c r="AS153" i="25"/>
  <c r="AU469" i="20" a="1"/>
  <c r="AU469" i="20" s="1"/>
  <c r="AQ152" i="25"/>
  <c r="AT470" i="20" a="1"/>
  <c r="AT470" i="20" s="1"/>
  <c r="AA357" i="20"/>
  <c r="AA724" i="20" s="1"/>
  <c r="AF495" i="20"/>
  <c r="AK143" i="25"/>
  <c r="AR336" i="20" a="1"/>
  <c r="AR336" i="20" s="1"/>
  <c r="AL144" i="25"/>
  <c r="AR335" i="20" a="1"/>
  <c r="AR335" i="20" s="1"/>
  <c r="AH141" i="25"/>
  <c r="AQ338" i="20" a="1"/>
  <c r="AQ338" i="20" s="1"/>
  <c r="AL145" i="25"/>
  <c r="AQ334" i="20" a="1"/>
  <c r="AQ334" i="20" s="1"/>
  <c r="AN147" i="25"/>
  <c r="AQ332" i="20" a="1"/>
  <c r="AQ332" i="20" s="1"/>
  <c r="AP150" i="25"/>
  <c r="AP329" i="20" a="1"/>
  <c r="AP329" i="20" s="1"/>
  <c r="AI140" i="25"/>
  <c r="AS339" i="20" a="1"/>
  <c r="AS339" i="20" s="1"/>
  <c r="AR151" i="25"/>
  <c r="AQ328" i="20" a="1"/>
  <c r="AQ328" i="20" s="1"/>
  <c r="AN148" i="25"/>
  <c r="AP331" i="20" a="1"/>
  <c r="AP331" i="20" s="1"/>
  <c r="AN146" i="25"/>
  <c r="AR333" i="20" a="1"/>
  <c r="AR333" i="20" s="1"/>
  <c r="AH137" i="25"/>
  <c r="AU342" i="20" a="1"/>
  <c r="AU342" i="20" s="1"/>
  <c r="AJ138" i="25"/>
  <c r="AV341" i="20" a="1"/>
  <c r="AV341" i="20" s="1"/>
  <c r="AH142" i="25"/>
  <c r="AP337" i="20" a="1"/>
  <c r="AP337" i="20" s="1"/>
  <c r="AP149" i="25"/>
  <c r="AQ330" i="20" a="1"/>
  <c r="AQ330" i="20" s="1"/>
  <c r="AG135" i="25"/>
  <c r="AV344" i="20" a="1"/>
  <c r="AV344" i="20" s="1"/>
  <c r="AJ139" i="25"/>
  <c r="AU340" i="20" a="1"/>
  <c r="AU340" i="20" s="1"/>
  <c r="BE524" i="20" l="1" a="1"/>
  <c r="BE524" i="20" s="1"/>
  <c r="BG388" i="20" a="1"/>
  <c r="BG388" i="20" s="1"/>
  <c r="BI528" i="20" a="1"/>
  <c r="BI528" i="20" s="1"/>
  <c r="BD385" i="20" a="1"/>
  <c r="BD385" i="20" s="1"/>
  <c r="BA382" i="20" a="1"/>
  <c r="BA382" i="20" s="1"/>
  <c r="BG526" i="20" a="1"/>
  <c r="BG526" i="20" s="1"/>
  <c r="BB383" i="20" a="1"/>
  <c r="BB383" i="20" s="1"/>
  <c r="BF525" i="20" a="1"/>
  <c r="BF525" i="20" s="1"/>
  <c r="BC384" i="20" a="1"/>
  <c r="BC384" i="20" s="1"/>
  <c r="BD523" i="20" a="1"/>
  <c r="BD523" i="20" s="1"/>
  <c r="AH198" i="25"/>
  <c r="BI527" i="20" s="1" a="1"/>
  <c r="BI527" i="20" s="1"/>
  <c r="AY380" i="20" a="1"/>
  <c r="AY380" i="20" s="1"/>
  <c r="AZ381" i="20" a="1"/>
  <c r="AZ381" i="20" s="1"/>
  <c r="BI390" i="20" a="1"/>
  <c r="BI390" i="20" s="1"/>
  <c r="BF387" i="20" a="1"/>
  <c r="BF387" i="20" s="1"/>
  <c r="BE386" i="20" a="1"/>
  <c r="BE386" i="20" s="1"/>
  <c r="BH389" i="20" a="1"/>
  <c r="BH389" i="20" s="1"/>
  <c r="BG354" i="20" a="1"/>
  <c r="BG354" i="20" s="1"/>
  <c r="BA348" i="20" a="1"/>
  <c r="BA348" i="20" s="1"/>
  <c r="BF353" i="20" a="1"/>
  <c r="BF353" i="20" s="1"/>
  <c r="AZ347" i="20" a="1"/>
  <c r="AZ347" i="20" s="1"/>
  <c r="AH133" i="25"/>
  <c r="BJ356" i="20" s="1" a="1"/>
  <c r="BJ356" i="20" s="1"/>
  <c r="BG492" i="20" a="1"/>
  <c r="BG492" i="20" s="1"/>
  <c r="BI356" i="20" a="1"/>
  <c r="BI356" i="20" s="1"/>
  <c r="BB349" i="20" a="1"/>
  <c r="BB349" i="20" s="1"/>
  <c r="BD351" i="20" a="1"/>
  <c r="BD351" i="20" s="1"/>
  <c r="BC350" i="20" a="1"/>
  <c r="BC350" i="20" s="1"/>
  <c r="BF491" i="20" a="1"/>
  <c r="BF491" i="20" s="1"/>
  <c r="BI494" i="20" a="1"/>
  <c r="BI494" i="20" s="1"/>
  <c r="BD489" i="20" a="1"/>
  <c r="BD489" i="20" s="1"/>
  <c r="BE352" i="20" a="1"/>
  <c r="BE352" i="20" s="1"/>
  <c r="AY346" i="20" a="1"/>
  <c r="AY346" i="20" s="1"/>
  <c r="BE490" i="20" a="1"/>
  <c r="BE490" i="20" s="1"/>
  <c r="BH355" i="20" a="1"/>
  <c r="BH355" i="20" s="1"/>
  <c r="BD488" i="20" a="1"/>
  <c r="BD488" i="20" s="1"/>
  <c r="AY345" i="20" a="1"/>
  <c r="AY345" i="20" s="1"/>
  <c r="AX343" i="20" a="1"/>
  <c r="AX343" i="20" s="1"/>
  <c r="AJ136" i="25"/>
  <c r="BD486" i="20" s="1" a="1"/>
  <c r="BD486" i="20" s="1"/>
  <c r="AJ199" i="25"/>
  <c r="BC486" i="20" a="1"/>
  <c r="BC486" i="20" s="1"/>
  <c r="AZ379" i="20" a="1"/>
  <c r="AZ379" i="20" s="1"/>
  <c r="BE522" i="20" a="1"/>
  <c r="BE522" i="20" s="1"/>
  <c r="BA519" i="20" a="1"/>
  <c r="BA519" i="20" s="1"/>
  <c r="AI202" i="25"/>
  <c r="AV376" i="20" a="1"/>
  <c r="AV376" i="20" s="1"/>
  <c r="AH266" i="25"/>
  <c r="AX413" i="20" a="1"/>
  <c r="AX413" i="20" s="1"/>
  <c r="BC556" i="20" a="1"/>
  <c r="BC556" i="20" s="1"/>
  <c r="AZ291" i="25"/>
  <c r="AX290" i="25"/>
  <c r="AW547" i="20" a="1"/>
  <c r="AW547" i="20" s="1"/>
  <c r="AV540" i="20" a="1"/>
  <c r="AV540" i="20" s="1"/>
  <c r="AX548" i="20" a="1"/>
  <c r="AX548" i="20" s="1"/>
  <c r="BA554" i="20" a="1"/>
  <c r="BA554" i="20" s="1"/>
  <c r="AZ292" i="25"/>
  <c r="BB551" i="20" a="1"/>
  <c r="BB551" i="20" s="1"/>
  <c r="BC293" i="25"/>
  <c r="AU543" i="20" a="1"/>
  <c r="AU543" i="20" s="1"/>
  <c r="AX541" i="20" a="1"/>
  <c r="AX541" i="20" s="1"/>
  <c r="AV546" i="20" a="1"/>
  <c r="AV546" i="20" s="1"/>
  <c r="AX534" i="20" a="1"/>
  <c r="AX534" i="20" s="1"/>
  <c r="BB553" i="20" a="1"/>
  <c r="BB553" i="20" s="1"/>
  <c r="AV542" i="20" a="1"/>
  <c r="AV542" i="20" s="1"/>
  <c r="AX544" i="20" a="1"/>
  <c r="AX544" i="20" s="1"/>
  <c r="AW545" i="20" a="1"/>
  <c r="AW545" i="20" s="1"/>
  <c r="AY289" i="25"/>
  <c r="BC555" i="20" a="1"/>
  <c r="BC555" i="20" s="1"/>
  <c r="AY549" i="20" a="1"/>
  <c r="AY549" i="20" s="1"/>
  <c r="BA550" i="20" a="1"/>
  <c r="BA550" i="20" s="1"/>
  <c r="BB552" i="20" a="1"/>
  <c r="BB552" i="20" s="1"/>
  <c r="AW223" i="25"/>
  <c r="AS563" i="20"/>
  <c r="BC226" i="25"/>
  <c r="AY224" i="25"/>
  <c r="AZ222" i="25"/>
  <c r="BA225" i="25"/>
  <c r="AW287" i="25"/>
  <c r="AW535" i="20" a="1"/>
  <c r="AW535" i="20" s="1"/>
  <c r="AQ396" i="20" a="1"/>
  <c r="AQ396" i="20" s="1"/>
  <c r="AV539" i="20" a="1"/>
  <c r="AV539" i="20" s="1"/>
  <c r="AV286" i="25"/>
  <c r="AW536" i="20" a="1"/>
  <c r="AW536" i="20" s="1"/>
  <c r="AS284" i="25"/>
  <c r="AV538" i="20" a="1"/>
  <c r="AV538" i="20" s="1"/>
  <c r="BF559" i="20" a="1"/>
  <c r="BF559" i="20" s="1"/>
  <c r="BD557" i="20" a="1"/>
  <c r="BD557" i="20" s="1"/>
  <c r="BE558" i="20" a="1"/>
  <c r="BE558" i="20" s="1"/>
  <c r="BI562" i="20" a="1"/>
  <c r="BI562" i="20" s="1"/>
  <c r="BG560" i="20" a="1"/>
  <c r="BG560" i="20" s="1"/>
  <c r="BH561" i="20" a="1"/>
  <c r="BH561" i="20" s="1"/>
  <c r="AS285" i="25"/>
  <c r="AU537" i="20" a="1"/>
  <c r="AU537" i="20" s="1"/>
  <c r="AY288" i="25"/>
  <c r="BC520" i="20" a="1"/>
  <c r="BC520" i="20" s="1"/>
  <c r="AV509" i="20" a="1"/>
  <c r="AV509" i="20" s="1"/>
  <c r="AW514" i="20" a="1"/>
  <c r="AW514" i="20" s="1"/>
  <c r="AW500" i="20" a="1"/>
  <c r="AW500" i="20" s="1"/>
  <c r="AX515" i="20" a="1"/>
  <c r="AX515" i="20" s="1"/>
  <c r="BD521" i="20" a="1"/>
  <c r="BD521" i="20" s="1"/>
  <c r="AU508" i="20" a="1"/>
  <c r="AU508" i="20" s="1"/>
  <c r="AX513" i="20" a="1"/>
  <c r="AX513" i="20" s="1"/>
  <c r="AZ512" i="20" a="1"/>
  <c r="AZ512" i="20" s="1"/>
  <c r="BA516" i="20" a="1"/>
  <c r="BA516" i="20" s="1"/>
  <c r="AW505" i="20" a="1"/>
  <c r="AW505" i="20" s="1"/>
  <c r="AZ517" i="20" a="1"/>
  <c r="AZ517" i="20" s="1"/>
  <c r="AV510" i="20" a="1"/>
  <c r="AV510" i="20" s="1"/>
  <c r="BB518" i="20" a="1"/>
  <c r="BB518" i="20" s="1"/>
  <c r="AY511" i="20" a="1"/>
  <c r="AY511" i="20" s="1"/>
  <c r="AV507" i="20" a="1"/>
  <c r="AV507" i="20" s="1"/>
  <c r="AX506" i="20" a="1"/>
  <c r="AX506" i="20" s="1"/>
  <c r="AT219" i="25"/>
  <c r="AU502" i="20" a="1"/>
  <c r="AU502" i="20" s="1"/>
  <c r="AT217" i="25"/>
  <c r="AW504" i="20" a="1"/>
  <c r="AW504" i="20" s="1"/>
  <c r="AS220" i="25"/>
  <c r="AS501" i="20" a="1"/>
  <c r="AS501" i="20" s="1"/>
  <c r="AS529" i="20" s="1"/>
  <c r="AT218" i="25"/>
  <c r="AV503" i="20" a="1"/>
  <c r="AV503" i="20" s="1"/>
  <c r="AX221" i="25"/>
  <c r="AL271" i="25"/>
  <c r="AW408" i="20" a="1"/>
  <c r="AW408" i="20" s="1"/>
  <c r="AM279" i="25"/>
  <c r="AP400" i="20" a="1"/>
  <c r="AP400" i="20" s="1"/>
  <c r="AP425" i="20" s="1"/>
  <c r="AR281" i="25"/>
  <c r="AS398" i="20" a="1"/>
  <c r="AS398" i="20" s="1"/>
  <c r="AK276" i="25"/>
  <c r="AQ403" i="20" a="1"/>
  <c r="AQ403" i="20" s="1"/>
  <c r="AO280" i="25"/>
  <c r="AQ399" i="20" a="1"/>
  <c r="AQ399" i="20" s="1"/>
  <c r="AO278" i="25"/>
  <c r="AS401" i="20" a="1"/>
  <c r="AS401" i="20" s="1"/>
  <c r="AM277" i="25"/>
  <c r="AR402" i="20" a="1"/>
  <c r="AR402" i="20" s="1"/>
  <c r="AK273" i="25"/>
  <c r="AT406" i="20" a="1"/>
  <c r="AT406" i="20" s="1"/>
  <c r="AH265" i="25"/>
  <c r="AZ415" i="20" a="1"/>
  <c r="AZ415" i="20" s="1"/>
  <c r="BA416" i="20" a="1"/>
  <c r="BA416" i="20" s="1"/>
  <c r="BB417" i="20" a="1"/>
  <c r="BB417" i="20" s="1"/>
  <c r="BH423" i="20" a="1"/>
  <c r="BH423" i="20" s="1"/>
  <c r="BG422" i="20" a="1"/>
  <c r="BG422" i="20" s="1"/>
  <c r="BI424" i="20" a="1"/>
  <c r="BI424" i="20" s="1"/>
  <c r="BE420" i="20" a="1"/>
  <c r="BE420" i="20" s="1"/>
  <c r="BC418" i="20" a="1"/>
  <c r="BC418" i="20" s="1"/>
  <c r="BF421" i="20" a="1"/>
  <c r="BF421" i="20" s="1"/>
  <c r="BD419" i="20" a="1"/>
  <c r="BD419" i="20" s="1"/>
  <c r="AY414" i="20" a="1"/>
  <c r="AY414" i="20" s="1"/>
  <c r="AL272" i="25"/>
  <c r="AV407" i="20" a="1"/>
  <c r="AV407" i="20" s="1"/>
  <c r="AK270" i="25"/>
  <c r="AW409" i="20" a="1"/>
  <c r="AW409" i="20" s="1"/>
  <c r="AI267" i="25"/>
  <c r="AX412" i="20" a="1"/>
  <c r="AX412" i="20" s="1"/>
  <c r="AJ269" i="25"/>
  <c r="AW410" i="20" a="1"/>
  <c r="AW410" i="20" s="1"/>
  <c r="AH268" i="25"/>
  <c r="AV411" i="20" a="1"/>
  <c r="AV411" i="20" s="1"/>
  <c r="AK275" i="25"/>
  <c r="AR404" i="20" a="1"/>
  <c r="AR404" i="20" s="1"/>
  <c r="AQ282" i="25"/>
  <c r="AQ397" i="20" a="1"/>
  <c r="AQ397" i="20" s="1"/>
  <c r="AK274" i="25"/>
  <c r="AS405" i="20" a="1"/>
  <c r="AS405" i="20" s="1"/>
  <c r="AR283" i="25"/>
  <c r="AR362" i="20" a="1"/>
  <c r="AR362" i="20" s="1"/>
  <c r="AO209" i="25"/>
  <c r="AU369" i="20" a="1"/>
  <c r="AU369" i="20" s="1"/>
  <c r="AJ204" i="25"/>
  <c r="AU374" i="20" a="1"/>
  <c r="AU374" i="20" s="1"/>
  <c r="AK203" i="25"/>
  <c r="AW375" i="20" a="1"/>
  <c r="AW375" i="20" s="1"/>
  <c r="AO210" i="25"/>
  <c r="AT368" i="20" a="1"/>
  <c r="AT368" i="20" s="1"/>
  <c r="AP214" i="25"/>
  <c r="AQ364" i="20" a="1"/>
  <c r="AQ364" i="20" s="1"/>
  <c r="AS215" i="25"/>
  <c r="AS363" i="20" a="1"/>
  <c r="AS363" i="20" s="1"/>
  <c r="AJ201" i="25"/>
  <c r="AX377" i="20" a="1"/>
  <c r="AX377" i="20" s="1"/>
  <c r="AN212" i="25"/>
  <c r="AQ366" i="20" a="1"/>
  <c r="AQ366" i="20" s="1"/>
  <c r="AJ207" i="25"/>
  <c r="AR371" i="20" a="1"/>
  <c r="AR371" i="20" s="1"/>
  <c r="AL208" i="25"/>
  <c r="AS370" i="20" a="1"/>
  <c r="AS370" i="20" s="1"/>
  <c r="AM211" i="25"/>
  <c r="AQ367" i="20" a="1"/>
  <c r="AQ367" i="20" s="1"/>
  <c r="AL205" i="25"/>
  <c r="AV373" i="20" a="1"/>
  <c r="AV373" i="20" s="1"/>
  <c r="AJ206" i="25"/>
  <c r="AS372" i="20" a="1"/>
  <c r="AS372" i="20" s="1"/>
  <c r="AJ200" i="25"/>
  <c r="AY378" i="20" a="1"/>
  <c r="AY378" i="20" s="1"/>
  <c r="AN213" i="25"/>
  <c r="AP365" i="20" a="1"/>
  <c r="AP365" i="20" s="1"/>
  <c r="AP391" i="20" s="1"/>
  <c r="AS216" i="25"/>
  <c r="BB131" i="31"/>
  <c r="BA153" i="31"/>
  <c r="AZ82" i="31"/>
  <c r="AZ84" i="31" s="1"/>
  <c r="AZ85" i="31" s="1"/>
  <c r="AZ75" i="31"/>
  <c r="BB44" i="31"/>
  <c r="BA66" i="31"/>
  <c r="AY203" i="31" a="1"/>
  <c r="AY203" i="31" s="1"/>
  <c r="AY86" i="31"/>
  <c r="CB141" i="31"/>
  <c r="CB143" i="31"/>
  <c r="CB109" i="31"/>
  <c r="CB110" i="31"/>
  <c r="CB140" i="31"/>
  <c r="CB142" i="31"/>
  <c r="CC95" i="31"/>
  <c r="BB484" i="20" a="1"/>
  <c r="BB484" i="20" s="1"/>
  <c r="AX478" i="20" a="1"/>
  <c r="AX478" i="20" s="1"/>
  <c r="AZ159" i="25"/>
  <c r="BB487" i="20" a="1"/>
  <c r="BB487" i="20" s="1"/>
  <c r="BA485" i="20" a="1"/>
  <c r="BA485" i="20" s="1"/>
  <c r="AW475" i="20" a="1"/>
  <c r="AW475" i="20" s="1"/>
  <c r="AX479" i="20" a="1"/>
  <c r="AX479" i="20" s="1"/>
  <c r="AX158" i="25"/>
  <c r="BA483" i="20" a="1"/>
  <c r="BA483" i="20" s="1"/>
  <c r="AV472" i="20" a="1"/>
  <c r="AV472" i="20" s="1"/>
  <c r="AW473" i="20" a="1"/>
  <c r="AW473" i="20" s="1"/>
  <c r="AX476" i="20" a="1"/>
  <c r="AX476" i="20" s="1"/>
  <c r="AW471" i="20" a="1"/>
  <c r="AW471" i="20" s="1"/>
  <c r="AW477" i="20" a="1"/>
  <c r="AW477" i="20" s="1"/>
  <c r="BE488" i="20" a="1"/>
  <c r="BE488" i="20" s="1"/>
  <c r="BB161" i="25"/>
  <c r="AV480" i="20" a="1"/>
  <c r="AV480" i="20" s="1"/>
  <c r="AV474" i="20" a="1"/>
  <c r="AV474" i="20" s="1"/>
  <c r="AY482" i="20" a="1"/>
  <c r="AY482" i="20" s="1"/>
  <c r="AW481" i="20" a="1"/>
  <c r="AW481" i="20" s="1"/>
  <c r="AW157" i="25"/>
  <c r="BB160" i="25"/>
  <c r="AR152" i="25"/>
  <c r="AU470" i="20" a="1"/>
  <c r="AU470" i="20" s="1"/>
  <c r="AU155" i="25"/>
  <c r="AU467" i="20" a="1"/>
  <c r="AU467" i="20" s="1"/>
  <c r="AT153" i="25"/>
  <c r="AV469" i="20" a="1"/>
  <c r="AV469" i="20" s="1"/>
  <c r="AU154" i="25"/>
  <c r="AV468" i="20" a="1"/>
  <c r="AV468" i="20" s="1"/>
  <c r="AW156" i="25"/>
  <c r="AV466" i="20" a="1"/>
  <c r="AV466" i="20" s="1"/>
  <c r="AB357" i="20"/>
  <c r="AB724" i="20" s="1"/>
  <c r="AG495" i="20"/>
  <c r="AQ149" i="25"/>
  <c r="AR330" i="20" a="1"/>
  <c r="AR330" i="20" s="1"/>
  <c r="AI142" i="25"/>
  <c r="AQ337" i="20" a="1"/>
  <c r="AQ337" i="20" s="1"/>
  <c r="AO148" i="25"/>
  <c r="AQ331" i="20" a="1"/>
  <c r="AQ331" i="20" s="1"/>
  <c r="AJ140" i="25"/>
  <c r="AT339" i="20" a="1"/>
  <c r="AT339" i="20" s="1"/>
  <c r="AI141" i="25"/>
  <c r="AR338" i="20" a="1"/>
  <c r="AR338" i="20" s="1"/>
  <c r="AK139" i="25"/>
  <c r="AV340" i="20" a="1"/>
  <c r="AV340" i="20" s="1"/>
  <c r="AK138" i="25"/>
  <c r="AW341" i="20" a="1"/>
  <c r="AW341" i="20" s="1"/>
  <c r="AQ150" i="25"/>
  <c r="AQ329" i="20" a="1"/>
  <c r="AQ329" i="20" s="1"/>
  <c r="AM144" i="25"/>
  <c r="AS335" i="20" a="1"/>
  <c r="AS335" i="20" s="1"/>
  <c r="AH135" i="25"/>
  <c r="AW344" i="20" a="1"/>
  <c r="AW344" i="20" s="1"/>
  <c r="AI137" i="25"/>
  <c r="AV342" i="20" a="1"/>
  <c r="AV342" i="20" s="1"/>
  <c r="AO147" i="25"/>
  <c r="AR332" i="20" a="1"/>
  <c r="AR332" i="20" s="1"/>
  <c r="AL143" i="25"/>
  <c r="AS336" i="20" a="1"/>
  <c r="AS336" i="20" s="1"/>
  <c r="AO146" i="25"/>
  <c r="AS333" i="20" a="1"/>
  <c r="AS333" i="20" s="1"/>
  <c r="AS151" i="25"/>
  <c r="AR328" i="20" a="1"/>
  <c r="AR328" i="20" s="1"/>
  <c r="AM145" i="25"/>
  <c r="AR334" i="20" a="1"/>
  <c r="AR334" i="20" s="1"/>
  <c r="AJ134" i="25"/>
  <c r="AZ345" i="20" a="1"/>
  <c r="AZ345" i="20" s="1"/>
  <c r="BJ390" i="20" l="1" a="1"/>
  <c r="BJ390" i="20" s="1"/>
  <c r="BE385" i="20" a="1"/>
  <c r="BE385" i="20" s="1"/>
  <c r="AI198" i="25"/>
  <c r="BF385" i="20" s="1" a="1"/>
  <c r="BF385" i="20" s="1"/>
  <c r="BI389" i="20" a="1"/>
  <c r="BI389" i="20" s="1"/>
  <c r="AZ380" i="20" a="1"/>
  <c r="AZ380" i="20" s="1"/>
  <c r="BB382" i="20" a="1"/>
  <c r="BB382" i="20" s="1"/>
  <c r="BF524" i="20" a="1"/>
  <c r="BF524" i="20" s="1"/>
  <c r="BA381" i="20" a="1"/>
  <c r="BA381" i="20" s="1"/>
  <c r="BE523" i="20" a="1"/>
  <c r="BE523" i="20" s="1"/>
  <c r="BG387" i="20" a="1"/>
  <c r="BG387" i="20" s="1"/>
  <c r="BG525" i="20" a="1"/>
  <c r="BG525" i="20" s="1"/>
  <c r="BH388" i="20" a="1"/>
  <c r="BH388" i="20" s="1"/>
  <c r="BH526" i="20" a="1"/>
  <c r="BH526" i="20" s="1"/>
  <c r="BF386" i="20" a="1"/>
  <c r="BF386" i="20" s="1"/>
  <c r="BC383" i="20" a="1"/>
  <c r="BC383" i="20" s="1"/>
  <c r="BD384" i="20" a="1"/>
  <c r="BD384" i="20" s="1"/>
  <c r="BJ528" i="20" a="1"/>
  <c r="BJ528" i="20" s="1"/>
  <c r="AI133" i="25"/>
  <c r="BF351" i="20" s="1" a="1"/>
  <c r="BF351" i="20" s="1"/>
  <c r="BG491" i="20" a="1"/>
  <c r="BG491" i="20" s="1"/>
  <c r="BJ494" i="20" a="1"/>
  <c r="BJ494" i="20" s="1"/>
  <c r="BH354" i="20" a="1"/>
  <c r="BH354" i="20" s="1"/>
  <c r="BE489" i="20" a="1"/>
  <c r="BE489" i="20" s="1"/>
  <c r="BI493" i="20" a="1"/>
  <c r="BI493" i="20" s="1"/>
  <c r="BB348" i="20" a="1"/>
  <c r="BB348" i="20" s="1"/>
  <c r="BC349" i="20" a="1"/>
  <c r="BC349" i="20" s="1"/>
  <c r="BF490" i="20" a="1"/>
  <c r="BF490" i="20" s="1"/>
  <c r="BG353" i="20" a="1"/>
  <c r="BG353" i="20" s="1"/>
  <c r="BD350" i="20" a="1"/>
  <c r="BD350" i="20" s="1"/>
  <c r="BH492" i="20" a="1"/>
  <c r="BH492" i="20" s="1"/>
  <c r="AZ346" i="20" a="1"/>
  <c r="AZ346" i="20" s="1"/>
  <c r="BE351" i="20" a="1"/>
  <c r="BE351" i="20" s="1"/>
  <c r="BA347" i="20" a="1"/>
  <c r="BA347" i="20" s="1"/>
  <c r="BI355" i="20" a="1"/>
  <c r="BI355" i="20" s="1"/>
  <c r="BF352" i="20" a="1"/>
  <c r="BF352" i="20" s="1"/>
  <c r="AY343" i="20" a="1"/>
  <c r="AY343" i="20" s="1"/>
  <c r="AK136" i="25"/>
  <c r="BE486" i="20" s="1" a="1"/>
  <c r="BE486" i="20" s="1"/>
  <c r="BF522" i="20" a="1"/>
  <c r="BF522" i="20" s="1"/>
  <c r="BA379" i="20" a="1"/>
  <c r="BA379" i="20" s="1"/>
  <c r="AK199" i="25"/>
  <c r="BG522" i="20" s="1" a="1"/>
  <c r="BG522" i="20" s="1"/>
  <c r="BB519" i="20" a="1"/>
  <c r="BB519" i="20" s="1"/>
  <c r="AJ202" i="25"/>
  <c r="AW376" i="20" a="1"/>
  <c r="AW376" i="20" s="1"/>
  <c r="BD556" i="20" a="1"/>
  <c r="BD556" i="20" s="1"/>
  <c r="AI266" i="25"/>
  <c r="AY413" i="20" a="1"/>
  <c r="AY413" i="20" s="1"/>
  <c r="BC553" i="20" a="1"/>
  <c r="BC553" i="20" s="1"/>
  <c r="AY544" i="20" a="1"/>
  <c r="AY544" i="20" s="1"/>
  <c r="BD555" i="20" a="1"/>
  <c r="BD555" i="20" s="1"/>
  <c r="AW542" i="20" a="1"/>
  <c r="AW542" i="20" s="1"/>
  <c r="AY548" i="20" a="1"/>
  <c r="AY548" i="20" s="1"/>
  <c r="BC552" i="20" a="1"/>
  <c r="BC552" i="20" s="1"/>
  <c r="AW546" i="20" a="1"/>
  <c r="AW546" i="20" s="1"/>
  <c r="AY534" i="20" a="1"/>
  <c r="AY534" i="20" s="1"/>
  <c r="BD293" i="25"/>
  <c r="AW540" i="20" a="1"/>
  <c r="AW540" i="20" s="1"/>
  <c r="BB550" i="20" a="1"/>
  <c r="BB550" i="20" s="1"/>
  <c r="AY541" i="20" a="1"/>
  <c r="AY541" i="20" s="1"/>
  <c r="AX547" i="20" a="1"/>
  <c r="AX547" i="20" s="1"/>
  <c r="AZ549" i="20" a="1"/>
  <c r="AZ549" i="20" s="1"/>
  <c r="AV543" i="20" a="1"/>
  <c r="AV543" i="20" s="1"/>
  <c r="AY290" i="25"/>
  <c r="BB554" i="20" a="1"/>
  <c r="BB554" i="20" s="1"/>
  <c r="AX545" i="20" a="1"/>
  <c r="AX545" i="20" s="1"/>
  <c r="BC551" i="20" a="1"/>
  <c r="BC551" i="20" s="1"/>
  <c r="AZ289" i="25"/>
  <c r="BA292" i="25"/>
  <c r="BA291" i="25"/>
  <c r="BA222" i="25"/>
  <c r="AZ224" i="25"/>
  <c r="BD226" i="25"/>
  <c r="AX223" i="25"/>
  <c r="AT563" i="20"/>
  <c r="BB225" i="25"/>
  <c r="AR396" i="20" a="1"/>
  <c r="AR396" i="20" s="1"/>
  <c r="AW539" i="20" a="1"/>
  <c r="AW539" i="20" s="1"/>
  <c r="AT284" i="25"/>
  <c r="AW538" i="20" a="1"/>
  <c r="AW538" i="20" s="1"/>
  <c r="AW286" i="25"/>
  <c r="AX536" i="20" a="1"/>
  <c r="AX536" i="20" s="1"/>
  <c r="BF558" i="20" a="1"/>
  <c r="BF558" i="20" s="1"/>
  <c r="BG559" i="20" a="1"/>
  <c r="BG559" i="20" s="1"/>
  <c r="BH560" i="20" a="1"/>
  <c r="BH560" i="20" s="1"/>
  <c r="BE557" i="20" a="1"/>
  <c r="BE557" i="20" s="1"/>
  <c r="BJ562" i="20" a="1"/>
  <c r="BJ562" i="20" s="1"/>
  <c r="BI561" i="20" a="1"/>
  <c r="BI561" i="20" s="1"/>
  <c r="AT285" i="25"/>
  <c r="AV537" i="20" a="1"/>
  <c r="AV537" i="20" s="1"/>
  <c r="AX287" i="25"/>
  <c r="AX535" i="20" a="1"/>
  <c r="AX535" i="20" s="1"/>
  <c r="AZ288" i="25"/>
  <c r="AW509" i="20" a="1"/>
  <c r="AW509" i="20" s="1"/>
  <c r="BB516" i="20" a="1"/>
  <c r="BB516" i="20" s="1"/>
  <c r="AY506" i="20" a="1"/>
  <c r="AY506" i="20" s="1"/>
  <c r="BA517" i="20" a="1"/>
  <c r="BA517" i="20" s="1"/>
  <c r="BE521" i="20" a="1"/>
  <c r="BE521" i="20" s="1"/>
  <c r="AX500" i="20" a="1"/>
  <c r="AX500" i="20" s="1"/>
  <c r="AW510" i="20" a="1"/>
  <c r="AW510" i="20" s="1"/>
  <c r="AW507" i="20" a="1"/>
  <c r="AW507" i="20" s="1"/>
  <c r="BA512" i="20" a="1"/>
  <c r="BA512" i="20" s="1"/>
  <c r="BD520" i="20" a="1"/>
  <c r="BD520" i="20" s="1"/>
  <c r="AX505" i="20" a="1"/>
  <c r="AX505" i="20" s="1"/>
  <c r="AY513" i="20" a="1"/>
  <c r="AY513" i="20" s="1"/>
  <c r="AZ511" i="20" a="1"/>
  <c r="AZ511" i="20" s="1"/>
  <c r="AY515" i="20" a="1"/>
  <c r="AY515" i="20" s="1"/>
  <c r="AV508" i="20" a="1"/>
  <c r="AV508" i="20" s="1"/>
  <c r="AX514" i="20" a="1"/>
  <c r="AX514" i="20" s="1"/>
  <c r="BC518" i="20" a="1"/>
  <c r="BC518" i="20" s="1"/>
  <c r="AT220" i="25"/>
  <c r="AT501" i="20" a="1"/>
  <c r="AT501" i="20" s="1"/>
  <c r="AT529" i="20" s="1"/>
  <c r="AU217" i="25"/>
  <c r="AX504" i="20" a="1"/>
  <c r="AX504" i="20" s="1"/>
  <c r="AU218" i="25"/>
  <c r="AW503" i="20" a="1"/>
  <c r="AW503" i="20" s="1"/>
  <c r="AU219" i="25"/>
  <c r="AV502" i="20" a="1"/>
  <c r="AV502" i="20" s="1"/>
  <c r="AY221" i="25"/>
  <c r="AJ267" i="25"/>
  <c r="AY412" i="20" a="1"/>
  <c r="AY412" i="20" s="1"/>
  <c r="AP280" i="25"/>
  <c r="AR399" i="20" a="1"/>
  <c r="AR399" i="20" s="1"/>
  <c r="AL274" i="25"/>
  <c r="AT405" i="20" a="1"/>
  <c r="AT405" i="20" s="1"/>
  <c r="AL270" i="25"/>
  <c r="AX409" i="20" a="1"/>
  <c r="AX409" i="20" s="1"/>
  <c r="AL276" i="25"/>
  <c r="AR403" i="20" a="1"/>
  <c r="AR403" i="20" s="1"/>
  <c r="AR282" i="25"/>
  <c r="AR397" i="20" a="1"/>
  <c r="AR397" i="20" s="1"/>
  <c r="AM272" i="25"/>
  <c r="AW407" i="20" a="1"/>
  <c r="AW407" i="20" s="1"/>
  <c r="AI265" i="25"/>
  <c r="AZ414" i="20" a="1"/>
  <c r="AZ414" i="20" s="1"/>
  <c r="BA415" i="20" a="1"/>
  <c r="BA415" i="20" s="1"/>
  <c r="BB416" i="20" a="1"/>
  <c r="BB416" i="20" s="1"/>
  <c r="BC417" i="20" a="1"/>
  <c r="BC417" i="20" s="1"/>
  <c r="BI423" i="20" a="1"/>
  <c r="BI423" i="20" s="1"/>
  <c r="BH422" i="20" a="1"/>
  <c r="BH422" i="20" s="1"/>
  <c r="BF420" i="20" a="1"/>
  <c r="BF420" i="20" s="1"/>
  <c r="BJ424" i="20" a="1"/>
  <c r="BJ424" i="20" s="1"/>
  <c r="BD418" i="20" a="1"/>
  <c r="BD418" i="20" s="1"/>
  <c r="BE419" i="20" a="1"/>
  <c r="BE419" i="20" s="1"/>
  <c r="BG421" i="20" a="1"/>
  <c r="BG421" i="20" s="1"/>
  <c r="AS281" i="25"/>
  <c r="AT398" i="20" a="1"/>
  <c r="AT398" i="20" s="1"/>
  <c r="AL275" i="25"/>
  <c r="AS404" i="20" a="1"/>
  <c r="AS404" i="20" s="1"/>
  <c r="AL273" i="25"/>
  <c r="AU406" i="20" a="1"/>
  <c r="AU406" i="20" s="1"/>
  <c r="AN279" i="25"/>
  <c r="AQ400" i="20" a="1"/>
  <c r="AQ400" i="20" s="1"/>
  <c r="AQ425" i="20" s="1"/>
  <c r="AI268" i="25"/>
  <c r="AW411" i="20" a="1"/>
  <c r="AW411" i="20" s="1"/>
  <c r="AN277" i="25"/>
  <c r="AS402" i="20" a="1"/>
  <c r="AS402" i="20" s="1"/>
  <c r="AM271" i="25"/>
  <c r="AX408" i="20" a="1"/>
  <c r="AX408" i="20" s="1"/>
  <c r="AK269" i="25"/>
  <c r="AX410" i="20" a="1"/>
  <c r="AX410" i="20" s="1"/>
  <c r="AP278" i="25"/>
  <c r="AT401" i="20" a="1"/>
  <c r="AT401" i="20" s="1"/>
  <c r="AS283" i="25"/>
  <c r="AS362" i="20" a="1"/>
  <c r="AS362" i="20" s="1"/>
  <c r="AM208" i="25"/>
  <c r="AT370" i="20" a="1"/>
  <c r="AT370" i="20" s="1"/>
  <c r="AP210" i="25"/>
  <c r="AU368" i="20" a="1"/>
  <c r="AU368" i="20" s="1"/>
  <c r="AO213" i="25"/>
  <c r="AQ365" i="20" a="1"/>
  <c r="AQ365" i="20" s="1"/>
  <c r="AQ391" i="20" s="1"/>
  <c r="AK207" i="25"/>
  <c r="AS371" i="20" a="1"/>
  <c r="AS371" i="20" s="1"/>
  <c r="AL203" i="25"/>
  <c r="AX375" i="20" a="1"/>
  <c r="AX375" i="20" s="1"/>
  <c r="AK200" i="25"/>
  <c r="AZ378" i="20" a="1"/>
  <c r="AZ378" i="20" s="1"/>
  <c r="AO212" i="25"/>
  <c r="AR366" i="20" a="1"/>
  <c r="AR366" i="20" s="1"/>
  <c r="AK206" i="25"/>
  <c r="AT372" i="20" a="1"/>
  <c r="AT372" i="20" s="1"/>
  <c r="AK201" i="25"/>
  <c r="AY377" i="20" a="1"/>
  <c r="AY377" i="20" s="1"/>
  <c r="AM205" i="25"/>
  <c r="AW373" i="20" a="1"/>
  <c r="AW373" i="20" s="1"/>
  <c r="AT215" i="25"/>
  <c r="AT363" i="20" a="1"/>
  <c r="AT363" i="20" s="1"/>
  <c r="AK204" i="25"/>
  <c r="AV374" i="20" a="1"/>
  <c r="AV374" i="20" s="1"/>
  <c r="AN211" i="25"/>
  <c r="AR367" i="20" a="1"/>
  <c r="AR367" i="20" s="1"/>
  <c r="AQ214" i="25"/>
  <c r="AR364" i="20" a="1"/>
  <c r="AR364" i="20" s="1"/>
  <c r="AP209" i="25"/>
  <c r="AV369" i="20" a="1"/>
  <c r="AV369" i="20" s="1"/>
  <c r="AT216" i="25"/>
  <c r="BC131" i="31"/>
  <c r="BB153" i="31"/>
  <c r="BA75" i="31"/>
  <c r="BA82" i="31"/>
  <c r="BA84" i="31" s="1"/>
  <c r="BA85" i="31" s="1"/>
  <c r="BC44" i="31"/>
  <c r="BB66" i="31"/>
  <c r="AZ203" i="31" a="1"/>
  <c r="AZ203" i="31" s="1"/>
  <c r="AZ86" i="31"/>
  <c r="CC110" i="31"/>
  <c r="CC109" i="31"/>
  <c r="CC140" i="31"/>
  <c r="CC142" i="31"/>
  <c r="CC141" i="31"/>
  <c r="CC143" i="31"/>
  <c r="CD95" i="31"/>
  <c r="BF488" i="20" a="1"/>
  <c r="BF488" i="20" s="1"/>
  <c r="AW474" i="20" a="1"/>
  <c r="AW474" i="20" s="1"/>
  <c r="AY479" i="20" a="1"/>
  <c r="AY479" i="20" s="1"/>
  <c r="AX477" i="20" a="1"/>
  <c r="AX477" i="20" s="1"/>
  <c r="AX475" i="20" a="1"/>
  <c r="AX475" i="20" s="1"/>
  <c r="BC487" i="20" a="1"/>
  <c r="BC487" i="20" s="1"/>
  <c r="BB483" i="20" a="1"/>
  <c r="BB483" i="20" s="1"/>
  <c r="AW480" i="20" a="1"/>
  <c r="AW480" i="20" s="1"/>
  <c r="AY158" i="25"/>
  <c r="BC160" i="25"/>
  <c r="BB485" i="20" a="1"/>
  <c r="BB485" i="20" s="1"/>
  <c r="AX471" i="20" a="1"/>
  <c r="AX471" i="20" s="1"/>
  <c r="AY478" i="20" a="1"/>
  <c r="AY478" i="20" s="1"/>
  <c r="AX481" i="20" a="1"/>
  <c r="AX481" i="20" s="1"/>
  <c r="BA159" i="25"/>
  <c r="AX473" i="20" a="1"/>
  <c r="AX473" i="20" s="1"/>
  <c r="AX157" i="25"/>
  <c r="BC484" i="20" a="1"/>
  <c r="BC484" i="20" s="1"/>
  <c r="AY476" i="20" a="1"/>
  <c r="AY476" i="20" s="1"/>
  <c r="AW472" i="20" a="1"/>
  <c r="AW472" i="20" s="1"/>
  <c r="AZ482" i="20" a="1"/>
  <c r="AZ482" i="20" s="1"/>
  <c r="BC161" i="25"/>
  <c r="AS152" i="25"/>
  <c r="AV470" i="20" a="1"/>
  <c r="AV470" i="20" s="1"/>
  <c r="AV154" i="25"/>
  <c r="AW468" i="20" a="1"/>
  <c r="AW468" i="20" s="1"/>
  <c r="AV155" i="25"/>
  <c r="AV467" i="20" a="1"/>
  <c r="AV467" i="20" s="1"/>
  <c r="AU153" i="25"/>
  <c r="AW469" i="20" a="1"/>
  <c r="AW469" i="20" s="1"/>
  <c r="AX156" i="25"/>
  <c r="AW466" i="20" a="1"/>
  <c r="AW466" i="20" s="1"/>
  <c r="AC357" i="20"/>
  <c r="AC724" i="20" s="1"/>
  <c r="AH495" i="20"/>
  <c r="AK134" i="25"/>
  <c r="BA345" i="20" a="1"/>
  <c r="BA345" i="20" s="1"/>
  <c r="AM143" i="25"/>
  <c r="AT336" i="20" a="1"/>
  <c r="AT336" i="20" s="1"/>
  <c r="AJ137" i="25"/>
  <c r="AW342" i="20" a="1"/>
  <c r="AW342" i="20" s="1"/>
  <c r="AL138" i="25"/>
  <c r="AX341" i="20" a="1"/>
  <c r="AX341" i="20" s="1"/>
  <c r="AP148" i="25"/>
  <c r="AR331" i="20" a="1"/>
  <c r="AR331" i="20" s="1"/>
  <c r="AN145" i="25"/>
  <c r="AS334" i="20" a="1"/>
  <c r="AS334" i="20" s="1"/>
  <c r="AP147" i="25"/>
  <c r="AS332" i="20" a="1"/>
  <c r="AS332" i="20" s="1"/>
  <c r="AI135" i="25"/>
  <c r="AX344" i="20" a="1"/>
  <c r="AX344" i="20" s="1"/>
  <c r="AL139" i="25"/>
  <c r="AW340" i="20" a="1"/>
  <c r="AW340" i="20" s="1"/>
  <c r="AJ141" i="25"/>
  <c r="AS338" i="20" a="1"/>
  <c r="AS338" i="20" s="1"/>
  <c r="AJ142" i="25"/>
  <c r="AR337" i="20" a="1"/>
  <c r="AR337" i="20" s="1"/>
  <c r="AT151" i="25"/>
  <c r="AS328" i="20" a="1"/>
  <c r="AS328" i="20" s="1"/>
  <c r="AN144" i="25"/>
  <c r="AT335" i="20" a="1"/>
  <c r="AT335" i="20" s="1"/>
  <c r="AP146" i="25"/>
  <c r="AT333" i="20" a="1"/>
  <c r="AT333" i="20" s="1"/>
  <c r="AR150" i="25"/>
  <c r="AR329" i="20" a="1"/>
  <c r="AR329" i="20" s="1"/>
  <c r="AK140" i="25"/>
  <c r="AU339" i="20" a="1"/>
  <c r="AU339" i="20" s="1"/>
  <c r="AR149" i="25"/>
  <c r="AS330" i="20" a="1"/>
  <c r="AS330" i="20" s="1"/>
  <c r="BA380" i="20" l="1" a="1"/>
  <c r="BA380" i="20" s="1"/>
  <c r="BI388" i="20" a="1"/>
  <c r="BI388" i="20" s="1"/>
  <c r="BH525" i="20" a="1"/>
  <c r="BH525" i="20" s="1"/>
  <c r="BF523" i="20" a="1"/>
  <c r="BF523" i="20" s="1"/>
  <c r="BK390" i="20" a="1"/>
  <c r="BK390" i="20" s="1"/>
  <c r="BJ527" i="20" a="1"/>
  <c r="BJ527" i="20" s="1"/>
  <c r="BG524" i="20" a="1"/>
  <c r="BG524" i="20" s="1"/>
  <c r="BB381" i="20" a="1"/>
  <c r="BB381" i="20" s="1"/>
  <c r="BC382" i="20" a="1"/>
  <c r="BC382" i="20" s="1"/>
  <c r="BJ389" i="20" a="1"/>
  <c r="BJ389" i="20" s="1"/>
  <c r="BH387" i="20" a="1"/>
  <c r="BH387" i="20" s="1"/>
  <c r="BD383" i="20" a="1"/>
  <c r="BD383" i="20" s="1"/>
  <c r="BE384" i="20" a="1"/>
  <c r="BE384" i="20" s="1"/>
  <c r="BI526" i="20" a="1"/>
  <c r="BI526" i="20" s="1"/>
  <c r="BG386" i="20" a="1"/>
  <c r="BG386" i="20" s="1"/>
  <c r="AJ198" i="25"/>
  <c r="BK528" i="20" a="1"/>
  <c r="BK528" i="20" s="1"/>
  <c r="BJ493" i="20" a="1"/>
  <c r="BJ493" i="20" s="1"/>
  <c r="BK356" i="20" a="1"/>
  <c r="BK356" i="20" s="1"/>
  <c r="BH491" i="20" a="1"/>
  <c r="BH491" i="20" s="1"/>
  <c r="BC348" i="20" a="1"/>
  <c r="BC348" i="20" s="1"/>
  <c r="BK494" i="20" a="1"/>
  <c r="BK494" i="20" s="1"/>
  <c r="BF489" i="20" a="1"/>
  <c r="BF489" i="20" s="1"/>
  <c r="BG490" i="20" a="1"/>
  <c r="BG490" i="20" s="1"/>
  <c r="BJ355" i="20" a="1"/>
  <c r="BJ355" i="20" s="1"/>
  <c r="BI354" i="20" a="1"/>
  <c r="BI354" i="20" s="1"/>
  <c r="AJ133" i="25"/>
  <c r="BE349" i="20" s="1" a="1"/>
  <c r="BE349" i="20" s="1"/>
  <c r="BI492" i="20" a="1"/>
  <c r="BI492" i="20" s="1"/>
  <c r="BA346" i="20" a="1"/>
  <c r="BA346" i="20" s="1"/>
  <c r="BH353" i="20" a="1"/>
  <c r="BH353" i="20" s="1"/>
  <c r="BG352" i="20" a="1"/>
  <c r="BG352" i="20" s="1"/>
  <c r="BD349" i="20" a="1"/>
  <c r="BD349" i="20" s="1"/>
  <c r="BB347" i="20" a="1"/>
  <c r="BB347" i="20" s="1"/>
  <c r="BE350" i="20" a="1"/>
  <c r="BE350" i="20" s="1"/>
  <c r="BB379" i="20" a="1"/>
  <c r="BB379" i="20" s="1"/>
  <c r="AL199" i="25"/>
  <c r="AM199" i="25" s="1"/>
  <c r="AZ343" i="20" a="1"/>
  <c r="AZ343" i="20" s="1"/>
  <c r="AL136" i="25"/>
  <c r="AM136" i="25" s="1"/>
  <c r="BC519" i="20" a="1"/>
  <c r="BC519" i="20" s="1"/>
  <c r="AK202" i="25"/>
  <c r="AX376" i="20" a="1"/>
  <c r="AX376" i="20" s="1"/>
  <c r="AJ266" i="25"/>
  <c r="AZ413" i="20" a="1"/>
  <c r="AZ413" i="20" s="1"/>
  <c r="BE556" i="20" a="1"/>
  <c r="BE556" i="20" s="1"/>
  <c r="BB292" i="25"/>
  <c r="BD551" i="20" a="1"/>
  <c r="BD551" i="20" s="1"/>
  <c r="AZ541" i="20" a="1"/>
  <c r="AZ541" i="20" s="1"/>
  <c r="AX542" i="20" a="1"/>
  <c r="AX542" i="20" s="1"/>
  <c r="BA289" i="25"/>
  <c r="AY545" i="20" a="1"/>
  <c r="AY545" i="20" s="1"/>
  <c r="BC550" i="20" a="1"/>
  <c r="BC550" i="20" s="1"/>
  <c r="BE555" i="20" a="1"/>
  <c r="BE555" i="20" s="1"/>
  <c r="BC554" i="20" a="1"/>
  <c r="BC554" i="20" s="1"/>
  <c r="AX540" i="20" a="1"/>
  <c r="AX540" i="20" s="1"/>
  <c r="BE293" i="25"/>
  <c r="AW543" i="20" a="1"/>
  <c r="AW543" i="20" s="1"/>
  <c r="AX546" i="20" a="1"/>
  <c r="AX546" i="20" s="1"/>
  <c r="AZ534" i="20" a="1"/>
  <c r="AZ534" i="20" s="1"/>
  <c r="AZ544" i="20" a="1"/>
  <c r="AZ544" i="20" s="1"/>
  <c r="BA549" i="20" a="1"/>
  <c r="BA549" i="20" s="1"/>
  <c r="BD552" i="20" a="1"/>
  <c r="BD552" i="20" s="1"/>
  <c r="BB291" i="25"/>
  <c r="AZ290" i="25"/>
  <c r="BD553" i="20" a="1"/>
  <c r="BD553" i="20" s="1"/>
  <c r="AY547" i="20" a="1"/>
  <c r="AY547" i="20" s="1"/>
  <c r="AZ548" i="20" a="1"/>
  <c r="AZ548" i="20" s="1"/>
  <c r="AY223" i="25"/>
  <c r="BE226" i="25"/>
  <c r="BA224" i="25"/>
  <c r="AU563" i="20"/>
  <c r="BB222" i="25"/>
  <c r="BC225" i="25"/>
  <c r="BG558" i="20" a="1"/>
  <c r="BG558" i="20" s="1"/>
  <c r="BJ561" i="20" a="1"/>
  <c r="BJ561" i="20" s="1"/>
  <c r="BK562" i="20" a="1"/>
  <c r="BK562" i="20" s="1"/>
  <c r="BI560" i="20" a="1"/>
  <c r="BI560" i="20" s="1"/>
  <c r="BF557" i="20" a="1"/>
  <c r="BF557" i="20" s="1"/>
  <c r="BH559" i="20" a="1"/>
  <c r="BH559" i="20" s="1"/>
  <c r="AS396" i="20" a="1"/>
  <c r="AS396" i="20" s="1"/>
  <c r="AX539" i="20" a="1"/>
  <c r="AX539" i="20" s="1"/>
  <c r="AX286" i="25"/>
  <c r="AY536" i="20" a="1"/>
  <c r="AY536" i="20" s="1"/>
  <c r="AY287" i="25"/>
  <c r="AY535" i="20" a="1"/>
  <c r="AY535" i="20" s="1"/>
  <c r="AU284" i="25"/>
  <c r="AX538" i="20" a="1"/>
  <c r="AX538" i="20" s="1"/>
  <c r="AU285" i="25"/>
  <c r="AW537" i="20" a="1"/>
  <c r="AW537" i="20" s="1"/>
  <c r="BA288" i="25"/>
  <c r="AX507" i="20" a="1"/>
  <c r="AX507" i="20" s="1"/>
  <c r="BE520" i="20" a="1"/>
  <c r="BE520" i="20" s="1"/>
  <c r="AY514" i="20" a="1"/>
  <c r="AY514" i="20" s="1"/>
  <c r="AY500" i="20" a="1"/>
  <c r="AY500" i="20" s="1"/>
  <c r="BB517" i="20" a="1"/>
  <c r="BB517" i="20" s="1"/>
  <c r="BA511" i="20" a="1"/>
  <c r="BA511" i="20" s="1"/>
  <c r="AZ515" i="20" a="1"/>
  <c r="AZ515" i="20" s="1"/>
  <c r="AZ506" i="20" a="1"/>
  <c r="AZ506" i="20" s="1"/>
  <c r="AX509" i="20" a="1"/>
  <c r="AX509" i="20" s="1"/>
  <c r="AZ513" i="20" a="1"/>
  <c r="AZ513" i="20" s="1"/>
  <c r="AX510" i="20" a="1"/>
  <c r="AX510" i="20" s="1"/>
  <c r="AY505" i="20" a="1"/>
  <c r="AY505" i="20" s="1"/>
  <c r="BC516" i="20" a="1"/>
  <c r="BC516" i="20" s="1"/>
  <c r="BF521" i="20" a="1"/>
  <c r="BF521" i="20" s="1"/>
  <c r="AW508" i="20" a="1"/>
  <c r="AW508" i="20" s="1"/>
  <c r="BB512" i="20" a="1"/>
  <c r="BB512" i="20" s="1"/>
  <c r="BD518" i="20" a="1"/>
  <c r="BD518" i="20" s="1"/>
  <c r="AV218" i="25"/>
  <c r="AX503" i="20" a="1"/>
  <c r="AX503" i="20" s="1"/>
  <c r="AV217" i="25"/>
  <c r="AY504" i="20" a="1"/>
  <c r="AY504" i="20" s="1"/>
  <c r="AV219" i="25"/>
  <c r="AW502" i="20" a="1"/>
  <c r="AW502" i="20" s="1"/>
  <c r="AU220" i="25"/>
  <c r="AU501" i="20" a="1"/>
  <c r="AU501" i="20" s="1"/>
  <c r="AU529" i="20" s="1"/>
  <c r="AZ221" i="25"/>
  <c r="AJ268" i="25"/>
  <c r="AX411" i="20" a="1"/>
  <c r="AX411" i="20" s="1"/>
  <c r="AS282" i="25"/>
  <c r="AS397" i="20" a="1"/>
  <c r="AS397" i="20" s="1"/>
  <c r="AO279" i="25"/>
  <c r="AR400" i="20" a="1"/>
  <c r="AR400" i="20" s="1"/>
  <c r="AR425" i="20" s="1"/>
  <c r="AM276" i="25"/>
  <c r="AS403" i="20" a="1"/>
  <c r="AS403" i="20" s="1"/>
  <c r="AQ278" i="25"/>
  <c r="AU401" i="20" a="1"/>
  <c r="AU401" i="20" s="1"/>
  <c r="AM273" i="25"/>
  <c r="AV406" i="20" a="1"/>
  <c r="AV406" i="20" s="1"/>
  <c r="AM270" i="25"/>
  <c r="AY409" i="20" a="1"/>
  <c r="AY409" i="20" s="1"/>
  <c r="AL269" i="25"/>
  <c r="AY410" i="20" a="1"/>
  <c r="AY410" i="20" s="1"/>
  <c r="AM275" i="25"/>
  <c r="AT404" i="20" a="1"/>
  <c r="AT404" i="20" s="1"/>
  <c r="AM274" i="25"/>
  <c r="AU405" i="20" a="1"/>
  <c r="AU405" i="20" s="1"/>
  <c r="AN271" i="25"/>
  <c r="AY408" i="20" a="1"/>
  <c r="AY408" i="20" s="1"/>
  <c r="AT281" i="25"/>
  <c r="AU398" i="20" a="1"/>
  <c r="AU398" i="20" s="1"/>
  <c r="AJ265" i="25"/>
  <c r="BA414" i="20" a="1"/>
  <c r="BA414" i="20" s="1"/>
  <c r="BB415" i="20" a="1"/>
  <c r="BB415" i="20" s="1"/>
  <c r="BC416" i="20" a="1"/>
  <c r="BC416" i="20" s="1"/>
  <c r="BD417" i="20" a="1"/>
  <c r="BD417" i="20" s="1"/>
  <c r="BF419" i="20" a="1"/>
  <c r="BF419" i="20" s="1"/>
  <c r="BI422" i="20" a="1"/>
  <c r="BI422" i="20" s="1"/>
  <c r="BJ423" i="20" a="1"/>
  <c r="BJ423" i="20" s="1"/>
  <c r="BG420" i="20" a="1"/>
  <c r="BG420" i="20" s="1"/>
  <c r="BK424" i="20" a="1"/>
  <c r="BK424" i="20" s="1"/>
  <c r="BE418" i="20" a="1"/>
  <c r="BE418" i="20" s="1"/>
  <c r="BH421" i="20" a="1"/>
  <c r="BH421" i="20" s="1"/>
  <c r="AQ280" i="25"/>
  <c r="AS399" i="20" a="1"/>
  <c r="AS399" i="20" s="1"/>
  <c r="AO277" i="25"/>
  <c r="AT402" i="20" a="1"/>
  <c r="AT402" i="20" s="1"/>
  <c r="AN272" i="25"/>
  <c r="AX407" i="20" a="1"/>
  <c r="AX407" i="20" s="1"/>
  <c r="AK267" i="25"/>
  <c r="AZ412" i="20" a="1"/>
  <c r="AZ412" i="20" s="1"/>
  <c r="AT283" i="25"/>
  <c r="AT362" i="20" a="1"/>
  <c r="AT362" i="20" s="1"/>
  <c r="AN205" i="25"/>
  <c r="AX373" i="20" a="1"/>
  <c r="AX373" i="20" s="1"/>
  <c r="AL200" i="25"/>
  <c r="BA378" i="20" a="1"/>
  <c r="BA378" i="20" s="1"/>
  <c r="AQ209" i="25"/>
  <c r="AW369" i="20" a="1"/>
  <c r="AW369" i="20" s="1"/>
  <c r="AM203" i="25"/>
  <c r="AY375" i="20" a="1"/>
  <c r="AY375" i="20" s="1"/>
  <c r="AR214" i="25"/>
  <c r="AS364" i="20" a="1"/>
  <c r="AS364" i="20" s="1"/>
  <c r="AL201" i="25"/>
  <c r="AZ377" i="20" a="1"/>
  <c r="AZ377" i="20" s="1"/>
  <c r="AL207" i="25"/>
  <c r="AT371" i="20" a="1"/>
  <c r="AT371" i="20" s="1"/>
  <c r="AO211" i="25"/>
  <c r="AS367" i="20" a="1"/>
  <c r="AS367" i="20" s="1"/>
  <c r="AL206" i="25"/>
  <c r="AU372" i="20" a="1"/>
  <c r="AU372" i="20" s="1"/>
  <c r="AP213" i="25"/>
  <c r="AR365" i="20" a="1"/>
  <c r="AR365" i="20" s="1"/>
  <c r="AR391" i="20" s="1"/>
  <c r="AL204" i="25"/>
  <c r="AW374" i="20" a="1"/>
  <c r="AW374" i="20" s="1"/>
  <c r="AQ210" i="25"/>
  <c r="AV368" i="20" a="1"/>
  <c r="AV368" i="20" s="1"/>
  <c r="AU215" i="25"/>
  <c r="AU363" i="20" a="1"/>
  <c r="AU363" i="20" s="1"/>
  <c r="AP212" i="25"/>
  <c r="AS366" i="20" a="1"/>
  <c r="AS366" i="20" s="1"/>
  <c r="AN208" i="25"/>
  <c r="AU370" i="20" a="1"/>
  <c r="AU370" i="20" s="1"/>
  <c r="AU216" i="25"/>
  <c r="BD131" i="31"/>
  <c r="BC153" i="31"/>
  <c r="BB75" i="31"/>
  <c r="BB82" i="31"/>
  <c r="BB84" i="31" s="1"/>
  <c r="BB85" i="31" s="1"/>
  <c r="BD44" i="31"/>
  <c r="BC66" i="31"/>
  <c r="BA203" i="31" a="1"/>
  <c r="BA203" i="31" s="1"/>
  <c r="BA86" i="31"/>
  <c r="CD109" i="31"/>
  <c r="CD110" i="31"/>
  <c r="CD140" i="31"/>
  <c r="CD142" i="31"/>
  <c r="CD141" i="31"/>
  <c r="CD143" i="31"/>
  <c r="CE95" i="31"/>
  <c r="AY471" i="20" a="1"/>
  <c r="AY471" i="20" s="1"/>
  <c r="BD484" i="20" a="1"/>
  <c r="BD484" i="20" s="1"/>
  <c r="BD487" i="20" a="1"/>
  <c r="BD487" i="20" s="1"/>
  <c r="BD161" i="25"/>
  <c r="BB159" i="25"/>
  <c r="AX480" i="20" a="1"/>
  <c r="AX480" i="20" s="1"/>
  <c r="BD160" i="25"/>
  <c r="AY473" i="20" a="1"/>
  <c r="AY473" i="20" s="1"/>
  <c r="BA482" i="20" a="1"/>
  <c r="BA482" i="20" s="1"/>
  <c r="AZ476" i="20" a="1"/>
  <c r="AZ476" i="20" s="1"/>
  <c r="AY481" i="20" a="1"/>
  <c r="AY481" i="20" s="1"/>
  <c r="AY477" i="20" a="1"/>
  <c r="AY477" i="20" s="1"/>
  <c r="AZ479" i="20" a="1"/>
  <c r="AZ479" i="20" s="1"/>
  <c r="AY157" i="25"/>
  <c r="BC485" i="20" a="1"/>
  <c r="BC485" i="20" s="1"/>
  <c r="AZ158" i="25"/>
  <c r="AY475" i="20" a="1"/>
  <c r="AY475" i="20" s="1"/>
  <c r="AX472" i="20" a="1"/>
  <c r="AX472" i="20" s="1"/>
  <c r="AZ478" i="20" a="1"/>
  <c r="AZ478" i="20" s="1"/>
  <c r="BC483" i="20" a="1"/>
  <c r="BC483" i="20" s="1"/>
  <c r="AX474" i="20" a="1"/>
  <c r="AX474" i="20" s="1"/>
  <c r="BG488" i="20" a="1"/>
  <c r="BG488" i="20" s="1"/>
  <c r="AV153" i="25"/>
  <c r="AX469" i="20" a="1"/>
  <c r="AX469" i="20" s="1"/>
  <c r="AW155" i="25"/>
  <c r="AW467" i="20" a="1"/>
  <c r="AW467" i="20" s="1"/>
  <c r="AW154" i="25"/>
  <c r="AX468" i="20" a="1"/>
  <c r="AX468" i="20" s="1"/>
  <c r="AY156" i="25"/>
  <c r="AX466" i="20" a="1"/>
  <c r="AX466" i="20" s="1"/>
  <c r="AT152" i="25"/>
  <c r="AW470" i="20" a="1"/>
  <c r="AW470" i="20" s="1"/>
  <c r="AD357" i="20"/>
  <c r="AD724" i="20" s="1"/>
  <c r="AI495" i="20"/>
  <c r="AS149" i="25"/>
  <c r="AT330" i="20" a="1"/>
  <c r="AT330" i="20" s="1"/>
  <c r="AK142" i="25"/>
  <c r="AS337" i="20" a="1"/>
  <c r="AS337" i="20" s="1"/>
  <c r="AQ147" i="25"/>
  <c r="AT332" i="20" a="1"/>
  <c r="AT332" i="20" s="1"/>
  <c r="AL140" i="25"/>
  <c r="AV339" i="20" a="1"/>
  <c r="AV339" i="20" s="1"/>
  <c r="AQ146" i="25"/>
  <c r="AU333" i="20" a="1"/>
  <c r="AU333" i="20" s="1"/>
  <c r="AM138" i="25"/>
  <c r="AY341" i="20" a="1"/>
  <c r="AY341" i="20" s="1"/>
  <c r="AK141" i="25"/>
  <c r="AT338" i="20" a="1"/>
  <c r="AT338" i="20" s="1"/>
  <c r="AO145" i="25"/>
  <c r="AT334" i="20" a="1"/>
  <c r="AT334" i="20" s="1"/>
  <c r="AS150" i="25"/>
  <c r="AS329" i="20" a="1"/>
  <c r="AS329" i="20" s="1"/>
  <c r="AO144" i="25"/>
  <c r="AU335" i="20" a="1"/>
  <c r="AU335" i="20" s="1"/>
  <c r="AK137" i="25"/>
  <c r="AX342" i="20" a="1"/>
  <c r="AX342" i="20" s="1"/>
  <c r="AM139" i="25"/>
  <c r="AX340" i="20" a="1"/>
  <c r="AX340" i="20" s="1"/>
  <c r="AU151" i="25"/>
  <c r="AT328" i="20" a="1"/>
  <c r="AT328" i="20" s="1"/>
  <c r="AN143" i="25"/>
  <c r="AU336" i="20" a="1"/>
  <c r="AU336" i="20" s="1"/>
  <c r="AJ135" i="25"/>
  <c r="AY344" i="20" a="1"/>
  <c r="AY344" i="20" s="1"/>
  <c r="AQ148" i="25"/>
  <c r="AS331" i="20" a="1"/>
  <c r="AS331" i="20" s="1"/>
  <c r="AL134" i="25"/>
  <c r="BB345" i="20" a="1"/>
  <c r="BB345" i="20" s="1"/>
  <c r="BD382" i="20" l="1" a="1"/>
  <c r="BD382" i="20" s="1"/>
  <c r="BG385" i="20" a="1"/>
  <c r="BG385" i="20" s="1"/>
  <c r="BF384" i="20" a="1"/>
  <c r="BF384" i="20" s="1"/>
  <c r="BH386" i="20" a="1"/>
  <c r="BH386" i="20" s="1"/>
  <c r="BC381" i="20" a="1"/>
  <c r="BC381" i="20" s="1"/>
  <c r="BG523" i="20" a="1"/>
  <c r="BG523" i="20" s="1"/>
  <c r="BK389" i="20" a="1"/>
  <c r="BK389" i="20" s="1"/>
  <c r="BI525" i="20" a="1"/>
  <c r="BI525" i="20" s="1"/>
  <c r="BI387" i="20" a="1"/>
  <c r="BI387" i="20" s="1"/>
  <c r="BH524" i="20" a="1"/>
  <c r="BH524" i="20" s="1"/>
  <c r="BL390" i="20" a="1"/>
  <c r="BL390" i="20" s="1"/>
  <c r="BK527" i="20" a="1"/>
  <c r="BK527" i="20" s="1"/>
  <c r="AK198" i="25"/>
  <c r="BJ526" i="20" a="1"/>
  <c r="BJ526" i="20" s="1"/>
  <c r="BB380" i="20" a="1"/>
  <c r="BB380" i="20" s="1"/>
  <c r="BL528" i="20" a="1"/>
  <c r="BL528" i="20" s="1"/>
  <c r="BE383" i="20" a="1"/>
  <c r="BE383" i="20" s="1"/>
  <c r="BJ388" i="20" a="1"/>
  <c r="BJ388" i="20" s="1"/>
  <c r="BI491" i="20" a="1"/>
  <c r="BI491" i="20" s="1"/>
  <c r="BJ492" i="20" a="1"/>
  <c r="BJ492" i="20" s="1"/>
  <c r="BF350" i="20" a="1"/>
  <c r="BF350" i="20" s="1"/>
  <c r="BJ354" i="20" a="1"/>
  <c r="BJ354" i="20" s="1"/>
  <c r="BC347" i="20" a="1"/>
  <c r="BC347" i="20" s="1"/>
  <c r="BB346" i="20" a="1"/>
  <c r="BB346" i="20" s="1"/>
  <c r="BG351" i="20" a="1"/>
  <c r="BG351" i="20" s="1"/>
  <c r="BH352" i="20" a="1"/>
  <c r="BH352" i="20" s="1"/>
  <c r="BD348" i="20" a="1"/>
  <c r="BD348" i="20" s="1"/>
  <c r="BK355" i="20" a="1"/>
  <c r="BK355" i="20" s="1"/>
  <c r="BL494" i="20" a="1"/>
  <c r="BL494" i="20" s="1"/>
  <c r="BH490" i="20" a="1"/>
  <c r="BH490" i="20" s="1"/>
  <c r="BI353" i="20" a="1"/>
  <c r="BI353" i="20" s="1"/>
  <c r="BL356" i="20" a="1"/>
  <c r="BL356" i="20" s="1"/>
  <c r="BK493" i="20" a="1"/>
  <c r="BK493" i="20" s="1"/>
  <c r="AK133" i="25"/>
  <c r="BI490" i="20" s="1" a="1"/>
  <c r="BI490" i="20" s="1"/>
  <c r="BG489" i="20" a="1"/>
  <c r="BG489" i="20" s="1"/>
  <c r="BH522" i="20" a="1"/>
  <c r="BH522" i="20" s="1"/>
  <c r="BC379" i="20" a="1"/>
  <c r="BC379" i="20" s="1"/>
  <c r="BA343" i="20" a="1"/>
  <c r="BA343" i="20" s="1"/>
  <c r="BF486" i="20" a="1"/>
  <c r="BF486" i="20" s="1"/>
  <c r="BG486" i="20" a="1"/>
  <c r="BG486" i="20" s="1"/>
  <c r="BB343" i="20" a="1"/>
  <c r="BB343" i="20" s="1"/>
  <c r="AN136" i="25"/>
  <c r="AO136" i="25" s="1"/>
  <c r="AL202" i="25"/>
  <c r="AY376" i="20" a="1"/>
  <c r="AY376" i="20" s="1"/>
  <c r="BD519" i="20" a="1"/>
  <c r="BD519" i="20" s="1"/>
  <c r="BF556" i="20" a="1"/>
  <c r="BF556" i="20" s="1"/>
  <c r="AK266" i="25"/>
  <c r="BA413" i="20" a="1"/>
  <c r="BA413" i="20" s="1"/>
  <c r="BE552" i="20" a="1"/>
  <c r="BE552" i="20" s="1"/>
  <c r="AY540" i="20" a="1"/>
  <c r="AY540" i="20" s="1"/>
  <c r="BA541" i="20" a="1"/>
  <c r="BA541" i="20" s="1"/>
  <c r="BB549" i="20" a="1"/>
  <c r="BB549" i="20" s="1"/>
  <c r="BD554" i="20" a="1"/>
  <c r="BD554" i="20" s="1"/>
  <c r="BA290" i="25"/>
  <c r="AZ545" i="20" a="1"/>
  <c r="AZ545" i="20" s="1"/>
  <c r="AY542" i="20" a="1"/>
  <c r="AY542" i="20" s="1"/>
  <c r="BE551" i="20" a="1"/>
  <c r="BE551" i="20" s="1"/>
  <c r="BA544" i="20" a="1"/>
  <c r="BA544" i="20" s="1"/>
  <c r="BC291" i="25"/>
  <c r="BF555" i="20" a="1"/>
  <c r="BF555" i="20" s="1"/>
  <c r="BA548" i="20" a="1"/>
  <c r="BA548" i="20" s="1"/>
  <c r="AY546" i="20" a="1"/>
  <c r="AY546" i="20" s="1"/>
  <c r="BA534" i="20" a="1"/>
  <c r="BA534" i="20" s="1"/>
  <c r="BD550" i="20" a="1"/>
  <c r="BD550" i="20" s="1"/>
  <c r="AZ547" i="20" a="1"/>
  <c r="AZ547" i="20" s="1"/>
  <c r="AX543" i="20" a="1"/>
  <c r="AX543" i="20" s="1"/>
  <c r="BF293" i="25"/>
  <c r="BG293" i="25" s="1"/>
  <c r="BH293" i="25" s="1"/>
  <c r="BB289" i="25"/>
  <c r="BE553" i="20" a="1"/>
  <c r="BE553" i="20" s="1"/>
  <c r="BC292" i="25"/>
  <c r="BC222" i="25"/>
  <c r="BB224" i="25"/>
  <c r="BF226" i="25"/>
  <c r="BG226" i="25" s="1"/>
  <c r="BH226" i="25" s="1"/>
  <c r="AV563" i="20"/>
  <c r="AZ223" i="25"/>
  <c r="BD225" i="25"/>
  <c r="BG557" i="20" a="1"/>
  <c r="BG557" i="20" s="1"/>
  <c r="BJ560" i="20" a="1"/>
  <c r="BJ560" i="20" s="1"/>
  <c r="BH558" i="20" a="1"/>
  <c r="BH558" i="20" s="1"/>
  <c r="BK561" i="20" a="1"/>
  <c r="BK561" i="20" s="1"/>
  <c r="BL562" i="20" a="1"/>
  <c r="BL562" i="20" s="1"/>
  <c r="BI559" i="20" a="1"/>
  <c r="BI559" i="20" s="1"/>
  <c r="AZ287" i="25"/>
  <c r="AZ535" i="20" a="1"/>
  <c r="AZ535" i="20" s="1"/>
  <c r="AY286" i="25"/>
  <c r="AZ536" i="20" a="1"/>
  <c r="AZ536" i="20" s="1"/>
  <c r="AT396" i="20" a="1"/>
  <c r="AT396" i="20" s="1"/>
  <c r="AY539" i="20" a="1"/>
  <c r="AY539" i="20" s="1"/>
  <c r="AV285" i="25"/>
  <c r="AX537" i="20" a="1"/>
  <c r="AX537" i="20" s="1"/>
  <c r="AV284" i="25"/>
  <c r="AY538" i="20" a="1"/>
  <c r="AY538" i="20" s="1"/>
  <c r="BB288" i="25"/>
  <c r="AY509" i="20" a="1"/>
  <c r="AY509" i="20" s="1"/>
  <c r="BC512" i="20" a="1"/>
  <c r="BC512" i="20" s="1"/>
  <c r="BI522" i="20" a="1"/>
  <c r="BI522" i="20" s="1"/>
  <c r="BB511" i="20" a="1"/>
  <c r="BB511" i="20" s="1"/>
  <c r="AZ514" i="20" a="1"/>
  <c r="AZ514" i="20" s="1"/>
  <c r="BG521" i="20" a="1"/>
  <c r="BG521" i="20" s="1"/>
  <c r="BA515" i="20" a="1"/>
  <c r="BA515" i="20" s="1"/>
  <c r="BF520" i="20" a="1"/>
  <c r="BF520" i="20" s="1"/>
  <c r="BD516" i="20" a="1"/>
  <c r="BD516" i="20" s="1"/>
  <c r="AZ500" i="20" a="1"/>
  <c r="AZ500" i="20" s="1"/>
  <c r="BA506" i="20" a="1"/>
  <c r="BA506" i="20" s="1"/>
  <c r="AZ505" i="20" a="1"/>
  <c r="AZ505" i="20" s="1"/>
  <c r="BC517" i="20" a="1"/>
  <c r="BC517" i="20" s="1"/>
  <c r="AY507" i="20" a="1"/>
  <c r="AY507" i="20" s="1"/>
  <c r="AY510" i="20" a="1"/>
  <c r="AY510" i="20" s="1"/>
  <c r="BA513" i="20" a="1"/>
  <c r="BA513" i="20" s="1"/>
  <c r="AX508" i="20" a="1"/>
  <c r="AX508" i="20" s="1"/>
  <c r="BE518" i="20" a="1"/>
  <c r="BE518" i="20" s="1"/>
  <c r="AW219" i="25"/>
  <c r="AX502" i="20" a="1"/>
  <c r="AX502" i="20" s="1"/>
  <c r="AW217" i="25"/>
  <c r="AZ504" i="20" a="1"/>
  <c r="AZ504" i="20" s="1"/>
  <c r="AV220" i="25"/>
  <c r="AV501" i="20" a="1"/>
  <c r="AV501" i="20" s="1"/>
  <c r="AV529" i="20" s="1"/>
  <c r="AW218" i="25"/>
  <c r="AY503" i="20" a="1"/>
  <c r="AY503" i="20" s="1"/>
  <c r="BA221" i="25"/>
  <c r="AO271" i="25"/>
  <c r="AZ408" i="20" a="1"/>
  <c r="AZ408" i="20" s="1"/>
  <c r="AR278" i="25"/>
  <c r="AV401" i="20" a="1"/>
  <c r="AV401" i="20" s="1"/>
  <c r="AL267" i="25"/>
  <c r="BA412" i="20" a="1"/>
  <c r="BA412" i="20" s="1"/>
  <c r="AN274" i="25"/>
  <c r="AV405" i="20" a="1"/>
  <c r="AV405" i="20" s="1"/>
  <c r="AN276" i="25"/>
  <c r="AT403" i="20" a="1"/>
  <c r="AT403" i="20" s="1"/>
  <c r="AO272" i="25"/>
  <c r="AY407" i="20" a="1"/>
  <c r="AY407" i="20" s="1"/>
  <c r="AN275" i="25"/>
  <c r="AU404" i="20" a="1"/>
  <c r="AU404" i="20" s="1"/>
  <c r="AP279" i="25"/>
  <c r="AS400" i="20" a="1"/>
  <c r="AS400" i="20" s="1"/>
  <c r="AS425" i="20" s="1"/>
  <c r="AP277" i="25"/>
  <c r="AU402" i="20" a="1"/>
  <c r="AU402" i="20" s="1"/>
  <c r="AM269" i="25"/>
  <c r="AZ410" i="20" a="1"/>
  <c r="AZ410" i="20" s="1"/>
  <c r="AR280" i="25"/>
  <c r="AT399" i="20" a="1"/>
  <c r="AT399" i="20" s="1"/>
  <c r="AK265" i="25"/>
  <c r="BB414" i="20" a="1"/>
  <c r="BB414" i="20" s="1"/>
  <c r="BC415" i="20" a="1"/>
  <c r="BC415" i="20" s="1"/>
  <c r="BI421" i="20" a="1"/>
  <c r="BI421" i="20" s="1"/>
  <c r="BE417" i="20" a="1"/>
  <c r="BE417" i="20" s="1"/>
  <c r="BG419" i="20" a="1"/>
  <c r="BG419" i="20" s="1"/>
  <c r="BJ422" i="20" a="1"/>
  <c r="BJ422" i="20" s="1"/>
  <c r="BD416" i="20" a="1"/>
  <c r="BD416" i="20" s="1"/>
  <c r="BH420" i="20" a="1"/>
  <c r="BH420" i="20" s="1"/>
  <c r="BK423" i="20" a="1"/>
  <c r="BK423" i="20" s="1"/>
  <c r="BL424" i="20" a="1"/>
  <c r="BL424" i="20" s="1"/>
  <c r="BF418" i="20" a="1"/>
  <c r="BF418" i="20" s="1"/>
  <c r="AN270" i="25"/>
  <c r="AZ409" i="20" a="1"/>
  <c r="AZ409" i="20" s="1"/>
  <c r="AT282" i="25"/>
  <c r="AT397" i="20" a="1"/>
  <c r="AT397" i="20" s="1"/>
  <c r="AU281" i="25"/>
  <c r="AV398" i="20" a="1"/>
  <c r="AV398" i="20" s="1"/>
  <c r="AN273" i="25"/>
  <c r="AW406" i="20" a="1"/>
  <c r="AW406" i="20" s="1"/>
  <c r="AK268" i="25"/>
  <c r="AY411" i="20" a="1"/>
  <c r="AY411" i="20" s="1"/>
  <c r="AU283" i="25"/>
  <c r="AU362" i="20" a="1"/>
  <c r="AU362" i="20" s="1"/>
  <c r="AM204" i="25"/>
  <c r="AX374" i="20" a="1"/>
  <c r="AX374" i="20" s="1"/>
  <c r="AS214" i="25"/>
  <c r="AT364" i="20" a="1"/>
  <c r="AT364" i="20" s="1"/>
  <c r="AO208" i="25"/>
  <c r="AV370" i="20" a="1"/>
  <c r="AV370" i="20" s="1"/>
  <c r="AQ213" i="25"/>
  <c r="AS365" i="20" a="1"/>
  <c r="AS365" i="20" s="1"/>
  <c r="AS391" i="20" s="1"/>
  <c r="AN203" i="25"/>
  <c r="AZ375" i="20" a="1"/>
  <c r="AZ375" i="20" s="1"/>
  <c r="AQ212" i="25"/>
  <c r="AT366" i="20" a="1"/>
  <c r="AT366" i="20" s="1"/>
  <c r="AM206" i="25"/>
  <c r="AV372" i="20" a="1"/>
  <c r="AV372" i="20" s="1"/>
  <c r="AN199" i="25"/>
  <c r="BD379" i="20" a="1"/>
  <c r="BD379" i="20" s="1"/>
  <c r="AV215" i="25"/>
  <c r="AV363" i="20" a="1"/>
  <c r="AV363" i="20" s="1"/>
  <c r="AP211" i="25"/>
  <c r="AT367" i="20" a="1"/>
  <c r="AT367" i="20" s="1"/>
  <c r="AR209" i="25"/>
  <c r="AX369" i="20" a="1"/>
  <c r="AX369" i="20" s="1"/>
  <c r="AR210" i="25"/>
  <c r="AW368" i="20" a="1"/>
  <c r="AW368" i="20" s="1"/>
  <c r="AM207" i="25"/>
  <c r="AU371" i="20" a="1"/>
  <c r="AU371" i="20" s="1"/>
  <c r="AM200" i="25"/>
  <c r="BB378" i="20" a="1"/>
  <c r="BB378" i="20" s="1"/>
  <c r="AM201" i="25"/>
  <c r="BA377" i="20" a="1"/>
  <c r="BA377" i="20" s="1"/>
  <c r="AO205" i="25"/>
  <c r="AY373" i="20" a="1"/>
  <c r="AY373" i="20" s="1"/>
  <c r="AV216" i="25"/>
  <c r="BE131" i="31"/>
  <c r="BD153" i="31"/>
  <c r="BC82" i="31"/>
  <c r="BC84" i="31" s="1"/>
  <c r="BC85" i="31" s="1"/>
  <c r="BC75" i="31"/>
  <c r="BE44" i="31"/>
  <c r="BD66" i="31"/>
  <c r="BB203" i="31" a="1"/>
  <c r="BB203" i="31" s="1"/>
  <c r="BB86" i="31"/>
  <c r="CE141" i="31"/>
  <c r="CE143" i="31"/>
  <c r="CE109" i="31"/>
  <c r="CE110" i="31"/>
  <c r="CE140" i="31"/>
  <c r="CE142" i="31"/>
  <c r="CF95" i="31"/>
  <c r="BH488" i="20" a="1"/>
  <c r="BH488" i="20" s="1"/>
  <c r="AZ471" i="20" a="1"/>
  <c r="AZ471" i="20" s="1"/>
  <c r="BA478" i="20" a="1"/>
  <c r="BA478" i="20" s="1"/>
  <c r="BA476" i="20" a="1"/>
  <c r="BA476" i="20" s="1"/>
  <c r="BA158" i="25"/>
  <c r="BE161" i="25"/>
  <c r="BE160" i="25"/>
  <c r="BD483" i="20" a="1"/>
  <c r="BD483" i="20" s="1"/>
  <c r="BB482" i="20" a="1"/>
  <c r="BB482" i="20" s="1"/>
  <c r="AY472" i="20" a="1"/>
  <c r="AY472" i="20" s="1"/>
  <c r="BE487" i="20" a="1"/>
  <c r="BE487" i="20" s="1"/>
  <c r="AZ477" i="20" a="1"/>
  <c r="AZ477" i="20" s="1"/>
  <c r="AZ473" i="20" a="1"/>
  <c r="AZ473" i="20" s="1"/>
  <c r="BA479" i="20" a="1"/>
  <c r="BA479" i="20" s="1"/>
  <c r="BD485" i="20" a="1"/>
  <c r="BD485" i="20" s="1"/>
  <c r="AZ481" i="20" a="1"/>
  <c r="AZ481" i="20" s="1"/>
  <c r="AZ475" i="20" a="1"/>
  <c r="AZ475" i="20" s="1"/>
  <c r="AZ157" i="25"/>
  <c r="AY474" i="20" a="1"/>
  <c r="AY474" i="20" s="1"/>
  <c r="BE484" i="20" a="1"/>
  <c r="BE484" i="20" s="1"/>
  <c r="AY480" i="20" a="1"/>
  <c r="AY480" i="20" s="1"/>
  <c r="BC159" i="25"/>
  <c r="AX155" i="25"/>
  <c r="AX467" i="20" a="1"/>
  <c r="AX467" i="20" s="1"/>
  <c r="AX470" i="20" a="1"/>
  <c r="AX470" i="20" s="1"/>
  <c r="AU152" i="25"/>
  <c r="AW153" i="25"/>
  <c r="AY469" i="20" a="1"/>
  <c r="AY469" i="20" s="1"/>
  <c r="AZ156" i="25"/>
  <c r="AY466" i="20" a="1"/>
  <c r="AY466" i="20" s="1"/>
  <c r="AX154" i="25"/>
  <c r="AY468" i="20" a="1"/>
  <c r="AY468" i="20" s="1"/>
  <c r="AE357" i="20"/>
  <c r="AE724" i="20" s="1"/>
  <c r="AJ495" i="20"/>
  <c r="AO143" i="25"/>
  <c r="AV336" i="20" a="1"/>
  <c r="AV336" i="20" s="1"/>
  <c r="BC345" i="20" a="1"/>
  <c r="BC345" i="20" s="1"/>
  <c r="AM134" i="25"/>
  <c r="AP144" i="25"/>
  <c r="AV335" i="20" a="1"/>
  <c r="AV335" i="20" s="1"/>
  <c r="AN138" i="25"/>
  <c r="AZ341" i="20" a="1"/>
  <c r="AZ341" i="20" s="1"/>
  <c r="AL142" i="25"/>
  <c r="AT337" i="20" a="1"/>
  <c r="AT337" i="20" s="1"/>
  <c r="AR147" i="25"/>
  <c r="AU332" i="20" a="1"/>
  <c r="AU332" i="20" s="1"/>
  <c r="AV151" i="25"/>
  <c r="AU328" i="20" a="1"/>
  <c r="AU328" i="20" s="1"/>
  <c r="AT150" i="25"/>
  <c r="AT329" i="20" a="1"/>
  <c r="AT329" i="20" s="1"/>
  <c r="AR146" i="25"/>
  <c r="AV333" i="20" a="1"/>
  <c r="AV333" i="20" s="1"/>
  <c r="AR148" i="25"/>
  <c r="AT331" i="20" a="1"/>
  <c r="AT331" i="20" s="1"/>
  <c r="AL137" i="25"/>
  <c r="AY342" i="20" a="1"/>
  <c r="AY342" i="20" s="1"/>
  <c r="AK135" i="25"/>
  <c r="AZ344" i="20" a="1"/>
  <c r="AZ344" i="20" s="1"/>
  <c r="AP145" i="25"/>
  <c r="AU334" i="20" a="1"/>
  <c r="AU334" i="20" s="1"/>
  <c r="AM140" i="25"/>
  <c r="AW339" i="20" a="1"/>
  <c r="AW339" i="20" s="1"/>
  <c r="AL141" i="25"/>
  <c r="AU338" i="20" a="1"/>
  <c r="AU338" i="20" s="1"/>
  <c r="AN139" i="25"/>
  <c r="AY340" i="20" a="1"/>
  <c r="AY340" i="20" s="1"/>
  <c r="AT149" i="25"/>
  <c r="AU330" i="20" a="1"/>
  <c r="AU330" i="20" s="1"/>
  <c r="BI524" i="20" l="1" a="1"/>
  <c r="BI524" i="20" s="1"/>
  <c r="BK388" i="20" a="1"/>
  <c r="BK388" i="20" s="1"/>
  <c r="BM528" i="20" a="1"/>
  <c r="BM528" i="20" s="1"/>
  <c r="BD381" i="20" a="1"/>
  <c r="BD381" i="20" s="1"/>
  <c r="BJ525" i="20" a="1"/>
  <c r="BJ525" i="20" s="1"/>
  <c r="BL389" i="20" a="1"/>
  <c r="BL389" i="20" s="1"/>
  <c r="BL527" i="20" a="1"/>
  <c r="BL527" i="20" s="1"/>
  <c r="BM390" i="20" a="1"/>
  <c r="BM390" i="20" s="1"/>
  <c r="BK526" i="20" a="1"/>
  <c r="BK526" i="20" s="1"/>
  <c r="AL198" i="25"/>
  <c r="BE382" i="20" a="1"/>
  <c r="BE382" i="20" s="1"/>
  <c r="BF383" i="20" a="1"/>
  <c r="BF383" i="20" s="1"/>
  <c r="BJ387" i="20" a="1"/>
  <c r="BJ387" i="20" s="1"/>
  <c r="BG384" i="20" a="1"/>
  <c r="BG384" i="20" s="1"/>
  <c r="BC380" i="20" a="1"/>
  <c r="BC380" i="20" s="1"/>
  <c r="BI386" i="20" a="1"/>
  <c r="BI386" i="20" s="1"/>
  <c r="BH523" i="20" a="1"/>
  <c r="BH523" i="20" s="1"/>
  <c r="BH385" i="20" a="1"/>
  <c r="BH385" i="20" s="1"/>
  <c r="BK492" i="20" a="1"/>
  <c r="BK492" i="20" s="1"/>
  <c r="BI352" i="20" a="1"/>
  <c r="BI352" i="20" s="1"/>
  <c r="AL133" i="25"/>
  <c r="BL354" i="20" s="1" a="1"/>
  <c r="BL354" i="20" s="1"/>
  <c r="BD347" i="20" a="1"/>
  <c r="BD347" i="20" s="1"/>
  <c r="BK354" i="20" a="1"/>
  <c r="BK354" i="20" s="1"/>
  <c r="BH489" i="20" a="1"/>
  <c r="BH489" i="20" s="1"/>
  <c r="BM494" i="20" a="1"/>
  <c r="BM494" i="20" s="1"/>
  <c r="BG350" i="20" a="1"/>
  <c r="BG350" i="20" s="1"/>
  <c r="BL355" i="20" a="1"/>
  <c r="BL355" i="20" s="1"/>
  <c r="BE348" i="20" a="1"/>
  <c r="BE348" i="20" s="1"/>
  <c r="BL493" i="20" a="1"/>
  <c r="BL493" i="20" s="1"/>
  <c r="BF349" i="20" a="1"/>
  <c r="BF349" i="20" s="1"/>
  <c r="BJ491" i="20" a="1"/>
  <c r="BJ491" i="20" s="1"/>
  <c r="BH351" i="20" a="1"/>
  <c r="BH351" i="20" s="1"/>
  <c r="BC346" i="20" a="1"/>
  <c r="BC346" i="20" s="1"/>
  <c r="BM356" i="20" a="1"/>
  <c r="BM356" i="20" s="1"/>
  <c r="BJ353" i="20" a="1"/>
  <c r="BJ353" i="20" s="1"/>
  <c r="BH486" i="20" a="1"/>
  <c r="BH486" i="20" s="1"/>
  <c r="BC343" i="20" a="1"/>
  <c r="BC343" i="20" s="1"/>
  <c r="BE519" i="20" a="1"/>
  <c r="BE519" i="20" s="1"/>
  <c r="AM202" i="25"/>
  <c r="AZ376" i="20" a="1"/>
  <c r="AZ376" i="20" s="1"/>
  <c r="AL266" i="25"/>
  <c r="BB413" i="20" a="1"/>
  <c r="BB413" i="20" s="1"/>
  <c r="BG556" i="20" a="1"/>
  <c r="BG556" i="20" s="1"/>
  <c r="BB541" i="20" a="1"/>
  <c r="BB541" i="20" s="1"/>
  <c r="BA545" i="20" a="1"/>
  <c r="BA545" i="20" s="1"/>
  <c r="BG555" i="20" a="1"/>
  <c r="BG555" i="20" s="1"/>
  <c r="BB290" i="25"/>
  <c r="AZ540" i="20" a="1"/>
  <c r="AZ540" i="20" s="1"/>
  <c r="AY543" i="20" a="1"/>
  <c r="AY543" i="20" s="1"/>
  <c r="BB544" i="20" a="1"/>
  <c r="BB544" i="20" s="1"/>
  <c r="BC289" i="25"/>
  <c r="BD291" i="25"/>
  <c r="BF552" i="20" a="1"/>
  <c r="BF552" i="20" s="1"/>
  <c r="BA547" i="20" a="1"/>
  <c r="BA547" i="20" s="1"/>
  <c r="BF551" i="20" a="1"/>
  <c r="BF551" i="20" s="1"/>
  <c r="AZ542" i="20" a="1"/>
  <c r="AZ542" i="20" s="1"/>
  <c r="BE550" i="20" a="1"/>
  <c r="BE550" i="20" s="1"/>
  <c r="BE554" i="20" a="1"/>
  <c r="BE554" i="20" s="1"/>
  <c r="AZ546" i="20" a="1"/>
  <c r="AZ546" i="20" s="1"/>
  <c r="BB534" i="20" a="1"/>
  <c r="BB534" i="20" s="1"/>
  <c r="BC549" i="20" a="1"/>
  <c r="BC549" i="20" s="1"/>
  <c r="BF553" i="20" a="1"/>
  <c r="BF553" i="20" s="1"/>
  <c r="BB548" i="20" a="1"/>
  <c r="BB548" i="20" s="1"/>
  <c r="BD292" i="25"/>
  <c r="BA223" i="25"/>
  <c r="BC224" i="25"/>
  <c r="BD222" i="25"/>
  <c r="AW563" i="20"/>
  <c r="BE225" i="25"/>
  <c r="BH557" i="20" a="1"/>
  <c r="BH557" i="20" s="1"/>
  <c r="BK560" i="20" a="1"/>
  <c r="BK560" i="20" s="1"/>
  <c r="BJ559" i="20" a="1"/>
  <c r="BJ559" i="20" s="1"/>
  <c r="BL561" i="20" a="1"/>
  <c r="BL561" i="20" s="1"/>
  <c r="BM562" i="20" a="1"/>
  <c r="BM562" i="20" s="1"/>
  <c r="BI558" i="20" a="1"/>
  <c r="BI558" i="20" s="1"/>
  <c r="AZ286" i="25"/>
  <c r="BA536" i="20" a="1"/>
  <c r="BA536" i="20" s="1"/>
  <c r="AU396" i="20" a="1"/>
  <c r="AU396" i="20" s="1"/>
  <c r="AZ539" i="20" a="1"/>
  <c r="AZ539" i="20" s="1"/>
  <c r="BA287" i="25"/>
  <c r="BA535" i="20" a="1"/>
  <c r="BA535" i="20" s="1"/>
  <c r="AW284" i="25"/>
  <c r="AZ538" i="20" a="1"/>
  <c r="AZ538" i="20" s="1"/>
  <c r="AW285" i="25"/>
  <c r="AY537" i="20" a="1"/>
  <c r="AY537" i="20" s="1"/>
  <c r="BC288" i="25"/>
  <c r="AY508" i="20" a="1"/>
  <c r="AY508" i="20" s="1"/>
  <c r="BB506" i="20" a="1"/>
  <c r="BB506" i="20" s="1"/>
  <c r="BB513" i="20" a="1"/>
  <c r="BB513" i="20" s="1"/>
  <c r="AZ510" i="20" a="1"/>
  <c r="AZ510" i="20" s="1"/>
  <c r="BH521" i="20" a="1"/>
  <c r="BH521" i="20" s="1"/>
  <c r="BJ522" i="20" a="1"/>
  <c r="BJ522" i="20" s="1"/>
  <c r="AZ507" i="20" a="1"/>
  <c r="AZ507" i="20" s="1"/>
  <c r="BA514" i="20" a="1"/>
  <c r="BA514" i="20" s="1"/>
  <c r="BB515" i="20" a="1"/>
  <c r="BB515" i="20" s="1"/>
  <c r="BD517" i="20" a="1"/>
  <c r="BD517" i="20" s="1"/>
  <c r="BA505" i="20" a="1"/>
  <c r="BA505" i="20" s="1"/>
  <c r="BC511" i="20" a="1"/>
  <c r="BC511" i="20" s="1"/>
  <c r="AZ509" i="20" a="1"/>
  <c r="AZ509" i="20" s="1"/>
  <c r="BG520" i="20" a="1"/>
  <c r="BG520" i="20" s="1"/>
  <c r="BE516" i="20" a="1"/>
  <c r="BE516" i="20" s="1"/>
  <c r="BD512" i="20" a="1"/>
  <c r="BD512" i="20" s="1"/>
  <c r="BF518" i="20" a="1"/>
  <c r="BF518" i="20" s="1"/>
  <c r="BA500" i="20" a="1"/>
  <c r="BA500" i="20" s="1"/>
  <c r="AW220" i="25"/>
  <c r="AW501" i="20" a="1"/>
  <c r="AW501" i="20" s="1"/>
  <c r="AW529" i="20" s="1"/>
  <c r="AX217" i="25"/>
  <c r="BA504" i="20" a="1"/>
  <c r="BA504" i="20" s="1"/>
  <c r="AX218" i="25"/>
  <c r="AZ503" i="20" a="1"/>
  <c r="AZ503" i="20" s="1"/>
  <c r="AX219" i="25"/>
  <c r="AY502" i="20" a="1"/>
  <c r="AY502" i="20" s="1"/>
  <c r="BB221" i="25"/>
  <c r="AP272" i="25"/>
  <c r="AZ407" i="20" a="1"/>
  <c r="AZ407" i="20" s="1"/>
  <c r="AL268" i="25"/>
  <c r="AZ411" i="20" a="1"/>
  <c r="AZ411" i="20" s="1"/>
  <c r="AO276" i="25"/>
  <c r="AU403" i="20" a="1"/>
  <c r="AU403" i="20" s="1"/>
  <c r="AS280" i="25"/>
  <c r="AU399" i="20" a="1"/>
  <c r="AU399" i="20" s="1"/>
  <c r="AO273" i="25"/>
  <c r="AX406" i="20" a="1"/>
  <c r="AX406" i="20" s="1"/>
  <c r="AN269" i="25"/>
  <c r="BA410" i="20" a="1"/>
  <c r="BA410" i="20" s="1"/>
  <c r="AO274" i="25"/>
  <c r="AW405" i="20" a="1"/>
  <c r="AW405" i="20" s="1"/>
  <c r="AV281" i="25"/>
  <c r="AW398" i="20" a="1"/>
  <c r="AW398" i="20" s="1"/>
  <c r="AQ277" i="25"/>
  <c r="AV402" i="20" a="1"/>
  <c r="AV402" i="20" s="1"/>
  <c r="AM267" i="25"/>
  <c r="BB412" i="20" a="1"/>
  <c r="BB412" i="20" s="1"/>
  <c r="AU282" i="25"/>
  <c r="AU397" i="20" a="1"/>
  <c r="AU397" i="20" s="1"/>
  <c r="AQ279" i="25"/>
  <c r="AT400" i="20" a="1"/>
  <c r="AT400" i="20" s="1"/>
  <c r="AT425" i="20" s="1"/>
  <c r="AS278" i="25"/>
  <c r="AW401" i="20" a="1"/>
  <c r="AW401" i="20" s="1"/>
  <c r="AO270" i="25"/>
  <c r="BA409" i="20" a="1"/>
  <c r="BA409" i="20" s="1"/>
  <c r="AL265" i="25"/>
  <c r="BC414" i="20" a="1"/>
  <c r="BC414" i="20" s="1"/>
  <c r="BE416" i="20" a="1"/>
  <c r="BE416" i="20" s="1"/>
  <c r="BD415" i="20" a="1"/>
  <c r="BD415" i="20" s="1"/>
  <c r="BI420" i="20" a="1"/>
  <c r="BI420" i="20" s="1"/>
  <c r="BF417" i="20" a="1"/>
  <c r="BF417" i="20" s="1"/>
  <c r="BH419" i="20" a="1"/>
  <c r="BH419" i="20" s="1"/>
  <c r="BK422" i="20" a="1"/>
  <c r="BK422" i="20" s="1"/>
  <c r="BL423" i="20" a="1"/>
  <c r="BL423" i="20" s="1"/>
  <c r="BM424" i="20" a="1"/>
  <c r="BM424" i="20" s="1"/>
  <c r="BG418" i="20" a="1"/>
  <c r="BG418" i="20" s="1"/>
  <c r="BJ421" i="20" a="1"/>
  <c r="BJ421" i="20" s="1"/>
  <c r="AO275" i="25"/>
  <c r="AV404" i="20" a="1"/>
  <c r="AV404" i="20" s="1"/>
  <c r="AP271" i="25"/>
  <c r="BA408" i="20" a="1"/>
  <c r="BA408" i="20" s="1"/>
  <c r="AV283" i="25"/>
  <c r="AV362" i="20" a="1"/>
  <c r="AV362" i="20" s="1"/>
  <c r="AS210" i="25"/>
  <c r="AX368" i="20" a="1"/>
  <c r="AX368" i="20" s="1"/>
  <c r="AR212" i="25"/>
  <c r="AU366" i="20" a="1"/>
  <c r="AU366" i="20" s="1"/>
  <c r="AP205" i="25"/>
  <c r="AZ373" i="20" a="1"/>
  <c r="AZ373" i="20" s="1"/>
  <c r="AS209" i="25"/>
  <c r="AY369" i="20" a="1"/>
  <c r="AY369" i="20" s="1"/>
  <c r="AO203" i="25"/>
  <c r="BA375" i="20" a="1"/>
  <c r="BA375" i="20" s="1"/>
  <c r="AN201" i="25"/>
  <c r="BB377" i="20" a="1"/>
  <c r="BB377" i="20" s="1"/>
  <c r="AQ211" i="25"/>
  <c r="AU367" i="20" a="1"/>
  <c r="AU367" i="20" s="1"/>
  <c r="AR213" i="25"/>
  <c r="AT365" i="20" a="1"/>
  <c r="AT365" i="20" s="1"/>
  <c r="AT391" i="20" s="1"/>
  <c r="AW215" i="25"/>
  <c r="AW363" i="20" a="1"/>
  <c r="AW363" i="20" s="1"/>
  <c r="AP208" i="25"/>
  <c r="AW370" i="20" a="1"/>
  <c r="AW370" i="20" s="1"/>
  <c r="AN200" i="25"/>
  <c r="BC378" i="20" a="1"/>
  <c r="BC378" i="20" s="1"/>
  <c r="AO199" i="25"/>
  <c r="BE379" i="20" a="1"/>
  <c r="BE379" i="20" s="1"/>
  <c r="AT214" i="25"/>
  <c r="AU364" i="20" a="1"/>
  <c r="AU364" i="20" s="1"/>
  <c r="AN207" i="25"/>
  <c r="AV371" i="20" a="1"/>
  <c r="AV371" i="20" s="1"/>
  <c r="AN206" i="25"/>
  <c r="AW372" i="20" a="1"/>
  <c r="AW372" i="20" s="1"/>
  <c r="AN204" i="25"/>
  <c r="AY374" i="20" a="1"/>
  <c r="AY374" i="20" s="1"/>
  <c r="AW216" i="25"/>
  <c r="BF131" i="31"/>
  <c r="BE153" i="31"/>
  <c r="BD75" i="31"/>
  <c r="BD82" i="31"/>
  <c r="BD84" i="31" s="1"/>
  <c r="BD85" i="31" s="1"/>
  <c r="BF44" i="31"/>
  <c r="BE66" i="31"/>
  <c r="BC203" i="31" a="1"/>
  <c r="BC203" i="31" s="1"/>
  <c r="BC86" i="31"/>
  <c r="CF141" i="31"/>
  <c r="CF143" i="31"/>
  <c r="CF109" i="31"/>
  <c r="CF110" i="31"/>
  <c r="CF140" i="31"/>
  <c r="CF142" i="31"/>
  <c r="CG95" i="31"/>
  <c r="BI486" i="20" a="1"/>
  <c r="BI486" i="20" s="1"/>
  <c r="BI488" i="20" a="1"/>
  <c r="BI488" i="20" s="1"/>
  <c r="AP136" i="25"/>
  <c r="BD343" i="20" a="1"/>
  <c r="BD343" i="20" s="1"/>
  <c r="BE483" i="20" a="1"/>
  <c r="BE483" i="20" s="1"/>
  <c r="BF487" i="20" a="1"/>
  <c r="BF487" i="20" s="1"/>
  <c r="BB476" i="20" a="1"/>
  <c r="BB476" i="20" s="1"/>
  <c r="AZ480" i="20" a="1"/>
  <c r="AZ480" i="20" s="1"/>
  <c r="BB158" i="25"/>
  <c r="BA481" i="20" a="1"/>
  <c r="BA481" i="20" s="1"/>
  <c r="BE485" i="20" a="1"/>
  <c r="BE485" i="20" s="1"/>
  <c r="AZ472" i="20" a="1"/>
  <c r="AZ472" i="20" s="1"/>
  <c r="BF484" i="20" a="1"/>
  <c r="BF484" i="20" s="1"/>
  <c r="BB479" i="20" a="1"/>
  <c r="BB479" i="20" s="1"/>
  <c r="BC482" i="20" a="1"/>
  <c r="BC482" i="20" s="1"/>
  <c r="BA471" i="20" a="1"/>
  <c r="BA471" i="20" s="1"/>
  <c r="BB478" i="20" a="1"/>
  <c r="BB478" i="20" s="1"/>
  <c r="BD159" i="25"/>
  <c r="BF160" i="25"/>
  <c r="BG160" i="25" s="1"/>
  <c r="BH160" i="25" s="1"/>
  <c r="BA473" i="20" a="1"/>
  <c r="BA473" i="20" s="1"/>
  <c r="BA477" i="20" a="1"/>
  <c r="BA477" i="20" s="1"/>
  <c r="AZ474" i="20" a="1"/>
  <c r="AZ474" i="20" s="1"/>
  <c r="BA475" i="20" a="1"/>
  <c r="BA475" i="20" s="1"/>
  <c r="BA157" i="25"/>
  <c r="BF161" i="25"/>
  <c r="BG161" i="25" s="1"/>
  <c r="BH161" i="25" s="1"/>
  <c r="AY155" i="25"/>
  <c r="AY467" i="20" a="1"/>
  <c r="AY467" i="20" s="1"/>
  <c r="AV152" i="25"/>
  <c r="AY470" i="20" a="1"/>
  <c r="AY470" i="20" s="1"/>
  <c r="AY154" i="25"/>
  <c r="AZ468" i="20" a="1"/>
  <c r="AZ468" i="20" s="1"/>
  <c r="AX153" i="25"/>
  <c r="AZ469" i="20" a="1"/>
  <c r="AZ469" i="20" s="1"/>
  <c r="BA156" i="25"/>
  <c r="AZ466" i="20" a="1"/>
  <c r="AZ466" i="20" s="1"/>
  <c r="AF357" i="20"/>
  <c r="AK495" i="20"/>
  <c r="AT357" i="20"/>
  <c r="AM141" i="25"/>
  <c r="AV338" i="20" a="1"/>
  <c r="AV338" i="20" s="1"/>
  <c r="AO138" i="25"/>
  <c r="BA341" i="20" a="1"/>
  <c r="BA341" i="20" s="1"/>
  <c r="AN140" i="25"/>
  <c r="AX339" i="20" a="1"/>
  <c r="AX339" i="20" s="1"/>
  <c r="AW151" i="25"/>
  <c r="AV328" i="20" a="1"/>
  <c r="AV328" i="20" s="1"/>
  <c r="AQ144" i="25"/>
  <c r="AW335" i="20" a="1"/>
  <c r="AW335" i="20" s="1"/>
  <c r="AS147" i="25"/>
  <c r="AV332" i="20" a="1"/>
  <c r="AV332" i="20" s="1"/>
  <c r="AU149" i="25"/>
  <c r="AV330" i="20" a="1"/>
  <c r="AV330" i="20" s="1"/>
  <c r="AQ145" i="25"/>
  <c r="AV334" i="20" a="1"/>
  <c r="AV334" i="20" s="1"/>
  <c r="AS148" i="25"/>
  <c r="AU331" i="20" a="1"/>
  <c r="AU331" i="20" s="1"/>
  <c r="AO139" i="25"/>
  <c r="AZ340" i="20" a="1"/>
  <c r="AZ340" i="20" s="1"/>
  <c r="AL135" i="25"/>
  <c r="BA344" i="20" a="1"/>
  <c r="BA344" i="20" s="1"/>
  <c r="AS146" i="25"/>
  <c r="AW333" i="20" a="1"/>
  <c r="AW333" i="20" s="1"/>
  <c r="AN134" i="25"/>
  <c r="BD345" i="20" a="1"/>
  <c r="BD345" i="20" s="1"/>
  <c r="AM142" i="25"/>
  <c r="AU337" i="20" a="1"/>
  <c r="AU337" i="20" s="1"/>
  <c r="AM137" i="25"/>
  <c r="AZ342" i="20" a="1"/>
  <c r="AZ342" i="20" s="1"/>
  <c r="AU150" i="25"/>
  <c r="AU329" i="20" a="1"/>
  <c r="AU329" i="20" s="1"/>
  <c r="AP143" i="25"/>
  <c r="AW336" i="20" a="1"/>
  <c r="AW336" i="20" s="1"/>
  <c r="BK491" i="20" l="1" a="1"/>
  <c r="BK491" i="20" s="1"/>
  <c r="BH350" i="20" a="1"/>
  <c r="BH350" i="20" s="1"/>
  <c r="BD346" i="20" a="1"/>
  <c r="BD346" i="20" s="1"/>
  <c r="BN494" i="20" a="1"/>
  <c r="BN494" i="20" s="1"/>
  <c r="BM493" i="20" a="1"/>
  <c r="BM493" i="20" s="1"/>
  <c r="BM355" i="20" a="1"/>
  <c r="BM355" i="20" s="1"/>
  <c r="BJ490" i="20" a="1"/>
  <c r="BJ490" i="20" s="1"/>
  <c r="BI351" i="20" a="1"/>
  <c r="BI351" i="20" s="1"/>
  <c r="BL492" i="20" a="1"/>
  <c r="BL492" i="20" s="1"/>
  <c r="BN390" i="20" a="1"/>
  <c r="BN390" i="20" s="1"/>
  <c r="BD380" i="20" a="1"/>
  <c r="BD380" i="20" s="1"/>
  <c r="BL388" i="20" a="1"/>
  <c r="BL388" i="20" s="1"/>
  <c r="BM389" i="20" a="1"/>
  <c r="BM389" i="20" s="1"/>
  <c r="BJ386" i="20" a="1"/>
  <c r="BJ386" i="20" s="1"/>
  <c r="BK525" i="20" a="1"/>
  <c r="BK525" i="20" s="1"/>
  <c r="BI385" i="20" a="1"/>
  <c r="BI385" i="20" s="1"/>
  <c r="BN528" i="20" a="1"/>
  <c r="BN528" i="20" s="1"/>
  <c r="AM198" i="25"/>
  <c r="BJ524" i="20" a="1"/>
  <c r="BJ524" i="20" s="1"/>
  <c r="BF382" i="20" a="1"/>
  <c r="BF382" i="20" s="1"/>
  <c r="BI523" i="20" a="1"/>
  <c r="BI523" i="20" s="1"/>
  <c r="BE381" i="20" a="1"/>
  <c r="BE381" i="20" s="1"/>
  <c r="BM527" i="20" a="1"/>
  <c r="BM527" i="20" s="1"/>
  <c r="BH384" i="20" a="1"/>
  <c r="BH384" i="20" s="1"/>
  <c r="BL526" i="20" a="1"/>
  <c r="BL526" i="20" s="1"/>
  <c r="BG383" i="20" a="1"/>
  <c r="BG383" i="20" s="1"/>
  <c r="BK387" i="20" a="1"/>
  <c r="BK387" i="20" s="1"/>
  <c r="BN356" i="20" a="1"/>
  <c r="BN356" i="20" s="1"/>
  <c r="BF348" i="20" a="1"/>
  <c r="BF348" i="20" s="1"/>
  <c r="BI489" i="20" a="1"/>
  <c r="BI489" i="20" s="1"/>
  <c r="AM133" i="25"/>
  <c r="AN133" i="25" s="1"/>
  <c r="BK353" i="20" a="1"/>
  <c r="BK353" i="20" s="1"/>
  <c r="BE347" i="20" a="1"/>
  <c r="BE347" i="20" s="1"/>
  <c r="BG349" i="20" a="1"/>
  <c r="BG349" i="20" s="1"/>
  <c r="BJ352" i="20" a="1"/>
  <c r="BJ352" i="20" s="1"/>
  <c r="AN202" i="25"/>
  <c r="BA376" i="20" a="1"/>
  <c r="BA376" i="20" s="1"/>
  <c r="BF519" i="20" a="1"/>
  <c r="BF519" i="20" s="1"/>
  <c r="BH556" i="20" a="1"/>
  <c r="BH556" i="20" s="1"/>
  <c r="AM266" i="25"/>
  <c r="BC413" i="20" a="1"/>
  <c r="BC413" i="20" s="1"/>
  <c r="BE292" i="25"/>
  <c r="BB547" i="20" a="1"/>
  <c r="BB547" i="20" s="1"/>
  <c r="BB545" i="20" a="1"/>
  <c r="BB545" i="20" s="1"/>
  <c r="BA546" i="20" a="1"/>
  <c r="BA546" i="20" s="1"/>
  <c r="BG552" i="20" a="1"/>
  <c r="BG552" i="20" s="1"/>
  <c r="BC541" i="20" a="1"/>
  <c r="BC541" i="20" s="1"/>
  <c r="BC544" i="20" a="1"/>
  <c r="BC544" i="20" s="1"/>
  <c r="BC548" i="20" a="1"/>
  <c r="BC548" i="20" s="1"/>
  <c r="BF554" i="20" a="1"/>
  <c r="BF554" i="20" s="1"/>
  <c r="BC290" i="25"/>
  <c r="AZ543" i="20" a="1"/>
  <c r="AZ543" i="20" s="1"/>
  <c r="BG553" i="20" a="1"/>
  <c r="BG553" i="20" s="1"/>
  <c r="BF550" i="20" a="1"/>
  <c r="BF550" i="20" s="1"/>
  <c r="BE291" i="25"/>
  <c r="BA540" i="20" a="1"/>
  <c r="BA540" i="20" s="1"/>
  <c r="BD549" i="20" a="1"/>
  <c r="BD549" i="20" s="1"/>
  <c r="BD289" i="25"/>
  <c r="BG551" i="20" a="1"/>
  <c r="BG551" i="20" s="1"/>
  <c r="BH555" i="20" a="1"/>
  <c r="BH555" i="20" s="1"/>
  <c r="BA542" i="20" a="1"/>
  <c r="BA542" i="20" s="1"/>
  <c r="BC534" i="20" a="1"/>
  <c r="BC534" i="20" s="1"/>
  <c r="BF225" i="25"/>
  <c r="BG225" i="25" s="1"/>
  <c r="BH225" i="25" s="1"/>
  <c r="AX563" i="20"/>
  <c r="BE222" i="25"/>
  <c r="BD224" i="25"/>
  <c r="BB223" i="25"/>
  <c r="BB287" i="25"/>
  <c r="BB535" i="20" a="1"/>
  <c r="BB535" i="20" s="1"/>
  <c r="AV396" i="20" a="1"/>
  <c r="AV396" i="20" s="1"/>
  <c r="BA539" i="20" a="1"/>
  <c r="BA539" i="20" s="1"/>
  <c r="BA286" i="25"/>
  <c r="BB536" i="20" a="1"/>
  <c r="BB536" i="20" s="1"/>
  <c r="BK559" i="20" a="1"/>
  <c r="BK559" i="20" s="1"/>
  <c r="BI557" i="20" a="1"/>
  <c r="BI557" i="20" s="1"/>
  <c r="BL560" i="20" a="1"/>
  <c r="BL560" i="20" s="1"/>
  <c r="BM561" i="20" a="1"/>
  <c r="BM561" i="20" s="1"/>
  <c r="BN562" i="20" a="1"/>
  <c r="BN562" i="20" s="1"/>
  <c r="BJ558" i="20" a="1"/>
  <c r="BJ558" i="20" s="1"/>
  <c r="AX285" i="25"/>
  <c r="AZ537" i="20" a="1"/>
  <c r="AZ537" i="20" s="1"/>
  <c r="AX284" i="25"/>
  <c r="BA538" i="20" a="1"/>
  <c r="BA538" i="20" s="1"/>
  <c r="BD288" i="25"/>
  <c r="BC515" i="20" a="1"/>
  <c r="BC515" i="20" s="1"/>
  <c r="BF516" i="20" a="1"/>
  <c r="BF516" i="20" s="1"/>
  <c r="BA507" i="20" a="1"/>
  <c r="BA507" i="20" s="1"/>
  <c r="AZ508" i="20" a="1"/>
  <c r="AZ508" i="20" s="1"/>
  <c r="BA509" i="20" a="1"/>
  <c r="BA509" i="20" s="1"/>
  <c r="BE512" i="20" a="1"/>
  <c r="BE512" i="20" s="1"/>
  <c r="BK522" i="20" a="1"/>
  <c r="BK522" i="20" s="1"/>
  <c r="BA510" i="20" a="1"/>
  <c r="BA510" i="20" s="1"/>
  <c r="BD511" i="20" a="1"/>
  <c r="BD511" i="20" s="1"/>
  <c r="BB500" i="20" a="1"/>
  <c r="BB500" i="20" s="1"/>
  <c r="BB505" i="20" a="1"/>
  <c r="BB505" i="20" s="1"/>
  <c r="BI521" i="20" a="1"/>
  <c r="BI521" i="20" s="1"/>
  <c r="BH520" i="20" a="1"/>
  <c r="BH520" i="20" s="1"/>
  <c r="BB514" i="20" a="1"/>
  <c r="BB514" i="20" s="1"/>
  <c r="BE517" i="20" a="1"/>
  <c r="BE517" i="20" s="1"/>
  <c r="BC513" i="20" a="1"/>
  <c r="BC513" i="20" s="1"/>
  <c r="BG518" i="20" a="1"/>
  <c r="BG518" i="20" s="1"/>
  <c r="BC506" i="20" a="1"/>
  <c r="BC506" i="20" s="1"/>
  <c r="AY218" i="25"/>
  <c r="BA503" i="20" a="1"/>
  <c r="BA503" i="20" s="1"/>
  <c r="AY217" i="25"/>
  <c r="BB504" i="20" a="1"/>
  <c r="BB504" i="20" s="1"/>
  <c r="AX220" i="25"/>
  <c r="AX501" i="20" a="1"/>
  <c r="AX501" i="20" s="1"/>
  <c r="AX529" i="20" s="1"/>
  <c r="AY219" i="25"/>
  <c r="AZ502" i="20" a="1"/>
  <c r="AZ502" i="20" s="1"/>
  <c r="BC221" i="25"/>
  <c r="AV282" i="25"/>
  <c r="AV397" i="20" a="1"/>
  <c r="AV397" i="20" s="1"/>
  <c r="AP273" i="25"/>
  <c r="AY406" i="20" a="1"/>
  <c r="AY406" i="20" s="1"/>
  <c r="AQ271" i="25"/>
  <c r="BB408" i="20" a="1"/>
  <c r="BB408" i="20" s="1"/>
  <c r="AN267" i="25"/>
  <c r="BC412" i="20" a="1"/>
  <c r="BC412" i="20" s="1"/>
  <c r="AT280" i="25"/>
  <c r="AV399" i="20" a="1"/>
  <c r="AV399" i="20" s="1"/>
  <c r="AP275" i="25"/>
  <c r="AW404" i="20" a="1"/>
  <c r="AW404" i="20" s="1"/>
  <c r="AM265" i="25"/>
  <c r="BF416" i="20" a="1"/>
  <c r="BF416" i="20" s="1"/>
  <c r="BH418" i="20" a="1"/>
  <c r="BH418" i="20" s="1"/>
  <c r="BI419" i="20" a="1"/>
  <c r="BI419" i="20" s="1"/>
  <c r="BD414" i="20" a="1"/>
  <c r="BD414" i="20" s="1"/>
  <c r="BK421" i="20" a="1"/>
  <c r="BK421" i="20" s="1"/>
  <c r="BN424" i="20" a="1"/>
  <c r="BN424" i="20" s="1"/>
  <c r="BE415" i="20" a="1"/>
  <c r="BE415" i="20" s="1"/>
  <c r="BG417" i="20" a="1"/>
  <c r="BG417" i="20" s="1"/>
  <c r="BJ420" i="20" a="1"/>
  <c r="BJ420" i="20" s="1"/>
  <c r="BL422" i="20" a="1"/>
  <c r="BL422" i="20" s="1"/>
  <c r="BM423" i="20" a="1"/>
  <c r="BM423" i="20" s="1"/>
  <c r="AR277" i="25"/>
  <c r="AW402" i="20" a="1"/>
  <c r="AW402" i="20" s="1"/>
  <c r="AP276" i="25"/>
  <c r="AV403" i="20" a="1"/>
  <c r="AV403" i="20" s="1"/>
  <c r="AP270" i="25"/>
  <c r="BB409" i="20" a="1"/>
  <c r="BB409" i="20" s="1"/>
  <c r="AW281" i="25"/>
  <c r="AX398" i="20" a="1"/>
  <c r="AX398" i="20" s="1"/>
  <c r="AT278" i="25"/>
  <c r="AX401" i="20" a="1"/>
  <c r="AX401" i="20" s="1"/>
  <c r="AP274" i="25"/>
  <c r="AX405" i="20" a="1"/>
  <c r="AX405" i="20" s="1"/>
  <c r="AM268" i="25"/>
  <c r="BA411" i="20" a="1"/>
  <c r="BA411" i="20" s="1"/>
  <c r="AR279" i="25"/>
  <c r="AU400" i="20" a="1"/>
  <c r="AU400" i="20" s="1"/>
  <c r="AU425" i="20" s="1"/>
  <c r="AO269" i="25"/>
  <c r="BB410" i="20" a="1"/>
  <c r="BB410" i="20" s="1"/>
  <c r="AQ272" i="25"/>
  <c r="BA407" i="20" a="1"/>
  <c r="BA407" i="20" s="1"/>
  <c r="AW283" i="25"/>
  <c r="AW362" i="20" a="1"/>
  <c r="AW362" i="20" s="1"/>
  <c r="AO200" i="25"/>
  <c r="BD378" i="20" a="1"/>
  <c r="BD378" i="20" s="1"/>
  <c r="AO201" i="25"/>
  <c r="BC377" i="20" a="1"/>
  <c r="BC377" i="20" s="1"/>
  <c r="AO204" i="25"/>
  <c r="AZ374" i="20" a="1"/>
  <c r="AZ374" i="20" s="1"/>
  <c r="AQ208" i="25"/>
  <c r="AX370" i="20" a="1"/>
  <c r="AX370" i="20" s="1"/>
  <c r="AP203" i="25"/>
  <c r="BB375" i="20" a="1"/>
  <c r="BB375" i="20" s="1"/>
  <c r="AO206" i="25"/>
  <c r="AX372" i="20" a="1"/>
  <c r="AX372" i="20" s="1"/>
  <c r="AX215" i="25"/>
  <c r="AX363" i="20" a="1"/>
  <c r="AX363" i="20" s="1"/>
  <c r="AT209" i="25"/>
  <c r="AZ369" i="20" a="1"/>
  <c r="AZ369" i="20" s="1"/>
  <c r="AO207" i="25"/>
  <c r="AW371" i="20" a="1"/>
  <c r="AW371" i="20" s="1"/>
  <c r="AQ205" i="25"/>
  <c r="BA373" i="20" a="1"/>
  <c r="BA373" i="20" s="1"/>
  <c r="AU214" i="25"/>
  <c r="AV364" i="20" a="1"/>
  <c r="AV364" i="20" s="1"/>
  <c r="AS213" i="25"/>
  <c r="AU365" i="20" a="1"/>
  <c r="AU365" i="20" s="1"/>
  <c r="AU391" i="20" s="1"/>
  <c r="AS212" i="25"/>
  <c r="AV366" i="20" a="1"/>
  <c r="AV366" i="20" s="1"/>
  <c r="AP199" i="25"/>
  <c r="BF379" i="20" a="1"/>
  <c r="BF379" i="20" s="1"/>
  <c r="AR211" i="25"/>
  <c r="AV367" i="20" a="1"/>
  <c r="AV367" i="20" s="1"/>
  <c r="AT210" i="25"/>
  <c r="AY368" i="20" a="1"/>
  <c r="AY368" i="20" s="1"/>
  <c r="AX216" i="25"/>
  <c r="BG131" i="31"/>
  <c r="BF153" i="31"/>
  <c r="BE75" i="31"/>
  <c r="BE82" i="31"/>
  <c r="BE84" i="31" s="1"/>
  <c r="BE85" i="31" s="1"/>
  <c r="BG44" i="31"/>
  <c r="BF66" i="31"/>
  <c r="BD203" i="31" a="1"/>
  <c r="BD203" i="31" s="1"/>
  <c r="BD86" i="31"/>
  <c r="CG141" i="31"/>
  <c r="CG143" i="31"/>
  <c r="CG109" i="31"/>
  <c r="CG110" i="31"/>
  <c r="CG140" i="31"/>
  <c r="CG142" i="31"/>
  <c r="CH95" i="31"/>
  <c r="BJ488" i="20" a="1"/>
  <c r="BJ488" i="20" s="1"/>
  <c r="BJ486" i="20" a="1"/>
  <c r="BJ486" i="20" s="1"/>
  <c r="BE343" i="20" a="1"/>
  <c r="BE343" i="20" s="1"/>
  <c r="AQ136" i="25"/>
  <c r="BD482" i="20" a="1"/>
  <c r="BD482" i="20" s="1"/>
  <c r="BB157" i="25"/>
  <c r="BB475" i="20" a="1"/>
  <c r="BB475" i="20" s="1"/>
  <c r="BG484" i="20" a="1"/>
  <c r="BG484" i="20" s="1"/>
  <c r="BA472" i="20" a="1"/>
  <c r="BA472" i="20" s="1"/>
  <c r="BC476" i="20" a="1"/>
  <c r="BC476" i="20" s="1"/>
  <c r="BA474" i="20" a="1"/>
  <c r="BA474" i="20" s="1"/>
  <c r="BC478" i="20" a="1"/>
  <c r="BC478" i="20" s="1"/>
  <c r="BB481" i="20" a="1"/>
  <c r="BB481" i="20" s="1"/>
  <c r="BC479" i="20" a="1"/>
  <c r="BC479" i="20" s="1"/>
  <c r="BG487" i="20" a="1"/>
  <c r="BG487" i="20" s="1"/>
  <c r="BB477" i="20" a="1"/>
  <c r="BB477" i="20" s="1"/>
  <c r="BB471" i="20" a="1"/>
  <c r="BB471" i="20" s="1"/>
  <c r="BE159" i="25"/>
  <c r="BF485" i="20" a="1"/>
  <c r="BF485" i="20" s="1"/>
  <c r="BA480" i="20" a="1"/>
  <c r="BA480" i="20" s="1"/>
  <c r="BF483" i="20" a="1"/>
  <c r="BF483" i="20" s="1"/>
  <c r="BB473" i="20" a="1"/>
  <c r="BB473" i="20" s="1"/>
  <c r="BC158" i="25"/>
  <c r="AY495" i="20"/>
  <c r="AZ154" i="25"/>
  <c r="BA468" i="20" a="1"/>
  <c r="BA468" i="20" s="1"/>
  <c r="AY153" i="25"/>
  <c r="BA469" i="20" a="1"/>
  <c r="BA469" i="20" s="1"/>
  <c r="BB156" i="25"/>
  <c r="BA466" i="20" a="1"/>
  <c r="BA466" i="20" s="1"/>
  <c r="AW152" i="25"/>
  <c r="AZ470" i="20" a="1"/>
  <c r="AZ470" i="20" s="1"/>
  <c r="AZ155" i="25"/>
  <c r="AZ467" i="20" a="1"/>
  <c r="AZ467" i="20" s="1"/>
  <c r="AG357" i="20"/>
  <c r="AL495" i="20"/>
  <c r="AU357" i="20"/>
  <c r="AN142" i="25"/>
  <c r="AV337" i="20" a="1"/>
  <c r="AV337" i="20" s="1"/>
  <c r="AO140" i="25"/>
  <c r="AY339" i="20" a="1"/>
  <c r="AY339" i="20" s="1"/>
  <c r="AV149" i="25"/>
  <c r="AW330" i="20" a="1"/>
  <c r="AW330" i="20" s="1"/>
  <c r="AQ143" i="25"/>
  <c r="AX336" i="20" a="1"/>
  <c r="AX336" i="20" s="1"/>
  <c r="AO134" i="25"/>
  <c r="BE345" i="20" a="1"/>
  <c r="BE345" i="20" s="1"/>
  <c r="AT147" i="25"/>
  <c r="AW332" i="20" a="1"/>
  <c r="AW332" i="20" s="1"/>
  <c r="AP139" i="25"/>
  <c r="BA340" i="20" a="1"/>
  <c r="BA340" i="20" s="1"/>
  <c r="AP138" i="25"/>
  <c r="BB341" i="20" a="1"/>
  <c r="BB341" i="20" s="1"/>
  <c r="AV150" i="25"/>
  <c r="AV329" i="20" a="1"/>
  <c r="AV329" i="20" s="1"/>
  <c r="AT146" i="25"/>
  <c r="AX333" i="20" a="1"/>
  <c r="AX333" i="20" s="1"/>
  <c r="AT148" i="25"/>
  <c r="AV331" i="20" a="1"/>
  <c r="AV331" i="20" s="1"/>
  <c r="AR144" i="25"/>
  <c r="AX335" i="20" a="1"/>
  <c r="AX335" i="20" s="1"/>
  <c r="AN137" i="25"/>
  <c r="BA342" i="20" a="1"/>
  <c r="BA342" i="20" s="1"/>
  <c r="AM135" i="25"/>
  <c r="BB344" i="20" a="1"/>
  <c r="BB344" i="20" s="1"/>
  <c r="AR145" i="25"/>
  <c r="AW334" i="20" a="1"/>
  <c r="AW334" i="20" s="1"/>
  <c r="AX151" i="25"/>
  <c r="AW328" i="20" a="1"/>
  <c r="AW328" i="20" s="1"/>
  <c r="AN141" i="25"/>
  <c r="AW338" i="20" a="1"/>
  <c r="AW338" i="20" s="1"/>
  <c r="BG348" i="20" l="1" a="1"/>
  <c r="BG348" i="20" s="1"/>
  <c r="BO356" i="20" a="1"/>
  <c r="BO356" i="20" s="1"/>
  <c r="BI350" i="20" a="1"/>
  <c r="BI350" i="20" s="1"/>
  <c r="BJ489" i="20" a="1"/>
  <c r="BJ489" i="20" s="1"/>
  <c r="BE346" i="20" a="1"/>
  <c r="BE346" i="20" s="1"/>
  <c r="BK352" i="20" a="1"/>
  <c r="BK352" i="20" s="1"/>
  <c r="BJ351" i="20" a="1"/>
  <c r="BJ351" i="20" s="1"/>
  <c r="BL353" i="20" a="1"/>
  <c r="BL353" i="20" s="1"/>
  <c r="BO494" i="20" a="1"/>
  <c r="BO494" i="20" s="1"/>
  <c r="BN493" i="20" a="1"/>
  <c r="BN493" i="20" s="1"/>
  <c r="BH349" i="20" a="1"/>
  <c r="BH349" i="20" s="1"/>
  <c r="BM354" i="20" a="1"/>
  <c r="BM354" i="20" s="1"/>
  <c r="BF347" i="20" a="1"/>
  <c r="BF347" i="20" s="1"/>
  <c r="BL491" i="20" a="1"/>
  <c r="BL491" i="20" s="1"/>
  <c r="BN355" i="20" a="1"/>
  <c r="BN355" i="20" s="1"/>
  <c r="BM492" i="20" a="1"/>
  <c r="BM492" i="20" s="1"/>
  <c r="BK524" i="20" a="1"/>
  <c r="BK524" i="20" s="1"/>
  <c r="BG382" i="20" a="1"/>
  <c r="BG382" i="20" s="1"/>
  <c r="BN527" i="20" a="1"/>
  <c r="BN527" i="20" s="1"/>
  <c r="BH383" i="20" a="1"/>
  <c r="BH383" i="20" s="1"/>
  <c r="BI384" i="20" a="1"/>
  <c r="BI384" i="20" s="1"/>
  <c r="BE380" i="20" a="1"/>
  <c r="BE380" i="20" s="1"/>
  <c r="BK386" i="20" a="1"/>
  <c r="BK386" i="20" s="1"/>
  <c r="BJ385" i="20" a="1"/>
  <c r="BJ385" i="20" s="1"/>
  <c r="BF381" i="20" a="1"/>
  <c r="BF381" i="20" s="1"/>
  <c r="BL525" i="20" a="1"/>
  <c r="BL525" i="20" s="1"/>
  <c r="BM388" i="20" a="1"/>
  <c r="BM388" i="20" s="1"/>
  <c r="BJ523" i="20" a="1"/>
  <c r="BJ523" i="20" s="1"/>
  <c r="BO390" i="20" a="1"/>
  <c r="BO390" i="20" s="1"/>
  <c r="BM526" i="20" a="1"/>
  <c r="BM526" i="20" s="1"/>
  <c r="BN389" i="20" a="1"/>
  <c r="BN389" i="20" s="1"/>
  <c r="BO528" i="20" a="1"/>
  <c r="BO528" i="20" s="1"/>
  <c r="AN198" i="25"/>
  <c r="BL387" i="20" a="1"/>
  <c r="BL387" i="20" s="1"/>
  <c r="BK490" i="20" a="1"/>
  <c r="BK490" i="20" s="1"/>
  <c r="BG519" i="20" a="1"/>
  <c r="BG519" i="20" s="1"/>
  <c r="AO202" i="25"/>
  <c r="BB376" i="20" a="1"/>
  <c r="BB376" i="20" s="1"/>
  <c r="AN266" i="25"/>
  <c r="BD413" i="20" a="1"/>
  <c r="BD413" i="20" s="1"/>
  <c r="BI556" i="20" a="1"/>
  <c r="BI556" i="20" s="1"/>
  <c r="BH553" i="20" a="1"/>
  <c r="BH553" i="20" s="1"/>
  <c r="BD541" i="20" a="1"/>
  <c r="BD541" i="20" s="1"/>
  <c r="BI555" i="20" a="1"/>
  <c r="BI555" i="20" s="1"/>
  <c r="BA543" i="20" a="1"/>
  <c r="BA543" i="20" s="1"/>
  <c r="BH552" i="20" a="1"/>
  <c r="BH552" i="20" s="1"/>
  <c r="BH551" i="20" a="1"/>
  <c r="BH551" i="20" s="1"/>
  <c r="BF291" i="25"/>
  <c r="BG291" i="25" s="1"/>
  <c r="BH291" i="25" s="1"/>
  <c r="BG554" i="20" a="1"/>
  <c r="BG554" i="20" s="1"/>
  <c r="BB546" i="20" a="1"/>
  <c r="BB546" i="20" s="1"/>
  <c r="BE549" i="20" a="1"/>
  <c r="BE549" i="20" s="1"/>
  <c r="BD548" i="20" a="1"/>
  <c r="BD548" i="20" s="1"/>
  <c r="BC545" i="20" a="1"/>
  <c r="BC545" i="20" s="1"/>
  <c r="BB540" i="20" a="1"/>
  <c r="BB540" i="20" s="1"/>
  <c r="BD544" i="20" a="1"/>
  <c r="BD544" i="20" s="1"/>
  <c r="BC547" i="20" a="1"/>
  <c r="BC547" i="20" s="1"/>
  <c r="BE289" i="25"/>
  <c r="BG550" i="20" a="1"/>
  <c r="BG550" i="20" s="1"/>
  <c r="BB542" i="20" a="1"/>
  <c r="BB542" i="20" s="1"/>
  <c r="BD534" i="20" a="1"/>
  <c r="BD534" i="20" s="1"/>
  <c r="BD290" i="25"/>
  <c r="BF292" i="25"/>
  <c r="BG292" i="25" s="1"/>
  <c r="BH292" i="25" s="1"/>
  <c r="BC223" i="25"/>
  <c r="BE224" i="25"/>
  <c r="BF222" i="25"/>
  <c r="BG222" i="25" s="1"/>
  <c r="BH222" i="25" s="1"/>
  <c r="AY563" i="20"/>
  <c r="BL559" i="20" a="1"/>
  <c r="BL559" i="20" s="1"/>
  <c r="BM560" i="20" a="1"/>
  <c r="BM560" i="20" s="1"/>
  <c r="BJ557" i="20" a="1"/>
  <c r="BJ557" i="20" s="1"/>
  <c r="BN561" i="20" a="1"/>
  <c r="BN561" i="20" s="1"/>
  <c r="BO562" i="20" a="1"/>
  <c r="BO562" i="20" s="1"/>
  <c r="BK558" i="20" a="1"/>
  <c r="BK558" i="20" s="1"/>
  <c r="AW396" i="20" a="1"/>
  <c r="AW396" i="20" s="1"/>
  <c r="BB539" i="20" a="1"/>
  <c r="BB539" i="20" s="1"/>
  <c r="BB286" i="25"/>
  <c r="BC536" i="20" a="1"/>
  <c r="BC536" i="20" s="1"/>
  <c r="AY284" i="25"/>
  <c r="BB538" i="20" a="1"/>
  <c r="BB538" i="20" s="1"/>
  <c r="AY285" i="25"/>
  <c r="BA537" i="20" a="1"/>
  <c r="BA537" i="20" s="1"/>
  <c r="BC287" i="25"/>
  <c r="BC535" i="20" a="1"/>
  <c r="BC535" i="20" s="1"/>
  <c r="BE288" i="25"/>
  <c r="BC500" i="20" a="1"/>
  <c r="BC500" i="20" s="1"/>
  <c r="BB509" i="20" a="1"/>
  <c r="BB509" i="20" s="1"/>
  <c r="BF512" i="20" a="1"/>
  <c r="BF512" i="20" s="1"/>
  <c r="BI520" i="20" a="1"/>
  <c r="BI520" i="20" s="1"/>
  <c r="BB510" i="20" a="1"/>
  <c r="BB510" i="20" s="1"/>
  <c r="BC514" i="20" a="1"/>
  <c r="BC514" i="20" s="1"/>
  <c r="BL522" i="20" a="1"/>
  <c r="BL522" i="20" s="1"/>
  <c r="BA508" i="20" a="1"/>
  <c r="BA508" i="20" s="1"/>
  <c r="BD506" i="20" a="1"/>
  <c r="BD506" i="20" s="1"/>
  <c r="BJ521" i="20" a="1"/>
  <c r="BJ521" i="20" s="1"/>
  <c r="BD513" i="20" a="1"/>
  <c r="BD513" i="20" s="1"/>
  <c r="BC505" i="20" a="1"/>
  <c r="BC505" i="20" s="1"/>
  <c r="BB507" i="20" a="1"/>
  <c r="BB507" i="20" s="1"/>
  <c r="BD515" i="20" a="1"/>
  <c r="BD515" i="20" s="1"/>
  <c r="BE511" i="20" a="1"/>
  <c r="BE511" i="20" s="1"/>
  <c r="BG516" i="20" a="1"/>
  <c r="BG516" i="20" s="1"/>
  <c r="BH518" i="20" a="1"/>
  <c r="BH518" i="20" s="1"/>
  <c r="BF517" i="20" a="1"/>
  <c r="BF517" i="20" s="1"/>
  <c r="AY220" i="25"/>
  <c r="AY501" i="20" a="1"/>
  <c r="AY501" i="20" s="1"/>
  <c r="AY529" i="20" s="1"/>
  <c r="AZ217" i="25"/>
  <c r="BC504" i="20" a="1"/>
  <c r="BC504" i="20" s="1"/>
  <c r="AZ218" i="25"/>
  <c r="BB503" i="20" a="1"/>
  <c r="BB503" i="20" s="1"/>
  <c r="AZ219" i="25"/>
  <c r="BA502" i="20" a="1"/>
  <c r="BA502" i="20" s="1"/>
  <c r="BD221" i="25"/>
  <c r="AU278" i="25"/>
  <c r="AY401" i="20" a="1"/>
  <c r="AY401" i="20" s="1"/>
  <c r="AQ275" i="25"/>
  <c r="AX404" i="20" a="1"/>
  <c r="AX404" i="20" s="1"/>
  <c r="AR272" i="25"/>
  <c r="BB407" i="20" a="1"/>
  <c r="BB407" i="20" s="1"/>
  <c r="AU280" i="25"/>
  <c r="AW399" i="20" a="1"/>
  <c r="AW399" i="20" s="1"/>
  <c r="AP269" i="25"/>
  <c r="BC410" i="20" a="1"/>
  <c r="BC410" i="20" s="1"/>
  <c r="AX281" i="25"/>
  <c r="AY398" i="20" a="1"/>
  <c r="AY398" i="20" s="1"/>
  <c r="AO267" i="25"/>
  <c r="BD412" i="20" a="1"/>
  <c r="BD412" i="20" s="1"/>
  <c r="AS279" i="25"/>
  <c r="AV400" i="20" a="1"/>
  <c r="AV400" i="20" s="1"/>
  <c r="AV425" i="20" s="1"/>
  <c r="AQ270" i="25"/>
  <c r="BC409" i="20" a="1"/>
  <c r="BC409" i="20" s="1"/>
  <c r="AR271" i="25"/>
  <c r="BC408" i="20" a="1"/>
  <c r="BC408" i="20" s="1"/>
  <c r="AN268" i="25"/>
  <c r="BB411" i="20" a="1"/>
  <c r="BB411" i="20" s="1"/>
  <c r="AQ276" i="25"/>
  <c r="AW403" i="20" a="1"/>
  <c r="AW403" i="20" s="1"/>
  <c r="AQ273" i="25"/>
  <c r="AZ406" i="20" a="1"/>
  <c r="AZ406" i="20" s="1"/>
  <c r="AQ274" i="25"/>
  <c r="AY405" i="20" a="1"/>
  <c r="AY405" i="20" s="1"/>
  <c r="AS277" i="25"/>
  <c r="AX402" i="20" a="1"/>
  <c r="AX402" i="20" s="1"/>
  <c r="AN265" i="25"/>
  <c r="BF415" i="20" a="1"/>
  <c r="BF415" i="20" s="1"/>
  <c r="BG416" i="20" a="1"/>
  <c r="BG416" i="20" s="1"/>
  <c r="BE414" i="20" a="1"/>
  <c r="BE414" i="20" s="1"/>
  <c r="BH417" i="20" a="1"/>
  <c r="BH417" i="20" s="1"/>
  <c r="BI418" i="20" a="1"/>
  <c r="BI418" i="20" s="1"/>
  <c r="BN423" i="20" a="1"/>
  <c r="BN423" i="20" s="1"/>
  <c r="BL421" i="20" a="1"/>
  <c r="BL421" i="20" s="1"/>
  <c r="BO424" i="20" a="1"/>
  <c r="BO424" i="20" s="1"/>
  <c r="BJ419" i="20" a="1"/>
  <c r="BJ419" i="20" s="1"/>
  <c r="BK420" i="20" a="1"/>
  <c r="BK420" i="20" s="1"/>
  <c r="BM422" i="20" a="1"/>
  <c r="BM422" i="20" s="1"/>
  <c r="AW282" i="25"/>
  <c r="AW397" i="20" a="1"/>
  <c r="AW397" i="20" s="1"/>
  <c r="AX283" i="25"/>
  <c r="AX362" i="20" a="1"/>
  <c r="AX362" i="20" s="1"/>
  <c r="AV214" i="25"/>
  <c r="AW364" i="20" a="1"/>
  <c r="AW364" i="20" s="1"/>
  <c r="AP206" i="25"/>
  <c r="AY372" i="20" a="1"/>
  <c r="AY372" i="20" s="1"/>
  <c r="AU210" i="25"/>
  <c r="AZ368" i="20" a="1"/>
  <c r="AZ368" i="20" s="1"/>
  <c r="AR205" i="25"/>
  <c r="BB373" i="20" a="1"/>
  <c r="BB373" i="20" s="1"/>
  <c r="AQ203" i="25"/>
  <c r="BC375" i="20" a="1"/>
  <c r="BC375" i="20" s="1"/>
  <c r="AS211" i="25"/>
  <c r="AW367" i="20" a="1"/>
  <c r="AW367" i="20" s="1"/>
  <c r="AR208" i="25"/>
  <c r="AY370" i="20" a="1"/>
  <c r="AY370" i="20" s="1"/>
  <c r="AQ199" i="25"/>
  <c r="BG379" i="20" a="1"/>
  <c r="BG379" i="20" s="1"/>
  <c r="AP207" i="25"/>
  <c r="AX371" i="20" a="1"/>
  <c r="AX371" i="20" s="1"/>
  <c r="AP204" i="25"/>
  <c r="BA374" i="20" a="1"/>
  <c r="BA374" i="20" s="1"/>
  <c r="AT212" i="25"/>
  <c r="AW366" i="20" a="1"/>
  <c r="AW366" i="20" s="1"/>
  <c r="AU209" i="25"/>
  <c r="BA369" i="20" a="1"/>
  <c r="BA369" i="20" s="1"/>
  <c r="AP201" i="25"/>
  <c r="BD377" i="20" a="1"/>
  <c r="BD377" i="20" s="1"/>
  <c r="AT213" i="25"/>
  <c r="AV365" i="20" a="1"/>
  <c r="AV365" i="20" s="1"/>
  <c r="AV391" i="20" s="1"/>
  <c r="AY215" i="25"/>
  <c r="AY363" i="20" a="1"/>
  <c r="AY363" i="20" s="1"/>
  <c r="AP200" i="25"/>
  <c r="BE378" i="20" a="1"/>
  <c r="BE378" i="20" s="1"/>
  <c r="AY216" i="25"/>
  <c r="BH131" i="31"/>
  <c r="BG153" i="31"/>
  <c r="BF75" i="31"/>
  <c r="BF82" i="31"/>
  <c r="BF84" i="31" s="1"/>
  <c r="BF85" i="31" s="1"/>
  <c r="BH44" i="31"/>
  <c r="BG66" i="31"/>
  <c r="BE203" i="31" a="1"/>
  <c r="BE203" i="31" s="1"/>
  <c r="BE86" i="31"/>
  <c r="CH141" i="31"/>
  <c r="CH143" i="31"/>
  <c r="CH110" i="31"/>
  <c r="CH109" i="31"/>
  <c r="CH140" i="31"/>
  <c r="CH142" i="31"/>
  <c r="CI95" i="31"/>
  <c r="BK488" i="20" a="1"/>
  <c r="BK488" i="20" s="1"/>
  <c r="BK489" i="20" a="1"/>
  <c r="BK489" i="20" s="1"/>
  <c r="BN354" i="20" a="1"/>
  <c r="BN354" i="20" s="1"/>
  <c r="BO355" i="20" a="1"/>
  <c r="BO355" i="20" s="1"/>
  <c r="BP356" i="20" a="1"/>
  <c r="BP356" i="20" s="1"/>
  <c r="BM491" i="20" a="1"/>
  <c r="BM491" i="20" s="1"/>
  <c r="BM353" i="20" a="1"/>
  <c r="BM353" i="20" s="1"/>
  <c r="BN492" i="20" a="1"/>
  <c r="BN492" i="20" s="1"/>
  <c r="BO493" i="20" a="1"/>
  <c r="BO493" i="20" s="1"/>
  <c r="BP494" i="20" a="1"/>
  <c r="BP494" i="20" s="1"/>
  <c r="BH484" i="20" a="1"/>
  <c r="BH484" i="20" s="1"/>
  <c r="BH487" i="20" a="1"/>
  <c r="BH487" i="20" s="1"/>
  <c r="BK486" i="20" a="1"/>
  <c r="BK486" i="20" s="1"/>
  <c r="BJ350" i="20" a="1"/>
  <c r="BJ350" i="20" s="1"/>
  <c r="BG347" i="20" a="1"/>
  <c r="BG347" i="20" s="1"/>
  <c r="BL490" i="20" a="1"/>
  <c r="BL490" i="20" s="1"/>
  <c r="BL352" i="20" a="1"/>
  <c r="BL352" i="20" s="1"/>
  <c r="BI349" i="20" a="1"/>
  <c r="BI349" i="20" s="1"/>
  <c r="BK351" i="20" a="1"/>
  <c r="BK351" i="20" s="1"/>
  <c r="BH348" i="20" a="1"/>
  <c r="BH348" i="20" s="1"/>
  <c r="BF346" i="20" a="1"/>
  <c r="BF346" i="20" s="1"/>
  <c r="AO133" i="25"/>
  <c r="BF343" i="20" a="1"/>
  <c r="BF343" i="20" s="1"/>
  <c r="AR136" i="25"/>
  <c r="BB480" i="20" a="1"/>
  <c r="BB480" i="20" s="1"/>
  <c r="BC477" i="20" a="1"/>
  <c r="BC477" i="20" s="1"/>
  <c r="BB474" i="20" a="1"/>
  <c r="BB474" i="20" s="1"/>
  <c r="BG483" i="20" a="1"/>
  <c r="BG483" i="20" s="1"/>
  <c r="BD479" i="20" a="1"/>
  <c r="BD479" i="20" s="1"/>
  <c r="BD158" i="25"/>
  <c r="BD478" i="20" a="1"/>
  <c r="BD478" i="20" s="1"/>
  <c r="BD476" i="20" a="1"/>
  <c r="BD476" i="20" s="1"/>
  <c r="BC475" i="20" a="1"/>
  <c r="BC475" i="20" s="1"/>
  <c r="BC473" i="20" a="1"/>
  <c r="BC473" i="20" s="1"/>
  <c r="BB472" i="20" a="1"/>
  <c r="BB472" i="20" s="1"/>
  <c r="BF159" i="25"/>
  <c r="BG159" i="25" s="1"/>
  <c r="BH159" i="25" s="1"/>
  <c r="BG485" i="20" a="1"/>
  <c r="BG485" i="20" s="1"/>
  <c r="BE482" i="20" a="1"/>
  <c r="BE482" i="20" s="1"/>
  <c r="BC157" i="25"/>
  <c r="BC481" i="20" a="1"/>
  <c r="BC481" i="20" s="1"/>
  <c r="BC471" i="20" a="1"/>
  <c r="BC471" i="20" s="1"/>
  <c r="AZ495" i="20"/>
  <c r="BC156" i="25"/>
  <c r="BB466" i="20" a="1"/>
  <c r="BB466" i="20" s="1"/>
  <c r="AZ153" i="25"/>
  <c r="BB469" i="20" a="1"/>
  <c r="BB469" i="20" s="1"/>
  <c r="BA154" i="25"/>
  <c r="BB468" i="20" a="1"/>
  <c r="BB468" i="20" s="1"/>
  <c r="BA155" i="25"/>
  <c r="BA467" i="20" a="1"/>
  <c r="BA467" i="20" s="1"/>
  <c r="AX152" i="25"/>
  <c r="BA470" i="20" a="1"/>
  <c r="BA470" i="20" s="1"/>
  <c r="AH357" i="20"/>
  <c r="AM495" i="20"/>
  <c r="AV357" i="20"/>
  <c r="AS145" i="25"/>
  <c r="AX334" i="20" a="1"/>
  <c r="AX334" i="20" s="1"/>
  <c r="AQ138" i="25"/>
  <c r="BC341" i="20" a="1"/>
  <c r="BC341" i="20" s="1"/>
  <c r="AU148" i="25"/>
  <c r="AW331" i="20" a="1"/>
  <c r="AW331" i="20" s="1"/>
  <c r="AQ139" i="25"/>
  <c r="BB340" i="20" a="1"/>
  <c r="BB340" i="20" s="1"/>
  <c r="AR143" i="25"/>
  <c r="AY336" i="20" a="1"/>
  <c r="AY336" i="20" s="1"/>
  <c r="AP134" i="25"/>
  <c r="BF345" i="20" a="1"/>
  <c r="BF345" i="20" s="1"/>
  <c r="AN135" i="25"/>
  <c r="BC344" i="20" a="1"/>
  <c r="BC344" i="20" s="1"/>
  <c r="AU146" i="25"/>
  <c r="AY333" i="20" a="1"/>
  <c r="AY333" i="20" s="1"/>
  <c r="AS144" i="25"/>
  <c r="AY335" i="20" a="1"/>
  <c r="AY335" i="20" s="1"/>
  <c r="AU147" i="25"/>
  <c r="AX332" i="20" a="1"/>
  <c r="AX332" i="20" s="1"/>
  <c r="AO137" i="25"/>
  <c r="BB342" i="20" a="1"/>
  <c r="BB342" i="20" s="1"/>
  <c r="AW149" i="25"/>
  <c r="AX330" i="20" a="1"/>
  <c r="AX330" i="20" s="1"/>
  <c r="AP140" i="25"/>
  <c r="AZ339" i="20" a="1"/>
  <c r="AZ339" i="20" s="1"/>
  <c r="AO141" i="25"/>
  <c r="AX338" i="20" a="1"/>
  <c r="AX338" i="20" s="1"/>
  <c r="AW150" i="25"/>
  <c r="AW329" i="20" a="1"/>
  <c r="AW329" i="20" s="1"/>
  <c r="AY151" i="25"/>
  <c r="AX328" i="20" a="1"/>
  <c r="AX328" i="20" s="1"/>
  <c r="AO142" i="25"/>
  <c r="AW337" i="20" a="1"/>
  <c r="AW337" i="20" s="1"/>
  <c r="BK523" i="20" l="1" a="1"/>
  <c r="BK523" i="20" s="1"/>
  <c r="BM387" i="20" a="1"/>
  <c r="BM387" i="20" s="1"/>
  <c r="BM525" i="20" a="1"/>
  <c r="BM525" i="20" s="1"/>
  <c r="BK385" i="20" a="1"/>
  <c r="BK385" i="20" s="1"/>
  <c r="BO527" i="20" a="1"/>
  <c r="BO527" i="20" s="1"/>
  <c r="BN388" i="20" a="1"/>
  <c r="BN388" i="20" s="1"/>
  <c r="BP390" i="20" a="1"/>
  <c r="BP390" i="20" s="1"/>
  <c r="AO198" i="25"/>
  <c r="BG381" i="20" a="1"/>
  <c r="BG381" i="20" s="1"/>
  <c r="BJ384" i="20" a="1"/>
  <c r="BJ384" i="20" s="1"/>
  <c r="BF380" i="20" a="1"/>
  <c r="BF380" i="20" s="1"/>
  <c r="BI383" i="20" a="1"/>
  <c r="BI383" i="20" s="1"/>
  <c r="BL524" i="20" a="1"/>
  <c r="BL524" i="20" s="1"/>
  <c r="BL386" i="20" a="1"/>
  <c r="BL386" i="20" s="1"/>
  <c r="BN526" i="20" a="1"/>
  <c r="BN526" i="20" s="1"/>
  <c r="BO389" i="20" a="1"/>
  <c r="BO389" i="20" s="1"/>
  <c r="BP528" i="20" a="1"/>
  <c r="BP528" i="20" s="1"/>
  <c r="BH382" i="20" a="1"/>
  <c r="BH382" i="20" s="1"/>
  <c r="AP202" i="25"/>
  <c r="BC376" i="20" a="1"/>
  <c r="BC376" i="20" s="1"/>
  <c r="BH519" i="20" a="1"/>
  <c r="BH519" i="20" s="1"/>
  <c r="AO266" i="25"/>
  <c r="BE413" i="20" a="1"/>
  <c r="BE413" i="20" s="1"/>
  <c r="BJ556" i="20" a="1"/>
  <c r="BJ556" i="20" s="1"/>
  <c r="BF289" i="25"/>
  <c r="BG289" i="25" s="1"/>
  <c r="BH289" i="25" s="1"/>
  <c r="BC540" i="20" a="1"/>
  <c r="BC540" i="20" s="1"/>
  <c r="BI551" i="20" a="1"/>
  <c r="BI551" i="20" s="1"/>
  <c r="BC542" i="20" a="1"/>
  <c r="BC542" i="20" s="1"/>
  <c r="BE534" i="20" a="1"/>
  <c r="BE534" i="20" s="1"/>
  <c r="BE290" i="25"/>
  <c r="BD545" i="20" a="1"/>
  <c r="BD545" i="20" s="1"/>
  <c r="BI552" i="20" a="1"/>
  <c r="BI552" i="20" s="1"/>
  <c r="BE548" i="20" a="1"/>
  <c r="BE548" i="20" s="1"/>
  <c r="BB543" i="20" a="1"/>
  <c r="BB543" i="20" s="1"/>
  <c r="BH550" i="20" a="1"/>
  <c r="BH550" i="20" s="1"/>
  <c r="BF549" i="20" a="1"/>
  <c r="BF549" i="20" s="1"/>
  <c r="BJ555" i="20" a="1"/>
  <c r="BJ555" i="20" s="1"/>
  <c r="BD547" i="20" a="1"/>
  <c r="BD547" i="20" s="1"/>
  <c r="BC546" i="20" a="1"/>
  <c r="BC546" i="20" s="1"/>
  <c r="BE541" i="20" a="1"/>
  <c r="BE541" i="20" s="1"/>
  <c r="BE544" i="20" a="1"/>
  <c r="BE544" i="20" s="1"/>
  <c r="BH554" i="20" a="1"/>
  <c r="BH554" i="20" s="1"/>
  <c r="BI553" i="20" a="1"/>
  <c r="BI553" i="20" s="1"/>
  <c r="AZ563" i="20"/>
  <c r="BF224" i="25"/>
  <c r="BG224" i="25" s="1"/>
  <c r="BH224" i="25" s="1"/>
  <c r="BD223" i="25"/>
  <c r="AZ284" i="25"/>
  <c r="BC538" i="20" a="1"/>
  <c r="BC538" i="20" s="1"/>
  <c r="BC286" i="25"/>
  <c r="BD536" i="20" a="1"/>
  <c r="BD536" i="20" s="1"/>
  <c r="AX396" i="20" a="1"/>
  <c r="AX396" i="20" s="1"/>
  <c r="BC539" i="20" a="1"/>
  <c r="BC539" i="20" s="1"/>
  <c r="BL558" i="20" a="1"/>
  <c r="BL558" i="20" s="1"/>
  <c r="BM559" i="20" a="1"/>
  <c r="BM559" i="20" s="1"/>
  <c r="BN560" i="20" a="1"/>
  <c r="BN560" i="20" s="1"/>
  <c r="BK557" i="20" a="1"/>
  <c r="BK557" i="20" s="1"/>
  <c r="BO561" i="20" a="1"/>
  <c r="BO561" i="20" s="1"/>
  <c r="BP562" i="20" a="1"/>
  <c r="BP562" i="20" s="1"/>
  <c r="BD287" i="25"/>
  <c r="BD535" i="20" a="1"/>
  <c r="BD535" i="20" s="1"/>
  <c r="AZ285" i="25"/>
  <c r="BB537" i="20" a="1"/>
  <c r="BB537" i="20" s="1"/>
  <c r="BF288" i="25"/>
  <c r="BG288" i="25" s="1"/>
  <c r="BJ520" i="20" a="1"/>
  <c r="BJ520" i="20" s="1"/>
  <c r="BE513" i="20" a="1"/>
  <c r="BE513" i="20" s="1"/>
  <c r="BE515" i="20" a="1"/>
  <c r="BE515" i="20" s="1"/>
  <c r="BE506" i="20" a="1"/>
  <c r="BE506" i="20" s="1"/>
  <c r="BB508" i="20" a="1"/>
  <c r="BB508" i="20" s="1"/>
  <c r="BH516" i="20" a="1"/>
  <c r="BH516" i="20" s="1"/>
  <c r="BG512" i="20" a="1"/>
  <c r="BG512" i="20" s="1"/>
  <c r="BC507" i="20" a="1"/>
  <c r="BC507" i="20" s="1"/>
  <c r="BM522" i="20" a="1"/>
  <c r="BM522" i="20" s="1"/>
  <c r="BF511" i="20" a="1"/>
  <c r="BF511" i="20" s="1"/>
  <c r="BD505" i="20" a="1"/>
  <c r="BD505" i="20" s="1"/>
  <c r="BC509" i="20" a="1"/>
  <c r="BC509" i="20" s="1"/>
  <c r="BC510" i="20" a="1"/>
  <c r="BC510" i="20" s="1"/>
  <c r="BD500" i="20" a="1"/>
  <c r="BD500" i="20" s="1"/>
  <c r="BK521" i="20" a="1"/>
  <c r="BK521" i="20" s="1"/>
  <c r="BG517" i="20" a="1"/>
  <c r="BG517" i="20" s="1"/>
  <c r="BI518" i="20" a="1"/>
  <c r="BI518" i="20" s="1"/>
  <c r="BD514" i="20" a="1"/>
  <c r="BD514" i="20" s="1"/>
  <c r="BA218" i="25"/>
  <c r="BC503" i="20" a="1"/>
  <c r="BC503" i="20" s="1"/>
  <c r="BA217" i="25"/>
  <c r="BD504" i="20" a="1"/>
  <c r="BD504" i="20" s="1"/>
  <c r="BA219" i="25"/>
  <c r="BB502" i="20" a="1"/>
  <c r="BB502" i="20" s="1"/>
  <c r="AZ220" i="25"/>
  <c r="AZ501" i="20" a="1"/>
  <c r="AZ501" i="20" s="1"/>
  <c r="AZ529" i="20" s="1"/>
  <c r="BE221" i="25"/>
  <c r="AQ269" i="25"/>
  <c r="BD410" i="20" a="1"/>
  <c r="BD410" i="20" s="1"/>
  <c r="AX282" i="25"/>
  <c r="AX397" i="20" a="1"/>
  <c r="AX397" i="20" s="1"/>
  <c r="AO265" i="25"/>
  <c r="BF414" i="20" a="1"/>
  <c r="BF414" i="20" s="1"/>
  <c r="BG415" i="20" a="1"/>
  <c r="BG415" i="20" s="1"/>
  <c r="BH416" i="20" a="1"/>
  <c r="BH416" i="20" s="1"/>
  <c r="BI417" i="20" a="1"/>
  <c r="BI417" i="20" s="1"/>
  <c r="BJ418" i="20" a="1"/>
  <c r="BJ418" i="20" s="1"/>
  <c r="BN422" i="20" a="1"/>
  <c r="BN422" i="20" s="1"/>
  <c r="BO423" i="20" a="1"/>
  <c r="BO423" i="20" s="1"/>
  <c r="BM421" i="20" a="1"/>
  <c r="BM421" i="20" s="1"/>
  <c r="BP424" i="20" a="1"/>
  <c r="BP424" i="20" s="1"/>
  <c r="BK419" i="20" a="1"/>
  <c r="BK419" i="20" s="1"/>
  <c r="BL420" i="20" a="1"/>
  <c r="BL420" i="20" s="1"/>
  <c r="AO268" i="25"/>
  <c r="BC411" i="20" a="1"/>
  <c r="BC411" i="20" s="1"/>
  <c r="AS271" i="25"/>
  <c r="BD408" i="20" a="1"/>
  <c r="BD408" i="20" s="1"/>
  <c r="AV280" i="25"/>
  <c r="AX399" i="20" a="1"/>
  <c r="AX399" i="20" s="1"/>
  <c r="AT277" i="25"/>
  <c r="AY402" i="20" a="1"/>
  <c r="AY402" i="20" s="1"/>
  <c r="AR270" i="25"/>
  <c r="BD409" i="20" a="1"/>
  <c r="BD409" i="20" s="1"/>
  <c r="AR274" i="25"/>
  <c r="AZ405" i="20" a="1"/>
  <c r="AZ405" i="20" s="1"/>
  <c r="AT279" i="25"/>
  <c r="AW400" i="20" a="1"/>
  <c r="AW400" i="20" s="1"/>
  <c r="AW425" i="20" s="1"/>
  <c r="AS272" i="25"/>
  <c r="BC407" i="20" a="1"/>
  <c r="BC407" i="20" s="1"/>
  <c r="AR273" i="25"/>
  <c r="BA406" i="20" a="1"/>
  <c r="BA406" i="20" s="1"/>
  <c r="AP267" i="25"/>
  <c r="BE412" i="20" a="1"/>
  <c r="BE412" i="20" s="1"/>
  <c r="AR275" i="25"/>
  <c r="AY404" i="20" a="1"/>
  <c r="AY404" i="20" s="1"/>
  <c r="AR276" i="25"/>
  <c r="AX403" i="20" a="1"/>
  <c r="AX403" i="20" s="1"/>
  <c r="AY281" i="25"/>
  <c r="AZ398" i="20" a="1"/>
  <c r="AZ398" i="20" s="1"/>
  <c r="AV278" i="25"/>
  <c r="AZ401" i="20" a="1"/>
  <c r="AZ401" i="20" s="1"/>
  <c r="AY283" i="25"/>
  <c r="AY362" i="20" a="1"/>
  <c r="AY362" i="20" s="1"/>
  <c r="AU212" i="25"/>
  <c r="AX366" i="20" a="1"/>
  <c r="AX366" i="20" s="1"/>
  <c r="AT211" i="25"/>
  <c r="AX367" i="20" a="1"/>
  <c r="AX367" i="20" s="1"/>
  <c r="AQ200" i="25"/>
  <c r="BF378" i="20" a="1"/>
  <c r="BF378" i="20" s="1"/>
  <c r="AQ204" i="25"/>
  <c r="BB374" i="20" a="1"/>
  <c r="BB374" i="20" s="1"/>
  <c r="AR203" i="25"/>
  <c r="BD375" i="20" a="1"/>
  <c r="BD375" i="20" s="1"/>
  <c r="AZ215" i="25"/>
  <c r="AZ363" i="20" a="1"/>
  <c r="AZ363" i="20" s="1"/>
  <c r="AQ207" i="25"/>
  <c r="AY371" i="20" a="1"/>
  <c r="AY371" i="20" s="1"/>
  <c r="AS205" i="25"/>
  <c r="BC373" i="20" a="1"/>
  <c r="BC373" i="20" s="1"/>
  <c r="AU213" i="25"/>
  <c r="AW365" i="20" a="1"/>
  <c r="AW365" i="20" s="1"/>
  <c r="AW391" i="20" s="1"/>
  <c r="AR199" i="25"/>
  <c r="BH379" i="20" a="1"/>
  <c r="BH379" i="20" s="1"/>
  <c r="AV210" i="25"/>
  <c r="BA368" i="20" a="1"/>
  <c r="BA368" i="20" s="1"/>
  <c r="AQ201" i="25"/>
  <c r="BE377" i="20" a="1"/>
  <c r="BE377" i="20" s="1"/>
  <c r="AS208" i="25"/>
  <c r="AZ370" i="20" a="1"/>
  <c r="AZ370" i="20" s="1"/>
  <c r="AQ206" i="25"/>
  <c r="AZ372" i="20" a="1"/>
  <c r="AZ372" i="20" s="1"/>
  <c r="AV209" i="25"/>
  <c r="BB369" i="20" a="1"/>
  <c r="BB369" i="20" s="1"/>
  <c r="AW214" i="25"/>
  <c r="AX364" i="20" a="1"/>
  <c r="AX364" i="20" s="1"/>
  <c r="AZ216" i="25"/>
  <c r="BI131" i="31"/>
  <c r="BH153" i="31"/>
  <c r="BG82" i="31"/>
  <c r="BG84" i="31" s="1"/>
  <c r="BG85" i="31" s="1"/>
  <c r="BG75" i="31"/>
  <c r="BI44" i="31"/>
  <c r="BH66" i="31"/>
  <c r="BF203" i="31" a="1"/>
  <c r="BF203" i="31" s="1"/>
  <c r="BF86" i="31"/>
  <c r="CI141" i="31"/>
  <c r="CI143" i="31"/>
  <c r="CI110" i="31"/>
  <c r="CI109" i="31"/>
  <c r="CI140" i="31"/>
  <c r="CI142" i="31"/>
  <c r="CJ95" i="31"/>
  <c r="BI487" i="20" a="1"/>
  <c r="BI487" i="20" s="1"/>
  <c r="BI484" i="20" a="1"/>
  <c r="BI484" i="20" s="1"/>
  <c r="BH483" i="20" a="1"/>
  <c r="BH483" i="20" s="1"/>
  <c r="BL489" i="20" a="1"/>
  <c r="BL489" i="20" s="1"/>
  <c r="BM352" i="20" a="1"/>
  <c r="BM352" i="20" s="1"/>
  <c r="BQ356" i="20" a="1"/>
  <c r="BQ356" i="20" s="1"/>
  <c r="BP355" i="20" a="1"/>
  <c r="BP355" i="20" s="1"/>
  <c r="BO354" i="20" a="1"/>
  <c r="BO354" i="20" s="1"/>
  <c r="BN353" i="20" a="1"/>
  <c r="BN353" i="20" s="1"/>
  <c r="BO492" i="20" a="1"/>
  <c r="BO492" i="20" s="1"/>
  <c r="BP493" i="20" a="1"/>
  <c r="BP493" i="20" s="1"/>
  <c r="BQ494" i="20" a="1"/>
  <c r="BQ494" i="20" s="1"/>
  <c r="BN491" i="20" a="1"/>
  <c r="BN491" i="20" s="1"/>
  <c r="BM490" i="20" a="1"/>
  <c r="BM490" i="20" s="1"/>
  <c r="BH485" i="20" a="1"/>
  <c r="BH485" i="20" s="1"/>
  <c r="BL488" i="20" a="1"/>
  <c r="BL488" i="20" s="1"/>
  <c r="BH347" i="20" a="1"/>
  <c r="BH347" i="20" s="1"/>
  <c r="BL351" i="20" a="1"/>
  <c r="BL351" i="20" s="1"/>
  <c r="BK350" i="20" a="1"/>
  <c r="BK350" i="20" s="1"/>
  <c r="AP133" i="25"/>
  <c r="BJ349" i="20" a="1"/>
  <c r="BJ349" i="20" s="1"/>
  <c r="BI348" i="20" a="1"/>
  <c r="BI348" i="20" s="1"/>
  <c r="BG346" i="20" a="1"/>
  <c r="BG346" i="20" s="1"/>
  <c r="BL486" i="20" a="1"/>
  <c r="BL486" i="20" s="1"/>
  <c r="AS136" i="25"/>
  <c r="BG343" i="20" a="1"/>
  <c r="BG343" i="20" s="1"/>
  <c r="BF482" i="20" a="1"/>
  <c r="BF482" i="20" s="1"/>
  <c r="BD473" i="20" a="1"/>
  <c r="BD473" i="20" s="1"/>
  <c r="BE476" i="20" a="1"/>
  <c r="BE476" i="20" s="1"/>
  <c r="BD471" i="20" a="1"/>
  <c r="BD471" i="20" s="1"/>
  <c r="BC474" i="20" a="1"/>
  <c r="BC474" i="20" s="1"/>
  <c r="BD157" i="25"/>
  <c r="BC472" i="20" a="1"/>
  <c r="BC472" i="20" s="1"/>
  <c r="BE158" i="25"/>
  <c r="BD475" i="20" a="1"/>
  <c r="BD475" i="20" s="1"/>
  <c r="BC480" i="20" a="1"/>
  <c r="BC480" i="20" s="1"/>
  <c r="BD481" i="20" a="1"/>
  <c r="BD481" i="20" s="1"/>
  <c r="BE478" i="20" a="1"/>
  <c r="BE478" i="20" s="1"/>
  <c r="BE479" i="20" a="1"/>
  <c r="BE479" i="20" s="1"/>
  <c r="BD477" i="20" a="1"/>
  <c r="BD477" i="20" s="1"/>
  <c r="BA495" i="20"/>
  <c r="BB155" i="25"/>
  <c r="BB467" i="20" a="1"/>
  <c r="BB467" i="20" s="1"/>
  <c r="BB154" i="25"/>
  <c r="BC468" i="20" a="1"/>
  <c r="BC468" i="20" s="1"/>
  <c r="BA153" i="25"/>
  <c r="BC469" i="20" a="1"/>
  <c r="BC469" i="20" s="1"/>
  <c r="AY152" i="25"/>
  <c r="BB470" i="20" a="1"/>
  <c r="BB470" i="20" s="1"/>
  <c r="BD156" i="25"/>
  <c r="BC466" i="20" a="1"/>
  <c r="BC466" i="20" s="1"/>
  <c r="AI357" i="20"/>
  <c r="AN495" i="20"/>
  <c r="AW357" i="20"/>
  <c r="AP142" i="25"/>
  <c r="AX337" i="20" a="1"/>
  <c r="AX337" i="20" s="1"/>
  <c r="AQ140" i="25"/>
  <c r="BA339" i="20" a="1"/>
  <c r="BA339" i="20" s="1"/>
  <c r="AT144" i="25"/>
  <c r="AZ335" i="20" a="1"/>
  <c r="AZ335" i="20" s="1"/>
  <c r="AT145" i="25"/>
  <c r="AY334" i="20" a="1"/>
  <c r="AY334" i="20" s="1"/>
  <c r="AX149" i="25"/>
  <c r="AY330" i="20" a="1"/>
  <c r="AY330" i="20" s="1"/>
  <c r="AV146" i="25"/>
  <c r="AZ333" i="20" a="1"/>
  <c r="AZ333" i="20" s="1"/>
  <c r="AR139" i="25"/>
  <c r="BC340" i="20" a="1"/>
  <c r="BC340" i="20" s="1"/>
  <c r="AV147" i="25"/>
  <c r="AY332" i="20" a="1"/>
  <c r="AY332" i="20" s="1"/>
  <c r="AR138" i="25"/>
  <c r="BD341" i="20" a="1"/>
  <c r="BD341" i="20" s="1"/>
  <c r="AX150" i="25"/>
  <c r="AX329" i="20" a="1"/>
  <c r="AX329" i="20" s="1"/>
  <c r="AP137" i="25"/>
  <c r="BC342" i="20" a="1"/>
  <c r="BC342" i="20" s="1"/>
  <c r="AO135" i="25"/>
  <c r="BD344" i="20" a="1"/>
  <c r="BD344" i="20" s="1"/>
  <c r="AV148" i="25"/>
  <c r="AX331" i="20" a="1"/>
  <c r="AX331" i="20" s="1"/>
  <c r="AQ134" i="25"/>
  <c r="BG345" i="20" a="1"/>
  <c r="BG345" i="20" s="1"/>
  <c r="AP141" i="25"/>
  <c r="AY338" i="20" a="1"/>
  <c r="AY338" i="20" s="1"/>
  <c r="AZ151" i="25"/>
  <c r="AY328" i="20" a="1"/>
  <c r="AY328" i="20" s="1"/>
  <c r="AS143" i="25"/>
  <c r="AZ336" i="20" a="1"/>
  <c r="AZ336" i="20" s="1"/>
  <c r="BG534" i="20" l="1" a="1"/>
  <c r="BG534" i="20" s="1"/>
  <c r="BH288" i="25"/>
  <c r="BH534" i="20" s="1" a="1"/>
  <c r="BH534" i="20" s="1"/>
  <c r="BL523" i="20" a="1"/>
  <c r="BL523" i="20" s="1"/>
  <c r="BK384" i="20" a="1"/>
  <c r="BK384" i="20" s="1"/>
  <c r="BJ383" i="20" a="1"/>
  <c r="BJ383" i="20" s="1"/>
  <c r="AP198" i="25"/>
  <c r="BO388" i="20" a="1"/>
  <c r="BO388" i="20" s="1"/>
  <c r="BP389" i="20" a="1"/>
  <c r="BP389" i="20" s="1"/>
  <c r="BI382" i="20" a="1"/>
  <c r="BI382" i="20" s="1"/>
  <c r="BG380" i="20" a="1"/>
  <c r="BG380" i="20" s="1"/>
  <c r="BM524" i="20" a="1"/>
  <c r="BM524" i="20" s="1"/>
  <c r="BM386" i="20" a="1"/>
  <c r="BM386" i="20" s="1"/>
  <c r="BN525" i="20" a="1"/>
  <c r="BN525" i="20" s="1"/>
  <c r="BN387" i="20" a="1"/>
  <c r="BN387" i="20" s="1"/>
  <c r="BP527" i="20" a="1"/>
  <c r="BP527" i="20" s="1"/>
  <c r="BQ390" i="20" a="1"/>
  <c r="BQ390" i="20" s="1"/>
  <c r="BO526" i="20" a="1"/>
  <c r="BO526" i="20" s="1"/>
  <c r="BH381" i="20" a="1"/>
  <c r="BH381" i="20" s="1"/>
  <c r="BQ528" i="20" a="1"/>
  <c r="BQ528" i="20" s="1"/>
  <c r="BL385" i="20" a="1"/>
  <c r="BL385" i="20" s="1"/>
  <c r="BI519" i="20" a="1"/>
  <c r="BI519" i="20" s="1"/>
  <c r="AQ202" i="25"/>
  <c r="BD376" i="20" a="1"/>
  <c r="BD376" i="20" s="1"/>
  <c r="AP266" i="25"/>
  <c r="BF413" i="20" a="1"/>
  <c r="BF413" i="20" s="1"/>
  <c r="BK556" i="20" a="1"/>
  <c r="BK556" i="20" s="1"/>
  <c r="BE547" i="20" a="1"/>
  <c r="BE547" i="20" s="1"/>
  <c r="BD540" i="20" a="1"/>
  <c r="BD540" i="20" s="1"/>
  <c r="BK555" i="20" a="1"/>
  <c r="BK555" i="20" s="1"/>
  <c r="BJ552" i="20" a="1"/>
  <c r="BJ552" i="20" s="1"/>
  <c r="BJ553" i="20" a="1"/>
  <c r="BJ553" i="20" s="1"/>
  <c r="BG549" i="20" a="1"/>
  <c r="BG549" i="20" s="1"/>
  <c r="BE545" i="20" a="1"/>
  <c r="BE545" i="20" s="1"/>
  <c r="BF544" i="20" a="1"/>
  <c r="BF544" i="20" s="1"/>
  <c r="BI550" i="20" a="1"/>
  <c r="BI550" i="20" s="1"/>
  <c r="BD542" i="20" a="1"/>
  <c r="BD542" i="20" s="1"/>
  <c r="BF534" i="20" a="1"/>
  <c r="BF534" i="20" s="1"/>
  <c r="BF541" i="20" a="1"/>
  <c r="BF541" i="20" s="1"/>
  <c r="BC543" i="20" a="1"/>
  <c r="BC543" i="20" s="1"/>
  <c r="BJ551" i="20" a="1"/>
  <c r="BJ551" i="20" s="1"/>
  <c r="BF290" i="25"/>
  <c r="BG290" i="25" s="1"/>
  <c r="BH290" i="25" s="1"/>
  <c r="BD546" i="20" a="1"/>
  <c r="BD546" i="20" s="1"/>
  <c r="BF548" i="20" a="1"/>
  <c r="BF548" i="20" s="1"/>
  <c r="BI554" i="20" a="1"/>
  <c r="BI554" i="20" s="1"/>
  <c r="BA563" i="20"/>
  <c r="BE223" i="25"/>
  <c r="AY396" i="20" a="1"/>
  <c r="AY396" i="20" s="1"/>
  <c r="BD539" i="20" a="1"/>
  <c r="BD539" i="20" s="1"/>
  <c r="BA285" i="25"/>
  <c r="BC537" i="20" a="1"/>
  <c r="BC537" i="20" s="1"/>
  <c r="BD286" i="25"/>
  <c r="BE536" i="20" a="1"/>
  <c r="BE536" i="20" s="1"/>
  <c r="BM558" i="20" a="1"/>
  <c r="BM558" i="20" s="1"/>
  <c r="BQ562" i="20" a="1"/>
  <c r="BQ562" i="20" s="1"/>
  <c r="BN559" i="20" a="1"/>
  <c r="BN559" i="20" s="1"/>
  <c r="BO560" i="20" a="1"/>
  <c r="BO560" i="20" s="1"/>
  <c r="BL557" i="20" a="1"/>
  <c r="BL557" i="20" s="1"/>
  <c r="BP561" i="20" a="1"/>
  <c r="BP561" i="20" s="1"/>
  <c r="BE287" i="25"/>
  <c r="BE535" i="20" a="1"/>
  <c r="BE535" i="20" s="1"/>
  <c r="BA284" i="25"/>
  <c r="BD538" i="20" a="1"/>
  <c r="BD538" i="20" s="1"/>
  <c r="BH512" i="20" a="1"/>
  <c r="BH512" i="20" s="1"/>
  <c r="BL521" i="20" a="1"/>
  <c r="BL521" i="20" s="1"/>
  <c r="BF515" i="20" a="1"/>
  <c r="BF515" i="20" s="1"/>
  <c r="BI516" i="20" a="1"/>
  <c r="BI516" i="20" s="1"/>
  <c r="BD510" i="20" a="1"/>
  <c r="BD510" i="20" s="1"/>
  <c r="BC508" i="20" a="1"/>
  <c r="BC508" i="20" s="1"/>
  <c r="BE500" i="20" a="1"/>
  <c r="BE500" i="20" s="1"/>
  <c r="BF513" i="20" a="1"/>
  <c r="BF513" i="20" s="1"/>
  <c r="BE514" i="20" a="1"/>
  <c r="BE514" i="20" s="1"/>
  <c r="BD509" i="20" a="1"/>
  <c r="BD509" i="20" s="1"/>
  <c r="BN522" i="20" a="1"/>
  <c r="BN522" i="20" s="1"/>
  <c r="BE505" i="20" a="1"/>
  <c r="BE505" i="20" s="1"/>
  <c r="BK520" i="20" a="1"/>
  <c r="BK520" i="20" s="1"/>
  <c r="BF506" i="20" a="1"/>
  <c r="BF506" i="20" s="1"/>
  <c r="BD507" i="20" a="1"/>
  <c r="BD507" i="20" s="1"/>
  <c r="BG511" i="20" a="1"/>
  <c r="BG511" i="20" s="1"/>
  <c r="BJ518" i="20" a="1"/>
  <c r="BJ518" i="20" s="1"/>
  <c r="BH517" i="20" a="1"/>
  <c r="BH517" i="20" s="1"/>
  <c r="BB219" i="25"/>
  <c r="BC502" i="20" a="1"/>
  <c r="BC502" i="20" s="1"/>
  <c r="BB217" i="25"/>
  <c r="BE504" i="20" a="1"/>
  <c r="BE504" i="20" s="1"/>
  <c r="BA220" i="25"/>
  <c r="BA501" i="20" a="1"/>
  <c r="BA501" i="20" s="1"/>
  <c r="BA529" i="20" s="1"/>
  <c r="BB218" i="25"/>
  <c r="BD503" i="20" a="1"/>
  <c r="BD503" i="20" s="1"/>
  <c r="BF221" i="25"/>
  <c r="BG221" i="25" s="1"/>
  <c r="AS273" i="25"/>
  <c r="BB406" i="20" a="1"/>
  <c r="BB406" i="20" s="1"/>
  <c r="AU277" i="25"/>
  <c r="AZ402" i="20" a="1"/>
  <c r="AZ402" i="20" s="1"/>
  <c r="AW278" i="25"/>
  <c r="BA401" i="20" a="1"/>
  <c r="BA401" i="20" s="1"/>
  <c r="AT272" i="25"/>
  <c r="BD407" i="20" a="1"/>
  <c r="BD407" i="20" s="1"/>
  <c r="AW280" i="25"/>
  <c r="AY399" i="20" a="1"/>
  <c r="AY399" i="20" s="1"/>
  <c r="AZ281" i="25"/>
  <c r="BA398" i="20" a="1"/>
  <c r="BA398" i="20" s="1"/>
  <c r="AU279" i="25"/>
  <c r="AX400" i="20" a="1"/>
  <c r="AX400" i="20" s="1"/>
  <c r="AX425" i="20" s="1"/>
  <c r="AT271" i="25"/>
  <c r="BE408" i="20" a="1"/>
  <c r="BE408" i="20" s="1"/>
  <c r="AS276" i="25"/>
  <c r="AY403" i="20" a="1"/>
  <c r="AY403" i="20" s="1"/>
  <c r="AS274" i="25"/>
  <c r="BA405" i="20" a="1"/>
  <c r="BA405" i="20" s="1"/>
  <c r="AP268" i="25"/>
  <c r="BD411" i="20" a="1"/>
  <c r="BD411" i="20" s="1"/>
  <c r="AP265" i="25"/>
  <c r="BG414" i="20" a="1"/>
  <c r="BG414" i="20" s="1"/>
  <c r="BH415" i="20" a="1"/>
  <c r="BH415" i="20" s="1"/>
  <c r="BI416" i="20" a="1"/>
  <c r="BI416" i="20" s="1"/>
  <c r="BK418" i="20" a="1"/>
  <c r="BK418" i="20" s="1"/>
  <c r="BM420" i="20" a="1"/>
  <c r="BM420" i="20" s="1"/>
  <c r="BO422" i="20" a="1"/>
  <c r="BO422" i="20" s="1"/>
  <c r="BN421" i="20" a="1"/>
  <c r="BN421" i="20" s="1"/>
  <c r="BP423" i="20" a="1"/>
  <c r="BP423" i="20" s="1"/>
  <c r="BJ417" i="20" a="1"/>
  <c r="BJ417" i="20" s="1"/>
  <c r="BQ424" i="20" a="1"/>
  <c r="BQ424" i="20" s="1"/>
  <c r="BL419" i="20" a="1"/>
  <c r="BL419" i="20" s="1"/>
  <c r="AS275" i="25"/>
  <c r="AZ404" i="20" a="1"/>
  <c r="AZ404" i="20" s="1"/>
  <c r="AY282" i="25"/>
  <c r="AY397" i="20" a="1"/>
  <c r="AY397" i="20" s="1"/>
  <c r="AQ267" i="25"/>
  <c r="BF412" i="20" a="1"/>
  <c r="BF412" i="20" s="1"/>
  <c r="AS270" i="25"/>
  <c r="BE409" i="20" a="1"/>
  <c r="BE409" i="20" s="1"/>
  <c r="AR269" i="25"/>
  <c r="BE410" i="20" a="1"/>
  <c r="BE410" i="20" s="1"/>
  <c r="AZ283" i="25"/>
  <c r="AZ362" i="20" a="1"/>
  <c r="AZ362" i="20" s="1"/>
  <c r="AR201" i="25"/>
  <c r="BF377" i="20" a="1"/>
  <c r="BF377" i="20" s="1"/>
  <c r="BA215" i="25"/>
  <c r="BA363" i="20" a="1"/>
  <c r="BA363" i="20" s="1"/>
  <c r="AX214" i="25"/>
  <c r="AY364" i="20" a="1"/>
  <c r="AY364" i="20" s="1"/>
  <c r="AW210" i="25"/>
  <c r="BB368" i="20" a="1"/>
  <c r="BB368" i="20" s="1"/>
  <c r="AS203" i="25"/>
  <c r="BE375" i="20" a="1"/>
  <c r="BE375" i="20" s="1"/>
  <c r="AS199" i="25"/>
  <c r="BI379" i="20" a="1"/>
  <c r="BI379" i="20" s="1"/>
  <c r="AR204" i="25"/>
  <c r="BC374" i="20" a="1"/>
  <c r="BC374" i="20" s="1"/>
  <c r="AW209" i="25"/>
  <c r="BC369" i="20" a="1"/>
  <c r="BC369" i="20" s="1"/>
  <c r="AV213" i="25"/>
  <c r="AX365" i="20" a="1"/>
  <c r="AX365" i="20" s="1"/>
  <c r="AX391" i="20" s="1"/>
  <c r="AR200" i="25"/>
  <c r="BG378" i="20" a="1"/>
  <c r="BG378" i="20" s="1"/>
  <c r="AR206" i="25"/>
  <c r="BA372" i="20" a="1"/>
  <c r="BA372" i="20" s="1"/>
  <c r="AT205" i="25"/>
  <c r="BD373" i="20" a="1"/>
  <c r="BD373" i="20" s="1"/>
  <c r="AU211" i="25"/>
  <c r="AY367" i="20" a="1"/>
  <c r="AY367" i="20" s="1"/>
  <c r="AT208" i="25"/>
  <c r="BA370" i="20" a="1"/>
  <c r="BA370" i="20" s="1"/>
  <c r="AR207" i="25"/>
  <c r="AZ371" i="20" a="1"/>
  <c r="AZ371" i="20" s="1"/>
  <c r="AV212" i="25"/>
  <c r="AY366" i="20" a="1"/>
  <c r="AY366" i="20" s="1"/>
  <c r="BA216" i="25"/>
  <c r="BJ131" i="31"/>
  <c r="BI153" i="31"/>
  <c r="BH82" i="31"/>
  <c r="BH84" i="31" s="1"/>
  <c r="BH85" i="31" s="1"/>
  <c r="BH75" i="31"/>
  <c r="BJ44" i="31"/>
  <c r="BI66" i="31"/>
  <c r="BG203" i="31" a="1"/>
  <c r="BG203" i="31" s="1"/>
  <c r="BG86" i="31"/>
  <c r="CJ141" i="31"/>
  <c r="CJ143" i="31"/>
  <c r="CJ110" i="31"/>
  <c r="CJ109" i="31"/>
  <c r="CJ140" i="31"/>
  <c r="CJ142" i="31"/>
  <c r="CK95" i="31"/>
  <c r="BI485" i="20" a="1"/>
  <c r="BI485" i="20" s="1"/>
  <c r="BI483" i="20" a="1"/>
  <c r="BI483" i="20" s="1"/>
  <c r="BM486" i="20" a="1"/>
  <c r="BM486" i="20" s="1"/>
  <c r="BJ484" i="20" a="1"/>
  <c r="BJ484" i="20" s="1"/>
  <c r="BM488" i="20" a="1"/>
  <c r="BM488" i="20" s="1"/>
  <c r="BJ487" i="20" a="1"/>
  <c r="BJ487" i="20" s="1"/>
  <c r="BJ348" i="20" a="1"/>
  <c r="BJ348" i="20" s="1"/>
  <c r="BM351" i="20" a="1"/>
  <c r="BM351" i="20" s="1"/>
  <c r="BQ355" i="20" a="1"/>
  <c r="BQ355" i="20" s="1"/>
  <c r="BN352" i="20" a="1"/>
  <c r="BN352" i="20" s="1"/>
  <c r="BP354" i="20" a="1"/>
  <c r="BP354" i="20" s="1"/>
  <c r="BR356" i="20" a="1"/>
  <c r="BR356" i="20" s="1"/>
  <c r="BO353" i="20" a="1"/>
  <c r="BO353" i="20" s="1"/>
  <c r="BM489" i="20" a="1"/>
  <c r="BM489" i="20" s="1"/>
  <c r="BP492" i="20" a="1"/>
  <c r="BP492" i="20" s="1"/>
  <c r="BQ493" i="20" a="1"/>
  <c r="BQ493" i="20" s="1"/>
  <c r="BO491" i="20" a="1"/>
  <c r="BO491" i="20" s="1"/>
  <c r="BR494" i="20" a="1"/>
  <c r="BR494" i="20" s="1"/>
  <c r="BN490" i="20" a="1"/>
  <c r="BN490" i="20" s="1"/>
  <c r="BI347" i="20" a="1"/>
  <c r="BI347" i="20" s="1"/>
  <c r="BH346" i="20" a="1"/>
  <c r="BH346" i="20" s="1"/>
  <c r="AQ133" i="25"/>
  <c r="BL350" i="20" a="1"/>
  <c r="BL350" i="20" s="1"/>
  <c r="BK349" i="20" a="1"/>
  <c r="BK349" i="20" s="1"/>
  <c r="AT136" i="25"/>
  <c r="BH343" i="20" a="1"/>
  <c r="BH343" i="20" s="1"/>
  <c r="BD474" i="20" a="1"/>
  <c r="BD474" i="20" s="1"/>
  <c r="BF476" i="20" a="1"/>
  <c r="BF476" i="20" s="1"/>
  <c r="BG482" i="20" a="1"/>
  <c r="BG482" i="20" s="1"/>
  <c r="BF479" i="20" a="1"/>
  <c r="BF479" i="20" s="1"/>
  <c r="BE473" i="20" a="1"/>
  <c r="BE473" i="20" s="1"/>
  <c r="BD480" i="20" a="1"/>
  <c r="BD480" i="20" s="1"/>
  <c r="BE157" i="25"/>
  <c r="BE471" i="20" a="1"/>
  <c r="BE471" i="20" s="1"/>
  <c r="BE475" i="20" a="1"/>
  <c r="BE475" i="20" s="1"/>
  <c r="BE477" i="20" a="1"/>
  <c r="BE477" i="20" s="1"/>
  <c r="BE481" i="20" a="1"/>
  <c r="BE481" i="20" s="1"/>
  <c r="BD472" i="20" a="1"/>
  <c r="BD472" i="20" s="1"/>
  <c r="BF478" i="20" a="1"/>
  <c r="BF478" i="20" s="1"/>
  <c r="BF158" i="25"/>
  <c r="BG158" i="25" s="1"/>
  <c r="BH158" i="25" s="1"/>
  <c r="BB495" i="20"/>
  <c r="AZ152" i="25"/>
  <c r="BC470" i="20" a="1"/>
  <c r="BC470" i="20" s="1"/>
  <c r="BB153" i="25"/>
  <c r="BD469" i="20" a="1"/>
  <c r="BD469" i="20" s="1"/>
  <c r="BC154" i="25"/>
  <c r="BD468" i="20" a="1"/>
  <c r="BD468" i="20" s="1"/>
  <c r="BE156" i="25"/>
  <c r="BD466" i="20" a="1"/>
  <c r="BD466" i="20" s="1"/>
  <c r="BC155" i="25"/>
  <c r="BC467" i="20" a="1"/>
  <c r="BC467" i="20" s="1"/>
  <c r="AJ357" i="20"/>
  <c r="AO495" i="20"/>
  <c r="AX357" i="20"/>
  <c r="AQ137" i="25"/>
  <c r="BD342" i="20" a="1"/>
  <c r="BD342" i="20" s="1"/>
  <c r="AQ141" i="25"/>
  <c r="AZ338" i="20" a="1"/>
  <c r="AZ338" i="20" s="1"/>
  <c r="AR134" i="25"/>
  <c r="BH345" i="20" a="1"/>
  <c r="BH345" i="20" s="1"/>
  <c r="AY150" i="25"/>
  <c r="AY329" i="20" a="1"/>
  <c r="AY329" i="20" s="1"/>
  <c r="AS139" i="25"/>
  <c r="BD340" i="20" a="1"/>
  <c r="BD340" i="20" s="1"/>
  <c r="AU144" i="25"/>
  <c r="BA335" i="20" a="1"/>
  <c r="BA335" i="20" s="1"/>
  <c r="BA151" i="25"/>
  <c r="AZ328" i="20" a="1"/>
  <c r="AZ328" i="20" s="1"/>
  <c r="AU145" i="25"/>
  <c r="AZ334" i="20" a="1"/>
  <c r="AZ334" i="20" s="1"/>
  <c r="AW148" i="25"/>
  <c r="AY331" i="20" a="1"/>
  <c r="AY331" i="20" s="1"/>
  <c r="AW146" i="25"/>
  <c r="BA333" i="20" a="1"/>
  <c r="BA333" i="20" s="1"/>
  <c r="AR140" i="25"/>
  <c r="BB339" i="20" a="1"/>
  <c r="BB339" i="20" s="1"/>
  <c r="AW147" i="25"/>
  <c r="AZ332" i="20" a="1"/>
  <c r="AZ332" i="20" s="1"/>
  <c r="AT143" i="25"/>
  <c r="BA336" i="20" a="1"/>
  <c r="BA336" i="20" s="1"/>
  <c r="AP135" i="25"/>
  <c r="BE344" i="20" a="1"/>
  <c r="BE344" i="20" s="1"/>
  <c r="AS138" i="25"/>
  <c r="BE341" i="20" a="1"/>
  <c r="BE341" i="20" s="1"/>
  <c r="AY149" i="25"/>
  <c r="AZ330" i="20" a="1"/>
  <c r="AZ330" i="20" s="1"/>
  <c r="AQ142" i="25"/>
  <c r="AY337" i="20" a="1"/>
  <c r="AY337" i="20" s="1"/>
  <c r="BG500" i="20" l="1" a="1"/>
  <c r="BG500" i="20" s="1"/>
  <c r="BH221" i="25"/>
  <c r="BH500" i="20" s="1" a="1"/>
  <c r="BH500" i="20" s="1"/>
  <c r="AQ198" i="25"/>
  <c r="BM523" i="20" a="1"/>
  <c r="BM523" i="20" s="1"/>
  <c r="BH380" i="20" a="1"/>
  <c r="BH380" i="20" s="1"/>
  <c r="BN524" i="20" a="1"/>
  <c r="BN524" i="20" s="1"/>
  <c r="BK383" i="20" a="1"/>
  <c r="BK383" i="20" s="1"/>
  <c r="BJ382" i="20" a="1"/>
  <c r="BJ382" i="20" s="1"/>
  <c r="BO525" i="20" a="1"/>
  <c r="BO525" i="20" s="1"/>
  <c r="BQ527" i="20" a="1"/>
  <c r="BQ527" i="20" s="1"/>
  <c r="BM385" i="20" a="1"/>
  <c r="BM385" i="20" s="1"/>
  <c r="BP526" i="20" a="1"/>
  <c r="BP526" i="20" s="1"/>
  <c r="BP388" i="20" a="1"/>
  <c r="BP388" i="20" s="1"/>
  <c r="BR528" i="20" a="1"/>
  <c r="BR528" i="20" s="1"/>
  <c r="BQ389" i="20" a="1"/>
  <c r="BQ389" i="20" s="1"/>
  <c r="BL384" i="20" a="1"/>
  <c r="BL384" i="20" s="1"/>
  <c r="BN386" i="20" a="1"/>
  <c r="BN386" i="20" s="1"/>
  <c r="BO387" i="20" a="1"/>
  <c r="BO387" i="20" s="1"/>
  <c r="BR390" i="20" a="1"/>
  <c r="BR390" i="20" s="1"/>
  <c r="BI381" i="20" a="1"/>
  <c r="BI381" i="20" s="1"/>
  <c r="BJ519" i="20" a="1"/>
  <c r="BJ519" i="20" s="1"/>
  <c r="AR202" i="25"/>
  <c r="BE376" i="20" a="1"/>
  <c r="BE376" i="20" s="1"/>
  <c r="BL556" i="20" a="1"/>
  <c r="BL556" i="20" s="1"/>
  <c r="AQ266" i="25"/>
  <c r="BG413" i="20" a="1"/>
  <c r="BG413" i="20" s="1"/>
  <c r="BK553" i="20" a="1"/>
  <c r="BK553" i="20" s="1"/>
  <c r="BJ554" i="20" a="1"/>
  <c r="BJ554" i="20" s="1"/>
  <c r="BE542" i="20" a="1"/>
  <c r="BE542" i="20" s="1"/>
  <c r="BK552" i="20" a="1"/>
  <c r="BK552" i="20" s="1"/>
  <c r="BG548" i="20" a="1"/>
  <c r="BG548" i="20" s="1"/>
  <c r="BJ550" i="20" a="1"/>
  <c r="BJ550" i="20" s="1"/>
  <c r="BL555" i="20" a="1"/>
  <c r="BL555" i="20" s="1"/>
  <c r="BE546" i="20" a="1"/>
  <c r="BE546" i="20" s="1"/>
  <c r="BG544" i="20" a="1"/>
  <c r="BG544" i="20" s="1"/>
  <c r="BE540" i="20" a="1"/>
  <c r="BE540" i="20" s="1"/>
  <c r="BK551" i="20" a="1"/>
  <c r="BK551" i="20" s="1"/>
  <c r="BF545" i="20" a="1"/>
  <c r="BF545" i="20" s="1"/>
  <c r="BD543" i="20" a="1"/>
  <c r="BD543" i="20" s="1"/>
  <c r="BH549" i="20" a="1"/>
  <c r="BH549" i="20" s="1"/>
  <c r="BF547" i="20" a="1"/>
  <c r="BF547" i="20" s="1"/>
  <c r="BG541" i="20" a="1"/>
  <c r="BG541" i="20" s="1"/>
  <c r="BB563" i="20"/>
  <c r="BF223" i="25"/>
  <c r="BG223" i="25" s="1"/>
  <c r="BH223" i="25" s="1"/>
  <c r="AZ396" i="20" a="1"/>
  <c r="AZ396" i="20" s="1"/>
  <c r="BE539" i="20" a="1"/>
  <c r="BE539" i="20" s="1"/>
  <c r="BM557" i="20" a="1"/>
  <c r="BM557" i="20" s="1"/>
  <c r="BP560" i="20" a="1"/>
  <c r="BP560" i="20" s="1"/>
  <c r="BN558" i="20" a="1"/>
  <c r="BN558" i="20" s="1"/>
  <c r="BR562" i="20" a="1"/>
  <c r="BR562" i="20" s="1"/>
  <c r="BO559" i="20" a="1"/>
  <c r="BO559" i="20" s="1"/>
  <c r="BQ561" i="20" a="1"/>
  <c r="BQ561" i="20" s="1"/>
  <c r="BE286" i="25"/>
  <c r="BF536" i="20" a="1"/>
  <c r="BF536" i="20" s="1"/>
  <c r="BB284" i="25"/>
  <c r="BE538" i="20" a="1"/>
  <c r="BE538" i="20" s="1"/>
  <c r="BB285" i="25"/>
  <c r="BD537" i="20" a="1"/>
  <c r="BD537" i="20" s="1"/>
  <c r="BF287" i="25"/>
  <c r="BG287" i="25" s="1"/>
  <c r="BF535" i="20" a="1"/>
  <c r="BF535" i="20" s="1"/>
  <c r="BF514" i="20" a="1"/>
  <c r="BF514" i="20" s="1"/>
  <c r="BH511" i="20" a="1"/>
  <c r="BH511" i="20" s="1"/>
  <c r="BG513" i="20" a="1"/>
  <c r="BG513" i="20" s="1"/>
  <c r="BI512" i="20" a="1"/>
  <c r="BI512" i="20" s="1"/>
  <c r="BD508" i="20" a="1"/>
  <c r="BD508" i="20" s="1"/>
  <c r="BE507" i="20" a="1"/>
  <c r="BE507" i="20" s="1"/>
  <c r="BE510" i="20" a="1"/>
  <c r="BE510" i="20" s="1"/>
  <c r="BI517" i="20" a="1"/>
  <c r="BI517" i="20" s="1"/>
  <c r="BG506" i="20" a="1"/>
  <c r="BG506" i="20" s="1"/>
  <c r="BJ516" i="20" a="1"/>
  <c r="BJ516" i="20" s="1"/>
  <c r="BO522" i="20" a="1"/>
  <c r="BO522" i="20" s="1"/>
  <c r="BL520" i="20" a="1"/>
  <c r="BL520" i="20" s="1"/>
  <c r="BF505" i="20" a="1"/>
  <c r="BF505" i="20" s="1"/>
  <c r="BG515" i="20" a="1"/>
  <c r="BG515" i="20" s="1"/>
  <c r="BF500" i="20" a="1"/>
  <c r="BF500" i="20" s="1"/>
  <c r="BE509" i="20" a="1"/>
  <c r="BE509" i="20" s="1"/>
  <c r="BM521" i="20" a="1"/>
  <c r="BM521" i="20" s="1"/>
  <c r="BK518" i="20" a="1"/>
  <c r="BK518" i="20" s="1"/>
  <c r="BB220" i="25"/>
  <c r="BB501" i="20" a="1"/>
  <c r="BB501" i="20" s="1"/>
  <c r="BB529" i="20" s="1"/>
  <c r="BC217" i="25"/>
  <c r="BF504" i="20" a="1"/>
  <c r="BF504" i="20" s="1"/>
  <c r="BC219" i="25"/>
  <c r="BD502" i="20" a="1"/>
  <c r="BD502" i="20" s="1"/>
  <c r="BC218" i="25"/>
  <c r="BE503" i="20" a="1"/>
  <c r="BE503" i="20" s="1"/>
  <c r="AT275" i="25"/>
  <c r="BA404" i="20" a="1"/>
  <c r="BA404" i="20" s="1"/>
  <c r="AQ265" i="25"/>
  <c r="BH414" i="20" a="1"/>
  <c r="BH414" i="20" s="1"/>
  <c r="BI415" i="20" a="1"/>
  <c r="BI415" i="20" s="1"/>
  <c r="BJ416" i="20" a="1"/>
  <c r="BJ416" i="20" s="1"/>
  <c r="BO421" i="20" a="1"/>
  <c r="BO421" i="20" s="1"/>
  <c r="BN420" i="20" a="1"/>
  <c r="BN420" i="20" s="1"/>
  <c r="BL418" i="20" a="1"/>
  <c r="BL418" i="20" s="1"/>
  <c r="BP422" i="20" a="1"/>
  <c r="BP422" i="20" s="1"/>
  <c r="BK417" i="20" a="1"/>
  <c r="BK417" i="20" s="1"/>
  <c r="BQ423" i="20" a="1"/>
  <c r="BQ423" i="20" s="1"/>
  <c r="BR424" i="20" a="1"/>
  <c r="BR424" i="20" s="1"/>
  <c r="BM419" i="20" a="1"/>
  <c r="BM419" i="20" s="1"/>
  <c r="BA281" i="25"/>
  <c r="BB398" i="20" a="1"/>
  <c r="BB398" i="20" s="1"/>
  <c r="AS269" i="25"/>
  <c r="BF410" i="20" a="1"/>
  <c r="BF410" i="20" s="1"/>
  <c r="AQ268" i="25"/>
  <c r="BE411" i="20" a="1"/>
  <c r="BE411" i="20" s="1"/>
  <c r="AX280" i="25"/>
  <c r="AZ399" i="20" a="1"/>
  <c r="AZ399" i="20" s="1"/>
  <c r="AT270" i="25"/>
  <c r="BF409" i="20" a="1"/>
  <c r="BF409" i="20" s="1"/>
  <c r="AT274" i="25"/>
  <c r="BB405" i="20" a="1"/>
  <c r="BB405" i="20" s="1"/>
  <c r="AU272" i="25"/>
  <c r="BE407" i="20" a="1"/>
  <c r="BE407" i="20" s="1"/>
  <c r="AR267" i="25"/>
  <c r="BG412" i="20" a="1"/>
  <c r="BG412" i="20" s="1"/>
  <c r="AT276" i="25"/>
  <c r="AZ403" i="20" a="1"/>
  <c r="AZ403" i="20" s="1"/>
  <c r="AX278" i="25"/>
  <c r="BB401" i="20" a="1"/>
  <c r="BB401" i="20" s="1"/>
  <c r="AZ282" i="25"/>
  <c r="AZ397" i="20" a="1"/>
  <c r="AZ397" i="20" s="1"/>
  <c r="AU271" i="25"/>
  <c r="BF408" i="20" a="1"/>
  <c r="BF408" i="20" s="1"/>
  <c r="AV277" i="25"/>
  <c r="BA402" i="20" a="1"/>
  <c r="BA402" i="20" s="1"/>
  <c r="AV279" i="25"/>
  <c r="AY400" i="20" a="1"/>
  <c r="AY400" i="20" s="1"/>
  <c r="AY425" i="20" s="1"/>
  <c r="AT273" i="25"/>
  <c r="BC406" i="20" a="1"/>
  <c r="BC406" i="20" s="1"/>
  <c r="BA283" i="25"/>
  <c r="BA362" i="20" a="1"/>
  <c r="BA362" i="20" s="1"/>
  <c r="AS206" i="25"/>
  <c r="BB372" i="20" a="1"/>
  <c r="BB372" i="20" s="1"/>
  <c r="AW212" i="25"/>
  <c r="AZ366" i="20" a="1"/>
  <c r="AZ366" i="20" s="1"/>
  <c r="AS200" i="25"/>
  <c r="BH378" i="20" a="1"/>
  <c r="BH378" i="20" s="1"/>
  <c r="AT203" i="25"/>
  <c r="BF375" i="20" a="1"/>
  <c r="BF375" i="20" s="1"/>
  <c r="AS207" i="25"/>
  <c r="BA371" i="20" a="1"/>
  <c r="BA371" i="20" s="1"/>
  <c r="AW213" i="25"/>
  <c r="AY365" i="20" a="1"/>
  <c r="AY365" i="20" s="1"/>
  <c r="AY391" i="20" s="1"/>
  <c r="AX210" i="25"/>
  <c r="BC368" i="20" a="1"/>
  <c r="BC368" i="20" s="1"/>
  <c r="AU208" i="25"/>
  <c r="BB370" i="20" a="1"/>
  <c r="BB370" i="20" s="1"/>
  <c r="AX209" i="25"/>
  <c r="BD369" i="20" a="1"/>
  <c r="BD369" i="20" s="1"/>
  <c r="AY214" i="25"/>
  <c r="AZ364" i="20" a="1"/>
  <c r="AZ364" i="20" s="1"/>
  <c r="AV211" i="25"/>
  <c r="AZ367" i="20" a="1"/>
  <c r="AZ367" i="20" s="1"/>
  <c r="AS204" i="25"/>
  <c r="BD374" i="20" a="1"/>
  <c r="BD374" i="20" s="1"/>
  <c r="BB215" i="25"/>
  <c r="BB363" i="20" a="1"/>
  <c r="BB363" i="20" s="1"/>
  <c r="AU205" i="25"/>
  <c r="BE373" i="20" a="1"/>
  <c r="BE373" i="20" s="1"/>
  <c r="AT199" i="25"/>
  <c r="BJ379" i="20" a="1"/>
  <c r="BJ379" i="20" s="1"/>
  <c r="AS201" i="25"/>
  <c r="BG377" i="20" a="1"/>
  <c r="BG377" i="20" s="1"/>
  <c r="BB216" i="25"/>
  <c r="BK131" i="31"/>
  <c r="BJ153" i="31"/>
  <c r="BI82" i="31"/>
  <c r="BI84" i="31" s="1"/>
  <c r="BI85" i="31" s="1"/>
  <c r="BI75" i="31"/>
  <c r="BK44" i="31"/>
  <c r="BJ66" i="31"/>
  <c r="BH203" i="31" a="1"/>
  <c r="BH203" i="31" s="1"/>
  <c r="BH86" i="31"/>
  <c r="CK141" i="31"/>
  <c r="CK143" i="31"/>
  <c r="CK110" i="31"/>
  <c r="CK109" i="31"/>
  <c r="CK140" i="31"/>
  <c r="CK142" i="31"/>
  <c r="CL95" i="31"/>
  <c r="BN486" i="20" a="1"/>
  <c r="BN486" i="20" s="1"/>
  <c r="BK487" i="20" a="1"/>
  <c r="BK487" i="20" s="1"/>
  <c r="BJ483" i="20" a="1"/>
  <c r="BJ483" i="20" s="1"/>
  <c r="BJ485" i="20" a="1"/>
  <c r="BJ485" i="20" s="1"/>
  <c r="BJ347" i="20" a="1"/>
  <c r="BJ347" i="20" s="1"/>
  <c r="BM350" i="20" a="1"/>
  <c r="BM350" i="20" s="1"/>
  <c r="BS356" i="20" a="1"/>
  <c r="BS356" i="20" s="1"/>
  <c r="BP353" i="20" a="1"/>
  <c r="BP353" i="20" s="1"/>
  <c r="BO352" i="20" a="1"/>
  <c r="BO352" i="20" s="1"/>
  <c r="BN351" i="20" a="1"/>
  <c r="BN351" i="20" s="1"/>
  <c r="BR355" i="20" a="1"/>
  <c r="BR355" i="20" s="1"/>
  <c r="BQ354" i="20" a="1"/>
  <c r="BQ354" i="20" s="1"/>
  <c r="BO490" i="20" a="1"/>
  <c r="BO490" i="20" s="1"/>
  <c r="BN489" i="20" a="1"/>
  <c r="BN489" i="20" s="1"/>
  <c r="BQ492" i="20" a="1"/>
  <c r="BQ492" i="20" s="1"/>
  <c r="BR493" i="20" a="1"/>
  <c r="BR493" i="20" s="1"/>
  <c r="BS494" i="20" a="1"/>
  <c r="BS494" i="20" s="1"/>
  <c r="BP491" i="20" a="1"/>
  <c r="BP491" i="20" s="1"/>
  <c r="BK484" i="20" a="1"/>
  <c r="BK484" i="20" s="1"/>
  <c r="BH482" i="20" a="1"/>
  <c r="BH482" i="20" s="1"/>
  <c r="BN488" i="20" a="1"/>
  <c r="BN488" i="20" s="1"/>
  <c r="BL349" i="20" a="1"/>
  <c r="BL349" i="20" s="1"/>
  <c r="BI346" i="20" a="1"/>
  <c r="BI346" i="20" s="1"/>
  <c r="AR133" i="25"/>
  <c r="BK348" i="20" a="1"/>
  <c r="BK348" i="20" s="1"/>
  <c r="BC495" i="20"/>
  <c r="AU136" i="25"/>
  <c r="BI343" i="20" a="1"/>
  <c r="BI343" i="20" s="1"/>
  <c r="BF473" i="20" a="1"/>
  <c r="BF473" i="20" s="1"/>
  <c r="BF475" i="20" a="1"/>
  <c r="BF475" i="20" s="1"/>
  <c r="BE474" i="20" a="1"/>
  <c r="BE474" i="20" s="1"/>
  <c r="BF477" i="20" a="1"/>
  <c r="BF477" i="20" s="1"/>
  <c r="BG478" i="20" a="1"/>
  <c r="BG478" i="20" s="1"/>
  <c r="BF481" i="20" a="1"/>
  <c r="BF481" i="20" s="1"/>
  <c r="BF157" i="25"/>
  <c r="BG157" i="25" s="1"/>
  <c r="BH157" i="25" s="1"/>
  <c r="BG476" i="20" a="1"/>
  <c r="BG476" i="20" s="1"/>
  <c r="BF471" i="20" a="1"/>
  <c r="BF471" i="20" s="1"/>
  <c r="BG479" i="20" a="1"/>
  <c r="BG479" i="20" s="1"/>
  <c r="BE480" i="20" a="1"/>
  <c r="BE480" i="20" s="1"/>
  <c r="BE472" i="20" a="1"/>
  <c r="BE472" i="20" s="1"/>
  <c r="BF156" i="25"/>
  <c r="BG156" i="25" s="1"/>
  <c r="BE466" i="20" a="1"/>
  <c r="BE466" i="20" s="1"/>
  <c r="BD154" i="25"/>
  <c r="BE468" i="20" a="1"/>
  <c r="BE468" i="20" s="1"/>
  <c r="BD155" i="25"/>
  <c r="BD467" i="20" a="1"/>
  <c r="BD467" i="20" s="1"/>
  <c r="BA152" i="25"/>
  <c r="BD470" i="20" a="1"/>
  <c r="BD470" i="20" s="1"/>
  <c r="BC153" i="25"/>
  <c r="BE469" i="20" a="1"/>
  <c r="BE469" i="20" s="1"/>
  <c r="AK357" i="20"/>
  <c r="AP495" i="20"/>
  <c r="AY357" i="20"/>
  <c r="AU143" i="25"/>
  <c r="BB336" i="20" a="1"/>
  <c r="BB336" i="20" s="1"/>
  <c r="AZ150" i="25"/>
  <c r="AZ329" i="20" a="1"/>
  <c r="AZ329" i="20" s="1"/>
  <c r="AZ149" i="25"/>
  <c r="BA330" i="20" a="1"/>
  <c r="BA330" i="20" s="1"/>
  <c r="AX147" i="25"/>
  <c r="BA332" i="20" a="1"/>
  <c r="BA332" i="20" s="1"/>
  <c r="AX148" i="25"/>
  <c r="AZ331" i="20" a="1"/>
  <c r="AZ331" i="20" s="1"/>
  <c r="AS134" i="25"/>
  <c r="BI345" i="20" a="1"/>
  <c r="BI345" i="20" s="1"/>
  <c r="AT138" i="25"/>
  <c r="BF341" i="20" a="1"/>
  <c r="BF341" i="20" s="1"/>
  <c r="AS140" i="25"/>
  <c r="BC339" i="20" a="1"/>
  <c r="BC339" i="20" s="1"/>
  <c r="AV145" i="25"/>
  <c r="BA334" i="20" a="1"/>
  <c r="BA334" i="20" s="1"/>
  <c r="AV144" i="25"/>
  <c r="BB335" i="20" a="1"/>
  <c r="BB335" i="20" s="1"/>
  <c r="AR141" i="25"/>
  <c r="BA338" i="20" a="1"/>
  <c r="BA338" i="20" s="1"/>
  <c r="AQ135" i="25"/>
  <c r="BF344" i="20" a="1"/>
  <c r="BF344" i="20" s="1"/>
  <c r="AX146" i="25"/>
  <c r="BB333" i="20" a="1"/>
  <c r="BB333" i="20" s="1"/>
  <c r="BB151" i="25"/>
  <c r="BA328" i="20" a="1"/>
  <c r="BA328" i="20" s="1"/>
  <c r="AT139" i="25"/>
  <c r="BE340" i="20" a="1"/>
  <c r="BE340" i="20" s="1"/>
  <c r="AR142" i="25"/>
  <c r="AZ337" i="20" a="1"/>
  <c r="AZ337" i="20" s="1"/>
  <c r="AR137" i="25"/>
  <c r="BE342" i="20" a="1"/>
  <c r="BE342" i="20" s="1"/>
  <c r="BH535" i="20" l="1" a="1"/>
  <c r="BH535" i="20" s="1"/>
  <c r="BH287" i="25"/>
  <c r="BI535" i="20" s="1" a="1"/>
  <c r="BI535" i="20" s="1"/>
  <c r="BG466" i="20" a="1"/>
  <c r="BG466" i="20" s="1"/>
  <c r="BH156" i="25"/>
  <c r="BH466" i="20" s="1" a="1"/>
  <c r="BH466" i="20" s="1"/>
  <c r="BM384" i="20" a="1"/>
  <c r="BM384" i="20" s="1"/>
  <c r="BO386" i="20" a="1"/>
  <c r="BO386" i="20" s="1"/>
  <c r="BR389" i="20" a="1"/>
  <c r="BR389" i="20" s="1"/>
  <c r="BI380" i="20" a="1"/>
  <c r="BI380" i="20" s="1"/>
  <c r="BS390" i="20" a="1"/>
  <c r="BS390" i="20" s="1"/>
  <c r="AR198" i="25"/>
  <c r="BN523" i="20" a="1"/>
  <c r="BN523" i="20" s="1"/>
  <c r="BJ381" i="20" a="1"/>
  <c r="BJ381" i="20" s="1"/>
  <c r="BO524" i="20" a="1"/>
  <c r="BO524" i="20" s="1"/>
  <c r="BN385" i="20" a="1"/>
  <c r="BN385" i="20" s="1"/>
  <c r="BP525" i="20" a="1"/>
  <c r="BP525" i="20" s="1"/>
  <c r="BP387" i="20" a="1"/>
  <c r="BP387" i="20" s="1"/>
  <c r="BS528" i="20" a="1"/>
  <c r="BS528" i="20" s="1"/>
  <c r="BQ388" i="20" a="1"/>
  <c r="BQ388" i="20" s="1"/>
  <c r="BR527" i="20" a="1"/>
  <c r="BR527" i="20" s="1"/>
  <c r="BK382" i="20" a="1"/>
  <c r="BK382" i="20" s="1"/>
  <c r="BQ526" i="20" a="1"/>
  <c r="BQ526" i="20" s="1"/>
  <c r="BL383" i="20" a="1"/>
  <c r="BL383" i="20" s="1"/>
  <c r="AS202" i="25"/>
  <c r="BF376" i="20" a="1"/>
  <c r="BF376" i="20" s="1"/>
  <c r="BK519" i="20" a="1"/>
  <c r="BK519" i="20" s="1"/>
  <c r="BM556" i="20" a="1"/>
  <c r="BM556" i="20" s="1"/>
  <c r="AR266" i="25"/>
  <c r="BH413" i="20" a="1"/>
  <c r="BH413" i="20" s="1"/>
  <c r="BL551" i="20" a="1"/>
  <c r="BL551" i="20" s="1"/>
  <c r="BH548" i="20" a="1"/>
  <c r="BH548" i="20" s="1"/>
  <c r="BG547" i="20" a="1"/>
  <c r="BG547" i="20" s="1"/>
  <c r="BF540" i="20" a="1"/>
  <c r="BF540" i="20" s="1"/>
  <c r="BL552" i="20" a="1"/>
  <c r="BL552" i="20" s="1"/>
  <c r="BI549" i="20" a="1"/>
  <c r="BI549" i="20" s="1"/>
  <c r="BH544" i="20" a="1"/>
  <c r="BH544" i="20" s="1"/>
  <c r="BF542" i="20" a="1"/>
  <c r="BF542" i="20" s="1"/>
  <c r="BG535" i="20" a="1"/>
  <c r="BG535" i="20" s="1"/>
  <c r="BE543" i="20" a="1"/>
  <c r="BE543" i="20" s="1"/>
  <c r="BF546" i="20" a="1"/>
  <c r="BF546" i="20" s="1"/>
  <c r="BK554" i="20" a="1"/>
  <c r="BK554" i="20" s="1"/>
  <c r="BM555" i="20" a="1"/>
  <c r="BM555" i="20" s="1"/>
  <c r="BL553" i="20" a="1"/>
  <c r="BL553" i="20" s="1"/>
  <c r="BG545" i="20" a="1"/>
  <c r="BG545" i="20" s="1"/>
  <c r="BK550" i="20" a="1"/>
  <c r="BK550" i="20" s="1"/>
  <c r="BH541" i="20" a="1"/>
  <c r="BH541" i="20" s="1"/>
  <c r="BC563" i="20"/>
  <c r="BC284" i="25"/>
  <c r="BF538" i="20" a="1"/>
  <c r="BF538" i="20" s="1"/>
  <c r="BN557" i="20" a="1"/>
  <c r="BN557" i="20" s="1"/>
  <c r="BQ560" i="20" a="1"/>
  <c r="BQ560" i="20" s="1"/>
  <c r="BO558" i="20" a="1"/>
  <c r="BO558" i="20" s="1"/>
  <c r="BS562" i="20" a="1"/>
  <c r="BS562" i="20" s="1"/>
  <c r="BP559" i="20" a="1"/>
  <c r="BP559" i="20" s="1"/>
  <c r="BR561" i="20" a="1"/>
  <c r="BR561" i="20" s="1"/>
  <c r="BF286" i="25"/>
  <c r="BG286" i="25" s="1"/>
  <c r="BG536" i="20" a="1"/>
  <c r="BG536" i="20" s="1"/>
  <c r="BA396" i="20" a="1"/>
  <c r="BA396" i="20" s="1"/>
  <c r="BF539" i="20" a="1"/>
  <c r="BF539" i="20" s="1"/>
  <c r="BC285" i="25"/>
  <c r="BE537" i="20" a="1"/>
  <c r="BE537" i="20" s="1"/>
  <c r="BF507" i="20" a="1"/>
  <c r="BF507" i="20" s="1"/>
  <c r="BP522" i="20" a="1"/>
  <c r="BP522" i="20" s="1"/>
  <c r="BJ512" i="20" a="1"/>
  <c r="BJ512" i="20" s="1"/>
  <c r="BN521" i="20" a="1"/>
  <c r="BN521" i="20" s="1"/>
  <c r="BL518" i="20" a="1"/>
  <c r="BL518" i="20" s="1"/>
  <c r="BK516" i="20" a="1"/>
  <c r="BK516" i="20" s="1"/>
  <c r="BH513" i="20" a="1"/>
  <c r="BH513" i="20" s="1"/>
  <c r="BF509" i="20" a="1"/>
  <c r="BF509" i="20" s="1"/>
  <c r="BM520" i="20" a="1"/>
  <c r="BM520" i="20" s="1"/>
  <c r="BH506" i="20" a="1"/>
  <c r="BH506" i="20" s="1"/>
  <c r="BI511" i="20" a="1"/>
  <c r="BI511" i="20" s="1"/>
  <c r="BJ517" i="20" a="1"/>
  <c r="BJ517" i="20" s="1"/>
  <c r="BE508" i="20" a="1"/>
  <c r="BE508" i="20" s="1"/>
  <c r="BH515" i="20" a="1"/>
  <c r="BH515" i="20" s="1"/>
  <c r="BG505" i="20" a="1"/>
  <c r="BG505" i="20" s="1"/>
  <c r="BF510" i="20" a="1"/>
  <c r="BF510" i="20" s="1"/>
  <c r="BG514" i="20" a="1"/>
  <c r="BG514" i="20" s="1"/>
  <c r="BD219" i="25"/>
  <c r="BE502" i="20" a="1"/>
  <c r="BE502" i="20" s="1"/>
  <c r="BD217" i="25"/>
  <c r="BG504" i="20" a="1"/>
  <c r="BG504" i="20" s="1"/>
  <c r="BD218" i="25"/>
  <c r="BF503" i="20" a="1"/>
  <c r="BF503" i="20" s="1"/>
  <c r="BC220" i="25"/>
  <c r="BC501" i="20" a="1"/>
  <c r="BC501" i="20" s="1"/>
  <c r="BC529" i="20" s="1"/>
  <c r="BA282" i="25"/>
  <c r="BA397" i="20" a="1"/>
  <c r="BA397" i="20" s="1"/>
  <c r="AU270" i="25"/>
  <c r="BG409" i="20" a="1"/>
  <c r="BG409" i="20" s="1"/>
  <c r="AU273" i="25"/>
  <c r="BD406" i="20" a="1"/>
  <c r="BD406" i="20" s="1"/>
  <c r="AY278" i="25"/>
  <c r="BC401" i="20" a="1"/>
  <c r="BC401" i="20" s="1"/>
  <c r="AY280" i="25"/>
  <c r="BA399" i="20" a="1"/>
  <c r="BA399" i="20" s="1"/>
  <c r="AW279" i="25"/>
  <c r="AZ400" i="20" a="1"/>
  <c r="AZ400" i="20" s="1"/>
  <c r="AZ425" i="20" s="1"/>
  <c r="AU276" i="25"/>
  <c r="BA403" i="20" a="1"/>
  <c r="BA403" i="20" s="1"/>
  <c r="AR268" i="25"/>
  <c r="BF411" i="20" a="1"/>
  <c r="BF411" i="20" s="1"/>
  <c r="AS267" i="25"/>
  <c r="BH412" i="20" a="1"/>
  <c r="BH412" i="20" s="1"/>
  <c r="AT269" i="25"/>
  <c r="BG410" i="20" a="1"/>
  <c r="BG410" i="20" s="1"/>
  <c r="AW277" i="25"/>
  <c r="BB402" i="20" a="1"/>
  <c r="BB402" i="20" s="1"/>
  <c r="AV272" i="25"/>
  <c r="BF407" i="20" a="1"/>
  <c r="BF407" i="20" s="1"/>
  <c r="BC398" i="20" a="1"/>
  <c r="BC398" i="20" s="1"/>
  <c r="BB281" i="25"/>
  <c r="AR265" i="25"/>
  <c r="BI414" i="20" a="1"/>
  <c r="BI414" i="20" s="1"/>
  <c r="BO420" i="20" a="1"/>
  <c r="BO420" i="20" s="1"/>
  <c r="BM418" i="20" a="1"/>
  <c r="BM418" i="20" s="1"/>
  <c r="BQ422" i="20" a="1"/>
  <c r="BQ422" i="20" s="1"/>
  <c r="BP421" i="20" a="1"/>
  <c r="BP421" i="20" s="1"/>
  <c r="BJ415" i="20" a="1"/>
  <c r="BJ415" i="20" s="1"/>
  <c r="BL417" i="20" a="1"/>
  <c r="BL417" i="20" s="1"/>
  <c r="BR423" i="20" a="1"/>
  <c r="BR423" i="20" s="1"/>
  <c r="BS424" i="20" a="1"/>
  <c r="BS424" i="20" s="1"/>
  <c r="BK416" i="20" a="1"/>
  <c r="BK416" i="20" s="1"/>
  <c r="BN419" i="20" a="1"/>
  <c r="BN419" i="20" s="1"/>
  <c r="AV271" i="25"/>
  <c r="BG408" i="20" a="1"/>
  <c r="BG408" i="20" s="1"/>
  <c r="AU274" i="25"/>
  <c r="BC405" i="20" a="1"/>
  <c r="BC405" i="20" s="1"/>
  <c r="AU275" i="25"/>
  <c r="BB404" i="20" a="1"/>
  <c r="BB404" i="20" s="1"/>
  <c r="BB283" i="25"/>
  <c r="BB362" i="20" a="1"/>
  <c r="BB362" i="20" s="1"/>
  <c r="AW211" i="25"/>
  <c r="BA367" i="20" a="1"/>
  <c r="BA367" i="20" s="1"/>
  <c r="AT207" i="25"/>
  <c r="BB371" i="20" a="1"/>
  <c r="BB371" i="20" s="1"/>
  <c r="AT201" i="25"/>
  <c r="BH377" i="20" a="1"/>
  <c r="BH377" i="20" s="1"/>
  <c r="AZ214" i="25"/>
  <c r="BA364" i="20" a="1"/>
  <c r="BA364" i="20" s="1"/>
  <c r="AU203" i="25"/>
  <c r="BG375" i="20" a="1"/>
  <c r="BG375" i="20" s="1"/>
  <c r="AU199" i="25"/>
  <c r="BK379" i="20" a="1"/>
  <c r="BK379" i="20" s="1"/>
  <c r="AY209" i="25"/>
  <c r="BE369" i="20" a="1"/>
  <c r="BE369" i="20" s="1"/>
  <c r="AT200" i="25"/>
  <c r="BI378" i="20" a="1"/>
  <c r="BI378" i="20" s="1"/>
  <c r="AV205" i="25"/>
  <c r="BF373" i="20" a="1"/>
  <c r="BF373" i="20" s="1"/>
  <c r="AV208" i="25"/>
  <c r="BC370" i="20" a="1"/>
  <c r="BC370" i="20" s="1"/>
  <c r="AX212" i="25"/>
  <c r="BA366" i="20" a="1"/>
  <c r="BA366" i="20" s="1"/>
  <c r="BC215" i="25"/>
  <c r="BC363" i="20" a="1"/>
  <c r="BC363" i="20" s="1"/>
  <c r="AY210" i="25"/>
  <c r="BD368" i="20" a="1"/>
  <c r="BD368" i="20" s="1"/>
  <c r="AT204" i="25"/>
  <c r="BE374" i="20" a="1"/>
  <c r="BE374" i="20" s="1"/>
  <c r="AX213" i="25"/>
  <c r="AZ365" i="20" a="1"/>
  <c r="AZ365" i="20" s="1"/>
  <c r="AZ391" i="20" s="1"/>
  <c r="AT206" i="25"/>
  <c r="BC372" i="20" a="1"/>
  <c r="BC372" i="20" s="1"/>
  <c r="BC216" i="25"/>
  <c r="BL131" i="31"/>
  <c r="BK153" i="31"/>
  <c r="BJ82" i="31"/>
  <c r="BJ84" i="31" s="1"/>
  <c r="BJ85" i="31" s="1"/>
  <c r="BJ75" i="31"/>
  <c r="BL44" i="31"/>
  <c r="BK66" i="31"/>
  <c r="BI203" i="31" a="1"/>
  <c r="BI203" i="31" s="1"/>
  <c r="BI86" i="31"/>
  <c r="CL109" i="31"/>
  <c r="CL110" i="31"/>
  <c r="CL140" i="31"/>
  <c r="CL142" i="31"/>
  <c r="CL141" i="31"/>
  <c r="CL143" i="31"/>
  <c r="CM95" i="31"/>
  <c r="BK483" i="20" a="1"/>
  <c r="BK483" i="20" s="1"/>
  <c r="BL487" i="20" a="1"/>
  <c r="BL487" i="20" s="1"/>
  <c r="BI482" i="20" a="1"/>
  <c r="BI482" i="20" s="1"/>
  <c r="AS133" i="25"/>
  <c r="BN350" i="20" a="1"/>
  <c r="BN350" i="20" s="1"/>
  <c r="BP352" i="20" a="1"/>
  <c r="BP352" i="20" s="1"/>
  <c r="BO351" i="20" a="1"/>
  <c r="BO351" i="20" s="1"/>
  <c r="BT356" i="20" a="1"/>
  <c r="BT356" i="20" s="1"/>
  <c r="BS355" i="20" a="1"/>
  <c r="BS355" i="20" s="1"/>
  <c r="BR354" i="20" a="1"/>
  <c r="BR354" i="20" s="1"/>
  <c r="BQ353" i="20" a="1"/>
  <c r="BQ353" i="20" s="1"/>
  <c r="BM349" i="20" a="1"/>
  <c r="BM349" i="20" s="1"/>
  <c r="BP490" i="20" a="1"/>
  <c r="BP490" i="20" s="1"/>
  <c r="BO489" i="20" a="1"/>
  <c r="BO489" i="20" s="1"/>
  <c r="BR492" i="20" a="1"/>
  <c r="BR492" i="20" s="1"/>
  <c r="BS493" i="20" a="1"/>
  <c r="BS493" i="20" s="1"/>
  <c r="BT494" i="20" a="1"/>
  <c r="BT494" i="20" s="1"/>
  <c r="BQ491" i="20" a="1"/>
  <c r="BQ491" i="20" s="1"/>
  <c r="BH478" i="20" a="1"/>
  <c r="BH478" i="20" s="1"/>
  <c r="BO488" i="20" a="1"/>
  <c r="BO488" i="20" s="1"/>
  <c r="BL484" i="20" a="1"/>
  <c r="BL484" i="20" s="1"/>
  <c r="BK485" i="20" a="1"/>
  <c r="BK485" i="20" s="1"/>
  <c r="BH476" i="20" a="1"/>
  <c r="BH476" i="20" s="1"/>
  <c r="BH479" i="20" a="1"/>
  <c r="BH479" i="20" s="1"/>
  <c r="BO486" i="20" a="1"/>
  <c r="BO486" i="20" s="1"/>
  <c r="BL348" i="20" a="1"/>
  <c r="BL348" i="20" s="1"/>
  <c r="BK347" i="20" a="1"/>
  <c r="BK347" i="20" s="1"/>
  <c r="BJ346" i="20" a="1"/>
  <c r="BJ346" i="20" s="1"/>
  <c r="AV136" i="25"/>
  <c r="BJ343" i="20" a="1"/>
  <c r="BJ343" i="20" s="1"/>
  <c r="BG481" i="20" a="1"/>
  <c r="BG481" i="20" s="1"/>
  <c r="BF474" i="20" a="1"/>
  <c r="BF474" i="20" s="1"/>
  <c r="BG475" i="20" a="1"/>
  <c r="BG475" i="20" s="1"/>
  <c r="BG471" i="20" a="1"/>
  <c r="BG471" i="20" s="1"/>
  <c r="BG477" i="20" a="1"/>
  <c r="BG477" i="20" s="1"/>
  <c r="BG473" i="20" a="1"/>
  <c r="BG473" i="20" s="1"/>
  <c r="BF466" i="20" a="1"/>
  <c r="BF466" i="20" s="1"/>
  <c r="BF480" i="20" a="1"/>
  <c r="BF480" i="20" s="1"/>
  <c r="BF472" i="20" a="1"/>
  <c r="BF472" i="20" s="1"/>
  <c r="BD495" i="20"/>
  <c r="BB152" i="25"/>
  <c r="BE470" i="20" a="1"/>
  <c r="BE470" i="20" s="1"/>
  <c r="BE155" i="25"/>
  <c r="BE467" i="20" a="1"/>
  <c r="BE467" i="20" s="1"/>
  <c r="BE154" i="25"/>
  <c r="BF468" i="20" a="1"/>
  <c r="BF468" i="20" s="1"/>
  <c r="BD153" i="25"/>
  <c r="BF469" i="20" a="1"/>
  <c r="BF469" i="20" s="1"/>
  <c r="AL357" i="20"/>
  <c r="AQ495" i="20"/>
  <c r="AZ357" i="20"/>
  <c r="AW144" i="25"/>
  <c r="BC335" i="20" a="1"/>
  <c r="BC335" i="20" s="1"/>
  <c r="AY146" i="25"/>
  <c r="BC333" i="20" a="1"/>
  <c r="BC333" i="20" s="1"/>
  <c r="AY147" i="25"/>
  <c r="BB332" i="20" a="1"/>
  <c r="BB332" i="20" s="1"/>
  <c r="AW145" i="25"/>
  <c r="BB334" i="20" a="1"/>
  <c r="BB334" i="20" s="1"/>
  <c r="BA149" i="25"/>
  <c r="BB330" i="20" a="1"/>
  <c r="BB330" i="20" s="1"/>
  <c r="BC151" i="25"/>
  <c r="BB328" i="20" a="1"/>
  <c r="BB328" i="20" s="1"/>
  <c r="AR135" i="25"/>
  <c r="BG344" i="20" a="1"/>
  <c r="BG344" i="20" s="1"/>
  <c r="AT134" i="25"/>
  <c r="BJ345" i="20" a="1"/>
  <c r="BJ345" i="20" s="1"/>
  <c r="AT140" i="25"/>
  <c r="BD339" i="20" a="1"/>
  <c r="BD339" i="20" s="1"/>
  <c r="BA150" i="25"/>
  <c r="BA329" i="20" a="1"/>
  <c r="BA329" i="20" s="1"/>
  <c r="AS142" i="25"/>
  <c r="BA337" i="20" a="1"/>
  <c r="BA337" i="20" s="1"/>
  <c r="AU139" i="25"/>
  <c r="BF340" i="20" a="1"/>
  <c r="BF340" i="20" s="1"/>
  <c r="AS141" i="25"/>
  <c r="BB338" i="20" a="1"/>
  <c r="BB338" i="20" s="1"/>
  <c r="AS137" i="25"/>
  <c r="BF342" i="20" a="1"/>
  <c r="BF342" i="20" s="1"/>
  <c r="AU138" i="25"/>
  <c r="BG341" i="20" a="1"/>
  <c r="BG341" i="20" s="1"/>
  <c r="AY148" i="25"/>
  <c r="BA331" i="20" a="1"/>
  <c r="BA331" i="20" s="1"/>
  <c r="AV143" i="25"/>
  <c r="BC336" i="20" a="1"/>
  <c r="BC336" i="20" s="1"/>
  <c r="BI536" i="20" l="1" a="1"/>
  <c r="BI536" i="20" s="1"/>
  <c r="BH286" i="25"/>
  <c r="BJ536" i="20" s="1" a="1"/>
  <c r="BJ536" i="20" s="1"/>
  <c r="BO385" i="20" a="1"/>
  <c r="BO385" i="20" s="1"/>
  <c r="BP386" i="20" a="1"/>
  <c r="BP386" i="20" s="1"/>
  <c r="BQ387" i="20" a="1"/>
  <c r="BQ387" i="20" s="1"/>
  <c r="BT390" i="20" a="1"/>
  <c r="BT390" i="20" s="1"/>
  <c r="BR388" i="20" a="1"/>
  <c r="BR388" i="20" s="1"/>
  <c r="BM383" i="20" a="1"/>
  <c r="BM383" i="20" s="1"/>
  <c r="BQ525" i="20" a="1"/>
  <c r="BQ525" i="20" s="1"/>
  <c r="BS389" i="20" a="1"/>
  <c r="BS389" i="20" s="1"/>
  <c r="BP524" i="20" a="1"/>
  <c r="BP524" i="20" s="1"/>
  <c r="BJ380" i="20" a="1"/>
  <c r="BJ380" i="20" s="1"/>
  <c r="BO523" i="20" a="1"/>
  <c r="BO523" i="20" s="1"/>
  <c r="AS198" i="25"/>
  <c r="BT528" i="20" a="1"/>
  <c r="BT528" i="20" s="1"/>
  <c r="BL382" i="20" a="1"/>
  <c r="BL382" i="20" s="1"/>
  <c r="BS527" i="20" a="1"/>
  <c r="BS527" i="20" s="1"/>
  <c r="BK381" i="20" a="1"/>
  <c r="BK381" i="20" s="1"/>
  <c r="BR526" i="20" a="1"/>
  <c r="BR526" i="20" s="1"/>
  <c r="BN384" i="20" a="1"/>
  <c r="BN384" i="20" s="1"/>
  <c r="BL519" i="20" a="1"/>
  <c r="BL519" i="20" s="1"/>
  <c r="AT202" i="25"/>
  <c r="BG376" i="20" a="1"/>
  <c r="BG376" i="20" s="1"/>
  <c r="BN556" i="20" a="1"/>
  <c r="BN556" i="20" s="1"/>
  <c r="AS266" i="25"/>
  <c r="BI413" i="20" a="1"/>
  <c r="BI413" i="20" s="1"/>
  <c r="BM551" i="20" a="1"/>
  <c r="BM551" i="20" s="1"/>
  <c r="BJ549" i="20" a="1"/>
  <c r="BJ549" i="20" s="1"/>
  <c r="BI541" i="20" a="1"/>
  <c r="BI541" i="20" s="1"/>
  <c r="BL554" i="20" a="1"/>
  <c r="BL554" i="20" s="1"/>
  <c r="BM552" i="20" a="1"/>
  <c r="BM552" i="20" s="1"/>
  <c r="BL550" i="20" a="1"/>
  <c r="BL550" i="20" s="1"/>
  <c r="BG546" i="20" a="1"/>
  <c r="BG546" i="20" s="1"/>
  <c r="BG540" i="20" a="1"/>
  <c r="BG540" i="20" s="1"/>
  <c r="BH545" i="20" a="1"/>
  <c r="BH545" i="20" s="1"/>
  <c r="BF543" i="20" a="1"/>
  <c r="BF543" i="20" s="1"/>
  <c r="BH547" i="20" a="1"/>
  <c r="BH547" i="20" s="1"/>
  <c r="BM553" i="20" a="1"/>
  <c r="BM553" i="20" s="1"/>
  <c r="BG542" i="20" a="1"/>
  <c r="BG542" i="20" s="1"/>
  <c r="BI548" i="20" a="1"/>
  <c r="BI548" i="20" s="1"/>
  <c r="BN555" i="20" a="1"/>
  <c r="BN555" i="20" s="1"/>
  <c r="BI544" i="20" a="1"/>
  <c r="BI544" i="20" s="1"/>
  <c r="BH536" i="20" a="1"/>
  <c r="BH536" i="20" s="1"/>
  <c r="BD563" i="20"/>
  <c r="BQ559" i="20" a="1"/>
  <c r="BQ559" i="20" s="1"/>
  <c r="BO557" i="20" a="1"/>
  <c r="BO557" i="20" s="1"/>
  <c r="BR560" i="20" a="1"/>
  <c r="BR560" i="20" s="1"/>
  <c r="BS561" i="20" a="1"/>
  <c r="BS561" i="20" s="1"/>
  <c r="BP558" i="20" a="1"/>
  <c r="BP558" i="20" s="1"/>
  <c r="BT562" i="20" a="1"/>
  <c r="BT562" i="20" s="1"/>
  <c r="BB396" i="20" a="1"/>
  <c r="BB396" i="20" s="1"/>
  <c r="BG539" i="20" a="1"/>
  <c r="BG539" i="20" s="1"/>
  <c r="BD285" i="25"/>
  <c r="BF537" i="20" a="1"/>
  <c r="BF537" i="20" s="1"/>
  <c r="BD284" i="25"/>
  <c r="BG538" i="20" a="1"/>
  <c r="BG538" i="20" s="1"/>
  <c r="BI515" i="20" a="1"/>
  <c r="BI515" i="20" s="1"/>
  <c r="BF508" i="20" a="1"/>
  <c r="BF508" i="20" s="1"/>
  <c r="BN520" i="20" a="1"/>
  <c r="BN520" i="20" s="1"/>
  <c r="BO521" i="20" a="1"/>
  <c r="BO521" i="20" s="1"/>
  <c r="BH514" i="20" a="1"/>
  <c r="BH514" i="20" s="1"/>
  <c r="BI513" i="20" a="1"/>
  <c r="BI513" i="20" s="1"/>
  <c r="BM518" i="20" a="1"/>
  <c r="BM518" i="20" s="1"/>
  <c r="BK517" i="20" a="1"/>
  <c r="BK517" i="20" s="1"/>
  <c r="BJ511" i="20" a="1"/>
  <c r="BJ511" i="20" s="1"/>
  <c r="BK512" i="20" a="1"/>
  <c r="BK512" i="20" s="1"/>
  <c r="BG510" i="20" a="1"/>
  <c r="BG510" i="20" s="1"/>
  <c r="BG509" i="20" a="1"/>
  <c r="BG509" i="20" s="1"/>
  <c r="BG507" i="20" a="1"/>
  <c r="BG507" i="20" s="1"/>
  <c r="BL516" i="20" a="1"/>
  <c r="BL516" i="20" s="1"/>
  <c r="BH505" i="20" a="1"/>
  <c r="BH505" i="20" s="1"/>
  <c r="BI506" i="20" a="1"/>
  <c r="BI506" i="20" s="1"/>
  <c r="BQ522" i="20" a="1"/>
  <c r="BQ522" i="20" s="1"/>
  <c r="BE218" i="25"/>
  <c r="BG503" i="20" a="1"/>
  <c r="BG503" i="20" s="1"/>
  <c r="BH504" i="20" a="1"/>
  <c r="BH504" i="20" s="1"/>
  <c r="BE217" i="25"/>
  <c r="BD220" i="25"/>
  <c r="BD501" i="20" a="1"/>
  <c r="BD501" i="20" s="1"/>
  <c r="BD529" i="20" s="1"/>
  <c r="BE219" i="25"/>
  <c r="BF502" i="20" a="1"/>
  <c r="BF502" i="20" s="1"/>
  <c r="AX277" i="25"/>
  <c r="BC402" i="20" a="1"/>
  <c r="BC402" i="20" s="1"/>
  <c r="AX279" i="25"/>
  <c r="BA400" i="20" a="1"/>
  <c r="BA400" i="20" s="1"/>
  <c r="BA425" i="20" s="1"/>
  <c r="AV275" i="25"/>
  <c r="BC404" i="20" a="1"/>
  <c r="BC404" i="20" s="1"/>
  <c r="AU269" i="25"/>
  <c r="BH410" i="20" a="1"/>
  <c r="BH410" i="20" s="1"/>
  <c r="AZ280" i="25"/>
  <c r="BB399" i="20" a="1"/>
  <c r="BB399" i="20" s="1"/>
  <c r="AV274" i="25"/>
  <c r="BD405" i="20" a="1"/>
  <c r="BD405" i="20" s="1"/>
  <c r="AT267" i="25"/>
  <c r="BI412" i="20" a="1"/>
  <c r="BI412" i="20" s="1"/>
  <c r="AZ278" i="25"/>
  <c r="BD401" i="20" a="1"/>
  <c r="BD401" i="20" s="1"/>
  <c r="AW271" i="25"/>
  <c r="BH408" i="20" a="1"/>
  <c r="BH408" i="20" s="1"/>
  <c r="AS265" i="25"/>
  <c r="BL416" i="20" a="1"/>
  <c r="BL416" i="20" s="1"/>
  <c r="BK415" i="20" a="1"/>
  <c r="BK415" i="20" s="1"/>
  <c r="BM417" i="20" a="1"/>
  <c r="BM417" i="20" s="1"/>
  <c r="BJ414" i="20" a="1"/>
  <c r="BJ414" i="20" s="1"/>
  <c r="BO419" i="20" a="1"/>
  <c r="BO419" i="20" s="1"/>
  <c r="BT424" i="20" a="1"/>
  <c r="BT424" i="20" s="1"/>
  <c r="BP420" i="20" a="1"/>
  <c r="BP420" i="20" s="1"/>
  <c r="BN418" i="20" a="1"/>
  <c r="BN418" i="20" s="1"/>
  <c r="BR422" i="20" a="1"/>
  <c r="BR422" i="20" s="1"/>
  <c r="BQ421" i="20" a="1"/>
  <c r="BQ421" i="20" s="1"/>
  <c r="BS423" i="20" a="1"/>
  <c r="BS423" i="20" s="1"/>
  <c r="AV273" i="25"/>
  <c r="BE406" i="20" a="1"/>
  <c r="BE406" i="20" s="1"/>
  <c r="BC281" i="25"/>
  <c r="BD398" i="20" a="1"/>
  <c r="BD398" i="20" s="1"/>
  <c r="AS268" i="25"/>
  <c r="BG411" i="20" a="1"/>
  <c r="BG411" i="20" s="1"/>
  <c r="AV270" i="25"/>
  <c r="BH409" i="20" a="1"/>
  <c r="BH409" i="20" s="1"/>
  <c r="AW272" i="25"/>
  <c r="BG407" i="20" a="1"/>
  <c r="BG407" i="20" s="1"/>
  <c r="AV276" i="25"/>
  <c r="BB403" i="20" a="1"/>
  <c r="BB403" i="20" s="1"/>
  <c r="BB282" i="25"/>
  <c r="BB397" i="20" a="1"/>
  <c r="BB397" i="20" s="1"/>
  <c r="BC283" i="25"/>
  <c r="BC362" i="20" a="1"/>
  <c r="BC362" i="20" s="1"/>
  <c r="BD215" i="25"/>
  <c r="BD363" i="20" a="1"/>
  <c r="BD363" i="20" s="1"/>
  <c r="AU206" i="25"/>
  <c r="BD372" i="20" a="1"/>
  <c r="BD372" i="20" s="1"/>
  <c r="AY212" i="25"/>
  <c r="BB366" i="20" a="1"/>
  <c r="BB366" i="20" s="1"/>
  <c r="AV203" i="25"/>
  <c r="BH375" i="20" a="1"/>
  <c r="BH375" i="20" s="1"/>
  <c r="AV199" i="25"/>
  <c r="BL379" i="20" a="1"/>
  <c r="BL379" i="20" s="1"/>
  <c r="AY213" i="25"/>
  <c r="BA365" i="20" a="1"/>
  <c r="BA365" i="20" s="1"/>
  <c r="BA391" i="20" s="1"/>
  <c r="AW208" i="25"/>
  <c r="BD370" i="20" a="1"/>
  <c r="BD370" i="20" s="1"/>
  <c r="BA214" i="25"/>
  <c r="BB364" i="20" a="1"/>
  <c r="BB364" i="20" s="1"/>
  <c r="AU204" i="25"/>
  <c r="BF374" i="20" a="1"/>
  <c r="BF374" i="20" s="1"/>
  <c r="AW205" i="25"/>
  <c r="BG373" i="20" a="1"/>
  <c r="BG373" i="20" s="1"/>
  <c r="AU201" i="25"/>
  <c r="BI377" i="20" a="1"/>
  <c r="BI377" i="20" s="1"/>
  <c r="AU200" i="25"/>
  <c r="BJ378" i="20" a="1"/>
  <c r="BJ378" i="20" s="1"/>
  <c r="AU207" i="25"/>
  <c r="BC371" i="20" a="1"/>
  <c r="BC371" i="20" s="1"/>
  <c r="AZ210" i="25"/>
  <c r="BE368" i="20" a="1"/>
  <c r="BE368" i="20" s="1"/>
  <c r="AZ209" i="25"/>
  <c r="BF369" i="20" a="1"/>
  <c r="BF369" i="20" s="1"/>
  <c r="AX211" i="25"/>
  <c r="BB367" i="20" a="1"/>
  <c r="BB367" i="20" s="1"/>
  <c r="BD216" i="25"/>
  <c r="BK346" i="20" a="1"/>
  <c r="BK346" i="20" s="1"/>
  <c r="BM131" i="31"/>
  <c r="BL153" i="31"/>
  <c r="BK82" i="31"/>
  <c r="BK84" i="31" s="1"/>
  <c r="BK85" i="31" s="1"/>
  <c r="BK75" i="31"/>
  <c r="BM44" i="31"/>
  <c r="BL66" i="31"/>
  <c r="BJ203" i="31" a="1"/>
  <c r="BJ203" i="31" s="1"/>
  <c r="BJ86" i="31"/>
  <c r="CM141" i="31"/>
  <c r="CM143" i="31"/>
  <c r="CM109" i="31"/>
  <c r="CM110" i="31"/>
  <c r="CM140" i="31"/>
  <c r="CM142" i="31"/>
  <c r="CN95" i="31"/>
  <c r="AT133" i="25"/>
  <c r="BL347" i="20" a="1"/>
  <c r="BL347" i="20" s="1"/>
  <c r="BJ482" i="20" a="1"/>
  <c r="BJ482" i="20" s="1"/>
  <c r="BH473" i="20" a="1"/>
  <c r="BH473" i="20" s="1"/>
  <c r="BM484" i="20" a="1"/>
  <c r="BM484" i="20" s="1"/>
  <c r="BP486" i="20" a="1"/>
  <c r="BP486" i="20" s="1"/>
  <c r="BN349" i="20" a="1"/>
  <c r="BN349" i="20" s="1"/>
  <c r="BS354" i="20" a="1"/>
  <c r="BS354" i="20" s="1"/>
  <c r="BP351" i="20" a="1"/>
  <c r="BP351" i="20" s="1"/>
  <c r="BM348" i="20" a="1"/>
  <c r="BM348" i="20" s="1"/>
  <c r="BR353" i="20" a="1"/>
  <c r="BR353" i="20" s="1"/>
  <c r="BQ352" i="20" a="1"/>
  <c r="BQ352" i="20" s="1"/>
  <c r="BO350" i="20" a="1"/>
  <c r="BO350" i="20" s="1"/>
  <c r="BU356" i="20" a="1"/>
  <c r="BU356" i="20" s="1"/>
  <c r="BS492" i="20" a="1"/>
  <c r="BS492" i="20" s="1"/>
  <c r="BT493" i="20" a="1"/>
  <c r="BT493" i="20" s="1"/>
  <c r="BU494" i="20" a="1"/>
  <c r="BU494" i="20" s="1"/>
  <c r="BT355" i="20" a="1"/>
  <c r="BT355" i="20" s="1"/>
  <c r="BR491" i="20" a="1"/>
  <c r="BR491" i="20" s="1"/>
  <c r="BQ490" i="20" a="1"/>
  <c r="BQ490" i="20" s="1"/>
  <c r="BP489" i="20" a="1"/>
  <c r="BP489" i="20" s="1"/>
  <c r="BP488" i="20" a="1"/>
  <c r="BP488" i="20" s="1"/>
  <c r="BH477" i="20" a="1"/>
  <c r="BH477" i="20" s="1"/>
  <c r="BL485" i="20" a="1"/>
  <c r="BL485" i="20" s="1"/>
  <c r="BM487" i="20" a="1"/>
  <c r="BM487" i="20" s="1"/>
  <c r="BH475" i="20" a="1"/>
  <c r="BH475" i="20" s="1"/>
  <c r="BI479" i="20" a="1"/>
  <c r="BI479" i="20" s="1"/>
  <c r="BI476" i="20" a="1"/>
  <c r="BI476" i="20" s="1"/>
  <c r="BH481" i="20" a="1"/>
  <c r="BH481" i="20" s="1"/>
  <c r="BH471" i="20" a="1"/>
  <c r="BH471" i="20" s="1"/>
  <c r="BL483" i="20" a="1"/>
  <c r="BL483" i="20" s="1"/>
  <c r="BI478" i="20" a="1"/>
  <c r="BI478" i="20" s="1"/>
  <c r="AW136" i="25"/>
  <c r="BK343" i="20" a="1"/>
  <c r="BK343" i="20" s="1"/>
  <c r="BG480" i="20" a="1"/>
  <c r="BG480" i="20" s="1"/>
  <c r="BG472" i="20" a="1"/>
  <c r="BG472" i="20" s="1"/>
  <c r="BG474" i="20" a="1"/>
  <c r="BG474" i="20" s="1"/>
  <c r="BE495" i="20"/>
  <c r="BE153" i="25"/>
  <c r="BG469" i="20" a="1"/>
  <c r="BG469" i="20" s="1"/>
  <c r="BF154" i="25"/>
  <c r="BG154" i="25" s="1"/>
  <c r="BG468" i="20" a="1"/>
  <c r="BG468" i="20" s="1"/>
  <c r="BF155" i="25"/>
  <c r="BG155" i="25" s="1"/>
  <c r="BF467" i="20" a="1"/>
  <c r="BF467" i="20" s="1"/>
  <c r="BC152" i="25"/>
  <c r="BF470" i="20" a="1"/>
  <c r="BF470" i="20" s="1"/>
  <c r="AM357" i="20"/>
  <c r="AR495" i="20"/>
  <c r="BA357" i="20"/>
  <c r="AT137" i="25"/>
  <c r="BG342" i="20" a="1"/>
  <c r="BG342" i="20" s="1"/>
  <c r="BB150" i="25"/>
  <c r="BB329" i="20" a="1"/>
  <c r="BB329" i="20" s="1"/>
  <c r="AT142" i="25"/>
  <c r="BB337" i="20" a="1"/>
  <c r="BB337" i="20" s="1"/>
  <c r="AU134" i="25"/>
  <c r="BK345" i="20" a="1"/>
  <c r="BK345" i="20" s="1"/>
  <c r="AZ148" i="25"/>
  <c r="BB331" i="20" a="1"/>
  <c r="BB331" i="20" s="1"/>
  <c r="AS135" i="25"/>
  <c r="BH344" i="20" a="1"/>
  <c r="BH344" i="20" s="1"/>
  <c r="AZ147" i="25"/>
  <c r="BC332" i="20" a="1"/>
  <c r="BC332" i="20" s="1"/>
  <c r="AW143" i="25"/>
  <c r="BD336" i="20" a="1"/>
  <c r="BD336" i="20" s="1"/>
  <c r="AT141" i="25"/>
  <c r="BC338" i="20" a="1"/>
  <c r="BC338" i="20" s="1"/>
  <c r="AV138" i="25"/>
  <c r="BH341" i="20" a="1"/>
  <c r="BH341" i="20" s="1"/>
  <c r="BD151" i="25"/>
  <c r="BC328" i="20" a="1"/>
  <c r="BC328" i="20" s="1"/>
  <c r="AZ146" i="25"/>
  <c r="BD333" i="20" a="1"/>
  <c r="BD333" i="20" s="1"/>
  <c r="AX145" i="25"/>
  <c r="BC334" i="20" a="1"/>
  <c r="BC334" i="20" s="1"/>
  <c r="AV139" i="25"/>
  <c r="BG340" i="20" a="1"/>
  <c r="BG340" i="20" s="1"/>
  <c r="AU140" i="25"/>
  <c r="BE339" i="20" a="1"/>
  <c r="BE339" i="20" s="1"/>
  <c r="BB149" i="25"/>
  <c r="BC330" i="20" a="1"/>
  <c r="BC330" i="20" s="1"/>
  <c r="AX144" i="25"/>
  <c r="BD335" i="20" a="1"/>
  <c r="BD335" i="20" s="1"/>
  <c r="BH467" i="20" l="1" a="1"/>
  <c r="BH467" i="20" s="1"/>
  <c r="BH155" i="25"/>
  <c r="BI467" i="20" s="1" a="1"/>
  <c r="BI467" i="20" s="1"/>
  <c r="BI468" i="20" a="1"/>
  <c r="BI468" i="20" s="1"/>
  <c r="BH154" i="25"/>
  <c r="BJ468" i="20" s="1" a="1"/>
  <c r="BJ468" i="20" s="1"/>
  <c r="BU390" i="20" a="1"/>
  <c r="BU390" i="20" s="1"/>
  <c r="AT198" i="25"/>
  <c r="BK380" i="20" a="1"/>
  <c r="BK380" i="20" s="1"/>
  <c r="BL381" i="20" a="1"/>
  <c r="BL381" i="20" s="1"/>
  <c r="BQ386" i="20" a="1"/>
  <c r="BQ386" i="20" s="1"/>
  <c r="BR525" i="20" a="1"/>
  <c r="BR525" i="20" s="1"/>
  <c r="BP385" i="20" a="1"/>
  <c r="BP385" i="20" s="1"/>
  <c r="BP523" i="20" a="1"/>
  <c r="BP523" i="20" s="1"/>
  <c r="BR387" i="20" a="1"/>
  <c r="BR387" i="20" s="1"/>
  <c r="BS526" i="20" a="1"/>
  <c r="BS526" i="20" s="1"/>
  <c r="BS388" i="20" a="1"/>
  <c r="BS388" i="20" s="1"/>
  <c r="BQ524" i="20" a="1"/>
  <c r="BQ524" i="20" s="1"/>
  <c r="BM382" i="20" a="1"/>
  <c r="BM382" i="20" s="1"/>
  <c r="BU528" i="20" a="1"/>
  <c r="BU528" i="20" s="1"/>
  <c r="BN383" i="20" a="1"/>
  <c r="BN383" i="20" s="1"/>
  <c r="BT527" i="20" a="1"/>
  <c r="BT527" i="20" s="1"/>
  <c r="BO384" i="20" a="1"/>
  <c r="BO384" i="20" s="1"/>
  <c r="BT389" i="20" a="1"/>
  <c r="BT389" i="20" s="1"/>
  <c r="BM519" i="20" a="1"/>
  <c r="BM519" i="20" s="1"/>
  <c r="AU202" i="25"/>
  <c r="BH376" i="20" a="1"/>
  <c r="BH376" i="20" s="1"/>
  <c r="BJ413" i="20" a="1"/>
  <c r="BJ413" i="20" s="1"/>
  <c r="BO556" i="20" a="1"/>
  <c r="BO556" i="20" s="1"/>
  <c r="AT266" i="25"/>
  <c r="BH540" i="20" a="1"/>
  <c r="BH540" i="20" s="1"/>
  <c r="BK549" i="20" a="1"/>
  <c r="BK549" i="20" s="1"/>
  <c r="BH542" i="20" a="1"/>
  <c r="BH542" i="20" s="1"/>
  <c r="BH546" i="20" a="1"/>
  <c r="BH546" i="20" s="1"/>
  <c r="BN553" i="20" a="1"/>
  <c r="BN553" i="20" s="1"/>
  <c r="BM550" i="20" a="1"/>
  <c r="BM550" i="20" s="1"/>
  <c r="BN551" i="20" a="1"/>
  <c r="BN551" i="20" s="1"/>
  <c r="BI547" i="20" a="1"/>
  <c r="BI547" i="20" s="1"/>
  <c r="BN552" i="20" a="1"/>
  <c r="BN552" i="20" s="1"/>
  <c r="BJ544" i="20" a="1"/>
  <c r="BJ544" i="20" s="1"/>
  <c r="BG543" i="20" a="1"/>
  <c r="BG543" i="20" s="1"/>
  <c r="BM554" i="20" a="1"/>
  <c r="BM554" i="20" s="1"/>
  <c r="BO555" i="20" a="1"/>
  <c r="BO555" i="20" s="1"/>
  <c r="BI545" i="20" a="1"/>
  <c r="BI545" i="20" s="1"/>
  <c r="BJ541" i="20" a="1"/>
  <c r="BJ541" i="20" s="1"/>
  <c r="BJ548" i="20" a="1"/>
  <c r="BJ548" i="20" s="1"/>
  <c r="BE563" i="20"/>
  <c r="BC396" i="20" a="1"/>
  <c r="BC396" i="20" s="1"/>
  <c r="BH539" i="20" a="1"/>
  <c r="BH539" i="20" s="1"/>
  <c r="BE284" i="25"/>
  <c r="BH538" i="20" a="1"/>
  <c r="BH538" i="20" s="1"/>
  <c r="BR559" i="20" a="1"/>
  <c r="BR559" i="20" s="1"/>
  <c r="BT561" i="20" a="1"/>
  <c r="BT561" i="20" s="1"/>
  <c r="BQ558" i="20" a="1"/>
  <c r="BQ558" i="20" s="1"/>
  <c r="BU562" i="20" a="1"/>
  <c r="BU562" i="20" s="1"/>
  <c r="BS560" i="20" a="1"/>
  <c r="BS560" i="20" s="1"/>
  <c r="BP557" i="20" a="1"/>
  <c r="BP557" i="20" s="1"/>
  <c r="BE285" i="25"/>
  <c r="BG537" i="20" a="1"/>
  <c r="BG537" i="20" s="1"/>
  <c r="BI505" i="20" a="1"/>
  <c r="BI505" i="20" s="1"/>
  <c r="BG508" i="20" a="1"/>
  <c r="BG508" i="20" s="1"/>
  <c r="BH510" i="20" a="1"/>
  <c r="BH510" i="20" s="1"/>
  <c r="BO520" i="20" a="1"/>
  <c r="BO520" i="20" s="1"/>
  <c r="BR522" i="20" a="1"/>
  <c r="BR522" i="20" s="1"/>
  <c r="BL512" i="20" a="1"/>
  <c r="BL512" i="20" s="1"/>
  <c r="BM516" i="20" a="1"/>
  <c r="BM516" i="20" s="1"/>
  <c r="BN518" i="20" a="1"/>
  <c r="BN518" i="20" s="1"/>
  <c r="BK511" i="20" a="1"/>
  <c r="BK511" i="20" s="1"/>
  <c r="BL517" i="20" a="1"/>
  <c r="BL517" i="20" s="1"/>
  <c r="BH509" i="20" a="1"/>
  <c r="BH509" i="20" s="1"/>
  <c r="BI514" i="20" a="1"/>
  <c r="BI514" i="20" s="1"/>
  <c r="BH507" i="20" a="1"/>
  <c r="BH507" i="20" s="1"/>
  <c r="BJ515" i="20" a="1"/>
  <c r="BJ515" i="20" s="1"/>
  <c r="BP521" i="20" a="1"/>
  <c r="BP521" i="20" s="1"/>
  <c r="BJ513" i="20" a="1"/>
  <c r="BJ513" i="20" s="1"/>
  <c r="BJ506" i="20" a="1"/>
  <c r="BJ506" i="20" s="1"/>
  <c r="BE220" i="25"/>
  <c r="BE501" i="20" a="1"/>
  <c r="BE501" i="20" s="1"/>
  <c r="BE529" i="20" s="1"/>
  <c r="BF217" i="25"/>
  <c r="BG217" i="25" s="1"/>
  <c r="BI504" i="20" a="1"/>
  <c r="BI504" i="20" s="1"/>
  <c r="BF219" i="25"/>
  <c r="BG219" i="25" s="1"/>
  <c r="BG502" i="20" a="1"/>
  <c r="BG502" i="20" s="1"/>
  <c r="BF218" i="25"/>
  <c r="BG218" i="25" s="1"/>
  <c r="BH503" i="20" a="1"/>
  <c r="BH503" i="20" s="1"/>
  <c r="AW274" i="25"/>
  <c r="BE405" i="20" a="1"/>
  <c r="BE405" i="20" s="1"/>
  <c r="BC282" i="25"/>
  <c r="BC397" i="20" a="1"/>
  <c r="BC397" i="20" s="1"/>
  <c r="AW273" i="25"/>
  <c r="BF406" i="20" a="1"/>
  <c r="BF406" i="20" s="1"/>
  <c r="AT265" i="25"/>
  <c r="BL415" i="20" a="1"/>
  <c r="BL415" i="20" s="1"/>
  <c r="BM416" i="20" a="1"/>
  <c r="BM416" i="20" s="1"/>
  <c r="BN417" i="20" a="1"/>
  <c r="BN417" i="20" s="1"/>
  <c r="BO418" i="20" a="1"/>
  <c r="BO418" i="20" s="1"/>
  <c r="BT423" i="20" a="1"/>
  <c r="BT423" i="20" s="1"/>
  <c r="BU424" i="20" a="1"/>
  <c r="BU424" i="20" s="1"/>
  <c r="BK414" i="20" a="1"/>
  <c r="BK414" i="20" s="1"/>
  <c r="BQ420" i="20" a="1"/>
  <c r="BQ420" i="20" s="1"/>
  <c r="BS422" i="20" a="1"/>
  <c r="BS422" i="20" s="1"/>
  <c r="BP419" i="20" a="1"/>
  <c r="BP419" i="20" s="1"/>
  <c r="BR421" i="20" a="1"/>
  <c r="BR421" i="20" s="1"/>
  <c r="BA280" i="25"/>
  <c r="BC399" i="20" a="1"/>
  <c r="BC399" i="20" s="1"/>
  <c r="BD281" i="25"/>
  <c r="BE398" i="20" a="1"/>
  <c r="BE398" i="20" s="1"/>
  <c r="AW276" i="25"/>
  <c r="BC403" i="20" a="1"/>
  <c r="BC403" i="20" s="1"/>
  <c r="AV269" i="25"/>
  <c r="BI410" i="20" a="1"/>
  <c r="BI410" i="20" s="1"/>
  <c r="AX272" i="25"/>
  <c r="BH407" i="20" a="1"/>
  <c r="BH407" i="20" s="1"/>
  <c r="AX271" i="25"/>
  <c r="BI408" i="20" a="1"/>
  <c r="BI408" i="20" s="1"/>
  <c r="AW275" i="25"/>
  <c r="BD404" i="20" a="1"/>
  <c r="BD404" i="20" s="1"/>
  <c r="AW270" i="25"/>
  <c r="BI409" i="20" a="1"/>
  <c r="BI409" i="20" s="1"/>
  <c r="BA278" i="25"/>
  <c r="BE401" i="20" a="1"/>
  <c r="BE401" i="20" s="1"/>
  <c r="AY279" i="25"/>
  <c r="BB400" i="20" a="1"/>
  <c r="BB400" i="20" s="1"/>
  <c r="BB425" i="20" s="1"/>
  <c r="AT268" i="25"/>
  <c r="BH411" i="20" a="1"/>
  <c r="BH411" i="20" s="1"/>
  <c r="AU267" i="25"/>
  <c r="BJ412" i="20" a="1"/>
  <c r="BJ412" i="20" s="1"/>
  <c r="AY277" i="25"/>
  <c r="BD402" i="20" a="1"/>
  <c r="BD402" i="20" s="1"/>
  <c r="BD283" i="25"/>
  <c r="BD362" i="20" a="1"/>
  <c r="BD362" i="20" s="1"/>
  <c r="AZ213" i="25"/>
  <c r="BB365" i="20" a="1"/>
  <c r="BB365" i="20" s="1"/>
  <c r="BB391" i="20" s="1"/>
  <c r="AY211" i="25"/>
  <c r="BC367" i="20" a="1"/>
  <c r="BC367" i="20" s="1"/>
  <c r="AV201" i="25"/>
  <c r="BJ377" i="20" a="1"/>
  <c r="BJ377" i="20" s="1"/>
  <c r="AW199" i="25"/>
  <c r="BM379" i="20" a="1"/>
  <c r="BM379" i="20" s="1"/>
  <c r="BA209" i="25"/>
  <c r="BG369" i="20" a="1"/>
  <c r="BG369" i="20" s="1"/>
  <c r="AX205" i="25"/>
  <c r="BH373" i="20" a="1"/>
  <c r="BH373" i="20" s="1"/>
  <c r="AW203" i="25"/>
  <c r="BI375" i="20" a="1"/>
  <c r="BI375" i="20" s="1"/>
  <c r="BA210" i="25"/>
  <c r="BF368" i="20" a="1"/>
  <c r="BF368" i="20" s="1"/>
  <c r="AV204" i="25"/>
  <c r="BG374" i="20" a="1"/>
  <c r="BG374" i="20" s="1"/>
  <c r="AZ212" i="25"/>
  <c r="BC366" i="20" a="1"/>
  <c r="BC366" i="20" s="1"/>
  <c r="AV207" i="25"/>
  <c r="BD371" i="20" a="1"/>
  <c r="BD371" i="20" s="1"/>
  <c r="BB214" i="25"/>
  <c r="BC364" i="20" a="1"/>
  <c r="BC364" i="20" s="1"/>
  <c r="AV206" i="25"/>
  <c r="BE372" i="20" a="1"/>
  <c r="BE372" i="20" s="1"/>
  <c r="AV200" i="25"/>
  <c r="BK378" i="20" a="1"/>
  <c r="BK378" i="20" s="1"/>
  <c r="AX208" i="25"/>
  <c r="BE370" i="20" a="1"/>
  <c r="BE370" i="20" s="1"/>
  <c r="BE215" i="25"/>
  <c r="BE363" i="20" a="1"/>
  <c r="BE363" i="20" s="1"/>
  <c r="BE216" i="25"/>
  <c r="BT354" i="20" a="1"/>
  <c r="BT354" i="20" s="1"/>
  <c r="BN131" i="31"/>
  <c r="BM153" i="31"/>
  <c r="BL82" i="31"/>
  <c r="BL84" i="31" s="1"/>
  <c r="BL85" i="31" s="1"/>
  <c r="BL75" i="31"/>
  <c r="BN44" i="31"/>
  <c r="BM66" i="31"/>
  <c r="BK203" i="31" a="1"/>
  <c r="BK203" i="31" s="1"/>
  <c r="BK86" i="31"/>
  <c r="CN109" i="31"/>
  <c r="CN110" i="31"/>
  <c r="CN140" i="31"/>
  <c r="CN142" i="31"/>
  <c r="CN141" i="31"/>
  <c r="CN143" i="31"/>
  <c r="BR352" i="20" a="1"/>
  <c r="BR352" i="20" s="1"/>
  <c r="BV494" i="20" a="1"/>
  <c r="BV494" i="20" s="1"/>
  <c r="BQ489" i="20" a="1"/>
  <c r="BQ489" i="20" s="1"/>
  <c r="BN348" i="20" a="1"/>
  <c r="BN348" i="20" s="1"/>
  <c r="BR490" i="20" a="1"/>
  <c r="BR490" i="20" s="1"/>
  <c r="BQ351" i="20" a="1"/>
  <c r="BQ351" i="20" s="1"/>
  <c r="BS491" i="20" a="1"/>
  <c r="BS491" i="20" s="1"/>
  <c r="BO349" i="20" a="1"/>
  <c r="BO349" i="20" s="1"/>
  <c r="BT492" i="20" a="1"/>
  <c r="BT492" i="20" s="1"/>
  <c r="BM347" i="20" a="1"/>
  <c r="BM347" i="20" s="1"/>
  <c r="BS353" i="20" a="1"/>
  <c r="BS353" i="20" s="1"/>
  <c r="BP350" i="20" a="1"/>
  <c r="BP350" i="20" s="1"/>
  <c r="AU133" i="25"/>
  <c r="BL346" i="20" a="1"/>
  <c r="BL346" i="20" s="1"/>
  <c r="BV356" i="20" a="1"/>
  <c r="BV356" i="20" s="1"/>
  <c r="BU355" i="20" a="1"/>
  <c r="BU355" i="20" s="1"/>
  <c r="BU493" i="20" a="1"/>
  <c r="BU493" i="20" s="1"/>
  <c r="BI481" i="20" a="1"/>
  <c r="BI481" i="20" s="1"/>
  <c r="BQ488" i="20" a="1"/>
  <c r="BQ488" i="20" s="1"/>
  <c r="BH480" i="20" a="1"/>
  <c r="BH480" i="20" s="1"/>
  <c r="BQ486" i="20" a="1"/>
  <c r="BQ486" i="20" s="1"/>
  <c r="BI473" i="20" a="1"/>
  <c r="BI473" i="20" s="1"/>
  <c r="BJ478" i="20" a="1"/>
  <c r="BJ478" i="20" s="1"/>
  <c r="BN487" i="20" a="1"/>
  <c r="BN487" i="20" s="1"/>
  <c r="BJ476" i="20" a="1"/>
  <c r="BJ476" i="20" s="1"/>
  <c r="BI477" i="20" a="1"/>
  <c r="BI477" i="20" s="1"/>
  <c r="BN484" i="20" a="1"/>
  <c r="BN484" i="20" s="1"/>
  <c r="BH472" i="20" a="1"/>
  <c r="BH472" i="20" s="1"/>
  <c r="BM485" i="20" a="1"/>
  <c r="BM485" i="20" s="1"/>
  <c r="BH474" i="20" a="1"/>
  <c r="BH474" i="20" s="1"/>
  <c r="BH468" i="20" a="1"/>
  <c r="BH468" i="20" s="1"/>
  <c r="BJ479" i="20" a="1"/>
  <c r="BJ479" i="20" s="1"/>
  <c r="BI471" i="20" a="1"/>
  <c r="BI471" i="20" s="1"/>
  <c r="BK482" i="20" a="1"/>
  <c r="BK482" i="20" s="1"/>
  <c r="BM483" i="20" a="1"/>
  <c r="BM483" i="20" s="1"/>
  <c r="BI475" i="20" a="1"/>
  <c r="BI475" i="20" s="1"/>
  <c r="AX136" i="25"/>
  <c r="BL343" i="20" a="1"/>
  <c r="BL343" i="20" s="1"/>
  <c r="BG467" i="20" a="1"/>
  <c r="BG467" i="20" s="1"/>
  <c r="BF495" i="20"/>
  <c r="BD152" i="25"/>
  <c r="BG470" i="20" a="1"/>
  <c r="BG470" i="20" s="1"/>
  <c r="BF153" i="25"/>
  <c r="BG153" i="25" s="1"/>
  <c r="BH469" i="20" a="1"/>
  <c r="BH469" i="20" s="1"/>
  <c r="AN357" i="20"/>
  <c r="AS495" i="20"/>
  <c r="BB357" i="20"/>
  <c r="AX143" i="25"/>
  <c r="BE336" i="20" a="1"/>
  <c r="BE336" i="20" s="1"/>
  <c r="AV134" i="25"/>
  <c r="BL345" i="20" a="1"/>
  <c r="BL345" i="20" s="1"/>
  <c r="AW139" i="25"/>
  <c r="BH340" i="20" a="1"/>
  <c r="BH340" i="20" s="1"/>
  <c r="BE151" i="25"/>
  <c r="BD328" i="20" a="1"/>
  <c r="BD328" i="20" s="1"/>
  <c r="BA147" i="25"/>
  <c r="BD332" i="20" a="1"/>
  <c r="BD332" i="20" s="1"/>
  <c r="AU142" i="25"/>
  <c r="BC337" i="20" a="1"/>
  <c r="BC337" i="20" s="1"/>
  <c r="AY144" i="25"/>
  <c r="BE335" i="20" a="1"/>
  <c r="BE335" i="20" s="1"/>
  <c r="AY145" i="25"/>
  <c r="BD334" i="20" a="1"/>
  <c r="BD334" i="20" s="1"/>
  <c r="AW138" i="25"/>
  <c r="BI341" i="20" a="1"/>
  <c r="BI341" i="20" s="1"/>
  <c r="AT135" i="25"/>
  <c r="BI344" i="20" a="1"/>
  <c r="BI344" i="20" s="1"/>
  <c r="BC150" i="25"/>
  <c r="BC329" i="20" a="1"/>
  <c r="BC329" i="20" s="1"/>
  <c r="BA146" i="25"/>
  <c r="BE333" i="20" a="1"/>
  <c r="BE333" i="20" s="1"/>
  <c r="AV140" i="25"/>
  <c r="BF339" i="20" a="1"/>
  <c r="BF339" i="20" s="1"/>
  <c r="BC149" i="25"/>
  <c r="BD330" i="20" a="1"/>
  <c r="BD330" i="20" s="1"/>
  <c r="AU141" i="25"/>
  <c r="BD338" i="20" a="1"/>
  <c r="BD338" i="20" s="1"/>
  <c r="BA148" i="25"/>
  <c r="BC331" i="20" a="1"/>
  <c r="BC331" i="20" s="1"/>
  <c r="AU137" i="25"/>
  <c r="BH342" i="20" a="1"/>
  <c r="BH342" i="20" s="1"/>
  <c r="BJ503" i="20" l="1" a="1"/>
  <c r="BJ503" i="20" s="1"/>
  <c r="BH218" i="25"/>
  <c r="BK503" i="20" s="1" a="1"/>
  <c r="BK503" i="20" s="1"/>
  <c r="BI502" i="20" a="1"/>
  <c r="BI502" i="20" s="1"/>
  <c r="BH219" i="25"/>
  <c r="BJ502" i="20" s="1" a="1"/>
  <c r="BJ502" i="20" s="1"/>
  <c r="BJ469" i="20" a="1"/>
  <c r="BJ469" i="20" s="1"/>
  <c r="BH153" i="25"/>
  <c r="BK469" i="20" s="1" a="1"/>
  <c r="BK469" i="20" s="1"/>
  <c r="BK504" i="20" a="1"/>
  <c r="BK504" i="20" s="1"/>
  <c r="BH217" i="25"/>
  <c r="BL504" i="20" s="1" a="1"/>
  <c r="BL504" i="20" s="1"/>
  <c r="BS387" i="20" a="1"/>
  <c r="BS387" i="20" s="1"/>
  <c r="BT388" i="20" a="1"/>
  <c r="BT388" i="20" s="1"/>
  <c r="BR524" i="20" a="1"/>
  <c r="BR524" i="20" s="1"/>
  <c r="BQ523" i="20" a="1"/>
  <c r="BQ523" i="20" s="1"/>
  <c r="BQ385" i="20" a="1"/>
  <c r="BQ385" i="20" s="1"/>
  <c r="BS525" i="20" a="1"/>
  <c r="BS525" i="20" s="1"/>
  <c r="BV390" i="20" a="1"/>
  <c r="BV390" i="20" s="1"/>
  <c r="BV528" i="20" a="1"/>
  <c r="BV528" i="20" s="1"/>
  <c r="BN382" i="20" a="1"/>
  <c r="BN382" i="20" s="1"/>
  <c r="BT526" i="20" a="1"/>
  <c r="BT526" i="20" s="1"/>
  <c r="AU198" i="25"/>
  <c r="BU527" i="20" a="1"/>
  <c r="BU527" i="20" s="1"/>
  <c r="BM381" i="20" a="1"/>
  <c r="BM381" i="20" s="1"/>
  <c r="BP384" i="20" a="1"/>
  <c r="BP384" i="20" s="1"/>
  <c r="BL380" i="20" a="1"/>
  <c r="BL380" i="20" s="1"/>
  <c r="BO383" i="20" a="1"/>
  <c r="BO383" i="20" s="1"/>
  <c r="BU389" i="20" a="1"/>
  <c r="BU389" i="20" s="1"/>
  <c r="BR386" i="20" a="1"/>
  <c r="BR386" i="20" s="1"/>
  <c r="BN519" i="20" a="1"/>
  <c r="BN519" i="20" s="1"/>
  <c r="AV202" i="25"/>
  <c r="BI376" i="20" a="1"/>
  <c r="BI376" i="20" s="1"/>
  <c r="AU266" i="25"/>
  <c r="BK413" i="20" a="1"/>
  <c r="BK413" i="20" s="1"/>
  <c r="BP556" i="20" a="1"/>
  <c r="BP556" i="20" s="1"/>
  <c r="BK544" i="20" a="1"/>
  <c r="BK544" i="20" s="1"/>
  <c r="BK548" i="20" a="1"/>
  <c r="BK548" i="20" s="1"/>
  <c r="BO552" i="20" a="1"/>
  <c r="BO552" i="20" s="1"/>
  <c r="BI546" i="20" a="1"/>
  <c r="BI546" i="20" s="1"/>
  <c r="BJ545" i="20" a="1"/>
  <c r="BJ545" i="20" s="1"/>
  <c r="BJ547" i="20" a="1"/>
  <c r="BJ547" i="20" s="1"/>
  <c r="BK541" i="20" a="1"/>
  <c r="BK541" i="20" s="1"/>
  <c r="BP555" i="20" a="1"/>
  <c r="BP555" i="20" s="1"/>
  <c r="BO551" i="20" a="1"/>
  <c r="BO551" i="20" s="1"/>
  <c r="BI542" i="20" a="1"/>
  <c r="BI542" i="20" s="1"/>
  <c r="BN554" i="20" a="1"/>
  <c r="BN554" i="20" s="1"/>
  <c r="BN550" i="20" a="1"/>
  <c r="BN550" i="20" s="1"/>
  <c r="BL549" i="20" a="1"/>
  <c r="BL549" i="20" s="1"/>
  <c r="BH543" i="20" a="1"/>
  <c r="BH543" i="20" s="1"/>
  <c r="BO553" i="20" a="1"/>
  <c r="BO553" i="20" s="1"/>
  <c r="BI540" i="20" a="1"/>
  <c r="BI540" i="20" s="1"/>
  <c r="BF563" i="20"/>
  <c r="BF285" i="25"/>
  <c r="BG285" i="25" s="1"/>
  <c r="BH537" i="20" a="1"/>
  <c r="BH537" i="20" s="1"/>
  <c r="BD396" i="20" a="1"/>
  <c r="BD396" i="20" s="1"/>
  <c r="BI539" i="20" a="1"/>
  <c r="BI539" i="20" s="1"/>
  <c r="BR558" i="20" a="1"/>
  <c r="BR558" i="20" s="1"/>
  <c r="BS559" i="20" a="1"/>
  <c r="BS559" i="20" s="1"/>
  <c r="BU561" i="20" a="1"/>
  <c r="BU561" i="20" s="1"/>
  <c r="BT560" i="20" a="1"/>
  <c r="BT560" i="20" s="1"/>
  <c r="BV562" i="20" a="1"/>
  <c r="BV562" i="20" s="1"/>
  <c r="BQ557" i="20" a="1"/>
  <c r="BQ557" i="20" s="1"/>
  <c r="BF284" i="25"/>
  <c r="BG284" i="25" s="1"/>
  <c r="BI538" i="20" a="1"/>
  <c r="BI538" i="20" s="1"/>
  <c r="BI507" i="20" a="1"/>
  <c r="BI507" i="20" s="1"/>
  <c r="BN516" i="20" a="1"/>
  <c r="BN516" i="20" s="1"/>
  <c r="BJ505" i="20" a="1"/>
  <c r="BJ505" i="20" s="1"/>
  <c r="BJ514" i="20" a="1"/>
  <c r="BJ514" i="20" s="1"/>
  <c r="BM512" i="20" a="1"/>
  <c r="BM512" i="20" s="1"/>
  <c r="BJ504" i="20" a="1"/>
  <c r="BJ504" i="20" s="1"/>
  <c r="BK506" i="20" a="1"/>
  <c r="BK506" i="20" s="1"/>
  <c r="BI509" i="20" a="1"/>
  <c r="BI509" i="20" s="1"/>
  <c r="BS522" i="20" a="1"/>
  <c r="BS522" i="20" s="1"/>
  <c r="BI503" i="20" a="1"/>
  <c r="BI503" i="20" s="1"/>
  <c r="BK513" i="20" a="1"/>
  <c r="BK513" i="20" s="1"/>
  <c r="BM517" i="20" a="1"/>
  <c r="BM517" i="20" s="1"/>
  <c r="BP520" i="20" a="1"/>
  <c r="BP520" i="20" s="1"/>
  <c r="BH502" i="20" a="1"/>
  <c r="BH502" i="20" s="1"/>
  <c r="BQ521" i="20" a="1"/>
  <c r="BQ521" i="20" s="1"/>
  <c r="BL511" i="20" a="1"/>
  <c r="BL511" i="20" s="1"/>
  <c r="BI510" i="20" a="1"/>
  <c r="BI510" i="20" s="1"/>
  <c r="BK515" i="20" a="1"/>
  <c r="BK515" i="20" s="1"/>
  <c r="BO518" i="20" a="1"/>
  <c r="BO518" i="20" s="1"/>
  <c r="BH508" i="20" a="1"/>
  <c r="BH508" i="20" s="1"/>
  <c r="BF220" i="25"/>
  <c r="BG220" i="25" s="1"/>
  <c r="BF501" i="20" a="1"/>
  <c r="BF501" i="20" s="1"/>
  <c r="BF529" i="20" s="1"/>
  <c r="AX270" i="25"/>
  <c r="BJ409" i="20" a="1"/>
  <c r="BJ409" i="20" s="1"/>
  <c r="AX276" i="25"/>
  <c r="BD403" i="20" a="1"/>
  <c r="BD403" i="20" s="1"/>
  <c r="AZ277" i="25"/>
  <c r="BE402" i="20" a="1"/>
  <c r="BE402" i="20" s="1"/>
  <c r="AX275" i="25"/>
  <c r="BE404" i="20" a="1"/>
  <c r="BE404" i="20" s="1"/>
  <c r="BE281" i="25"/>
  <c r="BF398" i="20" a="1"/>
  <c r="BF398" i="20" s="1"/>
  <c r="AV267" i="25"/>
  <c r="BK412" i="20" a="1"/>
  <c r="BK412" i="20" s="1"/>
  <c r="AY271" i="25"/>
  <c r="BJ408" i="20" a="1"/>
  <c r="BJ408" i="20" s="1"/>
  <c r="BB280" i="25"/>
  <c r="BD399" i="20" a="1"/>
  <c r="BD399" i="20" s="1"/>
  <c r="AU265" i="25"/>
  <c r="BL414" i="20" a="1"/>
  <c r="BL414" i="20" s="1"/>
  <c r="BM415" i="20" a="1"/>
  <c r="BM415" i="20" s="1"/>
  <c r="BN416" i="20" a="1"/>
  <c r="BN416" i="20" s="1"/>
  <c r="BO417" i="20" a="1"/>
  <c r="BO417" i="20" s="1"/>
  <c r="BP418" i="20" a="1"/>
  <c r="BP418" i="20" s="1"/>
  <c r="BQ419" i="20" a="1"/>
  <c r="BQ419" i="20" s="1"/>
  <c r="BU423" i="20" a="1"/>
  <c r="BU423" i="20" s="1"/>
  <c r="BV424" i="20" a="1"/>
  <c r="BV424" i="20" s="1"/>
  <c r="BR420" i="20" a="1"/>
  <c r="BR420" i="20" s="1"/>
  <c r="BT422" i="20" a="1"/>
  <c r="BT422" i="20" s="1"/>
  <c r="BS421" i="20" a="1"/>
  <c r="BS421" i="20" s="1"/>
  <c r="AU268" i="25"/>
  <c r="BI411" i="20" a="1"/>
  <c r="BI411" i="20" s="1"/>
  <c r="AY272" i="25"/>
  <c r="BI407" i="20" a="1"/>
  <c r="BI407" i="20" s="1"/>
  <c r="AX273" i="25"/>
  <c r="BG406" i="20" a="1"/>
  <c r="BG406" i="20" s="1"/>
  <c r="AZ279" i="25"/>
  <c r="BC400" i="20" a="1"/>
  <c r="BC400" i="20" s="1"/>
  <c r="BC425" i="20" s="1"/>
  <c r="AW269" i="25"/>
  <c r="BJ410" i="20" a="1"/>
  <c r="BJ410" i="20" s="1"/>
  <c r="BD282" i="25"/>
  <c r="BD397" i="20" a="1"/>
  <c r="BD397" i="20" s="1"/>
  <c r="BB278" i="25"/>
  <c r="BF401" i="20" a="1"/>
  <c r="BF401" i="20" s="1"/>
  <c r="AX274" i="25"/>
  <c r="BF405" i="20" a="1"/>
  <c r="BF405" i="20" s="1"/>
  <c r="BE283" i="25"/>
  <c r="BE362" i="20" a="1"/>
  <c r="BE362" i="20" s="1"/>
  <c r="AW207" i="25"/>
  <c r="BE371" i="20" a="1"/>
  <c r="BE371" i="20" s="1"/>
  <c r="BB209" i="25"/>
  <c r="BH369" i="20" a="1"/>
  <c r="BH369" i="20" s="1"/>
  <c r="BF215" i="25"/>
  <c r="BG215" i="25" s="1"/>
  <c r="BH215" i="25" s="1"/>
  <c r="BF363" i="20" a="1"/>
  <c r="BF363" i="20" s="1"/>
  <c r="BA212" i="25"/>
  <c r="BD366" i="20" a="1"/>
  <c r="BD366" i="20" s="1"/>
  <c r="AX199" i="25"/>
  <c r="BN379" i="20" a="1"/>
  <c r="BN379" i="20" s="1"/>
  <c r="AY208" i="25"/>
  <c r="BF370" i="20" a="1"/>
  <c r="BF370" i="20" s="1"/>
  <c r="AW204" i="25"/>
  <c r="BH374" i="20" a="1"/>
  <c r="BH374" i="20" s="1"/>
  <c r="AW201" i="25"/>
  <c r="BK377" i="20" a="1"/>
  <c r="BK377" i="20" s="1"/>
  <c r="AW200" i="25"/>
  <c r="BL378" i="20" a="1"/>
  <c r="BL378" i="20" s="1"/>
  <c r="BB210" i="25"/>
  <c r="BG368" i="20" a="1"/>
  <c r="BG368" i="20" s="1"/>
  <c r="AZ211" i="25"/>
  <c r="BD367" i="20" a="1"/>
  <c r="BD367" i="20" s="1"/>
  <c r="AW206" i="25"/>
  <c r="BF372" i="20" a="1"/>
  <c r="BF372" i="20" s="1"/>
  <c r="AX203" i="25"/>
  <c r="BJ375" i="20" a="1"/>
  <c r="BJ375" i="20" s="1"/>
  <c r="BA213" i="25"/>
  <c r="BC365" i="20" a="1"/>
  <c r="BC365" i="20" s="1"/>
  <c r="BC391" i="20" s="1"/>
  <c r="BC214" i="25"/>
  <c r="BD364" i="20" a="1"/>
  <c r="BD364" i="20" s="1"/>
  <c r="AY205" i="25"/>
  <c r="BI373" i="20" a="1"/>
  <c r="BI373" i="20" s="1"/>
  <c r="BF216" i="25"/>
  <c r="BG216" i="25" s="1"/>
  <c r="BH216" i="25" s="1"/>
  <c r="BV355" i="20" a="1"/>
  <c r="BV355" i="20" s="1"/>
  <c r="BO131" i="31"/>
  <c r="BN153" i="31"/>
  <c r="BM75" i="31"/>
  <c r="BM82" i="31"/>
  <c r="BM84" i="31" s="1"/>
  <c r="BM85" i="31" s="1"/>
  <c r="BO44" i="31"/>
  <c r="BN66" i="31"/>
  <c r="BL203" i="31" a="1"/>
  <c r="BL203" i="31" s="1"/>
  <c r="BL86" i="31"/>
  <c r="BQ350" i="20" a="1"/>
  <c r="BQ350" i="20" s="1"/>
  <c r="BP349" i="20" a="1"/>
  <c r="BP349" i="20" s="1"/>
  <c r="BW356" i="20" a="1"/>
  <c r="BW356" i="20" s="1"/>
  <c r="BU354" i="20" a="1"/>
  <c r="BU354" i="20" s="1"/>
  <c r="BR489" i="20" a="1"/>
  <c r="BR489" i="20" s="1"/>
  <c r="BT353" i="20" a="1"/>
  <c r="BT353" i="20" s="1"/>
  <c r="BN347" i="20" a="1"/>
  <c r="BN347" i="20" s="1"/>
  <c r="BU492" i="20" a="1"/>
  <c r="BU492" i="20" s="1"/>
  <c r="BS490" i="20" a="1"/>
  <c r="BS490" i="20" s="1"/>
  <c r="BO348" i="20" a="1"/>
  <c r="BO348" i="20" s="1"/>
  <c r="BT491" i="20" a="1"/>
  <c r="BT491" i="20" s="1"/>
  <c r="BS352" i="20" a="1"/>
  <c r="BS352" i="20" s="1"/>
  <c r="BM346" i="20" a="1"/>
  <c r="BM346" i="20" s="1"/>
  <c r="BW494" i="20" a="1"/>
  <c r="BW494" i="20" s="1"/>
  <c r="BR351" i="20" a="1"/>
  <c r="BR351" i="20" s="1"/>
  <c r="AV133" i="25"/>
  <c r="BV493" i="20" a="1"/>
  <c r="BV493" i="20" s="1"/>
  <c r="BJ481" i="20" a="1"/>
  <c r="BJ481" i="20" s="1"/>
  <c r="BJ473" i="20" a="1"/>
  <c r="BJ473" i="20" s="1"/>
  <c r="BO487" i="20" a="1"/>
  <c r="BO487" i="20" s="1"/>
  <c r="BI480" i="20" a="1"/>
  <c r="BI480" i="20" s="1"/>
  <c r="AW134" i="25"/>
  <c r="BM345" i="20" a="1"/>
  <c r="BM345" i="20" s="1"/>
  <c r="BR488" i="20" a="1"/>
  <c r="BR488" i="20" s="1"/>
  <c r="BN485" i="20" a="1"/>
  <c r="BN485" i="20" s="1"/>
  <c r="BL482" i="20" a="1"/>
  <c r="BL482" i="20" s="1"/>
  <c r="BJ475" i="20" a="1"/>
  <c r="BJ475" i="20" s="1"/>
  <c r="BK479" i="20" a="1"/>
  <c r="BK479" i="20" s="1"/>
  <c r="BO484" i="20" a="1"/>
  <c r="BO484" i="20" s="1"/>
  <c r="BI474" i="20" a="1"/>
  <c r="BI474" i="20" s="1"/>
  <c r="BK476" i="20" a="1"/>
  <c r="BK476" i="20" s="1"/>
  <c r="BJ477" i="20" a="1"/>
  <c r="BJ477" i="20" s="1"/>
  <c r="BJ471" i="20" a="1"/>
  <c r="BJ471" i="20" s="1"/>
  <c r="BK478" i="20" a="1"/>
  <c r="BK478" i="20" s="1"/>
  <c r="AY136" i="25"/>
  <c r="BM343" i="20" a="1"/>
  <c r="BM343" i="20" s="1"/>
  <c r="BR486" i="20" a="1"/>
  <c r="BR486" i="20" s="1"/>
  <c r="BI472" i="20" a="1"/>
  <c r="BI472" i="20" s="1"/>
  <c r="BN483" i="20" a="1"/>
  <c r="BN483" i="20" s="1"/>
  <c r="BI469" i="20" a="1"/>
  <c r="BI469" i="20" s="1"/>
  <c r="BG495" i="20"/>
  <c r="BE152" i="25"/>
  <c r="BH470" i="20" a="1"/>
  <c r="BH470" i="20" s="1"/>
  <c r="BH495" i="20" s="1"/>
  <c r="AO357" i="20"/>
  <c r="AT495" i="20"/>
  <c r="BC357" i="20"/>
  <c r="BD149" i="25"/>
  <c r="BE330" i="20" a="1"/>
  <c r="BE330" i="20" s="1"/>
  <c r="BB148" i="25"/>
  <c r="BD331" i="20" a="1"/>
  <c r="BD331" i="20" s="1"/>
  <c r="BB146" i="25"/>
  <c r="BF333" i="20" a="1"/>
  <c r="BF333" i="20" s="1"/>
  <c r="AZ145" i="25"/>
  <c r="BE334" i="20" a="1"/>
  <c r="BE334" i="20" s="1"/>
  <c r="BF151" i="25"/>
  <c r="BG151" i="25" s="1"/>
  <c r="BH151" i="25" s="1"/>
  <c r="BE328" i="20" a="1"/>
  <c r="BE328" i="20" s="1"/>
  <c r="AV141" i="25"/>
  <c r="BE338" i="20" a="1"/>
  <c r="BE338" i="20" s="1"/>
  <c r="BD150" i="25"/>
  <c r="BD329" i="20" a="1"/>
  <c r="BD329" i="20" s="1"/>
  <c r="AZ144" i="25"/>
  <c r="BF335" i="20" a="1"/>
  <c r="BF335" i="20" s="1"/>
  <c r="AX139" i="25"/>
  <c r="BI340" i="20" a="1"/>
  <c r="BI340" i="20" s="1"/>
  <c r="AU135" i="25"/>
  <c r="BJ344" i="20" a="1"/>
  <c r="BJ344" i="20" s="1"/>
  <c r="AV142" i="25"/>
  <c r="BD337" i="20" a="1"/>
  <c r="BD337" i="20" s="1"/>
  <c r="AV137" i="25"/>
  <c r="BI342" i="20" a="1"/>
  <c r="BI342" i="20" s="1"/>
  <c r="AW140" i="25"/>
  <c r="BG339" i="20" a="1"/>
  <c r="BG339" i="20" s="1"/>
  <c r="AX138" i="25"/>
  <c r="BJ341" i="20" a="1"/>
  <c r="BJ341" i="20" s="1"/>
  <c r="BB147" i="25"/>
  <c r="BE332" i="20" a="1"/>
  <c r="BE332" i="20" s="1"/>
  <c r="AY143" i="25"/>
  <c r="BF336" i="20" a="1"/>
  <c r="BF336" i="20" s="1"/>
  <c r="BH328" i="20" l="1" a="1"/>
  <c r="BH328" i="20" s="1"/>
  <c r="BM471" i="20" a="1"/>
  <c r="BM471" i="20" s="1"/>
  <c r="BK538" i="20" a="1"/>
  <c r="BK538" i="20" s="1"/>
  <c r="BH284" i="25"/>
  <c r="BL538" i="20" s="1" a="1"/>
  <c r="BL538" i="20" s="1"/>
  <c r="BH501" i="20" a="1"/>
  <c r="BH501" i="20" s="1"/>
  <c r="BH529" i="20" s="1"/>
  <c r="BH220" i="25"/>
  <c r="BI501" i="20" s="1" a="1"/>
  <c r="BI501" i="20" s="1"/>
  <c r="BM505" i="20" a="1"/>
  <c r="BM505" i="20" s="1"/>
  <c r="BH362" i="20" a="1"/>
  <c r="BH362" i="20" s="1"/>
  <c r="BI363" i="20" a="1"/>
  <c r="BI363" i="20" s="1"/>
  <c r="BN506" i="20" a="1"/>
  <c r="BN506" i="20" s="1"/>
  <c r="BJ537" i="20" a="1"/>
  <c r="BJ537" i="20" s="1"/>
  <c r="BH285" i="25"/>
  <c r="BK537" i="20" s="1" a="1"/>
  <c r="BK537" i="20" s="1"/>
  <c r="BL505" i="20" a="1"/>
  <c r="BL505" i="20" s="1"/>
  <c r="BG362" i="20" a="1"/>
  <c r="BG362" i="20" s="1"/>
  <c r="BH363" i="20" a="1"/>
  <c r="BH363" i="20" s="1"/>
  <c r="BM506" i="20" a="1"/>
  <c r="BM506" i="20" s="1"/>
  <c r="BG328" i="20" a="1"/>
  <c r="BG328" i="20" s="1"/>
  <c r="BL471" i="20" a="1"/>
  <c r="BL471" i="20" s="1"/>
  <c r="BW390" i="20" a="1"/>
  <c r="BW390" i="20" s="1"/>
  <c r="BS386" i="20" a="1"/>
  <c r="BS386" i="20" s="1"/>
  <c r="BS524" i="20" a="1"/>
  <c r="BS524" i="20" s="1"/>
  <c r="AV198" i="25"/>
  <c r="BT525" i="20" a="1"/>
  <c r="BT525" i="20" s="1"/>
  <c r="BO382" i="20" a="1"/>
  <c r="BO382" i="20" s="1"/>
  <c r="BR523" i="20" a="1"/>
  <c r="BR523" i="20" s="1"/>
  <c r="BP383" i="20" a="1"/>
  <c r="BP383" i="20" s="1"/>
  <c r="BU526" i="20" a="1"/>
  <c r="BU526" i="20" s="1"/>
  <c r="BQ384" i="20" a="1"/>
  <c r="BQ384" i="20" s="1"/>
  <c r="BV527" i="20" a="1"/>
  <c r="BV527" i="20" s="1"/>
  <c r="BU388" i="20" a="1"/>
  <c r="BU388" i="20" s="1"/>
  <c r="BW528" i="20" a="1"/>
  <c r="BW528" i="20" s="1"/>
  <c r="BM380" i="20" a="1"/>
  <c r="BM380" i="20" s="1"/>
  <c r="BN381" i="20" a="1"/>
  <c r="BN381" i="20" s="1"/>
  <c r="BV389" i="20" a="1"/>
  <c r="BV389" i="20" s="1"/>
  <c r="BR385" i="20" a="1"/>
  <c r="BR385" i="20" s="1"/>
  <c r="BT387" i="20" a="1"/>
  <c r="BT387" i="20" s="1"/>
  <c r="AW202" i="25"/>
  <c r="BJ376" i="20" a="1"/>
  <c r="BJ376" i="20" s="1"/>
  <c r="BO519" i="20" a="1"/>
  <c r="BO519" i="20" s="1"/>
  <c r="AV266" i="25"/>
  <c r="BL413" i="20" a="1"/>
  <c r="BL413" i="20" s="1"/>
  <c r="BQ556" i="20" a="1"/>
  <c r="BQ556" i="20" s="1"/>
  <c r="BJ540" i="20" a="1"/>
  <c r="BJ540" i="20" s="1"/>
  <c r="BJ542" i="20" a="1"/>
  <c r="BJ542" i="20" s="1"/>
  <c r="BJ546" i="20" a="1"/>
  <c r="BJ546" i="20" s="1"/>
  <c r="BP553" i="20" a="1"/>
  <c r="BP553" i="20" s="1"/>
  <c r="BP551" i="20" a="1"/>
  <c r="BP551" i="20" s="1"/>
  <c r="BP552" i="20" a="1"/>
  <c r="BP552" i="20" s="1"/>
  <c r="BI543" i="20" a="1"/>
  <c r="BI543" i="20" s="1"/>
  <c r="BQ555" i="20" a="1"/>
  <c r="BQ555" i="20" s="1"/>
  <c r="BL548" i="20" a="1"/>
  <c r="BL548" i="20" s="1"/>
  <c r="BM549" i="20" a="1"/>
  <c r="BM549" i="20" s="1"/>
  <c r="BL541" i="20" a="1"/>
  <c r="BL541" i="20" s="1"/>
  <c r="BO550" i="20" a="1"/>
  <c r="BO550" i="20" s="1"/>
  <c r="BK547" i="20" a="1"/>
  <c r="BK547" i="20" s="1"/>
  <c r="BI537" i="20" a="1"/>
  <c r="BI537" i="20" s="1"/>
  <c r="BL544" i="20" a="1"/>
  <c r="BL544" i="20" s="1"/>
  <c r="BO554" i="20" a="1"/>
  <c r="BO554" i="20" s="1"/>
  <c r="BK545" i="20" a="1"/>
  <c r="BK545" i="20" s="1"/>
  <c r="BJ538" i="20" a="1"/>
  <c r="BJ538" i="20" s="1"/>
  <c r="BS558" i="20" a="1"/>
  <c r="BS558" i="20" s="1"/>
  <c r="BU560" i="20" a="1"/>
  <c r="BU560" i="20" s="1"/>
  <c r="BW562" i="20" a="1"/>
  <c r="BW562" i="20" s="1"/>
  <c r="BR557" i="20" a="1"/>
  <c r="BR557" i="20" s="1"/>
  <c r="BV561" i="20" a="1"/>
  <c r="BV561" i="20" s="1"/>
  <c r="BT559" i="20" a="1"/>
  <c r="BT559" i="20" s="1"/>
  <c r="BE396" i="20" a="1"/>
  <c r="BE396" i="20" s="1"/>
  <c r="BJ539" i="20" a="1"/>
  <c r="BJ539" i="20" s="1"/>
  <c r="BH563" i="20"/>
  <c r="BP518" i="20" a="1"/>
  <c r="BP518" i="20" s="1"/>
  <c r="BN517" i="20" a="1"/>
  <c r="BN517" i="20" s="1"/>
  <c r="BK514" i="20" a="1"/>
  <c r="BK514" i="20" s="1"/>
  <c r="BK505" i="20" a="1"/>
  <c r="BK505" i="20" s="1"/>
  <c r="BL515" i="20" a="1"/>
  <c r="BL515" i="20" s="1"/>
  <c r="BL513" i="20" a="1"/>
  <c r="BL513" i="20" s="1"/>
  <c r="BJ510" i="20" a="1"/>
  <c r="BJ510" i="20" s="1"/>
  <c r="BT522" i="20" a="1"/>
  <c r="BT522" i="20" s="1"/>
  <c r="BG501" i="20" a="1"/>
  <c r="BG501" i="20" s="1"/>
  <c r="BG529" i="20" s="1"/>
  <c r="BG563" i="20"/>
  <c r="BJ509" i="20" a="1"/>
  <c r="BJ509" i="20" s="1"/>
  <c r="BO516" i="20" a="1"/>
  <c r="BO516" i="20" s="1"/>
  <c r="BM511" i="20" a="1"/>
  <c r="BM511" i="20" s="1"/>
  <c r="BJ507" i="20" a="1"/>
  <c r="BJ507" i="20" s="1"/>
  <c r="BR521" i="20" a="1"/>
  <c r="BR521" i="20" s="1"/>
  <c r="BL506" i="20" a="1"/>
  <c r="BL506" i="20" s="1"/>
  <c r="BI508" i="20" a="1"/>
  <c r="BI508" i="20" s="1"/>
  <c r="BQ520" i="20" a="1"/>
  <c r="BQ520" i="20" s="1"/>
  <c r="BN512" i="20" a="1"/>
  <c r="BN512" i="20" s="1"/>
  <c r="BA279" i="25"/>
  <c r="BD400" i="20" a="1"/>
  <c r="BD400" i="20" s="1"/>
  <c r="BD425" i="20" s="1"/>
  <c r="AW267" i="25"/>
  <c r="BL412" i="20" a="1"/>
  <c r="BL412" i="20" s="1"/>
  <c r="AY274" i="25"/>
  <c r="BG405" i="20" a="1"/>
  <c r="BG405" i="20" s="1"/>
  <c r="AY273" i="25"/>
  <c r="BH406" i="20" a="1"/>
  <c r="BH406" i="20" s="1"/>
  <c r="BF281" i="25"/>
  <c r="BG281" i="25" s="1"/>
  <c r="BH281" i="25" s="1"/>
  <c r="BG398" i="20" a="1"/>
  <c r="BG398" i="20" s="1"/>
  <c r="AZ272" i="25"/>
  <c r="BJ407" i="20" a="1"/>
  <c r="BJ407" i="20" s="1"/>
  <c r="AY275" i="25"/>
  <c r="BF404" i="20" a="1"/>
  <c r="BF404" i="20" s="1"/>
  <c r="BC278" i="25"/>
  <c r="BG401" i="20" a="1"/>
  <c r="BG401" i="20" s="1"/>
  <c r="AV268" i="25"/>
  <c r="BJ411" i="20" a="1"/>
  <c r="BJ411" i="20" s="1"/>
  <c r="AV265" i="25"/>
  <c r="BM414" i="20" a="1"/>
  <c r="BM414" i="20" s="1"/>
  <c r="BN415" i="20" a="1"/>
  <c r="BN415" i="20" s="1"/>
  <c r="BO416" i="20" a="1"/>
  <c r="BO416" i="20" s="1"/>
  <c r="BP417" i="20" a="1"/>
  <c r="BP417" i="20" s="1"/>
  <c r="BR419" i="20" a="1"/>
  <c r="BR419" i="20" s="1"/>
  <c r="BV423" i="20" a="1"/>
  <c r="BV423" i="20" s="1"/>
  <c r="BQ418" i="20" a="1"/>
  <c r="BQ418" i="20" s="1"/>
  <c r="BW424" i="20" a="1"/>
  <c r="BW424" i="20" s="1"/>
  <c r="BS420" i="20" a="1"/>
  <c r="BS420" i="20" s="1"/>
  <c r="BT421" i="20" a="1"/>
  <c r="BT421" i="20" s="1"/>
  <c r="BU422" i="20" a="1"/>
  <c r="BU422" i="20" s="1"/>
  <c r="BA277" i="25"/>
  <c r="BF402" i="20" a="1"/>
  <c r="BF402" i="20" s="1"/>
  <c r="BE282" i="25"/>
  <c r="BE397" i="20" a="1"/>
  <c r="BE397" i="20" s="1"/>
  <c r="BC280" i="25"/>
  <c r="BE399" i="20" a="1"/>
  <c r="BE399" i="20" s="1"/>
  <c r="AY276" i="25"/>
  <c r="BE403" i="20" a="1"/>
  <c r="BE403" i="20" s="1"/>
  <c r="AX269" i="25"/>
  <c r="BK410" i="20" a="1"/>
  <c r="BK410" i="20" s="1"/>
  <c r="AZ271" i="25"/>
  <c r="BK408" i="20" a="1"/>
  <c r="BK408" i="20" s="1"/>
  <c r="AY270" i="25"/>
  <c r="BK409" i="20" a="1"/>
  <c r="BK409" i="20" s="1"/>
  <c r="BF283" i="25"/>
  <c r="BG283" i="25" s="1"/>
  <c r="BH283" i="25" s="1"/>
  <c r="BG363" i="20" a="1"/>
  <c r="BG363" i="20" s="1"/>
  <c r="BF362" i="20" a="1"/>
  <c r="BF362" i="20" s="1"/>
  <c r="AX206" i="25"/>
  <c r="BG372" i="20" a="1"/>
  <c r="BG372" i="20" s="1"/>
  <c r="AZ208" i="25"/>
  <c r="BG370" i="20" a="1"/>
  <c r="BG370" i="20" s="1"/>
  <c r="BA211" i="25"/>
  <c r="BE367" i="20" a="1"/>
  <c r="BE367" i="20" s="1"/>
  <c r="AY199" i="25"/>
  <c r="BO379" i="20" a="1"/>
  <c r="BO379" i="20" s="1"/>
  <c r="AZ205" i="25"/>
  <c r="BJ373" i="20" a="1"/>
  <c r="BJ373" i="20" s="1"/>
  <c r="BC210" i="25"/>
  <c r="BH368" i="20" a="1"/>
  <c r="BH368" i="20" s="1"/>
  <c r="BB212" i="25"/>
  <c r="BE366" i="20" a="1"/>
  <c r="BE366" i="20" s="1"/>
  <c r="BD214" i="25"/>
  <c r="BE364" i="20" a="1"/>
  <c r="BE364" i="20" s="1"/>
  <c r="AX200" i="25"/>
  <c r="BM378" i="20" a="1"/>
  <c r="BM378" i="20" s="1"/>
  <c r="BB213" i="25"/>
  <c r="BD365" i="20" a="1"/>
  <c r="BD365" i="20" s="1"/>
  <c r="BD391" i="20" s="1"/>
  <c r="AX201" i="25"/>
  <c r="BL377" i="20" a="1"/>
  <c r="BL377" i="20" s="1"/>
  <c r="BC209" i="25"/>
  <c r="BI369" i="20" a="1"/>
  <c r="BI369" i="20" s="1"/>
  <c r="AY203" i="25"/>
  <c r="BK375" i="20" a="1"/>
  <c r="BK375" i="20" s="1"/>
  <c r="AX204" i="25"/>
  <c r="BI374" i="20" a="1"/>
  <c r="BI374" i="20" s="1"/>
  <c r="AX207" i="25"/>
  <c r="BF371" i="20" a="1"/>
  <c r="BF371" i="20" s="1"/>
  <c r="BN346" i="20" a="1"/>
  <c r="BN346" i="20" s="1"/>
  <c r="BP131" i="31"/>
  <c r="BO153" i="31"/>
  <c r="BN75" i="31"/>
  <c r="BN82" i="31"/>
  <c r="BN84" i="31" s="1"/>
  <c r="BN85" i="31" s="1"/>
  <c r="BP44" i="31"/>
  <c r="BO66" i="31"/>
  <c r="BM203" i="31" a="1"/>
  <c r="BM203" i="31" s="1"/>
  <c r="BM86" i="31"/>
  <c r="BO347" i="20" a="1"/>
  <c r="BO347" i="20" s="1"/>
  <c r="AW133" i="25"/>
  <c r="BW493" i="20" a="1"/>
  <c r="BW493" i="20" s="1"/>
  <c r="BV492" i="20" a="1"/>
  <c r="BV492" i="20" s="1"/>
  <c r="BR350" i="20" a="1"/>
  <c r="BR350" i="20" s="1"/>
  <c r="BS489" i="20" a="1"/>
  <c r="BS489" i="20" s="1"/>
  <c r="BT490" i="20" a="1"/>
  <c r="BT490" i="20" s="1"/>
  <c r="BT352" i="20" a="1"/>
  <c r="BT352" i="20" s="1"/>
  <c r="BX494" i="20" a="1"/>
  <c r="BX494" i="20" s="1"/>
  <c r="BU491" i="20" a="1"/>
  <c r="BU491" i="20" s="1"/>
  <c r="BQ349" i="20" a="1"/>
  <c r="BQ349" i="20" s="1"/>
  <c r="BU353" i="20" a="1"/>
  <c r="BU353" i="20" s="1"/>
  <c r="BX356" i="20" a="1"/>
  <c r="BX356" i="20" s="1"/>
  <c r="BS351" i="20" a="1"/>
  <c r="BS351" i="20" s="1"/>
  <c r="BW355" i="20" a="1"/>
  <c r="BW355" i="20" s="1"/>
  <c r="BP348" i="20" a="1"/>
  <c r="BP348" i="20" s="1"/>
  <c r="BV354" i="20" a="1"/>
  <c r="BV354" i="20" s="1"/>
  <c r="BL479" i="20" a="1"/>
  <c r="BL479" i="20" s="1"/>
  <c r="BJ480" i="20" a="1"/>
  <c r="BJ480" i="20" s="1"/>
  <c r="BL476" i="20" a="1"/>
  <c r="BL476" i="20" s="1"/>
  <c r="BK477" i="20" a="1"/>
  <c r="BK477" i="20" s="1"/>
  <c r="BO485" i="20" a="1"/>
  <c r="BO485" i="20" s="1"/>
  <c r="BJ472" i="20" a="1"/>
  <c r="BJ472" i="20" s="1"/>
  <c r="BP484" i="20" a="1"/>
  <c r="BP484" i="20" s="1"/>
  <c r="BP487" i="20" a="1"/>
  <c r="BP487" i="20" s="1"/>
  <c r="BK481" i="20" a="1"/>
  <c r="BK481" i="20" s="1"/>
  <c r="BJ474" i="20" a="1"/>
  <c r="BJ474" i="20" s="1"/>
  <c r="BK475" i="20" a="1"/>
  <c r="BK475" i="20" s="1"/>
  <c r="BM482" i="20" a="1"/>
  <c r="BM482" i="20" s="1"/>
  <c r="BO483" i="20" a="1"/>
  <c r="BO483" i="20" s="1"/>
  <c r="BK473" i="20" a="1"/>
  <c r="BK473" i="20" s="1"/>
  <c r="AZ136" i="25"/>
  <c r="BN343" i="20" a="1"/>
  <c r="BN343" i="20" s="1"/>
  <c r="BS486" i="20" a="1"/>
  <c r="BS486" i="20" s="1"/>
  <c r="BL478" i="20" a="1"/>
  <c r="BL478" i="20" s="1"/>
  <c r="AX134" i="25"/>
  <c r="BN345" i="20" a="1"/>
  <c r="BN345" i="20" s="1"/>
  <c r="BS488" i="20" a="1"/>
  <c r="BS488" i="20" s="1"/>
  <c r="BF328" i="20" a="1"/>
  <c r="BF328" i="20" s="1"/>
  <c r="BK471" i="20" a="1"/>
  <c r="BK471" i="20" s="1"/>
  <c r="BF152" i="25"/>
  <c r="BG152" i="25" s="1"/>
  <c r="BI470" i="20" a="1"/>
  <c r="BI470" i="20" s="1"/>
  <c r="BI495" i="20" s="1"/>
  <c r="AP357" i="20"/>
  <c r="AU495" i="20"/>
  <c r="BD357" i="20"/>
  <c r="BA144" i="25"/>
  <c r="BG335" i="20" a="1"/>
  <c r="BG335" i="20" s="1"/>
  <c r="AZ143" i="25"/>
  <c r="BG336" i="20" a="1"/>
  <c r="BG336" i="20" s="1"/>
  <c r="AW137" i="25"/>
  <c r="BJ342" i="20" a="1"/>
  <c r="BJ342" i="20" s="1"/>
  <c r="BA145" i="25"/>
  <c r="BF334" i="20" a="1"/>
  <c r="BF334" i="20" s="1"/>
  <c r="BC147" i="25"/>
  <c r="BF332" i="20" a="1"/>
  <c r="BF332" i="20" s="1"/>
  <c r="AW142" i="25"/>
  <c r="BE337" i="20" a="1"/>
  <c r="BE337" i="20" s="1"/>
  <c r="BE150" i="25"/>
  <c r="BE329" i="20" a="1"/>
  <c r="BE329" i="20" s="1"/>
  <c r="BC146" i="25"/>
  <c r="BG333" i="20" a="1"/>
  <c r="BG333" i="20" s="1"/>
  <c r="AY138" i="25"/>
  <c r="BK341" i="20" a="1"/>
  <c r="BK341" i="20" s="1"/>
  <c r="AV135" i="25"/>
  <c r="BK344" i="20" a="1"/>
  <c r="BK344" i="20" s="1"/>
  <c r="AW141" i="25"/>
  <c r="BF338" i="20" a="1"/>
  <c r="BF338" i="20" s="1"/>
  <c r="BC148" i="25"/>
  <c r="BE331" i="20" a="1"/>
  <c r="BE331" i="20" s="1"/>
  <c r="BE149" i="25"/>
  <c r="BF330" i="20" a="1"/>
  <c r="BF330" i="20" s="1"/>
  <c r="AX140" i="25"/>
  <c r="BH339" i="20" a="1"/>
  <c r="BH339" i="20" s="1"/>
  <c r="AY139" i="25"/>
  <c r="BJ340" i="20" a="1"/>
  <c r="BJ340" i="20" s="1"/>
  <c r="BI529" i="20" l="1"/>
  <c r="BM539" i="20" a="1"/>
  <c r="BM539" i="20" s="1"/>
  <c r="BH396" i="20" a="1"/>
  <c r="BH396" i="20" s="1"/>
  <c r="BJ398" i="20" a="1"/>
  <c r="BJ398" i="20" s="1"/>
  <c r="BO541" i="20" a="1"/>
  <c r="BO541" i="20" s="1"/>
  <c r="BK470" i="20" a="1"/>
  <c r="BK470" i="20" s="1"/>
  <c r="BH152" i="25"/>
  <c r="BL470" i="20" s="1" a="1"/>
  <c r="BL470" i="20" s="1"/>
  <c r="BG396" i="20" a="1"/>
  <c r="BG396" i="20" s="1"/>
  <c r="BL539" i="20" a="1"/>
  <c r="BL539" i="20" s="1"/>
  <c r="BI398" i="20" a="1"/>
  <c r="BI398" i="20" s="1"/>
  <c r="BN541" i="20" a="1"/>
  <c r="BN541" i="20" s="1"/>
  <c r="BN380" i="20" a="1"/>
  <c r="BN380" i="20" s="1"/>
  <c r="BQ383" i="20" a="1"/>
  <c r="BQ383" i="20" s="1"/>
  <c r="BS523" i="20" a="1"/>
  <c r="BS523" i="20" s="1"/>
  <c r="BV526" i="20" a="1"/>
  <c r="BV526" i="20" s="1"/>
  <c r="BP382" i="20" a="1"/>
  <c r="BP382" i="20" s="1"/>
  <c r="BW527" i="20" a="1"/>
  <c r="BW527" i="20" s="1"/>
  <c r="BS385" i="20" a="1"/>
  <c r="BS385" i="20" s="1"/>
  <c r="BU525" i="20" a="1"/>
  <c r="BU525" i="20" s="1"/>
  <c r="BR384" i="20" a="1"/>
  <c r="BR384" i="20" s="1"/>
  <c r="BT524" i="20" a="1"/>
  <c r="BT524" i="20" s="1"/>
  <c r="BV388" i="20" a="1"/>
  <c r="BV388" i="20" s="1"/>
  <c r="BX528" i="20" a="1"/>
  <c r="BX528" i="20" s="1"/>
  <c r="BO381" i="20" a="1"/>
  <c r="BO381" i="20" s="1"/>
  <c r="BT386" i="20" a="1"/>
  <c r="BT386" i="20" s="1"/>
  <c r="BW389" i="20" a="1"/>
  <c r="BW389" i="20" s="1"/>
  <c r="BU387" i="20" a="1"/>
  <c r="BU387" i="20" s="1"/>
  <c r="BX390" i="20" a="1"/>
  <c r="BX390" i="20" s="1"/>
  <c r="AW198" i="25"/>
  <c r="BK376" i="20" a="1"/>
  <c r="BK376" i="20" s="1"/>
  <c r="BP519" i="20" a="1"/>
  <c r="BP519" i="20" s="1"/>
  <c r="AX202" i="25"/>
  <c r="BI563" i="20"/>
  <c r="AW266" i="25"/>
  <c r="BR556" i="20" a="1"/>
  <c r="BR556" i="20" s="1"/>
  <c r="BM413" i="20" a="1"/>
  <c r="BM413" i="20" s="1"/>
  <c r="BQ551" i="20" a="1"/>
  <c r="BQ551" i="20" s="1"/>
  <c r="BP554" i="20" a="1"/>
  <c r="BP554" i="20" s="1"/>
  <c r="BN549" i="20" a="1"/>
  <c r="BN549" i="20" s="1"/>
  <c r="BQ553" i="20" a="1"/>
  <c r="BQ553" i="20" s="1"/>
  <c r="BM544" i="20" a="1"/>
  <c r="BM544" i="20" s="1"/>
  <c r="BM548" i="20" a="1"/>
  <c r="BM548" i="20" s="1"/>
  <c r="BK546" i="20" a="1"/>
  <c r="BK546" i="20" s="1"/>
  <c r="BL547" i="20" a="1"/>
  <c r="BL547" i="20" s="1"/>
  <c r="BR555" i="20" a="1"/>
  <c r="BR555" i="20" s="1"/>
  <c r="BK542" i="20" a="1"/>
  <c r="BK542" i="20" s="1"/>
  <c r="BP550" i="20" a="1"/>
  <c r="BP550" i="20" s="1"/>
  <c r="BJ543" i="20" a="1"/>
  <c r="BJ543" i="20" s="1"/>
  <c r="BJ563" i="20" s="1"/>
  <c r="BK540" i="20" a="1"/>
  <c r="BK540" i="20" s="1"/>
  <c r="BQ552" i="20" a="1"/>
  <c r="BQ552" i="20" s="1"/>
  <c r="BL545" i="20" a="1"/>
  <c r="BL545" i="20" s="1"/>
  <c r="BS557" i="20" a="1"/>
  <c r="BS557" i="20" s="1"/>
  <c r="BV560" i="20" a="1"/>
  <c r="BV560" i="20" s="1"/>
  <c r="BT558" i="20" a="1"/>
  <c r="BT558" i="20" s="1"/>
  <c r="BX562" i="20" a="1"/>
  <c r="BX562" i="20" s="1"/>
  <c r="BW561" i="20" a="1"/>
  <c r="BW561" i="20" s="1"/>
  <c r="BU559" i="20" a="1"/>
  <c r="BU559" i="20" s="1"/>
  <c r="BH398" i="20" a="1"/>
  <c r="BH398" i="20" s="1"/>
  <c r="BM541" i="20" a="1"/>
  <c r="BM541" i="20" s="1"/>
  <c r="BF396" i="20" a="1"/>
  <c r="BF396" i="20" s="1"/>
  <c r="BK539" i="20" a="1"/>
  <c r="BK539" i="20" s="1"/>
  <c r="BQ518" i="20" a="1"/>
  <c r="BQ518" i="20" s="1"/>
  <c r="BK509" i="20" a="1"/>
  <c r="BK509" i="20" s="1"/>
  <c r="BM513" i="20" a="1"/>
  <c r="BM513" i="20" s="1"/>
  <c r="BN511" i="20" a="1"/>
  <c r="BN511" i="20" s="1"/>
  <c r="BR520" i="20" a="1"/>
  <c r="BR520" i="20" s="1"/>
  <c r="BP516" i="20" a="1"/>
  <c r="BP516" i="20" s="1"/>
  <c r="BO512" i="20" a="1"/>
  <c r="BO512" i="20" s="1"/>
  <c r="BM515" i="20" a="1"/>
  <c r="BM515" i="20" s="1"/>
  <c r="BJ508" i="20" a="1"/>
  <c r="BJ508" i="20" s="1"/>
  <c r="BJ529" i="20" s="1"/>
  <c r="BU522" i="20" a="1"/>
  <c r="BU522" i="20" s="1"/>
  <c r="BL514" i="20" a="1"/>
  <c r="BL514" i="20" s="1"/>
  <c r="BS521" i="20" a="1"/>
  <c r="BS521" i="20" s="1"/>
  <c r="BK510" i="20" a="1"/>
  <c r="BK510" i="20" s="1"/>
  <c r="BO517" i="20" a="1"/>
  <c r="BO517" i="20" s="1"/>
  <c r="BK507" i="20" a="1"/>
  <c r="BK507" i="20" s="1"/>
  <c r="BF282" i="25"/>
  <c r="BG282" i="25" s="1"/>
  <c r="BH282" i="25" s="1"/>
  <c r="BF397" i="20" a="1"/>
  <c r="BF397" i="20" s="1"/>
  <c r="AZ270" i="25"/>
  <c r="BL409" i="20" a="1"/>
  <c r="BL409" i="20" s="1"/>
  <c r="BB277" i="25"/>
  <c r="BG402" i="20" a="1"/>
  <c r="BG402" i="20" s="1"/>
  <c r="AW265" i="25"/>
  <c r="BN414" i="20" a="1"/>
  <c r="BN414" i="20" s="1"/>
  <c r="BO415" i="20" a="1"/>
  <c r="BO415" i="20" s="1"/>
  <c r="BR418" i="20" a="1"/>
  <c r="BR418" i="20" s="1"/>
  <c r="BQ417" i="20" a="1"/>
  <c r="BQ417" i="20" s="1"/>
  <c r="BU421" i="20" a="1"/>
  <c r="BU421" i="20" s="1"/>
  <c r="BP416" i="20" a="1"/>
  <c r="BP416" i="20" s="1"/>
  <c r="BS419" i="20" a="1"/>
  <c r="BS419" i="20" s="1"/>
  <c r="BW423" i="20" a="1"/>
  <c r="BW423" i="20" s="1"/>
  <c r="BT420" i="20" a="1"/>
  <c r="BT420" i="20" s="1"/>
  <c r="BX424" i="20" a="1"/>
  <c r="BX424" i="20" s="1"/>
  <c r="BV422" i="20" a="1"/>
  <c r="BV422" i="20" s="1"/>
  <c r="BA271" i="25"/>
  <c r="BL408" i="20" a="1"/>
  <c r="BL408" i="20" s="1"/>
  <c r="AW268" i="25"/>
  <c r="BK411" i="20" a="1"/>
  <c r="BK411" i="20" s="1"/>
  <c r="AZ273" i="25"/>
  <c r="BI406" i="20" a="1"/>
  <c r="BI406" i="20" s="1"/>
  <c r="AY269" i="25"/>
  <c r="BL410" i="20" a="1"/>
  <c r="BL410" i="20" s="1"/>
  <c r="BD278" i="25"/>
  <c r="BH401" i="20" a="1"/>
  <c r="BH401" i="20" s="1"/>
  <c r="AZ274" i="25"/>
  <c r="BH405" i="20" a="1"/>
  <c r="BH405" i="20" s="1"/>
  <c r="AZ276" i="25"/>
  <c r="BF403" i="20" a="1"/>
  <c r="BF403" i="20" s="1"/>
  <c r="AZ275" i="25"/>
  <c r="BG404" i="20" a="1"/>
  <c r="BG404" i="20" s="1"/>
  <c r="AX267" i="25"/>
  <c r="BM412" i="20" a="1"/>
  <c r="BM412" i="20" s="1"/>
  <c r="BD280" i="25"/>
  <c r="BF399" i="20" a="1"/>
  <c r="BF399" i="20" s="1"/>
  <c r="BA272" i="25"/>
  <c r="BK407" i="20" a="1"/>
  <c r="BK407" i="20" s="1"/>
  <c r="BB279" i="25"/>
  <c r="BE400" i="20" a="1"/>
  <c r="BE400" i="20" s="1"/>
  <c r="BE425" i="20" s="1"/>
  <c r="AY201" i="25"/>
  <c r="BM377" i="20" a="1"/>
  <c r="BM377" i="20" s="1"/>
  <c r="BA205" i="25"/>
  <c r="BK373" i="20" a="1"/>
  <c r="BK373" i="20" s="1"/>
  <c r="BC213" i="25"/>
  <c r="BE365" i="20" a="1"/>
  <c r="BE365" i="20" s="1"/>
  <c r="BE391" i="20" s="1"/>
  <c r="AZ199" i="25"/>
  <c r="BP379" i="20" a="1"/>
  <c r="BP379" i="20" s="1"/>
  <c r="AY207" i="25"/>
  <c r="BG371" i="20" a="1"/>
  <c r="BG371" i="20" s="1"/>
  <c r="AY200" i="25"/>
  <c r="BN378" i="20" a="1"/>
  <c r="BN378" i="20" s="1"/>
  <c r="BB211" i="25"/>
  <c r="BF367" i="20" a="1"/>
  <c r="BF367" i="20" s="1"/>
  <c r="AY204" i="25"/>
  <c r="BJ374" i="20" a="1"/>
  <c r="BJ374" i="20" s="1"/>
  <c r="BE214" i="25"/>
  <c r="BF364" i="20" a="1"/>
  <c r="BF364" i="20" s="1"/>
  <c r="AZ203" i="25"/>
  <c r="BL375" i="20" a="1"/>
  <c r="BL375" i="20" s="1"/>
  <c r="BC212" i="25"/>
  <c r="BF366" i="20" a="1"/>
  <c r="BF366" i="20" s="1"/>
  <c r="BA208" i="25"/>
  <c r="BH370" i="20" a="1"/>
  <c r="BH370" i="20" s="1"/>
  <c r="BD209" i="25"/>
  <c r="BJ369" i="20" a="1"/>
  <c r="BJ369" i="20" s="1"/>
  <c r="BD210" i="25"/>
  <c r="BI368" i="20" a="1"/>
  <c r="BI368" i="20" s="1"/>
  <c r="AY206" i="25"/>
  <c r="BH372" i="20" a="1"/>
  <c r="BH372" i="20" s="1"/>
  <c r="BX493" i="20" a="1"/>
  <c r="BX493" i="20" s="1"/>
  <c r="BQ131" i="31"/>
  <c r="BP153" i="31"/>
  <c r="BO75" i="31"/>
  <c r="BO82" i="31"/>
  <c r="BO84" i="31" s="1"/>
  <c r="BO85" i="31" s="1"/>
  <c r="BQ44" i="31"/>
  <c r="BP66" i="31"/>
  <c r="BN203" i="31" a="1"/>
  <c r="BN203" i="31" s="1"/>
  <c r="BN86" i="31"/>
  <c r="BR349" i="20" a="1"/>
  <c r="BR349" i="20" s="1"/>
  <c r="BP347" i="20" a="1"/>
  <c r="BP347" i="20" s="1"/>
  <c r="BX355" i="20" a="1"/>
  <c r="BX355" i="20" s="1"/>
  <c r="BU352" i="20" a="1"/>
  <c r="BU352" i="20" s="1"/>
  <c r="BV353" i="20" a="1"/>
  <c r="BV353" i="20" s="1"/>
  <c r="AX133" i="25"/>
  <c r="BY356" i="20" a="1"/>
  <c r="BY356" i="20" s="1"/>
  <c r="BT489" i="20" a="1"/>
  <c r="BT489" i="20" s="1"/>
  <c r="BO346" i="20" a="1"/>
  <c r="BO346" i="20" s="1"/>
  <c r="BT351" i="20" a="1"/>
  <c r="BT351" i="20" s="1"/>
  <c r="BU490" i="20" a="1"/>
  <c r="BU490" i="20" s="1"/>
  <c r="BW492" i="20" a="1"/>
  <c r="BW492" i="20" s="1"/>
  <c r="BW354" i="20" a="1"/>
  <c r="BW354" i="20" s="1"/>
  <c r="BV491" i="20" a="1"/>
  <c r="BV491" i="20" s="1"/>
  <c r="BQ348" i="20" a="1"/>
  <c r="BQ348" i="20" s="1"/>
  <c r="BY494" i="20" a="1"/>
  <c r="BY494" i="20" s="1"/>
  <c r="BS350" i="20" a="1"/>
  <c r="BS350" i="20" s="1"/>
  <c r="BL481" i="20" a="1"/>
  <c r="BL481" i="20" s="1"/>
  <c r="BN482" i="20" a="1"/>
  <c r="BN482" i="20" s="1"/>
  <c r="BP483" i="20" a="1"/>
  <c r="BP483" i="20" s="1"/>
  <c r="BM479" i="20" a="1"/>
  <c r="BM479" i="20" s="1"/>
  <c r="BA136" i="25"/>
  <c r="BO343" i="20" a="1"/>
  <c r="BO343" i="20" s="1"/>
  <c r="BT486" i="20" a="1"/>
  <c r="BT486" i="20" s="1"/>
  <c r="BJ470" i="20" a="1"/>
  <c r="BJ470" i="20" s="1"/>
  <c r="BJ495" i="20" s="1"/>
  <c r="BL473" i="20" a="1"/>
  <c r="BL473" i="20" s="1"/>
  <c r="BP485" i="20" a="1"/>
  <c r="BP485" i="20" s="1"/>
  <c r="BK480" i="20" a="1"/>
  <c r="BK480" i="20" s="1"/>
  <c r="BL475" i="20" a="1"/>
  <c r="BL475" i="20" s="1"/>
  <c r="BK472" i="20" a="1"/>
  <c r="BK472" i="20" s="1"/>
  <c r="BQ487" i="20" a="1"/>
  <c r="BQ487" i="20" s="1"/>
  <c r="BQ484" i="20" a="1"/>
  <c r="BQ484" i="20" s="1"/>
  <c r="BM478" i="20" a="1"/>
  <c r="BM478" i="20" s="1"/>
  <c r="BK474" i="20" a="1"/>
  <c r="BK474" i="20" s="1"/>
  <c r="BM476" i="20" a="1"/>
  <c r="BM476" i="20" s="1"/>
  <c r="BL477" i="20" a="1"/>
  <c r="BL477" i="20" s="1"/>
  <c r="AY134" i="25"/>
  <c r="BO345" i="20" a="1"/>
  <c r="BO345" i="20" s="1"/>
  <c r="BT488" i="20" a="1"/>
  <c r="BT488" i="20" s="1"/>
  <c r="AQ357" i="20"/>
  <c r="AV495" i="20"/>
  <c r="BE357" i="20"/>
  <c r="AZ139" i="25"/>
  <c r="BK340" i="20" a="1"/>
  <c r="BK340" i="20" s="1"/>
  <c r="BD148" i="25"/>
  <c r="BF331" i="20" a="1"/>
  <c r="BF331" i="20" s="1"/>
  <c r="BD146" i="25"/>
  <c r="BH333" i="20" a="1"/>
  <c r="BH333" i="20" s="1"/>
  <c r="BB145" i="25"/>
  <c r="BG334" i="20" a="1"/>
  <c r="BG334" i="20" s="1"/>
  <c r="AY140" i="25"/>
  <c r="BI339" i="20" a="1"/>
  <c r="BI339" i="20" s="1"/>
  <c r="AX141" i="25"/>
  <c r="BG338" i="20" a="1"/>
  <c r="BG338" i="20" s="1"/>
  <c r="BF150" i="25"/>
  <c r="BG150" i="25" s="1"/>
  <c r="BH150" i="25" s="1"/>
  <c r="BF329" i="20" a="1"/>
  <c r="BF329" i="20" s="1"/>
  <c r="AX137" i="25"/>
  <c r="BK342" i="20" a="1"/>
  <c r="BK342" i="20" s="1"/>
  <c r="BF149" i="25"/>
  <c r="BG149" i="25" s="1"/>
  <c r="BH149" i="25" s="1"/>
  <c r="BG330" i="20" a="1"/>
  <c r="BG330" i="20" s="1"/>
  <c r="AW135" i="25"/>
  <c r="BL344" i="20" a="1"/>
  <c r="BL344" i="20" s="1"/>
  <c r="AX142" i="25"/>
  <c r="BF337" i="20" a="1"/>
  <c r="BF337" i="20" s="1"/>
  <c r="BA143" i="25"/>
  <c r="BH336" i="20" a="1"/>
  <c r="BH336" i="20" s="1"/>
  <c r="AZ138" i="25"/>
  <c r="BL341" i="20" a="1"/>
  <c r="BL341" i="20" s="1"/>
  <c r="BD147" i="25"/>
  <c r="BG332" i="20" a="1"/>
  <c r="BG332" i="20" s="1"/>
  <c r="BB144" i="25"/>
  <c r="BH335" i="20" a="1"/>
  <c r="BH335" i="20" s="1"/>
  <c r="BJ330" i="20" l="1" a="1"/>
  <c r="BJ330" i="20" s="1"/>
  <c r="BO473" i="20" a="1"/>
  <c r="BO473" i="20" s="1"/>
  <c r="BI397" i="20" a="1"/>
  <c r="BI397" i="20" s="1"/>
  <c r="BN540" i="20" a="1"/>
  <c r="BN540" i="20" s="1"/>
  <c r="BN472" i="20" a="1"/>
  <c r="BN472" i="20" s="1"/>
  <c r="BI329" i="20" a="1"/>
  <c r="BI329" i="20" s="1"/>
  <c r="BH397" i="20" a="1"/>
  <c r="BH397" i="20" s="1"/>
  <c r="BM540" i="20" a="1"/>
  <c r="BM540" i="20" s="1"/>
  <c r="BI330" i="20" a="1"/>
  <c r="BI330" i="20" s="1"/>
  <c r="BN473" i="20" a="1"/>
  <c r="BN473" i="20" s="1"/>
  <c r="BH329" i="20" a="1"/>
  <c r="BH329" i="20" s="1"/>
  <c r="BM472" i="20" a="1"/>
  <c r="BM472" i="20" s="1"/>
  <c r="BU524" i="20" a="1"/>
  <c r="BU524" i="20" s="1"/>
  <c r="BQ382" i="20" a="1"/>
  <c r="BQ382" i="20" s="1"/>
  <c r="BY528" i="20" a="1"/>
  <c r="BY528" i="20" s="1"/>
  <c r="BR383" i="20" a="1"/>
  <c r="BR383" i="20" s="1"/>
  <c r="BX527" i="20" a="1"/>
  <c r="BX527" i="20" s="1"/>
  <c r="BO380" i="20" a="1"/>
  <c r="BO380" i="20" s="1"/>
  <c r="BW526" i="20" a="1"/>
  <c r="BW526" i="20" s="1"/>
  <c r="BS384" i="20" a="1"/>
  <c r="BS384" i="20" s="1"/>
  <c r="BV525" i="20" a="1"/>
  <c r="BV525" i="20" s="1"/>
  <c r="BW388" i="20" a="1"/>
  <c r="BW388" i="20" s="1"/>
  <c r="BP381" i="20" a="1"/>
  <c r="BP381" i="20" s="1"/>
  <c r="BT385" i="20" a="1"/>
  <c r="BT385" i="20" s="1"/>
  <c r="BU386" i="20" a="1"/>
  <c r="BU386" i="20" s="1"/>
  <c r="BX389" i="20" a="1"/>
  <c r="BX389" i="20" s="1"/>
  <c r="BY390" i="20" a="1"/>
  <c r="BY390" i="20" s="1"/>
  <c r="AX198" i="25"/>
  <c r="BT523" i="20" a="1"/>
  <c r="BT523" i="20" s="1"/>
  <c r="BV387" i="20" a="1"/>
  <c r="BV387" i="20" s="1"/>
  <c r="BQ519" i="20" a="1"/>
  <c r="BQ519" i="20" s="1"/>
  <c r="AY202" i="25"/>
  <c r="BL376" i="20" a="1"/>
  <c r="BL376" i="20" s="1"/>
  <c r="BS556" i="20" a="1"/>
  <c r="BS556" i="20" s="1"/>
  <c r="AX266" i="25"/>
  <c r="BN413" i="20" a="1"/>
  <c r="BN413" i="20" s="1"/>
  <c r="BM547" i="20" a="1"/>
  <c r="BM547" i="20" s="1"/>
  <c r="BQ554" i="20" a="1"/>
  <c r="BQ554" i="20" s="1"/>
  <c r="BL546" i="20" a="1"/>
  <c r="BL546" i="20" s="1"/>
  <c r="BR551" i="20" a="1"/>
  <c r="BR551" i="20" s="1"/>
  <c r="BK543" i="20" a="1"/>
  <c r="BK543" i="20" s="1"/>
  <c r="BK563" i="20" s="1"/>
  <c r="BN548" i="20" a="1"/>
  <c r="BN548" i="20" s="1"/>
  <c r="BM545" i="20" a="1"/>
  <c r="BM545" i="20" s="1"/>
  <c r="BQ550" i="20" a="1"/>
  <c r="BQ550" i="20" s="1"/>
  <c r="BN544" i="20" a="1"/>
  <c r="BN544" i="20" s="1"/>
  <c r="BR552" i="20" a="1"/>
  <c r="BR552" i="20" s="1"/>
  <c r="BL542" i="20" a="1"/>
  <c r="BL542" i="20" s="1"/>
  <c r="BR553" i="20" a="1"/>
  <c r="BR553" i="20" s="1"/>
  <c r="BS555" i="20" a="1"/>
  <c r="BS555" i="20" s="1"/>
  <c r="BO549" i="20" a="1"/>
  <c r="BO549" i="20" s="1"/>
  <c r="BG397" i="20" a="1"/>
  <c r="BG397" i="20" s="1"/>
  <c r="BL540" i="20" a="1"/>
  <c r="BL540" i="20" s="1"/>
  <c r="BT557" i="20" a="1"/>
  <c r="BT557" i="20" s="1"/>
  <c r="BW560" i="20" a="1"/>
  <c r="BW560" i="20" s="1"/>
  <c r="BY562" i="20" a="1"/>
  <c r="BY562" i="20" s="1"/>
  <c r="BU558" i="20" a="1"/>
  <c r="BU558" i="20" s="1"/>
  <c r="BX561" i="20" a="1"/>
  <c r="BX561" i="20" s="1"/>
  <c r="BV559" i="20" a="1"/>
  <c r="BV559" i="20" s="1"/>
  <c r="BO511" i="20" a="1"/>
  <c r="BO511" i="20" s="1"/>
  <c r="BL507" i="20" a="1"/>
  <c r="BL507" i="20" s="1"/>
  <c r="BK508" i="20" a="1"/>
  <c r="BK508" i="20" s="1"/>
  <c r="BK529" i="20" s="1"/>
  <c r="BP512" i="20" a="1"/>
  <c r="BP512" i="20" s="1"/>
  <c r="BL510" i="20" a="1"/>
  <c r="BL510" i="20" s="1"/>
  <c r="BL509" i="20" a="1"/>
  <c r="BL509" i="20" s="1"/>
  <c r="BT521" i="20" a="1"/>
  <c r="BT521" i="20" s="1"/>
  <c r="BP517" i="20" a="1"/>
  <c r="BP517" i="20" s="1"/>
  <c r="BS520" i="20" a="1"/>
  <c r="BS520" i="20" s="1"/>
  <c r="BR518" i="20" a="1"/>
  <c r="BR518" i="20" s="1"/>
  <c r="BM514" i="20" a="1"/>
  <c r="BM514" i="20" s="1"/>
  <c r="BQ516" i="20" a="1"/>
  <c r="BQ516" i="20" s="1"/>
  <c r="BN513" i="20" a="1"/>
  <c r="BN513" i="20" s="1"/>
  <c r="BN515" i="20" a="1"/>
  <c r="BN515" i="20" s="1"/>
  <c r="BV522" i="20" a="1"/>
  <c r="BV522" i="20" s="1"/>
  <c r="BA276" i="25"/>
  <c r="BG403" i="20" a="1"/>
  <c r="BG403" i="20" s="1"/>
  <c r="BB271" i="25"/>
  <c r="BM408" i="20" a="1"/>
  <c r="BM408" i="20" s="1"/>
  <c r="AX265" i="25"/>
  <c r="BO414" i="20" a="1"/>
  <c r="BO414" i="20" s="1"/>
  <c r="BQ416" i="20" a="1"/>
  <c r="BQ416" i="20" s="1"/>
  <c r="BP415" i="20" a="1"/>
  <c r="BP415" i="20" s="1"/>
  <c r="BU420" i="20" a="1"/>
  <c r="BU420" i="20" s="1"/>
  <c r="BV421" i="20" a="1"/>
  <c r="BV421" i="20" s="1"/>
  <c r="BW422" i="20" a="1"/>
  <c r="BW422" i="20" s="1"/>
  <c r="BT419" i="20" a="1"/>
  <c r="BT419" i="20" s="1"/>
  <c r="BS418" i="20" a="1"/>
  <c r="BS418" i="20" s="1"/>
  <c r="BX423" i="20" a="1"/>
  <c r="BX423" i="20" s="1"/>
  <c r="BY424" i="20" a="1"/>
  <c r="BY424" i="20" s="1"/>
  <c r="BR417" i="20" a="1"/>
  <c r="BR417" i="20" s="1"/>
  <c r="BA275" i="25"/>
  <c r="BH404" i="20" a="1"/>
  <c r="BH404" i="20" s="1"/>
  <c r="BC279" i="25"/>
  <c r="BF400" i="20" a="1"/>
  <c r="BF400" i="20" s="1"/>
  <c r="BF425" i="20" s="1"/>
  <c r="BA274" i="25"/>
  <c r="BI405" i="20" a="1"/>
  <c r="BI405" i="20" s="1"/>
  <c r="BC277" i="25"/>
  <c r="BH402" i="20" a="1"/>
  <c r="BH402" i="20" s="1"/>
  <c r="AX268" i="25"/>
  <c r="BL411" i="20" a="1"/>
  <c r="BL411" i="20" s="1"/>
  <c r="BB272" i="25"/>
  <c r="BL407" i="20" a="1"/>
  <c r="BL407" i="20" s="1"/>
  <c r="BE278" i="25"/>
  <c r="BI401" i="20" a="1"/>
  <c r="BI401" i="20" s="1"/>
  <c r="BA270" i="25"/>
  <c r="BM409" i="20" a="1"/>
  <c r="BM409" i="20" s="1"/>
  <c r="BE280" i="25"/>
  <c r="BG399" i="20" a="1"/>
  <c r="BG399" i="20" s="1"/>
  <c r="AZ269" i="25"/>
  <c r="BM410" i="20" a="1"/>
  <c r="BM410" i="20" s="1"/>
  <c r="AY267" i="25"/>
  <c r="BN412" i="20" a="1"/>
  <c r="BN412" i="20" s="1"/>
  <c r="BA273" i="25"/>
  <c r="BJ406" i="20" a="1"/>
  <c r="BJ406" i="20" s="1"/>
  <c r="BD212" i="25"/>
  <c r="BG366" i="20" a="1"/>
  <c r="BG366" i="20" s="1"/>
  <c r="AZ200" i="25"/>
  <c r="BO378" i="20" a="1"/>
  <c r="BO378" i="20" s="1"/>
  <c r="BA203" i="25"/>
  <c r="BM375" i="20" a="1"/>
  <c r="BM375" i="20" s="1"/>
  <c r="AZ207" i="25"/>
  <c r="BH371" i="20" a="1"/>
  <c r="BH371" i="20" s="1"/>
  <c r="AZ206" i="25"/>
  <c r="BI372" i="20" a="1"/>
  <c r="BI372" i="20" s="1"/>
  <c r="BA199" i="25"/>
  <c r="BQ379" i="20" a="1"/>
  <c r="BQ379" i="20" s="1"/>
  <c r="BE210" i="25"/>
  <c r="BJ368" i="20" a="1"/>
  <c r="BJ368" i="20" s="1"/>
  <c r="BF214" i="25"/>
  <c r="BG214" i="25" s="1"/>
  <c r="BH214" i="25" s="1"/>
  <c r="BG364" i="20" a="1"/>
  <c r="BG364" i="20" s="1"/>
  <c r="BD213" i="25"/>
  <c r="BF365" i="20" a="1"/>
  <c r="BF365" i="20" s="1"/>
  <c r="BF391" i="20" s="1"/>
  <c r="BE209" i="25"/>
  <c r="BK369" i="20" a="1"/>
  <c r="BK369" i="20" s="1"/>
  <c r="AZ204" i="25"/>
  <c r="BK374" i="20" a="1"/>
  <c r="BK374" i="20" s="1"/>
  <c r="BB205" i="25"/>
  <c r="BL373" i="20" a="1"/>
  <c r="BL373" i="20" s="1"/>
  <c r="BB208" i="25"/>
  <c r="BI370" i="20" a="1"/>
  <c r="BI370" i="20" s="1"/>
  <c r="BC211" i="25"/>
  <c r="BG367" i="20" a="1"/>
  <c r="BG367" i="20" s="1"/>
  <c r="AZ201" i="25"/>
  <c r="BN377" i="20" a="1"/>
  <c r="BN377" i="20" s="1"/>
  <c r="BZ356" i="20" a="1"/>
  <c r="BZ356" i="20" s="1"/>
  <c r="BR131" i="31"/>
  <c r="BQ153" i="31"/>
  <c r="BP75" i="31"/>
  <c r="BP82" i="31"/>
  <c r="BP84" i="31" s="1"/>
  <c r="BP85" i="31" s="1"/>
  <c r="BR44" i="31"/>
  <c r="BQ66" i="31"/>
  <c r="BO203" i="31" a="1"/>
  <c r="BO203" i="31" s="1"/>
  <c r="BO86" i="31"/>
  <c r="BY355" i="20" a="1"/>
  <c r="BY355" i="20" s="1"/>
  <c r="BR348" i="20" a="1"/>
  <c r="BR348" i="20" s="1"/>
  <c r="BV352" i="20" a="1"/>
  <c r="BV352" i="20" s="1"/>
  <c r="BW491" i="20" a="1"/>
  <c r="BW491" i="20" s="1"/>
  <c r="BV490" i="20" a="1"/>
  <c r="BV490" i="20" s="1"/>
  <c r="BQ347" i="20" a="1"/>
  <c r="BQ347" i="20" s="1"/>
  <c r="BU351" i="20" a="1"/>
  <c r="BU351" i="20" s="1"/>
  <c r="BZ494" i="20" a="1"/>
  <c r="BZ494" i="20" s="1"/>
  <c r="BW353" i="20" a="1"/>
  <c r="BW353" i="20" s="1"/>
  <c r="BY493" i="20" a="1"/>
  <c r="BY493" i="20" s="1"/>
  <c r="BS349" i="20" a="1"/>
  <c r="BS349" i="20" s="1"/>
  <c r="BP346" i="20" a="1"/>
  <c r="BP346" i="20" s="1"/>
  <c r="BX492" i="20" a="1"/>
  <c r="BX492" i="20" s="1"/>
  <c r="BU489" i="20" a="1"/>
  <c r="BU489" i="20" s="1"/>
  <c r="AY133" i="25"/>
  <c r="BX354" i="20" a="1"/>
  <c r="BX354" i="20" s="1"/>
  <c r="BT350" i="20" a="1"/>
  <c r="BT350" i="20" s="1"/>
  <c r="BK495" i="20"/>
  <c r="BL474" i="20" a="1"/>
  <c r="BL474" i="20" s="1"/>
  <c r="AZ134" i="25"/>
  <c r="BP345" i="20" a="1"/>
  <c r="BP345" i="20" s="1"/>
  <c r="BU488" i="20" a="1"/>
  <c r="BU488" i="20" s="1"/>
  <c r="BL480" i="20" a="1"/>
  <c r="BL480" i="20" s="1"/>
  <c r="BO482" i="20" a="1"/>
  <c r="BO482" i="20" s="1"/>
  <c r="AX135" i="25"/>
  <c r="BM344" i="20" a="1"/>
  <c r="BM344" i="20" s="1"/>
  <c r="BR487" i="20" a="1"/>
  <c r="BR487" i="20" s="1"/>
  <c r="BH330" i="20" a="1"/>
  <c r="BH330" i="20" s="1"/>
  <c r="BM473" i="20" a="1"/>
  <c r="BM473" i="20" s="1"/>
  <c r="BM481" i="20" a="1"/>
  <c r="BM481" i="20" s="1"/>
  <c r="BA138" i="25"/>
  <c r="BM341" i="20" a="1"/>
  <c r="BM341" i="20" s="1"/>
  <c r="BR484" i="20" a="1"/>
  <c r="BR484" i="20" s="1"/>
  <c r="BQ483" i="20" a="1"/>
  <c r="BQ483" i="20" s="1"/>
  <c r="BN479" i="20" a="1"/>
  <c r="BN479" i="20" s="1"/>
  <c r="BQ485" i="20" a="1"/>
  <c r="BQ485" i="20" s="1"/>
  <c r="BM477" i="20" a="1"/>
  <c r="BM477" i="20" s="1"/>
  <c r="BN478" i="20" a="1"/>
  <c r="BN478" i="20" s="1"/>
  <c r="BN476" i="20" a="1"/>
  <c r="BN476" i="20" s="1"/>
  <c r="BM475" i="20" a="1"/>
  <c r="BM475" i="20" s="1"/>
  <c r="BB136" i="25"/>
  <c r="BP343" i="20" a="1"/>
  <c r="BP343" i="20" s="1"/>
  <c r="BU486" i="20" a="1"/>
  <c r="BU486" i="20" s="1"/>
  <c r="AW495" i="20"/>
  <c r="BG329" i="20" a="1"/>
  <c r="BG329" i="20" s="1"/>
  <c r="BL472" i="20" a="1"/>
  <c r="BL472" i="20" s="1"/>
  <c r="AZ140" i="25"/>
  <c r="BJ339" i="20" a="1"/>
  <c r="BJ339" i="20" s="1"/>
  <c r="BB143" i="25"/>
  <c r="BI336" i="20" a="1"/>
  <c r="BI336" i="20" s="1"/>
  <c r="AY137" i="25"/>
  <c r="BL342" i="20" a="1"/>
  <c r="BL342" i="20" s="1"/>
  <c r="BC145" i="25"/>
  <c r="BH334" i="20" a="1"/>
  <c r="BH334" i="20" s="1"/>
  <c r="BF357" i="20"/>
  <c r="BE147" i="25"/>
  <c r="BH332" i="20" a="1"/>
  <c r="BH332" i="20" s="1"/>
  <c r="BC144" i="25"/>
  <c r="BI335" i="20" a="1"/>
  <c r="BI335" i="20" s="1"/>
  <c r="AY142" i="25"/>
  <c r="BG337" i="20" a="1"/>
  <c r="BG337" i="20" s="1"/>
  <c r="BE146" i="25"/>
  <c r="BI333" i="20" a="1"/>
  <c r="BI333" i="20" s="1"/>
  <c r="AY141" i="25"/>
  <c r="BH338" i="20" a="1"/>
  <c r="BH338" i="20" s="1"/>
  <c r="BE148" i="25"/>
  <c r="BG331" i="20" a="1"/>
  <c r="BG331" i="20" s="1"/>
  <c r="BA139" i="25"/>
  <c r="BL340" i="20" a="1"/>
  <c r="BL340" i="20" s="1"/>
  <c r="AR357" i="20"/>
  <c r="BO507" i="20" l="1" a="1"/>
  <c r="BO507" i="20" s="1"/>
  <c r="BJ364" i="20" a="1"/>
  <c r="BJ364" i="20" s="1"/>
  <c r="BI364" i="20" a="1"/>
  <c r="BI364" i="20" s="1"/>
  <c r="BN507" i="20" a="1"/>
  <c r="BN507" i="20" s="1"/>
  <c r="BR382" i="20" a="1"/>
  <c r="BR382" i="20" s="1"/>
  <c r="BQ381" i="20" a="1"/>
  <c r="BQ381" i="20" s="1"/>
  <c r="BT384" i="20" a="1"/>
  <c r="BT384" i="20" s="1"/>
  <c r="BW387" i="20" a="1"/>
  <c r="BW387" i="20" s="1"/>
  <c r="BZ390" i="20" a="1"/>
  <c r="BZ390" i="20" s="1"/>
  <c r="BW525" i="20" a="1"/>
  <c r="BW525" i="20" s="1"/>
  <c r="BS383" i="20" a="1"/>
  <c r="BS383" i="20" s="1"/>
  <c r="BY527" i="20" a="1"/>
  <c r="BY527" i="20" s="1"/>
  <c r="BP380" i="20" a="1"/>
  <c r="BP380" i="20" s="1"/>
  <c r="BZ528" i="20" a="1"/>
  <c r="BZ528" i="20" s="1"/>
  <c r="BX388" i="20" a="1"/>
  <c r="BX388" i="20" s="1"/>
  <c r="BX526" i="20" a="1"/>
  <c r="BX526" i="20" s="1"/>
  <c r="BU385" i="20" a="1"/>
  <c r="BU385" i="20" s="1"/>
  <c r="BV524" i="20" a="1"/>
  <c r="BV524" i="20" s="1"/>
  <c r="BV386" i="20" a="1"/>
  <c r="BV386" i="20" s="1"/>
  <c r="BU523" i="20" a="1"/>
  <c r="BU523" i="20" s="1"/>
  <c r="BY389" i="20" a="1"/>
  <c r="BY389" i="20" s="1"/>
  <c r="AY198" i="25"/>
  <c r="AZ202" i="25"/>
  <c r="BM376" i="20" a="1"/>
  <c r="BM376" i="20" s="1"/>
  <c r="BR519" i="20" a="1"/>
  <c r="BR519" i="20" s="1"/>
  <c r="AY266" i="25"/>
  <c r="BT556" i="20" a="1"/>
  <c r="BT556" i="20" s="1"/>
  <c r="BO413" i="20" a="1"/>
  <c r="BO413" i="20" s="1"/>
  <c r="BT555" i="20" a="1"/>
  <c r="BT555" i="20" s="1"/>
  <c r="BR550" i="20" a="1"/>
  <c r="BR550" i="20" s="1"/>
  <c r="BS551" i="20" a="1"/>
  <c r="BS551" i="20" s="1"/>
  <c r="BR554" i="20" a="1"/>
  <c r="BR554" i="20" s="1"/>
  <c r="BM546" i="20" a="1"/>
  <c r="BM546" i="20" s="1"/>
  <c r="BS553" i="20" a="1"/>
  <c r="BS553" i="20" s="1"/>
  <c r="BN545" i="20" a="1"/>
  <c r="BN545" i="20" s="1"/>
  <c r="BM542" i="20" a="1"/>
  <c r="BM542" i="20" s="1"/>
  <c r="BO548" i="20" a="1"/>
  <c r="BO548" i="20" s="1"/>
  <c r="BS552" i="20" a="1"/>
  <c r="BS552" i="20" s="1"/>
  <c r="BL543" i="20" a="1"/>
  <c r="BL543" i="20" s="1"/>
  <c r="BL563" i="20" s="1"/>
  <c r="BP549" i="20" a="1"/>
  <c r="BP549" i="20" s="1"/>
  <c r="BO544" i="20" a="1"/>
  <c r="BO544" i="20" s="1"/>
  <c r="BN547" i="20" a="1"/>
  <c r="BN547" i="20" s="1"/>
  <c r="BW559" i="20" a="1"/>
  <c r="BW559" i="20" s="1"/>
  <c r="BU557" i="20" a="1"/>
  <c r="BU557" i="20" s="1"/>
  <c r="BX560" i="20" a="1"/>
  <c r="BX560" i="20" s="1"/>
  <c r="BZ562" i="20" a="1"/>
  <c r="BZ562" i="20" s="1"/>
  <c r="BV558" i="20" a="1"/>
  <c r="BV558" i="20" s="1"/>
  <c r="BY561" i="20" a="1"/>
  <c r="BY561" i="20" s="1"/>
  <c r="BQ512" i="20" a="1"/>
  <c r="BQ512" i="20" s="1"/>
  <c r="BO515" i="20" a="1"/>
  <c r="BO515" i="20" s="1"/>
  <c r="BT520" i="20" a="1"/>
  <c r="BT520" i="20" s="1"/>
  <c r="BL508" i="20" a="1"/>
  <c r="BL508" i="20" s="1"/>
  <c r="BL529" i="20" s="1"/>
  <c r="BN514" i="20" a="1"/>
  <c r="BN514" i="20" s="1"/>
  <c r="BM507" i="20" a="1"/>
  <c r="BM507" i="20" s="1"/>
  <c r="BS518" i="20" a="1"/>
  <c r="BS518" i="20" s="1"/>
  <c r="BO513" i="20" a="1"/>
  <c r="BO513" i="20" s="1"/>
  <c r="BP511" i="20" a="1"/>
  <c r="BP511" i="20" s="1"/>
  <c r="BU521" i="20" a="1"/>
  <c r="BU521" i="20" s="1"/>
  <c r="BR516" i="20" a="1"/>
  <c r="BR516" i="20" s="1"/>
  <c r="BW522" i="20" a="1"/>
  <c r="BW522" i="20" s="1"/>
  <c r="BM509" i="20" a="1"/>
  <c r="BM509" i="20" s="1"/>
  <c r="BM510" i="20" a="1"/>
  <c r="BM510" i="20" s="1"/>
  <c r="BQ517" i="20" a="1"/>
  <c r="BQ517" i="20" s="1"/>
  <c r="BA269" i="25"/>
  <c r="BN410" i="20" a="1"/>
  <c r="BN410" i="20" s="1"/>
  <c r="BD277" i="25"/>
  <c r="BI402" i="20" a="1"/>
  <c r="BI402" i="20" s="1"/>
  <c r="BF280" i="25"/>
  <c r="BG280" i="25" s="1"/>
  <c r="BH280" i="25" s="1"/>
  <c r="BH399" i="20" a="1"/>
  <c r="BH399" i="20" s="1"/>
  <c r="BB274" i="25"/>
  <c r="BJ405" i="20" a="1"/>
  <c r="BJ405" i="20" s="1"/>
  <c r="BB270" i="25"/>
  <c r="BN409" i="20" a="1"/>
  <c r="BN409" i="20" s="1"/>
  <c r="BD279" i="25"/>
  <c r="BG400" i="20" a="1"/>
  <c r="BG400" i="20" s="1"/>
  <c r="BG425" i="20" s="1"/>
  <c r="BB273" i="25"/>
  <c r="BK406" i="20" a="1"/>
  <c r="BK406" i="20" s="1"/>
  <c r="BF278" i="25"/>
  <c r="BG278" i="25" s="1"/>
  <c r="BH278" i="25" s="1"/>
  <c r="BJ401" i="20" a="1"/>
  <c r="BJ401" i="20" s="1"/>
  <c r="BB275" i="25"/>
  <c r="BI404" i="20" a="1"/>
  <c r="BI404" i="20" s="1"/>
  <c r="AY265" i="25"/>
  <c r="BR416" i="20" a="1"/>
  <c r="BR416" i="20" s="1"/>
  <c r="BS417" i="20" a="1"/>
  <c r="BS417" i="20" s="1"/>
  <c r="BU419" i="20" a="1"/>
  <c r="BU419" i="20" s="1"/>
  <c r="BZ424" i="20" a="1"/>
  <c r="BZ424" i="20" s="1"/>
  <c r="BW421" i="20" a="1"/>
  <c r="BW421" i="20" s="1"/>
  <c r="BX422" i="20" a="1"/>
  <c r="BX422" i="20" s="1"/>
  <c r="BP414" i="20" a="1"/>
  <c r="BP414" i="20" s="1"/>
  <c r="BT418" i="20" a="1"/>
  <c r="BT418" i="20" s="1"/>
  <c r="BV420" i="20" a="1"/>
  <c r="BV420" i="20" s="1"/>
  <c r="BQ415" i="20" a="1"/>
  <c r="BQ415" i="20" s="1"/>
  <c r="BY423" i="20" a="1"/>
  <c r="BY423" i="20" s="1"/>
  <c r="AZ267" i="25"/>
  <c r="BO412" i="20" a="1"/>
  <c r="BO412" i="20" s="1"/>
  <c r="BC272" i="25"/>
  <c r="BM407" i="20" a="1"/>
  <c r="BM407" i="20" s="1"/>
  <c r="BC271" i="25"/>
  <c r="BN408" i="20" a="1"/>
  <c r="BN408" i="20" s="1"/>
  <c r="AY268" i="25"/>
  <c r="BM411" i="20" a="1"/>
  <c r="BM411" i="20" s="1"/>
  <c r="BB276" i="25"/>
  <c r="BH403" i="20" a="1"/>
  <c r="BH403" i="20" s="1"/>
  <c r="BH364" i="20" a="1"/>
  <c r="BH364" i="20" s="1"/>
  <c r="BA204" i="25"/>
  <c r="BL374" i="20" a="1"/>
  <c r="BL374" i="20" s="1"/>
  <c r="BF209" i="25"/>
  <c r="BG209" i="25" s="1"/>
  <c r="BH209" i="25" s="1"/>
  <c r="BL369" i="20" a="1"/>
  <c r="BL369" i="20" s="1"/>
  <c r="BA206" i="25"/>
  <c r="BJ372" i="20" a="1"/>
  <c r="BJ372" i="20" s="1"/>
  <c r="BA201" i="25"/>
  <c r="BO377" i="20" a="1"/>
  <c r="BO377" i="20" s="1"/>
  <c r="BE213" i="25"/>
  <c r="BG365" i="20" a="1"/>
  <c r="BG365" i="20" s="1"/>
  <c r="BG391" i="20" s="1"/>
  <c r="BA207" i="25"/>
  <c r="BI371" i="20" a="1"/>
  <c r="BI371" i="20" s="1"/>
  <c r="BD211" i="25"/>
  <c r="BH367" i="20" a="1"/>
  <c r="BH367" i="20" s="1"/>
  <c r="BB203" i="25"/>
  <c r="BN375" i="20" a="1"/>
  <c r="BN375" i="20" s="1"/>
  <c r="BC208" i="25"/>
  <c r="BJ370" i="20" a="1"/>
  <c r="BJ370" i="20" s="1"/>
  <c r="BF210" i="25"/>
  <c r="BG210" i="25" s="1"/>
  <c r="BH210" i="25" s="1"/>
  <c r="BK368" i="20" a="1"/>
  <c r="BK368" i="20" s="1"/>
  <c r="BA200" i="25"/>
  <c r="BP378" i="20" a="1"/>
  <c r="BP378" i="20" s="1"/>
  <c r="BC205" i="25"/>
  <c r="BM373" i="20" a="1"/>
  <c r="BM373" i="20" s="1"/>
  <c r="BB199" i="25"/>
  <c r="BR379" i="20" a="1"/>
  <c r="BR379" i="20" s="1"/>
  <c r="BE212" i="25"/>
  <c r="BH366" i="20" a="1"/>
  <c r="BH366" i="20" s="1"/>
  <c r="CA356" i="20" a="1"/>
  <c r="CA356" i="20" s="1"/>
  <c r="BS131" i="31"/>
  <c r="BR153" i="31"/>
  <c r="BQ75" i="31"/>
  <c r="BQ82" i="31"/>
  <c r="BQ84" i="31" s="1"/>
  <c r="BQ85" i="31" s="1"/>
  <c r="BQ203" i="31" s="1" a="1"/>
  <c r="BQ203" i="31" s="1"/>
  <c r="BS44" i="31"/>
  <c r="BR66" i="31"/>
  <c r="BP203" i="31" a="1"/>
  <c r="BP203" i="31" s="1"/>
  <c r="BP86" i="31"/>
  <c r="BW352" i="20" a="1"/>
  <c r="BW352" i="20" s="1"/>
  <c r="BT349" i="20" a="1"/>
  <c r="BT349" i="20" s="1"/>
  <c r="BQ346" i="20" a="1"/>
  <c r="BQ346" i="20" s="1"/>
  <c r="BZ355" i="20" a="1"/>
  <c r="BZ355" i="20" s="1"/>
  <c r="BS348" i="20" a="1"/>
  <c r="BS348" i="20" s="1"/>
  <c r="AZ133" i="25"/>
  <c r="BX491" i="20" a="1"/>
  <c r="BX491" i="20" s="1"/>
  <c r="BW490" i="20" a="1"/>
  <c r="BW490" i="20" s="1"/>
  <c r="CA494" i="20" a="1"/>
  <c r="CA494" i="20" s="1"/>
  <c r="BV489" i="20" a="1"/>
  <c r="BV489" i="20" s="1"/>
  <c r="BY492" i="20" a="1"/>
  <c r="BY492" i="20" s="1"/>
  <c r="BU350" i="20" a="1"/>
  <c r="BU350" i="20" s="1"/>
  <c r="BR347" i="20" a="1"/>
  <c r="BR347" i="20" s="1"/>
  <c r="BV351" i="20" a="1"/>
  <c r="BV351" i="20" s="1"/>
  <c r="BZ493" i="20" a="1"/>
  <c r="BZ493" i="20" s="1"/>
  <c r="BY354" i="20" a="1"/>
  <c r="BY354" i="20" s="1"/>
  <c r="BX353" i="20" a="1"/>
  <c r="BX353" i="20" s="1"/>
  <c r="BL495" i="20"/>
  <c r="BO478" i="20" a="1"/>
  <c r="BO478" i="20" s="1"/>
  <c r="BB138" i="25"/>
  <c r="BN341" i="20" a="1"/>
  <c r="BN341" i="20" s="1"/>
  <c r="BS484" i="20" a="1"/>
  <c r="BS484" i="20" s="1"/>
  <c r="BA134" i="25"/>
  <c r="BQ345" i="20" a="1"/>
  <c r="BQ345" i="20" s="1"/>
  <c r="BV488" i="20" a="1"/>
  <c r="BV488" i="20" s="1"/>
  <c r="BN475" i="20" a="1"/>
  <c r="BN475" i="20" s="1"/>
  <c r="BC136" i="25"/>
  <c r="BQ343" i="20" a="1"/>
  <c r="BQ343" i="20" s="1"/>
  <c r="BV486" i="20" a="1"/>
  <c r="BV486" i="20" s="1"/>
  <c r="BP482" i="20" a="1"/>
  <c r="BP482" i="20" s="1"/>
  <c r="BO476" i="20" a="1"/>
  <c r="BO476" i="20" s="1"/>
  <c r="BN477" i="20" a="1"/>
  <c r="BN477" i="20" s="1"/>
  <c r="BB139" i="25"/>
  <c r="BM340" i="20" a="1"/>
  <c r="BM340" i="20" s="1"/>
  <c r="BR483" i="20" a="1"/>
  <c r="BR483" i="20" s="1"/>
  <c r="BM480" i="20" a="1"/>
  <c r="BM480" i="20" s="1"/>
  <c r="BM474" i="20" a="1"/>
  <c r="BM474" i="20" s="1"/>
  <c r="AZ137" i="25"/>
  <c r="BM342" i="20" a="1"/>
  <c r="BM342" i="20" s="1"/>
  <c r="BR485" i="20" a="1"/>
  <c r="BR485" i="20" s="1"/>
  <c r="BO479" i="20" a="1"/>
  <c r="BO479" i="20" s="1"/>
  <c r="AY135" i="25"/>
  <c r="BN344" i="20" a="1"/>
  <c r="BN344" i="20" s="1"/>
  <c r="BS487" i="20" a="1"/>
  <c r="BS487" i="20" s="1"/>
  <c r="BN481" i="20" a="1"/>
  <c r="BN481" i="20" s="1"/>
  <c r="AS357" i="20"/>
  <c r="AX495" i="20"/>
  <c r="BG357" i="20"/>
  <c r="BD145" i="25"/>
  <c r="BI334" i="20" a="1"/>
  <c r="BI334" i="20" s="1"/>
  <c r="AZ142" i="25"/>
  <c r="BH337" i="20" a="1"/>
  <c r="BH337" i="20" s="1"/>
  <c r="BF148" i="25"/>
  <c r="BG148" i="25" s="1"/>
  <c r="BH148" i="25" s="1"/>
  <c r="BH331" i="20" a="1"/>
  <c r="BH331" i="20" s="1"/>
  <c r="AZ141" i="25"/>
  <c r="BI338" i="20" a="1"/>
  <c r="BI338" i="20" s="1"/>
  <c r="BC143" i="25"/>
  <c r="BJ336" i="20" a="1"/>
  <c r="BJ336" i="20" s="1"/>
  <c r="BD144" i="25"/>
  <c r="BJ335" i="20" a="1"/>
  <c r="BJ335" i="20" s="1"/>
  <c r="BF147" i="25"/>
  <c r="BG147" i="25" s="1"/>
  <c r="BH147" i="25" s="1"/>
  <c r="BI332" i="20" a="1"/>
  <c r="BI332" i="20" s="1"/>
  <c r="BF146" i="25"/>
  <c r="BG146" i="25" s="1"/>
  <c r="BH146" i="25" s="1"/>
  <c r="BJ333" i="20" a="1"/>
  <c r="BJ333" i="20" s="1"/>
  <c r="BA140" i="25"/>
  <c r="BK339" i="20" a="1"/>
  <c r="BK339" i="20" s="1"/>
  <c r="BM333" i="20" l="1" a="1"/>
  <c r="BM333" i="20" s="1"/>
  <c r="BR476" i="20" a="1"/>
  <c r="BR476" i="20" s="1"/>
  <c r="BO369" i="20" a="1"/>
  <c r="BO369" i="20" s="1"/>
  <c r="BT512" i="20" a="1"/>
  <c r="BT512" i="20" s="1"/>
  <c r="BL332" i="20" a="1"/>
  <c r="BL332" i="20" s="1"/>
  <c r="BQ475" i="20" a="1"/>
  <c r="BQ475" i="20" s="1"/>
  <c r="BK399" i="20" a="1"/>
  <c r="BK399" i="20" s="1"/>
  <c r="BP542" i="20" a="1"/>
  <c r="BP542" i="20" s="1"/>
  <c r="BM401" i="20" a="1"/>
  <c r="BM401" i="20" s="1"/>
  <c r="BR544" i="20" a="1"/>
  <c r="BR544" i="20" s="1"/>
  <c r="BN368" i="20" a="1"/>
  <c r="BN368" i="20" s="1"/>
  <c r="BS511" i="20" a="1"/>
  <c r="BS511" i="20" s="1"/>
  <c r="BK331" i="20" a="1"/>
  <c r="BK331" i="20" s="1"/>
  <c r="BP474" i="20" a="1"/>
  <c r="BP474" i="20" s="1"/>
  <c r="BO474" i="20" a="1"/>
  <c r="BO474" i="20" s="1"/>
  <c r="BJ331" i="20" a="1"/>
  <c r="BJ331" i="20" s="1"/>
  <c r="BL333" i="20" a="1"/>
  <c r="BL333" i="20" s="1"/>
  <c r="BQ476" i="20" a="1"/>
  <c r="BQ476" i="20" s="1"/>
  <c r="BN369" i="20" a="1"/>
  <c r="BN369" i="20" s="1"/>
  <c r="BS512" i="20" a="1"/>
  <c r="BS512" i="20" s="1"/>
  <c r="BO542" i="20" a="1"/>
  <c r="BO542" i="20" s="1"/>
  <c r="BJ399" i="20" a="1"/>
  <c r="BJ399" i="20" s="1"/>
  <c r="BL401" i="20" a="1"/>
  <c r="BL401" i="20" s="1"/>
  <c r="BQ544" i="20" a="1"/>
  <c r="BQ544" i="20" s="1"/>
  <c r="BP475" i="20" a="1"/>
  <c r="BP475" i="20" s="1"/>
  <c r="BK332" i="20" a="1"/>
  <c r="BK332" i="20" s="1"/>
  <c r="BR511" i="20" a="1"/>
  <c r="BR511" i="20" s="1"/>
  <c r="BM368" i="20" a="1"/>
  <c r="BM368" i="20" s="1"/>
  <c r="BS382" i="20" a="1"/>
  <c r="BS382" i="20" s="1"/>
  <c r="BR381" i="20" a="1"/>
  <c r="BR381" i="20" s="1"/>
  <c r="BV523" i="20" a="1"/>
  <c r="BV523" i="20" s="1"/>
  <c r="BX387" i="20" a="1"/>
  <c r="BX387" i="20" s="1"/>
  <c r="BQ380" i="20" a="1"/>
  <c r="BQ380" i="20" s="1"/>
  <c r="BY526" i="20" a="1"/>
  <c r="BY526" i="20" s="1"/>
  <c r="CA528" i="20" a="1"/>
  <c r="CA528" i="20" s="1"/>
  <c r="BZ527" i="20" a="1"/>
  <c r="BZ527" i="20" s="1"/>
  <c r="BY388" i="20" a="1"/>
  <c r="BY388" i="20" s="1"/>
  <c r="BX525" i="20" a="1"/>
  <c r="BX525" i="20" s="1"/>
  <c r="BT383" i="20" a="1"/>
  <c r="BT383" i="20" s="1"/>
  <c r="BW524" i="20" a="1"/>
  <c r="BW524" i="20" s="1"/>
  <c r="BU384" i="20" a="1"/>
  <c r="BU384" i="20" s="1"/>
  <c r="BV385" i="20" a="1"/>
  <c r="BV385" i="20" s="1"/>
  <c r="BW386" i="20" a="1"/>
  <c r="BW386" i="20" s="1"/>
  <c r="BZ389" i="20" a="1"/>
  <c r="BZ389" i="20" s="1"/>
  <c r="CA390" i="20" a="1"/>
  <c r="CA390" i="20" s="1"/>
  <c r="AZ198" i="25"/>
  <c r="BN376" i="20" a="1"/>
  <c r="BN376" i="20" s="1"/>
  <c r="BS519" i="20" a="1"/>
  <c r="BS519" i="20" s="1"/>
  <c r="BA202" i="25"/>
  <c r="AZ266" i="25"/>
  <c r="BP413" i="20" a="1"/>
  <c r="BP413" i="20" s="1"/>
  <c r="BU556" i="20" a="1"/>
  <c r="BU556" i="20" s="1"/>
  <c r="BN546" i="20" a="1"/>
  <c r="BN546" i="20" s="1"/>
  <c r="BO547" i="20" a="1"/>
  <c r="BO547" i="20" s="1"/>
  <c r="BS554" i="20" a="1"/>
  <c r="BS554" i="20" s="1"/>
  <c r="BO545" i="20" a="1"/>
  <c r="BO545" i="20" s="1"/>
  <c r="BQ549" i="20" a="1"/>
  <c r="BQ549" i="20" s="1"/>
  <c r="BT553" i="20" a="1"/>
  <c r="BT553" i="20" s="1"/>
  <c r="BT551" i="20" a="1"/>
  <c r="BT551" i="20" s="1"/>
  <c r="BM543" i="20" a="1"/>
  <c r="BM543" i="20" s="1"/>
  <c r="BM563" i="20" s="1"/>
  <c r="BS550" i="20" a="1"/>
  <c r="BS550" i="20" s="1"/>
  <c r="BT552" i="20" a="1"/>
  <c r="BT552" i="20" s="1"/>
  <c r="BU555" i="20" a="1"/>
  <c r="BU555" i="20" s="1"/>
  <c r="BP548" i="20" a="1"/>
  <c r="BP548" i="20" s="1"/>
  <c r="BX559" i="20" a="1"/>
  <c r="BX559" i="20" s="1"/>
  <c r="BY560" i="20" a="1"/>
  <c r="BY560" i="20" s="1"/>
  <c r="BV557" i="20" a="1"/>
  <c r="BV557" i="20" s="1"/>
  <c r="BW558" i="20" a="1"/>
  <c r="BW558" i="20" s="1"/>
  <c r="CA562" i="20" a="1"/>
  <c r="CA562" i="20" s="1"/>
  <c r="BZ561" i="20" a="1"/>
  <c r="BZ561" i="20" s="1"/>
  <c r="BI399" i="20" a="1"/>
  <c r="BI399" i="20" s="1"/>
  <c r="BN542" i="20" a="1"/>
  <c r="BN542" i="20" s="1"/>
  <c r="BK401" i="20" a="1"/>
  <c r="BK401" i="20" s="1"/>
  <c r="BP544" i="20" a="1"/>
  <c r="BP544" i="20" s="1"/>
  <c r="BP513" i="20" a="1"/>
  <c r="BP513" i="20" s="1"/>
  <c r="BP515" i="20" a="1"/>
  <c r="BP515" i="20" s="1"/>
  <c r="BT518" i="20" a="1"/>
  <c r="BT518" i="20" s="1"/>
  <c r="BX522" i="20" a="1"/>
  <c r="BX522" i="20" s="1"/>
  <c r="BN510" i="20" a="1"/>
  <c r="BN510" i="20" s="1"/>
  <c r="BR512" i="20" a="1"/>
  <c r="BR512" i="20" s="1"/>
  <c r="BN509" i="20" a="1"/>
  <c r="BN509" i="20" s="1"/>
  <c r="BS516" i="20" a="1"/>
  <c r="BS516" i="20" s="1"/>
  <c r="BO514" i="20" a="1"/>
  <c r="BO514" i="20" s="1"/>
  <c r="BR517" i="20" a="1"/>
  <c r="BR517" i="20" s="1"/>
  <c r="BV521" i="20" a="1"/>
  <c r="BV521" i="20" s="1"/>
  <c r="BM508" i="20" a="1"/>
  <c r="BM508" i="20" s="1"/>
  <c r="BM529" i="20" s="1"/>
  <c r="BQ511" i="20" a="1"/>
  <c r="BQ511" i="20" s="1"/>
  <c r="BU520" i="20" a="1"/>
  <c r="BU520" i="20" s="1"/>
  <c r="BD271" i="25"/>
  <c r="BO408" i="20" a="1"/>
  <c r="BO408" i="20" s="1"/>
  <c r="BE279" i="25"/>
  <c r="BH400" i="20" a="1"/>
  <c r="BH400" i="20" s="1"/>
  <c r="BH425" i="20" s="1"/>
  <c r="BD272" i="25"/>
  <c r="BN407" i="20" a="1"/>
  <c r="BN407" i="20" s="1"/>
  <c r="BC270" i="25"/>
  <c r="BO409" i="20" a="1"/>
  <c r="BO409" i="20" s="1"/>
  <c r="BA267" i="25"/>
  <c r="BP412" i="20" a="1"/>
  <c r="BP412" i="20" s="1"/>
  <c r="AZ265" i="25"/>
  <c r="BR415" i="20" a="1"/>
  <c r="BR415" i="20" s="1"/>
  <c r="BS416" i="20" a="1"/>
  <c r="BS416" i="20" s="1"/>
  <c r="BQ414" i="20" a="1"/>
  <c r="BQ414" i="20" s="1"/>
  <c r="BU418" i="20" a="1"/>
  <c r="BU418" i="20" s="1"/>
  <c r="BZ423" i="20" a="1"/>
  <c r="BZ423" i="20" s="1"/>
  <c r="BW420" i="20" a="1"/>
  <c r="BW420" i="20" s="1"/>
  <c r="CA424" i="20" a="1"/>
  <c r="CA424" i="20" s="1"/>
  <c r="BT417" i="20" a="1"/>
  <c r="BT417" i="20" s="1"/>
  <c r="BX421" i="20" a="1"/>
  <c r="BX421" i="20" s="1"/>
  <c r="BY422" i="20" a="1"/>
  <c r="BY422" i="20" s="1"/>
  <c r="BV419" i="20" a="1"/>
  <c r="BV419" i="20" s="1"/>
  <c r="BC274" i="25"/>
  <c r="BK405" i="20" a="1"/>
  <c r="BK405" i="20" s="1"/>
  <c r="BC276" i="25"/>
  <c r="BI403" i="20" a="1"/>
  <c r="BI403" i="20" s="1"/>
  <c r="BC275" i="25"/>
  <c r="BJ404" i="20" a="1"/>
  <c r="BJ404" i="20" s="1"/>
  <c r="AZ268" i="25"/>
  <c r="BN411" i="20" a="1"/>
  <c r="BN411" i="20" s="1"/>
  <c r="BE277" i="25"/>
  <c r="BJ402" i="20" a="1"/>
  <c r="BJ402" i="20" s="1"/>
  <c r="BC273" i="25"/>
  <c r="BL406" i="20" a="1"/>
  <c r="BL406" i="20" s="1"/>
  <c r="BB269" i="25"/>
  <c r="BO410" i="20" a="1"/>
  <c r="BO410" i="20" s="1"/>
  <c r="BL368" i="20" a="1"/>
  <c r="BL368" i="20" s="1"/>
  <c r="BM369" i="20" a="1"/>
  <c r="BM369" i="20" s="1"/>
  <c r="BF213" i="25"/>
  <c r="BG213" i="25" s="1"/>
  <c r="BH213" i="25" s="1"/>
  <c r="BH365" i="20" a="1"/>
  <c r="BH365" i="20" s="1"/>
  <c r="BH391" i="20" s="1"/>
  <c r="BB201" i="25"/>
  <c r="BP377" i="20" a="1"/>
  <c r="BP377" i="20" s="1"/>
  <c r="BD208" i="25"/>
  <c r="BK370" i="20" a="1"/>
  <c r="BK370" i="20" s="1"/>
  <c r="BB206" i="25"/>
  <c r="BK372" i="20" a="1"/>
  <c r="BK372" i="20" s="1"/>
  <c r="BF212" i="25"/>
  <c r="BG212" i="25" s="1"/>
  <c r="BH212" i="25" s="1"/>
  <c r="BI366" i="20" a="1"/>
  <c r="BI366" i="20" s="1"/>
  <c r="BC203" i="25"/>
  <c r="BO375" i="20" a="1"/>
  <c r="BO375" i="20" s="1"/>
  <c r="BC199" i="25"/>
  <c r="BS379" i="20" a="1"/>
  <c r="BS379" i="20" s="1"/>
  <c r="BE211" i="25"/>
  <c r="BI367" i="20" a="1"/>
  <c r="BI367" i="20" s="1"/>
  <c r="BB200" i="25"/>
  <c r="BQ378" i="20" a="1"/>
  <c r="BQ378" i="20" s="1"/>
  <c r="BD205" i="25"/>
  <c r="BN373" i="20" a="1"/>
  <c r="BN373" i="20" s="1"/>
  <c r="BB207" i="25"/>
  <c r="BJ371" i="20" a="1"/>
  <c r="BJ371" i="20" s="1"/>
  <c r="BB204" i="25"/>
  <c r="BM374" i="20" a="1"/>
  <c r="BM374" i="20" s="1"/>
  <c r="CA355" i="20" a="1"/>
  <c r="CA355" i="20" s="1"/>
  <c r="BT131" i="31"/>
  <c r="BS153" i="31"/>
  <c r="BQ86" i="31"/>
  <c r="BR75" i="31"/>
  <c r="BR82" i="31"/>
  <c r="BR84" i="31" s="1"/>
  <c r="BR85" i="31" s="1"/>
  <c r="BR203" i="31" s="1" a="1"/>
  <c r="BR203" i="31" s="1"/>
  <c r="BT44" i="31"/>
  <c r="BS66" i="31"/>
  <c r="BS347" i="20" a="1"/>
  <c r="BS347" i="20" s="1"/>
  <c r="BW351" i="20" a="1"/>
  <c r="BW351" i="20" s="1"/>
  <c r="BY491" i="20" a="1"/>
  <c r="BY491" i="20" s="1"/>
  <c r="BZ354" i="20" a="1"/>
  <c r="BZ354" i="20" s="1"/>
  <c r="BW489" i="20" a="1"/>
  <c r="BW489" i="20" s="1"/>
  <c r="BX352" i="20" a="1"/>
  <c r="BX352" i="20" s="1"/>
  <c r="CB356" i="20" a="1"/>
  <c r="CB356" i="20" s="1"/>
  <c r="BT348" i="20" a="1"/>
  <c r="BT348" i="20" s="1"/>
  <c r="CA493" i="20" a="1"/>
  <c r="CA493" i="20" s="1"/>
  <c r="BY353" i="20" a="1"/>
  <c r="BY353" i="20" s="1"/>
  <c r="BR346" i="20" a="1"/>
  <c r="BR346" i="20" s="1"/>
  <c r="BX490" i="20" a="1"/>
  <c r="BX490" i="20" s="1"/>
  <c r="BV350" i="20" a="1"/>
  <c r="BV350" i="20" s="1"/>
  <c r="BZ492" i="20" a="1"/>
  <c r="BZ492" i="20" s="1"/>
  <c r="BA133" i="25"/>
  <c r="CB494" i="20" a="1"/>
  <c r="CB494" i="20" s="1"/>
  <c r="BU349" i="20" a="1"/>
  <c r="BU349" i="20" s="1"/>
  <c r="BM495" i="20"/>
  <c r="BK333" i="20" a="1"/>
  <c r="BK333" i="20" s="1"/>
  <c r="BP476" i="20" a="1"/>
  <c r="BP476" i="20" s="1"/>
  <c r="BJ332" i="20" a="1"/>
  <c r="BJ332" i="20" s="1"/>
  <c r="BO475" i="20" a="1"/>
  <c r="BO475" i="20" s="1"/>
  <c r="BI331" i="20" a="1"/>
  <c r="BI331" i="20" s="1"/>
  <c r="BN474" i="20" a="1"/>
  <c r="BN474" i="20" s="1"/>
  <c r="BN480" i="20" a="1"/>
  <c r="BN480" i="20" s="1"/>
  <c r="BO477" i="20" a="1"/>
  <c r="BO477" i="20" s="1"/>
  <c r="BO481" i="20" a="1"/>
  <c r="BO481" i="20" s="1"/>
  <c r="BA137" i="25"/>
  <c r="BN342" i="20" a="1"/>
  <c r="BN342" i="20" s="1"/>
  <c r="BS485" i="20" a="1"/>
  <c r="BS485" i="20" s="1"/>
  <c r="BC139" i="25"/>
  <c r="BN340" i="20" a="1"/>
  <c r="BN340" i="20" s="1"/>
  <c r="BS483" i="20" a="1"/>
  <c r="BS483" i="20" s="1"/>
  <c r="BB134" i="25"/>
  <c r="BR345" i="20" a="1"/>
  <c r="BR345" i="20" s="1"/>
  <c r="BW488" i="20" a="1"/>
  <c r="BW488" i="20" s="1"/>
  <c r="BP478" i="20" a="1"/>
  <c r="BP478" i="20" s="1"/>
  <c r="BP479" i="20" a="1"/>
  <c r="BP479" i="20" s="1"/>
  <c r="AZ135" i="25"/>
  <c r="BO344" i="20" a="1"/>
  <c r="BO344" i="20" s="1"/>
  <c r="BT487" i="20" a="1"/>
  <c r="BT487" i="20" s="1"/>
  <c r="BD136" i="25"/>
  <c r="BR343" i="20" a="1"/>
  <c r="BR343" i="20" s="1"/>
  <c r="BW486" i="20" a="1"/>
  <c r="BW486" i="20" s="1"/>
  <c r="BC138" i="25"/>
  <c r="BO341" i="20" a="1"/>
  <c r="BO341" i="20" s="1"/>
  <c r="BT484" i="20" a="1"/>
  <c r="BT484" i="20" s="1"/>
  <c r="BQ482" i="20" a="1"/>
  <c r="BQ482" i="20" s="1"/>
  <c r="BB140" i="25"/>
  <c r="BL339" i="20" a="1"/>
  <c r="BL339" i="20" s="1"/>
  <c r="BD143" i="25"/>
  <c r="BK336" i="20" a="1"/>
  <c r="BK336" i="20" s="1"/>
  <c r="BE145" i="25"/>
  <c r="BJ334" i="20" a="1"/>
  <c r="BJ334" i="20" s="1"/>
  <c r="BA141" i="25"/>
  <c r="BJ338" i="20" a="1"/>
  <c r="BJ338" i="20" s="1"/>
  <c r="BH357" i="20"/>
  <c r="BE144" i="25"/>
  <c r="BK335" i="20" a="1"/>
  <c r="BK335" i="20" s="1"/>
  <c r="BA142" i="25"/>
  <c r="BI337" i="20" a="1"/>
  <c r="BI337" i="20" s="1"/>
  <c r="BK365" i="20" l="1" a="1"/>
  <c r="BK365" i="20" s="1"/>
  <c r="BP508" i="20" a="1"/>
  <c r="BP508" i="20" s="1"/>
  <c r="BL366" i="20" a="1"/>
  <c r="BL366" i="20" s="1"/>
  <c r="BQ509" i="20" a="1"/>
  <c r="BQ509" i="20" s="1"/>
  <c r="BO508" i="20" a="1"/>
  <c r="BO508" i="20" s="1"/>
  <c r="BJ365" i="20" a="1"/>
  <c r="BJ365" i="20" s="1"/>
  <c r="BK366" i="20" a="1"/>
  <c r="BK366" i="20" s="1"/>
  <c r="BP509" i="20" a="1"/>
  <c r="BP509" i="20" s="1"/>
  <c r="BY525" i="20" a="1"/>
  <c r="BY525" i="20" s="1"/>
  <c r="BW385" i="20" a="1"/>
  <c r="BW385" i="20" s="1"/>
  <c r="BZ526" i="20" a="1"/>
  <c r="BZ526" i="20" s="1"/>
  <c r="CA389" i="20" a="1"/>
  <c r="CA389" i="20" s="1"/>
  <c r="CA527" i="20" a="1"/>
  <c r="CA527" i="20" s="1"/>
  <c r="BT382" i="20" a="1"/>
  <c r="BT382" i="20" s="1"/>
  <c r="BY387" i="20" a="1"/>
  <c r="BY387" i="20" s="1"/>
  <c r="CB528" i="20" a="1"/>
  <c r="CB528" i="20" s="1"/>
  <c r="BW523" i="20" a="1"/>
  <c r="BW523" i="20" s="1"/>
  <c r="BZ388" i="20" a="1"/>
  <c r="BZ388" i="20" s="1"/>
  <c r="CB390" i="20" a="1"/>
  <c r="CB390" i="20" s="1"/>
  <c r="BA198" i="25"/>
  <c r="BS381" i="20" a="1"/>
  <c r="BS381" i="20" s="1"/>
  <c r="BV384" i="20" a="1"/>
  <c r="BV384" i="20" s="1"/>
  <c r="BR380" i="20" a="1"/>
  <c r="BR380" i="20" s="1"/>
  <c r="BU383" i="20" a="1"/>
  <c r="BU383" i="20" s="1"/>
  <c r="BX524" i="20" a="1"/>
  <c r="BX524" i="20" s="1"/>
  <c r="BX386" i="20" a="1"/>
  <c r="BX386" i="20" s="1"/>
  <c r="BT519" i="20" a="1"/>
  <c r="BT519" i="20" s="1"/>
  <c r="BB202" i="25"/>
  <c r="BO376" i="20" a="1"/>
  <c r="BO376" i="20" s="1"/>
  <c r="BV556" i="20" a="1"/>
  <c r="BV556" i="20" s="1"/>
  <c r="BA266" i="25"/>
  <c r="BQ413" i="20" a="1"/>
  <c r="BQ413" i="20" s="1"/>
  <c r="BP545" i="20" a="1"/>
  <c r="BP545" i="20" s="1"/>
  <c r="BU552" i="20" a="1"/>
  <c r="BU552" i="20" s="1"/>
  <c r="BT554" i="20" a="1"/>
  <c r="BT554" i="20" s="1"/>
  <c r="BT550" i="20" a="1"/>
  <c r="BT550" i="20" s="1"/>
  <c r="BP547" i="20" a="1"/>
  <c r="BP547" i="20" s="1"/>
  <c r="BN543" i="20" a="1"/>
  <c r="BN543" i="20" s="1"/>
  <c r="BN563" i="20" s="1"/>
  <c r="BU553" i="20" a="1"/>
  <c r="BU553" i="20" s="1"/>
  <c r="BO546" i="20" a="1"/>
  <c r="BO546" i="20" s="1"/>
  <c r="BU551" i="20" a="1"/>
  <c r="BU551" i="20" s="1"/>
  <c r="BR549" i="20" a="1"/>
  <c r="BR549" i="20" s="1"/>
  <c r="BQ548" i="20" a="1"/>
  <c r="BQ548" i="20" s="1"/>
  <c r="BV555" i="20" a="1"/>
  <c r="BV555" i="20" s="1"/>
  <c r="BX558" i="20" a="1"/>
  <c r="BX558" i="20" s="1"/>
  <c r="BY559" i="20" a="1"/>
  <c r="BY559" i="20" s="1"/>
  <c r="BZ560" i="20" a="1"/>
  <c r="BZ560" i="20" s="1"/>
  <c r="BW557" i="20" a="1"/>
  <c r="BW557" i="20" s="1"/>
  <c r="CB562" i="20" a="1"/>
  <c r="CB562" i="20" s="1"/>
  <c r="CA561" i="20" a="1"/>
  <c r="CA561" i="20" s="1"/>
  <c r="BS517" i="20" a="1"/>
  <c r="BS517" i="20" s="1"/>
  <c r="BY522" i="20" a="1"/>
  <c r="BY522" i="20" s="1"/>
  <c r="BN508" i="20" a="1"/>
  <c r="BN508" i="20" s="1"/>
  <c r="BN529" i="20" s="1"/>
  <c r="BP514" i="20" a="1"/>
  <c r="BP514" i="20" s="1"/>
  <c r="BT516" i="20" a="1"/>
  <c r="BT516" i="20" s="1"/>
  <c r="BO509" i="20" a="1"/>
  <c r="BO509" i="20" s="1"/>
  <c r="BU518" i="20" a="1"/>
  <c r="BU518" i="20" s="1"/>
  <c r="BW521" i="20" a="1"/>
  <c r="BW521" i="20" s="1"/>
  <c r="BQ515" i="20" a="1"/>
  <c r="BQ515" i="20" s="1"/>
  <c r="BQ513" i="20" a="1"/>
  <c r="BQ513" i="20" s="1"/>
  <c r="BO510" i="20" a="1"/>
  <c r="BO510" i="20" s="1"/>
  <c r="BV520" i="20" a="1"/>
  <c r="BV520" i="20" s="1"/>
  <c r="BD273" i="25"/>
  <c r="BM406" i="20" a="1"/>
  <c r="BM406" i="20" s="1"/>
  <c r="BD274" i="25"/>
  <c r="BL405" i="20" a="1"/>
  <c r="BL405" i="20" s="1"/>
  <c r="BA265" i="25"/>
  <c r="BR414" i="20" a="1"/>
  <c r="BR414" i="20" s="1"/>
  <c r="BS415" i="20" a="1"/>
  <c r="BS415" i="20" s="1"/>
  <c r="BT416" i="20" a="1"/>
  <c r="BT416" i="20" s="1"/>
  <c r="BU417" i="20" a="1"/>
  <c r="BU417" i="20" s="1"/>
  <c r="BV418" i="20" a="1"/>
  <c r="BV418" i="20" s="1"/>
  <c r="BX420" i="20" a="1"/>
  <c r="BX420" i="20" s="1"/>
  <c r="CA423" i="20" a="1"/>
  <c r="CA423" i="20" s="1"/>
  <c r="CB424" i="20" a="1"/>
  <c r="CB424" i="20" s="1"/>
  <c r="BY421" i="20" a="1"/>
  <c r="BY421" i="20" s="1"/>
  <c r="BZ422" i="20" a="1"/>
  <c r="BZ422" i="20" s="1"/>
  <c r="BW419" i="20" a="1"/>
  <c r="BW419" i="20" s="1"/>
  <c r="BB267" i="25"/>
  <c r="BQ412" i="20" a="1"/>
  <c r="BQ412" i="20" s="1"/>
  <c r="BF277" i="25"/>
  <c r="BG277" i="25" s="1"/>
  <c r="BH277" i="25" s="1"/>
  <c r="BK402" i="20" a="1"/>
  <c r="BK402" i="20" s="1"/>
  <c r="BD270" i="25"/>
  <c r="BP409" i="20" a="1"/>
  <c r="BP409" i="20" s="1"/>
  <c r="BA268" i="25"/>
  <c r="BO411" i="20" a="1"/>
  <c r="BO411" i="20" s="1"/>
  <c r="BE272" i="25"/>
  <c r="BO407" i="20" a="1"/>
  <c r="BO407" i="20" s="1"/>
  <c r="BD275" i="25"/>
  <c r="BK404" i="20" a="1"/>
  <c r="BK404" i="20" s="1"/>
  <c r="BF279" i="25"/>
  <c r="BG279" i="25" s="1"/>
  <c r="BH279" i="25" s="1"/>
  <c r="BI400" i="20" a="1"/>
  <c r="BI400" i="20" s="1"/>
  <c r="BI425" i="20" s="1"/>
  <c r="BC269" i="25"/>
  <c r="BP410" i="20" a="1"/>
  <c r="BP410" i="20" s="1"/>
  <c r="BD276" i="25"/>
  <c r="BJ403" i="20" a="1"/>
  <c r="BJ403" i="20" s="1"/>
  <c r="BE271" i="25"/>
  <c r="BP408" i="20" a="1"/>
  <c r="BP408" i="20" s="1"/>
  <c r="BI365" i="20" a="1"/>
  <c r="BI365" i="20" s="1"/>
  <c r="BI391" i="20" s="1"/>
  <c r="BJ366" i="20" a="1"/>
  <c r="BJ366" i="20" s="1"/>
  <c r="BC207" i="25"/>
  <c r="BK371" i="20" a="1"/>
  <c r="BK371" i="20" s="1"/>
  <c r="BD203" i="25"/>
  <c r="BP375" i="20" a="1"/>
  <c r="BP375" i="20" s="1"/>
  <c r="BE205" i="25"/>
  <c r="BO373" i="20" a="1"/>
  <c r="BO373" i="20" s="1"/>
  <c r="BC200" i="25"/>
  <c r="BR378" i="20" a="1"/>
  <c r="BR378" i="20" s="1"/>
  <c r="BC206" i="25"/>
  <c r="BL372" i="20" a="1"/>
  <c r="BL372" i="20" s="1"/>
  <c r="BE208" i="25"/>
  <c r="BL370" i="20" a="1"/>
  <c r="BL370" i="20" s="1"/>
  <c r="BF211" i="25"/>
  <c r="BG211" i="25" s="1"/>
  <c r="BH211" i="25" s="1"/>
  <c r="BJ367" i="20" a="1"/>
  <c r="BJ367" i="20" s="1"/>
  <c r="BC201" i="25"/>
  <c r="BQ377" i="20" a="1"/>
  <c r="BQ377" i="20" s="1"/>
  <c r="BC204" i="25"/>
  <c r="BN374" i="20" a="1"/>
  <c r="BN374" i="20" s="1"/>
  <c r="BD199" i="25"/>
  <c r="BT379" i="20" a="1"/>
  <c r="BT379" i="20" s="1"/>
  <c r="CA354" i="20" a="1"/>
  <c r="CA354" i="20" s="1"/>
  <c r="BU131" i="31"/>
  <c r="BT153" i="31"/>
  <c r="BR86" i="31"/>
  <c r="BS75" i="31"/>
  <c r="BS82" i="31"/>
  <c r="BS84" i="31" s="1"/>
  <c r="BS85" i="31" s="1"/>
  <c r="BS203" i="31" s="1" a="1"/>
  <c r="BS203" i="31" s="1"/>
  <c r="BU44" i="31"/>
  <c r="BT66" i="31"/>
  <c r="BB133" i="25"/>
  <c r="BU348" i="20" a="1"/>
  <c r="BU348" i="20" s="1"/>
  <c r="BS346" i="20" a="1"/>
  <c r="BS346" i="20" s="1"/>
  <c r="BX489" i="20" a="1"/>
  <c r="BX489" i="20" s="1"/>
  <c r="BX351" i="20" a="1"/>
  <c r="BX351" i="20" s="1"/>
  <c r="CB493" i="20" a="1"/>
  <c r="CB493" i="20" s="1"/>
  <c r="BW350" i="20" a="1"/>
  <c r="BW350" i="20" s="1"/>
  <c r="CA492" i="20" a="1"/>
  <c r="CA492" i="20" s="1"/>
  <c r="BV349" i="20" a="1"/>
  <c r="BV349" i="20" s="1"/>
  <c r="CC356" i="20" a="1"/>
  <c r="CC356" i="20" s="1"/>
  <c r="BT347" i="20" a="1"/>
  <c r="BT347" i="20" s="1"/>
  <c r="CB355" i="20" a="1"/>
  <c r="CB355" i="20" s="1"/>
  <c r="BY490" i="20" a="1"/>
  <c r="BY490" i="20" s="1"/>
  <c r="BY352" i="20" a="1"/>
  <c r="BY352" i="20" s="1"/>
  <c r="CC494" i="20" a="1"/>
  <c r="CC494" i="20" s="1"/>
  <c r="BZ491" i="20" a="1"/>
  <c r="BZ491" i="20" s="1"/>
  <c r="BZ353" i="20" a="1"/>
  <c r="BZ353" i="20" s="1"/>
  <c r="BI357" i="20"/>
  <c r="BX486" i="20" a="1"/>
  <c r="BX486" i="20" s="1"/>
  <c r="BX488" i="20" a="1"/>
  <c r="BX488" i="20" s="1"/>
  <c r="BD138" i="25"/>
  <c r="BP341" i="20" a="1"/>
  <c r="BP341" i="20" s="1"/>
  <c r="BU484" i="20" a="1"/>
  <c r="BU484" i="20" s="1"/>
  <c r="BQ479" i="20" a="1"/>
  <c r="BQ479" i="20" s="1"/>
  <c r="BB137" i="25"/>
  <c r="BO342" i="20" a="1"/>
  <c r="BO342" i="20" s="1"/>
  <c r="BT485" i="20" a="1"/>
  <c r="BT485" i="20" s="1"/>
  <c r="BN495" i="20"/>
  <c r="BO480" i="20" a="1"/>
  <c r="BO480" i="20" s="1"/>
  <c r="BO495" i="20" s="1"/>
  <c r="BQ478" i="20" a="1"/>
  <c r="BQ478" i="20" s="1"/>
  <c r="BC140" i="25"/>
  <c r="BM339" i="20" a="1"/>
  <c r="BM339" i="20" s="1"/>
  <c r="BR482" i="20" a="1"/>
  <c r="BR482" i="20" s="1"/>
  <c r="BE136" i="25"/>
  <c r="BS343" i="20" a="1"/>
  <c r="BS343" i="20" s="1"/>
  <c r="BC134" i="25"/>
  <c r="BS345" i="20" a="1"/>
  <c r="BS345" i="20" s="1"/>
  <c r="BA135" i="25"/>
  <c r="BP344" i="20" a="1"/>
  <c r="BP344" i="20" s="1"/>
  <c r="BU487" i="20" a="1"/>
  <c r="BU487" i="20" s="1"/>
  <c r="BP481" i="20" a="1"/>
  <c r="BP481" i="20" s="1"/>
  <c r="BD139" i="25"/>
  <c r="BO340" i="20" a="1"/>
  <c r="BO340" i="20" s="1"/>
  <c r="BT483" i="20" a="1"/>
  <c r="BT483" i="20" s="1"/>
  <c r="BP477" i="20" a="1"/>
  <c r="BP477" i="20" s="1"/>
  <c r="BB141" i="25"/>
  <c r="BK338" i="20" a="1"/>
  <c r="BK338" i="20" s="1"/>
  <c r="BB142" i="25"/>
  <c r="BJ337" i="20" a="1"/>
  <c r="BJ337" i="20" s="1"/>
  <c r="BJ357" i="20" s="1"/>
  <c r="BF145" i="25"/>
  <c r="BG145" i="25" s="1"/>
  <c r="BH145" i="25" s="1"/>
  <c r="BK334" i="20" a="1"/>
  <c r="BK334" i="20" s="1"/>
  <c r="BF144" i="25"/>
  <c r="BG144" i="25" s="1"/>
  <c r="BH144" i="25" s="1"/>
  <c r="BL335" i="20" a="1"/>
  <c r="BL335" i="20" s="1"/>
  <c r="BE143" i="25"/>
  <c r="BL336" i="20" a="1"/>
  <c r="BL336" i="20" s="1"/>
  <c r="BO335" i="20" l="1" a="1"/>
  <c r="BO335" i="20" s="1"/>
  <c r="BT478" i="20" a="1"/>
  <c r="BT478" i="20" s="1"/>
  <c r="BN334" i="20" a="1"/>
  <c r="BN334" i="20" s="1"/>
  <c r="BS477" i="20" a="1"/>
  <c r="BS477" i="20" s="1"/>
  <c r="BN402" i="20" a="1"/>
  <c r="BN402" i="20" s="1"/>
  <c r="BS545" i="20" a="1"/>
  <c r="BS545" i="20" s="1"/>
  <c r="BL400" i="20" a="1"/>
  <c r="BL400" i="20" s="1"/>
  <c r="BQ543" i="20" a="1"/>
  <c r="BQ543" i="20" s="1"/>
  <c r="BM367" i="20" a="1"/>
  <c r="BM367" i="20" s="1"/>
  <c r="BR510" i="20" a="1"/>
  <c r="BR510" i="20" s="1"/>
  <c r="BN335" i="20" a="1"/>
  <c r="BN335" i="20" s="1"/>
  <c r="BS478" i="20" a="1"/>
  <c r="BS478" i="20" s="1"/>
  <c r="BM334" i="20" a="1"/>
  <c r="BM334" i="20" s="1"/>
  <c r="BR477" i="20" a="1"/>
  <c r="BR477" i="20" s="1"/>
  <c r="BM402" i="20" a="1"/>
  <c r="BM402" i="20" s="1"/>
  <c r="BR545" i="20" a="1"/>
  <c r="BR545" i="20" s="1"/>
  <c r="BK400" i="20" a="1"/>
  <c r="BK400" i="20" s="1"/>
  <c r="BP543" i="20" a="1"/>
  <c r="BP543" i="20" s="1"/>
  <c r="BQ510" i="20" a="1"/>
  <c r="BQ510" i="20" s="1"/>
  <c r="BL367" i="20" a="1"/>
  <c r="BL367" i="20" s="1"/>
  <c r="BY524" i="20" a="1"/>
  <c r="BY524" i="20" s="1"/>
  <c r="CB389" i="20" a="1"/>
  <c r="CB389" i="20" s="1"/>
  <c r="BW384" i="20" a="1"/>
  <c r="BW384" i="20" s="1"/>
  <c r="BZ525" i="20" a="1"/>
  <c r="BZ525" i="20" s="1"/>
  <c r="BU382" i="20" a="1"/>
  <c r="BU382" i="20" s="1"/>
  <c r="BX523" i="20" a="1"/>
  <c r="BX523" i="20" s="1"/>
  <c r="BV383" i="20" a="1"/>
  <c r="BV383" i="20" s="1"/>
  <c r="CA526" i="20" a="1"/>
  <c r="CA526" i="20" s="1"/>
  <c r="CB527" i="20" a="1"/>
  <c r="CB527" i="20" s="1"/>
  <c r="BS380" i="20" a="1"/>
  <c r="BS380" i="20" s="1"/>
  <c r="CC528" i="20" a="1"/>
  <c r="CC528" i="20" s="1"/>
  <c r="BZ387" i="20" a="1"/>
  <c r="BZ387" i="20" s="1"/>
  <c r="CC390" i="20" a="1"/>
  <c r="CC390" i="20" s="1"/>
  <c r="BT381" i="20" a="1"/>
  <c r="BT381" i="20" s="1"/>
  <c r="BB198" i="25"/>
  <c r="CA388" i="20" a="1"/>
  <c r="CA388" i="20" s="1"/>
  <c r="BY386" i="20" a="1"/>
  <c r="BY386" i="20" s="1"/>
  <c r="BX385" i="20" a="1"/>
  <c r="BX385" i="20" s="1"/>
  <c r="BC202" i="25"/>
  <c r="BP376" i="20" a="1"/>
  <c r="BP376" i="20" s="1"/>
  <c r="BU519" i="20" a="1"/>
  <c r="BU519" i="20" s="1"/>
  <c r="BW556" i="20" a="1"/>
  <c r="BW556" i="20" s="1"/>
  <c r="BB266" i="25"/>
  <c r="BR413" i="20" a="1"/>
  <c r="BR413" i="20" s="1"/>
  <c r="BU550" i="20" a="1"/>
  <c r="BU550" i="20" s="1"/>
  <c r="BR548" i="20" a="1"/>
  <c r="BR548" i="20" s="1"/>
  <c r="BV551" i="20" a="1"/>
  <c r="BV551" i="20" s="1"/>
  <c r="BU554" i="20" a="1"/>
  <c r="BU554" i="20" s="1"/>
  <c r="BS549" i="20" a="1"/>
  <c r="BS549" i="20" s="1"/>
  <c r="BP546" i="20" a="1"/>
  <c r="BP546" i="20" s="1"/>
  <c r="BV552" i="20" a="1"/>
  <c r="BV552" i="20" s="1"/>
  <c r="BV553" i="20" a="1"/>
  <c r="BV553" i="20" s="1"/>
  <c r="BW555" i="20" a="1"/>
  <c r="BW555" i="20" s="1"/>
  <c r="BQ547" i="20" a="1"/>
  <c r="BQ547" i="20" s="1"/>
  <c r="BL402" i="20" a="1"/>
  <c r="BL402" i="20" s="1"/>
  <c r="BQ545" i="20" a="1"/>
  <c r="BQ545" i="20" s="1"/>
  <c r="BJ400" i="20" a="1"/>
  <c r="BJ400" i="20" s="1"/>
  <c r="BJ425" i="20" s="1"/>
  <c r="BO543" i="20" a="1"/>
  <c r="BO543" i="20" s="1"/>
  <c r="BO563" i="20" s="1"/>
  <c r="BY558" i="20" a="1"/>
  <c r="BY558" i="20" s="1"/>
  <c r="BZ559" i="20" a="1"/>
  <c r="BZ559" i="20" s="1"/>
  <c r="CB561" i="20" a="1"/>
  <c r="CB561" i="20" s="1"/>
  <c r="CC562" i="20" a="1"/>
  <c r="CC562" i="20" s="1"/>
  <c r="CA560" i="20" a="1"/>
  <c r="CA560" i="20" s="1"/>
  <c r="BX557" i="20" a="1"/>
  <c r="BX557" i="20" s="1"/>
  <c r="BO529" i="20"/>
  <c r="BV518" i="20" a="1"/>
  <c r="BV518" i="20" s="1"/>
  <c r="BR513" i="20" a="1"/>
  <c r="BR513" i="20" s="1"/>
  <c r="BP510" i="20" a="1"/>
  <c r="BP510" i="20" s="1"/>
  <c r="BP529" i="20" s="1"/>
  <c r="BZ522" i="20" a="1"/>
  <c r="BZ522" i="20" s="1"/>
  <c r="BR515" i="20" a="1"/>
  <c r="BR515" i="20" s="1"/>
  <c r="BQ514" i="20" a="1"/>
  <c r="BQ514" i="20" s="1"/>
  <c r="BT517" i="20" a="1"/>
  <c r="BT517" i="20" s="1"/>
  <c r="BX521" i="20" a="1"/>
  <c r="BX521" i="20" s="1"/>
  <c r="BW520" i="20" a="1"/>
  <c r="BW520" i="20" s="1"/>
  <c r="BU516" i="20" a="1"/>
  <c r="BU516" i="20" s="1"/>
  <c r="BJ391" i="20"/>
  <c r="BE276" i="25"/>
  <c r="BK403" i="20" a="1"/>
  <c r="BK403" i="20" s="1"/>
  <c r="BE270" i="25"/>
  <c r="BQ409" i="20" a="1"/>
  <c r="BQ409" i="20" s="1"/>
  <c r="BD269" i="25"/>
  <c r="BQ410" i="20" a="1"/>
  <c r="BQ410" i="20" s="1"/>
  <c r="BC267" i="25"/>
  <c r="BR412" i="20" a="1"/>
  <c r="BR412" i="20" s="1"/>
  <c r="BE275" i="25"/>
  <c r="BL404" i="20" a="1"/>
  <c r="BL404" i="20" s="1"/>
  <c r="BB265" i="25"/>
  <c r="BS414" i="20" a="1"/>
  <c r="BS414" i="20" s="1"/>
  <c r="BT415" i="20" a="1"/>
  <c r="BT415" i="20" s="1"/>
  <c r="BU416" i="20" a="1"/>
  <c r="BU416" i="20" s="1"/>
  <c r="BW418" i="20" a="1"/>
  <c r="BW418" i="20" s="1"/>
  <c r="BY420" i="20" a="1"/>
  <c r="BY420" i="20" s="1"/>
  <c r="BV417" i="20" a="1"/>
  <c r="BV417" i="20" s="1"/>
  <c r="CB423" i="20" a="1"/>
  <c r="CB423" i="20" s="1"/>
  <c r="BZ421" i="20" a="1"/>
  <c r="BZ421" i="20" s="1"/>
  <c r="CC424" i="20" a="1"/>
  <c r="CC424" i="20" s="1"/>
  <c r="CA422" i="20" a="1"/>
  <c r="CA422" i="20" s="1"/>
  <c r="BX419" i="20" a="1"/>
  <c r="BX419" i="20" s="1"/>
  <c r="BF272" i="25"/>
  <c r="BG272" i="25" s="1"/>
  <c r="BH272" i="25" s="1"/>
  <c r="BP407" i="20" a="1"/>
  <c r="BP407" i="20" s="1"/>
  <c r="BE274" i="25"/>
  <c r="BM405" i="20" a="1"/>
  <c r="BM405" i="20" s="1"/>
  <c r="BF271" i="25"/>
  <c r="BG271" i="25" s="1"/>
  <c r="BH271" i="25" s="1"/>
  <c r="BQ408" i="20" a="1"/>
  <c r="BQ408" i="20" s="1"/>
  <c r="BB268" i="25"/>
  <c r="BP411" i="20" a="1"/>
  <c r="BP411" i="20" s="1"/>
  <c r="BE273" i="25"/>
  <c r="BN406" i="20" a="1"/>
  <c r="BN406" i="20" s="1"/>
  <c r="BK367" i="20" a="1"/>
  <c r="BK367" i="20" s="1"/>
  <c r="BK391" i="20" s="1"/>
  <c r="BE199" i="25"/>
  <c r="BU379" i="20" a="1"/>
  <c r="BU379" i="20" s="1"/>
  <c r="BD206" i="25"/>
  <c r="BM372" i="20" a="1"/>
  <c r="BM372" i="20" s="1"/>
  <c r="BD204" i="25"/>
  <c r="BO374" i="20" a="1"/>
  <c r="BO374" i="20" s="1"/>
  <c r="BD200" i="25"/>
  <c r="BS378" i="20" a="1"/>
  <c r="BS378" i="20" s="1"/>
  <c r="BD201" i="25"/>
  <c r="BR377" i="20" a="1"/>
  <c r="BR377" i="20" s="1"/>
  <c r="BF205" i="25"/>
  <c r="BG205" i="25" s="1"/>
  <c r="BH205" i="25" s="1"/>
  <c r="BP373" i="20" a="1"/>
  <c r="BP373" i="20" s="1"/>
  <c r="BE203" i="25"/>
  <c r="BQ375" i="20" a="1"/>
  <c r="BQ375" i="20" s="1"/>
  <c r="BF208" i="25"/>
  <c r="BG208" i="25" s="1"/>
  <c r="BH208" i="25" s="1"/>
  <c r="BM370" i="20" a="1"/>
  <c r="BM370" i="20" s="1"/>
  <c r="BD207" i="25"/>
  <c r="BL371" i="20" a="1"/>
  <c r="BL371" i="20" s="1"/>
  <c r="CC355" i="20" a="1"/>
  <c r="CC355" i="20" s="1"/>
  <c r="BV131" i="31"/>
  <c r="BU153" i="31"/>
  <c r="BS86" i="31"/>
  <c r="BT82" i="31"/>
  <c r="BT84" i="31" s="1"/>
  <c r="BT85" i="31" s="1"/>
  <c r="BT75" i="31"/>
  <c r="BV44" i="31"/>
  <c r="BU66" i="31"/>
  <c r="CC493" i="20" a="1"/>
  <c r="CC493" i="20" s="1"/>
  <c r="BV348" i="20" a="1"/>
  <c r="BV348" i="20" s="1"/>
  <c r="CD356" i="20" a="1"/>
  <c r="CD356" i="20" s="1"/>
  <c r="BZ490" i="20" a="1"/>
  <c r="BZ490" i="20" s="1"/>
  <c r="BX350" i="20" a="1"/>
  <c r="BX350" i="20" s="1"/>
  <c r="CA491" i="20" a="1"/>
  <c r="CA491" i="20" s="1"/>
  <c r="BC133" i="25"/>
  <c r="CB354" i="20" a="1"/>
  <c r="CB354" i="20" s="1"/>
  <c r="CA353" i="20" a="1"/>
  <c r="CA353" i="20" s="1"/>
  <c r="BU347" i="20" a="1"/>
  <c r="BU347" i="20" s="1"/>
  <c r="BY489" i="20" a="1"/>
  <c r="BY489" i="20" s="1"/>
  <c r="BZ352" i="20" a="1"/>
  <c r="BZ352" i="20" s="1"/>
  <c r="BW349" i="20" a="1"/>
  <c r="BW349" i="20" s="1"/>
  <c r="CB492" i="20" a="1"/>
  <c r="CB492" i="20" s="1"/>
  <c r="BT346" i="20" a="1"/>
  <c r="BT346" i="20" s="1"/>
  <c r="CD494" i="20" a="1"/>
  <c r="CD494" i="20" s="1"/>
  <c r="BY351" i="20" a="1"/>
  <c r="BY351" i="20" s="1"/>
  <c r="BY488" i="20" a="1"/>
  <c r="BY488" i="20" s="1"/>
  <c r="BY486" i="20" a="1"/>
  <c r="BY486" i="20" s="1"/>
  <c r="BM335" i="20" a="1"/>
  <c r="BM335" i="20" s="1"/>
  <c r="BR478" i="20" a="1"/>
  <c r="BR478" i="20" s="1"/>
  <c r="BF136" i="25"/>
  <c r="BG136" i="25" s="1"/>
  <c r="BH136" i="25" s="1"/>
  <c r="BT343" i="20" a="1"/>
  <c r="BT343" i="20" s="1"/>
  <c r="BL334" i="20" a="1"/>
  <c r="BL334" i="20" s="1"/>
  <c r="BQ477" i="20" a="1"/>
  <c r="BQ477" i="20" s="1"/>
  <c r="BE139" i="25"/>
  <c r="BP340" i="20" a="1"/>
  <c r="BP340" i="20" s="1"/>
  <c r="BU483" i="20" a="1"/>
  <c r="BU483" i="20" s="1"/>
  <c r="BB135" i="25"/>
  <c r="BQ344" i="20" a="1"/>
  <c r="BQ344" i="20" s="1"/>
  <c r="BV487" i="20" a="1"/>
  <c r="BV487" i="20" s="1"/>
  <c r="BP480" i="20" a="1"/>
  <c r="BP480" i="20" s="1"/>
  <c r="BP495" i="20" s="1"/>
  <c r="BD140" i="25"/>
  <c r="BN339" i="20" a="1"/>
  <c r="BN339" i="20" s="1"/>
  <c r="BS482" i="20" a="1"/>
  <c r="BS482" i="20" s="1"/>
  <c r="BC137" i="25"/>
  <c r="BP342" i="20" a="1"/>
  <c r="BP342" i="20" s="1"/>
  <c r="BU485" i="20" a="1"/>
  <c r="BU485" i="20" s="1"/>
  <c r="BF143" i="25"/>
  <c r="BG143" i="25" s="1"/>
  <c r="BH143" i="25" s="1"/>
  <c r="BM336" i="20" a="1"/>
  <c r="BM336" i="20" s="1"/>
  <c r="BR479" i="20" a="1"/>
  <c r="BR479" i="20" s="1"/>
  <c r="BQ481" i="20" a="1"/>
  <c r="BQ481" i="20" s="1"/>
  <c r="BD134" i="25"/>
  <c r="BT345" i="20" a="1"/>
  <c r="BT345" i="20" s="1"/>
  <c r="BE138" i="25"/>
  <c r="BQ341" i="20" a="1"/>
  <c r="BQ341" i="20" s="1"/>
  <c r="BV484" i="20" a="1"/>
  <c r="BV484" i="20" s="1"/>
  <c r="BC142" i="25"/>
  <c r="BK337" i="20" a="1"/>
  <c r="BK337" i="20" s="1"/>
  <c r="BK357" i="20" s="1"/>
  <c r="BC141" i="25"/>
  <c r="BL338" i="20" a="1"/>
  <c r="BL338" i="20" s="1"/>
  <c r="BS373" i="20" l="1" a="1"/>
  <c r="BS373" i="20" s="1"/>
  <c r="BX516" i="20" a="1"/>
  <c r="BX516" i="20" s="1"/>
  <c r="BT408" i="20" a="1"/>
  <c r="BT408" i="20" s="1"/>
  <c r="BY551" i="20" a="1"/>
  <c r="BY551" i="20" s="1"/>
  <c r="BU513" i="20" a="1"/>
  <c r="BU513" i="20" s="1"/>
  <c r="BP370" i="20" a="1"/>
  <c r="BP370" i="20" s="1"/>
  <c r="BP336" i="20" a="1"/>
  <c r="BP336" i="20" s="1"/>
  <c r="BU479" i="20" a="1"/>
  <c r="BU479" i="20" s="1"/>
  <c r="BS407" i="20" a="1"/>
  <c r="BS407" i="20" s="1"/>
  <c r="BX550" i="20" a="1"/>
  <c r="BX550" i="20" s="1"/>
  <c r="BW343" i="20" a="1"/>
  <c r="BW343" i="20" s="1"/>
  <c r="CB486" i="20" a="1"/>
  <c r="CB486" i="20" s="1"/>
  <c r="BK425" i="20"/>
  <c r="BP563" i="20"/>
  <c r="BS408" i="20" a="1"/>
  <c r="BS408" i="20" s="1"/>
  <c r="BX551" i="20" a="1"/>
  <c r="BX551" i="20" s="1"/>
  <c r="BO336" i="20" a="1"/>
  <c r="BO336" i="20" s="1"/>
  <c r="BT479" i="20" a="1"/>
  <c r="BT479" i="20" s="1"/>
  <c r="BO370" i="20" a="1"/>
  <c r="BO370" i="20" s="1"/>
  <c r="BT513" i="20" a="1"/>
  <c r="BT513" i="20" s="1"/>
  <c r="BR407" i="20" a="1"/>
  <c r="BR407" i="20" s="1"/>
  <c r="BW550" i="20" a="1"/>
  <c r="BW550" i="20" s="1"/>
  <c r="BR373" i="20" a="1"/>
  <c r="BR373" i="20" s="1"/>
  <c r="BW516" i="20" a="1"/>
  <c r="BW516" i="20" s="1"/>
  <c r="BV343" i="20" a="1"/>
  <c r="BV343" i="20" s="1"/>
  <c r="CA486" i="20" a="1"/>
  <c r="CA486" i="20" s="1"/>
  <c r="CD390" i="20" a="1"/>
  <c r="CD390" i="20" s="1"/>
  <c r="BU381" i="20" a="1"/>
  <c r="BU381" i="20" s="1"/>
  <c r="BT380" i="20" a="1"/>
  <c r="BT380" i="20" s="1"/>
  <c r="CB526" i="20" a="1"/>
  <c r="CB526" i="20" s="1"/>
  <c r="BW383" i="20" a="1"/>
  <c r="BW383" i="20" s="1"/>
  <c r="BV382" i="20" a="1"/>
  <c r="BV382" i="20" s="1"/>
  <c r="BY523" i="20" a="1"/>
  <c r="BY523" i="20" s="1"/>
  <c r="BY385" i="20" a="1"/>
  <c r="BY385" i="20" s="1"/>
  <c r="BZ524" i="20" a="1"/>
  <c r="BZ524" i="20" s="1"/>
  <c r="CB388" i="20" a="1"/>
  <c r="CB388" i="20" s="1"/>
  <c r="CA525" i="20" a="1"/>
  <c r="CA525" i="20" s="1"/>
  <c r="BZ386" i="20" a="1"/>
  <c r="BZ386" i="20" s="1"/>
  <c r="CA387" i="20" a="1"/>
  <c r="CA387" i="20" s="1"/>
  <c r="CD528" i="20" a="1"/>
  <c r="CD528" i="20" s="1"/>
  <c r="CC389" i="20" a="1"/>
  <c r="CC389" i="20" s="1"/>
  <c r="CC527" i="20" a="1"/>
  <c r="CC527" i="20" s="1"/>
  <c r="BX384" i="20" a="1"/>
  <c r="BX384" i="20" s="1"/>
  <c r="BC198" i="25"/>
  <c r="BD202" i="25"/>
  <c r="BQ376" i="20" a="1"/>
  <c r="BQ376" i="20" s="1"/>
  <c r="BV519" i="20" a="1"/>
  <c r="BV519" i="20" s="1"/>
  <c r="BC266" i="25"/>
  <c r="BS413" i="20" a="1"/>
  <c r="BS413" i="20" s="1"/>
  <c r="BX556" i="20" a="1"/>
  <c r="BX556" i="20" s="1"/>
  <c r="BS548" i="20" a="1"/>
  <c r="BS548" i="20" s="1"/>
  <c r="BW552" i="20" a="1"/>
  <c r="BW552" i="20" s="1"/>
  <c r="BQ546" i="20" a="1"/>
  <c r="BQ546" i="20" s="1"/>
  <c r="BQ563" i="20" s="1"/>
  <c r="BT549" i="20" a="1"/>
  <c r="BT549" i="20" s="1"/>
  <c r="BR547" i="20" a="1"/>
  <c r="BR547" i="20" s="1"/>
  <c r="BV554" i="20" a="1"/>
  <c r="BV554" i="20" s="1"/>
  <c r="BX555" i="20" a="1"/>
  <c r="BX555" i="20" s="1"/>
  <c r="BW553" i="20" a="1"/>
  <c r="BW553" i="20" s="1"/>
  <c r="BQ529" i="20"/>
  <c r="BQ407" i="20" a="1"/>
  <c r="BQ407" i="20" s="1"/>
  <c r="BV550" i="20" a="1"/>
  <c r="BV550" i="20" s="1"/>
  <c r="BY557" i="20" a="1"/>
  <c r="BY557" i="20" s="1"/>
  <c r="CB560" i="20" a="1"/>
  <c r="CB560" i="20" s="1"/>
  <c r="BZ558" i="20" a="1"/>
  <c r="BZ558" i="20" s="1"/>
  <c r="CA559" i="20" a="1"/>
  <c r="CA559" i="20" s="1"/>
  <c r="CC561" i="20" a="1"/>
  <c r="CC561" i="20" s="1"/>
  <c r="CD562" i="20" a="1"/>
  <c r="CD562" i="20" s="1"/>
  <c r="BR408" i="20" a="1"/>
  <c r="BR408" i="20" s="1"/>
  <c r="BW551" i="20" a="1"/>
  <c r="BW551" i="20" s="1"/>
  <c r="BY521" i="20" a="1"/>
  <c r="BY521" i="20" s="1"/>
  <c r="BR514" i="20" a="1"/>
  <c r="BR514" i="20" s="1"/>
  <c r="BU517" i="20" a="1"/>
  <c r="BU517" i="20" s="1"/>
  <c r="BS513" i="20" a="1"/>
  <c r="BS513" i="20" s="1"/>
  <c r="BS515" i="20" a="1"/>
  <c r="BS515" i="20" s="1"/>
  <c r="BW518" i="20" a="1"/>
  <c r="BW518" i="20" s="1"/>
  <c r="CA522" i="20" a="1"/>
  <c r="CA522" i="20" s="1"/>
  <c r="BV516" i="20" a="1"/>
  <c r="BV516" i="20" s="1"/>
  <c r="BX520" i="20" a="1"/>
  <c r="BX520" i="20" s="1"/>
  <c r="BF273" i="25"/>
  <c r="BG273" i="25" s="1"/>
  <c r="BH273" i="25" s="1"/>
  <c r="BO406" i="20" a="1"/>
  <c r="BO406" i="20" s="1"/>
  <c r="BF275" i="25"/>
  <c r="BG275" i="25" s="1"/>
  <c r="BH275" i="25" s="1"/>
  <c r="BM404" i="20" a="1"/>
  <c r="BM404" i="20" s="1"/>
  <c r="BC268" i="25"/>
  <c r="BQ411" i="20" a="1"/>
  <c r="BQ411" i="20" s="1"/>
  <c r="BD267" i="25"/>
  <c r="BS412" i="20" a="1"/>
  <c r="BS412" i="20" s="1"/>
  <c r="BE269" i="25"/>
  <c r="BR410" i="20" a="1"/>
  <c r="BR410" i="20" s="1"/>
  <c r="BF274" i="25"/>
  <c r="BG274" i="25" s="1"/>
  <c r="BH274" i="25" s="1"/>
  <c r="BN405" i="20" a="1"/>
  <c r="BN405" i="20" s="1"/>
  <c r="BF270" i="25"/>
  <c r="BG270" i="25" s="1"/>
  <c r="BH270" i="25" s="1"/>
  <c r="BR409" i="20" a="1"/>
  <c r="BR409" i="20" s="1"/>
  <c r="BC265" i="25"/>
  <c r="BT414" i="20" a="1"/>
  <c r="BT414" i="20" s="1"/>
  <c r="BU415" i="20" a="1"/>
  <c r="BU415" i="20" s="1"/>
  <c r="BV416" i="20" a="1"/>
  <c r="BV416" i="20" s="1"/>
  <c r="BW417" i="20" a="1"/>
  <c r="BW417" i="20" s="1"/>
  <c r="CA421" i="20" a="1"/>
  <c r="CA421" i="20" s="1"/>
  <c r="BZ420" i="20" a="1"/>
  <c r="BZ420" i="20" s="1"/>
  <c r="BX418" i="20" a="1"/>
  <c r="BX418" i="20" s="1"/>
  <c r="CC423" i="20" a="1"/>
  <c r="CC423" i="20" s="1"/>
  <c r="BY419" i="20" a="1"/>
  <c r="BY419" i="20" s="1"/>
  <c r="CD424" i="20" a="1"/>
  <c r="CD424" i="20" s="1"/>
  <c r="CB422" i="20" a="1"/>
  <c r="CB422" i="20" s="1"/>
  <c r="BF276" i="25"/>
  <c r="BG276" i="25" s="1"/>
  <c r="BH276" i="25" s="1"/>
  <c r="BL403" i="20" a="1"/>
  <c r="BL403" i="20" s="1"/>
  <c r="BL425" i="20" s="1"/>
  <c r="BN370" i="20" a="1"/>
  <c r="BN370" i="20" s="1"/>
  <c r="BQ373" i="20" a="1"/>
  <c r="BQ373" i="20" s="1"/>
  <c r="BL391" i="20"/>
  <c r="BE201" i="25"/>
  <c r="BS377" i="20" a="1"/>
  <c r="BS377" i="20" s="1"/>
  <c r="BE200" i="25"/>
  <c r="BT378" i="20" a="1"/>
  <c r="BT378" i="20" s="1"/>
  <c r="BE207" i="25"/>
  <c r="BM371" i="20" a="1"/>
  <c r="BM371" i="20" s="1"/>
  <c r="BE204" i="25"/>
  <c r="BP374" i="20" a="1"/>
  <c r="BP374" i="20" s="1"/>
  <c r="BE206" i="25"/>
  <c r="BN372" i="20" a="1"/>
  <c r="BN372" i="20" s="1"/>
  <c r="BF203" i="25"/>
  <c r="BG203" i="25" s="1"/>
  <c r="BH203" i="25" s="1"/>
  <c r="BR375" i="20" a="1"/>
  <c r="BR375" i="20" s="1"/>
  <c r="BF199" i="25"/>
  <c r="BG199" i="25" s="1"/>
  <c r="BH199" i="25" s="1"/>
  <c r="BV379" i="20" a="1"/>
  <c r="BV379" i="20" s="1"/>
  <c r="CB353" i="20" a="1"/>
  <c r="CB353" i="20" s="1"/>
  <c r="BW131" i="31"/>
  <c r="BV153" i="31"/>
  <c r="BT86" i="31"/>
  <c r="BT203" i="31" a="1"/>
  <c r="BT203" i="31" s="1"/>
  <c r="BU75" i="31"/>
  <c r="BU82" i="31"/>
  <c r="BU84" i="31" s="1"/>
  <c r="BU85" i="31" s="1"/>
  <c r="BU203" i="31" s="1" a="1"/>
  <c r="BU203" i="31" s="1"/>
  <c r="BW44" i="31"/>
  <c r="BV66" i="31"/>
  <c r="CB491" i="20" a="1"/>
  <c r="CB491" i="20" s="1"/>
  <c r="BD133" i="25"/>
  <c r="CC492" i="20" a="1"/>
  <c r="CC492" i="20" s="1"/>
  <c r="BU346" i="20" a="1"/>
  <c r="BU346" i="20" s="1"/>
  <c r="BZ489" i="20" a="1"/>
  <c r="BZ489" i="20" s="1"/>
  <c r="CA352" i="20" a="1"/>
  <c r="CA352" i="20" s="1"/>
  <c r="BY350" i="20" a="1"/>
  <c r="BY350" i="20" s="1"/>
  <c r="CD355" i="20" a="1"/>
  <c r="CD355" i="20" s="1"/>
  <c r="CE356" i="20" a="1"/>
  <c r="CE356" i="20" s="1"/>
  <c r="BW348" i="20" a="1"/>
  <c r="BW348" i="20" s="1"/>
  <c r="CA490" i="20" a="1"/>
  <c r="CA490" i="20" s="1"/>
  <c r="CD493" i="20" a="1"/>
  <c r="CD493" i="20" s="1"/>
  <c r="BZ351" i="20" a="1"/>
  <c r="BZ351" i="20" s="1"/>
  <c r="BV347" i="20" a="1"/>
  <c r="BV347" i="20" s="1"/>
  <c r="BX349" i="20" a="1"/>
  <c r="BX349" i="20" s="1"/>
  <c r="CC354" i="20" a="1"/>
  <c r="CC354" i="20" s="1"/>
  <c r="CE494" i="20" a="1"/>
  <c r="CE494" i="20" s="1"/>
  <c r="BU343" i="20" a="1"/>
  <c r="BU343" i="20" s="1"/>
  <c r="BZ486" i="20" a="1"/>
  <c r="BZ486" i="20" s="1"/>
  <c r="BZ488" i="20" a="1"/>
  <c r="BZ488" i="20" s="1"/>
  <c r="BC135" i="25"/>
  <c r="BR344" i="20" a="1"/>
  <c r="BR344" i="20" s="1"/>
  <c r="BW487" i="20" a="1"/>
  <c r="BW487" i="20" s="1"/>
  <c r="BD141" i="25"/>
  <c r="BM338" i="20" a="1"/>
  <c r="BM338" i="20" s="1"/>
  <c r="BR481" i="20" a="1"/>
  <c r="BR481" i="20" s="1"/>
  <c r="BD137" i="25"/>
  <c r="BQ342" i="20" a="1"/>
  <c r="BQ342" i="20" s="1"/>
  <c r="BV485" i="20" a="1"/>
  <c r="BV485" i="20" s="1"/>
  <c r="BQ480" i="20" a="1"/>
  <c r="BQ480" i="20" s="1"/>
  <c r="BQ495" i="20" s="1"/>
  <c r="BF139" i="25"/>
  <c r="BG139" i="25" s="1"/>
  <c r="BH139" i="25" s="1"/>
  <c r="BQ340" i="20" a="1"/>
  <c r="BQ340" i="20" s="1"/>
  <c r="BV483" i="20" a="1"/>
  <c r="BV483" i="20" s="1"/>
  <c r="BN336" i="20" a="1"/>
  <c r="BN336" i="20" s="1"/>
  <c r="BS479" i="20" a="1"/>
  <c r="BS479" i="20" s="1"/>
  <c r="BE140" i="25"/>
  <c r="BO339" i="20" a="1"/>
  <c r="BO339" i="20" s="1"/>
  <c r="BT482" i="20" a="1"/>
  <c r="BT482" i="20" s="1"/>
  <c r="BF138" i="25"/>
  <c r="BG138" i="25" s="1"/>
  <c r="BH138" i="25" s="1"/>
  <c r="BR341" i="20" a="1"/>
  <c r="BR341" i="20" s="1"/>
  <c r="BW484" i="20" a="1"/>
  <c r="BW484" i="20" s="1"/>
  <c r="BE134" i="25"/>
  <c r="BU345" i="20" a="1"/>
  <c r="BU345" i="20" s="1"/>
  <c r="BD142" i="25"/>
  <c r="BL337" i="20" a="1"/>
  <c r="BL337" i="20" s="1"/>
  <c r="BL357" i="20" s="1"/>
  <c r="AM50" i="25"/>
  <c r="AM53" i="25" s="1"/>
  <c r="AL50" i="25"/>
  <c r="BZ518" i="20" l="1" a="1"/>
  <c r="BZ518" i="20" s="1"/>
  <c r="BU375" i="20" a="1"/>
  <c r="BU375" i="20" s="1"/>
  <c r="BO403" i="20" a="1"/>
  <c r="BO403" i="20" s="1"/>
  <c r="BT546" i="20" a="1"/>
  <c r="BT546" i="20" s="1"/>
  <c r="BP404" i="20" a="1"/>
  <c r="BP404" i="20" s="1"/>
  <c r="BU547" i="20" a="1"/>
  <c r="BU547" i="20" s="1"/>
  <c r="BU409" i="20" a="1"/>
  <c r="BU409" i="20" s="1"/>
  <c r="BZ552" i="20" a="1"/>
  <c r="BZ552" i="20" s="1"/>
  <c r="BR406" i="20" a="1"/>
  <c r="BR406" i="20" s="1"/>
  <c r="BW549" i="20" a="1"/>
  <c r="BW549" i="20" s="1"/>
  <c r="BQ405" i="20" a="1"/>
  <c r="BQ405" i="20" s="1"/>
  <c r="BV548" i="20" a="1"/>
  <c r="BV548" i="20" s="1"/>
  <c r="BU341" i="20" a="1"/>
  <c r="BU341" i="20" s="1"/>
  <c r="BZ484" i="20" a="1"/>
  <c r="BZ484" i="20" s="1"/>
  <c r="BY483" i="20" a="1"/>
  <c r="BY483" i="20" s="1"/>
  <c r="BT340" i="20" a="1"/>
  <c r="BT340" i="20" s="1"/>
  <c r="BY379" i="20" a="1"/>
  <c r="BY379" i="20" s="1"/>
  <c r="CD522" i="20" a="1"/>
  <c r="CD522" i="20" s="1"/>
  <c r="CC522" i="20" a="1"/>
  <c r="CC522" i="20" s="1"/>
  <c r="BX379" i="20" a="1"/>
  <c r="BX379" i="20" s="1"/>
  <c r="BT375" i="20" a="1"/>
  <c r="BT375" i="20" s="1"/>
  <c r="BY518" i="20" a="1"/>
  <c r="BY518" i="20" s="1"/>
  <c r="BN403" i="20" a="1"/>
  <c r="BN403" i="20" s="1"/>
  <c r="BS546" i="20" a="1"/>
  <c r="BS546" i="20" s="1"/>
  <c r="BO404" i="20" a="1"/>
  <c r="BO404" i="20" s="1"/>
  <c r="BT547" i="20" a="1"/>
  <c r="BT547" i="20" s="1"/>
  <c r="BS340" i="20" a="1"/>
  <c r="BS340" i="20" s="1"/>
  <c r="BX483" i="20" a="1"/>
  <c r="BX483" i="20" s="1"/>
  <c r="BT409" i="20" a="1"/>
  <c r="BT409" i="20" s="1"/>
  <c r="BY552" i="20" a="1"/>
  <c r="BY552" i="20" s="1"/>
  <c r="BV549" i="20" a="1"/>
  <c r="BV549" i="20" s="1"/>
  <c r="BQ406" i="20" a="1"/>
  <c r="BQ406" i="20" s="1"/>
  <c r="BP405" i="20" a="1"/>
  <c r="BP405" i="20" s="1"/>
  <c r="BU548" i="20" a="1"/>
  <c r="BU548" i="20" s="1"/>
  <c r="BT341" i="20" a="1"/>
  <c r="BT341" i="20" s="1"/>
  <c r="BY484" i="20" a="1"/>
  <c r="BY484" i="20" s="1"/>
  <c r="CE528" i="20" a="1"/>
  <c r="CE528" i="20" s="1"/>
  <c r="BV381" i="20" a="1"/>
  <c r="BV381" i="20" s="1"/>
  <c r="BX383" i="20" a="1"/>
  <c r="BX383" i="20" s="1"/>
  <c r="CC526" i="20" a="1"/>
  <c r="CC526" i="20" s="1"/>
  <c r="CE390" i="20" a="1"/>
  <c r="CE390" i="20" s="1"/>
  <c r="CB525" i="20" a="1"/>
  <c r="CB525" i="20" s="1"/>
  <c r="CB387" i="20" a="1"/>
  <c r="CB387" i="20" s="1"/>
  <c r="BZ385" i="20" a="1"/>
  <c r="BZ385" i="20" s="1"/>
  <c r="CA386" i="20" a="1"/>
  <c r="CA386" i="20" s="1"/>
  <c r="CC388" i="20" a="1"/>
  <c r="CC388" i="20" s="1"/>
  <c r="CD527" i="20" a="1"/>
  <c r="CD527" i="20" s="1"/>
  <c r="CD389" i="20" a="1"/>
  <c r="CD389" i="20" s="1"/>
  <c r="BU380" i="20" a="1"/>
  <c r="BU380" i="20" s="1"/>
  <c r="BW382" i="20" a="1"/>
  <c r="BW382" i="20" s="1"/>
  <c r="BZ523" i="20" a="1"/>
  <c r="BZ523" i="20" s="1"/>
  <c r="CA524" i="20" a="1"/>
  <c r="CA524" i="20" s="1"/>
  <c r="BY384" i="20" a="1"/>
  <c r="BY384" i="20" s="1"/>
  <c r="BD198" i="25"/>
  <c r="BE202" i="25"/>
  <c r="BR376" i="20" a="1"/>
  <c r="BR376" i="20" s="1"/>
  <c r="BW519" i="20" a="1"/>
  <c r="BW519" i="20" s="1"/>
  <c r="BY556" i="20" a="1"/>
  <c r="BY556" i="20" s="1"/>
  <c r="BD266" i="25"/>
  <c r="BT413" i="20" a="1"/>
  <c r="BT413" i="20" s="1"/>
  <c r="BX553" i="20" a="1"/>
  <c r="BX553" i="20" s="1"/>
  <c r="BY555" i="20" a="1"/>
  <c r="BY555" i="20" s="1"/>
  <c r="BW554" i="20" a="1"/>
  <c r="BW554" i="20" s="1"/>
  <c r="BM403" i="20" a="1"/>
  <c r="BM403" i="20" s="1"/>
  <c r="BM425" i="20" s="1"/>
  <c r="BR546" i="20" a="1"/>
  <c r="BR546" i="20" s="1"/>
  <c r="BR563" i="20" s="1"/>
  <c r="BZ557" i="20" a="1"/>
  <c r="BZ557" i="20" s="1"/>
  <c r="CB559" i="20" a="1"/>
  <c r="CB559" i="20" s="1"/>
  <c r="CD561" i="20" a="1"/>
  <c r="CD561" i="20" s="1"/>
  <c r="CC560" i="20" a="1"/>
  <c r="CC560" i="20" s="1"/>
  <c r="CE562" i="20" a="1"/>
  <c r="CE562" i="20" s="1"/>
  <c r="CA558" i="20" a="1"/>
  <c r="CA558" i="20" s="1"/>
  <c r="BS409" i="20" a="1"/>
  <c r="BS409" i="20" s="1"/>
  <c r="BX552" i="20" a="1"/>
  <c r="BX552" i="20" s="1"/>
  <c r="BN404" i="20" a="1"/>
  <c r="BN404" i="20" s="1"/>
  <c r="BS547" i="20" a="1"/>
  <c r="BS547" i="20" s="1"/>
  <c r="BO405" i="20" a="1"/>
  <c r="BO405" i="20" s="1"/>
  <c r="BT548" i="20" a="1"/>
  <c r="BT548" i="20" s="1"/>
  <c r="BP406" i="20" a="1"/>
  <c r="BP406" i="20" s="1"/>
  <c r="BU549" i="20" a="1"/>
  <c r="BU549" i="20" s="1"/>
  <c r="BS514" i="20" a="1"/>
  <c r="BS514" i="20" s="1"/>
  <c r="BZ521" i="20" a="1"/>
  <c r="BZ521" i="20" s="1"/>
  <c r="CB522" i="20" a="1"/>
  <c r="CB522" i="20" s="1"/>
  <c r="BY520" i="20" a="1"/>
  <c r="BY520" i="20" s="1"/>
  <c r="BX518" i="20" a="1"/>
  <c r="BX518" i="20" s="1"/>
  <c r="BT515" i="20" a="1"/>
  <c r="BT515" i="20" s="1"/>
  <c r="BV517" i="20" a="1"/>
  <c r="BV517" i="20" s="1"/>
  <c r="BM391" i="20"/>
  <c r="BR529" i="20"/>
  <c r="BF269" i="25"/>
  <c r="BG269" i="25" s="1"/>
  <c r="BH269" i="25" s="1"/>
  <c r="BS410" i="20" a="1"/>
  <c r="BS410" i="20" s="1"/>
  <c r="BE267" i="25"/>
  <c r="BT412" i="20" a="1"/>
  <c r="BT412" i="20" s="1"/>
  <c r="BD268" i="25"/>
  <c r="BR411" i="20" a="1"/>
  <c r="BR411" i="20" s="1"/>
  <c r="BD265" i="25"/>
  <c r="BU414" i="20" a="1"/>
  <c r="BU414" i="20" s="1"/>
  <c r="BY418" i="20" a="1"/>
  <c r="BY418" i="20" s="1"/>
  <c r="BX417" i="20" a="1"/>
  <c r="BX417" i="20" s="1"/>
  <c r="CA420" i="20" a="1"/>
  <c r="CA420" i="20" s="1"/>
  <c r="BV415" i="20" a="1"/>
  <c r="BV415" i="20" s="1"/>
  <c r="BZ419" i="20" a="1"/>
  <c r="BZ419" i="20" s="1"/>
  <c r="BW416" i="20" a="1"/>
  <c r="BW416" i="20" s="1"/>
  <c r="CC422" i="20" a="1"/>
  <c r="CC422" i="20" s="1"/>
  <c r="CB421" i="20" a="1"/>
  <c r="CB421" i="20" s="1"/>
  <c r="CD423" i="20" a="1"/>
  <c r="CD423" i="20" s="1"/>
  <c r="CE424" i="20" a="1"/>
  <c r="CE424" i="20" s="1"/>
  <c r="BW379" i="20" a="1"/>
  <c r="BW379" i="20" s="1"/>
  <c r="BS375" i="20" a="1"/>
  <c r="BS375" i="20" s="1"/>
  <c r="BF206" i="25"/>
  <c r="BG206" i="25" s="1"/>
  <c r="BH206" i="25" s="1"/>
  <c r="BO372" i="20" a="1"/>
  <c r="BO372" i="20" s="1"/>
  <c r="BF204" i="25"/>
  <c r="BG204" i="25" s="1"/>
  <c r="BH204" i="25" s="1"/>
  <c r="BQ374" i="20" a="1"/>
  <c r="BQ374" i="20" s="1"/>
  <c r="BF207" i="25"/>
  <c r="BG207" i="25" s="1"/>
  <c r="BH207" i="25" s="1"/>
  <c r="BN371" i="20" a="1"/>
  <c r="BN371" i="20" s="1"/>
  <c r="BF200" i="25"/>
  <c r="BG200" i="25" s="1"/>
  <c r="BH200" i="25" s="1"/>
  <c r="BU378" i="20" a="1"/>
  <c r="BU378" i="20" s="1"/>
  <c r="BF201" i="25"/>
  <c r="BG201" i="25" s="1"/>
  <c r="BH201" i="25" s="1"/>
  <c r="BT377" i="20" a="1"/>
  <c r="BT377" i="20" s="1"/>
  <c r="BZ350" i="20" a="1"/>
  <c r="BZ350" i="20" s="1"/>
  <c r="CQ68" i="25"/>
  <c r="DC68" i="25"/>
  <c r="CU69" i="25"/>
  <c r="DG69" i="25"/>
  <c r="CY70" i="25"/>
  <c r="CQ71" i="25"/>
  <c r="DC71" i="25"/>
  <c r="CU72" i="25"/>
  <c r="DG72" i="25"/>
  <c r="CY73" i="25"/>
  <c r="CQ74" i="25"/>
  <c r="DC74" i="25"/>
  <c r="CU75" i="25"/>
  <c r="DG75" i="25"/>
  <c r="CY76" i="25"/>
  <c r="CQ77" i="25"/>
  <c r="DC77" i="25"/>
  <c r="CU78" i="25"/>
  <c r="DG78" i="25"/>
  <c r="CY79" i="25"/>
  <c r="CQ80" i="25"/>
  <c r="DC80" i="25"/>
  <c r="CU81" i="25"/>
  <c r="DG81" i="25"/>
  <c r="CY82" i="25"/>
  <c r="CQ83" i="25"/>
  <c r="DC83" i="25"/>
  <c r="CU84" i="25"/>
  <c r="DG84" i="25"/>
  <c r="CY85" i="25"/>
  <c r="CQ86" i="25"/>
  <c r="DC86" i="25"/>
  <c r="CU87" i="25"/>
  <c r="DG87" i="25"/>
  <c r="CY88" i="25"/>
  <c r="CQ89" i="25"/>
  <c r="DC89" i="25"/>
  <c r="CU90" i="25"/>
  <c r="DG90" i="25"/>
  <c r="CY91" i="25"/>
  <c r="CQ92" i="25"/>
  <c r="DC92" i="25"/>
  <c r="CU93" i="25"/>
  <c r="DG93" i="25"/>
  <c r="CY94" i="25"/>
  <c r="CQ95" i="25"/>
  <c r="DC95" i="25"/>
  <c r="CU96" i="25"/>
  <c r="DG96" i="25"/>
  <c r="CS68" i="25"/>
  <c r="DE68" i="25"/>
  <c r="CR68" i="25"/>
  <c r="DD68" i="25"/>
  <c r="CV69" i="25"/>
  <c r="DH69" i="25"/>
  <c r="CZ70" i="25"/>
  <c r="CR71" i="25"/>
  <c r="DD71" i="25"/>
  <c r="CV72" i="25"/>
  <c r="DH72" i="25"/>
  <c r="CZ73" i="25"/>
  <c r="CR74" i="25"/>
  <c r="DD74" i="25"/>
  <c r="CV75" i="25"/>
  <c r="DH75" i="25"/>
  <c r="CZ76" i="25"/>
  <c r="CR77" i="25"/>
  <c r="DD77" i="25"/>
  <c r="CV78" i="25"/>
  <c r="DH78" i="25"/>
  <c r="CZ79" i="25"/>
  <c r="CR80" i="25"/>
  <c r="DD80" i="25"/>
  <c r="CV81" i="25"/>
  <c r="DH81" i="25"/>
  <c r="CZ82" i="25"/>
  <c r="CR83" i="25"/>
  <c r="DD83" i="25"/>
  <c r="CV84" i="25"/>
  <c r="DH84" i="25"/>
  <c r="CZ85" i="25"/>
  <c r="CR86" i="25"/>
  <c r="DD86" i="25"/>
  <c r="CV87" i="25"/>
  <c r="DH87" i="25"/>
  <c r="CZ88" i="25"/>
  <c r="CR89" i="25"/>
  <c r="DD89" i="25"/>
  <c r="CV90" i="25"/>
  <c r="DH90" i="25"/>
  <c r="CZ91" i="25"/>
  <c r="CR92" i="25"/>
  <c r="DD92" i="25"/>
  <c r="CV93" i="25"/>
  <c r="DH93" i="25"/>
  <c r="CZ94" i="25"/>
  <c r="CR95" i="25"/>
  <c r="DD95" i="25"/>
  <c r="CV96" i="25"/>
  <c r="DH96" i="25"/>
  <c r="CX68" i="25"/>
  <c r="CP69" i="25"/>
  <c r="DB69" i="25"/>
  <c r="CT70" i="25"/>
  <c r="DF70" i="25"/>
  <c r="CX71" i="25"/>
  <c r="CP72" i="25"/>
  <c r="DB72" i="25"/>
  <c r="CT73" i="25"/>
  <c r="DF73" i="25"/>
  <c r="CX74" i="25"/>
  <c r="CP75" i="25"/>
  <c r="DB75" i="25"/>
  <c r="CT76" i="25"/>
  <c r="DF76" i="25"/>
  <c r="CX77" i="25"/>
  <c r="CP78" i="25"/>
  <c r="DB78" i="25"/>
  <c r="CT79" i="25"/>
  <c r="DF79" i="25"/>
  <c r="CX80" i="25"/>
  <c r="CP81" i="25"/>
  <c r="DB81" i="25"/>
  <c r="CT82" i="25"/>
  <c r="DF82" i="25"/>
  <c r="CX83" i="25"/>
  <c r="CP84" i="25"/>
  <c r="DB84" i="25"/>
  <c r="CT85" i="25"/>
  <c r="DF85" i="25"/>
  <c r="CX86" i="25"/>
  <c r="CP87" i="25"/>
  <c r="DB87" i="25"/>
  <c r="CT88" i="25"/>
  <c r="DF88" i="25"/>
  <c r="CX89" i="25"/>
  <c r="CP90" i="25"/>
  <c r="DB90" i="25"/>
  <c r="CT91" i="25"/>
  <c r="DF91" i="25"/>
  <c r="CX92" i="25"/>
  <c r="CP93" i="25"/>
  <c r="DB93" i="25"/>
  <c r="CT94" i="25"/>
  <c r="DF94" i="25"/>
  <c r="CX95" i="25"/>
  <c r="CP96" i="25"/>
  <c r="DB96" i="25"/>
  <c r="DA68" i="25"/>
  <c r="DE69" i="25"/>
  <c r="CS72" i="25"/>
  <c r="DE72" i="25"/>
  <c r="DA74" i="25"/>
  <c r="DI76" i="25"/>
  <c r="CW79" i="25"/>
  <c r="DA80" i="25"/>
  <c r="DE81" i="25"/>
  <c r="DA83" i="25"/>
  <c r="DE84" i="25"/>
  <c r="DA86" i="25"/>
  <c r="CW88" i="25"/>
  <c r="CS90" i="25"/>
  <c r="DI91" i="25"/>
  <c r="CY68" i="25"/>
  <c r="CQ69" i="25"/>
  <c r="DC69" i="25"/>
  <c r="CU70" i="25"/>
  <c r="DG70" i="25"/>
  <c r="CY71" i="25"/>
  <c r="CQ72" i="25"/>
  <c r="DC72" i="25"/>
  <c r="CU73" i="25"/>
  <c r="DG73" i="25"/>
  <c r="CY74" i="25"/>
  <c r="CQ75" i="25"/>
  <c r="DC75" i="25"/>
  <c r="CU76" i="25"/>
  <c r="DG76" i="25"/>
  <c r="CY77" i="25"/>
  <c r="CQ78" i="25"/>
  <c r="DC78" i="25"/>
  <c r="CU79" i="25"/>
  <c r="DG79" i="25"/>
  <c r="CY80" i="25"/>
  <c r="CQ81" i="25"/>
  <c r="DC81" i="25"/>
  <c r="CU82" i="25"/>
  <c r="DG82" i="25"/>
  <c r="CY83" i="25"/>
  <c r="CQ84" i="25"/>
  <c r="DC84" i="25"/>
  <c r="CU85" i="25"/>
  <c r="DG85" i="25"/>
  <c r="CY86" i="25"/>
  <c r="CQ87" i="25"/>
  <c r="DC87" i="25"/>
  <c r="CU88" i="25"/>
  <c r="DG88" i="25"/>
  <c r="CY89" i="25"/>
  <c r="CQ90" i="25"/>
  <c r="DC90" i="25"/>
  <c r="CU91" i="25"/>
  <c r="DG91" i="25"/>
  <c r="CY92" i="25"/>
  <c r="CQ93" i="25"/>
  <c r="DC93" i="25"/>
  <c r="CU94" i="25"/>
  <c r="DG94" i="25"/>
  <c r="CY95" i="25"/>
  <c r="CQ96" i="25"/>
  <c r="DC96" i="25"/>
  <c r="DI70" i="25"/>
  <c r="DI73" i="25"/>
  <c r="CW76" i="25"/>
  <c r="CS78" i="25"/>
  <c r="DI79" i="25"/>
  <c r="CW82" i="25"/>
  <c r="CS84" i="25"/>
  <c r="CS87" i="25"/>
  <c r="DI88" i="25"/>
  <c r="DE90" i="25"/>
  <c r="DA92" i="25"/>
  <c r="CZ68" i="25"/>
  <c r="CR69" i="25"/>
  <c r="DD69" i="25"/>
  <c r="CV70" i="25"/>
  <c r="DH70" i="25"/>
  <c r="CZ71" i="25"/>
  <c r="CR72" i="25"/>
  <c r="DD72" i="25"/>
  <c r="CV73" i="25"/>
  <c r="DH73" i="25"/>
  <c r="CZ74" i="25"/>
  <c r="CR75" i="25"/>
  <c r="DD75" i="25"/>
  <c r="CV76" i="25"/>
  <c r="DH76" i="25"/>
  <c r="CZ77" i="25"/>
  <c r="CR78" i="25"/>
  <c r="DD78" i="25"/>
  <c r="CV79" i="25"/>
  <c r="DH79" i="25"/>
  <c r="CZ80" i="25"/>
  <c r="CR81" i="25"/>
  <c r="DD81" i="25"/>
  <c r="CV82" i="25"/>
  <c r="DH82" i="25"/>
  <c r="CZ83" i="25"/>
  <c r="CR84" i="25"/>
  <c r="DD84" i="25"/>
  <c r="CV85" i="25"/>
  <c r="DH85" i="25"/>
  <c r="CZ86" i="25"/>
  <c r="CR87" i="25"/>
  <c r="DD87" i="25"/>
  <c r="CV88" i="25"/>
  <c r="DH88" i="25"/>
  <c r="CZ89" i="25"/>
  <c r="CR90" i="25"/>
  <c r="DD90" i="25"/>
  <c r="CV91" i="25"/>
  <c r="DH91" i="25"/>
  <c r="CZ92" i="25"/>
  <c r="CR93" i="25"/>
  <c r="DD93" i="25"/>
  <c r="CV94" i="25"/>
  <c r="DH94" i="25"/>
  <c r="CZ95" i="25"/>
  <c r="CR96" i="25"/>
  <c r="DD96" i="25"/>
  <c r="CS69" i="25"/>
  <c r="CW70" i="25"/>
  <c r="DA71" i="25"/>
  <c r="CW73" i="25"/>
  <c r="CS75" i="25"/>
  <c r="DE75" i="25"/>
  <c r="DA77" i="25"/>
  <c r="DE78" i="25"/>
  <c r="CS81" i="25"/>
  <c r="DI82" i="25"/>
  <c r="CW85" i="25"/>
  <c r="DI85" i="25"/>
  <c r="DE87" i="25"/>
  <c r="DA89" i="25"/>
  <c r="CW91" i="25"/>
  <c r="CS93" i="25"/>
  <c r="CW69" i="25"/>
  <c r="DI72" i="25"/>
  <c r="CS74" i="25"/>
  <c r="CW75" i="25"/>
  <c r="DA76" i="25"/>
  <c r="DE77" i="25"/>
  <c r="DI78" i="25"/>
  <c r="CS80" i="25"/>
  <c r="CW81" i="25"/>
  <c r="DA82" i="25"/>
  <c r="DE83" i="25"/>
  <c r="DI84" i="25"/>
  <c r="CS86" i="25"/>
  <c r="CW87" i="25"/>
  <c r="DA88" i="25"/>
  <c r="DE89" i="25"/>
  <c r="CS92" i="25"/>
  <c r="CW93" i="25"/>
  <c r="CW94" i="25"/>
  <c r="CX96" i="25"/>
  <c r="DI89" i="25"/>
  <c r="CP77" i="25"/>
  <c r="DF87" i="25"/>
  <c r="DF95" i="25"/>
  <c r="CP68" i="25"/>
  <c r="CX69" i="25"/>
  <c r="DB70" i="25"/>
  <c r="DF71" i="25"/>
  <c r="CP73" i="25"/>
  <c r="CT74" i="25"/>
  <c r="CX75" i="25"/>
  <c r="DB76" i="25"/>
  <c r="DF77" i="25"/>
  <c r="CP79" i="25"/>
  <c r="CT80" i="25"/>
  <c r="CX81" i="25"/>
  <c r="DB82" i="25"/>
  <c r="DF83" i="25"/>
  <c r="CP85" i="25"/>
  <c r="CT86" i="25"/>
  <c r="CX87" i="25"/>
  <c r="DB88" i="25"/>
  <c r="DF89" i="25"/>
  <c r="CP91" i="25"/>
  <c r="CT92" i="25"/>
  <c r="CX93" i="25"/>
  <c r="CX94" i="25"/>
  <c r="CW95" i="25"/>
  <c r="CY96" i="25"/>
  <c r="CS73" i="25"/>
  <c r="DI77" i="25"/>
  <c r="DE82" i="25"/>
  <c r="CW86" i="25"/>
  <c r="CS91" i="25"/>
  <c r="DA93" i="25"/>
  <c r="DE96" i="25"/>
  <c r="CX79" i="25"/>
  <c r="DB86" i="25"/>
  <c r="DB92" i="25"/>
  <c r="CT68" i="25"/>
  <c r="CY69" i="25"/>
  <c r="DC70" i="25"/>
  <c r="DG71" i="25"/>
  <c r="CQ73" i="25"/>
  <c r="CU74" i="25"/>
  <c r="CY75" i="25"/>
  <c r="DC76" i="25"/>
  <c r="DG77" i="25"/>
  <c r="CQ79" i="25"/>
  <c r="CU80" i="25"/>
  <c r="CY81" i="25"/>
  <c r="DC82" i="25"/>
  <c r="DG83" i="25"/>
  <c r="CQ85" i="25"/>
  <c r="CU86" i="25"/>
  <c r="CY87" i="25"/>
  <c r="DC88" i="25"/>
  <c r="DG89" i="25"/>
  <c r="CQ91" i="25"/>
  <c r="CU92" i="25"/>
  <c r="CY93" i="25"/>
  <c r="DA94" i="25"/>
  <c r="DA95" i="25"/>
  <c r="CZ96" i="25"/>
  <c r="CV68" i="25"/>
  <c r="DA69" i="25"/>
  <c r="DE70" i="25"/>
  <c r="CW74" i="25"/>
  <c r="DE76" i="25"/>
  <c r="CW80" i="25"/>
  <c r="DA81" i="25"/>
  <c r="DI83" i="25"/>
  <c r="CS85" i="25"/>
  <c r="DE88" i="25"/>
  <c r="CW92" i="25"/>
  <c r="DE95" i="25"/>
  <c r="DD94" i="25"/>
  <c r="CU68" i="25"/>
  <c r="CZ69" i="25"/>
  <c r="DD70" i="25"/>
  <c r="DH71" i="25"/>
  <c r="CR73" i="25"/>
  <c r="CV74" i="25"/>
  <c r="CZ75" i="25"/>
  <c r="DD76" i="25"/>
  <c r="DH77" i="25"/>
  <c r="CR79" i="25"/>
  <c r="CV80" i="25"/>
  <c r="CZ81" i="25"/>
  <c r="DD82" i="25"/>
  <c r="DH83" i="25"/>
  <c r="CR85" i="25"/>
  <c r="CV86" i="25"/>
  <c r="CZ87" i="25"/>
  <c r="DD88" i="25"/>
  <c r="DH89" i="25"/>
  <c r="CR91" i="25"/>
  <c r="CV92" i="25"/>
  <c r="CZ93" i="25"/>
  <c r="DB94" i="25"/>
  <c r="DB95" i="25"/>
  <c r="DA96" i="25"/>
  <c r="DA75" i="25"/>
  <c r="DA87" i="25"/>
  <c r="DC94" i="25"/>
  <c r="CT84" i="25"/>
  <c r="DE93" i="25"/>
  <c r="CP89" i="25"/>
  <c r="CW68" i="25"/>
  <c r="DF69" i="25"/>
  <c r="CP71" i="25"/>
  <c r="CT72" i="25"/>
  <c r="CX73" i="25"/>
  <c r="DB74" i="25"/>
  <c r="DF75" i="25"/>
  <c r="CT78" i="25"/>
  <c r="DB80" i="25"/>
  <c r="DF81" i="25"/>
  <c r="CX85" i="25"/>
  <c r="CT90" i="25"/>
  <c r="DB68" i="25"/>
  <c r="DI69" i="25"/>
  <c r="CS71" i="25"/>
  <c r="CW72" i="25"/>
  <c r="DA73" i="25"/>
  <c r="DE74" i="25"/>
  <c r="DI75" i="25"/>
  <c r="CS77" i="25"/>
  <c r="CW78" i="25"/>
  <c r="DA79" i="25"/>
  <c r="DE80" i="25"/>
  <c r="DI81" i="25"/>
  <c r="CS83" i="25"/>
  <c r="CW84" i="25"/>
  <c r="DA85" i="25"/>
  <c r="DE86" i="25"/>
  <c r="DI87" i="25"/>
  <c r="CS89" i="25"/>
  <c r="CW90" i="25"/>
  <c r="DA91" i="25"/>
  <c r="DE92" i="25"/>
  <c r="DF93" i="25"/>
  <c r="DE94" i="25"/>
  <c r="DG95" i="25"/>
  <c r="DI96" i="25"/>
  <c r="DF68" i="25"/>
  <c r="CP70" i="25"/>
  <c r="CT71" i="25"/>
  <c r="CX72" i="25"/>
  <c r="DB73" i="25"/>
  <c r="DF74" i="25"/>
  <c r="CP76" i="25"/>
  <c r="CT77" i="25"/>
  <c r="CX78" i="25"/>
  <c r="DB79" i="25"/>
  <c r="DF80" i="25"/>
  <c r="CP82" i="25"/>
  <c r="CT83" i="25"/>
  <c r="CX84" i="25"/>
  <c r="DB85" i="25"/>
  <c r="DF86" i="25"/>
  <c r="CP88" i="25"/>
  <c r="CT89" i="25"/>
  <c r="CX90" i="25"/>
  <c r="DB91" i="25"/>
  <c r="DF92" i="25"/>
  <c r="DI93" i="25"/>
  <c r="DI94" i="25"/>
  <c r="DH95" i="25"/>
  <c r="DG68" i="25"/>
  <c r="CQ70" i="25"/>
  <c r="CU71" i="25"/>
  <c r="CY72" i="25"/>
  <c r="DC73" i="25"/>
  <c r="DG74" i="25"/>
  <c r="CQ76" i="25"/>
  <c r="CU77" i="25"/>
  <c r="CY78" i="25"/>
  <c r="DC79" i="25"/>
  <c r="DG80" i="25"/>
  <c r="CQ82" i="25"/>
  <c r="CU83" i="25"/>
  <c r="CY84" i="25"/>
  <c r="DC85" i="25"/>
  <c r="DG86" i="25"/>
  <c r="CQ88" i="25"/>
  <c r="CU89" i="25"/>
  <c r="CY90" i="25"/>
  <c r="DC91" i="25"/>
  <c r="DG92" i="25"/>
  <c r="CP94" i="25"/>
  <c r="CP95" i="25"/>
  <c r="DI95" i="25"/>
  <c r="DH68" i="25"/>
  <c r="CR70" i="25"/>
  <c r="CV71" i="25"/>
  <c r="CZ72" i="25"/>
  <c r="DD73" i="25"/>
  <c r="DH74" i="25"/>
  <c r="CR76" i="25"/>
  <c r="CV77" i="25"/>
  <c r="CZ78" i="25"/>
  <c r="DD79" i="25"/>
  <c r="DH80" i="25"/>
  <c r="CR82" i="25"/>
  <c r="CV83" i="25"/>
  <c r="CZ84" i="25"/>
  <c r="DD85" i="25"/>
  <c r="DH86" i="25"/>
  <c r="CR88" i="25"/>
  <c r="CV89" i="25"/>
  <c r="CZ90" i="25"/>
  <c r="DD91" i="25"/>
  <c r="DH92" i="25"/>
  <c r="CQ94" i="25"/>
  <c r="CS95" i="25"/>
  <c r="CS96" i="25"/>
  <c r="CX70" i="25"/>
  <c r="DF72" i="25"/>
  <c r="CT75" i="25"/>
  <c r="DF78" i="25"/>
  <c r="CX82" i="25"/>
  <c r="CT87" i="25"/>
  <c r="CP92" i="25"/>
  <c r="DA70" i="25"/>
  <c r="DI90" i="25"/>
  <c r="CV95" i="25"/>
  <c r="DI71" i="25"/>
  <c r="CP83" i="25"/>
  <c r="DF96" i="25"/>
  <c r="DI68" i="25"/>
  <c r="CS70" i="25"/>
  <c r="CW71" i="25"/>
  <c r="DA72" i="25"/>
  <c r="DE73" i="25"/>
  <c r="DI74" i="25"/>
  <c r="CS76" i="25"/>
  <c r="CW77" i="25"/>
  <c r="DA78" i="25"/>
  <c r="DE79" i="25"/>
  <c r="DI80" i="25"/>
  <c r="CS82" i="25"/>
  <c r="CW83" i="25"/>
  <c r="DA84" i="25"/>
  <c r="DE85" i="25"/>
  <c r="DI86" i="25"/>
  <c r="CS88" i="25"/>
  <c r="CW89" i="25"/>
  <c r="DA90" i="25"/>
  <c r="DE91" i="25"/>
  <c r="DI92" i="25"/>
  <c r="CR94" i="25"/>
  <c r="CT95" i="25"/>
  <c r="CT96" i="25"/>
  <c r="CT69" i="25"/>
  <c r="DB71" i="25"/>
  <c r="CP74" i="25"/>
  <c r="CX76" i="25"/>
  <c r="DB77" i="25"/>
  <c r="CP80" i="25"/>
  <c r="CT81" i="25"/>
  <c r="DB83" i="25"/>
  <c r="DF84" i="25"/>
  <c r="CP86" i="25"/>
  <c r="CX88" i="25"/>
  <c r="DB89" i="25"/>
  <c r="DF90" i="25"/>
  <c r="CT93" i="25"/>
  <c r="CS94" i="25"/>
  <c r="CU95" i="25"/>
  <c r="CW96" i="25"/>
  <c r="DE71" i="25"/>
  <c r="CS79" i="25"/>
  <c r="CX91" i="25"/>
  <c r="BX131" i="31"/>
  <c r="BW153" i="31"/>
  <c r="BU86" i="31"/>
  <c r="BV75" i="31"/>
  <c r="BV82" i="31"/>
  <c r="BV84" i="31" s="1"/>
  <c r="BV85" i="31" s="1"/>
  <c r="BX44" i="31"/>
  <c r="BW66" i="31"/>
  <c r="BW347" i="20" a="1"/>
  <c r="BW347" i="20" s="1"/>
  <c r="BY349" i="20" a="1"/>
  <c r="BY349" i="20" s="1"/>
  <c r="CF356" i="20" a="1"/>
  <c r="CF356" i="20" s="1"/>
  <c r="CE355" i="20" a="1"/>
  <c r="CE355" i="20" s="1"/>
  <c r="CA351" i="20" a="1"/>
  <c r="CA351" i="20" s="1"/>
  <c r="CD492" i="20" a="1"/>
  <c r="CD492" i="20" s="1"/>
  <c r="CF494" i="20" a="1"/>
  <c r="CF494" i="20" s="1"/>
  <c r="BE133" i="25"/>
  <c r="CC491" i="20" a="1"/>
  <c r="CC491" i="20" s="1"/>
  <c r="CD354" i="20" a="1"/>
  <c r="CD354" i="20" s="1"/>
  <c r="CE493" i="20" a="1"/>
  <c r="CE493" i="20" s="1"/>
  <c r="CB490" i="20" a="1"/>
  <c r="CB490" i="20" s="1"/>
  <c r="CB352" i="20" a="1"/>
  <c r="CB352" i="20" s="1"/>
  <c r="BX348" i="20" a="1"/>
  <c r="BX348" i="20" s="1"/>
  <c r="CC353" i="20" a="1"/>
  <c r="CC353" i="20" s="1"/>
  <c r="BV346" i="20" a="1"/>
  <c r="BV346" i="20" s="1"/>
  <c r="CA489" i="20" a="1"/>
  <c r="CA489" i="20" s="1"/>
  <c r="BS341" i="20" a="1"/>
  <c r="BS341" i="20" s="1"/>
  <c r="BX484" i="20" a="1"/>
  <c r="BX484" i="20" s="1"/>
  <c r="BX487" i="20" a="1"/>
  <c r="BX487" i="20" s="1"/>
  <c r="CA488" i="20" a="1"/>
  <c r="CA488" i="20" s="1"/>
  <c r="BF140" i="25"/>
  <c r="BG140" i="25" s="1"/>
  <c r="BH140" i="25" s="1"/>
  <c r="BP339" i="20" a="1"/>
  <c r="BP339" i="20" s="1"/>
  <c r="BU482" i="20" a="1"/>
  <c r="BU482" i="20" s="1"/>
  <c r="BF134" i="25"/>
  <c r="BG134" i="25" s="1"/>
  <c r="BH134" i="25" s="1"/>
  <c r="BV345" i="20" a="1"/>
  <c r="BV345" i="20" s="1"/>
  <c r="BR340" i="20" a="1"/>
  <c r="BR340" i="20" s="1"/>
  <c r="BW483" i="20" a="1"/>
  <c r="BW483" i="20" s="1"/>
  <c r="BE137" i="25"/>
  <c r="BR342" i="20" a="1"/>
  <c r="BR342" i="20" s="1"/>
  <c r="BW485" i="20" a="1"/>
  <c r="BW485" i="20" s="1"/>
  <c r="BE141" i="25"/>
  <c r="BN338" i="20" a="1"/>
  <c r="BN338" i="20" s="1"/>
  <c r="BS481" i="20" a="1"/>
  <c r="BS481" i="20" s="1"/>
  <c r="BE142" i="25"/>
  <c r="BM337" i="20" a="1"/>
  <c r="BM337" i="20" s="1"/>
  <c r="BM357" i="20" s="1"/>
  <c r="BR480" i="20" a="1"/>
  <c r="BR480" i="20" s="1"/>
  <c r="BR495" i="20" s="1"/>
  <c r="BD135" i="25"/>
  <c r="BS344" i="20" a="1"/>
  <c r="BS344" i="20" s="1"/>
  <c r="AM52" i="25"/>
  <c r="AM154" i="20" s="1"/>
  <c r="AL53" i="25"/>
  <c r="AL52" i="25"/>
  <c r="AL154" i="20" s="1"/>
  <c r="AL184" i="20" s="1" a="1"/>
  <c r="AL184" i="20" s="1"/>
  <c r="AL193" i="20" s="1"/>
  <c r="CC94" i="25"/>
  <c r="BZ93" i="25"/>
  <c r="BH93" i="25"/>
  <c r="BQ88" i="25"/>
  <c r="E94" i="25"/>
  <c r="F94" i="25" s="1"/>
  <c r="E95" i="25"/>
  <c r="BL95" i="25" s="1"/>
  <c r="BK90" i="25"/>
  <c r="BK78" i="25"/>
  <c r="BD71" i="25"/>
  <c r="E78" i="25"/>
  <c r="F78" i="25" s="1"/>
  <c r="BZ87" i="25"/>
  <c r="BL75" i="25"/>
  <c r="BF94" i="25"/>
  <c r="CE89" i="25"/>
  <c r="BT95" i="25"/>
  <c r="BY76" i="25"/>
  <c r="BD95" i="25"/>
  <c r="CE93" i="25"/>
  <c r="BX95" i="25"/>
  <c r="BR96" i="25"/>
  <c r="CO88" i="25"/>
  <c r="E72" i="25"/>
  <c r="BV72" i="25" s="1"/>
  <c r="E81" i="25"/>
  <c r="F81" i="25" s="1"/>
  <c r="E84" i="25"/>
  <c r="F84" i="25" s="1"/>
  <c r="BF78" i="25"/>
  <c r="BG68" i="25"/>
  <c r="BG88" i="25"/>
  <c r="BL82" i="25"/>
  <c r="BK92" i="25"/>
  <c r="E74" i="25"/>
  <c r="F74" i="25" s="1"/>
  <c r="G74" i="25" s="1"/>
  <c r="BH95" i="25"/>
  <c r="BZ82" i="25"/>
  <c r="CO71" i="25"/>
  <c r="E71" i="25"/>
  <c r="F71" i="25" s="1"/>
  <c r="BC70" i="25"/>
  <c r="CH94" i="25"/>
  <c r="BK71" i="25"/>
  <c r="CE81" i="25"/>
  <c r="BT82" i="25"/>
  <c r="BX87" i="25"/>
  <c r="BD76" i="25"/>
  <c r="BF84" i="25"/>
  <c r="E76" i="25"/>
  <c r="F76" i="25" s="1"/>
  <c r="BR95" i="25"/>
  <c r="BZ95" i="25"/>
  <c r="BK89" i="25"/>
  <c r="E90" i="25"/>
  <c r="F90" i="25" s="1"/>
  <c r="BC81" i="25"/>
  <c r="BZ84" i="25"/>
  <c r="BK93" i="25"/>
  <c r="CE85" i="25"/>
  <c r="BL93" i="25"/>
  <c r="BF95" i="25"/>
  <c r="BF81" i="25"/>
  <c r="BH75" i="25"/>
  <c r="CO96" i="25"/>
  <c r="BF89" i="25"/>
  <c r="BR78" i="25"/>
  <c r="E89" i="25"/>
  <c r="F89" i="25" s="1"/>
  <c r="BF68" i="25"/>
  <c r="BG90" i="25"/>
  <c r="BD81" i="25"/>
  <c r="BE93" i="25"/>
  <c r="CO78" i="25"/>
  <c r="BQ93" i="25"/>
  <c r="BL84" i="25"/>
  <c r="CO82" i="25"/>
  <c r="E93" i="25"/>
  <c r="F93" i="25" s="1"/>
  <c r="BR88" i="25"/>
  <c r="BY83" i="25"/>
  <c r="BY93" i="25"/>
  <c r="BK81" i="25"/>
  <c r="BC95" i="25"/>
  <c r="BQ95" i="25"/>
  <c r="BX82" i="25"/>
  <c r="CC71" i="25"/>
  <c r="CE90" i="25"/>
  <c r="BH94" i="25"/>
  <c r="BG87" i="25"/>
  <c r="BQ96" i="25"/>
  <c r="BH90" i="25"/>
  <c r="BR90" i="25"/>
  <c r="CO76" i="25"/>
  <c r="BC94" i="25"/>
  <c r="BH83" i="25"/>
  <c r="BK94" i="25"/>
  <c r="E75" i="25"/>
  <c r="F75" i="25" s="1"/>
  <c r="G75" i="25" s="1"/>
  <c r="BD94" i="25"/>
  <c r="BG76" i="25"/>
  <c r="CC87" i="25"/>
  <c r="CC89" i="25"/>
  <c r="BT89" i="25"/>
  <c r="BZ71" i="25"/>
  <c r="CO309" i="20" s="1" a="1"/>
  <c r="CO309" i="20" s="1"/>
  <c r="E82" i="25"/>
  <c r="F82" i="25" s="1"/>
  <c r="BT70" i="25"/>
  <c r="BK95" i="25"/>
  <c r="CO90" i="25"/>
  <c r="BX81" i="25"/>
  <c r="BC80" i="25"/>
  <c r="BY90" i="25"/>
  <c r="BK76" i="25"/>
  <c r="BF76" i="25"/>
  <c r="E80" i="25"/>
  <c r="F80" i="25" s="1"/>
  <c r="G80" i="25" s="1"/>
  <c r="BK84" i="25"/>
  <c r="BZ92" i="25"/>
  <c r="BH76" i="25"/>
  <c r="BE76" i="25"/>
  <c r="BT86" i="25"/>
  <c r="BE95" i="25"/>
  <c r="CO94" i="25"/>
  <c r="E85" i="25"/>
  <c r="F85" i="25" s="1"/>
  <c r="CO93" i="25"/>
  <c r="CC95" i="25"/>
  <c r="BZ76" i="25"/>
  <c r="E77" i="25"/>
  <c r="BC77" i="25" s="1"/>
  <c r="E86" i="25"/>
  <c r="CE86" i="25" s="1"/>
  <c r="E91" i="25"/>
  <c r="F91" i="25" s="1"/>
  <c r="CC96" i="25"/>
  <c r="BR80" i="25"/>
  <c r="BZ78" i="25"/>
  <c r="BX91" i="25"/>
  <c r="E96" i="25"/>
  <c r="F96" i="25" s="1"/>
  <c r="E70" i="25"/>
  <c r="BR70" i="25" s="1"/>
  <c r="BE81" i="25"/>
  <c r="BG75" i="25"/>
  <c r="BY95" i="25"/>
  <c r="BY84" i="25"/>
  <c r="BD78" i="25"/>
  <c r="CC76" i="25"/>
  <c r="CM304" i="20" s="1" a="1"/>
  <c r="CM304" i="20" s="1"/>
  <c r="BH81" i="25"/>
  <c r="BI77" i="25"/>
  <c r="BJ79" i="25"/>
  <c r="BS82" i="25"/>
  <c r="BL81" i="25"/>
  <c r="CH77" i="25"/>
  <c r="BJ95" i="25"/>
  <c r="BG81" i="25"/>
  <c r="CM75" i="25"/>
  <c r="CF76" i="25"/>
  <c r="CE80" i="25"/>
  <c r="CF71" i="25"/>
  <c r="BO95" i="25"/>
  <c r="CM80" i="25"/>
  <c r="E88" i="25"/>
  <c r="F88" i="25" s="1"/>
  <c r="G88" i="25" s="1"/>
  <c r="BI90" i="25"/>
  <c r="BI93" i="25"/>
  <c r="BT68" i="25"/>
  <c r="BJ93" i="25"/>
  <c r="BS86" i="25"/>
  <c r="BI82" i="25"/>
  <c r="BX89" i="25"/>
  <c r="CH76" i="25"/>
  <c r="BO77" i="25"/>
  <c r="BO86" i="25"/>
  <c r="BJ76" i="25"/>
  <c r="BT78" i="25"/>
  <c r="CE91" i="25"/>
  <c r="CM90" i="25"/>
  <c r="CN433" i="20" s="1" a="1"/>
  <c r="CN433" i="20" s="1"/>
  <c r="CK90" i="25"/>
  <c r="CL433" i="20" s="1" a="1"/>
  <c r="CL433" i="20" s="1"/>
  <c r="BP94" i="25"/>
  <c r="BW76" i="25"/>
  <c r="CK84" i="25"/>
  <c r="CM296" i="20" s="1" a="1"/>
  <c r="CM296" i="20" s="1"/>
  <c r="CD91" i="25"/>
  <c r="BV71" i="25"/>
  <c r="BV86" i="25"/>
  <c r="CL95" i="25"/>
  <c r="CB78" i="25"/>
  <c r="BY89" i="25"/>
  <c r="CC81" i="25"/>
  <c r="E92" i="25"/>
  <c r="F92" i="25" s="1"/>
  <c r="BH84" i="25"/>
  <c r="BG95" i="25"/>
  <c r="BQ75" i="25"/>
  <c r="BI78" i="25"/>
  <c r="CF96" i="25"/>
  <c r="BX76" i="25"/>
  <c r="BQ78" i="25"/>
  <c r="CF84" i="25"/>
  <c r="CM86" i="25"/>
  <c r="CM294" i="20" s="1" a="1"/>
  <c r="CM294" i="20" s="1"/>
  <c r="CE84" i="25"/>
  <c r="CE76" i="25"/>
  <c r="CO304" i="20" s="1" a="1"/>
  <c r="CO304" i="20" s="1"/>
  <c r="CM96" i="25"/>
  <c r="BL71" i="25"/>
  <c r="BG71" i="25"/>
  <c r="CH72" i="25"/>
  <c r="BS84" i="25"/>
  <c r="BX78" i="25"/>
  <c r="CF89" i="25"/>
  <c r="BD75" i="25"/>
  <c r="CH78" i="25"/>
  <c r="CE82" i="25"/>
  <c r="BC68" i="25"/>
  <c r="CM77" i="25"/>
  <c r="CK88" i="25"/>
  <c r="CN435" i="20" s="1" a="1"/>
  <c r="CN435" i="20" s="1"/>
  <c r="CG75" i="25"/>
  <c r="BM70" i="25"/>
  <c r="BW86" i="25"/>
  <c r="CD95" i="25"/>
  <c r="BW95" i="25"/>
  <c r="CG96" i="25"/>
  <c r="CL88" i="25"/>
  <c r="CO435" i="20" s="1" a="1"/>
  <c r="CO435" i="20" s="1"/>
  <c r="BT81" i="25"/>
  <c r="BR77" i="25"/>
  <c r="BC92" i="25"/>
  <c r="BY82" i="25"/>
  <c r="CO95" i="25"/>
  <c r="BS70" i="25"/>
  <c r="BJ71" i="25"/>
  <c r="CC78" i="25"/>
  <c r="CM93" i="25"/>
  <c r="BC75" i="25"/>
  <c r="BS75" i="25"/>
  <c r="CH91" i="25"/>
  <c r="BH71" i="25"/>
  <c r="BH77" i="25"/>
  <c r="BS90" i="25"/>
  <c r="BO96" i="25"/>
  <c r="CH84" i="25"/>
  <c r="BG92" i="25"/>
  <c r="BQ70" i="25"/>
  <c r="BZ94" i="25"/>
  <c r="BS95" i="25"/>
  <c r="BE78" i="25"/>
  <c r="BZ77" i="25"/>
  <c r="E87" i="25"/>
  <c r="F87" i="25" s="1"/>
  <c r="BY70" i="25"/>
  <c r="CO310" i="20" s="1" a="1"/>
  <c r="CO310" i="20" s="1"/>
  <c r="BR93" i="25"/>
  <c r="BL90" i="25"/>
  <c r="CF78" i="25"/>
  <c r="CN302" i="20" s="1" a="1"/>
  <c r="CN302" i="20" s="1"/>
  <c r="BR92" i="25"/>
  <c r="BQ83" i="25"/>
  <c r="BR75" i="25"/>
  <c r="CH87" i="25"/>
  <c r="CL436" i="20" s="1" a="1"/>
  <c r="CL436" i="20" s="1"/>
  <c r="CF95" i="25"/>
  <c r="BD93" i="25"/>
  <c r="BR71" i="25"/>
  <c r="BL78" i="25"/>
  <c r="BF75" i="25"/>
  <c r="BS71" i="25"/>
  <c r="CE75" i="25"/>
  <c r="BI70" i="25"/>
  <c r="CH93" i="25"/>
  <c r="CH81" i="25"/>
  <c r="CM299" i="20" s="1" a="1"/>
  <c r="CM299" i="20" s="1"/>
  <c r="BO80" i="25"/>
  <c r="BQ76" i="25"/>
  <c r="CM95" i="25"/>
  <c r="CO92" i="25"/>
  <c r="BZ73" i="25"/>
  <c r="CM307" i="20" s="1" a="1"/>
  <c r="CM307" i="20" s="1"/>
  <c r="BQ80" i="25"/>
  <c r="CE94" i="25"/>
  <c r="BY94" i="25"/>
  <c r="CE78" i="25"/>
  <c r="CM302" i="20" s="1" a="1"/>
  <c r="CM302" i="20" s="1"/>
  <c r="CM70" i="25"/>
  <c r="BO71" i="25"/>
  <c r="BS92" i="25"/>
  <c r="CH86" i="25"/>
  <c r="BG84" i="25"/>
  <c r="BE71" i="25"/>
  <c r="BT73" i="25"/>
  <c r="BO87" i="25"/>
  <c r="BK87" i="25"/>
  <c r="BO82" i="25"/>
  <c r="BZ88" i="25"/>
  <c r="BI71" i="25"/>
  <c r="BS89" i="25"/>
  <c r="E73" i="25"/>
  <c r="F73" i="25" s="1"/>
  <c r="BX71" i="25"/>
  <c r="CM309" i="20" s="1" a="1"/>
  <c r="CM309" i="20" s="1"/>
  <c r="BO78" i="25"/>
  <c r="CO80" i="25"/>
  <c r="BF70" i="25"/>
  <c r="CM76" i="25"/>
  <c r="BY86" i="25"/>
  <c r="BE75" i="25"/>
  <c r="BI76" i="25"/>
  <c r="CF80" i="25"/>
  <c r="CL300" i="20" s="1" a="1"/>
  <c r="CL300" i="20" s="1"/>
  <c r="BS93" i="25"/>
  <c r="CM81" i="25"/>
  <c r="CH88" i="25"/>
  <c r="BF71" i="25"/>
  <c r="CF77" i="25"/>
  <c r="CO303" i="20" s="1" a="1"/>
  <c r="CO303" i="20" s="1"/>
  <c r="BI87" i="25"/>
  <c r="BJ90" i="25"/>
  <c r="BO75" i="25"/>
  <c r="BW93" i="25"/>
  <c r="CG78" i="25"/>
  <c r="CO302" i="20" s="1" a="1"/>
  <c r="CO302" i="20" s="1"/>
  <c r="BV93" i="25"/>
  <c r="BU84" i="25"/>
  <c r="CG70" i="25"/>
  <c r="CL94" i="25"/>
  <c r="BW92" i="25"/>
  <c r="CK95" i="25"/>
  <c r="CD90" i="25"/>
  <c r="BP90" i="25"/>
  <c r="CJ70" i="25"/>
  <c r="BT76" i="25"/>
  <c r="BF92" i="25"/>
  <c r="BT84" i="25"/>
  <c r="BZ89" i="25"/>
  <c r="CE95" i="25"/>
  <c r="CH75" i="25"/>
  <c r="CM84" i="25"/>
  <c r="CO296" i="20" s="1" a="1"/>
  <c r="CO296" i="20" s="1"/>
  <c r="BI92" i="25"/>
  <c r="BS78" i="25"/>
  <c r="BI75" i="25"/>
  <c r="BJ81" i="25"/>
  <c r="CM94" i="25"/>
  <c r="BH88" i="25"/>
  <c r="BZ81" i="25"/>
  <c r="BJ77" i="25"/>
  <c r="BS96" i="25"/>
  <c r="BK80" i="25"/>
  <c r="BZ69" i="25"/>
  <c r="BJ75" i="25"/>
  <c r="CH92" i="25"/>
  <c r="CH89" i="25"/>
  <c r="CF91" i="25"/>
  <c r="CF92" i="25"/>
  <c r="CH70" i="25"/>
  <c r="BO70" i="25"/>
  <c r="BO84" i="25"/>
  <c r="CM89" i="25"/>
  <c r="CO434" i="20" s="1" a="1"/>
  <c r="CO434" i="20" s="1"/>
  <c r="BY80" i="25"/>
  <c r="BJ70" i="25"/>
  <c r="BS81" i="25"/>
  <c r="BH78" i="25"/>
  <c r="BK75" i="25"/>
  <c r="E83" i="25"/>
  <c r="F83" i="25" s="1"/>
  <c r="CF82" i="25"/>
  <c r="CF88" i="25"/>
  <c r="CL91" i="25"/>
  <c r="CL432" i="20" s="1" a="1"/>
  <c r="CL432" i="20" s="1"/>
  <c r="CA70" i="25"/>
  <c r="CG95" i="25"/>
  <c r="BV89" i="25"/>
  <c r="BP96" i="25"/>
  <c r="CO89" i="25"/>
  <c r="BT79" i="25"/>
  <c r="CC82" i="25"/>
  <c r="BG89" i="25"/>
  <c r="BI95" i="25"/>
  <c r="BE82" i="25"/>
  <c r="BL77" i="25"/>
  <c r="BJ80" i="25"/>
  <c r="BI89" i="25"/>
  <c r="BO89" i="25"/>
  <c r="BZ70" i="25"/>
  <c r="CO73" i="25"/>
  <c r="CH74" i="25"/>
  <c r="CF75" i="25"/>
  <c r="BI80" i="25"/>
  <c r="BT71" i="25"/>
  <c r="CF94" i="25"/>
  <c r="BJ88" i="25"/>
  <c r="BE77" i="25"/>
  <c r="CO77" i="25"/>
  <c r="CM87" i="25"/>
  <c r="BJ82" i="25"/>
  <c r="BO93" i="25"/>
  <c r="CE77" i="25"/>
  <c r="CN303" i="20" s="1" a="1"/>
  <c r="CN303" i="20" s="1"/>
  <c r="BO81" i="25"/>
  <c r="BS91" i="25"/>
  <c r="BQ71" i="25"/>
  <c r="BI88" i="25"/>
  <c r="BO90" i="25"/>
  <c r="CH80" i="25"/>
  <c r="CN300" i="20" s="1" a="1"/>
  <c r="CN300" i="20" s="1"/>
  <c r="BK72" i="25"/>
  <c r="BD77" i="25"/>
  <c r="CM71" i="25"/>
  <c r="CM88" i="25"/>
  <c r="CH90" i="25"/>
  <c r="CH71" i="25"/>
  <c r="BI94" i="25"/>
  <c r="BS94" i="25"/>
  <c r="CK94" i="25"/>
  <c r="CD70" i="25"/>
  <c r="BP81" i="25"/>
  <c r="CF93" i="25"/>
  <c r="BS88" i="25"/>
  <c r="BJ87" i="25"/>
  <c r="BO76" i="25"/>
  <c r="CG81" i="25"/>
  <c r="CL299" i="20" s="1" a="1"/>
  <c r="CL299" i="20" s="1"/>
  <c r="BU91" i="25"/>
  <c r="CL70" i="25"/>
  <c r="CG94" i="25"/>
  <c r="CD93" i="25"/>
  <c r="CI71" i="25"/>
  <c r="CD88" i="25"/>
  <c r="CK82" i="25"/>
  <c r="CO298" i="20" s="1" a="1"/>
  <c r="CO298" i="20" s="1"/>
  <c r="CD76" i="25"/>
  <c r="CN304" i="20" s="1" a="1"/>
  <c r="CN304" i="20" s="1"/>
  <c r="BP77" i="25"/>
  <c r="BV96" i="25"/>
  <c r="CL92" i="25"/>
  <c r="CI70" i="25"/>
  <c r="CG90" i="25"/>
  <c r="BV92" i="25"/>
  <c r="CL87" i="25"/>
  <c r="BW84" i="25"/>
  <c r="BV84" i="25"/>
  <c r="CN82" i="25"/>
  <c r="CA91" i="25"/>
  <c r="CL93" i="25"/>
  <c r="CB84" i="25"/>
  <c r="CI95" i="25"/>
  <c r="CL82" i="25"/>
  <c r="CB91" i="25"/>
  <c r="CI78" i="25"/>
  <c r="BM84" i="25"/>
  <c r="BN94" i="25"/>
  <c r="CK92" i="25"/>
  <c r="BM96" i="25"/>
  <c r="BN96" i="25"/>
  <c r="CK81" i="25"/>
  <c r="CB72" i="25"/>
  <c r="CI82" i="25"/>
  <c r="CM298" i="20" s="1" a="1"/>
  <c r="CM298" i="20" s="1"/>
  <c r="CB93" i="25"/>
  <c r="CI96" i="25"/>
  <c r="CB81" i="25"/>
  <c r="BN82" i="25"/>
  <c r="BO91" i="25"/>
  <c r="CH82" i="25"/>
  <c r="CL298" i="20" s="1" a="1"/>
  <c r="CL298" i="20" s="1"/>
  <c r="CM92" i="25"/>
  <c r="BO88" i="25"/>
  <c r="BO94" i="25"/>
  <c r="BY71" i="25"/>
  <c r="CN309" i="20" s="1" a="1"/>
  <c r="CN309" i="20" s="1"/>
  <c r="CH96" i="25"/>
  <c r="CK86" i="25"/>
  <c r="CJ78" i="25"/>
  <c r="CG71" i="25"/>
  <c r="CG92" i="25"/>
  <c r="BP93" i="25"/>
  <c r="BW79" i="25"/>
  <c r="CK80" i="25"/>
  <c r="CD78" i="25"/>
  <c r="CL302" i="20" s="1" a="1"/>
  <c r="CL302" i="20" s="1"/>
  <c r="BV82" i="25"/>
  <c r="BP88" i="25"/>
  <c r="CG77" i="25"/>
  <c r="BV88" i="25"/>
  <c r="CL86" i="25"/>
  <c r="CL294" i="20" s="1" a="1"/>
  <c r="CL294" i="20" s="1"/>
  <c r="CG89" i="25"/>
  <c r="BP71" i="25"/>
  <c r="CB68" i="25"/>
  <c r="CN89" i="25"/>
  <c r="CI90" i="25"/>
  <c r="BU88" i="25"/>
  <c r="BN77" i="25"/>
  <c r="CB87" i="25"/>
  <c r="BU71" i="25"/>
  <c r="BN84" i="25"/>
  <c r="BM93" i="25"/>
  <c r="CA90" i="25"/>
  <c r="CD84" i="25"/>
  <c r="CB71" i="25"/>
  <c r="CA84" i="25"/>
  <c r="CD71" i="25"/>
  <c r="BN76" i="25"/>
  <c r="CI93" i="25"/>
  <c r="BU93" i="25"/>
  <c r="CA71" i="25"/>
  <c r="CB90" i="25"/>
  <c r="CJ87" i="25"/>
  <c r="CN436" i="20" s="1" a="1"/>
  <c r="CN436" i="20" s="1"/>
  <c r="CI87" i="25"/>
  <c r="CM436" i="20" s="1" a="1"/>
  <c r="CM436" i="20" s="1"/>
  <c r="BG94" i="25"/>
  <c r="BI81" i="25"/>
  <c r="BE80" i="25"/>
  <c r="BG78" i="25"/>
  <c r="BG77" i="25"/>
  <c r="BQ81" i="25"/>
  <c r="BV73" i="25"/>
  <c r="CJ77" i="25"/>
  <c r="BP76" i="25"/>
  <c r="CK78" i="25"/>
  <c r="CN71" i="25"/>
  <c r="BW96" i="25"/>
  <c r="CL75" i="25"/>
  <c r="CL77" i="25"/>
  <c r="CD77" i="25"/>
  <c r="CM303" i="20" s="1" a="1"/>
  <c r="CM303" i="20" s="1"/>
  <c r="BP82" i="25"/>
  <c r="BW82" i="25"/>
  <c r="CG82" i="25"/>
  <c r="BV70" i="25"/>
  <c r="CL310" i="20" s="1" a="1"/>
  <c r="CL310" i="20" s="1"/>
  <c r="BN70" i="25"/>
  <c r="CB86" i="25"/>
  <c r="CI88" i="25"/>
  <c r="CL435" i="20" s="1" a="1"/>
  <c r="CL435" i="20" s="1"/>
  <c r="BN83" i="25"/>
  <c r="BM88" i="25"/>
  <c r="BN91" i="25"/>
  <c r="CJ95" i="25"/>
  <c r="CD86" i="25"/>
  <c r="CN84" i="25"/>
  <c r="CA88" i="25"/>
  <c r="BP91" i="25"/>
  <c r="BN71" i="25"/>
  <c r="CN88" i="25"/>
  <c r="CA89" i="25"/>
  <c r="CB94" i="25"/>
  <c r="CJ82" i="25"/>
  <c r="CN298" i="20" s="1" a="1"/>
  <c r="CN298" i="20" s="1"/>
  <c r="BU94" i="25"/>
  <c r="BN87" i="25"/>
  <c r="CJ94" i="25"/>
  <c r="BU90" i="25"/>
  <c r="BM82" i="25"/>
  <c r="CN79" i="25"/>
  <c r="BE87" i="25"/>
  <c r="CE71" i="25"/>
  <c r="BC76" i="25"/>
  <c r="CO75" i="25"/>
  <c r="CM78" i="25"/>
  <c r="BJ89" i="25"/>
  <c r="BV94" i="25"/>
  <c r="CK75" i="25"/>
  <c r="BW91" i="25"/>
  <c r="CK93" i="25"/>
  <c r="BP95" i="25"/>
  <c r="CN77" i="25"/>
  <c r="BV90" i="25"/>
  <c r="CL89" i="25"/>
  <c r="CN434" i="20" s="1" a="1"/>
  <c r="CN434" i="20" s="1"/>
  <c r="BP78" i="25"/>
  <c r="BW89" i="25"/>
  <c r="CG87" i="25"/>
  <c r="CD92" i="25"/>
  <c r="BP80" i="25"/>
  <c r="BW85" i="25"/>
  <c r="CK77" i="25"/>
  <c r="BP92" i="25"/>
  <c r="CA77" i="25"/>
  <c r="CB96" i="25"/>
  <c r="BN80" i="25"/>
  <c r="CJ89" i="25"/>
  <c r="CL434" i="20" s="1" a="1"/>
  <c r="CL434" i="20" s="1"/>
  <c r="BM94" i="25"/>
  <c r="BP89" i="25"/>
  <c r="BM73" i="25"/>
  <c r="CN87" i="25"/>
  <c r="CA87" i="25"/>
  <c r="BU86" i="25"/>
  <c r="BN93" i="25"/>
  <c r="BY78" i="25"/>
  <c r="BL70" i="25"/>
  <c r="CF86" i="25"/>
  <c r="CF69" i="25"/>
  <c r="BW77" i="25"/>
  <c r="CB70" i="25"/>
  <c r="BV76" i="25"/>
  <c r="BW78" i="25"/>
  <c r="BP70" i="25"/>
  <c r="CG88" i="25"/>
  <c r="BV75" i="25"/>
  <c r="CL80" i="25"/>
  <c r="CK70" i="25"/>
  <c r="CD82" i="25"/>
  <c r="BU92" i="25"/>
  <c r="BW70" i="25"/>
  <c r="CM310" i="20" s="1" a="1"/>
  <c r="CM310" i="20" s="1"/>
  <c r="CD94" i="25"/>
  <c r="BW71" i="25"/>
  <c r="CL309" i="20" s="1" a="1"/>
  <c r="CL309" i="20" s="1"/>
  <c r="CK71" i="25"/>
  <c r="CD87" i="25"/>
  <c r="BW75" i="25"/>
  <c r="BN79" i="25"/>
  <c r="CJ88" i="25"/>
  <c r="CM435" i="20" s="1" a="1"/>
  <c r="CM435" i="20" s="1"/>
  <c r="BM81" i="25"/>
  <c r="BN88" i="25"/>
  <c r="CJ92" i="25"/>
  <c r="BM91" i="25"/>
  <c r="CA82" i="25"/>
  <c r="BV77" i="25"/>
  <c r="BM78" i="25"/>
  <c r="CN90" i="25"/>
  <c r="CO433" i="20" s="1" a="1"/>
  <c r="CO433" i="20" s="1"/>
  <c r="CI85" i="25"/>
  <c r="BU76" i="25"/>
  <c r="CI81" i="25"/>
  <c r="CN299" i="20" s="1" a="1"/>
  <c r="CN299" i="20" s="1"/>
  <c r="CI75" i="25"/>
  <c r="BN89" i="25"/>
  <c r="CG86" i="25"/>
  <c r="CJ75" i="25"/>
  <c r="BM92" i="25"/>
  <c r="CA80" i="25"/>
  <c r="CN92" i="25"/>
  <c r="CB92" i="25"/>
  <c r="CJ81" i="25"/>
  <c r="CO299" i="20" s="1" a="1"/>
  <c r="CO299" i="20" s="1"/>
  <c r="CN74" i="25"/>
  <c r="BJ78" i="25"/>
  <c r="BS77" i="25"/>
  <c r="CF81" i="25"/>
  <c r="BJ94" i="25"/>
  <c r="BW87" i="25"/>
  <c r="CL90" i="25"/>
  <c r="CM433" i="20" s="1" a="1"/>
  <c r="CM433" i="20" s="1"/>
  <c r="CA76" i="25"/>
  <c r="BV68" i="25"/>
  <c r="BU80" i="25"/>
  <c r="CB75" i="25"/>
  <c r="CM305" i="20" s="1" a="1"/>
  <c r="CM305" i="20" s="1"/>
  <c r="BV80" i="25"/>
  <c r="BP84" i="25"/>
  <c r="CG91" i="25"/>
  <c r="CD75" i="25"/>
  <c r="CO305" i="20" s="1" a="1"/>
  <c r="CO305" i="20" s="1"/>
  <c r="BU77" i="25"/>
  <c r="BW88" i="25"/>
  <c r="CK89" i="25"/>
  <c r="CM434" i="20" s="1" a="1"/>
  <c r="CM434" i="20" s="1"/>
  <c r="CD81" i="25"/>
  <c r="BU68" i="25"/>
  <c r="BW90" i="25"/>
  <c r="CK96" i="25"/>
  <c r="BW80" i="25"/>
  <c r="CI76" i="25"/>
  <c r="BN81" i="25"/>
  <c r="CJ91" i="25"/>
  <c r="BM95" i="25"/>
  <c r="CA81" i="25"/>
  <c r="BW94" i="25"/>
  <c r="CN69" i="25"/>
  <c r="CN83" i="25"/>
  <c r="CA92" i="25"/>
  <c r="BP86" i="25"/>
  <c r="CB88" i="25"/>
  <c r="CI84" i="25"/>
  <c r="CI77" i="25"/>
  <c r="CB89" i="25"/>
  <c r="CI92" i="25"/>
  <c r="CJ71" i="25"/>
  <c r="BM90" i="25"/>
  <c r="CA86" i="25"/>
  <c r="CK91" i="25"/>
  <c r="CN70" i="25"/>
  <c r="CN81" i="25"/>
  <c r="CA96" i="25"/>
  <c r="CI80" i="25"/>
  <c r="CO300" i="20" s="1" a="1"/>
  <c r="CO300" i="20" s="1"/>
  <c r="CJ76" i="25"/>
  <c r="CN86" i="25"/>
  <c r="CN294" i="20" s="1" a="1"/>
  <c r="CN294" i="20" s="1"/>
  <c r="BO92" i="25"/>
  <c r="CF70" i="25"/>
  <c r="BJ92" i="25"/>
  <c r="CH95" i="25"/>
  <c r="CF90" i="25"/>
  <c r="BY81" i="25"/>
  <c r="CG76" i="25"/>
  <c r="CD96" i="25"/>
  <c r="CD89" i="25"/>
  <c r="BU96" i="25"/>
  <c r="BN78" i="25"/>
  <c r="CG80" i="25"/>
  <c r="CM300" i="20" s="1" a="1"/>
  <c r="CM300" i="20" s="1"/>
  <c r="CD80" i="25"/>
  <c r="BP69" i="25"/>
  <c r="CL72" i="25"/>
  <c r="CL96" i="25"/>
  <c r="BU82" i="25"/>
  <c r="CK79" i="25"/>
  <c r="BU70" i="25"/>
  <c r="BV78" i="25"/>
  <c r="CL76" i="25"/>
  <c r="BV87" i="25"/>
  <c r="CJ69" i="25"/>
  <c r="BM80" i="25"/>
  <c r="BN95" i="25"/>
  <c r="CG79" i="25"/>
  <c r="CN301" i="20" s="1" a="1"/>
  <c r="CN301" i="20" s="1"/>
  <c r="CN78" i="25"/>
  <c r="CN80" i="25"/>
  <c r="CA94" i="25"/>
  <c r="CG84" i="25"/>
  <c r="CN94" i="25"/>
  <c r="CI86" i="25"/>
  <c r="BU75" i="25"/>
  <c r="CB95" i="25"/>
  <c r="CJ86" i="25"/>
  <c r="CB82" i="25"/>
  <c r="CJ80" i="25"/>
  <c r="CN76" i="25"/>
  <c r="CN91" i="25"/>
  <c r="CN432" i="20" s="1" a="1"/>
  <c r="CN432" i="20" s="1"/>
  <c r="CA95" i="25"/>
  <c r="CL71" i="25"/>
  <c r="BM75" i="25"/>
  <c r="CN95" i="25"/>
  <c r="CI89" i="25"/>
  <c r="CJ84" i="25"/>
  <c r="CL296" i="20" s="1" a="1"/>
  <c r="CL296" i="20" s="1"/>
  <c r="BU81" i="25"/>
  <c r="BM87" i="25"/>
  <c r="CA93" i="25"/>
  <c r="CM82" i="25"/>
  <c r="CL84" i="25"/>
  <c r="CN296" i="20" s="1" a="1"/>
  <c r="CN296" i="20" s="1"/>
  <c r="CI91" i="25"/>
  <c r="CI83" i="25"/>
  <c r="CL297" i="20" s="1" a="1"/>
  <c r="CL297" i="20" s="1"/>
  <c r="BU89" i="25"/>
  <c r="BU95" i="25"/>
  <c r="CL78" i="25"/>
  <c r="BV81" i="25"/>
  <c r="CJ90" i="25"/>
  <c r="CJ96" i="25"/>
  <c r="BM71" i="25"/>
  <c r="E79" i="25"/>
  <c r="BG79" i="25" s="1"/>
  <c r="BS80" i="25"/>
  <c r="CA78" i="25"/>
  <c r="CB77" i="25"/>
  <c r="CN75" i="25"/>
  <c r="CB76" i="25"/>
  <c r="CL304" i="20" s="1" a="1"/>
  <c r="CL304" i="20" s="1"/>
  <c r="E68" i="25"/>
  <c r="BK68" i="25" s="1"/>
  <c r="CK76" i="25"/>
  <c r="BM89" i="25"/>
  <c r="CB80" i="25"/>
  <c r="BN75" i="25"/>
  <c r="BF90" i="25"/>
  <c r="BU78" i="25"/>
  <c r="CD85" i="25"/>
  <c r="BP75" i="25"/>
  <c r="CI94" i="25"/>
  <c r="BN86" i="25"/>
  <c r="CA75" i="25"/>
  <c r="CL305" i="20" s="1" a="1"/>
  <c r="CL305" i="20" s="1"/>
  <c r="BC90" i="25"/>
  <c r="BW81" i="25"/>
  <c r="BP87" i="25"/>
  <c r="BV69" i="25"/>
  <c r="CM311" i="20" s="1" a="1"/>
  <c r="CM311" i="20" s="1"/>
  <c r="CJ93" i="25"/>
  <c r="BM86" i="25"/>
  <c r="BN92" i="25"/>
  <c r="CM91" i="25"/>
  <c r="CM432" i="20" s="1" a="1"/>
  <c r="CM432" i="20" s="1"/>
  <c r="BV91" i="25"/>
  <c r="BV95" i="25"/>
  <c r="CN96" i="25"/>
  <c r="CN93" i="25"/>
  <c r="BN90" i="25"/>
  <c r="BM76" i="25"/>
  <c r="BD85" i="25"/>
  <c r="CB85" i="25"/>
  <c r="BO83" i="25"/>
  <c r="CA79" i="25"/>
  <c r="BC84" i="25"/>
  <c r="BC83" i="25"/>
  <c r="CL81" i="25"/>
  <c r="BE84" i="25"/>
  <c r="BD90" i="25"/>
  <c r="CG93" i="25"/>
  <c r="BM77" i="25"/>
  <c r="BE85" i="25"/>
  <c r="BD83" i="25"/>
  <c r="BI84" i="25"/>
  <c r="BU87" i="25"/>
  <c r="BC89" i="25"/>
  <c r="BJ84" i="25"/>
  <c r="BC78" i="25"/>
  <c r="BC87" i="25"/>
  <c r="BD89" i="25"/>
  <c r="BC88" i="25"/>
  <c r="BG83" i="25"/>
  <c r="BI83" i="25"/>
  <c r="BG82" i="25"/>
  <c r="BH82" i="25"/>
  <c r="BD84" i="25"/>
  <c r="BD88" i="25"/>
  <c r="BC82" i="25"/>
  <c r="E69" i="25"/>
  <c r="CO69" i="25" s="1"/>
  <c r="BE89" i="25"/>
  <c r="BE90" i="25"/>
  <c r="BG91" i="25"/>
  <c r="BJ96" i="25"/>
  <c r="BF96" i="25"/>
  <c r="BI96" i="25"/>
  <c r="BE86" i="25"/>
  <c r="BG86" i="25"/>
  <c r="BC91" i="25"/>
  <c r="BD91" i="25"/>
  <c r="BI86" i="25"/>
  <c r="BF91" i="25"/>
  <c r="BH91" i="25"/>
  <c r="BH96" i="25"/>
  <c r="BK96" i="25"/>
  <c r="BE91" i="25"/>
  <c r="BD96" i="25"/>
  <c r="BG96" i="25"/>
  <c r="BC96" i="25"/>
  <c r="BL96" i="25"/>
  <c r="BL91" i="25"/>
  <c r="BH86" i="25"/>
  <c r="BC86" i="25"/>
  <c r="BJ91" i="25"/>
  <c r="BF86" i="25"/>
  <c r="BE96" i="25"/>
  <c r="BJ86" i="25"/>
  <c r="BK86" i="25"/>
  <c r="BK91" i="25"/>
  <c r="D64" i="25"/>
  <c r="D165" i="20" s="1"/>
  <c r="C58" i="25"/>
  <c r="L64" i="25"/>
  <c r="Y64" i="25"/>
  <c r="Q64" i="25"/>
  <c r="M64" i="25"/>
  <c r="G64" i="25"/>
  <c r="W64" i="25"/>
  <c r="O64" i="25"/>
  <c r="CH83" i="25" l="1"/>
  <c r="CK297" i="20" s="1" a="1"/>
  <c r="CK297" i="20" s="1"/>
  <c r="CF83" i="25"/>
  <c r="CI297" i="20" s="1" a="1"/>
  <c r="CI297" i="20" s="1"/>
  <c r="BS69" i="25"/>
  <c r="CO454" i="20" s="1" a="1"/>
  <c r="CO454" i="20" s="1"/>
  <c r="BW73" i="25"/>
  <c r="CJ307" i="20" s="1" a="1"/>
  <c r="CJ307" i="20" s="1"/>
  <c r="CM74" i="25"/>
  <c r="CF87" i="25"/>
  <c r="CJ436" i="20" s="1" a="1"/>
  <c r="CJ436" i="20" s="1"/>
  <c r="CE74" i="25"/>
  <c r="BY73" i="25"/>
  <c r="CL307" i="20" s="1" a="1"/>
  <c r="CL307" i="20" s="1"/>
  <c r="BD74" i="25"/>
  <c r="BP306" i="20" s="1" a="1"/>
  <c r="BP306" i="20" s="1"/>
  <c r="CH79" i="25"/>
  <c r="CO301" i="20" s="1" a="1"/>
  <c r="CO301" i="20" s="1"/>
  <c r="BY87" i="25"/>
  <c r="CC436" i="20" s="1" a="1"/>
  <c r="CC436" i="20" s="1"/>
  <c r="CE73" i="25"/>
  <c r="BD69" i="25"/>
  <c r="BZ454" i="20" s="1" a="1"/>
  <c r="BZ454" i="20" s="1"/>
  <c r="CO91" i="25"/>
  <c r="CO432" i="20" s="1" a="1"/>
  <c r="CO432" i="20" s="1"/>
  <c r="BH74" i="25"/>
  <c r="BY449" i="20" s="1" a="1"/>
  <c r="BY449" i="20" s="1"/>
  <c r="BT88" i="25"/>
  <c r="BW435" i="20" s="1" a="1"/>
  <c r="BW435" i="20" s="1"/>
  <c r="BD73" i="25"/>
  <c r="BV450" i="20" s="1" a="1"/>
  <c r="BV450" i="20" s="1"/>
  <c r="BF69" i="25"/>
  <c r="CB454" i="20" s="1" a="1"/>
  <c r="CB454" i="20" s="1"/>
  <c r="BH73" i="25"/>
  <c r="BZ450" i="20" s="1" a="1"/>
  <c r="BZ450" i="20" s="1"/>
  <c r="BC72" i="25"/>
  <c r="BQ308" i="20" s="1" a="1"/>
  <c r="BQ308" i="20" s="1"/>
  <c r="CC88" i="25"/>
  <c r="CF435" i="20" s="1" a="1"/>
  <c r="CF435" i="20" s="1"/>
  <c r="BQ84" i="25"/>
  <c r="BX439" i="20" s="1" a="1"/>
  <c r="BX439" i="20" s="1"/>
  <c r="BR76" i="25"/>
  <c r="CB304" i="20" s="1" a="1"/>
  <c r="CB304" i="20" s="1"/>
  <c r="BC69" i="25"/>
  <c r="BT311" i="20" s="1" a="1"/>
  <c r="BT311" i="20" s="1"/>
  <c r="BT83" i="25"/>
  <c r="BW297" i="20" s="1" a="1"/>
  <c r="BW297" i="20" s="1"/>
  <c r="BL79" i="25"/>
  <c r="BX444" i="20" s="1" a="1"/>
  <c r="BX444" i="20" s="1"/>
  <c r="BZ86" i="25"/>
  <c r="BZ294" i="20" s="1" a="1"/>
  <c r="BZ294" i="20" s="1"/>
  <c r="BR94" i="25"/>
  <c r="BY91" i="25"/>
  <c r="BY432" i="20" s="1" a="1"/>
  <c r="BY432" i="20" s="1"/>
  <c r="BT91" i="25"/>
  <c r="BT432" i="20" s="1" a="1"/>
  <c r="BT432" i="20" s="1"/>
  <c r="BG80" i="25"/>
  <c r="BM300" i="20" s="1" a="1"/>
  <c r="BM300" i="20" s="1"/>
  <c r="BX85" i="25"/>
  <c r="BY295" i="20" s="1" a="1"/>
  <c r="BY295" i="20" s="1"/>
  <c r="CJ73" i="25"/>
  <c r="CA83" i="25"/>
  <c r="CD297" i="20" s="1" a="1"/>
  <c r="CD297" i="20" s="1"/>
  <c r="BU83" i="25"/>
  <c r="CC440" i="20" s="1" a="1"/>
  <c r="CC440" i="20" s="1"/>
  <c r="CN72" i="25"/>
  <c r="CI79" i="25"/>
  <c r="BI69" i="25"/>
  <c r="CE454" i="20" s="1" a="1"/>
  <c r="CE454" i="20" s="1"/>
  <c r="BV79" i="25"/>
  <c r="CH444" i="20" s="1" a="1"/>
  <c r="CH444" i="20" s="1"/>
  <c r="BR73" i="25"/>
  <c r="CJ450" i="20" s="1" a="1"/>
  <c r="CJ450" i="20" s="1"/>
  <c r="CG72" i="25"/>
  <c r="BW68" i="25"/>
  <c r="CO312" i="20" s="1" a="1"/>
  <c r="CO312" i="20" s="1"/>
  <c r="BS85" i="25"/>
  <c r="BT295" i="20" s="1" a="1"/>
  <c r="BT295" i="20" s="1"/>
  <c r="CK69" i="25"/>
  <c r="BV85" i="25"/>
  <c r="BW295" i="20" s="1" a="1"/>
  <c r="BW295" i="20" s="1"/>
  <c r="CI68" i="25"/>
  <c r="CB69" i="25"/>
  <c r="BI74" i="25"/>
  <c r="BU306" i="20" s="1" a="1"/>
  <c r="BU306" i="20" s="1"/>
  <c r="BR69" i="25"/>
  <c r="CN454" i="20" s="1" a="1"/>
  <c r="CN454" i="20" s="1"/>
  <c r="BI73" i="25"/>
  <c r="BV307" i="20" s="1" a="1"/>
  <c r="BV307" i="20" s="1"/>
  <c r="BJ68" i="25"/>
  <c r="CF316" i="20" s="1" a="1"/>
  <c r="CF316" i="20" s="1"/>
  <c r="BH72" i="25"/>
  <c r="BV308" i="20" s="1" a="1"/>
  <c r="BV308" i="20" s="1"/>
  <c r="BT74" i="25"/>
  <c r="CF306" i="20" s="1" a="1"/>
  <c r="CF306" i="20" s="1"/>
  <c r="CK87" i="25"/>
  <c r="CO436" i="20" s="1" a="1"/>
  <c r="CO436" i="20" s="1"/>
  <c r="BZ74" i="25"/>
  <c r="CL306" i="20" s="1" a="1"/>
  <c r="CL306" i="20" s="1"/>
  <c r="CF85" i="25"/>
  <c r="CG295" i="20" s="1" a="1"/>
  <c r="CG295" i="20" s="1"/>
  <c r="BE73" i="25"/>
  <c r="BR307" i="20" s="1" a="1"/>
  <c r="BR307" i="20" s="1"/>
  <c r="BY79" i="25"/>
  <c r="CK444" i="20" s="1" a="1"/>
  <c r="CK444" i="20" s="1"/>
  <c r="BQ72" i="25"/>
  <c r="CE308" i="20" s="1" a="1"/>
  <c r="CE308" i="20" s="1"/>
  <c r="BD80" i="25"/>
  <c r="BJ300" i="20" s="1" a="1"/>
  <c r="BJ300" i="20" s="1"/>
  <c r="BC74" i="25"/>
  <c r="BO306" i="20" s="1" a="1"/>
  <c r="BO306" i="20" s="1"/>
  <c r="BX83" i="25"/>
  <c r="CA297" i="20" s="1" a="1"/>
  <c r="CA297" i="20" s="1"/>
  <c r="BQ82" i="25"/>
  <c r="BU298" i="20" s="1" a="1"/>
  <c r="BU298" i="20" s="1"/>
  <c r="CC79" i="25"/>
  <c r="CO444" i="20" s="1" a="1"/>
  <c r="CO444" i="20" s="1"/>
  <c r="BL88" i="25"/>
  <c r="BO435" i="20" s="1" a="1"/>
  <c r="BO435" i="20" s="1"/>
  <c r="BT77" i="25"/>
  <c r="CC303" i="20" s="1" a="1"/>
  <c r="CC303" i="20" s="1"/>
  <c r="BC71" i="25"/>
  <c r="BR309" i="20" s="1" a="1"/>
  <c r="BR309" i="20" s="1"/>
  <c r="BZ80" i="25"/>
  <c r="CF300" i="20" s="1" a="1"/>
  <c r="CF300" i="20" s="1"/>
  <c r="BJ74" i="25"/>
  <c r="BV306" i="20" s="1" a="1"/>
  <c r="BV306" i="20" s="1"/>
  <c r="BF87" i="25"/>
  <c r="BJ436" i="20" s="1" a="1"/>
  <c r="BJ436" i="20" s="1"/>
  <c r="BQ91" i="25"/>
  <c r="BQ432" i="20" s="1" a="1"/>
  <c r="BQ432" i="20" s="1"/>
  <c r="CC90" i="25"/>
  <c r="CD433" i="20" s="1" a="1"/>
  <c r="CD433" i="20" s="1"/>
  <c r="BT75" i="25"/>
  <c r="CE305" i="20" s="1" a="1"/>
  <c r="CE305" i="20" s="1"/>
  <c r="BR81" i="25"/>
  <c r="BW299" i="20" s="1" a="1"/>
  <c r="BW299" i="20" s="1"/>
  <c r="BE70" i="25"/>
  <c r="BZ453" i="20" s="1" a="1"/>
  <c r="BZ453" i="20" s="1"/>
  <c r="BD87" i="25"/>
  <c r="BH436" i="20" s="1" a="1"/>
  <c r="BH436" i="20" s="1"/>
  <c r="CA74" i="25"/>
  <c r="CM306" i="20" s="1" a="1"/>
  <c r="CM306" i="20" s="1"/>
  <c r="BX73" i="25"/>
  <c r="CK307" i="20" s="1" a="1"/>
  <c r="CK307" i="20" s="1"/>
  <c r="CG73" i="25"/>
  <c r="BN85" i="25"/>
  <c r="BO295" i="20" s="1" a="1"/>
  <c r="BO295" i="20" s="1"/>
  <c r="BM69" i="25"/>
  <c r="CD311" i="20" s="1" a="1"/>
  <c r="CD311" i="20" s="1"/>
  <c r="CM68" i="25"/>
  <c r="CJ83" i="25"/>
  <c r="CM297" i="20" s="1" a="1"/>
  <c r="CM297" i="20" s="1"/>
  <c r="BM68" i="25"/>
  <c r="CI316" i="20" s="1" a="1"/>
  <c r="CI316" i="20" s="1"/>
  <c r="BW74" i="25"/>
  <c r="CI306" i="20" s="1" a="1"/>
  <c r="CI306" i="20" s="1"/>
  <c r="CM83" i="25"/>
  <c r="BS79" i="25"/>
  <c r="BZ301" i="20" s="1" a="1"/>
  <c r="BZ301" i="20" s="1"/>
  <c r="BR74" i="25"/>
  <c r="CD306" i="20" s="1" a="1"/>
  <c r="CD306" i="20" s="1"/>
  <c r="BF72" i="25"/>
  <c r="BT308" i="20" s="1" a="1"/>
  <c r="BT308" i="20" s="1"/>
  <c r="CE68" i="25"/>
  <c r="BY68" i="25"/>
  <c r="BX69" i="25"/>
  <c r="CO311" i="20" s="1" a="1"/>
  <c r="CO311" i="20" s="1"/>
  <c r="BR85" i="25"/>
  <c r="BX438" i="20" s="1" a="1"/>
  <c r="BX438" i="20" s="1"/>
  <c r="BO68" i="25"/>
  <c r="CL455" i="20" s="1" a="1"/>
  <c r="CL455" i="20" s="1"/>
  <c r="BJ83" i="25"/>
  <c r="BM297" i="20" s="1" a="1"/>
  <c r="BM297" i="20" s="1"/>
  <c r="CO86" i="25"/>
  <c r="CO294" i="20" s="1" a="1"/>
  <c r="CO294" i="20" s="1"/>
  <c r="BH68" i="25"/>
  <c r="CH320" i="20" s="1" a="1"/>
  <c r="CH320" i="20" s="1"/>
  <c r="BZ96" i="25"/>
  <c r="BH69" i="25"/>
  <c r="BY311" i="20" s="1" a="1"/>
  <c r="BY311" i="20" s="1"/>
  <c r="CE92" i="25"/>
  <c r="BE92" i="25"/>
  <c r="CC77" i="25"/>
  <c r="CL303" i="20" s="1" a="1"/>
  <c r="CL303" i="20" s="1"/>
  <c r="BY74" i="25"/>
  <c r="CK306" i="20" s="1" a="1"/>
  <c r="CK306" i="20" s="1"/>
  <c r="CO84" i="25"/>
  <c r="BT72" i="25"/>
  <c r="CH308" i="20" s="1" a="1"/>
  <c r="CH308" i="20" s="1"/>
  <c r="CC91" i="25"/>
  <c r="CC432" i="20" s="1" a="1"/>
  <c r="CC432" i="20" s="1"/>
  <c r="BG74" i="25"/>
  <c r="BS306" i="20" s="1" a="1"/>
  <c r="BS306" i="20" s="1"/>
  <c r="BF93" i="25"/>
  <c r="BG70" i="25"/>
  <c r="BW310" i="20" s="1" a="1"/>
  <c r="BW310" i="20" s="1"/>
  <c r="BH92" i="25"/>
  <c r="BT94" i="25"/>
  <c r="CE79" i="25"/>
  <c r="CL301" i="20" s="1" a="1"/>
  <c r="CL301" i="20" s="1"/>
  <c r="BU72" i="25"/>
  <c r="CI308" i="20" s="1" a="1"/>
  <c r="CI308" i="20" s="1"/>
  <c r="BE74" i="25"/>
  <c r="BQ306" i="20" s="1" a="1"/>
  <c r="BQ306" i="20" s="1"/>
  <c r="CJ74" i="25"/>
  <c r="CB73" i="25"/>
  <c r="CO307" i="20" s="1" a="1"/>
  <c r="CO307" i="20" s="1"/>
  <c r="BP74" i="25"/>
  <c r="CB306" i="20" s="1" a="1"/>
  <c r="CB306" i="20" s="1"/>
  <c r="CB83" i="25"/>
  <c r="CE297" i="20" s="1" a="1"/>
  <c r="CE297" i="20" s="1"/>
  <c r="BO79" i="25"/>
  <c r="BV301" i="20" s="1" a="1"/>
  <c r="BV301" i="20" s="1"/>
  <c r="BL83" i="25"/>
  <c r="BO297" i="20" s="1" a="1"/>
  <c r="BO297" i="20" s="1"/>
  <c r="BV74" i="25"/>
  <c r="CH306" i="20" s="1" a="1"/>
  <c r="CH306" i="20" s="1"/>
  <c r="BO69" i="25"/>
  <c r="CK454" i="20" s="1" a="1"/>
  <c r="CK454" i="20" s="1"/>
  <c r="BO72" i="25"/>
  <c r="CH451" i="20" s="1" a="1"/>
  <c r="CH451" i="20" s="1"/>
  <c r="CH73" i="25"/>
  <c r="CH68" i="25"/>
  <c r="BK74" i="25"/>
  <c r="CB449" i="20" s="1" a="1"/>
  <c r="CB449" i="20" s="1"/>
  <c r="CM73" i="25"/>
  <c r="CC70" i="25"/>
  <c r="BE68" i="25"/>
  <c r="CC318" i="20" s="1" a="1"/>
  <c r="CC318" i="20" s="1"/>
  <c r="BG69" i="25"/>
  <c r="BX311" i="20" s="1" a="1"/>
  <c r="BX311" i="20" s="1"/>
  <c r="CE69" i="25"/>
  <c r="BT85" i="25"/>
  <c r="BU295" i="20" s="1" a="1"/>
  <c r="BU295" i="20" s="1"/>
  <c r="BF79" i="25"/>
  <c r="BM301" i="20" s="1" a="1"/>
  <c r="BM301" i="20" s="1"/>
  <c r="BQ73" i="25"/>
  <c r="CD307" i="20" s="1" a="1"/>
  <c r="CD307" i="20" s="1"/>
  <c r="CC69" i="25"/>
  <c r="BX70" i="25"/>
  <c r="CN310" i="20" s="1" a="1"/>
  <c r="CN310" i="20" s="1"/>
  <c r="BX88" i="25"/>
  <c r="CA435" i="20" s="1" a="1"/>
  <c r="CA435" i="20" s="1"/>
  <c r="BZ85" i="25"/>
  <c r="CA295" i="20" s="1" a="1"/>
  <c r="CA295" i="20" s="1"/>
  <c r="BG73" i="25"/>
  <c r="BT307" i="20" s="1" a="1"/>
  <c r="BT307" i="20" s="1"/>
  <c r="CI74" i="25"/>
  <c r="BC85" i="25"/>
  <c r="BI438" i="20" s="1" a="1"/>
  <c r="BI438" i="20" s="1"/>
  <c r="CA73" i="25"/>
  <c r="CN307" i="20" s="1" a="1"/>
  <c r="CN307" i="20" s="1"/>
  <c r="BM85" i="25"/>
  <c r="BN295" i="20" s="1" a="1"/>
  <c r="BN295" i="20" s="1"/>
  <c r="CL74" i="25"/>
  <c r="BM74" i="25"/>
  <c r="BY306" i="20" s="1" a="1"/>
  <c r="BY306" i="20" s="1"/>
  <c r="BW83" i="25"/>
  <c r="BZ297" i="20" s="1" a="1"/>
  <c r="BZ297" i="20" s="1"/>
  <c r="BP72" i="25"/>
  <c r="CI451" i="20" s="1" a="1"/>
  <c r="CI451" i="20" s="1"/>
  <c r="CL83" i="25"/>
  <c r="CO297" i="20" s="1" a="1"/>
  <c r="CO297" i="20" s="1"/>
  <c r="BL74" i="25"/>
  <c r="CC449" i="20" s="1" a="1"/>
  <c r="CC449" i="20" s="1"/>
  <c r="CN68" i="25"/>
  <c r="CD68" i="25"/>
  <c r="CA68" i="25"/>
  <c r="BP73" i="25"/>
  <c r="CH450" i="20" s="1" a="1"/>
  <c r="CH450" i="20" s="1"/>
  <c r="BJ72" i="25"/>
  <c r="BX308" i="20" s="1" a="1"/>
  <c r="BX308" i="20" s="1"/>
  <c r="CI72" i="25"/>
  <c r="CM79" i="25"/>
  <c r="BS73" i="25"/>
  <c r="CF307" i="20" s="1" a="1"/>
  <c r="CF307" i="20" s="1"/>
  <c r="CF74" i="25"/>
  <c r="CF73" i="25"/>
  <c r="BU73" i="25"/>
  <c r="CH307" i="20" s="1" a="1"/>
  <c r="CH307" i="20" s="1"/>
  <c r="BS87" i="25"/>
  <c r="BW436" i="20" s="1" a="1"/>
  <c r="BW436" i="20" s="1"/>
  <c r="CC74" i="25"/>
  <c r="CO306" i="20" s="1" a="1"/>
  <c r="CO306" i="20" s="1"/>
  <c r="CM69" i="25"/>
  <c r="BX68" i="25"/>
  <c r="CC72" i="25"/>
  <c r="BZ72" i="25"/>
  <c r="CN308" i="20" s="1" a="1"/>
  <c r="CN308" i="20" s="1"/>
  <c r="BZ75" i="25"/>
  <c r="CK305" i="20" s="1" a="1"/>
  <c r="CK305" i="20" s="1"/>
  <c r="BD92" i="25"/>
  <c r="BZ79" i="25"/>
  <c r="CG301" i="20" s="1" a="1"/>
  <c r="CG301" i="20" s="1"/>
  <c r="BH85" i="25"/>
  <c r="BN438" i="20" s="1" a="1"/>
  <c r="BN438" i="20" s="1"/>
  <c r="BK79" i="25"/>
  <c r="BR301" i="20" s="1" a="1"/>
  <c r="BR301" i="20" s="1"/>
  <c r="CO70" i="25"/>
  <c r="BQ92" i="25"/>
  <c r="BK77" i="25"/>
  <c r="BT303" i="20" s="1" a="1"/>
  <c r="BT303" i="20" s="1"/>
  <c r="BH80" i="25"/>
  <c r="BN300" i="20" s="1" a="1"/>
  <c r="BN300" i="20" s="1"/>
  <c r="BX90" i="25"/>
  <c r="BY433" i="20" s="1" a="1"/>
  <c r="BY433" i="20" s="1"/>
  <c r="BK88" i="25"/>
  <c r="BN435" i="20" s="1" a="1"/>
  <c r="BN435" i="20" s="1"/>
  <c r="BQ90" i="25"/>
  <c r="BR433" i="20" s="1" a="1"/>
  <c r="BR433" i="20" s="1"/>
  <c r="CC93" i="25"/>
  <c r="BX72" i="25"/>
  <c r="CL308" i="20" s="1" a="1"/>
  <c r="CL308" i="20" s="1"/>
  <c r="BX79" i="25"/>
  <c r="CE301" i="20" s="1" a="1"/>
  <c r="CE301" i="20" s="1"/>
  <c r="BX92" i="25"/>
  <c r="BL72" i="25"/>
  <c r="CE451" i="20" s="1" a="1"/>
  <c r="CE451" i="20" s="1"/>
  <c r="BF82" i="25"/>
  <c r="BJ298" i="20" s="1" a="1"/>
  <c r="BJ298" i="20" s="1"/>
  <c r="BK69" i="25"/>
  <c r="CB311" i="20" s="1" a="1"/>
  <c r="CB311" i="20" s="1"/>
  <c r="CJ85" i="25"/>
  <c r="CK295" i="20" s="1" a="1"/>
  <c r="CK295" i="20" s="1"/>
  <c r="CK74" i="25"/>
  <c r="CJ68" i="25"/>
  <c r="BM79" i="25"/>
  <c r="BT301" i="20" s="1" a="1"/>
  <c r="BT301" i="20" s="1"/>
  <c r="CD73" i="25"/>
  <c r="CK83" i="25"/>
  <c r="CN297" i="20" s="1" a="1"/>
  <c r="CN297" i="20" s="1"/>
  <c r="BM72" i="25"/>
  <c r="CA308" i="20" s="1" a="1"/>
  <c r="CA308" i="20" s="1"/>
  <c r="CG85" i="25"/>
  <c r="CH295" i="20" s="1" a="1"/>
  <c r="CH295" i="20" s="1"/>
  <c r="BJ69" i="25"/>
  <c r="CF454" i="20" s="1" a="1"/>
  <c r="CF454" i="20" s="1"/>
  <c r="BN69" i="25"/>
  <c r="CE311" i="20" s="1" a="1"/>
  <c r="CE311" i="20" s="1"/>
  <c r="CO85" i="25"/>
  <c r="BO74" i="25"/>
  <c r="CA306" i="20" s="1" a="1"/>
  <c r="CA306" i="20" s="1"/>
  <c r="BE83" i="25"/>
  <c r="BM440" i="20" s="1" a="1"/>
  <c r="BM440" i="20" s="1"/>
  <c r="BR68" i="25"/>
  <c r="CK313" i="20" s="1" a="1"/>
  <c r="CK313" i="20" s="1"/>
  <c r="CD74" i="25"/>
  <c r="BC73" i="25"/>
  <c r="BU450" i="20" s="1" a="1"/>
  <c r="BU450" i="20" s="1"/>
  <c r="BK85" i="25"/>
  <c r="BQ438" i="20" s="1" a="1"/>
  <c r="BQ438" i="20" s="1"/>
  <c r="CC83" i="25"/>
  <c r="CF297" i="20" s="1" a="1"/>
  <c r="CF297" i="20" s="1"/>
  <c r="BR91" i="25"/>
  <c r="BR432" i="20" s="1" a="1"/>
  <c r="BR432" i="20" s="1"/>
  <c r="BR86" i="25"/>
  <c r="BW437" i="20" s="1" a="1"/>
  <c r="BW437" i="20" s="1"/>
  <c r="BX77" i="25"/>
  <c r="CL446" i="20" s="1" a="1"/>
  <c r="CL446" i="20" s="1"/>
  <c r="CO79" i="25"/>
  <c r="BQ85" i="25"/>
  <c r="BR295" i="20" s="1" a="1"/>
  <c r="BR295" i="20" s="1"/>
  <c r="BR82" i="25"/>
  <c r="BV298" i="20" s="1" a="1"/>
  <c r="BV298" i="20" s="1"/>
  <c r="CE87" i="25"/>
  <c r="CI436" i="20" s="1" a="1"/>
  <c r="CI436" i="20" s="1"/>
  <c r="CE96" i="25"/>
  <c r="BY77" i="25"/>
  <c r="CM446" i="20" s="1" a="1"/>
  <c r="CM446" i="20" s="1"/>
  <c r="BR83" i="25"/>
  <c r="BU297" i="20" s="1" a="1"/>
  <c r="BU297" i="20" s="1"/>
  <c r="CO74" i="25"/>
  <c r="BL69" i="25"/>
  <c r="CC311" i="20" s="1" a="1"/>
  <c r="CC311" i="20" s="1"/>
  <c r="BG93" i="25"/>
  <c r="BD72" i="25"/>
  <c r="BR308" i="20" s="1" a="1"/>
  <c r="BR308" i="20" s="1"/>
  <c r="BY96" i="25"/>
  <c r="BF77" i="25"/>
  <c r="BT446" i="20" s="1" a="1"/>
  <c r="BT446" i="20" s="1"/>
  <c r="BY88" i="25"/>
  <c r="CB435" i="20" s="1" a="1"/>
  <c r="CB435" i="20" s="1"/>
  <c r="BD86" i="25"/>
  <c r="BI437" i="20" s="1" a="1"/>
  <c r="BI437" i="20" s="1"/>
  <c r="CB74" i="25"/>
  <c r="CN306" i="20" s="1" a="1"/>
  <c r="CN306" i="20" s="1"/>
  <c r="CD83" i="25"/>
  <c r="CG297" i="20" s="1" a="1"/>
  <c r="CG297" i="20" s="1"/>
  <c r="BP85" i="25"/>
  <c r="BQ295" i="20" s="1" a="1"/>
  <c r="BQ295" i="20" s="1"/>
  <c r="CK73" i="25"/>
  <c r="CK85" i="25"/>
  <c r="CL295" i="20" s="1" a="1"/>
  <c r="CL295" i="20" s="1"/>
  <c r="BP68" i="25"/>
  <c r="CN318" i="20" s="1" a="1"/>
  <c r="CN318" i="20" s="1"/>
  <c r="BP79" i="25"/>
  <c r="BW301" i="20" s="1" a="1"/>
  <c r="BW301" i="20" s="1"/>
  <c r="CC85" i="25"/>
  <c r="CD295" i="20" s="1" a="1"/>
  <c r="CD295" i="20" s="1"/>
  <c r="CL73" i="25"/>
  <c r="BU69" i="25"/>
  <c r="CL311" i="20" s="1" a="1"/>
  <c r="CL311" i="20" s="1"/>
  <c r="CF79" i="25"/>
  <c r="CM301" i="20" s="1" a="1"/>
  <c r="CM301" i="20" s="1"/>
  <c r="BV83" i="25"/>
  <c r="BY297" i="20" s="1" a="1"/>
  <c r="BY297" i="20" s="1"/>
  <c r="BS72" i="25"/>
  <c r="CL451" i="20" s="1" a="1"/>
  <c r="CL451" i="20" s="1"/>
  <c r="BS74" i="25"/>
  <c r="CE306" i="20" s="1" a="1"/>
  <c r="CE306" i="20" s="1"/>
  <c r="CE70" i="25"/>
  <c r="BG72" i="25"/>
  <c r="BZ451" i="20" s="1" a="1"/>
  <c r="BZ451" i="20" s="1"/>
  <c r="BQ69" i="25"/>
  <c r="CH311" i="20" s="1" a="1"/>
  <c r="CH311" i="20" s="1"/>
  <c r="CM85" i="25"/>
  <c r="CN295" i="20" s="1" a="1"/>
  <c r="CN295" i="20" s="1"/>
  <c r="CK72" i="25"/>
  <c r="BJ73" i="25"/>
  <c r="BW307" i="20" s="1" a="1"/>
  <c r="BW307" i="20" s="1"/>
  <c r="BY92" i="25"/>
  <c r="CN73" i="25"/>
  <c r="BY72" i="25"/>
  <c r="CM308" i="20" s="1" a="1"/>
  <c r="CM308" i="20" s="1"/>
  <c r="BZ68" i="25"/>
  <c r="CF68" i="25"/>
  <c r="BQ74" i="25"/>
  <c r="CC306" i="20" s="1" a="1"/>
  <c r="CC306" i="20" s="1"/>
  <c r="BH70" i="25"/>
  <c r="BX310" i="20" s="1" a="1"/>
  <c r="BX310" i="20" s="1"/>
  <c r="BT92" i="25"/>
  <c r="BE69" i="25"/>
  <c r="BV311" i="20" s="1" a="1"/>
  <c r="BV311" i="20" s="1"/>
  <c r="BF74" i="25"/>
  <c r="BR306" i="20" s="1" a="1"/>
  <c r="BR306" i="20" s="1"/>
  <c r="BL85" i="25"/>
  <c r="BM295" i="20" s="1" a="1"/>
  <c r="BM295" i="20" s="1"/>
  <c r="BC79" i="25"/>
  <c r="BO444" i="20" s="1" a="1"/>
  <c r="BO444" i="20" s="1"/>
  <c r="CE88" i="25"/>
  <c r="CH435" i="20" s="1" a="1"/>
  <c r="CH435" i="20" s="1"/>
  <c r="BX75" i="25"/>
  <c r="CI305" i="20" s="1" a="1"/>
  <c r="CI305" i="20" s="1"/>
  <c r="CC80" i="25"/>
  <c r="CN443" i="20" s="1" a="1"/>
  <c r="CN443" i="20" s="1"/>
  <c r="BH89" i="25"/>
  <c r="BJ434" i="20" s="1" a="1"/>
  <c r="BJ434" i="20" s="1"/>
  <c r="CC92" i="25"/>
  <c r="BC93" i="25"/>
  <c r="BF73" i="25"/>
  <c r="BX450" i="20" s="1" a="1"/>
  <c r="BX450" i="20" s="1"/>
  <c r="BS76" i="25"/>
  <c r="CC304" i="20" s="1" a="1"/>
  <c r="CC304" i="20" s="1"/>
  <c r="BZ91" i="25"/>
  <c r="BZ432" i="20" s="1" a="1"/>
  <c r="BZ432" i="20" s="1"/>
  <c r="BL87" i="25"/>
  <c r="BP436" i="20" s="1" a="1"/>
  <c r="BP436" i="20" s="1"/>
  <c r="BZ83" i="25"/>
  <c r="CC297" i="20" s="1" a="1"/>
  <c r="CC297" i="20" s="1"/>
  <c r="BR79" i="25"/>
  <c r="CD444" i="20" s="1" a="1"/>
  <c r="CD444" i="20" s="1"/>
  <c r="BY69" i="25"/>
  <c r="BR89" i="25"/>
  <c r="BT434" i="20" s="1" a="1"/>
  <c r="BT434" i="20" s="1"/>
  <c r="BL86" i="25"/>
  <c r="BL294" i="20" s="1" a="1"/>
  <c r="BL294" i="20" s="1"/>
  <c r="BE72" i="25"/>
  <c r="BS308" i="20" s="1" a="1"/>
  <c r="BS308" i="20" s="1"/>
  <c r="BF85" i="25"/>
  <c r="BG295" i="20" s="1" a="1"/>
  <c r="BG295" i="20" s="1"/>
  <c r="CD72" i="25"/>
  <c r="BP83" i="25"/>
  <c r="BX440" i="20" s="1" a="1"/>
  <c r="BX440" i="20" s="1"/>
  <c r="BN68" i="25"/>
  <c r="CI315" i="20" s="1" a="1"/>
  <c r="CI315" i="20" s="1"/>
  <c r="CF72" i="25"/>
  <c r="BM83" i="25"/>
  <c r="BP297" i="20" s="1" a="1"/>
  <c r="BP297" i="20" s="1"/>
  <c r="CA72" i="25"/>
  <c r="CO308" i="20" s="1" a="1"/>
  <c r="CO308" i="20" s="1"/>
  <c r="CC68" i="25"/>
  <c r="CN85" i="25"/>
  <c r="CO295" i="20" s="1" a="1"/>
  <c r="CO295" i="20" s="1"/>
  <c r="BN73" i="25"/>
  <c r="CA307" i="20" s="1" a="1"/>
  <c r="CA307" i="20" s="1"/>
  <c r="CJ79" i="25"/>
  <c r="CL79" i="25"/>
  <c r="BI68" i="25"/>
  <c r="CG318" i="20" s="1" a="1"/>
  <c r="CG318" i="20" s="1"/>
  <c r="BI79" i="25"/>
  <c r="BP301" i="20" s="1" a="1"/>
  <c r="BP301" i="20" s="1"/>
  <c r="BE79" i="25"/>
  <c r="BL301" i="20" s="1" a="1"/>
  <c r="BL301" i="20" s="1"/>
  <c r="BR72" i="25"/>
  <c r="CF308" i="20" s="1" a="1"/>
  <c r="CF308" i="20" s="1"/>
  <c r="CG68" i="25"/>
  <c r="CO68" i="25"/>
  <c r="CL85" i="25"/>
  <c r="CM295" i="20" s="1" a="1"/>
  <c r="CM295" i="20" s="1"/>
  <c r="CH85" i="25"/>
  <c r="CI295" i="20" s="1" a="1"/>
  <c r="CI295" i="20" s="1"/>
  <c r="BQ79" i="25"/>
  <c r="BX301" i="20" s="1" a="1"/>
  <c r="BX301" i="20" s="1"/>
  <c r="BS68" i="25"/>
  <c r="CM314" i="20" s="1" a="1"/>
  <c r="CM314" i="20" s="1"/>
  <c r="CC73" i="25"/>
  <c r="BQ68" i="25"/>
  <c r="CI312" i="20" s="1" a="1"/>
  <c r="CI312" i="20" s="1"/>
  <c r="CO72" i="25"/>
  <c r="BH87" i="25"/>
  <c r="BL436" i="20" s="1" a="1"/>
  <c r="BL436" i="20" s="1"/>
  <c r="CE72" i="25"/>
  <c r="BD82" i="25"/>
  <c r="BH298" i="20" s="1" a="1"/>
  <c r="BH298" i="20" s="1"/>
  <c r="BX96" i="25"/>
  <c r="BF83" i="25"/>
  <c r="BI297" i="20" s="1" a="1"/>
  <c r="BI297" i="20" s="1"/>
  <c r="BL94" i="25"/>
  <c r="BG85" i="25"/>
  <c r="BH295" i="20" s="1" a="1"/>
  <c r="BH295" i="20" s="1"/>
  <c r="BK83" i="25"/>
  <c r="BS440" i="20" s="1" a="1"/>
  <c r="BS440" i="20" s="1"/>
  <c r="CO83" i="25"/>
  <c r="BF80" i="25"/>
  <c r="BQ443" i="20" s="1" a="1"/>
  <c r="BQ443" i="20" s="1"/>
  <c r="BX86" i="25"/>
  <c r="BX294" i="20" s="1" a="1"/>
  <c r="BX294" i="20" s="1"/>
  <c r="BL68" i="25"/>
  <c r="CF314" i="20" s="1" a="1"/>
  <c r="CF314" i="20" s="1"/>
  <c r="BL76" i="25"/>
  <c r="BV304" i="20" s="1" a="1"/>
  <c r="BV304" i="20" s="1"/>
  <c r="BR84" i="25"/>
  <c r="BT296" i="20" s="1" a="1"/>
  <c r="BT296" i="20" s="1"/>
  <c r="BQ77" i="25"/>
  <c r="BZ303" i="20" s="1" a="1"/>
  <c r="BZ303" i="20" s="1"/>
  <c r="CC84" i="25"/>
  <c r="CE296" i="20" s="1" a="1"/>
  <c r="CE296" i="20" s="1"/>
  <c r="BE94" i="25"/>
  <c r="BE88" i="25"/>
  <c r="BH435" i="20" s="1" a="1"/>
  <c r="BH435" i="20" s="1"/>
  <c r="BI91" i="25"/>
  <c r="BI432" i="20" s="1" a="1"/>
  <c r="BI432" i="20" s="1"/>
  <c r="CM72" i="25"/>
  <c r="CL69" i="25"/>
  <c r="CL68" i="25"/>
  <c r="BU74" i="25"/>
  <c r="CG306" i="20" s="1" a="1"/>
  <c r="CG306" i="20" s="1"/>
  <c r="CA69" i="25"/>
  <c r="CI69" i="25"/>
  <c r="BW69" i="25"/>
  <c r="CN311" i="20" s="1" a="1"/>
  <c r="CN311" i="20" s="1"/>
  <c r="BL73" i="25"/>
  <c r="BY307" i="20" s="1" a="1"/>
  <c r="BY307" i="20" s="1"/>
  <c r="CC75" i="25"/>
  <c r="CN305" i="20" s="1" a="1"/>
  <c r="CN305" i="20" s="1"/>
  <c r="CD79" i="25"/>
  <c r="CK301" i="20" s="1" a="1"/>
  <c r="CK301" i="20" s="1"/>
  <c r="BD68" i="25"/>
  <c r="CA455" i="20" s="1" a="1"/>
  <c r="CA455" i="20" s="1"/>
  <c r="CH69" i="25"/>
  <c r="BT69" i="25"/>
  <c r="CK311" i="20" s="1" a="1"/>
  <c r="CK311" i="20" s="1"/>
  <c r="BQ86" i="25"/>
  <c r="BQ294" i="20" s="1" a="1"/>
  <c r="BQ294" i="20" s="1"/>
  <c r="BH79" i="25"/>
  <c r="BO301" i="20" s="1" a="1"/>
  <c r="BO301" i="20" s="1"/>
  <c r="CC86" i="25"/>
  <c r="CC294" i="20" s="1" a="1"/>
  <c r="CC294" i="20" s="1"/>
  <c r="BX80" i="25"/>
  <c r="CI443" i="20" s="1" a="1"/>
  <c r="CI443" i="20" s="1"/>
  <c r="BL89" i="25"/>
  <c r="BN434" i="20" s="1" a="1"/>
  <c r="BN434" i="20" s="1"/>
  <c r="CO87" i="25"/>
  <c r="BT90" i="25"/>
  <c r="BU433" i="20" s="1" a="1"/>
  <c r="BU433" i="20" s="1"/>
  <c r="BX84" i="25"/>
  <c r="CE439" i="20" s="1" a="1"/>
  <c r="CE439" i="20" s="1"/>
  <c r="BQ94" i="25"/>
  <c r="BD70" i="25"/>
  <c r="BY453" i="20" s="1" a="1"/>
  <c r="BY453" i="20" s="1"/>
  <c r="BX94" i="25"/>
  <c r="CE83" i="25"/>
  <c r="CH297" i="20" s="1" a="1"/>
  <c r="CH297" i="20" s="1"/>
  <c r="CO81" i="25"/>
  <c r="BX93" i="25"/>
  <c r="BQ89" i="25"/>
  <c r="BS434" i="20" s="1" a="1"/>
  <c r="BS434" i="20" s="1"/>
  <c r="BT93" i="25"/>
  <c r="BN74" i="25"/>
  <c r="BZ306" i="20" s="1" a="1"/>
  <c r="BZ306" i="20" s="1"/>
  <c r="BI85" i="25"/>
  <c r="BJ295" i="20" s="1" a="1"/>
  <c r="BJ295" i="20" s="1"/>
  <c r="BJ85" i="25"/>
  <c r="BP438" i="20" s="1" a="1"/>
  <c r="BP438" i="20" s="1"/>
  <c r="CA85" i="25"/>
  <c r="CB295" i="20" s="1" a="1"/>
  <c r="CB295" i="20" s="1"/>
  <c r="CJ72" i="25"/>
  <c r="CG83" i="25"/>
  <c r="CJ297" i="20" s="1" a="1"/>
  <c r="CJ297" i="20" s="1"/>
  <c r="CI73" i="25"/>
  <c r="CD69" i="25"/>
  <c r="BW72" i="25"/>
  <c r="CK308" i="20" s="1" a="1"/>
  <c r="CK308" i="20" s="1"/>
  <c r="BU85" i="25"/>
  <c r="BV295" i="20" s="1" a="1"/>
  <c r="BV295" i="20" s="1"/>
  <c r="BU79" i="25"/>
  <c r="CB301" i="20" s="1" a="1"/>
  <c r="CB301" i="20" s="1"/>
  <c r="CK68" i="25"/>
  <c r="CG74" i="25"/>
  <c r="CB79" i="25"/>
  <c r="CI301" i="20" s="1" a="1"/>
  <c r="CI301" i="20" s="1"/>
  <c r="BN72" i="25"/>
  <c r="CB308" i="20" s="1" a="1"/>
  <c r="CB308" i="20" s="1"/>
  <c r="CG69" i="25"/>
  <c r="BO85" i="25"/>
  <c r="BP295" i="20" s="1" a="1"/>
  <c r="BP295" i="20" s="1"/>
  <c r="BI72" i="25"/>
  <c r="BW308" i="20" s="1" a="1"/>
  <c r="BW308" i="20" s="1"/>
  <c r="BO73" i="25"/>
  <c r="CB307" i="20" s="1" a="1"/>
  <c r="CB307" i="20" s="1"/>
  <c r="BK70" i="25"/>
  <c r="CF453" i="20" s="1" a="1"/>
  <c r="CF453" i="20" s="1"/>
  <c r="BS83" i="25"/>
  <c r="BV297" i="20" s="1" a="1"/>
  <c r="BV297" i="20" s="1"/>
  <c r="BK73" i="25"/>
  <c r="BX307" i="20" s="1" a="1"/>
  <c r="BX307" i="20" s="1"/>
  <c r="BQ87" i="25"/>
  <c r="BU436" i="20" s="1" a="1"/>
  <c r="BU436" i="20" s="1"/>
  <c r="BY85" i="25"/>
  <c r="CE438" i="20" s="1" a="1"/>
  <c r="CE438" i="20" s="1"/>
  <c r="BR87" i="25"/>
  <c r="BV436" i="20" s="1" a="1"/>
  <c r="BV436" i="20" s="1"/>
  <c r="BL80" i="25"/>
  <c r="BW443" i="20" s="1" a="1"/>
  <c r="BW443" i="20" s="1"/>
  <c r="BK82" i="25"/>
  <c r="BO298" i="20" s="1" a="1"/>
  <c r="BO298" i="20" s="1"/>
  <c r="BD79" i="25"/>
  <c r="BP444" i="20" s="1" a="1"/>
  <c r="BP444" i="20" s="1"/>
  <c r="BT96" i="25"/>
  <c r="BZ90" i="25"/>
  <c r="CA433" i="20" s="1" a="1"/>
  <c r="CA433" i="20" s="1"/>
  <c r="BF88" i="25"/>
  <c r="BI435" i="20" s="1" a="1"/>
  <c r="BI435" i="20" s="1"/>
  <c r="BT87" i="25"/>
  <c r="BX436" i="20" s="1" a="1"/>
  <c r="BX436" i="20" s="1"/>
  <c r="BT80" i="25"/>
  <c r="CE443" i="20" s="1" a="1"/>
  <c r="CE443" i="20" s="1"/>
  <c r="BY75" i="25"/>
  <c r="CJ305" i="20" s="1" a="1"/>
  <c r="CJ305" i="20" s="1"/>
  <c r="BL92" i="25"/>
  <c r="BX74" i="25"/>
  <c r="CJ306" i="20" s="1" a="1"/>
  <c r="CJ306" i="20" s="1"/>
  <c r="BQ425" i="20"/>
  <c r="BV563" i="20"/>
  <c r="BS563" i="20"/>
  <c r="BY345" i="20" a="1"/>
  <c r="BY345" i="20" s="1"/>
  <c r="CD488" i="20" a="1"/>
  <c r="CD488" i="20" s="1"/>
  <c r="BW377" i="20" a="1"/>
  <c r="BW377" i="20" s="1"/>
  <c r="CB520" i="20" a="1"/>
  <c r="CB520" i="20" s="1"/>
  <c r="BS339" i="20" a="1"/>
  <c r="BS339" i="20" s="1"/>
  <c r="BX482" i="20" a="1"/>
  <c r="BX482" i="20" s="1"/>
  <c r="CC521" i="20" a="1"/>
  <c r="CC521" i="20" s="1"/>
  <c r="BX378" i="20" a="1"/>
  <c r="BX378" i="20" s="1"/>
  <c r="BV514" i="20" a="1"/>
  <c r="BV514" i="20" s="1"/>
  <c r="BQ371" i="20" a="1"/>
  <c r="BQ371" i="20" s="1"/>
  <c r="BV410" i="20" a="1"/>
  <c r="BV410" i="20" s="1"/>
  <c r="CA553" i="20" a="1"/>
  <c r="CA553" i="20" s="1"/>
  <c r="BT374" i="20" a="1"/>
  <c r="BT374" i="20" s="1"/>
  <c r="BY517" i="20" a="1"/>
  <c r="BY517" i="20" s="1"/>
  <c r="BW515" i="20" a="1"/>
  <c r="BW515" i="20" s="1"/>
  <c r="BR372" i="20" a="1"/>
  <c r="BR372" i="20" s="1"/>
  <c r="BN425" i="20"/>
  <c r="BU410" i="20" a="1"/>
  <c r="BU410" i="20" s="1"/>
  <c r="BZ553" i="20" a="1"/>
  <c r="BZ553" i="20" s="1"/>
  <c r="BS374" i="20" a="1"/>
  <c r="BS374" i="20" s="1"/>
  <c r="BX517" i="20" a="1"/>
  <c r="BX517" i="20" s="1"/>
  <c r="BQ372" i="20" a="1"/>
  <c r="BQ372" i="20" s="1"/>
  <c r="BV515" i="20" a="1"/>
  <c r="BV515" i="20" s="1"/>
  <c r="BX345" i="20" a="1"/>
  <c r="BX345" i="20" s="1"/>
  <c r="CC488" i="20" a="1"/>
  <c r="CC488" i="20" s="1"/>
  <c r="BV377" i="20" a="1"/>
  <c r="BV377" i="20" s="1"/>
  <c r="CA520" i="20" a="1"/>
  <c r="CA520" i="20" s="1"/>
  <c r="BR339" i="20" a="1"/>
  <c r="BR339" i="20" s="1"/>
  <c r="BW482" i="20" a="1"/>
  <c r="BW482" i="20" s="1"/>
  <c r="BW378" i="20" a="1"/>
  <c r="BW378" i="20" s="1"/>
  <c r="CB521" i="20" a="1"/>
  <c r="CB521" i="20" s="1"/>
  <c r="BU514" i="20" a="1"/>
  <c r="BU514" i="20" s="1"/>
  <c r="BP371" i="20" a="1"/>
  <c r="BP371" i="20" s="1"/>
  <c r="CD388" i="20" a="1"/>
  <c r="CD388" i="20" s="1"/>
  <c r="CB386" i="20" a="1"/>
  <c r="CB386" i="20" s="1"/>
  <c r="CE389" i="20" a="1"/>
  <c r="CE389" i="20" s="1"/>
  <c r="CC387" i="20" a="1"/>
  <c r="CC387" i="20" s="1"/>
  <c r="BV380" i="20" a="1"/>
  <c r="BV380" i="20" s="1"/>
  <c r="BY383" i="20" a="1"/>
  <c r="BY383" i="20" s="1"/>
  <c r="CB524" i="20" a="1"/>
  <c r="CB524" i="20" s="1"/>
  <c r="CC525" i="20" a="1"/>
  <c r="CC525" i="20" s="1"/>
  <c r="CA385" i="20" a="1"/>
  <c r="CA385" i="20" s="1"/>
  <c r="BW381" i="20" a="1"/>
  <c r="BW381" i="20" s="1"/>
  <c r="CE527" i="20" a="1"/>
  <c r="CE527" i="20" s="1"/>
  <c r="BE198" i="25"/>
  <c r="CD526" i="20" a="1"/>
  <c r="CD526" i="20" s="1"/>
  <c r="BX382" i="20" a="1"/>
  <c r="BX382" i="20" s="1"/>
  <c r="CA523" i="20" a="1"/>
  <c r="CA523" i="20" s="1"/>
  <c r="CF390" i="20" a="1"/>
  <c r="CF390" i="20" s="1"/>
  <c r="CF528" i="20" a="1"/>
  <c r="CF528" i="20" s="1"/>
  <c r="BZ384" i="20" a="1"/>
  <c r="BZ384" i="20" s="1"/>
  <c r="F70" i="25"/>
  <c r="BF202" i="25"/>
  <c r="BG202" i="25" s="1"/>
  <c r="BH202" i="25" s="1"/>
  <c r="BS376" i="20" a="1"/>
  <c r="BS376" i="20" s="1"/>
  <c r="BX519" i="20" a="1"/>
  <c r="BX519" i="20" s="1"/>
  <c r="BZ556" i="20" a="1"/>
  <c r="BZ556" i="20" s="1"/>
  <c r="BE266" i="25"/>
  <c r="BU413" i="20" a="1"/>
  <c r="BU413" i="20" s="1"/>
  <c r="BX554" i="20" a="1"/>
  <c r="BX554" i="20" s="1"/>
  <c r="BX563" i="20" s="1"/>
  <c r="BZ555" i="20" a="1"/>
  <c r="BZ555" i="20" s="1"/>
  <c r="BS529" i="20"/>
  <c r="CC559" i="20" a="1"/>
  <c r="CC559" i="20" s="1"/>
  <c r="CA557" i="20" a="1"/>
  <c r="CA557" i="20" s="1"/>
  <c r="CF562" i="20" a="1"/>
  <c r="CF562" i="20" s="1"/>
  <c r="CE561" i="20" a="1"/>
  <c r="CE561" i="20" s="1"/>
  <c r="CD560" i="20" a="1"/>
  <c r="CD560" i="20" s="1"/>
  <c r="CB558" i="20" a="1"/>
  <c r="CB558" i="20" s="1"/>
  <c r="BT410" i="20" a="1"/>
  <c r="BT410" i="20" s="1"/>
  <c r="BY553" i="20" a="1"/>
  <c r="BY553" i="20" s="1"/>
  <c r="BU515" i="20" a="1"/>
  <c r="BU515" i="20" s="1"/>
  <c r="BU563" i="20"/>
  <c r="BZ520" i="20" a="1"/>
  <c r="BZ520" i="20" s="1"/>
  <c r="CA521" i="20" a="1"/>
  <c r="CA521" i="20" s="1"/>
  <c r="BT514" i="20" a="1"/>
  <c r="BT514" i="20" s="1"/>
  <c r="BT563" i="20"/>
  <c r="BW517" i="20" a="1"/>
  <c r="BW517" i="20" s="1"/>
  <c r="BW563" i="20"/>
  <c r="BE265" i="25"/>
  <c r="BX416" i="20" a="1"/>
  <c r="BX416" i="20" s="1"/>
  <c r="BW415" i="20" a="1"/>
  <c r="BW415" i="20" s="1"/>
  <c r="BV414" i="20" a="1"/>
  <c r="BV414" i="20" s="1"/>
  <c r="CA419" i="20" a="1"/>
  <c r="CA419" i="20" s="1"/>
  <c r="BY417" i="20" a="1"/>
  <c r="BY417" i="20" s="1"/>
  <c r="CF424" i="20" a="1"/>
  <c r="CF424" i="20" s="1"/>
  <c r="CD422" i="20" a="1"/>
  <c r="CD422" i="20" s="1"/>
  <c r="BZ418" i="20" a="1"/>
  <c r="BZ418" i="20" s="1"/>
  <c r="CB420" i="20" a="1"/>
  <c r="CB420" i="20" s="1"/>
  <c r="CC421" i="20" a="1"/>
  <c r="CC421" i="20" s="1"/>
  <c r="CE423" i="20" a="1"/>
  <c r="CE423" i="20" s="1"/>
  <c r="BE268" i="25"/>
  <c r="BS411" i="20" a="1"/>
  <c r="BS411" i="20" s="1"/>
  <c r="BS425" i="20" s="1"/>
  <c r="BF267" i="25"/>
  <c r="BG267" i="25" s="1"/>
  <c r="BH267" i="25" s="1"/>
  <c r="BU412" i="20" a="1"/>
  <c r="BU412" i="20" s="1"/>
  <c r="BO371" i="20" a="1"/>
  <c r="BO371" i="20" s="1"/>
  <c r="BO425" i="20"/>
  <c r="BR374" i="20" a="1"/>
  <c r="BR374" i="20" s="1"/>
  <c r="BR425" i="20"/>
  <c r="BP372" i="20" a="1"/>
  <c r="BP372" i="20" s="1"/>
  <c r="BP425" i="20"/>
  <c r="BU377" i="20" a="1"/>
  <c r="BU377" i="20" s="1"/>
  <c r="BV378" i="20" a="1"/>
  <c r="BV378" i="20" s="1"/>
  <c r="CA350" i="20" a="1"/>
  <c r="CA350" i="20" s="1"/>
  <c r="BN391" i="20"/>
  <c r="AM184" i="20" a="1"/>
  <c r="AM184" i="20" s="1"/>
  <c r="AM193" i="20" s="1"/>
  <c r="CD184" i="20" a="1"/>
  <c r="CD184" i="20" s="1"/>
  <c r="CD193" i="20" s="1"/>
  <c r="BW184" i="20" a="1"/>
  <c r="BW184" i="20" s="1"/>
  <c r="BW193" i="20" s="1"/>
  <c r="BX184" i="20" a="1"/>
  <c r="BX184" i="20" s="1"/>
  <c r="BX193" i="20" s="1"/>
  <c r="BD184" i="20" a="1"/>
  <c r="BD184" i="20" s="1"/>
  <c r="BD193" i="20" s="1"/>
  <c r="BS184" i="20" a="1"/>
  <c r="BS184" i="20" s="1"/>
  <c r="BS193" i="20" s="1"/>
  <c r="AY184" i="20" a="1"/>
  <c r="AY184" i="20" s="1"/>
  <c r="AY193" i="20" s="1"/>
  <c r="AZ184" i="20" a="1"/>
  <c r="AZ184" i="20" s="1"/>
  <c r="AZ193" i="20" s="1"/>
  <c r="BH184" i="20" a="1"/>
  <c r="BH184" i="20" s="1"/>
  <c r="BH193" i="20" s="1"/>
  <c r="BV184" i="20" a="1"/>
  <c r="BV184" i="20" s="1"/>
  <c r="BV193" i="20" s="1"/>
  <c r="BG184" i="20" a="1"/>
  <c r="BG184" i="20" s="1"/>
  <c r="BG193" i="20" s="1"/>
  <c r="AN184" i="20" a="1"/>
  <c r="AN184" i="20" s="1"/>
  <c r="AN193" i="20" s="1"/>
  <c r="AQ184" i="20" a="1"/>
  <c r="AQ184" i="20" s="1"/>
  <c r="AQ193" i="20" s="1"/>
  <c r="CA184" i="20" a="1"/>
  <c r="CA184" i="20" s="1"/>
  <c r="CA193" i="20" s="1"/>
  <c r="BI184" i="20" a="1"/>
  <c r="BI184" i="20" s="1"/>
  <c r="BI193" i="20" s="1"/>
  <c r="CB184" i="20" a="1"/>
  <c r="CB184" i="20" s="1"/>
  <c r="CB193" i="20" s="1"/>
  <c r="AS184" i="20" a="1"/>
  <c r="AS184" i="20" s="1"/>
  <c r="AS193" i="20" s="1"/>
  <c r="BZ184" i="20" a="1"/>
  <c r="BZ184" i="20" s="1"/>
  <c r="BZ193" i="20" s="1"/>
  <c r="BO184" i="20" a="1"/>
  <c r="BO184" i="20" s="1"/>
  <c r="BO193" i="20" s="1"/>
  <c r="CM184" i="20" a="1"/>
  <c r="CM184" i="20" s="1"/>
  <c r="CM193" i="20" s="1"/>
  <c r="BY184" i="20" a="1"/>
  <c r="BY184" i="20" s="1"/>
  <c r="BY193" i="20" s="1"/>
  <c r="CE184" i="20" a="1"/>
  <c r="CE184" i="20" s="1"/>
  <c r="CE193" i="20" s="1"/>
  <c r="CK184" i="20" a="1"/>
  <c r="CK184" i="20" s="1"/>
  <c r="CK193" i="20" s="1"/>
  <c r="AR184" i="20" a="1"/>
  <c r="AR184" i="20" s="1"/>
  <c r="AR193" i="20" s="1"/>
  <c r="BU184" i="20" a="1"/>
  <c r="BU184" i="20" s="1"/>
  <c r="BU193" i="20" s="1"/>
  <c r="BP184" i="20" a="1"/>
  <c r="BP184" i="20" s="1"/>
  <c r="BP193" i="20" s="1"/>
  <c r="AP184" i="20" a="1"/>
  <c r="AP184" i="20" s="1"/>
  <c r="AP193" i="20" s="1"/>
  <c r="BN184" i="20" a="1"/>
  <c r="BN184" i="20" s="1"/>
  <c r="BN193" i="20" s="1"/>
  <c r="BR184" i="20" a="1"/>
  <c r="BR184" i="20" s="1"/>
  <c r="BR193" i="20" s="1"/>
  <c r="AO184" i="20" a="1"/>
  <c r="AO184" i="20" s="1"/>
  <c r="AO193" i="20" s="1"/>
  <c r="BC184" i="20" a="1"/>
  <c r="BC184" i="20" s="1"/>
  <c r="BC193" i="20" s="1"/>
  <c r="BB184" i="20" a="1"/>
  <c r="BB184" i="20" s="1"/>
  <c r="BB193" i="20" s="1"/>
  <c r="CC184" i="20" a="1"/>
  <c r="CC184" i="20" s="1"/>
  <c r="CC193" i="20" s="1"/>
  <c r="AU184" i="20" a="1"/>
  <c r="AU184" i="20" s="1"/>
  <c r="AU193" i="20" s="1"/>
  <c r="CJ184" i="20" a="1"/>
  <c r="CJ184" i="20" s="1"/>
  <c r="CJ193" i="20" s="1"/>
  <c r="BM184" i="20" a="1"/>
  <c r="BM184" i="20" s="1"/>
  <c r="BM193" i="20" s="1"/>
  <c r="AW184" i="20" a="1"/>
  <c r="AW184" i="20" s="1"/>
  <c r="AW193" i="20" s="1"/>
  <c r="BA184" i="20" a="1"/>
  <c r="BA184" i="20" s="1"/>
  <c r="BA193" i="20" s="1"/>
  <c r="BT184" i="20" a="1"/>
  <c r="BT184" i="20" s="1"/>
  <c r="BT193" i="20" s="1"/>
  <c r="AX184" i="20" a="1"/>
  <c r="AX184" i="20" s="1"/>
  <c r="AX193" i="20" s="1"/>
  <c r="AV184" i="20" a="1"/>
  <c r="AV184" i="20" s="1"/>
  <c r="AV193" i="20" s="1"/>
  <c r="BK184" i="20" a="1"/>
  <c r="BK184" i="20" s="1"/>
  <c r="BK193" i="20" s="1"/>
  <c r="BF184" i="20" a="1"/>
  <c r="BF184" i="20" s="1"/>
  <c r="BF193" i="20" s="1"/>
  <c r="CG184" i="20" a="1"/>
  <c r="CG184" i="20" s="1"/>
  <c r="CG193" i="20" s="1"/>
  <c r="BE184" i="20" a="1"/>
  <c r="BE184" i="20" s="1"/>
  <c r="BE193" i="20" s="1"/>
  <c r="CL184" i="20" a="1"/>
  <c r="CL184" i="20" s="1"/>
  <c r="CL193" i="20" s="1"/>
  <c r="BJ184" i="20" a="1"/>
  <c r="BJ184" i="20" s="1"/>
  <c r="BJ193" i="20" s="1"/>
  <c r="CI184" i="20" a="1"/>
  <c r="CI184" i="20" s="1"/>
  <c r="CI193" i="20" s="1"/>
  <c r="CF184" i="20" a="1"/>
  <c r="CF184" i="20" s="1"/>
  <c r="CF193" i="20" s="1"/>
  <c r="BQ184" i="20" a="1"/>
  <c r="BQ184" i="20" s="1"/>
  <c r="BQ193" i="20" s="1"/>
  <c r="CN184" i="20" a="1"/>
  <c r="CN184" i="20" s="1"/>
  <c r="CN193" i="20" s="1"/>
  <c r="AT184" i="20" a="1"/>
  <c r="AT184" i="20" s="1"/>
  <c r="AT193" i="20" s="1"/>
  <c r="BL184" i="20" a="1"/>
  <c r="BL184" i="20" s="1"/>
  <c r="BL193" i="20" s="1"/>
  <c r="CH184" i="20" a="1"/>
  <c r="CH184" i="20" s="1"/>
  <c r="CH193" i="20" s="1"/>
  <c r="CO184" i="20" a="1"/>
  <c r="CO184" i="20" s="1"/>
  <c r="CO193" i="20" s="1"/>
  <c r="I64" i="25"/>
  <c r="I165" i="20" s="1"/>
  <c r="AC64" i="25"/>
  <c r="AC165" i="20" s="1"/>
  <c r="R64" i="25"/>
  <c r="R165" i="20" s="1"/>
  <c r="Z64" i="25"/>
  <c r="Z165" i="20" s="1"/>
  <c r="U64" i="25"/>
  <c r="U165" i="20" s="1"/>
  <c r="F64" i="25"/>
  <c r="F165" i="20" s="1"/>
  <c r="J64" i="25"/>
  <c r="J165" i="20" s="1"/>
  <c r="AB64" i="25"/>
  <c r="AB165" i="20" s="1"/>
  <c r="S64" i="25"/>
  <c r="S165" i="20" s="1"/>
  <c r="H64" i="25"/>
  <c r="H165" i="20" s="1"/>
  <c r="N64" i="25"/>
  <c r="N165" i="20" s="1"/>
  <c r="P64" i="25"/>
  <c r="P165" i="20" s="1"/>
  <c r="T64" i="25"/>
  <c r="T165" i="20" s="1"/>
  <c r="K64" i="25"/>
  <c r="K165" i="20" s="1"/>
  <c r="AA64" i="25"/>
  <c r="AA165" i="20" s="1"/>
  <c r="V64" i="25"/>
  <c r="V165" i="20" s="1"/>
  <c r="X64" i="25"/>
  <c r="X165" i="20" s="1"/>
  <c r="BY131" i="31"/>
  <c r="BX153" i="31"/>
  <c r="E64" i="25"/>
  <c r="E165" i="20" s="1"/>
  <c r="G165" i="20"/>
  <c r="W165" i="20"/>
  <c r="O165" i="20"/>
  <c r="Q165" i="20"/>
  <c r="L165" i="20"/>
  <c r="AD64" i="25"/>
  <c r="AD165" i="20" s="1"/>
  <c r="AI64" i="25"/>
  <c r="AI165" i="20" s="1"/>
  <c r="AJ64" i="25"/>
  <c r="AJ165" i="20" s="1"/>
  <c r="AG64" i="25"/>
  <c r="AG165" i="20" s="1"/>
  <c r="Y165" i="20"/>
  <c r="AF64" i="25"/>
  <c r="AF165" i="20" s="1"/>
  <c r="AH64" i="25"/>
  <c r="AH165" i="20" s="1"/>
  <c r="AE64" i="25"/>
  <c r="AE165" i="20" s="1"/>
  <c r="AK64" i="25"/>
  <c r="AK165" i="20" s="1"/>
  <c r="BV86" i="31"/>
  <c r="BV203" i="31" a="1"/>
  <c r="BV203" i="31" s="1"/>
  <c r="BW82" i="31"/>
  <c r="BW84" i="31" s="1"/>
  <c r="BW85" i="31" s="1"/>
  <c r="BW203" i="31" s="1" a="1"/>
  <c r="BW203" i="31" s="1"/>
  <c r="BW75" i="31"/>
  <c r="BY44" i="31"/>
  <c r="BX66" i="31"/>
  <c r="G71" i="25"/>
  <c r="CC490" i="20" a="1"/>
  <c r="CC490" i="20" s="1"/>
  <c r="CD491" i="20" a="1"/>
  <c r="CD491" i="20" s="1"/>
  <c r="CB351" i="20" a="1"/>
  <c r="CB351" i="20" s="1"/>
  <c r="CG356" i="20" a="1"/>
  <c r="CG356" i="20" s="1"/>
  <c r="BZ349" i="20" a="1"/>
  <c r="BZ349" i="20" s="1"/>
  <c r="CF355" i="20" a="1"/>
  <c r="CF355" i="20" s="1"/>
  <c r="BW346" i="20" a="1"/>
  <c r="BW346" i="20" s="1"/>
  <c r="BY348" i="20" a="1"/>
  <c r="BY348" i="20" s="1"/>
  <c r="CE354" i="20" a="1"/>
  <c r="CE354" i="20" s="1"/>
  <c r="BF133" i="25"/>
  <c r="BG133" i="25" s="1"/>
  <c r="BH133" i="25" s="1"/>
  <c r="CB489" i="20" a="1"/>
  <c r="CB489" i="20" s="1"/>
  <c r="BX347" i="20" a="1"/>
  <c r="BX347" i="20" s="1"/>
  <c r="CE492" i="20" a="1"/>
  <c r="CE492" i="20" s="1"/>
  <c r="CD353" i="20" a="1"/>
  <c r="CD353" i="20" s="1"/>
  <c r="CG494" i="20" a="1"/>
  <c r="CG494" i="20" s="1"/>
  <c r="CC352" i="20" a="1"/>
  <c r="CC352" i="20" s="1"/>
  <c r="CF493" i="20" a="1"/>
  <c r="CF493" i="20" s="1"/>
  <c r="CD64" i="25"/>
  <c r="CD165" i="20" s="1"/>
  <c r="CK302" i="20" a="1"/>
  <c r="CK302" i="20" s="1"/>
  <c r="CK309" i="20" a="1"/>
  <c r="CK309" i="20" s="1"/>
  <c r="CK310" i="20" a="1"/>
  <c r="CK310" i="20" s="1"/>
  <c r="CK294" i="20" a="1"/>
  <c r="CK294" i="20" s="1"/>
  <c r="CK299" i="20" a="1"/>
  <c r="CK299" i="20" s="1"/>
  <c r="CK298" i="20" a="1"/>
  <c r="CK298" i="20" s="1"/>
  <c r="CK433" i="20" a="1"/>
  <c r="CK433" i="20" s="1"/>
  <c r="CK434" i="20" a="1"/>
  <c r="CK434" i="20" s="1"/>
  <c r="CK296" i="20" a="1"/>
  <c r="CK296" i="20" s="1"/>
  <c r="CK436" i="20" a="1"/>
  <c r="CK436" i="20" s="1"/>
  <c r="CK303" i="20" a="1"/>
  <c r="CK303" i="20" s="1"/>
  <c r="CK432" i="20" a="1"/>
  <c r="CK432" i="20" s="1"/>
  <c r="CK304" i="20" a="1"/>
  <c r="CK304" i="20" s="1"/>
  <c r="CK300" i="20" a="1"/>
  <c r="CK300" i="20" s="1"/>
  <c r="CK435" i="20" a="1"/>
  <c r="CK435" i="20" s="1"/>
  <c r="CD302" i="20" a="1"/>
  <c r="CD302" i="20" s="1"/>
  <c r="CI445" i="20" a="1"/>
  <c r="CI445" i="20" s="1"/>
  <c r="BV303" i="20" a="1"/>
  <c r="BV303" i="20" s="1"/>
  <c r="CA446" i="20" a="1"/>
  <c r="CA446" i="20" s="1"/>
  <c r="CE295" i="20" a="1"/>
  <c r="CE295" i="20" s="1"/>
  <c r="CJ438" i="20" a="1"/>
  <c r="CJ438" i="20" s="1"/>
  <c r="CH300" i="20" a="1"/>
  <c r="CH300" i="20" s="1"/>
  <c r="CM443" i="20" a="1"/>
  <c r="CM443" i="20" s="1"/>
  <c r="CA299" i="20" a="1"/>
  <c r="CA299" i="20" s="1"/>
  <c r="CF442" i="20" a="1"/>
  <c r="CF442" i="20" s="1"/>
  <c r="BZ299" i="20" a="1"/>
  <c r="BZ299" i="20" s="1"/>
  <c r="CE442" i="20" a="1"/>
  <c r="CE442" i="20" s="1"/>
  <c r="CI294" i="20" a="1"/>
  <c r="CI294" i="20" s="1"/>
  <c r="CN437" i="20" a="1"/>
  <c r="CN437" i="20" s="1"/>
  <c r="BV302" i="20" a="1"/>
  <c r="BV302" i="20" s="1"/>
  <c r="CA445" i="20" a="1"/>
  <c r="CA445" i="20" s="1"/>
  <c r="BZ435" i="20" a="1"/>
  <c r="BZ435" i="20" s="1"/>
  <c r="CH436" i="20" a="1"/>
  <c r="CH436" i="20" s="1"/>
  <c r="CH298" i="20" a="1"/>
  <c r="CH298" i="20" s="1"/>
  <c r="CM441" i="20" a="1"/>
  <c r="CM441" i="20" s="1"/>
  <c r="CE302" i="20" a="1"/>
  <c r="CE302" i="20" s="1"/>
  <c r="CJ445" i="20" a="1"/>
  <c r="CJ445" i="20" s="1"/>
  <c r="CB310" i="20" a="1"/>
  <c r="CB310" i="20" s="1"/>
  <c r="CG453" i="20" a="1"/>
  <c r="CG453" i="20" s="1"/>
  <c r="BT300" i="20" a="1"/>
  <c r="BT300" i="20" s="1"/>
  <c r="BY443" i="20" a="1"/>
  <c r="BY443" i="20" s="1"/>
  <c r="BV300" i="20" a="1"/>
  <c r="BV300" i="20" s="1"/>
  <c r="CA443" i="20" a="1"/>
  <c r="CA443" i="20" s="1"/>
  <c r="BW433" i="20" a="1"/>
  <c r="BW433" i="20" s="1"/>
  <c r="BV299" i="20" a="1"/>
  <c r="BV299" i="20" s="1"/>
  <c r="CA442" i="20" a="1"/>
  <c r="CA442" i="20" s="1"/>
  <c r="BX304" i="20" a="1"/>
  <c r="BX304" i="20" s="1"/>
  <c r="CC447" i="20" a="1"/>
  <c r="CC447" i="20" s="1"/>
  <c r="BX435" i="20" a="1"/>
  <c r="BX435" i="20" s="1"/>
  <c r="BY435" i="20" a="1"/>
  <c r="BY435" i="20" s="1"/>
  <c r="CD301" i="20" a="1"/>
  <c r="CD301" i="20" s="1"/>
  <c r="CI444" i="20" a="1"/>
  <c r="CI444" i="20" s="1"/>
  <c r="BY296" i="20" a="1"/>
  <c r="BY296" i="20" s="1"/>
  <c r="CD439" i="20" a="1"/>
  <c r="CD439" i="20" s="1"/>
  <c r="BY303" i="20" a="1"/>
  <c r="BY303" i="20" s="1"/>
  <c r="CD446" i="20" a="1"/>
  <c r="CD446" i="20" s="1"/>
  <c r="CE310" i="20" a="1"/>
  <c r="CE310" i="20" s="1"/>
  <c r="CJ453" i="20" a="1"/>
  <c r="CJ453" i="20" s="1"/>
  <c r="CJ434" i="20" a="1"/>
  <c r="CJ434" i="20" s="1"/>
  <c r="BS303" i="20" a="1"/>
  <c r="BS303" i="20" s="1"/>
  <c r="BX446" i="20" a="1"/>
  <c r="BX446" i="20" s="1"/>
  <c r="CB434" i="20" a="1"/>
  <c r="CB434" i="20" s="1"/>
  <c r="CH294" i="20" a="1"/>
  <c r="CH294" i="20" s="1"/>
  <c r="CM437" i="20" a="1"/>
  <c r="CM437" i="20" s="1"/>
  <c r="CC305" i="20" a="1"/>
  <c r="CC305" i="20" s="1"/>
  <c r="CH448" i="20" a="1"/>
  <c r="CH448" i="20" s="1"/>
  <c r="CH432" i="20" a="1"/>
  <c r="CH432" i="20" s="1"/>
  <c r="CB302" i="20" a="1"/>
  <c r="CB302" i="20" s="1"/>
  <c r="CG445" i="20" a="1"/>
  <c r="CG445" i="20" s="1"/>
  <c r="CI304" i="20" a="1"/>
  <c r="CI304" i="20" s="1"/>
  <c r="CN447" i="20" a="1"/>
  <c r="CN447" i="20" s="1"/>
  <c r="BT435" i="20" a="1"/>
  <c r="BT435" i="20" s="1"/>
  <c r="CE214" i="20" a="1"/>
  <c r="CE214" i="20" s="1"/>
  <c r="CE223" i="20" s="1"/>
  <c r="CI214" i="20" a="1"/>
  <c r="CI214" i="20" s="1"/>
  <c r="CI223" i="20" s="1"/>
  <c r="CJ214" i="20" a="1"/>
  <c r="CJ214" i="20" s="1"/>
  <c r="CJ223" i="20" s="1"/>
  <c r="CF214" i="20" a="1"/>
  <c r="CF214" i="20" s="1"/>
  <c r="CF223" i="20" s="1"/>
  <c r="BX214" i="20" a="1"/>
  <c r="BX214" i="20" s="1"/>
  <c r="BX223" i="20" s="1"/>
  <c r="CM214" i="20" a="1"/>
  <c r="CM214" i="20" s="1"/>
  <c r="CM223" i="20" s="1"/>
  <c r="CC214" i="20" a="1"/>
  <c r="CC214" i="20" s="1"/>
  <c r="CC223" i="20" s="1"/>
  <c r="CA214" i="20" a="1"/>
  <c r="CA214" i="20" s="1"/>
  <c r="CA223" i="20" s="1"/>
  <c r="BY214" i="20" a="1"/>
  <c r="BY214" i="20" s="1"/>
  <c r="BY223" i="20" s="1"/>
  <c r="CG214" i="20" a="1"/>
  <c r="CG214" i="20" s="1"/>
  <c r="CG223" i="20" s="1"/>
  <c r="CB214" i="20" a="1"/>
  <c r="CB214" i="20" s="1"/>
  <c r="CB223" i="20" s="1"/>
  <c r="CH214" i="20" a="1"/>
  <c r="CH214" i="20" s="1"/>
  <c r="CH223" i="20" s="1"/>
  <c r="CL214" i="20" a="1"/>
  <c r="CL214" i="20" s="1"/>
  <c r="CL223" i="20" s="1"/>
  <c r="CD214" i="20" a="1"/>
  <c r="CD214" i="20" s="1"/>
  <c r="CD223" i="20" s="1"/>
  <c r="CO214" i="20" a="1"/>
  <c r="CO214" i="20" s="1"/>
  <c r="CO223" i="20" s="1"/>
  <c r="BZ214" i="20" a="1"/>
  <c r="BZ214" i="20" s="1"/>
  <c r="BZ223" i="20" s="1"/>
  <c r="CN214" i="20" a="1"/>
  <c r="CN214" i="20" s="1"/>
  <c r="CN223" i="20" s="1"/>
  <c r="CK214" i="20" a="1"/>
  <c r="CK214" i="20" s="1"/>
  <c r="CK223" i="20" s="1"/>
  <c r="BY436" i="20" a="1"/>
  <c r="BY436" i="20" s="1"/>
  <c r="CC302" i="20" a="1"/>
  <c r="CC302" i="20" s="1"/>
  <c r="CH445" i="20" a="1"/>
  <c r="CH445" i="20" s="1"/>
  <c r="CI432" i="20" a="1"/>
  <c r="CI432" i="20" s="1"/>
  <c r="BS300" i="20" a="1"/>
  <c r="BS300" i="20" s="1"/>
  <c r="BX443" i="20" a="1"/>
  <c r="BX443" i="20" s="1"/>
  <c r="CD434" i="20" a="1"/>
  <c r="CD434" i="20" s="1"/>
  <c r="CC300" i="20" a="1"/>
  <c r="CC300" i="20" s="1"/>
  <c r="CH443" i="20" a="1"/>
  <c r="CH443" i="20" s="1"/>
  <c r="CD303" i="20" a="1"/>
  <c r="CD303" i="20" s="1"/>
  <c r="CI446" i="20" a="1"/>
  <c r="CI446" i="20" s="1"/>
  <c r="CA300" i="20" a="1"/>
  <c r="CA300" i="20" s="1"/>
  <c r="CF443" i="20" a="1"/>
  <c r="CF443" i="20" s="1"/>
  <c r="CG300" i="20" a="1"/>
  <c r="CG300" i="20" s="1"/>
  <c r="CL443" i="20" a="1"/>
  <c r="CL443" i="20" s="1"/>
  <c r="CE304" i="20" a="1"/>
  <c r="CE304" i="20" s="1"/>
  <c r="CJ447" i="20" a="1"/>
  <c r="CJ447" i="20" s="1"/>
  <c r="CF304" i="20" a="1"/>
  <c r="CF304" i="20" s="1"/>
  <c r="CK447" i="20" a="1"/>
  <c r="CK447" i="20" s="1"/>
  <c r="CE436" i="20" a="1"/>
  <c r="CE436" i="20" s="1"/>
  <c r="CD294" i="20" a="1"/>
  <c r="CD294" i="20" s="1"/>
  <c r="CI437" i="20" a="1"/>
  <c r="CI437" i="20" s="1"/>
  <c r="CB294" i="20" a="1"/>
  <c r="CB294" i="20" s="1"/>
  <c r="CG437" i="20" a="1"/>
  <c r="CG437" i="20" s="1"/>
  <c r="CA298" i="20" a="1"/>
  <c r="CA298" i="20" s="1"/>
  <c r="CF441" i="20" a="1"/>
  <c r="CF441" i="20" s="1"/>
  <c r="CJ433" i="20" a="1"/>
  <c r="CJ433" i="20" s="1"/>
  <c r="CA432" i="20" a="1"/>
  <c r="CA432" i="20" s="1"/>
  <c r="BU432" i="20" a="1"/>
  <c r="BU432" i="20" s="1"/>
  <c r="BU299" i="20" a="1"/>
  <c r="BU299" i="20" s="1"/>
  <c r="BZ442" i="20" a="1"/>
  <c r="BZ442" i="20" s="1"/>
  <c r="CI433" i="20" a="1"/>
  <c r="CI433" i="20" s="1"/>
  <c r="BU303" i="20" a="1"/>
  <c r="BU303" i="20" s="1"/>
  <c r="BZ446" i="20" a="1"/>
  <c r="BZ446" i="20" s="1"/>
  <c r="BX299" i="20" a="1"/>
  <c r="BX299" i="20" s="1"/>
  <c r="CC442" i="20" a="1"/>
  <c r="CC442" i="20" s="1"/>
  <c r="CE299" i="20" a="1"/>
  <c r="CE299" i="20" s="1"/>
  <c r="CJ442" i="20" a="1"/>
  <c r="CJ442" i="20" s="1"/>
  <c r="BV296" i="20" a="1"/>
  <c r="BV296" i="20" s="1"/>
  <c r="CA439" i="20" a="1"/>
  <c r="CA439" i="20" s="1"/>
  <c r="BU309" i="20" a="1"/>
  <c r="BU309" i="20" s="1"/>
  <c r="BZ452" i="20" a="1"/>
  <c r="BZ452" i="20" s="1"/>
  <c r="BY294" i="20" a="1"/>
  <c r="BY294" i="20" s="1"/>
  <c r="CD437" i="20" a="1"/>
  <c r="CD437" i="20" s="1"/>
  <c r="BW302" i="20" a="1"/>
  <c r="BW302" i="20" s="1"/>
  <c r="CB445" i="20" a="1"/>
  <c r="CB445" i="20" s="1"/>
  <c r="CC435" i="20" a="1"/>
  <c r="CC435" i="20" s="1"/>
  <c r="BW300" i="20" a="1"/>
  <c r="BW300" i="20" s="1"/>
  <c r="CB443" i="20" a="1"/>
  <c r="CB443" i="20" s="1"/>
  <c r="BU300" i="20" a="1"/>
  <c r="BU300" i="20" s="1"/>
  <c r="BZ443" i="20" a="1"/>
  <c r="BZ443" i="20" s="1"/>
  <c r="BT302" i="20" a="1"/>
  <c r="BT302" i="20" s="1"/>
  <c r="BY445" i="20" a="1"/>
  <c r="BY445" i="20" s="1"/>
  <c r="BT297" i="20" a="1"/>
  <c r="BT297" i="20" s="1"/>
  <c r="BY440" i="20" a="1"/>
  <c r="BY440" i="20" s="1"/>
  <c r="CI303" i="20" a="1"/>
  <c r="CI303" i="20" s="1"/>
  <c r="CN446" i="20" a="1"/>
  <c r="CN446" i="20" s="1"/>
  <c r="CA434" i="20" a="1"/>
  <c r="CA434" i="20" s="1"/>
  <c r="CG304" i="20" a="1"/>
  <c r="CG304" i="20" s="1"/>
  <c r="CL447" i="20" a="1"/>
  <c r="CL447" i="20" s="1"/>
  <c r="BZ434" i="20" a="1"/>
  <c r="BZ434" i="20" s="1"/>
  <c r="BV434" i="20" a="1"/>
  <c r="BV434" i="20" s="1"/>
  <c r="BX312" i="20" a="1"/>
  <c r="BX312" i="20" s="1"/>
  <c r="CD318" i="20" a="1"/>
  <c r="CD318" i="20" s="1"/>
  <c r="CA315" i="20" a="1"/>
  <c r="CA315" i="20" s="1"/>
  <c r="CG321" i="20" a="1"/>
  <c r="CG321" i="20" s="1"/>
  <c r="BY313" i="20" a="1"/>
  <c r="BY313" i="20" s="1"/>
  <c r="CB316" i="20" a="1"/>
  <c r="CB316" i="20" s="1"/>
  <c r="CE319" i="20" a="1"/>
  <c r="CE319" i="20" s="1"/>
  <c r="CH322" i="20" a="1"/>
  <c r="CH322" i="20" s="1"/>
  <c r="CC317" i="20" a="1"/>
  <c r="CC317" i="20" s="1"/>
  <c r="BZ314" i="20" a="1"/>
  <c r="BZ314" i="20" s="1"/>
  <c r="CF320" i="20" a="1"/>
  <c r="CF320" i="20" s="1"/>
  <c r="CF458" i="20" a="1"/>
  <c r="CF458" i="20" s="1"/>
  <c r="CG459" i="20" a="1"/>
  <c r="CG459" i="20" s="1"/>
  <c r="CD456" i="20" a="1"/>
  <c r="CD456" i="20" s="1"/>
  <c r="CE457" i="20" a="1"/>
  <c r="CE457" i="20" s="1"/>
  <c r="CC455" i="20" a="1"/>
  <c r="CC455" i="20" s="1"/>
  <c r="CH460" i="20" a="1"/>
  <c r="CH460" i="20" s="1"/>
  <c r="BZ302" i="20" a="1"/>
  <c r="BZ302" i="20" s="1"/>
  <c r="CE445" i="20" a="1"/>
  <c r="CE445" i="20" s="1"/>
  <c r="BT436" i="20" a="1"/>
  <c r="BT436" i="20" s="1"/>
  <c r="CM312" i="20" a="1"/>
  <c r="CM312" i="20" s="1"/>
  <c r="CN313" i="20" a="1"/>
  <c r="CN313" i="20" s="1"/>
  <c r="CO314" i="20" a="1"/>
  <c r="CO314" i="20" s="1"/>
  <c r="CF298" i="20" a="1"/>
  <c r="CF298" i="20" s="1"/>
  <c r="CK441" i="20" a="1"/>
  <c r="CK441" i="20" s="1"/>
  <c r="BY298" i="20" a="1"/>
  <c r="BY298" i="20" s="1"/>
  <c r="CD441" i="20" a="1"/>
  <c r="CD441" i="20" s="1"/>
  <c r="CF434" i="20" a="1"/>
  <c r="CF434" i="20" s="1"/>
  <c r="CN312" i="20" a="1"/>
  <c r="CN312" i="20" s="1"/>
  <c r="CO313" i="20" a="1"/>
  <c r="CO313" i="20" s="1"/>
  <c r="CB303" i="20" a="1"/>
  <c r="CB303" i="20" s="1"/>
  <c r="CG446" i="20" a="1"/>
  <c r="CG446" i="20" s="1"/>
  <c r="CJ295" i="20" a="1"/>
  <c r="CJ295" i="20" s="1"/>
  <c r="CO438" i="20" a="1"/>
  <c r="CO438" i="20" s="1"/>
  <c r="BV433" i="20" a="1"/>
  <c r="BV433" i="20" s="1"/>
  <c r="CC434" i="20" a="1"/>
  <c r="CC434" i="20" s="1"/>
  <c r="CD310" i="20" a="1"/>
  <c r="CD310" i="20" s="1"/>
  <c r="CI453" i="20" a="1"/>
  <c r="CI453" i="20" s="1"/>
  <c r="BT298" i="20" a="1"/>
  <c r="BT298" i="20" s="1"/>
  <c r="BY441" i="20" a="1"/>
  <c r="BY441" i="20" s="1"/>
  <c r="CC296" i="20" a="1"/>
  <c r="CC296" i="20" s="1"/>
  <c r="CH439" i="20" a="1"/>
  <c r="CH439" i="20" s="1"/>
  <c r="CG299" i="20" a="1"/>
  <c r="CG299" i="20" s="1"/>
  <c r="CL442" i="20" a="1"/>
  <c r="CL442" i="20" s="1"/>
  <c r="CB432" i="20" a="1"/>
  <c r="CB432" i="20" s="1"/>
  <c r="BX434" i="20" a="1"/>
  <c r="BX434" i="20" s="1"/>
  <c r="BZ310" i="20" a="1"/>
  <c r="BZ310" i="20" s="1"/>
  <c r="CE453" i="20" a="1"/>
  <c r="CE453" i="20" s="1"/>
  <c r="BU305" i="20" a="1"/>
  <c r="BU305" i="20" s="1"/>
  <c r="BZ448" i="20" a="1"/>
  <c r="BZ448" i="20" s="1"/>
  <c r="BZ305" i="20" a="1"/>
  <c r="BZ305" i="20" s="1"/>
  <c r="CE448" i="20" a="1"/>
  <c r="CE448" i="20" s="1"/>
  <c r="BS436" i="20" a="1"/>
  <c r="BS436" i="20" s="1"/>
  <c r="CD309" i="20" a="1"/>
  <c r="CD309" i="20" s="1"/>
  <c r="CI452" i="20" a="1"/>
  <c r="CI452" i="20" s="1"/>
  <c r="CG309" i="20" a="1"/>
  <c r="CG309" i="20" s="1"/>
  <c r="CL452" i="20" a="1"/>
  <c r="CL452" i="20" s="1"/>
  <c r="CD305" i="20" a="1"/>
  <c r="CD305" i="20" s="1"/>
  <c r="CI448" i="20" a="1"/>
  <c r="CI448" i="20" s="1"/>
  <c r="BY309" i="20" a="1"/>
  <c r="BY309" i="20" s="1"/>
  <c r="CD452" i="20" a="1"/>
  <c r="CD452" i="20" s="1"/>
  <c r="CF302" i="20" a="1"/>
  <c r="CF302" i="20" s="1"/>
  <c r="CK445" i="20" a="1"/>
  <c r="CK445" i="20" s="1"/>
  <c r="CB305" i="20" a="1"/>
  <c r="CB305" i="20" s="1"/>
  <c r="CG448" i="20" a="1"/>
  <c r="CG448" i="20" s="1"/>
  <c r="CJ302" i="20" a="1"/>
  <c r="CJ302" i="20" s="1"/>
  <c r="CO445" i="20" a="1"/>
  <c r="CO445" i="20" s="1"/>
  <c r="BT304" i="20" a="1"/>
  <c r="BT304" i="20" s="1"/>
  <c r="BY447" i="20" a="1"/>
  <c r="BY447" i="20" s="1"/>
  <c r="BX432" i="20" a="1"/>
  <c r="BX432" i="20" s="1"/>
  <c r="CC299" i="20" a="1"/>
  <c r="CC299" i="20" s="1"/>
  <c r="CH442" i="20" a="1"/>
  <c r="CH442" i="20" s="1"/>
  <c r="CE434" i="20" a="1"/>
  <c r="CE434" i="20" s="1"/>
  <c r="CF295" i="20" a="1"/>
  <c r="CF295" i="20" s="1"/>
  <c r="CK438" i="20" a="1"/>
  <c r="CK438" i="20" s="1"/>
  <c r="CD298" i="20" a="1"/>
  <c r="CD298" i="20" s="1"/>
  <c r="CI441" i="20" a="1"/>
  <c r="CI441" i="20" s="1"/>
  <c r="BS302" i="20" a="1"/>
  <c r="BS302" i="20" s="1"/>
  <c r="BX445" i="20" a="1"/>
  <c r="BX445" i="20" s="1"/>
  <c r="BY487" i="20" a="1"/>
  <c r="BY487" i="20" s="1"/>
  <c r="BW345" i="20" a="1"/>
  <c r="BW345" i="20" s="1"/>
  <c r="CB488" i="20" a="1"/>
  <c r="CB488" i="20" s="1"/>
  <c r="CG311" i="20" a="1"/>
  <c r="CG311" i="20" s="1"/>
  <c r="CL454" i="20" a="1"/>
  <c r="CL454" i="20" s="1"/>
  <c r="CH301" i="20" a="1"/>
  <c r="CH301" i="20" s="1"/>
  <c r="CM444" i="20" a="1"/>
  <c r="CM444" i="20" s="1"/>
  <c r="BW434" i="20" a="1"/>
  <c r="BW434" i="20" s="1"/>
  <c r="CI296" i="20" a="1"/>
  <c r="CI296" i="20" s="1"/>
  <c r="CN439" i="20" a="1"/>
  <c r="CN439" i="20" s="1"/>
  <c r="BZ436" i="20" a="1"/>
  <c r="BZ436" i="20" s="1"/>
  <c r="CF299" i="20" a="1"/>
  <c r="CF299" i="20" s="1"/>
  <c r="CK442" i="20" a="1"/>
  <c r="CK442" i="20" s="1"/>
  <c r="CG305" i="20" a="1"/>
  <c r="CG305" i="20" s="1"/>
  <c r="CL448" i="20" a="1"/>
  <c r="CL448" i="20" s="1"/>
  <c r="CG302" i="20" a="1"/>
  <c r="CG302" i="20" s="1"/>
  <c r="CL445" i="20" a="1"/>
  <c r="CL445" i="20" s="1"/>
  <c r="BZ307" i="20" a="1"/>
  <c r="BZ307" i="20" s="1"/>
  <c r="CE450" i="20" a="1"/>
  <c r="CE450" i="20" s="1"/>
  <c r="CJ303" i="20" a="1"/>
  <c r="CJ303" i="20" s="1"/>
  <c r="CO446" i="20" a="1"/>
  <c r="CO446" i="20" s="1"/>
  <c r="BY434" i="20" a="1"/>
  <c r="BY434" i="20" s="1"/>
  <c r="CC433" i="20" a="1"/>
  <c r="CC433" i="20" s="1"/>
  <c r="BS435" i="20" a="1"/>
  <c r="BS435" i="20" s="1"/>
  <c r="CH433" i="20" a="1"/>
  <c r="CH433" i="20" s="1"/>
  <c r="CG435" i="20" a="1"/>
  <c r="CG435" i="20" s="1"/>
  <c r="BY304" i="20" a="1"/>
  <c r="BY304" i="20" s="1"/>
  <c r="CD447" i="20" a="1"/>
  <c r="CD447" i="20" s="1"/>
  <c r="CF309" i="20" a="1"/>
  <c r="CF309" i="20" s="1"/>
  <c r="CK452" i="20" a="1"/>
  <c r="CK452" i="20" s="1"/>
  <c r="CI435" i="20" a="1"/>
  <c r="CI435" i="20" s="1"/>
  <c r="CD304" i="20" a="1"/>
  <c r="CD304" i="20" s="1"/>
  <c r="CI447" i="20" a="1"/>
  <c r="CI447" i="20" s="1"/>
  <c r="BS298" i="20" a="1"/>
  <c r="BS298" i="20" s="1"/>
  <c r="BX441" i="20" a="1"/>
  <c r="BX441" i="20" s="1"/>
  <c r="CH309" i="20" a="1"/>
  <c r="CH309" i="20" s="1"/>
  <c r="CM452" i="20" a="1"/>
  <c r="CM452" i="20" s="1"/>
  <c r="CG310" i="20" a="1"/>
  <c r="CG310" i="20" s="1"/>
  <c r="CL453" i="20" a="1"/>
  <c r="CL453" i="20" s="1"/>
  <c r="BT433" i="20" a="1"/>
  <c r="BT433" i="20" s="1"/>
  <c r="CI310" i="20" a="1"/>
  <c r="CI310" i="20" s="1"/>
  <c r="CN453" i="20" a="1"/>
  <c r="CN453" i="20" s="1"/>
  <c r="CA303" i="20" a="1"/>
  <c r="CA303" i="20" s="1"/>
  <c r="CF446" i="20" a="1"/>
  <c r="CF446" i="20" s="1"/>
  <c r="BW294" i="20" a="1"/>
  <c r="BW294" i="20" s="1"/>
  <c r="CB437" i="20" a="1"/>
  <c r="CB437" i="20" s="1"/>
  <c r="BU296" i="20" a="1"/>
  <c r="BU296" i="20" s="1"/>
  <c r="BZ439" i="20" a="1"/>
  <c r="BZ439" i="20" s="1"/>
  <c r="CH296" i="20" a="1"/>
  <c r="CH296" i="20" s="1"/>
  <c r="CM439" i="20" a="1"/>
  <c r="CM439" i="20" s="1"/>
  <c r="BS294" i="20" a="1"/>
  <c r="BS294" i="20" s="1"/>
  <c r="BX437" i="20" a="1"/>
  <c r="BX437" i="20" s="1"/>
  <c r="CH302" i="20" a="1"/>
  <c r="CH302" i="20" s="1"/>
  <c r="CM445" i="20" a="1"/>
  <c r="CM445" i="20" s="1"/>
  <c r="BT294" i="20" a="1"/>
  <c r="BT294" i="20" s="1"/>
  <c r="BY437" i="20" a="1"/>
  <c r="BY437" i="20" s="1"/>
  <c r="CF433" i="20" a="1"/>
  <c r="CF433" i="20" s="1"/>
  <c r="CB297" i="20" a="1"/>
  <c r="CB297" i="20" s="1"/>
  <c r="CG440" i="20" a="1"/>
  <c r="CG440" i="20" s="1"/>
  <c r="CE294" i="20" a="1"/>
  <c r="CE294" i="20" s="1"/>
  <c r="CJ437" i="20" a="1"/>
  <c r="CJ437" i="20" s="1"/>
  <c r="BS309" i="20" a="1"/>
  <c r="BS309" i="20" s="1"/>
  <c r="BX452" i="20" a="1"/>
  <c r="BX452" i="20" s="1"/>
  <c r="BW304" i="20" a="1"/>
  <c r="BW304" i="20" s="1"/>
  <c r="CB447" i="20" a="1"/>
  <c r="CB447" i="20" s="1"/>
  <c r="BX305" i="20" a="1"/>
  <c r="BX305" i="20" s="1"/>
  <c r="CC448" i="20" a="1"/>
  <c r="CC448" i="20" s="1"/>
  <c r="CJ294" i="20" a="1"/>
  <c r="CJ294" i="20" s="1"/>
  <c r="CO437" i="20" a="1"/>
  <c r="CO437" i="20" s="1"/>
  <c r="CE435" i="20" a="1"/>
  <c r="CE435" i="20" s="1"/>
  <c r="BX433" i="20" a="1"/>
  <c r="BX433" i="20" s="1"/>
  <c r="CG432" i="20" a="1"/>
  <c r="CG432" i="20" s="1"/>
  <c r="CG294" i="20" a="1"/>
  <c r="CG294" i="20" s="1"/>
  <c r="CL437" i="20" a="1"/>
  <c r="CL437" i="20" s="1"/>
  <c r="BU302" i="20" a="1"/>
  <c r="BU302" i="20" s="1"/>
  <c r="BZ445" i="20" a="1"/>
  <c r="BZ445" i="20" s="1"/>
  <c r="CJ435" i="20" a="1"/>
  <c r="CJ435" i="20" s="1"/>
  <c r="CF303" i="20" a="1"/>
  <c r="CF303" i="20" s="1"/>
  <c r="CK446" i="20" a="1"/>
  <c r="CK446" i="20" s="1"/>
  <c r="BX302" i="20" a="1"/>
  <c r="BX302" i="20" s="1"/>
  <c r="CC445" i="20" a="1"/>
  <c r="CC445" i="20" s="1"/>
  <c r="CC309" i="20" a="1"/>
  <c r="CC309" i="20" s="1"/>
  <c r="CH452" i="20" a="1"/>
  <c r="CH452" i="20" s="1"/>
  <c r="BZ304" i="20" a="1"/>
  <c r="BZ304" i="20" s="1"/>
  <c r="CE447" i="20" a="1"/>
  <c r="CE447" i="20" s="1"/>
  <c r="CE309" i="20" a="1"/>
  <c r="CE309" i="20" s="1"/>
  <c r="CJ452" i="20" a="1"/>
  <c r="CJ452" i="20" s="1"/>
  <c r="BZ298" i="20" a="1"/>
  <c r="BZ298" i="20" s="1"/>
  <c r="CE441" i="20" a="1"/>
  <c r="CE441" i="20" s="1"/>
  <c r="BS432" i="20" a="1"/>
  <c r="BS432" i="20" s="1"/>
  <c r="CI309" i="20" a="1"/>
  <c r="CI309" i="20" s="1"/>
  <c r="CN452" i="20" a="1"/>
  <c r="CN452" i="20" s="1"/>
  <c r="CJ298" i="20" a="1"/>
  <c r="CJ298" i="20" s="1"/>
  <c r="CO441" i="20" a="1"/>
  <c r="CO441" i="20" s="1"/>
  <c r="BV310" i="20" a="1"/>
  <c r="BV310" i="20" s="1"/>
  <c r="CA453" i="20" a="1"/>
  <c r="CA453" i="20" s="1"/>
  <c r="BY299" i="20" a="1"/>
  <c r="BY299" i="20" s="1"/>
  <c r="CD442" i="20" a="1"/>
  <c r="CD442" i="20" s="1"/>
  <c r="CC310" i="20" a="1"/>
  <c r="CC310" i="20" s="1"/>
  <c r="CH453" i="20" a="1"/>
  <c r="CH453" i="20" s="1"/>
  <c r="BY316" i="20" a="1"/>
  <c r="BY316" i="20" s="1"/>
  <c r="CE322" i="20" a="1"/>
  <c r="CE322" i="20" s="1"/>
  <c r="CB319" i="20" a="1"/>
  <c r="CB319" i="20" s="1"/>
  <c r="CA318" i="20" a="1"/>
  <c r="CA318" i="20" s="1"/>
  <c r="CC320" i="20" a="1"/>
  <c r="CC320" i="20" s="1"/>
  <c r="BZ317" i="20" a="1"/>
  <c r="BZ317" i="20" s="1"/>
  <c r="CD321" i="20" a="1"/>
  <c r="CD321" i="20" s="1"/>
  <c r="BX315" i="20" a="1"/>
  <c r="BX315" i="20" s="1"/>
  <c r="CB457" i="20" a="1"/>
  <c r="CB457" i="20" s="1"/>
  <c r="BZ455" i="20" a="1"/>
  <c r="BZ455" i="20" s="1"/>
  <c r="CD459" i="20" a="1"/>
  <c r="CD459" i="20" s="1"/>
  <c r="CE460" i="20" a="1"/>
  <c r="CE460" i="20" s="1"/>
  <c r="CC458" i="20" a="1"/>
  <c r="CC458" i="20" s="1"/>
  <c r="CA456" i="20" a="1"/>
  <c r="CA456" i="20" s="1"/>
  <c r="CH310" i="20" a="1"/>
  <c r="CH310" i="20" s="1"/>
  <c r="CM453" i="20" a="1"/>
  <c r="CM453" i="20" s="1"/>
  <c r="BX300" i="20" a="1"/>
  <c r="BX300" i="20" s="1"/>
  <c r="CC443" i="20" a="1"/>
  <c r="CC443" i="20" s="1"/>
  <c r="BU435" i="20" a="1"/>
  <c r="BU435" i="20" s="1"/>
  <c r="CB296" i="20" a="1"/>
  <c r="CB296" i="20" s="1"/>
  <c r="CG439" i="20" a="1"/>
  <c r="CG439" i="20" s="1"/>
  <c r="BX298" i="20" a="1"/>
  <c r="BX298" i="20" s="1"/>
  <c r="CC441" i="20" a="1"/>
  <c r="CC441" i="20" s="1"/>
  <c r="CG434" i="20" a="1"/>
  <c r="CG434" i="20" s="1"/>
  <c r="CA294" i="20" a="1"/>
  <c r="CA294" i="20" s="1"/>
  <c r="CF437" i="20" a="1"/>
  <c r="CF437" i="20" s="1"/>
  <c r="CE303" i="20" a="1"/>
  <c r="CE303" i="20" s="1"/>
  <c r="CJ446" i="20" a="1"/>
  <c r="CJ446" i="20" s="1"/>
  <c r="BW432" i="20" a="1"/>
  <c r="BW432" i="20" s="1"/>
  <c r="CF296" i="20" a="1"/>
  <c r="CF296" i="20" s="1"/>
  <c r="CK439" i="20" a="1"/>
  <c r="CK439" i="20" s="1"/>
  <c r="CJ309" i="20" a="1"/>
  <c r="CJ309" i="20" s="1"/>
  <c r="CO452" i="20" a="1"/>
  <c r="CO452" i="20" s="1"/>
  <c r="CE300" i="20" a="1"/>
  <c r="CE300" i="20" s="1"/>
  <c r="CJ443" i="20" a="1"/>
  <c r="CJ443" i="20" s="1"/>
  <c r="CF432" i="20" a="1"/>
  <c r="CF432" i="20" s="1"/>
  <c r="BW296" i="20" a="1"/>
  <c r="BW296" i="20" s="1"/>
  <c r="CB439" i="20" a="1"/>
  <c r="CB439" i="20" s="1"/>
  <c r="CG307" i="20" a="1"/>
  <c r="CG307" i="20" s="1"/>
  <c r="CL450" i="20" a="1"/>
  <c r="CL450" i="20" s="1"/>
  <c r="BY310" i="20" a="1"/>
  <c r="BY310" i="20" s="1"/>
  <c r="CD453" i="20" a="1"/>
  <c r="CD453" i="20" s="1"/>
  <c r="BV309" i="20" a="1"/>
  <c r="BV309" i="20" s="1"/>
  <c r="CA452" i="20" a="1"/>
  <c r="CA452" i="20" s="1"/>
  <c r="CG296" i="20" a="1"/>
  <c r="CG296" i="20" s="1"/>
  <c r="CL439" i="20" a="1"/>
  <c r="CL439" i="20" s="1"/>
  <c r="BY302" i="20" a="1"/>
  <c r="BY302" i="20" s="1"/>
  <c r="CD445" i="20" a="1"/>
  <c r="CD445" i="20" s="1"/>
  <c r="BV294" i="20" a="1"/>
  <c r="BV294" i="20" s="1"/>
  <c r="CA437" i="20" a="1"/>
  <c r="CA437" i="20" s="1"/>
  <c r="BX303" i="20" a="1"/>
  <c r="BX303" i="20" s="1"/>
  <c r="CC446" i="20" a="1"/>
  <c r="CC446" i="20" s="1"/>
  <c r="CJ304" i="20" a="1"/>
  <c r="CJ304" i="20" s="1"/>
  <c r="CO447" i="20" a="1"/>
  <c r="CO447" i="20" s="1"/>
  <c r="CG436" i="20" a="1"/>
  <c r="CG436" i="20" s="1"/>
  <c r="CB298" i="20" a="1"/>
  <c r="CB298" i="20" s="1"/>
  <c r="CG441" i="20" a="1"/>
  <c r="CG441" i="20" s="1"/>
  <c r="BS310" i="20" a="1"/>
  <c r="BS310" i="20" s="1"/>
  <c r="BX453" i="20" a="1"/>
  <c r="BX453" i="20" s="1"/>
  <c r="BW305" i="20" a="1"/>
  <c r="BW305" i="20" s="1"/>
  <c r="CB448" i="20" a="1"/>
  <c r="CB448" i="20" s="1"/>
  <c r="BV432" i="20" a="1"/>
  <c r="BV432" i="20" s="1"/>
  <c r="BY305" i="20" a="1"/>
  <c r="BY305" i="20" s="1"/>
  <c r="CD448" i="20" a="1"/>
  <c r="CD448" i="20" s="1"/>
  <c r="CB299" i="20" a="1"/>
  <c r="CB299" i="20" s="1"/>
  <c r="CG442" i="20" a="1"/>
  <c r="CG442" i="20" s="1"/>
  <c r="CI302" i="20" a="1"/>
  <c r="CI302" i="20" s="1"/>
  <c r="CN445" i="20" a="1"/>
  <c r="CN445" i="20" s="1"/>
  <c r="CJ300" i="20" a="1"/>
  <c r="CJ300" i="20" s="1"/>
  <c r="CO443" i="20" a="1"/>
  <c r="CO443" i="20" s="1"/>
  <c r="CD299" i="20" a="1"/>
  <c r="CD299" i="20" s="1"/>
  <c r="CI442" i="20" a="1"/>
  <c r="CI442" i="20" s="1"/>
  <c r="CJ432" i="20" a="1"/>
  <c r="CJ432" i="20" s="1"/>
  <c r="CI299" i="20" a="1"/>
  <c r="CI299" i="20" s="1"/>
  <c r="CN442" i="20" a="1"/>
  <c r="CN442" i="20" s="1"/>
  <c r="CB300" i="20" a="1"/>
  <c r="CB300" i="20" s="1"/>
  <c r="CG443" i="20" a="1"/>
  <c r="CG443" i="20" s="1"/>
  <c r="CA436" i="20" a="1"/>
  <c r="CA436" i="20" s="1"/>
  <c r="CE298" i="20" a="1"/>
  <c r="CE298" i="20" s="1"/>
  <c r="CJ441" i="20" a="1"/>
  <c r="CJ441" i="20" s="1"/>
  <c r="BU301" i="20" a="1"/>
  <c r="BU301" i="20" s="1"/>
  <c r="BZ444" i="20" a="1"/>
  <c r="BZ444" i="20" s="1"/>
  <c r="CF310" i="20" a="1"/>
  <c r="CF310" i="20" s="1"/>
  <c r="CK453" i="20" a="1"/>
  <c r="CK453" i="20" s="1"/>
  <c r="BU294" i="20" a="1"/>
  <c r="BU294" i="20" s="1"/>
  <c r="BZ437" i="20" a="1"/>
  <c r="BZ437" i="20" s="1"/>
  <c r="CD435" i="20" a="1"/>
  <c r="CD435" i="20" s="1"/>
  <c r="CB433" i="20" a="1"/>
  <c r="CB433" i="20" s="1"/>
  <c r="CF436" i="20" a="1"/>
  <c r="CF436" i="20" s="1"/>
  <c r="CI434" i="20" a="1"/>
  <c r="CI434" i="20" s="1"/>
  <c r="CD296" i="20" a="1"/>
  <c r="CD296" i="20" s="1"/>
  <c r="CI439" i="20" a="1"/>
  <c r="CI439" i="20" s="1"/>
  <c r="BX296" i="20" a="1"/>
  <c r="BX296" i="20" s="1"/>
  <c r="CC439" i="20" a="1"/>
  <c r="CC439" i="20" s="1"/>
  <c r="BY308" i="20" a="1"/>
  <c r="BY308" i="20" s="1"/>
  <c r="CD451" i="20" a="1"/>
  <c r="CD451" i="20" s="1"/>
  <c r="BT299" i="20" a="1"/>
  <c r="BT299" i="20" s="1"/>
  <c r="BY442" i="20" a="1"/>
  <c r="BY442" i="20" s="1"/>
  <c r="CG298" i="20" a="1"/>
  <c r="CG298" i="20" s="1"/>
  <c r="CL441" i="20" a="1"/>
  <c r="CL441" i="20" s="1"/>
  <c r="BV305" i="20" a="1"/>
  <c r="BV305" i="20" s="1"/>
  <c r="CA448" i="20" a="1"/>
  <c r="CA448" i="20" s="1"/>
  <c r="BT305" i="20" a="1"/>
  <c r="BT305" i="20" s="1"/>
  <c r="BY448" i="20" a="1"/>
  <c r="BY448" i="20" s="1"/>
  <c r="CE433" i="20" a="1"/>
  <c r="CE433" i="20" s="1"/>
  <c r="BS304" i="20" a="1"/>
  <c r="BS304" i="20" s="1"/>
  <c r="BX447" i="20" a="1"/>
  <c r="BX447" i="20" s="1"/>
  <c r="BU434" i="20" a="1"/>
  <c r="BU434" i="20" s="1"/>
  <c r="BT309" i="20" a="1"/>
  <c r="BT309" i="20" s="1"/>
  <c r="BY452" i="20" a="1"/>
  <c r="BY452" i="20" s="1"/>
  <c r="CJ296" i="20" a="1"/>
  <c r="CJ296" i="20" s="1"/>
  <c r="CO439" i="20" a="1"/>
  <c r="CO439" i="20" s="1"/>
  <c r="CJ308" i="20" a="1"/>
  <c r="CJ308" i="20" s="1"/>
  <c r="CO451" i="20" a="1"/>
  <c r="CO451" i="20" s="1"/>
  <c r="CI298" i="20" a="1"/>
  <c r="CI298" i="20" s="1"/>
  <c r="CN441" i="20" a="1"/>
  <c r="CN441" i="20" s="1"/>
  <c r="CH434" i="20" a="1"/>
  <c r="CH434" i="20" s="1"/>
  <c r="CA309" i="20" a="1"/>
  <c r="CA309" i="20" s="1"/>
  <c r="CF452" i="20" a="1"/>
  <c r="CF452" i="20" s="1"/>
  <c r="CH304" i="20" a="1"/>
  <c r="CH304" i="20" s="1"/>
  <c r="CM447" i="20" a="1"/>
  <c r="CM447" i="20" s="1"/>
  <c r="CL312" i="20" a="1"/>
  <c r="CL312" i="20" s="1"/>
  <c r="CM313" i="20" a="1"/>
  <c r="CM313" i="20" s="1"/>
  <c r="CN314" i="20" a="1"/>
  <c r="CN314" i="20" s="1"/>
  <c r="CO315" i="20" a="1"/>
  <c r="CO315" i="20" s="1"/>
  <c r="BU304" i="20" a="1"/>
  <c r="BU304" i="20" s="1"/>
  <c r="BZ447" i="20" a="1"/>
  <c r="BZ447" i="20" s="1"/>
  <c r="BS305" i="20" a="1"/>
  <c r="BS305" i="20" s="1"/>
  <c r="BX448" i="20" a="1"/>
  <c r="BX448" i="20" s="1"/>
  <c r="CJ299" i="20" a="1"/>
  <c r="CJ299" i="20" s="1"/>
  <c r="CO442" i="20" a="1"/>
  <c r="CO442" i="20" s="1"/>
  <c r="CD436" i="20" a="1"/>
  <c r="CD436" i="20" s="1"/>
  <c r="BX485" i="20" a="1"/>
  <c r="BX485" i="20" s="1"/>
  <c r="CB309" i="20" a="1"/>
  <c r="CB309" i="20" s="1"/>
  <c r="CG452" i="20" a="1"/>
  <c r="CG452" i="20" s="1"/>
  <c r="CC295" i="20" a="1"/>
  <c r="CC295" i="20" s="1"/>
  <c r="CH438" i="20" a="1"/>
  <c r="CH438" i="20" s="1"/>
  <c r="CA305" i="20" a="1"/>
  <c r="CA305" i="20" s="1"/>
  <c r="CF448" i="20" a="1"/>
  <c r="CF448" i="20" s="1"/>
  <c r="BY300" i="20" a="1"/>
  <c r="BY300" i="20" s="1"/>
  <c r="CD443" i="20" a="1"/>
  <c r="CD443" i="20" s="1"/>
  <c r="CF305" i="20" a="1"/>
  <c r="CF305" i="20" s="1"/>
  <c r="CK448" i="20" a="1"/>
  <c r="CK448" i="20" s="1"/>
  <c r="CG433" i="20" a="1"/>
  <c r="CG433" i="20" s="1"/>
  <c r="BS299" i="20" a="1"/>
  <c r="BS299" i="20" s="1"/>
  <c r="BX442" i="20" a="1"/>
  <c r="BX442" i="20" s="1"/>
  <c r="CH305" i="20" a="1"/>
  <c r="CH305" i="20" s="1"/>
  <c r="CM448" i="20" a="1"/>
  <c r="CM448" i="20" s="1"/>
  <c r="CF294" i="20" a="1"/>
  <c r="CF294" i="20" s="1"/>
  <c r="CK437" i="20" a="1"/>
  <c r="CK437" i="20" s="1"/>
  <c r="BX295" i="20" a="1"/>
  <c r="BX295" i="20" s="1"/>
  <c r="CC438" i="20" a="1"/>
  <c r="CC438" i="20" s="1"/>
  <c r="CI307" i="20" a="1"/>
  <c r="CI307" i="20" s="1"/>
  <c r="CN450" i="20" a="1"/>
  <c r="CN450" i="20" s="1"/>
  <c r="BW303" i="20" a="1"/>
  <c r="BW303" i="20" s="1"/>
  <c r="CB446" i="20" a="1"/>
  <c r="CB446" i="20" s="1"/>
  <c r="BV435" i="20" a="1"/>
  <c r="BV435" i="20" s="1"/>
  <c r="CA301" i="20" a="1"/>
  <c r="CA301" i="20" s="1"/>
  <c r="CF444" i="20" a="1"/>
  <c r="CF444" i="20" s="1"/>
  <c r="CA302" i="20" a="1"/>
  <c r="CA302" i="20" s="1"/>
  <c r="CF445" i="20" a="1"/>
  <c r="CF445" i="20" s="1"/>
  <c r="BX309" i="20" a="1"/>
  <c r="BX309" i="20" s="1"/>
  <c r="CC452" i="20" a="1"/>
  <c r="CC452" i="20" s="1"/>
  <c r="CA304" i="20" a="1"/>
  <c r="CA304" i="20" s="1"/>
  <c r="CF447" i="20" a="1"/>
  <c r="CF447" i="20" s="1"/>
  <c r="BW309" i="20" a="1"/>
  <c r="BW309" i="20" s="1"/>
  <c r="CB452" i="20" a="1"/>
  <c r="CB452" i="20" s="1"/>
  <c r="CC312" i="20" a="1"/>
  <c r="CC312" i="20" s="1"/>
  <c r="CE314" i="20" a="1"/>
  <c r="CE314" i="20" s="1"/>
  <c r="CL321" i="20" a="1"/>
  <c r="CL321" i="20" s="1"/>
  <c r="CG316" i="20" a="1"/>
  <c r="CG316" i="20" s="1"/>
  <c r="CF315" i="20" a="1"/>
  <c r="CF315" i="20" s="1"/>
  <c r="CI318" i="20" a="1"/>
  <c r="CI318" i="20" s="1"/>
  <c r="CD313" i="20" a="1"/>
  <c r="CD313" i="20" s="1"/>
  <c r="CH317" i="20" a="1"/>
  <c r="CH317" i="20" s="1"/>
  <c r="CJ319" i="20" a="1"/>
  <c r="CJ319" i="20" s="1"/>
  <c r="CK320" i="20" a="1"/>
  <c r="CK320" i="20" s="1"/>
  <c r="CM322" i="20" a="1"/>
  <c r="CM322" i="20" s="1"/>
  <c r="CJ457" i="20" a="1"/>
  <c r="CJ457" i="20" s="1"/>
  <c r="CH455" i="20" a="1"/>
  <c r="CH455" i="20" s="1"/>
  <c r="CI456" i="20" a="1"/>
  <c r="CI456" i="20" s="1"/>
  <c r="CM460" i="20" a="1"/>
  <c r="CM460" i="20" s="1"/>
  <c r="CK458" i="20" a="1"/>
  <c r="CK458" i="20" s="1"/>
  <c r="CL459" i="20" a="1"/>
  <c r="CL459" i="20" s="1"/>
  <c r="CC298" i="20" a="1"/>
  <c r="CC298" i="20" s="1"/>
  <c r="CH441" i="20" a="1"/>
  <c r="CH441" i="20" s="1"/>
  <c r="CH299" i="20" a="1"/>
  <c r="CH299" i="20" s="1"/>
  <c r="CM442" i="20" a="1"/>
  <c r="CM442" i="20" s="1"/>
  <c r="CD432" i="20" a="1"/>
  <c r="CD432" i="20" s="1"/>
  <c r="CE432" i="20" a="1"/>
  <c r="CE432" i="20" s="1"/>
  <c r="BW298" i="20" a="1"/>
  <c r="BW298" i="20" s="1"/>
  <c r="CB441" i="20" a="1"/>
  <c r="CB441" i="20" s="1"/>
  <c r="CA296" i="20" a="1"/>
  <c r="CA296" i="20" s="1"/>
  <c r="CF439" i="20" a="1"/>
  <c r="CF439" i="20" s="1"/>
  <c r="BZ433" i="20" a="1"/>
  <c r="BZ433" i="20" s="1"/>
  <c r="CJ310" i="20" a="1"/>
  <c r="CJ310" i="20" s="1"/>
  <c r="CO453" i="20" a="1"/>
  <c r="CO453" i="20" s="1"/>
  <c r="BS433" i="20" a="1"/>
  <c r="BS433" i="20" s="1"/>
  <c r="CB436" i="20" a="1"/>
  <c r="CB436" i="20" s="1"/>
  <c r="BZ309" i="20" a="1"/>
  <c r="BZ309" i="20" s="1"/>
  <c r="CE452" i="20" a="1"/>
  <c r="CE452" i="20" s="1"/>
  <c r="CD317" i="20" a="1"/>
  <c r="CD317" i="20" s="1"/>
  <c r="CG320" i="20" a="1"/>
  <c r="CG320" i="20" s="1"/>
  <c r="CB315" i="20" a="1"/>
  <c r="CB315" i="20" s="1"/>
  <c r="BY312" i="20" a="1"/>
  <c r="BY312" i="20" s="1"/>
  <c r="BZ313" i="20" a="1"/>
  <c r="BZ313" i="20" s="1"/>
  <c r="CI322" i="20" a="1"/>
  <c r="CI322" i="20" s="1"/>
  <c r="CC316" i="20" a="1"/>
  <c r="CC316" i="20" s="1"/>
  <c r="CH321" i="20" a="1"/>
  <c r="CH321" i="20" s="1"/>
  <c r="CA314" i="20" a="1"/>
  <c r="CA314" i="20" s="1"/>
  <c r="CF319" i="20" a="1"/>
  <c r="CF319" i="20" s="1"/>
  <c r="CE318" i="20" a="1"/>
  <c r="CE318" i="20" s="1"/>
  <c r="CD455" i="20" a="1"/>
  <c r="CD455" i="20" s="1"/>
  <c r="CG458" i="20" a="1"/>
  <c r="CG458" i="20" s="1"/>
  <c r="CH459" i="20" a="1"/>
  <c r="CH459" i="20" s="1"/>
  <c r="CI460" i="20" a="1"/>
  <c r="CI460" i="20" s="1"/>
  <c r="CE456" i="20" a="1"/>
  <c r="CE456" i="20" s="1"/>
  <c r="CF457" i="20" a="1"/>
  <c r="CF457" i="20" s="1"/>
  <c r="BK298" i="20" a="1"/>
  <c r="BK298" i="20" s="1"/>
  <c r="BP441" i="20" a="1"/>
  <c r="BP441" i="20" s="1"/>
  <c r="BQ435" i="20" a="1"/>
  <c r="BQ435" i="20" s="1"/>
  <c r="BP303" i="20" a="1"/>
  <c r="BP303" i="20" s="1"/>
  <c r="BU446" i="20" a="1"/>
  <c r="BU446" i="20" s="1"/>
  <c r="BL435" i="20" a="1"/>
  <c r="BL435" i="20" s="1"/>
  <c r="BI298" i="20" a="1"/>
  <c r="BI298" i="20" s="1"/>
  <c r="BN441" i="20" a="1"/>
  <c r="BN441" i="20" s="1"/>
  <c r="BK435" i="20" a="1"/>
  <c r="BK435" i="20" s="1"/>
  <c r="BM302" i="20" a="1"/>
  <c r="BM302" i="20" s="1"/>
  <c r="BR445" i="20" a="1"/>
  <c r="BR445" i="20" s="1"/>
  <c r="BM298" i="20" a="1"/>
  <c r="BM298" i="20" s="1"/>
  <c r="BR441" i="20" a="1"/>
  <c r="BR441" i="20" s="1"/>
  <c r="BJ433" i="20" a="1"/>
  <c r="BJ433" i="20" s="1"/>
  <c r="BL299" i="20" a="1"/>
  <c r="BL299" i="20" s="1"/>
  <c r="BQ442" i="20" a="1"/>
  <c r="BQ442" i="20" s="1"/>
  <c r="BM299" i="20" a="1"/>
  <c r="BM299" i="20" s="1"/>
  <c r="BR442" i="20" a="1"/>
  <c r="BR442" i="20" s="1"/>
  <c r="BR304" i="20" a="1"/>
  <c r="BR304" i="20" s="1"/>
  <c r="BW447" i="20" a="1"/>
  <c r="BW447" i="20" s="1"/>
  <c r="BE135" i="25"/>
  <c r="BT344" i="20" a="1"/>
  <c r="BT344" i="20" s="1"/>
  <c r="BK294" i="20" a="1"/>
  <c r="BK294" i="20" s="1"/>
  <c r="BP437" i="20" a="1"/>
  <c r="BP437" i="20" s="1"/>
  <c r="BR302" i="20" a="1"/>
  <c r="BR302" i="20" s="1"/>
  <c r="BW445" i="20" a="1"/>
  <c r="BW445" i="20" s="1"/>
  <c r="BR299" i="20" a="1"/>
  <c r="BR299" i="20" s="1"/>
  <c r="BW442" i="20" a="1"/>
  <c r="BW442" i="20" s="1"/>
  <c r="BN432" i="20" a="1"/>
  <c r="BN432" i="20" s="1"/>
  <c r="BO302" i="20" a="1"/>
  <c r="BO302" i="20" s="1"/>
  <c r="BT445" i="20" a="1"/>
  <c r="BT445" i="20" s="1"/>
  <c r="BP296" i="20" a="1"/>
  <c r="BP296" i="20" s="1"/>
  <c r="BU439" i="20" a="1"/>
  <c r="BU439" i="20" s="1"/>
  <c r="BN298" i="20" a="1"/>
  <c r="BN298" i="20" s="1"/>
  <c r="BS441" i="20" a="1"/>
  <c r="BS441" i="20" s="1"/>
  <c r="BK433" i="20" a="1"/>
  <c r="BK433" i="20" s="1"/>
  <c r="BP299" i="20" a="1"/>
  <c r="BP299" i="20" s="1"/>
  <c r="BU442" i="20" a="1"/>
  <c r="BU442" i="20" s="1"/>
  <c r="BN296" i="20" a="1"/>
  <c r="BN296" i="20" s="1"/>
  <c r="BS439" i="20" a="1"/>
  <c r="BS439" i="20" s="1"/>
  <c r="BN301" i="20" a="1"/>
  <c r="BN301" i="20" s="1"/>
  <c r="BS444" i="20" a="1"/>
  <c r="BS444" i="20" s="1"/>
  <c r="BL433" i="20" a="1"/>
  <c r="BL433" i="20" s="1"/>
  <c r="BK432" i="20" a="1"/>
  <c r="BK432" i="20" s="1"/>
  <c r="BJ294" i="20" a="1"/>
  <c r="BJ294" i="20" s="1"/>
  <c r="BO437" i="20" a="1"/>
  <c r="BO437" i="20" s="1"/>
  <c r="BJ432" i="20" a="1"/>
  <c r="BJ432" i="20" s="1"/>
  <c r="BL296" i="20" a="1"/>
  <c r="BL296" i="20" s="1"/>
  <c r="BQ439" i="20" a="1"/>
  <c r="BQ439" i="20" s="1"/>
  <c r="BK296" i="20" a="1"/>
  <c r="BK296" i="20" s="1"/>
  <c r="BP439" i="20" a="1"/>
  <c r="BP439" i="20" s="1"/>
  <c r="BR297" i="20" a="1"/>
  <c r="BR297" i="20" s="1"/>
  <c r="BW440" i="20" a="1"/>
  <c r="BW440" i="20" s="1"/>
  <c r="BN294" i="20" a="1"/>
  <c r="BN294" i="20" s="1"/>
  <c r="BS437" i="20" a="1"/>
  <c r="BS437" i="20" s="1"/>
  <c r="BR434" i="20" a="1"/>
  <c r="BR434" i="20" s="1"/>
  <c r="BR436" i="20" a="1"/>
  <c r="BR436" i="20" s="1"/>
  <c r="BP435" i="20" a="1"/>
  <c r="BP435" i="20" s="1"/>
  <c r="BK300" i="20" a="1"/>
  <c r="BK300" i="20" s="1"/>
  <c r="BP443" i="20" a="1"/>
  <c r="BP443" i="20" s="1"/>
  <c r="BR435" i="20" a="1"/>
  <c r="BR435" i="20" s="1"/>
  <c r="BO299" i="20" a="1"/>
  <c r="BO299" i="20" s="1"/>
  <c r="BT442" i="20" a="1"/>
  <c r="BT442" i="20" s="1"/>
  <c r="BU312" i="20" a="1"/>
  <c r="BU312" i="20" s="1"/>
  <c r="BV313" i="20" a="1"/>
  <c r="BV313" i="20" s="1"/>
  <c r="BW314" i="20" a="1"/>
  <c r="BW314" i="20" s="1"/>
  <c r="BO305" i="20" a="1"/>
  <c r="BO305" i="20" s="1"/>
  <c r="BT448" i="20" a="1"/>
  <c r="BT448" i="20" s="1"/>
  <c r="BJ296" i="20" a="1"/>
  <c r="BJ296" i="20" s="1"/>
  <c r="BO439" i="20" a="1"/>
  <c r="BO439" i="20" s="1"/>
  <c r="BO294" i="20" a="1"/>
  <c r="BO294" i="20" s="1"/>
  <c r="BT437" i="20" a="1"/>
  <c r="BT437" i="20" s="1"/>
  <c r="BL303" i="20" a="1"/>
  <c r="BL303" i="20" s="1"/>
  <c r="BQ446" i="20" a="1"/>
  <c r="BQ446" i="20" s="1"/>
  <c r="BH434" i="20" a="1"/>
  <c r="BH434" i="20" s="1"/>
  <c r="BN302" i="20" a="1"/>
  <c r="BN302" i="20" s="1"/>
  <c r="BS445" i="20" a="1"/>
  <c r="BS445" i="20" s="1"/>
  <c r="BL298" i="20" a="1"/>
  <c r="BL298" i="20" s="1"/>
  <c r="BQ441" i="20" a="1"/>
  <c r="BQ441" i="20" s="1"/>
  <c r="BR296" i="20" a="1"/>
  <c r="BR296" i="20" s="1"/>
  <c r="BW439" i="20" a="1"/>
  <c r="BW439" i="20" s="1"/>
  <c r="BP434" i="20" a="1"/>
  <c r="BP434" i="20" s="1"/>
  <c r="BM304" i="20" a="1"/>
  <c r="BM304" i="20" s="1"/>
  <c r="BR447" i="20" a="1"/>
  <c r="BR447" i="20" s="1"/>
  <c r="BP432" i="20" a="1"/>
  <c r="BP432" i="20" s="1"/>
  <c r="BN299" i="20" a="1"/>
  <c r="BN299" i="20" s="1"/>
  <c r="BS442" i="20" a="1"/>
  <c r="BS442" i="20" s="1"/>
  <c r="BM303" i="20" a="1"/>
  <c r="BM303" i="20" s="1"/>
  <c r="BR446" i="20" a="1"/>
  <c r="BR446" i="20" s="1"/>
  <c r="BQ434" i="20" a="1"/>
  <c r="BQ434" i="20" s="1"/>
  <c r="BI434" i="20" a="1"/>
  <c r="BI434" i="20" s="1"/>
  <c r="BQ300" i="20" a="1"/>
  <c r="BQ300" i="20" s="1"/>
  <c r="BV443" i="20" a="1"/>
  <c r="BV443" i="20" s="1"/>
  <c r="BQ433" i="20" a="1"/>
  <c r="BQ433" i="20" s="1"/>
  <c r="BM436" i="20" a="1"/>
  <c r="BM436" i="20" s="1"/>
  <c r="BQ305" i="20" a="1"/>
  <c r="BQ305" i="20" s="1"/>
  <c r="BV448" i="20" a="1"/>
  <c r="BV448" i="20" s="1"/>
  <c r="BM433" i="20" a="1"/>
  <c r="BM433" i="20" s="1"/>
  <c r="BM296" i="20" a="1"/>
  <c r="BM296" i="20" s="1"/>
  <c r="BR439" i="20" a="1"/>
  <c r="BR439" i="20" s="1"/>
  <c r="BH296" i="20" a="1"/>
  <c r="BH296" i="20" s="1"/>
  <c r="BM439" i="20" a="1"/>
  <c r="BM439" i="20" s="1"/>
  <c r="BP298" i="20" a="1"/>
  <c r="BP298" i="20" s="1"/>
  <c r="BU441" i="20" a="1"/>
  <c r="BU441" i="20" s="1"/>
  <c r="BJ297" i="20" a="1"/>
  <c r="BJ297" i="20" s="1"/>
  <c r="BO440" i="20" a="1"/>
  <c r="BO440" i="20" s="1"/>
  <c r="BN433" i="20" a="1"/>
  <c r="BN433" i="20" s="1"/>
  <c r="BP294" i="20" a="1"/>
  <c r="BP294" i="20" s="1"/>
  <c r="BU437" i="20" a="1"/>
  <c r="BU437" i="20" s="1"/>
  <c r="BQ297" i="20" a="1"/>
  <c r="BQ297" i="20" s="1"/>
  <c r="BV440" i="20" a="1"/>
  <c r="BV440" i="20" s="1"/>
  <c r="BN436" i="20" a="1"/>
  <c r="BN436" i="20" s="1"/>
  <c r="BO300" i="20" a="1"/>
  <c r="BO300" i="20" s="1"/>
  <c r="BT443" i="20" a="1"/>
  <c r="BT443" i="20" s="1"/>
  <c r="BK434" i="20" a="1"/>
  <c r="BK434" i="20" s="1"/>
  <c r="BQ303" i="20" a="1"/>
  <c r="BQ303" i="20" s="1"/>
  <c r="BV446" i="20" a="1"/>
  <c r="BV446" i="20" s="1"/>
  <c r="BQ299" i="20" a="1"/>
  <c r="BQ299" i="20" s="1"/>
  <c r="BV442" i="20" a="1"/>
  <c r="BV442" i="20" s="1"/>
  <c r="BL302" i="20" a="1"/>
  <c r="BL302" i="20" s="1"/>
  <c r="BQ445" i="20" a="1"/>
  <c r="BQ445" i="20" s="1"/>
  <c r="BR305" i="20" a="1"/>
  <c r="BR305" i="20" s="1"/>
  <c r="BW448" i="20" a="1"/>
  <c r="BW448" i="20" s="1"/>
  <c r="BN304" i="20" a="1"/>
  <c r="BN304" i="20" s="1"/>
  <c r="BS447" i="20" a="1"/>
  <c r="BS447" i="20" s="1"/>
  <c r="BJ435" i="20" a="1"/>
  <c r="BJ435" i="20" s="1"/>
  <c r="BF142" i="25"/>
  <c r="BG142" i="25" s="1"/>
  <c r="BH142" i="25" s="1"/>
  <c r="BN337" i="20" a="1"/>
  <c r="BN337" i="20" s="1"/>
  <c r="BN357" i="20" s="1"/>
  <c r="BS480" i="20" a="1"/>
  <c r="BS480" i="20" s="1"/>
  <c r="BS495" i="20" s="1"/>
  <c r="BH294" i="20" a="1"/>
  <c r="BH294" i="20" s="1"/>
  <c r="BM437" i="20" a="1"/>
  <c r="BM437" i="20" s="1"/>
  <c r="BL432" i="20" a="1"/>
  <c r="BL432" i="20" s="1"/>
  <c r="BH432" i="20" a="1"/>
  <c r="BH432" i="20" s="1"/>
  <c r="BK302" i="20" a="1"/>
  <c r="BK302" i="20" s="1"/>
  <c r="BP445" i="20" a="1"/>
  <c r="BP445" i="20" s="1"/>
  <c r="BQ436" i="20" a="1"/>
  <c r="BQ436" i="20" s="1"/>
  <c r="BM432" i="20" a="1"/>
  <c r="BM432" i="20" s="1"/>
  <c r="BI436" i="20" a="1"/>
  <c r="BI436" i="20" s="1"/>
  <c r="BO432" i="20" a="1"/>
  <c r="BO432" i="20" s="1"/>
  <c r="BO296" i="20" a="1"/>
  <c r="BO296" i="20" s="1"/>
  <c r="BT439" i="20" a="1"/>
  <c r="BT439" i="20" s="1"/>
  <c r="BN303" i="20" a="1"/>
  <c r="BN303" i="20" s="1"/>
  <c r="BS446" i="20" a="1"/>
  <c r="BS446" i="20" s="1"/>
  <c r="BP300" i="20" a="1"/>
  <c r="BP300" i="20" s="1"/>
  <c r="BU443" i="20" a="1"/>
  <c r="BU443" i="20" s="1"/>
  <c r="BP302" i="20" a="1"/>
  <c r="BP302" i="20" s="1"/>
  <c r="BU445" i="20" a="1"/>
  <c r="BU445" i="20" s="1"/>
  <c r="BQ296" i="20" a="1"/>
  <c r="BQ296" i="20" s="1"/>
  <c r="BV439" i="20" a="1"/>
  <c r="BV439" i="20" s="1"/>
  <c r="BO436" i="20" a="1"/>
  <c r="BO436" i="20" s="1"/>
  <c r="BI296" i="20" a="1"/>
  <c r="BI296" i="20" s="1"/>
  <c r="BN439" i="20" a="1"/>
  <c r="BN439" i="20" s="1"/>
  <c r="BO304" i="20" a="1"/>
  <c r="BO304" i="20" s="1"/>
  <c r="BT447" i="20" a="1"/>
  <c r="BT447" i="20" s="1"/>
  <c r="BP304" i="20" a="1"/>
  <c r="BP304" i="20" s="1"/>
  <c r="BU447" i="20" a="1"/>
  <c r="BU447" i="20" s="1"/>
  <c r="BQ304" i="20" a="1"/>
  <c r="BQ304" i="20" s="1"/>
  <c r="BV447" i="20" a="1"/>
  <c r="BV447" i="20" s="1"/>
  <c r="BK436" i="20" a="1"/>
  <c r="BK436" i="20" s="1"/>
  <c r="BI299" i="20" a="1"/>
  <c r="BI299" i="20" s="1"/>
  <c r="BN442" i="20" a="1"/>
  <c r="BN442" i="20" s="1"/>
  <c r="BH299" i="20" a="1"/>
  <c r="BH299" i="20" s="1"/>
  <c r="BM442" i="20" a="1"/>
  <c r="BM442" i="20" s="1"/>
  <c r="BO433" i="20" a="1"/>
  <c r="BO433" i="20" s="1"/>
  <c r="BP433" i="20" a="1"/>
  <c r="BP433" i="20" s="1"/>
  <c r="BP305" i="20" a="1"/>
  <c r="BP305" i="20" s="1"/>
  <c r="BU448" i="20" a="1"/>
  <c r="BU448" i="20" s="1"/>
  <c r="BN305" i="20" a="1"/>
  <c r="BN305" i="20" s="1"/>
  <c r="BS448" i="20" a="1"/>
  <c r="BS448" i="20" s="1"/>
  <c r="BQ301" i="20" a="1"/>
  <c r="BQ301" i="20" s="1"/>
  <c r="BV444" i="20" a="1"/>
  <c r="BV444" i="20" s="1"/>
  <c r="BI300" i="20" a="1"/>
  <c r="BI300" i="20" s="1"/>
  <c r="BN443" i="20" a="1"/>
  <c r="BN443" i="20" s="1"/>
  <c r="BI433" i="20" a="1"/>
  <c r="BI433" i="20" s="1"/>
  <c r="BH433" i="20" a="1"/>
  <c r="BH433" i="20" s="1"/>
  <c r="BK299" i="20" a="1"/>
  <c r="BK299" i="20" s="1"/>
  <c r="BP442" i="20" a="1"/>
  <c r="BP442" i="20" s="1"/>
  <c r="BN214" i="20" a="1"/>
  <c r="BN214" i="20" s="1"/>
  <c r="BN223" i="20" s="1"/>
  <c r="BP214" i="20" a="1"/>
  <c r="BP214" i="20" s="1"/>
  <c r="BP223" i="20" s="1"/>
  <c r="BM214" i="20" a="1"/>
  <c r="BM214" i="20" s="1"/>
  <c r="BM223" i="20" s="1"/>
  <c r="BT214" i="20" a="1"/>
  <c r="BT214" i="20" s="1"/>
  <c r="BT223" i="20" s="1"/>
  <c r="BO214" i="20" a="1"/>
  <c r="BO214" i="20" s="1"/>
  <c r="BO223" i="20" s="1"/>
  <c r="BW214" i="20" a="1"/>
  <c r="BW214" i="20" s="1"/>
  <c r="BW223" i="20" s="1"/>
  <c r="BR214" i="20" a="1"/>
  <c r="BR214" i="20" s="1"/>
  <c r="BR223" i="20" s="1"/>
  <c r="BV214" i="20" a="1"/>
  <c r="BV214" i="20" s="1"/>
  <c r="BV223" i="20" s="1"/>
  <c r="BS214" i="20" a="1"/>
  <c r="BS214" i="20" s="1"/>
  <c r="BS223" i="20" s="1"/>
  <c r="BQ214" i="20" a="1"/>
  <c r="BQ214" i="20" s="1"/>
  <c r="BQ223" i="20" s="1"/>
  <c r="BU214" i="20" a="1"/>
  <c r="BU214" i="20" s="1"/>
  <c r="BU223" i="20" s="1"/>
  <c r="BQ339" i="20" a="1"/>
  <c r="BQ339" i="20" s="1"/>
  <c r="BV482" i="20" a="1"/>
  <c r="BV482" i="20" s="1"/>
  <c r="BI294" i="20" a="1"/>
  <c r="BI294" i="20" s="1"/>
  <c r="BN437" i="20" a="1"/>
  <c r="BN437" i="20" s="1"/>
  <c r="BL297" i="20" a="1"/>
  <c r="BL297" i="20" s="1"/>
  <c r="BQ440" i="20" a="1"/>
  <c r="BQ440" i="20" s="1"/>
  <c r="BM294" i="20" a="1"/>
  <c r="BM294" i="20" s="1"/>
  <c r="BR437" i="20" a="1"/>
  <c r="BR437" i="20" s="1"/>
  <c r="BO434" i="20" a="1"/>
  <c r="BO434" i="20" s="1"/>
  <c r="BL434" i="20" a="1"/>
  <c r="BL434" i="20" s="1"/>
  <c r="BQ298" i="20" a="1"/>
  <c r="BQ298" i="20" s="1"/>
  <c r="BV441" i="20" a="1"/>
  <c r="BV441" i="20" s="1"/>
  <c r="BR298" i="20" a="1"/>
  <c r="BR298" i="20" s="1"/>
  <c r="BW441" i="20" a="1"/>
  <c r="BW441" i="20" s="1"/>
  <c r="BM435" i="20" a="1"/>
  <c r="BM435" i="20" s="1"/>
  <c r="BQ302" i="20" a="1"/>
  <c r="BQ302" i="20" s="1"/>
  <c r="BV445" i="20" a="1"/>
  <c r="BV445" i="20" s="1"/>
  <c r="BR303" i="20" a="1"/>
  <c r="BR303" i="20" s="1"/>
  <c r="BW446" i="20" a="1"/>
  <c r="BW446" i="20" s="1"/>
  <c r="BJ299" i="20" a="1"/>
  <c r="BJ299" i="20" s="1"/>
  <c r="BO442" i="20" a="1"/>
  <c r="BO442" i="20" s="1"/>
  <c r="BK297" i="20" a="1"/>
  <c r="BK297" i="20" s="1"/>
  <c r="BP440" i="20" a="1"/>
  <c r="BP440" i="20" s="1"/>
  <c r="BM434" i="20" a="1"/>
  <c r="BM434" i="20" s="1"/>
  <c r="BF141" i="25"/>
  <c r="BG141" i="25" s="1"/>
  <c r="BH141" i="25" s="1"/>
  <c r="BO338" i="20" a="1"/>
  <c r="BO338" i="20" s="1"/>
  <c r="BT481" i="20" a="1"/>
  <c r="BT481" i="20" s="1"/>
  <c r="BF137" i="25"/>
  <c r="BG137" i="25" s="1"/>
  <c r="BH137" i="25" s="1"/>
  <c r="BS342" i="20" a="1"/>
  <c r="BS342" i="20" s="1"/>
  <c r="CM64" i="25"/>
  <c r="CM165" i="20" s="1"/>
  <c r="F86" i="25"/>
  <c r="AV64" i="25"/>
  <c r="AV165" i="20" s="1"/>
  <c r="G93" i="25"/>
  <c r="F77" i="25"/>
  <c r="BI64" i="25"/>
  <c r="BI165" i="20" s="1"/>
  <c r="BO64" i="25"/>
  <c r="BO165" i="20" s="1"/>
  <c r="BD64" i="25"/>
  <c r="BD165" i="20" s="1"/>
  <c r="BZ64" i="25"/>
  <c r="BZ165" i="20" s="1"/>
  <c r="CH64" i="25"/>
  <c r="CH165" i="20" s="1"/>
  <c r="BL64" i="25"/>
  <c r="BL165" i="20" s="1"/>
  <c r="BF64" i="25"/>
  <c r="BF165" i="20" s="1"/>
  <c r="AY64" i="25"/>
  <c r="AY165" i="20" s="1"/>
  <c r="AL64" i="25"/>
  <c r="AL165" i="20" s="1"/>
  <c r="AU64" i="25"/>
  <c r="AU165" i="20" s="1"/>
  <c r="AP64" i="25"/>
  <c r="AP165" i="20" s="1"/>
  <c r="BT64" i="25"/>
  <c r="BT165" i="20" s="1"/>
  <c r="BA214" i="20" a="1"/>
  <c r="BA214" i="20" s="1"/>
  <c r="BA223" i="20" s="1"/>
  <c r="AN64" i="25"/>
  <c r="AN165" i="20" s="1"/>
  <c r="BW64" i="25"/>
  <c r="BW165" i="20" s="1"/>
  <c r="BQ64" i="25"/>
  <c r="BQ165" i="20" s="1"/>
  <c r="CC64" i="25"/>
  <c r="CC165" i="20" s="1"/>
  <c r="CF64" i="25"/>
  <c r="CF165" i="20" s="1"/>
  <c r="G89" i="25"/>
  <c r="G94" i="25"/>
  <c r="AQ64" i="25"/>
  <c r="AQ165" i="20" s="1"/>
  <c r="BX64" i="25"/>
  <c r="BX165" i="20" s="1"/>
  <c r="BB214" i="20" a="1"/>
  <c r="BB214" i="20" s="1"/>
  <c r="BB223" i="20" s="1"/>
  <c r="H80" i="25"/>
  <c r="BU64" i="25"/>
  <c r="BU165" i="20" s="1"/>
  <c r="CL64" i="25"/>
  <c r="CL165" i="20" s="1"/>
  <c r="G83" i="25"/>
  <c r="AM214" i="20" a="1"/>
  <c r="AM214" i="20" s="1"/>
  <c r="AM223" i="20" s="1"/>
  <c r="M165" i="20"/>
  <c r="AT214" i="20" a="1"/>
  <c r="AT214" i="20" s="1"/>
  <c r="AT223" i="20" s="1"/>
  <c r="AR64" i="25"/>
  <c r="AR165" i="20" s="1"/>
  <c r="H88" i="25"/>
  <c r="G81" i="25"/>
  <c r="BB64" i="25"/>
  <c r="BB165" i="20" s="1"/>
  <c r="CA64" i="25"/>
  <c r="CA165" i="20" s="1"/>
  <c r="BM64" i="25"/>
  <c r="BM165" i="20" s="1"/>
  <c r="CI64" i="25"/>
  <c r="CI165" i="20" s="1"/>
  <c r="G78" i="25"/>
  <c r="G85" i="25"/>
  <c r="G76" i="25"/>
  <c r="G91" i="25"/>
  <c r="G84" i="25"/>
  <c r="G87" i="25"/>
  <c r="G92" i="25"/>
  <c r="H74" i="25"/>
  <c r="BA64" i="25"/>
  <c r="BA165" i="20" s="1"/>
  <c r="BE432" i="20" a="1"/>
  <c r="BE432" i="20" s="1"/>
  <c r="BC432" i="20" a="1"/>
  <c r="BC432" i="20" s="1"/>
  <c r="V311" i="20" a="1"/>
  <c r="V311" i="20" s="1"/>
  <c r="AA454" i="20" a="1"/>
  <c r="AA454" i="20" s="1"/>
  <c r="BE434" i="20" a="1"/>
  <c r="BE434" i="20" s="1"/>
  <c r="BF295" i="20" a="1"/>
  <c r="BF295" i="20" s="1"/>
  <c r="BK438" i="20" a="1"/>
  <c r="BK438" i="20" s="1"/>
  <c r="F72" i="25"/>
  <c r="BE214" i="20" a="1"/>
  <c r="BE214" i="20" s="1"/>
  <c r="BE223" i="20" s="1"/>
  <c r="BL214" i="20" a="1"/>
  <c r="BL214" i="20" s="1"/>
  <c r="BL223" i="20" s="1"/>
  <c r="AY214" i="20" a="1"/>
  <c r="AY214" i="20" s="1"/>
  <c r="AY223" i="20" s="1"/>
  <c r="BJ214" i="20" a="1"/>
  <c r="BJ214" i="20" s="1"/>
  <c r="BJ223" i="20" s="1"/>
  <c r="BF434" i="20" a="1"/>
  <c r="BF434" i="20" s="1"/>
  <c r="BG214" i="20" a="1"/>
  <c r="BG214" i="20" s="1"/>
  <c r="BG223" i="20" s="1"/>
  <c r="BJ64" i="25"/>
  <c r="BJ165" i="20" s="1"/>
  <c r="CE64" i="25"/>
  <c r="CE165" i="20" s="1"/>
  <c r="AM64" i="25"/>
  <c r="AM165" i="20" s="1"/>
  <c r="CG64" i="25"/>
  <c r="CG165" i="20" s="1"/>
  <c r="BP64" i="25"/>
  <c r="BP165" i="20" s="1"/>
  <c r="CB64" i="25"/>
  <c r="CB165" i="20" s="1"/>
  <c r="CO64" i="25"/>
  <c r="CO165" i="20" s="1"/>
  <c r="BK437" i="20" a="1"/>
  <c r="BK437" i="20" s="1"/>
  <c r="BF294" i="20" a="1"/>
  <c r="BF294" i="20" s="1"/>
  <c r="F69" i="25"/>
  <c r="BG434" i="20" a="1"/>
  <c r="BG434" i="20" s="1"/>
  <c r="BK439" i="20" a="1"/>
  <c r="BK439" i="20" s="1"/>
  <c r="BF296" i="20" a="1"/>
  <c r="BF296" i="20" s="1"/>
  <c r="BE296" i="20" a="1"/>
  <c r="BE296" i="20" s="1"/>
  <c r="BJ439" i="20" a="1"/>
  <c r="BJ439" i="20" s="1"/>
  <c r="G90" i="25"/>
  <c r="BK214" i="20" a="1"/>
  <c r="BK214" i="20" s="1"/>
  <c r="BK223" i="20" s="1"/>
  <c r="BC214" i="20" a="1"/>
  <c r="BC214" i="20" s="1"/>
  <c r="BC223" i="20" s="1"/>
  <c r="AR214" i="20" a="1"/>
  <c r="AR214" i="20" s="1"/>
  <c r="AR223" i="20" s="1"/>
  <c r="BJ437" i="20" a="1"/>
  <c r="BJ437" i="20" s="1"/>
  <c r="BE294" i="20" a="1"/>
  <c r="BE294" i="20" s="1"/>
  <c r="AL214" i="20" a="1"/>
  <c r="AL214" i="20" s="1"/>
  <c r="AL223" i="20" s="1"/>
  <c r="BY64" i="25"/>
  <c r="BY165" i="20" s="1"/>
  <c r="AZ64" i="25"/>
  <c r="AZ165" i="20" s="1"/>
  <c r="CK64" i="25"/>
  <c r="CK165" i="20" s="1"/>
  <c r="BN64" i="25"/>
  <c r="BN165" i="20" s="1"/>
  <c r="BF432" i="20" a="1"/>
  <c r="BF432" i="20" s="1"/>
  <c r="BE295" i="20" a="1"/>
  <c r="BE295" i="20" s="1"/>
  <c r="BJ438" i="20" a="1"/>
  <c r="BJ438" i="20" s="1"/>
  <c r="H75" i="25"/>
  <c r="AU214" i="20" a="1"/>
  <c r="AU214" i="20" s="1"/>
  <c r="AU223" i="20" s="1"/>
  <c r="BH214" i="20" a="1"/>
  <c r="BH214" i="20" s="1"/>
  <c r="BH223" i="20" s="1"/>
  <c r="AN214" i="20" a="1"/>
  <c r="AN214" i="20" s="1"/>
  <c r="AN223" i="20" s="1"/>
  <c r="BG432" i="20" a="1"/>
  <c r="BG432" i="20" s="1"/>
  <c r="BG435" i="20" a="1"/>
  <c r="BG435" i="20" s="1"/>
  <c r="Z315" i="20" a="1"/>
  <c r="Z315" i="20" s="1"/>
  <c r="X313" i="20" a="1"/>
  <c r="X313" i="20" s="1"/>
  <c r="AE320" i="20" a="1"/>
  <c r="AE320" i="20" s="1"/>
  <c r="Y314" i="20" a="1"/>
  <c r="Y314" i="20" s="1"/>
  <c r="AC456" i="20" a="1"/>
  <c r="AC456" i="20" s="1"/>
  <c r="AC318" i="20" a="1"/>
  <c r="AC318" i="20" s="1"/>
  <c r="AD319" i="20" a="1"/>
  <c r="AD319" i="20" s="1"/>
  <c r="AD457" i="20" a="1"/>
  <c r="AD457" i="20" s="1"/>
  <c r="AG322" i="20" a="1"/>
  <c r="AG322" i="20" s="1"/>
  <c r="AG460" i="20" a="1"/>
  <c r="AG460" i="20" s="1"/>
  <c r="AB317" i="20" a="1"/>
  <c r="AB317" i="20" s="1"/>
  <c r="W312" i="20" a="1"/>
  <c r="W312" i="20" s="1"/>
  <c r="AF321" i="20" a="1"/>
  <c r="AF321" i="20" s="1"/>
  <c r="AF459" i="20" a="1"/>
  <c r="AF459" i="20" s="1"/>
  <c r="AA316" i="20" a="1"/>
  <c r="AA316" i="20" s="1"/>
  <c r="AE458" i="20" a="1"/>
  <c r="AE458" i="20" s="1"/>
  <c r="AB455" i="20" a="1"/>
  <c r="AB455" i="20" s="1"/>
  <c r="G73" i="25"/>
  <c r="G96" i="25"/>
  <c r="F95" i="25"/>
  <c r="BF214" i="20" a="1"/>
  <c r="BF214" i="20" s="1"/>
  <c r="BF223" i="20" s="1"/>
  <c r="BI214" i="20" a="1"/>
  <c r="BI214" i="20" s="1"/>
  <c r="BI223" i="20" s="1"/>
  <c r="AP214" i="20" a="1"/>
  <c r="AP214" i="20" s="1"/>
  <c r="AP223" i="20" s="1"/>
  <c r="F68" i="25"/>
  <c r="BE433" i="20" a="1"/>
  <c r="BE433" i="20" s="1"/>
  <c r="G82" i="25"/>
  <c r="AW214" i="20" a="1"/>
  <c r="AW214" i="20" s="1"/>
  <c r="AW223" i="20" s="1"/>
  <c r="AZ214" i="20" a="1"/>
  <c r="AZ214" i="20" s="1"/>
  <c r="AZ223" i="20" s="1"/>
  <c r="AX214" i="20" a="1"/>
  <c r="AX214" i="20" s="1"/>
  <c r="AX223" i="20" s="1"/>
  <c r="BV64" i="25"/>
  <c r="BV165" i="20" s="1"/>
  <c r="BF433" i="20" a="1"/>
  <c r="BF433" i="20" s="1"/>
  <c r="BG298" i="20" a="1"/>
  <c r="BG298" i="20" s="1"/>
  <c r="BL441" i="20" a="1"/>
  <c r="BL441" i="20" s="1"/>
  <c r="BL439" i="20" a="1"/>
  <c r="BL439" i="20" s="1"/>
  <c r="BG296" i="20" a="1"/>
  <c r="BG296" i="20" s="1"/>
  <c r="BK440" i="20" a="1"/>
  <c r="BK440" i="20" s="1"/>
  <c r="BF297" i="20" a="1"/>
  <c r="BF297" i="20" s="1"/>
  <c r="BD433" i="20" a="1"/>
  <c r="BD433" i="20" s="1"/>
  <c r="F79" i="25"/>
  <c r="BD214" i="20" a="1"/>
  <c r="BD214" i="20" s="1"/>
  <c r="BD223" i="20" s="1"/>
  <c r="BG64" i="25"/>
  <c r="BG165" i="20" s="1"/>
  <c r="CJ64" i="25"/>
  <c r="CJ165" i="20" s="1"/>
  <c r="AW64" i="25"/>
  <c r="AW165" i="20" s="1"/>
  <c r="CN64" i="25"/>
  <c r="CN165" i="20" s="1"/>
  <c r="BE64" i="25"/>
  <c r="BE165" i="20" s="1"/>
  <c r="BR64" i="25"/>
  <c r="BR165" i="20" s="1"/>
  <c r="AX64" i="25"/>
  <c r="AX165" i="20" s="1"/>
  <c r="AO64" i="25"/>
  <c r="AO165" i="20" s="1"/>
  <c r="AS64" i="25"/>
  <c r="AS165" i="20" s="1"/>
  <c r="BC64" i="25"/>
  <c r="BC165" i="20" s="1"/>
  <c r="BH64" i="25"/>
  <c r="BH165" i="20" s="1"/>
  <c r="BK64" i="25"/>
  <c r="BK165" i="20" s="1"/>
  <c r="BS64" i="25"/>
  <c r="BS165" i="20" s="1"/>
  <c r="AT64" i="25"/>
  <c r="AT165" i="20" s="1"/>
  <c r="BH437" i="20" a="1"/>
  <c r="BH437" i="20" s="1"/>
  <c r="BC294" i="20" a="1"/>
  <c r="BC294" i="20" s="1"/>
  <c r="BD432" i="20" a="1"/>
  <c r="BD432" i="20" s="1"/>
  <c r="BL437" i="20" a="1"/>
  <c r="BL437" i="20" s="1"/>
  <c r="BG294" i="20" a="1"/>
  <c r="BG294" i="20" s="1"/>
  <c r="BF435" i="20" a="1"/>
  <c r="BF435" i="20" s="1"/>
  <c r="BG436" i="20" a="1"/>
  <c r="BG436" i="20" s="1"/>
  <c r="BG297" i="20" a="1"/>
  <c r="BG297" i="20" s="1"/>
  <c r="BL440" i="20" a="1"/>
  <c r="BL440" i="20" s="1"/>
  <c r="BG433" i="20" a="1"/>
  <c r="BG433" i="20" s="1"/>
  <c r="AO214" i="20" a="1"/>
  <c r="AO214" i="20" s="1"/>
  <c r="AO223" i="20" s="1"/>
  <c r="AS214" i="20" a="1"/>
  <c r="AS214" i="20" s="1"/>
  <c r="AS223" i="20" s="1"/>
  <c r="AQ214" i="20" a="1"/>
  <c r="AQ214" i="20" s="1"/>
  <c r="AQ223" i="20" s="1"/>
  <c r="AV214" i="20" a="1"/>
  <c r="AV214" i="20" s="1"/>
  <c r="AV223" i="20" s="1"/>
  <c r="BU311" i="20" l="1" a="1"/>
  <c r="BU311" i="20" s="1"/>
  <c r="BT449" i="20" a="1"/>
  <c r="BT449" i="20" s="1"/>
  <c r="BJ301" i="20" a="1"/>
  <c r="BJ301" i="20" s="1"/>
  <c r="BR294" i="20" a="1"/>
  <c r="BR294" i="20" s="1"/>
  <c r="CJ322" i="20" a="1"/>
  <c r="CJ322" i="20" s="1"/>
  <c r="CM438" i="20" a="1"/>
  <c r="CM438" i="20" s="1"/>
  <c r="CB440" i="20" a="1"/>
  <c r="CB440" i="20" s="1"/>
  <c r="CI311" i="20" a="1"/>
  <c r="CI311" i="20" s="1"/>
  <c r="BR444" i="20" a="1"/>
  <c r="BR444" i="20" s="1"/>
  <c r="BY301" i="20" a="1"/>
  <c r="BY301" i="20" s="1"/>
  <c r="CG457" i="20" a="1"/>
  <c r="CG457" i="20" s="1"/>
  <c r="CB453" i="20" a="1"/>
  <c r="CB453" i="20" s="1"/>
  <c r="CD449" i="20" a="1"/>
  <c r="CD449" i="20" s="1"/>
  <c r="CJ448" i="20" a="1"/>
  <c r="CJ448" i="20" s="1"/>
  <c r="CF456" i="20" a="1"/>
  <c r="CF456" i="20" s="1"/>
  <c r="CJ444" i="20" a="1"/>
  <c r="CJ444" i="20" s="1"/>
  <c r="CJ460" i="20" a="1"/>
  <c r="CJ460" i="20" s="1"/>
  <c r="BW451" i="20" a="1"/>
  <c r="BW451" i="20" s="1"/>
  <c r="CB450" i="20" a="1"/>
  <c r="CB450" i="20" s="1"/>
  <c r="CI459" i="20" a="1"/>
  <c r="CI459" i="20" s="1"/>
  <c r="CF318" i="20" a="1"/>
  <c r="CF318" i="20" s="1"/>
  <c r="CN449" i="20" a="1"/>
  <c r="CN449" i="20" s="1"/>
  <c r="CN438" i="20" a="1"/>
  <c r="CN438" i="20" s="1"/>
  <c r="CG319" i="20" a="1"/>
  <c r="CG319" i="20" s="1"/>
  <c r="BM438" i="20" a="1"/>
  <c r="BM438" i="20" s="1"/>
  <c r="CD316" i="20" a="1"/>
  <c r="CD316" i="20" s="1"/>
  <c r="CL444" i="20" a="1"/>
  <c r="CL444" i="20" s="1"/>
  <c r="CE317" i="20" a="1"/>
  <c r="CE317" i="20" s="1"/>
  <c r="CB314" i="20" a="1"/>
  <c r="CB314" i="20" s="1"/>
  <c r="CM449" i="20" a="1"/>
  <c r="CM449" i="20" s="1"/>
  <c r="BZ312" i="20" a="1"/>
  <c r="BZ312" i="20" s="1"/>
  <c r="BZ311" i="20" a="1"/>
  <c r="BZ311" i="20" s="1"/>
  <c r="CE440" i="20" a="1"/>
  <c r="CE440" i="20" s="1"/>
  <c r="CI450" i="20" a="1"/>
  <c r="CI450" i="20" s="1"/>
  <c r="CB442" i="20" a="1"/>
  <c r="CB442" i="20" s="1"/>
  <c r="CH458" i="20" a="1"/>
  <c r="CH458" i="20" s="1"/>
  <c r="CC315" i="20" a="1"/>
  <c r="CC315" i="20" s="1"/>
  <c r="CF311" i="20" a="1"/>
  <c r="CF311" i="20" s="1"/>
  <c r="CE455" i="20" a="1"/>
  <c r="CE455" i="20" s="1"/>
  <c r="BS301" i="20" a="1"/>
  <c r="BS301" i="20" s="1"/>
  <c r="CI438" i="20" a="1"/>
  <c r="CI438" i="20" s="1"/>
  <c r="CK450" i="20" a="1"/>
  <c r="CK450" i="20" s="1"/>
  <c r="BI295" i="20" a="1"/>
  <c r="BI295" i="20" s="1"/>
  <c r="CA313" i="20" a="1"/>
  <c r="CA313" i="20" s="1"/>
  <c r="CI321" i="20" a="1"/>
  <c r="CI321" i="20" s="1"/>
  <c r="CG450" i="20" a="1"/>
  <c r="CG450" i="20" s="1"/>
  <c r="CG303" i="20" a="1"/>
  <c r="CG303" i="20" s="1"/>
  <c r="BQ307" i="20" a="1"/>
  <c r="BQ307" i="20" s="1"/>
  <c r="CK449" i="20" a="1"/>
  <c r="CK449" i="20" s="1"/>
  <c r="CD454" i="20" a="1"/>
  <c r="CD454" i="20" s="1"/>
  <c r="CE307" i="20" a="1"/>
  <c r="CE307" i="20" s="1"/>
  <c r="BW306" i="20" a="1"/>
  <c r="BW306" i="20" s="1"/>
  <c r="CM440" i="20" a="1"/>
  <c r="CM440" i="20" s="1"/>
  <c r="CH316" i="20" a="1"/>
  <c r="CH316" i="20" s="1"/>
  <c r="BX451" i="20" a="1"/>
  <c r="BX451" i="20" s="1"/>
  <c r="BX306" i="20" a="1"/>
  <c r="BX306" i="20" s="1"/>
  <c r="CC437" i="20" a="1"/>
  <c r="CC437" i="20" s="1"/>
  <c r="CK314" i="20" a="1"/>
  <c r="CK314" i="20" s="1"/>
  <c r="CF455" i="20" a="1"/>
  <c r="CF455" i="20" s="1"/>
  <c r="BL438" i="20" a="1"/>
  <c r="BL438" i="20" s="1"/>
  <c r="BV449" i="20" a="1"/>
  <c r="BV449" i="20" s="1"/>
  <c r="CL458" i="20" a="1"/>
  <c r="CL458" i="20" s="1"/>
  <c r="CH457" i="20" a="1"/>
  <c r="CH457" i="20" s="1"/>
  <c r="CI455" i="20" a="1"/>
  <c r="CI455" i="20" s="1"/>
  <c r="CJ456" i="20" a="1"/>
  <c r="CJ456" i="20" s="1"/>
  <c r="CL320" i="20" a="1"/>
  <c r="CL320" i="20" s="1"/>
  <c r="CC444" i="20" a="1"/>
  <c r="CC444" i="20" s="1"/>
  <c r="CA310" i="20" a="1"/>
  <c r="CA310" i="20" s="1"/>
  <c r="BN297" i="20" a="1"/>
  <c r="BN297" i="20" s="1"/>
  <c r="BT306" i="20" a="1"/>
  <c r="BT306" i="20" s="1"/>
  <c r="CC308" i="20" a="1"/>
  <c r="CC308" i="20" s="1"/>
  <c r="CK312" i="20" a="1"/>
  <c r="CK312" i="20" s="1"/>
  <c r="CJ458" i="20" a="1"/>
  <c r="CJ458" i="20" s="1"/>
  <c r="CC301" i="20" a="1"/>
  <c r="CC301" i="20" s="1"/>
  <c r="CK457" i="20" a="1"/>
  <c r="CK457" i="20" s="1"/>
  <c r="BW311" i="20" a="1"/>
  <c r="BW311" i="20" s="1"/>
  <c r="CK322" i="20" a="1"/>
  <c r="CK322" i="20" s="1"/>
  <c r="BU310" i="20" a="1"/>
  <c r="BU310" i="20" s="1"/>
  <c r="CD300" i="20" a="1"/>
  <c r="CD300" i="20" s="1"/>
  <c r="CJ311" i="20" a="1"/>
  <c r="CJ311" i="20" s="1"/>
  <c r="CE437" i="20" a="1"/>
  <c r="CE437" i="20" s="1"/>
  <c r="CK460" i="20" a="1"/>
  <c r="CK460" i="20" s="1"/>
  <c r="CK321" i="20" a="1"/>
  <c r="CK321" i="20" s="1"/>
  <c r="BZ308" i="20" a="1"/>
  <c r="BZ308" i="20" s="1"/>
  <c r="CE444" i="20" a="1"/>
  <c r="CE444" i="20" s="1"/>
  <c r="CD314" i="20" a="1"/>
  <c r="CD314" i="20" s="1"/>
  <c r="BZ300" i="20" a="1"/>
  <c r="BZ300" i="20" s="1"/>
  <c r="CG317" i="20" a="1"/>
  <c r="CG317" i="20" s="1"/>
  <c r="CJ454" i="20" a="1"/>
  <c r="CJ454" i="20" s="1"/>
  <c r="CC313" i="20" a="1"/>
  <c r="CC313" i="20" s="1"/>
  <c r="CB312" i="20" a="1"/>
  <c r="CB312" i="20" s="1"/>
  <c r="CN448" i="20" a="1"/>
  <c r="CN448" i="20" s="1"/>
  <c r="BO303" i="20" a="1"/>
  <c r="BO303" i="20" s="1"/>
  <c r="CO316" i="20" a="1"/>
  <c r="CO316" i="20" s="1"/>
  <c r="CG455" i="20" a="1"/>
  <c r="CG455" i="20" s="1"/>
  <c r="CI457" i="20" a="1"/>
  <c r="CI457" i="20" s="1"/>
  <c r="CD308" i="20" a="1"/>
  <c r="CD308" i="20" s="1"/>
  <c r="CA440" i="20" a="1"/>
  <c r="CA440" i="20" s="1"/>
  <c r="CJ321" i="20" a="1"/>
  <c r="CJ321" i="20" s="1"/>
  <c r="BZ295" i="20" a="1"/>
  <c r="BZ295" i="20" s="1"/>
  <c r="CI449" i="20" a="1"/>
  <c r="CI449" i="20" s="1"/>
  <c r="CA311" i="20" a="1"/>
  <c r="CA311" i="20" s="1"/>
  <c r="CA450" i="20" a="1"/>
  <c r="CA450" i="20" s="1"/>
  <c r="CN440" i="20" a="1"/>
  <c r="CN440" i="20" s="1"/>
  <c r="BH297" i="20" a="1"/>
  <c r="BH297" i="20" s="1"/>
  <c r="CE313" i="20" a="1"/>
  <c r="CE313" i="20" s="1"/>
  <c r="CG456" i="20" a="1"/>
  <c r="CG456" i="20" s="1"/>
  <c r="CB313" i="20" a="1"/>
  <c r="CB313" i="20" s="1"/>
  <c r="CM459" i="20" a="1"/>
  <c r="CM459" i="20" s="1"/>
  <c r="CD312" i="20" a="1"/>
  <c r="CD312" i="20" s="1"/>
  <c r="CI458" i="20" a="1"/>
  <c r="CI458" i="20" s="1"/>
  <c r="CF438" i="20" a="1"/>
  <c r="CF438" i="20" s="1"/>
  <c r="CM321" i="20" a="1"/>
  <c r="CM321" i="20" s="1"/>
  <c r="CO449" i="20" a="1"/>
  <c r="CO449" i="20" s="1"/>
  <c r="CH319" i="20" a="1"/>
  <c r="CH319" i="20" s="1"/>
  <c r="CI317" i="20" a="1"/>
  <c r="CI317" i="20" s="1"/>
  <c r="CH446" i="20" a="1"/>
  <c r="CH446" i="20" s="1"/>
  <c r="CG308" i="20" a="1"/>
  <c r="CG308" i="20" s="1"/>
  <c r="CA312" i="20" a="1"/>
  <c r="CA312" i="20" s="1"/>
  <c r="CJ318" i="20" a="1"/>
  <c r="CJ318" i="20" s="1"/>
  <c r="CF317" i="20" a="1"/>
  <c r="CF317" i="20" s="1"/>
  <c r="CG315" i="20" a="1"/>
  <c r="CG315" i="20" s="1"/>
  <c r="BY446" i="20" a="1"/>
  <c r="BY446" i="20" s="1"/>
  <c r="CD315" i="20" a="1"/>
  <c r="CD315" i="20" s="1"/>
  <c r="CK319" i="20" a="1"/>
  <c r="CK319" i="20" s="1"/>
  <c r="CI320" i="20" a="1"/>
  <c r="CI320" i="20" s="1"/>
  <c r="CH303" i="20" a="1"/>
  <c r="CH303" i="20" s="1"/>
  <c r="CN322" i="20" a="1"/>
  <c r="CN322" i="20" s="1"/>
  <c r="CJ459" i="20" a="1"/>
  <c r="CJ459" i="20" s="1"/>
  <c r="CC314" i="20" a="1"/>
  <c r="CC314" i="20" s="1"/>
  <c r="CN444" i="20" a="1"/>
  <c r="CN444" i="20" s="1"/>
  <c r="CE316" i="20" a="1"/>
  <c r="CE316" i="20" s="1"/>
  <c r="CN460" i="20" a="1"/>
  <c r="CN460" i="20" s="1"/>
  <c r="BU307" i="20" a="1"/>
  <c r="BU307" i="20" s="1"/>
  <c r="CL460" i="20" a="1"/>
  <c r="CL460" i="20" s="1"/>
  <c r="CI319" i="20" a="1"/>
  <c r="CI319" i="20" s="1"/>
  <c r="CL313" i="20" a="1"/>
  <c r="CL313" i="20" s="1"/>
  <c r="CJ301" i="20" a="1"/>
  <c r="CJ301" i="20" s="1"/>
  <c r="CF440" i="20" a="1"/>
  <c r="CF440" i="20" s="1"/>
  <c r="CA451" i="20" a="1"/>
  <c r="CA451" i="20" s="1"/>
  <c r="CJ320" i="20" a="1"/>
  <c r="CJ320" i="20" s="1"/>
  <c r="BV437" i="20" a="1"/>
  <c r="BV437" i="20" s="1"/>
  <c r="CH318" i="20" a="1"/>
  <c r="CH318" i="20" s="1"/>
  <c r="CO450" i="20" a="1"/>
  <c r="CO450" i="20" s="1"/>
  <c r="BQ437" i="20" a="1"/>
  <c r="BQ437" i="20" s="1"/>
  <c r="CE315" i="20" a="1"/>
  <c r="CE315" i="20" s="1"/>
  <c r="BW444" i="20" a="1"/>
  <c r="BW444" i="20" s="1"/>
  <c r="CH456" i="20" a="1"/>
  <c r="CH456" i="20" s="1"/>
  <c r="CL322" i="20" a="1"/>
  <c r="CL322" i="20" s="1"/>
  <c r="CF450" i="20" a="1"/>
  <c r="CF450" i="20" s="1"/>
  <c r="BZ441" i="20" a="1"/>
  <c r="BZ441" i="20" s="1"/>
  <c r="CK459" i="20" a="1"/>
  <c r="CK459" i="20" s="1"/>
  <c r="CN315" i="20" a="1"/>
  <c r="CN315" i="20" s="1"/>
  <c r="BT438" i="20" a="1"/>
  <c r="BT438" i="20" s="1"/>
  <c r="BR300" i="20" a="1"/>
  <c r="BR300" i="20" s="1"/>
  <c r="BQ444" i="20" a="1"/>
  <c r="BQ444" i="20" s="1"/>
  <c r="BO438" i="20" a="1"/>
  <c r="BO438" i="20" s="1"/>
  <c r="CO455" i="20" a="1"/>
  <c r="CO455" i="20" s="1"/>
  <c r="BY438" i="20" a="1"/>
  <c r="BY438" i="20" s="1"/>
  <c r="BS297" i="20" a="1"/>
  <c r="BS297" i="20" s="1"/>
  <c r="CD438" i="20" a="1"/>
  <c r="CD438" i="20" s="1"/>
  <c r="BV438" i="20" a="1"/>
  <c r="BV438" i="20" s="1"/>
  <c r="CK443" i="20" a="1"/>
  <c r="CK443" i="20" s="1"/>
  <c r="BV451" i="20" a="1"/>
  <c r="BV451" i="20" s="1"/>
  <c r="BY439" i="20" a="1"/>
  <c r="BY439" i="20" s="1"/>
  <c r="CL438" i="20" a="1"/>
  <c r="CL438" i="20" s="1"/>
  <c r="BL300" i="20" a="1"/>
  <c r="BL300" i="20" s="1"/>
  <c r="CI300" i="20" a="1"/>
  <c r="CI300" i="20" s="1"/>
  <c r="CM450" i="20" a="1"/>
  <c r="CM450" i="20" s="1"/>
  <c r="CC450" i="20" a="1"/>
  <c r="CC450" i="20" s="1"/>
  <c r="CO448" i="20" a="1"/>
  <c r="CO448" i="20" s="1"/>
  <c r="CA438" i="20" a="1"/>
  <c r="CA438" i="20" s="1"/>
  <c r="BW438" i="20" a="1"/>
  <c r="BW438" i="20" s="1"/>
  <c r="BT444" i="20" a="1"/>
  <c r="BT444" i="20" s="1"/>
  <c r="BO441" i="20" a="1"/>
  <c r="BO441" i="20" s="1"/>
  <c r="BU449" i="20" a="1"/>
  <c r="BU449" i="20" s="1"/>
  <c r="CD457" i="20" a="1"/>
  <c r="CD457" i="20" s="1"/>
  <c r="BX313" i="20" a="1"/>
  <c r="BX313" i="20" s="1"/>
  <c r="CK451" i="20" a="1"/>
  <c r="CK451" i="20" s="1"/>
  <c r="BS295" i="20" a="1"/>
  <c r="BS295" i="20" s="1"/>
  <c r="CE458" i="20" a="1"/>
  <c r="CE458" i="20" s="1"/>
  <c r="BW450" i="20" a="1"/>
  <c r="BW450" i="20" s="1"/>
  <c r="BR443" i="20" a="1"/>
  <c r="BR443" i="20" s="1"/>
  <c r="BS307" i="20" a="1"/>
  <c r="BS307" i="20" s="1"/>
  <c r="CC307" i="20" a="1"/>
  <c r="CC307" i="20" s="1"/>
  <c r="BW312" i="20" a="1"/>
  <c r="BW312" i="20" s="1"/>
  <c r="CC453" i="20" a="1"/>
  <c r="CC453" i="20" s="1"/>
  <c r="BK295" i="20" a="1"/>
  <c r="BK295" i="20" s="1"/>
  <c r="BP307" i="20" a="1"/>
  <c r="BP307" i="20" s="1"/>
  <c r="CK317" i="20" a="1"/>
  <c r="CK317" i="20" s="1"/>
  <c r="CJ316" i="20" a="1"/>
  <c r="CJ316" i="20" s="1"/>
  <c r="BU308" i="20" a="1"/>
  <c r="BU308" i="20" s="1"/>
  <c r="CD450" i="20" a="1"/>
  <c r="CD450" i="20" s="1"/>
  <c r="CG438" i="20" a="1"/>
  <c r="CG438" i="20" s="1"/>
  <c r="CO320" i="20" a="1"/>
  <c r="CO320" i="20" s="1"/>
  <c r="BS296" i="20" a="1"/>
  <c r="BS296" i="20" s="1"/>
  <c r="BU444" i="20" a="1"/>
  <c r="BU444" i="20" s="1"/>
  <c r="CL440" i="20" a="1"/>
  <c r="CL440" i="20" s="1"/>
  <c r="CN316" i="20" a="1"/>
  <c r="CN316" i="20" s="1"/>
  <c r="BS443" i="20" a="1"/>
  <c r="BS443" i="20" s="1"/>
  <c r="BY450" i="20" a="1"/>
  <c r="BY450" i="20" s="1"/>
  <c r="CJ312" i="20" a="1"/>
  <c r="CJ312" i="20" s="1"/>
  <c r="CJ449" i="20" a="1"/>
  <c r="CJ449" i="20" s="1"/>
  <c r="CM315" i="20" a="1"/>
  <c r="CM315" i="20" s="1"/>
  <c r="CH449" i="20" a="1"/>
  <c r="CH449" i="20" s="1"/>
  <c r="CO317" i="20" a="1"/>
  <c r="CO317" i="20" s="1"/>
  <c r="BW452" i="20" a="1"/>
  <c r="BW452" i="20" s="1"/>
  <c r="CL314" i="20" a="1"/>
  <c r="CL314" i="20" s="1"/>
  <c r="CO456" i="20" a="1"/>
  <c r="CO456" i="20" s="1"/>
  <c r="CN455" i="20" a="1"/>
  <c r="CN455" i="20" s="1"/>
  <c r="CL449" i="20" a="1"/>
  <c r="CL449" i="20" s="1"/>
  <c r="CM316" i="20" a="1"/>
  <c r="CM316" i="20" s="1"/>
  <c r="CD440" i="20" a="1"/>
  <c r="CD440" i="20" s="1"/>
  <c r="CO318" i="20" a="1"/>
  <c r="CO318" i="20" s="1"/>
  <c r="CG454" i="20" a="1"/>
  <c r="CG454" i="20" s="1"/>
  <c r="CN317" i="20" a="1"/>
  <c r="CN317" i="20" s="1"/>
  <c r="CA441" i="20" a="1"/>
  <c r="CA441" i="20" s="1"/>
  <c r="CL315" i="20" a="1"/>
  <c r="CL315" i="20" s="1"/>
  <c r="CF449" i="20" a="1"/>
  <c r="CF449" i="20" s="1"/>
  <c r="CH437" i="20" a="1"/>
  <c r="CH437" i="20" s="1"/>
  <c r="CJ313" i="20" a="1"/>
  <c r="CJ313" i="20" s="1"/>
  <c r="BD294" i="20" a="1"/>
  <c r="BD294" i="20" s="1"/>
  <c r="CG444" i="20" a="1"/>
  <c r="CG444" i="20" s="1"/>
  <c r="BY451" i="20" a="1"/>
  <c r="BY451" i="20" s="1"/>
  <c r="CN451" i="20" a="1"/>
  <c r="CN451" i="20" s="1"/>
  <c r="CA447" i="20" a="1"/>
  <c r="CA447" i="20" s="1"/>
  <c r="CE449" i="20" a="1"/>
  <c r="CE449" i="20" s="1"/>
  <c r="CJ314" i="20" a="1"/>
  <c r="CJ314" i="20" s="1"/>
  <c r="BW449" i="20" a="1"/>
  <c r="BW449" i="20" s="1"/>
  <c r="CA444" i="20" a="1"/>
  <c r="CA444" i="20" s="1"/>
  <c r="CG447" i="20" a="1"/>
  <c r="CG447" i="20" s="1"/>
  <c r="BX297" i="20" a="1"/>
  <c r="BX297" i="20" s="1"/>
  <c r="CK315" i="20" a="1"/>
  <c r="CK315" i="20" s="1"/>
  <c r="CJ451" i="20" a="1"/>
  <c r="CJ451" i="20" s="1"/>
  <c r="BT310" i="20" a="1"/>
  <c r="BT310" i="20" s="1"/>
  <c r="BR440" i="20" a="1"/>
  <c r="BR440" i="20" s="1"/>
  <c r="CM317" i="20" a="1"/>
  <c r="CM317" i="20" s="1"/>
  <c r="CO457" i="20" a="1"/>
  <c r="CO457" i="20" s="1"/>
  <c r="CN456" i="20" a="1"/>
  <c r="CN456" i="20" s="1"/>
  <c r="CK440" i="20" a="1"/>
  <c r="CK440" i="20" s="1"/>
  <c r="CM455" i="20" a="1"/>
  <c r="CM455" i="20" s="1"/>
  <c r="CH454" i="20" a="1"/>
  <c r="CH454" i="20" s="1"/>
  <c r="BN440" i="20" a="1"/>
  <c r="BN440" i="20" s="1"/>
  <c r="BU440" i="20" a="1"/>
  <c r="BU440" i="20" s="1"/>
  <c r="CI313" i="20" a="1"/>
  <c r="CI313" i="20" s="1"/>
  <c r="CL316" i="20" a="1"/>
  <c r="CL316" i="20" s="1"/>
  <c r="BX449" i="20" a="1"/>
  <c r="BX449" i="20" s="1"/>
  <c r="BU438" i="20" a="1"/>
  <c r="BU438" i="20" s="1"/>
  <c r="CH312" i="20" a="1"/>
  <c r="CH312" i="20" s="1"/>
  <c r="BS438" i="20" a="1"/>
  <c r="BS438" i="20" s="1"/>
  <c r="CO319" i="20" a="1"/>
  <c r="CO319" i="20" s="1"/>
  <c r="CC457" i="20" a="1"/>
  <c r="CC457" i="20" s="1"/>
  <c r="CJ455" i="20" a="1"/>
  <c r="CJ455" i="20" s="1"/>
  <c r="CO322" i="20" a="1"/>
  <c r="CO322" i="20" s="1"/>
  <c r="BT440" i="20" a="1"/>
  <c r="BT440" i="20" s="1"/>
  <c r="CB456" i="20" a="1"/>
  <c r="CB456" i="20" s="1"/>
  <c r="CL457" i="20" a="1"/>
  <c r="CL457" i="20" s="1"/>
  <c r="CF313" i="20" a="1"/>
  <c r="CF313" i="20" s="1"/>
  <c r="BO443" i="20" a="1"/>
  <c r="BO443" i="20" s="1"/>
  <c r="BZ316" i="20" a="1"/>
  <c r="BZ316" i="20" s="1"/>
  <c r="CM458" i="20" a="1"/>
  <c r="CM458" i="20" s="1"/>
  <c r="CK318" i="20" a="1"/>
  <c r="CK318" i="20" s="1"/>
  <c r="CO440" i="20" a="1"/>
  <c r="CO440" i="20" s="1"/>
  <c r="CF322" i="20" a="1"/>
  <c r="CF322" i="20" s="1"/>
  <c r="CK456" i="20" a="1"/>
  <c r="CK456" i="20" s="1"/>
  <c r="CN321" i="20" a="1"/>
  <c r="CN321" i="20" s="1"/>
  <c r="CF451" i="20" a="1"/>
  <c r="CF451" i="20" s="1"/>
  <c r="CA317" i="20" a="1"/>
  <c r="CA317" i="20" s="1"/>
  <c r="CO460" i="20" a="1"/>
  <c r="CO460" i="20" s="1"/>
  <c r="CH315" i="20" a="1"/>
  <c r="CH315" i="20" s="1"/>
  <c r="BZ449" i="20" a="1"/>
  <c r="BZ449" i="20" s="1"/>
  <c r="BR438" i="20" a="1"/>
  <c r="BR438" i="20" s="1"/>
  <c r="CD320" i="20" a="1"/>
  <c r="CD320" i="20" s="1"/>
  <c r="CN459" i="20" a="1"/>
  <c r="CN459" i="20" s="1"/>
  <c r="CB444" i="20" a="1"/>
  <c r="CB444" i="20" s="1"/>
  <c r="BZ438" i="20" a="1"/>
  <c r="BZ438" i="20" s="1"/>
  <c r="CC319" i="20" a="1"/>
  <c r="CC319" i="20" s="1"/>
  <c r="CL319" i="20" a="1"/>
  <c r="CL319" i="20" s="1"/>
  <c r="CH440" i="20" a="1"/>
  <c r="CH440" i="20" s="1"/>
  <c r="CB318" i="20" a="1"/>
  <c r="CB318" i="20" s="1"/>
  <c r="CJ317" i="20" a="1"/>
  <c r="CJ317" i="20" s="1"/>
  <c r="CD458" i="20" a="1"/>
  <c r="CD458" i="20" s="1"/>
  <c r="BY315" i="20" a="1"/>
  <c r="BY315" i="20" s="1"/>
  <c r="CM320" i="20" a="1"/>
  <c r="CM320" i="20" s="1"/>
  <c r="CF460" i="20" a="1"/>
  <c r="CF460" i="20" s="1"/>
  <c r="CE321" i="20" a="1"/>
  <c r="CE321" i="20" s="1"/>
  <c r="CG314" i="20" a="1"/>
  <c r="CG314" i="20" s="1"/>
  <c r="CB451" i="20" a="1"/>
  <c r="CB451" i="20" s="1"/>
  <c r="BW313" i="20" a="1"/>
  <c r="BW313" i="20" s="1"/>
  <c r="BY454" i="20" a="1"/>
  <c r="BY454" i="20" s="1"/>
  <c r="CE459" i="20" a="1"/>
  <c r="CE459" i="20" s="1"/>
  <c r="BX314" i="20" a="1"/>
  <c r="BX314" i="20" s="1"/>
  <c r="CE312" i="20" a="1"/>
  <c r="CE312" i="20" s="1"/>
  <c r="BV312" i="20" a="1"/>
  <c r="BV312" i="20" s="1"/>
  <c r="BK301" i="20" a="1"/>
  <c r="BK301" i="20" s="1"/>
  <c r="BL295" i="20" a="1"/>
  <c r="BL295" i="20" s="1"/>
  <c r="CC454" i="20" a="1"/>
  <c r="CC454" i="20" s="1"/>
  <c r="CL318" i="20" a="1"/>
  <c r="CL318" i="20" s="1"/>
  <c r="BZ296" i="20" a="1"/>
  <c r="BZ296" i="20" s="1"/>
  <c r="CB455" i="20" a="1"/>
  <c r="CB455" i="20" s="1"/>
  <c r="CA316" i="20" a="1"/>
  <c r="CA316" i="20" s="1"/>
  <c r="CI314" i="20" a="1"/>
  <c r="CI314" i="20" s="1"/>
  <c r="CM319" i="20" a="1"/>
  <c r="CM319" i="20" s="1"/>
  <c r="CG460" i="20" a="1"/>
  <c r="CG460" i="20" s="1"/>
  <c r="BY314" i="20" a="1"/>
  <c r="BY314" i="20" s="1"/>
  <c r="CK316" i="20" a="1"/>
  <c r="CK316" i="20" s="1"/>
  <c r="CN319" i="20" a="1"/>
  <c r="CN319" i="20" s="1"/>
  <c r="CO321" i="20" a="1"/>
  <c r="CO321" i="20" s="1"/>
  <c r="CF301" i="20" a="1"/>
  <c r="CF301" i="20" s="1"/>
  <c r="CC456" i="20" a="1"/>
  <c r="CC456" i="20" s="1"/>
  <c r="CL317" i="20" a="1"/>
  <c r="CL317" i="20" s="1"/>
  <c r="BY444" i="20" a="1"/>
  <c r="BY444" i="20" s="1"/>
  <c r="BD295" i="20" a="1"/>
  <c r="BD295" i="20" s="1"/>
  <c r="BM441" i="20" a="1"/>
  <c r="BM441" i="20" s="1"/>
  <c r="CI440" i="20" a="1"/>
  <c r="CI440" i="20" s="1"/>
  <c r="CF312" i="20" a="1"/>
  <c r="CF312" i="20" s="1"/>
  <c r="CG451" i="20" a="1"/>
  <c r="CG451" i="20" s="1"/>
  <c r="CG322" i="20" a="1"/>
  <c r="CG322" i="20" s="1"/>
  <c r="CJ315" i="20" a="1"/>
  <c r="CJ315" i="20" s="1"/>
  <c r="CK455" i="20" a="1"/>
  <c r="CK455" i="20" s="1"/>
  <c r="CH314" i="20" a="1"/>
  <c r="CH314" i="20" s="1"/>
  <c r="CI454" i="20" a="1"/>
  <c r="CI454" i="20" s="1"/>
  <c r="CF321" i="20" a="1"/>
  <c r="CF321" i="20" s="1"/>
  <c r="CH313" i="20" a="1"/>
  <c r="CH313" i="20" s="1"/>
  <c r="BZ440" i="20" a="1"/>
  <c r="BZ440" i="20" s="1"/>
  <c r="CM454" i="20" a="1"/>
  <c r="CM454" i="20" s="1"/>
  <c r="CM457" i="20" a="1"/>
  <c r="CM457" i="20" s="1"/>
  <c r="CN320" i="20" a="1"/>
  <c r="CN320" i="20" s="1"/>
  <c r="CB317" i="20" a="1"/>
  <c r="CB317" i="20" s="1"/>
  <c r="CM318" i="20" a="1"/>
  <c r="CM318" i="20" s="1"/>
  <c r="CJ440" i="20" a="1"/>
  <c r="CJ440" i="20" s="1"/>
  <c r="CO459" i="20" a="1"/>
  <c r="CO459" i="20" s="1"/>
  <c r="CG313" i="20" a="1"/>
  <c r="CG313" i="20" s="1"/>
  <c r="CJ439" i="20" a="1"/>
  <c r="CJ439" i="20" s="1"/>
  <c r="CE320" i="20" a="1"/>
  <c r="CE320" i="20" s="1"/>
  <c r="CN457" i="20" a="1"/>
  <c r="CN457" i="20" s="1"/>
  <c r="CG312" i="20" a="1"/>
  <c r="CG312" i="20" s="1"/>
  <c r="BT441" i="20" a="1"/>
  <c r="BT441" i="20" s="1"/>
  <c r="CH447" i="20" a="1"/>
  <c r="CH447" i="20" s="1"/>
  <c r="CN458" i="20" a="1"/>
  <c r="CN458" i="20" s="1"/>
  <c r="CB438" i="20" a="1"/>
  <c r="CB438" i="20" s="1"/>
  <c r="CG449" i="20" a="1"/>
  <c r="CG449" i="20" s="1"/>
  <c r="CC451" i="20" a="1"/>
  <c r="CC451" i="20" s="1"/>
  <c r="CA454" i="20" a="1"/>
  <c r="CA454" i="20" s="1"/>
  <c r="BZ315" i="20" a="1"/>
  <c r="BZ315" i="20" s="1"/>
  <c r="CO458" i="20" a="1"/>
  <c r="CO458" i="20" s="1"/>
  <c r="CA449" i="20" a="1"/>
  <c r="CA449" i="20" s="1"/>
  <c r="CL456" i="20" a="1"/>
  <c r="CL456" i="20" s="1"/>
  <c r="CM451" i="20" a="1"/>
  <c r="CM451" i="20" s="1"/>
  <c r="CE446" i="20" a="1"/>
  <c r="CE446" i="20" s="1"/>
  <c r="CD319" i="20" a="1"/>
  <c r="CD319" i="20" s="1"/>
  <c r="CM456" i="20" a="1"/>
  <c r="CM456" i="20" s="1"/>
  <c r="CF459" i="20" a="1"/>
  <c r="CF459" i="20" s="1"/>
  <c r="BQ391" i="20"/>
  <c r="BW529" i="20"/>
  <c r="BS357" i="20"/>
  <c r="BX495" i="20"/>
  <c r="BV529" i="20"/>
  <c r="BR391" i="20"/>
  <c r="BW481" i="20" a="1"/>
  <c r="BW481" i="20" s="1"/>
  <c r="BW495" i="20" s="1"/>
  <c r="BR338" i="20" a="1"/>
  <c r="BR338" i="20" s="1"/>
  <c r="BR357" i="20" s="1"/>
  <c r="BQ337" i="20" a="1"/>
  <c r="BQ337" i="20" s="1"/>
  <c r="BV480" i="20" a="1"/>
  <c r="BV480" i="20" s="1"/>
  <c r="BX412" i="20" a="1"/>
  <c r="BX412" i="20" s="1"/>
  <c r="CC555" i="20" a="1"/>
  <c r="CC555" i="20" s="1"/>
  <c r="CI355" i="20" a="1"/>
  <c r="CI355" i="20" s="1"/>
  <c r="CJ356" i="20" a="1"/>
  <c r="CJ356" i="20" s="1"/>
  <c r="CJ357" i="20" s="1"/>
  <c r="CJ494" i="20" a="1"/>
  <c r="CJ494" i="20" s="1"/>
  <c r="CJ495" i="20" s="1"/>
  <c r="CC349" i="20" a="1"/>
  <c r="CC349" i="20" s="1"/>
  <c r="CE489" i="20" a="1"/>
  <c r="CE489" i="20" s="1"/>
  <c r="CD350" i="20" a="1"/>
  <c r="CD350" i="20" s="1"/>
  <c r="CH492" i="20" a="1"/>
  <c r="CH492" i="20" s="1"/>
  <c r="CE351" i="20" a="1"/>
  <c r="CE351" i="20" s="1"/>
  <c r="CF490" i="20" a="1"/>
  <c r="CF490" i="20" s="1"/>
  <c r="CF352" i="20" a="1"/>
  <c r="CF352" i="20" s="1"/>
  <c r="CI493" i="20" a="1"/>
  <c r="CI493" i="20" s="1"/>
  <c r="BZ346" i="20" a="1"/>
  <c r="BZ346" i="20" s="1"/>
  <c r="CG491" i="20" a="1"/>
  <c r="CG491" i="20" s="1"/>
  <c r="CA347" i="20" a="1"/>
  <c r="CA347" i="20" s="1"/>
  <c r="CB348" i="20" a="1"/>
  <c r="CB348" i="20" s="1"/>
  <c r="CG353" i="20" a="1"/>
  <c r="CG353" i="20" s="1"/>
  <c r="CH354" i="20" a="1"/>
  <c r="CH354" i="20" s="1"/>
  <c r="CA519" i="20" a="1"/>
  <c r="CA519" i="20" s="1"/>
  <c r="BV376" i="20" a="1"/>
  <c r="BV376" i="20" s="1"/>
  <c r="BV342" i="20" a="1"/>
  <c r="BV342" i="20" s="1"/>
  <c r="CA485" i="20" a="1"/>
  <c r="CA485" i="20" s="1"/>
  <c r="BX529" i="20"/>
  <c r="BS391" i="20"/>
  <c r="BZ519" i="20" a="1"/>
  <c r="BZ519" i="20" s="1"/>
  <c r="BZ529" i="20" s="1"/>
  <c r="BU376" i="20" a="1"/>
  <c r="BU376" i="20" s="1"/>
  <c r="BU391" i="20" s="1"/>
  <c r="BQ338" i="20" a="1"/>
  <c r="BQ338" i="20" s="1"/>
  <c r="BV481" i="20" a="1"/>
  <c r="BV481" i="20" s="1"/>
  <c r="BP337" i="20" a="1"/>
  <c r="BP337" i="20" s="1"/>
  <c r="BU480" i="20" a="1"/>
  <c r="BU480" i="20" s="1"/>
  <c r="BW412" i="20" a="1"/>
  <c r="BW412" i="20" s="1"/>
  <c r="CB555" i="20" a="1"/>
  <c r="CB555" i="20" s="1"/>
  <c r="CE352" i="20" a="1"/>
  <c r="CE352" i="20" s="1"/>
  <c r="CH355" i="20" a="1"/>
  <c r="CH355" i="20" s="1"/>
  <c r="CF353" i="20" a="1"/>
  <c r="CF353" i="20" s="1"/>
  <c r="CG354" i="20" a="1"/>
  <c r="CG354" i="20" s="1"/>
  <c r="CD489" i="20" a="1"/>
  <c r="CD489" i="20" s="1"/>
  <c r="BY346" i="20" a="1"/>
  <c r="BY346" i="20" s="1"/>
  <c r="CG492" i="20" a="1"/>
  <c r="CG492" i="20" s="1"/>
  <c r="BZ347" i="20" a="1"/>
  <c r="BZ347" i="20" s="1"/>
  <c r="CE490" i="20" a="1"/>
  <c r="CE490" i="20" s="1"/>
  <c r="CI356" i="20" a="1"/>
  <c r="CI356" i="20" s="1"/>
  <c r="CH493" i="20" a="1"/>
  <c r="CH493" i="20" s="1"/>
  <c r="CA348" i="20" a="1"/>
  <c r="CA348" i="20" s="1"/>
  <c r="CI494" i="20" a="1"/>
  <c r="CI494" i="20" s="1"/>
  <c r="CB349" i="20" a="1"/>
  <c r="CB349" i="20" s="1"/>
  <c r="CF491" i="20" a="1"/>
  <c r="CF491" i="20" s="1"/>
  <c r="CC350" i="20" a="1"/>
  <c r="CC350" i="20" s="1"/>
  <c r="CD351" i="20" a="1"/>
  <c r="CD351" i="20" s="1"/>
  <c r="BU342" i="20" a="1"/>
  <c r="BU342" i="20" s="1"/>
  <c r="BZ485" i="20" a="1"/>
  <c r="BZ485" i="20" s="1"/>
  <c r="CE388" i="20" a="1"/>
  <c r="CE388" i="20" s="1"/>
  <c r="CF389" i="20" a="1"/>
  <c r="CF389" i="20" s="1"/>
  <c r="BY382" i="20" a="1"/>
  <c r="BY382" i="20" s="1"/>
  <c r="CB523" i="20" a="1"/>
  <c r="CB523" i="20" s="1"/>
  <c r="CB529" i="20" s="1"/>
  <c r="CG390" i="20" a="1"/>
  <c r="CG390" i="20" s="1"/>
  <c r="CC386" i="20" a="1"/>
  <c r="CC386" i="20" s="1"/>
  <c r="CE526" i="20" a="1"/>
  <c r="CE526" i="20" s="1"/>
  <c r="BF198" i="25"/>
  <c r="BG198" i="25" s="1"/>
  <c r="BH198" i="25" s="1"/>
  <c r="CF527" i="20" a="1"/>
  <c r="CF527" i="20" s="1"/>
  <c r="BW380" i="20" a="1"/>
  <c r="BW380" i="20" s="1"/>
  <c r="BW391" i="20" s="1"/>
  <c r="CC524" i="20" a="1"/>
  <c r="CC524" i="20" s="1"/>
  <c r="BZ383" i="20" a="1"/>
  <c r="BZ383" i="20" s="1"/>
  <c r="CB385" i="20" a="1"/>
  <c r="CB385" i="20" s="1"/>
  <c r="CG528" i="20" a="1"/>
  <c r="CG528" i="20" s="1"/>
  <c r="CA384" i="20" a="1"/>
  <c r="CA384" i="20" s="1"/>
  <c r="CD525" i="20" a="1"/>
  <c r="CD525" i="20" s="1"/>
  <c r="BX381" i="20" a="1"/>
  <c r="BX381" i="20" s="1"/>
  <c r="CD387" i="20" a="1"/>
  <c r="CD387" i="20" s="1"/>
  <c r="G70" i="25"/>
  <c r="H70" i="25" s="1"/>
  <c r="V310" i="20" a="1"/>
  <c r="V310" i="20" s="1"/>
  <c r="AA453" i="20" a="1"/>
  <c r="AA453" i="20" s="1"/>
  <c r="BY519" i="20" a="1"/>
  <c r="BY519" i="20" s="1"/>
  <c r="BY529" i="20" s="1"/>
  <c r="BT376" i="20" a="1"/>
  <c r="BT376" i="20" s="1"/>
  <c r="BT391" i="20" s="1"/>
  <c r="CA556" i="20" a="1"/>
  <c r="CA556" i="20" s="1"/>
  <c r="BF266" i="25"/>
  <c r="BG266" i="25" s="1"/>
  <c r="BH266" i="25" s="1"/>
  <c r="BV413" i="20" a="1"/>
  <c r="BV413" i="20" s="1"/>
  <c r="BY554" i="20" a="1"/>
  <c r="BY554" i="20" s="1"/>
  <c r="BY563" i="20" s="1"/>
  <c r="BU529" i="20"/>
  <c r="BT529" i="20"/>
  <c r="BV412" i="20" a="1"/>
  <c r="BV412" i="20" s="1"/>
  <c r="CA555" i="20" a="1"/>
  <c r="CA555" i="20" s="1"/>
  <c r="CD559" i="20" a="1"/>
  <c r="CD559" i="20" s="1"/>
  <c r="CC558" i="20" a="1"/>
  <c r="CC558" i="20" s="1"/>
  <c r="CF561" i="20" a="1"/>
  <c r="CF561" i="20" s="1"/>
  <c r="CB557" i="20" a="1"/>
  <c r="CB557" i="20" s="1"/>
  <c r="CG562" i="20" a="1"/>
  <c r="CG562" i="20" s="1"/>
  <c r="CE560" i="20" a="1"/>
  <c r="CE560" i="20" s="1"/>
  <c r="BF268" i="25"/>
  <c r="BG268" i="25" s="1"/>
  <c r="BH268" i="25" s="1"/>
  <c r="BT411" i="20" a="1"/>
  <c r="BT411" i="20" s="1"/>
  <c r="BT425" i="20" s="1"/>
  <c r="BF265" i="25"/>
  <c r="BG265" i="25" s="1"/>
  <c r="BH265" i="25" s="1"/>
  <c r="BX415" i="20" a="1"/>
  <c r="BX415" i="20" s="1"/>
  <c r="BY416" i="20" a="1"/>
  <c r="BY416" i="20" s="1"/>
  <c r="CA418" i="20" a="1"/>
  <c r="CA418" i="20" s="1"/>
  <c r="CF423" i="20" a="1"/>
  <c r="CF423" i="20" s="1"/>
  <c r="CB419" i="20" a="1"/>
  <c r="CB419" i="20" s="1"/>
  <c r="CG424" i="20" a="1"/>
  <c r="CG424" i="20" s="1"/>
  <c r="CE422" i="20" a="1"/>
  <c r="CE422" i="20" s="1"/>
  <c r="BZ417" i="20" a="1"/>
  <c r="BZ417" i="20" s="1"/>
  <c r="CC420" i="20" a="1"/>
  <c r="CC420" i="20" s="1"/>
  <c r="CD421" i="20" a="1"/>
  <c r="CD421" i="20" s="1"/>
  <c r="BW414" i="20" a="1"/>
  <c r="BW414" i="20" s="1"/>
  <c r="CH356" i="20" a="1"/>
  <c r="CH356" i="20" s="1"/>
  <c r="BO391" i="20"/>
  <c r="BP391" i="20"/>
  <c r="AT195" i="20" a="1"/>
  <c r="AT195" i="20" s="1"/>
  <c r="AN195" i="20" a="1"/>
  <c r="AN195" i="20" s="1"/>
  <c r="CJ195" i="20" a="1"/>
  <c r="CJ195" i="20" s="1"/>
  <c r="AI195" i="20" a="1"/>
  <c r="AI195" i="20" s="1"/>
  <c r="AA195" i="20" a="1"/>
  <c r="AA195" i="20" s="1"/>
  <c r="AA225" i="20" a="1"/>
  <c r="AA225" i="20" s="1"/>
  <c r="AO195" i="20" a="1"/>
  <c r="AO195" i="20" s="1"/>
  <c r="CC195" i="20" a="1"/>
  <c r="CC195" i="20" s="1"/>
  <c r="CN195" i="20" a="1"/>
  <c r="CN195" i="20" s="1"/>
  <c r="BV195" i="20" a="1"/>
  <c r="BV195" i="20" s="1"/>
  <c r="CO195" i="20" a="1"/>
  <c r="CO195" i="20" s="1"/>
  <c r="BW195" i="20" a="1"/>
  <c r="BW195" i="20" s="1"/>
  <c r="BZ195" i="20" a="1"/>
  <c r="BZ195" i="20" s="1"/>
  <c r="AG195" i="20" a="1"/>
  <c r="AG195" i="20" s="1"/>
  <c r="X195" i="20" a="1"/>
  <c r="X195" i="20" s="1"/>
  <c r="X274" i="20" s="1"/>
  <c r="BU195" i="20" a="1"/>
  <c r="BU195" i="20" s="1"/>
  <c r="AW195" i="20" a="1"/>
  <c r="AW195" i="20" s="1"/>
  <c r="CB195" i="20" a="1"/>
  <c r="CB195" i="20" s="1"/>
  <c r="CI195" i="20" a="1"/>
  <c r="CI195" i="20" s="1"/>
  <c r="CL195" i="20" a="1"/>
  <c r="CL195" i="20" s="1"/>
  <c r="BD195" i="20" a="1"/>
  <c r="BD195" i="20" s="1"/>
  <c r="AJ195" i="20" a="1"/>
  <c r="AJ195" i="20" s="1"/>
  <c r="V195" i="20" a="1"/>
  <c r="V195" i="20" s="1"/>
  <c r="Z195" i="20" a="1"/>
  <c r="Z195" i="20" s="1"/>
  <c r="Z274" i="20" s="1"/>
  <c r="BI195" i="20" a="1"/>
  <c r="BI195" i="20" s="1"/>
  <c r="AD195" i="20" a="1"/>
  <c r="AD195" i="20" s="1"/>
  <c r="AC195" i="20" a="1"/>
  <c r="AC195" i="20" s="1"/>
  <c r="BK195" i="20" a="1"/>
  <c r="BK195" i="20" s="1"/>
  <c r="BN195" i="20" a="1"/>
  <c r="BN195" i="20" s="1"/>
  <c r="AM195" i="20" a="1"/>
  <c r="AM195" i="20" s="1"/>
  <c r="BB195" i="20" a="1"/>
  <c r="BB195" i="20" s="1"/>
  <c r="BT195" i="20" a="1"/>
  <c r="BT195" i="20" s="1"/>
  <c r="BH195" i="20" a="1"/>
  <c r="BH195" i="20" s="1"/>
  <c r="CK195" i="20" a="1"/>
  <c r="CK195" i="20" s="1"/>
  <c r="CE195" i="20" a="1"/>
  <c r="CE195" i="20" s="1"/>
  <c r="BX195" i="20" a="1"/>
  <c r="BX195" i="20" s="1"/>
  <c r="AP195" i="20" a="1"/>
  <c r="AP195" i="20" s="1"/>
  <c r="CD195" i="20" a="1"/>
  <c r="CD195" i="20" s="1"/>
  <c r="BM195" i="20" a="1"/>
  <c r="BM195" i="20" s="1"/>
  <c r="BS195" i="20" a="1"/>
  <c r="BS195" i="20" s="1"/>
  <c r="CG195" i="20" a="1"/>
  <c r="CG195" i="20" s="1"/>
  <c r="BC195" i="20" a="1"/>
  <c r="BC195" i="20" s="1"/>
  <c r="AZ195" i="20" a="1"/>
  <c r="AZ195" i="20" s="1"/>
  <c r="BJ195" i="20" a="1"/>
  <c r="BJ195" i="20" s="1"/>
  <c r="BA195" i="20" a="1"/>
  <c r="BA195" i="20" s="1"/>
  <c r="AQ195" i="20" a="1"/>
  <c r="AQ195" i="20" s="1"/>
  <c r="AU195" i="20" a="1"/>
  <c r="AU195" i="20" s="1"/>
  <c r="AV195" i="20" a="1"/>
  <c r="AV195" i="20" s="1"/>
  <c r="BG195" i="20" a="1"/>
  <c r="BG195" i="20" s="1"/>
  <c r="CA195" i="20" a="1"/>
  <c r="CA195" i="20" s="1"/>
  <c r="AS195" i="20" a="1"/>
  <c r="AS195" i="20" s="1"/>
  <c r="BY195" i="20" a="1"/>
  <c r="BY195" i="20" s="1"/>
  <c r="AR195" i="20" a="1"/>
  <c r="AR195" i="20" s="1"/>
  <c r="AL195" i="20" a="1"/>
  <c r="AL195" i="20" s="1"/>
  <c r="AK195" i="20" a="1"/>
  <c r="AK195" i="20" s="1"/>
  <c r="W195" i="20" a="1"/>
  <c r="W195" i="20" s="1"/>
  <c r="W274" i="20" s="1"/>
  <c r="AY195" i="20" a="1"/>
  <c r="AY195" i="20" s="1"/>
  <c r="AE195" i="20" a="1"/>
  <c r="AE195" i="20" s="1"/>
  <c r="BO195" i="20" a="1"/>
  <c r="BO195" i="20" s="1"/>
  <c r="AX195" i="20" a="1"/>
  <c r="AX195" i="20" s="1"/>
  <c r="CF195" i="20" a="1"/>
  <c r="CF195" i="20" s="1"/>
  <c r="BF195" i="20" a="1"/>
  <c r="BF195" i="20" s="1"/>
  <c r="CM195" i="20" a="1"/>
  <c r="CM195" i="20" s="1"/>
  <c r="AH195" i="20" a="1"/>
  <c r="AH195" i="20" s="1"/>
  <c r="AB195" i="20" a="1"/>
  <c r="AB195" i="20" s="1"/>
  <c r="BL195" i="20" a="1"/>
  <c r="BL195" i="20" s="1"/>
  <c r="AF195" i="20" a="1"/>
  <c r="AF195" i="20" s="1"/>
  <c r="BP195" i="20" a="1"/>
  <c r="BP195" i="20" s="1"/>
  <c r="BR195" i="20" a="1"/>
  <c r="BR195" i="20" s="1"/>
  <c r="BE195" i="20" a="1"/>
  <c r="BE195" i="20" s="1"/>
  <c r="BQ195" i="20" a="1"/>
  <c r="BQ195" i="20" s="1"/>
  <c r="CH195" i="20" a="1"/>
  <c r="CH195" i="20" s="1"/>
  <c r="Y195" i="20" a="1"/>
  <c r="Y195" i="20" s="1"/>
  <c r="Y274" i="20" s="1"/>
  <c r="H90" i="25"/>
  <c r="I90" i="25" s="1"/>
  <c r="H91" i="25"/>
  <c r="I91" i="25" s="1"/>
  <c r="J91" i="25" s="1"/>
  <c r="G79" i="25"/>
  <c r="H78" i="25"/>
  <c r="I78" i="25" s="1"/>
  <c r="G86" i="25"/>
  <c r="H86" i="25" s="1"/>
  <c r="I75" i="25"/>
  <c r="J75" i="25" s="1"/>
  <c r="K75" i="25" s="1"/>
  <c r="H83" i="25"/>
  <c r="I83" i="25" s="1"/>
  <c r="H71" i="25"/>
  <c r="H94" i="25"/>
  <c r="I94" i="25" s="1"/>
  <c r="I80" i="25"/>
  <c r="J80" i="25" s="1"/>
  <c r="G77" i="25"/>
  <c r="H77" i="25" s="1"/>
  <c r="I77" i="25" s="1"/>
  <c r="H81" i="25"/>
  <c r="I81" i="25" s="1"/>
  <c r="H93" i="25"/>
  <c r="I93" i="25" s="1"/>
  <c r="J93" i="25" s="1"/>
  <c r="I88" i="25"/>
  <c r="J88" i="25" s="1"/>
  <c r="BZ131" i="31"/>
  <c r="BY153" i="31"/>
  <c r="BW86" i="31"/>
  <c r="BX75" i="31"/>
  <c r="BX82" i="31"/>
  <c r="BX84" i="31" s="1"/>
  <c r="BX85" i="31" s="1"/>
  <c r="BX203" i="31" s="1" a="1"/>
  <c r="BX203" i="31" s="1"/>
  <c r="BZ44" i="31"/>
  <c r="BY66" i="31"/>
  <c r="CF161" i="31"/>
  <c r="BM157" i="31"/>
  <c r="BD157" i="31"/>
  <c r="BW161" i="31"/>
  <c r="AX157" i="31"/>
  <c r="BQ161" i="31"/>
  <c r="BV157" i="31"/>
  <c r="BR157" i="31"/>
  <c r="CK161" i="31"/>
  <c r="BX157" i="31"/>
  <c r="AT157" i="31"/>
  <c r="BM161" i="31"/>
  <c r="AY157" i="31"/>
  <c r="BR161" i="31"/>
  <c r="BK157" i="31"/>
  <c r="CD161" i="31"/>
  <c r="BC157" i="31"/>
  <c r="BV161" i="31"/>
  <c r="BX161" i="31"/>
  <c r="BE157" i="31"/>
  <c r="CA161" i="31"/>
  <c r="BH157" i="31"/>
  <c r="AU157" i="31"/>
  <c r="BN161" i="31"/>
  <c r="BP157" i="31"/>
  <c r="CI161" i="31"/>
  <c r="BZ157" i="31"/>
  <c r="CD157" i="31"/>
  <c r="BL157" i="31"/>
  <c r="CE161" i="31"/>
  <c r="BW157" i="31"/>
  <c r="CB157" i="31"/>
  <c r="BG157" i="31"/>
  <c r="BZ161" i="31"/>
  <c r="BO157" i="31"/>
  <c r="CH161" i="31"/>
  <c r="CK157" i="31"/>
  <c r="CA157" i="31"/>
  <c r="BK161" i="31"/>
  <c r="AR157" i="31"/>
  <c r="CN161" i="31"/>
  <c r="BU157" i="31"/>
  <c r="BS157" i="31"/>
  <c r="CL161" i="31"/>
  <c r="CM157" i="31"/>
  <c r="CF157" i="31"/>
  <c r="BF157" i="31"/>
  <c r="BY161" i="31"/>
  <c r="CG157" i="31"/>
  <c r="BP161" i="31"/>
  <c r="AW157" i="31"/>
  <c r="BJ157" i="31"/>
  <c r="CC161" i="31"/>
  <c r="AQ157" i="31"/>
  <c r="BJ161" i="31"/>
  <c r="BL161" i="31"/>
  <c r="AS157" i="31"/>
  <c r="CC157" i="31"/>
  <c r="CE157" i="31"/>
  <c r="CN157" i="31"/>
  <c r="AZ157" i="31"/>
  <c r="BS161" i="31"/>
  <c r="BN157" i="31"/>
  <c r="CG161" i="31"/>
  <c r="CI157" i="31"/>
  <c r="CB161" i="31"/>
  <c r="BI157" i="31"/>
  <c r="BB157" i="31"/>
  <c r="BU161" i="31"/>
  <c r="BH161" i="31"/>
  <c r="AO157" i="31"/>
  <c r="BA161" i="31"/>
  <c r="BE161" i="31"/>
  <c r="BB161" i="31"/>
  <c r="BG161" i="31"/>
  <c r="AW161" i="31"/>
  <c r="BF161" i="31"/>
  <c r="BD161" i="31"/>
  <c r="AX161" i="31"/>
  <c r="AO161" i="31"/>
  <c r="AZ161" i="31"/>
  <c r="BC161" i="31"/>
  <c r="AY161" i="31"/>
  <c r="AP161" i="31"/>
  <c r="AV161" i="31"/>
  <c r="AR161" i="31"/>
  <c r="AT161" i="31"/>
  <c r="AS161" i="31"/>
  <c r="AU161" i="31"/>
  <c r="AQ161" i="31"/>
  <c r="BT161" i="31"/>
  <c r="BA157" i="31"/>
  <c r="BT157" i="31"/>
  <c r="CM161" i="31"/>
  <c r="BY157" i="31"/>
  <c r="CL157" i="31"/>
  <c r="CJ157" i="31"/>
  <c r="CH157" i="31"/>
  <c r="AV157" i="31"/>
  <c r="BO161" i="31"/>
  <c r="AP157" i="31"/>
  <c r="BI161" i="31"/>
  <c r="CJ161" i="31"/>
  <c r="BQ157" i="31"/>
  <c r="CG355" i="20" a="1"/>
  <c r="CG355" i="20" s="1"/>
  <c r="V309" i="20" a="1"/>
  <c r="V309" i="20" s="1"/>
  <c r="AA452" i="20" a="1"/>
  <c r="AA452" i="20" s="1"/>
  <c r="CH494" i="20" a="1"/>
  <c r="CH494" i="20" s="1"/>
  <c r="BY347" i="20" a="1"/>
  <c r="BY347" i="20" s="1"/>
  <c r="CC489" i="20" a="1"/>
  <c r="CC489" i="20" s="1"/>
  <c r="CA349" i="20" a="1"/>
  <c r="CA349" i="20" s="1"/>
  <c r="CE491" i="20" a="1"/>
  <c r="CE491" i="20" s="1"/>
  <c r="BX346" i="20" a="1"/>
  <c r="BX346" i="20" s="1"/>
  <c r="CG493" i="20" a="1"/>
  <c r="CG493" i="20" s="1"/>
  <c r="CF354" i="20" a="1"/>
  <c r="CF354" i="20" s="1"/>
  <c r="CD490" i="20" a="1"/>
  <c r="CD490" i="20" s="1"/>
  <c r="CE353" i="20" a="1"/>
  <c r="CE353" i="20" s="1"/>
  <c r="CF492" i="20" a="1"/>
  <c r="CF492" i="20" s="1"/>
  <c r="CD352" i="20" a="1"/>
  <c r="CD352" i="20" s="1"/>
  <c r="BZ348" i="20" a="1"/>
  <c r="BZ348" i="20" s="1"/>
  <c r="CC351" i="20" a="1"/>
  <c r="CC351" i="20" s="1"/>
  <c r="CB350" i="20" a="1"/>
  <c r="CB350" i="20" s="1"/>
  <c r="CE225" i="20" a="1"/>
  <c r="CE225" i="20" s="1"/>
  <c r="CC225" i="20" a="1"/>
  <c r="CC225" i="20" s="1"/>
  <c r="BZ487" i="20" a="1"/>
  <c r="BZ487" i="20" s="1"/>
  <c r="CN225" i="20" a="1"/>
  <c r="CN225" i="20" s="1"/>
  <c r="CA225" i="20" a="1"/>
  <c r="CA225" i="20" s="1"/>
  <c r="CD225" i="20" a="1"/>
  <c r="CD225" i="20" s="1"/>
  <c r="CL225" i="20" a="1"/>
  <c r="CL225" i="20" s="1"/>
  <c r="CO225" i="20" a="1"/>
  <c r="CO225" i="20" s="1"/>
  <c r="BX225" i="20" a="1"/>
  <c r="BX225" i="20" s="1"/>
  <c r="CM225" i="20" a="1"/>
  <c r="CM225" i="20" s="1"/>
  <c r="CJ225" i="20" a="1"/>
  <c r="CJ225" i="20" s="1"/>
  <c r="CB225" i="20" a="1"/>
  <c r="CB225" i="20" s="1"/>
  <c r="CH225" i="20" a="1"/>
  <c r="CH225" i="20" s="1"/>
  <c r="CK225" i="20" a="1"/>
  <c r="CK225" i="20" s="1"/>
  <c r="BT342" i="20" a="1"/>
  <c r="BT342" i="20" s="1"/>
  <c r="BT357" i="20" s="1"/>
  <c r="BY485" i="20" a="1"/>
  <c r="BY485" i="20" s="1"/>
  <c r="BY495" i="20" s="1"/>
  <c r="BZ225" i="20" a="1"/>
  <c r="BZ225" i="20" s="1"/>
  <c r="CG225" i="20" a="1"/>
  <c r="CG225" i="20" s="1"/>
  <c r="BY225" i="20" a="1"/>
  <c r="BY225" i="20" s="1"/>
  <c r="CI225" i="20" a="1"/>
  <c r="CI225" i="20" s="1"/>
  <c r="CF225" i="20" a="1"/>
  <c r="CF225" i="20" s="1"/>
  <c r="BV225" i="20" a="1"/>
  <c r="BV225" i="20" s="1"/>
  <c r="BQ225" i="20" a="1"/>
  <c r="BQ225" i="20" s="1"/>
  <c r="BT225" i="20" a="1"/>
  <c r="BT225" i="20" s="1"/>
  <c r="BF135" i="25"/>
  <c r="BG135" i="25" s="1"/>
  <c r="BH135" i="25" s="1"/>
  <c r="BU344" i="20" a="1"/>
  <c r="BU344" i="20" s="1"/>
  <c r="BO337" i="20" a="1"/>
  <c r="BO337" i="20" s="1"/>
  <c r="BO357" i="20" s="1"/>
  <c r="BT480" i="20" a="1"/>
  <c r="BT480" i="20" s="1"/>
  <c r="BT495" i="20" s="1"/>
  <c r="BS225" i="20" a="1"/>
  <c r="BS225" i="20" s="1"/>
  <c r="BR225" i="20" a="1"/>
  <c r="BR225" i="20" s="1"/>
  <c r="BN225" i="20" a="1"/>
  <c r="BN225" i="20" s="1"/>
  <c r="BW225" i="20" a="1"/>
  <c r="BW225" i="20" s="1"/>
  <c r="BP225" i="20" a="1"/>
  <c r="BP225" i="20" s="1"/>
  <c r="BU225" i="20" a="1"/>
  <c r="BU225" i="20" s="1"/>
  <c r="BM225" i="20" a="1"/>
  <c r="BM225" i="20" s="1"/>
  <c r="BO225" i="20" a="1"/>
  <c r="BO225" i="20" s="1"/>
  <c r="BP338" i="20" a="1"/>
  <c r="BP338" i="20" s="1"/>
  <c r="BU481" i="20" a="1"/>
  <c r="BU481" i="20" s="1"/>
  <c r="BL225" i="20" a="1"/>
  <c r="BL225" i="20" s="1"/>
  <c r="AN225" i="20" a="1"/>
  <c r="AN225" i="20" s="1"/>
  <c r="AG225" i="20" a="1"/>
  <c r="AG225" i="20" s="1"/>
  <c r="H89" i="25"/>
  <c r="AL225" i="20" a="1"/>
  <c r="AL225" i="20" s="1"/>
  <c r="BK225" i="20" a="1"/>
  <c r="BK225" i="20" s="1"/>
  <c r="AX225" i="20" a="1"/>
  <c r="AX225" i="20" s="1"/>
  <c r="BB225" i="20" a="1"/>
  <c r="BB225" i="20" s="1"/>
  <c r="G95" i="25"/>
  <c r="G72" i="25"/>
  <c r="AP225" i="20" a="1"/>
  <c r="AP225" i="20" s="1"/>
  <c r="BC225" i="20" a="1"/>
  <c r="BC225" i="20" s="1"/>
  <c r="AW225" i="20" a="1"/>
  <c r="AW225" i="20" s="1"/>
  <c r="BD225" i="20" a="1"/>
  <c r="BD225" i="20" s="1"/>
  <c r="H82" i="25"/>
  <c r="I82" i="25" s="1"/>
  <c r="AC455" i="20" a="1"/>
  <c r="AC455" i="20" s="1"/>
  <c r="AD318" i="20" a="1"/>
  <c r="AD318" i="20" s="1"/>
  <c r="AF320" i="20" a="1"/>
  <c r="AF320" i="20" s="1"/>
  <c r="AF458" i="20" a="1"/>
  <c r="AF458" i="20" s="1"/>
  <c r="X312" i="20" a="1"/>
  <c r="X312" i="20" s="1"/>
  <c r="AC317" i="20" a="1"/>
  <c r="AC317" i="20" s="1"/>
  <c r="AH460" i="20" a="1"/>
  <c r="AH460" i="20" s="1"/>
  <c r="AA315" i="20" a="1"/>
  <c r="AA315" i="20" s="1"/>
  <c r="AG459" i="20" a="1"/>
  <c r="AG459" i="20" s="1"/>
  <c r="Y313" i="20" a="1"/>
  <c r="Y313" i="20" s="1"/>
  <c r="AB316" i="20" a="1"/>
  <c r="AB316" i="20" s="1"/>
  <c r="Z314" i="20" a="1"/>
  <c r="Z314" i="20" s="1"/>
  <c r="AH322" i="20" a="1"/>
  <c r="AH322" i="20" s="1"/>
  <c r="AG321" i="20" a="1"/>
  <c r="AG321" i="20" s="1"/>
  <c r="AE457" i="20" a="1"/>
  <c r="AE457" i="20" s="1"/>
  <c r="AD456" i="20" a="1"/>
  <c r="AD456" i="20" s="1"/>
  <c r="AE319" i="20" a="1"/>
  <c r="AE319" i="20" s="1"/>
  <c r="H96" i="25"/>
  <c r="AZ225" i="20" a="1"/>
  <c r="AZ225" i="20" s="1"/>
  <c r="AM225" i="20" a="1"/>
  <c r="AM225" i="20" s="1"/>
  <c r="AC225" i="20" a="1"/>
  <c r="AC225" i="20" s="1"/>
  <c r="H84" i="25"/>
  <c r="AS225" i="20" a="1"/>
  <c r="AS225" i="20" s="1"/>
  <c r="AJ225" i="20" a="1"/>
  <c r="AJ225" i="20" s="1"/>
  <c r="AB225" i="20" a="1"/>
  <c r="AB225" i="20" s="1"/>
  <c r="I74" i="25"/>
  <c r="BH225" i="20" a="1"/>
  <c r="BH225" i="20" s="1"/>
  <c r="BG225" i="20" a="1"/>
  <c r="BG225" i="20" s="1"/>
  <c r="H85" i="25"/>
  <c r="AD225" i="20" a="1"/>
  <c r="AD225" i="20" s="1"/>
  <c r="AQ225" i="20" a="1"/>
  <c r="AQ225" i="20" s="1"/>
  <c r="AT225" i="20" a="1"/>
  <c r="AT225" i="20" s="1"/>
  <c r="AO225" i="20" a="1"/>
  <c r="AO225" i="20" s="1"/>
  <c r="BE225" i="20" a="1"/>
  <c r="BE225" i="20" s="1"/>
  <c r="AH225" i="20" a="1"/>
  <c r="AH225" i="20" s="1"/>
  <c r="AI225" i="20" a="1"/>
  <c r="AI225" i="20" s="1"/>
  <c r="AY225" i="20" a="1"/>
  <c r="AY225" i="20" s="1"/>
  <c r="BJ225" i="20" a="1"/>
  <c r="BJ225" i="20" s="1"/>
  <c r="AV225" i="20" a="1"/>
  <c r="AV225" i="20" s="1"/>
  <c r="BA225" i="20" a="1"/>
  <c r="BA225" i="20" s="1"/>
  <c r="AK225" i="20" a="1"/>
  <c r="AK225" i="20" s="1"/>
  <c r="AE225" i="20" a="1"/>
  <c r="AE225" i="20" s="1"/>
  <c r="AF225" i="20" a="1"/>
  <c r="AF225" i="20" s="1"/>
  <c r="BF225" i="20" a="1"/>
  <c r="BF225" i="20" s="1"/>
  <c r="AU225" i="20" a="1"/>
  <c r="AU225" i="20" s="1"/>
  <c r="AR225" i="20" a="1"/>
  <c r="AR225" i="20" s="1"/>
  <c r="H87" i="25"/>
  <c r="G68" i="25"/>
  <c r="H76" i="25"/>
  <c r="BI225" i="20" a="1"/>
  <c r="BI225" i="20" s="1"/>
  <c r="H73" i="25"/>
  <c r="W311" i="20" a="1"/>
  <c r="W311" i="20" s="1"/>
  <c r="AB454" i="20" a="1"/>
  <c r="AB454" i="20" s="1"/>
  <c r="G69" i="25"/>
  <c r="H92" i="25"/>
  <c r="V274" i="20" l="1"/>
  <c r="V281" i="20" s="1"/>
  <c r="V285" i="20" s="1"/>
  <c r="C23" i="26" s="1"/>
  <c r="CL461" i="20"/>
  <c r="CI323" i="20"/>
  <c r="CJ461" i="20"/>
  <c r="CJ323" i="20"/>
  <c r="CN323" i="20"/>
  <c r="CK323" i="20"/>
  <c r="CG461" i="20"/>
  <c r="CK461" i="20"/>
  <c r="CO323" i="20"/>
  <c r="CN461" i="20"/>
  <c r="CH323" i="20"/>
  <c r="CE323" i="20"/>
  <c r="CF323" i="20"/>
  <c r="CL323" i="20"/>
  <c r="CG323" i="20"/>
  <c r="CO461" i="20"/>
  <c r="CM461" i="20"/>
  <c r="CI461" i="20"/>
  <c r="CM323" i="20"/>
  <c r="CE461" i="20"/>
  <c r="CH461" i="20"/>
  <c r="CF461" i="20"/>
  <c r="H79" i="25"/>
  <c r="CG495" i="20"/>
  <c r="CG357" i="20"/>
  <c r="CI495" i="20"/>
  <c r="BQ357" i="20"/>
  <c r="CF495" i="20"/>
  <c r="CD495" i="20"/>
  <c r="CF357" i="20"/>
  <c r="BV495" i="20"/>
  <c r="CD357" i="20"/>
  <c r="CI357" i="20"/>
  <c r="BY413" i="20" a="1"/>
  <c r="BY413" i="20" s="1"/>
  <c r="CD556" i="20" a="1"/>
  <c r="CD556" i="20" s="1"/>
  <c r="CF524" i="20" a="1"/>
  <c r="CF524" i="20" s="1"/>
  <c r="CB382" i="20" a="1"/>
  <c r="CB382" i="20" s="1"/>
  <c r="CI527" i="20" a="1"/>
  <c r="CI527" i="20" s="1"/>
  <c r="CE385" i="20" a="1"/>
  <c r="CE385" i="20" s="1"/>
  <c r="CJ528" i="20" a="1"/>
  <c r="CJ528" i="20" s="1"/>
  <c r="CJ529" i="20" s="1"/>
  <c r="CF386" i="20" a="1"/>
  <c r="CF386" i="20" s="1"/>
  <c r="CG525" i="20" a="1"/>
  <c r="CG525" i="20" s="1"/>
  <c r="CH388" i="20" a="1"/>
  <c r="CH388" i="20" s="1"/>
  <c r="CD384" i="20" a="1"/>
  <c r="CD384" i="20" s="1"/>
  <c r="CA381" i="20" a="1"/>
  <c r="CA381" i="20" s="1"/>
  <c r="CG387" i="20" a="1"/>
  <c r="CG387" i="20" s="1"/>
  <c r="CJ390" i="20" a="1"/>
  <c r="CJ390" i="20" s="1"/>
  <c r="CJ391" i="20" s="1"/>
  <c r="CI389" i="20" a="1"/>
  <c r="CI389" i="20" s="1"/>
  <c r="CE523" i="20" a="1"/>
  <c r="CE523" i="20" s="1"/>
  <c r="BZ380" i="20" a="1"/>
  <c r="BZ380" i="20" s="1"/>
  <c r="CH526" i="20" a="1"/>
  <c r="CH526" i="20" s="1"/>
  <c r="CC383" i="20" a="1"/>
  <c r="CC383" i="20" s="1"/>
  <c r="BZ414" i="20" a="1"/>
  <c r="BZ414" i="20" s="1"/>
  <c r="CE557" i="20" a="1"/>
  <c r="CE557" i="20" s="1"/>
  <c r="CA415" i="20" a="1"/>
  <c r="CA415" i="20" s="1"/>
  <c r="CH560" i="20" a="1"/>
  <c r="CH560" i="20" s="1"/>
  <c r="CD418" i="20" a="1"/>
  <c r="CD418" i="20" s="1"/>
  <c r="CF558" i="20" a="1"/>
  <c r="CF558" i="20" s="1"/>
  <c r="CG421" i="20" a="1"/>
  <c r="CG421" i="20" s="1"/>
  <c r="CJ562" i="20" a="1"/>
  <c r="CJ562" i="20" s="1"/>
  <c r="CJ563" i="20" s="1"/>
  <c r="CB416" i="20" a="1"/>
  <c r="CB416" i="20" s="1"/>
  <c r="CG559" i="20" a="1"/>
  <c r="CG559" i="20" s="1"/>
  <c r="CE419" i="20" a="1"/>
  <c r="CE419" i="20" s="1"/>
  <c r="CI561" i="20" a="1"/>
  <c r="CI561" i="20" s="1"/>
  <c r="CC417" i="20" a="1"/>
  <c r="CC417" i="20" s="1"/>
  <c r="CH422" i="20" a="1"/>
  <c r="CH422" i="20" s="1"/>
  <c r="CF420" i="20" a="1"/>
  <c r="CF420" i="20" s="1"/>
  <c r="CI423" i="20" a="1"/>
  <c r="CI423" i="20" s="1"/>
  <c r="CJ424" i="20" a="1"/>
  <c r="CJ424" i="20" s="1"/>
  <c r="CJ425" i="20" s="1"/>
  <c r="BX344" i="20" a="1"/>
  <c r="BX344" i="20" s="1"/>
  <c r="BX357" i="20" s="1"/>
  <c r="CC487" i="20" a="1"/>
  <c r="CC487" i="20" s="1"/>
  <c r="CC495" i="20" s="1"/>
  <c r="BW411" i="20" a="1"/>
  <c r="BW411" i="20" s="1"/>
  <c r="CB554" i="20" a="1"/>
  <c r="CB554" i="20" s="1"/>
  <c r="BP357" i="20"/>
  <c r="CC357" i="20"/>
  <c r="CE495" i="20"/>
  <c r="BY357" i="20"/>
  <c r="BZ495" i="20"/>
  <c r="BU495" i="20"/>
  <c r="BU357" i="20"/>
  <c r="BZ357" i="20"/>
  <c r="CH495" i="20"/>
  <c r="CA357" i="20"/>
  <c r="CE357" i="20"/>
  <c r="CH357" i="20"/>
  <c r="CB357" i="20"/>
  <c r="BW344" i="20" a="1"/>
  <c r="BW344" i="20" s="1"/>
  <c r="BW357" i="20" s="1"/>
  <c r="CB487" i="20" a="1"/>
  <c r="CB487" i="20" s="1"/>
  <c r="CB495" i="20" s="1"/>
  <c r="CI424" i="20" a="1"/>
  <c r="CI424" i="20" s="1"/>
  <c r="CE420" i="20" a="1"/>
  <c r="CE420" i="20" s="1"/>
  <c r="CE558" i="20" a="1"/>
  <c r="CE558" i="20" s="1"/>
  <c r="CG560" i="20" a="1"/>
  <c r="CG560" i="20" s="1"/>
  <c r="CI562" i="20" a="1"/>
  <c r="CI562" i="20" s="1"/>
  <c r="BY414" i="20" a="1"/>
  <c r="BY414" i="20" s="1"/>
  <c r="CF559" i="20" a="1"/>
  <c r="CF559" i="20" s="1"/>
  <c r="BZ415" i="20" a="1"/>
  <c r="BZ415" i="20" s="1"/>
  <c r="CH561" i="20" a="1"/>
  <c r="CH561" i="20" s="1"/>
  <c r="CA416" i="20" a="1"/>
  <c r="CA416" i="20" s="1"/>
  <c r="CD557" i="20" a="1"/>
  <c r="CD557" i="20" s="1"/>
  <c r="CF421" i="20" a="1"/>
  <c r="CF421" i="20" s="1"/>
  <c r="CC418" i="20" a="1"/>
  <c r="CC418" i="20" s="1"/>
  <c r="CH423" i="20" a="1"/>
  <c r="CH423" i="20" s="1"/>
  <c r="CD419" i="20" a="1"/>
  <c r="CD419" i="20" s="1"/>
  <c r="CB417" i="20" a="1"/>
  <c r="CB417" i="20" s="1"/>
  <c r="CG422" i="20" a="1"/>
  <c r="CG422" i="20" s="1"/>
  <c r="BV411" i="20" a="1"/>
  <c r="BV411" i="20" s="1"/>
  <c r="BV425" i="20" s="1"/>
  <c r="CA554" i="20" a="1"/>
  <c r="CA554" i="20" s="1"/>
  <c r="CA563" i="20" s="1"/>
  <c r="BX413" i="20" a="1"/>
  <c r="BX413" i="20" s="1"/>
  <c r="CC556" i="20" a="1"/>
  <c r="CC556" i="20" s="1"/>
  <c r="CD385" i="20" a="1"/>
  <c r="CD385" i="20" s="1"/>
  <c r="CH389" i="20" a="1"/>
  <c r="CH389" i="20" s="1"/>
  <c r="CE386" i="20" a="1"/>
  <c r="CE386" i="20" s="1"/>
  <c r="CG388" i="20" a="1"/>
  <c r="CG388" i="20" s="1"/>
  <c r="BY380" i="20" a="1"/>
  <c r="BY380" i="20" s="1"/>
  <c r="CE524" i="20" a="1"/>
  <c r="CE524" i="20" s="1"/>
  <c r="CA382" i="20" a="1"/>
  <c r="CA382" i="20" s="1"/>
  <c r="CF525" i="20" a="1"/>
  <c r="CF525" i="20" s="1"/>
  <c r="CB383" i="20" a="1"/>
  <c r="CB383" i="20" s="1"/>
  <c r="CG526" i="20" a="1"/>
  <c r="CG526" i="20" s="1"/>
  <c r="CC384" i="20" a="1"/>
  <c r="CC384" i="20" s="1"/>
  <c r="CD523" i="20" a="1"/>
  <c r="CD523" i="20" s="1"/>
  <c r="BZ381" i="20" a="1"/>
  <c r="BZ381" i="20" s="1"/>
  <c r="CH527" i="20" a="1"/>
  <c r="CH527" i="20" s="1"/>
  <c r="CF387" i="20" a="1"/>
  <c r="CF387" i="20" s="1"/>
  <c r="CI528" i="20" a="1"/>
  <c r="CI528" i="20" s="1"/>
  <c r="CI390" i="20" a="1"/>
  <c r="CI390" i="20" s="1"/>
  <c r="CG527" i="20" a="1"/>
  <c r="CG527" i="20" s="1"/>
  <c r="CD386" i="20" a="1"/>
  <c r="CD386" i="20" s="1"/>
  <c r="CH528" i="20" a="1"/>
  <c r="CH528" i="20" s="1"/>
  <c r="CF388" i="20" a="1"/>
  <c r="CF388" i="20" s="1"/>
  <c r="CE525" i="20" a="1"/>
  <c r="CE525" i="20" s="1"/>
  <c r="CH390" i="20" a="1"/>
  <c r="CH390" i="20" s="1"/>
  <c r="BY381" i="20" a="1"/>
  <c r="BY381" i="20" s="1"/>
  <c r="CB384" i="20" a="1"/>
  <c r="CB384" i="20" s="1"/>
  <c r="BX380" i="20" a="1"/>
  <c r="BX380" i="20" s="1"/>
  <c r="BX391" i="20" s="1"/>
  <c r="CA383" i="20" a="1"/>
  <c r="CA383" i="20" s="1"/>
  <c r="BZ382" i="20" a="1"/>
  <c r="BZ382" i="20" s="1"/>
  <c r="CD524" i="20" a="1"/>
  <c r="CD524" i="20" s="1"/>
  <c r="CG389" i="20" a="1"/>
  <c r="CG389" i="20" s="1"/>
  <c r="CF526" i="20" a="1"/>
  <c r="CF526" i="20" s="1"/>
  <c r="CE387" i="20" a="1"/>
  <c r="CE387" i="20" s="1"/>
  <c r="CC523" i="20" a="1"/>
  <c r="CC523" i="20" s="1"/>
  <c r="CC529" i="20" s="1"/>
  <c r="CC385" i="20" a="1"/>
  <c r="CC385" i="20" s="1"/>
  <c r="AA274" i="20"/>
  <c r="AA279" i="20" s="1"/>
  <c r="AE274" i="20"/>
  <c r="AB274" i="20"/>
  <c r="AB279" i="20" s="1"/>
  <c r="AC274" i="20"/>
  <c r="AD274" i="20"/>
  <c r="W310" i="20" a="1"/>
  <c r="W310" i="20" s="1"/>
  <c r="AB453" i="20" a="1"/>
  <c r="AB453" i="20" s="1"/>
  <c r="AB452" i="20" a="1"/>
  <c r="AB452" i="20" s="1"/>
  <c r="Y281" i="20"/>
  <c r="X310" i="20" a="1"/>
  <c r="X310" i="20" s="1"/>
  <c r="AC453" i="20" a="1"/>
  <c r="AC453" i="20" s="1"/>
  <c r="I70" i="25"/>
  <c r="BW413" i="20" a="1"/>
  <c r="BW413" i="20" s="1"/>
  <c r="CB556" i="20" a="1"/>
  <c r="CB556" i="20" s="1"/>
  <c r="H69" i="25"/>
  <c r="H68" i="25"/>
  <c r="CD558" i="20" a="1"/>
  <c r="CD558" i="20" s="1"/>
  <c r="CE559" i="20" a="1"/>
  <c r="CE559" i="20" s="1"/>
  <c r="CG561" i="20" a="1"/>
  <c r="CG561" i="20" s="1"/>
  <c r="CC557" i="20" a="1"/>
  <c r="CC557" i="20" s="1"/>
  <c r="CF560" i="20" a="1"/>
  <c r="CF560" i="20" s="1"/>
  <c r="CH562" i="20" a="1"/>
  <c r="CH562" i="20" s="1"/>
  <c r="BU411" i="20" a="1"/>
  <c r="BU411" i="20" s="1"/>
  <c r="BU425" i="20" s="1"/>
  <c r="BZ554" i="20" a="1"/>
  <c r="BZ554" i="20" s="1"/>
  <c r="BZ563" i="20" s="1"/>
  <c r="BV391" i="20"/>
  <c r="CA529" i="20"/>
  <c r="BX414" i="20" a="1"/>
  <c r="BX414" i="20" s="1"/>
  <c r="BY415" i="20" a="1"/>
  <c r="BY415" i="20" s="1"/>
  <c r="BZ416" i="20" a="1"/>
  <c r="BZ416" i="20" s="1"/>
  <c r="CA417" i="20" a="1"/>
  <c r="CA417" i="20" s="1"/>
  <c r="CB418" i="20" a="1"/>
  <c r="CB418" i="20" s="1"/>
  <c r="CE421" i="20" a="1"/>
  <c r="CE421" i="20" s="1"/>
  <c r="CG423" i="20" a="1"/>
  <c r="CG423" i="20" s="1"/>
  <c r="CC419" i="20" a="1"/>
  <c r="CC419" i="20" s="1"/>
  <c r="CH424" i="20" a="1"/>
  <c r="CH424" i="20" s="1"/>
  <c r="CF422" i="20" a="1"/>
  <c r="CF422" i="20" s="1"/>
  <c r="CD420" i="20" a="1"/>
  <c r="CD420" i="20" s="1"/>
  <c r="AA272" i="20"/>
  <c r="H21" i="26" s="1"/>
  <c r="AB272" i="20"/>
  <c r="I21" i="26" s="1"/>
  <c r="AD272" i="20"/>
  <c r="K21" i="26" s="1"/>
  <c r="AE272" i="20"/>
  <c r="L21" i="26" s="1"/>
  <c r="AC272" i="20"/>
  <c r="J21" i="26" s="1"/>
  <c r="J81" i="25"/>
  <c r="I86" i="25"/>
  <c r="K93" i="25"/>
  <c r="L93" i="25" s="1"/>
  <c r="M93" i="25" s="1"/>
  <c r="W309" i="20" a="1"/>
  <c r="W309" i="20" s="1"/>
  <c r="J94" i="25"/>
  <c r="J74" i="25"/>
  <c r="H95" i="25"/>
  <c r="I71" i="25"/>
  <c r="CA131" i="31"/>
  <c r="BZ153" i="31"/>
  <c r="BY75" i="31"/>
  <c r="BY82" i="31"/>
  <c r="BY84" i="31" s="1"/>
  <c r="BY85" i="31" s="1"/>
  <c r="BY203" i="31" s="1" a="1"/>
  <c r="BY203" i="31" s="1"/>
  <c r="CA44" i="31"/>
  <c r="BZ66" i="31"/>
  <c r="BX86" i="31"/>
  <c r="BN169" i="31"/>
  <c r="BJ169" i="31"/>
  <c r="BW169" i="31"/>
  <c r="AU169" i="31"/>
  <c r="AT169" i="31"/>
  <c r="BB169" i="31"/>
  <c r="BH169" i="31"/>
  <c r="BQ169" i="31"/>
  <c r="BF169" i="31"/>
  <c r="AZ169" i="31"/>
  <c r="BP169" i="31"/>
  <c r="BX169" i="31"/>
  <c r="BI169" i="31"/>
  <c r="AO169" i="31"/>
  <c r="BD169" i="31"/>
  <c r="AR169" i="31"/>
  <c r="BO169" i="31"/>
  <c r="BR169" i="31"/>
  <c r="BA169" i="31"/>
  <c r="AS169" i="31"/>
  <c r="BS169" i="31"/>
  <c r="AW169" i="31"/>
  <c r="BM169" i="31"/>
  <c r="AY169" i="31"/>
  <c r="BY169" i="31"/>
  <c r="AQ169" i="31"/>
  <c r="BG169" i="31"/>
  <c r="BL169" i="31"/>
  <c r="BC169" i="31"/>
  <c r="AX169" i="31"/>
  <c r="AV169" i="31"/>
  <c r="BT169" i="31"/>
  <c r="BV169" i="31"/>
  <c r="AP169" i="31"/>
  <c r="BU169" i="31"/>
  <c r="BE169" i="31"/>
  <c r="BK169" i="31"/>
  <c r="Y279" i="20"/>
  <c r="BV344" i="20" a="1"/>
  <c r="BV344" i="20" s="1"/>
  <c r="BV357" i="20" s="1"/>
  <c r="CA487" i="20" a="1"/>
  <c r="CA487" i="20" s="1"/>
  <c r="CA495" i="20" s="1"/>
  <c r="J77" i="25"/>
  <c r="K77" i="25" s="1"/>
  <c r="I89" i="25"/>
  <c r="J83" i="25"/>
  <c r="K91" i="25"/>
  <c r="X281" i="20"/>
  <c r="X279" i="20"/>
  <c r="K88" i="25"/>
  <c r="L88" i="25" s="1"/>
  <c r="I87" i="25"/>
  <c r="J87" i="25" s="1"/>
  <c r="L75" i="25"/>
  <c r="J78" i="25"/>
  <c r="W281" i="20"/>
  <c r="W279" i="20"/>
  <c r="J90" i="25"/>
  <c r="AA448" i="20" a="1"/>
  <c r="AA448" i="20" s="1"/>
  <c r="V305" i="20" a="1"/>
  <c r="V305" i="20" s="1"/>
  <c r="I73" i="25"/>
  <c r="J82" i="25"/>
  <c r="I92" i="25"/>
  <c r="J92" i="25" s="1"/>
  <c r="I85" i="25"/>
  <c r="I96" i="25"/>
  <c r="H72" i="25"/>
  <c r="K80" i="25"/>
  <c r="X311" i="20" a="1"/>
  <c r="X311" i="20" s="1"/>
  <c r="AC454" i="20" a="1"/>
  <c r="AC454" i="20" s="1"/>
  <c r="I84" i="25"/>
  <c r="I76" i="25"/>
  <c r="AD455" i="20" a="1"/>
  <c r="AD455" i="20" s="1"/>
  <c r="AF319" i="20" a="1"/>
  <c r="AF319" i="20" s="1"/>
  <c r="AC316" i="20" a="1"/>
  <c r="AC316" i="20" s="1"/>
  <c r="AE318" i="20" a="1"/>
  <c r="AE318" i="20" s="1"/>
  <c r="AD317" i="20" a="1"/>
  <c r="AD317" i="20" s="1"/>
  <c r="AB315" i="20" a="1"/>
  <c r="AB315" i="20" s="1"/>
  <c r="AH459" i="20" a="1"/>
  <c r="AH459" i="20" s="1"/>
  <c r="AG320" i="20" a="1"/>
  <c r="AG320" i="20" s="1"/>
  <c r="AG458" i="20" a="1"/>
  <c r="AG458" i="20" s="1"/>
  <c r="AE456" i="20" a="1"/>
  <c r="AE456" i="20" s="1"/>
  <c r="AF457" i="20" a="1"/>
  <c r="AF457" i="20" s="1"/>
  <c r="AI322" i="20" a="1"/>
  <c r="AI322" i="20" s="1"/>
  <c r="AI460" i="20" a="1"/>
  <c r="AI460" i="20" s="1"/>
  <c r="Y312" i="20" a="1"/>
  <c r="Y312" i="20" s="1"/>
  <c r="Z313" i="20" a="1"/>
  <c r="Z313" i="20" s="1"/>
  <c r="AA314" i="20" a="1"/>
  <c r="AA314" i="20" s="1"/>
  <c r="AH321" i="20" a="1"/>
  <c r="AH321" i="20" s="1"/>
  <c r="Z281" i="20"/>
  <c r="Z279" i="20"/>
  <c r="V279" i="20" l="1"/>
  <c r="C22" i="26" s="1"/>
  <c r="K81" i="25"/>
  <c r="L81" i="25" s="1"/>
  <c r="J76" i="25"/>
  <c r="K76" i="25" s="1"/>
  <c r="L76" i="25" s="1"/>
  <c r="K83" i="25"/>
  <c r="L83" i="25" s="1"/>
  <c r="J86" i="25"/>
  <c r="K86" i="25" s="1"/>
  <c r="L86" i="25" s="1"/>
  <c r="M86" i="25" s="1"/>
  <c r="I95" i="25"/>
  <c r="J95" i="25" s="1"/>
  <c r="K95" i="25" s="1"/>
  <c r="L95" i="25" s="1"/>
  <c r="M95" i="25" s="1"/>
  <c r="I79" i="25"/>
  <c r="L91" i="25"/>
  <c r="M91" i="25" s="1"/>
  <c r="Y285" i="20"/>
  <c r="F23" i="26" s="1"/>
  <c r="X285" i="20"/>
  <c r="E23" i="26" s="1"/>
  <c r="Z285" i="20"/>
  <c r="G23" i="26" s="1"/>
  <c r="W285" i="20"/>
  <c r="D23" i="26" s="1"/>
  <c r="CI529" i="20"/>
  <c r="CB563" i="20"/>
  <c r="CI425" i="20"/>
  <c r="CI391" i="20"/>
  <c r="BW425" i="20"/>
  <c r="CB425" i="20"/>
  <c r="CG391" i="20"/>
  <c r="CI563" i="20"/>
  <c r="CE425" i="20"/>
  <c r="CE391" i="20"/>
  <c r="CH563" i="20"/>
  <c r="CC563" i="20"/>
  <c r="CD529" i="20"/>
  <c r="CD391" i="20"/>
  <c r="CA425" i="20"/>
  <c r="CD563" i="20"/>
  <c r="CH529" i="20"/>
  <c r="CG563" i="20"/>
  <c r="BZ391" i="20"/>
  <c r="CG425" i="20"/>
  <c r="CF391" i="20"/>
  <c r="CE563" i="20"/>
  <c r="CD425" i="20"/>
  <c r="CC425" i="20"/>
  <c r="CE529" i="20"/>
  <c r="CF529" i="20"/>
  <c r="CF425" i="20"/>
  <c r="CH425" i="20"/>
  <c r="CA391" i="20"/>
  <c r="CH391" i="20"/>
  <c r="BY425" i="20"/>
  <c r="CF563" i="20"/>
  <c r="BZ425" i="20"/>
  <c r="CC391" i="20"/>
  <c r="BX425" i="20"/>
  <c r="CB391" i="20"/>
  <c r="BY391" i="20"/>
  <c r="CG529" i="20"/>
  <c r="G22" i="26"/>
  <c r="G25" i="26" s="1"/>
  <c r="J70" i="25"/>
  <c r="AC315" i="20" a="1"/>
  <c r="AC315" i="20" s="1"/>
  <c r="J73" i="25"/>
  <c r="I72" i="25"/>
  <c r="M75" i="25"/>
  <c r="N75" i="25" s="1"/>
  <c r="AA449" i="20" a="1"/>
  <c r="AA449" i="20" s="1"/>
  <c r="Y310" i="20" a="1"/>
  <c r="Y310" i="20" s="1"/>
  <c r="AD453" i="20" a="1"/>
  <c r="AD453" i="20" s="1"/>
  <c r="AE455" i="20" a="1"/>
  <c r="AE455" i="20" s="1"/>
  <c r="AJ460" i="20" a="1"/>
  <c r="AJ460" i="20" s="1"/>
  <c r="AE317" i="20" a="1"/>
  <c r="AE317" i="20" s="1"/>
  <c r="AI459" i="20" a="1"/>
  <c r="AI459" i="20" s="1"/>
  <c r="AA313" i="20" a="1"/>
  <c r="AA313" i="20" s="1"/>
  <c r="AG319" i="20" a="1"/>
  <c r="AG319" i="20" s="1"/>
  <c r="AD316" i="20" a="1"/>
  <c r="AD316" i="20" s="1"/>
  <c r="AF318" i="20" a="1"/>
  <c r="AF318" i="20" s="1"/>
  <c r="AH320" i="20" a="1"/>
  <c r="AH320" i="20" s="1"/>
  <c r="AD454" i="20" a="1"/>
  <c r="AD454" i="20" s="1"/>
  <c r="Y311" i="20" a="1"/>
  <c r="Y311" i="20" s="1"/>
  <c r="I69" i="25"/>
  <c r="AH458" i="20" a="1"/>
  <c r="AH458" i="20" s="1"/>
  <c r="AG457" i="20" a="1"/>
  <c r="AG457" i="20" s="1"/>
  <c r="Z312" i="20" a="1"/>
  <c r="Z312" i="20" s="1"/>
  <c r="I68" i="25"/>
  <c r="AB314" i="20" a="1"/>
  <c r="AB314" i="20" s="1"/>
  <c r="AJ322" i="20" a="1"/>
  <c r="AJ322" i="20" s="1"/>
  <c r="AI321" i="20" a="1"/>
  <c r="AI321" i="20" s="1"/>
  <c r="AF456" i="20" a="1"/>
  <c r="AF456" i="20" s="1"/>
  <c r="J24" i="26"/>
  <c r="AC733" i="20"/>
  <c r="AC734" i="20" s="1"/>
  <c r="K24" i="26"/>
  <c r="AD733" i="20"/>
  <c r="AD734" i="20" s="1"/>
  <c r="AE733" i="20"/>
  <c r="AE734" i="20" s="1"/>
  <c r="L24" i="26"/>
  <c r="I24" i="26"/>
  <c r="AB733" i="20"/>
  <c r="AB734" i="20" s="1"/>
  <c r="AD279" i="20"/>
  <c r="AC279" i="20"/>
  <c r="AA733" i="20"/>
  <c r="AA734" i="20" s="1"/>
  <c r="K94" i="25"/>
  <c r="K74" i="25"/>
  <c r="V306" i="20" a="1"/>
  <c r="V306" i="20" s="1"/>
  <c r="AC452" i="20" a="1"/>
  <c r="AC452" i="20" s="1"/>
  <c r="J71" i="25"/>
  <c r="X309" i="20" a="1"/>
  <c r="X309" i="20" s="1"/>
  <c r="F22" i="26"/>
  <c r="F25" i="26" s="1"/>
  <c r="E22" i="26"/>
  <c r="E25" i="26" s="1"/>
  <c r="I22" i="26"/>
  <c r="I25" i="26" s="1"/>
  <c r="H22" i="26"/>
  <c r="H25" i="26" s="1"/>
  <c r="D22" i="26"/>
  <c r="D25" i="26" s="1"/>
  <c r="BZ169" i="31"/>
  <c r="CB131" i="31"/>
  <c r="CA153" i="31"/>
  <c r="BZ75" i="31"/>
  <c r="BZ82" i="31"/>
  <c r="BZ84" i="31" s="1"/>
  <c r="BZ85" i="31" s="1"/>
  <c r="BZ203" i="31" s="1" a="1"/>
  <c r="BZ203" i="31" s="1"/>
  <c r="CB44" i="31"/>
  <c r="CA66" i="31"/>
  <c r="BY86" i="31"/>
  <c r="AP184" i="31"/>
  <c r="AP194" i="31" s="1"/>
  <c r="AQ184" i="31"/>
  <c r="AQ194" i="31" s="1"/>
  <c r="AS184" i="31"/>
  <c r="AS194" i="31" s="1"/>
  <c r="BI184" i="31"/>
  <c r="BI194" i="31" s="1"/>
  <c r="BH184" i="31"/>
  <c r="BH194" i="31" s="1"/>
  <c r="BW184" i="31"/>
  <c r="BW194" i="31" s="1"/>
  <c r="BV184" i="31"/>
  <c r="BV194" i="31" s="1"/>
  <c r="BY184" i="31"/>
  <c r="BY194" i="31" s="1"/>
  <c r="BA184" i="31"/>
  <c r="BA194" i="31" s="1"/>
  <c r="BB184" i="31"/>
  <c r="BB194" i="31" s="1"/>
  <c r="BT184" i="31"/>
  <c r="BT194" i="31" s="1"/>
  <c r="AY184" i="31"/>
  <c r="AY194" i="31" s="1"/>
  <c r="BR184" i="31"/>
  <c r="BR194" i="31" s="1"/>
  <c r="BX184" i="31"/>
  <c r="BX194" i="31" s="1"/>
  <c r="AT184" i="31"/>
  <c r="AT194" i="31" s="1"/>
  <c r="BJ184" i="31"/>
  <c r="BJ194" i="31" s="1"/>
  <c r="BK184" i="31"/>
  <c r="BK194" i="31" s="1"/>
  <c r="AV184" i="31"/>
  <c r="AV194" i="31" s="1"/>
  <c r="BM184" i="31"/>
  <c r="BM194" i="31" s="1"/>
  <c r="BO184" i="31"/>
  <c r="BO194" i="31" s="1"/>
  <c r="BP184" i="31"/>
  <c r="BP194" i="31" s="1"/>
  <c r="BE184" i="31"/>
  <c r="BE194" i="31" s="1"/>
  <c r="AX184" i="31"/>
  <c r="AX194" i="31" s="1"/>
  <c r="AR184" i="31"/>
  <c r="AR194" i="31" s="1"/>
  <c r="AZ184" i="31"/>
  <c r="AZ194" i="31" s="1"/>
  <c r="AU184" i="31"/>
  <c r="AU194" i="31" s="1"/>
  <c r="BN184" i="31"/>
  <c r="BN194" i="31" s="1"/>
  <c r="BU184" i="31"/>
  <c r="BU194" i="31" s="1"/>
  <c r="BC184" i="31"/>
  <c r="BC194" i="31" s="1"/>
  <c r="AW184" i="31"/>
  <c r="AW194" i="31" s="1"/>
  <c r="BD184" i="31"/>
  <c r="BD194" i="31" s="1"/>
  <c r="BF184" i="31"/>
  <c r="BF194" i="31" s="1"/>
  <c r="BL184" i="31"/>
  <c r="BL194" i="31" s="1"/>
  <c r="AO184" i="31"/>
  <c r="AO194" i="31" s="1"/>
  <c r="BG184" i="31"/>
  <c r="BG194" i="31" s="1"/>
  <c r="BS184" i="31"/>
  <c r="BS194" i="31" s="1"/>
  <c r="BQ184" i="31"/>
  <c r="BQ194" i="31" s="1"/>
  <c r="AB281" i="20"/>
  <c r="AC281" i="20"/>
  <c r="AD281" i="20"/>
  <c r="L77" i="25"/>
  <c r="AA281" i="20"/>
  <c r="J89" i="25"/>
  <c r="AE279" i="20"/>
  <c r="AE281" i="20"/>
  <c r="AA450" i="20" a="1"/>
  <c r="AA450" i="20" s="1"/>
  <c r="V307" i="20" a="1"/>
  <c r="V307" i="20" s="1"/>
  <c r="K90" i="25"/>
  <c r="K92" i="25"/>
  <c r="J96" i="25"/>
  <c r="J84" i="25"/>
  <c r="AA451" i="20" a="1"/>
  <c r="AA451" i="20" s="1"/>
  <c r="V308" i="20" a="1"/>
  <c r="V308" i="20" s="1"/>
  <c r="M88" i="25"/>
  <c r="W305" i="20" a="1"/>
  <c r="W305" i="20" s="1"/>
  <c r="AB448" i="20" a="1"/>
  <c r="AB448" i="20" s="1"/>
  <c r="K82" i="25"/>
  <c r="J85" i="25"/>
  <c r="L80" i="25"/>
  <c r="N93" i="25"/>
  <c r="K87" i="25"/>
  <c r="L87" i="25" s="1"/>
  <c r="K78" i="25"/>
  <c r="C37" i="26"/>
  <c r="C36" i="26" l="1"/>
  <c r="C25" i="26"/>
  <c r="G37" i="26"/>
  <c r="N91" i="25"/>
  <c r="O91" i="25" s="1"/>
  <c r="K89" i="25"/>
  <c r="J79" i="25"/>
  <c r="K79" i="25" s="1"/>
  <c r="W307" i="20" a="1"/>
  <c r="W307" i="20" s="1"/>
  <c r="K70" i="25"/>
  <c r="E37" i="26"/>
  <c r="F37" i="26"/>
  <c r="D37" i="26"/>
  <c r="AE285" i="20"/>
  <c r="L23" i="26" s="1"/>
  <c r="AA285" i="20"/>
  <c r="H23" i="26" s="1"/>
  <c r="AD285" i="20"/>
  <c r="K23" i="26" s="1"/>
  <c r="AB285" i="20"/>
  <c r="I23" i="26" s="1"/>
  <c r="AC285" i="20"/>
  <c r="J23" i="26" s="1"/>
  <c r="J22" i="26"/>
  <c r="J25" i="26" s="1"/>
  <c r="K22" i="26"/>
  <c r="K25" i="26" s="1"/>
  <c r="Z310" i="20" a="1"/>
  <c r="Z310" i="20" s="1"/>
  <c r="X305" i="20" a="1"/>
  <c r="X305" i="20" s="1"/>
  <c r="AC448" i="20" a="1"/>
  <c r="AC448" i="20" s="1"/>
  <c r="AE453" i="20" a="1"/>
  <c r="AE453" i="20" s="1"/>
  <c r="AB450" i="20" a="1"/>
  <c r="AB450" i="20" s="1"/>
  <c r="K73" i="25"/>
  <c r="AB451" i="20" a="1"/>
  <c r="AB451" i="20" s="1"/>
  <c r="W308" i="20" a="1"/>
  <c r="W308" i="20" s="1"/>
  <c r="J72" i="25"/>
  <c r="AC451" i="20" s="1" a="1"/>
  <c r="AC451" i="20" s="1"/>
  <c r="Z311" i="20" a="1"/>
  <c r="Z311" i="20" s="1"/>
  <c r="AE454" i="20" a="1"/>
  <c r="AE454" i="20" s="1"/>
  <c r="J69" i="25"/>
  <c r="AG318" i="20" a="1"/>
  <c r="AG318" i="20" s="1"/>
  <c r="AH457" i="20" a="1"/>
  <c r="AH457" i="20" s="1"/>
  <c r="AE316" i="20" a="1"/>
  <c r="AE316" i="20" s="1"/>
  <c r="AH319" i="20" a="1"/>
  <c r="AH319" i="20" s="1"/>
  <c r="AB313" i="20" a="1"/>
  <c r="AB313" i="20" s="1"/>
  <c r="AJ321" i="20" a="1"/>
  <c r="AJ321" i="20" s="1"/>
  <c r="AG456" i="20" a="1"/>
  <c r="AG456" i="20" s="1"/>
  <c r="AD315" i="20" a="1"/>
  <c r="AD315" i="20" s="1"/>
  <c r="AK322" i="20" a="1"/>
  <c r="AK322" i="20" s="1"/>
  <c r="AC314" i="20" a="1"/>
  <c r="AC314" i="20" s="1"/>
  <c r="AI320" i="20" a="1"/>
  <c r="AI320" i="20" s="1"/>
  <c r="AA312" i="20" a="1"/>
  <c r="AA312" i="20" s="1"/>
  <c r="J68" i="25"/>
  <c r="AI458" i="20" a="1"/>
  <c r="AI458" i="20" s="1"/>
  <c r="AF317" i="20" a="1"/>
  <c r="AF317" i="20" s="1"/>
  <c r="AK460" i="20" a="1"/>
  <c r="AK460" i="20" s="1"/>
  <c r="AF455" i="20" a="1"/>
  <c r="AF455" i="20" s="1"/>
  <c r="AJ459" i="20" a="1"/>
  <c r="AJ459" i="20" s="1"/>
  <c r="H24" i="26"/>
  <c r="I35" i="26"/>
  <c r="H35" i="26"/>
  <c r="J35" i="26"/>
  <c r="L35" i="26"/>
  <c r="K35" i="26"/>
  <c r="M77" i="25"/>
  <c r="L94" i="25"/>
  <c r="M81" i="25"/>
  <c r="L74" i="25"/>
  <c r="W306" i="20" a="1"/>
  <c r="W306" i="20" s="1"/>
  <c r="AB449" i="20" a="1"/>
  <c r="AB449" i="20" s="1"/>
  <c r="Y305" i="20" a="1"/>
  <c r="Y305" i="20" s="1"/>
  <c r="K71" i="25"/>
  <c r="Y309" i="20" a="1"/>
  <c r="Y309" i="20" s="1"/>
  <c r="AD452" i="20" a="1"/>
  <c r="AD452" i="20" s="1"/>
  <c r="M83" i="25"/>
  <c r="D36" i="26"/>
  <c r="F36" i="26"/>
  <c r="G36" i="26"/>
  <c r="H36" i="26"/>
  <c r="E36" i="26"/>
  <c r="I36" i="26"/>
  <c r="L22" i="26"/>
  <c r="L25" i="26" s="1"/>
  <c r="CA169" i="31"/>
  <c r="CC131" i="31"/>
  <c r="CB153" i="31"/>
  <c r="BZ86" i="31"/>
  <c r="BZ184" i="31"/>
  <c r="BZ194" i="31" s="1"/>
  <c r="CA82" i="31"/>
  <c r="CA75" i="31"/>
  <c r="CC44" i="31"/>
  <c r="CB66" i="31"/>
  <c r="O75" i="25"/>
  <c r="AD448" i="20" a="1"/>
  <c r="AD448" i="20" s="1"/>
  <c r="N86" i="25"/>
  <c r="K96" i="25"/>
  <c r="K85" i="25"/>
  <c r="L90" i="25"/>
  <c r="M76" i="25"/>
  <c r="L78" i="25"/>
  <c r="L92" i="25"/>
  <c r="K84" i="25"/>
  <c r="M87" i="25"/>
  <c r="M80" i="25"/>
  <c r="N80" i="25" s="1"/>
  <c r="O80" i="25" s="1"/>
  <c r="P80" i="25" s="1"/>
  <c r="V304" i="20" a="1"/>
  <c r="V304" i="20" s="1"/>
  <c r="AA447" i="20" a="1"/>
  <c r="AA447" i="20" s="1"/>
  <c r="L82" i="25"/>
  <c r="N88" i="25"/>
  <c r="O93" i="25"/>
  <c r="N95" i="25"/>
  <c r="L79" i="25" l="1"/>
  <c r="M79" i="25" s="1"/>
  <c r="N79" i="25" s="1"/>
  <c r="O79" i="25" s="1"/>
  <c r="N81" i="25"/>
  <c r="L89" i="25"/>
  <c r="M94" i="25"/>
  <c r="N94" i="25" s="1"/>
  <c r="O94" i="25" s="1"/>
  <c r="L73" i="25"/>
  <c r="AD450" i="20" s="1" a="1"/>
  <c r="AD450" i="20" s="1"/>
  <c r="O95" i="25"/>
  <c r="O88" i="25"/>
  <c r="L70" i="25"/>
  <c r="AG453" i="20" s="1" a="1"/>
  <c r="AG453" i="20" s="1"/>
  <c r="AA310" i="20" a="1"/>
  <c r="AA310" i="20" s="1"/>
  <c r="AF453" i="20" a="1"/>
  <c r="AF453" i="20" s="1"/>
  <c r="L37" i="26"/>
  <c r="H37" i="26"/>
  <c r="I37" i="26"/>
  <c r="K37" i="26"/>
  <c r="J37" i="26"/>
  <c r="K36" i="26"/>
  <c r="J36" i="26"/>
  <c r="AC450" i="20" a="1"/>
  <c r="AC450" i="20" s="1"/>
  <c r="X307" i="20" a="1"/>
  <c r="X307" i="20" s="1"/>
  <c r="K72" i="25"/>
  <c r="L72" i="25" s="1"/>
  <c r="X308" i="20" a="1"/>
  <c r="X308" i="20" s="1"/>
  <c r="AF454" i="20" a="1"/>
  <c r="AF454" i="20" s="1"/>
  <c r="X306" i="20" a="1"/>
  <c r="X306" i="20" s="1"/>
  <c r="Z305" i="20" a="1"/>
  <c r="Z305" i="20" s="1"/>
  <c r="F39" i="26"/>
  <c r="AA311" i="20" a="1"/>
  <c r="AA311" i="20" s="1"/>
  <c r="K69" i="25"/>
  <c r="AC449" i="20" a="1"/>
  <c r="AC449" i="20" s="1"/>
  <c r="AG455" i="20" a="1"/>
  <c r="AG455" i="20" s="1"/>
  <c r="AI457" i="20" a="1"/>
  <c r="AI457" i="20" s="1"/>
  <c r="AD314" i="20" a="1"/>
  <c r="AD314" i="20" s="1"/>
  <c r="AH456" i="20" a="1"/>
  <c r="AH456" i="20" s="1"/>
  <c r="AC313" i="20" a="1"/>
  <c r="AC313" i="20" s="1"/>
  <c r="AG317" i="20" a="1"/>
  <c r="AG317" i="20" s="1"/>
  <c r="AH318" i="20" a="1"/>
  <c r="AH318" i="20" s="1"/>
  <c r="K68" i="25"/>
  <c r="AJ458" i="20" a="1"/>
  <c r="AJ458" i="20" s="1"/>
  <c r="AL322" i="20" a="1"/>
  <c r="AL322" i="20" s="1"/>
  <c r="AI319" i="20" a="1"/>
  <c r="AI319" i="20" s="1"/>
  <c r="AJ320" i="20" a="1"/>
  <c r="AJ320" i="20" s="1"/>
  <c r="AL460" i="20" a="1"/>
  <c r="AL460" i="20" s="1"/>
  <c r="AE315" i="20" a="1"/>
  <c r="AE315" i="20" s="1"/>
  <c r="AB312" i="20" a="1"/>
  <c r="AB312" i="20" s="1"/>
  <c r="AF316" i="20" a="1"/>
  <c r="AF316" i="20" s="1"/>
  <c r="AK459" i="20" a="1"/>
  <c r="AK459" i="20" s="1"/>
  <c r="AK321" i="20" a="1"/>
  <c r="AK321" i="20" s="1"/>
  <c r="L38" i="26"/>
  <c r="K38" i="26"/>
  <c r="I38" i="26"/>
  <c r="J38" i="26"/>
  <c r="H38" i="26"/>
  <c r="M74" i="25"/>
  <c r="AA446" i="20" a="1"/>
  <c r="AA446" i="20" s="1"/>
  <c r="N77" i="25"/>
  <c r="V303" i="20" a="1"/>
  <c r="V303" i="20" s="1"/>
  <c r="N83" i="25"/>
  <c r="L71" i="25"/>
  <c r="N76" i="25"/>
  <c r="Z309" i="20" a="1"/>
  <c r="Z309" i="20" s="1"/>
  <c r="AE452" i="20" a="1"/>
  <c r="AE452" i="20" s="1"/>
  <c r="N87" i="25"/>
  <c r="L85" i="25"/>
  <c r="M85" i="25" s="1"/>
  <c r="N85" i="25" s="1"/>
  <c r="O85" i="25" s="1"/>
  <c r="P85" i="25" s="1"/>
  <c r="Q85" i="25" s="1"/>
  <c r="R85" i="25" s="1"/>
  <c r="L96" i="25"/>
  <c r="L36" i="26"/>
  <c r="E39" i="26"/>
  <c r="H39" i="26"/>
  <c r="K39" i="26"/>
  <c r="I39" i="26"/>
  <c r="L39" i="26"/>
  <c r="C39" i="26"/>
  <c r="G39" i="26"/>
  <c r="D39" i="26"/>
  <c r="J39" i="26"/>
  <c r="CB169" i="31"/>
  <c r="CD131" i="31"/>
  <c r="CC153" i="31"/>
  <c r="CA84" i="31"/>
  <c r="CA184" i="31"/>
  <c r="CA194" i="31" s="1"/>
  <c r="CB82" i="31"/>
  <c r="CB75" i="31"/>
  <c r="CD44" i="31"/>
  <c r="CC66" i="31"/>
  <c r="P75" i="25"/>
  <c r="AE448" i="20" a="1"/>
  <c r="AE448" i="20" s="1"/>
  <c r="O86" i="25"/>
  <c r="V300" i="20" a="1"/>
  <c r="V300" i="20" s="1"/>
  <c r="AA443" i="20" a="1"/>
  <c r="AA443" i="20" s="1"/>
  <c r="Q80" i="25"/>
  <c r="M82" i="25"/>
  <c r="P93" i="25"/>
  <c r="Q93" i="25" s="1"/>
  <c r="R93" i="25" s="1"/>
  <c r="S93" i="25" s="1"/>
  <c r="T93" i="25" s="1"/>
  <c r="U93" i="25" s="1"/>
  <c r="V93" i="25" s="1"/>
  <c r="W93" i="25" s="1"/>
  <c r="X93" i="25" s="1"/>
  <c r="Y93" i="25" s="1"/>
  <c r="Z93" i="25" s="1"/>
  <c r="AA93" i="25" s="1"/>
  <c r="AB93" i="25" s="1"/>
  <c r="AC93" i="25" s="1"/>
  <c r="M92" i="25"/>
  <c r="W304" i="20" a="1"/>
  <c r="W304" i="20" s="1"/>
  <c r="AB447" i="20" a="1"/>
  <c r="AB447" i="20" s="1"/>
  <c r="L84" i="25"/>
  <c r="M84" i="25" s="1"/>
  <c r="N84" i="25" s="1"/>
  <c r="M78" i="25"/>
  <c r="M90" i="25"/>
  <c r="N90" i="25" s="1"/>
  <c r="O90" i="25" s="1"/>
  <c r="P90" i="25" s="1"/>
  <c r="P91" i="25"/>
  <c r="M73" i="25" l="1"/>
  <c r="AE450" i="20" s="1" a="1"/>
  <c r="AE450" i="20" s="1"/>
  <c r="Y307" i="20" a="1"/>
  <c r="Y307" i="20" s="1"/>
  <c r="AB310" i="20" a="1"/>
  <c r="AB310" i="20" s="1"/>
  <c r="M70" i="25"/>
  <c r="N70" i="25" s="1"/>
  <c r="O87" i="25"/>
  <c r="P87" i="25" s="1"/>
  <c r="Q87" i="25" s="1"/>
  <c r="R87" i="25" s="1"/>
  <c r="S87" i="25" s="1"/>
  <c r="T87" i="25" s="1"/>
  <c r="U87" i="25" s="1"/>
  <c r="P95" i="25"/>
  <c r="O81" i="25"/>
  <c r="P81" i="25" s="1"/>
  <c r="N82" i="25"/>
  <c r="O82" i="25" s="1"/>
  <c r="P82" i="25" s="1"/>
  <c r="Q82" i="25" s="1"/>
  <c r="R82" i="25" s="1"/>
  <c r="V298" i="20" s="1" a="1"/>
  <c r="V298" i="20" s="1"/>
  <c r="M89" i="25"/>
  <c r="Q91" i="25"/>
  <c r="R91" i="25" s="1"/>
  <c r="P88" i="25"/>
  <c r="M96" i="25"/>
  <c r="N96" i="25" s="1"/>
  <c r="O96" i="25" s="1"/>
  <c r="P96" i="25" s="1"/>
  <c r="Q96" i="25" s="1"/>
  <c r="R96" i="25" s="1"/>
  <c r="S96" i="25" s="1"/>
  <c r="Y308" i="20" a="1"/>
  <c r="Y308" i="20" s="1"/>
  <c r="AD451" i="20" a="1"/>
  <c r="AD451" i="20" s="1"/>
  <c r="O77" i="25"/>
  <c r="P77" i="25" s="1"/>
  <c r="AD449" i="20" a="1"/>
  <c r="AD449" i="20" s="1"/>
  <c r="AG454" i="20" a="1"/>
  <c r="AG454" i="20" s="1"/>
  <c r="Q75" i="25"/>
  <c r="AG448" i="20" s="1" a="1"/>
  <c r="AG448" i="20" s="1"/>
  <c r="P79" i="25"/>
  <c r="AB444" i="20" s="1" a="1"/>
  <c r="AB444" i="20" s="1"/>
  <c r="X304" i="20" a="1"/>
  <c r="X304" i="20" s="1"/>
  <c r="AB311" i="20" a="1"/>
  <c r="AB311" i="20" s="1"/>
  <c r="L69" i="25"/>
  <c r="AG316" i="20" a="1"/>
  <c r="AG316" i="20" s="1"/>
  <c r="AC312" i="20" a="1"/>
  <c r="AC312" i="20" s="1"/>
  <c r="AK320" i="20" a="1"/>
  <c r="AK320" i="20" s="1"/>
  <c r="AJ319" i="20" a="1"/>
  <c r="AJ319" i="20" s="1"/>
  <c r="AJ457" i="20" a="1"/>
  <c r="AJ457" i="20" s="1"/>
  <c r="AI318" i="20" a="1"/>
  <c r="AI318" i="20" s="1"/>
  <c r="AM322" i="20" a="1"/>
  <c r="AM322" i="20" s="1"/>
  <c r="AE314" i="20" a="1"/>
  <c r="AE314" i="20" s="1"/>
  <c r="AH455" i="20" a="1"/>
  <c r="AH455" i="20" s="1"/>
  <c r="AI456" i="20" a="1"/>
  <c r="AI456" i="20" s="1"/>
  <c r="AK458" i="20" a="1"/>
  <c r="AK458" i="20" s="1"/>
  <c r="L68" i="25"/>
  <c r="AH317" i="20" a="1"/>
  <c r="AH317" i="20" s="1"/>
  <c r="AM460" i="20" a="1"/>
  <c r="AM460" i="20" s="1"/>
  <c r="AL459" i="20" a="1"/>
  <c r="AL459" i="20" s="1"/>
  <c r="AD313" i="20" a="1"/>
  <c r="AD313" i="20" s="1"/>
  <c r="AF315" i="20" a="1"/>
  <c r="AF315" i="20" s="1"/>
  <c r="AL321" i="20" a="1"/>
  <c r="AL321" i="20" s="1"/>
  <c r="W303" i="20" a="1"/>
  <c r="W303" i="20" s="1"/>
  <c r="Y306" i="20" a="1"/>
  <c r="Y306" i="20" s="1"/>
  <c r="N74" i="25"/>
  <c r="AB446" i="20" a="1"/>
  <c r="AB446" i="20" s="1"/>
  <c r="O76" i="25"/>
  <c r="AC447" i="20" a="1"/>
  <c r="AC447" i="20" s="1"/>
  <c r="N78" i="25"/>
  <c r="M71" i="25"/>
  <c r="AA309" i="20" a="1"/>
  <c r="AA309" i="20" s="1"/>
  <c r="AF452" i="20" a="1"/>
  <c r="AF452" i="20" s="1"/>
  <c r="P86" i="25"/>
  <c r="Q86" i="25" s="1"/>
  <c r="R86" i="25" s="1"/>
  <c r="S86" i="25" s="1"/>
  <c r="T86" i="25" s="1"/>
  <c r="U86" i="25" s="1"/>
  <c r="V86" i="25" s="1"/>
  <c r="O83" i="25"/>
  <c r="P83" i="25" s="1"/>
  <c r="CC169" i="31"/>
  <c r="CE131" i="31"/>
  <c r="CD153" i="31"/>
  <c r="CC82" i="31"/>
  <c r="CC75" i="31"/>
  <c r="CE44" i="31"/>
  <c r="CD66" i="31"/>
  <c r="CB84" i="31"/>
  <c r="CB184" i="31"/>
  <c r="CB194" i="31" s="1"/>
  <c r="CA85" i="31"/>
  <c r="CA203" i="31" s="1" a="1"/>
  <c r="CA203" i="31" s="1"/>
  <c r="AA305" i="20" a="1"/>
  <c r="AA305" i="20" s="1"/>
  <c r="AF448" i="20" a="1"/>
  <c r="AF448" i="20" s="1"/>
  <c r="S85" i="25"/>
  <c r="T85" i="25" s="1"/>
  <c r="U85" i="25" s="1"/>
  <c r="Q90" i="25"/>
  <c r="R90" i="25" s="1"/>
  <c r="S90" i="25" s="1"/>
  <c r="T90" i="25" s="1"/>
  <c r="U90" i="25" s="1"/>
  <c r="V90" i="25" s="1"/>
  <c r="W90" i="25" s="1"/>
  <c r="X90" i="25" s="1"/>
  <c r="Y90" i="25" s="1"/>
  <c r="Z90" i="25" s="1"/>
  <c r="AA444" i="20" a="1"/>
  <c r="AA444" i="20" s="1"/>
  <c r="O84" i="25"/>
  <c r="P84" i="25" s="1"/>
  <c r="Q84" i="25" s="1"/>
  <c r="R84" i="25" s="1"/>
  <c r="S84" i="25" s="1"/>
  <c r="T84" i="25" s="1"/>
  <c r="V301" i="20" a="1"/>
  <c r="V301" i="20" s="1"/>
  <c r="AD93" i="25"/>
  <c r="AE451" i="20" a="1"/>
  <c r="AE451" i="20" s="1"/>
  <c r="Z308" i="20" a="1"/>
  <c r="Z308" i="20" s="1"/>
  <c r="M72" i="25"/>
  <c r="P94" i="25"/>
  <c r="Q94" i="25" s="1"/>
  <c r="R94" i="25" s="1"/>
  <c r="S94" i="25" s="1"/>
  <c r="T94" i="25" s="1"/>
  <c r="U94" i="25" s="1"/>
  <c r="V94" i="25" s="1"/>
  <c r="W94" i="25" s="1"/>
  <c r="X94" i="25" s="1"/>
  <c r="Y94" i="25" s="1"/>
  <c r="Z94" i="25" s="1"/>
  <c r="AA94" i="25" s="1"/>
  <c r="AB94" i="25" s="1"/>
  <c r="AC94" i="25" s="1"/>
  <c r="AD94" i="25" s="1"/>
  <c r="N92" i="25"/>
  <c r="O92" i="25" s="1"/>
  <c r="P92" i="25" s="1"/>
  <c r="Q92" i="25" s="1"/>
  <c r="R92" i="25" s="1"/>
  <c r="S92" i="25" s="1"/>
  <c r="T92" i="25" s="1"/>
  <c r="U92" i="25" s="1"/>
  <c r="V92" i="25" s="1"/>
  <c r="W92" i="25" s="1"/>
  <c r="X92" i="25" s="1"/>
  <c r="Y92" i="25" s="1"/>
  <c r="Z92" i="25" s="1"/>
  <c r="AA92" i="25" s="1"/>
  <c r="AB92" i="25" s="1"/>
  <c r="AB443" i="20" a="1"/>
  <c r="AB443" i="20" s="1"/>
  <c r="W300" i="20" a="1"/>
  <c r="W300" i="20" s="1"/>
  <c r="R80" i="25"/>
  <c r="AH453" i="20" l="1" a="1"/>
  <c r="AH453" i="20" s="1"/>
  <c r="N73" i="25"/>
  <c r="AF450" i="20" s="1" a="1"/>
  <c r="AF450" i="20" s="1"/>
  <c r="Z307" i="20" a="1"/>
  <c r="Z307" i="20" s="1"/>
  <c r="S82" i="25"/>
  <c r="AB441" i="20" s="1" a="1"/>
  <c r="AB441" i="20" s="1"/>
  <c r="AA441" i="20" a="1"/>
  <c r="AA441" i="20" s="1"/>
  <c r="AC310" i="20" a="1"/>
  <c r="AC310" i="20" s="1"/>
  <c r="T96" i="25"/>
  <c r="U96" i="25" s="1"/>
  <c r="V96" i="25" s="1"/>
  <c r="W96" i="25" s="1"/>
  <c r="X96" i="25" s="1"/>
  <c r="S91" i="25"/>
  <c r="T91" i="25" s="1"/>
  <c r="U91" i="25" s="1"/>
  <c r="V91" i="25" s="1"/>
  <c r="W91" i="25" s="1"/>
  <c r="X91" i="25" s="1"/>
  <c r="Y91" i="25" s="1"/>
  <c r="Z91" i="25" s="1"/>
  <c r="AA91" i="25" s="1"/>
  <c r="AA432" i="20" s="1" a="1"/>
  <c r="AA432" i="20" s="1"/>
  <c r="N89" i="25"/>
  <c r="O89" i="25" s="1"/>
  <c r="V87" i="25"/>
  <c r="W87" i="25" s="1"/>
  <c r="AA436" i="20" s="1" a="1"/>
  <c r="AA436" i="20" s="1"/>
  <c r="Q88" i="25"/>
  <c r="Q95" i="25"/>
  <c r="X303" i="20" a="1"/>
  <c r="X303" i="20" s="1"/>
  <c r="Q79" i="25"/>
  <c r="X301" i="20" s="1" a="1"/>
  <c r="X301" i="20" s="1"/>
  <c r="W301" i="20" a="1"/>
  <c r="W301" i="20" s="1"/>
  <c r="AA437" i="20" a="1"/>
  <c r="AA437" i="20" s="1"/>
  <c r="Z306" i="20" a="1"/>
  <c r="Z306" i="20" s="1"/>
  <c r="O70" i="25"/>
  <c r="R75" i="25"/>
  <c r="N71" i="25"/>
  <c r="AA438" i="20" a="1"/>
  <c r="AA438" i="20" s="1"/>
  <c r="P76" i="25"/>
  <c r="AE447" i="20" s="1" a="1"/>
  <c r="AE447" i="20" s="1"/>
  <c r="V296" i="20" a="1"/>
  <c r="V296" i="20" s="1"/>
  <c r="AB305" i="20" a="1"/>
  <c r="AB305" i="20" s="1"/>
  <c r="Q77" i="25"/>
  <c r="R77" i="25" s="1"/>
  <c r="AH454" i="20" a="1"/>
  <c r="AH454" i="20" s="1"/>
  <c r="AC446" i="20" a="1"/>
  <c r="AC446" i="20" s="1"/>
  <c r="AD310" i="20" a="1"/>
  <c r="AD310" i="20" s="1"/>
  <c r="AI453" i="20" a="1"/>
  <c r="AI453" i="20" s="1"/>
  <c r="AC311" i="20" a="1"/>
  <c r="AC311" i="20" s="1"/>
  <c r="M69" i="25"/>
  <c r="AE449" i="20" a="1"/>
  <c r="AE449" i="20" s="1"/>
  <c r="O74" i="25"/>
  <c r="AM321" i="20" a="1"/>
  <c r="AM321" i="20" s="1"/>
  <c r="AI455" i="20" a="1"/>
  <c r="AI455" i="20" s="1"/>
  <c r="AN460" i="20" a="1"/>
  <c r="AN460" i="20" s="1"/>
  <c r="AI317" i="20" a="1"/>
  <c r="AI317" i="20" s="1"/>
  <c r="AK319" i="20" a="1"/>
  <c r="AK319" i="20" s="1"/>
  <c r="AM459" i="20" a="1"/>
  <c r="AM459" i="20" s="1"/>
  <c r="AE313" i="20" a="1"/>
  <c r="AE313" i="20" s="1"/>
  <c r="AN322" i="20" a="1"/>
  <c r="AN322" i="20" s="1"/>
  <c r="AH316" i="20" a="1"/>
  <c r="AH316" i="20" s="1"/>
  <c r="AG315" i="20" a="1"/>
  <c r="AG315" i="20" s="1"/>
  <c r="AL458" i="20" a="1"/>
  <c r="AL458" i="20" s="1"/>
  <c r="M68" i="25"/>
  <c r="AK457" i="20" a="1"/>
  <c r="AK457" i="20" s="1"/>
  <c r="AD312" i="20" a="1"/>
  <c r="AD312" i="20" s="1"/>
  <c r="AF314" i="20" a="1"/>
  <c r="AF314" i="20" s="1"/>
  <c r="AJ318" i="20" a="1"/>
  <c r="AJ318" i="20" s="1"/>
  <c r="AJ456" i="20" a="1"/>
  <c r="AJ456" i="20" s="1"/>
  <c r="AL320" i="20" a="1"/>
  <c r="AL320" i="20" s="1"/>
  <c r="Y303" i="20" a="1"/>
  <c r="Y303" i="20" s="1"/>
  <c r="AD446" i="20" a="1"/>
  <c r="AD446" i="20" s="1"/>
  <c r="AD447" i="20" a="1"/>
  <c r="AD447" i="20" s="1"/>
  <c r="Y304" i="20" a="1"/>
  <c r="Y304" i="20" s="1"/>
  <c r="O78" i="25"/>
  <c r="V302" i="20" a="1"/>
  <c r="V302" i="20" s="1"/>
  <c r="AA445" i="20" a="1"/>
  <c r="AA445" i="20" s="1"/>
  <c r="Q83" i="25"/>
  <c r="W86" i="25"/>
  <c r="V294" i="20" a="1"/>
  <c r="V294" i="20" s="1"/>
  <c r="AB309" i="20" a="1"/>
  <c r="AB309" i="20" s="1"/>
  <c r="AG452" i="20" a="1"/>
  <c r="AG452" i="20" s="1"/>
  <c r="Q81" i="25"/>
  <c r="CD169" i="31"/>
  <c r="CF131" i="31"/>
  <c r="CE153" i="31"/>
  <c r="CA86" i="31"/>
  <c r="CB85" i="31"/>
  <c r="CB203" i="31" s="1" a="1"/>
  <c r="CB203" i="31" s="1"/>
  <c r="CD75" i="31"/>
  <c r="CD82" i="31"/>
  <c r="CF44" i="31"/>
  <c r="CE66" i="31"/>
  <c r="CC84" i="31"/>
  <c r="CC184" i="31"/>
  <c r="CC194" i="31" s="1"/>
  <c r="V295" i="20" a="1"/>
  <c r="V295" i="20" s="1"/>
  <c r="V85" i="25"/>
  <c r="U84" i="25"/>
  <c r="AA439" i="20" a="1"/>
  <c r="AA439" i="20" s="1"/>
  <c r="AA90" i="25"/>
  <c r="AA433" i="20" a="1"/>
  <c r="AA433" i="20" s="1"/>
  <c r="AC92" i="25"/>
  <c r="AE94" i="25"/>
  <c r="X300" i="20" a="1"/>
  <c r="X300" i="20" s="1"/>
  <c r="AC443" i="20" a="1"/>
  <c r="AC443" i="20" s="1"/>
  <c r="S80" i="25"/>
  <c r="AF451" i="20" a="1"/>
  <c r="AF451" i="20" s="1"/>
  <c r="AA308" i="20" a="1"/>
  <c r="AA308" i="20" s="1"/>
  <c r="N72" i="25"/>
  <c r="AE93" i="25"/>
  <c r="AA307" i="20" l="1" a="1"/>
  <c r="AA307" i="20" s="1"/>
  <c r="T82" i="25"/>
  <c r="U82" i="25" s="1"/>
  <c r="X87" i="25"/>
  <c r="Y87" i="25" s="1"/>
  <c r="W298" i="20" a="1"/>
  <c r="W298" i="20" s="1"/>
  <c r="O73" i="25"/>
  <c r="P73" i="25" s="1"/>
  <c r="AH450" i="20" s="1" a="1"/>
  <c r="AH450" i="20" s="1"/>
  <c r="AB91" i="25"/>
  <c r="AC91" i="25" s="1"/>
  <c r="AC432" i="20" s="1" a="1"/>
  <c r="AC432" i="20" s="1"/>
  <c r="Y96" i="25"/>
  <c r="Z96" i="25" s="1"/>
  <c r="AA96" i="25" s="1"/>
  <c r="AB96" i="25" s="1"/>
  <c r="AC96" i="25" s="1"/>
  <c r="AD96" i="25" s="1"/>
  <c r="AE96" i="25" s="1"/>
  <c r="AF96" i="25" s="1"/>
  <c r="AG96" i="25" s="1"/>
  <c r="R95" i="25"/>
  <c r="R88" i="25"/>
  <c r="S88" i="25" s="1"/>
  <c r="P89" i="25"/>
  <c r="Q89" i="25" s="1"/>
  <c r="R89" i="25" s="1"/>
  <c r="S89" i="25" s="1"/>
  <c r="T89" i="25" s="1"/>
  <c r="U89" i="25" s="1"/>
  <c r="V89" i="25" s="1"/>
  <c r="W89" i="25" s="1"/>
  <c r="X89" i="25" s="1"/>
  <c r="Y89" i="25" s="1"/>
  <c r="AA434" i="20" s="1" a="1"/>
  <c r="AA434" i="20" s="1"/>
  <c r="AC444" i="20" a="1"/>
  <c r="AC444" i="20" s="1"/>
  <c r="R79" i="25"/>
  <c r="S79" i="25" s="1"/>
  <c r="Z301" i="20" s="1" a="1"/>
  <c r="Z301" i="20" s="1"/>
  <c r="AC309" i="20" a="1"/>
  <c r="AC309" i="20" s="1"/>
  <c r="AH452" i="20" a="1"/>
  <c r="AH452" i="20" s="1"/>
  <c r="Q76" i="25"/>
  <c r="AA304" i="20" s="1" a="1"/>
  <c r="AA304" i="20" s="1"/>
  <c r="Z303" i="20" a="1"/>
  <c r="Z303" i="20" s="1"/>
  <c r="AJ453" i="20" a="1"/>
  <c r="AJ453" i="20" s="1"/>
  <c r="AE310" i="20" a="1"/>
  <c r="AE310" i="20" s="1"/>
  <c r="P70" i="25"/>
  <c r="AE446" i="20" a="1"/>
  <c r="AE446" i="20" s="1"/>
  <c r="AC305" i="20" a="1"/>
  <c r="AC305" i="20" s="1"/>
  <c r="AH448" i="20" a="1"/>
  <c r="AH448" i="20" s="1"/>
  <c r="S75" i="25"/>
  <c r="AB437" i="20" a="1"/>
  <c r="AB437" i="20" s="1"/>
  <c r="AB433" i="20" a="1"/>
  <c r="AB433" i="20" s="1"/>
  <c r="P78" i="25"/>
  <c r="P74" i="25"/>
  <c r="Z304" i="20" a="1"/>
  <c r="Z304" i="20" s="1"/>
  <c r="AB439" i="20" a="1"/>
  <c r="AB439" i="20" s="1"/>
  <c r="O71" i="25"/>
  <c r="AA306" i="20" a="1"/>
  <c r="AA306" i="20" s="1"/>
  <c r="AD311" i="20" a="1"/>
  <c r="AD311" i="20" s="1"/>
  <c r="N69" i="25"/>
  <c r="AI454" i="20" a="1"/>
  <c r="AI454" i="20" s="1"/>
  <c r="AF449" i="20" a="1"/>
  <c r="AF449" i="20" s="1"/>
  <c r="AE312" i="20" a="1"/>
  <c r="AE312" i="20" s="1"/>
  <c r="N68" i="25"/>
  <c r="AJ455" i="20" a="1"/>
  <c r="AJ455" i="20" s="1"/>
  <c r="AM320" i="20" a="1"/>
  <c r="AM320" i="20" s="1"/>
  <c r="AI316" i="20" a="1"/>
  <c r="AI316" i="20" s="1"/>
  <c r="AG314" i="20" a="1"/>
  <c r="AG314" i="20" s="1"/>
  <c r="AJ317" i="20" a="1"/>
  <c r="AJ317" i="20" s="1"/>
  <c r="AO460" i="20" a="1"/>
  <c r="AO460" i="20" s="1"/>
  <c r="AK318" i="20" a="1"/>
  <c r="AK318" i="20" s="1"/>
  <c r="AF313" i="20" a="1"/>
  <c r="AF313" i="20" s="1"/>
  <c r="AN321" i="20" a="1"/>
  <c r="AN321" i="20" s="1"/>
  <c r="AM458" i="20" a="1"/>
  <c r="AM458" i="20" s="1"/>
  <c r="AN459" i="20" a="1"/>
  <c r="AN459" i="20" s="1"/>
  <c r="AH315" i="20" a="1"/>
  <c r="AH315" i="20" s="1"/>
  <c r="AK456" i="20" a="1"/>
  <c r="AK456" i="20" s="1"/>
  <c r="AO322" i="20" a="1"/>
  <c r="AO322" i="20" s="1"/>
  <c r="AL319" i="20" a="1"/>
  <c r="AL319" i="20" s="1"/>
  <c r="AL457" i="20" a="1"/>
  <c r="AL457" i="20" s="1"/>
  <c r="W302" i="20" a="1"/>
  <c r="W302" i="20" s="1"/>
  <c r="AB445" i="20" a="1"/>
  <c r="AB445" i="20" s="1"/>
  <c r="S77" i="25"/>
  <c r="AA303" i="20" a="1"/>
  <c r="AA303" i="20" s="1"/>
  <c r="AF446" i="20" a="1"/>
  <c r="AF446" i="20" s="1"/>
  <c r="W294" i="20" a="1"/>
  <c r="W294" i="20" s="1"/>
  <c r="X86" i="25"/>
  <c r="R83" i="25"/>
  <c r="AA442" i="20" a="1"/>
  <c r="AA442" i="20" s="1"/>
  <c r="V299" i="20" a="1"/>
  <c r="V299" i="20" s="1"/>
  <c r="R81" i="25"/>
  <c r="CE169" i="31"/>
  <c r="CG131" i="31"/>
  <c r="CF153" i="31"/>
  <c r="CE82" i="31"/>
  <c r="CE75" i="31"/>
  <c r="CG44" i="31"/>
  <c r="CF66" i="31"/>
  <c r="CD84" i="31"/>
  <c r="CD184" i="31"/>
  <c r="CD194" i="31" s="1"/>
  <c r="CB86" i="31"/>
  <c r="CC85" i="31"/>
  <c r="CC203" i="31" s="1" a="1"/>
  <c r="CC203" i="31" s="1"/>
  <c r="V84" i="25"/>
  <c r="W296" i="20" a="1"/>
  <c r="W296" i="20" s="1"/>
  <c r="W85" i="25"/>
  <c r="W295" i="20" a="1"/>
  <c r="W295" i="20" s="1"/>
  <c r="AB438" i="20" a="1"/>
  <c r="AB438" i="20" s="1"/>
  <c r="AB90" i="25"/>
  <c r="AF94" i="25"/>
  <c r="AF93" i="25"/>
  <c r="Y300" i="20" a="1"/>
  <c r="Y300" i="20" s="1"/>
  <c r="AD443" i="20" a="1"/>
  <c r="AD443" i="20" s="1"/>
  <c r="T80" i="25"/>
  <c r="AD92" i="25"/>
  <c r="AG451" i="20" a="1"/>
  <c r="AG451" i="20" s="1"/>
  <c r="AB308" i="20" a="1"/>
  <c r="AB308" i="20" s="1"/>
  <c r="O72" i="25"/>
  <c r="AC441" i="20" l="1" a="1"/>
  <c r="AC441" i="20" s="1"/>
  <c r="X298" i="20" a="1"/>
  <c r="X298" i="20" s="1"/>
  <c r="AB432" i="20" a="1"/>
  <c r="AB432" i="20" s="1"/>
  <c r="AB436" i="20" a="1"/>
  <c r="AB436" i="20" s="1"/>
  <c r="AG450" i="20" a="1"/>
  <c r="AG450" i="20" s="1"/>
  <c r="AC307" i="20" a="1"/>
  <c r="AC307" i="20" s="1"/>
  <c r="Q73" i="25"/>
  <c r="AI450" i="20" s="1" a="1"/>
  <c r="AI450" i="20" s="1"/>
  <c r="AB307" i="20" a="1"/>
  <c r="AB307" i="20" s="1"/>
  <c r="S95" i="25"/>
  <c r="Z89" i="25"/>
  <c r="AB434" i="20" s="1" a="1"/>
  <c r="AB434" i="20" s="1"/>
  <c r="T88" i="25"/>
  <c r="AD444" i="20" a="1"/>
  <c r="AD444" i="20" s="1"/>
  <c r="Y301" i="20" a="1"/>
  <c r="Y301" i="20" s="1"/>
  <c r="R76" i="25"/>
  <c r="AG447" i="20" s="1" a="1"/>
  <c r="AG447" i="20" s="1"/>
  <c r="AF447" i="20" a="1"/>
  <c r="AF447" i="20" s="1"/>
  <c r="Q70" i="25"/>
  <c r="R70" i="25" s="1"/>
  <c r="AD91" i="25"/>
  <c r="AD432" i="20" s="1" a="1"/>
  <c r="AD432" i="20" s="1"/>
  <c r="T79" i="25"/>
  <c r="AE444" i="20" a="1"/>
  <c r="AE444" i="20" s="1"/>
  <c r="AF310" i="20" a="1"/>
  <c r="AF310" i="20" s="1"/>
  <c r="AK453" i="20" a="1"/>
  <c r="AK453" i="20" s="1"/>
  <c r="AG449" i="20" a="1"/>
  <c r="AG449" i="20" s="1"/>
  <c r="AB306" i="20" a="1"/>
  <c r="AB306" i="20" s="1"/>
  <c r="Q74" i="25"/>
  <c r="Q78" i="25"/>
  <c r="Y302" i="20" s="1" a="1"/>
  <c r="Y302" i="20" s="1"/>
  <c r="AC445" i="20" a="1"/>
  <c r="AC445" i="20" s="1"/>
  <c r="X302" i="20" a="1"/>
  <c r="X302" i="20" s="1"/>
  <c r="AI452" i="20" a="1"/>
  <c r="AI452" i="20" s="1"/>
  <c r="AD309" i="20" a="1"/>
  <c r="AD309" i="20" s="1"/>
  <c r="AH96" i="25"/>
  <c r="AI96" i="25" s="1"/>
  <c r="AC433" i="20" a="1"/>
  <c r="AC433" i="20" s="1"/>
  <c r="AD305" i="20" a="1"/>
  <c r="AD305" i="20" s="1"/>
  <c r="T75" i="25"/>
  <c r="AI448" i="20" a="1"/>
  <c r="AI448" i="20" s="1"/>
  <c r="Y86" i="25"/>
  <c r="AD437" i="20" s="1" a="1"/>
  <c r="AD437" i="20" s="1"/>
  <c r="P71" i="25"/>
  <c r="AJ454" i="20" a="1"/>
  <c r="AJ454" i="20" s="1"/>
  <c r="O69" i="25"/>
  <c r="AE311" i="20" a="1"/>
  <c r="AE311" i="20" s="1"/>
  <c r="AO459" i="20" a="1"/>
  <c r="AO459" i="20" s="1"/>
  <c r="AK317" i="20" a="1"/>
  <c r="AK317" i="20" s="1"/>
  <c r="AL318" i="20" a="1"/>
  <c r="AL318" i="20" s="1"/>
  <c r="AJ316" i="20" a="1"/>
  <c r="AJ316" i="20" s="1"/>
  <c r="AP460" i="20" a="1"/>
  <c r="AP460" i="20" s="1"/>
  <c r="AM457" i="20" a="1"/>
  <c r="AM457" i="20" s="1"/>
  <c r="AH314" i="20" a="1"/>
  <c r="AH314" i="20" s="1"/>
  <c r="AF312" i="20" a="1"/>
  <c r="AF312" i="20" s="1"/>
  <c r="AO321" i="20" a="1"/>
  <c r="AO321" i="20" s="1"/>
  <c r="AP322" i="20" a="1"/>
  <c r="AP322" i="20" s="1"/>
  <c r="AI315" i="20" a="1"/>
  <c r="AI315" i="20" s="1"/>
  <c r="AN458" i="20" a="1"/>
  <c r="AN458" i="20" s="1"/>
  <c r="AM319" i="20" a="1"/>
  <c r="AM319" i="20" s="1"/>
  <c r="AG313" i="20" a="1"/>
  <c r="AG313" i="20" s="1"/>
  <c r="AN320" i="20" a="1"/>
  <c r="AN320" i="20" s="1"/>
  <c r="AK455" i="20" a="1"/>
  <c r="AK455" i="20" s="1"/>
  <c r="AL456" i="20" a="1"/>
  <c r="AL456" i="20" s="1"/>
  <c r="O68" i="25"/>
  <c r="Z87" i="25"/>
  <c r="AC436" i="20" a="1"/>
  <c r="AC436" i="20" s="1"/>
  <c r="T77" i="25"/>
  <c r="AG446" i="20" a="1"/>
  <c r="AG446" i="20" s="1"/>
  <c r="AB303" i="20" a="1"/>
  <c r="AB303" i="20" s="1"/>
  <c r="AC437" i="20" a="1"/>
  <c r="AC437" i="20" s="1"/>
  <c r="X294" i="20" a="1"/>
  <c r="X294" i="20" s="1"/>
  <c r="W299" i="20" a="1"/>
  <c r="W299" i="20" s="1"/>
  <c r="AB442" i="20" a="1"/>
  <c r="AB442" i="20" s="1"/>
  <c r="S81" i="25"/>
  <c r="S83" i="25"/>
  <c r="CF169" i="31"/>
  <c r="CH131" i="31"/>
  <c r="CG153" i="31"/>
  <c r="CD85" i="31"/>
  <c r="CD203" i="31" s="1" a="1"/>
  <c r="CD203" i="31" s="1"/>
  <c r="CF82" i="31"/>
  <c r="CF75" i="31"/>
  <c r="CH44" i="31"/>
  <c r="CG66" i="31"/>
  <c r="CC86" i="31"/>
  <c r="CE84" i="31"/>
  <c r="CE184" i="31"/>
  <c r="CE194" i="31" s="1"/>
  <c r="X295" i="20" a="1"/>
  <c r="X295" i="20" s="1"/>
  <c r="AC438" i="20" a="1"/>
  <c r="AC438" i="20" s="1"/>
  <c r="X85" i="25"/>
  <c r="AC90" i="25"/>
  <c r="W84" i="25"/>
  <c r="X296" i="20" a="1"/>
  <c r="X296" i="20" s="1"/>
  <c r="AC439" i="20" a="1"/>
  <c r="AC439" i="20" s="1"/>
  <c r="Z300" i="20" a="1"/>
  <c r="Z300" i="20" s="1"/>
  <c r="AE443" i="20" a="1"/>
  <c r="AE443" i="20" s="1"/>
  <c r="U80" i="25"/>
  <c r="AG93" i="25"/>
  <c r="AG94" i="25"/>
  <c r="AD441" i="20" a="1"/>
  <c r="AD441" i="20" s="1"/>
  <c r="Y298" i="20" a="1"/>
  <c r="Y298" i="20" s="1"/>
  <c r="V82" i="25"/>
  <c r="AC308" i="20" a="1"/>
  <c r="AC308" i="20" s="1"/>
  <c r="AH451" i="20" a="1"/>
  <c r="AH451" i="20" s="1"/>
  <c r="P72" i="25"/>
  <c r="AE92" i="25"/>
  <c r="R73" i="25" l="1"/>
  <c r="AE307" i="20" s="1" a="1"/>
  <c r="AE307" i="20" s="1"/>
  <c r="AD307" i="20" a="1"/>
  <c r="AD307" i="20" s="1"/>
  <c r="U88" i="25"/>
  <c r="AA89" i="25"/>
  <c r="T95" i="25"/>
  <c r="AE91" i="25"/>
  <c r="AE432" i="20" s="1" a="1"/>
  <c r="AE432" i="20" s="1"/>
  <c r="S76" i="25"/>
  <c r="AH447" i="20" s="1" a="1"/>
  <c r="AH447" i="20" s="1"/>
  <c r="AL453" i="20" a="1"/>
  <c r="AL453" i="20" s="1"/>
  <c r="AB304" i="20" a="1"/>
  <c r="AB304" i="20" s="1"/>
  <c r="AG310" i="20" a="1"/>
  <c r="AG310" i="20" s="1"/>
  <c r="AA301" i="20" a="1"/>
  <c r="AA301" i="20" s="1"/>
  <c r="AF444" i="20" a="1"/>
  <c r="AF444" i="20" s="1"/>
  <c r="U79" i="25"/>
  <c r="R78" i="25"/>
  <c r="Z302" i="20" s="1" a="1"/>
  <c r="Z302" i="20" s="1"/>
  <c r="Z86" i="25"/>
  <c r="AA86" i="25" s="1"/>
  <c r="AD445" i="20" a="1"/>
  <c r="AD445" i="20" s="1"/>
  <c r="R74" i="25"/>
  <c r="S74" i="25" s="1"/>
  <c r="AH449" i="20" a="1"/>
  <c r="AH449" i="20" s="1"/>
  <c r="AC306" i="20" a="1"/>
  <c r="AC306" i="20" s="1"/>
  <c r="AE309" i="20" a="1"/>
  <c r="AE309" i="20" s="1"/>
  <c r="AJ452" i="20" a="1"/>
  <c r="AJ452" i="20" s="1"/>
  <c r="Y294" i="20" a="1"/>
  <c r="Y294" i="20" s="1"/>
  <c r="Q71" i="25"/>
  <c r="U75" i="25"/>
  <c r="AJ448" i="20" a="1"/>
  <c r="AJ448" i="20" s="1"/>
  <c r="AE305" i="20" a="1"/>
  <c r="AE305" i="20" s="1"/>
  <c r="AD436" i="20" a="1"/>
  <c r="AD436" i="20" s="1"/>
  <c r="Y295" i="20" a="1"/>
  <c r="Y295" i="20" s="1"/>
  <c r="AC303" i="20" a="1"/>
  <c r="AC303" i="20" s="1"/>
  <c r="P69" i="25"/>
  <c r="S70" i="25"/>
  <c r="AM453" i="20" a="1"/>
  <c r="AM453" i="20" s="1"/>
  <c r="AH310" i="20" a="1"/>
  <c r="AH310" i="20" s="1"/>
  <c r="AK454" i="20" a="1"/>
  <c r="AK454" i="20" s="1"/>
  <c r="AF311" i="20" a="1"/>
  <c r="AF311" i="20" s="1"/>
  <c r="AN319" i="20" a="1"/>
  <c r="AN319" i="20" s="1"/>
  <c r="AG312" i="20" a="1"/>
  <c r="AG312" i="20" s="1"/>
  <c r="AI314" i="20" a="1"/>
  <c r="AI314" i="20" s="1"/>
  <c r="AH313" i="20" a="1"/>
  <c r="AH313" i="20" s="1"/>
  <c r="AQ460" i="20" a="1"/>
  <c r="AQ460" i="20" s="1"/>
  <c r="AL317" i="20" a="1"/>
  <c r="AL317" i="20" s="1"/>
  <c r="AJ315" i="20" a="1"/>
  <c r="AJ315" i="20" s="1"/>
  <c r="AL455" i="20" a="1"/>
  <c r="AL455" i="20" s="1"/>
  <c r="AO458" i="20" a="1"/>
  <c r="AO458" i="20" s="1"/>
  <c r="AO320" i="20" a="1"/>
  <c r="AO320" i="20" s="1"/>
  <c r="AK316" i="20" a="1"/>
  <c r="AK316" i="20" s="1"/>
  <c r="AQ322" i="20" a="1"/>
  <c r="AQ322" i="20" s="1"/>
  <c r="AP459" i="20" a="1"/>
  <c r="AP459" i="20" s="1"/>
  <c r="AN457" i="20" a="1"/>
  <c r="AN457" i="20" s="1"/>
  <c r="AP321" i="20" a="1"/>
  <c r="AP321" i="20" s="1"/>
  <c r="AM456" i="20" a="1"/>
  <c r="AM456" i="20" s="1"/>
  <c r="P68" i="25"/>
  <c r="AM318" i="20" a="1"/>
  <c r="AM318" i="20" s="1"/>
  <c r="AA87" i="25"/>
  <c r="AH446" i="20" a="1"/>
  <c r="AH446" i="20" s="1"/>
  <c r="U77" i="25"/>
  <c r="X299" i="20" a="1"/>
  <c r="X299" i="20" s="1"/>
  <c r="AC442" i="20" a="1"/>
  <c r="AC442" i="20" s="1"/>
  <c r="T81" i="25"/>
  <c r="V297" i="20" a="1"/>
  <c r="V297" i="20" s="1"/>
  <c r="V323" i="20" s="1"/>
  <c r="V723" i="20" s="1"/>
  <c r="AA440" i="20" a="1"/>
  <c r="AA440" i="20" s="1"/>
  <c r="T83" i="25"/>
  <c r="CG169" i="31"/>
  <c r="CI131" i="31"/>
  <c r="CH153" i="31"/>
  <c r="CG75" i="31"/>
  <c r="CG82" i="31"/>
  <c r="CI44" i="31"/>
  <c r="CH66" i="31"/>
  <c r="CF84" i="31"/>
  <c r="CF184" i="31"/>
  <c r="CF194" i="31" s="1"/>
  <c r="CE85" i="31"/>
  <c r="CE203" i="31" s="1" a="1"/>
  <c r="CE203" i="31" s="1"/>
  <c r="CD86" i="31"/>
  <c r="Y85" i="25"/>
  <c r="AD438" i="20" a="1"/>
  <c r="AD438" i="20" s="1"/>
  <c r="AD433" i="20" a="1"/>
  <c r="AD433" i="20" s="1"/>
  <c r="X84" i="25"/>
  <c r="AD90" i="25"/>
  <c r="AD439" i="20" a="1"/>
  <c r="AD439" i="20" s="1"/>
  <c r="Y296" i="20" a="1"/>
  <c r="Y296" i="20" s="1"/>
  <c r="AF92" i="25"/>
  <c r="AJ96" i="25"/>
  <c r="Z298" i="20" a="1"/>
  <c r="Z298" i="20" s="1"/>
  <c r="AE441" i="20" a="1"/>
  <c r="AE441" i="20" s="1"/>
  <c r="W82" i="25"/>
  <c r="AH93" i="25"/>
  <c r="AH94" i="25"/>
  <c r="AD308" i="20" a="1"/>
  <c r="AD308" i="20" s="1"/>
  <c r="AI451" i="20" a="1"/>
  <c r="AI451" i="20" s="1"/>
  <c r="Q72" i="25"/>
  <c r="AA300" i="20" a="1"/>
  <c r="AA300" i="20" s="1"/>
  <c r="AF443" i="20" a="1"/>
  <c r="AF443" i="20" s="1"/>
  <c r="V80" i="25"/>
  <c r="S73" i="25" l="1"/>
  <c r="AK450" i="20" s="1" a="1"/>
  <c r="AK450" i="20" s="1"/>
  <c r="AJ450" i="20" a="1"/>
  <c r="AJ450" i="20" s="1"/>
  <c r="U95" i="25"/>
  <c r="AB89" i="25"/>
  <c r="AC89" i="25" s="1"/>
  <c r="AE434" i="20" s="1" a="1"/>
  <c r="AE434" i="20" s="1"/>
  <c r="AC434" i="20" a="1"/>
  <c r="AC434" i="20" s="1"/>
  <c r="V88" i="25"/>
  <c r="AF91" i="25"/>
  <c r="AC304" i="20" a="1"/>
  <c r="AC304" i="20" s="1"/>
  <c r="T76" i="25"/>
  <c r="AD304" i="20" s="1" a="1"/>
  <c r="AD304" i="20" s="1"/>
  <c r="AE437" i="20" a="1"/>
  <c r="AE437" i="20" s="1"/>
  <c r="Z294" i="20" a="1"/>
  <c r="Z294" i="20" s="1"/>
  <c r="V75" i="25"/>
  <c r="AL448" i="20" s="1" a="1"/>
  <c r="AL448" i="20" s="1"/>
  <c r="V79" i="25"/>
  <c r="W79" i="25" s="1"/>
  <c r="AD306" i="20" a="1"/>
  <c r="AD306" i="20" s="1"/>
  <c r="S78" i="25"/>
  <c r="AF445" i="20" s="1" a="1"/>
  <c r="AF445" i="20" s="1"/>
  <c r="AE445" i="20" a="1"/>
  <c r="AE445" i="20" s="1"/>
  <c r="AI449" i="20" a="1"/>
  <c r="AI449" i="20" s="1"/>
  <c r="AG444" i="20" a="1"/>
  <c r="AG444" i="20" s="1"/>
  <c r="AB301" i="20" a="1"/>
  <c r="AB301" i="20" s="1"/>
  <c r="AF309" i="20" a="1"/>
  <c r="AF309" i="20" s="1"/>
  <c r="AK452" i="20" a="1"/>
  <c r="AK452" i="20" s="1"/>
  <c r="R71" i="25"/>
  <c r="AE90" i="25"/>
  <c r="Z296" i="20" a="1"/>
  <c r="Z296" i="20" s="1"/>
  <c r="AG311" i="20" a="1"/>
  <c r="AG311" i="20" s="1"/>
  <c r="AE438" i="20" a="1"/>
  <c r="AE438" i="20" s="1"/>
  <c r="AD303" i="20" a="1"/>
  <c r="AD303" i="20" s="1"/>
  <c r="AL454" i="20" a="1"/>
  <c r="AL454" i="20" s="1"/>
  <c r="Q69" i="25"/>
  <c r="U81" i="25"/>
  <c r="AB87" i="25"/>
  <c r="AK448" i="20" a="1"/>
  <c r="AK448" i="20" s="1"/>
  <c r="AF305" i="20" a="1"/>
  <c r="AF305" i="20" s="1"/>
  <c r="T70" i="25"/>
  <c r="AI310" i="20" a="1"/>
  <c r="AI310" i="20" s="1"/>
  <c r="AN453" i="20" a="1"/>
  <c r="AN453" i="20" s="1"/>
  <c r="V727" i="20"/>
  <c r="AM455" i="20" a="1"/>
  <c r="AM455" i="20" s="1"/>
  <c r="AH312" i="20" a="1"/>
  <c r="AH312" i="20" s="1"/>
  <c r="AQ321" i="20" a="1"/>
  <c r="AQ321" i="20" s="1"/>
  <c r="AR322" i="20" a="1"/>
  <c r="AR322" i="20" s="1"/>
  <c r="AP458" i="20" a="1"/>
  <c r="AP458" i="20" s="1"/>
  <c r="AR460" i="20" a="1"/>
  <c r="AR460" i="20" s="1"/>
  <c r="AJ314" i="20" a="1"/>
  <c r="AJ314" i="20" s="1"/>
  <c r="AK315" i="20" a="1"/>
  <c r="AK315" i="20" s="1"/>
  <c r="Q68" i="25"/>
  <c r="AP320" i="20" a="1"/>
  <c r="AP320" i="20" s="1"/>
  <c r="AL316" i="20" a="1"/>
  <c r="AL316" i="20" s="1"/>
  <c r="AM317" i="20" a="1"/>
  <c r="AM317" i="20" s="1"/>
  <c r="AN456" i="20" a="1"/>
  <c r="AN456" i="20" s="1"/>
  <c r="AN318" i="20" a="1"/>
  <c r="AN318" i="20" s="1"/>
  <c r="AO457" i="20" a="1"/>
  <c r="AO457" i="20" s="1"/>
  <c r="AQ459" i="20" a="1"/>
  <c r="AQ459" i="20" s="1"/>
  <c r="AI313" i="20" a="1"/>
  <c r="AI313" i="20" s="1"/>
  <c r="AO319" i="20" a="1"/>
  <c r="AO319" i="20" s="1"/>
  <c r="AE436" i="20" a="1"/>
  <c r="AE436" i="20" s="1"/>
  <c r="AI446" i="20" a="1"/>
  <c r="AI446" i="20" s="1"/>
  <c r="V77" i="25"/>
  <c r="W297" i="20" a="1"/>
  <c r="W297" i="20" s="1"/>
  <c r="W323" i="20" s="1"/>
  <c r="W723" i="20" s="1"/>
  <c r="AB440" i="20" a="1"/>
  <c r="AB440" i="20" s="1"/>
  <c r="Y299" i="20" a="1"/>
  <c r="Y299" i="20" s="1"/>
  <c r="AD442" i="20" a="1"/>
  <c r="AD442" i="20" s="1"/>
  <c r="U83" i="25"/>
  <c r="CH169" i="31"/>
  <c r="CJ131" i="31"/>
  <c r="CI153" i="31"/>
  <c r="CE86" i="31"/>
  <c r="CF85" i="31"/>
  <c r="CF203" i="31" s="1" a="1"/>
  <c r="CF203" i="31" s="1"/>
  <c r="CH75" i="31"/>
  <c r="CH82" i="31"/>
  <c r="CJ44" i="31"/>
  <c r="CI66" i="31"/>
  <c r="CG84" i="31"/>
  <c r="CG184" i="31"/>
  <c r="CG194" i="31" s="1"/>
  <c r="Z85" i="25"/>
  <c r="Z295" i="20" a="1"/>
  <c r="Z295" i="20" s="1"/>
  <c r="AE433" i="20" a="1"/>
  <c r="AE433" i="20" s="1"/>
  <c r="AE439" i="20" a="1"/>
  <c r="AE439" i="20" s="1"/>
  <c r="Y84" i="25"/>
  <c r="AE306" i="20" a="1"/>
  <c r="AE306" i="20" s="1"/>
  <c r="AJ449" i="20" a="1"/>
  <c r="AJ449" i="20" s="1"/>
  <c r="T74" i="25"/>
  <c r="AF437" i="20" a="1"/>
  <c r="AF437" i="20" s="1"/>
  <c r="AA294" i="20" a="1"/>
  <c r="AA294" i="20" s="1"/>
  <c r="AB86" i="25"/>
  <c r="AI94" i="25"/>
  <c r="AA298" i="20" a="1"/>
  <c r="AA298" i="20" s="1"/>
  <c r="AF441" i="20" a="1"/>
  <c r="AF441" i="20" s="1"/>
  <c r="X82" i="25"/>
  <c r="AK96" i="25"/>
  <c r="AJ451" i="20" a="1"/>
  <c r="AJ451" i="20" s="1"/>
  <c r="AE308" i="20" a="1"/>
  <c r="AE308" i="20" s="1"/>
  <c r="R72" i="25"/>
  <c r="AB300" i="20" a="1"/>
  <c r="AB300" i="20" s="1"/>
  <c r="AG443" i="20" a="1"/>
  <c r="AG443" i="20" s="1"/>
  <c r="W80" i="25"/>
  <c r="AI93" i="25"/>
  <c r="AG92" i="25"/>
  <c r="AF307" i="20" l="1" a="1"/>
  <c r="AF307" i="20" s="1"/>
  <c r="T73" i="25"/>
  <c r="AG307" i="20" s="1" a="1"/>
  <c r="AG307" i="20" s="1"/>
  <c r="W88" i="25"/>
  <c r="AD434" i="20" a="1"/>
  <c r="AD434" i="20" s="1"/>
  <c r="AD89" i="25"/>
  <c r="V95" i="25"/>
  <c r="AG91" i="25"/>
  <c r="AG432" i="20" s="1" a="1"/>
  <c r="AG432" i="20" s="1"/>
  <c r="AF432" i="20" a="1"/>
  <c r="AF432" i="20" s="1"/>
  <c r="U76" i="25"/>
  <c r="AE304" i="20" s="1" a="1"/>
  <c r="AE304" i="20" s="1"/>
  <c r="AI447" i="20" a="1"/>
  <c r="AI447" i="20" s="1"/>
  <c r="W75" i="25"/>
  <c r="X75" i="25" s="1"/>
  <c r="AH444" i="20" a="1"/>
  <c r="AH444" i="20" s="1"/>
  <c r="AG305" i="20" a="1"/>
  <c r="AG305" i="20" s="1"/>
  <c r="T78" i="25"/>
  <c r="AG445" i="20" s="1" a="1"/>
  <c r="AG445" i="20" s="1"/>
  <c r="AA302" i="20" a="1"/>
  <c r="AA302" i="20" s="1"/>
  <c r="AC301" i="20" a="1"/>
  <c r="AC301" i="20" s="1"/>
  <c r="AF90" i="25"/>
  <c r="AG433" i="20" s="1" a="1"/>
  <c r="AG433" i="20" s="1"/>
  <c r="AF433" i="20" a="1"/>
  <c r="AF433" i="20" s="1"/>
  <c r="AG309" i="20" a="1"/>
  <c r="AG309" i="20" s="1"/>
  <c r="W727" i="20"/>
  <c r="S71" i="25"/>
  <c r="AL452" i="20" a="1"/>
  <c r="AL452" i="20" s="1"/>
  <c r="AE442" i="20" a="1"/>
  <c r="AE442" i="20" s="1"/>
  <c r="Z299" i="20" a="1"/>
  <c r="Z299" i="20" s="1"/>
  <c r="AC87" i="25"/>
  <c r="AF436" i="20" a="1"/>
  <c r="AF436" i="20" s="1"/>
  <c r="V81" i="25"/>
  <c r="AH311" i="20" a="1"/>
  <c r="AH311" i="20" s="1"/>
  <c r="R69" i="25"/>
  <c r="AM454" i="20" a="1"/>
  <c r="AM454" i="20" s="1"/>
  <c r="AF438" i="20" a="1"/>
  <c r="AF438" i="20" s="1"/>
  <c r="U70" i="25"/>
  <c r="AJ310" i="20" a="1"/>
  <c r="AJ310" i="20" s="1"/>
  <c r="AO453" i="20" a="1"/>
  <c r="AO453" i="20" s="1"/>
  <c r="V735" i="20"/>
  <c r="V736" i="20" s="1"/>
  <c r="C27" i="26"/>
  <c r="AN455" i="20" a="1"/>
  <c r="AN455" i="20" s="1"/>
  <c r="AO456" i="20" a="1"/>
  <c r="AO456" i="20" s="1"/>
  <c r="AQ320" i="20" a="1"/>
  <c r="AQ320" i="20" s="1"/>
  <c r="AN317" i="20" a="1"/>
  <c r="AN317" i="20" s="1"/>
  <c r="AR321" i="20" a="1"/>
  <c r="AR321" i="20" s="1"/>
  <c r="AO318" i="20" a="1"/>
  <c r="AO318" i="20" s="1"/>
  <c r="AK314" i="20" a="1"/>
  <c r="AK314" i="20" s="1"/>
  <c r="AM316" i="20" a="1"/>
  <c r="AM316" i="20" s="1"/>
  <c r="AJ313" i="20" a="1"/>
  <c r="AJ313" i="20" s="1"/>
  <c r="AR459" i="20" a="1"/>
  <c r="AR459" i="20" s="1"/>
  <c r="AS460" i="20" a="1"/>
  <c r="AS460" i="20" s="1"/>
  <c r="AS322" i="20" a="1"/>
  <c r="AS322" i="20" s="1"/>
  <c r="AP319" i="20" a="1"/>
  <c r="AP319" i="20" s="1"/>
  <c r="AL315" i="20" a="1"/>
  <c r="AL315" i="20" s="1"/>
  <c r="AI312" i="20" a="1"/>
  <c r="AI312" i="20" s="1"/>
  <c r="AQ458" i="20" a="1"/>
  <c r="AQ458" i="20" s="1"/>
  <c r="AP457" i="20" a="1"/>
  <c r="AP457" i="20" s="1"/>
  <c r="R68" i="25"/>
  <c r="AJ446" i="20" a="1"/>
  <c r="AJ446" i="20" s="1"/>
  <c r="AE303" i="20" a="1"/>
  <c r="AE303" i="20" s="1"/>
  <c r="W77" i="25"/>
  <c r="AL96" i="25"/>
  <c r="X297" i="20" a="1"/>
  <c r="X297" i="20" s="1"/>
  <c r="X323" i="20" s="1"/>
  <c r="X723" i="20" s="1"/>
  <c r="AC440" i="20" a="1"/>
  <c r="AC440" i="20" s="1"/>
  <c r="V83" i="25"/>
  <c r="CI169" i="31"/>
  <c r="CK131" i="31"/>
  <c r="CJ153" i="31"/>
  <c r="CI75" i="31"/>
  <c r="CI82" i="31"/>
  <c r="CK44" i="31"/>
  <c r="CJ66" i="31"/>
  <c r="CH84" i="31"/>
  <c r="CH184" i="31"/>
  <c r="CH194" i="31" s="1"/>
  <c r="CF86" i="31"/>
  <c r="CG85" i="31"/>
  <c r="CG203" i="31" s="1" a="1"/>
  <c r="CG203" i="31" s="1"/>
  <c r="AA85" i="25"/>
  <c r="AA295" i="20" a="1"/>
  <c r="AA295" i="20" s="1"/>
  <c r="Z84" i="25"/>
  <c r="AA296" i="20" a="1"/>
  <c r="AA296" i="20" s="1"/>
  <c r="AF439" i="20" a="1"/>
  <c r="AF439" i="20" s="1"/>
  <c r="AG437" i="20" a="1"/>
  <c r="AG437" i="20" s="1"/>
  <c r="AB294" i="20" a="1"/>
  <c r="AB294" i="20" s="1"/>
  <c r="AC86" i="25"/>
  <c r="AK451" i="20" a="1"/>
  <c r="AK451" i="20" s="1"/>
  <c r="AF308" i="20" a="1"/>
  <c r="AF308" i="20" s="1"/>
  <c r="S72" i="25"/>
  <c r="AH92" i="25"/>
  <c r="AJ93" i="25"/>
  <c r="AC300" i="20" a="1"/>
  <c r="AC300" i="20" s="1"/>
  <c r="AH443" i="20" a="1"/>
  <c r="AH443" i="20" s="1"/>
  <c r="X80" i="25"/>
  <c r="AB298" i="20" a="1"/>
  <c r="AB298" i="20" s="1"/>
  <c r="AG441" i="20" a="1"/>
  <c r="AG441" i="20" s="1"/>
  <c r="Y82" i="25"/>
  <c r="AK449" i="20" a="1"/>
  <c r="AK449" i="20" s="1"/>
  <c r="AF306" i="20" a="1"/>
  <c r="AF306" i="20" s="1"/>
  <c r="U74" i="25"/>
  <c r="AI444" i="20" a="1"/>
  <c r="AI444" i="20" s="1"/>
  <c r="AD301" i="20" a="1"/>
  <c r="AD301" i="20" s="1"/>
  <c r="X79" i="25"/>
  <c r="AJ94" i="25"/>
  <c r="U73" i="25" l="1"/>
  <c r="AH307" i="20" s="1" a="1"/>
  <c r="AH307" i="20" s="1"/>
  <c r="AL450" i="20" a="1"/>
  <c r="AL450" i="20" s="1"/>
  <c r="W95" i="25"/>
  <c r="AE89" i="25"/>
  <c r="AF434" i="20" a="1"/>
  <c r="AF434" i="20" s="1"/>
  <c r="X88" i="25"/>
  <c r="AH91" i="25"/>
  <c r="AH432" i="20" s="1" a="1"/>
  <c r="AH432" i="20" s="1"/>
  <c r="C30" i="26"/>
  <c r="C41" i="26"/>
  <c r="C43" i="26" s="1"/>
  <c r="AJ447" i="20" a="1"/>
  <c r="AJ447" i="20" s="1"/>
  <c r="V76" i="25"/>
  <c r="AK447" i="20" s="1" a="1"/>
  <c r="AK447" i="20" s="1"/>
  <c r="AB302" i="20" a="1"/>
  <c r="AB302" i="20" s="1"/>
  <c r="AH305" i="20" a="1"/>
  <c r="AH305" i="20" s="1"/>
  <c r="AM448" i="20" a="1"/>
  <c r="AM448" i="20" s="1"/>
  <c r="AG90" i="25"/>
  <c r="AH90" i="25" s="1"/>
  <c r="U78" i="25"/>
  <c r="V78" i="25" s="1"/>
  <c r="AI311" i="20" a="1"/>
  <c r="AI311" i="20" s="1"/>
  <c r="AM452" i="20" a="1"/>
  <c r="AM452" i="20" s="1"/>
  <c r="AG436" i="20" a="1"/>
  <c r="AG436" i="20" s="1"/>
  <c r="W81" i="25"/>
  <c r="AB299" i="20" s="1" a="1"/>
  <c r="AB299" i="20" s="1"/>
  <c r="AD87" i="25"/>
  <c r="AH436" i="20" s="1" a="1"/>
  <c r="AH436" i="20" s="1"/>
  <c r="AF442" i="20" a="1"/>
  <c r="AF442" i="20" s="1"/>
  <c r="AA299" i="20" a="1"/>
  <c r="AA299" i="20" s="1"/>
  <c r="D27" i="26"/>
  <c r="D41" i="26" s="1"/>
  <c r="W735" i="20"/>
  <c r="W736" i="20" s="1"/>
  <c r="X727" i="20"/>
  <c r="T71" i="25"/>
  <c r="AH309" i="20" a="1"/>
  <c r="AH309" i="20" s="1"/>
  <c r="S69" i="25"/>
  <c r="AN454" i="20" a="1"/>
  <c r="AN454" i="20" s="1"/>
  <c r="AN448" i="20" a="1"/>
  <c r="AN448" i="20" s="1"/>
  <c r="AI305" i="20" a="1"/>
  <c r="AI305" i="20" s="1"/>
  <c r="Y75" i="25"/>
  <c r="AG439" i="20" a="1"/>
  <c r="AG439" i="20" s="1"/>
  <c r="AK310" i="20" a="1"/>
  <c r="AK310" i="20" s="1"/>
  <c r="AP453" i="20" a="1"/>
  <c r="AP453" i="20" s="1"/>
  <c r="V70" i="25"/>
  <c r="C31" i="26"/>
  <c r="C29" i="26"/>
  <c r="AQ319" i="20" a="1"/>
  <c r="AQ319" i="20" s="1"/>
  <c r="AM315" i="20" a="1"/>
  <c r="AM315" i="20" s="1"/>
  <c r="AN316" i="20" a="1"/>
  <c r="AN316" i="20" s="1"/>
  <c r="AT322" i="20" a="1"/>
  <c r="AT322" i="20" s="1"/>
  <c r="AR458" i="20" a="1"/>
  <c r="AR458" i="20" s="1"/>
  <c r="AP456" i="20" a="1"/>
  <c r="AP456" i="20" s="1"/>
  <c r="AK313" i="20" a="1"/>
  <c r="AK313" i="20" s="1"/>
  <c r="AP318" i="20" a="1"/>
  <c r="AP318" i="20" s="1"/>
  <c r="AO317" i="20" a="1"/>
  <c r="AO317" i="20" s="1"/>
  <c r="AL314" i="20" a="1"/>
  <c r="AL314" i="20" s="1"/>
  <c r="AT460" i="20" a="1"/>
  <c r="AT460" i="20" s="1"/>
  <c r="AQ457" i="20" a="1"/>
  <c r="AQ457" i="20" s="1"/>
  <c r="AJ312" i="20" a="1"/>
  <c r="AJ312" i="20" s="1"/>
  <c r="AS321" i="20" a="1"/>
  <c r="AS321" i="20" s="1"/>
  <c r="AR320" i="20" a="1"/>
  <c r="AR320" i="20" s="1"/>
  <c r="AS459" i="20" a="1"/>
  <c r="AS459" i="20" s="1"/>
  <c r="S68" i="25"/>
  <c r="AO455" i="20" a="1"/>
  <c r="AO455" i="20" s="1"/>
  <c r="AK446" i="20" a="1"/>
  <c r="AK446" i="20" s="1"/>
  <c r="X77" i="25"/>
  <c r="AF303" i="20" a="1"/>
  <c r="AF303" i="20" s="1"/>
  <c r="Y297" i="20" a="1"/>
  <c r="Y297" i="20" s="1"/>
  <c r="Y323" i="20" s="1"/>
  <c r="Y723" i="20" s="1"/>
  <c r="AD440" i="20" a="1"/>
  <c r="AD440" i="20" s="1"/>
  <c r="W83" i="25"/>
  <c r="AM96" i="25"/>
  <c r="CJ169" i="31"/>
  <c r="CL131" i="31"/>
  <c r="CK153" i="31"/>
  <c r="CH85" i="31"/>
  <c r="CH203" i="31" s="1" a="1"/>
  <c r="CH203" i="31" s="1"/>
  <c r="CJ75" i="31"/>
  <c r="CJ82" i="31"/>
  <c r="CL44" i="31"/>
  <c r="CK66" i="31"/>
  <c r="CI84" i="31"/>
  <c r="CI184" i="31"/>
  <c r="CI194" i="31" s="1"/>
  <c r="CG86" i="31"/>
  <c r="AB85" i="25"/>
  <c r="AA84" i="25"/>
  <c r="AB296" i="20" a="1"/>
  <c r="AB296" i="20" s="1"/>
  <c r="AG438" i="20" a="1"/>
  <c r="AG438" i="20" s="1"/>
  <c r="AB295" i="20" a="1"/>
  <c r="AB295" i="20" s="1"/>
  <c r="AD300" i="20" a="1"/>
  <c r="AD300" i="20" s="1"/>
  <c r="AI443" i="20" a="1"/>
  <c r="AI443" i="20" s="1"/>
  <c r="Y80" i="25"/>
  <c r="AG308" i="20" a="1"/>
  <c r="AG308" i="20" s="1"/>
  <c r="AL451" i="20" a="1"/>
  <c r="AL451" i="20" s="1"/>
  <c r="T72" i="25"/>
  <c r="AH437" i="20" a="1"/>
  <c r="AH437" i="20" s="1"/>
  <c r="AC294" i="20" a="1"/>
  <c r="AC294" i="20" s="1"/>
  <c r="AD86" i="25"/>
  <c r="AE301" i="20" a="1"/>
  <c r="AE301" i="20" s="1"/>
  <c r="AJ444" i="20" a="1"/>
  <c r="AJ444" i="20" s="1"/>
  <c r="Y79" i="25"/>
  <c r="AG306" i="20" a="1"/>
  <c r="AG306" i="20" s="1"/>
  <c r="AL449" i="20" a="1"/>
  <c r="AL449" i="20" s="1"/>
  <c r="V74" i="25"/>
  <c r="AH441" i="20" a="1"/>
  <c r="AH441" i="20" s="1"/>
  <c r="AC298" i="20" a="1"/>
  <c r="AC298" i="20" s="1"/>
  <c r="Z82" i="25"/>
  <c r="AK93" i="25"/>
  <c r="AK94" i="25"/>
  <c r="AI92" i="25"/>
  <c r="AM450" i="20" l="1" a="1"/>
  <c r="AM450" i="20" s="1"/>
  <c r="V73" i="25"/>
  <c r="AI307" i="20" s="1" a="1"/>
  <c r="AI307" i="20" s="1"/>
  <c r="AA435" i="20" a="1"/>
  <c r="AA435" i="20" s="1"/>
  <c r="AA461" i="20" s="1"/>
  <c r="Y88" i="25"/>
  <c r="AF89" i="25"/>
  <c r="AG434" i="20" a="1"/>
  <c r="AG434" i="20" s="1"/>
  <c r="X95" i="25"/>
  <c r="AI91" i="25"/>
  <c r="AI432" i="20" s="1" a="1"/>
  <c r="AI432" i="20" s="1"/>
  <c r="AF304" i="20" a="1"/>
  <c r="AF304" i="20" s="1"/>
  <c r="W76" i="25"/>
  <c r="X76" i="25" s="1"/>
  <c r="Y76" i="25" s="1"/>
  <c r="AH445" i="20" a="1"/>
  <c r="AH445" i="20" s="1"/>
  <c r="AC302" i="20" a="1"/>
  <c r="AC302" i="20" s="1"/>
  <c r="AH433" i="20" a="1"/>
  <c r="AH433" i="20" s="1"/>
  <c r="AE87" i="25"/>
  <c r="AF87" i="25" s="1"/>
  <c r="D31" i="26"/>
  <c r="X81" i="25"/>
  <c r="Y81" i="25" s="1"/>
  <c r="D29" i="26"/>
  <c r="D30" i="26"/>
  <c r="AG442" i="20" a="1"/>
  <c r="AG442" i="20" s="1"/>
  <c r="AJ311" i="20" a="1"/>
  <c r="AJ311" i="20" s="1"/>
  <c r="T69" i="25"/>
  <c r="E27" i="26"/>
  <c r="E31" i="26" s="1"/>
  <c r="X735" i="20"/>
  <c r="Y727" i="20"/>
  <c r="AI309" i="20" a="1"/>
  <c r="AI309" i="20" s="1"/>
  <c r="AN452" i="20" a="1"/>
  <c r="AN452" i="20" s="1"/>
  <c r="U71" i="25"/>
  <c r="AO454" i="20" a="1"/>
  <c r="AO454" i="20" s="1"/>
  <c r="W70" i="25"/>
  <c r="AL310" i="20" a="1"/>
  <c r="AL310" i="20" s="1"/>
  <c r="X83" i="25"/>
  <c r="AL446" i="20" a="1"/>
  <c r="AL446" i="20" s="1"/>
  <c r="Z75" i="25"/>
  <c r="AO448" i="20" a="1"/>
  <c r="AO448" i="20" s="1"/>
  <c r="AJ305" i="20" a="1"/>
  <c r="AJ305" i="20" s="1"/>
  <c r="AH439" i="20" a="1"/>
  <c r="AH439" i="20" s="1"/>
  <c r="AQ453" i="20" a="1"/>
  <c r="AQ453" i="20" s="1"/>
  <c r="C44" i="26"/>
  <c r="C45" i="26"/>
  <c r="AR457" i="20" a="1"/>
  <c r="AR457" i="20" s="1"/>
  <c r="AS320" i="20" a="1"/>
  <c r="AS320" i="20" s="1"/>
  <c r="AU460" i="20" a="1"/>
  <c r="AU460" i="20" s="1"/>
  <c r="AP317" i="20" a="1"/>
  <c r="AP317" i="20" s="1"/>
  <c r="AU322" i="20" a="1"/>
  <c r="AU322" i="20" s="1"/>
  <c r="AN315" i="20" a="1"/>
  <c r="AN315" i="20" s="1"/>
  <c r="AR319" i="20" a="1"/>
  <c r="AR319" i="20" s="1"/>
  <c r="AQ318" i="20" a="1"/>
  <c r="AQ318" i="20" s="1"/>
  <c r="AS458" i="20" a="1"/>
  <c r="AS458" i="20" s="1"/>
  <c r="AP455" i="20" a="1"/>
  <c r="AP455" i="20" s="1"/>
  <c r="AM314" i="20" a="1"/>
  <c r="AM314" i="20" s="1"/>
  <c r="AT459" i="20" a="1"/>
  <c r="AT459" i="20" s="1"/>
  <c r="AK312" i="20" a="1"/>
  <c r="AK312" i="20" s="1"/>
  <c r="T68" i="25"/>
  <c r="AT321" i="20" a="1"/>
  <c r="AT321" i="20" s="1"/>
  <c r="AL313" i="20" a="1"/>
  <c r="AL313" i="20" s="1"/>
  <c r="AO316" i="20" a="1"/>
  <c r="AO316" i="20" s="1"/>
  <c r="AQ456" i="20" a="1"/>
  <c r="AQ456" i="20" s="1"/>
  <c r="AG303" i="20" a="1"/>
  <c r="AG303" i="20" s="1"/>
  <c r="Y77" i="25"/>
  <c r="D43" i="26"/>
  <c r="D44" i="26"/>
  <c r="D45" i="26"/>
  <c r="AL94" i="25"/>
  <c r="AL93" i="25"/>
  <c r="AN96" i="25"/>
  <c r="AE440" i="20" a="1"/>
  <c r="AE440" i="20" s="1"/>
  <c r="Z297" i="20" a="1"/>
  <c r="Z297" i="20" s="1"/>
  <c r="Z323" i="20" s="1"/>
  <c r="Z723" i="20" s="1"/>
  <c r="CK169" i="31"/>
  <c r="CM131" i="31"/>
  <c r="CL153" i="31"/>
  <c r="CI85" i="31"/>
  <c r="CI203" i="31" s="1" a="1"/>
  <c r="CI203" i="31" s="1"/>
  <c r="CK75" i="31"/>
  <c r="CK82" i="31"/>
  <c r="CM44" i="31"/>
  <c r="CL66" i="31"/>
  <c r="CJ84" i="31"/>
  <c r="CJ184" i="31"/>
  <c r="CJ194" i="31" s="1"/>
  <c r="CH86" i="31"/>
  <c r="AH438" i="20" a="1"/>
  <c r="AH438" i="20" s="1"/>
  <c r="AC85" i="25"/>
  <c r="AC295" i="20" a="1"/>
  <c r="AC295" i="20" s="1"/>
  <c r="AC296" i="20" a="1"/>
  <c r="AC296" i="20" s="1"/>
  <c r="AB84" i="25"/>
  <c r="AM449" i="20" a="1"/>
  <c r="AM449" i="20" s="1"/>
  <c r="AH306" i="20" a="1"/>
  <c r="AH306" i="20" s="1"/>
  <c r="W74" i="25"/>
  <c r="AF301" i="20" a="1"/>
  <c r="AF301" i="20" s="1"/>
  <c r="AK444" i="20" a="1"/>
  <c r="AK444" i="20" s="1"/>
  <c r="Z79" i="25"/>
  <c r="AD302" i="20" a="1"/>
  <c r="AD302" i="20" s="1"/>
  <c r="AI445" i="20" a="1"/>
  <c r="AI445" i="20" s="1"/>
  <c r="W78" i="25"/>
  <c r="AD298" i="20" a="1"/>
  <c r="AD298" i="20" s="1"/>
  <c r="AI441" i="20" a="1"/>
  <c r="AI441" i="20" s="1"/>
  <c r="AA82" i="25"/>
  <c r="AJ92" i="25"/>
  <c r="AI433" i="20" a="1"/>
  <c r="AI433" i="20" s="1"/>
  <c r="AI90" i="25"/>
  <c r="AI437" i="20" a="1"/>
  <c r="AI437" i="20" s="1"/>
  <c r="AD294" i="20" a="1"/>
  <c r="AD294" i="20" s="1"/>
  <c r="AE86" i="25"/>
  <c r="AM451" i="20" a="1"/>
  <c r="AM451" i="20" s="1"/>
  <c r="AH308" i="20" a="1"/>
  <c r="AH308" i="20" s="1"/>
  <c r="U72" i="25"/>
  <c r="AJ443" i="20" a="1"/>
  <c r="AJ443" i="20" s="1"/>
  <c r="AE300" i="20" a="1"/>
  <c r="AE300" i="20" s="1"/>
  <c r="Z80" i="25"/>
  <c r="W73" i="25" l="1"/>
  <c r="AJ307" i="20" s="1" a="1"/>
  <c r="AJ307" i="20" s="1"/>
  <c r="AN450" i="20" a="1"/>
  <c r="AN450" i="20" s="1"/>
  <c r="Y95" i="25"/>
  <c r="AG89" i="25"/>
  <c r="AH434" i="20" a="1"/>
  <c r="AH434" i="20" s="1"/>
  <c r="AB435" i="20" a="1"/>
  <c r="AB435" i="20" s="1"/>
  <c r="AB461" i="20" s="1"/>
  <c r="Z88" i="25"/>
  <c r="AA88" i="25" s="1"/>
  <c r="C46" i="26"/>
  <c r="D46" i="26"/>
  <c r="AJ91" i="25"/>
  <c r="AJ432" i="20" s="1" a="1"/>
  <c r="AJ432" i="20" s="1"/>
  <c r="AH304" i="20" a="1"/>
  <c r="AH304" i="20" s="1"/>
  <c r="AM447" i="20" a="1"/>
  <c r="AM447" i="20" s="1"/>
  <c r="AL447" i="20" a="1"/>
  <c r="AL447" i="20" s="1"/>
  <c r="AG304" i="20" a="1"/>
  <c r="AG304" i="20" s="1"/>
  <c r="X736" i="20"/>
  <c r="AH442" i="20" a="1"/>
  <c r="AH442" i="20" s="1"/>
  <c r="AI436" i="20" a="1"/>
  <c r="AI436" i="20" s="1"/>
  <c r="AC299" i="20" a="1"/>
  <c r="AC299" i="20" s="1"/>
  <c r="E29" i="26"/>
  <c r="E30" i="26"/>
  <c r="E41" i="26"/>
  <c r="E45" i="26" s="1"/>
  <c r="X70" i="25"/>
  <c r="Y70" i="25" s="1"/>
  <c r="AR453" i="20" a="1"/>
  <c r="AR453" i="20" s="1"/>
  <c r="AM310" i="20" a="1"/>
  <c r="AM310" i="20" s="1"/>
  <c r="AK311" i="20" a="1"/>
  <c r="AK311" i="20" s="1"/>
  <c r="AP454" i="20" a="1"/>
  <c r="AP454" i="20" s="1"/>
  <c r="U69" i="25"/>
  <c r="Y735" i="20"/>
  <c r="F27" i="26"/>
  <c r="F31" i="26" s="1"/>
  <c r="Z727" i="20"/>
  <c r="AO452" i="20" a="1"/>
  <c r="AO452" i="20" s="1"/>
  <c r="V71" i="25"/>
  <c r="AJ309" i="20" a="1"/>
  <c r="AJ309" i="20" s="1"/>
  <c r="AF440" i="20" a="1"/>
  <c r="AF440" i="20" s="1"/>
  <c r="Y83" i="25"/>
  <c r="AA297" i="20" a="1"/>
  <c r="AA297" i="20" s="1"/>
  <c r="AA323" i="20" s="1"/>
  <c r="AA723" i="20" s="1"/>
  <c r="AI304" i="20" a="1"/>
  <c r="AI304" i="20" s="1"/>
  <c r="AI439" i="20" a="1"/>
  <c r="AI439" i="20" s="1"/>
  <c r="AD295" i="20" a="1"/>
  <c r="AD295" i="20" s="1"/>
  <c r="AH303" i="20" a="1"/>
  <c r="AH303" i="20" s="1"/>
  <c r="AK305" i="20" a="1"/>
  <c r="AK305" i="20" s="1"/>
  <c r="AA75" i="25"/>
  <c r="AP448" i="20" a="1"/>
  <c r="AP448" i="20" s="1"/>
  <c r="AO315" i="20" a="1"/>
  <c r="AO315" i="20" s="1"/>
  <c r="AT320" i="20" a="1"/>
  <c r="AT320" i="20" s="1"/>
  <c r="AL312" i="20" a="1"/>
  <c r="AL312" i="20" s="1"/>
  <c r="AR456" i="20" a="1"/>
  <c r="AR456" i="20" s="1"/>
  <c r="AM313" i="20" a="1"/>
  <c r="AM313" i="20" s="1"/>
  <c r="AS319" i="20" a="1"/>
  <c r="AS319" i="20" s="1"/>
  <c r="AV322" i="20" a="1"/>
  <c r="AV322" i="20" s="1"/>
  <c r="AQ455" i="20" a="1"/>
  <c r="AQ455" i="20" s="1"/>
  <c r="AQ317" i="20" a="1"/>
  <c r="AQ317" i="20" s="1"/>
  <c r="AN314" i="20" a="1"/>
  <c r="AN314" i="20" s="1"/>
  <c r="AR318" i="20" a="1"/>
  <c r="AR318" i="20" s="1"/>
  <c r="AV460" i="20" a="1"/>
  <c r="AV460" i="20" s="1"/>
  <c r="AU459" i="20" a="1"/>
  <c r="AU459" i="20" s="1"/>
  <c r="AU321" i="20" a="1"/>
  <c r="AU321" i="20" s="1"/>
  <c r="AS457" i="20" a="1"/>
  <c r="AS457" i="20" s="1"/>
  <c r="U68" i="25"/>
  <c r="AT458" i="20" a="1"/>
  <c r="AT458" i="20" s="1"/>
  <c r="AP316" i="20" a="1"/>
  <c r="AP316" i="20" s="1"/>
  <c r="Z76" i="25"/>
  <c r="AN447" i="20" a="1"/>
  <c r="AN447" i="20" s="1"/>
  <c r="AM446" i="20" a="1"/>
  <c r="AM446" i="20" s="1"/>
  <c r="Z77" i="25"/>
  <c r="AO96" i="25"/>
  <c r="AM93" i="25"/>
  <c r="AI442" i="20" a="1"/>
  <c r="AI442" i="20" s="1"/>
  <c r="AD299" i="20" a="1"/>
  <c r="AD299" i="20" s="1"/>
  <c r="AM94" i="25"/>
  <c r="Z81" i="25"/>
  <c r="CL169" i="31"/>
  <c r="CN131" i="31"/>
  <c r="CN153" i="31" s="1"/>
  <c r="CM153" i="31"/>
  <c r="CJ85" i="31"/>
  <c r="CJ203" i="31" s="1" a="1"/>
  <c r="CJ203" i="31" s="1"/>
  <c r="CL82" i="31"/>
  <c r="CL75" i="31"/>
  <c r="CN44" i="31"/>
  <c r="CN66" i="31" s="1"/>
  <c r="CM66" i="31"/>
  <c r="CK84" i="31"/>
  <c r="CK184" i="31"/>
  <c r="CK194" i="31" s="1"/>
  <c r="CI86" i="31"/>
  <c r="AD85" i="25"/>
  <c r="AI438" i="20" a="1"/>
  <c r="AI438" i="20" s="1"/>
  <c r="AD296" i="20" a="1"/>
  <c r="AD296" i="20" s="1"/>
  <c r="AC84" i="25"/>
  <c r="AJ437" i="20" a="1"/>
  <c r="AJ437" i="20" s="1"/>
  <c r="AE294" i="20" a="1"/>
  <c r="AE294" i="20" s="1"/>
  <c r="AF86" i="25"/>
  <c r="AJ433" i="20" a="1"/>
  <c r="AJ433" i="20" s="1"/>
  <c r="AJ90" i="25"/>
  <c r="AL444" i="20" a="1"/>
  <c r="AL444" i="20" s="1"/>
  <c r="AG301" i="20" a="1"/>
  <c r="AG301" i="20" s="1"/>
  <c r="AA79" i="25"/>
  <c r="AK443" i="20" a="1"/>
  <c r="AK443" i="20" s="1"/>
  <c r="AF300" i="20" a="1"/>
  <c r="AF300" i="20" s="1"/>
  <c r="AA80" i="25"/>
  <c r="AE298" i="20" a="1"/>
  <c r="AE298" i="20" s="1"/>
  <c r="AJ441" i="20" a="1"/>
  <c r="AJ441" i="20" s="1"/>
  <c r="AB82" i="25"/>
  <c r="AI308" i="20" a="1"/>
  <c r="AI308" i="20" s="1"/>
  <c r="AN451" i="20" a="1"/>
  <c r="AN451" i="20" s="1"/>
  <c r="V72" i="25"/>
  <c r="AJ436" i="20" a="1"/>
  <c r="AJ436" i="20" s="1"/>
  <c r="AG87" i="25"/>
  <c r="AE302" i="20" a="1"/>
  <c r="AE302" i="20" s="1"/>
  <c r="AJ445" i="20" a="1"/>
  <c r="AJ445" i="20" s="1"/>
  <c r="X78" i="25"/>
  <c r="AK92" i="25"/>
  <c r="AI306" i="20" a="1"/>
  <c r="AI306" i="20" s="1"/>
  <c r="AN449" i="20" a="1"/>
  <c r="AN449" i="20" s="1"/>
  <c r="X74" i="25"/>
  <c r="AO450" i="20" l="1" a="1"/>
  <c r="AO450" i="20" s="1"/>
  <c r="X73" i="25"/>
  <c r="AK307" i="20" s="1" a="1"/>
  <c r="AK307" i="20" s="1"/>
  <c r="AI434" i="20" a="1"/>
  <c r="AI434" i="20" s="1"/>
  <c r="AH89" i="25"/>
  <c r="AD435" i="20" a="1"/>
  <c r="AD435" i="20" s="1"/>
  <c r="AD461" i="20" s="1"/>
  <c r="AB88" i="25"/>
  <c r="AC88" i="25" s="1"/>
  <c r="AF435" i="20" s="1" a="1"/>
  <c r="AF435" i="20" s="1"/>
  <c r="AF461" i="20" s="1"/>
  <c r="AC435" i="20" a="1"/>
  <c r="AC435" i="20" s="1"/>
  <c r="AC461" i="20" s="1"/>
  <c r="Z95" i="25"/>
  <c r="AK91" i="25"/>
  <c r="AK432" i="20" s="1" a="1"/>
  <c r="AK432" i="20" s="1"/>
  <c r="AN310" i="20" a="1"/>
  <c r="AN310" i="20" s="1"/>
  <c r="Y736" i="20"/>
  <c r="AS453" i="20" a="1"/>
  <c r="AS453" i="20" s="1"/>
  <c r="E43" i="26"/>
  <c r="E44" i="26"/>
  <c r="E46" i="26" s="1"/>
  <c r="AL311" i="20" a="1"/>
  <c r="AL311" i="20" s="1"/>
  <c r="AG440" i="20" a="1"/>
  <c r="AG440" i="20" s="1"/>
  <c r="F41" i="26"/>
  <c r="F45" i="26" s="1"/>
  <c r="F30" i="26"/>
  <c r="F29" i="26"/>
  <c r="AB297" i="20" a="1"/>
  <c r="AB297" i="20" s="1"/>
  <c r="AB323" i="20" s="1"/>
  <c r="Z83" i="25"/>
  <c r="AQ454" i="20" a="1"/>
  <c r="AQ454" i="20" s="1"/>
  <c r="V69" i="25"/>
  <c r="G27" i="26"/>
  <c r="G41" i="26" s="1"/>
  <c r="G45" i="26" s="1"/>
  <c r="Z735" i="20"/>
  <c r="AA727" i="20"/>
  <c r="AP452" i="20" a="1"/>
  <c r="AP452" i="20" s="1"/>
  <c r="W71" i="25"/>
  <c r="AK309" i="20" a="1"/>
  <c r="AK309" i="20" s="1"/>
  <c r="AQ448" i="20" a="1"/>
  <c r="AQ448" i="20" s="1"/>
  <c r="AL305" i="20" a="1"/>
  <c r="AL305" i="20" s="1"/>
  <c r="AB75" i="25"/>
  <c r="AA81" i="25"/>
  <c r="AM312" i="20" a="1"/>
  <c r="AM312" i="20" s="1"/>
  <c r="AU320" i="20" a="1"/>
  <c r="AU320" i="20" s="1"/>
  <c r="AT457" i="20" a="1"/>
  <c r="AT457" i="20" s="1"/>
  <c r="AR455" i="20" a="1"/>
  <c r="AR455" i="20" s="1"/>
  <c r="AW322" i="20" a="1"/>
  <c r="AW322" i="20" s="1"/>
  <c r="AU458" i="20" a="1"/>
  <c r="AU458" i="20" s="1"/>
  <c r="AO314" i="20" a="1"/>
  <c r="AO314" i="20" s="1"/>
  <c r="AS456" i="20" a="1"/>
  <c r="AS456" i="20" s="1"/>
  <c r="V68" i="25"/>
  <c r="AR317" i="20" a="1"/>
  <c r="AR317" i="20" s="1"/>
  <c r="AS318" i="20" a="1"/>
  <c r="AS318" i="20" s="1"/>
  <c r="AV459" i="20" a="1"/>
  <c r="AV459" i="20" s="1"/>
  <c r="AP315" i="20" a="1"/>
  <c r="AP315" i="20" s="1"/>
  <c r="AT319" i="20" a="1"/>
  <c r="AT319" i="20" s="1"/>
  <c r="AW460" i="20" a="1"/>
  <c r="AW460" i="20" s="1"/>
  <c r="AQ316" i="20" a="1"/>
  <c r="AQ316" i="20" s="1"/>
  <c r="AN313" i="20" a="1"/>
  <c r="AN313" i="20" s="1"/>
  <c r="AV321" i="20" a="1"/>
  <c r="AV321" i="20" s="1"/>
  <c r="AA76" i="25"/>
  <c r="AO447" i="20" a="1"/>
  <c r="AO447" i="20" s="1"/>
  <c r="AJ304" i="20" a="1"/>
  <c r="AJ304" i="20" s="1"/>
  <c r="AA77" i="25"/>
  <c r="AN446" i="20" a="1"/>
  <c r="AN446" i="20" s="1"/>
  <c r="AI303" i="20" a="1"/>
  <c r="AI303" i="20" s="1"/>
  <c r="AN93" i="25"/>
  <c r="AN94" i="25"/>
  <c r="AL92" i="25"/>
  <c r="AP96" i="25"/>
  <c r="AE299" i="20" a="1"/>
  <c r="AE299" i="20" s="1"/>
  <c r="AJ442" i="20" a="1"/>
  <c r="AJ442" i="20" s="1"/>
  <c r="CM162" i="31"/>
  <c r="CM169" i="31"/>
  <c r="CN169" i="31"/>
  <c r="CN162" i="31"/>
  <c r="CK85" i="31"/>
  <c r="CK203" i="31" s="1" a="1"/>
  <c r="CK203" i="31" s="1"/>
  <c r="CM82" i="31"/>
  <c r="CM75" i="31"/>
  <c r="CN82" i="31"/>
  <c r="CN75" i="31"/>
  <c r="CL84" i="31"/>
  <c r="CL184" i="31"/>
  <c r="CL194" i="31" s="1"/>
  <c r="CJ86" i="31"/>
  <c r="AE85" i="25"/>
  <c r="AJ438" i="20" a="1"/>
  <c r="AJ438" i="20" s="1"/>
  <c r="AE295" i="20" a="1"/>
  <c r="AE295" i="20" s="1"/>
  <c r="AD84" i="25"/>
  <c r="AE296" i="20" a="1"/>
  <c r="AE296" i="20" s="1"/>
  <c r="AJ439" i="20" a="1"/>
  <c r="AJ439" i="20" s="1"/>
  <c r="AK445" i="20" a="1"/>
  <c r="AK445" i="20" s="1"/>
  <c r="AF302" i="20" a="1"/>
  <c r="AF302" i="20" s="1"/>
  <c r="Y78" i="25"/>
  <c r="AO449" i="20" a="1"/>
  <c r="AO449" i="20" s="1"/>
  <c r="AJ306" i="20" a="1"/>
  <c r="AJ306" i="20" s="1"/>
  <c r="Y74" i="25"/>
  <c r="AO310" i="20" a="1"/>
  <c r="AO310" i="20" s="1"/>
  <c r="AT453" i="20" a="1"/>
  <c r="AT453" i="20" s="1"/>
  <c r="Z70" i="25"/>
  <c r="AK433" i="20" a="1"/>
  <c r="AK433" i="20" s="1"/>
  <c r="AK90" i="25"/>
  <c r="AK437" i="20" a="1"/>
  <c r="AK437" i="20" s="1"/>
  <c r="AF294" i="20" a="1"/>
  <c r="AF294" i="20" s="1"/>
  <c r="AG86" i="25"/>
  <c r="AO451" i="20" a="1"/>
  <c r="AO451" i="20" s="1"/>
  <c r="AJ308" i="20" a="1"/>
  <c r="AJ308" i="20" s="1"/>
  <c r="W72" i="25"/>
  <c r="AF298" i="20" a="1"/>
  <c r="AF298" i="20" s="1"/>
  <c r="AK441" i="20" a="1"/>
  <c r="AK441" i="20" s="1"/>
  <c r="AC82" i="25"/>
  <c r="AH301" i="20" a="1"/>
  <c r="AH301" i="20" s="1"/>
  <c r="AM444" i="20" a="1"/>
  <c r="AM444" i="20" s="1"/>
  <c r="AB79" i="25"/>
  <c r="AK436" i="20" a="1"/>
  <c r="AK436" i="20" s="1"/>
  <c r="AH87" i="25"/>
  <c r="AG300" i="20" a="1"/>
  <c r="AG300" i="20" s="1"/>
  <c r="AL443" i="20" a="1"/>
  <c r="AL443" i="20" s="1"/>
  <c r="AB80" i="25"/>
  <c r="AP450" i="20" l="1" a="1"/>
  <c r="AP450" i="20" s="1"/>
  <c r="Y73" i="25"/>
  <c r="AL307" i="20" s="1" a="1"/>
  <c r="AL307" i="20" s="1"/>
  <c r="AA95" i="25"/>
  <c r="AE435" i="20" a="1"/>
  <c r="AE435" i="20" s="1"/>
  <c r="AE461" i="20" s="1"/>
  <c r="AJ434" i="20" a="1"/>
  <c r="AJ434" i="20" s="1"/>
  <c r="AI89" i="25"/>
  <c r="AD88" i="25"/>
  <c r="AG435" i="20" s="1" a="1"/>
  <c r="AG435" i="20" s="1"/>
  <c r="AG461" i="20" s="1"/>
  <c r="AL91" i="25"/>
  <c r="AM91" i="25" s="1"/>
  <c r="AM432" i="20" s="1" a="1"/>
  <c r="AM432" i="20" s="1"/>
  <c r="Z736" i="20"/>
  <c r="F43" i="26"/>
  <c r="F44" i="26"/>
  <c r="F46" i="26" s="1"/>
  <c r="AB723" i="20"/>
  <c r="AB727" i="20" s="1"/>
  <c r="AC297" i="20" a="1"/>
  <c r="AC297" i="20" s="1"/>
  <c r="AC323" i="20" s="1"/>
  <c r="AC723" i="20" s="1"/>
  <c r="AC727" i="20" s="1"/>
  <c r="G29" i="26"/>
  <c r="G30" i="26"/>
  <c r="G31" i="26"/>
  <c r="AH440" i="20" a="1"/>
  <c r="AH440" i="20" s="1"/>
  <c r="AA83" i="25"/>
  <c r="G44" i="26"/>
  <c r="G46" i="26" s="1"/>
  <c r="G43" i="26"/>
  <c r="AR454" i="20" a="1"/>
  <c r="AR454" i="20" s="1"/>
  <c r="AM311" i="20" a="1"/>
  <c r="AM311" i="20" s="1"/>
  <c r="W69" i="25"/>
  <c r="H27" i="26"/>
  <c r="AA735" i="20"/>
  <c r="AF299" i="20" a="1"/>
  <c r="AF299" i="20" s="1"/>
  <c r="AK442" i="20" a="1"/>
  <c r="AK442" i="20" s="1"/>
  <c r="AL309" i="20" a="1"/>
  <c r="AL309" i="20" s="1"/>
  <c r="AQ452" i="20" a="1"/>
  <c r="AQ452" i="20" s="1"/>
  <c r="X71" i="25"/>
  <c r="AB81" i="25"/>
  <c r="AK304" i="20" a="1"/>
  <c r="AK304" i="20" s="1"/>
  <c r="AF295" i="20" a="1"/>
  <c r="AF295" i="20" s="1"/>
  <c r="AR448" i="20" a="1"/>
  <c r="AR448" i="20" s="1"/>
  <c r="AM305" i="20" a="1"/>
  <c r="AM305" i="20" s="1"/>
  <c r="AC75" i="25"/>
  <c r="AL90" i="25"/>
  <c r="AM90" i="25" s="1"/>
  <c r="AJ303" i="20" a="1"/>
  <c r="AJ303" i="20" s="1"/>
  <c r="AW459" i="20" a="1"/>
  <c r="AW459" i="20" s="1"/>
  <c r="AP314" i="20" a="1"/>
  <c r="AP314" i="20" s="1"/>
  <c r="AR316" i="20" a="1"/>
  <c r="AR316" i="20" s="1"/>
  <c r="AX460" i="20" a="1"/>
  <c r="AX460" i="20" s="1"/>
  <c r="AT456" i="20" a="1"/>
  <c r="AT456" i="20" s="1"/>
  <c r="W68" i="25"/>
  <c r="AO313" i="20" a="1"/>
  <c r="AO313" i="20" s="1"/>
  <c r="AS455" i="20" a="1"/>
  <c r="AS455" i="20" s="1"/>
  <c r="AU319" i="20" a="1"/>
  <c r="AU319" i="20" s="1"/>
  <c r="AU457" i="20" a="1"/>
  <c r="AU457" i="20" s="1"/>
  <c r="AV458" i="20" a="1"/>
  <c r="AV458" i="20" s="1"/>
  <c r="AX322" i="20" a="1"/>
  <c r="AX322" i="20" s="1"/>
  <c r="AS317" i="20" a="1"/>
  <c r="AS317" i="20" s="1"/>
  <c r="AW321" i="20" a="1"/>
  <c r="AW321" i="20" s="1"/>
  <c r="AT318" i="20" a="1"/>
  <c r="AT318" i="20" s="1"/>
  <c r="AQ315" i="20" a="1"/>
  <c r="AQ315" i="20" s="1"/>
  <c r="AV320" i="20" a="1"/>
  <c r="AV320" i="20" s="1"/>
  <c r="AN312" i="20" a="1"/>
  <c r="AN312" i="20" s="1"/>
  <c r="AB76" i="25"/>
  <c r="AQ96" i="25"/>
  <c r="AR96" i="25" s="1"/>
  <c r="AS96" i="25" s="1"/>
  <c r="AT96" i="25" s="1"/>
  <c r="AU96" i="25" s="1"/>
  <c r="AV96" i="25" s="1"/>
  <c r="AW96" i="25" s="1"/>
  <c r="AX96" i="25" s="1"/>
  <c r="AY96" i="25" s="1"/>
  <c r="AZ96" i="25" s="1"/>
  <c r="BA96" i="25" s="1"/>
  <c r="BB96" i="25" s="1"/>
  <c r="AP447" i="20" a="1"/>
  <c r="AP447" i="20" s="1"/>
  <c r="AB77" i="25"/>
  <c r="AO446" i="20" a="1"/>
  <c r="AO446" i="20" s="1"/>
  <c r="AO93" i="25"/>
  <c r="AM92" i="25"/>
  <c r="AN91" i="25"/>
  <c r="AO94" i="25"/>
  <c r="CL85" i="31"/>
  <c r="CL203" i="31" s="1" a="1"/>
  <c r="CL203" i="31" s="1"/>
  <c r="CN84" i="31"/>
  <c r="CN184" i="31"/>
  <c r="CN194" i="31" s="1"/>
  <c r="CM84" i="31"/>
  <c r="CM184" i="31"/>
  <c r="CM194" i="31" s="1"/>
  <c r="CK86" i="31"/>
  <c r="AK438" i="20" a="1"/>
  <c r="AK438" i="20" s="1"/>
  <c r="AF85" i="25"/>
  <c r="AK439" i="20" a="1"/>
  <c r="AK439" i="20" s="1"/>
  <c r="AE84" i="25"/>
  <c r="AF296" i="20" a="1"/>
  <c r="AF296" i="20" s="1"/>
  <c r="AL433" i="20" a="1"/>
  <c r="AL433" i="20" s="1"/>
  <c r="AI301" i="20" a="1"/>
  <c r="AI301" i="20" s="1"/>
  <c r="AN444" i="20" a="1"/>
  <c r="AN444" i="20" s="1"/>
  <c r="AC79" i="25"/>
  <c r="AM443" i="20" a="1"/>
  <c r="AM443" i="20" s="1"/>
  <c r="AH300" i="20" a="1"/>
  <c r="AH300" i="20" s="1"/>
  <c r="AC80" i="25"/>
  <c r="AL436" i="20" a="1"/>
  <c r="AL436" i="20" s="1"/>
  <c r="AI87" i="25"/>
  <c r="AL441" i="20" a="1"/>
  <c r="AL441" i="20" s="1"/>
  <c r="AG298" i="20" a="1"/>
  <c r="AG298" i="20" s="1"/>
  <c r="AD82" i="25"/>
  <c r="AU453" i="20" a="1"/>
  <c r="AU453" i="20" s="1"/>
  <c r="AP310" i="20" a="1"/>
  <c r="AP310" i="20" s="1"/>
  <c r="AA70" i="25"/>
  <c r="AP449" i="20" a="1"/>
  <c r="AP449" i="20" s="1"/>
  <c r="AK306" i="20" a="1"/>
  <c r="AK306" i="20" s="1"/>
  <c r="Z74" i="25"/>
  <c r="AG302" i="20" a="1"/>
  <c r="AG302" i="20" s="1"/>
  <c r="AL445" i="20" a="1"/>
  <c r="AL445" i="20" s="1"/>
  <c r="Z78" i="25"/>
  <c r="AL437" i="20" a="1"/>
  <c r="AL437" i="20" s="1"/>
  <c r="AG294" i="20" a="1"/>
  <c r="AG294" i="20" s="1"/>
  <c r="AH86" i="25"/>
  <c r="AK308" i="20" a="1"/>
  <c r="AK308" i="20" s="1"/>
  <c r="AP451" i="20" a="1"/>
  <c r="AP451" i="20" s="1"/>
  <c r="X72" i="25"/>
  <c r="Z73" i="25" l="1"/>
  <c r="AM307" i="20" s="1" a="1"/>
  <c r="AM307" i="20" s="1"/>
  <c r="AQ450" i="20" a="1"/>
  <c r="AQ450" i="20" s="1"/>
  <c r="AJ89" i="25"/>
  <c r="AL434" i="20" s="1" a="1"/>
  <c r="AL434" i="20" s="1"/>
  <c r="AK434" i="20" a="1"/>
  <c r="AK434" i="20" s="1"/>
  <c r="AE88" i="25"/>
  <c r="AB95" i="25"/>
  <c r="AL432" i="20" a="1"/>
  <c r="AL432" i="20" s="1"/>
  <c r="AA736" i="20"/>
  <c r="I27" i="26"/>
  <c r="I41" i="26" s="1"/>
  <c r="AB735" i="20"/>
  <c r="AD297" i="20" a="1"/>
  <c r="AD297" i="20" s="1"/>
  <c r="AD323" i="20" s="1"/>
  <c r="Y71" i="25"/>
  <c r="AB83" i="25"/>
  <c r="AI440" i="20" a="1"/>
  <c r="AI440" i="20" s="1"/>
  <c r="AC81" i="25"/>
  <c r="AM442" i="20" s="1" a="1"/>
  <c r="AM442" i="20" s="1"/>
  <c r="AN311" i="20" a="1"/>
  <c r="AN311" i="20" s="1"/>
  <c r="X69" i="25"/>
  <c r="AS454" i="20" a="1"/>
  <c r="AS454" i="20" s="1"/>
  <c r="AL442" i="20" a="1"/>
  <c r="AL442" i="20" s="1"/>
  <c r="AC735" i="20"/>
  <c r="AC736" i="20" s="1"/>
  <c r="J27" i="26"/>
  <c r="H41" i="26"/>
  <c r="H30" i="26"/>
  <c r="H31" i="26"/>
  <c r="H29" i="26"/>
  <c r="AG299" i="20" a="1"/>
  <c r="AG299" i="20" s="1"/>
  <c r="AM309" i="20" a="1"/>
  <c r="AM309" i="20" s="1"/>
  <c r="AR452" i="20" a="1"/>
  <c r="AR452" i="20" s="1"/>
  <c r="AM433" i="20" a="1"/>
  <c r="AM433" i="20" s="1"/>
  <c r="AC76" i="25"/>
  <c r="AL438" i="20" a="1"/>
  <c r="AL438" i="20" s="1"/>
  <c r="AS448" i="20" a="1"/>
  <c r="AS448" i="20" s="1"/>
  <c r="AN305" i="20" a="1"/>
  <c r="AN305" i="20" s="1"/>
  <c r="AD75" i="25"/>
  <c r="AL439" i="20" a="1"/>
  <c r="AL439" i="20" s="1"/>
  <c r="AC77" i="25"/>
  <c r="AW320" i="20" a="1"/>
  <c r="AW320" i="20" s="1"/>
  <c r="AV457" i="20" a="1"/>
  <c r="AV457" i="20" s="1"/>
  <c r="AR315" i="20" a="1"/>
  <c r="AR315" i="20" s="1"/>
  <c r="AU318" i="20" a="1"/>
  <c r="AU318" i="20" s="1"/>
  <c r="AY322" i="20" a="1"/>
  <c r="AY322" i="20" s="1"/>
  <c r="AW458" i="20" a="1"/>
  <c r="AW458" i="20" s="1"/>
  <c r="AT455" i="20" a="1"/>
  <c r="AT455" i="20" s="1"/>
  <c r="AP313" i="20" a="1"/>
  <c r="AP313" i="20" s="1"/>
  <c r="AO312" i="20" a="1"/>
  <c r="AO312" i="20" s="1"/>
  <c r="AY460" i="20" a="1"/>
  <c r="AY460" i="20" s="1"/>
  <c r="AT317" i="20" a="1"/>
  <c r="AT317" i="20" s="1"/>
  <c r="AX459" i="20" a="1"/>
  <c r="AX459" i="20" s="1"/>
  <c r="AQ314" i="20" a="1"/>
  <c r="AQ314" i="20" s="1"/>
  <c r="X68" i="25"/>
  <c r="AS316" i="20" a="1"/>
  <c r="AS316" i="20" s="1"/>
  <c r="AV319" i="20" a="1"/>
  <c r="AV319" i="20" s="1"/>
  <c r="AX321" i="20" a="1"/>
  <c r="AX321" i="20" s="1"/>
  <c r="AU456" i="20" a="1"/>
  <c r="AU456" i="20" s="1"/>
  <c r="AL304" i="20" a="1"/>
  <c r="AL304" i="20" s="1"/>
  <c r="AQ447" i="20" a="1"/>
  <c r="AQ447" i="20" s="1"/>
  <c r="AK303" i="20" a="1"/>
  <c r="AK303" i="20" s="1"/>
  <c r="AP446" i="20" a="1"/>
  <c r="AP446" i="20" s="1"/>
  <c r="AP94" i="25"/>
  <c r="AN433" i="20" a="1"/>
  <c r="AN433" i="20" s="1"/>
  <c r="AN90" i="25"/>
  <c r="AN432" i="20" a="1"/>
  <c r="AN432" i="20" s="1"/>
  <c r="AO91" i="25"/>
  <c r="AN92" i="25"/>
  <c r="AP93" i="25"/>
  <c r="CM85" i="31"/>
  <c r="CM203" i="31" s="1" a="1"/>
  <c r="CM203" i="31" s="1"/>
  <c r="CN85" i="31"/>
  <c r="CN203" i="31" s="1" a="1"/>
  <c r="CN203" i="31" s="1"/>
  <c r="CL86" i="31"/>
  <c r="AG295" i="20" a="1"/>
  <c r="AG295" i="20" s="1"/>
  <c r="AG85" i="25"/>
  <c r="AG296" i="20" a="1"/>
  <c r="AG296" i="20" s="1"/>
  <c r="AF84" i="25"/>
  <c r="AI300" i="20" a="1"/>
  <c r="AI300" i="20" s="1"/>
  <c r="AN443" i="20" a="1"/>
  <c r="AN443" i="20" s="1"/>
  <c r="AD80" i="25"/>
  <c r="AM437" i="20" a="1"/>
  <c r="AM437" i="20" s="1"/>
  <c r="AH294" i="20" a="1"/>
  <c r="AH294" i="20" s="1"/>
  <c r="AI86" i="25"/>
  <c r="AL306" i="20" a="1"/>
  <c r="AL306" i="20" s="1"/>
  <c r="AQ449" i="20" a="1"/>
  <c r="AQ449" i="20" s="1"/>
  <c r="AA74" i="25"/>
  <c r="AJ301" i="20" a="1"/>
  <c r="AJ301" i="20" s="1"/>
  <c r="AO444" i="20" a="1"/>
  <c r="AO444" i="20" s="1"/>
  <c r="AD79" i="25"/>
  <c r="AH302" i="20" a="1"/>
  <c r="AH302" i="20" s="1"/>
  <c r="AM445" i="20" a="1"/>
  <c r="AM445" i="20" s="1"/>
  <c r="AA78" i="25"/>
  <c r="AL308" i="20" a="1"/>
  <c r="AL308" i="20" s="1"/>
  <c r="AQ451" i="20" a="1"/>
  <c r="AQ451" i="20" s="1"/>
  <c r="Y72" i="25"/>
  <c r="AV453" i="20" a="1"/>
  <c r="AV453" i="20" s="1"/>
  <c r="AQ310" i="20" a="1"/>
  <c r="AQ310" i="20" s="1"/>
  <c r="AB70" i="25"/>
  <c r="AM441" i="20" a="1"/>
  <c r="AM441" i="20" s="1"/>
  <c r="AH298" i="20" a="1"/>
  <c r="AH298" i="20" s="1"/>
  <c r="AE82" i="25"/>
  <c r="AM436" i="20" a="1"/>
  <c r="AM436" i="20" s="1"/>
  <c r="AJ87" i="25"/>
  <c r="AR450" i="20" l="1" a="1"/>
  <c r="AR450" i="20" s="1"/>
  <c r="AA73" i="25"/>
  <c r="AS450" i="20" s="1" a="1"/>
  <c r="AS450" i="20" s="1"/>
  <c r="AK89" i="25"/>
  <c r="AC95" i="25"/>
  <c r="AH435" i="20" a="1"/>
  <c r="AH435" i="20" s="1"/>
  <c r="AH461" i="20" s="1"/>
  <c r="AF88" i="25"/>
  <c r="AB736" i="20"/>
  <c r="AH299" i="20" a="1"/>
  <c r="AH299" i="20" s="1"/>
  <c r="I45" i="26"/>
  <c r="I44" i="26"/>
  <c r="I43" i="26"/>
  <c r="AD723" i="20"/>
  <c r="AD727" i="20" s="1"/>
  <c r="I29" i="26"/>
  <c r="I30" i="26"/>
  <c r="I31" i="26"/>
  <c r="AJ440" i="20" a="1"/>
  <c r="AJ440" i="20" s="1"/>
  <c r="Z71" i="25"/>
  <c r="AT452" i="20" s="1" a="1"/>
  <c r="AT452" i="20" s="1"/>
  <c r="AN309" i="20" a="1"/>
  <c r="AN309" i="20" s="1"/>
  <c r="AS452" i="20" a="1"/>
  <c r="AS452" i="20" s="1"/>
  <c r="AC83" i="25"/>
  <c r="AE297" i="20" a="1"/>
  <c r="AE297" i="20" s="1"/>
  <c r="AE323" i="20" s="1"/>
  <c r="AD81" i="25"/>
  <c r="AI299" i="20" s="1" a="1"/>
  <c r="AI299" i="20" s="1"/>
  <c r="AT454" i="20" a="1"/>
  <c r="AT454" i="20" s="1"/>
  <c r="AO311" i="20" a="1"/>
  <c r="AO311" i="20" s="1"/>
  <c r="Y69" i="25"/>
  <c r="AM304" i="20" a="1"/>
  <c r="AM304" i="20" s="1"/>
  <c r="AD76" i="25"/>
  <c r="H45" i="26"/>
  <c r="H43" i="26"/>
  <c r="H44" i="26"/>
  <c r="J29" i="26"/>
  <c r="J31" i="26"/>
  <c r="J41" i="26"/>
  <c r="J30" i="26"/>
  <c r="AR447" i="20" a="1"/>
  <c r="AR447" i="20" s="1"/>
  <c r="AQ446" i="20" a="1"/>
  <c r="AQ446" i="20" s="1"/>
  <c r="AD77" i="25"/>
  <c r="AL303" i="20" a="1"/>
  <c r="AL303" i="20" s="1"/>
  <c r="Y68" i="25"/>
  <c r="AH296" i="20" a="1"/>
  <c r="AH296" i="20" s="1"/>
  <c r="AT448" i="20" a="1"/>
  <c r="AT448" i="20" s="1"/>
  <c r="AO305" i="20" a="1"/>
  <c r="AO305" i="20" s="1"/>
  <c r="AE75" i="25"/>
  <c r="AZ322" i="20" a="1"/>
  <c r="AZ322" i="20" s="1"/>
  <c r="AR314" i="20" a="1"/>
  <c r="AR314" i="20" s="1"/>
  <c r="AP312" i="20" a="1"/>
  <c r="AP312" i="20" s="1"/>
  <c r="AZ460" i="20" a="1"/>
  <c r="AZ460" i="20" s="1"/>
  <c r="AU455" i="20" a="1"/>
  <c r="AU455" i="20" s="1"/>
  <c r="AS315" i="20" a="1"/>
  <c r="AS315" i="20" s="1"/>
  <c r="AX320" i="20" a="1"/>
  <c r="AX320" i="20" s="1"/>
  <c r="AV318" i="20" a="1"/>
  <c r="AV318" i="20" s="1"/>
  <c r="AY459" i="20" a="1"/>
  <c r="AY459" i="20" s="1"/>
  <c r="AQ313" i="20" a="1"/>
  <c r="AQ313" i="20" s="1"/>
  <c r="AT316" i="20" a="1"/>
  <c r="AT316" i="20" s="1"/>
  <c r="AU317" i="20" a="1"/>
  <c r="AU317" i="20" s="1"/>
  <c r="AW319" i="20" a="1"/>
  <c r="AW319" i="20" s="1"/>
  <c r="AW457" i="20" a="1"/>
  <c r="AW457" i="20" s="1"/>
  <c r="AX458" i="20" a="1"/>
  <c r="AX458" i="20" s="1"/>
  <c r="AY321" i="20" a="1"/>
  <c r="AY321" i="20" s="1"/>
  <c r="AV456" i="20" a="1"/>
  <c r="AV456" i="20" s="1"/>
  <c r="AQ94" i="25"/>
  <c r="AR94" i="25" s="1"/>
  <c r="AS94" i="25" s="1"/>
  <c r="AT94" i="25" s="1"/>
  <c r="AU94" i="25" s="1"/>
  <c r="AV94" i="25" s="1"/>
  <c r="AW94" i="25" s="1"/>
  <c r="AX94" i="25" s="1"/>
  <c r="AY94" i="25" s="1"/>
  <c r="AZ94" i="25" s="1"/>
  <c r="BA94" i="25" s="1"/>
  <c r="BB94" i="25" s="1"/>
  <c r="AQ93" i="25"/>
  <c r="AR93" i="25" s="1"/>
  <c r="AS93" i="25" s="1"/>
  <c r="AT93" i="25" s="1"/>
  <c r="AU93" i="25" s="1"/>
  <c r="AV93" i="25" s="1"/>
  <c r="AW93" i="25" s="1"/>
  <c r="AX93" i="25" s="1"/>
  <c r="AY93" i="25" s="1"/>
  <c r="AZ93" i="25" s="1"/>
  <c r="BA93" i="25" s="1"/>
  <c r="BB93" i="25" s="1"/>
  <c r="AO432" i="20" a="1"/>
  <c r="AO432" i="20" s="1"/>
  <c r="AP91" i="25"/>
  <c r="AO92" i="25"/>
  <c r="AO433" i="20" a="1"/>
  <c r="AO433" i="20" s="1"/>
  <c r="AO90" i="25"/>
  <c r="CN86" i="31"/>
  <c r="CM86" i="31"/>
  <c r="AH295" i="20" a="1"/>
  <c r="AH295" i="20" s="1"/>
  <c r="AH85" i="25"/>
  <c r="AM438" i="20" a="1"/>
  <c r="AM438" i="20" s="1"/>
  <c r="AM439" i="20" a="1"/>
  <c r="AM439" i="20" s="1"/>
  <c r="AG84" i="25"/>
  <c r="AW453" i="20" a="1"/>
  <c r="AW453" i="20" s="1"/>
  <c r="AR310" i="20" a="1"/>
  <c r="AR310" i="20" s="1"/>
  <c r="AC70" i="25"/>
  <c r="AM308" i="20" a="1"/>
  <c r="AM308" i="20" s="1"/>
  <c r="AR451" i="20" a="1"/>
  <c r="AR451" i="20" s="1"/>
  <c r="Z72" i="25"/>
  <c r="AO443" i="20" a="1"/>
  <c r="AO443" i="20" s="1"/>
  <c r="AJ300" i="20" a="1"/>
  <c r="AJ300" i="20" s="1"/>
  <c r="AE80" i="25"/>
  <c r="AN436" i="20" a="1"/>
  <c r="AN436" i="20" s="1"/>
  <c r="AK87" i="25"/>
  <c r="AN441" i="20" a="1"/>
  <c r="AN441" i="20" s="1"/>
  <c r="AI298" i="20" a="1"/>
  <c r="AI298" i="20" s="1"/>
  <c r="AF82" i="25"/>
  <c r="AI302" i="20" a="1"/>
  <c r="AI302" i="20" s="1"/>
  <c r="AN445" i="20" a="1"/>
  <c r="AN445" i="20" s="1"/>
  <c r="AB78" i="25"/>
  <c r="AK301" i="20" a="1"/>
  <c r="AK301" i="20" s="1"/>
  <c r="AP444" i="20" a="1"/>
  <c r="AP444" i="20" s="1"/>
  <c r="AE79" i="25"/>
  <c r="AM306" i="20" a="1"/>
  <c r="AM306" i="20" s="1"/>
  <c r="AR449" i="20" a="1"/>
  <c r="AR449" i="20" s="1"/>
  <c r="AB74" i="25"/>
  <c r="AN437" i="20" a="1"/>
  <c r="AN437" i="20" s="1"/>
  <c r="AI294" i="20" a="1"/>
  <c r="AI294" i="20" s="1"/>
  <c r="AJ86" i="25"/>
  <c r="AN307" i="20" l="1" a="1"/>
  <c r="AN307" i="20" s="1"/>
  <c r="AB73" i="25"/>
  <c r="AO307" i="20" s="1" a="1"/>
  <c r="AO307" i="20" s="1"/>
  <c r="AM434" i="20" a="1"/>
  <c r="AM434" i="20" s="1"/>
  <c r="AL89" i="25"/>
  <c r="AI435" i="20" a="1"/>
  <c r="AI435" i="20" s="1"/>
  <c r="AI461" i="20" s="1"/>
  <c r="AG88" i="25"/>
  <c r="AJ435" i="20" s="1" a="1"/>
  <c r="AJ435" i="20" s="1"/>
  <c r="AJ461" i="20" s="1"/>
  <c r="AD95" i="25"/>
  <c r="H46" i="26"/>
  <c r="I46" i="26"/>
  <c r="AO309" i="20" a="1"/>
  <c r="AO309" i="20" s="1"/>
  <c r="K27" i="26"/>
  <c r="AD735" i="20"/>
  <c r="AD736" i="20" s="1"/>
  <c r="AE723" i="20"/>
  <c r="AE727" i="20" s="1"/>
  <c r="AR446" i="20" a="1"/>
  <c r="AR446" i="20" s="1"/>
  <c r="AA71" i="25"/>
  <c r="AN304" i="20" a="1"/>
  <c r="AN304" i="20" s="1"/>
  <c r="Z68" i="25"/>
  <c r="AZ320" i="20" s="1" a="1"/>
  <c r="AZ320" i="20" s="1"/>
  <c r="AE81" i="25"/>
  <c r="AN442" i="20" a="1"/>
  <c r="AN442" i="20" s="1"/>
  <c r="AD83" i="25"/>
  <c r="AK440" i="20" a="1"/>
  <c r="AK440" i="20" s="1"/>
  <c r="AF297" i="20" a="1"/>
  <c r="AF297" i="20" s="1"/>
  <c r="AF323" i="20" s="1"/>
  <c r="AS447" i="20" a="1"/>
  <c r="AS447" i="20" s="1"/>
  <c r="AE76" i="25"/>
  <c r="Z69" i="25"/>
  <c r="AU454" i="20" a="1"/>
  <c r="AU454" i="20" s="1"/>
  <c r="AP311" i="20" a="1"/>
  <c r="AP311" i="20" s="1"/>
  <c r="AE77" i="25"/>
  <c r="J44" i="26"/>
  <c r="J43" i="26"/>
  <c r="J45" i="26"/>
  <c r="AM303" i="20" a="1"/>
  <c r="AM303" i="20" s="1"/>
  <c r="AX457" i="20" a="1"/>
  <c r="AX457" i="20" s="1"/>
  <c r="AQ312" i="20" a="1"/>
  <c r="AQ312" i="20" s="1"/>
  <c r="AV317" i="20" a="1"/>
  <c r="AV317" i="20" s="1"/>
  <c r="AZ321" i="20" a="1"/>
  <c r="AZ321" i="20" s="1"/>
  <c r="AV455" i="20" a="1"/>
  <c r="AV455" i="20" s="1"/>
  <c r="AX319" i="20" a="1"/>
  <c r="AX319" i="20" s="1"/>
  <c r="AY458" i="20" a="1"/>
  <c r="AY458" i="20" s="1"/>
  <c r="AW318" i="20" a="1"/>
  <c r="AW318" i="20" s="1"/>
  <c r="AU316" i="20" a="1"/>
  <c r="AU316" i="20" s="1"/>
  <c r="BA322" i="20" a="1"/>
  <c r="BA322" i="20" s="1"/>
  <c r="AT315" i="20" a="1"/>
  <c r="AT315" i="20" s="1"/>
  <c r="AS314" i="20" a="1"/>
  <c r="AS314" i="20" s="1"/>
  <c r="AW456" i="20" a="1"/>
  <c r="AW456" i="20" s="1"/>
  <c r="AZ459" i="20" a="1"/>
  <c r="AZ459" i="20" s="1"/>
  <c r="BA460" i="20" a="1"/>
  <c r="BA460" i="20" s="1"/>
  <c r="AI295" i="20" a="1"/>
  <c r="AI295" i="20" s="1"/>
  <c r="AP305" i="20" a="1"/>
  <c r="AP305" i="20" s="1"/>
  <c r="AU448" i="20" a="1"/>
  <c r="AU448" i="20" s="1"/>
  <c r="AF75" i="25"/>
  <c r="AL87" i="25"/>
  <c r="AM87" i="25" s="1"/>
  <c r="AY320" i="20" a="1"/>
  <c r="AY320" i="20" s="1"/>
  <c r="AQ91" i="25"/>
  <c r="AR91" i="25" s="1"/>
  <c r="AR313" i="20" a="1"/>
  <c r="AR313" i="20" s="1"/>
  <c r="AP92" i="25"/>
  <c r="AP433" i="20" a="1"/>
  <c r="AP433" i="20" s="1"/>
  <c r="AP90" i="25"/>
  <c r="AP432" i="20" a="1"/>
  <c r="AP432" i="20" s="1"/>
  <c r="AI85" i="25"/>
  <c r="AN438" i="20" a="1"/>
  <c r="AN438" i="20" s="1"/>
  <c r="AI296" i="20" a="1"/>
  <c r="AI296" i="20" s="1"/>
  <c r="AN439" i="20" a="1"/>
  <c r="AN439" i="20" s="1"/>
  <c r="AH84" i="25"/>
  <c r="AL301" i="20" a="1"/>
  <c r="AL301" i="20" s="1"/>
  <c r="AQ444" i="20" a="1"/>
  <c r="AQ444" i="20" s="1"/>
  <c r="AF79" i="25"/>
  <c r="AN306" i="20" a="1"/>
  <c r="AN306" i="20" s="1"/>
  <c r="AS449" i="20" a="1"/>
  <c r="AS449" i="20" s="1"/>
  <c r="AC74" i="25"/>
  <c r="AJ294" i="20" a="1"/>
  <c r="AJ294" i="20" s="1"/>
  <c r="AO437" i="20" a="1"/>
  <c r="AO437" i="20" s="1"/>
  <c r="AK86" i="25"/>
  <c r="AP443" i="20" a="1"/>
  <c r="AP443" i="20" s="1"/>
  <c r="AK300" i="20" a="1"/>
  <c r="AK300" i="20" s="1"/>
  <c r="AF80" i="25"/>
  <c r="AS451" i="20" a="1"/>
  <c r="AS451" i="20" s="1"/>
  <c r="AN308" i="20" a="1"/>
  <c r="AN308" i="20" s="1"/>
  <c r="AA72" i="25"/>
  <c r="AS310" i="20" a="1"/>
  <c r="AS310" i="20" s="1"/>
  <c r="AX453" i="20" a="1"/>
  <c r="AX453" i="20" s="1"/>
  <c r="AD70" i="25"/>
  <c r="AO445" i="20" a="1"/>
  <c r="AO445" i="20" s="1"/>
  <c r="AJ302" i="20" a="1"/>
  <c r="AJ302" i="20" s="1"/>
  <c r="AC78" i="25"/>
  <c r="AO436" i="20" a="1"/>
  <c r="AO436" i="20" s="1"/>
  <c r="AJ298" i="20" a="1"/>
  <c r="AJ298" i="20" s="1"/>
  <c r="AO441" i="20" a="1"/>
  <c r="AO441" i="20" s="1"/>
  <c r="AG82" i="25"/>
  <c r="AC73" i="25" l="1"/>
  <c r="AU450" i="20" s="1" a="1"/>
  <c r="AU450" i="20" s="1"/>
  <c r="AT450" i="20" a="1"/>
  <c r="AT450" i="20" s="1"/>
  <c r="AM89" i="25"/>
  <c r="AN434" i="20" a="1"/>
  <c r="AN434" i="20" s="1"/>
  <c r="AE95" i="25"/>
  <c r="AH88" i="25"/>
  <c r="J46" i="26"/>
  <c r="AR432" i="20" a="1"/>
  <c r="AR432" i="20" s="1"/>
  <c r="AS91" i="25"/>
  <c r="BA321" i="20" a="1"/>
  <c r="BA321" i="20" s="1"/>
  <c r="BB460" i="20" a="1"/>
  <c r="BB460" i="20" s="1"/>
  <c r="AR312" i="20" a="1"/>
  <c r="AR312" i="20" s="1"/>
  <c r="AV316" i="20" a="1"/>
  <c r="AV316" i="20" s="1"/>
  <c r="AT314" i="20" a="1"/>
  <c r="AT314" i="20" s="1"/>
  <c r="AW317" i="20" a="1"/>
  <c r="AW317" i="20" s="1"/>
  <c r="AU315" i="20" a="1"/>
  <c r="AU315" i="20" s="1"/>
  <c r="AW455" i="20" a="1"/>
  <c r="AW455" i="20" s="1"/>
  <c r="BB322" i="20" a="1"/>
  <c r="BB322" i="20" s="1"/>
  <c r="AS313" i="20" a="1"/>
  <c r="AS313" i="20" s="1"/>
  <c r="AX318" i="20" a="1"/>
  <c r="AX318" i="20" s="1"/>
  <c r="AE735" i="20"/>
  <c r="AE736" i="20" s="1"/>
  <c r="L27" i="26"/>
  <c r="L31" i="26" s="1"/>
  <c r="K31" i="26"/>
  <c r="K29" i="26"/>
  <c r="K30" i="26"/>
  <c r="K41" i="26"/>
  <c r="AY457" i="20" a="1"/>
  <c r="AY457" i="20" s="1"/>
  <c r="AY319" i="20" a="1"/>
  <c r="AY319" i="20" s="1"/>
  <c r="AA68" i="25"/>
  <c r="AZ457" i="20" s="1" a="1"/>
  <c r="AZ457" i="20" s="1"/>
  <c r="AX456" i="20" a="1"/>
  <c r="AX456" i="20" s="1"/>
  <c r="AO304" i="20" a="1"/>
  <c r="AO304" i="20" s="1"/>
  <c r="AL440" i="20" a="1"/>
  <c r="AL440" i="20" s="1"/>
  <c r="AU452" i="20" a="1"/>
  <c r="AU452" i="20" s="1"/>
  <c r="AP309" i="20" a="1"/>
  <c r="AP309" i="20" s="1"/>
  <c r="AB71" i="25"/>
  <c r="AZ458" i="20" a="1"/>
  <c r="AZ458" i="20" s="1"/>
  <c r="BA459" i="20" a="1"/>
  <c r="BA459" i="20" s="1"/>
  <c r="AJ299" i="20" a="1"/>
  <c r="AJ299" i="20" s="1"/>
  <c r="AO442" i="20" a="1"/>
  <c r="AO442" i="20" s="1"/>
  <c r="AF81" i="25"/>
  <c r="AK299" i="20" s="1" a="1"/>
  <c r="AK299" i="20" s="1"/>
  <c r="AG297" i="20" a="1"/>
  <c r="AG297" i="20" s="1"/>
  <c r="AG323" i="20" s="1"/>
  <c r="AF76" i="25"/>
  <c r="AE83" i="25"/>
  <c r="AT447" i="20" a="1"/>
  <c r="AT447" i="20" s="1"/>
  <c r="AN303" i="20" a="1"/>
  <c r="AN303" i="20" s="1"/>
  <c r="AS446" i="20" a="1"/>
  <c r="AS446" i="20" s="1"/>
  <c r="AF77" i="25"/>
  <c r="AQ311" i="20" a="1"/>
  <c r="AQ311" i="20" s="1"/>
  <c r="AA69" i="25"/>
  <c r="AV454" i="20" a="1"/>
  <c r="AV454" i="20" s="1"/>
  <c r="AP436" i="20" a="1"/>
  <c r="AP436" i="20" s="1"/>
  <c r="AQ432" i="20" a="1"/>
  <c r="AQ432" i="20" s="1"/>
  <c r="AQ89" i="25"/>
  <c r="AR89" i="25" s="1"/>
  <c r="AO439" i="20" a="1"/>
  <c r="AO439" i="20" s="1"/>
  <c r="AQ90" i="25"/>
  <c r="AR90" i="25" s="1"/>
  <c r="AV448" i="20" a="1"/>
  <c r="AV448" i="20" s="1"/>
  <c r="AQ305" i="20" a="1"/>
  <c r="AQ305" i="20" s="1"/>
  <c r="AG75" i="25"/>
  <c r="AJ295" i="20" a="1"/>
  <c r="AJ295" i="20" s="1"/>
  <c r="AL86" i="25"/>
  <c r="AM86" i="25" s="1"/>
  <c r="AQ92" i="25"/>
  <c r="AR92" i="25" s="1"/>
  <c r="AS92" i="25" s="1"/>
  <c r="AT92" i="25" s="1"/>
  <c r="AU92" i="25" s="1"/>
  <c r="AV92" i="25" s="1"/>
  <c r="AW92" i="25" s="1"/>
  <c r="AX92" i="25" s="1"/>
  <c r="AY92" i="25" s="1"/>
  <c r="AZ92" i="25" s="1"/>
  <c r="BA92" i="25" s="1"/>
  <c r="BB92" i="25" s="1"/>
  <c r="AQ436" i="20" a="1"/>
  <c r="AQ436" i="20" s="1"/>
  <c r="AN87" i="25"/>
  <c r="AQ433" i="20" a="1"/>
  <c r="AQ433" i="20" s="1"/>
  <c r="AJ85" i="25"/>
  <c r="AO438" i="20" a="1"/>
  <c r="AO438" i="20" s="1"/>
  <c r="AJ296" i="20" a="1"/>
  <c r="AJ296" i="20" s="1"/>
  <c r="AI84" i="25"/>
  <c r="AT451" i="20" a="1"/>
  <c r="AT451" i="20" s="1"/>
  <c r="AO308" i="20" a="1"/>
  <c r="AO308" i="20" s="1"/>
  <c r="AB72" i="25"/>
  <c r="AQ443" i="20" a="1"/>
  <c r="AQ443" i="20" s="1"/>
  <c r="AL300" i="20" a="1"/>
  <c r="AL300" i="20" s="1"/>
  <c r="AG80" i="25"/>
  <c r="AO306" i="20" a="1"/>
  <c r="AO306" i="20" s="1"/>
  <c r="AT449" i="20" a="1"/>
  <c r="AT449" i="20" s="1"/>
  <c r="AD74" i="25"/>
  <c r="AP441" i="20" a="1"/>
  <c r="AP441" i="20" s="1"/>
  <c r="AK298" i="20" a="1"/>
  <c r="AK298" i="20" s="1"/>
  <c r="AH82" i="25"/>
  <c r="AY453" i="20" a="1"/>
  <c r="AY453" i="20" s="1"/>
  <c r="AT310" i="20" a="1"/>
  <c r="AT310" i="20" s="1"/>
  <c r="AE70" i="25"/>
  <c r="AP437" i="20" a="1"/>
  <c r="AP437" i="20" s="1"/>
  <c r="AK294" i="20" a="1"/>
  <c r="AK294" i="20" s="1"/>
  <c r="AM301" i="20" a="1"/>
  <c r="AM301" i="20" s="1"/>
  <c r="AR444" i="20" a="1"/>
  <c r="AR444" i="20" s="1"/>
  <c r="AG79" i="25"/>
  <c r="AK302" i="20" a="1"/>
  <c r="AK302" i="20" s="1"/>
  <c r="AP445" i="20" a="1"/>
  <c r="AP445" i="20" s="1"/>
  <c r="AD78" i="25"/>
  <c r="AO434" i="20" l="1" a="1"/>
  <c r="AO434" i="20" s="1"/>
  <c r="AN89" i="25"/>
  <c r="AP434" i="20" s="1" a="1"/>
  <c r="AP434" i="20" s="1"/>
  <c r="AO89" i="25"/>
  <c r="AQ434" i="20" s="1" a="1"/>
  <c r="AQ434" i="20" s="1"/>
  <c r="AD73" i="25"/>
  <c r="AQ307" i="20" s="1" a="1"/>
  <c r="AQ307" i="20" s="1"/>
  <c r="AP307" i="20" a="1"/>
  <c r="AP307" i="20" s="1"/>
  <c r="AK435" i="20" a="1"/>
  <c r="AK435" i="20" s="1"/>
  <c r="AK461" i="20" s="1"/>
  <c r="AI88" i="25"/>
  <c r="AF95" i="25"/>
  <c r="AS433" i="20" a="1"/>
  <c r="AS433" i="20" s="1"/>
  <c r="AS90" i="25"/>
  <c r="AS432" i="20" a="1"/>
  <c r="AS432" i="20" s="1"/>
  <c r="AT91" i="25"/>
  <c r="AT434" i="20" a="1"/>
  <c r="AT434" i="20" s="1"/>
  <c r="AS89" i="25"/>
  <c r="BB321" i="20" a="1"/>
  <c r="BB321" i="20" s="1"/>
  <c r="AY318" i="20" a="1"/>
  <c r="AY318" i="20" s="1"/>
  <c r="AZ319" i="20" a="1"/>
  <c r="AZ319" i="20" s="1"/>
  <c r="BC322" i="20" a="1"/>
  <c r="BC322" i="20" s="1"/>
  <c r="BB459" i="20" a="1"/>
  <c r="BB459" i="20" s="1"/>
  <c r="L30" i="26"/>
  <c r="L29" i="26"/>
  <c r="AX317" i="20" a="1"/>
  <c r="AX317" i="20" s="1"/>
  <c r="L41" i="26"/>
  <c r="L44" i="26" s="1"/>
  <c r="BA320" i="20" a="1"/>
  <c r="BA320" i="20" s="1"/>
  <c r="AU314" i="20" a="1"/>
  <c r="AU314" i="20" s="1"/>
  <c r="BA458" i="20" a="1"/>
  <c r="BA458" i="20" s="1"/>
  <c r="AP442" i="20" a="1"/>
  <c r="AP442" i="20" s="1"/>
  <c r="AS312" i="20" a="1"/>
  <c r="AS312" i="20" s="1"/>
  <c r="BC460" i="20" a="1"/>
  <c r="BC460" i="20" s="1"/>
  <c r="AX455" i="20" a="1"/>
  <c r="AX455" i="20" s="1"/>
  <c r="K45" i="26"/>
  <c r="K44" i="26"/>
  <c r="K43" i="26"/>
  <c r="AG81" i="25"/>
  <c r="AH81" i="25" s="1"/>
  <c r="AB68" i="25"/>
  <c r="AT312" i="20" s="1" a="1"/>
  <c r="AT312" i="20" s="1"/>
  <c r="AV315" i="20" a="1"/>
  <c r="AV315" i="20" s="1"/>
  <c r="AT313" i="20" a="1"/>
  <c r="AT313" i="20" s="1"/>
  <c r="AY456" i="20" a="1"/>
  <c r="AY456" i="20" s="1"/>
  <c r="AW316" i="20" a="1"/>
  <c r="AW316" i="20" s="1"/>
  <c r="AG77" i="25"/>
  <c r="AP303" i="20" s="1" a="1"/>
  <c r="AP303" i="20" s="1"/>
  <c r="AM440" i="20" a="1"/>
  <c r="AM440" i="20" s="1"/>
  <c r="AV452" i="20" a="1"/>
  <c r="AV452" i="20" s="1"/>
  <c r="AQ309" i="20" a="1"/>
  <c r="AQ309" i="20" s="1"/>
  <c r="AC71" i="25"/>
  <c r="AP304" i="20" a="1"/>
  <c r="AP304" i="20" s="1"/>
  <c r="AU447" i="20" a="1"/>
  <c r="AU447" i="20" s="1"/>
  <c r="AG76" i="25"/>
  <c r="AQ304" i="20" s="1" a="1"/>
  <c r="AQ304" i="20" s="1"/>
  <c r="AT446" i="20" a="1"/>
  <c r="AT446" i="20" s="1"/>
  <c r="AF83" i="25"/>
  <c r="AH297" i="20" a="1"/>
  <c r="AH297" i="20" s="1"/>
  <c r="AH323" i="20" s="1"/>
  <c r="AO303" i="20" a="1"/>
  <c r="AO303" i="20" s="1"/>
  <c r="AR311" i="20" a="1"/>
  <c r="AR311" i="20" s="1"/>
  <c r="AB69" i="25"/>
  <c r="AW454" i="20" a="1"/>
  <c r="AW454" i="20" s="1"/>
  <c r="AR433" i="20" a="1"/>
  <c r="AR433" i="20" s="1"/>
  <c r="AL294" i="20" a="1"/>
  <c r="AL294" i="20" s="1"/>
  <c r="AS434" i="20" a="1"/>
  <c r="AS434" i="20" s="1"/>
  <c r="AK295" i="20" a="1"/>
  <c r="AK295" i="20" s="1"/>
  <c r="AW448" i="20" a="1"/>
  <c r="AW448" i="20" s="1"/>
  <c r="AH75" i="25"/>
  <c r="AR305" i="20" a="1"/>
  <c r="AR305" i="20" s="1"/>
  <c r="AQ437" i="20" a="1"/>
  <c r="AQ437" i="20" s="1"/>
  <c r="AM294" i="20" a="1"/>
  <c r="AM294" i="20" s="1"/>
  <c r="AR437" i="20" a="1"/>
  <c r="AR437" i="20" s="1"/>
  <c r="AN86" i="25"/>
  <c r="AR436" i="20" a="1"/>
  <c r="AR436" i="20" s="1"/>
  <c r="AO87" i="25"/>
  <c r="AP438" i="20" a="1"/>
  <c r="AP438" i="20" s="1"/>
  <c r="AK85" i="25"/>
  <c r="AJ84" i="25"/>
  <c r="AK296" i="20" a="1"/>
  <c r="AK296" i="20" s="1"/>
  <c r="AP439" i="20" a="1"/>
  <c r="AP439" i="20" s="1"/>
  <c r="AS444" i="20" a="1"/>
  <c r="AS444" i="20" s="1"/>
  <c r="AN301" i="20" a="1"/>
  <c r="AN301" i="20" s="1"/>
  <c r="AH79" i="25"/>
  <c r="AP306" i="20" a="1"/>
  <c r="AP306" i="20" s="1"/>
  <c r="AU449" i="20" a="1"/>
  <c r="AU449" i="20" s="1"/>
  <c r="AE74" i="25"/>
  <c r="AP308" i="20" a="1"/>
  <c r="AP308" i="20" s="1"/>
  <c r="AU451" i="20" a="1"/>
  <c r="AU451" i="20" s="1"/>
  <c r="AC72" i="25"/>
  <c r="AU310" i="20" a="1"/>
  <c r="AU310" i="20" s="1"/>
  <c r="AZ453" i="20" a="1"/>
  <c r="AZ453" i="20" s="1"/>
  <c r="AF70" i="25"/>
  <c r="AQ441" i="20" a="1"/>
  <c r="AQ441" i="20" s="1"/>
  <c r="AL298" i="20" a="1"/>
  <c r="AL298" i="20" s="1"/>
  <c r="AI82" i="25"/>
  <c r="AM300" i="20" a="1"/>
  <c r="AM300" i="20" s="1"/>
  <c r="AR443" i="20" a="1"/>
  <c r="AR443" i="20" s="1"/>
  <c r="AH80" i="25"/>
  <c r="AL302" i="20" a="1"/>
  <c r="AL302" i="20" s="1"/>
  <c r="AQ445" i="20" a="1"/>
  <c r="AQ445" i="20" s="1"/>
  <c r="AE78" i="25"/>
  <c r="AP89" i="25" l="1"/>
  <c r="AR434" i="20" s="1" a="1"/>
  <c r="AR434" i="20" s="1"/>
  <c r="AE73" i="25"/>
  <c r="AR307" i="20" s="1" a="1"/>
  <c r="AR307" i="20" s="1"/>
  <c r="AV450" i="20" a="1"/>
  <c r="AV450" i="20" s="1"/>
  <c r="AG95" i="25"/>
  <c r="AH95" i="25" s="1"/>
  <c r="AI95" i="25" s="1"/>
  <c r="AJ95" i="25" s="1"/>
  <c r="AK95" i="25" s="1"/>
  <c r="AL95" i="25" s="1"/>
  <c r="AM95" i="25" s="1"/>
  <c r="AN95" i="25" s="1"/>
  <c r="AO95" i="25" s="1"/>
  <c r="AL435" i="20" a="1"/>
  <c r="AL435" i="20" s="1"/>
  <c r="AL461" i="20" s="1"/>
  <c r="AJ88" i="25"/>
  <c r="AK88" i="25" s="1"/>
  <c r="K46" i="26"/>
  <c r="AU434" i="20" a="1"/>
  <c r="AU434" i="20" s="1"/>
  <c r="AT89" i="25"/>
  <c r="AT432" i="20" a="1"/>
  <c r="AT432" i="20" s="1"/>
  <c r="AU91" i="25"/>
  <c r="AT433" i="20" a="1"/>
  <c r="AT433" i="20" s="1"/>
  <c r="AT90" i="25"/>
  <c r="AZ318" i="20" a="1"/>
  <c r="AZ318" i="20" s="1"/>
  <c r="AW315" i="20" a="1"/>
  <c r="AW315" i="20" s="1"/>
  <c r="AY455" i="20" a="1"/>
  <c r="AY455" i="20" s="1"/>
  <c r="L43" i="26"/>
  <c r="BA457" i="20" a="1"/>
  <c r="BA457" i="20" s="1"/>
  <c r="L45" i="26"/>
  <c r="L46" i="26" s="1"/>
  <c r="AY317" i="20" a="1"/>
  <c r="AY317" i="20" s="1"/>
  <c r="BD460" i="20" a="1"/>
  <c r="BD460" i="20" s="1"/>
  <c r="AH77" i="25"/>
  <c r="AV446" i="20" s="1" a="1"/>
  <c r="AV446" i="20" s="1"/>
  <c r="BB320" i="20" a="1"/>
  <c r="BB320" i="20" s="1"/>
  <c r="AZ456" i="20" a="1"/>
  <c r="AZ456" i="20" s="1"/>
  <c r="BC459" i="20" a="1"/>
  <c r="BC459" i="20" s="1"/>
  <c r="AV447" i="20" a="1"/>
  <c r="AV447" i="20" s="1"/>
  <c r="AL299" i="20" a="1"/>
  <c r="AL299" i="20" s="1"/>
  <c r="AV314" i="20" a="1"/>
  <c r="AV314" i="20" s="1"/>
  <c r="BD322" i="20" a="1"/>
  <c r="BD322" i="20" s="1"/>
  <c r="AX316" i="20" a="1"/>
  <c r="AX316" i="20" s="1"/>
  <c r="AQ442" i="20" a="1"/>
  <c r="AQ442" i="20" s="1"/>
  <c r="BB458" i="20" a="1"/>
  <c r="BB458" i="20" s="1"/>
  <c r="AC68" i="25"/>
  <c r="AZ455" i="20" s="1" a="1"/>
  <c r="AZ455" i="20" s="1"/>
  <c r="AU313" i="20" a="1"/>
  <c r="AU313" i="20" s="1"/>
  <c r="AU446" i="20" a="1"/>
  <c r="AU446" i="20" s="1"/>
  <c r="AH76" i="25"/>
  <c r="AI76" i="25" s="1"/>
  <c r="AS304" i="20" s="1" a="1"/>
  <c r="AS304" i="20" s="1"/>
  <c r="BA319" i="20" a="1"/>
  <c r="BA319" i="20" s="1"/>
  <c r="BC321" i="20" a="1"/>
  <c r="BC321" i="20" s="1"/>
  <c r="AN440" i="20" a="1"/>
  <c r="AN440" i="20" s="1"/>
  <c r="AI81" i="25"/>
  <c r="AS442" i="20" s="1" a="1"/>
  <c r="AS442" i="20" s="1"/>
  <c r="AR309" i="20" a="1"/>
  <c r="AR309" i="20" s="1"/>
  <c r="AW452" i="20" a="1"/>
  <c r="AW452" i="20" s="1"/>
  <c r="AD71" i="25"/>
  <c r="AI297" i="20" a="1"/>
  <c r="AI297" i="20" s="1"/>
  <c r="AI323" i="20" s="1"/>
  <c r="AG83" i="25"/>
  <c r="AH83" i="25" s="1"/>
  <c r="AX454" i="20" a="1"/>
  <c r="AX454" i="20" s="1"/>
  <c r="AS311" i="20" a="1"/>
  <c r="AS311" i="20" s="1"/>
  <c r="AC69" i="25"/>
  <c r="AR442" i="20" a="1"/>
  <c r="AR442" i="20" s="1"/>
  <c r="AS305" i="20" a="1"/>
  <c r="AS305" i="20" s="1"/>
  <c r="AX448" i="20" a="1"/>
  <c r="AX448" i="20" s="1"/>
  <c r="AI75" i="25"/>
  <c r="AL296" i="20" a="1"/>
  <c r="AL296" i="20" s="1"/>
  <c r="AM299" i="20" a="1"/>
  <c r="AM299" i="20" s="1"/>
  <c r="AS437" i="20" a="1"/>
  <c r="AS437" i="20" s="1"/>
  <c r="AN294" i="20" a="1"/>
  <c r="AN294" i="20" s="1"/>
  <c r="AO86" i="25"/>
  <c r="AS436" i="20" a="1"/>
  <c r="AS436" i="20" s="1"/>
  <c r="AP87" i="25"/>
  <c r="AL85" i="25"/>
  <c r="AL295" i="20" a="1"/>
  <c r="AL295" i="20" s="1"/>
  <c r="AQ438" i="20" a="1"/>
  <c r="AQ438" i="20" s="1"/>
  <c r="AK84" i="25"/>
  <c r="AQ439" i="20" a="1"/>
  <c r="AQ439" i="20" s="1"/>
  <c r="AQ308" i="20" a="1"/>
  <c r="AQ308" i="20" s="1"/>
  <c r="AV451" i="20" a="1"/>
  <c r="AV451" i="20" s="1"/>
  <c r="AD72" i="25"/>
  <c r="AO301" i="20" a="1"/>
  <c r="AO301" i="20" s="1"/>
  <c r="AT444" i="20" a="1"/>
  <c r="AT444" i="20" s="1"/>
  <c r="AI79" i="25"/>
  <c r="AM302" i="20" a="1"/>
  <c r="AM302" i="20" s="1"/>
  <c r="AR445" i="20" a="1"/>
  <c r="AR445" i="20" s="1"/>
  <c r="AF78" i="25"/>
  <c r="AN300" i="20" a="1"/>
  <c r="AN300" i="20" s="1"/>
  <c r="AS443" i="20" a="1"/>
  <c r="AS443" i="20" s="1"/>
  <c r="AI80" i="25"/>
  <c r="AV449" i="20" a="1"/>
  <c r="AV449" i="20" s="1"/>
  <c r="AQ306" i="20" a="1"/>
  <c r="AQ306" i="20" s="1"/>
  <c r="AF74" i="25"/>
  <c r="AM298" i="20" a="1"/>
  <c r="AM298" i="20" s="1"/>
  <c r="AR441" i="20" a="1"/>
  <c r="AR441" i="20" s="1"/>
  <c r="AJ82" i="25"/>
  <c r="AV310" i="20" a="1"/>
  <c r="AV310" i="20" s="1"/>
  <c r="BA453" i="20" a="1"/>
  <c r="BA453" i="20" s="1"/>
  <c r="AG70" i="25"/>
  <c r="AW450" i="20" l="1" a="1"/>
  <c r="AW450" i="20" s="1"/>
  <c r="AF73" i="25"/>
  <c r="AG73" i="25" s="1"/>
  <c r="AT307" i="20" s="1" a="1"/>
  <c r="AT307" i="20" s="1"/>
  <c r="AN435" i="20" a="1"/>
  <c r="AN435" i="20" s="1"/>
  <c r="AN461" i="20" s="1"/>
  <c r="AL88" i="25"/>
  <c r="AM435" i="20" a="1"/>
  <c r="AM435" i="20" s="1"/>
  <c r="AM461" i="20" s="1"/>
  <c r="AP95" i="25"/>
  <c r="AQ95" i="25" s="1"/>
  <c r="AR95" i="25" s="1"/>
  <c r="AS95" i="25" s="1"/>
  <c r="AT95" i="25" s="1"/>
  <c r="AU95" i="25" s="1"/>
  <c r="AV95" i="25" s="1"/>
  <c r="AW95" i="25" s="1"/>
  <c r="AX95" i="25" s="1"/>
  <c r="AY95" i="25" s="1"/>
  <c r="AZ95" i="25" s="1"/>
  <c r="BA95" i="25" s="1"/>
  <c r="BB95" i="25" s="1"/>
  <c r="AU432" i="20" a="1"/>
  <c r="AU432" i="20" s="1"/>
  <c r="AV91" i="25"/>
  <c r="AU433" i="20" a="1"/>
  <c r="AU433" i="20" s="1"/>
  <c r="AU90" i="25"/>
  <c r="AV434" i="20" a="1"/>
  <c r="AV434" i="20" s="1"/>
  <c r="AU89" i="25"/>
  <c r="AQ303" i="20" a="1"/>
  <c r="AQ303" i="20" s="1"/>
  <c r="AI77" i="25"/>
  <c r="AW446" i="20" s="1" a="1"/>
  <c r="AW446" i="20" s="1"/>
  <c r="AN299" i="20" a="1"/>
  <c r="AN299" i="20" s="1"/>
  <c r="BD459" i="20" a="1"/>
  <c r="BD459" i="20" s="1"/>
  <c r="BA456" i="20" a="1"/>
  <c r="BA456" i="20" s="1"/>
  <c r="AV313" i="20" a="1"/>
  <c r="AV313" i="20" s="1"/>
  <c r="BE322" i="20" a="1"/>
  <c r="BE322" i="20" s="1"/>
  <c r="AW314" i="20" a="1"/>
  <c r="AW314" i="20" s="1"/>
  <c r="AX315" i="20" a="1"/>
  <c r="AX315" i="20" s="1"/>
  <c r="AY316" i="20" a="1"/>
  <c r="AY316" i="20" s="1"/>
  <c r="AZ317" i="20" a="1"/>
  <c r="AZ317" i="20" s="1"/>
  <c r="AJ81" i="25"/>
  <c r="AO299" i="20" s="1" a="1"/>
  <c r="AO299" i="20" s="1"/>
  <c r="BA318" i="20" a="1"/>
  <c r="BA318" i="20" s="1"/>
  <c r="AU312" i="20" a="1"/>
  <c r="AU312" i="20" s="1"/>
  <c r="BB319" i="20" a="1"/>
  <c r="BB319" i="20" s="1"/>
  <c r="AD68" i="25"/>
  <c r="AV312" i="20" s="1" a="1"/>
  <c r="AV312" i="20" s="1"/>
  <c r="BB457" i="20" a="1"/>
  <c r="BB457" i="20" s="1"/>
  <c r="AR304" i="20" a="1"/>
  <c r="AR304" i="20" s="1"/>
  <c r="BC458" i="20" a="1"/>
  <c r="BC458" i="20" s="1"/>
  <c r="BE460" i="20" a="1"/>
  <c r="BE460" i="20" s="1"/>
  <c r="BD321" i="20" a="1"/>
  <c r="BD321" i="20" s="1"/>
  <c r="BC320" i="20" a="1"/>
  <c r="BC320" i="20" s="1"/>
  <c r="AW447" i="20" a="1"/>
  <c r="AW447" i="20" s="1"/>
  <c r="AO440" i="20" a="1"/>
  <c r="AO440" i="20" s="1"/>
  <c r="AJ76" i="25"/>
  <c r="AY447" i="20" s="1" a="1"/>
  <c r="AY447" i="20" s="1"/>
  <c r="AX447" i="20" a="1"/>
  <c r="AX447" i="20" s="1"/>
  <c r="AJ297" i="20" a="1"/>
  <c r="AJ297" i="20" s="1"/>
  <c r="AJ323" i="20" s="1"/>
  <c r="AS309" i="20" a="1"/>
  <c r="AS309" i="20" s="1"/>
  <c r="AX452" i="20" a="1"/>
  <c r="AX452" i="20" s="1"/>
  <c r="AE71" i="25"/>
  <c r="AI83" i="25"/>
  <c r="AK297" i="20" a="1"/>
  <c r="AK297" i="20" s="1"/>
  <c r="AK323" i="20" s="1"/>
  <c r="AP440" i="20" a="1"/>
  <c r="AP440" i="20" s="1"/>
  <c r="AT311" i="20" a="1"/>
  <c r="AT311" i="20" s="1"/>
  <c r="AY454" i="20" a="1"/>
  <c r="AY454" i="20" s="1"/>
  <c r="AD69" i="25"/>
  <c r="AQ87" i="25"/>
  <c r="AR87" i="25" s="1"/>
  <c r="AT305" i="20" a="1"/>
  <c r="AT305" i="20" s="1"/>
  <c r="AJ75" i="25"/>
  <c r="AY448" i="20" a="1"/>
  <c r="AY448" i="20" s="1"/>
  <c r="AL84" i="25"/>
  <c r="AT436" i="20" a="1"/>
  <c r="AT436" i="20" s="1"/>
  <c r="AR438" i="20" a="1"/>
  <c r="AR438" i="20" s="1"/>
  <c r="AM295" i="20" a="1"/>
  <c r="AM295" i="20" s="1"/>
  <c r="AM85" i="25"/>
  <c r="AT437" i="20" a="1"/>
  <c r="AT437" i="20" s="1"/>
  <c r="AO294" i="20" a="1"/>
  <c r="AO294" i="20" s="1"/>
  <c r="AP86" i="25"/>
  <c r="AM296" i="20" a="1"/>
  <c r="AM296" i="20" s="1"/>
  <c r="AR439" i="20" a="1"/>
  <c r="AR439" i="20" s="1"/>
  <c r="AW310" i="20" a="1"/>
  <c r="AW310" i="20" s="1"/>
  <c r="BB453" i="20" a="1"/>
  <c r="BB453" i="20" s="1"/>
  <c r="AH70" i="25"/>
  <c r="AO300" i="20" a="1"/>
  <c r="AO300" i="20" s="1"/>
  <c r="AT443" i="20" a="1"/>
  <c r="AT443" i="20" s="1"/>
  <c r="AJ80" i="25"/>
  <c r="AN302" i="20" a="1"/>
  <c r="AN302" i="20" s="1"/>
  <c r="AS445" i="20" a="1"/>
  <c r="AS445" i="20" s="1"/>
  <c r="AG78" i="25"/>
  <c r="AN298" i="20" a="1"/>
  <c r="AN298" i="20" s="1"/>
  <c r="AS441" i="20" a="1"/>
  <c r="AS441" i="20" s="1"/>
  <c r="AK82" i="25"/>
  <c r="AR306" i="20" a="1"/>
  <c r="AR306" i="20" s="1"/>
  <c r="AW449" i="20" a="1"/>
  <c r="AW449" i="20" s="1"/>
  <c r="AG74" i="25"/>
  <c r="AW451" i="20" a="1"/>
  <c r="AW451" i="20" s="1"/>
  <c r="AR308" i="20" a="1"/>
  <c r="AR308" i="20" s="1"/>
  <c r="AE72" i="25"/>
  <c r="AP301" i="20" a="1"/>
  <c r="AP301" i="20" s="1"/>
  <c r="AU444" i="20" a="1"/>
  <c r="AU444" i="20" s="1"/>
  <c r="AJ79" i="25"/>
  <c r="AY450" i="20" l="1" a="1"/>
  <c r="AY450" i="20" s="1"/>
  <c r="AH73" i="25"/>
  <c r="AZ450" i="20" s="1" a="1"/>
  <c r="AZ450" i="20" s="1"/>
  <c r="AX450" i="20" a="1"/>
  <c r="AX450" i="20" s="1"/>
  <c r="AS307" i="20" a="1"/>
  <c r="AS307" i="20" s="1"/>
  <c r="AV432" i="20" a="1"/>
  <c r="AV432" i="20" s="1"/>
  <c r="AW91" i="25"/>
  <c r="AM88" i="25"/>
  <c r="AO435" i="20" a="1"/>
  <c r="AO435" i="20" s="1"/>
  <c r="AO461" i="20" s="1"/>
  <c r="AW434" i="20" a="1"/>
  <c r="AW434" i="20" s="1"/>
  <c r="AV89" i="25"/>
  <c r="AV433" i="20" a="1"/>
  <c r="AV433" i="20" s="1"/>
  <c r="AV90" i="25"/>
  <c r="AV436" i="20" a="1"/>
  <c r="AV436" i="20" s="1"/>
  <c r="AS87" i="25"/>
  <c r="AJ77" i="25"/>
  <c r="AK77" i="25" s="1"/>
  <c r="AL77" i="25" s="1"/>
  <c r="AW313" i="20" a="1"/>
  <c r="AW313" i="20" s="1"/>
  <c r="AE68" i="25"/>
  <c r="BF459" i="20" s="1" a="1"/>
  <c r="BF459" i="20" s="1"/>
  <c r="BF322" i="20" a="1"/>
  <c r="BF322" i="20" s="1"/>
  <c r="BC319" i="20" a="1"/>
  <c r="BC319" i="20" s="1"/>
  <c r="BB318" i="20" a="1"/>
  <c r="BB318" i="20" s="1"/>
  <c r="AR303" i="20" a="1"/>
  <c r="AR303" i="20" s="1"/>
  <c r="BE321" i="20" a="1"/>
  <c r="BE321" i="20" s="1"/>
  <c r="BA317" i="20" a="1"/>
  <c r="BA317" i="20" s="1"/>
  <c r="AK76" i="25"/>
  <c r="AZ447" i="20" s="1" a="1"/>
  <c r="AZ447" i="20" s="1"/>
  <c r="AT442" i="20" a="1"/>
  <c r="AT442" i="20" s="1"/>
  <c r="AX314" i="20" a="1"/>
  <c r="AX314" i="20" s="1"/>
  <c r="AT304" i="20" a="1"/>
  <c r="AT304" i="20" s="1"/>
  <c r="AK81" i="25"/>
  <c r="AU442" i="20" s="1" a="1"/>
  <c r="AU442" i="20" s="1"/>
  <c r="BE459" i="20" a="1"/>
  <c r="BE459" i="20" s="1"/>
  <c r="BB456" i="20" a="1"/>
  <c r="BB456" i="20" s="1"/>
  <c r="BD320" i="20" a="1"/>
  <c r="BD320" i="20" s="1"/>
  <c r="BD458" i="20" a="1"/>
  <c r="BD458" i="20" s="1"/>
  <c r="AZ316" i="20" a="1"/>
  <c r="AZ316" i="20" s="1"/>
  <c r="AY315" i="20" a="1"/>
  <c r="AY315" i="20" s="1"/>
  <c r="BC457" i="20" a="1"/>
  <c r="BC457" i="20" s="1"/>
  <c r="BA455" i="20" a="1"/>
  <c r="BA455" i="20" s="1"/>
  <c r="BF460" i="20" a="1"/>
  <c r="BF460" i="20" s="1"/>
  <c r="AF71" i="25"/>
  <c r="AG71" i="25" s="1"/>
  <c r="AT309" i="20" a="1"/>
  <c r="AT309" i="20" s="1"/>
  <c r="AY452" i="20" a="1"/>
  <c r="AY452" i="20" s="1"/>
  <c r="AJ83" i="25"/>
  <c r="AL297" i="20" a="1"/>
  <c r="AL297" i="20" s="1"/>
  <c r="AL323" i="20" s="1"/>
  <c r="AQ440" i="20" a="1"/>
  <c r="AQ440" i="20" s="1"/>
  <c r="AZ454" i="20" a="1"/>
  <c r="AZ454" i="20" s="1"/>
  <c r="AU311" i="20" a="1"/>
  <c r="AU311" i="20" s="1"/>
  <c r="AE69" i="25"/>
  <c r="AU436" i="20" a="1"/>
  <c r="AU436" i="20" s="1"/>
  <c r="AL82" i="25"/>
  <c r="AM82" i="25" s="1"/>
  <c r="AZ448" i="20" a="1"/>
  <c r="AZ448" i="20" s="1"/>
  <c r="AU305" i="20" a="1"/>
  <c r="AU305" i="20" s="1"/>
  <c r="AK75" i="25"/>
  <c r="AQ86" i="25"/>
  <c r="AR86" i="25" s="1"/>
  <c r="AN295" i="20" a="1"/>
  <c r="AN295" i="20" s="1"/>
  <c r="AS438" i="20" a="1"/>
  <c r="AS438" i="20" s="1"/>
  <c r="AN85" i="25"/>
  <c r="AP294" i="20" a="1"/>
  <c r="AP294" i="20" s="1"/>
  <c r="AU437" i="20" a="1"/>
  <c r="AU437" i="20" s="1"/>
  <c r="AN296" i="20" a="1"/>
  <c r="AN296" i="20" s="1"/>
  <c r="AS439" i="20" a="1"/>
  <c r="AS439" i="20" s="1"/>
  <c r="AM84" i="25"/>
  <c r="BC453" i="20" a="1"/>
  <c r="BC453" i="20" s="1"/>
  <c r="AX310" i="20" a="1"/>
  <c r="AX310" i="20" s="1"/>
  <c r="AI70" i="25"/>
  <c r="AT441" i="20" a="1"/>
  <c r="AT441" i="20" s="1"/>
  <c r="AO298" i="20" a="1"/>
  <c r="AO298" i="20" s="1"/>
  <c r="AT445" i="20" a="1"/>
  <c r="AT445" i="20" s="1"/>
  <c r="AO302" i="20" a="1"/>
  <c r="AO302" i="20" s="1"/>
  <c r="AH78" i="25"/>
  <c r="AS308" i="20" a="1"/>
  <c r="AS308" i="20" s="1"/>
  <c r="AX451" i="20" a="1"/>
  <c r="AX451" i="20" s="1"/>
  <c r="AF72" i="25"/>
  <c r="AX449" i="20" a="1"/>
  <c r="AX449" i="20" s="1"/>
  <c r="AS306" i="20" a="1"/>
  <c r="AS306" i="20" s="1"/>
  <c r="AH74" i="25"/>
  <c r="AQ301" i="20" a="1"/>
  <c r="AQ301" i="20" s="1"/>
  <c r="AV444" i="20" a="1"/>
  <c r="AV444" i="20" s="1"/>
  <c r="AK79" i="25"/>
  <c r="AP300" i="20" a="1"/>
  <c r="AP300" i="20" s="1"/>
  <c r="AU443" i="20" a="1"/>
  <c r="AU443" i="20" s="1"/>
  <c r="AK80" i="25"/>
  <c r="AI73" i="25" l="1"/>
  <c r="AV307" i="20" s="1" a="1"/>
  <c r="AV307" i="20" s="1"/>
  <c r="AU307" i="20" a="1"/>
  <c r="AU307" i="20" s="1"/>
  <c r="AW433" i="20" a="1"/>
  <c r="AW433" i="20" s="1"/>
  <c r="AW90" i="25"/>
  <c r="AX434" i="20" a="1"/>
  <c r="AX434" i="20" s="1"/>
  <c r="AW89" i="25"/>
  <c r="AP435" i="20" a="1"/>
  <c r="AP435" i="20" s="1"/>
  <c r="AP461" i="20" s="1"/>
  <c r="AN88" i="25"/>
  <c r="AQ435" i="20" s="1" a="1"/>
  <c r="AQ435" i="20" s="1"/>
  <c r="AQ461" i="20" s="1"/>
  <c r="AO88" i="25"/>
  <c r="AR435" i="20" s="1" a="1"/>
  <c r="AR435" i="20" s="1"/>
  <c r="AW432" i="20" a="1"/>
  <c r="AW432" i="20" s="1"/>
  <c r="AX91" i="25"/>
  <c r="AW437" i="20" a="1"/>
  <c r="AW437" i="20" s="1"/>
  <c r="AR294" i="20" a="1"/>
  <c r="AR294" i="20" s="1"/>
  <c r="AS86" i="25"/>
  <c r="AW436" i="20" a="1"/>
  <c r="AW436" i="20" s="1"/>
  <c r="AT87" i="25"/>
  <c r="AM77" i="25"/>
  <c r="BA446" i="20" s="1" a="1"/>
  <c r="BA446" i="20" s="1"/>
  <c r="AL76" i="25"/>
  <c r="AM76" i="25" s="1"/>
  <c r="BB447" i="20" s="1" a="1"/>
  <c r="BB447" i="20" s="1"/>
  <c r="AL81" i="25"/>
  <c r="AM81" i="25" s="1"/>
  <c r="AW442" i="20" s="1" a="1"/>
  <c r="AW442" i="20" s="1"/>
  <c r="AX446" i="20" a="1"/>
  <c r="AX446" i="20" s="1"/>
  <c r="AS303" i="20" a="1"/>
  <c r="AS303" i="20" s="1"/>
  <c r="BB317" i="20" a="1"/>
  <c r="BB317" i="20" s="1"/>
  <c r="BC456" i="20" a="1"/>
  <c r="BC456" i="20" s="1"/>
  <c r="BA316" i="20" a="1"/>
  <c r="BA316" i="20" s="1"/>
  <c r="AZ315" i="20" a="1"/>
  <c r="AZ315" i="20" s="1"/>
  <c r="BD457" i="20" a="1"/>
  <c r="BD457" i="20" s="1"/>
  <c r="BD319" i="20" a="1"/>
  <c r="BD319" i="20" s="1"/>
  <c r="BG460" i="20" a="1"/>
  <c r="BG460" i="20" s="1"/>
  <c r="BC318" i="20" a="1"/>
  <c r="BC318" i="20" s="1"/>
  <c r="AF68" i="25"/>
  <c r="BE319" i="20" s="1" a="1"/>
  <c r="BE319" i="20" s="1"/>
  <c r="AU304" i="20" a="1"/>
  <c r="AU304" i="20" s="1"/>
  <c r="BG322" i="20" a="1"/>
  <c r="BG322" i="20" s="1"/>
  <c r="BE320" i="20" a="1"/>
  <c r="BE320" i="20" s="1"/>
  <c r="AW312" i="20" a="1"/>
  <c r="AW312" i="20" s="1"/>
  <c r="AX313" i="20" a="1"/>
  <c r="AX313" i="20" s="1"/>
  <c r="AY314" i="20" a="1"/>
  <c r="AY314" i="20" s="1"/>
  <c r="BB455" i="20" a="1"/>
  <c r="BB455" i="20" s="1"/>
  <c r="BF321" i="20" a="1"/>
  <c r="BF321" i="20" s="1"/>
  <c r="BE458" i="20" a="1"/>
  <c r="BE458" i="20" s="1"/>
  <c r="AP299" i="20" a="1"/>
  <c r="AP299" i="20" s="1"/>
  <c r="AK83" i="25"/>
  <c r="AV309" i="20" a="1"/>
  <c r="AV309" i="20" s="1"/>
  <c r="BA452" i="20" a="1"/>
  <c r="BA452" i="20" s="1"/>
  <c r="AT303" i="20" a="1"/>
  <c r="AT303" i="20" s="1"/>
  <c r="AU309" i="20" a="1"/>
  <c r="AU309" i="20" s="1"/>
  <c r="AZ452" i="20" a="1"/>
  <c r="AZ452" i="20" s="1"/>
  <c r="AH71" i="25"/>
  <c r="AY446" i="20" a="1"/>
  <c r="AY446" i="20" s="1"/>
  <c r="AP298" i="20" a="1"/>
  <c r="AP298" i="20" s="1"/>
  <c r="AR440" i="20" a="1"/>
  <c r="AR440" i="20" s="1"/>
  <c r="AM297" i="20" a="1"/>
  <c r="AM297" i="20" s="1"/>
  <c r="AM323" i="20" s="1"/>
  <c r="AU441" i="20" a="1"/>
  <c r="AU441" i="20" s="1"/>
  <c r="BA454" i="20" a="1"/>
  <c r="BA454" i="20" s="1"/>
  <c r="AV311" i="20" a="1"/>
  <c r="AV311" i="20" s="1"/>
  <c r="AF69" i="25"/>
  <c r="AZ446" i="20" a="1"/>
  <c r="AZ446" i="20" s="1"/>
  <c r="AQ294" i="20" a="1"/>
  <c r="AQ294" i="20" s="1"/>
  <c r="AV437" i="20" a="1"/>
  <c r="AV437" i="20" s="1"/>
  <c r="AU303" i="20" a="1"/>
  <c r="AU303" i="20" s="1"/>
  <c r="AL80" i="25"/>
  <c r="AM80" i="25" s="1"/>
  <c r="AL75" i="25"/>
  <c r="AM75" i="25" s="1"/>
  <c r="BA448" i="20" a="1"/>
  <c r="BA448" i="20" s="1"/>
  <c r="AV305" i="20" a="1"/>
  <c r="AV305" i="20" s="1"/>
  <c r="AL79" i="25"/>
  <c r="AM79" i="25" s="1"/>
  <c r="AO296" i="20" a="1"/>
  <c r="AO296" i="20" s="1"/>
  <c r="AT439" i="20" a="1"/>
  <c r="AT439" i="20" s="1"/>
  <c r="AN84" i="25"/>
  <c r="AV441" i="20" a="1"/>
  <c r="AV441" i="20" s="1"/>
  <c r="AQ298" i="20" a="1"/>
  <c r="AQ298" i="20" s="1"/>
  <c r="AN82" i="25"/>
  <c r="AT438" i="20" a="1"/>
  <c r="AT438" i="20" s="1"/>
  <c r="AO295" i="20" a="1"/>
  <c r="AO295" i="20" s="1"/>
  <c r="AO85" i="25"/>
  <c r="BD453" i="20" a="1"/>
  <c r="BD453" i="20" s="1"/>
  <c r="AY310" i="20" a="1"/>
  <c r="AY310" i="20" s="1"/>
  <c r="AJ70" i="25"/>
  <c r="AY449" i="20" a="1"/>
  <c r="AY449" i="20" s="1"/>
  <c r="AT306" i="20" a="1"/>
  <c r="AT306" i="20" s="1"/>
  <c r="AI74" i="25"/>
  <c r="AP302" i="20" a="1"/>
  <c r="AP302" i="20" s="1"/>
  <c r="AU445" i="20" a="1"/>
  <c r="AU445" i="20" s="1"/>
  <c r="AI78" i="25"/>
  <c r="AR301" i="20" a="1"/>
  <c r="AR301" i="20" s="1"/>
  <c r="AW444" i="20" a="1"/>
  <c r="AW444" i="20" s="1"/>
  <c r="AV443" i="20" a="1"/>
  <c r="AV443" i="20" s="1"/>
  <c r="AQ300" i="20" a="1"/>
  <c r="AQ300" i="20" s="1"/>
  <c r="AY451" i="20" a="1"/>
  <c r="AY451" i="20" s="1"/>
  <c r="AT308" i="20" a="1"/>
  <c r="AT308" i="20" s="1"/>
  <c r="AG72" i="25"/>
  <c r="BA450" i="20" l="1" a="1"/>
  <c r="BA450" i="20" s="1"/>
  <c r="AJ73" i="25"/>
  <c r="AW307" i="20" s="1" a="1"/>
  <c r="AW307" i="20" s="1"/>
  <c r="AR461" i="20"/>
  <c r="AP88" i="25"/>
  <c r="AS435" i="20" s="1" a="1"/>
  <c r="AS435" i="20" s="1"/>
  <c r="AQ88" i="25"/>
  <c r="AY434" i="20" a="1"/>
  <c r="AY434" i="20" s="1"/>
  <c r="AX89" i="25"/>
  <c r="AX433" i="20" a="1"/>
  <c r="AX433" i="20" s="1"/>
  <c r="AX90" i="25"/>
  <c r="AX432" i="20" a="1"/>
  <c r="AX432" i="20" s="1"/>
  <c r="AY91" i="25"/>
  <c r="AX436" i="20" a="1"/>
  <c r="AX436" i="20" s="1"/>
  <c r="AU87" i="25"/>
  <c r="AS294" i="20" a="1"/>
  <c r="AS294" i="20" s="1"/>
  <c r="AX437" i="20" a="1"/>
  <c r="AX437" i="20" s="1"/>
  <c r="AT86" i="25"/>
  <c r="AN77" i="25"/>
  <c r="BB446" i="20" s="1" a="1"/>
  <c r="BB446" i="20" s="1"/>
  <c r="AQ299" i="20" a="1"/>
  <c r="AQ299" i="20" s="1"/>
  <c r="AN76" i="25"/>
  <c r="BC447" i="20" s="1" a="1"/>
  <c r="BC447" i="20" s="1"/>
  <c r="BA447" i="20" a="1"/>
  <c r="BA447" i="20" s="1"/>
  <c r="AV442" i="20" a="1"/>
  <c r="AV442" i="20" s="1"/>
  <c r="AV303" i="20" a="1"/>
  <c r="AV303" i="20" s="1"/>
  <c r="AW304" i="20" a="1"/>
  <c r="AW304" i="20" s="1"/>
  <c r="AR299" i="20" a="1"/>
  <c r="AR299" i="20" s="1"/>
  <c r="AN81" i="25"/>
  <c r="AX442" i="20" s="1" a="1"/>
  <c r="AX442" i="20" s="1"/>
  <c r="AV304" i="20" a="1"/>
  <c r="AV304" i="20" s="1"/>
  <c r="AX305" i="20" a="1"/>
  <c r="AX305" i="20" s="1"/>
  <c r="BC448" i="20" a="1"/>
  <c r="BC448" i="20" s="1"/>
  <c r="AS440" i="20" a="1"/>
  <c r="AS440" i="20" s="1"/>
  <c r="AN75" i="25"/>
  <c r="AO75" i="25" s="1"/>
  <c r="AL83" i="25"/>
  <c r="AM83" i="25" s="1"/>
  <c r="BC317" i="20" a="1"/>
  <c r="BC317" i="20" s="1"/>
  <c r="BG459" i="20" a="1"/>
  <c r="BG459" i="20" s="1"/>
  <c r="BE457" i="20" a="1"/>
  <c r="BE457" i="20" s="1"/>
  <c r="AX312" i="20" a="1"/>
  <c r="AX312" i="20" s="1"/>
  <c r="BG321" i="20" a="1"/>
  <c r="BG321" i="20" s="1"/>
  <c r="BF458" i="20" a="1"/>
  <c r="BF458" i="20" s="1"/>
  <c r="BC455" i="20" a="1"/>
  <c r="BC455" i="20" s="1"/>
  <c r="BH322" i="20" a="1"/>
  <c r="BH322" i="20" s="1"/>
  <c r="BF320" i="20" a="1"/>
  <c r="BF320" i="20" s="1"/>
  <c r="AY313" i="20" a="1"/>
  <c r="AY313" i="20" s="1"/>
  <c r="BB316" i="20" a="1"/>
  <c r="BB316" i="20" s="1"/>
  <c r="AG68" i="25"/>
  <c r="BA314" i="20" s="1" a="1"/>
  <c r="BA314" i="20" s="1"/>
  <c r="BA315" i="20" a="1"/>
  <c r="BA315" i="20" s="1"/>
  <c r="BD456" i="20" a="1"/>
  <c r="BD456" i="20" s="1"/>
  <c r="BH460" i="20" a="1"/>
  <c r="BH460" i="20" s="1"/>
  <c r="BD318" i="20" a="1"/>
  <c r="BD318" i="20" s="1"/>
  <c r="AZ314" i="20" a="1"/>
  <c r="AZ314" i="20" s="1"/>
  <c r="AI71" i="25"/>
  <c r="BB452" i="20" a="1"/>
  <c r="BB452" i="20" s="1"/>
  <c r="AW309" i="20" a="1"/>
  <c r="AW309" i="20" s="1"/>
  <c r="AN297" i="20" a="1"/>
  <c r="AN297" i="20" s="1"/>
  <c r="AN323" i="20" s="1"/>
  <c r="AW311" i="20" a="1"/>
  <c r="AW311" i="20" s="1"/>
  <c r="BB454" i="20" a="1"/>
  <c r="BB454" i="20" s="1"/>
  <c r="AG69" i="25"/>
  <c r="AS301" i="20" a="1"/>
  <c r="AS301" i="20" s="1"/>
  <c r="AX444" i="20" a="1"/>
  <c r="AX444" i="20" s="1"/>
  <c r="AW305" i="20" a="1"/>
  <c r="AW305" i="20" s="1"/>
  <c r="BB448" i="20" a="1"/>
  <c r="BB448" i="20" s="1"/>
  <c r="AW443" i="20" a="1"/>
  <c r="AW443" i="20" s="1"/>
  <c r="AR300" i="20" a="1"/>
  <c r="AR300" i="20" s="1"/>
  <c r="AS300" i="20" a="1"/>
  <c r="AS300" i="20" s="1"/>
  <c r="AX443" i="20" a="1"/>
  <c r="AX443" i="20" s="1"/>
  <c r="AN80" i="25"/>
  <c r="AU439" i="20" a="1"/>
  <c r="AU439" i="20" s="1"/>
  <c r="AP296" i="20" a="1"/>
  <c r="AP296" i="20" s="1"/>
  <c r="AO84" i="25"/>
  <c r="AW441" i="20" a="1"/>
  <c r="AW441" i="20" s="1"/>
  <c r="AR298" i="20" a="1"/>
  <c r="AR298" i="20" s="1"/>
  <c r="AO82" i="25"/>
  <c r="AY444" i="20" a="1"/>
  <c r="AY444" i="20" s="1"/>
  <c r="AT301" i="20" a="1"/>
  <c r="AT301" i="20" s="1"/>
  <c r="AN79" i="25"/>
  <c r="AP295" i="20" a="1"/>
  <c r="AP295" i="20" s="1"/>
  <c r="AU438" i="20" a="1"/>
  <c r="AU438" i="20" s="1"/>
  <c r="AP85" i="25"/>
  <c r="AZ310" i="20" a="1"/>
  <c r="AZ310" i="20" s="1"/>
  <c r="BE453" i="20" a="1"/>
  <c r="BE453" i="20" s="1"/>
  <c r="AK70" i="25"/>
  <c r="AZ449" i="20" a="1"/>
  <c r="AZ449" i="20" s="1"/>
  <c r="AU306" i="20" a="1"/>
  <c r="AU306" i="20" s="1"/>
  <c r="AJ74" i="25"/>
  <c r="AV445" i="20" a="1"/>
  <c r="AV445" i="20" s="1"/>
  <c r="AQ302" i="20" a="1"/>
  <c r="AQ302" i="20" s="1"/>
  <c r="AJ78" i="25"/>
  <c r="AU308" i="20" a="1"/>
  <c r="AU308" i="20" s="1"/>
  <c r="AZ451" i="20" a="1"/>
  <c r="AZ451" i="20" s="1"/>
  <c r="AH72" i="25"/>
  <c r="AO77" i="25" l="1"/>
  <c r="AX303" i="20" s="1" a="1"/>
  <c r="AX303" i="20" s="1"/>
  <c r="AO81" i="25"/>
  <c r="AP81" i="25" s="1"/>
  <c r="AZ442" i="20" s="1" a="1"/>
  <c r="AZ442" i="20" s="1"/>
  <c r="AK73" i="25"/>
  <c r="AX307" i="20" s="1" a="1"/>
  <c r="AX307" i="20" s="1"/>
  <c r="BB450" i="20" a="1"/>
  <c r="BB450" i="20" s="1"/>
  <c r="AS461" i="20"/>
  <c r="AY432" i="20" a="1"/>
  <c r="AY432" i="20" s="1"/>
  <c r="AZ91" i="25"/>
  <c r="AY433" i="20" a="1"/>
  <c r="AY433" i="20" s="1"/>
  <c r="AY90" i="25"/>
  <c r="AZ434" i="20" a="1"/>
  <c r="AZ434" i="20" s="1"/>
  <c r="AY89" i="25"/>
  <c r="AR88" i="25"/>
  <c r="AS88" i="25" s="1"/>
  <c r="AV435" i="20" s="1" a="1"/>
  <c r="AV435" i="20" s="1"/>
  <c r="AT435" i="20" a="1"/>
  <c r="AT435" i="20" s="1"/>
  <c r="AY436" i="20" a="1"/>
  <c r="AY436" i="20" s="1"/>
  <c r="AV87" i="25"/>
  <c r="AO76" i="25"/>
  <c r="AY304" i="20" s="1" a="1"/>
  <c r="AY304" i="20" s="1"/>
  <c r="AW303" i="20" a="1"/>
  <c r="AW303" i="20" s="1"/>
  <c r="AX304" i="20" a="1"/>
  <c r="AX304" i="20" s="1"/>
  <c r="AZ305" i="20" a="1"/>
  <c r="AZ305" i="20" s="1"/>
  <c r="AP75" i="25"/>
  <c r="BA305" i="20" s="1" a="1"/>
  <c r="BA305" i="20" s="1"/>
  <c r="AY437" i="20" a="1"/>
  <c r="AY437" i="20" s="1"/>
  <c r="AT294" i="20" a="1"/>
  <c r="AT294" i="20" s="1"/>
  <c r="AU86" i="25"/>
  <c r="AV86" i="25" s="1"/>
  <c r="AW86" i="25" s="1"/>
  <c r="AS299" i="20" a="1"/>
  <c r="AS299" i="20" s="1"/>
  <c r="BE448" i="20" a="1"/>
  <c r="BE448" i="20" s="1"/>
  <c r="AO297" i="20" a="1"/>
  <c r="AO297" i="20" s="1"/>
  <c r="AO323" i="20" s="1"/>
  <c r="AT440" i="20" a="1"/>
  <c r="AT440" i="20" s="1"/>
  <c r="AU440" i="20" a="1"/>
  <c r="AU440" i="20" s="1"/>
  <c r="AP297" i="20" a="1"/>
  <c r="AP297" i="20" s="1"/>
  <c r="AP323" i="20" s="1"/>
  <c r="BD448" i="20" a="1"/>
  <c r="BD448" i="20" s="1"/>
  <c r="AY305" i="20" a="1"/>
  <c r="AY305" i="20" s="1"/>
  <c r="AN83" i="25"/>
  <c r="BG320" i="20" a="1"/>
  <c r="BG320" i="20" s="1"/>
  <c r="BD317" i="20" a="1"/>
  <c r="BD317" i="20" s="1"/>
  <c r="BE456" i="20" a="1"/>
  <c r="BE456" i="20" s="1"/>
  <c r="BI460" i="20" a="1"/>
  <c r="BI460" i="20" s="1"/>
  <c r="AZ313" i="20" a="1"/>
  <c r="AZ313" i="20" s="1"/>
  <c r="BC316" i="20" a="1"/>
  <c r="BC316" i="20" s="1"/>
  <c r="BF319" i="20" a="1"/>
  <c r="BF319" i="20" s="1"/>
  <c r="BB315" i="20" a="1"/>
  <c r="BB315" i="20" s="1"/>
  <c r="AH68" i="25"/>
  <c r="BH320" i="20" s="1" a="1"/>
  <c r="BH320" i="20" s="1"/>
  <c r="BH321" i="20" a="1"/>
  <c r="BH321" i="20" s="1"/>
  <c r="BI322" i="20" a="1"/>
  <c r="BI322" i="20" s="1"/>
  <c r="BG458" i="20" a="1"/>
  <c r="BG458" i="20" s="1"/>
  <c r="AY312" i="20" a="1"/>
  <c r="AY312" i="20" s="1"/>
  <c r="BD455" i="20" a="1"/>
  <c r="BD455" i="20" s="1"/>
  <c r="BH459" i="20" a="1"/>
  <c r="BH459" i="20" s="1"/>
  <c r="BF457" i="20" a="1"/>
  <c r="BF457" i="20" s="1"/>
  <c r="BE318" i="20" a="1"/>
  <c r="BE318" i="20" s="1"/>
  <c r="AX309" i="20" a="1"/>
  <c r="AX309" i="20" s="1"/>
  <c r="BC452" i="20" a="1"/>
  <c r="BC452" i="20" s="1"/>
  <c r="AJ71" i="25"/>
  <c r="BC454" i="20" a="1"/>
  <c r="BC454" i="20" s="1"/>
  <c r="AX311" i="20" a="1"/>
  <c r="AX311" i="20" s="1"/>
  <c r="AH69" i="25"/>
  <c r="AQ81" i="25"/>
  <c r="AQ85" i="25"/>
  <c r="AR85" i="25" s="1"/>
  <c r="AQ75" i="25"/>
  <c r="AR75" i="25" s="1"/>
  <c r="AL70" i="25"/>
  <c r="AV438" i="20" a="1"/>
  <c r="AV438" i="20" s="1"/>
  <c r="AQ295" i="20" a="1"/>
  <c r="AQ295" i="20" s="1"/>
  <c r="AU299" i="20" a="1"/>
  <c r="AU299" i="20" s="1"/>
  <c r="AS298" i="20" a="1"/>
  <c r="AS298" i="20" s="1"/>
  <c r="AX441" i="20" a="1"/>
  <c r="AX441" i="20" s="1"/>
  <c r="AP82" i="25"/>
  <c r="AU301" i="20" a="1"/>
  <c r="AU301" i="20" s="1"/>
  <c r="AZ444" i="20" a="1"/>
  <c r="AZ444" i="20" s="1"/>
  <c r="AO79" i="25"/>
  <c r="AV439" i="20" a="1"/>
  <c r="AV439" i="20" s="1"/>
  <c r="AQ296" i="20" a="1"/>
  <c r="AQ296" i="20" s="1"/>
  <c r="AP84" i="25"/>
  <c r="AT300" i="20" a="1"/>
  <c r="AT300" i="20" s="1"/>
  <c r="AY443" i="20" a="1"/>
  <c r="AY443" i="20" s="1"/>
  <c r="AO80" i="25"/>
  <c r="AP77" i="25"/>
  <c r="BA451" i="20" a="1"/>
  <c r="BA451" i="20" s="1"/>
  <c r="AV308" i="20" a="1"/>
  <c r="AV308" i="20" s="1"/>
  <c r="AI72" i="25"/>
  <c r="AW445" i="20" a="1"/>
  <c r="AW445" i="20" s="1"/>
  <c r="AR302" i="20" a="1"/>
  <c r="AR302" i="20" s="1"/>
  <c r="AK78" i="25"/>
  <c r="BA449" i="20" a="1"/>
  <c r="BA449" i="20" s="1"/>
  <c r="AV306" i="20" a="1"/>
  <c r="AV306" i="20" s="1"/>
  <c r="AK74" i="25"/>
  <c r="BA310" i="20" a="1"/>
  <c r="BA310" i="20" s="1"/>
  <c r="BF453" i="20" a="1"/>
  <c r="BF453" i="20" s="1"/>
  <c r="BC446" i="20" l="1" a="1"/>
  <c r="BC446" i="20" s="1"/>
  <c r="AT299" i="20" a="1"/>
  <c r="AT299" i="20" s="1"/>
  <c r="AY442" i="20" a="1"/>
  <c r="AY442" i="20" s="1"/>
  <c r="AL73" i="25"/>
  <c r="AM73" i="25" s="1"/>
  <c r="BE450" i="20" s="1" a="1"/>
  <c r="BE450" i="20" s="1"/>
  <c r="BC450" i="20" a="1"/>
  <c r="BC450" i="20" s="1"/>
  <c r="AT461" i="20"/>
  <c r="AZ436" i="20" a="1"/>
  <c r="AZ436" i="20" s="1"/>
  <c r="AW87" i="25"/>
  <c r="BB437" i="20" a="1"/>
  <c r="BB437" i="20" s="1"/>
  <c r="AW294" i="20" a="1"/>
  <c r="AW294" i="20" s="1"/>
  <c r="AX86" i="25"/>
  <c r="AU435" i="20" a="1"/>
  <c r="AU435" i="20" s="1"/>
  <c r="AU461" i="20" s="1"/>
  <c r="AT88" i="25"/>
  <c r="AW435" i="20" s="1" a="1"/>
  <c r="AW435" i="20" s="1"/>
  <c r="BA434" i="20" a="1"/>
  <c r="BA434" i="20" s="1"/>
  <c r="AZ89" i="25"/>
  <c r="AZ433" i="20" a="1"/>
  <c r="AZ433" i="20" s="1"/>
  <c r="AZ90" i="25"/>
  <c r="AP76" i="25"/>
  <c r="BE447" i="20" s="1" a="1"/>
  <c r="BE447" i="20" s="1"/>
  <c r="AZ432" i="20" a="1"/>
  <c r="AZ432" i="20" s="1"/>
  <c r="BA91" i="25"/>
  <c r="BA437" i="20" a="1"/>
  <c r="BA437" i="20" s="1"/>
  <c r="AV294" i="20" a="1"/>
  <c r="AV294" i="20" s="1"/>
  <c r="BD447" i="20" a="1"/>
  <c r="BD447" i="20" s="1"/>
  <c r="BF448" i="20" a="1"/>
  <c r="BF448" i="20" s="1"/>
  <c r="BC305" i="20" a="1"/>
  <c r="BC305" i="20" s="1"/>
  <c r="BH448" i="20" a="1"/>
  <c r="BH448" i="20" s="1"/>
  <c r="AS75" i="25"/>
  <c r="AZ437" i="20" a="1"/>
  <c r="AZ437" i="20" s="1"/>
  <c r="AU294" i="20" a="1"/>
  <c r="AU294" i="20" s="1"/>
  <c r="AX438" i="20" a="1"/>
  <c r="AX438" i="20" s="1"/>
  <c r="AS295" i="20" a="1"/>
  <c r="AS295" i="20" s="1"/>
  <c r="AS85" i="25"/>
  <c r="AV299" i="20" a="1"/>
  <c r="AV299" i="20" s="1"/>
  <c r="AR81" i="25"/>
  <c r="AV440" i="20" a="1"/>
  <c r="AV440" i="20" s="1"/>
  <c r="AV461" i="20" s="1"/>
  <c r="AQ297" i="20" a="1"/>
  <c r="AQ297" i="20" s="1"/>
  <c r="AQ323" i="20" s="1"/>
  <c r="AO83" i="25"/>
  <c r="BG457" i="20" a="1"/>
  <c r="BG457" i="20" s="1"/>
  <c r="BD316" i="20" a="1"/>
  <c r="BD316" i="20" s="1"/>
  <c r="BJ322" i="20" a="1"/>
  <c r="BJ322" i="20" s="1"/>
  <c r="BE317" i="20" a="1"/>
  <c r="BE317" i="20" s="1"/>
  <c r="BG319" i="20" a="1"/>
  <c r="BG319" i="20" s="1"/>
  <c r="BC315" i="20" a="1"/>
  <c r="BC315" i="20" s="1"/>
  <c r="BI321" i="20" a="1"/>
  <c r="BI321" i="20" s="1"/>
  <c r="BB314" i="20" a="1"/>
  <c r="BB314" i="20" s="1"/>
  <c r="BE455" i="20" a="1"/>
  <c r="BE455" i="20" s="1"/>
  <c r="BF318" i="20" a="1"/>
  <c r="BF318" i="20" s="1"/>
  <c r="BJ460" i="20" a="1"/>
  <c r="BJ460" i="20" s="1"/>
  <c r="BH458" i="20" a="1"/>
  <c r="BH458" i="20" s="1"/>
  <c r="BI459" i="20" a="1"/>
  <c r="BI459" i="20" s="1"/>
  <c r="AZ312" i="20" a="1"/>
  <c r="AZ312" i="20" s="1"/>
  <c r="BA313" i="20" a="1"/>
  <c r="BA313" i="20" s="1"/>
  <c r="AI68" i="25"/>
  <c r="BK322" i="20" s="1" a="1"/>
  <c r="BK322" i="20" s="1"/>
  <c r="BF456" i="20" a="1"/>
  <c r="BF456" i="20" s="1"/>
  <c r="AY309" i="20" a="1"/>
  <c r="AY309" i="20" s="1"/>
  <c r="BD452" i="20" a="1"/>
  <c r="BD452" i="20" s="1"/>
  <c r="AK71" i="25"/>
  <c r="BA442" i="20" a="1"/>
  <c r="BA442" i="20" s="1"/>
  <c r="AI69" i="25"/>
  <c r="AY311" i="20" a="1"/>
  <c r="AY311" i="20" s="1"/>
  <c r="BD454" i="20" a="1"/>
  <c r="BD454" i="20" s="1"/>
  <c r="BG448" i="20" a="1"/>
  <c r="BG448" i="20" s="1"/>
  <c r="AW438" i="20" a="1"/>
  <c r="AW438" i="20" s="1"/>
  <c r="AR295" i="20" a="1"/>
  <c r="AR295" i="20" s="1"/>
  <c r="BB305" i="20" a="1"/>
  <c r="BB305" i="20" s="1"/>
  <c r="AL74" i="25"/>
  <c r="AM74" i="25" s="1"/>
  <c r="AQ82" i="25"/>
  <c r="AR82" i="25" s="1"/>
  <c r="AQ77" i="25"/>
  <c r="AR77" i="25" s="1"/>
  <c r="AQ76" i="25"/>
  <c r="AR76" i="25" s="1"/>
  <c r="AL78" i="25"/>
  <c r="AM78" i="25" s="1"/>
  <c r="AQ84" i="25"/>
  <c r="AR84" i="25" s="1"/>
  <c r="AM70" i="25"/>
  <c r="BG453" i="20" a="1"/>
  <c r="BG453" i="20" s="1"/>
  <c r="BB310" i="20" a="1"/>
  <c r="BB310" i="20" s="1"/>
  <c r="AU300" i="20" a="1"/>
  <c r="AU300" i="20" s="1"/>
  <c r="AZ443" i="20" a="1"/>
  <c r="AZ443" i="20" s="1"/>
  <c r="AP80" i="25"/>
  <c r="AT298" i="20" a="1"/>
  <c r="AT298" i="20" s="1"/>
  <c r="AY441" i="20" a="1"/>
  <c r="AY441" i="20" s="1"/>
  <c r="AW439" i="20" a="1"/>
  <c r="AW439" i="20" s="1"/>
  <c r="AR296" i="20" a="1"/>
  <c r="AR296" i="20" s="1"/>
  <c r="BA444" i="20" a="1"/>
  <c r="BA444" i="20" s="1"/>
  <c r="AV301" i="20" a="1"/>
  <c r="AV301" i="20" s="1"/>
  <c r="AP79" i="25"/>
  <c r="AN73" i="25"/>
  <c r="AY303" i="20" a="1"/>
  <c r="AY303" i="20" s="1"/>
  <c r="BD446" i="20" a="1"/>
  <c r="BD446" i="20" s="1"/>
  <c r="BB451" i="20" a="1"/>
  <c r="BB451" i="20" s="1"/>
  <c r="AW308" i="20" a="1"/>
  <c r="AW308" i="20" s="1"/>
  <c r="AJ72" i="25"/>
  <c r="BB449" i="20" a="1"/>
  <c r="BB449" i="20" s="1"/>
  <c r="AW306" i="20" a="1"/>
  <c r="AW306" i="20" s="1"/>
  <c r="AX445" i="20" a="1"/>
  <c r="AX445" i="20" s="1"/>
  <c r="AS302" i="20" a="1"/>
  <c r="AS302" i="20" s="1"/>
  <c r="AZ307" i="20" l="1" a="1"/>
  <c r="AZ307" i="20" s="1"/>
  <c r="BD450" i="20" a="1"/>
  <c r="BD450" i="20" s="1"/>
  <c r="AY307" i="20" a="1"/>
  <c r="AY307" i="20" s="1"/>
  <c r="AZ304" i="20" a="1"/>
  <c r="AZ304" i="20" s="1"/>
  <c r="BB434" i="20" a="1"/>
  <c r="BB434" i="20" s="1"/>
  <c r="BA89" i="25"/>
  <c r="AU88" i="25"/>
  <c r="BC437" i="20" a="1"/>
  <c r="BC437" i="20" s="1"/>
  <c r="AX294" i="20" a="1"/>
  <c r="AX294" i="20" s="1"/>
  <c r="AY86" i="25"/>
  <c r="BA432" i="20" a="1"/>
  <c r="BA432" i="20" s="1"/>
  <c r="BB91" i="25"/>
  <c r="BB432" i="20" s="1" a="1"/>
  <c r="BB432" i="20" s="1"/>
  <c r="BA433" i="20" a="1"/>
  <c r="BA433" i="20" s="1"/>
  <c r="BA90" i="25"/>
  <c r="BA436" i="20" a="1"/>
  <c r="BA436" i="20" s="1"/>
  <c r="AX87" i="25"/>
  <c r="BB304" i="20" a="1"/>
  <c r="BB304" i="20" s="1"/>
  <c r="BG447" i="20" a="1"/>
  <c r="BG447" i="20" s="1"/>
  <c r="AS76" i="25"/>
  <c r="BF446" i="20" a="1"/>
  <c r="BF446" i="20" s="1"/>
  <c r="BA303" i="20" a="1"/>
  <c r="BA303" i="20" s="1"/>
  <c r="AS77" i="25"/>
  <c r="AW299" i="20" a="1"/>
  <c r="AW299" i="20" s="1"/>
  <c r="BB442" i="20" a="1"/>
  <c r="BB442" i="20" s="1"/>
  <c r="AS81" i="25"/>
  <c r="AV298" i="20" a="1"/>
  <c r="AV298" i="20" s="1"/>
  <c r="BA441" i="20" a="1"/>
  <c r="BA441" i="20" s="1"/>
  <c r="AS82" i="25"/>
  <c r="AT295" i="20" a="1"/>
  <c r="AT295" i="20" s="1"/>
  <c r="AY438" i="20" a="1"/>
  <c r="AY438" i="20" s="1"/>
  <c r="AT85" i="25"/>
  <c r="BI448" i="20" a="1"/>
  <c r="BI448" i="20" s="1"/>
  <c r="BD305" i="20" a="1"/>
  <c r="BD305" i="20" s="1"/>
  <c r="AT75" i="25"/>
  <c r="AT296" i="20" a="1"/>
  <c r="AT296" i="20" s="1"/>
  <c r="AY439" i="20" a="1"/>
  <c r="AY439" i="20" s="1"/>
  <c r="AS84" i="25"/>
  <c r="AL71" i="25"/>
  <c r="BA309" i="20" s="1" a="1"/>
  <c r="BA309" i="20" s="1"/>
  <c r="AW440" i="20" a="1"/>
  <c r="AW440" i="20" s="1"/>
  <c r="AW461" i="20" s="1"/>
  <c r="AR297" i="20" a="1"/>
  <c r="AR297" i="20" s="1"/>
  <c r="AR323" i="20" s="1"/>
  <c r="AP83" i="25"/>
  <c r="AQ83" i="25" s="1"/>
  <c r="AR83" i="25" s="1"/>
  <c r="BH457" i="20" a="1"/>
  <c r="BH457" i="20" s="1"/>
  <c r="BD315" i="20" a="1"/>
  <c r="BD315" i="20" s="1"/>
  <c r="BJ459" i="20" a="1"/>
  <c r="BJ459" i="20" s="1"/>
  <c r="BI320" i="20" a="1"/>
  <c r="BI320" i="20" s="1"/>
  <c r="BA312" i="20" a="1"/>
  <c r="BA312" i="20" s="1"/>
  <c r="BB313" i="20" a="1"/>
  <c r="BB313" i="20" s="1"/>
  <c r="BH319" i="20" a="1"/>
  <c r="BH319" i="20" s="1"/>
  <c r="BJ321" i="20" a="1"/>
  <c r="BJ321" i="20" s="1"/>
  <c r="BC314" i="20" a="1"/>
  <c r="BC314" i="20" s="1"/>
  <c r="BF455" i="20" a="1"/>
  <c r="BF455" i="20" s="1"/>
  <c r="BE316" i="20" a="1"/>
  <c r="BE316" i="20" s="1"/>
  <c r="BG456" i="20" a="1"/>
  <c r="BG456" i="20" s="1"/>
  <c r="BF317" i="20" a="1"/>
  <c r="BF317" i="20" s="1"/>
  <c r="AJ68" i="25"/>
  <c r="BJ320" i="20" s="1" a="1"/>
  <c r="BJ320" i="20" s="1"/>
  <c r="BK460" i="20" a="1"/>
  <c r="BK460" i="20" s="1"/>
  <c r="BI458" i="20" a="1"/>
  <c r="BI458" i="20" s="1"/>
  <c r="BG318" i="20" a="1"/>
  <c r="BG318" i="20" s="1"/>
  <c r="AJ69" i="25"/>
  <c r="BE452" i="20" a="1"/>
  <c r="BE452" i="20" s="1"/>
  <c r="AZ309" i="20" a="1"/>
  <c r="AZ309" i="20" s="1"/>
  <c r="AU298" i="20" a="1"/>
  <c r="AU298" i="20" s="1"/>
  <c r="BE454" i="20" a="1"/>
  <c r="BE454" i="20" s="1"/>
  <c r="AZ311" i="20" a="1"/>
  <c r="AZ311" i="20" s="1"/>
  <c r="BE446" i="20" a="1"/>
  <c r="BE446" i="20" s="1"/>
  <c r="AZ303" i="20" a="1"/>
  <c r="AZ303" i="20" s="1"/>
  <c r="BA304" i="20" a="1"/>
  <c r="BA304" i="20" s="1"/>
  <c r="BF447" i="20" a="1"/>
  <c r="BF447" i="20" s="1"/>
  <c r="AY445" i="20" a="1"/>
  <c r="AY445" i="20" s="1"/>
  <c r="AT302" i="20" a="1"/>
  <c r="AT302" i="20" s="1"/>
  <c r="AX306" i="20" a="1"/>
  <c r="AX306" i="20" s="1"/>
  <c r="BC449" i="20" a="1"/>
  <c r="BC449" i="20" s="1"/>
  <c r="AX439" i="20" a="1"/>
  <c r="AX439" i="20" s="1"/>
  <c r="AQ79" i="25"/>
  <c r="AR79" i="25" s="1"/>
  <c r="AS296" i="20" a="1"/>
  <c r="AS296" i="20" s="1"/>
  <c r="AQ80" i="25"/>
  <c r="AR80" i="25" s="1"/>
  <c r="AZ441" i="20" a="1"/>
  <c r="AZ441" i="20" s="1"/>
  <c r="BH453" i="20" a="1"/>
  <c r="BH453" i="20" s="1"/>
  <c r="BC310" i="20" a="1"/>
  <c r="BC310" i="20" s="1"/>
  <c r="AN70" i="25"/>
  <c r="AZ445" i="20" a="1"/>
  <c r="AZ445" i="20" s="1"/>
  <c r="AU302" i="20" a="1"/>
  <c r="AU302" i="20" s="1"/>
  <c r="AN78" i="25"/>
  <c r="AV300" i="20" a="1"/>
  <c r="AV300" i="20" s="1"/>
  <c r="BA443" i="20" a="1"/>
  <c r="BA443" i="20" s="1"/>
  <c r="AW301" i="20" a="1"/>
  <c r="AW301" i="20" s="1"/>
  <c r="BB444" i="20" a="1"/>
  <c r="BB444" i="20" s="1"/>
  <c r="BD449" i="20" a="1"/>
  <c r="BD449" i="20" s="1"/>
  <c r="AY306" i="20" a="1"/>
  <c r="AY306" i="20" s="1"/>
  <c r="AN74" i="25"/>
  <c r="BA307" i="20" a="1"/>
  <c r="BA307" i="20" s="1"/>
  <c r="BF450" i="20" a="1"/>
  <c r="BF450" i="20" s="1"/>
  <c r="AO73" i="25"/>
  <c r="AX308" i="20" a="1"/>
  <c r="AX308" i="20" s="1"/>
  <c r="BC451" i="20" a="1"/>
  <c r="BC451" i="20" s="1"/>
  <c r="AK72" i="25"/>
  <c r="BB433" i="20" l="1" a="1"/>
  <c r="BB433" i="20" s="1"/>
  <c r="BB90" i="25"/>
  <c r="BC433" i="20" s="1" a="1"/>
  <c r="BC433" i="20" s="1"/>
  <c r="BD437" i="20" a="1"/>
  <c r="BD437" i="20" s="1"/>
  <c r="AY294" i="20" a="1"/>
  <c r="AY294" i="20" s="1"/>
  <c r="AZ86" i="25"/>
  <c r="BB436" i="20" a="1"/>
  <c r="BB436" i="20" s="1"/>
  <c r="AY87" i="25"/>
  <c r="AX435" i="20" a="1"/>
  <c r="AX435" i="20" s="1"/>
  <c r="AV88" i="25"/>
  <c r="BC434" i="20" a="1"/>
  <c r="BC434" i="20" s="1"/>
  <c r="BB89" i="25"/>
  <c r="BD434" i="20" s="1" a="1"/>
  <c r="BD434" i="20" s="1"/>
  <c r="AW298" i="20" a="1"/>
  <c r="AW298" i="20" s="1"/>
  <c r="BB441" i="20" a="1"/>
  <c r="BB441" i="20" s="1"/>
  <c r="AT82" i="25"/>
  <c r="BD444" i="20" a="1"/>
  <c r="BD444" i="20" s="1"/>
  <c r="AY301" i="20" a="1"/>
  <c r="AY301" i="20" s="1"/>
  <c r="AS79" i="25"/>
  <c r="AU296" i="20" a="1"/>
  <c r="AU296" i="20" s="1"/>
  <c r="AZ439" i="20" a="1"/>
  <c r="AZ439" i="20" s="1"/>
  <c r="AT84" i="25"/>
  <c r="BC442" i="20" a="1"/>
  <c r="BC442" i="20" s="1"/>
  <c r="AX299" i="20" a="1"/>
  <c r="AX299" i="20" s="1"/>
  <c r="AT81" i="25"/>
  <c r="BJ448" i="20" a="1"/>
  <c r="BJ448" i="20" s="1"/>
  <c r="BE305" i="20" a="1"/>
  <c r="BE305" i="20" s="1"/>
  <c r="AU75" i="25"/>
  <c r="AV75" i="25" s="1"/>
  <c r="AW75" i="25" s="1"/>
  <c r="BB303" i="20" a="1"/>
  <c r="BB303" i="20" s="1"/>
  <c r="BG446" i="20" a="1"/>
  <c r="BG446" i="20" s="1"/>
  <c r="AT77" i="25"/>
  <c r="AZ438" i="20" a="1"/>
  <c r="AZ438" i="20" s="1"/>
  <c r="AU295" i="20" a="1"/>
  <c r="AU295" i="20" s="1"/>
  <c r="AU85" i="25"/>
  <c r="AV85" i="25" s="1"/>
  <c r="AW85" i="25" s="1"/>
  <c r="BH447" i="20" a="1"/>
  <c r="BH447" i="20" s="1"/>
  <c r="BC304" i="20" a="1"/>
  <c r="BC304" i="20" s="1"/>
  <c r="AT76" i="25"/>
  <c r="AM71" i="25"/>
  <c r="AN71" i="25" s="1"/>
  <c r="BH452" i="20" s="1" a="1"/>
  <c r="BH452" i="20" s="1"/>
  <c r="AX300" i="20" a="1"/>
  <c r="AX300" i="20" s="1"/>
  <c r="BC443" i="20" a="1"/>
  <c r="BC443" i="20" s="1"/>
  <c r="AS80" i="25"/>
  <c r="AU297" i="20" a="1"/>
  <c r="AU297" i="20" s="1"/>
  <c r="AZ440" i="20" a="1"/>
  <c r="AZ440" i="20" s="1"/>
  <c r="AS83" i="25"/>
  <c r="BF452" i="20" a="1"/>
  <c r="BF452" i="20" s="1"/>
  <c r="AT297" i="20" a="1"/>
  <c r="AT297" i="20" s="1"/>
  <c r="AT323" i="20" s="1"/>
  <c r="AY440" i="20" a="1"/>
  <c r="AY440" i="20" s="1"/>
  <c r="BI457" i="20" a="1"/>
  <c r="BI457" i="20" s="1"/>
  <c r="AS297" i="20" a="1"/>
  <c r="AS297" i="20" s="1"/>
  <c r="AS323" i="20" s="1"/>
  <c r="AX440" i="20" a="1"/>
  <c r="AX440" i="20" s="1"/>
  <c r="BA311" i="20" a="1"/>
  <c r="BA311" i="20" s="1"/>
  <c r="BF316" i="20" a="1"/>
  <c r="BF316" i="20" s="1"/>
  <c r="BC313" i="20" a="1"/>
  <c r="BC313" i="20" s="1"/>
  <c r="BB312" i="20" a="1"/>
  <c r="BB312" i="20" s="1"/>
  <c r="BG317" i="20" a="1"/>
  <c r="BG317" i="20" s="1"/>
  <c r="BD314" i="20" a="1"/>
  <c r="BD314" i="20" s="1"/>
  <c r="BE315" i="20" a="1"/>
  <c r="BE315" i="20" s="1"/>
  <c r="BG455" i="20" a="1"/>
  <c r="BG455" i="20" s="1"/>
  <c r="BI319" i="20" a="1"/>
  <c r="BI319" i="20" s="1"/>
  <c r="AK68" i="25"/>
  <c r="BK321" i="20" a="1"/>
  <c r="BK321" i="20" s="1"/>
  <c r="BK459" i="20" a="1"/>
  <c r="BK459" i="20" s="1"/>
  <c r="BL460" i="20" a="1"/>
  <c r="BL460" i="20" s="1"/>
  <c r="BH318" i="20" a="1"/>
  <c r="BH318" i="20" s="1"/>
  <c r="BL322" i="20" a="1"/>
  <c r="BL322" i="20" s="1"/>
  <c r="BH456" i="20" a="1"/>
  <c r="BH456" i="20" s="1"/>
  <c r="BJ458" i="20" a="1"/>
  <c r="BJ458" i="20" s="1"/>
  <c r="BF454" i="20" a="1"/>
  <c r="BF454" i="20" s="1"/>
  <c r="AK69" i="25"/>
  <c r="AL69" i="25" s="1"/>
  <c r="AX301" i="20" a="1"/>
  <c r="AX301" i="20" s="1"/>
  <c r="BC444" i="20" a="1"/>
  <c r="BC444" i="20" s="1"/>
  <c r="BB443" i="20" a="1"/>
  <c r="BB443" i="20" s="1"/>
  <c r="AW300" i="20" a="1"/>
  <c r="AW300" i="20" s="1"/>
  <c r="AL72" i="25"/>
  <c r="AM72" i="25" s="1"/>
  <c r="BI453" i="20" a="1"/>
  <c r="BI453" i="20" s="1"/>
  <c r="AO70" i="25"/>
  <c r="AP70" i="25" s="1"/>
  <c r="BD310" i="20" a="1"/>
  <c r="BD310" i="20" s="1"/>
  <c r="BB307" i="20" a="1"/>
  <c r="BB307" i="20" s="1"/>
  <c r="BG450" i="20" a="1"/>
  <c r="BG450" i="20" s="1"/>
  <c r="AP73" i="25"/>
  <c r="AZ306" i="20" a="1"/>
  <c r="AZ306" i="20" s="1"/>
  <c r="BE449" i="20" a="1"/>
  <c r="BE449" i="20" s="1"/>
  <c r="AO74" i="25"/>
  <c r="AV302" i="20" a="1"/>
  <c r="AV302" i="20" s="1"/>
  <c r="BA445" i="20" a="1"/>
  <c r="BA445" i="20" s="1"/>
  <c r="AO78" i="25"/>
  <c r="AY308" i="20" a="1"/>
  <c r="AY308" i="20" s="1"/>
  <c r="BD451" i="20" a="1"/>
  <c r="BD451" i="20" s="1"/>
  <c r="AX461" i="20" l="1"/>
  <c r="AY435" i="20" a="1"/>
  <c r="AY435" i="20" s="1"/>
  <c r="AY461" i="20" s="1"/>
  <c r="AW88" i="25"/>
  <c r="BC436" i="20" a="1"/>
  <c r="BC436" i="20" s="1"/>
  <c r="AZ87" i="25"/>
  <c r="BE437" i="20" a="1"/>
  <c r="BE437" i="20" s="1"/>
  <c r="AZ294" i="20" a="1"/>
  <c r="AZ294" i="20" s="1"/>
  <c r="BA86" i="25"/>
  <c r="AX295" i="20" a="1"/>
  <c r="AX295" i="20" s="1"/>
  <c r="BC438" i="20" a="1"/>
  <c r="BC438" i="20" s="1"/>
  <c r="AX85" i="25"/>
  <c r="BH305" i="20" a="1"/>
  <c r="BH305" i="20" s="1"/>
  <c r="BM448" i="20" a="1"/>
  <c r="BM448" i="20" s="1"/>
  <c r="AX75" i="25"/>
  <c r="BB438" i="20" a="1"/>
  <c r="BB438" i="20" s="1"/>
  <c r="AW295" i="20" a="1"/>
  <c r="AW295" i="20" s="1"/>
  <c r="BL448" i="20" a="1"/>
  <c r="BL448" i="20" s="1"/>
  <c r="BG305" i="20" a="1"/>
  <c r="BG305" i="20" s="1"/>
  <c r="AO71" i="25"/>
  <c r="BD309" i="20" s="1" a="1"/>
  <c r="BD309" i="20" s="1"/>
  <c r="AU323" i="20"/>
  <c r="BC309" i="20" a="1"/>
  <c r="BC309" i="20" s="1"/>
  <c r="BG452" i="20" a="1"/>
  <c r="BG452" i="20" s="1"/>
  <c r="BB309" i="20" a="1"/>
  <c r="BB309" i="20" s="1"/>
  <c r="BI447" i="20" a="1"/>
  <c r="BI447" i="20" s="1"/>
  <c r="BD304" i="20" a="1"/>
  <c r="BD304" i="20" s="1"/>
  <c r="AU76" i="25"/>
  <c r="AV76" i="25" s="1"/>
  <c r="AW76" i="25" s="1"/>
  <c r="AV295" i="20" a="1"/>
  <c r="AV295" i="20" s="1"/>
  <c r="BA438" i="20" a="1"/>
  <c r="BA438" i="20" s="1"/>
  <c r="BA439" i="20" a="1"/>
  <c r="BA439" i="20" s="1"/>
  <c r="AV296" i="20" a="1"/>
  <c r="AV296" i="20" s="1"/>
  <c r="AU84" i="25"/>
  <c r="AV84" i="25" s="1"/>
  <c r="AW84" i="25" s="1"/>
  <c r="BA440" i="20" a="1"/>
  <c r="BA440" i="20" s="1"/>
  <c r="AV297" i="20" a="1"/>
  <c r="AV297" i="20" s="1"/>
  <c r="AT83" i="25"/>
  <c r="AY299" i="20" a="1"/>
  <c r="AY299" i="20" s="1"/>
  <c r="BD442" i="20" a="1"/>
  <c r="BD442" i="20" s="1"/>
  <c r="AU81" i="25"/>
  <c r="AV81" i="25" s="1"/>
  <c r="AW81" i="25" s="1"/>
  <c r="BC303" i="20" a="1"/>
  <c r="BC303" i="20" s="1"/>
  <c r="BH446" i="20" a="1"/>
  <c r="BH446" i="20" s="1"/>
  <c r="AU77" i="25"/>
  <c r="AV77" i="25" s="1"/>
  <c r="AW77" i="25" s="1"/>
  <c r="BE444" i="20" a="1"/>
  <c r="BE444" i="20" s="1"/>
  <c r="AZ301" i="20" a="1"/>
  <c r="AZ301" i="20" s="1"/>
  <c r="AT79" i="25"/>
  <c r="AY300" i="20" a="1"/>
  <c r="AY300" i="20" s="1"/>
  <c r="BD443" i="20" a="1"/>
  <c r="BD443" i="20" s="1"/>
  <c r="AT80" i="25"/>
  <c r="BF305" i="20" a="1"/>
  <c r="BF305" i="20" s="1"/>
  <c r="BK448" i="20" a="1"/>
  <c r="BK448" i="20" s="1"/>
  <c r="BC441" i="20" a="1"/>
  <c r="BC441" i="20" s="1"/>
  <c r="AX298" i="20" a="1"/>
  <c r="AX298" i="20" s="1"/>
  <c r="AU82" i="25"/>
  <c r="AV82" i="25" s="1"/>
  <c r="AW82" i="25" s="1"/>
  <c r="BC311" i="20" a="1"/>
  <c r="BC311" i="20" s="1"/>
  <c r="BH454" i="20" a="1"/>
  <c r="BH454" i="20" s="1"/>
  <c r="BK320" i="20" a="1"/>
  <c r="BK320" i="20" s="1"/>
  <c r="AL68" i="25"/>
  <c r="BB311" i="20" a="1"/>
  <c r="BB311" i="20" s="1"/>
  <c r="AM69" i="25"/>
  <c r="BJ319" i="20" a="1"/>
  <c r="BJ319" i="20" s="1"/>
  <c r="BM460" i="20" a="1"/>
  <c r="BM460" i="20" s="1"/>
  <c r="BM322" i="20" a="1"/>
  <c r="BM322" i="20" s="1"/>
  <c r="BK458" i="20" a="1"/>
  <c r="BK458" i="20" s="1"/>
  <c r="BE314" i="20" a="1"/>
  <c r="BE314" i="20" s="1"/>
  <c r="BH317" i="20" a="1"/>
  <c r="BH317" i="20" s="1"/>
  <c r="BD313" i="20" a="1"/>
  <c r="BD313" i="20" s="1"/>
  <c r="BI318" i="20" a="1"/>
  <c r="BI318" i="20" s="1"/>
  <c r="BG316" i="20" a="1"/>
  <c r="BG316" i="20" s="1"/>
  <c r="BH455" i="20" a="1"/>
  <c r="BH455" i="20" s="1"/>
  <c r="BI456" i="20" a="1"/>
  <c r="BI456" i="20" s="1"/>
  <c r="BC312" i="20" a="1"/>
  <c r="BC312" i="20" s="1"/>
  <c r="BF315" i="20" a="1"/>
  <c r="BF315" i="20" s="1"/>
  <c r="BJ457" i="20" a="1"/>
  <c r="BJ457" i="20" s="1"/>
  <c r="BL459" i="20" a="1"/>
  <c r="BL459" i="20" s="1"/>
  <c r="BL321" i="20" a="1"/>
  <c r="BL321" i="20" s="1"/>
  <c r="BG454" i="20" a="1"/>
  <c r="BG454" i="20" s="1"/>
  <c r="AZ308" i="20" a="1"/>
  <c r="AZ308" i="20" s="1"/>
  <c r="BE451" i="20" a="1"/>
  <c r="BE451" i="20" s="1"/>
  <c r="BE310" i="20" a="1"/>
  <c r="BE310" i="20" s="1"/>
  <c r="AQ73" i="25"/>
  <c r="AR73" i="25" s="1"/>
  <c r="BJ453" i="20" a="1"/>
  <c r="BJ453" i="20" s="1"/>
  <c r="AQ70" i="25"/>
  <c r="AR70" i="25" s="1"/>
  <c r="BF451" i="20" a="1"/>
  <c r="BF451" i="20" s="1"/>
  <c r="BA308" i="20" a="1"/>
  <c r="BA308" i="20" s="1"/>
  <c r="AN72" i="25"/>
  <c r="BF310" i="20" a="1"/>
  <c r="BF310" i="20" s="1"/>
  <c r="BK453" i="20" a="1"/>
  <c r="BK453" i="20" s="1"/>
  <c r="BB445" i="20" a="1"/>
  <c r="BB445" i="20" s="1"/>
  <c r="AW302" i="20" a="1"/>
  <c r="AW302" i="20" s="1"/>
  <c r="AP78" i="25"/>
  <c r="BF449" i="20" a="1"/>
  <c r="BF449" i="20" s="1"/>
  <c r="BA306" i="20" a="1"/>
  <c r="BA306" i="20" s="1"/>
  <c r="AP74" i="25"/>
  <c r="BH450" i="20" a="1"/>
  <c r="BH450" i="20" s="1"/>
  <c r="BC307" i="20" a="1"/>
  <c r="BC307" i="20" s="1"/>
  <c r="AP71" i="25" l="1"/>
  <c r="AQ71" i="25" s="1"/>
  <c r="AR71" i="25" s="1"/>
  <c r="BG309" i="20" s="1" a="1"/>
  <c r="BG309" i="20" s="1"/>
  <c r="BD438" i="20" a="1"/>
  <c r="BD438" i="20" s="1"/>
  <c r="AY295" i="20" a="1"/>
  <c r="AY295" i="20" s="1"/>
  <c r="AY85" i="25"/>
  <c r="AY296" i="20" a="1"/>
  <c r="AY296" i="20" s="1"/>
  <c r="BD439" i="20" a="1"/>
  <c r="BD439" i="20" s="1"/>
  <c r="AX84" i="25"/>
  <c r="BA294" i="20" a="1"/>
  <c r="BA294" i="20" s="1"/>
  <c r="BF437" i="20" a="1"/>
  <c r="BF437" i="20" s="1"/>
  <c r="BB86" i="25"/>
  <c r="BF303" i="20" a="1"/>
  <c r="BF303" i="20" s="1"/>
  <c r="BK446" i="20" a="1"/>
  <c r="BK446" i="20" s="1"/>
  <c r="AX77" i="25"/>
  <c r="BD436" i="20" a="1"/>
  <c r="BD436" i="20" s="1"/>
  <c r="BA87" i="25"/>
  <c r="BA298" i="20" a="1"/>
  <c r="BA298" i="20" s="1"/>
  <c r="BF441" i="20" a="1"/>
  <c r="BF441" i="20" s="1"/>
  <c r="AX82" i="25"/>
  <c r="BG304" i="20" a="1"/>
  <c r="BG304" i="20" s="1"/>
  <c r="BL447" i="20" a="1"/>
  <c r="BL447" i="20" s="1"/>
  <c r="AX76" i="25"/>
  <c r="AZ435" i="20" a="1"/>
  <c r="AZ435" i="20" s="1"/>
  <c r="AZ461" i="20" s="1"/>
  <c r="AX88" i="25"/>
  <c r="BG442" i="20" a="1"/>
  <c r="BG442" i="20" s="1"/>
  <c r="BB299" i="20" a="1"/>
  <c r="BB299" i="20" s="1"/>
  <c r="AX81" i="25"/>
  <c r="BI305" i="20" a="1"/>
  <c r="BI305" i="20" s="1"/>
  <c r="BN448" i="20" a="1"/>
  <c r="BN448" i="20" s="1"/>
  <c r="AY75" i="25"/>
  <c r="BA299" i="20" a="1"/>
  <c r="BA299" i="20" s="1"/>
  <c r="BF442" i="20" a="1"/>
  <c r="BF442" i="20" s="1"/>
  <c r="AX296" i="20" a="1"/>
  <c r="AX296" i="20" s="1"/>
  <c r="BC439" i="20" a="1"/>
  <c r="BC439" i="20" s="1"/>
  <c r="BJ446" i="20" a="1"/>
  <c r="BJ446" i="20" s="1"/>
  <c r="BE303" i="20" a="1"/>
  <c r="BE303" i="20" s="1"/>
  <c r="BE441" i="20" a="1"/>
  <c r="BE441" i="20" s="1"/>
  <c r="AZ298" i="20" a="1"/>
  <c r="AZ298" i="20" s="1"/>
  <c r="BK447" i="20" a="1"/>
  <c r="BK447" i="20" s="1"/>
  <c r="BF304" i="20" a="1"/>
  <c r="BF304" i="20" s="1"/>
  <c r="BI452" i="20" a="1"/>
  <c r="BI452" i="20" s="1"/>
  <c r="AV323" i="20"/>
  <c r="BJ450" i="20" a="1"/>
  <c r="BJ450" i="20" s="1"/>
  <c r="BE307" i="20" a="1"/>
  <c r="BE307" i="20" s="1"/>
  <c r="AS73" i="25"/>
  <c r="BF444" i="20" a="1"/>
  <c r="BF444" i="20" s="1"/>
  <c r="BA301" i="20" a="1"/>
  <c r="BA301" i="20" s="1"/>
  <c r="AU79" i="25"/>
  <c r="AV79" i="25" s="1"/>
  <c r="AW79" i="25" s="1"/>
  <c r="BB439" i="20" a="1"/>
  <c r="BB439" i="20" s="1"/>
  <c r="AW296" i="20" a="1"/>
  <c r="AW296" i="20" s="1"/>
  <c r="AW297" i="20" a="1"/>
  <c r="AW297" i="20" s="1"/>
  <c r="BB440" i="20" a="1"/>
  <c r="BB440" i="20" s="1"/>
  <c r="AU83" i="25"/>
  <c r="AV83" i="25" s="1"/>
  <c r="AW83" i="25" s="1"/>
  <c r="BI446" i="20" a="1"/>
  <c r="BI446" i="20" s="1"/>
  <c r="BD303" i="20" a="1"/>
  <c r="BD303" i="20" s="1"/>
  <c r="AY298" i="20" a="1"/>
  <c r="AY298" i="20" s="1"/>
  <c r="BD441" i="20" a="1"/>
  <c r="BD441" i="20" s="1"/>
  <c r="AZ300" i="20" a="1"/>
  <c r="AZ300" i="20" s="1"/>
  <c r="BE443" i="20" a="1"/>
  <c r="BE443" i="20" s="1"/>
  <c r="AU80" i="25"/>
  <c r="AV80" i="25" s="1"/>
  <c r="AW80" i="25" s="1"/>
  <c r="AS71" i="25"/>
  <c r="BJ447" i="20" a="1"/>
  <c r="BJ447" i="20" s="1"/>
  <c r="BE304" i="20" a="1"/>
  <c r="BE304" i="20" s="1"/>
  <c r="BH310" i="20" a="1"/>
  <c r="BH310" i="20" s="1"/>
  <c r="BM453" i="20" a="1"/>
  <c r="BM453" i="20" s="1"/>
  <c r="AS70" i="25"/>
  <c r="AZ299" i="20" a="1"/>
  <c r="AZ299" i="20" s="1"/>
  <c r="BE442" i="20" a="1"/>
  <c r="BE442" i="20" s="1"/>
  <c r="BI454" i="20" a="1"/>
  <c r="BI454" i="20" s="1"/>
  <c r="BD311" i="20" a="1"/>
  <c r="BD311" i="20" s="1"/>
  <c r="BM459" i="20" a="1"/>
  <c r="BM459" i="20" s="1"/>
  <c r="BL458" i="20" a="1"/>
  <c r="BL458" i="20" s="1"/>
  <c r="BK457" i="20" a="1"/>
  <c r="BK457" i="20" s="1"/>
  <c r="BE313" i="20" a="1"/>
  <c r="BE313" i="20" s="1"/>
  <c r="BL320" i="20" a="1"/>
  <c r="BL320" i="20" s="1"/>
  <c r="BD312" i="20" a="1"/>
  <c r="BD312" i="20" s="1"/>
  <c r="BJ456" i="20" a="1"/>
  <c r="BJ456" i="20" s="1"/>
  <c r="BH316" i="20" a="1"/>
  <c r="BH316" i="20" s="1"/>
  <c r="BI317" i="20" a="1"/>
  <c r="BI317" i="20" s="1"/>
  <c r="BM321" i="20" a="1"/>
  <c r="BM321" i="20" s="1"/>
  <c r="BN460" i="20" a="1"/>
  <c r="BN460" i="20" s="1"/>
  <c r="AM68" i="25"/>
  <c r="AN68" i="25" s="1"/>
  <c r="BN320" i="20" s="1" a="1"/>
  <c r="BN320" i="20" s="1"/>
  <c r="BK319" i="20" a="1"/>
  <c r="BK319" i="20" s="1"/>
  <c r="BJ318" i="20" a="1"/>
  <c r="BJ318" i="20" s="1"/>
  <c r="BF314" i="20" a="1"/>
  <c r="BF314" i="20" s="1"/>
  <c r="BG315" i="20" a="1"/>
  <c r="BG315" i="20" s="1"/>
  <c r="BN322" i="20" a="1"/>
  <c r="BN322" i="20" s="1"/>
  <c r="BI455" i="20" a="1"/>
  <c r="BI455" i="20" s="1"/>
  <c r="AN69" i="25"/>
  <c r="BD307" i="20" a="1"/>
  <c r="BD307" i="20" s="1"/>
  <c r="BI450" i="20" a="1"/>
  <c r="BI450" i="20" s="1"/>
  <c r="AQ78" i="25"/>
  <c r="AR78" i="25" s="1"/>
  <c r="AQ74" i="25"/>
  <c r="AR74" i="25" s="1"/>
  <c r="BL453" i="20" a="1"/>
  <c r="BL453" i="20" s="1"/>
  <c r="BG310" i="20" a="1"/>
  <c r="BG310" i="20" s="1"/>
  <c r="BB306" i="20" a="1"/>
  <c r="BB306" i="20" s="1"/>
  <c r="BG449" i="20" a="1"/>
  <c r="BG449" i="20" s="1"/>
  <c r="BC445" i="20" a="1"/>
  <c r="BC445" i="20" s="1"/>
  <c r="AX302" i="20" a="1"/>
  <c r="AX302" i="20" s="1"/>
  <c r="BB308" i="20" a="1"/>
  <c r="BB308" i="20" s="1"/>
  <c r="BG451" i="20" a="1"/>
  <c r="BG451" i="20" s="1"/>
  <c r="AO72" i="25"/>
  <c r="BJ452" i="20" l="1" a="1"/>
  <c r="BJ452" i="20" s="1"/>
  <c r="BL452" i="20" a="1"/>
  <c r="BL452" i="20" s="1"/>
  <c r="BK452" i="20" a="1"/>
  <c r="BK452" i="20" s="1"/>
  <c r="BF309" i="20" a="1"/>
  <c r="BF309" i="20" s="1"/>
  <c r="BE309" i="20" a="1"/>
  <c r="BE309" i="20" s="1"/>
  <c r="BH443" i="20" a="1"/>
  <c r="BH443" i="20" s="1"/>
  <c r="BC300" i="20" a="1"/>
  <c r="BC300" i="20" s="1"/>
  <c r="AX80" i="25"/>
  <c r="BD301" i="20" a="1"/>
  <c r="BD301" i="20" s="1"/>
  <c r="BI444" i="20" a="1"/>
  <c r="BI444" i="20" s="1"/>
  <c r="AX79" i="25"/>
  <c r="BA435" i="20" a="1"/>
  <c r="BA435" i="20" s="1"/>
  <c r="BA461" i="20" s="1"/>
  <c r="AY88" i="25"/>
  <c r="BB294" i="20" a="1"/>
  <c r="BB294" i="20" s="1"/>
  <c r="BG437" i="20" a="1"/>
  <c r="BG437" i="20" s="1"/>
  <c r="BH304" i="20" a="1"/>
  <c r="BH304" i="20" s="1"/>
  <c r="BM447" i="20" a="1"/>
  <c r="BM447" i="20" s="1"/>
  <c r="AY76" i="25"/>
  <c r="BE439" i="20" a="1"/>
  <c r="BE439" i="20" s="1"/>
  <c r="AZ296" i="20" a="1"/>
  <c r="AZ296" i="20" s="1"/>
  <c r="AY84" i="25"/>
  <c r="BG441" i="20" a="1"/>
  <c r="BG441" i="20" s="1"/>
  <c r="BB298" i="20" a="1"/>
  <c r="BB298" i="20" s="1"/>
  <c r="AY82" i="25"/>
  <c r="BG303" i="20" a="1"/>
  <c r="BG303" i="20" s="1"/>
  <c r="BL446" i="20" a="1"/>
  <c r="BL446" i="20" s="1"/>
  <c r="AY77" i="25"/>
  <c r="BE440" i="20" a="1"/>
  <c r="BE440" i="20" s="1"/>
  <c r="AZ297" i="20" a="1"/>
  <c r="AZ297" i="20" s="1"/>
  <c r="AX83" i="25"/>
  <c r="BJ305" i="20" a="1"/>
  <c r="BJ305" i="20" s="1"/>
  <c r="BO448" i="20" a="1"/>
  <c r="BO448" i="20" s="1"/>
  <c r="AZ75" i="25"/>
  <c r="BE438" i="20" a="1"/>
  <c r="BE438" i="20" s="1"/>
  <c r="AZ295" i="20" a="1"/>
  <c r="AZ295" i="20" s="1"/>
  <c r="AZ85" i="25"/>
  <c r="BE436" i="20" a="1"/>
  <c r="BE436" i="20" s="1"/>
  <c r="BB87" i="25"/>
  <c r="BF436" i="20" s="1" a="1"/>
  <c r="BF436" i="20" s="1"/>
  <c r="BH442" i="20" a="1"/>
  <c r="BH442" i="20" s="1"/>
  <c r="BC299" i="20" a="1"/>
  <c r="BC299" i="20" s="1"/>
  <c r="AY81" i="25"/>
  <c r="BH444" i="20" a="1"/>
  <c r="BH444" i="20" s="1"/>
  <c r="BC301" i="20" a="1"/>
  <c r="BC301" i="20" s="1"/>
  <c r="BB300" i="20" a="1"/>
  <c r="BB300" i="20" s="1"/>
  <c r="BG443" i="20" a="1"/>
  <c r="BG443" i="20" s="1"/>
  <c r="BD440" i="20" a="1"/>
  <c r="BD440" i="20" s="1"/>
  <c r="AY297" i="20" a="1"/>
  <c r="AY297" i="20" s="1"/>
  <c r="AW323" i="20"/>
  <c r="BF443" i="20" a="1"/>
  <c r="BF443" i="20" s="1"/>
  <c r="BA300" i="20" a="1"/>
  <c r="BA300" i="20" s="1"/>
  <c r="BB301" i="20" a="1"/>
  <c r="BB301" i="20" s="1"/>
  <c r="BG444" i="20" a="1"/>
  <c r="BG444" i="20" s="1"/>
  <c r="BI310" i="20" a="1"/>
  <c r="BI310" i="20" s="1"/>
  <c r="BN453" i="20" a="1"/>
  <c r="BN453" i="20" s="1"/>
  <c r="AT70" i="25"/>
  <c r="BE445" i="20" a="1"/>
  <c r="BE445" i="20" s="1"/>
  <c r="AZ302" i="20" a="1"/>
  <c r="AZ302" i="20" s="1"/>
  <c r="AS78" i="25"/>
  <c r="BC440" i="20" a="1"/>
  <c r="BC440" i="20" s="1"/>
  <c r="AX297" i="20" a="1"/>
  <c r="AX297" i="20" s="1"/>
  <c r="AX323" i="20" s="1"/>
  <c r="BF307" i="20" a="1"/>
  <c r="BF307" i="20" s="1"/>
  <c r="BK450" i="20" a="1"/>
  <c r="BK450" i="20" s="1"/>
  <c r="AT73" i="25"/>
  <c r="BI449" i="20" a="1"/>
  <c r="BI449" i="20" s="1"/>
  <c r="BD306" i="20" a="1"/>
  <c r="BD306" i="20" s="1"/>
  <c r="AS74" i="25"/>
  <c r="BH309" i="20" a="1"/>
  <c r="BH309" i="20" s="1"/>
  <c r="BM452" i="20" a="1"/>
  <c r="BM452" i="20" s="1"/>
  <c r="AT71" i="25"/>
  <c r="AO69" i="25"/>
  <c r="AP69" i="25" s="1"/>
  <c r="BL454" i="20" s="1" a="1"/>
  <c r="BL454" i="20" s="1"/>
  <c r="BL318" i="20" a="1"/>
  <c r="BL318" i="20" s="1"/>
  <c r="BF312" i="20" a="1"/>
  <c r="BF312" i="20" s="1"/>
  <c r="AO68" i="25"/>
  <c r="BI314" i="20" s="1" a="1"/>
  <c r="BI314" i="20" s="1"/>
  <c r="BO459" i="20" a="1"/>
  <c r="BO459" i="20" s="1"/>
  <c r="BN458" i="20" a="1"/>
  <c r="BN458" i="20" s="1"/>
  <c r="BG313" i="20" a="1"/>
  <c r="BG313" i="20" s="1"/>
  <c r="BI315" i="20" a="1"/>
  <c r="BI315" i="20" s="1"/>
  <c r="BH314" i="20" a="1"/>
  <c r="BH314" i="20" s="1"/>
  <c r="BO321" i="20" a="1"/>
  <c r="BO321" i="20" s="1"/>
  <c r="BJ455" i="20" a="1"/>
  <c r="BJ455" i="20" s="1"/>
  <c r="BM458" i="20" a="1"/>
  <c r="BM458" i="20" s="1"/>
  <c r="BG314" i="20" a="1"/>
  <c r="BG314" i="20" s="1"/>
  <c r="BK318" i="20" a="1"/>
  <c r="BK318" i="20" s="1"/>
  <c r="BO322" i="20" a="1"/>
  <c r="BO322" i="20" s="1"/>
  <c r="BO460" i="20" a="1"/>
  <c r="BO460" i="20" s="1"/>
  <c r="BE312" i="20" a="1"/>
  <c r="BE312" i="20" s="1"/>
  <c r="BL319" i="20" a="1"/>
  <c r="BL319" i="20" s="1"/>
  <c r="BN459" i="20" a="1"/>
  <c r="BN459" i="20" s="1"/>
  <c r="BI316" i="20" a="1"/>
  <c r="BI316" i="20" s="1"/>
  <c r="BN321" i="20" a="1"/>
  <c r="BN321" i="20" s="1"/>
  <c r="BL457" i="20" a="1"/>
  <c r="BL457" i="20" s="1"/>
  <c r="BK456" i="20" a="1"/>
  <c r="BK456" i="20" s="1"/>
  <c r="BJ317" i="20" a="1"/>
  <c r="BJ317" i="20" s="1"/>
  <c r="BH315" i="20" a="1"/>
  <c r="BH315" i="20" s="1"/>
  <c r="BF313" i="20" a="1"/>
  <c r="BF313" i="20" s="1"/>
  <c r="BM320" i="20" a="1"/>
  <c r="BM320" i="20" s="1"/>
  <c r="BM457" i="20" a="1"/>
  <c r="BM457" i="20" s="1"/>
  <c r="BP460" i="20" a="1"/>
  <c r="BP460" i="20" s="1"/>
  <c r="BJ316" i="20" a="1"/>
  <c r="BJ316" i="20" s="1"/>
  <c r="BM319" i="20" a="1"/>
  <c r="BM319" i="20" s="1"/>
  <c r="BP322" i="20" a="1"/>
  <c r="BP322" i="20" s="1"/>
  <c r="BL456" i="20" a="1"/>
  <c r="BL456" i="20" s="1"/>
  <c r="BK317" i="20" a="1"/>
  <c r="BK317" i="20" s="1"/>
  <c r="BK455" i="20" a="1"/>
  <c r="BK455" i="20" s="1"/>
  <c r="BE311" i="20" a="1"/>
  <c r="BE311" i="20" s="1"/>
  <c r="BJ454" i="20" a="1"/>
  <c r="BJ454" i="20" s="1"/>
  <c r="AY302" i="20" a="1"/>
  <c r="AY302" i="20" s="1"/>
  <c r="BD445" i="20" a="1"/>
  <c r="BD445" i="20" s="1"/>
  <c r="BH449" i="20" a="1"/>
  <c r="BH449" i="20" s="1"/>
  <c r="BC306" i="20" a="1"/>
  <c r="BC306" i="20" s="1"/>
  <c r="AP68" i="25"/>
  <c r="AQ68" i="25"/>
  <c r="AR68" i="25" s="1"/>
  <c r="BH451" i="20" a="1"/>
  <c r="BH451" i="20" s="1"/>
  <c r="BC308" i="20" a="1"/>
  <c r="BC308" i="20" s="1"/>
  <c r="AP72" i="25"/>
  <c r="AY323" i="20" l="1"/>
  <c r="BH303" i="20" a="1"/>
  <c r="BH303" i="20" s="1"/>
  <c r="BM446" i="20" a="1"/>
  <c r="BM446" i="20" s="1"/>
  <c r="AZ77" i="25"/>
  <c r="BB435" i="20" a="1"/>
  <c r="BB435" i="20" s="1"/>
  <c r="BB461" i="20" s="1"/>
  <c r="AZ88" i="25"/>
  <c r="BA295" i="20" a="1"/>
  <c r="BA295" i="20" s="1"/>
  <c r="BF438" i="20" a="1"/>
  <c r="BF438" i="20" s="1"/>
  <c r="BA85" i="25"/>
  <c r="BH441" i="20" a="1"/>
  <c r="BH441" i="20" s="1"/>
  <c r="BC298" i="20" a="1"/>
  <c r="BC298" i="20" s="1"/>
  <c r="AZ82" i="25"/>
  <c r="BE301" i="20" a="1"/>
  <c r="BE301" i="20" s="1"/>
  <c r="BJ444" i="20" a="1"/>
  <c r="BJ444" i="20" s="1"/>
  <c r="AY79" i="25"/>
  <c r="AZ323" i="20"/>
  <c r="BI442" i="20" a="1"/>
  <c r="BI442" i="20" s="1"/>
  <c r="BD299" i="20" a="1"/>
  <c r="BD299" i="20" s="1"/>
  <c r="AZ81" i="25"/>
  <c r="BK305" i="20" a="1"/>
  <c r="BK305" i="20" s="1"/>
  <c r="BP448" i="20" a="1"/>
  <c r="BP448" i="20" s="1"/>
  <c r="BA75" i="25"/>
  <c r="BA296" i="20" a="1"/>
  <c r="BA296" i="20" s="1"/>
  <c r="BF439" i="20" a="1"/>
  <c r="BF439" i="20" s="1"/>
  <c r="AZ84" i="25"/>
  <c r="BI443" i="20" a="1"/>
  <c r="BI443" i="20" s="1"/>
  <c r="BD300" i="20" a="1"/>
  <c r="BD300" i="20" s="1"/>
  <c r="AY80" i="25"/>
  <c r="BA297" i="20" a="1"/>
  <c r="BA297" i="20" s="1"/>
  <c r="BF440" i="20" a="1"/>
  <c r="BF440" i="20" s="1"/>
  <c r="AY83" i="25"/>
  <c r="BI304" i="20" a="1"/>
  <c r="BI304" i="20" s="1"/>
  <c r="BN447" i="20" a="1"/>
  <c r="BN447" i="20" s="1"/>
  <c r="AZ76" i="25"/>
  <c r="BJ449" i="20" a="1"/>
  <c r="BJ449" i="20" s="1"/>
  <c r="BE306" i="20" a="1"/>
  <c r="BE306" i="20" s="1"/>
  <c r="AT74" i="25"/>
  <c r="BJ310" i="20" a="1"/>
  <c r="BJ310" i="20" s="1"/>
  <c r="BO453" i="20" a="1"/>
  <c r="BO453" i="20" s="1"/>
  <c r="AU70" i="25"/>
  <c r="AV70" i="25" s="1"/>
  <c r="AW70" i="25" s="1"/>
  <c r="BG307" i="20" a="1"/>
  <c r="BG307" i="20" s="1"/>
  <c r="BL450" i="20" a="1"/>
  <c r="BL450" i="20" s="1"/>
  <c r="AU73" i="25"/>
  <c r="AV73" i="25" s="1"/>
  <c r="AW73" i="25" s="1"/>
  <c r="BO317" i="20" a="1"/>
  <c r="BO317" i="20" s="1"/>
  <c r="BS321" i="20" a="1"/>
  <c r="BS321" i="20" s="1"/>
  <c r="BR320" i="20" a="1"/>
  <c r="BR320" i="20" s="1"/>
  <c r="BM315" i="20" a="1"/>
  <c r="BM315" i="20" s="1"/>
  <c r="BP318" i="20" a="1"/>
  <c r="BP318" i="20" s="1"/>
  <c r="BO455" i="20" a="1"/>
  <c r="BO455" i="20" s="1"/>
  <c r="BP456" i="20" a="1"/>
  <c r="BP456" i="20" s="1"/>
  <c r="BQ457" i="20" a="1"/>
  <c r="BQ457" i="20" s="1"/>
  <c r="BL314" i="20" a="1"/>
  <c r="BL314" i="20" s="1"/>
  <c r="BR458" i="20" a="1"/>
  <c r="BR458" i="20" s="1"/>
  <c r="BK313" i="20" a="1"/>
  <c r="BK313" i="20" s="1"/>
  <c r="BN316" i="20" a="1"/>
  <c r="BN316" i="20" s="1"/>
  <c r="BS459" i="20" a="1"/>
  <c r="BS459" i="20" s="1"/>
  <c r="BJ312" i="20" a="1"/>
  <c r="BJ312" i="20" s="1"/>
  <c r="BT322" i="20" a="1"/>
  <c r="BT322" i="20" s="1"/>
  <c r="BT460" i="20" a="1"/>
  <c r="BT460" i="20" s="1"/>
  <c r="BQ319" i="20" a="1"/>
  <c r="BQ319" i="20" s="1"/>
  <c r="AS68" i="25"/>
  <c r="BA302" i="20" a="1"/>
  <c r="BA302" i="20" s="1"/>
  <c r="BF445" i="20" a="1"/>
  <c r="BF445" i="20" s="1"/>
  <c r="AT78" i="25"/>
  <c r="BN452" i="20" a="1"/>
  <c r="BN452" i="20" s="1"/>
  <c r="BI309" i="20" a="1"/>
  <c r="BI309" i="20" s="1"/>
  <c r="AU71" i="25"/>
  <c r="AV71" i="25" s="1"/>
  <c r="AW71" i="25" s="1"/>
  <c r="BG311" i="20" a="1"/>
  <c r="BG311" i="20" s="1"/>
  <c r="BK454" i="20" a="1"/>
  <c r="BK454" i="20" s="1"/>
  <c r="BF311" i="20" a="1"/>
  <c r="BF311" i="20" s="1"/>
  <c r="AQ69" i="25"/>
  <c r="AR69" i="25" s="1"/>
  <c r="BM318" i="20" a="1"/>
  <c r="BM318" i="20" s="1"/>
  <c r="BN457" i="20" a="1"/>
  <c r="BN457" i="20" s="1"/>
  <c r="BO320" i="20" a="1"/>
  <c r="BO320" i="20" s="1"/>
  <c r="BJ315" i="20" a="1"/>
  <c r="BJ315" i="20" s="1"/>
  <c r="BH313" i="20" a="1"/>
  <c r="BH313" i="20" s="1"/>
  <c r="BK316" i="20" a="1"/>
  <c r="BK316" i="20" s="1"/>
  <c r="BP459" i="20" a="1"/>
  <c r="BP459" i="20" s="1"/>
  <c r="BM456" i="20" a="1"/>
  <c r="BM456" i="20" s="1"/>
  <c r="BQ460" i="20" a="1"/>
  <c r="BQ460" i="20" s="1"/>
  <c r="BQ322" i="20" a="1"/>
  <c r="BQ322" i="20" s="1"/>
  <c r="BN319" i="20" a="1"/>
  <c r="BN319" i="20" s="1"/>
  <c r="BG312" i="20" a="1"/>
  <c r="BG312" i="20" s="1"/>
  <c r="BL317" i="20" a="1"/>
  <c r="BL317" i="20" s="1"/>
  <c r="BP321" i="20" a="1"/>
  <c r="BP321" i="20" s="1"/>
  <c r="BL455" i="20" a="1"/>
  <c r="BL455" i="20" s="1"/>
  <c r="BO458" i="20" a="1"/>
  <c r="BO458" i="20" s="1"/>
  <c r="BN456" i="20" a="1"/>
  <c r="BN456" i="20" s="1"/>
  <c r="BO457" i="20" a="1"/>
  <c r="BO457" i="20" s="1"/>
  <c r="BP458" i="20" a="1"/>
  <c r="BP458" i="20" s="1"/>
  <c r="BN318" i="20" a="1"/>
  <c r="BN318" i="20" s="1"/>
  <c r="BN455" i="20" a="1"/>
  <c r="BN455" i="20" s="1"/>
  <c r="AQ72" i="25"/>
  <c r="AR72" i="25" s="1"/>
  <c r="BK315" i="20" a="1"/>
  <c r="BK315" i="20" s="1"/>
  <c r="BI313" i="20" a="1"/>
  <c r="BI313" i="20" s="1"/>
  <c r="BM455" i="20" a="1"/>
  <c r="BM455" i="20" s="1"/>
  <c r="BR322" i="20" a="1"/>
  <c r="BR322" i="20" s="1"/>
  <c r="BQ321" i="20" a="1"/>
  <c r="BQ321" i="20" s="1"/>
  <c r="BO319" i="20" a="1"/>
  <c r="BO319" i="20" s="1"/>
  <c r="BM317" i="20" a="1"/>
  <c r="BM317" i="20" s="1"/>
  <c r="BL316" i="20" a="1"/>
  <c r="BL316" i="20" s="1"/>
  <c r="BH312" i="20" a="1"/>
  <c r="BH312" i="20" s="1"/>
  <c r="BR460" i="20" a="1"/>
  <c r="BR460" i="20" s="1"/>
  <c r="BQ459" i="20" a="1"/>
  <c r="BQ459" i="20" s="1"/>
  <c r="BP320" i="20" a="1"/>
  <c r="BP320" i="20" s="1"/>
  <c r="BJ314" i="20" a="1"/>
  <c r="BJ314" i="20" s="1"/>
  <c r="BR321" i="20" a="1"/>
  <c r="BR321" i="20" s="1"/>
  <c r="BS322" i="20" a="1"/>
  <c r="BS322" i="20" s="1"/>
  <c r="BP319" i="20" a="1"/>
  <c r="BP319" i="20" s="1"/>
  <c r="BO456" i="20" a="1"/>
  <c r="BO456" i="20" s="1"/>
  <c r="BL315" i="20" a="1"/>
  <c r="BL315" i="20" s="1"/>
  <c r="BP457" i="20" a="1"/>
  <c r="BP457" i="20" s="1"/>
  <c r="BQ320" i="20" a="1"/>
  <c r="BQ320" i="20" s="1"/>
  <c r="BJ313" i="20" a="1"/>
  <c r="BJ313" i="20" s="1"/>
  <c r="BO318" i="20" a="1"/>
  <c r="BO318" i="20" s="1"/>
  <c r="BI312" i="20" a="1"/>
  <c r="BI312" i="20" s="1"/>
  <c r="BN317" i="20" a="1"/>
  <c r="BN317" i="20" s="1"/>
  <c r="BS460" i="20" a="1"/>
  <c r="BS460" i="20" s="1"/>
  <c r="BM316" i="20" a="1"/>
  <c r="BM316" i="20" s="1"/>
  <c r="BR459" i="20" a="1"/>
  <c r="BR459" i="20" s="1"/>
  <c r="BQ458" i="20" a="1"/>
  <c r="BQ458" i="20" s="1"/>
  <c r="BK314" i="20" a="1"/>
  <c r="BK314" i="20" s="1"/>
  <c r="BI451" i="20" a="1"/>
  <c r="BI451" i="20" s="1"/>
  <c r="BD308" i="20" a="1"/>
  <c r="BD308" i="20" s="1"/>
  <c r="BF461" i="20" l="1"/>
  <c r="BA323" i="20"/>
  <c r="BL305" i="20" a="1"/>
  <c r="BL305" i="20" s="1"/>
  <c r="BQ448" i="20" a="1"/>
  <c r="BQ448" i="20" s="1"/>
  <c r="BB75" i="25"/>
  <c r="BG438" i="20" a="1"/>
  <c r="BG438" i="20" s="1"/>
  <c r="BB295" i="20" a="1"/>
  <c r="BB295" i="20" s="1"/>
  <c r="BB85" i="25"/>
  <c r="BQ452" i="20" a="1"/>
  <c r="BQ452" i="20" s="1"/>
  <c r="BL309" i="20" a="1"/>
  <c r="BL309" i="20" s="1"/>
  <c r="AX71" i="25"/>
  <c r="BJ307" i="20" a="1"/>
  <c r="BJ307" i="20" s="1"/>
  <c r="BO450" i="20" a="1"/>
  <c r="BO450" i="20" s="1"/>
  <c r="AX73" i="25"/>
  <c r="BG440" i="20" a="1"/>
  <c r="BG440" i="20" s="1"/>
  <c r="BB297" i="20" a="1"/>
  <c r="BB297" i="20" s="1"/>
  <c r="AZ83" i="25"/>
  <c r="BJ442" i="20" a="1"/>
  <c r="BJ442" i="20" s="1"/>
  <c r="BE299" i="20" a="1"/>
  <c r="BE299" i="20" s="1"/>
  <c r="BA81" i="25"/>
  <c r="BM310" i="20" a="1"/>
  <c r="BM310" i="20" s="1"/>
  <c r="BR453" i="20" a="1"/>
  <c r="BR453" i="20" s="1"/>
  <c r="AX70" i="25"/>
  <c r="BE300" i="20" a="1"/>
  <c r="BE300" i="20" s="1"/>
  <c r="BJ443" i="20" a="1"/>
  <c r="BJ443" i="20" s="1"/>
  <c r="AZ80" i="25"/>
  <c r="BC435" i="20" a="1"/>
  <c r="BC435" i="20" s="1"/>
  <c r="BC461" i="20" s="1"/>
  <c r="BA88" i="25"/>
  <c r="BF301" i="20" a="1"/>
  <c r="BF301" i="20" s="1"/>
  <c r="BK444" i="20" a="1"/>
  <c r="BK444" i="20" s="1"/>
  <c r="AZ79" i="25"/>
  <c r="BG439" i="20" a="1"/>
  <c r="BG439" i="20" s="1"/>
  <c r="BB296" i="20" a="1"/>
  <c r="BB296" i="20" s="1"/>
  <c r="BA84" i="25"/>
  <c r="BI303" i="20" a="1"/>
  <c r="BI303" i="20" s="1"/>
  <c r="BN446" i="20" a="1"/>
  <c r="BN446" i="20" s="1"/>
  <c r="BA77" i="25"/>
  <c r="BJ304" i="20" a="1"/>
  <c r="BJ304" i="20" s="1"/>
  <c r="BO447" i="20" a="1"/>
  <c r="BO447" i="20" s="1"/>
  <c r="BA76" i="25"/>
  <c r="BI441" i="20" a="1"/>
  <c r="BI441" i="20" s="1"/>
  <c r="BD298" i="20" a="1"/>
  <c r="BD298" i="20" s="1"/>
  <c r="BA82" i="25"/>
  <c r="BP452" i="20" a="1"/>
  <c r="BP452" i="20" s="1"/>
  <c r="BK309" i="20" a="1"/>
  <c r="BK309" i="20" s="1"/>
  <c r="BI307" i="20" a="1"/>
  <c r="BI307" i="20" s="1"/>
  <c r="BN450" i="20" a="1"/>
  <c r="BN450" i="20" s="1"/>
  <c r="BL310" i="20" a="1"/>
  <c r="BL310" i="20" s="1"/>
  <c r="BQ453" i="20" a="1"/>
  <c r="BQ453" i="20" s="1"/>
  <c r="BJ309" i="20" a="1"/>
  <c r="BJ309" i="20" s="1"/>
  <c r="BO452" i="20" a="1"/>
  <c r="BO452" i="20" s="1"/>
  <c r="BH307" i="20" a="1"/>
  <c r="BH307" i="20" s="1"/>
  <c r="BM450" i="20" a="1"/>
  <c r="BM450" i="20" s="1"/>
  <c r="BB302" i="20" a="1"/>
  <c r="BB302" i="20" s="1"/>
  <c r="BG445" i="20" a="1"/>
  <c r="BG445" i="20" s="1"/>
  <c r="AU78" i="25"/>
  <c r="AV78" i="25" s="1"/>
  <c r="AW78" i="25" s="1"/>
  <c r="BK310" i="20" a="1"/>
  <c r="BK310" i="20" s="1"/>
  <c r="BP453" i="20" a="1"/>
  <c r="BP453" i="20" s="1"/>
  <c r="BF308" i="20" a="1"/>
  <c r="BF308" i="20" s="1"/>
  <c r="BK451" i="20" a="1"/>
  <c r="BK451" i="20" s="1"/>
  <c r="AS72" i="25"/>
  <c r="BI311" i="20" a="1"/>
  <c r="BI311" i="20" s="1"/>
  <c r="BN454" i="20" a="1"/>
  <c r="BN454" i="20" s="1"/>
  <c r="AS69" i="25"/>
  <c r="BQ318" i="20" a="1"/>
  <c r="BQ318" i="20" s="1"/>
  <c r="BS320" i="20" a="1"/>
  <c r="BS320" i="20" s="1"/>
  <c r="BT321" i="20" a="1"/>
  <c r="BT321" i="20" s="1"/>
  <c r="BU322" i="20" a="1"/>
  <c r="BU322" i="20" s="1"/>
  <c r="BP455" i="20" a="1"/>
  <c r="BP455" i="20" s="1"/>
  <c r="BK312" i="20" a="1"/>
  <c r="BK312" i="20" s="1"/>
  <c r="BQ456" i="20" a="1"/>
  <c r="BQ456" i="20" s="1"/>
  <c r="BL313" i="20" a="1"/>
  <c r="BL313" i="20" s="1"/>
  <c r="BR457" i="20" a="1"/>
  <c r="BR457" i="20" s="1"/>
  <c r="BM314" i="20" a="1"/>
  <c r="BM314" i="20" s="1"/>
  <c r="BS458" i="20" a="1"/>
  <c r="BS458" i="20" s="1"/>
  <c r="BN315" i="20" a="1"/>
  <c r="BN315" i="20" s="1"/>
  <c r="BT459" i="20" a="1"/>
  <c r="BT459" i="20" s="1"/>
  <c r="BO316" i="20" a="1"/>
  <c r="BO316" i="20" s="1"/>
  <c r="BU460" i="20" a="1"/>
  <c r="BU460" i="20" s="1"/>
  <c r="BR319" i="20" a="1"/>
  <c r="BR319" i="20" s="1"/>
  <c r="BP317" i="20" a="1"/>
  <c r="BP317" i="20" s="1"/>
  <c r="AT68" i="25"/>
  <c r="BF306" i="20" a="1"/>
  <c r="BF306" i="20" s="1"/>
  <c r="BK449" i="20" a="1"/>
  <c r="BK449" i="20" s="1"/>
  <c r="AU74" i="25"/>
  <c r="AV74" i="25" s="1"/>
  <c r="AW74" i="25" s="1"/>
  <c r="BH311" i="20" a="1"/>
  <c r="BH311" i="20" s="1"/>
  <c r="BM454" i="20" a="1"/>
  <c r="BM454" i="20" s="1"/>
  <c r="BE308" i="20" a="1"/>
  <c r="BE308" i="20" s="1"/>
  <c r="BJ451" i="20" a="1"/>
  <c r="BJ451" i="20" s="1"/>
  <c r="BG461" i="20" l="1"/>
  <c r="BN449" i="20" a="1"/>
  <c r="BN449" i="20" s="1"/>
  <c r="BI306" i="20" a="1"/>
  <c r="BI306" i="20" s="1"/>
  <c r="AX74" i="25"/>
  <c r="BJ303" i="20" a="1"/>
  <c r="BJ303" i="20" s="1"/>
  <c r="BO446" i="20" a="1"/>
  <c r="BO446" i="20" s="1"/>
  <c r="BB77" i="25"/>
  <c r="BK307" i="20" a="1"/>
  <c r="BK307" i="20" s="1"/>
  <c r="BP450" i="20" a="1"/>
  <c r="BP450" i="20" s="1"/>
  <c r="AY73" i="25"/>
  <c r="BK443" i="20" a="1"/>
  <c r="BK443" i="20" s="1"/>
  <c r="BF300" i="20" a="1"/>
  <c r="BF300" i="20" s="1"/>
  <c r="BA80" i="25"/>
  <c r="BS453" i="20" a="1"/>
  <c r="BS453" i="20" s="1"/>
  <c r="BN310" i="20" a="1"/>
  <c r="BN310" i="20" s="1"/>
  <c r="AY70" i="25"/>
  <c r="BR452" i="20" a="1"/>
  <c r="BR452" i="20" s="1"/>
  <c r="BM309" i="20" a="1"/>
  <c r="BM309" i="20" s="1"/>
  <c r="AY71" i="25"/>
  <c r="BC296" i="20" a="1"/>
  <c r="BC296" i="20" s="1"/>
  <c r="BH439" i="20" a="1"/>
  <c r="BH439" i="20" s="1"/>
  <c r="BB84" i="25"/>
  <c r="BE302" i="20" a="1"/>
  <c r="BE302" i="20" s="1"/>
  <c r="BJ445" i="20" a="1"/>
  <c r="BJ445" i="20" s="1"/>
  <c r="AX78" i="25"/>
  <c r="BK442" i="20" a="1"/>
  <c r="BK442" i="20" s="1"/>
  <c r="BF299" i="20" a="1"/>
  <c r="BF299" i="20" s="1"/>
  <c r="BB81" i="25"/>
  <c r="BH438" i="20" a="1"/>
  <c r="BH438" i="20" s="1"/>
  <c r="BC295" i="20" a="1"/>
  <c r="BC295" i="20" s="1"/>
  <c r="BJ441" i="20" a="1"/>
  <c r="BJ441" i="20" s="1"/>
  <c r="BE298" i="20" a="1"/>
  <c r="BE298" i="20" s="1"/>
  <c r="BB82" i="25"/>
  <c r="BL444" i="20" a="1"/>
  <c r="BL444" i="20" s="1"/>
  <c r="BG301" i="20" a="1"/>
  <c r="BG301" i="20" s="1"/>
  <c r="BA79" i="25"/>
  <c r="BB323" i="20"/>
  <c r="BC297" i="20" a="1"/>
  <c r="BC297" i="20" s="1"/>
  <c r="BH440" i="20" a="1"/>
  <c r="BH440" i="20" s="1"/>
  <c r="BA83" i="25"/>
  <c r="BM305" i="20" a="1"/>
  <c r="BM305" i="20" s="1"/>
  <c r="BR448" i="20" a="1"/>
  <c r="BR448" i="20" s="1"/>
  <c r="BK304" i="20" a="1"/>
  <c r="BK304" i="20" s="1"/>
  <c r="BP447" i="20" a="1"/>
  <c r="BP447" i="20" s="1"/>
  <c r="BB76" i="25"/>
  <c r="BD435" i="20" a="1"/>
  <c r="BD435" i="20" s="1"/>
  <c r="BD461" i="20" s="1"/>
  <c r="BB88" i="25"/>
  <c r="BE435" i="20" s="1" a="1"/>
  <c r="BE435" i="20" s="1"/>
  <c r="BE461" i="20" s="1"/>
  <c r="BI445" i="20" a="1"/>
  <c r="BI445" i="20" s="1"/>
  <c r="BD302" i="20" a="1"/>
  <c r="BD302" i="20" s="1"/>
  <c r="BM449" i="20" a="1"/>
  <c r="BM449" i="20" s="1"/>
  <c r="BH306" i="20" a="1"/>
  <c r="BH306" i="20" s="1"/>
  <c r="BH445" i="20" a="1"/>
  <c r="BH445" i="20" s="1"/>
  <c r="BC302" i="20" a="1"/>
  <c r="BC302" i="20" s="1"/>
  <c r="BJ311" i="20" a="1"/>
  <c r="BJ311" i="20" s="1"/>
  <c r="BO454" i="20" a="1"/>
  <c r="BO454" i="20" s="1"/>
  <c r="AT69" i="25"/>
  <c r="BM313" i="20" a="1"/>
  <c r="BM313" i="20" s="1"/>
  <c r="BS457" i="20" a="1"/>
  <c r="BS457" i="20" s="1"/>
  <c r="BN314" i="20" a="1"/>
  <c r="BN314" i="20" s="1"/>
  <c r="BT458" i="20" a="1"/>
  <c r="BT458" i="20" s="1"/>
  <c r="BO315" i="20" a="1"/>
  <c r="BO315" i="20" s="1"/>
  <c r="BU459" i="20" a="1"/>
  <c r="BU459" i="20" s="1"/>
  <c r="BP316" i="20" a="1"/>
  <c r="BP316" i="20" s="1"/>
  <c r="BV460" i="20" a="1"/>
  <c r="BV460" i="20" s="1"/>
  <c r="BV322" i="20" a="1"/>
  <c r="BV322" i="20" s="1"/>
  <c r="BQ317" i="20" a="1"/>
  <c r="BQ317" i="20" s="1"/>
  <c r="BS319" i="20" a="1"/>
  <c r="BS319" i="20" s="1"/>
  <c r="BR318" i="20" a="1"/>
  <c r="BR318" i="20" s="1"/>
  <c r="BT320" i="20" a="1"/>
  <c r="BT320" i="20" s="1"/>
  <c r="BU321" i="20" a="1"/>
  <c r="BU321" i="20" s="1"/>
  <c r="BQ455" i="20" a="1"/>
  <c r="BQ455" i="20" s="1"/>
  <c r="BL312" i="20" a="1"/>
  <c r="BL312" i="20" s="1"/>
  <c r="BR456" i="20" a="1"/>
  <c r="BR456" i="20" s="1"/>
  <c r="AU68" i="25"/>
  <c r="AV68" i="25" s="1"/>
  <c r="AW68" i="25" s="1"/>
  <c r="BG306" i="20" a="1"/>
  <c r="BG306" i="20" s="1"/>
  <c r="BL449" i="20" a="1"/>
  <c r="BL449" i="20" s="1"/>
  <c r="BG308" i="20" a="1"/>
  <c r="BG308" i="20" s="1"/>
  <c r="BL451" i="20" a="1"/>
  <c r="BL451" i="20" s="1"/>
  <c r="AT72" i="25"/>
  <c r="U5" i="37"/>
  <c r="U41" i="37" s="1"/>
  <c r="P41" i="37"/>
  <c r="BC323" i="20" l="1"/>
  <c r="BH461" i="20"/>
  <c r="BH301" i="20" a="1"/>
  <c r="BH301" i="20" s="1"/>
  <c r="BM444" i="20" a="1"/>
  <c r="BM444" i="20" s="1"/>
  <c r="BB79" i="25"/>
  <c r="BL304" i="20" a="1"/>
  <c r="BL304" i="20" s="1"/>
  <c r="BQ447" i="20" a="1"/>
  <c r="BQ447" i="20" s="1"/>
  <c r="BI439" i="20" a="1"/>
  <c r="BI439" i="20" s="1"/>
  <c r="BD296" i="20" a="1"/>
  <c r="BD296" i="20" s="1"/>
  <c r="BL307" i="20" a="1"/>
  <c r="BL307" i="20" s="1"/>
  <c r="BQ450" i="20" a="1"/>
  <c r="BQ450" i="20" s="1"/>
  <c r="AZ73" i="25"/>
  <c r="BG300" i="20" a="1"/>
  <c r="BG300" i="20" s="1"/>
  <c r="BL443" i="20" a="1"/>
  <c r="BL443" i="20" s="1"/>
  <c r="BB80" i="25"/>
  <c r="BK441" i="20" a="1"/>
  <c r="BK441" i="20" s="1"/>
  <c r="BF298" i="20" a="1"/>
  <c r="BF298" i="20" s="1"/>
  <c r="BS452" i="20" a="1"/>
  <c r="BS452" i="20" s="1"/>
  <c r="BN309" i="20" a="1"/>
  <c r="BN309" i="20" s="1"/>
  <c r="AZ71" i="25"/>
  <c r="BP446" i="20" a="1"/>
  <c r="BP446" i="20" s="1"/>
  <c r="BK303" i="20" a="1"/>
  <c r="BK303" i="20" s="1"/>
  <c r="BQ314" i="20" a="1"/>
  <c r="BQ314" i="20" s="1"/>
  <c r="BO312" i="20" a="1"/>
  <c r="BO312" i="20" s="1"/>
  <c r="BR315" i="20" a="1"/>
  <c r="BR315" i="20" s="1"/>
  <c r="BP313" i="20" a="1"/>
  <c r="BP313" i="20" s="1"/>
  <c r="BU318" i="20" a="1"/>
  <c r="BU318" i="20" s="1"/>
  <c r="BX321" i="20" a="1"/>
  <c r="BX321" i="20" s="1"/>
  <c r="BV319" i="20" a="1"/>
  <c r="BV319" i="20" s="1"/>
  <c r="BY322" i="20" a="1"/>
  <c r="BY322" i="20" s="1"/>
  <c r="BS316" i="20" a="1"/>
  <c r="BS316" i="20" s="1"/>
  <c r="BX459" i="20" a="1"/>
  <c r="BX459" i="20" s="1"/>
  <c r="BW320" i="20" a="1"/>
  <c r="BW320" i="20" s="1"/>
  <c r="BY460" i="20" a="1"/>
  <c r="BY460" i="20" s="1"/>
  <c r="BT455" i="20" a="1"/>
  <c r="BT455" i="20" s="1"/>
  <c r="BU456" i="20" a="1"/>
  <c r="BU456" i="20" s="1"/>
  <c r="BV457" i="20" a="1"/>
  <c r="BV457" i="20" s="1"/>
  <c r="BT317" i="20" a="1"/>
  <c r="BT317" i="20" s="1"/>
  <c r="BW458" i="20" a="1"/>
  <c r="BW458" i="20" s="1"/>
  <c r="AX68" i="25"/>
  <c r="BK445" i="20" a="1"/>
  <c r="BK445" i="20" s="1"/>
  <c r="BF302" i="20" a="1"/>
  <c r="BF302" i="20" s="1"/>
  <c r="AY78" i="25"/>
  <c r="BL442" i="20" a="1"/>
  <c r="BL442" i="20" s="1"/>
  <c r="BG299" i="20" a="1"/>
  <c r="BG299" i="20" s="1"/>
  <c r="BO310" i="20" a="1"/>
  <c r="BO310" i="20" s="1"/>
  <c r="BT453" i="20" a="1"/>
  <c r="BT453" i="20" s="1"/>
  <c r="AZ70" i="25"/>
  <c r="BJ306" i="20" a="1"/>
  <c r="BJ306" i="20" s="1"/>
  <c r="BO449" i="20" a="1"/>
  <c r="BO449" i="20" s="1"/>
  <c r="AY74" i="25"/>
  <c r="BI440" i="20" a="1"/>
  <c r="BI440" i="20" s="1"/>
  <c r="BD297" i="20" a="1"/>
  <c r="BD297" i="20" s="1"/>
  <c r="BB83" i="25"/>
  <c r="BX460" i="20" a="1"/>
  <c r="BX460" i="20" s="1"/>
  <c r="BT456" i="20" a="1"/>
  <c r="BT456" i="20" s="1"/>
  <c r="BS317" i="20" a="1"/>
  <c r="BS317" i="20" s="1"/>
  <c r="BU457" i="20" a="1"/>
  <c r="BU457" i="20" s="1"/>
  <c r="BU319" i="20" a="1"/>
  <c r="BU319" i="20" s="1"/>
  <c r="BV458" i="20" a="1"/>
  <c r="BV458" i="20" s="1"/>
  <c r="BP314" i="20" a="1"/>
  <c r="BP314" i="20" s="1"/>
  <c r="BW459" i="20" a="1"/>
  <c r="BW459" i="20" s="1"/>
  <c r="BW321" i="20" a="1"/>
  <c r="BW321" i="20" s="1"/>
  <c r="BO313" i="20" a="1"/>
  <c r="BO313" i="20" s="1"/>
  <c r="BT318" i="20" a="1"/>
  <c r="BT318" i="20" s="1"/>
  <c r="BS455" i="20" a="1"/>
  <c r="BS455" i="20" s="1"/>
  <c r="BV320" i="20" a="1"/>
  <c r="BV320" i="20" s="1"/>
  <c r="BX322" i="20" a="1"/>
  <c r="BX322" i="20" s="1"/>
  <c r="BR316" i="20" a="1"/>
  <c r="BR316" i="20" s="1"/>
  <c r="BN312" i="20" a="1"/>
  <c r="BN312" i="20" s="1"/>
  <c r="BQ315" i="20" a="1"/>
  <c r="BQ315" i="20" s="1"/>
  <c r="BK311" i="20" a="1"/>
  <c r="BK311" i="20" s="1"/>
  <c r="BP454" i="20" a="1"/>
  <c r="BP454" i="20" s="1"/>
  <c r="AU69" i="25"/>
  <c r="AV69" i="25" s="1"/>
  <c r="AW69" i="25" s="1"/>
  <c r="BH308" i="20" a="1"/>
  <c r="BH308" i="20" s="1"/>
  <c r="BM451" i="20" a="1"/>
  <c r="BM451" i="20" s="1"/>
  <c r="AU72" i="25"/>
  <c r="AV72" i="25" s="1"/>
  <c r="AW72" i="25" s="1"/>
  <c r="BR317" i="20" a="1"/>
  <c r="BR317" i="20" s="1"/>
  <c r="BV321" i="20" a="1"/>
  <c r="BV321" i="20" s="1"/>
  <c r="BS318" i="20" a="1"/>
  <c r="BS318" i="20" s="1"/>
  <c r="BU320" i="20" a="1"/>
  <c r="BU320" i="20" s="1"/>
  <c r="BW322" i="20" a="1"/>
  <c r="BW322" i="20" s="1"/>
  <c r="BT319" i="20" a="1"/>
  <c r="BT319" i="20" s="1"/>
  <c r="BR455" i="20" a="1"/>
  <c r="BR455" i="20" s="1"/>
  <c r="BM312" i="20" a="1"/>
  <c r="BM312" i="20" s="1"/>
  <c r="BS456" i="20" a="1"/>
  <c r="BS456" i="20" s="1"/>
  <c r="BN313" i="20" a="1"/>
  <c r="BN313" i="20" s="1"/>
  <c r="BT457" i="20" a="1"/>
  <c r="BT457" i="20" s="1"/>
  <c r="BO314" i="20" a="1"/>
  <c r="BO314" i="20" s="1"/>
  <c r="BU458" i="20" a="1"/>
  <c r="BU458" i="20" s="1"/>
  <c r="BP315" i="20" a="1"/>
  <c r="BP315" i="20" s="1"/>
  <c r="BV459" i="20" a="1"/>
  <c r="BV459" i="20" s="1"/>
  <c r="BQ316" i="20" a="1"/>
  <c r="BQ316" i="20" s="1"/>
  <c r="BW460" i="20" a="1"/>
  <c r="BW460" i="20" s="1"/>
  <c r="BI461" i="20" l="1"/>
  <c r="BD323" i="20"/>
  <c r="BU453" i="20" a="1"/>
  <c r="BU453" i="20" s="1"/>
  <c r="BP310" i="20" a="1"/>
  <c r="BP310" i="20" s="1"/>
  <c r="BA70" i="25"/>
  <c r="BM307" i="20" a="1"/>
  <c r="BM307" i="20" s="1"/>
  <c r="BR450" i="20" a="1"/>
  <c r="BR450" i="20" s="1"/>
  <c r="BA73" i="25"/>
  <c r="BK308" i="20" a="1"/>
  <c r="BK308" i="20" s="1"/>
  <c r="BP451" i="20" a="1"/>
  <c r="BP451" i="20" s="1"/>
  <c r="AX72" i="25"/>
  <c r="BO309" i="20" a="1"/>
  <c r="BO309" i="20" s="1"/>
  <c r="BT452" i="20" a="1"/>
  <c r="BT452" i="20" s="1"/>
  <c r="BA71" i="25"/>
  <c r="BL445" i="20" a="1"/>
  <c r="BL445" i="20" s="1"/>
  <c r="BL461" i="20" s="1"/>
  <c r="BG302" i="20" a="1"/>
  <c r="BG302" i="20" s="1"/>
  <c r="BG323" i="20" s="1"/>
  <c r="AZ78" i="25"/>
  <c r="BJ440" i="20" a="1"/>
  <c r="BJ440" i="20" s="1"/>
  <c r="BJ461" i="20" s="1"/>
  <c r="BE297" i="20" a="1"/>
  <c r="BE297" i="20" s="1"/>
  <c r="BE323" i="20" s="1"/>
  <c r="BN311" i="20" a="1"/>
  <c r="BN311" i="20" s="1"/>
  <c r="BS454" i="20" a="1"/>
  <c r="BS454" i="20" s="1"/>
  <c r="AX69" i="25"/>
  <c r="BF323" i="20"/>
  <c r="BI301" i="20" a="1"/>
  <c r="BI301" i="20" s="1"/>
  <c r="BN444" i="20" a="1"/>
  <c r="BN444" i="20" s="1"/>
  <c r="BY321" i="20" a="1"/>
  <c r="BY321" i="20" s="1"/>
  <c r="BU455" i="20" a="1"/>
  <c r="BU455" i="20" s="1"/>
  <c r="BZ322" i="20" a="1"/>
  <c r="BZ322" i="20" s="1"/>
  <c r="BV456" i="20" a="1"/>
  <c r="BV456" i="20" s="1"/>
  <c r="BX458" i="20" a="1"/>
  <c r="BX458" i="20" s="1"/>
  <c r="BW457" i="20" a="1"/>
  <c r="BW457" i="20" s="1"/>
  <c r="BZ460" i="20" a="1"/>
  <c r="BZ460" i="20" s="1"/>
  <c r="BY459" i="20" a="1"/>
  <c r="BY459" i="20" s="1"/>
  <c r="BP312" i="20" a="1"/>
  <c r="BP312" i="20" s="1"/>
  <c r="BQ313" i="20" a="1"/>
  <c r="BQ313" i="20" s="1"/>
  <c r="BW319" i="20" a="1"/>
  <c r="BW319" i="20" s="1"/>
  <c r="BS315" i="20" a="1"/>
  <c r="BS315" i="20" s="1"/>
  <c r="BT316" i="20" a="1"/>
  <c r="BT316" i="20" s="1"/>
  <c r="BU317" i="20" a="1"/>
  <c r="BU317" i="20" s="1"/>
  <c r="BR314" i="20" a="1"/>
  <c r="BR314" i="20" s="1"/>
  <c r="BX320" i="20" a="1"/>
  <c r="BX320" i="20" s="1"/>
  <c r="BV318" i="20" a="1"/>
  <c r="BV318" i="20" s="1"/>
  <c r="AY68" i="25"/>
  <c r="BK461" i="20"/>
  <c r="BK306" i="20" a="1"/>
  <c r="BK306" i="20" s="1"/>
  <c r="BP449" i="20" a="1"/>
  <c r="BP449" i="20" s="1"/>
  <c r="AZ74" i="25"/>
  <c r="BH300" i="20" a="1"/>
  <c r="BH300" i="20" s="1"/>
  <c r="BM443" i="20" a="1"/>
  <c r="BM443" i="20" s="1"/>
  <c r="BR454" i="20" a="1"/>
  <c r="BR454" i="20" s="1"/>
  <c r="BM311" i="20" a="1"/>
  <c r="BM311" i="20" s="1"/>
  <c r="BJ308" i="20" a="1"/>
  <c r="BJ308" i="20" s="1"/>
  <c r="BO451" i="20" a="1"/>
  <c r="BO451" i="20" s="1"/>
  <c r="BI308" i="20" a="1"/>
  <c r="BI308" i="20" s="1"/>
  <c r="BN451" i="20" a="1"/>
  <c r="BN451" i="20" s="1"/>
  <c r="BL311" i="20" a="1"/>
  <c r="BL311" i="20" s="1"/>
  <c r="BQ454" i="20" a="1"/>
  <c r="BQ454" i="20" s="1"/>
  <c r="BP461" i="20" l="1"/>
  <c r="BK323" i="20"/>
  <c r="BN307" i="20" a="1"/>
  <c r="BN307" i="20" s="1"/>
  <c r="BS450" i="20" a="1"/>
  <c r="BS450" i="20" s="1"/>
  <c r="BB73" i="25"/>
  <c r="BH302" i="20" a="1"/>
  <c r="BH302" i="20" s="1"/>
  <c r="BH323" i="20" s="1"/>
  <c r="BM445" i="20" a="1"/>
  <c r="BM445" i="20" s="1"/>
  <c r="BM461" i="20" s="1"/>
  <c r="BA78" i="25"/>
  <c r="BP309" i="20" a="1"/>
  <c r="BP309" i="20" s="1"/>
  <c r="BU452" i="20" a="1"/>
  <c r="BU452" i="20" s="1"/>
  <c r="BB71" i="25"/>
  <c r="BO311" i="20" a="1"/>
  <c r="BO311" i="20" s="1"/>
  <c r="BT454" i="20" a="1"/>
  <c r="BT454" i="20" s="1"/>
  <c r="AY69" i="25"/>
  <c r="BQ310" i="20" a="1"/>
  <c r="BQ310" i="20" s="1"/>
  <c r="BV453" i="20" a="1"/>
  <c r="BV453" i="20" s="1"/>
  <c r="BB70" i="25"/>
  <c r="BL308" i="20" a="1"/>
  <c r="BL308" i="20" s="1"/>
  <c r="BQ451" i="20" a="1"/>
  <c r="BQ451" i="20" s="1"/>
  <c r="AY72" i="25"/>
  <c r="BL306" i="20" a="1"/>
  <c r="BL306" i="20" s="1"/>
  <c r="BQ449" i="20" a="1"/>
  <c r="BQ449" i="20" s="1"/>
  <c r="BA74" i="25"/>
  <c r="BZ459" i="20" a="1"/>
  <c r="BZ459" i="20" s="1"/>
  <c r="CA460" i="20" a="1"/>
  <c r="CA460" i="20" s="1"/>
  <c r="BX457" i="20" a="1"/>
  <c r="BX457" i="20" s="1"/>
  <c r="BW318" i="20" a="1"/>
  <c r="BW318" i="20" s="1"/>
  <c r="BQ312" i="20" a="1"/>
  <c r="BQ312" i="20" s="1"/>
  <c r="BR313" i="20" a="1"/>
  <c r="BR313" i="20" s="1"/>
  <c r="CA322" i="20" a="1"/>
  <c r="CA322" i="20" s="1"/>
  <c r="BS314" i="20" a="1"/>
  <c r="BS314" i="20" s="1"/>
  <c r="BT315" i="20" a="1"/>
  <c r="BT315" i="20" s="1"/>
  <c r="BX319" i="20" a="1"/>
  <c r="BX319" i="20" s="1"/>
  <c r="BU316" i="20" a="1"/>
  <c r="BU316" i="20" s="1"/>
  <c r="BY320" i="20" a="1"/>
  <c r="BY320" i="20" s="1"/>
  <c r="BV317" i="20" a="1"/>
  <c r="BV317" i="20" s="1"/>
  <c r="BZ321" i="20" a="1"/>
  <c r="BZ321" i="20" s="1"/>
  <c r="BV455" i="20" a="1"/>
  <c r="BV455" i="20" s="1"/>
  <c r="BY458" i="20" a="1"/>
  <c r="BY458" i="20" s="1"/>
  <c r="BW456" i="20" a="1"/>
  <c r="BW456" i="20" s="1"/>
  <c r="AZ68" i="25"/>
  <c r="BL323" i="20" l="1"/>
  <c r="BQ461" i="20"/>
  <c r="BQ309" i="20" a="1"/>
  <c r="BQ309" i="20" s="1"/>
  <c r="BV452" i="20" a="1"/>
  <c r="BV452" i="20" s="1"/>
  <c r="BZ320" i="20" a="1"/>
  <c r="BZ320" i="20" s="1"/>
  <c r="BX318" i="20" a="1"/>
  <c r="BX318" i="20" s="1"/>
  <c r="CB322" i="20" a="1"/>
  <c r="CB322" i="20" s="1"/>
  <c r="BY319" i="20" a="1"/>
  <c r="BY319" i="20" s="1"/>
  <c r="CA321" i="20" a="1"/>
  <c r="CA321" i="20" s="1"/>
  <c r="BY457" i="20" a="1"/>
  <c r="BY457" i="20" s="1"/>
  <c r="CA459" i="20" a="1"/>
  <c r="CA459" i="20" s="1"/>
  <c r="BS313" i="20" a="1"/>
  <c r="BS313" i="20" s="1"/>
  <c r="CB460" i="20" a="1"/>
  <c r="CB460" i="20" s="1"/>
  <c r="BT314" i="20" a="1"/>
  <c r="BT314" i="20" s="1"/>
  <c r="BW317" i="20" a="1"/>
  <c r="BW317" i="20" s="1"/>
  <c r="BZ458" i="20" a="1"/>
  <c r="BZ458" i="20" s="1"/>
  <c r="BR312" i="20" a="1"/>
  <c r="BR312" i="20" s="1"/>
  <c r="BX456" i="20" a="1"/>
  <c r="BX456" i="20" s="1"/>
  <c r="BU315" i="20" a="1"/>
  <c r="BU315" i="20" s="1"/>
  <c r="BV316" i="20" a="1"/>
  <c r="BV316" i="20" s="1"/>
  <c r="BW455" i="20" a="1"/>
  <c r="BW455" i="20" s="1"/>
  <c r="BA68" i="25"/>
  <c r="BM308" i="20" a="1"/>
  <c r="BM308" i="20" s="1"/>
  <c r="BR451" i="20" a="1"/>
  <c r="BR451" i="20" s="1"/>
  <c r="AZ72" i="25"/>
  <c r="BI302" i="20" a="1"/>
  <c r="BI302" i="20" s="1"/>
  <c r="BI323" i="20" s="1"/>
  <c r="BN445" i="20" a="1"/>
  <c r="BN445" i="20" s="1"/>
  <c r="BN461" i="20" s="1"/>
  <c r="BB78" i="25"/>
  <c r="BR310" i="20" a="1"/>
  <c r="BR310" i="20" s="1"/>
  <c r="BW453" i="20" a="1"/>
  <c r="BW453" i="20" s="1"/>
  <c r="BO307" i="20" a="1"/>
  <c r="BO307" i="20" s="1"/>
  <c r="BT450" i="20" a="1"/>
  <c r="BT450" i="20" s="1"/>
  <c r="BM306" i="20" a="1"/>
  <c r="BM306" i="20" s="1"/>
  <c r="BR449" i="20" a="1"/>
  <c r="BR449" i="20" s="1"/>
  <c r="BB74" i="25"/>
  <c r="BP311" i="20" a="1"/>
  <c r="BP311" i="20" s="1"/>
  <c r="BU454" i="20" a="1"/>
  <c r="BU454" i="20" s="1"/>
  <c r="AZ69" i="25"/>
  <c r="BM323" i="20" l="1"/>
  <c r="BR461" i="20"/>
  <c r="BN308" i="20" a="1"/>
  <c r="BN308" i="20" s="1"/>
  <c r="BS451" i="20" a="1"/>
  <c r="BS451" i="20" s="1"/>
  <c r="BA72" i="25"/>
  <c r="BQ311" i="20" a="1"/>
  <c r="BQ311" i="20" s="1"/>
  <c r="BQ323" i="20" s="1"/>
  <c r="BV454" i="20" a="1"/>
  <c r="BV454" i="20" s="1"/>
  <c r="BV461" i="20" s="1"/>
  <c r="BA69" i="25"/>
  <c r="BS449" i="20" a="1"/>
  <c r="BS449" i="20" s="1"/>
  <c r="BN306" i="20" a="1"/>
  <c r="BN306" i="20" s="1"/>
  <c r="CB321" i="20" a="1"/>
  <c r="CB321" i="20" s="1"/>
  <c r="CA320" i="20" a="1"/>
  <c r="CA320" i="20" s="1"/>
  <c r="BY318" i="20" a="1"/>
  <c r="BY318" i="20" s="1"/>
  <c r="BZ319" i="20" a="1"/>
  <c r="BZ319" i="20" s="1"/>
  <c r="BZ457" i="20" a="1"/>
  <c r="BZ457" i="20" s="1"/>
  <c r="CB459" i="20" a="1"/>
  <c r="CB459" i="20" s="1"/>
  <c r="CC460" i="20" a="1"/>
  <c r="CC460" i="20" s="1"/>
  <c r="BT313" i="20" a="1"/>
  <c r="BT313" i="20" s="1"/>
  <c r="BW316" i="20" a="1"/>
  <c r="BW316" i="20" s="1"/>
  <c r="BX455" i="20" a="1"/>
  <c r="BX455" i="20" s="1"/>
  <c r="BU314" i="20" a="1"/>
  <c r="BU314" i="20" s="1"/>
  <c r="CA458" i="20" a="1"/>
  <c r="CA458" i="20" s="1"/>
  <c r="BS312" i="20" a="1"/>
  <c r="BS312" i="20" s="1"/>
  <c r="BY456" i="20" a="1"/>
  <c r="BY456" i="20" s="1"/>
  <c r="BV315" i="20" a="1"/>
  <c r="BV315" i="20" s="1"/>
  <c r="CC322" i="20" a="1"/>
  <c r="CC322" i="20" s="1"/>
  <c r="BX317" i="20" a="1"/>
  <c r="BX317" i="20" s="1"/>
  <c r="BB68" i="25"/>
  <c r="BJ302" i="20" a="1"/>
  <c r="BJ302" i="20" s="1"/>
  <c r="BJ323" i="20" s="1"/>
  <c r="BO445" i="20" a="1"/>
  <c r="BO445" i="20" s="1"/>
  <c r="BO461" i="20" s="1"/>
  <c r="D33" i="20" a="1"/>
  <c r="BN41" i="37"/>
  <c r="AP17" i="37"/>
  <c r="AP15" i="37"/>
  <c r="AP29" i="37"/>
  <c r="AP12" i="37"/>
  <c r="AP35" i="37"/>
  <c r="AP6" i="37"/>
  <c r="AP23" i="37"/>
  <c r="AP11" i="37"/>
  <c r="AP34" i="37"/>
  <c r="AP22" i="37"/>
  <c r="AP10" i="37"/>
  <c r="AP33" i="37"/>
  <c r="AP21" i="37"/>
  <c r="BQ41" i="37"/>
  <c r="AO41" i="37"/>
  <c r="BP41" i="37"/>
  <c r="AN41" i="37"/>
  <c r="AP9" i="37"/>
  <c r="AP32" i="37"/>
  <c r="AK41" i="37"/>
  <c r="AP26" i="37"/>
  <c r="AP20" i="37"/>
  <c r="AP31" i="37"/>
  <c r="AP28" i="37"/>
  <c r="AP14" i="37"/>
  <c r="AP37" i="37"/>
  <c r="AP8" i="37"/>
  <c r="AP19" i="37"/>
  <c r="BO41" i="37"/>
  <c r="AM41" i="37"/>
  <c r="AL41" i="37"/>
  <c r="AP16" i="37"/>
  <c r="AP25" i="37"/>
  <c r="AP7" i="37"/>
  <c r="AP13" i="37"/>
  <c r="AP36" i="37"/>
  <c r="AP30" i="37"/>
  <c r="AP27" i="37"/>
  <c r="AP24" i="37"/>
  <c r="AP18" i="37"/>
  <c r="AP5" i="37"/>
  <c r="Y104" i="20"/>
  <c r="Y133" i="20" s="1"/>
  <c r="U102" i="20"/>
  <c r="U129" i="20" s="1"/>
  <c r="V102" i="20"/>
  <c r="V129" i="20" s="1"/>
  <c r="AB102" i="20"/>
  <c r="AB129" i="20" s="1"/>
  <c r="Q102" i="20"/>
  <c r="Q129" i="20" s="1"/>
  <c r="Z106" i="20"/>
  <c r="Z137" i="20" s="1"/>
  <c r="Z795" i="20" s="1"/>
  <c r="AJ103" i="20"/>
  <c r="D104" i="20"/>
  <c r="D133" i="20" s="1"/>
  <c r="AD102" i="20"/>
  <c r="AD129" i="20" s="1"/>
  <c r="K102" i="20"/>
  <c r="K129" i="20" s="1"/>
  <c r="N105" i="20"/>
  <c r="N135" i="20" s="1"/>
  <c r="N793" i="20" s="1"/>
  <c r="O103" i="20"/>
  <c r="O131" i="20" s="1"/>
  <c r="AE103" i="20"/>
  <c r="AE131" i="20" s="1"/>
  <c r="AE102" i="20"/>
  <c r="AE129" i="20" s="1"/>
  <c r="AE106" i="20"/>
  <c r="AE137" i="20" s="1"/>
  <c r="AE795" i="20" s="1"/>
  <c r="I106" i="20"/>
  <c r="I137" i="20" s="1"/>
  <c r="I795" i="20" s="1"/>
  <c r="M103" i="20"/>
  <c r="M131" i="20" s="1"/>
  <c r="Y102" i="20"/>
  <c r="Y129" i="20" s="1"/>
  <c r="D103" i="20"/>
  <c r="D131" i="20" s="1"/>
  <c r="Q104" i="20"/>
  <c r="Q133" i="20" s="1"/>
  <c r="AC103" i="20"/>
  <c r="AC131" i="20" s="1"/>
  <c r="AJ104" i="20"/>
  <c r="K103" i="20"/>
  <c r="K131" i="20" s="1"/>
  <c r="Y103" i="20"/>
  <c r="Y131" i="20" s="1"/>
  <c r="H104" i="20"/>
  <c r="H133" i="20" s="1"/>
  <c r="AC104" i="20"/>
  <c r="AC133" i="20" s="1"/>
  <c r="AH103" i="20"/>
  <c r="AH131" i="20" s="1"/>
  <c r="H103" i="20"/>
  <c r="H131" i="20" s="1"/>
  <c r="Q103" i="20"/>
  <c r="Q131" i="20" s="1"/>
  <c r="N102" i="20"/>
  <c r="N129" i="20" s="1"/>
  <c r="P103" i="20"/>
  <c r="P131" i="20" s="1"/>
  <c r="E102" i="20"/>
  <c r="E129" i="20" s="1"/>
  <c r="AG103" i="20"/>
  <c r="AG131" i="20" s="1"/>
  <c r="AA102" i="20"/>
  <c r="AA129" i="20" s="1"/>
  <c r="S102" i="20"/>
  <c r="S129" i="20" s="1"/>
  <c r="N103" i="20"/>
  <c r="N131" i="20" s="1"/>
  <c r="O104" i="20"/>
  <c r="O133" i="20" s="1"/>
  <c r="P104" i="20"/>
  <c r="P133" i="20" s="1"/>
  <c r="F102" i="20"/>
  <c r="F129" i="20" s="1"/>
  <c r="I104" i="20"/>
  <c r="I133" i="20" s="1"/>
  <c r="S105" i="20"/>
  <c r="S135" i="20" s="1"/>
  <c r="S793" i="20" s="1"/>
  <c r="AI103" i="20"/>
  <c r="AI131" i="20" s="1"/>
  <c r="F103" i="20"/>
  <c r="F131" i="20" s="1"/>
  <c r="L103" i="20"/>
  <c r="L131" i="20" s="1"/>
  <c r="I102" i="20"/>
  <c r="I129" i="20" s="1"/>
  <c r="G102" i="20"/>
  <c r="G129" i="20" s="1"/>
  <c r="R102" i="20"/>
  <c r="R129" i="20" s="1"/>
  <c r="Z103" i="20"/>
  <c r="Z131" i="20" s="1"/>
  <c r="L102" i="20"/>
  <c r="L129" i="20" s="1"/>
  <c r="X106" i="20"/>
  <c r="X137" i="20" s="1"/>
  <c r="X795" i="20" s="1"/>
  <c r="T104" i="20"/>
  <c r="T133" i="20" s="1"/>
  <c r="AC102" i="20"/>
  <c r="AC129" i="20" s="1"/>
  <c r="X102" i="20"/>
  <c r="X129" i="20" s="1"/>
  <c r="M102" i="20"/>
  <c r="M129" i="20" s="1"/>
  <c r="S106" i="20"/>
  <c r="S137" i="20" s="1"/>
  <c r="S795" i="20" s="1"/>
  <c r="Q106" i="20"/>
  <c r="Q137" i="20" s="1"/>
  <c r="Q795" i="20" s="1"/>
  <c r="L105" i="20"/>
  <c r="L135" i="20" s="1"/>
  <c r="L793" i="20" s="1"/>
  <c r="H106" i="20"/>
  <c r="H137" i="20" s="1"/>
  <c r="H795" i="20" s="1"/>
  <c r="J104" i="20"/>
  <c r="J133" i="20" s="1"/>
  <c r="M105" i="20"/>
  <c r="M135" i="20" s="1"/>
  <c r="M793" i="20" s="1"/>
  <c r="K106" i="20"/>
  <c r="K137" i="20" s="1"/>
  <c r="K795" i="20" s="1"/>
  <c r="AA104" i="20"/>
  <c r="AA133" i="20" s="1"/>
  <c r="F106" i="20"/>
  <c r="F137" i="20" s="1"/>
  <c r="F795" i="20" s="1"/>
  <c r="N104" i="20"/>
  <c r="N133" i="20" s="1"/>
  <c r="W103" i="20"/>
  <c r="W131" i="20" s="1"/>
  <c r="AG105" i="20"/>
  <c r="AD104" i="20"/>
  <c r="AD133" i="20" s="1"/>
  <c r="U105" i="20"/>
  <c r="U135" i="20" s="1"/>
  <c r="U793" i="20" s="1"/>
  <c r="O106" i="20"/>
  <c r="O137" i="20" s="1"/>
  <c r="O795" i="20" s="1"/>
  <c r="W104" i="20"/>
  <c r="W133" i="20" s="1"/>
  <c r="AH105" i="20"/>
  <c r="J106" i="20"/>
  <c r="J137" i="20" s="1"/>
  <c r="J795" i="20" s="1"/>
  <c r="AF102" i="20"/>
  <c r="AF129" i="20" s="1"/>
  <c r="R104" i="20"/>
  <c r="R133" i="20" s="1"/>
  <c r="U106" i="20"/>
  <c r="U137" i="20" s="1"/>
  <c r="U795" i="20" s="1"/>
  <c r="AF105" i="20"/>
  <c r="AF135" i="20" s="1"/>
  <c r="AF793" i="20" s="1"/>
  <c r="L104" i="20"/>
  <c r="L133" i="20" s="1"/>
  <c r="V105" i="20"/>
  <c r="V135" i="20" s="1"/>
  <c r="V793" i="20" s="1"/>
  <c r="I105" i="20"/>
  <c r="I135" i="20" s="1"/>
  <c r="I793" i="20" s="1"/>
  <c r="G106" i="20"/>
  <c r="G137" i="20" s="1"/>
  <c r="G795" i="20" s="1"/>
  <c r="AC105" i="20"/>
  <c r="AC135" i="20" s="1"/>
  <c r="AC793" i="20" s="1"/>
  <c r="G103" i="20"/>
  <c r="G131" i="20" s="1"/>
  <c r="J105" i="20"/>
  <c r="J135" i="20" s="1"/>
  <c r="J793" i="20" s="1"/>
  <c r="E106" i="20"/>
  <c r="E137" i="20" s="1"/>
  <c r="E795" i="20" s="1"/>
  <c r="E103" i="20"/>
  <c r="E131" i="20" s="1"/>
  <c r="AB105" i="20"/>
  <c r="AB135" i="20" s="1"/>
  <c r="AB793" i="20" s="1"/>
  <c r="AA105" i="20"/>
  <c r="AA135" i="20" s="1"/>
  <c r="AA793" i="20" s="1"/>
  <c r="AI105" i="20"/>
  <c r="L106" i="20"/>
  <c r="L137" i="20" s="1"/>
  <c r="L795" i="20" s="1"/>
  <c r="AF106" i="20"/>
  <c r="AF137" i="20" s="1"/>
  <c r="AF795" i="20" s="1"/>
  <c r="AA103" i="20"/>
  <c r="AA131" i="20" s="1"/>
  <c r="G105" i="20"/>
  <c r="G135" i="20" s="1"/>
  <c r="G793" i="20" s="1"/>
  <c r="Y105" i="20"/>
  <c r="Y135" i="20" s="1"/>
  <c r="Y793" i="20" s="1"/>
  <c r="O102" i="20"/>
  <c r="O129" i="20" s="1"/>
  <c r="AD106" i="20"/>
  <c r="AD137" i="20" s="1"/>
  <c r="AD795" i="20" s="1"/>
  <c r="D106" i="20"/>
  <c r="D137" i="20" s="1"/>
  <c r="D795" i="20" s="1"/>
  <c r="S104" i="20"/>
  <c r="S133" i="20" s="1"/>
  <c r="I103" i="20"/>
  <c r="I131" i="20" s="1"/>
  <c r="K104" i="20"/>
  <c r="K133" i="20" s="1"/>
  <c r="H105" i="20"/>
  <c r="H135" i="20" s="1"/>
  <c r="H793" i="20" s="1"/>
  <c r="G104" i="20"/>
  <c r="G133" i="20" s="1"/>
  <c r="AI104" i="20"/>
  <c r="AI133" i="20" s="1"/>
  <c r="T105" i="20"/>
  <c r="T135" i="20" s="1"/>
  <c r="T793" i="20" s="1"/>
  <c r="AE105" i="20"/>
  <c r="AE135" i="20" s="1"/>
  <c r="AE793" i="20" s="1"/>
  <c r="AB104" i="20"/>
  <c r="AB133" i="20" s="1"/>
  <c r="V104" i="20"/>
  <c r="V133" i="20" s="1"/>
  <c r="Z104" i="20"/>
  <c r="Z133" i="20" s="1"/>
  <c r="W105" i="20"/>
  <c r="W135" i="20" s="1"/>
  <c r="W793" i="20" s="1"/>
  <c r="K105" i="20"/>
  <c r="K135" i="20" s="1"/>
  <c r="K793" i="20" s="1"/>
  <c r="AG104" i="20"/>
  <c r="AG133" i="20" s="1"/>
  <c r="T102" i="20"/>
  <c r="T129" i="20" s="1"/>
  <c r="AD105" i="20"/>
  <c r="AD135" i="20" s="1"/>
  <c r="AD793" i="20" s="1"/>
  <c r="Z105" i="20"/>
  <c r="Z135" i="20" s="1"/>
  <c r="Z793" i="20" s="1"/>
  <c r="AH104" i="20"/>
  <c r="AH133" i="20" s="1"/>
  <c r="AD103" i="20"/>
  <c r="AD131" i="20" s="1"/>
  <c r="AE104" i="20"/>
  <c r="AE133" i="20" s="1"/>
  <c r="X104" i="20"/>
  <c r="X133" i="20" s="1"/>
  <c r="X105" i="20"/>
  <c r="X135" i="20" s="1"/>
  <c r="X793" i="20" s="1"/>
  <c r="X103" i="20"/>
  <c r="X131" i="20" s="1"/>
  <c r="N106" i="20"/>
  <c r="N137" i="20" s="1"/>
  <c r="N795" i="20" s="1"/>
  <c r="D105" i="20"/>
  <c r="D135" i="20" s="1"/>
  <c r="D793" i="20" s="1"/>
  <c r="AF104" i="20"/>
  <c r="AF133" i="20" s="1"/>
  <c r="F104" i="20"/>
  <c r="F133" i="20" s="1"/>
  <c r="Y106" i="20"/>
  <c r="Y137" i="20" s="1"/>
  <c r="Y795" i="20" s="1"/>
  <c r="R105" i="20"/>
  <c r="R135" i="20" s="1"/>
  <c r="R793" i="20" s="1"/>
  <c r="P102" i="20"/>
  <c r="P129" i="20" s="1"/>
  <c r="AF103" i="20"/>
  <c r="AF131" i="20" s="1"/>
  <c r="R103" i="20"/>
  <c r="R131" i="20" s="1"/>
  <c r="M106" i="20"/>
  <c r="M137" i="20" s="1"/>
  <c r="M795" i="20" s="1"/>
  <c r="O105" i="20"/>
  <c r="O135" i="20" s="1"/>
  <c r="O793" i="20" s="1"/>
  <c r="AB103" i="20"/>
  <c r="AB131" i="20" s="1"/>
  <c r="AB106" i="20"/>
  <c r="AB137" i="20" s="1"/>
  <c r="AB795" i="20" s="1"/>
  <c r="T106" i="20"/>
  <c r="T137" i="20" s="1"/>
  <c r="T795" i="20" s="1"/>
  <c r="P105" i="20"/>
  <c r="P135" i="20" s="1"/>
  <c r="P793" i="20" s="1"/>
  <c r="W102" i="20"/>
  <c r="W129" i="20" s="1"/>
  <c r="V103" i="20"/>
  <c r="V131" i="20" s="1"/>
  <c r="Q105" i="20"/>
  <c r="Q135" i="20" s="1"/>
  <c r="Q793" i="20" s="1"/>
  <c r="AA106" i="20"/>
  <c r="AA137" i="20" s="1"/>
  <c r="AA795" i="20" s="1"/>
  <c r="U104" i="20"/>
  <c r="U133" i="20" s="1"/>
  <c r="F105" i="20"/>
  <c r="F135" i="20" s="1"/>
  <c r="F793" i="20" s="1"/>
  <c r="V106" i="20"/>
  <c r="V137" i="20" s="1"/>
  <c r="V795" i="20" s="1"/>
  <c r="AC106" i="20"/>
  <c r="AC137" i="20" s="1"/>
  <c r="AC795" i="20" s="1"/>
  <c r="E104" i="20"/>
  <c r="E133" i="20" s="1"/>
  <c r="J103" i="20"/>
  <c r="J131" i="20" s="1"/>
  <c r="M104" i="20"/>
  <c r="M133" i="20" s="1"/>
  <c r="J102" i="20"/>
  <c r="J129" i="20" s="1"/>
  <c r="R106" i="20"/>
  <c r="R137" i="20" s="1"/>
  <c r="R795" i="20" s="1"/>
  <c r="P106" i="20"/>
  <c r="P137" i="20" s="1"/>
  <c r="P795" i="20" s="1"/>
  <c r="T103" i="20"/>
  <c r="T131" i="20" s="1"/>
  <c r="U103" i="20"/>
  <c r="U131" i="20" s="1"/>
  <c r="E105" i="20"/>
  <c r="E135" i="20" s="1"/>
  <c r="E793" i="20" s="1"/>
  <c r="S103" i="20"/>
  <c r="S131" i="20" s="1"/>
  <c r="AJ105" i="20"/>
  <c r="W106" i="20"/>
  <c r="W137" i="20" s="1"/>
  <c r="W795" i="20" s="1"/>
  <c r="Z102" i="20"/>
  <c r="Z129" i="20" s="1"/>
  <c r="D33" i="20" l="1"/>
  <c r="D47" i="20" s="1"/>
  <c r="D753" i="20" s="1"/>
  <c r="X234" i="20"/>
  <c r="X134" i="20"/>
  <c r="X792" i="20" s="1"/>
  <c r="X791" i="20"/>
  <c r="AB134" i="20"/>
  <c r="AB792" i="20" s="1"/>
  <c r="AB791" i="20"/>
  <c r="I130" i="20"/>
  <c r="I788" i="20" s="1"/>
  <c r="I787" i="20"/>
  <c r="AC132" i="20"/>
  <c r="AC790" i="20" s="1"/>
  <c r="AC789" i="20"/>
  <c r="K130" i="20"/>
  <c r="K788" i="20" s="1"/>
  <c r="K787" i="20"/>
  <c r="R132" i="20"/>
  <c r="R790" i="20" s="1"/>
  <c r="R789" i="20"/>
  <c r="AE134" i="20"/>
  <c r="AE792" i="20" s="1"/>
  <c r="AE791" i="20"/>
  <c r="L132" i="20"/>
  <c r="L790" i="20" s="1"/>
  <c r="L789" i="20"/>
  <c r="E130" i="20"/>
  <c r="E788" i="20" s="1"/>
  <c r="E787" i="20"/>
  <c r="Q134" i="20"/>
  <c r="Q792" i="20" s="1"/>
  <c r="Q791" i="20"/>
  <c r="AD130" i="20"/>
  <c r="AD788" i="20" s="1"/>
  <c r="AD787" i="20"/>
  <c r="G132" i="20"/>
  <c r="G790" i="20" s="1"/>
  <c r="G789" i="20"/>
  <c r="U134" i="20"/>
  <c r="U792" i="20" s="1"/>
  <c r="U791" i="20"/>
  <c r="AD132" i="20"/>
  <c r="AD790" i="20" s="1"/>
  <c r="AD789" i="20"/>
  <c r="AA132" i="20"/>
  <c r="AA790" i="20" s="1"/>
  <c r="AA789" i="20"/>
  <c r="AD134" i="20"/>
  <c r="AD792" i="20" s="1"/>
  <c r="AD791" i="20"/>
  <c r="F132" i="20"/>
  <c r="F790" i="20" s="1"/>
  <c r="F789" i="20"/>
  <c r="P132" i="20"/>
  <c r="P790" i="20" s="1"/>
  <c r="P789" i="20"/>
  <c r="D132" i="20"/>
  <c r="D790" i="20" s="1"/>
  <c r="D789" i="20"/>
  <c r="D134" i="20"/>
  <c r="D792" i="20" s="1"/>
  <c r="D791" i="20"/>
  <c r="AF132" i="20"/>
  <c r="AF790" i="20" s="1"/>
  <c r="AF789" i="20"/>
  <c r="U132" i="20"/>
  <c r="U790" i="20" s="1"/>
  <c r="U789" i="20"/>
  <c r="P130" i="20"/>
  <c r="P788" i="20" s="1"/>
  <c r="P787" i="20"/>
  <c r="M130" i="20"/>
  <c r="M788" i="20" s="1"/>
  <c r="M787" i="20"/>
  <c r="N130" i="20"/>
  <c r="N788" i="20" s="1"/>
  <c r="N787" i="20"/>
  <c r="Y130" i="20"/>
  <c r="Y788" i="20" s="1"/>
  <c r="Y787" i="20"/>
  <c r="AA130" i="20"/>
  <c r="AA788" i="20" s="1"/>
  <c r="AA787" i="20"/>
  <c r="G134" i="20"/>
  <c r="G792" i="20" s="1"/>
  <c r="G791" i="20"/>
  <c r="L134" i="20"/>
  <c r="L792" i="20" s="1"/>
  <c r="L791" i="20"/>
  <c r="W132" i="20"/>
  <c r="W790" i="20" s="1"/>
  <c r="W789" i="20"/>
  <c r="X130" i="20"/>
  <c r="X788" i="20" s="1"/>
  <c r="X787" i="20"/>
  <c r="Q132" i="20"/>
  <c r="Q790" i="20" s="1"/>
  <c r="Q789" i="20"/>
  <c r="M132" i="20"/>
  <c r="M790" i="20" s="1"/>
  <c r="M789" i="20"/>
  <c r="V134" i="20"/>
  <c r="V792" i="20" s="1"/>
  <c r="V791" i="20"/>
  <c r="S132" i="20"/>
  <c r="S790" i="20" s="1"/>
  <c r="S789" i="20"/>
  <c r="V132" i="20"/>
  <c r="V790" i="20" s="1"/>
  <c r="V789" i="20"/>
  <c r="N134" i="20"/>
  <c r="N792" i="20" s="1"/>
  <c r="N791" i="20"/>
  <c r="AC130" i="20"/>
  <c r="AC788" i="20" s="1"/>
  <c r="AC787" i="20"/>
  <c r="I134" i="20"/>
  <c r="I792" i="20" s="1"/>
  <c r="I791" i="20"/>
  <c r="H132" i="20"/>
  <c r="H790" i="20" s="1"/>
  <c r="H789" i="20"/>
  <c r="Q130" i="20"/>
  <c r="Q788" i="20" s="1"/>
  <c r="Q787" i="20"/>
  <c r="F134" i="20"/>
  <c r="F792" i="20" s="1"/>
  <c r="F791" i="20"/>
  <c r="T130" i="20"/>
  <c r="T788" i="20" s="1"/>
  <c r="T787" i="20"/>
  <c r="K134" i="20"/>
  <c r="K792" i="20" s="1"/>
  <c r="K791" i="20"/>
  <c r="T134" i="20"/>
  <c r="T792" i="20" s="1"/>
  <c r="T791" i="20"/>
  <c r="F130" i="20"/>
  <c r="F788" i="20" s="1"/>
  <c r="F787" i="20"/>
  <c r="AB130" i="20"/>
  <c r="AB788" i="20" s="1"/>
  <c r="AB787" i="20"/>
  <c r="O130" i="20"/>
  <c r="O788" i="20" s="1"/>
  <c r="O787" i="20"/>
  <c r="W130" i="20"/>
  <c r="W788" i="20" s="1"/>
  <c r="W787" i="20"/>
  <c r="J130" i="20"/>
  <c r="J788" i="20" s="1"/>
  <c r="J787" i="20"/>
  <c r="AF134" i="20"/>
  <c r="AF792" i="20" s="1"/>
  <c r="AF791" i="20"/>
  <c r="I132" i="20"/>
  <c r="I790" i="20" s="1"/>
  <c r="I789" i="20"/>
  <c r="R134" i="20"/>
  <c r="R792" i="20" s="1"/>
  <c r="R791" i="20"/>
  <c r="AA134" i="20"/>
  <c r="AA792" i="20" s="1"/>
  <c r="AA791" i="20"/>
  <c r="P134" i="20"/>
  <c r="P792" i="20" s="1"/>
  <c r="P791" i="20"/>
  <c r="AC134" i="20"/>
  <c r="AC792" i="20" s="1"/>
  <c r="AC791" i="20"/>
  <c r="V130" i="20"/>
  <c r="V788" i="20" s="1"/>
  <c r="V787" i="20"/>
  <c r="G130" i="20"/>
  <c r="G788" i="20" s="1"/>
  <c r="G787" i="20"/>
  <c r="M134" i="20"/>
  <c r="M792" i="20" s="1"/>
  <c r="M791" i="20"/>
  <c r="S134" i="20"/>
  <c r="S792" i="20" s="1"/>
  <c r="S791" i="20"/>
  <c r="E132" i="20"/>
  <c r="E790" i="20" s="1"/>
  <c r="E789" i="20"/>
  <c r="AF130" i="20"/>
  <c r="AF788" i="20" s="1"/>
  <c r="AF787" i="20"/>
  <c r="L130" i="20"/>
  <c r="L788" i="20" s="1"/>
  <c r="L787" i="20"/>
  <c r="O134" i="20"/>
  <c r="O792" i="20" s="1"/>
  <c r="O791" i="20"/>
  <c r="H134" i="20"/>
  <c r="H792" i="20" s="1"/>
  <c r="H791" i="20"/>
  <c r="AE130" i="20"/>
  <c r="AE788" i="20" s="1"/>
  <c r="AE787" i="20"/>
  <c r="U130" i="20"/>
  <c r="U788" i="20" s="1"/>
  <c r="U787" i="20"/>
  <c r="J132" i="20"/>
  <c r="J790" i="20" s="1"/>
  <c r="J789" i="20"/>
  <c r="Z132" i="20"/>
  <c r="Z790" i="20" s="1"/>
  <c r="Z789" i="20"/>
  <c r="N132" i="20"/>
  <c r="N790" i="20" s="1"/>
  <c r="N789" i="20"/>
  <c r="Y132" i="20"/>
  <c r="Y790" i="20" s="1"/>
  <c r="Y789" i="20"/>
  <c r="AE132" i="20"/>
  <c r="AE790" i="20" s="1"/>
  <c r="AE789" i="20"/>
  <c r="Y134" i="20"/>
  <c r="Y792" i="20" s="1"/>
  <c r="Y791" i="20"/>
  <c r="W134" i="20"/>
  <c r="W792" i="20" s="1"/>
  <c r="W791" i="20"/>
  <c r="T132" i="20"/>
  <c r="T790" i="20" s="1"/>
  <c r="T789" i="20"/>
  <c r="Z130" i="20"/>
  <c r="Z788" i="20" s="1"/>
  <c r="Z787" i="20"/>
  <c r="E134" i="20"/>
  <c r="E792" i="20" s="1"/>
  <c r="E791" i="20"/>
  <c r="AB132" i="20"/>
  <c r="AB790" i="20" s="1"/>
  <c r="AB789" i="20"/>
  <c r="X132" i="20"/>
  <c r="X790" i="20" s="1"/>
  <c r="X789" i="20"/>
  <c r="Z134" i="20"/>
  <c r="Z792" i="20" s="1"/>
  <c r="Z791" i="20"/>
  <c r="J134" i="20"/>
  <c r="J792" i="20" s="1"/>
  <c r="J791" i="20"/>
  <c r="R130" i="20"/>
  <c r="R788" i="20" s="1"/>
  <c r="R787" i="20"/>
  <c r="S130" i="20"/>
  <c r="S788" i="20" s="1"/>
  <c r="S787" i="20"/>
  <c r="K132" i="20"/>
  <c r="K790" i="20" s="1"/>
  <c r="K789" i="20"/>
  <c r="O132" i="20"/>
  <c r="O790" i="20" s="1"/>
  <c r="O789" i="20"/>
  <c r="AG132" i="20"/>
  <c r="AG790" i="20" s="1"/>
  <c r="AG789" i="20"/>
  <c r="AI134" i="20"/>
  <c r="AI792" i="20" s="1"/>
  <c r="AI791" i="20"/>
  <c r="AI132" i="20"/>
  <c r="AI790" i="20" s="1"/>
  <c r="AI789" i="20"/>
  <c r="AH134" i="20"/>
  <c r="AH792" i="20" s="1"/>
  <c r="AH791" i="20"/>
  <c r="AH132" i="20"/>
  <c r="AH790" i="20" s="1"/>
  <c r="AH789" i="20"/>
  <c r="AG134" i="20"/>
  <c r="AG792" i="20" s="1"/>
  <c r="AG791" i="20"/>
  <c r="BS461" i="20"/>
  <c r="BN323" i="20"/>
  <c r="BW454" i="20" a="1"/>
  <c r="BW454" i="20" s="1"/>
  <c r="BW461" i="20" s="1"/>
  <c r="BR311" i="20" a="1"/>
  <c r="BR311" i="20" s="1"/>
  <c r="BR323" i="20" s="1"/>
  <c r="BB69" i="25"/>
  <c r="BT451" i="20" a="1"/>
  <c r="BT451" i="20" s="1"/>
  <c r="BT461" i="20" s="1"/>
  <c r="BO308" i="20" a="1"/>
  <c r="BO308" i="20" s="1"/>
  <c r="BO323" i="20" s="1"/>
  <c r="BB72" i="25"/>
  <c r="CD460" i="20" a="1"/>
  <c r="CD460" i="20" s="1"/>
  <c r="CD461" i="20" s="1"/>
  <c r="CA319" i="20" a="1"/>
  <c r="CA319" i="20" s="1"/>
  <c r="CA323" i="20" s="1"/>
  <c r="BY455" i="20" a="1"/>
  <c r="BY455" i="20" s="1"/>
  <c r="BY461" i="20" s="1"/>
  <c r="CC459" i="20" a="1"/>
  <c r="CC459" i="20" s="1"/>
  <c r="CC461" i="20" s="1"/>
  <c r="CB458" i="20" a="1"/>
  <c r="CB458" i="20" s="1"/>
  <c r="CB461" i="20" s="1"/>
  <c r="BY317" i="20" a="1"/>
  <c r="BY317" i="20" s="1"/>
  <c r="BY323" i="20" s="1"/>
  <c r="BZ456" i="20" a="1"/>
  <c r="BZ456" i="20" s="1"/>
  <c r="BZ461" i="20" s="1"/>
  <c r="BT312" i="20" a="1"/>
  <c r="BT312" i="20" s="1"/>
  <c r="BT323" i="20" s="1"/>
  <c r="BX316" i="20" a="1"/>
  <c r="BX316" i="20" s="1"/>
  <c r="BX323" i="20" s="1"/>
  <c r="BU313" i="20" a="1"/>
  <c r="BU313" i="20" s="1"/>
  <c r="BU323" i="20" s="1"/>
  <c r="CB320" i="20" a="1"/>
  <c r="CB320" i="20" s="1"/>
  <c r="CB323" i="20" s="1"/>
  <c r="BV314" i="20" a="1"/>
  <c r="BV314" i="20" s="1"/>
  <c r="BV323" i="20" s="1"/>
  <c r="CC321" i="20" a="1"/>
  <c r="CC321" i="20" s="1"/>
  <c r="CC323" i="20" s="1"/>
  <c r="BW315" i="20" a="1"/>
  <c r="BW315" i="20" s="1"/>
  <c r="BW323" i="20" s="1"/>
  <c r="CD322" i="20" a="1"/>
  <c r="CD322" i="20" s="1"/>
  <c r="CD323" i="20" s="1"/>
  <c r="BZ318" i="20" a="1"/>
  <c r="BZ318" i="20" s="1"/>
  <c r="BZ323" i="20" s="1"/>
  <c r="CA457" i="20" a="1"/>
  <c r="CA457" i="20" s="1"/>
  <c r="CA461" i="20" s="1"/>
  <c r="AJ135" i="20"/>
  <c r="AJ793" i="20" s="1"/>
  <c r="X136" i="20"/>
  <c r="X794" i="20" s="1"/>
  <c r="W136" i="20"/>
  <c r="W794" i="20" s="1"/>
  <c r="AF148" i="20" a="1"/>
  <c r="AF148" i="20" s="1"/>
  <c r="AJ131" i="20"/>
  <c r="AJ789" i="20" s="1"/>
  <c r="F136" i="20"/>
  <c r="F794" i="20" s="1"/>
  <c r="J136" i="20"/>
  <c r="J794" i="20" s="1"/>
  <c r="E136" i="20"/>
  <c r="E794" i="20" s="1"/>
  <c r="M136" i="20"/>
  <c r="M794" i="20" s="1"/>
  <c r="Y136" i="20"/>
  <c r="Y794" i="20" s="1"/>
  <c r="AC136" i="20"/>
  <c r="AC794" i="20" s="1"/>
  <c r="AH135" i="20"/>
  <c r="AH793" i="20" s="1"/>
  <c r="Q136" i="20"/>
  <c r="Q794" i="20" s="1"/>
  <c r="AE136" i="20"/>
  <c r="AE794" i="20" s="1"/>
  <c r="G136" i="20"/>
  <c r="G794" i="20" s="1"/>
  <c r="H102" i="20"/>
  <c r="H129" i="20" s="1"/>
  <c r="R136" i="20"/>
  <c r="R794" i="20" s="1"/>
  <c r="Z136" i="20"/>
  <c r="Z794" i="20" s="1"/>
  <c r="T136" i="20"/>
  <c r="T794" i="20" s="1"/>
  <c r="I136" i="20"/>
  <c r="I794" i="20" s="1"/>
  <c r="L136" i="20"/>
  <c r="L794" i="20" s="1"/>
  <c r="AD136" i="20"/>
  <c r="AD794" i="20" s="1"/>
  <c r="U136" i="20"/>
  <c r="U794" i="20" s="1"/>
  <c r="P136" i="20"/>
  <c r="P794" i="20" s="1"/>
  <c r="V136" i="20"/>
  <c r="V794" i="20" s="1"/>
  <c r="AJ133" i="20"/>
  <c r="AJ791" i="20" s="1"/>
  <c r="H136" i="20"/>
  <c r="H794" i="20" s="1"/>
  <c r="AI135" i="20"/>
  <c r="AI793" i="20" s="1"/>
  <c r="AG135" i="20"/>
  <c r="AG793" i="20" s="1"/>
  <c r="N136" i="20"/>
  <c r="N794" i="20" s="1"/>
  <c r="D136" i="20"/>
  <c r="D794" i="20" s="1"/>
  <c r="AF146" i="20" a="1"/>
  <c r="AF146" i="20" s="1"/>
  <c r="AA136" i="20"/>
  <c r="AA794" i="20" s="1"/>
  <c r="AF136" i="20"/>
  <c r="AF794" i="20" s="1"/>
  <c r="AB136" i="20"/>
  <c r="AB794" i="20" s="1"/>
  <c r="S136" i="20"/>
  <c r="S794" i="20" s="1"/>
  <c r="O136" i="20"/>
  <c r="O794" i="20" s="1"/>
  <c r="K136" i="20"/>
  <c r="K794" i="20" s="1"/>
  <c r="AM50" i="20"/>
  <c r="AK47" i="20"/>
  <c r="AM51" i="20"/>
  <c r="AK50" i="20"/>
  <c r="AL47" i="20"/>
  <c r="AK48" i="20"/>
  <c r="AM47" i="20"/>
  <c r="AK49" i="20"/>
  <c r="AM49" i="20"/>
  <c r="AL48" i="20"/>
  <c r="AK51" i="20"/>
  <c r="AL49" i="20"/>
  <c r="AL51" i="20"/>
  <c r="AM48" i="20"/>
  <c r="AL50" i="20"/>
  <c r="BM41" i="37"/>
  <c r="AC50" i="20"/>
  <c r="L51" i="20"/>
  <c r="U50" i="20"/>
  <c r="J49" i="20"/>
  <c r="O51" i="20"/>
  <c r="S48" i="20"/>
  <c r="J50" i="20"/>
  <c r="K48" i="20"/>
  <c r="AG48" i="20"/>
  <c r="L49" i="20"/>
  <c r="AE51" i="20"/>
  <c r="AB48" i="20"/>
  <c r="AB50" i="20"/>
  <c r="N50" i="20"/>
  <c r="M239" i="20"/>
  <c r="M783" i="20" s="1"/>
  <c r="M803" i="20" s="1"/>
  <c r="AG237" i="20"/>
  <c r="AG781" i="20" s="1"/>
  <c r="AC240" i="20"/>
  <c r="AC784" i="20" s="1"/>
  <c r="W241" i="20"/>
  <c r="W785" i="20" s="1"/>
  <c r="W805" i="20" s="1"/>
  <c r="AC234" i="20"/>
  <c r="AC778" i="20" s="1"/>
  <c r="X233" i="20"/>
  <c r="X777" i="20" s="1"/>
  <c r="T236" i="20"/>
  <c r="T780" i="20" s="1"/>
  <c r="S241" i="20"/>
  <c r="S785" i="20" s="1"/>
  <c r="S805" i="20" s="1"/>
  <c r="AA236" i="20"/>
  <c r="AA780" i="20" s="1"/>
  <c r="AE233" i="20"/>
  <c r="AE777" i="20" s="1"/>
  <c r="J239" i="20"/>
  <c r="J783" i="20" s="1"/>
  <c r="J803" i="20" s="1"/>
  <c r="AJ237" i="20"/>
  <c r="AJ781" i="20" s="1"/>
  <c r="Q240" i="20"/>
  <c r="Q784" i="20" s="1"/>
  <c r="AH241" i="20"/>
  <c r="AH785" i="20" s="1"/>
  <c r="Q234" i="20"/>
  <c r="Q778" i="20" s="1"/>
  <c r="G238" i="20"/>
  <c r="G782" i="20" s="1"/>
  <c r="W237" i="20"/>
  <c r="W781" i="20" s="1"/>
  <c r="AA237" i="20"/>
  <c r="AA781" i="20" s="1"/>
  <c r="AH240" i="20"/>
  <c r="AH784" i="20" s="1"/>
  <c r="W238" i="20"/>
  <c r="W782" i="20" s="1"/>
  <c r="U241" i="20"/>
  <c r="U785" i="20" s="1"/>
  <c r="U805" i="20" s="1"/>
  <c r="AG236" i="20"/>
  <c r="AG780" i="20" s="1"/>
  <c r="U240" i="20"/>
  <c r="U784" i="20" s="1"/>
  <c r="M241" i="20"/>
  <c r="M785" i="20" s="1"/>
  <c r="M805" i="20" s="1"/>
  <c r="Y235" i="20"/>
  <c r="Y779" i="20" s="1"/>
  <c r="U237" i="20"/>
  <c r="U781" i="20" s="1"/>
  <c r="AD235" i="20"/>
  <c r="AD779" i="20" s="1"/>
  <c r="AG238" i="20"/>
  <c r="AG782" i="20" s="1"/>
  <c r="E238" i="20"/>
  <c r="E782" i="20" s="1"/>
  <c r="E240" i="20"/>
  <c r="E784" i="20" s="1"/>
  <c r="T238" i="20"/>
  <c r="T782" i="20" s="1"/>
  <c r="AA241" i="20"/>
  <c r="AA785" i="20" s="1"/>
  <c r="AA805" i="20" s="1"/>
  <c r="AG240" i="20"/>
  <c r="AG784" i="20" s="1"/>
  <c r="T239" i="20"/>
  <c r="T783" i="20" s="1"/>
  <c r="T803" i="20" s="1"/>
  <c r="F50" i="20"/>
  <c r="I51" i="20"/>
  <c r="I47" i="20"/>
  <c r="T51" i="20"/>
  <c r="AB51" i="20"/>
  <c r="K47" i="20"/>
  <c r="I49" i="20"/>
  <c r="K51" i="20"/>
  <c r="J48" i="20"/>
  <c r="AC49" i="20"/>
  <c r="X51" i="20"/>
  <c r="E51" i="20"/>
  <c r="S49" i="20"/>
  <c r="AF51" i="20"/>
  <c r="J234" i="20"/>
  <c r="J778" i="20" s="1"/>
  <c r="AF233" i="20"/>
  <c r="AF777" i="20" s="1"/>
  <c r="AF236" i="20"/>
  <c r="AF780" i="20" s="1"/>
  <c r="AD233" i="20"/>
  <c r="AD777" i="20" s="1"/>
  <c r="F240" i="20"/>
  <c r="F784" i="20" s="1"/>
  <c r="AD238" i="20"/>
  <c r="AD782" i="20" s="1"/>
  <c r="AF240" i="20"/>
  <c r="AF784" i="20" s="1"/>
  <c r="W239" i="20"/>
  <c r="W783" i="20" s="1"/>
  <c r="W803" i="20" s="1"/>
  <c r="G234" i="20"/>
  <c r="G778" i="20" s="1"/>
  <c r="O237" i="20"/>
  <c r="O781" i="20" s="1"/>
  <c r="S240" i="20"/>
  <c r="S784" i="20" s="1"/>
  <c r="L236" i="20"/>
  <c r="L780" i="20" s="1"/>
  <c r="T240" i="20"/>
  <c r="T784" i="20" s="1"/>
  <c r="N237" i="20"/>
  <c r="N781" i="20" s="1"/>
  <c r="Z241" i="20"/>
  <c r="Z785" i="20" s="1"/>
  <c r="Z805" i="20" s="1"/>
  <c r="L233" i="20"/>
  <c r="L777" i="20" s="1"/>
  <c r="R235" i="20"/>
  <c r="R779" i="20" s="1"/>
  <c r="G235" i="20"/>
  <c r="G779" i="20" s="1"/>
  <c r="AE239" i="20"/>
  <c r="AE783" i="20" s="1"/>
  <c r="AE803" i="20" s="1"/>
  <c r="AF237" i="20"/>
  <c r="AF781" i="20" s="1"/>
  <c r="Z233" i="20"/>
  <c r="Z777" i="20" s="1"/>
  <c r="AD240" i="20"/>
  <c r="AD784" i="20" s="1"/>
  <c r="F234" i="20"/>
  <c r="F778" i="20" s="1"/>
  <c r="U234" i="20"/>
  <c r="U778" i="20" s="1"/>
  <c r="Z236" i="20"/>
  <c r="Z780" i="20" s="1"/>
  <c r="M237" i="20"/>
  <c r="M781" i="20" s="1"/>
  <c r="Z239" i="20"/>
  <c r="Z783" i="20" s="1"/>
  <c r="Z803" i="20" s="1"/>
  <c r="T241" i="20"/>
  <c r="T785" i="20" s="1"/>
  <c r="T805" i="20" s="1"/>
  <c r="S47" i="20"/>
  <c r="R50" i="20"/>
  <c r="E47" i="20"/>
  <c r="Y51" i="20"/>
  <c r="AH49" i="20"/>
  <c r="AA51" i="20"/>
  <c r="AE48" i="20"/>
  <c r="V50" i="20"/>
  <c r="O49" i="20"/>
  <c r="M49" i="20"/>
  <c r="AJ49" i="20"/>
  <c r="P47" i="20"/>
  <c r="H49" i="20"/>
  <c r="AE49" i="20"/>
  <c r="R236" i="20"/>
  <c r="R780" i="20" s="1"/>
  <c r="M238" i="20"/>
  <c r="M782" i="20" s="1"/>
  <c r="O235" i="20"/>
  <c r="O779" i="20" s="1"/>
  <c r="M236" i="20"/>
  <c r="M780" i="20" s="1"/>
  <c r="Q235" i="20"/>
  <c r="Q779" i="20" s="1"/>
  <c r="V234" i="20"/>
  <c r="V778" i="20" s="1"/>
  <c r="K235" i="20"/>
  <c r="K779" i="20" s="1"/>
  <c r="AC239" i="20"/>
  <c r="AC783" i="20" s="1"/>
  <c r="AC803" i="20" s="1"/>
  <c r="Z237" i="20"/>
  <c r="Z781" i="20" s="1"/>
  <c r="J237" i="20"/>
  <c r="J781" i="20" s="1"/>
  <c r="F235" i="20"/>
  <c r="F779" i="20" s="1"/>
  <c r="U233" i="20"/>
  <c r="U777" i="20" s="1"/>
  <c r="AA238" i="20"/>
  <c r="AA782" i="20" s="1"/>
  <c r="AJ240" i="20"/>
  <c r="AJ784" i="20" s="1"/>
  <c r="Y237" i="20"/>
  <c r="Y781" i="20" s="1"/>
  <c r="Y236" i="20"/>
  <c r="Y780" i="20" s="1"/>
  <c r="X236" i="20"/>
  <c r="X780" i="20" s="1"/>
  <c r="D236" i="20"/>
  <c r="D780" i="20" s="1"/>
  <c r="E241" i="20"/>
  <c r="E785" i="20" s="1"/>
  <c r="E805" i="20" s="1"/>
  <c r="W235" i="20"/>
  <c r="W779" i="20" s="1"/>
  <c r="V236" i="20"/>
  <c r="V780" i="20" s="1"/>
  <c r="Q241" i="20"/>
  <c r="Q785" i="20" s="1"/>
  <c r="Q805" i="20" s="1"/>
  <c r="S234" i="20"/>
  <c r="S778" i="20" s="1"/>
  <c r="I241" i="20"/>
  <c r="I785" i="20" s="1"/>
  <c r="I805" i="20" s="1"/>
  <c r="I816" i="20" s="1"/>
  <c r="K241" i="20"/>
  <c r="K785" i="20" s="1"/>
  <c r="K805" i="20" s="1"/>
  <c r="K811" i="20" s="1"/>
  <c r="D237" i="20"/>
  <c r="D781" i="20" s="1"/>
  <c r="K239" i="20"/>
  <c r="K783" i="20" s="1"/>
  <c r="K803" i="20" s="1"/>
  <c r="Y241" i="20"/>
  <c r="Y785" i="20" s="1"/>
  <c r="Y805" i="20" s="1"/>
  <c r="AB238" i="20"/>
  <c r="AB782" i="20" s="1"/>
  <c r="N48" i="20"/>
  <c r="AE47" i="20"/>
  <c r="U51" i="20"/>
  <c r="Y48" i="20"/>
  <c r="H47" i="20"/>
  <c r="M47" i="20"/>
  <c r="W47" i="20"/>
  <c r="AG49" i="20"/>
  <c r="AI51" i="20"/>
  <c r="AI757" i="20" s="1"/>
  <c r="AI770" i="20" s="1"/>
  <c r="V48" i="20"/>
  <c r="M51" i="20"/>
  <c r="U47" i="20"/>
  <c r="AC51" i="20"/>
  <c r="T49" i="20"/>
  <c r="K236" i="20"/>
  <c r="K780" i="20" s="1"/>
  <c r="Q237" i="20"/>
  <c r="Q781" i="20" s="1"/>
  <c r="AH239" i="20"/>
  <c r="AH783" i="20" s="1"/>
  <c r="P240" i="20"/>
  <c r="P784" i="20" s="1"/>
  <c r="R240" i="20"/>
  <c r="R784" i="20" s="1"/>
  <c r="D235" i="20"/>
  <c r="D779" i="20" s="1"/>
  <c r="AF49" i="20"/>
  <c r="Z48" i="20"/>
  <c r="AD50" i="20"/>
  <c r="Q47" i="20"/>
  <c r="R48" i="20"/>
  <c r="Z50" i="20"/>
  <c r="D50" i="20"/>
  <c r="D756" i="20" s="1"/>
  <c r="K49" i="20"/>
  <c r="AH50" i="20"/>
  <c r="G50" i="20"/>
  <c r="Y49" i="20"/>
  <c r="H51" i="20"/>
  <c r="H48" i="20"/>
  <c r="N47" i="20"/>
  <c r="AE235" i="20"/>
  <c r="AE779" i="20" s="1"/>
  <c r="H233" i="20"/>
  <c r="H777" i="20" s="1"/>
  <c r="L234" i="20"/>
  <c r="L778" i="20" s="1"/>
  <c r="Y240" i="20"/>
  <c r="Y784" i="20" s="1"/>
  <c r="L237" i="20"/>
  <c r="L781" i="20" s="1"/>
  <c r="AJ234" i="20"/>
  <c r="AJ778" i="20" s="1"/>
  <c r="R238" i="20"/>
  <c r="R782" i="20" s="1"/>
  <c r="U235" i="20"/>
  <c r="U779" i="20" s="1"/>
  <c r="V240" i="20"/>
  <c r="V784" i="20" s="1"/>
  <c r="AA235" i="20"/>
  <c r="AA779" i="20" s="1"/>
  <c r="O241" i="20"/>
  <c r="O785" i="20" s="1"/>
  <c r="O805" i="20" s="1"/>
  <c r="W233" i="20"/>
  <c r="W777" i="20" s="1"/>
  <c r="AH236" i="20"/>
  <c r="AH780" i="20" s="1"/>
  <c r="AI237" i="20"/>
  <c r="AI781" i="20" s="1"/>
  <c r="AG239" i="20"/>
  <c r="AG783" i="20" s="1"/>
  <c r="AD241" i="20"/>
  <c r="AD785" i="20" s="1"/>
  <c r="AD805" i="20" s="1"/>
  <c r="AD811" i="20" s="1"/>
  <c r="AE237" i="20"/>
  <c r="AE781" i="20" s="1"/>
  <c r="Y238" i="20"/>
  <c r="Y782" i="20" s="1"/>
  <c r="AD239" i="20"/>
  <c r="AD783" i="20" s="1"/>
  <c r="AD803" i="20" s="1"/>
  <c r="D241" i="20"/>
  <c r="D785" i="20" s="1"/>
  <c r="D805" i="20" s="1"/>
  <c r="S237" i="20"/>
  <c r="S781" i="20" s="1"/>
  <c r="P237" i="20"/>
  <c r="P781" i="20" s="1"/>
  <c r="AJ238" i="20"/>
  <c r="AJ782" i="20" s="1"/>
  <c r="L239" i="20"/>
  <c r="L783" i="20" s="1"/>
  <c r="L803" i="20" s="1"/>
  <c r="N235" i="20"/>
  <c r="N779" i="20" s="1"/>
  <c r="L238" i="20"/>
  <c r="L782" i="20" s="1"/>
  <c r="AI233" i="20"/>
  <c r="AI777" i="20" s="1"/>
  <c r="N240" i="20"/>
  <c r="N784" i="20" s="1"/>
  <c r="AB237" i="20"/>
  <c r="AB781" i="20" s="1"/>
  <c r="O238" i="20"/>
  <c r="O782" i="20" s="1"/>
  <c r="I233" i="20"/>
  <c r="I777" i="20" s="1"/>
  <c r="F51" i="20"/>
  <c r="AJ50" i="20"/>
  <c r="W48" i="20"/>
  <c r="AG51" i="20"/>
  <c r="AG757" i="20" s="1"/>
  <c r="AG770" i="20" s="1"/>
  <c r="I50" i="20"/>
  <c r="AF47" i="20"/>
  <c r="E48" i="20"/>
  <c r="AI47" i="20"/>
  <c r="AI753" i="20" s="1"/>
  <c r="Y50" i="20"/>
  <c r="E49" i="20"/>
  <c r="AH48" i="20"/>
  <c r="O47" i="20"/>
  <c r="AG47" i="20"/>
  <c r="AG753" i="20" s="1"/>
  <c r="AF48" i="20"/>
  <c r="N239" i="20"/>
  <c r="N783" i="20" s="1"/>
  <c r="N803" i="20" s="1"/>
  <c r="M233" i="20"/>
  <c r="M777" i="20" s="1"/>
  <c r="H238" i="20"/>
  <c r="H782" i="20" s="1"/>
  <c r="J238" i="20"/>
  <c r="J782" i="20" s="1"/>
  <c r="K234" i="20"/>
  <c r="K778" i="20" s="1"/>
  <c r="H234" i="20"/>
  <c r="H778" i="20" s="1"/>
  <c r="R241" i="20"/>
  <c r="R785" i="20" s="1"/>
  <c r="R805" i="20" s="1"/>
  <c r="AF241" i="20"/>
  <c r="AF785" i="20" s="1"/>
  <c r="AF805" i="20" s="1"/>
  <c r="AC237" i="20"/>
  <c r="AC781" i="20" s="1"/>
  <c r="AH238" i="20"/>
  <c r="AH782" i="20" s="1"/>
  <c r="P236" i="20"/>
  <c r="P780" i="20" s="1"/>
  <c r="T47" i="20"/>
  <c r="AD51" i="20"/>
  <c r="F49" i="20"/>
  <c r="J51" i="20"/>
  <c r="AC47" i="20"/>
  <c r="S51" i="20"/>
  <c r="R51" i="20"/>
  <c r="L47" i="20"/>
  <c r="W49" i="20"/>
  <c r="N51" i="20"/>
  <c r="AE50" i="20"/>
  <c r="E50" i="20"/>
  <c r="AJ48" i="20"/>
  <c r="M48" i="20"/>
  <c r="G241" i="20"/>
  <c r="G785" i="20" s="1"/>
  <c r="G805" i="20" s="1"/>
  <c r="I234" i="20"/>
  <c r="I778" i="20" s="1"/>
  <c r="Y233" i="20"/>
  <c r="Y777" i="20" s="1"/>
  <c r="F238" i="20"/>
  <c r="F782" i="20" s="1"/>
  <c r="N238" i="20"/>
  <c r="N782" i="20" s="1"/>
  <c r="E236" i="20"/>
  <c r="E780" i="20" s="1"/>
  <c r="I240" i="20"/>
  <c r="I784" i="20" s="1"/>
  <c r="AJ241" i="20"/>
  <c r="AJ785" i="20" s="1"/>
  <c r="J233" i="20"/>
  <c r="J777" i="20" s="1"/>
  <c r="V233" i="20"/>
  <c r="V777" i="20" s="1"/>
  <c r="F236" i="20"/>
  <c r="F780" i="20" s="1"/>
  <c r="V238" i="20"/>
  <c r="V782" i="20" s="1"/>
  <c r="P241" i="20"/>
  <c r="P785" i="20" s="1"/>
  <c r="P805" i="20" s="1"/>
  <c r="AB235" i="20"/>
  <c r="AB779" i="20" s="1"/>
  <c r="E235" i="20"/>
  <c r="E779" i="20" s="1"/>
  <c r="J241" i="20"/>
  <c r="J785" i="20" s="1"/>
  <c r="J805" i="20" s="1"/>
  <c r="AE238" i="20"/>
  <c r="AE782" i="20" s="1"/>
  <c r="L240" i="20"/>
  <c r="L784" i="20" s="1"/>
  <c r="AD234" i="20"/>
  <c r="AD778" i="20" s="1"/>
  <c r="V237" i="20"/>
  <c r="V781" i="20" s="1"/>
  <c r="T233" i="20"/>
  <c r="T777" i="20" s="1"/>
  <c r="AC236" i="20"/>
  <c r="AC780" i="20" s="1"/>
  <c r="G233" i="20"/>
  <c r="G777" i="20" s="1"/>
  <c r="K237" i="20"/>
  <c r="K781" i="20" s="1"/>
  <c r="AD237" i="20"/>
  <c r="AD781" i="20" s="1"/>
  <c r="S233" i="20"/>
  <c r="S777" i="20" s="1"/>
  <c r="AA239" i="20"/>
  <c r="AA783" i="20" s="1"/>
  <c r="AA803" i="20" s="1"/>
  <c r="Y239" i="20"/>
  <c r="Y783" i="20" s="1"/>
  <c r="Y803" i="20" s="1"/>
  <c r="K50" i="20"/>
  <c r="L48" i="20"/>
  <c r="D51" i="20"/>
  <c r="AI48" i="20"/>
  <c r="F47" i="20"/>
  <c r="AG50" i="20"/>
  <c r="X48" i="20"/>
  <c r="AC48" i="20"/>
  <c r="O48" i="20"/>
  <c r="Q51" i="20"/>
  <c r="J47" i="20"/>
  <c r="N49" i="20"/>
  <c r="Q50" i="20"/>
  <c r="H50" i="20"/>
  <c r="S235" i="20"/>
  <c r="S779" i="20" s="1"/>
  <c r="X241" i="20"/>
  <c r="X785" i="20" s="1"/>
  <c r="X805" i="20" s="1"/>
  <c r="Q239" i="20"/>
  <c r="Q783" i="20" s="1"/>
  <c r="Q803" i="20" s="1"/>
  <c r="D238" i="20"/>
  <c r="D782" i="20" s="1"/>
  <c r="Z238" i="20"/>
  <c r="Z782" i="20" s="1"/>
  <c r="W240" i="20"/>
  <c r="W784" i="20" s="1"/>
  <c r="D240" i="20"/>
  <c r="D784" i="20" s="1"/>
  <c r="M240" i="20"/>
  <c r="M784" i="20" s="1"/>
  <c r="AH233" i="20"/>
  <c r="AH777" i="20" s="1"/>
  <c r="AI234" i="20"/>
  <c r="AI778" i="20" s="1"/>
  <c r="H237" i="20"/>
  <c r="H781" i="20" s="1"/>
  <c r="K238" i="20"/>
  <c r="K782" i="20" s="1"/>
  <c r="AI241" i="20"/>
  <c r="AI785" i="20" s="1"/>
  <c r="H240" i="20"/>
  <c r="H784" i="20" s="1"/>
  <c r="V239" i="20"/>
  <c r="V783" i="20" s="1"/>
  <c r="V803" i="20" s="1"/>
  <c r="U238" i="20"/>
  <c r="U782" i="20" s="1"/>
  <c r="P235" i="20"/>
  <c r="P779" i="20" s="1"/>
  <c r="AB240" i="20"/>
  <c r="AB784" i="20" s="1"/>
  <c r="L241" i="20"/>
  <c r="L785" i="20" s="1"/>
  <c r="L805" i="20" s="1"/>
  <c r="F239" i="20"/>
  <c r="F783" i="20" s="1"/>
  <c r="F803" i="20" s="1"/>
  <c r="I237" i="20"/>
  <c r="I781" i="20" s="1"/>
  <c r="F241" i="20"/>
  <c r="F785" i="20" s="1"/>
  <c r="F805" i="20" s="1"/>
  <c r="U239" i="20"/>
  <c r="U783" i="20" s="1"/>
  <c r="U803" i="20" s="1"/>
  <c r="L50" i="20"/>
  <c r="W50" i="20"/>
  <c r="AA47" i="20"/>
  <c r="R49" i="20"/>
  <c r="V51" i="20"/>
  <c r="I48" i="20"/>
  <c r="AB47" i="20"/>
  <c r="AI49" i="20"/>
  <c r="X47" i="20"/>
  <c r="O50" i="20"/>
  <c r="Z51" i="20"/>
  <c r="W51" i="20"/>
  <c r="Z49" i="20"/>
  <c r="H235" i="20"/>
  <c r="H779" i="20" s="1"/>
  <c r="E234" i="20"/>
  <c r="E778" i="20" s="1"/>
  <c r="AA234" i="20"/>
  <c r="AA778" i="20" s="1"/>
  <c r="AB233" i="20"/>
  <c r="AB777" i="20" s="1"/>
  <c r="J235" i="20"/>
  <c r="J779" i="20" s="1"/>
  <c r="R233" i="20"/>
  <c r="R777" i="20" s="1"/>
  <c r="R239" i="20"/>
  <c r="R783" i="20" s="1"/>
  <c r="R803" i="20" s="1"/>
  <c r="X238" i="20"/>
  <c r="X782" i="20" s="1"/>
  <c r="AE240" i="20"/>
  <c r="AE784" i="20" s="1"/>
  <c r="I236" i="20"/>
  <c r="I780" i="20" s="1"/>
  <c r="AJ233" i="20"/>
  <c r="AJ777" i="20" s="1"/>
  <c r="AF238" i="20"/>
  <c r="AF782" i="20" s="1"/>
  <c r="J240" i="20"/>
  <c r="J784" i="20" s="1"/>
  <c r="W236" i="20"/>
  <c r="W780" i="20" s="1"/>
  <c r="R237" i="20"/>
  <c r="R781" i="20" s="1"/>
  <c r="P239" i="20"/>
  <c r="P783" i="20" s="1"/>
  <c r="P803" i="20" s="1"/>
  <c r="AG233" i="20"/>
  <c r="AG777" i="20" s="1"/>
  <c r="AI239" i="20"/>
  <c r="AI783" i="20" s="1"/>
  <c r="S236" i="20"/>
  <c r="S780" i="20" s="1"/>
  <c r="X778" i="20"/>
  <c r="G239" i="20"/>
  <c r="G783" i="20" s="1"/>
  <c r="G803" i="20" s="1"/>
  <c r="G237" i="20"/>
  <c r="G781" i="20" s="1"/>
  <c r="AG235" i="20"/>
  <c r="AG779" i="20" s="1"/>
  <c r="K240" i="20"/>
  <c r="K784" i="20" s="1"/>
  <c r="I239" i="20"/>
  <c r="I783" i="20" s="1"/>
  <c r="I803" i="20" s="1"/>
  <c r="AJ236" i="20"/>
  <c r="AJ780" i="20" s="1"/>
  <c r="F48" i="20"/>
  <c r="X50" i="20"/>
  <c r="P49" i="20"/>
  <c r="Y47" i="20"/>
  <c r="AA49" i="20"/>
  <c r="R47" i="20"/>
  <c r="D48" i="20"/>
  <c r="D754" i="20" s="1"/>
  <c r="AB49" i="20"/>
  <c r="U49" i="20"/>
  <c r="AA48" i="20"/>
  <c r="Z47" i="20"/>
  <c r="V47" i="20"/>
  <c r="G47" i="20"/>
  <c r="N234" i="20"/>
  <c r="N778" i="20" s="1"/>
  <c r="P238" i="20"/>
  <c r="P782" i="20" s="1"/>
  <c r="AB234" i="20"/>
  <c r="AB778" i="20" s="1"/>
  <c r="E233" i="20"/>
  <c r="E777" i="20" s="1"/>
  <c r="V241" i="20"/>
  <c r="V785" i="20" s="1"/>
  <c r="V805" i="20" s="1"/>
  <c r="K233" i="20"/>
  <c r="K777" i="20" s="1"/>
  <c r="M235" i="20"/>
  <c r="M779" i="20" s="1"/>
  <c r="AE241" i="20"/>
  <c r="AE785" i="20" s="1"/>
  <c r="AE805" i="20" s="1"/>
  <c r="AJ235" i="20"/>
  <c r="AJ779" i="20" s="1"/>
  <c r="AB239" i="20"/>
  <c r="AB783" i="20" s="1"/>
  <c r="AB803" i="20" s="1"/>
  <c r="AE234" i="20"/>
  <c r="AE778" i="20" s="1"/>
  <c r="AF234" i="20"/>
  <c r="AF778" i="20" s="1"/>
  <c r="AI240" i="20"/>
  <c r="AI784" i="20" s="1"/>
  <c r="AC238" i="20"/>
  <c r="AC782" i="20" s="1"/>
  <c r="N236" i="20"/>
  <c r="N780" i="20" s="1"/>
  <c r="X239" i="20"/>
  <c r="X783" i="20" s="1"/>
  <c r="X803" i="20" s="1"/>
  <c r="AI235" i="20"/>
  <c r="AI779" i="20" s="1"/>
  <c r="P233" i="20"/>
  <c r="P777" i="20" s="1"/>
  <c r="O239" i="20"/>
  <c r="O783" i="20" s="1"/>
  <c r="O803" i="20" s="1"/>
  <c r="H239" i="20"/>
  <c r="H783" i="20" s="1"/>
  <c r="H803" i="20" s="1"/>
  <c r="T237" i="20"/>
  <c r="T781" i="20" s="1"/>
  <c r="D239" i="20"/>
  <c r="D783" i="20" s="1"/>
  <c r="D803" i="20" s="1"/>
  <c r="Y234" i="20"/>
  <c r="Y778" i="20" s="1"/>
  <c r="AB241" i="20"/>
  <c r="AB785" i="20" s="1"/>
  <c r="AB805" i="20" s="1"/>
  <c r="AF239" i="20"/>
  <c r="AF783" i="20" s="1"/>
  <c r="AF803" i="20" s="1"/>
  <c r="R234" i="20"/>
  <c r="R778" i="20" s="1"/>
  <c r="E237" i="20"/>
  <c r="E781" i="20" s="1"/>
  <c r="X49" i="20"/>
  <c r="AD48" i="20"/>
  <c r="AI50" i="20"/>
  <c r="G48" i="20"/>
  <c r="AD49" i="20"/>
  <c r="AH51" i="20"/>
  <c r="AH757" i="20" s="1"/>
  <c r="AH770" i="20" s="1"/>
  <c r="U48" i="20"/>
  <c r="T48" i="20"/>
  <c r="AA50" i="20"/>
  <c r="P48" i="20"/>
  <c r="G51" i="20"/>
  <c r="D49" i="20"/>
  <c r="D755" i="20" s="1"/>
  <c r="AH47" i="20"/>
  <c r="AH753" i="20" s="1"/>
  <c r="F233" i="20"/>
  <c r="F777" i="20" s="1"/>
  <c r="V235" i="20"/>
  <c r="V779" i="20" s="1"/>
  <c r="AD236" i="20"/>
  <c r="AD780" i="20" s="1"/>
  <c r="X240" i="20"/>
  <c r="X784" i="20" s="1"/>
  <c r="O240" i="20"/>
  <c r="O784" i="20" s="1"/>
  <c r="X237" i="20"/>
  <c r="X781" i="20" s="1"/>
  <c r="AC233" i="20"/>
  <c r="AC777" i="20" s="1"/>
  <c r="G236" i="20"/>
  <c r="G780" i="20" s="1"/>
  <c r="N241" i="20"/>
  <c r="N785" i="20" s="1"/>
  <c r="N805" i="20" s="1"/>
  <c r="N811" i="20" s="1"/>
  <c r="AH234" i="20"/>
  <c r="AH778" i="20" s="1"/>
  <c r="J236" i="20"/>
  <c r="J780" i="20" s="1"/>
  <c r="X235" i="20"/>
  <c r="X779" i="20" s="1"/>
  <c r="H236" i="20"/>
  <c r="H780" i="20" s="1"/>
  <c r="I238" i="20"/>
  <c r="I782" i="20" s="1"/>
  <c r="G240" i="20"/>
  <c r="G784" i="20" s="1"/>
  <c r="I235" i="20"/>
  <c r="I779" i="20" s="1"/>
  <c r="AG241" i="20"/>
  <c r="AG785" i="20" s="1"/>
  <c r="AC241" i="20"/>
  <c r="AC785" i="20" s="1"/>
  <c r="AC805" i="20" s="1"/>
  <c r="AA240" i="20"/>
  <c r="AA784" i="20" s="1"/>
  <c r="H241" i="20"/>
  <c r="H785" i="20" s="1"/>
  <c r="H805" i="20" s="1"/>
  <c r="P234" i="20"/>
  <c r="P778" i="20" s="1"/>
  <c r="Q236" i="20"/>
  <c r="Q780" i="20" s="1"/>
  <c r="Z235" i="20"/>
  <c r="Z779" i="20" s="1"/>
  <c r="T235" i="20"/>
  <c r="T779" i="20" s="1"/>
  <c r="AI236" i="20"/>
  <c r="AI780" i="20" s="1"/>
  <c r="Q233" i="20"/>
  <c r="Q777" i="20" s="1"/>
  <c r="Q49" i="20"/>
  <c r="P50" i="20"/>
  <c r="P51" i="20"/>
  <c r="AF50" i="20"/>
  <c r="Q48" i="20"/>
  <c r="S50" i="20"/>
  <c r="AD47" i="20"/>
  <c r="AJ51" i="20"/>
  <c r="AJ757" i="20" s="1"/>
  <c r="AJ770" i="20" s="1"/>
  <c r="T50" i="20"/>
  <c r="M50" i="20"/>
  <c r="G49" i="20"/>
  <c r="V49" i="20"/>
  <c r="AJ47" i="20"/>
  <c r="AJ753" i="20" s="1"/>
  <c r="O234" i="20"/>
  <c r="O778" i="20" s="1"/>
  <c r="L235" i="20"/>
  <c r="L779" i="20" s="1"/>
  <c r="S239" i="20"/>
  <c r="S783" i="20" s="1"/>
  <c r="S803" i="20" s="1"/>
  <c r="F237" i="20"/>
  <c r="F781" i="20" s="1"/>
  <c r="S238" i="20"/>
  <c r="S782" i="20" s="1"/>
  <c r="W234" i="20"/>
  <c r="W778" i="20" s="1"/>
  <c r="Q238" i="20"/>
  <c r="Q782" i="20" s="1"/>
  <c r="AA233" i="20"/>
  <c r="AA777" i="20" s="1"/>
  <c r="Z234" i="20"/>
  <c r="Z778" i="20" s="1"/>
  <c r="O233" i="20"/>
  <c r="O777" i="20" s="1"/>
  <c r="AE236" i="20"/>
  <c r="AE780" i="20" s="1"/>
  <c r="M234" i="20"/>
  <c r="M778" i="20" s="1"/>
  <c r="AB236" i="20"/>
  <c r="AB780" i="20" s="1"/>
  <c r="AJ239" i="20"/>
  <c r="AJ783" i="20" s="1"/>
  <c r="E239" i="20"/>
  <c r="E783" i="20" s="1"/>
  <c r="E803" i="20" s="1"/>
  <c r="Z240" i="20"/>
  <c r="Z784" i="20" s="1"/>
  <c r="AH237" i="20"/>
  <c r="AH781" i="20" s="1"/>
  <c r="T234" i="20"/>
  <c r="T778" i="20" s="1"/>
  <c r="AF235" i="20"/>
  <c r="AF779" i="20" s="1"/>
  <c r="O236" i="20"/>
  <c r="O780" i="20" s="1"/>
  <c r="U236" i="20"/>
  <c r="U780" i="20" s="1"/>
  <c r="N233" i="20"/>
  <c r="N777" i="20" s="1"/>
  <c r="AG234" i="20"/>
  <c r="AG778" i="20" s="1"/>
  <c r="AC235" i="20"/>
  <c r="AC779" i="20" s="1"/>
  <c r="AI238" i="20"/>
  <c r="AI782" i="20" s="1"/>
  <c r="AH235" i="20"/>
  <c r="AH779" i="20" s="1"/>
  <c r="AP41" i="37"/>
  <c r="D95" i="20"/>
  <c r="D769" i="20" l="1"/>
  <c r="N800" i="20"/>
  <c r="S799" i="20"/>
  <c r="AD797" i="20"/>
  <c r="R802" i="20"/>
  <c r="Q798" i="20"/>
  <c r="P798" i="20"/>
  <c r="F800" i="20"/>
  <c r="H811" i="20"/>
  <c r="H816" i="20"/>
  <c r="W799" i="20"/>
  <c r="AA802" i="20"/>
  <c r="V800" i="20"/>
  <c r="P800" i="20"/>
  <c r="G800" i="20"/>
  <c r="I799" i="20"/>
  <c r="U799" i="20"/>
  <c r="T800" i="20"/>
  <c r="Z800" i="20"/>
  <c r="M802" i="20"/>
  <c r="W801" i="20"/>
  <c r="L798" i="20"/>
  <c r="V797" i="20"/>
  <c r="P804" i="20"/>
  <c r="P810" i="20" s="1"/>
  <c r="AH803" i="20"/>
  <c r="AG800" i="20"/>
  <c r="Z802" i="20"/>
  <c r="J800" i="20"/>
  <c r="K816" i="20"/>
  <c r="T802" i="20"/>
  <c r="AA798" i="20"/>
  <c r="AF797" i="20"/>
  <c r="Y797" i="20"/>
  <c r="AB801" i="20"/>
  <c r="AF804" i="20"/>
  <c r="AF810" i="20" s="1"/>
  <c r="AD804" i="20"/>
  <c r="AD810" i="20" s="1"/>
  <c r="Y804" i="20"/>
  <c r="Y810" i="20" s="1"/>
  <c r="AG802" i="20"/>
  <c r="O800" i="20"/>
  <c r="U797" i="20"/>
  <c r="Q800" i="20"/>
  <c r="AA804" i="20"/>
  <c r="AA810" i="20" s="1"/>
  <c r="L804" i="20"/>
  <c r="L810" i="20" s="1"/>
  <c r="AH799" i="20"/>
  <c r="K799" i="20"/>
  <c r="AE801" i="20"/>
  <c r="N802" i="20"/>
  <c r="U802" i="20"/>
  <c r="L816" i="20"/>
  <c r="L811" i="20"/>
  <c r="P811" i="20"/>
  <c r="P816" i="20"/>
  <c r="G816" i="20"/>
  <c r="G811" i="20"/>
  <c r="O811" i="20"/>
  <c r="O816" i="20"/>
  <c r="AA811" i="20"/>
  <c r="AA816" i="20"/>
  <c r="S811" i="20"/>
  <c r="S816" i="20"/>
  <c r="W811" i="20"/>
  <c r="W816" i="20"/>
  <c r="Z811" i="20"/>
  <c r="Z816" i="20"/>
  <c r="X811" i="20"/>
  <c r="X816" i="20"/>
  <c r="AC811" i="20"/>
  <c r="AC816" i="20"/>
  <c r="AF816" i="20"/>
  <c r="AF811" i="20"/>
  <c r="D811" i="20"/>
  <c r="D816" i="20"/>
  <c r="R816" i="20"/>
  <c r="R811" i="20"/>
  <c r="E811" i="20"/>
  <c r="E816" i="20"/>
  <c r="AE816" i="20"/>
  <c r="AE811" i="20"/>
  <c r="M816" i="20"/>
  <c r="M811" i="20"/>
  <c r="Q816" i="20"/>
  <c r="Q811" i="20"/>
  <c r="F816" i="20"/>
  <c r="F811" i="20"/>
  <c r="J816" i="20"/>
  <c r="J811" i="20"/>
  <c r="AB816" i="20"/>
  <c r="AB811" i="20"/>
  <c r="T816" i="20"/>
  <c r="T811" i="20"/>
  <c r="Y811" i="20"/>
  <c r="Y816" i="20"/>
  <c r="V816" i="20"/>
  <c r="V811" i="20"/>
  <c r="U811" i="20"/>
  <c r="U816" i="20"/>
  <c r="Q95" i="20"/>
  <c r="Q753" i="20"/>
  <c r="U95" i="20"/>
  <c r="U753" i="20"/>
  <c r="AE96" i="20"/>
  <c r="AE754" i="20"/>
  <c r="S97" i="20"/>
  <c r="S755" i="20"/>
  <c r="F98" i="20"/>
  <c r="F756" i="20"/>
  <c r="AB98" i="20"/>
  <c r="AB756" i="20"/>
  <c r="AC98" i="20"/>
  <c r="AC756" i="20"/>
  <c r="AM97" i="20"/>
  <c r="AM755" i="20"/>
  <c r="S804" i="20"/>
  <c r="S810" i="20" s="1"/>
  <c r="AD816" i="20"/>
  <c r="I798" i="20"/>
  <c r="V97" i="20"/>
  <c r="V755" i="20"/>
  <c r="AI98" i="20"/>
  <c r="AI756" i="20"/>
  <c r="O98" i="20"/>
  <c r="O756" i="20"/>
  <c r="J95" i="20"/>
  <c r="J753" i="20"/>
  <c r="AC95" i="20"/>
  <c r="AC753" i="20"/>
  <c r="AF95" i="20"/>
  <c r="AF753" i="20"/>
  <c r="AD98" i="20"/>
  <c r="AD756" i="20"/>
  <c r="M99" i="20"/>
  <c r="P95" i="31" s="1"/>
  <c r="M757" i="20"/>
  <c r="M770" i="20" s="1"/>
  <c r="AA99" i="20"/>
  <c r="AD95" i="31" s="1"/>
  <c r="AA757" i="20"/>
  <c r="AA770" i="20" s="1"/>
  <c r="E99" i="20"/>
  <c r="H95" i="31" s="1"/>
  <c r="E757" i="20"/>
  <c r="E770" i="20" s="1"/>
  <c r="AB96" i="20"/>
  <c r="AB754" i="20"/>
  <c r="AK97" i="20"/>
  <c r="AK755" i="20"/>
  <c r="AB804" i="20"/>
  <c r="AB810" i="20" s="1"/>
  <c r="U804" i="20"/>
  <c r="U810" i="20" s="1"/>
  <c r="AC804" i="20"/>
  <c r="AC810" i="20" s="1"/>
  <c r="AG801" i="20"/>
  <c r="O799" i="20"/>
  <c r="O808" i="20" s="1"/>
  <c r="Z801" i="20"/>
  <c r="Z809" i="20" s="1"/>
  <c r="T799" i="20"/>
  <c r="Z799" i="20"/>
  <c r="G797" i="20"/>
  <c r="R801" i="20"/>
  <c r="R809" i="20" s="1"/>
  <c r="Q797" i="20"/>
  <c r="Q807" i="20" s="1"/>
  <c r="V799" i="20"/>
  <c r="X797" i="20"/>
  <c r="F799" i="20"/>
  <c r="F808" i="20" s="1"/>
  <c r="G799" i="20"/>
  <c r="G808" i="20" s="1"/>
  <c r="AB97" i="20"/>
  <c r="AB755" i="20"/>
  <c r="S99" i="20"/>
  <c r="V95" i="31" s="1"/>
  <c r="S757" i="20"/>
  <c r="S770" i="20" s="1"/>
  <c r="I98" i="20"/>
  <c r="I756" i="20"/>
  <c r="AH97" i="20"/>
  <c r="AH755" i="20"/>
  <c r="X99" i="20"/>
  <c r="X757" i="20"/>
  <c r="X770" i="20" s="1"/>
  <c r="AE99" i="20"/>
  <c r="AH95" i="31" s="1"/>
  <c r="AE757" i="20"/>
  <c r="AE770" i="20" s="1"/>
  <c r="AM95" i="20"/>
  <c r="AM753" i="20"/>
  <c r="X798" i="20"/>
  <c r="M98" i="20"/>
  <c r="M756" i="20"/>
  <c r="M804" i="20"/>
  <c r="M810" i="20" s="1"/>
  <c r="T98" i="20"/>
  <c r="T756" i="20"/>
  <c r="Y95" i="20"/>
  <c r="Y753" i="20"/>
  <c r="AB95" i="20"/>
  <c r="AB753" i="20"/>
  <c r="AC96" i="20"/>
  <c r="AC754" i="20"/>
  <c r="M96" i="20"/>
  <c r="M754" i="20"/>
  <c r="AD99" i="20"/>
  <c r="AD757" i="20"/>
  <c r="AD770" i="20" s="1"/>
  <c r="W96" i="20"/>
  <c r="W754" i="20"/>
  <c r="H99" i="20"/>
  <c r="H757" i="20"/>
  <c r="H770" i="20" s="1"/>
  <c r="AG97" i="20"/>
  <c r="AG755" i="20"/>
  <c r="E95" i="20"/>
  <c r="E753" i="20"/>
  <c r="J96" i="20"/>
  <c r="J754" i="20"/>
  <c r="AG96" i="20"/>
  <c r="AG754" i="20"/>
  <c r="AL95" i="20"/>
  <c r="AL753" i="20"/>
  <c r="I804" i="20"/>
  <c r="I810" i="20" s="1"/>
  <c r="E804" i="20"/>
  <c r="E810" i="20" s="1"/>
  <c r="AH800" i="20"/>
  <c r="AH808" i="20" s="1"/>
  <c r="K800" i="20"/>
  <c r="K808" i="20" s="1"/>
  <c r="X800" i="20"/>
  <c r="W802" i="20"/>
  <c r="U798" i="20"/>
  <c r="U807" i="20" s="1"/>
  <c r="AF798" i="20"/>
  <c r="V798" i="20"/>
  <c r="I800" i="20"/>
  <c r="I808" i="20" s="1"/>
  <c r="O798" i="20"/>
  <c r="O814" i="20" s="1"/>
  <c r="I811" i="20"/>
  <c r="S800" i="20"/>
  <c r="S808" i="20" s="1"/>
  <c r="W800" i="20"/>
  <c r="Y798" i="20"/>
  <c r="U800" i="20"/>
  <c r="AD798" i="20"/>
  <c r="AE802" i="20"/>
  <c r="AB802" i="20"/>
  <c r="G96" i="20"/>
  <c r="G754" i="20"/>
  <c r="H96" i="20"/>
  <c r="H754" i="20"/>
  <c r="Y99" i="20"/>
  <c r="AB95" i="31" s="1"/>
  <c r="AB141" i="31" s="1"/>
  <c r="Y757" i="20"/>
  <c r="Y770" i="20" s="1"/>
  <c r="O797" i="20"/>
  <c r="G99" i="20"/>
  <c r="J95" i="31" s="1"/>
  <c r="J141" i="31" s="1"/>
  <c r="G757" i="20"/>
  <c r="G770" i="20" s="1"/>
  <c r="P97" i="20"/>
  <c r="P755" i="20"/>
  <c r="I96" i="20"/>
  <c r="I754" i="20"/>
  <c r="X96" i="20"/>
  <c r="X754" i="20"/>
  <c r="AJ96" i="20"/>
  <c r="AJ754" i="20"/>
  <c r="T95" i="20"/>
  <c r="T753" i="20"/>
  <c r="AF96" i="20"/>
  <c r="AF754" i="20"/>
  <c r="AJ98" i="20"/>
  <c r="AJ756" i="20"/>
  <c r="Y97" i="20"/>
  <c r="Y755" i="20"/>
  <c r="W95" i="20"/>
  <c r="W753" i="20"/>
  <c r="AE97" i="20"/>
  <c r="AE755" i="20"/>
  <c r="R98" i="20"/>
  <c r="R756" i="20"/>
  <c r="K99" i="20"/>
  <c r="N95" i="31" s="1"/>
  <c r="K757" i="20"/>
  <c r="K770" i="20" s="1"/>
  <c r="K96" i="20"/>
  <c r="K754" i="20"/>
  <c r="D804" i="20"/>
  <c r="D810" i="20" s="1"/>
  <c r="T804" i="20"/>
  <c r="T810" i="20" s="1"/>
  <c r="J804" i="20"/>
  <c r="J810" i="20" s="1"/>
  <c r="AH801" i="20"/>
  <c r="S797" i="20"/>
  <c r="AB799" i="20"/>
  <c r="Y801" i="20"/>
  <c r="AE797" i="20"/>
  <c r="E799" i="20"/>
  <c r="AC801" i="20"/>
  <c r="AF801" i="20"/>
  <c r="AB797" i="20"/>
  <c r="K801" i="20"/>
  <c r="H799" i="20"/>
  <c r="V801" i="20"/>
  <c r="L801" i="20"/>
  <c r="N797" i="20"/>
  <c r="AF799" i="20"/>
  <c r="AD801" i="20"/>
  <c r="Q801" i="20"/>
  <c r="R799" i="20"/>
  <c r="X801" i="20"/>
  <c r="N97" i="20"/>
  <c r="N755" i="20"/>
  <c r="V96" i="20"/>
  <c r="V754" i="20"/>
  <c r="G798" i="20"/>
  <c r="AD95" i="20"/>
  <c r="AD753" i="20"/>
  <c r="P96" i="20"/>
  <c r="P754" i="20"/>
  <c r="X98" i="20"/>
  <c r="X756" i="20"/>
  <c r="V99" i="20"/>
  <c r="Y95" i="31" s="1"/>
  <c r="Y141" i="31" s="1"/>
  <c r="V757" i="20"/>
  <c r="V770" i="20" s="1"/>
  <c r="AG98" i="20"/>
  <c r="AG756" i="20"/>
  <c r="E98" i="20"/>
  <c r="E756" i="20"/>
  <c r="F99" i="20"/>
  <c r="I95" i="31" s="1"/>
  <c r="I141" i="31" s="1"/>
  <c r="F757" i="20"/>
  <c r="F770" i="20" s="1"/>
  <c r="G98" i="20"/>
  <c r="G756" i="20"/>
  <c r="M95" i="20"/>
  <c r="M753" i="20"/>
  <c r="H97" i="20"/>
  <c r="H755" i="20"/>
  <c r="S95" i="20"/>
  <c r="S753" i="20"/>
  <c r="I97" i="20"/>
  <c r="I755" i="20"/>
  <c r="J98" i="20"/>
  <c r="J756" i="20"/>
  <c r="AL98" i="20"/>
  <c r="AL756" i="20"/>
  <c r="AK98" i="20"/>
  <c r="AK756" i="20"/>
  <c r="N804" i="20"/>
  <c r="N810" i="20" s="1"/>
  <c r="Z804" i="20"/>
  <c r="Z810" i="20" s="1"/>
  <c r="F804" i="20"/>
  <c r="F810" i="20" s="1"/>
  <c r="AH802" i="20"/>
  <c r="S798" i="20"/>
  <c r="AB800" i="20"/>
  <c r="Y802" i="20"/>
  <c r="AE798" i="20"/>
  <c r="E800" i="20"/>
  <c r="AC802" i="20"/>
  <c r="AF802" i="20"/>
  <c r="AB798" i="20"/>
  <c r="AB814" i="20" s="1"/>
  <c r="K802" i="20"/>
  <c r="H800" i="20"/>
  <c r="V802" i="20"/>
  <c r="L802" i="20"/>
  <c r="N798" i="20"/>
  <c r="AF800" i="20"/>
  <c r="AD802" i="20"/>
  <c r="Q802" i="20"/>
  <c r="R800" i="20"/>
  <c r="X802" i="20"/>
  <c r="E96" i="20"/>
  <c r="E754" i="20"/>
  <c r="AD96" i="20"/>
  <c r="AD754" i="20"/>
  <c r="X95" i="20"/>
  <c r="X753" i="20"/>
  <c r="J99" i="20"/>
  <c r="M95" i="31" s="1"/>
  <c r="J757" i="20"/>
  <c r="J770" i="20" s="1"/>
  <c r="X97" i="20"/>
  <c r="X755" i="20"/>
  <c r="O96" i="20"/>
  <c r="O754" i="20"/>
  <c r="S98" i="20"/>
  <c r="S756" i="20"/>
  <c r="AA98" i="20"/>
  <c r="AA756" i="20"/>
  <c r="G95" i="20"/>
  <c r="G753" i="20"/>
  <c r="F96" i="20"/>
  <c r="F754" i="20"/>
  <c r="R97" i="20"/>
  <c r="R755" i="20"/>
  <c r="F95" i="20"/>
  <c r="F753" i="20"/>
  <c r="AE98" i="20"/>
  <c r="AE756" i="20"/>
  <c r="O95" i="20"/>
  <c r="O753" i="20"/>
  <c r="AH98" i="20"/>
  <c r="AH756" i="20"/>
  <c r="H95" i="20"/>
  <c r="H753" i="20"/>
  <c r="P95" i="20"/>
  <c r="P753" i="20"/>
  <c r="K95" i="20"/>
  <c r="K753" i="20"/>
  <c r="S96" i="20"/>
  <c r="S754" i="20"/>
  <c r="AM96" i="20"/>
  <c r="AM754" i="20"/>
  <c r="AM99" i="20"/>
  <c r="AP95" i="31" s="1"/>
  <c r="AM757" i="20"/>
  <c r="AM770" i="20" s="1"/>
  <c r="AM822" i="20" s="1"/>
  <c r="AG803" i="20"/>
  <c r="R804" i="20"/>
  <c r="R810" i="20" s="1"/>
  <c r="AJ799" i="20"/>
  <c r="AI799" i="20"/>
  <c r="R797" i="20"/>
  <c r="E801" i="20"/>
  <c r="AE799" i="20"/>
  <c r="AE813" i="20" s="1"/>
  <c r="H801" i="20"/>
  <c r="S801" i="20"/>
  <c r="P801" i="20"/>
  <c r="J797" i="20"/>
  <c r="T797" i="20"/>
  <c r="I801" i="20"/>
  <c r="M797" i="20"/>
  <c r="D801" i="20"/>
  <c r="AA799" i="20"/>
  <c r="E797" i="20"/>
  <c r="K797" i="20"/>
  <c r="G97" i="20"/>
  <c r="G755" i="20"/>
  <c r="Q99" i="20"/>
  <c r="T95" i="31" s="1"/>
  <c r="Q757" i="20"/>
  <c r="Q770" i="20" s="1"/>
  <c r="AI97" i="20"/>
  <c r="AI755" i="20"/>
  <c r="AF97" i="20"/>
  <c r="AF755" i="20"/>
  <c r="L97" i="20"/>
  <c r="L755" i="20"/>
  <c r="Q96" i="20"/>
  <c r="Q754" i="20"/>
  <c r="T96" i="20"/>
  <c r="T754" i="20"/>
  <c r="V95" i="20"/>
  <c r="V753" i="20"/>
  <c r="AA95" i="20"/>
  <c r="AA753" i="20"/>
  <c r="AI96" i="20"/>
  <c r="AI754" i="20"/>
  <c r="N99" i="20"/>
  <c r="N757" i="20"/>
  <c r="N770" i="20" s="1"/>
  <c r="AH96" i="20"/>
  <c r="AH754" i="20"/>
  <c r="K97" i="20"/>
  <c r="K755" i="20"/>
  <c r="Y96" i="20"/>
  <c r="Y754" i="20"/>
  <c r="AJ97" i="20"/>
  <c r="AJ755" i="20"/>
  <c r="AB99" i="20"/>
  <c r="AE95" i="31" s="1"/>
  <c r="AB757" i="20"/>
  <c r="AB770" i="20" s="1"/>
  <c r="O99" i="20"/>
  <c r="O757" i="20"/>
  <c r="O770" i="20" s="1"/>
  <c r="AL99" i="20"/>
  <c r="AO95" i="31" s="1"/>
  <c r="AL757" i="20"/>
  <c r="AL770" i="20" s="1"/>
  <c r="AL822" i="20" s="1"/>
  <c r="AK95" i="20"/>
  <c r="AK753" i="20"/>
  <c r="AI803" i="20"/>
  <c r="AI800" i="20"/>
  <c r="R798" i="20"/>
  <c r="E802" i="20"/>
  <c r="AE800" i="20"/>
  <c r="H802" i="20"/>
  <c r="S802" i="20"/>
  <c r="P802" i="20"/>
  <c r="J798" i="20"/>
  <c r="J814" i="20" s="1"/>
  <c r="T798" i="20"/>
  <c r="T814" i="20" s="1"/>
  <c r="I802" i="20"/>
  <c r="M798" i="20"/>
  <c r="D802" i="20"/>
  <c r="AA800" i="20"/>
  <c r="E798" i="20"/>
  <c r="E814" i="20" s="1"/>
  <c r="K798" i="20"/>
  <c r="F97" i="20"/>
  <c r="F755" i="20"/>
  <c r="AC97" i="20"/>
  <c r="AC755" i="20"/>
  <c r="AF98" i="20"/>
  <c r="AF756" i="20"/>
  <c r="U96" i="20"/>
  <c r="U754" i="20"/>
  <c r="Z95" i="20"/>
  <c r="Z753" i="20"/>
  <c r="W98" i="20"/>
  <c r="W756" i="20"/>
  <c r="D99" i="20"/>
  <c r="G95" i="31" s="1"/>
  <c r="D757" i="20"/>
  <c r="D770" i="20" s="1"/>
  <c r="W97" i="20"/>
  <c r="W755" i="20"/>
  <c r="E97" i="20"/>
  <c r="E755" i="20"/>
  <c r="U99" i="20"/>
  <c r="X95" i="31" s="1"/>
  <c r="U757" i="20"/>
  <c r="U770" i="20" s="1"/>
  <c r="M97" i="20"/>
  <c r="M755" i="20"/>
  <c r="T99" i="20"/>
  <c r="W95" i="31" s="1"/>
  <c r="T757" i="20"/>
  <c r="T770" i="20" s="1"/>
  <c r="J97" i="20"/>
  <c r="J755" i="20"/>
  <c r="AL97" i="20"/>
  <c r="AL755" i="20"/>
  <c r="AM98" i="20"/>
  <c r="AM756" i="20"/>
  <c r="H804" i="20"/>
  <c r="H810" i="20" s="1"/>
  <c r="G804" i="20"/>
  <c r="G810" i="20" s="1"/>
  <c r="W804" i="20"/>
  <c r="W810" i="20" s="1"/>
  <c r="AI801" i="20"/>
  <c r="J801" i="20"/>
  <c r="Z797" i="20"/>
  <c r="Y799" i="20"/>
  <c r="N816" i="20"/>
  <c r="O801" i="20"/>
  <c r="W797" i="20"/>
  <c r="F797" i="20"/>
  <c r="F801" i="20"/>
  <c r="AC797" i="20"/>
  <c r="M799" i="20"/>
  <c r="G801" i="20"/>
  <c r="D799" i="20"/>
  <c r="AD799" i="20"/>
  <c r="AD813" i="20" s="1"/>
  <c r="L799" i="20"/>
  <c r="AC799" i="20"/>
  <c r="Z99" i="20"/>
  <c r="Z757" i="20"/>
  <c r="Z770" i="20" s="1"/>
  <c r="R95" i="20"/>
  <c r="R753" i="20"/>
  <c r="Z96" i="20"/>
  <c r="Z754" i="20"/>
  <c r="AA97" i="20"/>
  <c r="AA755" i="20"/>
  <c r="X799" i="20"/>
  <c r="P99" i="20"/>
  <c r="S95" i="31" s="1"/>
  <c r="P757" i="20"/>
  <c r="P770" i="20" s="1"/>
  <c r="AA96" i="20"/>
  <c r="AA754" i="20"/>
  <c r="Z97" i="20"/>
  <c r="Z755" i="20"/>
  <c r="L98" i="20"/>
  <c r="L756" i="20"/>
  <c r="H98" i="20"/>
  <c r="H756" i="20"/>
  <c r="L96" i="20"/>
  <c r="L754" i="20"/>
  <c r="L95" i="20"/>
  <c r="L753" i="20"/>
  <c r="Y98" i="20"/>
  <c r="Y756" i="20"/>
  <c r="Z98" i="20"/>
  <c r="Z756" i="20"/>
  <c r="T97" i="20"/>
  <c r="T755" i="20"/>
  <c r="AE95" i="20"/>
  <c r="AE753" i="20"/>
  <c r="O97" i="20"/>
  <c r="O755" i="20"/>
  <c r="I95" i="20"/>
  <c r="I753" i="20"/>
  <c r="U98" i="20"/>
  <c r="U756" i="20"/>
  <c r="AK99" i="20"/>
  <c r="AK757" i="20"/>
  <c r="AK770" i="20" s="1"/>
  <c r="AK822" i="20" s="1"/>
  <c r="K804" i="20"/>
  <c r="K810" i="20" s="1"/>
  <c r="AJ801" i="20"/>
  <c r="AE804" i="20"/>
  <c r="AE810" i="20" s="1"/>
  <c r="X804" i="20"/>
  <c r="X810" i="20" s="1"/>
  <c r="AI802" i="20"/>
  <c r="J802" i="20"/>
  <c r="Z798" i="20"/>
  <c r="Y800" i="20"/>
  <c r="O802" i="20"/>
  <c r="W798" i="20"/>
  <c r="F798" i="20"/>
  <c r="F802" i="20"/>
  <c r="AC798" i="20"/>
  <c r="M800" i="20"/>
  <c r="G802" i="20"/>
  <c r="D800" i="20"/>
  <c r="AD800" i="20"/>
  <c r="L800" i="20"/>
  <c r="AC800" i="20"/>
  <c r="Q97" i="20"/>
  <c r="Q755" i="20"/>
  <c r="N95" i="20"/>
  <c r="N753" i="20"/>
  <c r="AK96" i="20"/>
  <c r="AK754" i="20"/>
  <c r="P98" i="20"/>
  <c r="P756" i="20"/>
  <c r="AD97" i="20"/>
  <c r="AD755" i="20"/>
  <c r="U97" i="20"/>
  <c r="U755" i="20"/>
  <c r="W99" i="20"/>
  <c r="Z95" i="31" s="1"/>
  <c r="W757" i="20"/>
  <c r="W770" i="20" s="1"/>
  <c r="Q98" i="20"/>
  <c r="Q756" i="20"/>
  <c r="K98" i="20"/>
  <c r="K756" i="20"/>
  <c r="R99" i="20"/>
  <c r="U95" i="31" s="1"/>
  <c r="U141" i="31" s="1"/>
  <c r="R757" i="20"/>
  <c r="R770" i="20" s="1"/>
  <c r="R96" i="20"/>
  <c r="R754" i="20"/>
  <c r="AC99" i="20"/>
  <c r="AF95" i="31" s="1"/>
  <c r="AF141" i="31" s="1"/>
  <c r="AC757" i="20"/>
  <c r="AC770" i="20" s="1"/>
  <c r="N96" i="20"/>
  <c r="N754" i="20"/>
  <c r="V98" i="20"/>
  <c r="V756" i="20"/>
  <c r="AF99" i="20"/>
  <c r="AI95" i="31" s="1"/>
  <c r="AF757" i="20"/>
  <c r="AF770" i="20" s="1"/>
  <c r="I99" i="20"/>
  <c r="L95" i="31" s="1"/>
  <c r="L141" i="31" s="1"/>
  <c r="I757" i="20"/>
  <c r="I770" i="20" s="1"/>
  <c r="I822" i="20" s="1"/>
  <c r="N98" i="20"/>
  <c r="N756" i="20"/>
  <c r="L99" i="20"/>
  <c r="O95" i="31" s="1"/>
  <c r="L757" i="20"/>
  <c r="L770" i="20" s="1"/>
  <c r="AL96" i="20"/>
  <c r="AL754" i="20"/>
  <c r="O804" i="20"/>
  <c r="O810" i="20" s="1"/>
  <c r="V804" i="20"/>
  <c r="V810" i="20" s="1"/>
  <c r="Q804" i="20"/>
  <c r="Q810" i="20" s="1"/>
  <c r="AJ803" i="20"/>
  <c r="AG799" i="20"/>
  <c r="N799" i="20"/>
  <c r="N808" i="20" s="1"/>
  <c r="J799" i="20"/>
  <c r="J808" i="20" s="1"/>
  <c r="L797" i="20"/>
  <c r="M801" i="20"/>
  <c r="AA801" i="20"/>
  <c r="T801" i="20"/>
  <c r="N801" i="20"/>
  <c r="Q799" i="20"/>
  <c r="AA797" i="20"/>
  <c r="P797" i="20"/>
  <c r="P799" i="20"/>
  <c r="U801" i="20"/>
  <c r="I797" i="20"/>
  <c r="I813" i="20" s="1"/>
  <c r="G814" i="20"/>
  <c r="H130" i="20"/>
  <c r="H788" i="20" s="1"/>
  <c r="H798" i="20" s="1"/>
  <c r="H787" i="20"/>
  <c r="H797" i="20" s="1"/>
  <c r="S813" i="20"/>
  <c r="AG146" i="20" a="1"/>
  <c r="AG146" i="20" s="1"/>
  <c r="AY146" i="20" a="1"/>
  <c r="AY146" i="20" s="1"/>
  <c r="BJ146" i="20" a="1"/>
  <c r="BJ146" i="20" s="1"/>
  <c r="BF146" i="20" a="1"/>
  <c r="BF146" i="20" s="1"/>
  <c r="CG146" i="20" a="1"/>
  <c r="CG146" i="20" s="1"/>
  <c r="BS146" i="20" a="1"/>
  <c r="BS146" i="20" s="1"/>
  <c r="AT146" i="20" a="1"/>
  <c r="AT146" i="20" s="1"/>
  <c r="CJ146" i="20" a="1"/>
  <c r="CJ146" i="20" s="1"/>
  <c r="AW146" i="20" a="1"/>
  <c r="AW146" i="20" s="1"/>
  <c r="CB146" i="20" a="1"/>
  <c r="CB146" i="20" s="1"/>
  <c r="AX146" i="20" a="1"/>
  <c r="AX146" i="20" s="1"/>
  <c r="BI146" i="20" a="1"/>
  <c r="BI146" i="20" s="1"/>
  <c r="BG146" i="20" a="1"/>
  <c r="BG146" i="20" s="1"/>
  <c r="AP146" i="20" a="1"/>
  <c r="AP146" i="20" s="1"/>
  <c r="AJ146" i="20" a="1"/>
  <c r="AJ146" i="20" s="1"/>
  <c r="BL146" i="20" a="1"/>
  <c r="BL146" i="20" s="1"/>
  <c r="BT146" i="20" a="1"/>
  <c r="BT146" i="20" s="1"/>
  <c r="AI146" i="20" a="1"/>
  <c r="AI146" i="20" s="1"/>
  <c r="BM146" i="20" a="1"/>
  <c r="BM146" i="20" s="1"/>
  <c r="BP146" i="20" a="1"/>
  <c r="BP146" i="20" s="1"/>
  <c r="BW146" i="20" a="1"/>
  <c r="BW146" i="20" s="1"/>
  <c r="CD146" i="20" a="1"/>
  <c r="CD146" i="20" s="1"/>
  <c r="AI136" i="20"/>
  <c r="AI794" i="20" s="1"/>
  <c r="AI804" i="20" s="1"/>
  <c r="BE146" i="20" a="1"/>
  <c r="BE146" i="20" s="1"/>
  <c r="BO146" i="20" a="1"/>
  <c r="BO146" i="20" s="1"/>
  <c r="CH146" i="20" a="1"/>
  <c r="CH146" i="20" s="1"/>
  <c r="CM146" i="20" a="1"/>
  <c r="CM146" i="20" s="1"/>
  <c r="BV146" i="20" a="1"/>
  <c r="BV146" i="20" s="1"/>
  <c r="AS146" i="20" a="1"/>
  <c r="AS146" i="20" s="1"/>
  <c r="CN146" i="20" a="1"/>
  <c r="CN146" i="20" s="1"/>
  <c r="AZ146" i="20" a="1"/>
  <c r="AZ146" i="20" s="1"/>
  <c r="BZ146" i="20" a="1"/>
  <c r="BZ146" i="20" s="1"/>
  <c r="AL146" i="20" a="1"/>
  <c r="AL146" i="20" s="1"/>
  <c r="BA146" i="20" a="1"/>
  <c r="BA146" i="20" s="1"/>
  <c r="AR146" i="20" a="1"/>
  <c r="AR146" i="20" s="1"/>
  <c r="CL146" i="20" a="1"/>
  <c r="CL146" i="20" s="1"/>
  <c r="CC146" i="20" a="1"/>
  <c r="CC146" i="20" s="1"/>
  <c r="BD146" i="20" a="1"/>
  <c r="BD146" i="20" s="1"/>
  <c r="CA146" i="20" a="1"/>
  <c r="CA146" i="20" s="1"/>
  <c r="BY146" i="20" a="1"/>
  <c r="BY146" i="20" s="1"/>
  <c r="BK146" i="20" a="1"/>
  <c r="BK146" i="20" s="1"/>
  <c r="AJ136" i="20"/>
  <c r="AJ794" i="20" s="1"/>
  <c r="AJ804" i="20" s="1"/>
  <c r="BR146" i="20" a="1"/>
  <c r="BR146" i="20" s="1"/>
  <c r="AN146" i="20" a="1"/>
  <c r="AN146" i="20" s="1"/>
  <c r="BC146" i="20" a="1"/>
  <c r="BC146" i="20" s="1"/>
  <c r="BP308" i="20" a="1"/>
  <c r="BP308" i="20" s="1"/>
  <c r="BP323" i="20" s="1"/>
  <c r="BU451" i="20" a="1"/>
  <c r="BU451" i="20" s="1"/>
  <c r="BU461" i="20" s="1"/>
  <c r="BS311" i="20" a="1"/>
  <c r="BS311" i="20" s="1"/>
  <c r="BS323" i="20" s="1"/>
  <c r="BX454" i="20" a="1"/>
  <c r="BX454" i="20" s="1"/>
  <c r="BX461" i="20" s="1"/>
  <c r="CK146" i="20" a="1"/>
  <c r="CK146" i="20" s="1"/>
  <c r="BX146" i="20" a="1"/>
  <c r="BX146" i="20" s="1"/>
  <c r="AH146" i="20" a="1"/>
  <c r="AH146" i="20" s="1"/>
  <c r="BB146" i="20" a="1"/>
  <c r="BB146" i="20" s="1"/>
  <c r="AM146" i="20" a="1"/>
  <c r="AM146" i="20" s="1"/>
  <c r="CO146" i="20" a="1"/>
  <c r="CO146" i="20" s="1"/>
  <c r="AV146" i="20" a="1"/>
  <c r="AV146" i="20" s="1"/>
  <c r="CE146" i="20" a="1"/>
  <c r="CE146" i="20" s="1"/>
  <c r="BQ146" i="20" a="1"/>
  <c r="BQ146" i="20" s="1"/>
  <c r="AU146" i="20" a="1"/>
  <c r="AU146" i="20" s="1"/>
  <c r="AO146" i="20" a="1"/>
  <c r="AO146" i="20" s="1"/>
  <c r="BH146" i="20" a="1"/>
  <c r="BH146" i="20" s="1"/>
  <c r="AJ134" i="20"/>
  <c r="AJ792" i="20" s="1"/>
  <c r="AJ802" i="20" s="1"/>
  <c r="AH136" i="20"/>
  <c r="AH794" i="20" s="1"/>
  <c r="AH804" i="20" s="1"/>
  <c r="D102" i="20"/>
  <c r="D129" i="20" s="1"/>
  <c r="AG136" i="20"/>
  <c r="AG794" i="20" s="1"/>
  <c r="AG804" i="20" s="1"/>
  <c r="AJ132" i="20"/>
  <c r="AJ790" i="20" s="1"/>
  <c r="AJ800" i="20" s="1"/>
  <c r="AJ808" i="20" s="1"/>
  <c r="BU146" i="20" a="1"/>
  <c r="BU146" i="20" s="1"/>
  <c r="CF146" i="20" a="1"/>
  <c r="CF146" i="20" s="1"/>
  <c r="AK146" i="20" a="1"/>
  <c r="AK146" i="20" s="1"/>
  <c r="BN146" i="20" a="1"/>
  <c r="BN146" i="20" s="1"/>
  <c r="AQ146" i="20" a="1"/>
  <c r="AQ146" i="20" s="1"/>
  <c r="CI146" i="20" a="1"/>
  <c r="CI146" i="20" s="1"/>
  <c r="AF147" i="20" a="1"/>
  <c r="AF147" i="20" s="1"/>
  <c r="K80" i="20"/>
  <c r="Z79" i="20"/>
  <c r="AD81" i="20"/>
  <c r="R95" i="31"/>
  <c r="O82" i="20"/>
  <c r="AJ80" i="20"/>
  <c r="O80" i="20"/>
  <c r="AD80" i="20"/>
  <c r="Q81" i="20"/>
  <c r="R82" i="20"/>
  <c r="AE79" i="20"/>
  <c r="AC81" i="20"/>
  <c r="N82" i="20"/>
  <c r="AI79" i="20"/>
  <c r="Q95" i="31"/>
  <c r="Q141" i="31" s="1"/>
  <c r="X78" i="20"/>
  <c r="AE82" i="20"/>
  <c r="X82" i="20"/>
  <c r="AA95" i="31"/>
  <c r="J82" i="20"/>
  <c r="Q82" i="20"/>
  <c r="N78" i="20"/>
  <c r="AB79" i="20"/>
  <c r="AH80" i="20"/>
  <c r="E82" i="20"/>
  <c r="AA82" i="20"/>
  <c r="M82" i="20"/>
  <c r="AH82" i="20"/>
  <c r="AA79" i="20"/>
  <c r="Z80" i="20"/>
  <c r="L79" i="20"/>
  <c r="Y81" i="20"/>
  <c r="T80" i="20"/>
  <c r="I78" i="20"/>
  <c r="D81" i="20"/>
  <c r="D98" i="20" s="1"/>
  <c r="P81" i="20"/>
  <c r="W82" i="20"/>
  <c r="K81" i="20"/>
  <c r="R79" i="20"/>
  <c r="N79" i="20"/>
  <c r="V81" i="20"/>
  <c r="AF82" i="20"/>
  <c r="Q80" i="20"/>
  <c r="AB80" i="20"/>
  <c r="Z82" i="20"/>
  <c r="E79" i="20"/>
  <c r="Q78" i="20"/>
  <c r="F81" i="20"/>
  <c r="D82" i="20"/>
  <c r="V80" i="20"/>
  <c r="AI81" i="20"/>
  <c r="D79" i="20"/>
  <c r="D96" i="20" s="1"/>
  <c r="O81" i="20"/>
  <c r="AC78" i="20"/>
  <c r="R78" i="20"/>
  <c r="I81" i="20"/>
  <c r="U79" i="20"/>
  <c r="M81" i="20"/>
  <c r="O79" i="20"/>
  <c r="AI82" i="20"/>
  <c r="T81" i="20"/>
  <c r="Y78" i="20"/>
  <c r="AC79" i="20"/>
  <c r="AG95" i="31"/>
  <c r="AG141" i="31" s="1"/>
  <c r="W79" i="20"/>
  <c r="K95" i="31"/>
  <c r="E78" i="20"/>
  <c r="AG79" i="20"/>
  <c r="W81" i="20"/>
  <c r="T78" i="20"/>
  <c r="AF79" i="20"/>
  <c r="Y80" i="20"/>
  <c r="W78" i="20"/>
  <c r="AE80" i="20"/>
  <c r="K82" i="20"/>
  <c r="P79" i="20"/>
  <c r="X81" i="20"/>
  <c r="V82" i="20"/>
  <c r="E81" i="20"/>
  <c r="M78" i="20"/>
  <c r="S78" i="20"/>
  <c r="S81" i="20"/>
  <c r="F78" i="20"/>
  <c r="AE81" i="20"/>
  <c r="AH81" i="20"/>
  <c r="Z78" i="20"/>
  <c r="E80" i="20"/>
  <c r="Q79" i="20"/>
  <c r="T79" i="20"/>
  <c r="V78" i="20"/>
  <c r="AA78" i="20"/>
  <c r="AH79" i="20"/>
  <c r="Y79" i="20"/>
  <c r="AF78" i="20"/>
  <c r="T82" i="20"/>
  <c r="W80" i="20"/>
  <c r="U82" i="20"/>
  <c r="J80" i="20"/>
  <c r="M80" i="20"/>
  <c r="P80" i="20"/>
  <c r="F79" i="20"/>
  <c r="L82" i="20"/>
  <c r="L78" i="20"/>
  <c r="S79" i="20"/>
  <c r="U81" i="20"/>
  <c r="U80" i="20"/>
  <c r="AC82" i="20"/>
  <c r="Z81" i="20"/>
  <c r="H78" i="20"/>
  <c r="AE78" i="20"/>
  <c r="P82" i="20"/>
  <c r="I82" i="20"/>
  <c r="X79" i="20"/>
  <c r="AG78" i="20"/>
  <c r="H80" i="20"/>
  <c r="J79" i="20"/>
  <c r="J78" i="20"/>
  <c r="G78" i="20"/>
  <c r="H79" i="20"/>
  <c r="G82" i="20"/>
  <c r="D80" i="20"/>
  <c r="D97" i="20" s="1"/>
  <c r="K79" i="20"/>
  <c r="AJ79" i="20"/>
  <c r="M79" i="20"/>
  <c r="J81" i="20"/>
  <c r="I80" i="20"/>
  <c r="O78" i="20"/>
  <c r="AB82" i="20"/>
  <c r="G80" i="20"/>
  <c r="AG80" i="20"/>
  <c r="AG81" i="20"/>
  <c r="AD82" i="20"/>
  <c r="F82" i="20"/>
  <c r="AJ81" i="20"/>
  <c r="G81" i="20"/>
  <c r="H82" i="20"/>
  <c r="R80" i="20"/>
  <c r="AF80" i="20"/>
  <c r="X80" i="20"/>
  <c r="AG82" i="20"/>
  <c r="AI80" i="20"/>
  <c r="AA80" i="20"/>
  <c r="Y82" i="20"/>
  <c r="AC80" i="20"/>
  <c r="L80" i="20"/>
  <c r="F80" i="20"/>
  <c r="AJ82" i="20"/>
  <c r="AJ92" i="20" s="1"/>
  <c r="AJ99" i="20" s="1"/>
  <c r="AI78" i="20"/>
  <c r="AH78" i="20"/>
  <c r="AF81" i="20"/>
  <c r="AC95" i="31"/>
  <c r="G79" i="20"/>
  <c r="AJ78" i="20"/>
  <c r="S82" i="20"/>
  <c r="U78" i="20"/>
  <c r="S80" i="20"/>
  <c r="AB81" i="20"/>
  <c r="N80" i="20"/>
  <c r="I79" i="20"/>
  <c r="D234" i="20"/>
  <c r="D778" i="20" s="1"/>
  <c r="D233" i="20"/>
  <c r="D777" i="20" s="1"/>
  <c r="P78" i="20"/>
  <c r="CD251" i="20" a="1"/>
  <c r="CD251" i="20" s="1"/>
  <c r="CD270" i="20" s="1"/>
  <c r="BW251" i="20" a="1"/>
  <c r="BW251" i="20" s="1"/>
  <c r="BW270" i="20" s="1"/>
  <c r="AZ251" i="20" a="1"/>
  <c r="AZ251" i="20" s="1"/>
  <c r="AZ270" i="20" s="1"/>
  <c r="BK251" i="20" a="1"/>
  <c r="BK251" i="20" s="1"/>
  <c r="BK270" i="20" s="1"/>
  <c r="CB251" i="20" a="1"/>
  <c r="CB251" i="20" s="1"/>
  <c r="CB270" i="20" s="1"/>
  <c r="CE251" i="20" a="1"/>
  <c r="CE251" i="20" s="1"/>
  <c r="CE270" i="20" s="1"/>
  <c r="BQ251" i="20" a="1"/>
  <c r="BQ251" i="20" s="1"/>
  <c r="BQ270" i="20" s="1"/>
  <c r="CA251" i="20" a="1"/>
  <c r="CA251" i="20" s="1"/>
  <c r="CA270" i="20" s="1"/>
  <c r="CL251" i="20" a="1"/>
  <c r="CL251" i="20" s="1"/>
  <c r="CL270" i="20" s="1"/>
  <c r="AT251" i="20" a="1"/>
  <c r="AT251" i="20" s="1"/>
  <c r="AT270" i="20" s="1"/>
  <c r="BV251" i="20" a="1"/>
  <c r="BV251" i="20" s="1"/>
  <c r="BV270" i="20" s="1"/>
  <c r="AU251" i="20" a="1"/>
  <c r="AU251" i="20" s="1"/>
  <c r="AU270" i="20" s="1"/>
  <c r="BR251" i="20" a="1"/>
  <c r="BR251" i="20" s="1"/>
  <c r="BR270" i="20" s="1"/>
  <c r="AG251" i="20" a="1"/>
  <c r="AG251" i="20" s="1"/>
  <c r="AG270" i="20" s="1"/>
  <c r="CG251" i="20" a="1"/>
  <c r="CG251" i="20" s="1"/>
  <c r="CG270" i="20" s="1"/>
  <c r="BJ251" i="20" a="1"/>
  <c r="BJ251" i="20" s="1"/>
  <c r="BJ270" i="20" s="1"/>
  <c r="CC251" i="20" a="1"/>
  <c r="CC251" i="20" s="1"/>
  <c r="CC270" i="20" s="1"/>
  <c r="BC251" i="20" a="1"/>
  <c r="BC251" i="20" s="1"/>
  <c r="BC270" i="20" s="1"/>
  <c r="AN251" i="20" a="1"/>
  <c r="AN251" i="20" s="1"/>
  <c r="AN270" i="20" s="1"/>
  <c r="CK251" i="20" a="1"/>
  <c r="CK251" i="20" s="1"/>
  <c r="CK270" i="20" s="1"/>
  <c r="BH251" i="20" a="1"/>
  <c r="BH251" i="20" s="1"/>
  <c r="BH270" i="20" s="1"/>
  <c r="AM251" i="20" a="1"/>
  <c r="AM251" i="20" s="1"/>
  <c r="AM270" i="20" s="1"/>
  <c r="AW251" i="20" a="1"/>
  <c r="AW251" i="20" s="1"/>
  <c r="AW270" i="20" s="1"/>
  <c r="AL251" i="20" a="1"/>
  <c r="AL251" i="20" s="1"/>
  <c r="AL270" i="20" s="1"/>
  <c r="BN251" i="20" a="1"/>
  <c r="BN251" i="20" s="1"/>
  <c r="BN270" i="20" s="1"/>
  <c r="AK251" i="20" a="1"/>
  <c r="AK251" i="20" s="1"/>
  <c r="AK270" i="20" s="1"/>
  <c r="BO251" i="20" a="1"/>
  <c r="BO251" i="20" s="1"/>
  <c r="BO270" i="20" s="1"/>
  <c r="BP251" i="20" a="1"/>
  <c r="BP251" i="20" s="1"/>
  <c r="BP270" i="20" s="1"/>
  <c r="BF251" i="20" a="1"/>
  <c r="BF251" i="20" s="1"/>
  <c r="BF270" i="20" s="1"/>
  <c r="CH251" i="20" a="1"/>
  <c r="CH251" i="20" s="1"/>
  <c r="CH270" i="20" s="1"/>
  <c r="AS251" i="20" a="1"/>
  <c r="AS251" i="20" s="1"/>
  <c r="AS270" i="20" s="1"/>
  <c r="AR251" i="20" a="1"/>
  <c r="AR251" i="20" s="1"/>
  <c r="AR270" i="20" s="1"/>
  <c r="BY251" i="20" a="1"/>
  <c r="BY251" i="20" s="1"/>
  <c r="BY270" i="20" s="1"/>
  <c r="BT251" i="20" a="1"/>
  <c r="BT251" i="20" s="1"/>
  <c r="BT270" i="20" s="1"/>
  <c r="CI251" i="20" a="1"/>
  <c r="CI251" i="20" s="1"/>
  <c r="CI270" i="20" s="1"/>
  <c r="AJ251" i="20" a="1"/>
  <c r="AJ251" i="20" s="1"/>
  <c r="AJ270" i="20" s="1"/>
  <c r="AO251" i="20" a="1"/>
  <c r="AO251" i="20" s="1"/>
  <c r="AO270" i="20" s="1"/>
  <c r="BM251" i="20" a="1"/>
  <c r="BM251" i="20" s="1"/>
  <c r="BM270" i="20" s="1"/>
  <c r="AV251" i="20" a="1"/>
  <c r="AV251" i="20" s="1"/>
  <c r="AV270" i="20" s="1"/>
  <c r="BE251" i="20" a="1"/>
  <c r="BE251" i="20" s="1"/>
  <c r="BE270" i="20" s="1"/>
  <c r="CO251" i="20" a="1"/>
  <c r="CO251" i="20" s="1"/>
  <c r="CO270" i="20" s="1"/>
  <c r="CM251" i="20" a="1"/>
  <c r="CM251" i="20" s="1"/>
  <c r="CM270" i="20" s="1"/>
  <c r="BZ251" i="20" a="1"/>
  <c r="BZ251" i="20" s="1"/>
  <c r="BZ270" i="20" s="1"/>
  <c r="AF251" i="20" a="1"/>
  <c r="AF251" i="20" s="1"/>
  <c r="AF270" i="20" s="1"/>
  <c r="AI251" i="20" a="1"/>
  <c r="AI251" i="20" s="1"/>
  <c r="AI270" i="20" s="1"/>
  <c r="AX251" i="20" a="1"/>
  <c r="AX251" i="20" s="1"/>
  <c r="AX270" i="20" s="1"/>
  <c r="BU251" i="20" a="1"/>
  <c r="BU251" i="20" s="1"/>
  <c r="BU270" i="20" s="1"/>
  <c r="CF251" i="20" a="1"/>
  <c r="CF251" i="20" s="1"/>
  <c r="CF270" i="20" s="1"/>
  <c r="CN251" i="20" a="1"/>
  <c r="CN251" i="20" s="1"/>
  <c r="CN270" i="20" s="1"/>
  <c r="AH251" i="20" a="1"/>
  <c r="AH251" i="20" s="1"/>
  <c r="AH270" i="20" s="1"/>
  <c r="AY251" i="20" a="1"/>
  <c r="AY251" i="20" s="1"/>
  <c r="AY270" i="20" s="1"/>
  <c r="BS251" i="20" a="1"/>
  <c r="BS251" i="20" s="1"/>
  <c r="BS270" i="20" s="1"/>
  <c r="BB251" i="20" a="1"/>
  <c r="BB251" i="20" s="1"/>
  <c r="BB270" i="20" s="1"/>
  <c r="BG251" i="20" a="1"/>
  <c r="BG251" i="20" s="1"/>
  <c r="BG270" i="20" s="1"/>
  <c r="CJ251" i="20" a="1"/>
  <c r="CJ251" i="20" s="1"/>
  <c r="CJ270" i="20" s="1"/>
  <c r="BA251" i="20" a="1"/>
  <c r="BA251" i="20" s="1"/>
  <c r="BA270" i="20" s="1"/>
  <c r="BL251" i="20" a="1"/>
  <c r="BL251" i="20" s="1"/>
  <c r="BL270" i="20" s="1"/>
  <c r="BI251" i="20" a="1"/>
  <c r="BI251" i="20" s="1"/>
  <c r="BI270" i="20" s="1"/>
  <c r="BD251" i="20" a="1"/>
  <c r="BD251" i="20" s="1"/>
  <c r="BD270" i="20" s="1"/>
  <c r="AQ251" i="20" a="1"/>
  <c r="AQ251" i="20" s="1"/>
  <c r="AQ270" i="20" s="1"/>
  <c r="BX251" i="20" a="1"/>
  <c r="BX251" i="20" s="1"/>
  <c r="BX270" i="20" s="1"/>
  <c r="AP251" i="20" a="1"/>
  <c r="AP251" i="20" s="1"/>
  <c r="AP270" i="20" s="1"/>
  <c r="BH248" i="20" a="1"/>
  <c r="BH248" i="20" s="1"/>
  <c r="BH267" i="20" s="1"/>
  <c r="AK248" i="20" a="1"/>
  <c r="AK248" i="20" s="1"/>
  <c r="AK267" i="20" s="1"/>
  <c r="AM257" i="20" a="1"/>
  <c r="AM257" i="20" s="1"/>
  <c r="AM276" i="20" s="1"/>
  <c r="BA257" i="20" a="1"/>
  <c r="BA257" i="20" s="1"/>
  <c r="BA276" i="20" s="1"/>
  <c r="BF257" i="20" a="1"/>
  <c r="BF257" i="20" s="1"/>
  <c r="BF276" i="20" s="1"/>
  <c r="BF248" i="20" a="1"/>
  <c r="BF248" i="20" s="1"/>
  <c r="BF267" i="20" s="1"/>
  <c r="CA248" i="20" a="1"/>
  <c r="CA248" i="20" s="1"/>
  <c r="CA267" i="20" s="1"/>
  <c r="CF257" i="20" a="1"/>
  <c r="CF257" i="20" s="1"/>
  <c r="CF276" i="20" s="1"/>
  <c r="BI248" i="20" a="1"/>
  <c r="BI248" i="20" s="1"/>
  <c r="BI267" i="20" s="1"/>
  <c r="CC248" i="20" a="1"/>
  <c r="CC248" i="20" s="1"/>
  <c r="CC267" i="20" s="1"/>
  <c r="AN257" i="20" a="1"/>
  <c r="AN257" i="20" s="1"/>
  <c r="AN276" i="20" s="1"/>
  <c r="CM248" i="20" a="1"/>
  <c r="CM248" i="20" s="1"/>
  <c r="CM267" i="20" s="1"/>
  <c r="CG248" i="20" a="1"/>
  <c r="CG248" i="20" s="1"/>
  <c r="CG267" i="20" s="1"/>
  <c r="CM257" i="20" a="1"/>
  <c r="CM257" i="20" s="1"/>
  <c r="CM276" i="20" s="1"/>
  <c r="AH257" i="20" a="1"/>
  <c r="AH257" i="20" s="1"/>
  <c r="AH276" i="20" s="1"/>
  <c r="CL257" i="20" a="1"/>
  <c r="CL257" i="20" s="1"/>
  <c r="CL276" i="20" s="1"/>
  <c r="BS257" i="20" a="1"/>
  <c r="BS257" i="20" s="1"/>
  <c r="BS276" i="20" s="1"/>
  <c r="BI257" i="20" a="1"/>
  <c r="BI257" i="20" s="1"/>
  <c r="BI276" i="20" s="1"/>
  <c r="BP248" i="20" a="1"/>
  <c r="BP248" i="20" s="1"/>
  <c r="BP267" i="20" s="1"/>
  <c r="BX248" i="20" a="1"/>
  <c r="BX248" i="20" s="1"/>
  <c r="BX267" i="20" s="1"/>
  <c r="AG248" i="20" a="1"/>
  <c r="AG248" i="20" s="1"/>
  <c r="AG267" i="20" s="1"/>
  <c r="BZ248" i="20" a="1"/>
  <c r="BZ248" i="20" s="1"/>
  <c r="BZ267" i="20" s="1"/>
  <c r="C647" i="20" a="1"/>
  <c r="AI257" i="20" a="1"/>
  <c r="AI257" i="20" s="1"/>
  <c r="AI276" i="20" s="1"/>
  <c r="AV248" i="20" a="1"/>
  <c r="AV248" i="20" s="1"/>
  <c r="AV267" i="20" s="1"/>
  <c r="CE257" i="20" a="1"/>
  <c r="CE257" i="20" s="1"/>
  <c r="CE276" i="20" s="1"/>
  <c r="BN248" i="20" a="1"/>
  <c r="BN248" i="20" s="1"/>
  <c r="BN267" i="20" s="1"/>
  <c r="CI257" i="20" a="1"/>
  <c r="CI257" i="20" s="1"/>
  <c r="CI276" i="20" s="1"/>
  <c r="AU248" i="20" a="1"/>
  <c r="AU248" i="20" s="1"/>
  <c r="AU267" i="20" s="1"/>
  <c r="BO248" i="20" a="1"/>
  <c r="BO248" i="20" s="1"/>
  <c r="BO267" i="20" s="1"/>
  <c r="CF248" i="20" a="1"/>
  <c r="CF248" i="20" s="1"/>
  <c r="CF267" i="20" s="1"/>
  <c r="AP257" i="20" a="1"/>
  <c r="AP257" i="20" s="1"/>
  <c r="AP276" i="20" s="1"/>
  <c r="BP257" i="20" a="1"/>
  <c r="BP257" i="20" s="1"/>
  <c r="BP276" i="20" s="1"/>
  <c r="AM248" i="20" a="1"/>
  <c r="AM248" i="20" s="1"/>
  <c r="AM267" i="20" s="1"/>
  <c r="BT248" i="20" a="1"/>
  <c r="BT248" i="20" s="1"/>
  <c r="BT267" i="20" s="1"/>
  <c r="CN257" i="20" a="1"/>
  <c r="CN257" i="20" s="1"/>
  <c r="CN276" i="20" s="1"/>
  <c r="AX257" i="20" a="1"/>
  <c r="AX257" i="20" s="1"/>
  <c r="AX276" i="20" s="1"/>
  <c r="BK257" i="20" a="1"/>
  <c r="BK257" i="20" s="1"/>
  <c r="BK276" i="20" s="1"/>
  <c r="BW248" i="20" a="1"/>
  <c r="BW248" i="20" s="1"/>
  <c r="BW267" i="20" s="1"/>
  <c r="CN248" i="20" a="1"/>
  <c r="CN248" i="20" s="1"/>
  <c r="CN267" i="20" s="1"/>
  <c r="CK248" i="20" a="1"/>
  <c r="CK248" i="20" s="1"/>
  <c r="CK267" i="20" s="1"/>
  <c r="CH257" i="20" a="1"/>
  <c r="CH257" i="20" s="1"/>
  <c r="CH276" i="20" s="1"/>
  <c r="CJ248" i="20" a="1"/>
  <c r="CJ248" i="20" s="1"/>
  <c r="CJ267" i="20" s="1"/>
  <c r="BU248" i="20" a="1"/>
  <c r="BU248" i="20" s="1"/>
  <c r="BU267" i="20" s="1"/>
  <c r="AR257" i="20" a="1"/>
  <c r="AR257" i="20" s="1"/>
  <c r="AR276" i="20" s="1"/>
  <c r="BT257" i="20" a="1"/>
  <c r="BT257" i="20" s="1"/>
  <c r="BT276" i="20" s="1"/>
  <c r="BS248" i="20" a="1"/>
  <c r="BS248" i="20" s="1"/>
  <c r="BS267" i="20" s="1"/>
  <c r="CB257" i="20" a="1"/>
  <c r="CB257" i="20" s="1"/>
  <c r="CB276" i="20" s="1"/>
  <c r="BJ248" i="20" a="1"/>
  <c r="BJ248" i="20" s="1"/>
  <c r="BJ267" i="20" s="1"/>
  <c r="AY248" i="20" a="1"/>
  <c r="AY248" i="20" s="1"/>
  <c r="AY267" i="20" s="1"/>
  <c r="AH248" i="20" a="1"/>
  <c r="AH248" i="20" s="1"/>
  <c r="AH267" i="20" s="1"/>
  <c r="AF248" i="20" a="1"/>
  <c r="AF248" i="20" s="1"/>
  <c r="AF267" i="20" s="1"/>
  <c r="BJ257" i="20" a="1"/>
  <c r="BJ257" i="20" s="1"/>
  <c r="BJ276" i="20" s="1"/>
  <c r="CJ257" i="20" a="1"/>
  <c r="CJ257" i="20" s="1"/>
  <c r="CJ276" i="20" s="1"/>
  <c r="BW257" i="20" a="1"/>
  <c r="BW257" i="20" s="1"/>
  <c r="BW276" i="20" s="1"/>
  <c r="CA257" i="20" a="1"/>
  <c r="CA257" i="20" s="1"/>
  <c r="CA276" i="20" s="1"/>
  <c r="BH257" i="20" a="1"/>
  <c r="BH257" i="20" s="1"/>
  <c r="BH276" i="20" s="1"/>
  <c r="AU257" i="20" a="1"/>
  <c r="AU257" i="20" s="1"/>
  <c r="AU276" i="20" s="1"/>
  <c r="AI248" i="20" a="1"/>
  <c r="AI248" i="20" s="1"/>
  <c r="AI267" i="20" s="1"/>
  <c r="CO248" i="20" a="1"/>
  <c r="CO248" i="20" s="1"/>
  <c r="CO267" i="20" s="1"/>
  <c r="AP248" i="20" a="1"/>
  <c r="AP248" i="20" s="1"/>
  <c r="AP267" i="20" s="1"/>
  <c r="AX248" i="20" a="1"/>
  <c r="AX248" i="20" s="1"/>
  <c r="AX267" i="20" s="1"/>
  <c r="AK257" i="20" a="1"/>
  <c r="AK257" i="20" s="1"/>
  <c r="AK276" i="20" s="1"/>
  <c r="BB257" i="20" a="1"/>
  <c r="BB257" i="20" s="1"/>
  <c r="BB276" i="20" s="1"/>
  <c r="AL248" i="20" a="1"/>
  <c r="AL248" i="20" s="1"/>
  <c r="AL267" i="20" s="1"/>
  <c r="BO257" i="20" a="1"/>
  <c r="BO257" i="20" s="1"/>
  <c r="BO276" i="20" s="1"/>
  <c r="AV257" i="20" a="1"/>
  <c r="AV257" i="20" s="1"/>
  <c r="AV276" i="20" s="1"/>
  <c r="BG248" i="20" a="1"/>
  <c r="BG248" i="20" s="1"/>
  <c r="BG267" i="20" s="1"/>
  <c r="BD248" i="20" a="1"/>
  <c r="BD248" i="20" s="1"/>
  <c r="BD267" i="20" s="1"/>
  <c r="BY248" i="20" a="1"/>
  <c r="BY248" i="20" s="1"/>
  <c r="BY267" i="20" s="1"/>
  <c r="BQ248" i="20" a="1"/>
  <c r="BQ248" i="20" s="1"/>
  <c r="BQ267" i="20" s="1"/>
  <c r="BY257" i="20" a="1"/>
  <c r="BY257" i="20" s="1"/>
  <c r="BY276" i="20" s="1"/>
  <c r="CC257" i="20" a="1"/>
  <c r="CC257" i="20" s="1"/>
  <c r="CC276" i="20" s="1"/>
  <c r="AZ248" i="20" a="1"/>
  <c r="AZ248" i="20" s="1"/>
  <c r="AZ267" i="20" s="1"/>
  <c r="BE248" i="20" a="1"/>
  <c r="BE248" i="20" s="1"/>
  <c r="BE267" i="20" s="1"/>
  <c r="AY257" i="20" a="1"/>
  <c r="AY257" i="20" s="1"/>
  <c r="AY276" i="20" s="1"/>
  <c r="AG257" i="20" a="1"/>
  <c r="AG257" i="20" s="1"/>
  <c r="AG276" i="20" s="1"/>
  <c r="CH248" i="20" a="1"/>
  <c r="CH248" i="20" s="1"/>
  <c r="CH267" i="20" s="1"/>
  <c r="BC248" i="20" a="1"/>
  <c r="BC248" i="20" s="1"/>
  <c r="BC267" i="20" s="1"/>
  <c r="AQ248" i="20" a="1"/>
  <c r="AQ248" i="20" s="1"/>
  <c r="AQ267" i="20" s="1"/>
  <c r="BC257" i="20" a="1"/>
  <c r="BC257" i="20" s="1"/>
  <c r="BC276" i="20" s="1"/>
  <c r="BG257" i="20" a="1"/>
  <c r="BG257" i="20" s="1"/>
  <c r="BG276" i="20" s="1"/>
  <c r="BA248" i="20" a="1"/>
  <c r="BA248" i="20" s="1"/>
  <c r="BA267" i="20" s="1"/>
  <c r="AO257" i="20" a="1"/>
  <c r="AO257" i="20" s="1"/>
  <c r="AO276" i="20" s="1"/>
  <c r="CE248" i="20" a="1"/>
  <c r="CE248" i="20" s="1"/>
  <c r="CE267" i="20" s="1"/>
  <c r="BN257" i="20" a="1"/>
  <c r="BN257" i="20" s="1"/>
  <c r="BN276" i="20" s="1"/>
  <c r="CB248" i="20" a="1"/>
  <c r="CB248" i="20" s="1"/>
  <c r="CB267" i="20" s="1"/>
  <c r="AN248" i="20" a="1"/>
  <c r="AN248" i="20" s="1"/>
  <c r="AN267" i="20" s="1"/>
  <c r="CD248" i="20" a="1"/>
  <c r="CD248" i="20" s="1"/>
  <c r="CD267" i="20" s="1"/>
  <c r="CK257" i="20" a="1"/>
  <c r="CK257" i="20" s="1"/>
  <c r="CK276" i="20" s="1"/>
  <c r="BR257" i="20" a="1"/>
  <c r="BR257" i="20" s="1"/>
  <c r="BR276" i="20" s="1"/>
  <c r="CG257" i="20" a="1"/>
  <c r="CG257" i="20" s="1"/>
  <c r="CG276" i="20" s="1"/>
  <c r="BM257" i="20" a="1"/>
  <c r="BM257" i="20" s="1"/>
  <c r="BM276" i="20" s="1"/>
  <c r="BV257" i="20" a="1"/>
  <c r="BV257" i="20" s="1"/>
  <c r="BV276" i="20" s="1"/>
  <c r="BU257" i="20" a="1"/>
  <c r="BU257" i="20" s="1"/>
  <c r="BU276" i="20" s="1"/>
  <c r="AF257" i="20" a="1"/>
  <c r="AF257" i="20" s="1"/>
  <c r="AF276" i="20" s="1"/>
  <c r="CL248" i="20" a="1"/>
  <c r="CL248" i="20" s="1"/>
  <c r="CL267" i="20" s="1"/>
  <c r="BR248" i="20" a="1"/>
  <c r="BR248" i="20" s="1"/>
  <c r="BR267" i="20" s="1"/>
  <c r="BK248" i="20" a="1"/>
  <c r="BK248" i="20" s="1"/>
  <c r="BK267" i="20" s="1"/>
  <c r="AL257" i="20" a="1"/>
  <c r="AL257" i="20" s="1"/>
  <c r="AL276" i="20" s="1"/>
  <c r="BV248" i="20" a="1"/>
  <c r="BV248" i="20" s="1"/>
  <c r="BV267" i="20" s="1"/>
  <c r="AO248" i="20" a="1"/>
  <c r="AO248" i="20" s="1"/>
  <c r="AO267" i="20" s="1"/>
  <c r="AJ257" i="20" a="1"/>
  <c r="AJ257" i="20" s="1"/>
  <c r="AJ276" i="20" s="1"/>
  <c r="BB248" i="20" a="1"/>
  <c r="BB248" i="20" s="1"/>
  <c r="BB267" i="20" s="1"/>
  <c r="BL257" i="20" a="1"/>
  <c r="BL257" i="20" s="1"/>
  <c r="BL276" i="20" s="1"/>
  <c r="BL248" i="20" a="1"/>
  <c r="BL248" i="20" s="1"/>
  <c r="BL267" i="20" s="1"/>
  <c r="AR248" i="20" a="1"/>
  <c r="AR248" i="20" s="1"/>
  <c r="AR267" i="20" s="1"/>
  <c r="AS248" i="20" a="1"/>
  <c r="AS248" i="20" s="1"/>
  <c r="AS267" i="20" s="1"/>
  <c r="CO257" i="20" a="1"/>
  <c r="CO257" i="20" s="1"/>
  <c r="CO276" i="20" s="1"/>
  <c r="AZ257" i="20" a="1"/>
  <c r="AZ257" i="20" s="1"/>
  <c r="AZ276" i="20" s="1"/>
  <c r="AS257" i="20" a="1"/>
  <c r="AS257" i="20" s="1"/>
  <c r="AS276" i="20" s="1"/>
  <c r="BQ257" i="20" a="1"/>
  <c r="BQ257" i="20" s="1"/>
  <c r="BQ276" i="20" s="1"/>
  <c r="AW248" i="20" a="1"/>
  <c r="AW248" i="20" s="1"/>
  <c r="AW267" i="20" s="1"/>
  <c r="BX257" i="20" a="1"/>
  <c r="BX257" i="20" s="1"/>
  <c r="BX276" i="20" s="1"/>
  <c r="CD257" i="20" a="1"/>
  <c r="CD257" i="20" s="1"/>
  <c r="CD276" i="20" s="1"/>
  <c r="AT248" i="20" a="1"/>
  <c r="AT248" i="20" s="1"/>
  <c r="AT267" i="20" s="1"/>
  <c r="CI248" i="20" a="1"/>
  <c r="CI248" i="20" s="1"/>
  <c r="CI267" i="20" s="1"/>
  <c r="AQ257" i="20" a="1"/>
  <c r="AQ257" i="20" s="1"/>
  <c r="AQ276" i="20" s="1"/>
  <c r="BD257" i="20" a="1"/>
  <c r="BD257" i="20" s="1"/>
  <c r="BD276" i="20" s="1"/>
  <c r="BE257" i="20" a="1"/>
  <c r="BE257" i="20" s="1"/>
  <c r="BE276" i="20" s="1"/>
  <c r="AT257" i="20" a="1"/>
  <c r="AT257" i="20" s="1"/>
  <c r="AT276" i="20" s="1"/>
  <c r="AW257" i="20" a="1"/>
  <c r="AW257" i="20" s="1"/>
  <c r="AW276" i="20" s="1"/>
  <c r="BM248" i="20" a="1"/>
  <c r="BM248" i="20" s="1"/>
  <c r="BM267" i="20" s="1"/>
  <c r="AJ248" i="20" a="1"/>
  <c r="AJ248" i="20" s="1"/>
  <c r="AJ267" i="20" s="1"/>
  <c r="BZ257" i="20" a="1"/>
  <c r="BZ257" i="20" s="1"/>
  <c r="BZ276" i="20" s="1"/>
  <c r="CB246" i="20" a="1"/>
  <c r="CB246" i="20" s="1"/>
  <c r="CB265" i="20" s="1"/>
  <c r="AI246" i="20" a="1"/>
  <c r="AI246" i="20" s="1"/>
  <c r="AI265" i="20" s="1"/>
  <c r="CL256" i="20" a="1"/>
  <c r="CL256" i="20" s="1"/>
  <c r="CL275" i="20" s="1"/>
  <c r="AL256" i="20" a="1"/>
  <c r="AL256" i="20" s="1"/>
  <c r="AL275" i="20" s="1"/>
  <c r="CG246" i="20" a="1"/>
  <c r="CG246" i="20" s="1"/>
  <c r="CG265" i="20" s="1"/>
  <c r="CI256" i="20" a="1"/>
  <c r="CI256" i="20" s="1"/>
  <c r="CI275" i="20" s="1"/>
  <c r="AR256" i="20" a="1"/>
  <c r="AR256" i="20" s="1"/>
  <c r="AR275" i="20" s="1"/>
  <c r="AN256" i="20" a="1"/>
  <c r="AN256" i="20" s="1"/>
  <c r="AN275" i="20" s="1"/>
  <c r="AU246" i="20" a="1"/>
  <c r="AU246" i="20" s="1"/>
  <c r="AU265" i="20" s="1"/>
  <c r="BZ246" i="20" a="1"/>
  <c r="BZ246" i="20" s="1"/>
  <c r="BZ265" i="20" s="1"/>
  <c r="CC256" i="20" a="1"/>
  <c r="CC256" i="20" s="1"/>
  <c r="CC275" i="20" s="1"/>
  <c r="BN246" i="20" a="1"/>
  <c r="BN246" i="20" s="1"/>
  <c r="BN265" i="20" s="1"/>
  <c r="BA246" i="20" a="1"/>
  <c r="BA246" i="20" s="1"/>
  <c r="BA265" i="20" s="1"/>
  <c r="AW246" i="20" a="1"/>
  <c r="AW246" i="20" s="1"/>
  <c r="AW265" i="20" s="1"/>
  <c r="AV256" i="20" a="1"/>
  <c r="AV256" i="20" s="1"/>
  <c r="AV275" i="20" s="1"/>
  <c r="BB246" i="20" a="1"/>
  <c r="BB246" i="20" s="1"/>
  <c r="BB265" i="20" s="1"/>
  <c r="CM256" i="20" a="1"/>
  <c r="CM256" i="20" s="1"/>
  <c r="CM275" i="20" s="1"/>
  <c r="BE256" i="20" a="1"/>
  <c r="BE256" i="20" s="1"/>
  <c r="BE275" i="20" s="1"/>
  <c r="CF256" i="20" a="1"/>
  <c r="CF256" i="20" s="1"/>
  <c r="CF275" i="20" s="1"/>
  <c r="CD246" i="20" a="1"/>
  <c r="CD246" i="20" s="1"/>
  <c r="CD265" i="20" s="1"/>
  <c r="CJ246" i="20" a="1"/>
  <c r="CJ246" i="20" s="1"/>
  <c r="CJ265" i="20" s="1"/>
  <c r="BF246" i="20" a="1"/>
  <c r="BF246" i="20" s="1"/>
  <c r="BF265" i="20" s="1"/>
  <c r="BV246" i="20" a="1"/>
  <c r="BV246" i="20" s="1"/>
  <c r="BV265" i="20" s="1"/>
  <c r="BX246" i="20" a="1"/>
  <c r="BX246" i="20" s="1"/>
  <c r="BX265" i="20" s="1"/>
  <c r="BY256" i="20" a="1"/>
  <c r="BY256" i="20" s="1"/>
  <c r="BY275" i="20" s="1"/>
  <c r="BK246" i="20" a="1"/>
  <c r="BK246" i="20" s="1"/>
  <c r="BK265" i="20" s="1"/>
  <c r="BN256" i="20" a="1"/>
  <c r="BN256" i="20" s="1"/>
  <c r="BN275" i="20" s="1"/>
  <c r="AP246" i="20" a="1"/>
  <c r="AP246" i="20" s="1"/>
  <c r="AP265" i="20" s="1"/>
  <c r="BU256" i="20" a="1"/>
  <c r="BU256" i="20" s="1"/>
  <c r="BU275" i="20" s="1"/>
  <c r="CM246" i="20" a="1"/>
  <c r="CM246" i="20" s="1"/>
  <c r="CM265" i="20" s="1"/>
  <c r="AG246" i="20" a="1"/>
  <c r="AG246" i="20" s="1"/>
  <c r="AG265" i="20" s="1"/>
  <c r="CO246" i="20" a="1"/>
  <c r="CO246" i="20" s="1"/>
  <c r="CO265" i="20" s="1"/>
  <c r="AZ256" i="20" a="1"/>
  <c r="AZ256" i="20" s="1"/>
  <c r="AZ275" i="20" s="1"/>
  <c r="AY256" i="20" a="1"/>
  <c r="AY256" i="20" s="1"/>
  <c r="AY275" i="20" s="1"/>
  <c r="AS246" i="20" a="1"/>
  <c r="AS246" i="20" s="1"/>
  <c r="AS265" i="20" s="1"/>
  <c r="AO246" i="20" a="1"/>
  <c r="AO246" i="20" s="1"/>
  <c r="AO265" i="20" s="1"/>
  <c r="BK256" i="20" a="1"/>
  <c r="BK256" i="20" s="1"/>
  <c r="BK275" i="20" s="1"/>
  <c r="CH256" i="20" a="1"/>
  <c r="CH256" i="20" s="1"/>
  <c r="CH275" i="20" s="1"/>
  <c r="AW256" i="20" a="1"/>
  <c r="AW256" i="20" s="1"/>
  <c r="AW275" i="20" s="1"/>
  <c r="BP256" i="20" a="1"/>
  <c r="BP256" i="20" s="1"/>
  <c r="BP275" i="20" s="1"/>
  <c r="CL246" i="20" a="1"/>
  <c r="CL246" i="20" s="1"/>
  <c r="CL265" i="20" s="1"/>
  <c r="AT246" i="20" a="1"/>
  <c r="AT246" i="20" s="1"/>
  <c r="AT265" i="20" s="1"/>
  <c r="BD246" i="20" a="1"/>
  <c r="BD246" i="20" s="1"/>
  <c r="BD265" i="20" s="1"/>
  <c r="AK256" i="20" a="1"/>
  <c r="AK256" i="20" s="1"/>
  <c r="AK275" i="20" s="1"/>
  <c r="BJ246" i="20" a="1"/>
  <c r="BJ246" i="20" s="1"/>
  <c r="BJ265" i="20" s="1"/>
  <c r="BS246" i="20" a="1"/>
  <c r="BS246" i="20" s="1"/>
  <c r="BS265" i="20" s="1"/>
  <c r="BW256" i="20" a="1"/>
  <c r="BW256" i="20" s="1"/>
  <c r="BW275" i="20" s="1"/>
  <c r="BC246" i="20" a="1"/>
  <c r="BC246" i="20" s="1"/>
  <c r="BC265" i="20" s="1"/>
  <c r="CE246" i="20" a="1"/>
  <c r="CE246" i="20" s="1"/>
  <c r="CE265" i="20" s="1"/>
  <c r="BQ256" i="20" a="1"/>
  <c r="BQ256" i="20" s="1"/>
  <c r="BQ275" i="20" s="1"/>
  <c r="BT246" i="20" a="1"/>
  <c r="BT246" i="20" s="1"/>
  <c r="BT265" i="20" s="1"/>
  <c r="BL246" i="20" a="1"/>
  <c r="BL246" i="20" s="1"/>
  <c r="BL265" i="20" s="1"/>
  <c r="BW246" i="20" a="1"/>
  <c r="BW246" i="20" s="1"/>
  <c r="BW265" i="20" s="1"/>
  <c r="BP246" i="20" a="1"/>
  <c r="BP246" i="20" s="1"/>
  <c r="BP265" i="20" s="1"/>
  <c r="AM246" i="20" a="1"/>
  <c r="AM246" i="20" s="1"/>
  <c r="AM265" i="20" s="1"/>
  <c r="AS256" i="20" a="1"/>
  <c r="AS256" i="20" s="1"/>
  <c r="AS275" i="20" s="1"/>
  <c r="AP256" i="20" a="1"/>
  <c r="AP256" i="20" s="1"/>
  <c r="AP275" i="20" s="1"/>
  <c r="CA256" i="20" a="1"/>
  <c r="CA256" i="20" s="1"/>
  <c r="CA275" i="20" s="1"/>
  <c r="AQ256" i="20" a="1"/>
  <c r="AQ256" i="20" s="1"/>
  <c r="AQ275" i="20" s="1"/>
  <c r="BH246" i="20" a="1"/>
  <c r="BH246" i="20" s="1"/>
  <c r="BH265" i="20" s="1"/>
  <c r="AG256" i="20" a="1"/>
  <c r="AG256" i="20" s="1"/>
  <c r="AG275" i="20" s="1"/>
  <c r="CN246" i="20" a="1"/>
  <c r="CN246" i="20" s="1"/>
  <c r="CN265" i="20" s="1"/>
  <c r="AQ246" i="20" a="1"/>
  <c r="AQ246" i="20" s="1"/>
  <c r="AQ265" i="20" s="1"/>
  <c r="BR246" i="20" a="1"/>
  <c r="BR246" i="20" s="1"/>
  <c r="BR265" i="20" s="1"/>
  <c r="CF246" i="20" a="1"/>
  <c r="CF246" i="20" s="1"/>
  <c r="CF265" i="20" s="1"/>
  <c r="AM256" i="20" a="1"/>
  <c r="AM256" i="20" s="1"/>
  <c r="AM275" i="20" s="1"/>
  <c r="BC256" i="20" a="1"/>
  <c r="BC256" i="20" s="1"/>
  <c r="BC275" i="20" s="1"/>
  <c r="AK246" i="20" a="1"/>
  <c r="AK246" i="20" s="1"/>
  <c r="AK265" i="20" s="1"/>
  <c r="CK246" i="20" a="1"/>
  <c r="CK246" i="20" s="1"/>
  <c r="CK265" i="20" s="1"/>
  <c r="BY246" i="20" a="1"/>
  <c r="BY246" i="20" s="1"/>
  <c r="BY265" i="20" s="1"/>
  <c r="AY246" i="20" a="1"/>
  <c r="AY246" i="20" s="1"/>
  <c r="AY265" i="20" s="1"/>
  <c r="BV256" i="20" a="1"/>
  <c r="BV256" i="20" s="1"/>
  <c r="BV275" i="20" s="1"/>
  <c r="BD256" i="20" a="1"/>
  <c r="BD256" i="20" s="1"/>
  <c r="BD275" i="20" s="1"/>
  <c r="CE256" i="20" a="1"/>
  <c r="CE256" i="20" s="1"/>
  <c r="CE275" i="20" s="1"/>
  <c r="CA246" i="20" a="1"/>
  <c r="CA246" i="20" s="1"/>
  <c r="CA265" i="20" s="1"/>
  <c r="CB256" i="20" a="1"/>
  <c r="CB256" i="20" s="1"/>
  <c r="CB275" i="20" s="1"/>
  <c r="BA256" i="20" a="1"/>
  <c r="BA256" i="20" s="1"/>
  <c r="BA275" i="20" s="1"/>
  <c r="CI246" i="20" a="1"/>
  <c r="CI246" i="20" s="1"/>
  <c r="CI265" i="20" s="1"/>
  <c r="AN246" i="20" a="1"/>
  <c r="AN246" i="20" s="1"/>
  <c r="AN265" i="20" s="1"/>
  <c r="BU246" i="20" a="1"/>
  <c r="BU246" i="20" s="1"/>
  <c r="BU265" i="20" s="1"/>
  <c r="AU256" i="20" a="1"/>
  <c r="AU256" i="20" s="1"/>
  <c r="AU275" i="20" s="1"/>
  <c r="BG256" i="20" a="1"/>
  <c r="BG256" i="20" s="1"/>
  <c r="BG275" i="20" s="1"/>
  <c r="BO256" i="20" a="1"/>
  <c r="BO256" i="20" s="1"/>
  <c r="BO275" i="20" s="1"/>
  <c r="CG256" i="20" a="1"/>
  <c r="CG256" i="20" s="1"/>
  <c r="CG275" i="20" s="1"/>
  <c r="AZ246" i="20" a="1"/>
  <c r="AZ246" i="20" s="1"/>
  <c r="AZ265" i="20" s="1"/>
  <c r="CD256" i="20" a="1"/>
  <c r="CD256" i="20" s="1"/>
  <c r="CD275" i="20" s="1"/>
  <c r="AJ246" i="20" a="1"/>
  <c r="AJ246" i="20" s="1"/>
  <c r="AJ265" i="20" s="1"/>
  <c r="AL246" i="20" a="1"/>
  <c r="AL246" i="20" s="1"/>
  <c r="AL265" i="20" s="1"/>
  <c r="AV246" i="20" a="1"/>
  <c r="AV246" i="20" s="1"/>
  <c r="AV265" i="20" s="1"/>
  <c r="BH256" i="20" a="1"/>
  <c r="BH256" i="20" s="1"/>
  <c r="BH275" i="20" s="1"/>
  <c r="AX256" i="20" a="1"/>
  <c r="AX256" i="20" s="1"/>
  <c r="AX275" i="20" s="1"/>
  <c r="BS256" i="20" a="1"/>
  <c r="BS256" i="20" s="1"/>
  <c r="BS275" i="20" s="1"/>
  <c r="BL256" i="20" a="1"/>
  <c r="BL256" i="20" s="1"/>
  <c r="BL275" i="20" s="1"/>
  <c r="BI256" i="20" a="1"/>
  <c r="BI256" i="20" s="1"/>
  <c r="BI275" i="20" s="1"/>
  <c r="CJ256" i="20" a="1"/>
  <c r="CJ256" i="20" s="1"/>
  <c r="CJ275" i="20" s="1"/>
  <c r="CN256" i="20" a="1"/>
  <c r="CN256" i="20" s="1"/>
  <c r="CN275" i="20" s="1"/>
  <c r="AF246" i="20" a="1"/>
  <c r="AF246" i="20" s="1"/>
  <c r="AF265" i="20" s="1"/>
  <c r="AX246" i="20" a="1"/>
  <c r="AX246" i="20" s="1"/>
  <c r="AX265" i="20" s="1"/>
  <c r="BT256" i="20" a="1"/>
  <c r="BT256" i="20" s="1"/>
  <c r="BT275" i="20" s="1"/>
  <c r="CO256" i="20" a="1"/>
  <c r="CO256" i="20" s="1"/>
  <c r="CO275" i="20" s="1"/>
  <c r="BZ256" i="20" a="1"/>
  <c r="BZ256" i="20" s="1"/>
  <c r="BZ275" i="20" s="1"/>
  <c r="BB256" i="20" a="1"/>
  <c r="BB256" i="20" s="1"/>
  <c r="BB275" i="20" s="1"/>
  <c r="BX256" i="20" a="1"/>
  <c r="BX256" i="20" s="1"/>
  <c r="BX275" i="20" s="1"/>
  <c r="AR246" i="20" a="1"/>
  <c r="AR246" i="20" s="1"/>
  <c r="AR265" i="20" s="1"/>
  <c r="CK256" i="20" a="1"/>
  <c r="CK256" i="20" s="1"/>
  <c r="CK275" i="20" s="1"/>
  <c r="BM246" i="20" a="1"/>
  <c r="BM246" i="20" s="1"/>
  <c r="BM265" i="20" s="1"/>
  <c r="CC246" i="20" a="1"/>
  <c r="CC246" i="20" s="1"/>
  <c r="CC265" i="20" s="1"/>
  <c r="BJ256" i="20" a="1"/>
  <c r="BJ256" i="20" s="1"/>
  <c r="BJ275" i="20" s="1"/>
  <c r="AF256" i="20" a="1"/>
  <c r="AF256" i="20" s="1"/>
  <c r="AF275" i="20" s="1"/>
  <c r="BG246" i="20" a="1"/>
  <c r="BG246" i="20" s="1"/>
  <c r="BG265" i="20" s="1"/>
  <c r="BO246" i="20" a="1"/>
  <c r="BO246" i="20" s="1"/>
  <c r="BO265" i="20" s="1"/>
  <c r="AH256" i="20" a="1"/>
  <c r="AH256" i="20" s="1"/>
  <c r="AH275" i="20" s="1"/>
  <c r="AO256" i="20" a="1"/>
  <c r="AO256" i="20" s="1"/>
  <c r="AO275" i="20" s="1"/>
  <c r="BR256" i="20" a="1"/>
  <c r="BR256" i="20" s="1"/>
  <c r="BR275" i="20" s="1"/>
  <c r="BQ246" i="20" a="1"/>
  <c r="BQ246" i="20" s="1"/>
  <c r="BQ265" i="20" s="1"/>
  <c r="BE246" i="20" a="1"/>
  <c r="BE246" i="20" s="1"/>
  <c r="BE265" i="20" s="1"/>
  <c r="C609" i="20" a="1"/>
  <c r="BI246" i="20" a="1"/>
  <c r="BI246" i="20" s="1"/>
  <c r="BI265" i="20" s="1"/>
  <c r="AT256" i="20" a="1"/>
  <c r="AT256" i="20" s="1"/>
  <c r="AT275" i="20" s="1"/>
  <c r="BF256" i="20" a="1"/>
  <c r="BF256" i="20" s="1"/>
  <c r="BF275" i="20" s="1"/>
  <c r="AJ256" i="20" a="1"/>
  <c r="AJ256" i="20" s="1"/>
  <c r="AJ275" i="20" s="1"/>
  <c r="AI256" i="20" a="1"/>
  <c r="AI256" i="20" s="1"/>
  <c r="AI275" i="20" s="1"/>
  <c r="CH246" i="20" a="1"/>
  <c r="CH246" i="20" s="1"/>
  <c r="CH265" i="20" s="1"/>
  <c r="BM256" i="20" a="1"/>
  <c r="BM256" i="20" s="1"/>
  <c r="BM275" i="20" s="1"/>
  <c r="AH246" i="20" a="1"/>
  <c r="AH246" i="20" s="1"/>
  <c r="AH265" i="20" s="1"/>
  <c r="AD78" i="20"/>
  <c r="AV249" i="20" a="1"/>
  <c r="AV249" i="20" s="1"/>
  <c r="AV268" i="20" s="1"/>
  <c r="AT249" i="20" a="1"/>
  <c r="AT249" i="20" s="1"/>
  <c r="AT268" i="20" s="1"/>
  <c r="CJ249" i="20" a="1"/>
  <c r="CJ249" i="20" s="1"/>
  <c r="CJ268" i="20" s="1"/>
  <c r="BI249" i="20" a="1"/>
  <c r="BI249" i="20" s="1"/>
  <c r="BI268" i="20" s="1"/>
  <c r="BD249" i="20" a="1"/>
  <c r="BD249" i="20" s="1"/>
  <c r="BD268" i="20" s="1"/>
  <c r="BP249" i="20" a="1"/>
  <c r="BP249" i="20" s="1"/>
  <c r="BP268" i="20" s="1"/>
  <c r="BH249" i="20" a="1"/>
  <c r="BH249" i="20" s="1"/>
  <c r="BH268" i="20" s="1"/>
  <c r="CH249" i="20" a="1"/>
  <c r="CH249" i="20" s="1"/>
  <c r="CH268" i="20" s="1"/>
  <c r="AR249" i="20" a="1"/>
  <c r="AR249" i="20" s="1"/>
  <c r="AR268" i="20" s="1"/>
  <c r="CL249" i="20" a="1"/>
  <c r="CL249" i="20" s="1"/>
  <c r="CL268" i="20" s="1"/>
  <c r="CI249" i="20" a="1"/>
  <c r="CI249" i="20" s="1"/>
  <c r="CI268" i="20" s="1"/>
  <c r="BB249" i="20" a="1"/>
  <c r="BB249" i="20" s="1"/>
  <c r="BB268" i="20" s="1"/>
  <c r="CC249" i="20" a="1"/>
  <c r="CC249" i="20" s="1"/>
  <c r="CC268" i="20" s="1"/>
  <c r="BO249" i="20" a="1"/>
  <c r="BO249" i="20" s="1"/>
  <c r="BO268" i="20" s="1"/>
  <c r="BJ249" i="20" a="1"/>
  <c r="BJ249" i="20" s="1"/>
  <c r="BJ268" i="20" s="1"/>
  <c r="CE249" i="20" a="1"/>
  <c r="CE249" i="20" s="1"/>
  <c r="CE268" i="20" s="1"/>
  <c r="BX249" i="20" a="1"/>
  <c r="BX249" i="20" s="1"/>
  <c r="BX268" i="20" s="1"/>
  <c r="BV249" i="20" a="1"/>
  <c r="BV249" i="20" s="1"/>
  <c r="BV268" i="20" s="1"/>
  <c r="AQ249" i="20" a="1"/>
  <c r="AQ249" i="20" s="1"/>
  <c r="AQ268" i="20" s="1"/>
  <c r="CA249" i="20" a="1"/>
  <c r="CA249" i="20" s="1"/>
  <c r="CA268" i="20" s="1"/>
  <c r="AH249" i="20" a="1"/>
  <c r="AH249" i="20" s="1"/>
  <c r="AH268" i="20" s="1"/>
  <c r="CK249" i="20" a="1"/>
  <c r="CK249" i="20" s="1"/>
  <c r="CK268" i="20" s="1"/>
  <c r="CN249" i="20" a="1"/>
  <c r="CN249" i="20" s="1"/>
  <c r="CN268" i="20" s="1"/>
  <c r="AU249" i="20" a="1"/>
  <c r="AU249" i="20" s="1"/>
  <c r="AU268" i="20" s="1"/>
  <c r="AF249" i="20" a="1"/>
  <c r="AF249" i="20" s="1"/>
  <c r="AF268" i="20" s="1"/>
  <c r="BU249" i="20" a="1"/>
  <c r="BU249" i="20" s="1"/>
  <c r="BU268" i="20" s="1"/>
  <c r="AI249" i="20" a="1"/>
  <c r="AI249" i="20" s="1"/>
  <c r="AI268" i="20" s="1"/>
  <c r="AW249" i="20" a="1"/>
  <c r="AW249" i="20" s="1"/>
  <c r="AW268" i="20" s="1"/>
  <c r="CD249" i="20" a="1"/>
  <c r="CD249" i="20" s="1"/>
  <c r="CD268" i="20" s="1"/>
  <c r="BW249" i="20" a="1"/>
  <c r="BW249" i="20" s="1"/>
  <c r="BW268" i="20" s="1"/>
  <c r="BN249" i="20" a="1"/>
  <c r="BN249" i="20" s="1"/>
  <c r="BN268" i="20" s="1"/>
  <c r="CF249" i="20" a="1"/>
  <c r="CF249" i="20" s="1"/>
  <c r="CF268" i="20" s="1"/>
  <c r="AY249" i="20" a="1"/>
  <c r="AY249" i="20" s="1"/>
  <c r="AY268" i="20" s="1"/>
  <c r="AG249" i="20" a="1"/>
  <c r="AG249" i="20" s="1"/>
  <c r="AG268" i="20" s="1"/>
  <c r="AX249" i="20" a="1"/>
  <c r="AX249" i="20" s="1"/>
  <c r="AX268" i="20" s="1"/>
  <c r="BK249" i="20" a="1"/>
  <c r="BK249" i="20" s="1"/>
  <c r="BK268" i="20" s="1"/>
  <c r="CO249" i="20" a="1"/>
  <c r="CO249" i="20" s="1"/>
  <c r="CO268" i="20" s="1"/>
  <c r="BF249" i="20" a="1"/>
  <c r="BF249" i="20" s="1"/>
  <c r="BF268" i="20" s="1"/>
  <c r="BY249" i="20" a="1"/>
  <c r="BY249" i="20" s="1"/>
  <c r="BY268" i="20" s="1"/>
  <c r="BZ249" i="20" a="1"/>
  <c r="BZ249" i="20" s="1"/>
  <c r="BZ268" i="20" s="1"/>
  <c r="BE249" i="20" a="1"/>
  <c r="BE249" i="20" s="1"/>
  <c r="BE268" i="20" s="1"/>
  <c r="CM249" i="20" a="1"/>
  <c r="CM249" i="20" s="1"/>
  <c r="CM268" i="20" s="1"/>
  <c r="BA249" i="20" a="1"/>
  <c r="BA249" i="20" s="1"/>
  <c r="BA268" i="20" s="1"/>
  <c r="BL249" i="20" a="1"/>
  <c r="BL249" i="20" s="1"/>
  <c r="BL268" i="20" s="1"/>
  <c r="BG249" i="20" a="1"/>
  <c r="BG249" i="20" s="1"/>
  <c r="BG268" i="20" s="1"/>
  <c r="BS249" i="20" a="1"/>
  <c r="BS249" i="20" s="1"/>
  <c r="BS268" i="20" s="1"/>
  <c r="AP249" i="20" a="1"/>
  <c r="AP249" i="20" s="1"/>
  <c r="AP268" i="20" s="1"/>
  <c r="AM249" i="20" a="1"/>
  <c r="AM249" i="20" s="1"/>
  <c r="AM268" i="20" s="1"/>
  <c r="AN249" i="20" a="1"/>
  <c r="AN249" i="20" s="1"/>
  <c r="AN268" i="20" s="1"/>
  <c r="AL249" i="20" a="1"/>
  <c r="AL249" i="20" s="1"/>
  <c r="AL268" i="20" s="1"/>
  <c r="AJ249" i="20" a="1"/>
  <c r="AJ249" i="20" s="1"/>
  <c r="AJ268" i="20" s="1"/>
  <c r="CG249" i="20" a="1"/>
  <c r="CG249" i="20" s="1"/>
  <c r="CG268" i="20" s="1"/>
  <c r="AZ249" i="20" a="1"/>
  <c r="AZ249" i="20" s="1"/>
  <c r="AZ268" i="20" s="1"/>
  <c r="AS249" i="20" a="1"/>
  <c r="AS249" i="20" s="1"/>
  <c r="AS268" i="20" s="1"/>
  <c r="CB249" i="20" a="1"/>
  <c r="CB249" i="20" s="1"/>
  <c r="CB268" i="20" s="1"/>
  <c r="BQ249" i="20" a="1"/>
  <c r="BQ249" i="20" s="1"/>
  <c r="BQ268" i="20" s="1"/>
  <c r="BR249" i="20" a="1"/>
  <c r="BR249" i="20" s="1"/>
  <c r="BR268" i="20" s="1"/>
  <c r="AO249" i="20" a="1"/>
  <c r="AO249" i="20" s="1"/>
  <c r="AO268" i="20" s="1"/>
  <c r="BT249" i="20" a="1"/>
  <c r="BT249" i="20" s="1"/>
  <c r="BT268" i="20" s="1"/>
  <c r="AK249" i="20" a="1"/>
  <c r="AK249" i="20" s="1"/>
  <c r="AK268" i="20" s="1"/>
  <c r="BM249" i="20" a="1"/>
  <c r="BM249" i="20" s="1"/>
  <c r="BM268" i="20" s="1"/>
  <c r="BC249" i="20" a="1"/>
  <c r="BC249" i="20" s="1"/>
  <c r="BC268" i="20" s="1"/>
  <c r="AP252" i="20" a="1"/>
  <c r="AP252" i="20" s="1"/>
  <c r="AP271" i="20" s="1"/>
  <c r="BW252" i="20" a="1"/>
  <c r="BW252" i="20" s="1"/>
  <c r="BW271" i="20" s="1"/>
  <c r="BT252" i="20" a="1"/>
  <c r="BT252" i="20" s="1"/>
  <c r="BT271" i="20" s="1"/>
  <c r="CG252" i="20" a="1"/>
  <c r="CG252" i="20" s="1"/>
  <c r="CG271" i="20" s="1"/>
  <c r="AU252" i="20" a="1"/>
  <c r="AU252" i="20" s="1"/>
  <c r="AU271" i="20" s="1"/>
  <c r="BA252" i="20" a="1"/>
  <c r="BA252" i="20" s="1"/>
  <c r="BA271" i="20" s="1"/>
  <c r="CM252" i="20" a="1"/>
  <c r="CM252" i="20" s="1"/>
  <c r="CM271" i="20" s="1"/>
  <c r="BJ252" i="20" a="1"/>
  <c r="BJ252" i="20" s="1"/>
  <c r="BJ271" i="20" s="1"/>
  <c r="AZ252" i="20" a="1"/>
  <c r="AZ252" i="20" s="1"/>
  <c r="AZ271" i="20" s="1"/>
  <c r="AR252" i="20" a="1"/>
  <c r="AR252" i="20" s="1"/>
  <c r="AR271" i="20" s="1"/>
  <c r="AM252" i="20" a="1"/>
  <c r="AM252" i="20" s="1"/>
  <c r="AM271" i="20" s="1"/>
  <c r="BF252" i="20" a="1"/>
  <c r="BF252" i="20" s="1"/>
  <c r="BF271" i="20" s="1"/>
  <c r="BP252" i="20" a="1"/>
  <c r="BP252" i="20" s="1"/>
  <c r="BP271" i="20" s="1"/>
  <c r="BG252" i="20" a="1"/>
  <c r="BG252" i="20" s="1"/>
  <c r="BG271" i="20" s="1"/>
  <c r="BN252" i="20" a="1"/>
  <c r="BN252" i="20" s="1"/>
  <c r="BN271" i="20" s="1"/>
  <c r="CO252" i="20" a="1"/>
  <c r="CO252" i="20" s="1"/>
  <c r="CO271" i="20" s="1"/>
  <c r="AF252" i="20" a="1"/>
  <c r="AF252" i="20" s="1"/>
  <c r="AF271" i="20" s="1"/>
  <c r="BD252" i="20" a="1"/>
  <c r="BD252" i="20" s="1"/>
  <c r="BD271" i="20" s="1"/>
  <c r="CC252" i="20" a="1"/>
  <c r="CC252" i="20" s="1"/>
  <c r="CC271" i="20" s="1"/>
  <c r="BV252" i="20" a="1"/>
  <c r="BV252" i="20" s="1"/>
  <c r="BV271" i="20" s="1"/>
  <c r="BS252" i="20" a="1"/>
  <c r="BS252" i="20" s="1"/>
  <c r="BS271" i="20" s="1"/>
  <c r="AY252" i="20" a="1"/>
  <c r="AY252" i="20" s="1"/>
  <c r="AY271" i="20" s="1"/>
  <c r="AL252" i="20" a="1"/>
  <c r="AL252" i="20" s="1"/>
  <c r="AL271" i="20" s="1"/>
  <c r="BR252" i="20" a="1"/>
  <c r="BR252" i="20" s="1"/>
  <c r="BR271" i="20" s="1"/>
  <c r="BH252" i="20" a="1"/>
  <c r="BH252" i="20" s="1"/>
  <c r="BH271" i="20" s="1"/>
  <c r="AS252" i="20" a="1"/>
  <c r="AS252" i="20" s="1"/>
  <c r="AS271" i="20" s="1"/>
  <c r="AN252" i="20" a="1"/>
  <c r="AN252" i="20" s="1"/>
  <c r="AN271" i="20" s="1"/>
  <c r="AK252" i="20" a="1"/>
  <c r="AK252" i="20" s="1"/>
  <c r="AK271" i="20" s="1"/>
  <c r="AT252" i="20" a="1"/>
  <c r="AT252" i="20" s="1"/>
  <c r="AT271" i="20" s="1"/>
  <c r="AQ252" i="20" a="1"/>
  <c r="AQ252" i="20" s="1"/>
  <c r="AQ271" i="20" s="1"/>
  <c r="BE252" i="20" a="1"/>
  <c r="BE252" i="20" s="1"/>
  <c r="BE271" i="20" s="1"/>
  <c r="BQ252" i="20" a="1"/>
  <c r="BQ252" i="20" s="1"/>
  <c r="BQ271" i="20" s="1"/>
  <c r="BY252" i="20" a="1"/>
  <c r="BY252" i="20" s="1"/>
  <c r="BY271" i="20" s="1"/>
  <c r="CK252" i="20" a="1"/>
  <c r="CK252" i="20" s="1"/>
  <c r="CK271" i="20" s="1"/>
  <c r="CD252" i="20" a="1"/>
  <c r="CD252" i="20" s="1"/>
  <c r="CD271" i="20" s="1"/>
  <c r="CL252" i="20" a="1"/>
  <c r="CL252" i="20" s="1"/>
  <c r="CL271" i="20" s="1"/>
  <c r="BO252" i="20" a="1"/>
  <c r="BO252" i="20" s="1"/>
  <c r="BO271" i="20" s="1"/>
  <c r="CB252" i="20" a="1"/>
  <c r="CB252" i="20" s="1"/>
  <c r="CB271" i="20" s="1"/>
  <c r="AO252" i="20" a="1"/>
  <c r="AO252" i="20" s="1"/>
  <c r="AO271" i="20" s="1"/>
  <c r="CJ252" i="20" a="1"/>
  <c r="CJ252" i="20" s="1"/>
  <c r="CJ271" i="20" s="1"/>
  <c r="BK252" i="20" a="1"/>
  <c r="BK252" i="20" s="1"/>
  <c r="BK271" i="20" s="1"/>
  <c r="CA252" i="20" a="1"/>
  <c r="CA252" i="20" s="1"/>
  <c r="CA271" i="20" s="1"/>
  <c r="BX252" i="20" a="1"/>
  <c r="BX252" i="20" s="1"/>
  <c r="BX271" i="20" s="1"/>
  <c r="AH252" i="20" a="1"/>
  <c r="AH252" i="20" s="1"/>
  <c r="AH271" i="20" s="1"/>
  <c r="AI252" i="20" a="1"/>
  <c r="AI252" i="20" s="1"/>
  <c r="AI271" i="20" s="1"/>
  <c r="AJ252" i="20" a="1"/>
  <c r="AJ252" i="20" s="1"/>
  <c r="AJ271" i="20" s="1"/>
  <c r="CF252" i="20" a="1"/>
  <c r="CF252" i="20" s="1"/>
  <c r="CF271" i="20" s="1"/>
  <c r="CN252" i="20" a="1"/>
  <c r="CN252" i="20" s="1"/>
  <c r="CN271" i="20" s="1"/>
  <c r="CI252" i="20" a="1"/>
  <c r="CI252" i="20" s="1"/>
  <c r="CI271" i="20" s="1"/>
  <c r="AX252" i="20" a="1"/>
  <c r="AX252" i="20" s="1"/>
  <c r="AX271" i="20" s="1"/>
  <c r="AV252" i="20" a="1"/>
  <c r="AV252" i="20" s="1"/>
  <c r="AV271" i="20" s="1"/>
  <c r="BZ252" i="20" a="1"/>
  <c r="BZ252" i="20" s="1"/>
  <c r="BZ271" i="20" s="1"/>
  <c r="BM252" i="20" a="1"/>
  <c r="BM252" i="20" s="1"/>
  <c r="BM271" i="20" s="1"/>
  <c r="BI252" i="20" a="1"/>
  <c r="BI252" i="20" s="1"/>
  <c r="BI271" i="20" s="1"/>
  <c r="AW252" i="20" a="1"/>
  <c r="AW252" i="20" s="1"/>
  <c r="AW271" i="20" s="1"/>
  <c r="BC252" i="20" a="1"/>
  <c r="BC252" i="20" s="1"/>
  <c r="BC271" i="20" s="1"/>
  <c r="AG252" i="20" a="1"/>
  <c r="AG252" i="20" s="1"/>
  <c r="AG271" i="20" s="1"/>
  <c r="CH252" i="20" a="1"/>
  <c r="CH252" i="20" s="1"/>
  <c r="CH271" i="20" s="1"/>
  <c r="CE252" i="20" a="1"/>
  <c r="CE252" i="20" s="1"/>
  <c r="CE271" i="20" s="1"/>
  <c r="BB252" i="20" a="1"/>
  <c r="BB252" i="20" s="1"/>
  <c r="BB271" i="20" s="1"/>
  <c r="BL252" i="20" a="1"/>
  <c r="BL252" i="20" s="1"/>
  <c r="BL271" i="20" s="1"/>
  <c r="BU252" i="20" a="1"/>
  <c r="BU252" i="20" s="1"/>
  <c r="BU271" i="20" s="1"/>
  <c r="AD79" i="20"/>
  <c r="H81" i="20"/>
  <c r="K78" i="20"/>
  <c r="AB78" i="20"/>
  <c r="AK250" i="20" a="1"/>
  <c r="AK250" i="20" s="1"/>
  <c r="AK269" i="20" s="1"/>
  <c r="CK258" i="20" a="1"/>
  <c r="CK258" i="20" s="1"/>
  <c r="CK277" i="20" s="1"/>
  <c r="BC258" i="20" a="1"/>
  <c r="BC258" i="20" s="1"/>
  <c r="BC277" i="20" s="1"/>
  <c r="AJ258" i="20" a="1"/>
  <c r="AJ258" i="20" s="1"/>
  <c r="AJ277" i="20" s="1"/>
  <c r="AO258" i="20" a="1"/>
  <c r="AO258" i="20" s="1"/>
  <c r="AO277" i="20" s="1"/>
  <c r="CN250" i="20" a="1"/>
  <c r="CN250" i="20" s="1"/>
  <c r="CN269" i="20" s="1"/>
  <c r="BT250" i="20" a="1"/>
  <c r="BT250" i="20" s="1"/>
  <c r="BT269" i="20" s="1"/>
  <c r="BO258" i="20" a="1"/>
  <c r="BO258" i="20" s="1"/>
  <c r="BO277" i="20" s="1"/>
  <c r="CG258" i="20" a="1"/>
  <c r="CG258" i="20" s="1"/>
  <c r="CG277" i="20" s="1"/>
  <c r="BN258" i="20" a="1"/>
  <c r="BN258" i="20" s="1"/>
  <c r="BN277" i="20" s="1"/>
  <c r="BV258" i="20" a="1"/>
  <c r="BV258" i="20" s="1"/>
  <c r="BV277" i="20" s="1"/>
  <c r="CE250" i="20" a="1"/>
  <c r="CE250" i="20" s="1"/>
  <c r="CE269" i="20" s="1"/>
  <c r="AF258" i="20" a="1"/>
  <c r="AF258" i="20" s="1"/>
  <c r="AF277" i="20" s="1"/>
  <c r="AV258" i="20" a="1"/>
  <c r="AV258" i="20" s="1"/>
  <c r="AV277" i="20" s="1"/>
  <c r="CI250" i="20" a="1"/>
  <c r="CI250" i="20" s="1"/>
  <c r="CI269" i="20" s="1"/>
  <c r="BA250" i="20" a="1"/>
  <c r="BA250" i="20" s="1"/>
  <c r="BA269" i="20" s="1"/>
  <c r="BQ258" i="20" a="1"/>
  <c r="BQ258" i="20" s="1"/>
  <c r="BQ277" i="20" s="1"/>
  <c r="BZ258" i="20" a="1"/>
  <c r="BZ258" i="20" s="1"/>
  <c r="BZ277" i="20" s="1"/>
  <c r="BP250" i="20" a="1"/>
  <c r="BP250" i="20" s="1"/>
  <c r="BP269" i="20" s="1"/>
  <c r="CH250" i="20" a="1"/>
  <c r="CH250" i="20" s="1"/>
  <c r="CH269" i="20" s="1"/>
  <c r="CM258" i="20" a="1"/>
  <c r="CM258" i="20" s="1"/>
  <c r="CM277" i="20" s="1"/>
  <c r="CL258" i="20" a="1"/>
  <c r="CL258" i="20" s="1"/>
  <c r="CL277" i="20" s="1"/>
  <c r="CO258" i="20" a="1"/>
  <c r="CO258" i="20" s="1"/>
  <c r="CO277" i="20" s="1"/>
  <c r="BY258" i="20" a="1"/>
  <c r="BY258" i="20" s="1"/>
  <c r="BY277" i="20" s="1"/>
  <c r="BX250" i="20" a="1"/>
  <c r="BX250" i="20" s="1"/>
  <c r="BX269" i="20" s="1"/>
  <c r="BD250" i="20" a="1"/>
  <c r="BD250" i="20" s="1"/>
  <c r="BD269" i="20" s="1"/>
  <c r="AY258" i="20" a="1"/>
  <c r="AY258" i="20" s="1"/>
  <c r="AY277" i="20" s="1"/>
  <c r="BD258" i="20" a="1"/>
  <c r="BD258" i="20" s="1"/>
  <c r="BD277" i="20" s="1"/>
  <c r="CN258" i="20" a="1"/>
  <c r="CN258" i="20" s="1"/>
  <c r="CN277" i="20" s="1"/>
  <c r="AV250" i="20" a="1"/>
  <c r="AV250" i="20" s="1"/>
  <c r="AV269" i="20" s="1"/>
  <c r="AZ258" i="20" a="1"/>
  <c r="AZ258" i="20" s="1"/>
  <c r="AZ277" i="20" s="1"/>
  <c r="BW258" i="20" a="1"/>
  <c r="BW258" i="20" s="1"/>
  <c r="BW277" i="20" s="1"/>
  <c r="BL258" i="20" a="1"/>
  <c r="BL258" i="20" s="1"/>
  <c r="BL277" i="20" s="1"/>
  <c r="BQ250" i="20" a="1"/>
  <c r="BQ250" i="20" s="1"/>
  <c r="BQ269" i="20" s="1"/>
  <c r="AF250" i="20" a="1"/>
  <c r="AF250" i="20" s="1"/>
  <c r="AF269" i="20" s="1"/>
  <c r="BO250" i="20" a="1"/>
  <c r="BO250" i="20" s="1"/>
  <c r="BO269" i="20" s="1"/>
  <c r="CA258" i="20" a="1"/>
  <c r="CA258" i="20" s="1"/>
  <c r="CA277" i="20" s="1"/>
  <c r="CH258" i="20" a="1"/>
  <c r="CH258" i="20" s="1"/>
  <c r="CH277" i="20" s="1"/>
  <c r="BU250" i="20" a="1"/>
  <c r="BU250" i="20" s="1"/>
  <c r="BU269" i="20" s="1"/>
  <c r="AU258" i="20" a="1"/>
  <c r="AU258" i="20" s="1"/>
  <c r="AU277" i="20" s="1"/>
  <c r="BK258" i="20" a="1"/>
  <c r="BK258" i="20" s="1"/>
  <c r="BK277" i="20" s="1"/>
  <c r="AG258" i="20" a="1"/>
  <c r="AG258" i="20" s="1"/>
  <c r="AG277" i="20" s="1"/>
  <c r="AS250" i="20" a="1"/>
  <c r="AS250" i="20" s="1"/>
  <c r="AS269" i="20" s="1"/>
  <c r="BG250" i="20" a="1"/>
  <c r="BG250" i="20" s="1"/>
  <c r="BG269" i="20" s="1"/>
  <c r="AW250" i="20" a="1"/>
  <c r="AW250" i="20" s="1"/>
  <c r="AW269" i="20" s="1"/>
  <c r="BB250" i="20" a="1"/>
  <c r="BB250" i="20" s="1"/>
  <c r="BB269" i="20" s="1"/>
  <c r="BX258" i="20" a="1"/>
  <c r="BX258" i="20" s="1"/>
  <c r="BX277" i="20" s="1"/>
  <c r="CJ258" i="20" a="1"/>
  <c r="CJ258" i="20" s="1"/>
  <c r="CJ277" i="20" s="1"/>
  <c r="AQ258" i="20" a="1"/>
  <c r="AQ258" i="20" s="1"/>
  <c r="AQ277" i="20" s="1"/>
  <c r="BZ250" i="20" a="1"/>
  <c r="BZ250" i="20" s="1"/>
  <c r="BZ269" i="20" s="1"/>
  <c r="AP258" i="20" a="1"/>
  <c r="AP258" i="20" s="1"/>
  <c r="AP277" i="20" s="1"/>
  <c r="BK250" i="20" a="1"/>
  <c r="BK250" i="20" s="1"/>
  <c r="BK269" i="20" s="1"/>
  <c r="CB250" i="20" a="1"/>
  <c r="CB250" i="20" s="1"/>
  <c r="CB269" i="20" s="1"/>
  <c r="AJ250" i="20" a="1"/>
  <c r="AJ250" i="20" s="1"/>
  <c r="AJ269" i="20" s="1"/>
  <c r="BE258" i="20" a="1"/>
  <c r="BE258" i="20" s="1"/>
  <c r="BE277" i="20" s="1"/>
  <c r="AS258" i="20" a="1"/>
  <c r="AS258" i="20" s="1"/>
  <c r="AS277" i="20" s="1"/>
  <c r="BM250" i="20" a="1"/>
  <c r="BM250" i="20" s="1"/>
  <c r="BM269" i="20" s="1"/>
  <c r="BH250" i="20" a="1"/>
  <c r="BH250" i="20" s="1"/>
  <c r="BH269" i="20" s="1"/>
  <c r="CE258" i="20" a="1"/>
  <c r="CE258" i="20" s="1"/>
  <c r="CE277" i="20" s="1"/>
  <c r="CB258" i="20" a="1"/>
  <c r="CB258" i="20" s="1"/>
  <c r="CB277" i="20" s="1"/>
  <c r="CG250" i="20" a="1"/>
  <c r="CG250" i="20" s="1"/>
  <c r="CG269" i="20" s="1"/>
  <c r="BY250" i="20" a="1"/>
  <c r="BY250" i="20" s="1"/>
  <c r="BY269" i="20" s="1"/>
  <c r="BF250" i="20" a="1"/>
  <c r="BF250" i="20" s="1"/>
  <c r="BF269" i="20" s="1"/>
  <c r="AH250" i="20" a="1"/>
  <c r="AH250" i="20" s="1"/>
  <c r="AH269" i="20" s="1"/>
  <c r="AL258" i="20" a="1"/>
  <c r="AL258" i="20" s="1"/>
  <c r="AL277" i="20" s="1"/>
  <c r="AR258" i="20" a="1"/>
  <c r="AR258" i="20" s="1"/>
  <c r="AR277" i="20" s="1"/>
  <c r="AI258" i="20" a="1"/>
  <c r="AI258" i="20" s="1"/>
  <c r="AI277" i="20" s="1"/>
  <c r="AT250" i="20" a="1"/>
  <c r="AT250" i="20" s="1"/>
  <c r="AT269" i="20" s="1"/>
  <c r="CA250" i="20" a="1"/>
  <c r="CA250" i="20" s="1"/>
  <c r="CA269" i="20" s="1"/>
  <c r="AP250" i="20" a="1"/>
  <c r="AP250" i="20" s="1"/>
  <c r="AP269" i="20" s="1"/>
  <c r="CO250" i="20" a="1"/>
  <c r="CO250" i="20" s="1"/>
  <c r="CO269" i="20" s="1"/>
  <c r="C685" i="20" a="1"/>
  <c r="BN250" i="20" a="1"/>
  <c r="BN250" i="20" s="1"/>
  <c r="BN269" i="20" s="1"/>
  <c r="AQ250" i="20" a="1"/>
  <c r="AQ250" i="20" s="1"/>
  <c r="AQ269" i="20" s="1"/>
  <c r="CD250" i="20" a="1"/>
  <c r="CD250" i="20" s="1"/>
  <c r="CD269" i="20" s="1"/>
  <c r="BM258" i="20" a="1"/>
  <c r="BM258" i="20" s="1"/>
  <c r="BM277" i="20" s="1"/>
  <c r="AM258" i="20" a="1"/>
  <c r="AM258" i="20" s="1"/>
  <c r="AM277" i="20" s="1"/>
  <c r="AI250" i="20" a="1"/>
  <c r="AI250" i="20" s="1"/>
  <c r="AI269" i="20" s="1"/>
  <c r="CC250" i="20" a="1"/>
  <c r="CC250" i="20" s="1"/>
  <c r="CC269" i="20" s="1"/>
  <c r="AU250" i="20" a="1"/>
  <c r="AU250" i="20" s="1"/>
  <c r="AU269" i="20" s="1"/>
  <c r="BT258" i="20" a="1"/>
  <c r="BT258" i="20" s="1"/>
  <c r="BT277" i="20" s="1"/>
  <c r="AZ250" i="20" a="1"/>
  <c r="AZ250" i="20" s="1"/>
  <c r="AZ269" i="20" s="1"/>
  <c r="CK250" i="20" a="1"/>
  <c r="CK250" i="20" s="1"/>
  <c r="CK269" i="20" s="1"/>
  <c r="AO250" i="20" a="1"/>
  <c r="AO250" i="20" s="1"/>
  <c r="AO269" i="20" s="1"/>
  <c r="BI258" i="20" a="1"/>
  <c r="BI258" i="20" s="1"/>
  <c r="BI277" i="20" s="1"/>
  <c r="CD258" i="20" a="1"/>
  <c r="CD258" i="20" s="1"/>
  <c r="CD277" i="20" s="1"/>
  <c r="AY250" i="20" a="1"/>
  <c r="AY250" i="20" s="1"/>
  <c r="AY269" i="20" s="1"/>
  <c r="BS250" i="20" a="1"/>
  <c r="BS250" i="20" s="1"/>
  <c r="BS269" i="20" s="1"/>
  <c r="BR250" i="20" a="1"/>
  <c r="BR250" i="20" s="1"/>
  <c r="BR269" i="20" s="1"/>
  <c r="BE250" i="20" a="1"/>
  <c r="BE250" i="20" s="1"/>
  <c r="BE269" i="20" s="1"/>
  <c r="AW258" i="20" a="1"/>
  <c r="AW258" i="20" s="1"/>
  <c r="AW277" i="20" s="1"/>
  <c r="BI250" i="20" a="1"/>
  <c r="BI250" i="20" s="1"/>
  <c r="BI269" i="20" s="1"/>
  <c r="BJ250" i="20" a="1"/>
  <c r="BJ250" i="20" s="1"/>
  <c r="BJ269" i="20" s="1"/>
  <c r="AR250" i="20" a="1"/>
  <c r="AR250" i="20" s="1"/>
  <c r="AR269" i="20" s="1"/>
  <c r="BR258" i="20" a="1"/>
  <c r="BR258" i="20" s="1"/>
  <c r="BR277" i="20" s="1"/>
  <c r="BS258" i="20" a="1"/>
  <c r="BS258" i="20" s="1"/>
  <c r="BS277" i="20" s="1"/>
  <c r="BA258" i="20" a="1"/>
  <c r="BA258" i="20" s="1"/>
  <c r="BA277" i="20" s="1"/>
  <c r="BU258" i="20" a="1"/>
  <c r="BU258" i="20" s="1"/>
  <c r="BU277" i="20" s="1"/>
  <c r="AN250" i="20" a="1"/>
  <c r="AN250" i="20" s="1"/>
  <c r="AN269" i="20" s="1"/>
  <c r="AG250" i="20" a="1"/>
  <c r="AG250" i="20" s="1"/>
  <c r="AG269" i="20" s="1"/>
  <c r="BC250" i="20" a="1"/>
  <c r="BC250" i="20" s="1"/>
  <c r="BC269" i="20" s="1"/>
  <c r="BW250" i="20" a="1"/>
  <c r="BW250" i="20" s="1"/>
  <c r="BW269" i="20" s="1"/>
  <c r="AN258" i="20" a="1"/>
  <c r="AN258" i="20" s="1"/>
  <c r="AN277" i="20" s="1"/>
  <c r="BL250" i="20" a="1"/>
  <c r="BL250" i="20" s="1"/>
  <c r="BL269" i="20" s="1"/>
  <c r="CC258" i="20" a="1"/>
  <c r="CC258" i="20" s="1"/>
  <c r="CC277" i="20" s="1"/>
  <c r="AX258" i="20" a="1"/>
  <c r="AX258" i="20" s="1"/>
  <c r="AX277" i="20" s="1"/>
  <c r="AL250" i="20" a="1"/>
  <c r="AL250" i="20" s="1"/>
  <c r="AL269" i="20" s="1"/>
  <c r="CI258" i="20" a="1"/>
  <c r="CI258" i="20" s="1"/>
  <c r="CI277" i="20" s="1"/>
  <c r="BF258" i="20" a="1"/>
  <c r="BF258" i="20" s="1"/>
  <c r="BF277" i="20" s="1"/>
  <c r="CF250" i="20" a="1"/>
  <c r="CF250" i="20" s="1"/>
  <c r="CF269" i="20" s="1"/>
  <c r="CJ250" i="20" a="1"/>
  <c r="CJ250" i="20" s="1"/>
  <c r="CJ269" i="20" s="1"/>
  <c r="BJ258" i="20" a="1"/>
  <c r="BJ258" i="20" s="1"/>
  <c r="BJ277" i="20" s="1"/>
  <c r="BB258" i="20" a="1"/>
  <c r="BB258" i="20" s="1"/>
  <c r="BB277" i="20" s="1"/>
  <c r="CF258" i="20" a="1"/>
  <c r="CF258" i="20" s="1"/>
  <c r="CF277" i="20" s="1"/>
  <c r="CM250" i="20" a="1"/>
  <c r="CM250" i="20" s="1"/>
  <c r="CM269" i="20" s="1"/>
  <c r="AK258" i="20" a="1"/>
  <c r="AK258" i="20" s="1"/>
  <c r="AK277" i="20" s="1"/>
  <c r="BH258" i="20" a="1"/>
  <c r="BH258" i="20" s="1"/>
  <c r="BH277" i="20" s="1"/>
  <c r="AH258" i="20" a="1"/>
  <c r="AH258" i="20" s="1"/>
  <c r="AH277" i="20" s="1"/>
  <c r="BP258" i="20" a="1"/>
  <c r="BP258" i="20" s="1"/>
  <c r="BP277" i="20" s="1"/>
  <c r="CL250" i="20" a="1"/>
  <c r="CL250" i="20" s="1"/>
  <c r="CL269" i="20" s="1"/>
  <c r="AX250" i="20" a="1"/>
  <c r="AX250" i="20" s="1"/>
  <c r="AX269" i="20" s="1"/>
  <c r="BG258" i="20" a="1"/>
  <c r="BG258" i="20" s="1"/>
  <c r="BG277" i="20" s="1"/>
  <c r="AT258" i="20" a="1"/>
  <c r="AT258" i="20" s="1"/>
  <c r="AT277" i="20" s="1"/>
  <c r="AM250" i="20" a="1"/>
  <c r="AM250" i="20" s="1"/>
  <c r="AM269" i="20" s="1"/>
  <c r="BV250" i="20" a="1"/>
  <c r="BV250" i="20" s="1"/>
  <c r="BV269" i="20" s="1"/>
  <c r="N81" i="20"/>
  <c r="R81" i="20"/>
  <c r="L81" i="20"/>
  <c r="CC247" i="20" a="1"/>
  <c r="CC247" i="20" s="1"/>
  <c r="CC266" i="20" s="1"/>
  <c r="CO247" i="20" a="1"/>
  <c r="CO247" i="20" s="1"/>
  <c r="CO266" i="20" s="1"/>
  <c r="CG247" i="20" a="1"/>
  <c r="CG247" i="20" s="1"/>
  <c r="CG266" i="20" s="1"/>
  <c r="AJ247" i="20" a="1"/>
  <c r="AJ247" i="20" s="1"/>
  <c r="AJ266" i="20" s="1"/>
  <c r="CL247" i="20" a="1"/>
  <c r="CL247" i="20" s="1"/>
  <c r="CL266" i="20" s="1"/>
  <c r="CF247" i="20" a="1"/>
  <c r="CF247" i="20" s="1"/>
  <c r="CF266" i="20" s="1"/>
  <c r="BH247" i="20" a="1"/>
  <c r="BH247" i="20" s="1"/>
  <c r="BH266" i="20" s="1"/>
  <c r="BP247" i="20" a="1"/>
  <c r="BP247" i="20" s="1"/>
  <c r="BP266" i="20" s="1"/>
  <c r="AK247" i="20" a="1"/>
  <c r="AK247" i="20" s="1"/>
  <c r="AK266" i="20" s="1"/>
  <c r="BV247" i="20" a="1"/>
  <c r="BV247" i="20" s="1"/>
  <c r="BV266" i="20" s="1"/>
  <c r="AY247" i="20" a="1"/>
  <c r="AY247" i="20" s="1"/>
  <c r="AY266" i="20" s="1"/>
  <c r="AL247" i="20" a="1"/>
  <c r="AL247" i="20" s="1"/>
  <c r="AL266" i="20" s="1"/>
  <c r="AW247" i="20" a="1"/>
  <c r="AW247" i="20" s="1"/>
  <c r="AW266" i="20" s="1"/>
  <c r="BE247" i="20" a="1"/>
  <c r="BE247" i="20" s="1"/>
  <c r="BE266" i="20" s="1"/>
  <c r="BQ247" i="20" a="1"/>
  <c r="BQ247" i="20" s="1"/>
  <c r="BQ266" i="20" s="1"/>
  <c r="AS247" i="20" a="1"/>
  <c r="AS247" i="20" s="1"/>
  <c r="AS266" i="20" s="1"/>
  <c r="BG247" i="20" a="1"/>
  <c r="BG247" i="20" s="1"/>
  <c r="BG266" i="20" s="1"/>
  <c r="BD247" i="20" a="1"/>
  <c r="BD247" i="20" s="1"/>
  <c r="BD266" i="20" s="1"/>
  <c r="BY247" i="20" a="1"/>
  <c r="BY247" i="20" s="1"/>
  <c r="BY266" i="20" s="1"/>
  <c r="BM247" i="20" a="1"/>
  <c r="BM247" i="20" s="1"/>
  <c r="BM266" i="20" s="1"/>
  <c r="CM247" i="20" a="1"/>
  <c r="CM247" i="20" s="1"/>
  <c r="CM266" i="20" s="1"/>
  <c r="BK247" i="20" a="1"/>
  <c r="BK247" i="20" s="1"/>
  <c r="BK266" i="20" s="1"/>
  <c r="AF247" i="20" a="1"/>
  <c r="AF247" i="20" s="1"/>
  <c r="AF266" i="20" s="1"/>
  <c r="AX247" i="20" a="1"/>
  <c r="AX247" i="20" s="1"/>
  <c r="AX266" i="20" s="1"/>
  <c r="AN247" i="20" a="1"/>
  <c r="AN247" i="20" s="1"/>
  <c r="AN266" i="20" s="1"/>
  <c r="BL247" i="20" a="1"/>
  <c r="BL247" i="20" s="1"/>
  <c r="BL266" i="20" s="1"/>
  <c r="AO247" i="20" a="1"/>
  <c r="AO247" i="20" s="1"/>
  <c r="AO266" i="20" s="1"/>
  <c r="AT247" i="20" a="1"/>
  <c r="AT247" i="20" s="1"/>
  <c r="AT266" i="20" s="1"/>
  <c r="AP247" i="20" a="1"/>
  <c r="AP247" i="20" s="1"/>
  <c r="AP266" i="20" s="1"/>
  <c r="BI247" i="20" a="1"/>
  <c r="BI247" i="20" s="1"/>
  <c r="BI266" i="20" s="1"/>
  <c r="AV247" i="20" a="1"/>
  <c r="AV247" i="20" s="1"/>
  <c r="AV266" i="20" s="1"/>
  <c r="AH247" i="20" a="1"/>
  <c r="AH247" i="20" s="1"/>
  <c r="AH266" i="20" s="1"/>
  <c r="CI247" i="20" a="1"/>
  <c r="CI247" i="20" s="1"/>
  <c r="CI266" i="20" s="1"/>
  <c r="BR247" i="20" a="1"/>
  <c r="BR247" i="20" s="1"/>
  <c r="BR266" i="20" s="1"/>
  <c r="BC247" i="20" a="1"/>
  <c r="BC247" i="20" s="1"/>
  <c r="BC266" i="20" s="1"/>
  <c r="AM247" i="20" a="1"/>
  <c r="AM247" i="20" s="1"/>
  <c r="AM266" i="20" s="1"/>
  <c r="AZ247" i="20" a="1"/>
  <c r="AZ247" i="20" s="1"/>
  <c r="AZ266" i="20" s="1"/>
  <c r="BT247" i="20" a="1"/>
  <c r="BT247" i="20" s="1"/>
  <c r="BT266" i="20" s="1"/>
  <c r="BW247" i="20" a="1"/>
  <c r="BW247" i="20" s="1"/>
  <c r="BW266" i="20" s="1"/>
  <c r="BZ247" i="20" a="1"/>
  <c r="BZ247" i="20" s="1"/>
  <c r="BZ266" i="20" s="1"/>
  <c r="CE247" i="20" a="1"/>
  <c r="CE247" i="20" s="1"/>
  <c r="CE266" i="20" s="1"/>
  <c r="AI247" i="20" a="1"/>
  <c r="AI247" i="20" s="1"/>
  <c r="AI266" i="20" s="1"/>
  <c r="BU247" i="20" a="1"/>
  <c r="BU247" i="20" s="1"/>
  <c r="BU266" i="20" s="1"/>
  <c r="BA247" i="20" a="1"/>
  <c r="BA247" i="20" s="1"/>
  <c r="BA266" i="20" s="1"/>
  <c r="CD247" i="20" a="1"/>
  <c r="CD247" i="20" s="1"/>
  <c r="CD266" i="20" s="1"/>
  <c r="AG247" i="20" a="1"/>
  <c r="AG247" i="20" s="1"/>
  <c r="AG266" i="20" s="1"/>
  <c r="CH247" i="20" a="1"/>
  <c r="CH247" i="20" s="1"/>
  <c r="CH266" i="20" s="1"/>
  <c r="CN247" i="20" a="1"/>
  <c r="CN247" i="20" s="1"/>
  <c r="CN266" i="20" s="1"/>
  <c r="BX247" i="20" a="1"/>
  <c r="BX247" i="20" s="1"/>
  <c r="BX266" i="20" s="1"/>
  <c r="AR247" i="20" a="1"/>
  <c r="AR247" i="20" s="1"/>
  <c r="AR266" i="20" s="1"/>
  <c r="CA247" i="20" a="1"/>
  <c r="CA247" i="20" s="1"/>
  <c r="CA266" i="20" s="1"/>
  <c r="CJ247" i="20" a="1"/>
  <c r="CJ247" i="20" s="1"/>
  <c r="CJ266" i="20" s="1"/>
  <c r="BF247" i="20" a="1"/>
  <c r="BF247" i="20" s="1"/>
  <c r="BF266" i="20" s="1"/>
  <c r="CK247" i="20" a="1"/>
  <c r="CK247" i="20" s="1"/>
  <c r="CK266" i="20" s="1"/>
  <c r="AU247" i="20" a="1"/>
  <c r="AU247" i="20" s="1"/>
  <c r="AU266" i="20" s="1"/>
  <c r="AQ247" i="20" a="1"/>
  <c r="AQ247" i="20" s="1"/>
  <c r="AQ266" i="20" s="1"/>
  <c r="BO247" i="20" a="1"/>
  <c r="BO247" i="20" s="1"/>
  <c r="BO266" i="20" s="1"/>
  <c r="CB247" i="20" a="1"/>
  <c r="CB247" i="20" s="1"/>
  <c r="CB266" i="20" s="1"/>
  <c r="BN247" i="20" a="1"/>
  <c r="BN247" i="20" s="1"/>
  <c r="BN266" i="20" s="1"/>
  <c r="BS247" i="20" a="1"/>
  <c r="BS247" i="20" s="1"/>
  <c r="BS266" i="20" s="1"/>
  <c r="BB247" i="20" a="1"/>
  <c r="BB247" i="20" s="1"/>
  <c r="BB266" i="20" s="1"/>
  <c r="BJ247" i="20" a="1"/>
  <c r="BJ247" i="20" s="1"/>
  <c r="BJ266" i="20" s="1"/>
  <c r="AA81" i="20"/>
  <c r="V79" i="20"/>
  <c r="BA142" i="20" a="1"/>
  <c r="BA142" i="20" s="1"/>
  <c r="CO142" i="20" a="1"/>
  <c r="CO142" i="20" s="1"/>
  <c r="BI142" i="20" a="1"/>
  <c r="BI142" i="20" s="1"/>
  <c r="CB142" i="20" a="1"/>
  <c r="CB142" i="20" s="1"/>
  <c r="BR142" i="20" a="1"/>
  <c r="BR142" i="20" s="1"/>
  <c r="BJ142" i="20" a="1"/>
  <c r="BJ142" i="20" s="1"/>
  <c r="AL142" i="20" a="1"/>
  <c r="AL142" i="20" s="1"/>
  <c r="BW142" i="20" a="1"/>
  <c r="BW142" i="20" s="1"/>
  <c r="AW142" i="20" a="1"/>
  <c r="AW142" i="20" s="1"/>
  <c r="AO142" i="20" a="1"/>
  <c r="AO142" i="20" s="1"/>
  <c r="AG142" i="20" a="1"/>
  <c r="AG142" i="20" s="1"/>
  <c r="AZ142" i="20" a="1"/>
  <c r="AZ142" i="20" s="1"/>
  <c r="AY142" i="20" a="1"/>
  <c r="AY142" i="20" s="1"/>
  <c r="AJ142" i="20" a="1"/>
  <c r="AJ142" i="20" s="1"/>
  <c r="CA142" i="20" a="1"/>
  <c r="CA142" i="20" s="1"/>
  <c r="AH142" i="20" a="1"/>
  <c r="AH142" i="20" s="1"/>
  <c r="CE142" i="20" a="1"/>
  <c r="CE142" i="20" s="1"/>
  <c r="AF142" i="20" a="1"/>
  <c r="AF142" i="20" s="1"/>
  <c r="BN142" i="20" a="1"/>
  <c r="BN142" i="20" s="1"/>
  <c r="CM142" i="20" a="1"/>
  <c r="CM142" i="20" s="1"/>
  <c r="AU142" i="20" a="1"/>
  <c r="AU142" i="20" s="1"/>
  <c r="BB142" i="20" a="1"/>
  <c r="BB142" i="20" s="1"/>
  <c r="BQ142" i="20" a="1"/>
  <c r="BQ142" i="20" s="1"/>
  <c r="BL142" i="20" a="1"/>
  <c r="BL142" i="20" s="1"/>
  <c r="BV142" i="20" a="1"/>
  <c r="BV142" i="20" s="1"/>
  <c r="BC142" i="20" a="1"/>
  <c r="BC142" i="20" s="1"/>
  <c r="AP142" i="20" a="1"/>
  <c r="AP142" i="20" s="1"/>
  <c r="AT142" i="20" a="1"/>
  <c r="AT142" i="20" s="1"/>
  <c r="AK142" i="20" a="1"/>
  <c r="AK142" i="20" s="1"/>
  <c r="AX142" i="20" a="1"/>
  <c r="AX142" i="20" s="1"/>
  <c r="CI142" i="20" a="1"/>
  <c r="CI142" i="20" s="1"/>
  <c r="AI142" i="20" a="1"/>
  <c r="AI142" i="20" s="1"/>
  <c r="CC142" i="20" a="1"/>
  <c r="CC142" i="20" s="1"/>
  <c r="BH142" i="20" a="1"/>
  <c r="BH142" i="20" s="1"/>
  <c r="AM142" i="20" a="1"/>
  <c r="AM142" i="20" s="1"/>
  <c r="CJ142" i="20" a="1"/>
  <c r="CJ142" i="20" s="1"/>
  <c r="BF142" i="20" a="1"/>
  <c r="BF142" i="20" s="1"/>
  <c r="BX142" i="20" a="1"/>
  <c r="BX142" i="20" s="1"/>
  <c r="BT142" i="20" a="1"/>
  <c r="BT142" i="20" s="1"/>
  <c r="BO142" i="20" a="1"/>
  <c r="BO142" i="20" s="1"/>
  <c r="BQ144" i="20" a="1"/>
  <c r="BQ144" i="20" s="1"/>
  <c r="AN142" i="20" a="1"/>
  <c r="AN142" i="20" s="1"/>
  <c r="AQ142" i="20" a="1"/>
  <c r="AQ142" i="20" s="1"/>
  <c r="BU142" i="20" a="1"/>
  <c r="BU142" i="20" s="1"/>
  <c r="CD142" i="20" a="1"/>
  <c r="CD142" i="20" s="1"/>
  <c r="BG142" i="20" a="1"/>
  <c r="BG142" i="20" s="1"/>
  <c r="AV142" i="20" a="1"/>
  <c r="AV142" i="20" s="1"/>
  <c r="CL142" i="20" a="1"/>
  <c r="CL142" i="20" s="1"/>
  <c r="BS142" i="20" a="1"/>
  <c r="BS142" i="20" s="1"/>
  <c r="AS142" i="20" a="1"/>
  <c r="AS142" i="20" s="1"/>
  <c r="BD142" i="20" a="1"/>
  <c r="BD142" i="20" s="1"/>
  <c r="CH142" i="20" a="1"/>
  <c r="CH142" i="20" s="1"/>
  <c r="CF142" i="20" a="1"/>
  <c r="CF142" i="20" s="1"/>
  <c r="CK142" i="20" a="1"/>
  <c r="CK142" i="20" s="1"/>
  <c r="BE142" i="20" a="1"/>
  <c r="BE142" i="20" s="1"/>
  <c r="CN142" i="20" a="1"/>
  <c r="CN142" i="20" s="1"/>
  <c r="BK142" i="20" a="1"/>
  <c r="BK142" i="20" s="1"/>
  <c r="CG142" i="20" a="1"/>
  <c r="CG142" i="20" s="1"/>
  <c r="BP142" i="20" a="1"/>
  <c r="BP142" i="20" s="1"/>
  <c r="AR142" i="20" a="1"/>
  <c r="AR142" i="20" s="1"/>
  <c r="BY142" i="20" a="1"/>
  <c r="BY142" i="20" s="1"/>
  <c r="BM142" i="20" a="1"/>
  <c r="BM142" i="20" s="1"/>
  <c r="BZ142" i="20" a="1"/>
  <c r="BZ142" i="20" s="1"/>
  <c r="BJ144" i="20" a="1"/>
  <c r="BJ144" i="20" s="1"/>
  <c r="AT144" i="20" a="1"/>
  <c r="AT144" i="20" s="1"/>
  <c r="AP144" i="20" a="1"/>
  <c r="AP144" i="20" s="1"/>
  <c r="AX144" i="20" a="1"/>
  <c r="AX144" i="20" s="1"/>
  <c r="BC144" i="20" a="1"/>
  <c r="BC144" i="20" s="1"/>
  <c r="AH144" i="20" a="1"/>
  <c r="AH144" i="20" s="1"/>
  <c r="AK144" i="20" a="1"/>
  <c r="AK144" i="20" s="1"/>
  <c r="CO144" i="20" a="1"/>
  <c r="CO144" i="20" s="1"/>
  <c r="CG144" i="20" a="1"/>
  <c r="CG144" i="20" s="1"/>
  <c r="BG144" i="20" a="1"/>
  <c r="BG144" i="20" s="1"/>
  <c r="CB144" i="20" a="1"/>
  <c r="CB144" i="20" s="1"/>
  <c r="AY144" i="20" a="1"/>
  <c r="AY144" i="20" s="1"/>
  <c r="CH144" i="20" a="1"/>
  <c r="CH144" i="20" s="1"/>
  <c r="AU144" i="20" a="1"/>
  <c r="AU144" i="20" s="1"/>
  <c r="BZ144" i="20" a="1"/>
  <c r="BZ144" i="20" s="1"/>
  <c r="AO144" i="20" a="1"/>
  <c r="AO144" i="20" s="1"/>
  <c r="AN144" i="20" a="1"/>
  <c r="AN144" i="20" s="1"/>
  <c r="CD144" i="20" a="1"/>
  <c r="CD144" i="20" s="1"/>
  <c r="CA144" i="20" a="1"/>
  <c r="CA144" i="20" s="1"/>
  <c r="BT144" i="20" a="1"/>
  <c r="BT144" i="20" s="1"/>
  <c r="BX144" i="20" a="1"/>
  <c r="BX144" i="20" s="1"/>
  <c r="BY144" i="20" a="1"/>
  <c r="BY144" i="20" s="1"/>
  <c r="CL144" i="20" a="1"/>
  <c r="CL144" i="20" s="1"/>
  <c r="BV144" i="20" a="1"/>
  <c r="BV144" i="20" s="1"/>
  <c r="BH144" i="20" a="1"/>
  <c r="BH144" i="20" s="1"/>
  <c r="AQ144" i="20" a="1"/>
  <c r="AQ144" i="20" s="1"/>
  <c r="AG144" i="20" a="1"/>
  <c r="AG144" i="20" s="1"/>
  <c r="CJ144" i="20" a="1"/>
  <c r="CJ144" i="20" s="1"/>
  <c r="AM144" i="20" a="1"/>
  <c r="AM144" i="20" s="1"/>
  <c r="CN144" i="20" a="1"/>
  <c r="CN144" i="20" s="1"/>
  <c r="AI144" i="20" a="1"/>
  <c r="AI144" i="20" s="1"/>
  <c r="BU144" i="20" a="1"/>
  <c r="BU144" i="20" s="1"/>
  <c r="BK144" i="20" a="1"/>
  <c r="BK144" i="20" s="1"/>
  <c r="BL144" i="20" a="1"/>
  <c r="BL144" i="20" s="1"/>
  <c r="BW144" i="20" a="1"/>
  <c r="BW144" i="20" s="1"/>
  <c r="BN144" i="20" a="1"/>
  <c r="BN144" i="20" s="1"/>
  <c r="AL144" i="20" a="1"/>
  <c r="AL144" i="20" s="1"/>
  <c r="CM144" i="20" a="1"/>
  <c r="CM144" i="20" s="1"/>
  <c r="AV144" i="20" a="1"/>
  <c r="AV144" i="20" s="1"/>
  <c r="CK144" i="20" a="1"/>
  <c r="CK144" i="20" s="1"/>
  <c r="CC144" i="20" a="1"/>
  <c r="CC144" i="20" s="1"/>
  <c r="CF144" i="20" a="1"/>
  <c r="CF144" i="20" s="1"/>
  <c r="CE144" i="20" a="1"/>
  <c r="CE144" i="20" s="1"/>
  <c r="BS144" i="20" a="1"/>
  <c r="BS144" i="20" s="1"/>
  <c r="AR144" i="20" a="1"/>
  <c r="AR144" i="20" s="1"/>
  <c r="BB144" i="20" a="1"/>
  <c r="BB144" i="20" s="1"/>
  <c r="AW144" i="20" a="1"/>
  <c r="AW144" i="20" s="1"/>
  <c r="CI144" i="20" a="1"/>
  <c r="CI144" i="20" s="1"/>
  <c r="BO144" i="20" a="1"/>
  <c r="BO144" i="20" s="1"/>
  <c r="BR144" i="20" a="1"/>
  <c r="BR144" i="20" s="1"/>
  <c r="BI144" i="20" a="1"/>
  <c r="BI144" i="20" s="1"/>
  <c r="AF144" i="20" a="1"/>
  <c r="AF144" i="20" s="1"/>
  <c r="AS144" i="20" a="1"/>
  <c r="AS144" i="20" s="1"/>
  <c r="BF144" i="20" a="1"/>
  <c r="BF144" i="20" s="1"/>
  <c r="AJ144" i="20" a="1"/>
  <c r="AJ144" i="20" s="1"/>
  <c r="BM144" i="20" a="1"/>
  <c r="BM144" i="20" s="1"/>
  <c r="BD144" i="20" a="1"/>
  <c r="BD144" i="20" s="1"/>
  <c r="AZ144" i="20" a="1"/>
  <c r="AZ144" i="20" s="1"/>
  <c r="BA144" i="20" a="1"/>
  <c r="BA144" i="20" s="1"/>
  <c r="BP144" i="20" a="1"/>
  <c r="BP144" i="20" s="1"/>
  <c r="BE144" i="20" a="1"/>
  <c r="BE144" i="20" s="1"/>
  <c r="AE809" i="20" l="1"/>
  <c r="W809" i="20"/>
  <c r="U813" i="20"/>
  <c r="T807" i="20"/>
  <c r="K822" i="20"/>
  <c r="U808" i="20"/>
  <c r="H822" i="20"/>
  <c r="O807" i="20"/>
  <c r="Q808" i="20"/>
  <c r="N807" i="20"/>
  <c r="V808" i="20"/>
  <c r="J813" i="20"/>
  <c r="J815" i="20" s="1"/>
  <c r="V813" i="20"/>
  <c r="W808" i="20"/>
  <c r="M814" i="20"/>
  <c r="AF808" i="20"/>
  <c r="AB808" i="20"/>
  <c r="AB809" i="20"/>
  <c r="AE769" i="20"/>
  <c r="AC807" i="20"/>
  <c r="AF813" i="20"/>
  <c r="F809" i="20"/>
  <c r="Z808" i="20"/>
  <c r="AD822" i="20"/>
  <c r="W807" i="20"/>
  <c r="L808" i="20"/>
  <c r="N814" i="20"/>
  <c r="P807" i="20"/>
  <c r="AE814" i="20"/>
  <c r="AE815" i="20" s="1"/>
  <c r="S807" i="20"/>
  <c r="E807" i="20"/>
  <c r="Y813" i="20"/>
  <c r="H807" i="20"/>
  <c r="K813" i="20"/>
  <c r="F814" i="20"/>
  <c r="D809" i="20"/>
  <c r="L809" i="20"/>
  <c r="AG769" i="20"/>
  <c r="H814" i="20"/>
  <c r="O813" i="20"/>
  <c r="O815" i="20" s="1"/>
  <c r="U809" i="20"/>
  <c r="P808" i="20"/>
  <c r="AH769" i="20"/>
  <c r="V807" i="20"/>
  <c r="F813" i="20"/>
  <c r="J807" i="20"/>
  <c r="AA808" i="20"/>
  <c r="AD769" i="20"/>
  <c r="N822" i="20"/>
  <c r="AI769" i="20"/>
  <c r="V809" i="20"/>
  <c r="G809" i="20"/>
  <c r="X813" i="20"/>
  <c r="R807" i="20"/>
  <c r="P814" i="20"/>
  <c r="T809" i="20"/>
  <c r="H808" i="20"/>
  <c r="AI810" i="20"/>
  <c r="AG809" i="20"/>
  <c r="AH810" i="20"/>
  <c r="Y807" i="20"/>
  <c r="N809" i="20"/>
  <c r="W814" i="20"/>
  <c r="G813" i="20"/>
  <c r="G815" i="20" s="1"/>
  <c r="Q814" i="20"/>
  <c r="L807" i="20"/>
  <c r="L814" i="20"/>
  <c r="K809" i="20"/>
  <c r="AF814" i="20"/>
  <c r="AF815" i="20" s="1"/>
  <c r="N813" i="20"/>
  <c r="AG808" i="20"/>
  <c r="AJ809" i="20"/>
  <c r="Y809" i="20"/>
  <c r="S814" i="20"/>
  <c r="S815" i="20" s="1"/>
  <c r="AA807" i="20"/>
  <c r="AA809" i="20"/>
  <c r="Y814" i="20"/>
  <c r="M809" i="20"/>
  <c r="V814" i="20"/>
  <c r="AB813" i="20"/>
  <c r="AB815" i="20" s="1"/>
  <c r="X807" i="20"/>
  <c r="P813" i="20"/>
  <c r="U814" i="20"/>
  <c r="U815" i="20" s="1"/>
  <c r="T808" i="20"/>
  <c r="X809" i="20"/>
  <c r="AC809" i="20"/>
  <c r="E769" i="20"/>
  <c r="S809" i="20"/>
  <c r="P769" i="20"/>
  <c r="R808" i="20"/>
  <c r="E808" i="20"/>
  <c r="AD814" i="20"/>
  <c r="AD815" i="20" s="1"/>
  <c r="H809" i="20"/>
  <c r="AB769" i="20"/>
  <c r="Q813" i="20"/>
  <c r="O809" i="20"/>
  <c r="AE808" i="20"/>
  <c r="M807" i="20"/>
  <c r="H769" i="20"/>
  <c r="I814" i="20"/>
  <c r="I815" i="20" s="1"/>
  <c r="F807" i="20"/>
  <c r="I769" i="20"/>
  <c r="L769" i="20"/>
  <c r="Z807" i="20"/>
  <c r="K807" i="20"/>
  <c r="E809" i="20"/>
  <c r="AA769" i="20"/>
  <c r="AJ769" i="20"/>
  <c r="W813" i="20"/>
  <c r="Z814" i="20"/>
  <c r="J809" i="20"/>
  <c r="AA822" i="20"/>
  <c r="G807" i="20"/>
  <c r="Z769" i="20"/>
  <c r="AA814" i="20"/>
  <c r="V822" i="20"/>
  <c r="Q822" i="20"/>
  <c r="AF822" i="20"/>
  <c r="Y822" i="20"/>
  <c r="AJ810" i="20"/>
  <c r="AH809" i="20"/>
  <c r="AG810" i="20"/>
  <c r="AI808" i="20"/>
  <c r="AD808" i="20"/>
  <c r="F822" i="20"/>
  <c r="D822" i="20"/>
  <c r="S822" i="20"/>
  <c r="X814" i="20"/>
  <c r="K814" i="20"/>
  <c r="AC808" i="20"/>
  <c r="Y808" i="20"/>
  <c r="J769" i="20"/>
  <c r="T813" i="20"/>
  <c r="T815" i="20" s="1"/>
  <c r="AB807" i="20"/>
  <c r="AF807" i="20"/>
  <c r="X808" i="20"/>
  <c r="D808" i="20"/>
  <c r="AI809" i="20"/>
  <c r="R814" i="20"/>
  <c r="G769" i="20"/>
  <c r="Q809" i="20"/>
  <c r="T769" i="20"/>
  <c r="AM769" i="20"/>
  <c r="AM821" i="20" s="1"/>
  <c r="M822" i="20"/>
  <c r="AC822" i="20"/>
  <c r="O822" i="20"/>
  <c r="AE807" i="20"/>
  <c r="AC813" i="20"/>
  <c r="V769" i="20"/>
  <c r="AD809" i="20"/>
  <c r="M808" i="20"/>
  <c r="P809" i="20"/>
  <c r="X769" i="20"/>
  <c r="S769" i="20"/>
  <c r="Y769" i="20"/>
  <c r="U769" i="20"/>
  <c r="T822" i="20"/>
  <c r="AE822" i="20"/>
  <c r="X822" i="20"/>
  <c r="Z813" i="20"/>
  <c r="R813" i="20"/>
  <c r="AD807" i="20"/>
  <c r="L813" i="20"/>
  <c r="AK769" i="20"/>
  <c r="AK821" i="20" s="1"/>
  <c r="G822" i="20"/>
  <c r="I809" i="20"/>
  <c r="W769" i="20"/>
  <c r="AL769" i="20"/>
  <c r="AL821" i="20" s="1"/>
  <c r="Q769" i="20"/>
  <c r="AB822" i="20"/>
  <c r="E822" i="20"/>
  <c r="Z822" i="20"/>
  <c r="P822" i="20"/>
  <c r="E813" i="20"/>
  <c r="E815" i="20" s="1"/>
  <c r="I807" i="20"/>
  <c r="M813" i="20"/>
  <c r="AC814" i="20"/>
  <c r="R769" i="20"/>
  <c r="AF769" i="20"/>
  <c r="AA813" i="20"/>
  <c r="K769" i="20"/>
  <c r="F769" i="20"/>
  <c r="M769" i="20"/>
  <c r="J822" i="20"/>
  <c r="W822" i="20"/>
  <c r="N769" i="20"/>
  <c r="O769" i="20"/>
  <c r="AF809" i="20"/>
  <c r="AC769" i="20"/>
  <c r="U822" i="20"/>
  <c r="R822" i="20"/>
  <c r="L822" i="20"/>
  <c r="H813" i="20"/>
  <c r="D130" i="20"/>
  <c r="D788" i="20" s="1"/>
  <c r="D798" i="20" s="1"/>
  <c r="D787" i="20"/>
  <c r="D797" i="20" s="1"/>
  <c r="D813" i="20" s="1"/>
  <c r="AF140" i="20" a="1"/>
  <c r="AF140" i="20" s="1"/>
  <c r="CI147" i="20" a="1"/>
  <c r="CI147" i="20" s="1"/>
  <c r="BM147" i="20" a="1"/>
  <c r="BM147" i="20" s="1"/>
  <c r="BG147" i="20" a="1"/>
  <c r="BG147" i="20" s="1"/>
  <c r="BP147" i="20" a="1"/>
  <c r="BP147" i="20" s="1"/>
  <c r="BC147" i="20" a="1"/>
  <c r="BC147" i="20" s="1"/>
  <c r="BW147" i="20" a="1"/>
  <c r="BW147" i="20" s="1"/>
  <c r="BK147" i="20" a="1"/>
  <c r="BK147" i="20" s="1"/>
  <c r="AL147" i="20" a="1"/>
  <c r="AL147" i="20" s="1"/>
  <c r="CN147" i="20" a="1"/>
  <c r="CN147" i="20" s="1"/>
  <c r="AT147" i="20" a="1"/>
  <c r="AT147" i="20" s="1"/>
  <c r="BQ147" i="20" a="1"/>
  <c r="BQ147" i="20" s="1"/>
  <c r="CM147" i="20" a="1"/>
  <c r="CM147" i="20" s="1"/>
  <c r="AO147" i="20" a="1"/>
  <c r="AO147" i="20" s="1"/>
  <c r="AX147" i="20" a="1"/>
  <c r="AX147" i="20" s="1"/>
  <c r="CB147" i="20" a="1"/>
  <c r="CB147" i="20" s="1"/>
  <c r="CF147" i="20" a="1"/>
  <c r="CF147" i="20" s="1"/>
  <c r="BR147" i="20" a="1"/>
  <c r="BR147" i="20" s="1"/>
  <c r="CC147" i="20" a="1"/>
  <c r="CC147" i="20" s="1"/>
  <c r="BI147" i="20" a="1"/>
  <c r="BI147" i="20" s="1"/>
  <c r="AZ147" i="20" a="1"/>
  <c r="AZ147" i="20" s="1"/>
  <c r="CL147" i="20" a="1"/>
  <c r="CL147" i="20" s="1"/>
  <c r="AV147" i="20" a="1"/>
  <c r="AV147" i="20" s="1"/>
  <c r="AQ147" i="20" a="1"/>
  <c r="AQ147" i="20" s="1"/>
  <c r="BH147" i="20" a="1"/>
  <c r="BH147" i="20" s="1"/>
  <c r="CA147" i="20" a="1"/>
  <c r="CA147" i="20" s="1"/>
  <c r="BL147" i="20" a="1"/>
  <c r="BL147" i="20" s="1"/>
  <c r="BZ147" i="20" a="1"/>
  <c r="BZ147" i="20" s="1"/>
  <c r="CO147" i="20" a="1"/>
  <c r="CO147" i="20" s="1"/>
  <c r="CH147" i="20" a="1"/>
  <c r="CH147" i="20" s="1"/>
  <c r="AW147" i="20" a="1"/>
  <c r="AW147" i="20" s="1"/>
  <c r="AK147" i="20" a="1"/>
  <c r="AK147" i="20" s="1"/>
  <c r="BE147" i="20" a="1"/>
  <c r="BE147" i="20" s="1"/>
  <c r="BD147" i="20" a="1"/>
  <c r="BD147" i="20" s="1"/>
  <c r="CG147" i="20" a="1"/>
  <c r="CG147" i="20" s="1"/>
  <c r="BO147" i="20" a="1"/>
  <c r="BO147" i="20" s="1"/>
  <c r="AR147" i="20" a="1"/>
  <c r="AR147" i="20" s="1"/>
  <c r="CJ147" i="20" a="1"/>
  <c r="CJ147" i="20" s="1"/>
  <c r="BY147" i="20" a="1"/>
  <c r="BY147" i="20" s="1"/>
  <c r="AS147" i="20" a="1"/>
  <c r="AS147" i="20" s="1"/>
  <c r="AU147" i="20" a="1"/>
  <c r="AU147" i="20" s="1"/>
  <c r="BB147" i="20" a="1"/>
  <c r="BB147" i="20" s="1"/>
  <c r="AG147" i="20" a="1"/>
  <c r="AG147" i="20" s="1"/>
  <c r="CE147" i="20" a="1"/>
  <c r="CE147" i="20" s="1"/>
  <c r="BN147" i="20" a="1"/>
  <c r="BN147" i="20" s="1"/>
  <c r="BJ147" i="20" a="1"/>
  <c r="BJ147" i="20" s="1"/>
  <c r="BV147" i="20" a="1"/>
  <c r="BV147" i="20" s="1"/>
  <c r="AP147" i="20" a="1"/>
  <c r="AP147" i="20" s="1"/>
  <c r="BT147" i="20" a="1"/>
  <c r="BT147" i="20" s="1"/>
  <c r="BF147" i="20" a="1"/>
  <c r="BF147" i="20" s="1"/>
  <c r="AI147" i="20" a="1"/>
  <c r="AI147" i="20" s="1"/>
  <c r="CD147" i="20" a="1"/>
  <c r="CD147" i="20" s="1"/>
  <c r="BS147" i="20" a="1"/>
  <c r="BS147" i="20" s="1"/>
  <c r="AJ147" i="20" a="1"/>
  <c r="AJ147" i="20" s="1"/>
  <c r="AM147" i="20" a="1"/>
  <c r="AM147" i="20" s="1"/>
  <c r="CK147" i="20" a="1"/>
  <c r="CK147" i="20" s="1"/>
  <c r="BA147" i="20" a="1"/>
  <c r="BA147" i="20" s="1"/>
  <c r="AN147" i="20" a="1"/>
  <c r="AN147" i="20" s="1"/>
  <c r="BX147" i="20" a="1"/>
  <c r="BX147" i="20" s="1"/>
  <c r="BU147" i="20" a="1"/>
  <c r="BU147" i="20" s="1"/>
  <c r="AH147" i="20" a="1"/>
  <c r="AH147" i="20" s="1"/>
  <c r="AY147" i="20" a="1"/>
  <c r="AY147" i="20" s="1"/>
  <c r="AF244" i="20" a="1"/>
  <c r="AF244" i="20" s="1"/>
  <c r="AM95" i="31"/>
  <c r="AJ106" i="20"/>
  <c r="AJ137" i="20" s="1"/>
  <c r="AJ795" i="20" s="1"/>
  <c r="AJ805" i="20" s="1"/>
  <c r="AJ91" i="20"/>
  <c r="AJ95" i="20" s="1"/>
  <c r="AG92" i="20"/>
  <c r="AG99" i="20" s="1"/>
  <c r="AI91" i="20"/>
  <c r="AI95" i="20" s="1"/>
  <c r="AG91" i="20"/>
  <c r="AG95" i="20" s="1"/>
  <c r="AI92" i="20"/>
  <c r="AI99" i="20" s="1"/>
  <c r="AH92" i="20"/>
  <c r="AH99" i="20" s="1"/>
  <c r="AH91" i="20"/>
  <c r="AA141" i="31"/>
  <c r="R141" i="31"/>
  <c r="T141" i="31"/>
  <c r="AH141" i="31"/>
  <c r="H141" i="31"/>
  <c r="AP145" i="20" a="1"/>
  <c r="AP145" i="20" s="1"/>
  <c r="AK143" i="20" a="1"/>
  <c r="AK143" i="20" s="1"/>
  <c r="BK143" i="20" a="1"/>
  <c r="BK143" i="20" s="1"/>
  <c r="P141" i="31"/>
  <c r="AN145" i="20" a="1"/>
  <c r="AN145" i="20" s="1"/>
  <c r="AQ145" i="20" a="1"/>
  <c r="AQ145" i="20" s="1"/>
  <c r="AL145" i="20" a="1"/>
  <c r="AL145" i="20" s="1"/>
  <c r="CE143" i="20" a="1"/>
  <c r="CE143" i="20" s="1"/>
  <c r="AH145" i="20" a="1"/>
  <c r="AH145" i="20" s="1"/>
  <c r="AW143" i="20" a="1"/>
  <c r="AW143" i="20" s="1"/>
  <c r="AQ143" i="20" a="1"/>
  <c r="AQ143" i="20" s="1"/>
  <c r="CG145" i="20" a="1"/>
  <c r="CG145" i="20" s="1"/>
  <c r="AZ143" i="20" a="1"/>
  <c r="AZ143" i="20" s="1"/>
  <c r="BH145" i="20" a="1"/>
  <c r="BH145" i="20" s="1"/>
  <c r="BD143" i="20" a="1"/>
  <c r="BD143" i="20" s="1"/>
  <c r="AO145" i="20" a="1"/>
  <c r="AO145" i="20" s="1"/>
  <c r="BF143" i="20" a="1"/>
  <c r="BF143" i="20" s="1"/>
  <c r="AG145" i="20" a="1"/>
  <c r="AG145" i="20" s="1"/>
  <c r="CB143" i="20" a="1"/>
  <c r="CB143" i="20" s="1"/>
  <c r="CM145" i="20" a="1"/>
  <c r="CM145" i="20" s="1"/>
  <c r="BI143" i="20" a="1"/>
  <c r="BI143" i="20" s="1"/>
  <c r="CC145" i="20" a="1"/>
  <c r="CC145" i="20" s="1"/>
  <c r="BP145" i="20" a="1"/>
  <c r="BP145" i="20" s="1"/>
  <c r="AY145" i="20" a="1"/>
  <c r="AY145" i="20" s="1"/>
  <c r="CC143" i="20" a="1"/>
  <c r="CC143" i="20" s="1"/>
  <c r="BV143" i="20" a="1"/>
  <c r="BV143" i="20" s="1"/>
  <c r="AZ145" i="20" a="1"/>
  <c r="AZ145" i="20" s="1"/>
  <c r="AR145" i="20" a="1"/>
  <c r="AR145" i="20" s="1"/>
  <c r="BU145" i="20" a="1"/>
  <c r="BU145" i="20" s="1"/>
  <c r="AJ145" i="20" a="1"/>
  <c r="AJ145" i="20" s="1"/>
  <c r="CI145" i="20" a="1"/>
  <c r="CI145" i="20" s="1"/>
  <c r="BH143" i="20" a="1"/>
  <c r="BH143" i="20" s="1"/>
  <c r="CF143" i="20" a="1"/>
  <c r="CF143" i="20" s="1"/>
  <c r="AG143" i="20" a="1"/>
  <c r="AG143" i="20" s="1"/>
  <c r="BE143" i="20" a="1"/>
  <c r="BE143" i="20" s="1"/>
  <c r="BO143" i="20" a="1"/>
  <c r="BO143" i="20" s="1"/>
  <c r="AT143" i="20" a="1"/>
  <c r="AT143" i="20" s="1"/>
  <c r="BW145" i="20" a="1"/>
  <c r="BW145" i="20" s="1"/>
  <c r="BR145" i="20" a="1"/>
  <c r="BR145" i="20" s="1"/>
  <c r="AJ143" i="20" a="1"/>
  <c r="AJ143" i="20" s="1"/>
  <c r="AM145" i="20" a="1"/>
  <c r="AM145" i="20" s="1"/>
  <c r="AI145" i="20" a="1"/>
  <c r="AI145" i="20" s="1"/>
  <c r="AN143" i="20" a="1"/>
  <c r="AN143" i="20" s="1"/>
  <c r="BA143" i="20" a="1"/>
  <c r="BA143" i="20" s="1"/>
  <c r="AU145" i="20" a="1"/>
  <c r="AU145" i="20" s="1"/>
  <c r="BS145" i="20" a="1"/>
  <c r="BS145" i="20" s="1"/>
  <c r="BR143" i="20" a="1"/>
  <c r="BR143" i="20" s="1"/>
  <c r="CB145" i="20" a="1"/>
  <c r="CB145" i="20" s="1"/>
  <c r="BC143" i="20" a="1"/>
  <c r="BC143" i="20" s="1"/>
  <c r="BJ143" i="20" a="1"/>
  <c r="BJ143" i="20" s="1"/>
  <c r="CK145" i="20" a="1"/>
  <c r="CK145" i="20" s="1"/>
  <c r="BK145" i="20" a="1"/>
  <c r="BK145" i="20" s="1"/>
  <c r="BL143" i="20" a="1"/>
  <c r="BL143" i="20" s="1"/>
  <c r="AU143" i="20" a="1"/>
  <c r="AU143" i="20" s="1"/>
  <c r="CN145" i="20" a="1"/>
  <c r="CN145" i="20" s="1"/>
  <c r="CA145" i="20" a="1"/>
  <c r="CA145" i="20" s="1"/>
  <c r="BD145" i="20" a="1"/>
  <c r="BD145" i="20" s="1"/>
  <c r="AI143" i="20" a="1"/>
  <c r="AI143" i="20" s="1"/>
  <c r="BG143" i="20" a="1"/>
  <c r="BG143" i="20" s="1"/>
  <c r="AM143" i="20" a="1"/>
  <c r="AM143" i="20" s="1"/>
  <c r="CO145" i="20" a="1"/>
  <c r="CO145" i="20" s="1"/>
  <c r="BT145" i="20" a="1"/>
  <c r="BT145" i="20" s="1"/>
  <c r="CL145" i="20" a="1"/>
  <c r="CL145" i="20" s="1"/>
  <c r="BN145" i="20" a="1"/>
  <c r="BN145" i="20" s="1"/>
  <c r="BV145" i="20" a="1"/>
  <c r="BV145" i="20" s="1"/>
  <c r="AS143" i="20" a="1"/>
  <c r="AS143" i="20" s="1"/>
  <c r="AF143" i="20" a="1"/>
  <c r="AF143" i="20" s="1"/>
  <c r="AP143" i="20" a="1"/>
  <c r="AP143" i="20" s="1"/>
  <c r="BQ143" i="20" a="1"/>
  <c r="BQ143" i="20" s="1"/>
  <c r="AO143" i="20" a="1"/>
  <c r="AO143" i="20" s="1"/>
  <c r="BT143" i="20" a="1"/>
  <c r="BT143" i="20" s="1"/>
  <c r="BB145" i="20" a="1"/>
  <c r="BB145" i="20" s="1"/>
  <c r="BW143" i="20" a="1"/>
  <c r="BW143" i="20" s="1"/>
  <c r="CJ145" i="20" a="1"/>
  <c r="CJ145" i="20" s="1"/>
  <c r="CL143" i="20" a="1"/>
  <c r="CL143" i="20" s="1"/>
  <c r="AK145" i="20" a="1"/>
  <c r="AK145" i="20" s="1"/>
  <c r="BP143" i="20" a="1"/>
  <c r="BP143" i="20" s="1"/>
  <c r="CH145" i="20" a="1"/>
  <c r="CH145" i="20" s="1"/>
  <c r="BM145" i="20" a="1"/>
  <c r="BM145" i="20" s="1"/>
  <c r="CD145" i="20" a="1"/>
  <c r="CD145" i="20" s="1"/>
  <c r="AF145" i="20" a="1"/>
  <c r="AF145" i="20" s="1"/>
  <c r="BQ145" i="20" a="1"/>
  <c r="BQ145" i="20" s="1"/>
  <c r="AL143" i="20" a="1"/>
  <c r="AL143" i="20" s="1"/>
  <c r="AX143" i="20" a="1"/>
  <c r="AX143" i="20" s="1"/>
  <c r="CM143" i="20" a="1"/>
  <c r="CM143" i="20" s="1"/>
  <c r="BS143" i="20" a="1"/>
  <c r="BS143" i="20" s="1"/>
  <c r="BY143" i="20" a="1"/>
  <c r="BY143" i="20" s="1"/>
  <c r="AD141" i="31"/>
  <c r="AW145" i="20" a="1"/>
  <c r="AW145" i="20" s="1"/>
  <c r="AY143" i="20" a="1"/>
  <c r="AY143" i="20" s="1"/>
  <c r="CK143" i="20" a="1"/>
  <c r="CK143" i="20" s="1"/>
  <c r="AT145" i="20" a="1"/>
  <c r="AT145" i="20" s="1"/>
  <c r="CD143" i="20" a="1"/>
  <c r="CD143" i="20" s="1"/>
  <c r="BI145" i="20" a="1"/>
  <c r="BI145" i="20" s="1"/>
  <c r="CA143" i="20" a="1"/>
  <c r="CA143" i="20" s="1"/>
  <c r="BY145" i="20" a="1"/>
  <c r="BY145" i="20" s="1"/>
  <c r="BE145" i="20" a="1"/>
  <c r="BE145" i="20" s="1"/>
  <c r="BX143" i="20" a="1"/>
  <c r="BX143" i="20" s="1"/>
  <c r="Z141" i="31"/>
  <c r="BX145" i="20" a="1"/>
  <c r="BX145" i="20" s="1"/>
  <c r="BG145" i="20" a="1"/>
  <c r="BG145" i="20" s="1"/>
  <c r="CE145" i="20" a="1"/>
  <c r="CE145" i="20" s="1"/>
  <c r="BC145" i="20" a="1"/>
  <c r="BC145" i="20" s="1"/>
  <c r="AV145" i="20" a="1"/>
  <c r="AV145" i="20" s="1"/>
  <c r="AV143" i="20" a="1"/>
  <c r="AV143" i="20" s="1"/>
  <c r="CG143" i="20" a="1"/>
  <c r="CG143" i="20" s="1"/>
  <c r="BU143" i="20" a="1"/>
  <c r="BU143" i="20" s="1"/>
  <c r="BB143" i="20" a="1"/>
  <c r="BB143" i="20" s="1"/>
  <c r="BM143" i="20" a="1"/>
  <c r="BM143" i="20" s="1"/>
  <c r="CH143" i="20" a="1"/>
  <c r="CH143" i="20" s="1"/>
  <c r="AS145" i="20" a="1"/>
  <c r="AS145" i="20" s="1"/>
  <c r="AR143" i="20" a="1"/>
  <c r="AR143" i="20" s="1"/>
  <c r="BZ145" i="20" a="1"/>
  <c r="BZ145" i="20" s="1"/>
  <c r="CJ143" i="20" a="1"/>
  <c r="CJ143" i="20" s="1"/>
  <c r="BA145" i="20" a="1"/>
  <c r="BA145" i="20" s="1"/>
  <c r="BJ145" i="20" a="1"/>
  <c r="BJ145" i="20" s="1"/>
  <c r="BN143" i="20" a="1"/>
  <c r="BN143" i="20" s="1"/>
  <c r="AX145" i="20" a="1"/>
  <c r="AX145" i="20" s="1"/>
  <c r="CF145" i="20" a="1"/>
  <c r="CF145" i="20" s="1"/>
  <c r="BL145" i="20" a="1"/>
  <c r="BL145" i="20" s="1"/>
  <c r="BO145" i="20" a="1"/>
  <c r="BO145" i="20" s="1"/>
  <c r="BF145" i="20" a="1"/>
  <c r="BF145" i="20" s="1"/>
  <c r="BZ143" i="20" a="1"/>
  <c r="BZ143" i="20" s="1"/>
  <c r="AH143" i="20" a="1"/>
  <c r="AH143" i="20" s="1"/>
  <c r="CI143" i="20" a="1"/>
  <c r="CI143" i="20" s="1"/>
  <c r="CO143" i="20" a="1"/>
  <c r="CO143" i="20" s="1"/>
  <c r="CN143" i="20" a="1"/>
  <c r="CN143" i="20" s="1"/>
  <c r="M141" i="31"/>
  <c r="G139" i="31" a="1"/>
  <c r="G139" i="31" s="1"/>
  <c r="H139" i="31" a="1"/>
  <c r="H139" i="31" s="1"/>
  <c r="X141" i="31"/>
  <c r="K94" i="31"/>
  <c r="J94" i="31"/>
  <c r="J109" i="31" s="1"/>
  <c r="G141" i="31"/>
  <c r="O141" i="31"/>
  <c r="W141" i="31"/>
  <c r="I143" i="31"/>
  <c r="I139" i="31" a="1"/>
  <c r="I139" i="31" s="1"/>
  <c r="G143" i="31"/>
  <c r="H143" i="31"/>
  <c r="AC94" i="31"/>
  <c r="AC140" i="31" s="1"/>
  <c r="AA94" i="31"/>
  <c r="AI94" i="31"/>
  <c r="X94" i="31"/>
  <c r="X140" i="31" s="1"/>
  <c r="AE94" i="31"/>
  <c r="CC282" i="20"/>
  <c r="J139" i="31" a="1"/>
  <c r="J139" i="31" s="1"/>
  <c r="AN95" i="31"/>
  <c r="J143" i="31"/>
  <c r="S141" i="31"/>
  <c r="L139" i="31" a="1"/>
  <c r="L139" i="31" s="1"/>
  <c r="K143" i="31"/>
  <c r="AF94" i="31"/>
  <c r="AF140" i="31" s="1"/>
  <c r="AE141" i="31"/>
  <c r="R94" i="31"/>
  <c r="R140" i="31" s="1"/>
  <c r="Q94" i="31"/>
  <c r="Q140" i="31" s="1"/>
  <c r="AG94" i="31"/>
  <c r="AP94" i="31"/>
  <c r="BS97" i="31" s="1"/>
  <c r="BS150" i="31" s="1" a="1"/>
  <c r="BS150" i="31" s="1"/>
  <c r="L94" i="31"/>
  <c r="L140" i="31" s="1"/>
  <c r="O94" i="31"/>
  <c r="O140" i="31" s="1"/>
  <c r="AY284" i="20"/>
  <c r="M143" i="31"/>
  <c r="M139" i="31" a="1"/>
  <c r="M139" i="31" s="1"/>
  <c r="V141" i="31"/>
  <c r="K141" i="31"/>
  <c r="L143" i="31"/>
  <c r="K139" i="31" a="1"/>
  <c r="K139" i="31" s="1"/>
  <c r="S94" i="31"/>
  <c r="AA143" i="31"/>
  <c r="AO94" i="31"/>
  <c r="N94" i="31"/>
  <c r="N110" i="31" s="1"/>
  <c r="Y94" i="31"/>
  <c r="M94" i="31"/>
  <c r="M110" i="31" s="1"/>
  <c r="AH94" i="31"/>
  <c r="AN94" i="31"/>
  <c r="U94" i="31"/>
  <c r="I94" i="31"/>
  <c r="I110" i="31" s="1"/>
  <c r="S143" i="31"/>
  <c r="X139" i="31" a="1"/>
  <c r="X139" i="31" s="1"/>
  <c r="V94" i="31"/>
  <c r="V110" i="31" s="1"/>
  <c r="X143" i="31"/>
  <c r="P139" i="31" a="1"/>
  <c r="P139" i="31" s="1"/>
  <c r="Q143" i="31"/>
  <c r="W143" i="31"/>
  <c r="Z139" i="31" a="1"/>
  <c r="Z139" i="31" s="1"/>
  <c r="S139" i="31" a="1"/>
  <c r="S139" i="31" s="1"/>
  <c r="Y139" i="31" a="1"/>
  <c r="Y139" i="31" s="1"/>
  <c r="AB139" i="31" a="1"/>
  <c r="AB139" i="31" s="1"/>
  <c r="Q139" i="31" a="1"/>
  <c r="Q139" i="31" s="1"/>
  <c r="T143" i="31"/>
  <c r="V139" i="31" a="1"/>
  <c r="V139" i="31" s="1"/>
  <c r="R139" i="31" a="1"/>
  <c r="R139" i="31" s="1"/>
  <c r="O143" i="31"/>
  <c r="N141" i="31"/>
  <c r="T139" i="31" a="1"/>
  <c r="T139" i="31" s="1"/>
  <c r="R143" i="31"/>
  <c r="U143" i="31"/>
  <c r="Z94" i="31"/>
  <c r="Z110" i="31" s="1"/>
  <c r="N143" i="31"/>
  <c r="P143" i="31"/>
  <c r="Y143" i="31"/>
  <c r="O139" i="31" a="1"/>
  <c r="O139" i="31" s="1"/>
  <c r="Z143" i="31"/>
  <c r="V143" i="31"/>
  <c r="N139" i="31" a="1"/>
  <c r="N139" i="31" s="1"/>
  <c r="U139" i="31" a="1"/>
  <c r="U139" i="31" s="1"/>
  <c r="AB143" i="31"/>
  <c r="AD94" i="31"/>
  <c r="W139" i="31" a="1"/>
  <c r="W139" i="31" s="1"/>
  <c r="AA139" i="31" a="1"/>
  <c r="AA139" i="31" s="1"/>
  <c r="AI141" i="31"/>
  <c r="T94" i="31"/>
  <c r="T140" i="31" s="1"/>
  <c r="AP141" i="31"/>
  <c r="BI143" i="31"/>
  <c r="AO141" i="31"/>
  <c r="BH143" i="31"/>
  <c r="G94" i="31"/>
  <c r="P94" i="31"/>
  <c r="W94" i="31"/>
  <c r="AI143" i="31"/>
  <c r="AB94" i="31"/>
  <c r="H94" i="31"/>
  <c r="AC141" i="31"/>
  <c r="AF143" i="31"/>
  <c r="AG143" i="31"/>
  <c r="AH139" i="31" a="1"/>
  <c r="AH139" i="31" s="1"/>
  <c r="AD139" i="31" a="1"/>
  <c r="AD139" i="31" s="1"/>
  <c r="AE143" i="31"/>
  <c r="AD143" i="31"/>
  <c r="AF139" i="31" a="1"/>
  <c r="AF139" i="31" s="1"/>
  <c r="AG139" i="31" a="1"/>
  <c r="AG139" i="31" s="1"/>
  <c r="AI139" i="31" a="1"/>
  <c r="AI139" i="31" s="1"/>
  <c r="AE139" i="31" a="1"/>
  <c r="AE139" i="31" s="1"/>
  <c r="AC139" i="31" a="1"/>
  <c r="AC139" i="31" s="1"/>
  <c r="AH143" i="31"/>
  <c r="AC143" i="31"/>
  <c r="CO284" i="20"/>
  <c r="AL282" i="20"/>
  <c r="CI282" i="20"/>
  <c r="AH283" i="20"/>
  <c r="BI282" i="20"/>
  <c r="AI283" i="20"/>
  <c r="AR282" i="20"/>
  <c r="AR284" i="20"/>
  <c r="AZ284" i="20"/>
  <c r="BQ284" i="20"/>
  <c r="AN283" i="20"/>
  <c r="CN283" i="20"/>
  <c r="AU284" i="20"/>
  <c r="BK283" i="20"/>
  <c r="CB283" i="20"/>
  <c r="AO284" i="20"/>
  <c r="AL284" i="20"/>
  <c r="AZ282" i="20"/>
  <c r="AO283" i="20"/>
  <c r="AM284" i="20"/>
  <c r="BC284" i="20"/>
  <c r="BV283" i="20"/>
  <c r="BU282" i="20"/>
  <c r="CH283" i="20"/>
  <c r="AJ284" i="20"/>
  <c r="BE282" i="20"/>
  <c r="CE283" i="20"/>
  <c r="AP284" i="20"/>
  <c r="BC282" i="20"/>
  <c r="CL284" i="20"/>
  <c r="AX282" i="20"/>
  <c r="BE284" i="20"/>
  <c r="AI284" i="20"/>
  <c r="AN284" i="20"/>
  <c r="CF282" i="20"/>
  <c r="BY284" i="20"/>
  <c r="CI283" i="20"/>
  <c r="BN284" i="20"/>
  <c r="CG284" i="20"/>
  <c r="CH282" i="20"/>
  <c r="BB283" i="20"/>
  <c r="AX283" i="20"/>
  <c r="CL283" i="20"/>
  <c r="AK282" i="20"/>
  <c r="BV284" i="20"/>
  <c r="BQ282" i="20"/>
  <c r="AN282" i="20"/>
  <c r="BL284" i="20"/>
  <c r="BA283" i="20"/>
  <c r="BS283" i="20"/>
  <c r="BY282" i="20"/>
  <c r="CJ284" i="20"/>
  <c r="AM283" i="20"/>
  <c r="CF284" i="20"/>
  <c r="BZ284" i="20"/>
  <c r="BD284" i="20"/>
  <c r="AX284" i="20"/>
  <c r="BO282" i="20"/>
  <c r="CA282" i="20"/>
  <c r="BO284" i="20"/>
  <c r="BG282" i="20"/>
  <c r="BC283" i="20"/>
  <c r="CF283" i="20"/>
  <c r="CK284" i="20"/>
  <c r="AF284" i="20"/>
  <c r="BB284" i="20"/>
  <c r="BJ284" i="20"/>
  <c r="CA284" i="20"/>
  <c r="BM284" i="20"/>
  <c r="AY282" i="20"/>
  <c r="AJ283" i="20"/>
  <c r="BM283" i="20"/>
  <c r="AP283" i="20"/>
  <c r="BK284" i="20"/>
  <c r="AR283" i="20"/>
  <c r="AH282" i="20"/>
  <c r="AV282" i="20"/>
  <c r="CL282" i="20"/>
  <c r="BP282" i="20"/>
  <c r="CM282" i="20"/>
  <c r="CM284" i="20"/>
  <c r="BW284" i="20"/>
  <c r="AV284" i="20"/>
  <c r="CN284" i="20"/>
  <c r="AQ282" i="20"/>
  <c r="BG283" i="20"/>
  <c r="BF283" i="20"/>
  <c r="BR283" i="20"/>
  <c r="BR284" i="20"/>
  <c r="CB284" i="20"/>
  <c r="AM282" i="20"/>
  <c r="BD282" i="20"/>
  <c r="AG282" i="20"/>
  <c r="AS283" i="20"/>
  <c r="CO283" i="20"/>
  <c r="CM283" i="20"/>
  <c r="AG284" i="20"/>
  <c r="BS284" i="20"/>
  <c r="AH284" i="20"/>
  <c r="BA284" i="20"/>
  <c r="AT282" i="20"/>
  <c r="BQ283" i="20"/>
  <c r="BT283" i="20"/>
  <c r="AF662" i="20" a="1"/>
  <c r="AF662" i="20" s="1"/>
  <c r="AW660" i="20" a="1"/>
  <c r="AW660" i="20" s="1"/>
  <c r="BB659" i="20" a="1"/>
  <c r="BB659" i="20" s="1"/>
  <c r="BZ654" i="20" a="1"/>
  <c r="BZ654" i="20" s="1"/>
  <c r="AM649" i="20" a="1"/>
  <c r="AM649" i="20" s="1"/>
  <c r="AS674" i="20" a="1"/>
  <c r="AS674" i="20" s="1"/>
  <c r="CM654" i="20" a="1"/>
  <c r="CM654" i="20" s="1"/>
  <c r="AS658" i="20" a="1"/>
  <c r="AS658" i="20" s="1"/>
  <c r="BW657" i="20" a="1"/>
  <c r="BW657" i="20" s="1"/>
  <c r="AN668" i="20" a="1"/>
  <c r="AN668" i="20" s="1"/>
  <c r="BA679" i="20" a="1"/>
  <c r="BA679" i="20" s="1"/>
  <c r="BU653" i="20" a="1"/>
  <c r="BU653" i="20" s="1"/>
  <c r="CL672" i="20" a="1"/>
  <c r="CL672" i="20" s="1"/>
  <c r="AF650" i="20" a="1"/>
  <c r="AF650" i="20" s="1"/>
  <c r="AW667" i="20" a="1"/>
  <c r="AW667" i="20" s="1"/>
  <c r="BN666" i="20" a="1"/>
  <c r="BN666" i="20" s="1"/>
  <c r="AY664" i="20" a="1"/>
  <c r="AY664" i="20" s="1"/>
  <c r="AR675" i="20" a="1"/>
  <c r="AR675" i="20" s="1"/>
  <c r="BS671" i="20" a="1"/>
  <c r="BS671" i="20" s="1"/>
  <c r="BU661" i="20" a="1"/>
  <c r="BU661" i="20" s="1"/>
  <c r="BW658" i="20" a="1"/>
  <c r="BW658" i="20" s="1"/>
  <c r="BO670" i="20" a="1"/>
  <c r="BO670" i="20" s="1"/>
  <c r="CM649" i="20" a="1"/>
  <c r="CM649" i="20" s="1"/>
  <c r="BQ653" i="20" a="1"/>
  <c r="BQ653" i="20" s="1"/>
  <c r="BV651" i="20" a="1"/>
  <c r="BV651" i="20" s="1"/>
  <c r="AF648" i="20" a="1"/>
  <c r="AF648" i="20" s="1"/>
  <c r="BE672" i="20" a="1"/>
  <c r="BE672" i="20" s="1"/>
  <c r="BQ668" i="20" a="1"/>
  <c r="BQ668" i="20" s="1"/>
  <c r="BG668" i="20" a="1"/>
  <c r="BG668" i="20" s="1"/>
  <c r="BQ650" i="20" a="1"/>
  <c r="BQ650" i="20" s="1"/>
  <c r="BT665" i="20" a="1"/>
  <c r="BT665" i="20" s="1"/>
  <c r="BB662" i="20" a="1"/>
  <c r="BB662" i="20" s="1"/>
  <c r="BC677" i="20" a="1"/>
  <c r="BC677" i="20" s="1"/>
  <c r="AT652" i="20" a="1"/>
  <c r="AT652" i="20" s="1"/>
  <c r="BZ673" i="20" a="1"/>
  <c r="BZ673" i="20" s="1"/>
  <c r="BQ652" i="20" a="1"/>
  <c r="BQ652" i="20" s="1"/>
  <c r="CD649" i="20" a="1"/>
  <c r="CD649" i="20" s="1"/>
  <c r="BX677" i="20" a="1"/>
  <c r="BX677" i="20" s="1"/>
  <c r="AY673" i="20" a="1"/>
  <c r="AY673" i="20" s="1"/>
  <c r="BP650" i="20" a="1"/>
  <c r="BP650" i="20" s="1"/>
  <c r="AY648" i="20" a="1"/>
  <c r="AY648" i="20" s="1"/>
  <c r="CC671" i="20" a="1"/>
  <c r="CC671" i="20" s="1"/>
  <c r="AI671" i="20" a="1"/>
  <c r="AI671" i="20" s="1"/>
  <c r="AH651" i="20" a="1"/>
  <c r="AH651" i="20" s="1"/>
  <c r="BJ676" i="20" a="1"/>
  <c r="BJ676" i="20" s="1"/>
  <c r="BZ667" i="20" a="1"/>
  <c r="BZ667" i="20" s="1"/>
  <c r="BU657" i="20" a="1"/>
  <c r="BU657" i="20" s="1"/>
  <c r="BQ662" i="20" a="1"/>
  <c r="BQ662" i="20" s="1"/>
  <c r="CJ653" i="20" a="1"/>
  <c r="CJ653" i="20" s="1"/>
  <c r="AU677" i="20" a="1"/>
  <c r="AU677" i="20" s="1"/>
  <c r="CE663" i="20" a="1"/>
  <c r="CE663" i="20" s="1"/>
  <c r="BT657" i="20" a="1"/>
  <c r="BT657" i="20" s="1"/>
  <c r="AJ675" i="20" a="1"/>
  <c r="AJ675" i="20" s="1"/>
  <c r="BO667" i="20" a="1"/>
  <c r="BO667" i="20" s="1"/>
  <c r="BL660" i="20" a="1"/>
  <c r="BL660" i="20" s="1"/>
  <c r="AV669" i="20" a="1"/>
  <c r="AV669" i="20" s="1"/>
  <c r="AR660" i="20" a="1"/>
  <c r="AR660" i="20" s="1"/>
  <c r="BM655" i="20" a="1"/>
  <c r="BM655" i="20" s="1"/>
  <c r="CB661" i="20" a="1"/>
  <c r="CB661" i="20" s="1"/>
  <c r="CM678" i="20" a="1"/>
  <c r="CM678" i="20" s="1"/>
  <c r="AZ657" i="20" a="1"/>
  <c r="AZ657" i="20" s="1"/>
  <c r="BI678" i="20" a="1"/>
  <c r="BI678" i="20" s="1"/>
  <c r="AY668" i="20" a="1"/>
  <c r="AY668" i="20" s="1"/>
  <c r="AR676" i="20" a="1"/>
  <c r="AR676" i="20" s="1"/>
  <c r="CO651" i="20" a="1"/>
  <c r="CO651" i="20" s="1"/>
  <c r="AL676" i="20" a="1"/>
  <c r="AL676" i="20" s="1"/>
  <c r="CJ659" i="20" a="1"/>
  <c r="CJ659" i="20" s="1"/>
  <c r="BX670" i="20" a="1"/>
  <c r="BX670" i="20" s="1"/>
  <c r="BW676" i="20" a="1"/>
  <c r="BW676" i="20" s="1"/>
  <c r="AO659" i="20" a="1"/>
  <c r="AO659" i="20" s="1"/>
  <c r="CC670" i="20" a="1"/>
  <c r="CC670" i="20" s="1"/>
  <c r="BG656" i="20" a="1"/>
  <c r="BG656" i="20" s="1"/>
  <c r="BX662" i="20" a="1"/>
  <c r="BX662" i="20" s="1"/>
  <c r="BW671" i="20" a="1"/>
  <c r="BW671" i="20" s="1"/>
  <c r="AM676" i="20" a="1"/>
  <c r="AM676" i="20" s="1"/>
  <c r="BZ663" i="20" a="1"/>
  <c r="BZ663" i="20" s="1"/>
  <c r="AU648" i="20" a="1"/>
  <c r="AU648" i="20" s="1"/>
  <c r="AT676" i="20" a="1"/>
  <c r="AT676" i="20" s="1"/>
  <c r="AS656" i="20" a="1"/>
  <c r="AS656" i="20" s="1"/>
  <c r="AN678" i="20" a="1"/>
  <c r="AN678" i="20" s="1"/>
  <c r="BI662" i="20" a="1"/>
  <c r="BI662" i="20" s="1"/>
  <c r="CN650" i="20" a="1"/>
  <c r="CN650" i="20" s="1"/>
  <c r="AI678" i="20" a="1"/>
  <c r="AI678" i="20" s="1"/>
  <c r="BN665" i="20" a="1"/>
  <c r="BN665" i="20" s="1"/>
  <c r="BE670" i="20" a="1"/>
  <c r="BE670" i="20" s="1"/>
  <c r="AJ666" i="20" a="1"/>
  <c r="AJ666" i="20" s="1"/>
  <c r="BI661" i="20" a="1"/>
  <c r="BI661" i="20" s="1"/>
  <c r="CK652" i="20" a="1"/>
  <c r="CK652" i="20" s="1"/>
  <c r="AH670" i="20" a="1"/>
  <c r="AH670" i="20" s="1"/>
  <c r="AH668" i="20" a="1"/>
  <c r="AH668" i="20" s="1"/>
  <c r="AV649" i="20" a="1"/>
  <c r="AV649" i="20" s="1"/>
  <c r="BW660" i="20" a="1"/>
  <c r="BW660" i="20" s="1"/>
  <c r="AM656" i="20" a="1"/>
  <c r="AM656" i="20" s="1"/>
  <c r="BX658" i="20" a="1"/>
  <c r="BX658" i="20" s="1"/>
  <c r="BI671" i="20" a="1"/>
  <c r="BI671" i="20" s="1"/>
  <c r="CB650" i="20" a="1"/>
  <c r="CB650" i="20" s="1"/>
  <c r="CJ660" i="20" a="1"/>
  <c r="CJ660" i="20" s="1"/>
  <c r="CN654" i="20" a="1"/>
  <c r="CN654" i="20" s="1"/>
  <c r="AL648" i="20" a="1"/>
  <c r="AL648" i="20" s="1"/>
  <c r="BV662" i="20" a="1"/>
  <c r="BV662" i="20" s="1"/>
  <c r="AS663" i="20" a="1"/>
  <c r="AS663" i="20" s="1"/>
  <c r="CO673" i="20" a="1"/>
  <c r="CO673" i="20" s="1"/>
  <c r="BR666" i="20" a="1"/>
  <c r="BR666" i="20" s="1"/>
  <c r="BR660" i="20" a="1"/>
  <c r="BR660" i="20" s="1"/>
  <c r="AH669" i="20" a="1"/>
  <c r="AH669" i="20" s="1"/>
  <c r="AS679" i="20" a="1"/>
  <c r="AS679" i="20" s="1"/>
  <c r="BZ670" i="20" a="1"/>
  <c r="BZ670" i="20" s="1"/>
  <c r="BG667" i="20" a="1"/>
  <c r="BG667" i="20" s="1"/>
  <c r="BJ648" i="20" a="1"/>
  <c r="BJ648" i="20" s="1"/>
  <c r="BB650" i="20" a="1"/>
  <c r="BB650" i="20" s="1"/>
  <c r="CF667" i="20" a="1"/>
  <c r="CF667" i="20" s="1"/>
  <c r="BF661" i="20" a="1"/>
  <c r="BF661" i="20" s="1"/>
  <c r="AO662" i="20" a="1"/>
  <c r="AO662" i="20" s="1"/>
  <c r="AL679" i="20" a="1"/>
  <c r="AL679" i="20" s="1"/>
  <c r="AZ668" i="20" a="1"/>
  <c r="AZ668" i="20" s="1"/>
  <c r="BG666" i="20" a="1"/>
  <c r="BG666" i="20" s="1"/>
  <c r="BP675" i="20" a="1"/>
  <c r="BP675" i="20" s="1"/>
  <c r="CF649" i="20" a="1"/>
  <c r="CF649" i="20" s="1"/>
  <c r="BS657" i="20" a="1"/>
  <c r="BS657" i="20" s="1"/>
  <c r="BP674" i="20" a="1"/>
  <c r="BP674" i="20" s="1"/>
  <c r="AW676" i="20" a="1"/>
  <c r="AW676" i="20" s="1"/>
  <c r="CD661" i="20" a="1"/>
  <c r="CD661" i="20" s="1"/>
  <c r="BI672" i="20" a="1"/>
  <c r="BI672" i="20" s="1"/>
  <c r="AT674" i="20" a="1"/>
  <c r="AT674" i="20" s="1"/>
  <c r="CK657" i="20" a="1"/>
  <c r="CK657" i="20" s="1"/>
  <c r="BF651" i="20" a="1"/>
  <c r="BF651" i="20" s="1"/>
  <c r="CA654" i="20" a="1"/>
  <c r="CA654" i="20" s="1"/>
  <c r="BB672" i="20" a="1"/>
  <c r="BB672" i="20" s="1"/>
  <c r="AM668" i="20" a="1"/>
  <c r="AM668" i="20" s="1"/>
  <c r="BJ659" i="20" a="1"/>
  <c r="BJ659" i="20" s="1"/>
  <c r="CB667" i="20" a="1"/>
  <c r="CB667" i="20" s="1"/>
  <c r="CC667" i="20" a="1"/>
  <c r="CC667" i="20" s="1"/>
  <c r="BO658" i="20" a="1"/>
  <c r="BO658" i="20" s="1"/>
  <c r="AV678" i="20" a="1"/>
  <c r="AV678" i="20" s="1"/>
  <c r="AM661" i="20" a="1"/>
  <c r="AM661" i="20" s="1"/>
  <c r="BJ661" i="20" a="1"/>
  <c r="BJ661" i="20" s="1"/>
  <c r="BT670" i="20" a="1"/>
  <c r="BT670" i="20" s="1"/>
  <c r="AP675" i="20" a="1"/>
  <c r="AP675" i="20" s="1"/>
  <c r="CH650" i="20" a="1"/>
  <c r="CH650" i="20" s="1"/>
  <c r="AX677" i="20" a="1"/>
  <c r="AX677" i="20" s="1"/>
  <c r="CL664" i="20" a="1"/>
  <c r="CL664" i="20" s="1"/>
  <c r="AX665" i="20" a="1"/>
  <c r="AX665" i="20" s="1"/>
  <c r="BH670" i="20" a="1"/>
  <c r="BH670" i="20" s="1"/>
  <c r="AQ669" i="20" a="1"/>
  <c r="AQ669" i="20" s="1"/>
  <c r="CN678" i="20" a="1"/>
  <c r="CN678" i="20" s="1"/>
  <c r="BH663" i="20" a="1"/>
  <c r="BH663" i="20" s="1"/>
  <c r="AV658" i="20" a="1"/>
  <c r="AV658" i="20" s="1"/>
  <c r="BE661" i="20" a="1"/>
  <c r="BE661" i="20" s="1"/>
  <c r="BC661" i="20" a="1"/>
  <c r="BC661" i="20" s="1"/>
  <c r="BV648" i="20" a="1"/>
  <c r="BV648" i="20" s="1"/>
  <c r="AI674" i="20" a="1"/>
  <c r="AI674" i="20" s="1"/>
  <c r="AJ671" i="20" a="1"/>
  <c r="AJ671" i="20" s="1"/>
  <c r="AK648" i="20" a="1"/>
  <c r="AK648" i="20" s="1"/>
  <c r="BR655" i="20" a="1"/>
  <c r="BR655" i="20" s="1"/>
  <c r="BN653" i="20" a="1"/>
  <c r="BN653" i="20" s="1"/>
  <c r="AZ666" i="20" a="1"/>
  <c r="AZ666" i="20" s="1"/>
  <c r="AK657" i="20" a="1"/>
  <c r="AK657" i="20" s="1"/>
  <c r="AN656" i="20" a="1"/>
  <c r="AN656" i="20" s="1"/>
  <c r="BF667" i="20" a="1"/>
  <c r="BF667" i="20" s="1"/>
  <c r="BJ662" i="20" a="1"/>
  <c r="BJ662" i="20" s="1"/>
  <c r="CK650" i="20" a="1"/>
  <c r="CK650" i="20" s="1"/>
  <c r="AS659" i="20" a="1"/>
  <c r="AS659" i="20" s="1"/>
  <c r="AX673" i="20" a="1"/>
  <c r="AX673" i="20" s="1"/>
  <c r="CG664" i="20" a="1"/>
  <c r="CG664" i="20" s="1"/>
  <c r="AW668" i="20" a="1"/>
  <c r="AW668" i="20" s="1"/>
  <c r="BF672" i="20" a="1"/>
  <c r="BF672" i="20" s="1"/>
  <c r="CG663" i="20" a="1"/>
  <c r="CG663" i="20" s="1"/>
  <c r="AH676" i="20" a="1"/>
  <c r="AH676" i="20" s="1"/>
  <c r="BY677" i="20" a="1"/>
  <c r="BY677" i="20" s="1"/>
  <c r="AY665" i="20" a="1"/>
  <c r="AY665" i="20" s="1"/>
  <c r="CE676" i="20" a="1"/>
  <c r="CE676" i="20" s="1"/>
  <c r="CD674" i="20" a="1"/>
  <c r="CD674" i="20" s="1"/>
  <c r="BM675" i="20" a="1"/>
  <c r="BM675" i="20" s="1"/>
  <c r="AG655" i="20" a="1"/>
  <c r="AG655" i="20" s="1"/>
  <c r="BH669" i="20" a="1"/>
  <c r="BH669" i="20" s="1"/>
  <c r="BQ651" i="20" a="1"/>
  <c r="BQ651" i="20" s="1"/>
  <c r="BM650" i="20" a="1"/>
  <c r="BM650" i="20" s="1"/>
  <c r="CC658" i="20" a="1"/>
  <c r="CC658" i="20" s="1"/>
  <c r="AW663" i="20" a="1"/>
  <c r="AW663" i="20" s="1"/>
  <c r="AW665" i="20" a="1"/>
  <c r="AW665" i="20" s="1"/>
  <c r="CO666" i="20" a="1"/>
  <c r="CO666" i="20" s="1"/>
  <c r="CM651" i="20" a="1"/>
  <c r="CM651" i="20" s="1"/>
  <c r="BB663" i="20" a="1"/>
  <c r="BB663" i="20" s="1"/>
  <c r="BI649" i="20" a="1"/>
  <c r="BI649" i="20" s="1"/>
  <c r="AV675" i="20" a="1"/>
  <c r="AV675" i="20" s="1"/>
  <c r="CM679" i="20" a="1"/>
  <c r="CM679" i="20" s="1"/>
  <c r="BW654" i="20" a="1"/>
  <c r="BW654" i="20" s="1"/>
  <c r="BL659" i="20" a="1"/>
  <c r="BL659" i="20" s="1"/>
  <c r="AZ677" i="20" a="1"/>
  <c r="AZ677" i="20" s="1"/>
  <c r="BG676" i="20" a="1"/>
  <c r="BG676" i="20" s="1"/>
  <c r="AZ665" i="20" a="1"/>
  <c r="AZ665" i="20" s="1"/>
  <c r="BG661" i="20" a="1"/>
  <c r="BG661" i="20" s="1"/>
  <c r="CC656" i="20" a="1"/>
  <c r="CC656" i="20" s="1"/>
  <c r="AG671" i="20" a="1"/>
  <c r="AG671" i="20" s="1"/>
  <c r="BU673" i="20" a="1"/>
  <c r="BU673" i="20" s="1"/>
  <c r="BM670" i="20" a="1"/>
  <c r="BM670" i="20" s="1"/>
  <c r="BY670" i="20" a="1"/>
  <c r="BY670" i="20" s="1"/>
  <c r="BP670" i="20" a="1"/>
  <c r="BP670" i="20" s="1"/>
  <c r="AQ648" i="20" a="1"/>
  <c r="AQ648" i="20" s="1"/>
  <c r="BD666" i="20" a="1"/>
  <c r="BD666" i="20" s="1"/>
  <c r="AL662" i="20" a="1"/>
  <c r="AL662" i="20" s="1"/>
  <c r="CA653" i="20" a="1"/>
  <c r="CA653" i="20" s="1"/>
  <c r="AJ657" i="20" a="1"/>
  <c r="AJ657" i="20" s="1"/>
  <c r="BZ661" i="20" a="1"/>
  <c r="BZ661" i="20" s="1"/>
  <c r="AU653" i="20" a="1"/>
  <c r="AU653" i="20" s="1"/>
  <c r="CO660" i="20" a="1"/>
  <c r="CO660" i="20" s="1"/>
  <c r="AT661" i="20" a="1"/>
  <c r="AT661" i="20" s="1"/>
  <c r="AY655" i="20" a="1"/>
  <c r="AY655" i="20" s="1"/>
  <c r="CH656" i="20" a="1"/>
  <c r="CH656" i="20" s="1"/>
  <c r="CN679" i="20" a="1"/>
  <c r="CN679" i="20" s="1"/>
  <c r="BS660" i="20" a="1"/>
  <c r="BS660" i="20" s="1"/>
  <c r="AZ651" i="20" a="1"/>
  <c r="AZ651" i="20" s="1"/>
  <c r="AT660" i="20" a="1"/>
  <c r="AT660" i="20" s="1"/>
  <c r="AJ656" i="20" a="1"/>
  <c r="AJ656" i="20" s="1"/>
  <c r="CB663" i="20" a="1"/>
  <c r="CB663" i="20" s="1"/>
  <c r="AP678" i="20" a="1"/>
  <c r="AP678" i="20" s="1"/>
  <c r="AM674" i="20" a="1"/>
  <c r="AM674" i="20" s="1"/>
  <c r="BP658" i="20" a="1"/>
  <c r="BP658" i="20" s="1"/>
  <c r="BA660" i="20" a="1"/>
  <c r="BA660" i="20" s="1"/>
  <c r="BT648" i="20" a="1"/>
  <c r="BT648" i="20" s="1"/>
  <c r="BW666" i="20" a="1"/>
  <c r="BW666" i="20" s="1"/>
  <c r="BF665" i="20" a="1"/>
  <c r="BF665" i="20" s="1"/>
  <c r="AO668" i="20" a="1"/>
  <c r="AO668" i="20" s="1"/>
  <c r="BV664" i="20" a="1"/>
  <c r="BV664" i="20" s="1"/>
  <c r="CF657" i="20" a="1"/>
  <c r="CF657" i="20" s="1"/>
  <c r="BL650" i="20" a="1"/>
  <c r="BL650" i="20" s="1"/>
  <c r="CD660" i="20" a="1"/>
  <c r="CD660" i="20" s="1"/>
  <c r="BT650" i="20" a="1"/>
  <c r="BT650" i="20" s="1"/>
  <c r="AR662" i="20" a="1"/>
  <c r="AR662" i="20" s="1"/>
  <c r="BB674" i="20" a="1"/>
  <c r="BB674" i="20" s="1"/>
  <c r="BE660" i="20" a="1"/>
  <c r="BE660" i="20" s="1"/>
  <c r="CF652" i="20" a="1"/>
  <c r="CF652" i="20" s="1"/>
  <c r="CF651" i="20" a="1"/>
  <c r="CF651" i="20" s="1"/>
  <c r="BU675" i="20" a="1"/>
  <c r="BU675" i="20" s="1"/>
  <c r="CD675" i="20" a="1"/>
  <c r="CD675" i="20" s="1"/>
  <c r="BF673" i="20" a="1"/>
  <c r="BF673" i="20" s="1"/>
  <c r="BJ656" i="20" a="1"/>
  <c r="BJ656" i="20" s="1"/>
  <c r="AO656" i="20" a="1"/>
  <c r="AO656" i="20" s="1"/>
  <c r="CI675" i="20" a="1"/>
  <c r="CI675" i="20" s="1"/>
  <c r="CA666" i="20" a="1"/>
  <c r="CA666" i="20" s="1"/>
  <c r="BX659" i="20" a="1"/>
  <c r="BX659" i="20" s="1"/>
  <c r="BB665" i="20" a="1"/>
  <c r="BB665" i="20" s="1"/>
  <c r="CB649" i="20" a="1"/>
  <c r="CB649" i="20" s="1"/>
  <c r="BX673" i="20" a="1"/>
  <c r="BX673" i="20" s="1"/>
  <c r="BQ665" i="20" a="1"/>
  <c r="BQ665" i="20" s="1"/>
  <c r="AL656" i="20" a="1"/>
  <c r="AL656" i="20" s="1"/>
  <c r="BM679" i="20" a="1"/>
  <c r="BM679" i="20" s="1"/>
  <c r="BS664" i="20" a="1"/>
  <c r="BS664" i="20" s="1"/>
  <c r="CK674" i="20" a="1"/>
  <c r="CK674" i="20" s="1"/>
  <c r="BB669" i="20" a="1"/>
  <c r="BB669" i="20" s="1"/>
  <c r="BM669" i="20" a="1"/>
  <c r="BM669" i="20" s="1"/>
  <c r="AQ651" i="20" a="1"/>
  <c r="AQ651" i="20" s="1"/>
  <c r="CG650" i="20" a="1"/>
  <c r="CG650" i="20" s="1"/>
  <c r="AH662" i="20" a="1"/>
  <c r="AH662" i="20" s="1"/>
  <c r="BZ664" i="20" a="1"/>
  <c r="BZ664" i="20" s="1"/>
  <c r="CL663" i="20" a="1"/>
  <c r="CL663" i="20" s="1"/>
  <c r="BR674" i="20" a="1"/>
  <c r="BR674" i="20" s="1"/>
  <c r="BC674" i="20" a="1"/>
  <c r="BC674" i="20" s="1"/>
  <c r="BJ677" i="20" a="1"/>
  <c r="BJ677" i="20" s="1"/>
  <c r="BW674" i="20" a="1"/>
  <c r="BW674" i="20" s="1"/>
  <c r="AU655" i="20" a="1"/>
  <c r="AU655" i="20" s="1"/>
  <c r="AT679" i="20" a="1"/>
  <c r="AT679" i="20" s="1"/>
  <c r="CH668" i="20" a="1"/>
  <c r="CH668" i="20" s="1"/>
  <c r="AL663" i="20" a="1"/>
  <c r="AL663" i="20" s="1"/>
  <c r="AR667" i="20" a="1"/>
  <c r="AR667" i="20" s="1"/>
  <c r="BW656" i="20" a="1"/>
  <c r="BW656" i="20" s="1"/>
  <c r="AF672" i="20" a="1"/>
  <c r="AF672" i="20" s="1"/>
  <c r="AY670" i="20" a="1"/>
  <c r="AY670" i="20" s="1"/>
  <c r="BO651" i="20" a="1"/>
  <c r="BO651" i="20" s="1"/>
  <c r="AG662" i="20" a="1"/>
  <c r="AG662" i="20" s="1"/>
  <c r="AS677" i="20" a="1"/>
  <c r="AS677" i="20" s="1"/>
  <c r="BP648" i="20" a="1"/>
  <c r="BP648" i="20" s="1"/>
  <c r="AW679" i="20" a="1"/>
  <c r="AW679" i="20" s="1"/>
  <c r="AY662" i="20" a="1"/>
  <c r="AY662" i="20" s="1"/>
  <c r="CH657" i="20" a="1"/>
  <c r="CH657" i="20" s="1"/>
  <c r="AZ663" i="20" a="1"/>
  <c r="AZ663" i="20" s="1"/>
  <c r="CI651" i="20" a="1"/>
  <c r="CI651" i="20" s="1"/>
  <c r="AZ674" i="20" a="1"/>
  <c r="AZ674" i="20" s="1"/>
  <c r="AS678" i="20" a="1"/>
  <c r="AS678" i="20" s="1"/>
  <c r="BP667" i="20" a="1"/>
  <c r="BP667" i="20" s="1"/>
  <c r="BB666" i="20" a="1"/>
  <c r="BB666" i="20" s="1"/>
  <c r="BX653" i="20" a="1"/>
  <c r="BX653" i="20" s="1"/>
  <c r="CI679" i="20" a="1"/>
  <c r="CI679" i="20" s="1"/>
  <c r="BA659" i="20" a="1"/>
  <c r="BA659" i="20" s="1"/>
  <c r="AY677" i="20" a="1"/>
  <c r="AY677" i="20" s="1"/>
  <c r="BQ660" i="20" a="1"/>
  <c r="BQ660" i="20" s="1"/>
  <c r="CK672" i="20" a="1"/>
  <c r="CK672" i="20" s="1"/>
  <c r="AO673" i="20" a="1"/>
  <c r="AO673" i="20" s="1"/>
  <c r="CE657" i="20" a="1"/>
  <c r="CE657" i="20" s="1"/>
  <c r="BS665" i="20" a="1"/>
  <c r="BS665" i="20" s="1"/>
  <c r="CM648" i="20" a="1"/>
  <c r="CM648" i="20" s="1"/>
  <c r="CD669" i="20" a="1"/>
  <c r="CD669" i="20" s="1"/>
  <c r="BE668" i="20" a="1"/>
  <c r="BE668" i="20" s="1"/>
  <c r="AO658" i="20" a="1"/>
  <c r="AO658" i="20" s="1"/>
  <c r="AQ662" i="20" a="1"/>
  <c r="AQ662" i="20" s="1"/>
  <c r="BF666" i="20" a="1"/>
  <c r="BF666" i="20" s="1"/>
  <c r="BO664" i="20" a="1"/>
  <c r="BO664" i="20" s="1"/>
  <c r="BZ652" i="20" a="1"/>
  <c r="BZ652" i="20" s="1"/>
  <c r="BD657" i="20" a="1"/>
  <c r="BD657" i="20" s="1"/>
  <c r="AF666" i="20" a="1"/>
  <c r="AF666" i="20" s="1"/>
  <c r="AW669" i="20" a="1"/>
  <c r="AW669" i="20" s="1"/>
  <c r="AF661" i="20" a="1"/>
  <c r="AF661" i="20" s="1"/>
  <c r="AK654" i="20" a="1"/>
  <c r="AK654" i="20" s="1"/>
  <c r="CG666" i="20" a="1"/>
  <c r="CG666" i="20" s="1"/>
  <c r="AM677" i="20" a="1"/>
  <c r="AM677" i="20" s="1"/>
  <c r="AX674" i="20" a="1"/>
  <c r="AX674" i="20" s="1"/>
  <c r="BE650" i="20" a="1"/>
  <c r="BE650" i="20" s="1"/>
  <c r="AK653" i="20" a="1"/>
  <c r="AK653" i="20" s="1"/>
  <c r="AW651" i="20" a="1"/>
  <c r="AW651" i="20" s="1"/>
  <c r="BJ665" i="20" a="1"/>
  <c r="BJ665" i="20" s="1"/>
  <c r="CB657" i="20" a="1"/>
  <c r="CB657" i="20" s="1"/>
  <c r="CC663" i="20" a="1"/>
  <c r="CC663" i="20" s="1"/>
  <c r="BA673" i="20" a="1"/>
  <c r="BA673" i="20" s="1"/>
  <c r="CK659" i="20" a="1"/>
  <c r="CK659" i="20" s="1"/>
  <c r="AU663" i="20" a="1"/>
  <c r="AU663" i="20" s="1"/>
  <c r="BM676" i="20" a="1"/>
  <c r="BM676" i="20" s="1"/>
  <c r="AN648" i="20" a="1"/>
  <c r="AN648" i="20" s="1"/>
  <c r="AQ655" i="20" a="1"/>
  <c r="AQ655" i="20" s="1"/>
  <c r="BC665" i="20" a="1"/>
  <c r="BC665" i="20" s="1"/>
  <c r="BA656" i="20" a="1"/>
  <c r="BA656" i="20" s="1"/>
  <c r="CN675" i="20" a="1"/>
  <c r="CN675" i="20" s="1"/>
  <c r="BT679" i="20" a="1"/>
  <c r="BT679" i="20" s="1"/>
  <c r="BC651" i="20" a="1"/>
  <c r="BC651" i="20" s="1"/>
  <c r="AK665" i="20" a="1"/>
  <c r="AK665" i="20" s="1"/>
  <c r="AQ670" i="20" a="1"/>
  <c r="AQ670" i="20" s="1"/>
  <c r="CB656" i="20" a="1"/>
  <c r="CB656" i="20" s="1"/>
  <c r="CO658" i="20" a="1"/>
  <c r="CO658" i="20" s="1"/>
  <c r="AV668" i="20" a="1"/>
  <c r="AV668" i="20" s="1"/>
  <c r="CM656" i="20" a="1"/>
  <c r="CM656" i="20" s="1"/>
  <c r="BR679" i="20" a="1"/>
  <c r="BR679" i="20" s="1"/>
  <c r="AZ679" i="20" a="1"/>
  <c r="AZ679" i="20" s="1"/>
  <c r="AZ662" i="20" a="1"/>
  <c r="AZ662" i="20" s="1"/>
  <c r="BN674" i="20" a="1"/>
  <c r="BN674" i="20" s="1"/>
  <c r="C647" i="20"/>
  <c r="BJ668" i="20" a="1"/>
  <c r="BJ668" i="20" s="1"/>
  <c r="BI664" i="20" a="1"/>
  <c r="BI664" i="20" s="1"/>
  <c r="BD675" i="20" a="1"/>
  <c r="BD675" i="20" s="1"/>
  <c r="AU662" i="20" a="1"/>
  <c r="AU662" i="20" s="1"/>
  <c r="BP653" i="20" a="1"/>
  <c r="BP653" i="20" s="1"/>
  <c r="AM658" i="20" a="1"/>
  <c r="AM658" i="20" s="1"/>
  <c r="CB668" i="20" a="1"/>
  <c r="CB668" i="20" s="1"/>
  <c r="AG667" i="20" a="1"/>
  <c r="AG667" i="20" s="1"/>
  <c r="BV667" i="20" a="1"/>
  <c r="BV667" i="20" s="1"/>
  <c r="AX653" i="20" a="1"/>
  <c r="AX653" i="20" s="1"/>
  <c r="CA678" i="20" a="1"/>
  <c r="CA678" i="20" s="1"/>
  <c r="CH678" i="20" a="1"/>
  <c r="CH678" i="20" s="1"/>
  <c r="CK654" i="20" a="1"/>
  <c r="CK654" i="20" s="1"/>
  <c r="CG676" i="20" a="1"/>
  <c r="CG676" i="20" s="1"/>
  <c r="CG677" i="20" a="1"/>
  <c r="CG677" i="20" s="1"/>
  <c r="CK666" i="20" a="1"/>
  <c r="CK666" i="20" s="1"/>
  <c r="BZ662" i="20" a="1"/>
  <c r="BZ662" i="20" s="1"/>
  <c r="BF656" i="20" a="1"/>
  <c r="BF656" i="20" s="1"/>
  <c r="CM676" i="20" a="1"/>
  <c r="CM676" i="20" s="1"/>
  <c r="BN678" i="20" a="1"/>
  <c r="BN678" i="20" s="1"/>
  <c r="BP651" i="20" a="1"/>
  <c r="BP651" i="20" s="1"/>
  <c r="CB654" i="20" a="1"/>
  <c r="CB654" i="20" s="1"/>
  <c r="CK660" i="20" a="1"/>
  <c r="CK660" i="20" s="1"/>
  <c r="AQ679" i="20" a="1"/>
  <c r="AQ679" i="20" s="1"/>
  <c r="AG663" i="20" a="1"/>
  <c r="AG663" i="20" s="1"/>
  <c r="AX652" i="20" a="1"/>
  <c r="AX652" i="20" s="1"/>
  <c r="AQ675" i="20" a="1"/>
  <c r="AQ675" i="20" s="1"/>
  <c r="BC654" i="20" a="1"/>
  <c r="BC654" i="20" s="1"/>
  <c r="CI659" i="20" a="1"/>
  <c r="CI659" i="20" s="1"/>
  <c r="AI648" i="20" a="1"/>
  <c r="AI648" i="20" s="1"/>
  <c r="BA651" i="20" a="1"/>
  <c r="BA651" i="20" s="1"/>
  <c r="CA661" i="20" a="1"/>
  <c r="CA661" i="20" s="1"/>
  <c r="AL675" i="20" a="1"/>
  <c r="AL675" i="20" s="1"/>
  <c r="BU678" i="20" a="1"/>
  <c r="BU678" i="20" s="1"/>
  <c r="BR678" i="20" a="1"/>
  <c r="BR678" i="20" s="1"/>
  <c r="CN663" i="20" a="1"/>
  <c r="CN663" i="20" s="1"/>
  <c r="CB679" i="20" a="1"/>
  <c r="CB679" i="20" s="1"/>
  <c r="BE648" i="20" a="1"/>
  <c r="BE648" i="20" s="1"/>
  <c r="AH653" i="20" a="1"/>
  <c r="AH653" i="20" s="1"/>
  <c r="AL654" i="20" a="1"/>
  <c r="AL654" i="20" s="1"/>
  <c r="AK652" i="20" a="1"/>
  <c r="AK652" i="20" s="1"/>
  <c r="AL670" i="20" a="1"/>
  <c r="AL670" i="20" s="1"/>
  <c r="CO665" i="20" a="1"/>
  <c r="CO665" i="20" s="1"/>
  <c r="CJ675" i="20" a="1"/>
  <c r="CJ675" i="20" s="1"/>
  <c r="CK663" i="20" a="1"/>
  <c r="CK663" i="20" s="1"/>
  <c r="CK648" i="20" a="1"/>
  <c r="CK648" i="20" s="1"/>
  <c r="BQ676" i="20" a="1"/>
  <c r="BQ676" i="20" s="1"/>
  <c r="BV670" i="20" a="1"/>
  <c r="BV670" i="20" s="1"/>
  <c r="CH649" i="20" a="1"/>
  <c r="CH649" i="20" s="1"/>
  <c r="BU674" i="20" a="1"/>
  <c r="BU674" i="20" s="1"/>
  <c r="BS663" i="20" a="1"/>
  <c r="BS663" i="20" s="1"/>
  <c r="AY649" i="20" a="1"/>
  <c r="AY649" i="20" s="1"/>
  <c r="CK673" i="20" a="1"/>
  <c r="CK673" i="20" s="1"/>
  <c r="AI658" i="20" a="1"/>
  <c r="AI658" i="20" s="1"/>
  <c r="AP649" i="20" a="1"/>
  <c r="AP649" i="20" s="1"/>
  <c r="CN651" i="20" a="1"/>
  <c r="CN651" i="20" s="1"/>
  <c r="AH649" i="20" a="1"/>
  <c r="AH649" i="20" s="1"/>
  <c r="BE662" i="20" a="1"/>
  <c r="BE662" i="20" s="1"/>
  <c r="CM665" i="20" a="1"/>
  <c r="CM665" i="20" s="1"/>
  <c r="BZ674" i="20" a="1"/>
  <c r="BZ674" i="20" s="1"/>
  <c r="BL667" i="20" a="1"/>
  <c r="BL667" i="20" s="1"/>
  <c r="AW678" i="20" a="1"/>
  <c r="AW678" i="20" s="1"/>
  <c r="CD671" i="20" a="1"/>
  <c r="CD671" i="20" s="1"/>
  <c r="BO662" i="20" a="1"/>
  <c r="BO662" i="20" s="1"/>
  <c r="CA651" i="20" a="1"/>
  <c r="CA651" i="20" s="1"/>
  <c r="BS658" i="20" a="1"/>
  <c r="BS658" i="20" s="1"/>
  <c r="BY658" i="20" a="1"/>
  <c r="BY658" i="20" s="1"/>
  <c r="BX652" i="20" a="1"/>
  <c r="BX652" i="20" s="1"/>
  <c r="AF664" i="20" a="1"/>
  <c r="AF664" i="20" s="1"/>
  <c r="AV662" i="20" a="1"/>
  <c r="AV662" i="20" s="1"/>
  <c r="BP671" i="20" a="1"/>
  <c r="BP671" i="20" s="1"/>
  <c r="CO677" i="20" a="1"/>
  <c r="CO677" i="20" s="1"/>
  <c r="BG659" i="20" a="1"/>
  <c r="BG659" i="20" s="1"/>
  <c r="BK660" i="20" a="1"/>
  <c r="BK660" i="20" s="1"/>
  <c r="AY656" i="20" a="1"/>
  <c r="AY656" i="20" s="1"/>
  <c r="BO665" i="20" a="1"/>
  <c r="BO665" i="20" s="1"/>
  <c r="BM666" i="20" a="1"/>
  <c r="BM666" i="20" s="1"/>
  <c r="AH652" i="20" a="1"/>
  <c r="AH652" i="20" s="1"/>
  <c r="AH661" i="20" a="1"/>
  <c r="AH661" i="20" s="1"/>
  <c r="CC659" i="20" a="1"/>
  <c r="CC659" i="20" s="1"/>
  <c r="BO657" i="20" a="1"/>
  <c r="BO657" i="20" s="1"/>
  <c r="CJ676" i="20" a="1"/>
  <c r="CJ676" i="20" s="1"/>
  <c r="CM658" i="20" a="1"/>
  <c r="CM658" i="20" s="1"/>
  <c r="BJ667" i="20" a="1"/>
  <c r="BJ667" i="20" s="1"/>
  <c r="AL658" i="20" a="1"/>
  <c r="AL658" i="20" s="1"/>
  <c r="AZ664" i="20" a="1"/>
  <c r="AZ664" i="20" s="1"/>
  <c r="BI656" i="20" a="1"/>
  <c r="BI656" i="20" s="1"/>
  <c r="AZ667" i="20" a="1"/>
  <c r="AZ667" i="20" s="1"/>
  <c r="AK662" i="20" a="1"/>
  <c r="AK662" i="20" s="1"/>
  <c r="BF650" i="20" a="1"/>
  <c r="BF650" i="20" s="1"/>
  <c r="AV670" i="20" a="1"/>
  <c r="AV670" i="20" s="1"/>
  <c r="AF651" i="20" a="1"/>
  <c r="AF651" i="20" s="1"/>
  <c r="CM663" i="20" a="1"/>
  <c r="CM663" i="20" s="1"/>
  <c r="CF668" i="20" a="1"/>
  <c r="CF668" i="20" s="1"/>
  <c r="CJ664" i="20" a="1"/>
  <c r="CJ664" i="20" s="1"/>
  <c r="BK649" i="20" a="1"/>
  <c r="BK649" i="20" s="1"/>
  <c r="BC658" i="20" a="1"/>
  <c r="BC658" i="20" s="1"/>
  <c r="BD670" i="20" a="1"/>
  <c r="BD670" i="20" s="1"/>
  <c r="BG660" i="20" a="1"/>
  <c r="BG660" i="20" s="1"/>
  <c r="BJ674" i="20" a="1"/>
  <c r="BJ674" i="20" s="1"/>
  <c r="CO670" i="20" a="1"/>
  <c r="CO670" i="20" s="1"/>
  <c r="CJ665" i="20" a="1"/>
  <c r="CJ665" i="20" s="1"/>
  <c r="BL676" i="20" a="1"/>
  <c r="BL676" i="20" s="1"/>
  <c r="CN660" i="20" a="1"/>
  <c r="CN660" i="20" s="1"/>
  <c r="BZ648" i="20" a="1"/>
  <c r="BZ648" i="20" s="1"/>
  <c r="BI652" i="20" a="1"/>
  <c r="BI652" i="20" s="1"/>
  <c r="AN674" i="20" a="1"/>
  <c r="AN674" i="20" s="1"/>
  <c r="BE666" i="20" a="1"/>
  <c r="BE666" i="20" s="1"/>
  <c r="BY649" i="20" a="1"/>
  <c r="BY649" i="20" s="1"/>
  <c r="BL673" i="20" a="1"/>
  <c r="BL673" i="20" s="1"/>
  <c r="BI676" i="20" a="1"/>
  <c r="BI676" i="20" s="1"/>
  <c r="AM667" i="20" a="1"/>
  <c r="AM667" i="20" s="1"/>
  <c r="BG658" i="20" a="1"/>
  <c r="BG658" i="20" s="1"/>
  <c r="CG657" i="20" a="1"/>
  <c r="CG657" i="20" s="1"/>
  <c r="BA668" i="20" a="1"/>
  <c r="BA668" i="20" s="1"/>
  <c r="BM652" i="20" a="1"/>
  <c r="BM652" i="20" s="1"/>
  <c r="AQ674" i="20" a="1"/>
  <c r="AQ674" i="20" s="1"/>
  <c r="CN659" i="20" a="1"/>
  <c r="CN659" i="20" s="1"/>
  <c r="CG655" i="20" a="1"/>
  <c r="CG655" i="20" s="1"/>
  <c r="AM654" i="20" a="1"/>
  <c r="AM654" i="20" s="1"/>
  <c r="BP655" i="20" a="1"/>
  <c r="BP655" i="20" s="1"/>
  <c r="CH648" i="20" a="1"/>
  <c r="CH648" i="20" s="1"/>
  <c r="BF676" i="20" a="1"/>
  <c r="BF676" i="20" s="1"/>
  <c r="BU654" i="20" a="1"/>
  <c r="BU654" i="20" s="1"/>
  <c r="CE665" i="20" a="1"/>
  <c r="CE665" i="20" s="1"/>
  <c r="AS667" i="20" a="1"/>
  <c r="AS667" i="20" s="1"/>
  <c r="CG662" i="20" a="1"/>
  <c r="CG662" i="20" s="1"/>
  <c r="AO671" i="20" a="1"/>
  <c r="AO671" i="20" s="1"/>
  <c r="BP660" i="20" a="1"/>
  <c r="BP660" i="20" s="1"/>
  <c r="BM649" i="20" a="1"/>
  <c r="BM649" i="20" s="1"/>
  <c r="BY674" i="20" a="1"/>
  <c r="BY674" i="20" s="1"/>
  <c r="CB675" i="20" a="1"/>
  <c r="CB675" i="20" s="1"/>
  <c r="AO660" i="20" a="1"/>
  <c r="AO660" i="20" s="1"/>
  <c r="CI648" i="20" a="1"/>
  <c r="CI648" i="20" s="1"/>
  <c r="BW668" i="20" a="1"/>
  <c r="BW668" i="20" s="1"/>
  <c r="AI663" i="20" a="1"/>
  <c r="AI663" i="20" s="1"/>
  <c r="CA649" i="20" a="1"/>
  <c r="CA649" i="20" s="1"/>
  <c r="BW652" i="20" a="1"/>
  <c r="BW652" i="20" s="1"/>
  <c r="AF671" i="20" a="1"/>
  <c r="AF671" i="20" s="1"/>
  <c r="BF675" i="20" a="1"/>
  <c r="BF675" i="20" s="1"/>
  <c r="CF666" i="20" a="1"/>
  <c r="CF666" i="20" s="1"/>
  <c r="AN662" i="20" a="1"/>
  <c r="AN662" i="20" s="1"/>
  <c r="AQ649" i="20" a="1"/>
  <c r="AQ649" i="20" s="1"/>
  <c r="BA661" i="20" a="1"/>
  <c r="BA661" i="20" s="1"/>
  <c r="CJ679" i="20" a="1"/>
  <c r="CJ679" i="20" s="1"/>
  <c r="CO676" i="20" a="1"/>
  <c r="CO676" i="20" s="1"/>
  <c r="BS678" i="20" a="1"/>
  <c r="BS678" i="20" s="1"/>
  <c r="CH676" i="20" a="1"/>
  <c r="CH676" i="20" s="1"/>
  <c r="AX662" i="20" a="1"/>
  <c r="AX662" i="20" s="1"/>
  <c r="BN656" i="20" a="1"/>
  <c r="BN656" i="20" s="1"/>
  <c r="AK671" i="20" a="1"/>
  <c r="AK671" i="20" s="1"/>
  <c r="BT652" i="20" a="1"/>
  <c r="BT652" i="20" s="1"/>
  <c r="BF678" i="20" a="1"/>
  <c r="BF678" i="20" s="1"/>
  <c r="CF665" i="20" a="1"/>
  <c r="CF665" i="20" s="1"/>
  <c r="BB657" i="20" a="1"/>
  <c r="BB657" i="20" s="1"/>
  <c r="BY668" i="20" a="1"/>
  <c r="BY668" i="20" s="1"/>
  <c r="BD669" i="20" a="1"/>
  <c r="BD669" i="20" s="1"/>
  <c r="BG671" i="20" a="1"/>
  <c r="BG671" i="20" s="1"/>
  <c r="CL675" i="20" a="1"/>
  <c r="CL675" i="20" s="1"/>
  <c r="BT668" i="20" a="1"/>
  <c r="BT668" i="20" s="1"/>
  <c r="BC656" i="20" a="1"/>
  <c r="BC656" i="20" s="1"/>
  <c r="CM666" i="20" a="1"/>
  <c r="CM666" i="20" s="1"/>
  <c r="AX651" i="20" a="1"/>
  <c r="AX651" i="20" s="1"/>
  <c r="BC676" i="20" a="1"/>
  <c r="BC676" i="20" s="1"/>
  <c r="AL649" i="20" a="1"/>
  <c r="AL649" i="20" s="1"/>
  <c r="BU650" i="20" a="1"/>
  <c r="BU650" i="20" s="1"/>
  <c r="AR679" i="20" a="1"/>
  <c r="AR679" i="20" s="1"/>
  <c r="BR667" i="20" a="1"/>
  <c r="BR667" i="20" s="1"/>
  <c r="CA665" i="20" a="1"/>
  <c r="CA665" i="20" s="1"/>
  <c r="BN661" i="20" a="1"/>
  <c r="BN661" i="20" s="1"/>
  <c r="BU668" i="20" a="1"/>
  <c r="BU668" i="20" s="1"/>
  <c r="AO669" i="20" a="1"/>
  <c r="AO669" i="20" s="1"/>
  <c r="CN658" i="20" a="1"/>
  <c r="CN658" i="20" s="1"/>
  <c r="BS667" i="20" a="1"/>
  <c r="BS667" i="20" s="1"/>
  <c r="CJ670" i="20" a="1"/>
  <c r="CJ670" i="20" s="1"/>
  <c r="BT654" i="20" a="1"/>
  <c r="BT654" i="20" s="1"/>
  <c r="CO654" i="20" a="1"/>
  <c r="CO654" i="20" s="1"/>
  <c r="AY666" i="20" a="1"/>
  <c r="AY666" i="20" s="1"/>
  <c r="BR651" i="20" a="1"/>
  <c r="BR651" i="20" s="1"/>
  <c r="AR656" i="20" a="1"/>
  <c r="AR656" i="20" s="1"/>
  <c r="BV675" i="20" a="1"/>
  <c r="BV675" i="20" s="1"/>
  <c r="CE651" i="20" a="1"/>
  <c r="CE651" i="20" s="1"/>
  <c r="CA670" i="20" a="1"/>
  <c r="CA670" i="20" s="1"/>
  <c r="BR661" i="20" a="1"/>
  <c r="BR661" i="20" s="1"/>
  <c r="AH658" i="20" a="1"/>
  <c r="AH658" i="20" s="1"/>
  <c r="AN671" i="20" a="1"/>
  <c r="AN671" i="20" s="1"/>
  <c r="BG670" i="20" a="1"/>
  <c r="BG670" i="20" s="1"/>
  <c r="CD658" i="20" a="1"/>
  <c r="CD658" i="20" s="1"/>
  <c r="BJ649" i="20" a="1"/>
  <c r="BJ649" i="20" s="1"/>
  <c r="AY676" i="20" a="1"/>
  <c r="AY676" i="20" s="1"/>
  <c r="CF671" i="20" a="1"/>
  <c r="CF671" i="20" s="1"/>
  <c r="AT673" i="20" a="1"/>
  <c r="AT673" i="20" s="1"/>
  <c r="CA655" i="20" a="1"/>
  <c r="CA655" i="20" s="1"/>
  <c r="BS672" i="20" a="1"/>
  <c r="BS672" i="20" s="1"/>
  <c r="AT675" i="20" a="1"/>
  <c r="AT675" i="20" s="1"/>
  <c r="BT656" i="20" a="1"/>
  <c r="BT656" i="20" s="1"/>
  <c r="BP664" i="20" a="1"/>
  <c r="BP664" i="20" s="1"/>
  <c r="BR650" i="20" a="1"/>
  <c r="BR650" i="20" s="1"/>
  <c r="AS653" i="20" a="1"/>
  <c r="AS653" i="20" s="1"/>
  <c r="BL653" i="20" a="1"/>
  <c r="BL653" i="20" s="1"/>
  <c r="AM652" i="20" a="1"/>
  <c r="AM652" i="20" s="1"/>
  <c r="AT669" i="20" a="1"/>
  <c r="AT669" i="20" s="1"/>
  <c r="CO664" i="20" a="1"/>
  <c r="CO664" i="20" s="1"/>
  <c r="CM661" i="20" a="1"/>
  <c r="CM661" i="20" s="1"/>
  <c r="BD672" i="20" a="1"/>
  <c r="BD672" i="20" s="1"/>
  <c r="BZ666" i="20" a="1"/>
  <c r="BZ666" i="20" s="1"/>
  <c r="BV679" i="20" a="1"/>
  <c r="BV679" i="20" s="1"/>
  <c r="AF649" i="20" a="1"/>
  <c r="AF649" i="20" s="1"/>
  <c r="AK651" i="20" a="1"/>
  <c r="AK651" i="20" s="1"/>
  <c r="BI655" i="20" a="1"/>
  <c r="BI655" i="20" s="1"/>
  <c r="CB651" i="20" a="1"/>
  <c r="CB651" i="20" s="1"/>
  <c r="AL674" i="20" a="1"/>
  <c r="AL674" i="20" s="1"/>
  <c r="CD659" i="20" a="1"/>
  <c r="CD659" i="20" s="1"/>
  <c r="AU679" i="20" a="1"/>
  <c r="AU679" i="20" s="1"/>
  <c r="BL666" i="20" a="1"/>
  <c r="BL666" i="20" s="1"/>
  <c r="CF664" i="20" a="1"/>
  <c r="CF664" i="20" s="1"/>
  <c r="AU676" i="20" a="1"/>
  <c r="AU676" i="20" s="1"/>
  <c r="CO672" i="20" a="1"/>
  <c r="CO672" i="20" s="1"/>
  <c r="CI661" i="20" a="1"/>
  <c r="CI661" i="20" s="1"/>
  <c r="AI670" i="20" a="1"/>
  <c r="AI670" i="20" s="1"/>
  <c r="CN662" i="20" a="1"/>
  <c r="CN662" i="20" s="1"/>
  <c r="AM655" i="20" a="1"/>
  <c r="AM655" i="20" s="1"/>
  <c r="AR664" i="20" a="1"/>
  <c r="AR664" i="20" s="1"/>
  <c r="CB655" i="20" a="1"/>
  <c r="CB655" i="20" s="1"/>
  <c r="AN670" i="20" a="1"/>
  <c r="AN670" i="20" s="1"/>
  <c r="AX649" i="20" a="1"/>
  <c r="AX649" i="20" s="1"/>
  <c r="AQ660" i="20" a="1"/>
  <c r="AQ660" i="20" s="1"/>
  <c r="AR653" i="20" a="1"/>
  <c r="AR653" i="20" s="1"/>
  <c r="BA658" i="20" a="1"/>
  <c r="BA658" i="20" s="1"/>
  <c r="BU655" i="20" a="1"/>
  <c r="BU655" i="20" s="1"/>
  <c r="BI648" i="20" a="1"/>
  <c r="BI648" i="20" s="1"/>
  <c r="BN679" i="20" a="1"/>
  <c r="BN679" i="20" s="1"/>
  <c r="CH653" i="20" a="1"/>
  <c r="CH653" i="20" s="1"/>
  <c r="CA667" i="20" a="1"/>
  <c r="CA667" i="20" s="1"/>
  <c r="CC655" i="20" a="1"/>
  <c r="CC655" i="20" s="1"/>
  <c r="BY652" i="20" a="1"/>
  <c r="BY652" i="20" s="1"/>
  <c r="AF656" i="20" a="1"/>
  <c r="AF656" i="20" s="1"/>
  <c r="BB668" i="20" a="1"/>
  <c r="BB668" i="20" s="1"/>
  <c r="BK667" i="20" a="1"/>
  <c r="BK667" i="20" s="1"/>
  <c r="AO655" i="20" a="1"/>
  <c r="AO655" i="20" s="1"/>
  <c r="BG662" i="20" a="1"/>
  <c r="BG662" i="20" s="1"/>
  <c r="BM664" i="20" a="1"/>
  <c r="BM664" i="20" s="1"/>
  <c r="CJ677" i="20" a="1"/>
  <c r="CJ677" i="20" s="1"/>
  <c r="AQ663" i="20" a="1"/>
  <c r="AQ663" i="20" s="1"/>
  <c r="BK658" i="20" a="1"/>
  <c r="BK658" i="20" s="1"/>
  <c r="AW664" i="20" a="1"/>
  <c r="AW664" i="20" s="1"/>
  <c r="AK664" i="20" a="1"/>
  <c r="AK664" i="20" s="1"/>
  <c r="AV652" i="20" a="1"/>
  <c r="AV652" i="20" s="1"/>
  <c r="CH670" i="20" a="1"/>
  <c r="CH670" i="20" s="1"/>
  <c r="AQ657" i="20" a="1"/>
  <c r="AQ657" i="20" s="1"/>
  <c r="CG665" i="20" a="1"/>
  <c r="CG665" i="20" s="1"/>
  <c r="BM673" i="20" a="1"/>
  <c r="BM673" i="20" s="1"/>
  <c r="BX656" i="20" a="1"/>
  <c r="BX656" i="20" s="1"/>
  <c r="BH648" i="20" a="1"/>
  <c r="BH648" i="20" s="1"/>
  <c r="BN673" i="20" a="1"/>
  <c r="BN673" i="20" s="1"/>
  <c r="AV653" i="20" a="1"/>
  <c r="AV653" i="20" s="1"/>
  <c r="CA675" i="20" a="1"/>
  <c r="CA675" i="20" s="1"/>
  <c r="BJ669" i="20" a="1"/>
  <c r="BJ669" i="20" s="1"/>
  <c r="AR651" i="20" a="1"/>
  <c r="AR651" i="20" s="1"/>
  <c r="AZ670" i="20" a="1"/>
  <c r="AZ670" i="20" s="1"/>
  <c r="CD666" i="20" a="1"/>
  <c r="CD666" i="20" s="1"/>
  <c r="AP671" i="20" a="1"/>
  <c r="AP671" i="20" s="1"/>
  <c r="BV656" i="20" a="1"/>
  <c r="BV656" i="20" s="1"/>
  <c r="AK677" i="20" a="1"/>
  <c r="AK677" i="20" s="1"/>
  <c r="CA669" i="20" a="1"/>
  <c r="CA669" i="20" s="1"/>
  <c r="AR668" i="20" a="1"/>
  <c r="AR668" i="20" s="1"/>
  <c r="AN654" i="20" a="1"/>
  <c r="AN654" i="20" s="1"/>
  <c r="CL679" i="20" a="1"/>
  <c r="CL679" i="20" s="1"/>
  <c r="CC661" i="20" a="1"/>
  <c r="CC661" i="20" s="1"/>
  <c r="CN668" i="20" a="1"/>
  <c r="CN668" i="20" s="1"/>
  <c r="AQ658" i="20" a="1"/>
  <c r="AQ658" i="20" s="1"/>
  <c r="CK651" i="20" a="1"/>
  <c r="CK651" i="20" s="1"/>
  <c r="CJ652" i="20" a="1"/>
  <c r="CJ652" i="20" s="1"/>
  <c r="AF668" i="20" a="1"/>
  <c r="AF668" i="20" s="1"/>
  <c r="AQ676" i="20" a="1"/>
  <c r="AQ676" i="20" s="1"/>
  <c r="CO661" i="20" a="1"/>
  <c r="CO661" i="20" s="1"/>
  <c r="AP665" i="20" a="1"/>
  <c r="AP665" i="20" s="1"/>
  <c r="BD665" i="20" a="1"/>
  <c r="BD665" i="20" s="1"/>
  <c r="BA667" i="20" a="1"/>
  <c r="BA667" i="20" s="1"/>
  <c r="BQ672" i="20" a="1"/>
  <c r="BQ672" i="20" s="1"/>
  <c r="BN677" i="20" a="1"/>
  <c r="BN677" i="20" s="1"/>
  <c r="CG673" i="20" a="1"/>
  <c r="CG673" i="20" s="1"/>
  <c r="AG657" i="20" a="1"/>
  <c r="AG657" i="20" s="1"/>
  <c r="BT678" i="20" a="1"/>
  <c r="BT678" i="20" s="1"/>
  <c r="BM654" i="20" a="1"/>
  <c r="BM654" i="20" s="1"/>
  <c r="CM675" i="20" a="1"/>
  <c r="CM675" i="20" s="1"/>
  <c r="AW672" i="20" a="1"/>
  <c r="AW672" i="20" s="1"/>
  <c r="BA670" i="20" a="1"/>
  <c r="BA670" i="20" s="1"/>
  <c r="AM669" i="20" a="1"/>
  <c r="AM669" i="20" s="1"/>
  <c r="BD662" i="20" a="1"/>
  <c r="BD662" i="20" s="1"/>
  <c r="CD678" i="20" a="1"/>
  <c r="CD678" i="20" s="1"/>
  <c r="CE652" i="20" a="1"/>
  <c r="CE652" i="20" s="1"/>
  <c r="CI656" i="20" a="1"/>
  <c r="CI656" i="20" s="1"/>
  <c r="BT663" i="20" a="1"/>
  <c r="BT663" i="20" s="1"/>
  <c r="AN650" i="20" a="1"/>
  <c r="AN650" i="20" s="1"/>
  <c r="BG679" i="20" a="1"/>
  <c r="BG679" i="20" s="1"/>
  <c r="BE671" i="20" a="1"/>
  <c r="BE671" i="20" s="1"/>
  <c r="BM672" i="20" a="1"/>
  <c r="BM672" i="20" s="1"/>
  <c r="AL660" i="20" a="1"/>
  <c r="AL660" i="20" s="1"/>
  <c r="BT659" i="20" a="1"/>
  <c r="BT659" i="20" s="1"/>
  <c r="CK653" i="20" a="1"/>
  <c r="CK653" i="20" s="1"/>
  <c r="AM673" i="20" a="1"/>
  <c r="AM673" i="20" s="1"/>
  <c r="CL671" i="20" a="1"/>
  <c r="CL671" i="20" s="1"/>
  <c r="CB670" i="20" a="1"/>
  <c r="CB670" i="20" s="1"/>
  <c r="CM677" i="20" a="1"/>
  <c r="CM677" i="20" s="1"/>
  <c r="AH665" i="20" a="1"/>
  <c r="AH665" i="20" s="1"/>
  <c r="BD656" i="20" a="1"/>
  <c r="BD656" i="20" s="1"/>
  <c r="BG653" i="20" a="1"/>
  <c r="BG653" i="20" s="1"/>
  <c r="AI676" i="20" a="1"/>
  <c r="AI676" i="20" s="1"/>
  <c r="BE675" i="20" a="1"/>
  <c r="BE675" i="20" s="1"/>
  <c r="AF652" i="20" a="1"/>
  <c r="AF652" i="20" s="1"/>
  <c r="BA669" i="20" a="1"/>
  <c r="BA669" i="20" s="1"/>
  <c r="AX679" i="20" a="1"/>
  <c r="AX679" i="20" s="1"/>
  <c r="BV657" i="20" a="1"/>
  <c r="BV657" i="20" s="1"/>
  <c r="AM659" i="20" a="1"/>
  <c r="AM659" i="20" s="1"/>
  <c r="BQ670" i="20" a="1"/>
  <c r="BQ670" i="20" s="1"/>
  <c r="BY648" i="20" a="1"/>
  <c r="BY648" i="20" s="1"/>
  <c r="CK677" i="20" a="1"/>
  <c r="CK677" i="20" s="1"/>
  <c r="BY657" i="20" a="1"/>
  <c r="BY657" i="20" s="1"/>
  <c r="CE668" i="20" a="1"/>
  <c r="CE668" i="20" s="1"/>
  <c r="BN648" i="20" a="1"/>
  <c r="BN648" i="20" s="1"/>
  <c r="AJ672" i="20" a="1"/>
  <c r="AJ672" i="20" s="1"/>
  <c r="AQ661" i="20" a="1"/>
  <c r="AQ661" i="20" s="1"/>
  <c r="AR663" i="20" a="1"/>
  <c r="AR663" i="20" s="1"/>
  <c r="AO650" i="20" a="1"/>
  <c r="AO650" i="20" s="1"/>
  <c r="AT667" i="20" a="1"/>
  <c r="AT667" i="20" s="1"/>
  <c r="BT649" i="20" a="1"/>
  <c r="BT649" i="20" s="1"/>
  <c r="BN651" i="20" a="1"/>
  <c r="BN651" i="20" s="1"/>
  <c r="AU654" i="20" a="1"/>
  <c r="AU654" i="20" s="1"/>
  <c r="CC679" i="20" a="1"/>
  <c r="CC679" i="20" s="1"/>
  <c r="CN667" i="20" a="1"/>
  <c r="CN667" i="20" s="1"/>
  <c r="AJ664" i="20" a="1"/>
  <c r="AJ664" i="20" s="1"/>
  <c r="BL656" i="20" a="1"/>
  <c r="BL656" i="20" s="1"/>
  <c r="BS653" i="20" a="1"/>
  <c r="BS653" i="20" s="1"/>
  <c r="AX664" i="20" a="1"/>
  <c r="AX664" i="20" s="1"/>
  <c r="BQ669" i="20" a="1"/>
  <c r="BQ669" i="20" s="1"/>
  <c r="CC669" i="20" a="1"/>
  <c r="CC669" i="20" s="1"/>
  <c r="AS670" i="20" a="1"/>
  <c r="AS670" i="20" s="1"/>
  <c r="BR668" i="20" a="1"/>
  <c r="BR668" i="20" s="1"/>
  <c r="AR670" i="20" a="1"/>
  <c r="AR670" i="20" s="1"/>
  <c r="AO651" i="20" a="1"/>
  <c r="AO651" i="20" s="1"/>
  <c r="BR669" i="20" a="1"/>
  <c r="BR669" i="20" s="1"/>
  <c r="CI662" i="20" a="1"/>
  <c r="CI662" i="20" s="1"/>
  <c r="AH664" i="20" a="1"/>
  <c r="AH664" i="20" s="1"/>
  <c r="CE670" i="20" a="1"/>
  <c r="CE670" i="20" s="1"/>
  <c r="BH674" i="20" a="1"/>
  <c r="BH674" i="20" s="1"/>
  <c r="AP667" i="20" a="1"/>
  <c r="AP667" i="20" s="1"/>
  <c r="CJ648" i="20" a="1"/>
  <c r="CJ648" i="20" s="1"/>
  <c r="BR659" i="20" a="1"/>
  <c r="BR659" i="20" s="1"/>
  <c r="CD656" i="20" a="1"/>
  <c r="CD656" i="20" s="1"/>
  <c r="BZ650" i="20" a="1"/>
  <c r="BZ650" i="20" s="1"/>
  <c r="BX668" i="20" a="1"/>
  <c r="BX668" i="20" s="1"/>
  <c r="AU652" i="20" a="1"/>
  <c r="AU652" i="20" s="1"/>
  <c r="AW649" i="20" a="1"/>
  <c r="AW649" i="20" s="1"/>
  <c r="BA648" i="20" a="1"/>
  <c r="BA648" i="20" s="1"/>
  <c r="AS669" i="20" a="1"/>
  <c r="AS669" i="20" s="1"/>
  <c r="AQ654" i="20" a="1"/>
  <c r="AQ654" i="20" s="1"/>
  <c r="BQ649" i="20" a="1"/>
  <c r="BQ649" i="20" s="1"/>
  <c r="CI669" i="20" a="1"/>
  <c r="CI669" i="20" s="1"/>
  <c r="AY650" i="20" a="1"/>
  <c r="AY650" i="20" s="1"/>
  <c r="CF650" i="20" a="1"/>
  <c r="CF650" i="20" s="1"/>
  <c r="BJ666" i="20" a="1"/>
  <c r="BJ666" i="20" s="1"/>
  <c r="AN667" i="20" a="1"/>
  <c r="AN667" i="20" s="1"/>
  <c r="AO663" i="20" a="1"/>
  <c r="AO663" i="20" s="1"/>
  <c r="BK657" i="20" a="1"/>
  <c r="BK657" i="20" s="1"/>
  <c r="CE655" i="20" a="1"/>
  <c r="CE655" i="20" s="1"/>
  <c r="CJ654" i="20" a="1"/>
  <c r="CJ654" i="20" s="1"/>
  <c r="BU670" i="20" a="1"/>
  <c r="BU670" i="20" s="1"/>
  <c r="AY660" i="20" a="1"/>
  <c r="AY660" i="20" s="1"/>
  <c r="CB665" i="20" a="1"/>
  <c r="CB665" i="20" s="1"/>
  <c r="BD678" i="20" a="1"/>
  <c r="BD678" i="20" s="1"/>
  <c r="AI672" i="20" a="1"/>
  <c r="AI672" i="20" s="1"/>
  <c r="AX657" i="20" a="1"/>
  <c r="AX657" i="20" s="1"/>
  <c r="BW659" i="20" a="1"/>
  <c r="BW659" i="20" s="1"/>
  <c r="BG652" i="20" a="1"/>
  <c r="BG652" i="20" s="1"/>
  <c r="AS649" i="20" a="1"/>
  <c r="AS649" i="20" s="1"/>
  <c r="AS676" i="20" a="1"/>
  <c r="AS676" i="20" s="1"/>
  <c r="BM671" i="20" a="1"/>
  <c r="BM671" i="20" s="1"/>
  <c r="BK673" i="20" a="1"/>
  <c r="BK673" i="20" s="1"/>
  <c r="CI668" i="20" a="1"/>
  <c r="CI668" i="20" s="1"/>
  <c r="BR664" i="20" a="1"/>
  <c r="BR664" i="20" s="1"/>
  <c r="BX669" i="20" a="1"/>
  <c r="BX669" i="20" s="1"/>
  <c r="AY667" i="20" a="1"/>
  <c r="AY667" i="20" s="1"/>
  <c r="BX664" i="20" a="1"/>
  <c r="BX664" i="20" s="1"/>
  <c r="AX672" i="20" a="1"/>
  <c r="AX672" i="20" s="1"/>
  <c r="CN648" i="20" a="1"/>
  <c r="CN648" i="20" s="1"/>
  <c r="AI660" i="20" a="1"/>
  <c r="AI660" i="20" s="1"/>
  <c r="CF673" i="20" a="1"/>
  <c r="CF673" i="20" s="1"/>
  <c r="CK671" i="20" a="1"/>
  <c r="CK671" i="20" s="1"/>
  <c r="BY663" i="20" a="1"/>
  <c r="BY663" i="20" s="1"/>
  <c r="AO653" i="20" a="1"/>
  <c r="AO653" i="20" s="1"/>
  <c r="CA673" i="20" a="1"/>
  <c r="CA673" i="20" s="1"/>
  <c r="CM657" i="20" a="1"/>
  <c r="CM657" i="20" s="1"/>
  <c r="AW659" i="20" a="1"/>
  <c r="AW659" i="20" s="1"/>
  <c r="BR673" i="20" a="1"/>
  <c r="BR673" i="20" s="1"/>
  <c r="CE653" i="20" a="1"/>
  <c r="CE653" i="20" s="1"/>
  <c r="BU679" i="20" a="1"/>
  <c r="BU679" i="20" s="1"/>
  <c r="CG656" i="20" a="1"/>
  <c r="CG656" i="20" s="1"/>
  <c r="AH674" i="20" a="1"/>
  <c r="AH674" i="20" s="1"/>
  <c r="BA672" i="20" a="1"/>
  <c r="BA672" i="20" s="1"/>
  <c r="BC650" i="20" a="1"/>
  <c r="BC650" i="20" s="1"/>
  <c r="BK676" i="20" a="1"/>
  <c r="BK676" i="20" s="1"/>
  <c r="BK651" i="20" a="1"/>
  <c r="BK651" i="20" s="1"/>
  <c r="BI660" i="20" a="1"/>
  <c r="BI660" i="20" s="1"/>
  <c r="BH673" i="20" a="1"/>
  <c r="BH673" i="20" s="1"/>
  <c r="CL677" i="20" a="1"/>
  <c r="CL677" i="20" s="1"/>
  <c r="AR649" i="20" a="1"/>
  <c r="AR649" i="20" s="1"/>
  <c r="BM651" i="20" a="1"/>
  <c r="BM651" i="20" s="1"/>
  <c r="AF659" i="20" a="1"/>
  <c r="AF659" i="20" s="1"/>
  <c r="BS656" i="20" a="1"/>
  <c r="BS656" i="20" s="1"/>
  <c r="CH654" i="20" a="1"/>
  <c r="CH654" i="20" s="1"/>
  <c r="AS675" i="20" a="1"/>
  <c r="AS675" i="20" s="1"/>
  <c r="BO672" i="20" a="1"/>
  <c r="BO672" i="20" s="1"/>
  <c r="AG676" i="20" a="1"/>
  <c r="AG676" i="20" s="1"/>
  <c r="CH667" i="20" a="1"/>
  <c r="CH667" i="20" s="1"/>
  <c r="BD673" i="20" a="1"/>
  <c r="BD673" i="20" s="1"/>
  <c r="CA663" i="20" a="1"/>
  <c r="CA663" i="20" s="1"/>
  <c r="AQ664" i="20" a="1"/>
  <c r="AQ664" i="20" s="1"/>
  <c r="CF672" i="20" a="1"/>
  <c r="CF672" i="20" s="1"/>
  <c r="BO659" i="20" a="1"/>
  <c r="BO659" i="20" s="1"/>
  <c r="AL657" i="20" a="1"/>
  <c r="AL657" i="20" s="1"/>
  <c r="CK670" i="20" a="1"/>
  <c r="CK670" i="20" s="1"/>
  <c r="CD677" i="20" a="1"/>
  <c r="CD677" i="20" s="1"/>
  <c r="AT656" i="20" a="1"/>
  <c r="AT656" i="20" s="1"/>
  <c r="BK678" i="20" a="1"/>
  <c r="BK678" i="20" s="1"/>
  <c r="BL677" i="20" a="1"/>
  <c r="BL677" i="20" s="1"/>
  <c r="BD649" i="20" a="1"/>
  <c r="BD649" i="20" s="1"/>
  <c r="AT663" i="20" a="1"/>
  <c r="AT663" i="20" s="1"/>
  <c r="AK659" i="20" a="1"/>
  <c r="AK659" i="20" s="1"/>
  <c r="AO664" i="20" a="1"/>
  <c r="AO664" i="20" s="1"/>
  <c r="BX648" i="20" a="1"/>
  <c r="BX648" i="20" s="1"/>
  <c r="AT657" i="20" a="1"/>
  <c r="AT657" i="20" s="1"/>
  <c r="BH668" i="20" a="1"/>
  <c r="BH668" i="20" s="1"/>
  <c r="BW650" i="20" a="1"/>
  <c r="BW650" i="20" s="1"/>
  <c r="BY661" i="20" a="1"/>
  <c r="BY661" i="20" s="1"/>
  <c r="BP678" i="20" a="1"/>
  <c r="BP678" i="20" s="1"/>
  <c r="AH656" i="20" a="1"/>
  <c r="AH656" i="20" s="1"/>
  <c r="AK661" i="20" a="1"/>
  <c r="AK661" i="20" s="1"/>
  <c r="BJ658" i="20" a="1"/>
  <c r="BJ658" i="20" s="1"/>
  <c r="BH657" i="20" a="1"/>
  <c r="BH657" i="20" s="1"/>
  <c r="AJ674" i="20" a="1"/>
  <c r="AJ674" i="20" s="1"/>
  <c r="BU648" i="20" a="1"/>
  <c r="BU648" i="20" s="1"/>
  <c r="BJ678" i="20" a="1"/>
  <c r="BJ678" i="20" s="1"/>
  <c r="CI650" i="20" a="1"/>
  <c r="CI650" i="20" s="1"/>
  <c r="AU672" i="20" a="1"/>
  <c r="AU672" i="20" s="1"/>
  <c r="BD671" i="20" a="1"/>
  <c r="BD671" i="20" s="1"/>
  <c r="CM650" i="20" a="1"/>
  <c r="CM650" i="20" s="1"/>
  <c r="CF674" i="20" a="1"/>
  <c r="CF674" i="20" s="1"/>
  <c r="BJ673" i="20" a="1"/>
  <c r="BJ673" i="20" s="1"/>
  <c r="BV666" i="20" a="1"/>
  <c r="BV666" i="20" s="1"/>
  <c r="AR677" i="20" a="1"/>
  <c r="AR677" i="20" s="1"/>
  <c r="BR676" i="20" a="1"/>
  <c r="BR676" i="20" s="1"/>
  <c r="BJ654" i="20" a="1"/>
  <c r="BJ654" i="20" s="1"/>
  <c r="AI675" i="20" a="1"/>
  <c r="AI675" i="20" s="1"/>
  <c r="AO677" i="20" a="1"/>
  <c r="AO677" i="20" s="1"/>
  <c r="CH665" i="20" a="1"/>
  <c r="CH665" i="20" s="1"/>
  <c r="AL665" i="20" a="1"/>
  <c r="AL665" i="20" s="1"/>
  <c r="BY675" i="20" a="1"/>
  <c r="BY675" i="20" s="1"/>
  <c r="BZ678" i="20" a="1"/>
  <c r="BZ678" i="20" s="1"/>
  <c r="AJ669" i="20" a="1"/>
  <c r="AJ669" i="20" s="1"/>
  <c r="CM659" i="20" a="1"/>
  <c r="CM659" i="20" s="1"/>
  <c r="BQ661" i="20" a="1"/>
  <c r="BQ661" i="20" s="1"/>
  <c r="BM667" i="20" a="1"/>
  <c r="BM667" i="20" s="1"/>
  <c r="AY671" i="20" a="1"/>
  <c r="AY671" i="20" s="1"/>
  <c r="BB667" i="20" a="1"/>
  <c r="BB667" i="20" s="1"/>
  <c r="BD661" i="20" a="1"/>
  <c r="BD661" i="20" s="1"/>
  <c r="BV658" i="20" a="1"/>
  <c r="BV658" i="20" s="1"/>
  <c r="BQ657" i="20" a="1"/>
  <c r="BQ657" i="20" s="1"/>
  <c r="BV649" i="20" a="1"/>
  <c r="BV649" i="20" s="1"/>
  <c r="AV666" i="20" a="1"/>
  <c r="AV666" i="20" s="1"/>
  <c r="CF670" i="20" a="1"/>
  <c r="CF670" i="20" s="1"/>
  <c r="CK679" i="20" a="1"/>
  <c r="CK679" i="20" s="1"/>
  <c r="CO679" i="20" a="1"/>
  <c r="CO679" i="20" s="1"/>
  <c r="AI667" i="20" a="1"/>
  <c r="AI667" i="20" s="1"/>
  <c r="BQ679" i="20" a="1"/>
  <c r="BQ679" i="20" s="1"/>
  <c r="BI658" i="20" a="1"/>
  <c r="BI658" i="20" s="1"/>
  <c r="CB666" i="20" a="1"/>
  <c r="CB666" i="20" s="1"/>
  <c r="BK663" i="20" a="1"/>
  <c r="BK663" i="20" s="1"/>
  <c r="AO661" i="20" a="1"/>
  <c r="AO661" i="20" s="1"/>
  <c r="AV660" i="20" a="1"/>
  <c r="AV660" i="20" s="1"/>
  <c r="AO652" i="20" a="1"/>
  <c r="AO652" i="20" s="1"/>
  <c r="CF653" i="20" a="1"/>
  <c r="CF653" i="20" s="1"/>
  <c r="BP654" i="20" a="1"/>
  <c r="BP654" i="20" s="1"/>
  <c r="AI656" i="20" a="1"/>
  <c r="AI656" i="20" s="1"/>
  <c r="BI653" i="20" a="1"/>
  <c r="BI653" i="20" s="1"/>
  <c r="AV673" i="20" a="1"/>
  <c r="AV673" i="20" s="1"/>
  <c r="AU658" i="20" a="1"/>
  <c r="AU658" i="20" s="1"/>
  <c r="BU667" i="20" a="1"/>
  <c r="BU667" i="20" s="1"/>
  <c r="AP656" i="20" a="1"/>
  <c r="AP656" i="20" s="1"/>
  <c r="CE650" i="20" a="1"/>
  <c r="CE650" i="20" s="1"/>
  <c r="BE664" i="20" a="1"/>
  <c r="BE664" i="20" s="1"/>
  <c r="BM678" i="20" a="1"/>
  <c r="BM678" i="20" s="1"/>
  <c r="CC648" i="20" a="1"/>
  <c r="CC648" i="20" s="1"/>
  <c r="BC657" i="20" a="1"/>
  <c r="BC657" i="20" s="1"/>
  <c r="AI653" i="20" a="1"/>
  <c r="AI653" i="20" s="1"/>
  <c r="CM655" i="20" a="1"/>
  <c r="CM655" i="20" s="1"/>
  <c r="BT673" i="20" a="1"/>
  <c r="BT673" i="20" s="1"/>
  <c r="CL676" i="20" a="1"/>
  <c r="CL676" i="20" s="1"/>
  <c r="CI660" i="20" a="1"/>
  <c r="CI660" i="20" s="1"/>
  <c r="BA675" i="20" a="1"/>
  <c r="BA675" i="20" s="1"/>
  <c r="CJ669" i="20" a="1"/>
  <c r="CJ669" i="20" s="1"/>
  <c r="BL651" i="20" a="1"/>
  <c r="BL651" i="20" s="1"/>
  <c r="AH655" i="20" a="1"/>
  <c r="AH655" i="20" s="1"/>
  <c r="AG660" i="20" a="1"/>
  <c r="AG660" i="20" s="1"/>
  <c r="AH650" i="20" a="1"/>
  <c r="AH650" i="20" s="1"/>
  <c r="AI655" i="20" a="1"/>
  <c r="AI655" i="20" s="1"/>
  <c r="CJ655" i="20" a="1"/>
  <c r="CJ655" i="20" s="1"/>
  <c r="AY651" i="20" a="1"/>
  <c r="AY651" i="20" s="1"/>
  <c r="AM657" i="20" a="1"/>
  <c r="AM657" i="20" s="1"/>
  <c r="CD662" i="20" a="1"/>
  <c r="CD662" i="20" s="1"/>
  <c r="CG678" i="20" a="1"/>
  <c r="CG678" i="20" s="1"/>
  <c r="CH674" i="20" a="1"/>
  <c r="CH674" i="20" s="1"/>
  <c r="CA650" i="20" a="1"/>
  <c r="CA650" i="20" s="1"/>
  <c r="BD651" i="20" a="1"/>
  <c r="BD651" i="20" s="1"/>
  <c r="BX672" i="20" a="1"/>
  <c r="BX672" i="20" s="1"/>
  <c r="AW652" i="20" a="1"/>
  <c r="AW652" i="20" s="1"/>
  <c r="BF660" i="20" a="1"/>
  <c r="BF660" i="20" s="1"/>
  <c r="BM668" i="20" a="1"/>
  <c r="BM668" i="20" s="1"/>
  <c r="BZ649" i="20" a="1"/>
  <c r="BZ649" i="20" s="1"/>
  <c r="BV652" i="20" a="1"/>
  <c r="BV652" i="20" s="1"/>
  <c r="AN672" i="20" a="1"/>
  <c r="AN672" i="20" s="1"/>
  <c r="BH660" i="20" a="1"/>
  <c r="BH660" i="20" s="1"/>
  <c r="BR652" i="20" a="1"/>
  <c r="BR652" i="20" s="1"/>
  <c r="BH667" i="20" a="1"/>
  <c r="BH667" i="20" s="1"/>
  <c r="AY652" i="20" a="1"/>
  <c r="AY652" i="20" s="1"/>
  <c r="AM648" i="20" a="1"/>
  <c r="AM648" i="20" s="1"/>
  <c r="BQ673" i="20" a="1"/>
  <c r="BQ673" i="20" s="1"/>
  <c r="BC649" i="20" a="1"/>
  <c r="BC649" i="20" s="1"/>
  <c r="CA660" i="20" a="1"/>
  <c r="CA660" i="20" s="1"/>
  <c r="BP657" i="20" a="1"/>
  <c r="BP657" i="20" s="1"/>
  <c r="CE675" i="20" a="1"/>
  <c r="CE675" i="20" s="1"/>
  <c r="CK664" i="20" a="1"/>
  <c r="CK664" i="20" s="1"/>
  <c r="BF679" i="20" a="1"/>
  <c r="BF679" i="20" s="1"/>
  <c r="AO676" i="20" a="1"/>
  <c r="AO676" i="20" s="1"/>
  <c r="BY650" i="20" a="1"/>
  <c r="BY650" i="20" s="1"/>
  <c r="AK660" i="20" a="1"/>
  <c r="AK660" i="20" s="1"/>
  <c r="AU657" i="20" a="1"/>
  <c r="AU657" i="20" s="1"/>
  <c r="AS650" i="20" a="1"/>
  <c r="AS650" i="20" s="1"/>
  <c r="BL679" i="20" a="1"/>
  <c r="BL679" i="20" s="1"/>
  <c r="AY661" i="20" a="1"/>
  <c r="AY661" i="20" s="1"/>
  <c r="BD663" i="20" a="1"/>
  <c r="BD663" i="20" s="1"/>
  <c r="AN677" i="20" a="1"/>
  <c r="AN677" i="20" s="1"/>
  <c r="BB648" i="20" a="1"/>
  <c r="BB648" i="20" s="1"/>
  <c r="BP662" i="20" a="1"/>
  <c r="BP662" i="20" s="1"/>
  <c r="BL648" i="20" a="1"/>
  <c r="BL648" i="20" s="1"/>
  <c r="CO653" i="20" a="1"/>
  <c r="CO653" i="20" s="1"/>
  <c r="AS655" i="20" a="1"/>
  <c r="AS655" i="20" s="1"/>
  <c r="AH648" i="20" a="1"/>
  <c r="AH648" i="20" s="1"/>
  <c r="BG654" i="20" a="1"/>
  <c r="BG654" i="20" s="1"/>
  <c r="BF657" i="20" a="1"/>
  <c r="BF657" i="20" s="1"/>
  <c r="BT653" i="20" a="1"/>
  <c r="BT653" i="20" s="1"/>
  <c r="BR649" i="20" a="1"/>
  <c r="BR649" i="20" s="1"/>
  <c r="BM658" i="20" a="1"/>
  <c r="BM658" i="20" s="1"/>
  <c r="BS669" i="20" a="1"/>
  <c r="BS669" i="20" s="1"/>
  <c r="AS652" i="20" a="1"/>
  <c r="AS652" i="20" s="1"/>
  <c r="BW670" i="20" a="1"/>
  <c r="BW670" i="20" s="1"/>
  <c r="BH661" i="20" a="1"/>
  <c r="BH661" i="20" s="1"/>
  <c r="CJ668" i="20" a="1"/>
  <c r="CJ668" i="20" s="1"/>
  <c r="CO657" i="20" a="1"/>
  <c r="CO657" i="20" s="1"/>
  <c r="CM674" i="20" a="1"/>
  <c r="CM674" i="20" s="1"/>
  <c r="BB675" i="20" a="1"/>
  <c r="BB675" i="20" s="1"/>
  <c r="CI667" i="20" a="1"/>
  <c r="CI667" i="20" s="1"/>
  <c r="BD648" i="20" a="1"/>
  <c r="BD648" i="20" s="1"/>
  <c r="BW667" i="20" a="1"/>
  <c r="BW667" i="20" s="1"/>
  <c r="AO678" i="20" a="1"/>
  <c r="AO678" i="20" s="1"/>
  <c r="BN671" i="20" a="1"/>
  <c r="BN671" i="20" s="1"/>
  <c r="CI678" i="20" a="1"/>
  <c r="CI678" i="20" s="1"/>
  <c r="CG668" i="20" a="1"/>
  <c r="CG668" i="20" s="1"/>
  <c r="AS666" i="20" a="1"/>
  <c r="AS666" i="20" s="1"/>
  <c r="BL655" i="20" a="1"/>
  <c r="BL655" i="20" s="1"/>
  <c r="AS662" i="20" a="1"/>
  <c r="AS662" i="20" s="1"/>
  <c r="AP669" i="20" a="1"/>
  <c r="AP669" i="20" s="1"/>
  <c r="BL652" i="20" a="1"/>
  <c r="BL652" i="20" s="1"/>
  <c r="BX650" i="20" a="1"/>
  <c r="BX650" i="20" s="1"/>
  <c r="AF658" i="20" a="1"/>
  <c r="AF658" i="20" s="1"/>
  <c r="CB672" i="20" a="1"/>
  <c r="CB672" i="20" s="1"/>
  <c r="BM665" i="20" a="1"/>
  <c r="BM665" i="20" s="1"/>
  <c r="AR657" i="20" a="1"/>
  <c r="AR657" i="20" s="1"/>
  <c r="BO678" i="20" a="1"/>
  <c r="BO678" i="20" s="1"/>
  <c r="BY679" i="20" a="1"/>
  <c r="BY679" i="20" s="1"/>
  <c r="CO650" i="20" a="1"/>
  <c r="CO650" i="20" s="1"/>
  <c r="BV650" i="20" a="1"/>
  <c r="BV650" i="20" s="1"/>
  <c r="BN675" i="20" a="1"/>
  <c r="BN675" i="20" s="1"/>
  <c r="AJ650" i="20" a="1"/>
  <c r="AJ650" i="20" s="1"/>
  <c r="AV654" i="20" a="1"/>
  <c r="AV654" i="20" s="1"/>
  <c r="AK666" i="20" a="1"/>
  <c r="AK666" i="20" s="1"/>
  <c r="BS666" i="20" a="1"/>
  <c r="BS666" i="20" s="1"/>
  <c r="BN650" i="20" a="1"/>
  <c r="BN650" i="20" s="1"/>
  <c r="BF655" i="20" a="1"/>
  <c r="BF655" i="20" s="1"/>
  <c r="BG655" i="20" a="1"/>
  <c r="BG655" i="20" s="1"/>
  <c r="CJ651" i="20" a="1"/>
  <c r="CJ651" i="20" s="1"/>
  <c r="AV671" i="20" a="1"/>
  <c r="AV671" i="20" s="1"/>
  <c r="BR675" i="20" a="1"/>
  <c r="BR675" i="20" s="1"/>
  <c r="CM664" i="20" a="1"/>
  <c r="CM664" i="20" s="1"/>
  <c r="BS650" i="20" a="1"/>
  <c r="BS650" i="20" s="1"/>
  <c r="BE679" i="20" a="1"/>
  <c r="BE679" i="20" s="1"/>
  <c r="AT670" i="20" a="1"/>
  <c r="AT670" i="20" s="1"/>
  <c r="CN672" i="20" a="1"/>
  <c r="CN672" i="20" s="1"/>
  <c r="BG648" i="20" a="1"/>
  <c r="BG648" i="20" s="1"/>
  <c r="AW675" i="20" a="1"/>
  <c r="AW675" i="20" s="1"/>
  <c r="CG672" i="20" a="1"/>
  <c r="CG672" i="20" s="1"/>
  <c r="AU656" i="20" a="1"/>
  <c r="AU656" i="20" s="1"/>
  <c r="CC674" i="20" a="1"/>
  <c r="CC674" i="20" s="1"/>
  <c r="BK648" i="20" a="1"/>
  <c r="BK648" i="20" s="1"/>
  <c r="BE665" i="20" a="1"/>
  <c r="BE665" i="20" s="1"/>
  <c r="CB673" i="20" a="1"/>
  <c r="CB673" i="20" s="1"/>
  <c r="BJ664" i="20" a="1"/>
  <c r="BJ664" i="20" s="1"/>
  <c r="CI658" i="20" a="1"/>
  <c r="CI658" i="20" s="1"/>
  <c r="BM663" i="20" a="1"/>
  <c r="BM663" i="20" s="1"/>
  <c r="AQ652" i="20" a="1"/>
  <c r="AQ652" i="20" s="1"/>
  <c r="CG654" i="20" a="1"/>
  <c r="CG654" i="20" s="1"/>
  <c r="AS665" i="20" a="1"/>
  <c r="AS665" i="20" s="1"/>
  <c r="CC652" i="20" a="1"/>
  <c r="CC652" i="20" s="1"/>
  <c r="AG658" i="20" a="1"/>
  <c r="AG658" i="20" s="1"/>
  <c r="AI664" i="20" a="1"/>
  <c r="AI664" i="20" s="1"/>
  <c r="BY660" i="20" a="1"/>
  <c r="BY660" i="20" s="1"/>
  <c r="CL655" i="20" a="1"/>
  <c r="CL655" i="20" s="1"/>
  <c r="AV651" i="20" a="1"/>
  <c r="AV651" i="20" s="1"/>
  <c r="CK661" i="20" a="1"/>
  <c r="CK661" i="20" s="1"/>
  <c r="AK650" i="20" a="1"/>
  <c r="AK650" i="20" s="1"/>
  <c r="BR671" i="20" a="1"/>
  <c r="BR671" i="20" s="1"/>
  <c r="BY667" i="20" a="1"/>
  <c r="BY667" i="20" s="1"/>
  <c r="CH660" i="20" a="1"/>
  <c r="CH660" i="20" s="1"/>
  <c r="BY671" i="20" a="1"/>
  <c r="BY671" i="20" s="1"/>
  <c r="CI676" i="20" a="1"/>
  <c r="CI676" i="20" s="1"/>
  <c r="AL672" i="20" a="1"/>
  <c r="AL672" i="20" s="1"/>
  <c r="AK667" i="20" a="1"/>
  <c r="AK667" i="20" s="1"/>
  <c r="BT672" i="20" a="1"/>
  <c r="BT672" i="20" s="1"/>
  <c r="CB664" i="20" a="1"/>
  <c r="CB664" i="20" s="1"/>
  <c r="AF657" i="20" a="1"/>
  <c r="AF657" i="20" s="1"/>
  <c r="BR656" i="20" a="1"/>
  <c r="BR656" i="20" s="1"/>
  <c r="BK674" i="20" a="1"/>
  <c r="BK674" i="20" s="1"/>
  <c r="CK649" i="20" a="1"/>
  <c r="CK649" i="20" s="1"/>
  <c r="BH653" i="20" a="1"/>
  <c r="BH653" i="20" s="1"/>
  <c r="AM670" i="20" a="1"/>
  <c r="AM670" i="20" s="1"/>
  <c r="AJ649" i="20" a="1"/>
  <c r="AJ649" i="20" s="1"/>
  <c r="CB676" i="20" a="1"/>
  <c r="CB676" i="20" s="1"/>
  <c r="BT677" i="20" a="1"/>
  <c r="BT677" i="20" s="1"/>
  <c r="BR654" i="20" a="1"/>
  <c r="BR654" i="20" s="1"/>
  <c r="AU671" i="20" a="1"/>
  <c r="AU671" i="20" s="1"/>
  <c r="BI673" i="20" a="1"/>
  <c r="BI673" i="20" s="1"/>
  <c r="AN651" i="20" a="1"/>
  <c r="AN651" i="20" s="1"/>
  <c r="AZ676" i="20" a="1"/>
  <c r="AZ676" i="20" s="1"/>
  <c r="AG673" i="20" a="1"/>
  <c r="AG673" i="20" s="1"/>
  <c r="CO671" i="20" a="1"/>
  <c r="CO671" i="20" s="1"/>
  <c r="AL667" i="20" a="1"/>
  <c r="AL667" i="20" s="1"/>
  <c r="CE673" i="20" a="1"/>
  <c r="CE673" i="20" s="1"/>
  <c r="BA674" i="20" a="1"/>
  <c r="BA674" i="20" s="1"/>
  <c r="BH677" i="20" a="1"/>
  <c r="BH677" i="20" s="1"/>
  <c r="BN676" i="20" a="1"/>
  <c r="BN676" i="20" s="1"/>
  <c r="BD676" i="20" a="1"/>
  <c r="BD676" i="20" s="1"/>
  <c r="AH671" i="20" a="1"/>
  <c r="AH671" i="20" s="1"/>
  <c r="CI673" i="20" a="1"/>
  <c r="CI673" i="20" s="1"/>
  <c r="BQ677" i="20" a="1"/>
  <c r="BQ677" i="20" s="1"/>
  <c r="BG651" i="20" a="1"/>
  <c r="BG651" i="20" s="1"/>
  <c r="BW662" i="20" a="1"/>
  <c r="BW662" i="20" s="1"/>
  <c r="AQ659" i="20" a="1"/>
  <c r="AQ659" i="20" s="1"/>
  <c r="AN675" i="20" a="1"/>
  <c r="AN675" i="20" s="1"/>
  <c r="BE673" i="20" a="1"/>
  <c r="BE673" i="20" s="1"/>
  <c r="BP669" i="20" a="1"/>
  <c r="BP669" i="20" s="1"/>
  <c r="BD655" i="20" a="1"/>
  <c r="BD655" i="20" s="1"/>
  <c r="CG648" i="20" a="1"/>
  <c r="CG648" i="20" s="1"/>
  <c r="CB674" i="20" a="1"/>
  <c r="CB674" i="20" s="1"/>
  <c r="BF652" i="20" a="1"/>
  <c r="BF652" i="20" s="1"/>
  <c r="AT665" i="20" a="1"/>
  <c r="AT665" i="20" s="1"/>
  <c r="AJ673" i="20" a="1"/>
  <c r="AJ673" i="20" s="1"/>
  <c r="CH677" i="20" a="1"/>
  <c r="CH677" i="20" s="1"/>
  <c r="AP661" i="20" a="1"/>
  <c r="AP661" i="20" s="1"/>
  <c r="BK650" i="20" a="1"/>
  <c r="BK650" i="20" s="1"/>
  <c r="AZ653" i="20" a="1"/>
  <c r="AZ653" i="20" s="1"/>
  <c r="AI677" i="20" a="1"/>
  <c r="AI677" i="20" s="1"/>
  <c r="AY672" i="20" a="1"/>
  <c r="AY672" i="20" s="1"/>
  <c r="AZ656" i="20" a="1"/>
  <c r="AZ656" i="20" s="1"/>
  <c r="AZ649" i="20" a="1"/>
  <c r="AZ649" i="20" s="1"/>
  <c r="CG660" i="20" a="1"/>
  <c r="CG660" i="20" s="1"/>
  <c r="BP665" i="20" a="1"/>
  <c r="BP665" i="20" s="1"/>
  <c r="BH672" i="20" a="1"/>
  <c r="BH672" i="20" s="1"/>
  <c r="AN659" i="20" a="1"/>
  <c r="AN659" i="20" s="1"/>
  <c r="AN660" i="20" a="1"/>
  <c r="AN660" i="20" s="1"/>
  <c r="CA674" i="20" a="1"/>
  <c r="CA674" i="20" s="1"/>
  <c r="CJ673" i="20" a="1"/>
  <c r="CJ673" i="20" s="1"/>
  <c r="AJ662" i="20" a="1"/>
  <c r="AJ662" i="20" s="1"/>
  <c r="CO652" i="20" a="1"/>
  <c r="CO652" i="20" s="1"/>
  <c r="AP666" i="20" a="1"/>
  <c r="AP666" i="20" s="1"/>
  <c r="CD663" i="20" a="1"/>
  <c r="CD663" i="20" s="1"/>
  <c r="BW675" i="20" a="1"/>
  <c r="BW675" i="20" s="1"/>
  <c r="BQ666" i="20" a="1"/>
  <c r="BQ666" i="20" s="1"/>
  <c r="CD655" i="20" a="1"/>
  <c r="CD655" i="20" s="1"/>
  <c r="AP679" i="20" a="1"/>
  <c r="AP679" i="20" s="1"/>
  <c r="BP659" i="20" a="1"/>
  <c r="BP659" i="20" s="1"/>
  <c r="BG669" i="20" a="1"/>
  <c r="BG669" i="20" s="1"/>
  <c r="CH679" i="20" a="1"/>
  <c r="CH679" i="20" s="1"/>
  <c r="BG649" i="20" a="1"/>
  <c r="BG649" i="20" s="1"/>
  <c r="CI655" i="20" a="1"/>
  <c r="CI655" i="20" s="1"/>
  <c r="AQ678" i="20" a="1"/>
  <c r="AQ678" i="20" s="1"/>
  <c r="CI665" i="20" a="1"/>
  <c r="CI665" i="20" s="1"/>
  <c r="BO669" i="20" a="1"/>
  <c r="BO669" i="20" s="1"/>
  <c r="CO663" i="20" a="1"/>
  <c r="CO663" i="20" s="1"/>
  <c r="AX656" i="20" a="1"/>
  <c r="AX656" i="20" s="1"/>
  <c r="BV654" i="20" a="1"/>
  <c r="BV654" i="20" s="1"/>
  <c r="BU652" i="20" a="1"/>
  <c r="BU652" i="20" s="1"/>
  <c r="CC668" i="20" a="1"/>
  <c r="CC668" i="20" s="1"/>
  <c r="BD674" i="20" a="1"/>
  <c r="BD674" i="20" s="1"/>
  <c r="BE663" i="20" a="1"/>
  <c r="BE663" i="20" s="1"/>
  <c r="AR671" i="20" a="1"/>
  <c r="AR671" i="20" s="1"/>
  <c r="AV655" i="20" a="1"/>
  <c r="AV655" i="20" s="1"/>
  <c r="CN676" i="20" a="1"/>
  <c r="CN676" i="20" s="1"/>
  <c r="BN660" i="20" a="1"/>
  <c r="BN660" i="20" s="1"/>
  <c r="BJ675" i="20" a="1"/>
  <c r="BJ675" i="20" s="1"/>
  <c r="CC657" i="20" a="1"/>
  <c r="CC657" i="20" s="1"/>
  <c r="CE659" i="20" a="1"/>
  <c r="CE659" i="20" s="1"/>
  <c r="BO656" i="20" a="1"/>
  <c r="BO656" i="20" s="1"/>
  <c r="BO677" i="20" a="1"/>
  <c r="BO677" i="20" s="1"/>
  <c r="AH673" i="20" a="1"/>
  <c r="AH673" i="20" s="1"/>
  <c r="CF660" i="20" a="1"/>
  <c r="CF660" i="20" s="1"/>
  <c r="AY658" i="20" a="1"/>
  <c r="AY658" i="20" s="1"/>
  <c r="CC666" i="20" a="1"/>
  <c r="CC666" i="20" s="1"/>
  <c r="CD653" i="20" a="1"/>
  <c r="CD653" i="20" s="1"/>
  <c r="BG664" i="20" a="1"/>
  <c r="BG664" i="20" s="1"/>
  <c r="BQ667" i="20" a="1"/>
  <c r="BQ667" i="20" s="1"/>
  <c r="BB654" i="20" a="1"/>
  <c r="BB654" i="20" s="1"/>
  <c r="AT662" i="20" a="1"/>
  <c r="AT662" i="20" s="1"/>
  <c r="AF669" i="20" a="1"/>
  <c r="AF669" i="20" s="1"/>
  <c r="AZ655" i="20" a="1"/>
  <c r="AZ655" i="20" s="1"/>
  <c r="BL663" i="20" a="1"/>
  <c r="BL663" i="20" s="1"/>
  <c r="CM672" i="20" a="1"/>
  <c r="CM672" i="20" s="1"/>
  <c r="CE669" i="20" a="1"/>
  <c r="CE669" i="20" s="1"/>
  <c r="AH667" i="20" a="1"/>
  <c r="AH667" i="20" s="1"/>
  <c r="BA665" i="20" a="1"/>
  <c r="BA665" i="20" s="1"/>
  <c r="CE664" i="20" a="1"/>
  <c r="CE664" i="20" s="1"/>
  <c r="BI665" i="20" a="1"/>
  <c r="BI665" i="20" s="1"/>
  <c r="AV663" i="20" a="1"/>
  <c r="AV663" i="20" s="1"/>
  <c r="BI657" i="20" a="1"/>
  <c r="BI657" i="20" s="1"/>
  <c r="BH666" i="20" a="1"/>
  <c r="BH666" i="20" s="1"/>
  <c r="BQ655" i="20" a="1"/>
  <c r="BQ655" i="20" s="1"/>
  <c r="BZ660" i="20" a="1"/>
  <c r="BZ660" i="20" s="1"/>
  <c r="BE653" i="20" a="1"/>
  <c r="BE653" i="20" s="1"/>
  <c r="BC664" i="20" a="1"/>
  <c r="BC664" i="20" s="1"/>
  <c r="BP661" i="20" a="1"/>
  <c r="BP661" i="20" s="1"/>
  <c r="CH658" i="20" a="1"/>
  <c r="CH658" i="20" s="1"/>
  <c r="AL664" i="20" a="1"/>
  <c r="AL664" i="20" s="1"/>
  <c r="CH661" i="20" a="1"/>
  <c r="CH661" i="20" s="1"/>
  <c r="BX657" i="20" a="1"/>
  <c r="BX657" i="20" s="1"/>
  <c r="BV659" i="20" a="1"/>
  <c r="BV659" i="20" s="1"/>
  <c r="AX648" i="20" a="1"/>
  <c r="AX648" i="20" s="1"/>
  <c r="BI667" i="20" a="1"/>
  <c r="BI667" i="20" s="1"/>
  <c r="CC677" i="20" a="1"/>
  <c r="CC677" i="20" s="1"/>
  <c r="AF665" i="20" a="1"/>
  <c r="AF665" i="20" s="1"/>
  <c r="BL661" i="20" a="1"/>
  <c r="BL661" i="20" s="1"/>
  <c r="CE679" i="20" a="1"/>
  <c r="CE679" i="20" s="1"/>
  <c r="CH673" i="20" a="1"/>
  <c r="CH673" i="20" s="1"/>
  <c r="BI654" i="20" a="1"/>
  <c r="BI654" i="20" s="1"/>
  <c r="CL669" i="20" a="1"/>
  <c r="CL669" i="20" s="1"/>
  <c r="BU677" i="20" a="1"/>
  <c r="BU677" i="20" s="1"/>
  <c r="AM662" i="20" a="1"/>
  <c r="AM662" i="20" s="1"/>
  <c r="CL653" i="20" a="1"/>
  <c r="CL653" i="20" s="1"/>
  <c r="AO672" i="20" a="1"/>
  <c r="AO672" i="20" s="1"/>
  <c r="AK658" i="20" a="1"/>
  <c r="AK658" i="20" s="1"/>
  <c r="BR663" i="20" a="1"/>
  <c r="BR663" i="20" s="1"/>
  <c r="CC649" i="20" a="1"/>
  <c r="CC649" i="20" s="1"/>
  <c r="CN666" i="20" a="1"/>
  <c r="CN666" i="20" s="1"/>
  <c r="CE672" i="20" a="1"/>
  <c r="CE672" i="20" s="1"/>
  <c r="BZ669" i="20" a="1"/>
  <c r="BZ669" i="20" s="1"/>
  <c r="AX675" i="20" a="1"/>
  <c r="AX675" i="20" s="1"/>
  <c r="BW664" i="20" a="1"/>
  <c r="BW664" i="20" s="1"/>
  <c r="BI675" i="20" a="1"/>
  <c r="BI675" i="20" s="1"/>
  <c r="AN666" i="20" a="1"/>
  <c r="AN666" i="20" s="1"/>
  <c r="CC651" i="20" a="1"/>
  <c r="CC651" i="20" s="1"/>
  <c r="BO675" i="20" a="1"/>
  <c r="BO675" i="20" s="1"/>
  <c r="CM653" i="20" a="1"/>
  <c r="CM653" i="20" s="1"/>
  <c r="BM661" i="20" a="1"/>
  <c r="BM661" i="20" s="1"/>
  <c r="CD667" i="20" a="1"/>
  <c r="CD667" i="20" s="1"/>
  <c r="BC671" i="20" a="1"/>
  <c r="BC671" i="20" s="1"/>
  <c r="AF667" i="20" a="1"/>
  <c r="AF667" i="20" s="1"/>
  <c r="BW672" i="20" a="1"/>
  <c r="BW672" i="20" s="1"/>
  <c r="CL665" i="20" a="1"/>
  <c r="CL665" i="20" s="1"/>
  <c r="AT666" i="20" a="1"/>
  <c r="AT666" i="20" s="1"/>
  <c r="CB652" i="20" a="1"/>
  <c r="CB652" i="20" s="1"/>
  <c r="AM663" i="20" a="1"/>
  <c r="AM663" i="20" s="1"/>
  <c r="AJ663" i="20" a="1"/>
  <c r="AJ663" i="20" s="1"/>
  <c r="CE649" i="20" a="1"/>
  <c r="CE649" i="20" s="1"/>
  <c r="AU675" i="20" a="1"/>
  <c r="AU675" i="20" s="1"/>
  <c r="CD651" i="20" a="1"/>
  <c r="CD651" i="20" s="1"/>
  <c r="BO671" i="20" a="1"/>
  <c r="BO671" i="20" s="1"/>
  <c r="BP666" i="20" a="1"/>
  <c r="BP666" i="20" s="1"/>
  <c r="CJ663" i="20" a="1"/>
  <c r="CJ663" i="20" s="1"/>
  <c r="BK661" i="20" a="1"/>
  <c r="BK661" i="20" s="1"/>
  <c r="BF649" i="20" a="1"/>
  <c r="BF649" i="20" s="1"/>
  <c r="CI671" i="20" a="1"/>
  <c r="CI671" i="20" s="1"/>
  <c r="BZ659" i="20" a="1"/>
  <c r="BZ659" i="20" s="1"/>
  <c r="BH655" i="20" a="1"/>
  <c r="BH655" i="20" s="1"/>
  <c r="BQ658" i="20" a="1"/>
  <c r="BQ658" i="20" s="1"/>
  <c r="CM652" i="20" a="1"/>
  <c r="CM652" i="20" s="1"/>
  <c r="BW655" i="20" a="1"/>
  <c r="BW655" i="20" s="1"/>
  <c r="AG652" i="20" a="1"/>
  <c r="AG652" i="20" s="1"/>
  <c r="CG649" i="20" a="1"/>
  <c r="CG649" i="20" s="1"/>
  <c r="CK655" i="20" a="1"/>
  <c r="CK655" i="20" s="1"/>
  <c r="BM659" i="20" a="1"/>
  <c r="BM659" i="20" s="1"/>
  <c r="BA677" i="20" a="1"/>
  <c r="BA677" i="20" s="1"/>
  <c r="AV659" i="20" a="1"/>
  <c r="AV659" i="20" s="1"/>
  <c r="AO649" i="20" a="1"/>
  <c r="AO649" i="20" s="1"/>
  <c r="CL678" i="20" a="1"/>
  <c r="CL678" i="20" s="1"/>
  <c r="BF648" i="20" a="1"/>
  <c r="BF648" i="20" s="1"/>
  <c r="BL654" i="20" a="1"/>
  <c r="BL654" i="20" s="1"/>
  <c r="CF661" i="20" a="1"/>
  <c r="CF661" i="20" s="1"/>
  <c r="AG666" i="20" a="1"/>
  <c r="AG666" i="20" s="1"/>
  <c r="BW653" i="20" a="1"/>
  <c r="BW653" i="20" s="1"/>
  <c r="AI652" i="20" a="1"/>
  <c r="AI652" i="20" s="1"/>
  <c r="BH656" i="20" a="1"/>
  <c r="BH656" i="20" s="1"/>
  <c r="BX678" i="20" a="1"/>
  <c r="BX678" i="20" s="1"/>
  <c r="AR678" i="20" a="1"/>
  <c r="AR678" i="20" s="1"/>
  <c r="CI649" i="20" a="1"/>
  <c r="CI649" i="20" s="1"/>
  <c r="BL657" i="20" a="1"/>
  <c r="BL657" i="20" s="1"/>
  <c r="CB671" i="20" a="1"/>
  <c r="CB671" i="20" s="1"/>
  <c r="AZ673" i="20" a="1"/>
  <c r="AZ673" i="20" s="1"/>
  <c r="BN659" i="20" a="1"/>
  <c r="BN659" i="20" s="1"/>
  <c r="BD667" i="20" a="1"/>
  <c r="BD667" i="20" s="1"/>
  <c r="AL666" i="20" a="1"/>
  <c r="AL666" i="20" s="1"/>
  <c r="AY675" i="20" a="1"/>
  <c r="AY675" i="20" s="1"/>
  <c r="CL668" i="20" a="1"/>
  <c r="CL668" i="20" s="1"/>
  <c r="BV655" i="20" a="1"/>
  <c r="BV655" i="20" s="1"/>
  <c r="BS654" i="20" a="1"/>
  <c r="BS654" i="20" s="1"/>
  <c r="AR661" i="20" a="1"/>
  <c r="AR661" i="20" s="1"/>
  <c r="AV648" i="20" a="1"/>
  <c r="AV648" i="20" s="1"/>
  <c r="BN662" i="20" a="1"/>
  <c r="BN662" i="20" s="1"/>
  <c r="CB669" i="20" a="1"/>
  <c r="CB669" i="20" s="1"/>
  <c r="BX663" i="20" a="1"/>
  <c r="BX663" i="20" s="1"/>
  <c r="CF676" i="20" a="1"/>
  <c r="CF676" i="20" s="1"/>
  <c r="AX660" i="20" a="1"/>
  <c r="AX660" i="20" s="1"/>
  <c r="CN671" i="20" a="1"/>
  <c r="CN671" i="20" s="1"/>
  <c r="CF658" i="20" a="1"/>
  <c r="CF658" i="20" s="1"/>
  <c r="AS671" i="20" a="1"/>
  <c r="AS671" i="20" s="1"/>
  <c r="AW662" i="20" a="1"/>
  <c r="AW662" i="20" s="1"/>
  <c r="AJ661" i="20" a="1"/>
  <c r="AJ661" i="20" s="1"/>
  <c r="AT668" i="20" a="1"/>
  <c r="AT668" i="20" s="1"/>
  <c r="AG668" i="20" a="1"/>
  <c r="AG668" i="20" s="1"/>
  <c r="BY659" i="20" a="1"/>
  <c r="BY659" i="20" s="1"/>
  <c r="AZ648" i="20" a="1"/>
  <c r="AZ648" i="20" s="1"/>
  <c r="BL669" i="20" a="1"/>
  <c r="BL669" i="20" s="1"/>
  <c r="AX670" i="20" a="1"/>
  <c r="AX670" i="20" s="1"/>
  <c r="BK670" i="20" a="1"/>
  <c r="BK670" i="20" s="1"/>
  <c r="BT676" i="20" a="1"/>
  <c r="BT676" i="20" s="1"/>
  <c r="CA664" i="20" a="1"/>
  <c r="CA664" i="20" s="1"/>
  <c r="BA649" i="20" a="1"/>
  <c r="BA649" i="20" s="1"/>
  <c r="BW663" i="20" a="1"/>
  <c r="BW663" i="20" s="1"/>
  <c r="AK673" i="20" a="1"/>
  <c r="AK673" i="20" s="1"/>
  <c r="BB679" i="20" a="1"/>
  <c r="BB679" i="20" s="1"/>
  <c r="BZ677" i="20" a="1"/>
  <c r="BZ677" i="20" s="1"/>
  <c r="CF677" i="20" a="1"/>
  <c r="CF677" i="20" s="1"/>
  <c r="AO648" i="20" a="1"/>
  <c r="AO648" i="20" s="1"/>
  <c r="BB670" i="20" a="1"/>
  <c r="BB670" i="20" s="1"/>
  <c r="AM665" i="20" a="1"/>
  <c r="AM665" i="20" s="1"/>
  <c r="BK656" i="20" a="1"/>
  <c r="BK656" i="20" s="1"/>
  <c r="BU676" i="20" a="1"/>
  <c r="BU676" i="20" s="1"/>
  <c r="AU659" i="20" a="1"/>
  <c r="AU659" i="20" s="1"/>
  <c r="AX650" i="20" a="1"/>
  <c r="AX650" i="20" s="1"/>
  <c r="CA652" i="20" a="1"/>
  <c r="CA652" i="20" s="1"/>
  <c r="CF675" i="20" a="1"/>
  <c r="CF675" i="20" s="1"/>
  <c r="CM662" i="20" a="1"/>
  <c r="CM662" i="20" s="1"/>
  <c r="AU665" i="20" a="1"/>
  <c r="AU665" i="20" s="1"/>
  <c r="AP651" i="20" a="1"/>
  <c r="AP651" i="20" s="1"/>
  <c r="BC672" i="20" a="1"/>
  <c r="BC672" i="20" s="1"/>
  <c r="AV650" i="20" a="1"/>
  <c r="AV650" i="20" s="1"/>
  <c r="BM674" i="20" a="1"/>
  <c r="BM674" i="20" s="1"/>
  <c r="BK679" i="20" a="1"/>
  <c r="BK679" i="20" s="1"/>
  <c r="BO663" i="20" a="1"/>
  <c r="BO663" i="20" s="1"/>
  <c r="BM677" i="20" a="1"/>
  <c r="BM677" i="20" s="1"/>
  <c r="CD670" i="20" a="1"/>
  <c r="CD670" i="20" s="1"/>
  <c r="CH664" i="20" a="1"/>
  <c r="CH664" i="20" s="1"/>
  <c r="BO661" i="20" a="1"/>
  <c r="BO661" i="20" s="1"/>
  <c r="CE674" i="20" a="1"/>
  <c r="CE674" i="20" s="1"/>
  <c r="CG661" i="20" a="1"/>
  <c r="CG661" i="20" s="1"/>
  <c r="AT658" i="20" a="1"/>
  <c r="AT658" i="20" s="1"/>
  <c r="AI673" i="20" a="1"/>
  <c r="AI673" i="20" s="1"/>
  <c r="AN673" i="20" a="1"/>
  <c r="AN673" i="20" s="1"/>
  <c r="BI677" i="20" a="1"/>
  <c r="BI677" i="20" s="1"/>
  <c r="AH660" i="20" a="1"/>
  <c r="AH660" i="20" s="1"/>
  <c r="CB677" i="20" a="1"/>
  <c r="CB677" i="20" s="1"/>
  <c r="CD673" i="20" a="1"/>
  <c r="CD673" i="20" s="1"/>
  <c r="CG653" i="20" a="1"/>
  <c r="CG653" i="20" s="1"/>
  <c r="BP649" i="20" a="1"/>
  <c r="BP649" i="20" s="1"/>
  <c r="BK675" i="20" a="1"/>
  <c r="BK675" i="20" s="1"/>
  <c r="CC675" i="20" a="1"/>
  <c r="CC675" i="20" s="1"/>
  <c r="CN669" i="20" a="1"/>
  <c r="CN669" i="20" s="1"/>
  <c r="AV676" i="20" a="1"/>
  <c r="AV676" i="20" s="1"/>
  <c r="BC679" i="20" a="1"/>
  <c r="BC679" i="20" s="1"/>
  <c r="AI668" i="20" a="1"/>
  <c r="AI668" i="20" s="1"/>
  <c r="BF674" i="20" a="1"/>
  <c r="BF674" i="20" s="1"/>
  <c r="BZ675" i="20" a="1"/>
  <c r="BZ675" i="20" s="1"/>
  <c r="CG667" i="20" a="1"/>
  <c r="CG667" i="20" s="1"/>
  <c r="BU660" i="20" a="1"/>
  <c r="BU660" i="20" s="1"/>
  <c r="CC678" i="20" a="1"/>
  <c r="CC678" i="20" s="1"/>
  <c r="AK649" i="20" a="1"/>
  <c r="AK649" i="20" s="1"/>
  <c r="AL653" i="20" a="1"/>
  <c r="AL653" i="20" s="1"/>
  <c r="AM653" i="20" a="1"/>
  <c r="AM653" i="20" s="1"/>
  <c r="BE659" i="20" a="1"/>
  <c r="BE659" i="20" s="1"/>
  <c r="AV679" i="20" a="1"/>
  <c r="AV679" i="20" s="1"/>
  <c r="CB659" i="20" a="1"/>
  <c r="CB659" i="20" s="1"/>
  <c r="CI652" i="20" a="1"/>
  <c r="CI652" i="20" s="1"/>
  <c r="AR673" i="20" a="1"/>
  <c r="AR673" i="20" s="1"/>
  <c r="BQ675" i="20" a="1"/>
  <c r="BQ675" i="20" s="1"/>
  <c r="BD679" i="20" a="1"/>
  <c r="BD679" i="20" s="1"/>
  <c r="BB673" i="20" a="1"/>
  <c r="BB673" i="20" s="1"/>
  <c r="BH659" i="20" a="1"/>
  <c r="BH659" i="20" s="1"/>
  <c r="BA676" i="20" a="1"/>
  <c r="BA676" i="20" s="1"/>
  <c r="CN653" i="20" a="1"/>
  <c r="CN653" i="20" s="1"/>
  <c r="BG678" i="20" a="1"/>
  <c r="BG678" i="20" s="1"/>
  <c r="AS657" i="20" a="1"/>
  <c r="AS657" i="20" s="1"/>
  <c r="AW677" i="20" a="1"/>
  <c r="AW677" i="20" s="1"/>
  <c r="AQ668" i="20" a="1"/>
  <c r="AQ668" i="20" s="1"/>
  <c r="AM666" i="20" a="1"/>
  <c r="AM666" i="20" s="1"/>
  <c r="AO675" i="20" a="1"/>
  <c r="AO675" i="20" s="1"/>
  <c r="CH671" i="20" a="1"/>
  <c r="CH671" i="20" s="1"/>
  <c r="AZ678" i="20" a="1"/>
  <c r="AZ678" i="20" s="1"/>
  <c r="CH659" i="20" a="1"/>
  <c r="CH659" i="20" s="1"/>
  <c r="CL650" i="20" a="1"/>
  <c r="CL650" i="20" s="1"/>
  <c r="AW648" i="20" a="1"/>
  <c r="AW648" i="20" s="1"/>
  <c r="CA679" i="20" a="1"/>
  <c r="CA679" i="20" s="1"/>
  <c r="AS664" i="20" a="1"/>
  <c r="AS664" i="20" s="1"/>
  <c r="AW650" i="20" a="1"/>
  <c r="AW650" i="20" s="1"/>
  <c r="BP663" i="20" a="1"/>
  <c r="BP663" i="20" s="1"/>
  <c r="BX649" i="20" a="1"/>
  <c r="BX649" i="20" s="1"/>
  <c r="BX655" i="20" a="1"/>
  <c r="BX655" i="20" s="1"/>
  <c r="BG650" i="20" a="1"/>
  <c r="BG650" i="20" s="1"/>
  <c r="BT651" i="20" a="1"/>
  <c r="BT651" i="20" s="1"/>
  <c r="CH675" i="20" a="1"/>
  <c r="CH675" i="20" s="1"/>
  <c r="CD672" i="20" a="1"/>
  <c r="CD672" i="20" s="1"/>
  <c r="AG650" i="20" a="1"/>
  <c r="AG650" i="20" s="1"/>
  <c r="AM675" i="20" a="1"/>
  <c r="AM675" i="20" s="1"/>
  <c r="AJ654" i="20" a="1"/>
  <c r="AJ654" i="20" s="1"/>
  <c r="BU651" i="20" a="1"/>
  <c r="BU651" i="20" s="1"/>
  <c r="AF673" i="20" a="1"/>
  <c r="AF673" i="20" s="1"/>
  <c r="AJ668" i="20" a="1"/>
  <c r="AJ668" i="20" s="1"/>
  <c r="CE660" i="20" a="1"/>
  <c r="CE660" i="20" s="1"/>
  <c r="CN657" i="20" a="1"/>
  <c r="CN657" i="20" s="1"/>
  <c r="CL674" i="20" a="1"/>
  <c r="CL674" i="20" s="1"/>
  <c r="BW679" i="20" a="1"/>
  <c r="BW679" i="20" s="1"/>
  <c r="BO674" i="20" a="1"/>
  <c r="BO674" i="20" s="1"/>
  <c r="CL662" i="20" a="1"/>
  <c r="CL662" i="20" s="1"/>
  <c r="BY664" i="20" a="1"/>
  <c r="BY664" i="20" s="1"/>
  <c r="AG653" i="20" a="1"/>
  <c r="AG653" i="20" s="1"/>
  <c r="BZ658" i="20" a="1"/>
  <c r="BZ658" i="20" s="1"/>
  <c r="CL666" i="20" a="1"/>
  <c r="CL666" i="20" s="1"/>
  <c r="CE656" i="20" a="1"/>
  <c r="CE656" i="20" s="1"/>
  <c r="CK668" i="20" a="1"/>
  <c r="CK668" i="20" s="1"/>
  <c r="CG671" i="20" a="1"/>
  <c r="CG671" i="20" s="1"/>
  <c r="AP674" i="20" a="1"/>
  <c r="AP674" i="20" s="1"/>
  <c r="AO657" i="20" a="1"/>
  <c r="AO657" i="20" s="1"/>
  <c r="BX654" i="20" a="1"/>
  <c r="BX654" i="20" s="1"/>
  <c r="CE677" i="20" a="1"/>
  <c r="CE677" i="20" s="1"/>
  <c r="BE678" i="20" a="1"/>
  <c r="BE678" i="20" s="1"/>
  <c r="AZ675" i="20" a="1"/>
  <c r="AZ675" i="20" s="1"/>
  <c r="CK675" i="20" a="1"/>
  <c r="CK675" i="20" s="1"/>
  <c r="CG670" i="20" a="1"/>
  <c r="CG670" i="20" s="1"/>
  <c r="BA650" i="20" a="1"/>
  <c r="BA650" i="20" s="1"/>
  <c r="AG648" i="20" a="1"/>
  <c r="AG648" i="20" s="1"/>
  <c r="BH675" i="20" a="1"/>
  <c r="BH675" i="20" s="1"/>
  <c r="BB656" i="20" a="1"/>
  <c r="BB656" i="20" s="1"/>
  <c r="BC659" i="20" a="1"/>
  <c r="BC659" i="20" s="1"/>
  <c r="CF662" i="20" a="1"/>
  <c r="CF662" i="20" s="1"/>
  <c r="BK669" i="20" a="1"/>
  <c r="BK669" i="20" s="1"/>
  <c r="BN672" i="20" a="1"/>
  <c r="BN672" i="20" s="1"/>
  <c r="BG677" i="20" a="1"/>
  <c r="BG677" i="20" s="1"/>
  <c r="BV663" i="20" a="1"/>
  <c r="BV663" i="20" s="1"/>
  <c r="AT672" i="20" a="1"/>
  <c r="AT672" i="20" s="1"/>
  <c r="AG674" i="20" a="1"/>
  <c r="AG674" i="20" s="1"/>
  <c r="BH678" i="20" a="1"/>
  <c r="BH678" i="20" s="1"/>
  <c r="BB653" i="20" a="1"/>
  <c r="BB653" i="20" s="1"/>
  <c r="CD652" i="20" a="1"/>
  <c r="CD652" i="20" s="1"/>
  <c r="CI666" i="20" a="1"/>
  <c r="CI666" i="20" s="1"/>
  <c r="BV677" i="20" a="1"/>
  <c r="BV677" i="20" s="1"/>
  <c r="BR662" i="20" a="1"/>
  <c r="BR662" i="20" s="1"/>
  <c r="AN652" i="20" a="1"/>
  <c r="AN652" i="20" s="1"/>
  <c r="CD679" i="20" a="1"/>
  <c r="CD679" i="20" s="1"/>
  <c r="BB664" i="20" a="1"/>
  <c r="BB664" i="20" s="1"/>
  <c r="CD668" i="20" a="1"/>
  <c r="CD668" i="20" s="1"/>
  <c r="AR658" i="20" a="1"/>
  <c r="AR658" i="20" s="1"/>
  <c r="CG658" i="20" a="1"/>
  <c r="CG658" i="20" s="1"/>
  <c r="AI665" i="20" a="1"/>
  <c r="AI665" i="20" s="1"/>
  <c r="BG673" i="20" a="1"/>
  <c r="BG673" i="20" s="1"/>
  <c r="BO666" i="20" a="1"/>
  <c r="BO666" i="20" s="1"/>
  <c r="CJ671" i="20" a="1"/>
  <c r="CJ671" i="20" s="1"/>
  <c r="CB678" i="20" a="1"/>
  <c r="CB678" i="20" s="1"/>
  <c r="BX675" i="20" a="1"/>
  <c r="BX675" i="20" s="1"/>
  <c r="AO654" i="20" a="1"/>
  <c r="AO654" i="20" s="1"/>
  <c r="AN653" i="20" a="1"/>
  <c r="AN653" i="20" s="1"/>
  <c r="BZ676" i="20" a="1"/>
  <c r="BZ676" i="20" s="1"/>
  <c r="AF654" i="20" a="1"/>
  <c r="AF654" i="20" s="1"/>
  <c r="AL652" i="20" a="1"/>
  <c r="AL652" i="20" s="1"/>
  <c r="BN668" i="20" a="1"/>
  <c r="BN668" i="20" s="1"/>
  <c r="AN679" i="20" a="1"/>
  <c r="AN679" i="20" s="1"/>
  <c r="AU650" i="20" a="1"/>
  <c r="AU650" i="20" s="1"/>
  <c r="CB648" i="20" a="1"/>
  <c r="CB648" i="20" s="1"/>
  <c r="BB661" i="20" a="1"/>
  <c r="BB661" i="20" s="1"/>
  <c r="BS655" i="20" a="1"/>
  <c r="BS655" i="20" s="1"/>
  <c r="BB652" i="20" a="1"/>
  <c r="BB652" i="20" s="1"/>
  <c r="BP679" i="20" a="1"/>
  <c r="BP679" i="20" s="1"/>
  <c r="CM667" i="20" a="1"/>
  <c r="CM667" i="20" s="1"/>
  <c r="CF655" i="20" a="1"/>
  <c r="CF655" i="20" s="1"/>
  <c r="BD652" i="20" a="1"/>
  <c r="BD652" i="20" s="1"/>
  <c r="BV653" i="20" a="1"/>
  <c r="BV653" i="20" s="1"/>
  <c r="BY669" i="20" a="1"/>
  <c r="BY669" i="20" s="1"/>
  <c r="BL678" i="20" a="1"/>
  <c r="BL678" i="20" s="1"/>
  <c r="BU669" i="20" a="1"/>
  <c r="BU669" i="20" s="1"/>
  <c r="BB660" i="20" a="1"/>
  <c r="BB660" i="20" s="1"/>
  <c r="CA677" i="20" a="1"/>
  <c r="CA677" i="20" s="1"/>
  <c r="AQ672" i="20" a="1"/>
  <c r="AQ672" i="20" s="1"/>
  <c r="AI659" i="20" a="1"/>
  <c r="AI659" i="20" s="1"/>
  <c r="BV672" i="20" a="1"/>
  <c r="BV672" i="20" s="1"/>
  <c r="AG651" i="20" a="1"/>
  <c r="AG651" i="20" s="1"/>
  <c r="CL659" i="20" a="1"/>
  <c r="CL659" i="20" s="1"/>
  <c r="BZ656" i="20" a="1"/>
  <c r="BZ656" i="20" s="1"/>
  <c r="BH671" i="20" a="1"/>
  <c r="BH671" i="20" s="1"/>
  <c r="BX660" i="20" a="1"/>
  <c r="BX660" i="20" s="1"/>
  <c r="AR666" i="20" a="1"/>
  <c r="AR666" i="20" s="1"/>
  <c r="AW657" i="20" a="1"/>
  <c r="AW657" i="20" s="1"/>
  <c r="BQ671" i="20" a="1"/>
  <c r="BQ671" i="20" s="1"/>
  <c r="BA653" i="20" a="1"/>
  <c r="BA653" i="20" s="1"/>
  <c r="AK672" i="20" a="1"/>
  <c r="AK672" i="20" s="1"/>
  <c r="BS649" i="20" a="1"/>
  <c r="BS649" i="20" s="1"/>
  <c r="BC670" i="20" a="1"/>
  <c r="BC670" i="20" s="1"/>
  <c r="AG670" i="20" a="1"/>
  <c r="AG670" i="20" s="1"/>
  <c r="AV656" i="20" a="1"/>
  <c r="AV656" i="20" s="1"/>
  <c r="AN649" i="20" a="1"/>
  <c r="AN649" i="20" s="1"/>
  <c r="AM660" i="20" a="1"/>
  <c r="AM660" i="20" s="1"/>
  <c r="AI651" i="20" a="1"/>
  <c r="AI651" i="20" s="1"/>
  <c r="AY678" i="20" a="1"/>
  <c r="AY678" i="20" s="1"/>
  <c r="CI672" i="20" a="1"/>
  <c r="CI672" i="20" s="1"/>
  <c r="BD658" i="20" a="1"/>
  <c r="BD658" i="20" s="1"/>
  <c r="AP657" i="20" a="1"/>
  <c r="AP657" i="20" s="1"/>
  <c r="AP663" i="20" a="1"/>
  <c r="AP663" i="20" s="1"/>
  <c r="CA671" i="20" a="1"/>
  <c r="CA671" i="20" s="1"/>
  <c r="CK667" i="20" a="1"/>
  <c r="CK667" i="20" s="1"/>
  <c r="AT649" i="20" a="1"/>
  <c r="AT649" i="20" s="1"/>
  <c r="BO652" i="20" a="1"/>
  <c r="BO652" i="20" s="1"/>
  <c r="BJ679" i="20" a="1"/>
  <c r="BJ679" i="20" s="1"/>
  <c r="BX671" i="20" a="1"/>
  <c r="BX671" i="20" s="1"/>
  <c r="BX674" i="20" a="1"/>
  <c r="BX674" i="20" s="1"/>
  <c r="CD676" i="20" a="1"/>
  <c r="CD676" i="20" s="1"/>
  <c r="AN658" i="20" a="1"/>
  <c r="AN658" i="20" s="1"/>
  <c r="BI650" i="20" a="1"/>
  <c r="BI650" i="20" s="1"/>
  <c r="CF656" i="20" a="1"/>
  <c r="CF656" i="20" s="1"/>
  <c r="AI649" i="20" a="1"/>
  <c r="AI649" i="20" s="1"/>
  <c r="AL659" i="20" a="1"/>
  <c r="AL659" i="20" s="1"/>
  <c r="CK665" i="20" a="1"/>
  <c r="CK665" i="20" s="1"/>
  <c r="AK676" i="20" a="1"/>
  <c r="AK676" i="20" s="1"/>
  <c r="BK662" i="20" a="1"/>
  <c r="BK662" i="20" s="1"/>
  <c r="BH665" i="20" a="1"/>
  <c r="BH665" i="20" s="1"/>
  <c r="AQ656" i="20" a="1"/>
  <c r="AQ656" i="20" s="1"/>
  <c r="CF679" i="20" a="1"/>
  <c r="CF679" i="20" s="1"/>
  <c r="BK671" i="20" a="1"/>
  <c r="BK671" i="20" s="1"/>
  <c r="CN677" i="20" a="1"/>
  <c r="CN677" i="20" s="1"/>
  <c r="BC663" i="20" a="1"/>
  <c r="BC663" i="20" s="1"/>
  <c r="AZ659" i="20" a="1"/>
  <c r="AZ659" i="20" s="1"/>
  <c r="CF659" i="20" a="1"/>
  <c r="CF659" i="20" s="1"/>
  <c r="AT671" i="20" a="1"/>
  <c r="AT671" i="20" s="1"/>
  <c r="AQ666" i="20" a="1"/>
  <c r="AQ666" i="20" s="1"/>
  <c r="CG669" i="20" a="1"/>
  <c r="CG669" i="20" s="1"/>
  <c r="AM672" i="20" a="1"/>
  <c r="AM672" i="20" s="1"/>
  <c r="BS662" i="20" a="1"/>
  <c r="BS662" i="20" s="1"/>
  <c r="CL673" i="20" a="1"/>
  <c r="CL673" i="20" s="1"/>
  <c r="BM653" i="20" a="1"/>
  <c r="BM653" i="20" s="1"/>
  <c r="BV665" i="20" a="1"/>
  <c r="BV665" i="20" s="1"/>
  <c r="AM651" i="20" a="1"/>
  <c r="AM651" i="20" s="1"/>
  <c r="CE658" i="20" a="1"/>
  <c r="CE658" i="20" s="1"/>
  <c r="AY659" i="20" a="1"/>
  <c r="AY659" i="20" s="1"/>
  <c r="BJ651" i="20" a="1"/>
  <c r="BJ651" i="20" s="1"/>
  <c r="BY655" i="20" a="1"/>
  <c r="BY655" i="20" s="1"/>
  <c r="CF648" i="20" a="1"/>
  <c r="CF648" i="20" s="1"/>
  <c r="CK669" i="20" a="1"/>
  <c r="CK669" i="20" s="1"/>
  <c r="AX668" i="20" a="1"/>
  <c r="AX668" i="20" s="1"/>
  <c r="BY656" i="20" a="1"/>
  <c r="BY656" i="20" s="1"/>
  <c r="BI663" i="20" a="1"/>
  <c r="BI663" i="20" s="1"/>
  <c r="AN676" i="20" a="1"/>
  <c r="AN676" i="20" s="1"/>
  <c r="BF654" i="20" a="1"/>
  <c r="BF654" i="20" s="1"/>
  <c r="BE654" i="20" a="1"/>
  <c r="BE654" i="20" s="1"/>
  <c r="BY654" i="20" a="1"/>
  <c r="BY654" i="20" s="1"/>
  <c r="CO648" i="20" a="1"/>
  <c r="CO648" i="20" s="1"/>
  <c r="BL668" i="20" a="1"/>
  <c r="BL668" i="20" s="1"/>
  <c r="AY669" i="20" a="1"/>
  <c r="AY669" i="20" s="1"/>
  <c r="AX661" i="20" a="1"/>
  <c r="AX661" i="20" s="1"/>
  <c r="AM664" i="20" a="1"/>
  <c r="AM664" i="20" s="1"/>
  <c r="BW677" i="20" a="1"/>
  <c r="BW677" i="20" s="1"/>
  <c r="BE652" i="20" a="1"/>
  <c r="BE652" i="20" s="1"/>
  <c r="BT675" i="20" a="1"/>
  <c r="BT675" i="20" s="1"/>
  <c r="BZ671" i="20" a="1"/>
  <c r="BZ671" i="20" s="1"/>
  <c r="AU666" i="20" a="1"/>
  <c r="AU666" i="20" s="1"/>
  <c r="BC652" i="20" a="1"/>
  <c r="BC652" i="20" s="1"/>
  <c r="AI661" i="20" a="1"/>
  <c r="AI661" i="20" s="1"/>
  <c r="CD665" i="20" a="1"/>
  <c r="CD665" i="20" s="1"/>
  <c r="BF670" i="20" a="1"/>
  <c r="BF670" i="20" s="1"/>
  <c r="BH679" i="20" a="1"/>
  <c r="BH679" i="20" s="1"/>
  <c r="CK662" i="20" a="1"/>
  <c r="CK662" i="20" s="1"/>
  <c r="AM650" i="20" a="1"/>
  <c r="AM650" i="20" s="1"/>
  <c r="BI670" i="20" a="1"/>
  <c r="BI670" i="20" s="1"/>
  <c r="AJ652" i="20" a="1"/>
  <c r="AJ652" i="20" s="1"/>
  <c r="BY673" i="20" a="1"/>
  <c r="BY673" i="20" s="1"/>
  <c r="CC673" i="20" a="1"/>
  <c r="CC673" i="20" s="1"/>
  <c r="AP660" i="20" a="1"/>
  <c r="AP660" i="20" s="1"/>
  <c r="AU673" i="20" a="1"/>
  <c r="AU673" i="20" s="1"/>
  <c r="AG675" i="20" a="1"/>
  <c r="AG675" i="20" s="1"/>
  <c r="AS648" i="20" a="1"/>
  <c r="AS648" i="20" s="1"/>
  <c r="AP664" i="20" a="1"/>
  <c r="AP664" i="20" s="1"/>
  <c r="AP673" i="20" a="1"/>
  <c r="AP673" i="20" s="1"/>
  <c r="BH664" i="20" a="1"/>
  <c r="BH664" i="20" s="1"/>
  <c r="BR658" i="20" a="1"/>
  <c r="BR658" i="20" s="1"/>
  <c r="AX663" i="20" a="1"/>
  <c r="AX663" i="20" s="1"/>
  <c r="CA672" i="20" a="1"/>
  <c r="CA672" i="20" s="1"/>
  <c r="AN665" i="20" a="1"/>
  <c r="AN665" i="20" s="1"/>
  <c r="BO654" i="20" a="1"/>
  <c r="BO654" i="20" s="1"/>
  <c r="AN655" i="20" a="1"/>
  <c r="AN655" i="20" s="1"/>
  <c r="CB662" i="20" a="1"/>
  <c r="CB662" i="20" s="1"/>
  <c r="BZ668" i="20" a="1"/>
  <c r="BZ668" i="20" s="1"/>
  <c r="AV665" i="20" a="1"/>
  <c r="AV665" i="20" s="1"/>
  <c r="BE677" i="20" a="1"/>
  <c r="BE677" i="20" s="1"/>
  <c r="BC666" i="20" a="1"/>
  <c r="BC666" i="20" s="1"/>
  <c r="AQ665" i="20" a="1"/>
  <c r="AQ665" i="20" s="1"/>
  <c r="AN669" i="20" a="1"/>
  <c r="AN669" i="20" s="1"/>
  <c r="AV677" i="20" a="1"/>
  <c r="AV677" i="20" s="1"/>
  <c r="BE667" i="20" a="1"/>
  <c r="BE667" i="20" s="1"/>
  <c r="AJ655" i="20" a="1"/>
  <c r="AJ655" i="20" s="1"/>
  <c r="AL668" i="20" a="1"/>
  <c r="AL668" i="20" s="1"/>
  <c r="CE661" i="20" a="1"/>
  <c r="CE661" i="20" s="1"/>
  <c r="BC653" i="20" a="1"/>
  <c r="BC653" i="20" s="1"/>
  <c r="CN655" i="20" a="1"/>
  <c r="CN655" i="20" s="1"/>
  <c r="BF662" i="20" a="1"/>
  <c r="BF662" i="20" s="1"/>
  <c r="BT674" i="20" a="1"/>
  <c r="BT674" i="20" s="1"/>
  <c r="AN657" i="20" a="1"/>
  <c r="AN657" i="20" s="1"/>
  <c r="BR672" i="20" a="1"/>
  <c r="BR672" i="20" s="1"/>
  <c r="BN669" i="20" a="1"/>
  <c r="BN669" i="20" s="1"/>
  <c r="BU649" i="20" a="1"/>
  <c r="BU649" i="20" s="1"/>
  <c r="BY662" i="20" a="1"/>
  <c r="BY662" i="20" s="1"/>
  <c r="BJ670" i="20" a="1"/>
  <c r="BJ670" i="20" s="1"/>
  <c r="AR659" i="20" a="1"/>
  <c r="AR659" i="20" s="1"/>
  <c r="CH669" i="20" a="1"/>
  <c r="CH669" i="20" s="1"/>
  <c r="BO653" i="20" a="1"/>
  <c r="BO653" i="20" s="1"/>
  <c r="CE648" i="20" a="1"/>
  <c r="CE648" i="20" s="1"/>
  <c r="AF655" i="20" a="1"/>
  <c r="AF655" i="20" s="1"/>
  <c r="BD653" i="20" a="1"/>
  <c r="BD653" i="20" s="1"/>
  <c r="AJ679" i="20" a="1"/>
  <c r="AJ679" i="20" s="1"/>
  <c r="AT651" i="20" a="1"/>
  <c r="AT651" i="20" s="1"/>
  <c r="BN664" i="20" a="1"/>
  <c r="BN664" i="20" s="1"/>
  <c r="CK656" i="20" a="1"/>
  <c r="CK656" i="20" s="1"/>
  <c r="CL670" i="20" a="1"/>
  <c r="CL670" i="20" s="1"/>
  <c r="BT669" i="20" a="1"/>
  <c r="BT669" i="20" s="1"/>
  <c r="BR670" i="20" a="1"/>
  <c r="BR670" i="20" s="1"/>
  <c r="CD654" i="20" a="1"/>
  <c r="CD654" i="20" s="1"/>
  <c r="BU664" i="20" a="1"/>
  <c r="BU664" i="20" s="1"/>
  <c r="BQ648" i="20" a="1"/>
  <c r="BQ648" i="20" s="1"/>
  <c r="AM679" i="20" a="1"/>
  <c r="AM679" i="20" s="1"/>
  <c r="BN654" i="20" a="1"/>
  <c r="BN654" i="20" s="1"/>
  <c r="BW678" i="20" a="1"/>
  <c r="BW678" i="20" s="1"/>
  <c r="CA657" i="20" a="1"/>
  <c r="CA657" i="20" s="1"/>
  <c r="AM678" i="20" a="1"/>
  <c r="AM678" i="20" s="1"/>
  <c r="BK666" i="20" a="1"/>
  <c r="BK666" i="20" s="1"/>
  <c r="AX659" i="20" a="1"/>
  <c r="AX659" i="20" s="1"/>
  <c r="AO667" i="20" a="1"/>
  <c r="AO667" i="20" s="1"/>
  <c r="BV673" i="20" a="1"/>
  <c r="BV673" i="20" s="1"/>
  <c r="BF668" i="20" a="1"/>
  <c r="BF668" i="20" s="1"/>
  <c r="AL671" i="20" a="1"/>
  <c r="AL671" i="20" s="1"/>
  <c r="BS668" i="20" a="1"/>
  <c r="BS668" i="20" s="1"/>
  <c r="BC667" i="20" a="1"/>
  <c r="BC667" i="20" s="1"/>
  <c r="BG672" i="20" a="1"/>
  <c r="BG672" i="20" s="1"/>
  <c r="AG672" i="20" a="1"/>
  <c r="AG672" i="20" s="1"/>
  <c r="BZ657" i="20" a="1"/>
  <c r="BZ657" i="20" s="1"/>
  <c r="BL662" i="20" a="1"/>
  <c r="BL662" i="20" s="1"/>
  <c r="BV660" i="20" a="1"/>
  <c r="BV660" i="20" s="1"/>
  <c r="BB658" i="20" a="1"/>
  <c r="BB658" i="20" s="1"/>
  <c r="CG674" i="20" a="1"/>
  <c r="CG674" i="20" s="1"/>
  <c r="BK652" i="20" a="1"/>
  <c r="BK652" i="20" s="1"/>
  <c r="AF660" i="20" a="1"/>
  <c r="AF660" i="20" s="1"/>
  <c r="AX667" i="20" a="1"/>
  <c r="AX667" i="20" s="1"/>
  <c r="CJ657" i="20" a="1"/>
  <c r="CJ657" i="20" s="1"/>
  <c r="BF653" i="20" a="1"/>
  <c r="BF653" i="20" s="1"/>
  <c r="BJ655" i="20" a="1"/>
  <c r="BJ655" i="20" s="1"/>
  <c r="AG661" i="20" a="1"/>
  <c r="AG661" i="20" s="1"/>
  <c r="BH662" i="20" a="1"/>
  <c r="BH662" i="20" s="1"/>
  <c r="BD654" i="20" a="1"/>
  <c r="BD654" i="20" s="1"/>
  <c r="BJ650" i="20" a="1"/>
  <c r="BJ650" i="20" s="1"/>
  <c r="BY676" i="20" a="1"/>
  <c r="BY676" i="20" s="1"/>
  <c r="AV672" i="20" a="1"/>
  <c r="AV672" i="20" s="1"/>
  <c r="BQ654" i="20" a="1"/>
  <c r="BQ654" i="20" s="1"/>
  <c r="CA658" i="20" a="1"/>
  <c r="CA658" i="20" s="1"/>
  <c r="BX666" i="20" a="1"/>
  <c r="BX666" i="20" s="1"/>
  <c r="BJ653" i="20" a="1"/>
  <c r="BJ653" i="20" s="1"/>
  <c r="AZ672" i="20" a="1"/>
  <c r="AZ672" i="20" s="1"/>
  <c r="AQ677" i="20" a="1"/>
  <c r="AQ677" i="20" s="1"/>
  <c r="AP670" i="20" a="1"/>
  <c r="AP670" i="20" s="1"/>
  <c r="CE654" i="20" a="1"/>
  <c r="CE654" i="20" s="1"/>
  <c r="AN663" i="20" a="1"/>
  <c r="AN663" i="20" s="1"/>
  <c r="AY679" i="20" a="1"/>
  <c r="AY679" i="20" s="1"/>
  <c r="BA655" i="20" a="1"/>
  <c r="BA655" i="20" s="1"/>
  <c r="BB678" i="20" a="1"/>
  <c r="BB678" i="20" s="1"/>
  <c r="CI664" i="20" a="1"/>
  <c r="CI664" i="20" s="1"/>
  <c r="CD650" i="20" a="1"/>
  <c r="CD650" i="20" s="1"/>
  <c r="BM657" i="20" a="1"/>
  <c r="BM657" i="20" s="1"/>
  <c r="AG664" i="20" a="1"/>
  <c r="AG664" i="20" s="1"/>
  <c r="AK669" i="20" a="1"/>
  <c r="AK669" i="20" s="1"/>
  <c r="BI659" i="20" a="1"/>
  <c r="BI659" i="20" s="1"/>
  <c r="CC653" i="20" a="1"/>
  <c r="CC653" i="20" s="1"/>
  <c r="AF663" i="20" a="1"/>
  <c r="AF663" i="20" s="1"/>
  <c r="BW651" i="20" a="1"/>
  <c r="BW651" i="20" s="1"/>
  <c r="AI650" i="20" a="1"/>
  <c r="AI650" i="20" s="1"/>
  <c r="CC654" i="20" a="1"/>
  <c r="CC654" i="20" s="1"/>
  <c r="BY678" i="20" a="1"/>
  <c r="BY678" i="20" s="1"/>
  <c r="BA652" i="20" a="1"/>
  <c r="BA652" i="20" s="1"/>
  <c r="AS672" i="20" a="1"/>
  <c r="AS672" i="20" s="1"/>
  <c r="CO649" i="20" a="1"/>
  <c r="CO649" i="20" s="1"/>
  <c r="BO679" i="20" a="1"/>
  <c r="BO679" i="20" s="1"/>
  <c r="CE671" i="20" a="1"/>
  <c r="CE671" i="20" s="1"/>
  <c r="BC668" i="20" a="1"/>
  <c r="BC668" i="20" s="1"/>
  <c r="BU665" i="20" a="1"/>
  <c r="BU665" i="20" s="1"/>
  <c r="AN661" i="20" a="1"/>
  <c r="AN661" i="20" s="1"/>
  <c r="AO670" i="20" a="1"/>
  <c r="AO670" i="20" s="1"/>
  <c r="BO655" i="20" a="1"/>
  <c r="BO655" i="20" s="1"/>
  <c r="CJ658" i="20" a="1"/>
  <c r="CJ658" i="20" s="1"/>
  <c r="AF670" i="20" a="1"/>
  <c r="AF670" i="20" s="1"/>
  <c r="BS673" i="20" a="1"/>
  <c r="BS673" i="20" s="1"/>
  <c r="AR672" i="20" a="1"/>
  <c r="AR672" i="20" s="1"/>
  <c r="AP658" i="20" a="1"/>
  <c r="AP658" i="20" s="1"/>
  <c r="CC676" i="20" a="1"/>
  <c r="CC676" i="20" s="1"/>
  <c r="BJ652" i="20" a="1"/>
  <c r="BJ652" i="20" s="1"/>
  <c r="CL658" i="20" a="1"/>
  <c r="CL658" i="20" s="1"/>
  <c r="BI674" i="20" a="1"/>
  <c r="BI674" i="20" s="1"/>
  <c r="BF664" i="20" a="1"/>
  <c r="BF664" i="20" s="1"/>
  <c r="AL673" i="20" a="1"/>
  <c r="AL673" i="20" s="1"/>
  <c r="AO674" i="20" a="1"/>
  <c r="AO674" i="20" s="1"/>
  <c r="AX678" i="20" a="1"/>
  <c r="AX678" i="20" s="1"/>
  <c r="CL660" i="20" a="1"/>
  <c r="CL660" i="20" s="1"/>
  <c r="AS661" i="20" a="1"/>
  <c r="AS661" i="20" s="1"/>
  <c r="BB651" i="20" a="1"/>
  <c r="BB651" i="20" s="1"/>
  <c r="BU658" i="20" a="1"/>
  <c r="BU658" i="20" s="1"/>
  <c r="CA656" i="20" a="1"/>
  <c r="CA656" i="20" s="1"/>
  <c r="BC655" i="20" a="1"/>
  <c r="BC655" i="20" s="1"/>
  <c r="AJ665" i="20" a="1"/>
  <c r="AJ665" i="20" s="1"/>
  <c r="AS673" i="20" a="1"/>
  <c r="AS673" i="20" s="1"/>
  <c r="BN670" i="20" a="1"/>
  <c r="BN670" i="20" s="1"/>
  <c r="AV664" i="20" a="1"/>
  <c r="AV664" i="20" s="1"/>
  <c r="AK674" i="20" a="1"/>
  <c r="AK674" i="20" s="1"/>
  <c r="BN655" i="20" a="1"/>
  <c r="BN655" i="20" s="1"/>
  <c r="CM673" i="20" a="1"/>
  <c r="CM673" i="20" s="1"/>
  <c r="AH672" i="20" a="1"/>
  <c r="AH672" i="20" s="1"/>
  <c r="BA663" i="20" a="1"/>
  <c r="BA663" i="20" s="1"/>
  <c r="CE667" i="20" a="1"/>
  <c r="CE667" i="20" s="1"/>
  <c r="BN652" i="20" a="1"/>
  <c r="BN652" i="20" s="1"/>
  <c r="CI677" i="20" a="1"/>
  <c r="CI677" i="20" s="1"/>
  <c r="BF659" i="20" a="1"/>
  <c r="BF659" i="20" s="1"/>
  <c r="AP659" i="20" a="1"/>
  <c r="AP659" i="20" s="1"/>
  <c r="CG651" i="20" a="1"/>
  <c r="CG651" i="20" s="1"/>
  <c r="BI668" i="20" a="1"/>
  <c r="BI668" i="20" s="1"/>
  <c r="BC675" i="20" a="1"/>
  <c r="BC675" i="20" s="1"/>
  <c r="AJ678" i="20" a="1"/>
  <c r="AJ678" i="20" s="1"/>
  <c r="BS676" i="20" a="1"/>
  <c r="BS676" i="20" s="1"/>
  <c r="AL655" i="20" a="1"/>
  <c r="AL655" i="20" s="1"/>
  <c r="AZ650" i="20" a="1"/>
  <c r="AZ650" i="20" s="1"/>
  <c r="BS661" i="20" a="1"/>
  <c r="BS661" i="20" s="1"/>
  <c r="CJ656" i="20" a="1"/>
  <c r="CJ656" i="20" s="1"/>
  <c r="CM670" i="20" a="1"/>
  <c r="CM670" i="20" s="1"/>
  <c r="BC648" i="20" a="1"/>
  <c r="BC648" i="20" s="1"/>
  <c r="CC664" i="20" a="1"/>
  <c r="CC664" i="20" s="1"/>
  <c r="AF675" i="20" a="1"/>
  <c r="AF675" i="20" s="1"/>
  <c r="BE676" i="20" a="1"/>
  <c r="BE676" i="20" s="1"/>
  <c r="AG669" i="20" a="1"/>
  <c r="AG669" i="20" s="1"/>
  <c r="BK654" i="20" a="1"/>
  <c r="BK654" i="20" s="1"/>
  <c r="BH654" i="20" a="1"/>
  <c r="BH654" i="20" s="1"/>
  <c r="AT648" i="20" a="1"/>
  <c r="AT648" i="20" s="1"/>
  <c r="BD677" i="20" a="1"/>
  <c r="BD677" i="20" s="1"/>
  <c r="CG675" i="20" a="1"/>
  <c r="CG675" i="20" s="1"/>
  <c r="BH651" i="20" a="1"/>
  <c r="BH651" i="20" s="1"/>
  <c r="AQ650" i="20" a="1"/>
  <c r="AQ650" i="20" s="1"/>
  <c r="BS648" i="20" a="1"/>
  <c r="BS648" i="20" s="1"/>
  <c r="BJ663" i="20" a="1"/>
  <c r="BJ663" i="20" s="1"/>
  <c r="BF658" i="20" a="1"/>
  <c r="BF658" i="20" s="1"/>
  <c r="BT666" i="20" a="1"/>
  <c r="BT666" i="20" s="1"/>
  <c r="AS654" i="20" a="1"/>
  <c r="AS654" i="20" s="1"/>
  <c r="AO679" i="20" a="1"/>
  <c r="AO679" i="20" s="1"/>
  <c r="AY663" i="20" a="1"/>
  <c r="AY663" i="20" s="1"/>
  <c r="BQ656" i="20" a="1"/>
  <c r="BQ656" i="20" s="1"/>
  <c r="CD664" i="20" a="1"/>
  <c r="CD664" i="20" s="1"/>
  <c r="AJ659" i="20" a="1"/>
  <c r="AJ659" i="20" s="1"/>
  <c r="BZ679" i="20" a="1"/>
  <c r="BZ679" i="20" s="1"/>
  <c r="BU672" i="20" a="1"/>
  <c r="BU672" i="20" s="1"/>
  <c r="CL651" i="20" a="1"/>
  <c r="CL651" i="20" s="1"/>
  <c r="BS670" i="20" a="1"/>
  <c r="BS670" i="20" s="1"/>
  <c r="BW665" i="20" a="1"/>
  <c r="BW665" i="20" s="1"/>
  <c r="BG657" i="20" a="1"/>
  <c r="BG657" i="20" s="1"/>
  <c r="CO669" i="20" a="1"/>
  <c r="CO669" i="20" s="1"/>
  <c r="BQ659" i="20" a="1"/>
  <c r="BQ659" i="20" s="1"/>
  <c r="CJ661" i="20" a="1"/>
  <c r="CJ661" i="20" s="1"/>
  <c r="CG659" i="20" a="1"/>
  <c r="CG659" i="20" s="1"/>
  <c r="CI653" i="20" a="1"/>
  <c r="CI653" i="20" s="1"/>
  <c r="AJ667" i="20" a="1"/>
  <c r="AJ667" i="20" s="1"/>
  <c r="AP648" i="20" a="1"/>
  <c r="AP648" i="20" s="1"/>
  <c r="AH659" i="20" a="1"/>
  <c r="AH659" i="20" s="1"/>
  <c r="BO676" i="20" a="1"/>
  <c r="BO676" i="20" s="1"/>
  <c r="CH672" i="20" a="1"/>
  <c r="CH672" i="20" s="1"/>
  <c r="BL649" i="20" a="1"/>
  <c r="BL649" i="20" s="1"/>
  <c r="BE657" i="20" a="1"/>
  <c r="BE657" i="20" s="1"/>
  <c r="BB676" i="20" a="1"/>
  <c r="BB676" i="20" s="1"/>
  <c r="AU660" i="20" a="1"/>
  <c r="AU660" i="20" s="1"/>
  <c r="BL674" i="20" a="1"/>
  <c r="BL674" i="20" s="1"/>
  <c r="CN664" i="20" a="1"/>
  <c r="CN664" i="20" s="1"/>
  <c r="AH657" i="20" a="1"/>
  <c r="AH657" i="20" s="1"/>
  <c r="CB660" i="20" a="1"/>
  <c r="CB660" i="20" s="1"/>
  <c r="AN664" i="20" a="1"/>
  <c r="AN664" i="20" s="1"/>
  <c r="CC662" i="20" a="1"/>
  <c r="CC662" i="20" s="1"/>
  <c r="BT662" i="20" a="1"/>
  <c r="BT662" i="20" s="1"/>
  <c r="BN657" i="20" a="1"/>
  <c r="BN657" i="20" s="1"/>
  <c r="CL648" i="20" a="1"/>
  <c r="CL648" i="20" s="1"/>
  <c r="AU664" i="20" a="1"/>
  <c r="AU664" i="20" s="1"/>
  <c r="BX676" i="20" a="1"/>
  <c r="BX676" i="20" s="1"/>
  <c r="BG674" i="20" a="1"/>
  <c r="BG674" i="20" s="1"/>
  <c r="AT664" i="20" a="1"/>
  <c r="AT664" i="20" s="1"/>
  <c r="BR677" i="20" a="1"/>
  <c r="BR677" i="20" s="1"/>
  <c r="CO656" i="20" a="1"/>
  <c r="CO656" i="20" s="1"/>
  <c r="AX666" i="20" a="1"/>
  <c r="AX666" i="20" s="1"/>
  <c r="AL651" i="20" a="1"/>
  <c r="AL651" i="20" s="1"/>
  <c r="CJ666" i="20" a="1"/>
  <c r="CJ666" i="20" s="1"/>
  <c r="AP655" i="20" a="1"/>
  <c r="AP655" i="20" s="1"/>
  <c r="BD659" i="20" a="1"/>
  <c r="BD659" i="20" s="1"/>
  <c r="BA657" i="20" a="1"/>
  <c r="BA657" i="20" s="1"/>
  <c r="BR665" i="20" a="1"/>
  <c r="BR665" i="20" s="1"/>
  <c r="BK665" i="20" a="1"/>
  <c r="BK665" i="20" s="1"/>
  <c r="BF669" i="20" a="1"/>
  <c r="BF669" i="20" s="1"/>
  <c r="AF653" i="20" a="1"/>
  <c r="AF653" i="20" s="1"/>
  <c r="BW673" i="20" a="1"/>
  <c r="BW673" i="20" s="1"/>
  <c r="BV671" i="20" a="1"/>
  <c r="BV671" i="20" s="1"/>
  <c r="BL664" i="20" a="1"/>
  <c r="BL664" i="20" s="1"/>
  <c r="BL671" i="20" a="1"/>
  <c r="BL671" i="20" s="1"/>
  <c r="AZ660" i="20" a="1"/>
  <c r="AZ660" i="20" s="1"/>
  <c r="CO674" i="20" a="1"/>
  <c r="CO674" i="20" s="1"/>
  <c r="BE651" i="20" a="1"/>
  <c r="BE651" i="20" s="1"/>
  <c r="BQ678" i="20" a="1"/>
  <c r="BQ678" i="20" s="1"/>
  <c r="AZ661" i="20" a="1"/>
  <c r="AZ661" i="20" s="1"/>
  <c r="AY653" i="20" a="1"/>
  <c r="AY653" i="20" s="1"/>
  <c r="BM648" i="20" a="1"/>
  <c r="BM648" i="20" s="1"/>
  <c r="BC673" i="20" a="1"/>
  <c r="BC673" i="20" s="1"/>
  <c r="BH649" i="20" a="1"/>
  <c r="BH649" i="20" s="1"/>
  <c r="CA662" i="20" a="1"/>
  <c r="CA662" i="20" s="1"/>
  <c r="BE674" i="20" a="1"/>
  <c r="BE674" i="20" s="1"/>
  <c r="AI657" i="20" a="1"/>
  <c r="AI657" i="20" s="1"/>
  <c r="CO655" i="20" a="1"/>
  <c r="CO655" i="20" s="1"/>
  <c r="CJ672" i="20" a="1"/>
  <c r="CJ672" i="20" s="1"/>
  <c r="AR654" i="20" a="1"/>
  <c r="AR654" i="20" s="1"/>
  <c r="CM671" i="20" a="1"/>
  <c r="CM671" i="20" s="1"/>
  <c r="AR648" i="20" a="1"/>
  <c r="AR648" i="20" s="1"/>
  <c r="BG665" i="20" a="1"/>
  <c r="BG665" i="20" s="1"/>
  <c r="AV657" i="20" a="1"/>
  <c r="AV657" i="20" s="1"/>
  <c r="CN670" i="20" a="1"/>
  <c r="CN670" i="20" s="1"/>
  <c r="BF663" i="20" a="1"/>
  <c r="BF663" i="20" s="1"/>
  <c r="AX676" i="20" a="1"/>
  <c r="AX676" i="20" s="1"/>
  <c r="AW671" i="20" a="1"/>
  <c r="AW671" i="20" s="1"/>
  <c r="AJ653" i="20" a="1"/>
  <c r="AJ653" i="20" s="1"/>
  <c r="BP673" i="20" a="1"/>
  <c r="BP673" i="20" s="1"/>
  <c r="AH663" i="20" a="1"/>
  <c r="AH663" i="20" s="1"/>
  <c r="AZ658" i="20" a="1"/>
  <c r="AZ658" i="20" s="1"/>
  <c r="AK670" i="20" a="1"/>
  <c r="AK670" i="20" s="1"/>
  <c r="AI669" i="20" a="1"/>
  <c r="AI669" i="20" s="1"/>
  <c r="CO667" i="20" a="1"/>
  <c r="CO667" i="20" s="1"/>
  <c r="BY672" i="20" a="1"/>
  <c r="BY672" i="20" s="1"/>
  <c r="AF674" i="20" a="1"/>
  <c r="AF674" i="20" s="1"/>
  <c r="BR653" i="20" a="1"/>
  <c r="BR653" i="20" s="1"/>
  <c r="BS679" i="20" a="1"/>
  <c r="BS679" i="20" s="1"/>
  <c r="AT677" i="20" a="1"/>
  <c r="AT677" i="20" s="1"/>
  <c r="CL661" i="20" a="1"/>
  <c r="CL661" i="20" s="1"/>
  <c r="BB649" i="20" a="1"/>
  <c r="BB649" i="20" s="1"/>
  <c r="BV676" i="20" a="1"/>
  <c r="BV676" i="20" s="1"/>
  <c r="BC669" i="20" a="1"/>
  <c r="BC669" i="20" s="1"/>
  <c r="BS677" i="20" a="1"/>
  <c r="BS677" i="20" s="1"/>
  <c r="CF654" i="20" a="1"/>
  <c r="CF654" i="20" s="1"/>
  <c r="BZ665" i="20" a="1"/>
  <c r="BZ665" i="20" s="1"/>
  <c r="CJ649" i="20" a="1"/>
  <c r="CJ649" i="20" s="1"/>
  <c r="AS660" i="20" a="1"/>
  <c r="AS660" i="20" s="1"/>
  <c r="CI663" i="20" a="1"/>
  <c r="CI663" i="20" s="1"/>
  <c r="AI666" i="20" a="1"/>
  <c r="AI666" i="20" s="1"/>
  <c r="BU662" i="20" a="1"/>
  <c r="BU662" i="20" s="1"/>
  <c r="AW673" i="20" a="1"/>
  <c r="AW673" i="20" s="1"/>
  <c r="AY654" i="20" a="1"/>
  <c r="AY654" i="20" s="1"/>
  <c r="AR674" i="20" a="1"/>
  <c r="AR674" i="20" s="1"/>
  <c r="BM662" i="20" a="1"/>
  <c r="BM662" i="20" s="1"/>
  <c r="BX679" i="20" a="1"/>
  <c r="BX679" i="20" s="1"/>
  <c r="CE662" i="20" a="1"/>
  <c r="CE662" i="20" s="1"/>
  <c r="BK655" i="20" a="1"/>
  <c r="BK655" i="20" s="1"/>
  <c r="AI654" i="20" a="1"/>
  <c r="AI654" i="20" s="1"/>
  <c r="CN673" i="20" a="1"/>
  <c r="CN673" i="20" s="1"/>
  <c r="BC678" i="20" a="1"/>
  <c r="BC678" i="20" s="1"/>
  <c r="AG656" i="20" a="1"/>
  <c r="AG656" i="20" s="1"/>
  <c r="AR669" i="20" a="1"/>
  <c r="AR669" i="20" s="1"/>
  <c r="AP652" i="20" a="1"/>
  <c r="AP652" i="20" s="1"/>
  <c r="BI666" i="20" a="1"/>
  <c r="BI666" i="20" s="1"/>
  <c r="BU659" i="20" a="1"/>
  <c r="BU659" i="20" s="1"/>
  <c r="CB658" i="20" a="1"/>
  <c r="CB658" i="20" s="1"/>
  <c r="BP668" i="20" a="1"/>
  <c r="BP668" i="20" s="1"/>
  <c r="CK678" i="20" a="1"/>
  <c r="CK678" i="20" s="1"/>
  <c r="AJ670" i="20" a="1"/>
  <c r="AJ670" i="20" s="1"/>
  <c r="BA662" i="20" a="1"/>
  <c r="BA662" i="20" s="1"/>
  <c r="AX671" i="20" a="1"/>
  <c r="AX671" i="20" s="1"/>
  <c r="CH666" i="20" a="1"/>
  <c r="CH666" i="20" s="1"/>
  <c r="AT654" i="20" a="1"/>
  <c r="AT654" i="20" s="1"/>
  <c r="AJ648" i="20" a="1"/>
  <c r="AJ648" i="20" s="1"/>
  <c r="BK653" i="20" a="1"/>
  <c r="BK653" i="20" s="1"/>
  <c r="BQ664" i="20" a="1"/>
  <c r="BQ664" i="20" s="1"/>
  <c r="BU663" i="20" a="1"/>
  <c r="BU663" i="20" s="1"/>
  <c r="BY651" i="20" a="1"/>
  <c r="BY651" i="20" s="1"/>
  <c r="BU666" i="20" a="1"/>
  <c r="BU666" i="20" s="1"/>
  <c r="CF678" i="20" a="1"/>
  <c r="CF678" i="20" s="1"/>
  <c r="AW666" i="20" a="1"/>
  <c r="AW666" i="20" s="1"/>
  <c r="AY657" i="20" a="1"/>
  <c r="AY657" i="20" s="1"/>
  <c r="BA664" i="20" a="1"/>
  <c r="BA664" i="20" s="1"/>
  <c r="AU661" i="20" a="1"/>
  <c r="AU661" i="20" s="1"/>
  <c r="BF677" i="20" a="1"/>
  <c r="BF677" i="20" s="1"/>
  <c r="AK668" i="20" a="1"/>
  <c r="AK668" i="20" s="1"/>
  <c r="BP672" i="20" a="1"/>
  <c r="BP672" i="20" s="1"/>
  <c r="CL654" i="20" a="1"/>
  <c r="CL654" i="20" s="1"/>
  <c r="AZ652" i="20" a="1"/>
  <c r="AZ652" i="20" s="1"/>
  <c r="BP676" i="20" a="1"/>
  <c r="BP676" i="20" s="1"/>
  <c r="AJ660" i="20" a="1"/>
  <c r="AJ660" i="20" s="1"/>
  <c r="BK672" i="20" a="1"/>
  <c r="BK672" i="20" s="1"/>
  <c r="BH658" i="20" a="1"/>
  <c r="BH658" i="20" s="1"/>
  <c r="BY665" i="20" a="1"/>
  <c r="BY665" i="20" s="1"/>
  <c r="BU656" i="20" a="1"/>
  <c r="BU656" i="20" s="1"/>
  <c r="BK677" i="20" a="1"/>
  <c r="BK677" i="20" s="1"/>
  <c r="BF671" i="20" a="1"/>
  <c r="BF671" i="20" s="1"/>
  <c r="BE658" i="20" a="1"/>
  <c r="BE658" i="20" s="1"/>
  <c r="BX667" i="20" a="1"/>
  <c r="BX667" i="20" s="1"/>
  <c r="CL649" i="20" a="1"/>
  <c r="CL649" i="20" s="1"/>
  <c r="CD648" i="20" a="1"/>
  <c r="CD648" i="20" s="1"/>
  <c r="CK676" i="20" a="1"/>
  <c r="CK676" i="20" s="1"/>
  <c r="CL657" i="20" a="1"/>
  <c r="CL657" i="20" s="1"/>
  <c r="AP662" i="20" a="1"/>
  <c r="AP662" i="20" s="1"/>
  <c r="BC660" i="20" a="1"/>
  <c r="BC660" i="20" s="1"/>
  <c r="BY653" i="20" a="1"/>
  <c r="BY653" i="20" s="1"/>
  <c r="AP653" i="20" a="1"/>
  <c r="AP653" i="20" s="1"/>
  <c r="CI657" i="20" a="1"/>
  <c r="CI657" i="20" s="1"/>
  <c r="BP656" i="20" a="1"/>
  <c r="BP656" i="20" s="1"/>
  <c r="BA678" i="20" a="1"/>
  <c r="BA678" i="20" s="1"/>
  <c r="CE678" i="20" a="1"/>
  <c r="CE678" i="20" s="1"/>
  <c r="CE666" i="20" a="1"/>
  <c r="CE666" i="20" s="1"/>
  <c r="AL661" i="20" a="1"/>
  <c r="AL661" i="20" s="1"/>
  <c r="AZ654" i="20" a="1"/>
  <c r="AZ654" i="20" s="1"/>
  <c r="CO668" i="20" a="1"/>
  <c r="CO668" i="20" s="1"/>
  <c r="AL677" i="20" a="1"/>
  <c r="AL677" i="20" s="1"/>
  <c r="BE656" i="20" a="1"/>
  <c r="BE656" i="20" s="1"/>
  <c r="BW669" i="20" a="1"/>
  <c r="BW669" i="20" s="1"/>
  <c r="CL652" i="20" a="1"/>
  <c r="CL652" i="20" s="1"/>
  <c r="AU670" i="20" a="1"/>
  <c r="AU670" i="20" s="1"/>
  <c r="BJ672" i="20" a="1"/>
  <c r="BJ672" i="20" s="1"/>
  <c r="AT650" i="20" a="1"/>
  <c r="AT650" i="20" s="1"/>
  <c r="CH662" i="20" a="1"/>
  <c r="CH662" i="20" s="1"/>
  <c r="BJ657" i="20" a="1"/>
  <c r="BJ657" i="20" s="1"/>
  <c r="CF669" i="20" a="1"/>
  <c r="CF669" i="20" s="1"/>
  <c r="CN649" i="20" a="1"/>
  <c r="CN649" i="20" s="1"/>
  <c r="CJ662" i="20" a="1"/>
  <c r="CJ662" i="20" s="1"/>
  <c r="AU674" i="20" a="1"/>
  <c r="AU674" i="20" s="1"/>
  <c r="BX665" i="20" a="1"/>
  <c r="BX665" i="20" s="1"/>
  <c r="BT671" i="20" a="1"/>
  <c r="BT671" i="20" s="1"/>
  <c r="BD660" i="20" a="1"/>
  <c r="BD660" i="20" s="1"/>
  <c r="BJ660" i="20" a="1"/>
  <c r="BJ660" i="20" s="1"/>
  <c r="BO650" i="20" a="1"/>
  <c r="BO650" i="20" s="1"/>
  <c r="AH677" i="20" a="1"/>
  <c r="AH677" i="20" s="1"/>
  <c r="AP672" i="20" a="1"/>
  <c r="AP672" i="20" s="1"/>
  <c r="AK679" i="20" a="1"/>
  <c r="AK679" i="20" s="1"/>
  <c r="CB653" i="20" a="1"/>
  <c r="CB653" i="20" s="1"/>
  <c r="BP652" i="20" a="1"/>
  <c r="BP652" i="20" s="1"/>
  <c r="BY666" i="20" a="1"/>
  <c r="BY666" i="20" s="1"/>
  <c r="BN658" i="20" a="1"/>
  <c r="BN658" i="20" s="1"/>
  <c r="AW658" i="20" a="1"/>
  <c r="AW658" i="20" s="1"/>
  <c r="AQ673" i="20" a="1"/>
  <c r="AQ673" i="20" s="1"/>
  <c r="CJ678" i="20" a="1"/>
  <c r="CJ678" i="20" s="1"/>
  <c r="AW653" i="20" a="1"/>
  <c r="AW653" i="20" s="1"/>
  <c r="BV661" i="20" a="1"/>
  <c r="BV661" i="20" s="1"/>
  <c r="AX669" i="20" a="1"/>
  <c r="AX669" i="20" s="1"/>
  <c r="AJ651" i="20" a="1"/>
  <c r="AJ651" i="20" s="1"/>
  <c r="BK668" i="20" a="1"/>
  <c r="BK668" i="20" s="1"/>
  <c r="AV674" i="20" a="1"/>
  <c r="AV674" i="20" s="1"/>
  <c r="AV667" i="20" a="1"/>
  <c r="AV667" i="20" s="1"/>
  <c r="AJ658" i="20" a="1"/>
  <c r="AJ658" i="20" s="1"/>
  <c r="CD657" i="20" a="1"/>
  <c r="CD657" i="20" s="1"/>
  <c r="BE669" i="20" a="1"/>
  <c r="BE669" i="20" s="1"/>
  <c r="AS651" i="20" a="1"/>
  <c r="AS651" i="20" s="1"/>
  <c r="BA671" i="20" a="1"/>
  <c r="BA671" i="20" s="1"/>
  <c r="BJ671" i="20" a="1"/>
  <c r="BJ671" i="20" s="1"/>
  <c r="AR652" i="20" a="1"/>
  <c r="AR652" i="20" s="1"/>
  <c r="BW661" i="20" a="1"/>
  <c r="BW661" i="20" s="1"/>
  <c r="BC662" i="20" a="1"/>
  <c r="BC662" i="20" s="1"/>
  <c r="CO662" i="20" a="1"/>
  <c r="CO662" i="20" s="1"/>
  <c r="BN649" i="20" a="1"/>
  <c r="BN649" i="20" s="1"/>
  <c r="AU651" i="20" a="1"/>
  <c r="AU651" i="20" s="1"/>
  <c r="AG654" i="20" a="1"/>
  <c r="AG654" i="20" s="1"/>
  <c r="BH650" i="20" a="1"/>
  <c r="BH650" i="20" s="1"/>
  <c r="CA668" i="20" a="1"/>
  <c r="CA668" i="20" s="1"/>
  <c r="BQ674" i="20" a="1"/>
  <c r="BQ674" i="20" s="1"/>
  <c r="BO648" i="20" a="1"/>
  <c r="BO648" i="20" s="1"/>
  <c r="BT667" i="20" a="1"/>
  <c r="BT667" i="20" s="1"/>
  <c r="BI651" i="20" a="1"/>
  <c r="BI651" i="20" s="1"/>
  <c r="AR655" i="20" a="1"/>
  <c r="AR655" i="20" s="1"/>
  <c r="AG659" i="20" a="1"/>
  <c r="AG659" i="20" s="1"/>
  <c r="BL675" i="20" a="1"/>
  <c r="BL675" i="20" s="1"/>
  <c r="BT655" i="20" a="1"/>
  <c r="BT655" i="20" s="1"/>
  <c r="AJ677" i="20" a="1"/>
  <c r="AJ677" i="20" s="1"/>
  <c r="BX651" i="20" a="1"/>
  <c r="BX651" i="20" s="1"/>
  <c r="BG675" i="20" a="1"/>
  <c r="BG675" i="20" s="1"/>
  <c r="BS652" i="20" a="1"/>
  <c r="BS652" i="20" s="1"/>
  <c r="BI669" i="20" a="1"/>
  <c r="BI669" i="20" s="1"/>
  <c r="AW661" i="20" a="1"/>
  <c r="AW661" i="20" s="1"/>
  <c r="AI662" i="20" a="1"/>
  <c r="AI662" i="20" s="1"/>
  <c r="BL665" i="20" a="1"/>
  <c r="BL665" i="20" s="1"/>
  <c r="AX655" i="20" a="1"/>
  <c r="AX655" i="20" s="1"/>
  <c r="CA659" i="20" a="1"/>
  <c r="CA659" i="20" s="1"/>
  <c r="CH663" i="20" a="1"/>
  <c r="CH663" i="20" s="1"/>
  <c r="BO668" i="20" a="1"/>
  <c r="BO668" i="20" s="1"/>
  <c r="CO678" i="20" a="1"/>
  <c r="CO678" i="20" s="1"/>
  <c r="AU678" i="20" a="1"/>
  <c r="AU678" i="20" s="1"/>
  <c r="BH652" i="20" a="1"/>
  <c r="BH652" i="20" s="1"/>
  <c r="AP677" i="20" a="1"/>
  <c r="AP677" i="20" s="1"/>
  <c r="AH675" i="20" a="1"/>
  <c r="AH675" i="20" s="1"/>
  <c r="CM660" i="20" a="1"/>
  <c r="CM660" i="20" s="1"/>
  <c r="BH676" i="20" a="1"/>
  <c r="BH676" i="20" s="1"/>
  <c r="BZ672" i="20" a="1"/>
  <c r="BZ672" i="20" s="1"/>
  <c r="BE649" i="20" a="1"/>
  <c r="BE649" i="20" s="1"/>
  <c r="AL650" i="20" a="1"/>
  <c r="AL650" i="20" s="1"/>
  <c r="AQ671" i="20" a="1"/>
  <c r="AQ671" i="20" s="1"/>
  <c r="BD650" i="20" a="1"/>
  <c r="BD650" i="20" s="1"/>
  <c r="CG652" i="20" a="1"/>
  <c r="CG652" i="20" s="1"/>
  <c r="CH651" i="20" a="1"/>
  <c r="CH651" i="20" s="1"/>
  <c r="BT660" i="20" a="1"/>
  <c r="BT660" i="20" s="1"/>
  <c r="AX658" i="20" a="1"/>
  <c r="AX658" i="20" s="1"/>
  <c r="CK658" i="20" a="1"/>
  <c r="CK658" i="20" s="1"/>
  <c r="AP668" i="20" a="1"/>
  <c r="AP668" i="20" s="1"/>
  <c r="CN661" i="20" a="1"/>
  <c r="CN661" i="20" s="1"/>
  <c r="AP650" i="20" a="1"/>
  <c r="AP650" i="20" s="1"/>
  <c r="BP677" i="20" a="1"/>
  <c r="BP677" i="20" s="1"/>
  <c r="CJ674" i="20" a="1"/>
  <c r="CJ674" i="20" s="1"/>
  <c r="AW656" i="20" a="1"/>
  <c r="AW656" i="20" s="1"/>
  <c r="CG679" i="20" a="1"/>
  <c r="CG679" i="20" s="1"/>
  <c r="AP654" i="20" a="1"/>
  <c r="AP654" i="20" s="1"/>
  <c r="AW670" i="20" a="1"/>
  <c r="AW670" i="20" s="1"/>
  <c r="AT659" i="20" a="1"/>
  <c r="AT659" i="20" s="1"/>
  <c r="CC665" i="20" a="1"/>
  <c r="CC665" i="20" s="1"/>
  <c r="CH652" i="20" a="1"/>
  <c r="CH652" i="20" s="1"/>
  <c r="AQ653" i="20" a="1"/>
  <c r="AQ653" i="20" s="1"/>
  <c r="BR657" i="20" a="1"/>
  <c r="BR657" i="20" s="1"/>
  <c r="CO675" i="20" a="1"/>
  <c r="CO675" i="20" s="1"/>
  <c r="AL669" i="20" a="1"/>
  <c r="AL669" i="20" s="1"/>
  <c r="BA654" i="20" a="1"/>
  <c r="BA654" i="20" s="1"/>
  <c r="BV668" i="20" a="1"/>
  <c r="BV668" i="20" s="1"/>
  <c r="BV674" i="20" a="1"/>
  <c r="BV674" i="20" s="1"/>
  <c r="CA676" i="20" a="1"/>
  <c r="CA676" i="20" s="1"/>
  <c r="AW655" i="20" a="1"/>
  <c r="AW655" i="20" s="1"/>
  <c r="BT664" i="20" a="1"/>
  <c r="BT664" i="20" s="1"/>
  <c r="BT658" i="20" a="1"/>
  <c r="BT658" i="20" s="1"/>
  <c r="CO659" i="20" a="1"/>
  <c r="CO659" i="20" s="1"/>
  <c r="AY674" i="20" a="1"/>
  <c r="AY674" i="20" s="1"/>
  <c r="BX661" i="20" a="1"/>
  <c r="BX661" i="20" s="1"/>
  <c r="BL672" i="20" a="1"/>
  <c r="BL672" i="20" s="1"/>
  <c r="BO660" i="20" a="1"/>
  <c r="BO660" i="20" s="1"/>
  <c r="AG665" i="20" a="1"/>
  <c r="AG665" i="20" s="1"/>
  <c r="AP676" i="20" a="1"/>
  <c r="AP676" i="20" s="1"/>
  <c r="AL678" i="20" a="1"/>
  <c r="AL678" i="20" s="1"/>
  <c r="BG663" i="20" a="1"/>
  <c r="BG663" i="20" s="1"/>
  <c r="AR665" i="20" a="1"/>
  <c r="AR665" i="20" s="1"/>
  <c r="AU669" i="20" a="1"/>
  <c r="AU669" i="20" s="1"/>
  <c r="AH666" i="20" a="1"/>
  <c r="AH666" i="20" s="1"/>
  <c r="AK656" i="20" a="1"/>
  <c r="AK656" i="20" s="1"/>
  <c r="BW649" i="20" a="1"/>
  <c r="BW649" i="20" s="1"/>
  <c r="AK678" i="20" a="1"/>
  <c r="AK678" i="20" s="1"/>
  <c r="CM669" i="20" a="1"/>
  <c r="CM669" i="20" s="1"/>
  <c r="CN674" i="20" a="1"/>
  <c r="CN674" i="20" s="1"/>
  <c r="BK664" i="20" a="1"/>
  <c r="BK664" i="20" s="1"/>
  <c r="BQ663" i="20" a="1"/>
  <c r="BQ663" i="20" s="1"/>
  <c r="AR650" i="20" a="1"/>
  <c r="AR650" i="20" s="1"/>
  <c r="BM656" i="20" a="1"/>
  <c r="BM656" i="20" s="1"/>
  <c r="BM660" i="20" a="1"/>
  <c r="BM660" i="20" s="1"/>
  <c r="CC650" i="20" a="1"/>
  <c r="CC650" i="20" s="1"/>
  <c r="BS659" i="20" a="1"/>
  <c r="BS659" i="20" s="1"/>
  <c r="BR648" i="20" a="1"/>
  <c r="BR648" i="20" s="1"/>
  <c r="BO649" i="20" a="1"/>
  <c r="BO649" i="20" s="1"/>
  <c r="BB677" i="20" a="1"/>
  <c r="BB677" i="20" s="1"/>
  <c r="CI670" i="20" a="1"/>
  <c r="CI670" i="20" s="1"/>
  <c r="CC660" i="20" a="1"/>
  <c r="CC660" i="20" s="1"/>
  <c r="BS651" i="20" a="1"/>
  <c r="BS651" i="20" s="1"/>
  <c r="BN663" i="20" a="1"/>
  <c r="BN663" i="20" s="1"/>
  <c r="AT653" i="20" a="1"/>
  <c r="AT653" i="20" s="1"/>
  <c r="AW654" i="20" a="1"/>
  <c r="AW654" i="20" s="1"/>
  <c r="BK659" i="20" a="1"/>
  <c r="BK659" i="20" s="1"/>
  <c r="CL656" i="20" a="1"/>
  <c r="CL656" i="20" s="1"/>
  <c r="AK675" i="20" a="1"/>
  <c r="AK675" i="20" s="1"/>
  <c r="BS675" i="20" a="1"/>
  <c r="BS675" i="20" s="1"/>
  <c r="CI654" i="20" a="1"/>
  <c r="CI654" i="20" s="1"/>
  <c r="CF663" i="20" a="1"/>
  <c r="CF663" i="20" s="1"/>
  <c r="BZ655" i="20" a="1"/>
  <c r="BZ655" i="20" s="1"/>
  <c r="BI679" i="20" a="1"/>
  <c r="BI679" i="20" s="1"/>
  <c r="CJ667" i="20" a="1"/>
  <c r="CJ667" i="20" s="1"/>
  <c r="BN667" i="20" a="1"/>
  <c r="BN667" i="20" s="1"/>
  <c r="AX654" i="20" a="1"/>
  <c r="AX654" i="20" s="1"/>
  <c r="AK663" i="20" a="1"/>
  <c r="AK663" i="20" s="1"/>
  <c r="CA648" i="20" a="1"/>
  <c r="CA648" i="20" s="1"/>
  <c r="BD664" i="20" a="1"/>
  <c r="BD664" i="20" s="1"/>
  <c r="CH655" i="20" a="1"/>
  <c r="CH655" i="20" s="1"/>
  <c r="AT655" i="20" a="1"/>
  <c r="AT655" i="20" s="1"/>
  <c r="BV669" i="20" a="1"/>
  <c r="BV669" i="20" s="1"/>
  <c r="AU668" i="20" a="1"/>
  <c r="AU668" i="20" s="1"/>
  <c r="AK655" i="20" a="1"/>
  <c r="AK655" i="20" s="1"/>
  <c r="CN656" i="20" a="1"/>
  <c r="CN656" i="20" s="1"/>
  <c r="CN665" i="20" a="1"/>
  <c r="CN665" i="20" s="1"/>
  <c r="AU649" i="20" a="1"/>
  <c r="AU649" i="20" s="1"/>
  <c r="AU667" i="20" a="1"/>
  <c r="AU667" i="20" s="1"/>
  <c r="CL667" i="20" a="1"/>
  <c r="CL667" i="20" s="1"/>
  <c r="CJ650" i="20" a="1"/>
  <c r="CJ650" i="20" s="1"/>
  <c r="AW674" i="20" a="1"/>
  <c r="AW674" i="20" s="1"/>
  <c r="BS674" i="20" a="1"/>
  <c r="BS674" i="20" s="1"/>
  <c r="CC672" i="20" a="1"/>
  <c r="CC672" i="20" s="1"/>
  <c r="BU671" i="20" a="1"/>
  <c r="BU671" i="20" s="1"/>
  <c r="AJ676" i="20" a="1"/>
  <c r="AJ676" i="20" s="1"/>
  <c r="AM671" i="20" a="1"/>
  <c r="AM671" i="20" s="1"/>
  <c r="BV678" i="20" a="1"/>
  <c r="BV678" i="20" s="1"/>
  <c r="CM668" i="20" a="1"/>
  <c r="CM668" i="20" s="1"/>
  <c r="AH654" i="20" a="1"/>
  <c r="AH654" i="20" s="1"/>
  <c r="BE655" i="20" a="1"/>
  <c r="BE655" i="20" s="1"/>
  <c r="AS668" i="20" a="1"/>
  <c r="AS668" i="20" s="1"/>
  <c r="BL658" i="20" a="1"/>
  <c r="BL658" i="20" s="1"/>
  <c r="AZ669" i="20" a="1"/>
  <c r="AZ669" i="20" s="1"/>
  <c r="AQ667" i="20" a="1"/>
  <c r="AQ667" i="20" s="1"/>
  <c r="AG649" i="20" a="1"/>
  <c r="AG649" i="20" s="1"/>
  <c r="BO673" i="20" a="1"/>
  <c r="BO673" i="20" s="1"/>
  <c r="BD668" i="20" a="1"/>
  <c r="BD668" i="20" s="1"/>
  <c r="BB671" i="20" a="1"/>
  <c r="BB671" i="20" s="1"/>
  <c r="AO666" i="20" a="1"/>
  <c r="AO666" i="20" s="1"/>
  <c r="BZ651" i="20" a="1"/>
  <c r="BZ651" i="20" s="1"/>
  <c r="CN652" i="20" a="1"/>
  <c r="CN652" i="20" s="1"/>
  <c r="BA666" i="20" a="1"/>
  <c r="BA666" i="20" s="1"/>
  <c r="AZ671" i="20" a="1"/>
  <c r="AZ671" i="20" s="1"/>
  <c r="AV661" i="20" a="1"/>
  <c r="AV661" i="20" s="1"/>
  <c r="CI674" i="20" a="1"/>
  <c r="CI674" i="20" s="1"/>
  <c r="BW648" i="20" a="1"/>
  <c r="BW648" i="20" s="1"/>
  <c r="BB655" i="20" a="1"/>
  <c r="BB655" i="20" s="1"/>
  <c r="BT661" i="20" a="1"/>
  <c r="BT661" i="20" s="1"/>
  <c r="BZ653" i="20" a="1"/>
  <c r="BZ653" i="20" s="1"/>
  <c r="BL670" i="20" a="1"/>
  <c r="BL670" i="20" s="1"/>
  <c r="AO665" i="20" a="1"/>
  <c r="AO665" i="20" s="1"/>
  <c r="AT678" i="20" a="1"/>
  <c r="AT678" i="20" s="1"/>
  <c r="CD284" i="20"/>
  <c r="BF284" i="20"/>
  <c r="BU284" i="20"/>
  <c r="CI284" i="20"/>
  <c r="BW282" i="20"/>
  <c r="CG282" i="20"/>
  <c r="BL283" i="20"/>
  <c r="BY283" i="20"/>
  <c r="BZ283" i="20"/>
  <c r="CC283" i="20"/>
  <c r="AQ284" i="20"/>
  <c r="BR282" i="20"/>
  <c r="BL282" i="20"/>
  <c r="AP282" i="20"/>
  <c r="BB282" i="20"/>
  <c r="BD283" i="20"/>
  <c r="AG283" i="20"/>
  <c r="BI283" i="20"/>
  <c r="BX284" i="20"/>
  <c r="AK284" i="20"/>
  <c r="AJ282" i="20"/>
  <c r="BT282" i="20"/>
  <c r="AT283" i="20"/>
  <c r="AQ283" i="20"/>
  <c r="BU283" i="20"/>
  <c r="BX283" i="20"/>
  <c r="BT244" i="20" a="1"/>
  <c r="BT244" i="20" s="1"/>
  <c r="CN244" i="20" a="1"/>
  <c r="CN244" i="20" s="1"/>
  <c r="AZ255" i="20" a="1"/>
  <c r="AZ255" i="20" s="1"/>
  <c r="AZ274" i="20" s="1"/>
  <c r="BO255" i="20" a="1"/>
  <c r="BO255" i="20" s="1"/>
  <c r="BO274" i="20" s="1"/>
  <c r="BN255" i="20" a="1"/>
  <c r="BN255" i="20" s="1"/>
  <c r="BN274" i="20" s="1"/>
  <c r="BP244" i="20" a="1"/>
  <c r="BP244" i="20" s="1"/>
  <c r="CE244" i="20" a="1"/>
  <c r="CE244" i="20" s="1"/>
  <c r="BH244" i="20" a="1"/>
  <c r="BH244" i="20" s="1"/>
  <c r="AY244" i="20" a="1"/>
  <c r="AY244" i="20" s="1"/>
  <c r="BQ255" i="20" a="1"/>
  <c r="BQ255" i="20" s="1"/>
  <c r="BQ274" i="20" s="1"/>
  <c r="AM255" i="20" a="1"/>
  <c r="AM255" i="20" s="1"/>
  <c r="AM274" i="20" s="1"/>
  <c r="CA244" i="20" a="1"/>
  <c r="CA244" i="20" s="1"/>
  <c r="BL244" i="20" a="1"/>
  <c r="BL244" i="20" s="1"/>
  <c r="BU255" i="20" a="1"/>
  <c r="BU255" i="20" s="1"/>
  <c r="BU274" i="20" s="1"/>
  <c r="BS255" i="20" a="1"/>
  <c r="BS255" i="20" s="1"/>
  <c r="BS274" i="20" s="1"/>
  <c r="CJ255" i="20" a="1"/>
  <c r="CJ255" i="20" s="1"/>
  <c r="CJ274" i="20" s="1"/>
  <c r="BR244" i="20" a="1"/>
  <c r="BR244" i="20" s="1"/>
  <c r="AZ244" i="20" a="1"/>
  <c r="AZ244" i="20" s="1"/>
  <c r="BG255" i="20" a="1"/>
  <c r="BG255" i="20" s="1"/>
  <c r="BG274" i="20" s="1"/>
  <c r="AL244" i="20" a="1"/>
  <c r="AL244" i="20" s="1"/>
  <c r="CH255" i="20" a="1"/>
  <c r="CH255" i="20" s="1"/>
  <c r="CH274" i="20" s="1"/>
  <c r="CA255" i="20" a="1"/>
  <c r="CA255" i="20" s="1"/>
  <c r="CA274" i="20" s="1"/>
  <c r="AS244" i="20" a="1"/>
  <c r="AS244" i="20" s="1"/>
  <c r="CC255" i="20" a="1"/>
  <c r="CC255" i="20" s="1"/>
  <c r="CC274" i="20" s="1"/>
  <c r="CK255" i="20" a="1"/>
  <c r="CK255" i="20" s="1"/>
  <c r="CK274" i="20" s="1"/>
  <c r="CK244" i="20" a="1"/>
  <c r="CK244" i="20" s="1"/>
  <c r="CL244" i="20" a="1"/>
  <c r="CL244" i="20" s="1"/>
  <c r="AR255" i="20" a="1"/>
  <c r="AR255" i="20" s="1"/>
  <c r="AR274" i="20" s="1"/>
  <c r="AP244" i="20" a="1"/>
  <c r="AP244" i="20" s="1"/>
  <c r="AV244" i="20" a="1"/>
  <c r="AV244" i="20" s="1"/>
  <c r="CM255" i="20" a="1"/>
  <c r="CM255" i="20" s="1"/>
  <c r="CM274" i="20" s="1"/>
  <c r="BV255" i="20" a="1"/>
  <c r="BV255" i="20" s="1"/>
  <c r="BV274" i="20" s="1"/>
  <c r="CL255" i="20" a="1"/>
  <c r="CL255" i="20" s="1"/>
  <c r="CL274" i="20" s="1"/>
  <c r="BJ244" i="20" a="1"/>
  <c r="BJ244" i="20" s="1"/>
  <c r="AN255" i="20" a="1"/>
  <c r="AN255" i="20" s="1"/>
  <c r="AN274" i="20" s="1"/>
  <c r="AV255" i="20" a="1"/>
  <c r="AV255" i="20" s="1"/>
  <c r="AV274" i="20" s="1"/>
  <c r="BD255" i="20" a="1"/>
  <c r="BD255" i="20" s="1"/>
  <c r="BD274" i="20" s="1"/>
  <c r="AR244" i="20" a="1"/>
  <c r="AR244" i="20" s="1"/>
  <c r="BU244" i="20" a="1"/>
  <c r="BU244" i="20" s="1"/>
  <c r="AT244" i="20" a="1"/>
  <c r="AT244" i="20" s="1"/>
  <c r="AP255" i="20" a="1"/>
  <c r="AP255" i="20" s="1"/>
  <c r="AP274" i="20" s="1"/>
  <c r="AJ255" i="20" a="1"/>
  <c r="AJ255" i="20" s="1"/>
  <c r="AJ274" i="20" s="1"/>
  <c r="BE255" i="20" a="1"/>
  <c r="BE255" i="20" s="1"/>
  <c r="BE274" i="20" s="1"/>
  <c r="CG255" i="20" a="1"/>
  <c r="CG255" i="20" s="1"/>
  <c r="CG274" i="20" s="1"/>
  <c r="BE244" i="20" a="1"/>
  <c r="BE244" i="20" s="1"/>
  <c r="CG244" i="20" a="1"/>
  <c r="CG244" i="20" s="1"/>
  <c r="BC255" i="20" a="1"/>
  <c r="BC255" i="20" s="1"/>
  <c r="BC274" i="20" s="1"/>
  <c r="BM255" i="20" a="1"/>
  <c r="BM255" i="20" s="1"/>
  <c r="BM274" i="20" s="1"/>
  <c r="AG255" i="20" a="1"/>
  <c r="AG255" i="20" s="1"/>
  <c r="AG274" i="20" s="1"/>
  <c r="CB244" i="20" a="1"/>
  <c r="CB244" i="20" s="1"/>
  <c r="AM244" i="20" a="1"/>
  <c r="AM244" i="20" s="1"/>
  <c r="CC244" i="20" a="1"/>
  <c r="CC244" i="20" s="1"/>
  <c r="BF255" i="20" a="1"/>
  <c r="BF255" i="20" s="1"/>
  <c r="BF274" i="20" s="1"/>
  <c r="BL255" i="20" a="1"/>
  <c r="BL255" i="20" s="1"/>
  <c r="BL274" i="20" s="1"/>
  <c r="BS244" i="20" a="1"/>
  <c r="BS244" i="20" s="1"/>
  <c r="BK255" i="20" a="1"/>
  <c r="BK255" i="20" s="1"/>
  <c r="BK274" i="20" s="1"/>
  <c r="CO255" i="20" a="1"/>
  <c r="CO255" i="20" s="1"/>
  <c r="CO274" i="20" s="1"/>
  <c r="BZ244" i="20" a="1"/>
  <c r="BZ244" i="20" s="1"/>
  <c r="CD244" i="20" a="1"/>
  <c r="CD244" i="20" s="1"/>
  <c r="AN244" i="20" a="1"/>
  <c r="AN244" i="20" s="1"/>
  <c r="CO244" i="20" a="1"/>
  <c r="CO244" i="20" s="1"/>
  <c r="CN255" i="20" a="1"/>
  <c r="CN255" i="20" s="1"/>
  <c r="CN274" i="20" s="1"/>
  <c r="BP255" i="20" a="1"/>
  <c r="BP255" i="20" s="1"/>
  <c r="BP274" i="20" s="1"/>
  <c r="CB255" i="20" a="1"/>
  <c r="CB255" i="20" s="1"/>
  <c r="CB274" i="20" s="1"/>
  <c r="AG244" i="20" a="1"/>
  <c r="AG244" i="20" s="1"/>
  <c r="BJ255" i="20" a="1"/>
  <c r="BJ255" i="20" s="1"/>
  <c r="BJ274" i="20" s="1"/>
  <c r="BA255" i="20" a="1"/>
  <c r="BA255" i="20" s="1"/>
  <c r="BA274" i="20" s="1"/>
  <c r="AI244" i="20" a="1"/>
  <c r="AI244" i="20" s="1"/>
  <c r="BW244" i="20" a="1"/>
  <c r="BW244" i="20" s="1"/>
  <c r="BA244" i="20" a="1"/>
  <c r="BA244" i="20" s="1"/>
  <c r="AK244" i="20" a="1"/>
  <c r="AK244" i="20" s="1"/>
  <c r="BX255" i="20" a="1"/>
  <c r="BX255" i="20" s="1"/>
  <c r="BX274" i="20" s="1"/>
  <c r="AY255" i="20" a="1"/>
  <c r="AY255" i="20" s="1"/>
  <c r="AY274" i="20" s="1"/>
  <c r="AX255" i="20" a="1"/>
  <c r="AX255" i="20" s="1"/>
  <c r="AX274" i="20" s="1"/>
  <c r="BY244" i="20" a="1"/>
  <c r="BY244" i="20" s="1"/>
  <c r="AF255" i="20" a="1"/>
  <c r="AF255" i="20" s="1"/>
  <c r="AF274" i="20" s="1"/>
  <c r="BR255" i="20" a="1"/>
  <c r="BR255" i="20" s="1"/>
  <c r="BR274" i="20" s="1"/>
  <c r="BZ255" i="20" a="1"/>
  <c r="BZ255" i="20" s="1"/>
  <c r="BZ274" i="20" s="1"/>
  <c r="AX244" i="20" a="1"/>
  <c r="AX244" i="20" s="1"/>
  <c r="AS255" i="20" a="1"/>
  <c r="AS255" i="20" s="1"/>
  <c r="AS274" i="20" s="1"/>
  <c r="BD244" i="20" a="1"/>
  <c r="BD244" i="20" s="1"/>
  <c r="BY255" i="20" a="1"/>
  <c r="BY255" i="20" s="1"/>
  <c r="BY274" i="20" s="1"/>
  <c r="AQ255" i="20" a="1"/>
  <c r="AQ255" i="20" s="1"/>
  <c r="AQ274" i="20" s="1"/>
  <c r="AO255" i="20" a="1"/>
  <c r="AO255" i="20" s="1"/>
  <c r="AO274" i="20" s="1"/>
  <c r="AL255" i="20" a="1"/>
  <c r="AL255" i="20" s="1"/>
  <c r="AL274" i="20" s="1"/>
  <c r="BX244" i="20" a="1"/>
  <c r="BX244" i="20" s="1"/>
  <c r="AH255" i="20" a="1"/>
  <c r="AH255" i="20" s="1"/>
  <c r="AH274" i="20" s="1"/>
  <c r="CE255" i="20" a="1"/>
  <c r="CE255" i="20" s="1"/>
  <c r="CE274" i="20" s="1"/>
  <c r="AJ244" i="20" a="1"/>
  <c r="AJ244" i="20" s="1"/>
  <c r="CI244" i="20" a="1"/>
  <c r="CI244" i="20" s="1"/>
  <c r="BO244" i="20" a="1"/>
  <c r="BO244" i="20" s="1"/>
  <c r="AW244" i="20" a="1"/>
  <c r="AW244" i="20" s="1"/>
  <c r="CF255" i="20" a="1"/>
  <c r="CF255" i="20" s="1"/>
  <c r="CF274" i="20" s="1"/>
  <c r="BT255" i="20" a="1"/>
  <c r="BT255" i="20" s="1"/>
  <c r="BT274" i="20" s="1"/>
  <c r="BW255" i="20" a="1"/>
  <c r="BW255" i="20" s="1"/>
  <c r="BW274" i="20" s="1"/>
  <c r="BN244" i="20" a="1"/>
  <c r="BN244" i="20" s="1"/>
  <c r="BG244" i="20" a="1"/>
  <c r="BG244" i="20" s="1"/>
  <c r="BV244" i="20" a="1"/>
  <c r="BV244" i="20" s="1"/>
  <c r="C571" i="20" a="1"/>
  <c r="BM244" i="20" a="1"/>
  <c r="BM244" i="20" s="1"/>
  <c r="AO244" i="20" a="1"/>
  <c r="AO244" i="20" s="1"/>
  <c r="BQ244" i="20" a="1"/>
  <c r="BQ244" i="20" s="1"/>
  <c r="CM244" i="20" a="1"/>
  <c r="CM244" i="20" s="1"/>
  <c r="CJ244" i="20" a="1"/>
  <c r="CJ244" i="20" s="1"/>
  <c r="BI255" i="20" a="1"/>
  <c r="BI255" i="20" s="1"/>
  <c r="BI274" i="20" s="1"/>
  <c r="BB255" i="20" a="1"/>
  <c r="BB255" i="20" s="1"/>
  <c r="BB274" i="20" s="1"/>
  <c r="AW255" i="20" a="1"/>
  <c r="AW255" i="20" s="1"/>
  <c r="AW274" i="20" s="1"/>
  <c r="BB244" i="20" a="1"/>
  <c r="BB244" i="20" s="1"/>
  <c r="AK255" i="20" a="1"/>
  <c r="AK255" i="20" s="1"/>
  <c r="AK274" i="20" s="1"/>
  <c r="BF244" i="20" a="1"/>
  <c r="BF244" i="20" s="1"/>
  <c r="AQ244" i="20" a="1"/>
  <c r="AQ244" i="20" s="1"/>
  <c r="CF244" i="20" a="1"/>
  <c r="CF244" i="20" s="1"/>
  <c r="BH255" i="20" a="1"/>
  <c r="BH255" i="20" s="1"/>
  <c r="BH274" i="20" s="1"/>
  <c r="BC244" i="20" a="1"/>
  <c r="BC244" i="20" s="1"/>
  <c r="AH244" i="20" a="1"/>
  <c r="AH244" i="20" s="1"/>
  <c r="AU255" i="20" a="1"/>
  <c r="AU255" i="20" s="1"/>
  <c r="AU274" i="20" s="1"/>
  <c r="AT255" i="20" a="1"/>
  <c r="AT255" i="20" s="1"/>
  <c r="AT274" i="20" s="1"/>
  <c r="CD255" i="20" a="1"/>
  <c r="CD255" i="20" s="1"/>
  <c r="CD274" i="20" s="1"/>
  <c r="AI255" i="20" a="1"/>
  <c r="AI255" i="20" s="1"/>
  <c r="AI274" i="20" s="1"/>
  <c r="AU244" i="20" a="1"/>
  <c r="AU244" i="20" s="1"/>
  <c r="BI244" i="20" a="1"/>
  <c r="BI244" i="20" s="1"/>
  <c r="BK244" i="20" a="1"/>
  <c r="BK244" i="20" s="1"/>
  <c r="CI255" i="20" a="1"/>
  <c r="CI255" i="20" s="1"/>
  <c r="CI274" i="20" s="1"/>
  <c r="CH244" i="20" a="1"/>
  <c r="CH244" i="20" s="1"/>
  <c r="AZ712" i="20" a="1"/>
  <c r="AZ712" i="20" s="1"/>
  <c r="CO707" i="20" a="1"/>
  <c r="CO707" i="20" s="1"/>
  <c r="AK700" i="20" a="1"/>
  <c r="AK700" i="20" s="1"/>
  <c r="AO714" i="20" a="1"/>
  <c r="AO714" i="20" s="1"/>
  <c r="CD715" i="20" a="1"/>
  <c r="CD715" i="20" s="1"/>
  <c r="BH716" i="20" a="1"/>
  <c r="BH716" i="20" s="1"/>
  <c r="CK709" i="20" a="1"/>
  <c r="CK709" i="20" s="1"/>
  <c r="AF693" i="20" a="1"/>
  <c r="AF693" i="20" s="1"/>
  <c r="AL687" i="20" a="1"/>
  <c r="AL687" i="20" s="1"/>
  <c r="CD716" i="20" a="1"/>
  <c r="CD716" i="20" s="1"/>
  <c r="CI688" i="20" a="1"/>
  <c r="CI688" i="20" s="1"/>
  <c r="CA687" i="20" a="1"/>
  <c r="CA687" i="20" s="1"/>
  <c r="BQ694" i="20" a="1"/>
  <c r="BQ694" i="20" s="1"/>
  <c r="BP701" i="20" a="1"/>
  <c r="BP701" i="20" s="1"/>
  <c r="BL703" i="20" a="1"/>
  <c r="BL703" i="20" s="1"/>
  <c r="BQ702" i="20" a="1"/>
  <c r="BQ702" i="20" s="1"/>
  <c r="BJ693" i="20" a="1"/>
  <c r="BJ693" i="20" s="1"/>
  <c r="AO709" i="20" a="1"/>
  <c r="AO709" i="20" s="1"/>
  <c r="AV698" i="20" a="1"/>
  <c r="AV698" i="20" s="1"/>
  <c r="BW689" i="20" a="1"/>
  <c r="BW689" i="20" s="1"/>
  <c r="CM695" i="20" a="1"/>
  <c r="CM695" i="20" s="1"/>
  <c r="BG705" i="20" a="1"/>
  <c r="BG705" i="20" s="1"/>
  <c r="BO706" i="20" a="1"/>
  <c r="BO706" i="20" s="1"/>
  <c r="CB717" i="20" a="1"/>
  <c r="CB717" i="20" s="1"/>
  <c r="BF701" i="20" a="1"/>
  <c r="BF701" i="20" s="1"/>
  <c r="BQ711" i="20" a="1"/>
  <c r="BQ711" i="20" s="1"/>
  <c r="BD708" i="20" a="1"/>
  <c r="BD708" i="20" s="1"/>
  <c r="BC698" i="20" a="1"/>
  <c r="BC698" i="20" s="1"/>
  <c r="BQ690" i="20" a="1"/>
  <c r="BQ690" i="20" s="1"/>
  <c r="CF708" i="20" a="1"/>
  <c r="CF708" i="20" s="1"/>
  <c r="CH706" i="20" a="1"/>
  <c r="CH706" i="20" s="1"/>
  <c r="BA699" i="20" a="1"/>
  <c r="BA699" i="20" s="1"/>
  <c r="BE688" i="20" a="1"/>
  <c r="BE688" i="20" s="1"/>
  <c r="BJ697" i="20" a="1"/>
  <c r="BJ697" i="20" s="1"/>
  <c r="AY701" i="20" a="1"/>
  <c r="AY701" i="20" s="1"/>
  <c r="BH707" i="20" a="1"/>
  <c r="BH707" i="20" s="1"/>
  <c r="CN704" i="20" a="1"/>
  <c r="CN704" i="20" s="1"/>
  <c r="AO711" i="20" a="1"/>
  <c r="AO711" i="20" s="1"/>
  <c r="AR708" i="20" a="1"/>
  <c r="AR708" i="20" s="1"/>
  <c r="AY706" i="20" a="1"/>
  <c r="AY706" i="20" s="1"/>
  <c r="CE690" i="20" a="1"/>
  <c r="CE690" i="20" s="1"/>
  <c r="BV692" i="20" a="1"/>
  <c r="BV692" i="20" s="1"/>
  <c r="AI697" i="20" a="1"/>
  <c r="AI697" i="20" s="1"/>
  <c r="AM694" i="20" a="1"/>
  <c r="AM694" i="20" s="1"/>
  <c r="AV690" i="20" a="1"/>
  <c r="AV690" i="20" s="1"/>
  <c r="BI710" i="20" a="1"/>
  <c r="BI710" i="20" s="1"/>
  <c r="BQ692" i="20" a="1"/>
  <c r="BQ692" i="20" s="1"/>
  <c r="AM695" i="20" a="1"/>
  <c r="AM695" i="20" s="1"/>
  <c r="CK717" i="20" a="1"/>
  <c r="CK717" i="20" s="1"/>
  <c r="BF688" i="20" a="1"/>
  <c r="BF688" i="20" s="1"/>
  <c r="CI714" i="20" a="1"/>
  <c r="CI714" i="20" s="1"/>
  <c r="CA695" i="20" a="1"/>
  <c r="CA695" i="20" s="1"/>
  <c r="AR716" i="20" a="1"/>
  <c r="AR716" i="20" s="1"/>
  <c r="BY703" i="20" a="1"/>
  <c r="BY703" i="20" s="1"/>
  <c r="CO690" i="20" a="1"/>
  <c r="CO690" i="20" s="1"/>
  <c r="BO703" i="20" a="1"/>
  <c r="BO703" i="20" s="1"/>
  <c r="BF690" i="20" a="1"/>
  <c r="BF690" i="20" s="1"/>
  <c r="CB694" i="20" a="1"/>
  <c r="CB694" i="20" s="1"/>
  <c r="CH715" i="20" a="1"/>
  <c r="CH715" i="20" s="1"/>
  <c r="CN703" i="20" a="1"/>
  <c r="CN703" i="20" s="1"/>
  <c r="BH692" i="20" a="1"/>
  <c r="BH692" i="20" s="1"/>
  <c r="AZ700" i="20" a="1"/>
  <c r="AZ700" i="20" s="1"/>
  <c r="CA693" i="20" a="1"/>
  <c r="CA693" i="20" s="1"/>
  <c r="CB716" i="20" a="1"/>
  <c r="CB716" i="20" s="1"/>
  <c r="BW695" i="20" a="1"/>
  <c r="BW695" i="20" s="1"/>
  <c r="BT714" i="20" a="1"/>
  <c r="BT714" i="20" s="1"/>
  <c r="BS700" i="20" a="1"/>
  <c r="BS700" i="20" s="1"/>
  <c r="CD705" i="20" a="1"/>
  <c r="CD705" i="20" s="1"/>
  <c r="AT704" i="20" a="1"/>
  <c r="AT704" i="20" s="1"/>
  <c r="AY703" i="20" a="1"/>
  <c r="AY703" i="20" s="1"/>
  <c r="CM715" i="20" a="1"/>
  <c r="CM715" i="20" s="1"/>
  <c r="AV700" i="20" a="1"/>
  <c r="AV700" i="20" s="1"/>
  <c r="AL705" i="20" a="1"/>
  <c r="AL705" i="20" s="1"/>
  <c r="CG697" i="20" a="1"/>
  <c r="CG697" i="20" s="1"/>
  <c r="AJ712" i="20" a="1"/>
  <c r="AJ712" i="20" s="1"/>
  <c r="BN690" i="20" a="1"/>
  <c r="BN690" i="20" s="1"/>
  <c r="BZ707" i="20" a="1"/>
  <c r="BZ707" i="20" s="1"/>
  <c r="AM709" i="20" a="1"/>
  <c r="AM709" i="20" s="1"/>
  <c r="BO697" i="20" a="1"/>
  <c r="BO697" i="20" s="1"/>
  <c r="CM711" i="20" a="1"/>
  <c r="CM711" i="20" s="1"/>
  <c r="CC695" i="20" a="1"/>
  <c r="CC695" i="20" s="1"/>
  <c r="BD687" i="20" a="1"/>
  <c r="BD687" i="20" s="1"/>
  <c r="BL705" i="20" a="1"/>
  <c r="BL705" i="20" s="1"/>
  <c r="CL717" i="20" a="1"/>
  <c r="CL717" i="20" s="1"/>
  <c r="BV696" i="20" a="1"/>
  <c r="BV696" i="20" s="1"/>
  <c r="BY690" i="20" a="1"/>
  <c r="BY690" i="20" s="1"/>
  <c r="BA703" i="20" a="1"/>
  <c r="BA703" i="20" s="1"/>
  <c r="BF692" i="20" a="1"/>
  <c r="BF692" i="20" s="1"/>
  <c r="CA691" i="20" a="1"/>
  <c r="CA691" i="20" s="1"/>
  <c r="BU717" i="20" a="1"/>
  <c r="BU717" i="20" s="1"/>
  <c r="BS706" i="20" a="1"/>
  <c r="BS706" i="20" s="1"/>
  <c r="BL716" i="20" a="1"/>
  <c r="BL716" i="20" s="1"/>
  <c r="AV704" i="20" a="1"/>
  <c r="AV704" i="20" s="1"/>
  <c r="CO709" i="20" a="1"/>
  <c r="CO709" i="20" s="1"/>
  <c r="BC692" i="20" a="1"/>
  <c r="BC692" i="20" s="1"/>
  <c r="BN711" i="20" a="1"/>
  <c r="BN711" i="20" s="1"/>
  <c r="AH700" i="20" a="1"/>
  <c r="AH700" i="20" s="1"/>
  <c r="AJ710" i="20" a="1"/>
  <c r="AJ710" i="20" s="1"/>
  <c r="BD706" i="20" a="1"/>
  <c r="BD706" i="20" s="1"/>
  <c r="BF695" i="20" a="1"/>
  <c r="BF695" i="20" s="1"/>
  <c r="BM700" i="20" a="1"/>
  <c r="BM700" i="20" s="1"/>
  <c r="AL711" i="20" a="1"/>
  <c r="AL711" i="20" s="1"/>
  <c r="BN715" i="20" a="1"/>
  <c r="BN715" i="20" s="1"/>
  <c r="AX704" i="20" a="1"/>
  <c r="AX704" i="20" s="1"/>
  <c r="AS689" i="20" a="1"/>
  <c r="AS689" i="20" s="1"/>
  <c r="AH707" i="20" a="1"/>
  <c r="AH707" i="20" s="1"/>
  <c r="BL693" i="20" a="1"/>
  <c r="BL693" i="20" s="1"/>
  <c r="AT688" i="20" a="1"/>
  <c r="AT688" i="20" s="1"/>
  <c r="CL697" i="20" a="1"/>
  <c r="CL697" i="20" s="1"/>
  <c r="CN692" i="20" a="1"/>
  <c r="CN692" i="20" s="1"/>
  <c r="BK690" i="20" a="1"/>
  <c r="BK690" i="20" s="1"/>
  <c r="AQ708" i="20" a="1"/>
  <c r="AQ708" i="20" s="1"/>
  <c r="CF716" i="20" a="1"/>
  <c r="CF716" i="20" s="1"/>
  <c r="BX715" i="20" a="1"/>
  <c r="BX715" i="20" s="1"/>
  <c r="CC706" i="20" a="1"/>
  <c r="CC706" i="20" s="1"/>
  <c r="CA699" i="20" a="1"/>
  <c r="CA699" i="20" s="1"/>
  <c r="BS710" i="20" a="1"/>
  <c r="BS710" i="20" s="1"/>
  <c r="CG716" i="20" a="1"/>
  <c r="CG716" i="20" s="1"/>
  <c r="AJ713" i="20" a="1"/>
  <c r="AJ713" i="20" s="1"/>
  <c r="BH691" i="20" a="1"/>
  <c r="BH691" i="20" s="1"/>
  <c r="CG699" i="20" a="1"/>
  <c r="CG699" i="20" s="1"/>
  <c r="BI695" i="20" a="1"/>
  <c r="BI695" i="20" s="1"/>
  <c r="BU707" i="20" a="1"/>
  <c r="BU707" i="20" s="1"/>
  <c r="BA690" i="20" a="1"/>
  <c r="BA690" i="20" s="1"/>
  <c r="CM688" i="20" a="1"/>
  <c r="CM688" i="20" s="1"/>
  <c r="BJ691" i="20" a="1"/>
  <c r="BJ691" i="20" s="1"/>
  <c r="AR717" i="20" a="1"/>
  <c r="AR717" i="20" s="1"/>
  <c r="BF698" i="20" a="1"/>
  <c r="BF698" i="20" s="1"/>
  <c r="CB704" i="20" a="1"/>
  <c r="CB704" i="20" s="1"/>
  <c r="BB715" i="20" a="1"/>
  <c r="BB715" i="20" s="1"/>
  <c r="AX701" i="20" a="1"/>
  <c r="AX701" i="20" s="1"/>
  <c r="CO712" i="20" a="1"/>
  <c r="CO712" i="20" s="1"/>
  <c r="AQ714" i="20" a="1"/>
  <c r="AQ714" i="20" s="1"/>
  <c r="BV699" i="20" a="1"/>
  <c r="BV699" i="20" s="1"/>
  <c r="AM693" i="20" a="1"/>
  <c r="AM693" i="20" s="1"/>
  <c r="BD716" i="20" a="1"/>
  <c r="BD716" i="20" s="1"/>
  <c r="CE691" i="20" a="1"/>
  <c r="CE691" i="20" s="1"/>
  <c r="CI716" i="20" a="1"/>
  <c r="CI716" i="20" s="1"/>
  <c r="BX700" i="20" a="1"/>
  <c r="BX700" i="20" s="1"/>
  <c r="BF710" i="20" a="1"/>
  <c r="BF710" i="20" s="1"/>
  <c r="AR695" i="20" a="1"/>
  <c r="AR695" i="20" s="1"/>
  <c r="BN688" i="20" a="1"/>
  <c r="BN688" i="20" s="1"/>
  <c r="AS705" i="20" a="1"/>
  <c r="AS705" i="20" s="1"/>
  <c r="BC713" i="20" a="1"/>
  <c r="BC713" i="20" s="1"/>
  <c r="CF693" i="20" a="1"/>
  <c r="CF693" i="20" s="1"/>
  <c r="AH702" i="20" a="1"/>
  <c r="AH702" i="20" s="1"/>
  <c r="AJ690" i="20" a="1"/>
  <c r="AJ690" i="20" s="1"/>
  <c r="AN695" i="20" a="1"/>
  <c r="AN695" i="20" s="1"/>
  <c r="BS688" i="20" a="1"/>
  <c r="BS688" i="20" s="1"/>
  <c r="BZ706" i="20" a="1"/>
  <c r="BZ706" i="20" s="1"/>
  <c r="CJ691" i="20" a="1"/>
  <c r="CJ691" i="20" s="1"/>
  <c r="BO708" i="20" a="1"/>
  <c r="BO708" i="20" s="1"/>
  <c r="BO698" i="20" a="1"/>
  <c r="BO698" i="20" s="1"/>
  <c r="CA715" i="20" a="1"/>
  <c r="CA715" i="20" s="1"/>
  <c r="C685" i="20"/>
  <c r="CK697" i="20" a="1"/>
  <c r="CK697" i="20" s="1"/>
  <c r="BD705" i="20" a="1"/>
  <c r="BD705" i="20" s="1"/>
  <c r="BO710" i="20" a="1"/>
  <c r="BO710" i="20" s="1"/>
  <c r="BN693" i="20" a="1"/>
  <c r="BN693" i="20" s="1"/>
  <c r="BZ694" i="20" a="1"/>
  <c r="BZ694" i="20" s="1"/>
  <c r="CM691" i="20" a="1"/>
  <c r="CM691" i="20" s="1"/>
  <c r="BQ717" i="20" a="1"/>
  <c r="BQ717" i="20" s="1"/>
  <c r="AJ717" i="20" a="1"/>
  <c r="AJ717" i="20" s="1"/>
  <c r="BZ701" i="20" a="1"/>
  <c r="BZ701" i="20" s="1"/>
  <c r="BC690" i="20" a="1"/>
  <c r="BC690" i="20" s="1"/>
  <c r="BH700" i="20" a="1"/>
  <c r="BH700" i="20" s="1"/>
  <c r="CC691" i="20" a="1"/>
  <c r="CC691" i="20" s="1"/>
  <c r="AV696" i="20" a="1"/>
  <c r="AV696" i="20" s="1"/>
  <c r="CF704" i="20" a="1"/>
  <c r="CF704" i="20" s="1"/>
  <c r="AX703" i="20" a="1"/>
  <c r="AX703" i="20" s="1"/>
  <c r="BB687" i="20" a="1"/>
  <c r="BB687" i="20" s="1"/>
  <c r="CE696" i="20" a="1"/>
  <c r="CE696" i="20" s="1"/>
  <c r="CC708" i="20" a="1"/>
  <c r="CC708" i="20" s="1"/>
  <c r="CG707" i="20" a="1"/>
  <c r="CG707" i="20" s="1"/>
  <c r="AU686" i="20" a="1"/>
  <c r="AU686" i="20" s="1"/>
  <c r="AZ688" i="20" a="1"/>
  <c r="AZ688" i="20" s="1"/>
  <c r="CJ708" i="20" a="1"/>
  <c r="CJ708" i="20" s="1"/>
  <c r="CG688" i="20" a="1"/>
  <c r="CG688" i="20" s="1"/>
  <c r="BU712" i="20" a="1"/>
  <c r="BU712" i="20" s="1"/>
  <c r="CF686" i="20" a="1"/>
  <c r="CF686" i="20" s="1"/>
  <c r="AG704" i="20" a="1"/>
  <c r="AG704" i="20" s="1"/>
  <c r="AP710" i="20" a="1"/>
  <c r="AP710" i="20" s="1"/>
  <c r="AJ703" i="20" a="1"/>
  <c r="AJ703" i="20" s="1"/>
  <c r="BC700" i="20" a="1"/>
  <c r="BC700" i="20" s="1"/>
  <c r="CF710" i="20" a="1"/>
  <c r="CF710" i="20" s="1"/>
  <c r="AG700" i="20" a="1"/>
  <c r="AG700" i="20" s="1"/>
  <c r="BI709" i="20" a="1"/>
  <c r="BI709" i="20" s="1"/>
  <c r="BN709" i="20" a="1"/>
  <c r="BN709" i="20" s="1"/>
  <c r="AU709" i="20" a="1"/>
  <c r="AU709" i="20" s="1"/>
  <c r="CO697" i="20" a="1"/>
  <c r="CO697" i="20" s="1"/>
  <c r="CD693" i="20" a="1"/>
  <c r="CD693" i="20" s="1"/>
  <c r="AW702" i="20" a="1"/>
  <c r="AW702" i="20" s="1"/>
  <c r="BG706" i="20" a="1"/>
  <c r="BG706" i="20" s="1"/>
  <c r="AM687" i="20" a="1"/>
  <c r="AM687" i="20" s="1"/>
  <c r="CM705" i="20" a="1"/>
  <c r="CM705" i="20" s="1"/>
  <c r="CI713" i="20" a="1"/>
  <c r="CI713" i="20" s="1"/>
  <c r="BN699" i="20" a="1"/>
  <c r="BN699" i="20" s="1"/>
  <c r="BG692" i="20" a="1"/>
  <c r="BG692" i="20" s="1"/>
  <c r="AG709" i="20" a="1"/>
  <c r="AG709" i="20" s="1"/>
  <c r="AV686" i="20" a="1"/>
  <c r="AV686" i="20" s="1"/>
  <c r="BA698" i="20" a="1"/>
  <c r="BA698" i="20" s="1"/>
  <c r="AH710" i="20" a="1"/>
  <c r="AH710" i="20" s="1"/>
  <c r="AI709" i="20" a="1"/>
  <c r="AI709" i="20" s="1"/>
  <c r="AS714" i="20" a="1"/>
  <c r="AS714" i="20" s="1"/>
  <c r="AX714" i="20" a="1"/>
  <c r="AX714" i="20" s="1"/>
  <c r="BB707" i="20" a="1"/>
  <c r="BB707" i="20" s="1"/>
  <c r="BI712" i="20" a="1"/>
  <c r="BI712" i="20" s="1"/>
  <c r="CE697" i="20" a="1"/>
  <c r="CE697" i="20" s="1"/>
  <c r="AW714" i="20" a="1"/>
  <c r="AW714" i="20" s="1"/>
  <c r="AU704" i="20" a="1"/>
  <c r="AU704" i="20" s="1"/>
  <c r="AV699" i="20" a="1"/>
  <c r="AV699" i="20" s="1"/>
  <c r="CF697" i="20" a="1"/>
  <c r="CF697" i="20" s="1"/>
  <c r="AT687" i="20" a="1"/>
  <c r="AT687" i="20" s="1"/>
  <c r="AN693" i="20" a="1"/>
  <c r="AN693" i="20" s="1"/>
  <c r="CF713" i="20" a="1"/>
  <c r="CF713" i="20" s="1"/>
  <c r="AV693" i="20" a="1"/>
  <c r="AV693" i="20" s="1"/>
  <c r="BT705" i="20" a="1"/>
  <c r="BT705" i="20" s="1"/>
  <c r="AK694" i="20" a="1"/>
  <c r="AK694" i="20" s="1"/>
  <c r="BM687" i="20" a="1"/>
  <c r="BM687" i="20" s="1"/>
  <c r="CE699" i="20" a="1"/>
  <c r="CE699" i="20" s="1"/>
  <c r="BS686" i="20" a="1"/>
  <c r="BS686" i="20" s="1"/>
  <c r="BS708" i="20" a="1"/>
  <c r="BS708" i="20" s="1"/>
  <c r="BV704" i="20" a="1"/>
  <c r="BV704" i="20" s="1"/>
  <c r="AM715" i="20" a="1"/>
  <c r="AM715" i="20" s="1"/>
  <c r="BF716" i="20" a="1"/>
  <c r="BF716" i="20" s="1"/>
  <c r="CO715" i="20" a="1"/>
  <c r="CO715" i="20" s="1"/>
  <c r="BF694" i="20" a="1"/>
  <c r="BF694" i="20" s="1"/>
  <c r="BK702" i="20" a="1"/>
  <c r="BK702" i="20" s="1"/>
  <c r="CH700" i="20" a="1"/>
  <c r="CH700" i="20" s="1"/>
  <c r="BJ696" i="20" a="1"/>
  <c r="BJ696" i="20" s="1"/>
  <c r="CM687" i="20" a="1"/>
  <c r="CM687" i="20" s="1"/>
  <c r="BP708" i="20" a="1"/>
  <c r="BP708" i="20" s="1"/>
  <c r="BW711" i="20" a="1"/>
  <c r="BW711" i="20" s="1"/>
  <c r="CE717" i="20" a="1"/>
  <c r="CE717" i="20" s="1"/>
  <c r="BG694" i="20" a="1"/>
  <c r="BG694" i="20" s="1"/>
  <c r="AR691" i="20" a="1"/>
  <c r="AR691" i="20" s="1"/>
  <c r="CN717" i="20" a="1"/>
  <c r="CN717" i="20" s="1"/>
  <c r="AI698" i="20" a="1"/>
  <c r="AI698" i="20" s="1"/>
  <c r="AV705" i="20" a="1"/>
  <c r="AV705" i="20" s="1"/>
  <c r="AL691" i="20" a="1"/>
  <c r="AL691" i="20" s="1"/>
  <c r="BB692" i="20" a="1"/>
  <c r="BB692" i="20" s="1"/>
  <c r="AK709" i="20" a="1"/>
  <c r="AK709" i="20" s="1"/>
  <c r="BE693" i="20" a="1"/>
  <c r="BE693" i="20" s="1"/>
  <c r="AW695" i="20" a="1"/>
  <c r="AW695" i="20" s="1"/>
  <c r="BB702" i="20" a="1"/>
  <c r="BB702" i="20" s="1"/>
  <c r="BL704" i="20" a="1"/>
  <c r="BL704" i="20" s="1"/>
  <c r="BN692" i="20" a="1"/>
  <c r="BN692" i="20" s="1"/>
  <c r="AI710" i="20" a="1"/>
  <c r="AI710" i="20" s="1"/>
  <c r="AJ696" i="20" a="1"/>
  <c r="AJ696" i="20" s="1"/>
  <c r="AT707" i="20" a="1"/>
  <c r="AT707" i="20" s="1"/>
  <c r="CA702" i="20" a="1"/>
  <c r="CA702" i="20" s="1"/>
  <c r="CH712" i="20" a="1"/>
  <c r="CH712" i="20" s="1"/>
  <c r="BM690" i="20" a="1"/>
  <c r="BM690" i="20" s="1"/>
  <c r="CJ710" i="20" a="1"/>
  <c r="CJ710" i="20" s="1"/>
  <c r="BL687" i="20" a="1"/>
  <c r="BL687" i="20" s="1"/>
  <c r="AI700" i="20" a="1"/>
  <c r="AI700" i="20" s="1"/>
  <c r="BH696" i="20" a="1"/>
  <c r="BH696" i="20" s="1"/>
  <c r="BP705" i="20" a="1"/>
  <c r="BP705" i="20" s="1"/>
  <c r="BZ708" i="20" a="1"/>
  <c r="BZ708" i="20" s="1"/>
  <c r="CM704" i="20" a="1"/>
  <c r="CM704" i="20" s="1"/>
  <c r="AQ698" i="20" a="1"/>
  <c r="AQ698" i="20" s="1"/>
  <c r="BB708" i="20" a="1"/>
  <c r="BB708" i="20" s="1"/>
  <c r="BF687" i="20" a="1"/>
  <c r="BF687" i="20" s="1"/>
  <c r="AS702" i="20" a="1"/>
  <c r="AS702" i="20" s="1"/>
  <c r="CN688" i="20" a="1"/>
  <c r="CN688" i="20" s="1"/>
  <c r="AT712" i="20" a="1"/>
  <c r="AT712" i="20" s="1"/>
  <c r="BA714" i="20" a="1"/>
  <c r="BA714" i="20" s="1"/>
  <c r="BV717" i="20" a="1"/>
  <c r="BV717" i="20" s="1"/>
  <c r="BB717" i="20" a="1"/>
  <c r="BB717" i="20" s="1"/>
  <c r="CI702" i="20" a="1"/>
  <c r="CI702" i="20" s="1"/>
  <c r="AY686" i="20" a="1"/>
  <c r="AY686" i="20" s="1"/>
  <c r="AR690" i="20" a="1"/>
  <c r="AR690" i="20" s="1"/>
  <c r="CC697" i="20" a="1"/>
  <c r="CC697" i="20" s="1"/>
  <c r="AU708" i="20" a="1"/>
  <c r="AU708" i="20" s="1"/>
  <c r="AS686" i="20" a="1"/>
  <c r="AS686" i="20" s="1"/>
  <c r="BI687" i="20" a="1"/>
  <c r="BI687" i="20" s="1"/>
  <c r="CG698" i="20" a="1"/>
  <c r="CG698" i="20" s="1"/>
  <c r="CG691" i="20" a="1"/>
  <c r="CG691" i="20" s="1"/>
  <c r="AS694" i="20" a="1"/>
  <c r="AS694" i="20" s="1"/>
  <c r="BE713" i="20" a="1"/>
  <c r="BE713" i="20" s="1"/>
  <c r="CK708" i="20" a="1"/>
  <c r="CK708" i="20" s="1"/>
  <c r="AN716" i="20" a="1"/>
  <c r="AN716" i="20" s="1"/>
  <c r="CJ700" i="20" a="1"/>
  <c r="CJ700" i="20" s="1"/>
  <c r="CB712" i="20" a="1"/>
  <c r="CB712" i="20" s="1"/>
  <c r="AK696" i="20" a="1"/>
  <c r="AK696" i="20" s="1"/>
  <c r="BK709" i="20" a="1"/>
  <c r="BK709" i="20" s="1"/>
  <c r="BX686" i="20" a="1"/>
  <c r="BX686" i="20" s="1"/>
  <c r="CG690" i="20" a="1"/>
  <c r="CG690" i="20" s="1"/>
  <c r="BL696" i="20" a="1"/>
  <c r="BL696" i="20" s="1"/>
  <c r="CE708" i="20" a="1"/>
  <c r="CE708" i="20" s="1"/>
  <c r="AW690" i="20" a="1"/>
  <c r="AW690" i="20" s="1"/>
  <c r="AP707" i="20" a="1"/>
  <c r="AP707" i="20" s="1"/>
  <c r="AO686" i="20" a="1"/>
  <c r="AO686" i="20" s="1"/>
  <c r="AR700" i="20" a="1"/>
  <c r="AR700" i="20" s="1"/>
  <c r="CA698" i="20" a="1"/>
  <c r="CA698" i="20" s="1"/>
  <c r="BA691" i="20" a="1"/>
  <c r="BA691" i="20" s="1"/>
  <c r="BF691" i="20" a="1"/>
  <c r="BF691" i="20" s="1"/>
  <c r="CL707" i="20" a="1"/>
  <c r="CL707" i="20" s="1"/>
  <c r="BT697" i="20" a="1"/>
  <c r="BT697" i="20" s="1"/>
  <c r="BC709" i="20" a="1"/>
  <c r="BC709" i="20" s="1"/>
  <c r="BG716" i="20" a="1"/>
  <c r="BG716" i="20" s="1"/>
  <c r="AZ694" i="20" a="1"/>
  <c r="AZ694" i="20" s="1"/>
  <c r="CI711" i="20" a="1"/>
  <c r="CI711" i="20" s="1"/>
  <c r="AQ686" i="20" a="1"/>
  <c r="AQ686" i="20" s="1"/>
  <c r="AT686" i="20" a="1"/>
  <c r="AT686" i="20" s="1"/>
  <c r="AV691" i="20" a="1"/>
  <c r="AV691" i="20" s="1"/>
  <c r="AY688" i="20" a="1"/>
  <c r="AY688" i="20" s="1"/>
  <c r="CI691" i="20" a="1"/>
  <c r="CI691" i="20" s="1"/>
  <c r="CO689" i="20" a="1"/>
  <c r="CO689" i="20" s="1"/>
  <c r="AK692" i="20" a="1"/>
  <c r="AK692" i="20" s="1"/>
  <c r="CN707" i="20" a="1"/>
  <c r="CN707" i="20" s="1"/>
  <c r="BY693" i="20" a="1"/>
  <c r="BY693" i="20" s="1"/>
  <c r="BT708" i="20" a="1"/>
  <c r="BT708" i="20" s="1"/>
  <c r="BO695" i="20" a="1"/>
  <c r="BO695" i="20" s="1"/>
  <c r="CB708" i="20" a="1"/>
  <c r="CB708" i="20" s="1"/>
  <c r="CB698" i="20" a="1"/>
  <c r="CB698" i="20" s="1"/>
  <c r="CE707" i="20" a="1"/>
  <c r="CE707" i="20" s="1"/>
  <c r="BT716" i="20" a="1"/>
  <c r="BT716" i="20" s="1"/>
  <c r="AO691" i="20" a="1"/>
  <c r="AO691" i="20" s="1"/>
  <c r="CA708" i="20" a="1"/>
  <c r="CA708" i="20" s="1"/>
  <c r="AN688" i="20" a="1"/>
  <c r="AN688" i="20" s="1"/>
  <c r="BR696" i="20" a="1"/>
  <c r="BR696" i="20" s="1"/>
  <c r="AF697" i="20" a="1"/>
  <c r="AF697" i="20" s="1"/>
  <c r="AQ715" i="20" a="1"/>
  <c r="AQ715" i="20" s="1"/>
  <c r="BN700" i="20" a="1"/>
  <c r="BN700" i="20" s="1"/>
  <c r="BP717" i="20" a="1"/>
  <c r="BP717" i="20" s="1"/>
  <c r="CG712" i="20" a="1"/>
  <c r="CG712" i="20" s="1"/>
  <c r="AK698" i="20" a="1"/>
  <c r="AK698" i="20" s="1"/>
  <c r="BU708" i="20" a="1"/>
  <c r="BU708" i="20" s="1"/>
  <c r="BU690" i="20" a="1"/>
  <c r="BU690" i="20" s="1"/>
  <c r="AZ710" i="20" a="1"/>
  <c r="AZ710" i="20" s="1"/>
  <c r="BA689" i="20" a="1"/>
  <c r="BA689" i="20" s="1"/>
  <c r="CF688" i="20" a="1"/>
  <c r="CF688" i="20" s="1"/>
  <c r="BI701" i="20" a="1"/>
  <c r="BI701" i="20" s="1"/>
  <c r="BM692" i="20" a="1"/>
  <c r="BM692" i="20" s="1"/>
  <c r="AO701" i="20" a="1"/>
  <c r="AO701" i="20" s="1"/>
  <c r="AU699" i="20" a="1"/>
  <c r="AU699" i="20" s="1"/>
  <c r="AP716" i="20" a="1"/>
  <c r="AP716" i="20" s="1"/>
  <c r="BK711" i="20" a="1"/>
  <c r="BK711" i="20" s="1"/>
  <c r="AW700" i="20" a="1"/>
  <c r="AW700" i="20" s="1"/>
  <c r="AS703" i="20" a="1"/>
  <c r="AS703" i="20" s="1"/>
  <c r="AU702" i="20" a="1"/>
  <c r="AU702" i="20" s="1"/>
  <c r="BS697" i="20" a="1"/>
  <c r="BS697" i="20" s="1"/>
  <c r="AM714" i="20" a="1"/>
  <c r="AM714" i="20" s="1"/>
  <c r="BB706" i="20" a="1"/>
  <c r="BB706" i="20" s="1"/>
  <c r="BV701" i="20" a="1"/>
  <c r="BV701" i="20" s="1"/>
  <c r="AK689" i="20" a="1"/>
  <c r="AK689" i="20" s="1"/>
  <c r="AL699" i="20" a="1"/>
  <c r="AL699" i="20" s="1"/>
  <c r="AN708" i="20" a="1"/>
  <c r="AN708" i="20" s="1"/>
  <c r="AQ705" i="20" a="1"/>
  <c r="AQ705" i="20" s="1"/>
  <c r="CH711" i="20" a="1"/>
  <c r="CH711" i="20" s="1"/>
  <c r="BZ692" i="20" a="1"/>
  <c r="BZ692" i="20" s="1"/>
  <c r="AJ697" i="20" a="1"/>
  <c r="AJ697" i="20" s="1"/>
  <c r="AH693" i="20" a="1"/>
  <c r="AH693" i="20" s="1"/>
  <c r="AN694" i="20" a="1"/>
  <c r="AN694" i="20" s="1"/>
  <c r="CE689" i="20" a="1"/>
  <c r="CE689" i="20" s="1"/>
  <c r="BS695" i="20" a="1"/>
  <c r="BS695" i="20" s="1"/>
  <c r="BX690" i="20" a="1"/>
  <c r="BX690" i="20" s="1"/>
  <c r="BT704" i="20" a="1"/>
  <c r="BT704" i="20" s="1"/>
  <c r="AI701" i="20" a="1"/>
  <c r="AI701" i="20" s="1"/>
  <c r="CE714" i="20" a="1"/>
  <c r="CE714" i="20" s="1"/>
  <c r="BO712" i="20" a="1"/>
  <c r="BO712" i="20" s="1"/>
  <c r="BO691" i="20" a="1"/>
  <c r="BO691" i="20" s="1"/>
  <c r="AN690" i="20" a="1"/>
  <c r="AN690" i="20" s="1"/>
  <c r="BS696" i="20" a="1"/>
  <c r="BS696" i="20" s="1"/>
  <c r="BS692" i="20" a="1"/>
  <c r="BS692" i="20" s="1"/>
  <c r="BQ703" i="20" a="1"/>
  <c r="BQ703" i="20" s="1"/>
  <c r="CN709" i="20" a="1"/>
  <c r="CN709" i="20" s="1"/>
  <c r="AG695" i="20" a="1"/>
  <c r="AG695" i="20" s="1"/>
  <c r="CL703" i="20" a="1"/>
  <c r="CL703" i="20" s="1"/>
  <c r="AV717" i="20" a="1"/>
  <c r="AV717" i="20" s="1"/>
  <c r="AP704" i="20" a="1"/>
  <c r="AP704" i="20" s="1"/>
  <c r="CI700" i="20" a="1"/>
  <c r="CI700" i="20" s="1"/>
  <c r="CD712" i="20" a="1"/>
  <c r="CD712" i="20" s="1"/>
  <c r="BO686" i="20" a="1"/>
  <c r="BO686" i="20" s="1"/>
  <c r="BC697" i="20" a="1"/>
  <c r="BC697" i="20" s="1"/>
  <c r="AS692" i="20" a="1"/>
  <c r="AS692" i="20" s="1"/>
  <c r="CD704" i="20" a="1"/>
  <c r="CD704" i="20" s="1"/>
  <c r="BY702" i="20" a="1"/>
  <c r="BY702" i="20" s="1"/>
  <c r="BO705" i="20" a="1"/>
  <c r="BO705" i="20" s="1"/>
  <c r="AM699" i="20" a="1"/>
  <c r="AM699" i="20" s="1"/>
  <c r="AT700" i="20" a="1"/>
  <c r="AT700" i="20" s="1"/>
  <c r="BC687" i="20" a="1"/>
  <c r="BC687" i="20" s="1"/>
  <c r="CG704" i="20" a="1"/>
  <c r="CG704" i="20" s="1"/>
  <c r="AK691" i="20" a="1"/>
  <c r="AK691" i="20" s="1"/>
  <c r="BP694" i="20" a="1"/>
  <c r="BP694" i="20" s="1"/>
  <c r="AR694" i="20" a="1"/>
  <c r="AR694" i="20" s="1"/>
  <c r="AJ698" i="20" a="1"/>
  <c r="AJ698" i="20" s="1"/>
  <c r="CH716" i="20" a="1"/>
  <c r="CH716" i="20" s="1"/>
  <c r="AS715" i="20" a="1"/>
  <c r="AS715" i="20" s="1"/>
  <c r="BZ713" i="20" a="1"/>
  <c r="BZ713" i="20" s="1"/>
  <c r="CE701" i="20" a="1"/>
  <c r="CE701" i="20" s="1"/>
  <c r="AR709" i="20" a="1"/>
  <c r="AR709" i="20" s="1"/>
  <c r="BG689" i="20" a="1"/>
  <c r="BG689" i="20" s="1"/>
  <c r="BK694" i="20" a="1"/>
  <c r="BK694" i="20" s="1"/>
  <c r="AR689" i="20" a="1"/>
  <c r="AR689" i="20" s="1"/>
  <c r="BW688" i="20" a="1"/>
  <c r="BW688" i="20" s="1"/>
  <c r="AM717" i="20" a="1"/>
  <c r="AM717" i="20" s="1"/>
  <c r="BA693" i="20" a="1"/>
  <c r="BA693" i="20" s="1"/>
  <c r="BR693" i="20" a="1"/>
  <c r="BR693" i="20" s="1"/>
  <c r="CM710" i="20" a="1"/>
  <c r="CM710" i="20" s="1"/>
  <c r="BQ712" i="20" a="1"/>
  <c r="BQ712" i="20" s="1"/>
  <c r="BX713" i="20" a="1"/>
  <c r="BX713" i="20" s="1"/>
  <c r="BA697" i="20" a="1"/>
  <c r="BA697" i="20" s="1"/>
  <c r="AO689" i="20" a="1"/>
  <c r="AO689" i="20" s="1"/>
  <c r="BP695" i="20" a="1"/>
  <c r="BP695" i="20" s="1"/>
  <c r="AS700" i="20" a="1"/>
  <c r="AS700" i="20" s="1"/>
  <c r="AK705" i="20" a="1"/>
  <c r="AK705" i="20" s="1"/>
  <c r="AZ711" i="20" a="1"/>
  <c r="AZ711" i="20" s="1"/>
  <c r="AK707" i="20" a="1"/>
  <c r="AK707" i="20" s="1"/>
  <c r="BN705" i="20" a="1"/>
  <c r="BN705" i="20" s="1"/>
  <c r="AX694" i="20" a="1"/>
  <c r="AX694" i="20" s="1"/>
  <c r="AY715" i="20" a="1"/>
  <c r="AY715" i="20" s="1"/>
  <c r="BW694" i="20" a="1"/>
  <c r="BW694" i="20" s="1"/>
  <c r="BA713" i="20" a="1"/>
  <c r="BA713" i="20" s="1"/>
  <c r="BJ717" i="20" a="1"/>
  <c r="BJ717" i="20" s="1"/>
  <c r="CK691" i="20" a="1"/>
  <c r="CK691" i="20" s="1"/>
  <c r="AF686" i="20" a="1"/>
  <c r="AF686" i="20" s="1"/>
  <c r="AL712" i="20" a="1"/>
  <c r="AL712" i="20" s="1"/>
  <c r="AP714" i="20" a="1"/>
  <c r="AP714" i="20" s="1"/>
  <c r="CJ689" i="20" a="1"/>
  <c r="CJ689" i="20" s="1"/>
  <c r="BB700" i="20" a="1"/>
  <c r="BB700" i="20" s="1"/>
  <c r="AL702" i="20" a="1"/>
  <c r="AL702" i="20" s="1"/>
  <c r="BW706" i="20" a="1"/>
  <c r="BW706" i="20" s="1"/>
  <c r="CM701" i="20" a="1"/>
  <c r="CM701" i="20" s="1"/>
  <c r="AM711" i="20" a="1"/>
  <c r="AM711" i="20" s="1"/>
  <c r="AM691" i="20" a="1"/>
  <c r="AM691" i="20" s="1"/>
  <c r="CI705" i="20" a="1"/>
  <c r="CI705" i="20" s="1"/>
  <c r="BZ691" i="20" a="1"/>
  <c r="BZ691" i="20" s="1"/>
  <c r="CH702" i="20" a="1"/>
  <c r="CH702" i="20" s="1"/>
  <c r="BQ714" i="20" a="1"/>
  <c r="BQ714" i="20" s="1"/>
  <c r="BV702" i="20" a="1"/>
  <c r="BV702" i="20" s="1"/>
  <c r="BG700" i="20" a="1"/>
  <c r="BG700" i="20" s="1"/>
  <c r="CK694" i="20" a="1"/>
  <c r="CK694" i="20" s="1"/>
  <c r="BY697" i="20" a="1"/>
  <c r="BY697" i="20" s="1"/>
  <c r="BE703" i="20" a="1"/>
  <c r="BE703" i="20" s="1"/>
  <c r="AU714" i="20" a="1"/>
  <c r="AU714" i="20" s="1"/>
  <c r="BJ692" i="20" a="1"/>
  <c r="BJ692" i="20" s="1"/>
  <c r="AH708" i="20" a="1"/>
  <c r="AH708" i="20" s="1"/>
  <c r="BY686" i="20" a="1"/>
  <c r="BY686" i="20" s="1"/>
  <c r="BR694" i="20" a="1"/>
  <c r="BR694" i="20" s="1"/>
  <c r="AQ701" i="20" a="1"/>
  <c r="AQ701" i="20" s="1"/>
  <c r="CF706" i="20" a="1"/>
  <c r="CF706" i="20" s="1"/>
  <c r="BV706" i="20" a="1"/>
  <c r="BV706" i="20" s="1"/>
  <c r="AN717" i="20" a="1"/>
  <c r="AN717" i="20" s="1"/>
  <c r="AI689" i="20" a="1"/>
  <c r="AI689" i="20" s="1"/>
  <c r="BJ709" i="20" a="1"/>
  <c r="BJ709" i="20" s="1"/>
  <c r="CH688" i="20" a="1"/>
  <c r="CH688" i="20" s="1"/>
  <c r="CJ702" i="20" a="1"/>
  <c r="CJ702" i="20" s="1"/>
  <c r="BI711" i="20" a="1"/>
  <c r="BI711" i="20" s="1"/>
  <c r="BB694" i="20" a="1"/>
  <c r="BB694" i="20" s="1"/>
  <c r="BV715" i="20" a="1"/>
  <c r="BV715" i="20" s="1"/>
  <c r="CA717" i="20" a="1"/>
  <c r="CA717" i="20" s="1"/>
  <c r="AJ708" i="20" a="1"/>
  <c r="AJ708" i="20" s="1"/>
  <c r="AQ688" i="20" a="1"/>
  <c r="AQ688" i="20" s="1"/>
  <c r="BM705" i="20" a="1"/>
  <c r="BM705" i="20" s="1"/>
  <c r="CO700" i="20" a="1"/>
  <c r="CO700" i="20" s="1"/>
  <c r="AF700" i="20" a="1"/>
  <c r="AF700" i="20" s="1"/>
  <c r="AG687" i="20" a="1"/>
  <c r="AG687" i="20" s="1"/>
  <c r="CG714" i="20" a="1"/>
  <c r="CG714" i="20" s="1"/>
  <c r="BP700" i="20" a="1"/>
  <c r="BP700" i="20" s="1"/>
  <c r="CG686" i="20" a="1"/>
  <c r="CG686" i="20" s="1"/>
  <c r="AZ686" i="20" a="1"/>
  <c r="AZ686" i="20" s="1"/>
  <c r="BF707" i="20" a="1"/>
  <c r="BF707" i="20" s="1"/>
  <c r="BS690" i="20" a="1"/>
  <c r="BS690" i="20" s="1"/>
  <c r="AK702" i="20" a="1"/>
  <c r="AK702" i="20" s="1"/>
  <c r="BJ711" i="20" a="1"/>
  <c r="BJ711" i="20" s="1"/>
  <c r="AI702" i="20" a="1"/>
  <c r="AI702" i="20" s="1"/>
  <c r="BD692" i="20" a="1"/>
  <c r="BD692" i="20" s="1"/>
  <c r="BM686" i="20" a="1"/>
  <c r="BM686" i="20" s="1"/>
  <c r="CA689" i="20" a="1"/>
  <c r="CA689" i="20" s="1"/>
  <c r="BY711" i="20" a="1"/>
  <c r="BY711" i="20" s="1"/>
  <c r="CL692" i="20" a="1"/>
  <c r="CL692" i="20" s="1"/>
  <c r="BR709" i="20" a="1"/>
  <c r="BR709" i="20" s="1"/>
  <c r="AQ694" i="20" a="1"/>
  <c r="AQ694" i="20" s="1"/>
  <c r="CD689" i="20" a="1"/>
  <c r="CD689" i="20" s="1"/>
  <c r="CH701" i="20" a="1"/>
  <c r="CH701" i="20" s="1"/>
  <c r="AT701" i="20" a="1"/>
  <c r="AT701" i="20" s="1"/>
  <c r="BP710" i="20" a="1"/>
  <c r="BP710" i="20" s="1"/>
  <c r="BG697" i="20" a="1"/>
  <c r="BG697" i="20" s="1"/>
  <c r="BO690" i="20" a="1"/>
  <c r="BO690" i="20" s="1"/>
  <c r="CO695" i="20" a="1"/>
  <c r="CO695" i="20" s="1"/>
  <c r="BA692" i="20" a="1"/>
  <c r="BA692" i="20" s="1"/>
  <c r="BP713" i="20" a="1"/>
  <c r="BP713" i="20" s="1"/>
  <c r="CD696" i="20" a="1"/>
  <c r="CD696" i="20" s="1"/>
  <c r="CC711" i="20" a="1"/>
  <c r="CC711" i="20" s="1"/>
  <c r="BC716" i="20" a="1"/>
  <c r="BC716" i="20" s="1"/>
  <c r="BZ688" i="20" a="1"/>
  <c r="BZ688" i="20" s="1"/>
  <c r="CD710" i="20" a="1"/>
  <c r="CD710" i="20" s="1"/>
  <c r="BG710" i="20" a="1"/>
  <c r="BG710" i="20" s="1"/>
  <c r="AR693" i="20" a="1"/>
  <c r="AR693" i="20" s="1"/>
  <c r="CJ711" i="20" a="1"/>
  <c r="CJ711" i="20" s="1"/>
  <c r="AR686" i="20" a="1"/>
  <c r="AR686" i="20" s="1"/>
  <c r="BD709" i="20" a="1"/>
  <c r="BD709" i="20" s="1"/>
  <c r="AK699" i="20" a="1"/>
  <c r="AK699" i="20" s="1"/>
  <c r="AJ707" i="20" a="1"/>
  <c r="AJ707" i="20" s="1"/>
  <c r="BH695" i="20" a="1"/>
  <c r="BH695" i="20" s="1"/>
  <c r="CM712" i="20" a="1"/>
  <c r="CM712" i="20" s="1"/>
  <c r="AH714" i="20" a="1"/>
  <c r="AH714" i="20" s="1"/>
  <c r="AL704" i="20" a="1"/>
  <c r="AL704" i="20" s="1"/>
  <c r="AR697" i="20" a="1"/>
  <c r="AR697" i="20" s="1"/>
  <c r="AK708" i="20" a="1"/>
  <c r="AK708" i="20" s="1"/>
  <c r="BU704" i="20" a="1"/>
  <c r="BU704" i="20" s="1"/>
  <c r="AP713" i="20" a="1"/>
  <c r="AP713" i="20" s="1"/>
  <c r="AP708" i="20" a="1"/>
  <c r="AP708" i="20" s="1"/>
  <c r="CB702" i="20" a="1"/>
  <c r="CB702" i="20" s="1"/>
  <c r="BY688" i="20" a="1"/>
  <c r="BY688" i="20" s="1"/>
  <c r="BG715" i="20" a="1"/>
  <c r="BG715" i="20" s="1"/>
  <c r="BB696" i="20" a="1"/>
  <c r="BB696" i="20" s="1"/>
  <c r="CC696" i="20" a="1"/>
  <c r="CC696" i="20" s="1"/>
  <c r="AJ709" i="20" a="1"/>
  <c r="AJ709" i="20" s="1"/>
  <c r="BT703" i="20" a="1"/>
  <c r="BT703" i="20" s="1"/>
  <c r="BN708" i="20" a="1"/>
  <c r="BN708" i="20" s="1"/>
  <c r="BL708" i="20" a="1"/>
  <c r="BL708" i="20" s="1"/>
  <c r="CM706" i="20" a="1"/>
  <c r="CM706" i="20" s="1"/>
  <c r="CH694" i="20" a="1"/>
  <c r="CH694" i="20" s="1"/>
  <c r="BN695" i="20" a="1"/>
  <c r="BN695" i="20" s="1"/>
  <c r="CJ712" i="20" a="1"/>
  <c r="CJ712" i="20" s="1"/>
  <c r="BL715" i="20" a="1"/>
  <c r="BL715" i="20" s="1"/>
  <c r="AT694" i="20" a="1"/>
  <c r="AT694" i="20" s="1"/>
  <c r="CM700" i="20" a="1"/>
  <c r="CM700" i="20" s="1"/>
  <c r="CK712" i="20" a="1"/>
  <c r="CK712" i="20" s="1"/>
  <c r="AG696" i="20" a="1"/>
  <c r="AG696" i="20" s="1"/>
  <c r="BT706" i="20" a="1"/>
  <c r="BT706" i="20" s="1"/>
  <c r="BO702" i="20" a="1"/>
  <c r="BO702" i="20" s="1"/>
  <c r="AT703" i="20" a="1"/>
  <c r="AT703" i="20" s="1"/>
  <c r="CG705" i="20" a="1"/>
  <c r="CG705" i="20" s="1"/>
  <c r="AJ702" i="20" a="1"/>
  <c r="AJ702" i="20" s="1"/>
  <c r="BJ698" i="20" a="1"/>
  <c r="BJ698" i="20" s="1"/>
  <c r="AN702" i="20" a="1"/>
  <c r="AN702" i="20" s="1"/>
  <c r="BY715" i="20" a="1"/>
  <c r="BY715" i="20" s="1"/>
  <c r="BD698" i="20" a="1"/>
  <c r="BD698" i="20" s="1"/>
  <c r="AH713" i="20" a="1"/>
  <c r="AH713" i="20" s="1"/>
  <c r="CE705" i="20" a="1"/>
  <c r="CE705" i="20" s="1"/>
  <c r="BJ707" i="20" a="1"/>
  <c r="BJ707" i="20" s="1"/>
  <c r="AY705" i="20" a="1"/>
  <c r="AY705" i="20" s="1"/>
  <c r="BW704" i="20" a="1"/>
  <c r="BW704" i="20" s="1"/>
  <c r="AG703" i="20" a="1"/>
  <c r="AG703" i="20" s="1"/>
  <c r="CK692" i="20" a="1"/>
  <c r="CK692" i="20" s="1"/>
  <c r="CD717" i="20" a="1"/>
  <c r="CD717" i="20" s="1"/>
  <c r="AW708" i="20" a="1"/>
  <c r="AW708" i="20" s="1"/>
  <c r="CN694" i="20" a="1"/>
  <c r="CN694" i="20" s="1"/>
  <c r="CJ698" i="20" a="1"/>
  <c r="CJ698" i="20" s="1"/>
  <c r="AL693" i="20" a="1"/>
  <c r="AL693" i="20" s="1"/>
  <c r="BK708" i="20" a="1"/>
  <c r="BK708" i="20" s="1"/>
  <c r="BP693" i="20" a="1"/>
  <c r="BP693" i="20" s="1"/>
  <c r="BB701" i="20" a="1"/>
  <c r="BB701" i="20" s="1"/>
  <c r="BF693" i="20" a="1"/>
  <c r="BF693" i="20" s="1"/>
  <c r="AS693" i="20" a="1"/>
  <c r="AS693" i="20" s="1"/>
  <c r="AT690" i="20" a="1"/>
  <c r="AT690" i="20" s="1"/>
  <c r="AG699" i="20" a="1"/>
  <c r="AG699" i="20" s="1"/>
  <c r="CF692" i="20" a="1"/>
  <c r="CF692" i="20" s="1"/>
  <c r="BZ715" i="20" a="1"/>
  <c r="BZ715" i="20" s="1"/>
  <c r="BV711" i="20" a="1"/>
  <c r="BV711" i="20" s="1"/>
  <c r="BL698" i="20" a="1"/>
  <c r="BL698" i="20" s="1"/>
  <c r="AJ705" i="20" a="1"/>
  <c r="AJ705" i="20" s="1"/>
  <c r="BF702" i="20" a="1"/>
  <c r="BF702" i="20" s="1"/>
  <c r="AU692" i="20" a="1"/>
  <c r="AU692" i="20" s="1"/>
  <c r="AN715" i="20" a="1"/>
  <c r="AN715" i="20" s="1"/>
  <c r="BA694" i="20" a="1"/>
  <c r="BA694" i="20" s="1"/>
  <c r="CB692" i="20" a="1"/>
  <c r="CB692" i="20" s="1"/>
  <c r="AU717" i="20" a="1"/>
  <c r="AU717" i="20" s="1"/>
  <c r="AZ717" i="20" a="1"/>
  <c r="AZ717" i="20" s="1"/>
  <c r="AS711" i="20" a="1"/>
  <c r="AS711" i="20" s="1"/>
  <c r="BE692" i="20" a="1"/>
  <c r="BE692" i="20" s="1"/>
  <c r="CM716" i="20" a="1"/>
  <c r="CM716" i="20" s="1"/>
  <c r="CL711" i="20" a="1"/>
  <c r="CL711" i="20" s="1"/>
  <c r="BG691" i="20" a="1"/>
  <c r="BG691" i="20" s="1"/>
  <c r="BK689" i="20" a="1"/>
  <c r="BK689" i="20" s="1"/>
  <c r="AV688" i="20" a="1"/>
  <c r="AV688" i="20" s="1"/>
  <c r="BZ700" i="20" a="1"/>
  <c r="BZ700" i="20" s="1"/>
  <c r="AR687" i="20" a="1"/>
  <c r="AR687" i="20" s="1"/>
  <c r="CL702" i="20" a="1"/>
  <c r="CL702" i="20" s="1"/>
  <c r="CM689" i="20" a="1"/>
  <c r="CM689" i="20" s="1"/>
  <c r="AT714" i="20" a="1"/>
  <c r="AT714" i="20" s="1"/>
  <c r="CF691" i="20" a="1"/>
  <c r="CF691" i="20" s="1"/>
  <c r="AP694" i="20" a="1"/>
  <c r="AP694" i="20" s="1"/>
  <c r="CO686" i="20" a="1"/>
  <c r="CO686" i="20" s="1"/>
  <c r="AX713" i="20" a="1"/>
  <c r="AX713" i="20" s="1"/>
  <c r="AW705" i="20" a="1"/>
  <c r="AW705" i="20" s="1"/>
  <c r="AX702" i="20" a="1"/>
  <c r="AX702" i="20" s="1"/>
  <c r="AS712" i="20" a="1"/>
  <c r="AS712" i="20" s="1"/>
  <c r="AV709" i="20" a="1"/>
  <c r="AV709" i="20" s="1"/>
  <c r="CE686" i="20" a="1"/>
  <c r="CE686" i="20" s="1"/>
  <c r="CB691" i="20" a="1"/>
  <c r="CB691" i="20" s="1"/>
  <c r="AQ717" i="20" a="1"/>
  <c r="AQ717" i="20" s="1"/>
  <c r="CB701" i="20" a="1"/>
  <c r="CB701" i="20" s="1"/>
  <c r="AN713" i="20" a="1"/>
  <c r="AN713" i="20" s="1"/>
  <c r="AQ707" i="20" a="1"/>
  <c r="AQ707" i="20" s="1"/>
  <c r="BU700" i="20" a="1"/>
  <c r="BU700" i="20" s="1"/>
  <c r="AR705" i="20" a="1"/>
  <c r="AR705" i="20" s="1"/>
  <c r="CN708" i="20" a="1"/>
  <c r="CN708" i="20" s="1"/>
  <c r="BM696" i="20" a="1"/>
  <c r="BM696" i="20" s="1"/>
  <c r="BU701" i="20" a="1"/>
  <c r="BU701" i="20" s="1"/>
  <c r="CB709" i="20" a="1"/>
  <c r="CB709" i="20" s="1"/>
  <c r="BX695" i="20" a="1"/>
  <c r="BX695" i="20" s="1"/>
  <c r="BG712" i="20" a="1"/>
  <c r="BG712" i="20" s="1"/>
  <c r="BH687" i="20" a="1"/>
  <c r="BH687" i="20" s="1"/>
  <c r="AK695" i="20" a="1"/>
  <c r="AK695" i="20" s="1"/>
  <c r="CG696" i="20" a="1"/>
  <c r="CG696" i="20" s="1"/>
  <c r="CC686" i="20" a="1"/>
  <c r="CC686" i="20" s="1"/>
  <c r="BC699" i="20" a="1"/>
  <c r="BC699" i="20" s="1"/>
  <c r="BU695" i="20" a="1"/>
  <c r="BU695" i="20" s="1"/>
  <c r="AL698" i="20" a="1"/>
  <c r="AL698" i="20" s="1"/>
  <c r="BL717" i="20" a="1"/>
  <c r="BL717" i="20" s="1"/>
  <c r="BZ702" i="20" a="1"/>
  <c r="BZ702" i="20" s="1"/>
  <c r="BI713" i="20" a="1"/>
  <c r="BI713" i="20" s="1"/>
  <c r="BM711" i="20" a="1"/>
  <c r="BM711" i="20" s="1"/>
  <c r="BV708" i="20" a="1"/>
  <c r="BV708" i="20" s="1"/>
  <c r="BF686" i="20" a="1"/>
  <c r="BF686" i="20" s="1"/>
  <c r="BQ701" i="20" a="1"/>
  <c r="BQ701" i="20" s="1"/>
  <c r="BS694" i="20" a="1"/>
  <c r="BS694" i="20" s="1"/>
  <c r="AU689" i="20" a="1"/>
  <c r="AU689" i="20" s="1"/>
  <c r="AQ697" i="20" a="1"/>
  <c r="AQ697" i="20" s="1"/>
  <c r="BY695" i="20" a="1"/>
  <c r="BY695" i="20" s="1"/>
  <c r="AZ715" i="20" a="1"/>
  <c r="AZ715" i="20" s="1"/>
  <c r="AF690" i="20" a="1"/>
  <c r="AF690" i="20" s="1"/>
  <c r="AW696" i="20" a="1"/>
  <c r="AW696" i="20" s="1"/>
  <c r="BI686" i="20" a="1"/>
  <c r="BI686" i="20" s="1"/>
  <c r="CL700" i="20" a="1"/>
  <c r="CL700" i="20" s="1"/>
  <c r="CE695" i="20" a="1"/>
  <c r="CE695" i="20" s="1"/>
  <c r="BT702" i="20" a="1"/>
  <c r="BT702" i="20" s="1"/>
  <c r="BC706" i="20" a="1"/>
  <c r="BC706" i="20" s="1"/>
  <c r="CK690" i="20" a="1"/>
  <c r="CK690" i="20" s="1"/>
  <c r="CN713" i="20" a="1"/>
  <c r="CN713" i="20" s="1"/>
  <c r="BI694" i="20" a="1"/>
  <c r="BI694" i="20" s="1"/>
  <c r="BZ695" i="20" a="1"/>
  <c r="BZ695" i="20" s="1"/>
  <c r="CI717" i="20" a="1"/>
  <c r="CI717" i="20" s="1"/>
  <c r="AU705" i="20" a="1"/>
  <c r="AU705" i="20" s="1"/>
  <c r="AP696" i="20" a="1"/>
  <c r="AP696" i="20" s="1"/>
  <c r="BF703" i="20" a="1"/>
  <c r="BF703" i="20" s="1"/>
  <c r="CH709" i="20" a="1"/>
  <c r="CH709" i="20" s="1"/>
  <c r="AJ714" i="20" a="1"/>
  <c r="AJ714" i="20" s="1"/>
  <c r="BA696" i="20" a="1"/>
  <c r="BA696" i="20" s="1"/>
  <c r="BW702" i="20" a="1"/>
  <c r="BW702" i="20" s="1"/>
  <c r="AW687" i="20" a="1"/>
  <c r="AW687" i="20" s="1"/>
  <c r="CD707" i="20" a="1"/>
  <c r="CD707" i="20" s="1"/>
  <c r="BT707" i="20" a="1"/>
  <c r="BT707" i="20" s="1"/>
  <c r="BZ698" i="20" a="1"/>
  <c r="BZ698" i="20" s="1"/>
  <c r="CL693" i="20" a="1"/>
  <c r="CL693" i="20" s="1"/>
  <c r="BC712" i="20" a="1"/>
  <c r="BC712" i="20" s="1"/>
  <c r="BX706" i="20" a="1"/>
  <c r="BX706" i="20" s="1"/>
  <c r="AF698" i="20" a="1"/>
  <c r="AF698" i="20" s="1"/>
  <c r="AK704" i="20" a="1"/>
  <c r="AK704" i="20" s="1"/>
  <c r="AR701" i="20" a="1"/>
  <c r="AR701" i="20" s="1"/>
  <c r="AU701" i="20" a="1"/>
  <c r="AU701" i="20" s="1"/>
  <c r="CL705" i="20" a="1"/>
  <c r="CL705" i="20" s="1"/>
  <c r="CK705" i="20" a="1"/>
  <c r="CK705" i="20" s="1"/>
  <c r="AQ710" i="20" a="1"/>
  <c r="AQ710" i="20" s="1"/>
  <c r="BP698" i="20" a="1"/>
  <c r="BP698" i="20" s="1"/>
  <c r="AY700" i="20" a="1"/>
  <c r="AY700" i="20" s="1"/>
  <c r="BO711" i="20" a="1"/>
  <c r="BO711" i="20" s="1"/>
  <c r="CI687" i="20" a="1"/>
  <c r="CI687" i="20" s="1"/>
  <c r="AL717" i="20" a="1"/>
  <c r="AL717" i="20" s="1"/>
  <c r="BZ686" i="20" a="1"/>
  <c r="BZ686" i="20" s="1"/>
  <c r="BC707" i="20" a="1"/>
  <c r="BC707" i="20" s="1"/>
  <c r="AK693" i="20" a="1"/>
  <c r="AK693" i="20" s="1"/>
  <c r="BE695" i="20" a="1"/>
  <c r="BE695" i="20" s="1"/>
  <c r="BZ687" i="20" a="1"/>
  <c r="BZ687" i="20" s="1"/>
  <c r="AY702" i="20" a="1"/>
  <c r="AY702" i="20" s="1"/>
  <c r="BD691" i="20" a="1"/>
  <c r="BD691" i="20" s="1"/>
  <c r="BP686" i="20" a="1"/>
  <c r="BP686" i="20" s="1"/>
  <c r="CD697" i="20" a="1"/>
  <c r="CD697" i="20" s="1"/>
  <c r="AM703" i="20" a="1"/>
  <c r="AM703" i="20" s="1"/>
  <c r="BT686" i="20" a="1"/>
  <c r="BT686" i="20" s="1"/>
  <c r="CD703" i="20" a="1"/>
  <c r="CD703" i="20" s="1"/>
  <c r="BU692" i="20" a="1"/>
  <c r="BU692" i="20" s="1"/>
  <c r="BR710" i="20" a="1"/>
  <c r="BR710" i="20" s="1"/>
  <c r="CK715" i="20" a="1"/>
  <c r="CK715" i="20" s="1"/>
  <c r="AI691" i="20" a="1"/>
  <c r="AI691" i="20" s="1"/>
  <c r="AM689" i="20" a="1"/>
  <c r="AM689" i="20" s="1"/>
  <c r="AP705" i="20" a="1"/>
  <c r="AP705" i="20" s="1"/>
  <c r="AZ716" i="20" a="1"/>
  <c r="AZ716" i="20" s="1"/>
  <c r="CH703" i="20" a="1"/>
  <c r="CH703" i="20" s="1"/>
  <c r="BV714" i="20" a="1"/>
  <c r="BV714" i="20" s="1"/>
  <c r="BA715" i="20" a="1"/>
  <c r="BA715" i="20" s="1"/>
  <c r="CJ703" i="20" a="1"/>
  <c r="CJ703" i="20" s="1"/>
  <c r="AW692" i="20" a="1"/>
  <c r="AW692" i="20" s="1"/>
  <c r="BE710" i="20" a="1"/>
  <c r="BE710" i="20" s="1"/>
  <c r="BK706" i="20" a="1"/>
  <c r="BK706" i="20" s="1"/>
  <c r="CJ699" i="20" a="1"/>
  <c r="CJ699" i="20" s="1"/>
  <c r="CO692" i="20" a="1"/>
  <c r="CO692" i="20" s="1"/>
  <c r="BO701" i="20" a="1"/>
  <c r="BO701" i="20" s="1"/>
  <c r="BE689" i="20" a="1"/>
  <c r="BE689" i="20" s="1"/>
  <c r="BT692" i="20" a="1"/>
  <c r="BT692" i="20" s="1"/>
  <c r="BN701" i="20" a="1"/>
  <c r="BN701" i="20" s="1"/>
  <c r="BV703" i="20" a="1"/>
  <c r="BV703" i="20" s="1"/>
  <c r="AG690" i="20" a="1"/>
  <c r="AG690" i="20" s="1"/>
  <c r="BJ694" i="20" a="1"/>
  <c r="BJ694" i="20" s="1"/>
  <c r="AT691" i="20" a="1"/>
  <c r="AT691" i="20" s="1"/>
  <c r="BL690" i="20" a="1"/>
  <c r="BL690" i="20" s="1"/>
  <c r="CI695" i="20" a="1"/>
  <c r="CI695" i="20" s="1"/>
  <c r="BC691" i="20" a="1"/>
  <c r="BC691" i="20" s="1"/>
  <c r="AZ692" i="20" a="1"/>
  <c r="AZ692" i="20" s="1"/>
  <c r="BQ697" i="20" a="1"/>
  <c r="BQ697" i="20" s="1"/>
  <c r="CI690" i="20" a="1"/>
  <c r="CI690" i="20" s="1"/>
  <c r="CO699" i="20" a="1"/>
  <c r="CO699" i="20" s="1"/>
  <c r="CF711" i="20" a="1"/>
  <c r="CF711" i="20" s="1"/>
  <c r="CK689" i="20" a="1"/>
  <c r="CK689" i="20" s="1"/>
  <c r="AK706" i="20" a="1"/>
  <c r="AK706" i="20" s="1"/>
  <c r="CC703" i="20" a="1"/>
  <c r="CC703" i="20" s="1"/>
  <c r="AM707" i="20" a="1"/>
  <c r="AM707" i="20" s="1"/>
  <c r="BG688" i="20" a="1"/>
  <c r="BG688" i="20" s="1"/>
  <c r="BN717" i="20" a="1"/>
  <c r="BN717" i="20" s="1"/>
  <c r="BD703" i="20" a="1"/>
  <c r="BD703" i="20" s="1"/>
  <c r="BH710" i="20" a="1"/>
  <c r="BH710" i="20" s="1"/>
  <c r="BP696" i="20" a="1"/>
  <c r="BP696" i="20" s="1"/>
  <c r="BQ708" i="20" a="1"/>
  <c r="BQ708" i="20" s="1"/>
  <c r="AY695" i="20" a="1"/>
  <c r="AY695" i="20" s="1"/>
  <c r="AG691" i="20" a="1"/>
  <c r="AG691" i="20" s="1"/>
  <c r="AH711" i="20" a="1"/>
  <c r="AH711" i="20" s="1"/>
  <c r="AY711" i="20" a="1"/>
  <c r="AY711" i="20" s="1"/>
  <c r="BP691" i="20" a="1"/>
  <c r="BP691" i="20" s="1"/>
  <c r="CC713" i="20" a="1"/>
  <c r="CC713" i="20" s="1"/>
  <c r="AX710" i="20" a="1"/>
  <c r="AX710" i="20" s="1"/>
  <c r="AN707" i="20" a="1"/>
  <c r="AN707" i="20" s="1"/>
  <c r="CK696" i="20" a="1"/>
  <c r="CK696" i="20" s="1"/>
  <c r="CC690" i="20" a="1"/>
  <c r="CC690" i="20" s="1"/>
  <c r="BY687" i="20" a="1"/>
  <c r="BY687" i="20" s="1"/>
  <c r="BC694" i="20" a="1"/>
  <c r="BC694" i="20" s="1"/>
  <c r="CO714" i="20" a="1"/>
  <c r="CO714" i="20" s="1"/>
  <c r="BS716" i="20" a="1"/>
  <c r="BS716" i="20" s="1"/>
  <c r="BL710" i="20" a="1"/>
  <c r="BL710" i="20" s="1"/>
  <c r="BY696" i="20" a="1"/>
  <c r="BY696" i="20" s="1"/>
  <c r="BY705" i="20" a="1"/>
  <c r="BY705" i="20" s="1"/>
  <c r="AT706" i="20" a="1"/>
  <c r="AT706" i="20" s="1"/>
  <c r="AN710" i="20" a="1"/>
  <c r="AN710" i="20" s="1"/>
  <c r="BR700" i="20" a="1"/>
  <c r="BR700" i="20" s="1"/>
  <c r="CN687" i="20" a="1"/>
  <c r="CN687" i="20" s="1"/>
  <c r="AP693" i="20" a="1"/>
  <c r="AP693" i="20" s="1"/>
  <c r="BQ713" i="20" a="1"/>
  <c r="BQ713" i="20" s="1"/>
  <c r="CG713" i="20" a="1"/>
  <c r="CG713" i="20" s="1"/>
  <c r="BU711" i="20" a="1"/>
  <c r="BU711" i="20" s="1"/>
  <c r="BY712" i="20" a="1"/>
  <c r="BY712" i="20" s="1"/>
  <c r="BV709" i="20" a="1"/>
  <c r="BV709" i="20" s="1"/>
  <c r="AQ690" i="20" a="1"/>
  <c r="AQ690" i="20" s="1"/>
  <c r="CG710" i="20" a="1"/>
  <c r="CG710" i="20" s="1"/>
  <c r="BX699" i="20" a="1"/>
  <c r="BX699" i="20" s="1"/>
  <c r="BJ687" i="20" a="1"/>
  <c r="BJ687" i="20" s="1"/>
  <c r="AM692" i="20" a="1"/>
  <c r="AM692" i="20" s="1"/>
  <c r="CH689" i="20" a="1"/>
  <c r="CH689" i="20" s="1"/>
  <c r="AS688" i="20" a="1"/>
  <c r="AS688" i="20" s="1"/>
  <c r="AY687" i="20" a="1"/>
  <c r="AY687" i="20" s="1"/>
  <c r="CA692" i="20" a="1"/>
  <c r="CA692" i="20" s="1"/>
  <c r="BA711" i="20" a="1"/>
  <c r="BA711" i="20" s="1"/>
  <c r="AK703" i="20" a="1"/>
  <c r="AK703" i="20" s="1"/>
  <c r="CB710" i="20" a="1"/>
  <c r="CB710" i="20" s="1"/>
  <c r="BQ691" i="20" a="1"/>
  <c r="BQ691" i="20" s="1"/>
  <c r="AZ698" i="20" a="1"/>
  <c r="AZ698" i="20" s="1"/>
  <c r="AP711" i="20" a="1"/>
  <c r="AP711" i="20" s="1"/>
  <c r="BV713" i="20" a="1"/>
  <c r="BV713" i="20" s="1"/>
  <c r="AS695" i="20" a="1"/>
  <c r="AS695" i="20" s="1"/>
  <c r="AH698" i="20" a="1"/>
  <c r="AH698" i="20" s="1"/>
  <c r="CK701" i="20" a="1"/>
  <c r="CK701" i="20" s="1"/>
  <c r="BU697" i="20" a="1"/>
  <c r="BU697" i="20" s="1"/>
  <c r="BY694" i="20" a="1"/>
  <c r="BY694" i="20" s="1"/>
  <c r="BK714" i="20" a="1"/>
  <c r="BK714" i="20" s="1"/>
  <c r="BM709" i="20" a="1"/>
  <c r="BM709" i="20" s="1"/>
  <c r="BT698" i="20" a="1"/>
  <c r="BT698" i="20" s="1"/>
  <c r="BL713" i="20" a="1"/>
  <c r="BL713" i="20" s="1"/>
  <c r="BJ703" i="20" a="1"/>
  <c r="BJ703" i="20" s="1"/>
  <c r="CJ696" i="20" a="1"/>
  <c r="CJ696" i="20" s="1"/>
  <c r="AM706" i="20" a="1"/>
  <c r="AM706" i="20" s="1"/>
  <c r="CO687" i="20" a="1"/>
  <c r="CO687" i="20" s="1"/>
  <c r="BH698" i="20" a="1"/>
  <c r="BH698" i="20" s="1"/>
  <c r="BN696" i="20" a="1"/>
  <c r="BN696" i="20" s="1"/>
  <c r="AV715" i="20" a="1"/>
  <c r="AV715" i="20" s="1"/>
  <c r="AF699" i="20" a="1"/>
  <c r="AF699" i="20" s="1"/>
  <c r="BU716" i="20" a="1"/>
  <c r="BU716" i="20" s="1"/>
  <c r="BK698" i="20" a="1"/>
  <c r="BK698" i="20" s="1"/>
  <c r="CJ714" i="20" a="1"/>
  <c r="CJ714" i="20" s="1"/>
  <c r="AK688" i="20" a="1"/>
  <c r="AK688" i="20" s="1"/>
  <c r="AJ700" i="20" a="1"/>
  <c r="AJ700" i="20" s="1"/>
  <c r="AI714" i="20" a="1"/>
  <c r="AI714" i="20" s="1"/>
  <c r="AY717" i="20" a="1"/>
  <c r="AY717" i="20" s="1"/>
  <c r="BH704" i="20" a="1"/>
  <c r="BH704" i="20" s="1"/>
  <c r="AW715" i="20" a="1"/>
  <c r="AW715" i="20" s="1"/>
  <c r="CF689" i="20" a="1"/>
  <c r="CF689" i="20" s="1"/>
  <c r="BW705" i="20" a="1"/>
  <c r="BW705" i="20" s="1"/>
  <c r="AL697" i="20" a="1"/>
  <c r="AL697" i="20" s="1"/>
  <c r="BG687" i="20" a="1"/>
  <c r="BG687" i="20" s="1"/>
  <c r="AS704" i="20" a="1"/>
  <c r="AS704" i="20" s="1"/>
  <c r="AF705" i="20" a="1"/>
  <c r="AF705" i="20" s="1"/>
  <c r="CN705" i="20" a="1"/>
  <c r="CN705" i="20" s="1"/>
  <c r="BT711" i="20" a="1"/>
  <c r="BT711" i="20" s="1"/>
  <c r="BA702" i="20" a="1"/>
  <c r="BA702" i="20" s="1"/>
  <c r="AQ706" i="20" a="1"/>
  <c r="AQ706" i="20" s="1"/>
  <c r="AR703" i="20" a="1"/>
  <c r="AR703" i="20" s="1"/>
  <c r="AU691" i="20" a="1"/>
  <c r="AU691" i="20" s="1"/>
  <c r="CC700" i="20" a="1"/>
  <c r="CC700" i="20" s="1"/>
  <c r="BE715" i="20" a="1"/>
  <c r="BE715" i="20" s="1"/>
  <c r="AI712" i="20" a="1"/>
  <c r="AI712" i="20" s="1"/>
  <c r="BB710" i="20" a="1"/>
  <c r="BB710" i="20" s="1"/>
  <c r="AG693" i="20" a="1"/>
  <c r="AG693" i="20" s="1"/>
  <c r="BY713" i="20" a="1"/>
  <c r="BY713" i="20" s="1"/>
  <c r="CL688" i="20" a="1"/>
  <c r="CL688" i="20" s="1"/>
  <c r="CC715" i="20" a="1"/>
  <c r="CC715" i="20" s="1"/>
  <c r="BS691" i="20" a="1"/>
  <c r="BS691" i="20" s="1"/>
  <c r="AS713" i="20" a="1"/>
  <c r="AS713" i="20" s="1"/>
  <c r="CJ697" i="20" a="1"/>
  <c r="CJ697" i="20" s="1"/>
  <c r="BZ712" i="20" a="1"/>
  <c r="BZ712" i="20" s="1"/>
  <c r="AP706" i="20" a="1"/>
  <c r="AP706" i="20" s="1"/>
  <c r="BG704" i="20" a="1"/>
  <c r="BG704" i="20" s="1"/>
  <c r="AS706" i="20" a="1"/>
  <c r="AS706" i="20" s="1"/>
  <c r="CB707" i="20" a="1"/>
  <c r="CB707" i="20" s="1"/>
  <c r="CM713" i="20" a="1"/>
  <c r="CM713" i="20" s="1"/>
  <c r="BH708" i="20" a="1"/>
  <c r="BH708" i="20" s="1"/>
  <c r="BZ716" i="20" a="1"/>
  <c r="BZ716" i="20" s="1"/>
  <c r="CH695" i="20" a="1"/>
  <c r="CH695" i="20" s="1"/>
  <c r="AI711" i="20" a="1"/>
  <c r="AI711" i="20" s="1"/>
  <c r="BP706" i="20" a="1"/>
  <c r="BP706" i="20" s="1"/>
  <c r="CO717" i="20" a="1"/>
  <c r="CO717" i="20" s="1"/>
  <c r="AM686" i="20" a="1"/>
  <c r="AM686" i="20" s="1"/>
  <c r="CC704" i="20" a="1"/>
  <c r="CC704" i="20" s="1"/>
  <c r="AG707" i="20" a="1"/>
  <c r="AG707" i="20" s="1"/>
  <c r="AL700" i="20" a="1"/>
  <c r="AL700" i="20" s="1"/>
  <c r="AP690" i="20" a="1"/>
  <c r="AP690" i="20" s="1"/>
  <c r="CC710" i="20" a="1"/>
  <c r="CC710" i="20" s="1"/>
  <c r="CD714" i="20" a="1"/>
  <c r="CD714" i="20" s="1"/>
  <c r="BS699" i="20" a="1"/>
  <c r="BS699" i="20" s="1"/>
  <c r="BS717" i="20" a="1"/>
  <c r="BS717" i="20" s="1"/>
  <c r="BQ689" i="20" a="1"/>
  <c r="BQ689" i="20" s="1"/>
  <c r="CA701" i="20" a="1"/>
  <c r="CA701" i="20" s="1"/>
  <c r="BB695" i="20" a="1"/>
  <c r="BB695" i="20" s="1"/>
  <c r="BQ699" i="20" a="1"/>
  <c r="BQ699" i="20" s="1"/>
  <c r="BQ687" i="20" a="1"/>
  <c r="BQ687" i="20" s="1"/>
  <c r="BU715" i="20" a="1"/>
  <c r="BU715" i="20" s="1"/>
  <c r="BQ698" i="20" a="1"/>
  <c r="BQ698" i="20" s="1"/>
  <c r="BN687" i="20" a="1"/>
  <c r="BN687" i="20" s="1"/>
  <c r="BM707" i="20" a="1"/>
  <c r="BM707" i="20" s="1"/>
  <c r="BF689" i="20" a="1"/>
  <c r="BF689" i="20" s="1"/>
  <c r="AM716" i="20" a="1"/>
  <c r="AM716" i="20" s="1"/>
  <c r="AU696" i="20" a="1"/>
  <c r="AU696" i="20" s="1"/>
  <c r="AK686" i="20" a="1"/>
  <c r="AK686" i="20" s="1"/>
  <c r="AQ703" i="20" a="1"/>
  <c r="AQ703" i="20" s="1"/>
  <c r="BN706" i="20" a="1"/>
  <c r="BN706" i="20" s="1"/>
  <c r="AF711" i="20" a="1"/>
  <c r="AF711" i="20" s="1"/>
  <c r="AP688" i="20" a="1"/>
  <c r="AP688" i="20" s="1"/>
  <c r="BO688" i="20" a="1"/>
  <c r="BO688" i="20" s="1"/>
  <c r="AU707" i="20" a="1"/>
  <c r="AU707" i="20" s="1"/>
  <c r="AT693" i="20" a="1"/>
  <c r="AT693" i="20" s="1"/>
  <c r="BD700" i="20" a="1"/>
  <c r="BD700" i="20" s="1"/>
  <c r="BL700" i="20" a="1"/>
  <c r="BL700" i="20" s="1"/>
  <c r="AN703" i="20" a="1"/>
  <c r="AN703" i="20" s="1"/>
  <c r="BV689" i="20" a="1"/>
  <c r="BV689" i="20" s="1"/>
  <c r="AT716" i="20" a="1"/>
  <c r="AT716" i="20" s="1"/>
  <c r="AV710" i="20" a="1"/>
  <c r="AV710" i="20" s="1"/>
  <c r="AI715" i="20" a="1"/>
  <c r="AI715" i="20" s="1"/>
  <c r="CD695" i="20" a="1"/>
  <c r="CD695" i="20" s="1"/>
  <c r="AS709" i="20" a="1"/>
  <c r="AS709" i="20" s="1"/>
  <c r="BG713" i="20" a="1"/>
  <c r="BG713" i="20" s="1"/>
  <c r="BL686" i="20" a="1"/>
  <c r="BL686" i="20" s="1"/>
  <c r="BG707" i="20" a="1"/>
  <c r="BG707" i="20" s="1"/>
  <c r="BZ704" i="20" a="1"/>
  <c r="BZ704" i="20" s="1"/>
  <c r="CE710" i="20" a="1"/>
  <c r="CE710" i="20" s="1"/>
  <c r="AZ687" i="20" a="1"/>
  <c r="AZ687" i="20" s="1"/>
  <c r="CJ709" i="20" a="1"/>
  <c r="CJ709" i="20" s="1"/>
  <c r="BO689" i="20" a="1"/>
  <c r="BO689" i="20" s="1"/>
  <c r="AW688" i="20" a="1"/>
  <c r="AW688" i="20" s="1"/>
  <c r="CM697" i="20" a="1"/>
  <c r="CM697" i="20" s="1"/>
  <c r="CN689" i="20" a="1"/>
  <c r="CN689" i="20" s="1"/>
  <c r="BR717" i="20" a="1"/>
  <c r="BR717" i="20" s="1"/>
  <c r="CE698" i="20" a="1"/>
  <c r="CE698" i="20" s="1"/>
  <c r="AT711" i="20" a="1"/>
  <c r="AT711" i="20" s="1"/>
  <c r="CO706" i="20" a="1"/>
  <c r="CO706" i="20" s="1"/>
  <c r="BR687" i="20" a="1"/>
  <c r="BR687" i="20" s="1"/>
  <c r="AP691" i="20" a="1"/>
  <c r="AP691" i="20" s="1"/>
  <c r="BI704" i="20" a="1"/>
  <c r="BI704" i="20" s="1"/>
  <c r="BK696" i="20" a="1"/>
  <c r="BK696" i="20" s="1"/>
  <c r="BH688" i="20" a="1"/>
  <c r="BH688" i="20" s="1"/>
  <c r="BD690" i="20" a="1"/>
  <c r="BD690" i="20" s="1"/>
  <c r="BS714" i="20" a="1"/>
  <c r="BS714" i="20" s="1"/>
  <c r="AV702" i="20" a="1"/>
  <c r="AV702" i="20" s="1"/>
  <c r="AV689" i="20" a="1"/>
  <c r="AV689" i="20" s="1"/>
  <c r="CE704" i="20" a="1"/>
  <c r="CE704" i="20" s="1"/>
  <c r="AQ695" i="20" a="1"/>
  <c r="AQ695" i="20" s="1"/>
  <c r="CC689" i="20" a="1"/>
  <c r="CC689" i="20" s="1"/>
  <c r="CD701" i="20" a="1"/>
  <c r="CD701" i="20" s="1"/>
  <c r="BI717" i="20" a="1"/>
  <c r="BI717" i="20" s="1"/>
  <c r="AI716" i="20" a="1"/>
  <c r="AI716" i="20" s="1"/>
  <c r="AX690" i="20" a="1"/>
  <c r="AX690" i="20" s="1"/>
  <c r="AK690" i="20" a="1"/>
  <c r="AK690" i="20" s="1"/>
  <c r="CF714" i="20" a="1"/>
  <c r="CF714" i="20" s="1"/>
  <c r="BO699" i="20" a="1"/>
  <c r="BO699" i="20" s="1"/>
  <c r="CI710" i="20" a="1"/>
  <c r="CI710" i="20" s="1"/>
  <c r="BS712" i="20" a="1"/>
  <c r="BS712" i="20" s="1"/>
  <c r="AI686" i="20" a="1"/>
  <c r="AI686" i="20" s="1"/>
  <c r="BC695" i="20" a="1"/>
  <c r="BC695" i="20" s="1"/>
  <c r="BQ695" i="20" a="1"/>
  <c r="BQ695" i="20" s="1"/>
  <c r="CD698" i="20" a="1"/>
  <c r="CD698" i="20" s="1"/>
  <c r="BO713" i="20" a="1"/>
  <c r="BO713" i="20" s="1"/>
  <c r="CM709" i="20" a="1"/>
  <c r="CM709" i="20" s="1"/>
  <c r="CH686" i="20" a="1"/>
  <c r="CH686" i="20" s="1"/>
  <c r="BS711" i="20" a="1"/>
  <c r="BS711" i="20" s="1"/>
  <c r="BI708" i="20" a="1"/>
  <c r="BI708" i="20" s="1"/>
  <c r="BS707" i="20" a="1"/>
  <c r="BS707" i="20" s="1"/>
  <c r="BH690" i="20" a="1"/>
  <c r="BH690" i="20" s="1"/>
  <c r="BQ709" i="20" a="1"/>
  <c r="BQ709" i="20" s="1"/>
  <c r="AU711" i="20" a="1"/>
  <c r="AU711" i="20" s="1"/>
  <c r="CJ715" i="20" a="1"/>
  <c r="CJ715" i="20" s="1"/>
  <c r="BL691" i="20" a="1"/>
  <c r="BL691" i="20" s="1"/>
  <c r="AY707" i="20" a="1"/>
  <c r="AY707" i="20" s="1"/>
  <c r="BT715" i="20" a="1"/>
  <c r="BT715" i="20" s="1"/>
  <c r="CN712" i="20" a="1"/>
  <c r="CN712" i="20" s="1"/>
  <c r="BF712" i="20" a="1"/>
  <c r="BF712" i="20" s="1"/>
  <c r="BC717" i="20" a="1"/>
  <c r="BC717" i="20" s="1"/>
  <c r="AK714" i="20" a="1"/>
  <c r="AK714" i="20" s="1"/>
  <c r="BG703" i="20" a="1"/>
  <c r="BG703" i="20" s="1"/>
  <c r="CO702" i="20" a="1"/>
  <c r="CO702" i="20" s="1"/>
  <c r="BE708" i="20" a="1"/>
  <c r="BE708" i="20" s="1"/>
  <c r="BJ712" i="20" a="1"/>
  <c r="BJ712" i="20" s="1"/>
  <c r="BT695" i="20" a="1"/>
  <c r="BT695" i="20" s="1"/>
  <c r="CI692" i="20" a="1"/>
  <c r="CI692" i="20" s="1"/>
  <c r="AO715" i="20" a="1"/>
  <c r="AO715" i="20" s="1"/>
  <c r="BX707" i="20" a="1"/>
  <c r="BX707" i="20" s="1"/>
  <c r="BJ714" i="20" a="1"/>
  <c r="BJ714" i="20" s="1"/>
  <c r="BI707" i="20" a="1"/>
  <c r="BI707" i="20" s="1"/>
  <c r="CB689" i="20" a="1"/>
  <c r="CB689" i="20" s="1"/>
  <c r="CL715" i="20" a="1"/>
  <c r="CL715" i="20" s="1"/>
  <c r="AI696" i="20" a="1"/>
  <c r="AI696" i="20" s="1"/>
  <c r="BR703" i="20" a="1"/>
  <c r="BR703" i="20" s="1"/>
  <c r="AQ711" i="20" a="1"/>
  <c r="AQ711" i="20" s="1"/>
  <c r="CA705" i="20" a="1"/>
  <c r="CA705" i="20" s="1"/>
  <c r="AJ711" i="20" a="1"/>
  <c r="AJ711" i="20" s="1"/>
  <c r="AW694" i="20" a="1"/>
  <c r="AW694" i="20" s="1"/>
  <c r="BC693" i="20" a="1"/>
  <c r="BC693" i="20" s="1"/>
  <c r="BR699" i="20" a="1"/>
  <c r="BR699" i="20" s="1"/>
  <c r="BG711" i="20" a="1"/>
  <c r="BG711" i="20" s="1"/>
  <c r="CE700" i="20" a="1"/>
  <c r="CE700" i="20" s="1"/>
  <c r="BN698" i="20" a="1"/>
  <c r="BN698" i="20" s="1"/>
  <c r="CJ690" i="20" a="1"/>
  <c r="CJ690" i="20" s="1"/>
  <c r="CN691" i="20" a="1"/>
  <c r="CN691" i="20" s="1"/>
  <c r="AH704" i="20" a="1"/>
  <c r="AH704" i="20" s="1"/>
  <c r="BA712" i="20" a="1"/>
  <c r="BA712" i="20" s="1"/>
  <c r="BN694" i="20" a="1"/>
  <c r="BN694" i="20" s="1"/>
  <c r="AX708" i="20" a="1"/>
  <c r="AX708" i="20" s="1"/>
  <c r="BR716" i="20" a="1"/>
  <c r="BR716" i="20" s="1"/>
  <c r="BN704" i="20" a="1"/>
  <c r="BN704" i="20" s="1"/>
  <c r="CD706" i="20" a="1"/>
  <c r="CD706" i="20" s="1"/>
  <c r="CC698" i="20" a="1"/>
  <c r="CC698" i="20" s="1"/>
  <c r="BW696" i="20" a="1"/>
  <c r="BW696" i="20" s="1"/>
  <c r="AI687" i="20" a="1"/>
  <c r="AI687" i="20" s="1"/>
  <c r="AZ699" i="20" a="1"/>
  <c r="AZ699" i="20" s="1"/>
  <c r="AI707" i="20" a="1"/>
  <c r="AI707" i="20" s="1"/>
  <c r="AF687" i="20" a="1"/>
  <c r="AF687" i="20" s="1"/>
  <c r="BD701" i="20" a="1"/>
  <c r="BD701" i="20" s="1"/>
  <c r="AH694" i="20" a="1"/>
  <c r="AH694" i="20" s="1"/>
  <c r="CK711" i="20" a="1"/>
  <c r="CK711" i="20" s="1"/>
  <c r="BC703" i="20" a="1"/>
  <c r="BC703" i="20" s="1"/>
  <c r="BF713" i="20" a="1"/>
  <c r="BF713" i="20" s="1"/>
  <c r="BV694" i="20" a="1"/>
  <c r="BV694" i="20" s="1"/>
  <c r="CM702" i="20" a="1"/>
  <c r="CM702" i="20" s="1"/>
  <c r="BG708" i="20" a="1"/>
  <c r="BG708" i="20" s="1"/>
  <c r="AV711" i="20" a="1"/>
  <c r="AV711" i="20" s="1"/>
  <c r="AO702" i="20" a="1"/>
  <c r="AO702" i="20" s="1"/>
  <c r="BR689" i="20" a="1"/>
  <c r="BR689" i="20" s="1"/>
  <c r="AP717" i="20" a="1"/>
  <c r="AP717" i="20" s="1"/>
  <c r="AU700" i="20" a="1"/>
  <c r="AU700" i="20" s="1"/>
  <c r="BN689" i="20" a="1"/>
  <c r="BN689" i="20" s="1"/>
  <c r="BO693" i="20" a="1"/>
  <c r="BO693" i="20" s="1"/>
  <c r="BW708" i="20" a="1"/>
  <c r="BW708" i="20" s="1"/>
  <c r="BI697" i="20" a="1"/>
  <c r="BI697" i="20" s="1"/>
  <c r="AG689" i="20" a="1"/>
  <c r="AG689" i="20" s="1"/>
  <c r="BQ715" i="20" a="1"/>
  <c r="BQ715" i="20" s="1"/>
  <c r="BX717" i="20" a="1"/>
  <c r="BX717" i="20" s="1"/>
  <c r="BZ697" i="20" a="1"/>
  <c r="BZ697" i="20" s="1"/>
  <c r="BY710" i="20" a="1"/>
  <c r="BY710" i="20" s="1"/>
  <c r="BM691" i="20" a="1"/>
  <c r="BM691" i="20" s="1"/>
  <c r="AK715" i="20" a="1"/>
  <c r="AK715" i="20" s="1"/>
  <c r="BC715" i="20" a="1"/>
  <c r="BC715" i="20" s="1"/>
  <c r="CL708" i="20" a="1"/>
  <c r="CL708" i="20" s="1"/>
  <c r="BE700" i="20" a="1"/>
  <c r="BE700" i="20" s="1"/>
  <c r="AX705" i="20" a="1"/>
  <c r="AX705" i="20" s="1"/>
  <c r="CI697" i="20" a="1"/>
  <c r="CI697" i="20" s="1"/>
  <c r="BA709" i="20" a="1"/>
  <c r="BA709" i="20" s="1"/>
  <c r="BB704" i="20" a="1"/>
  <c r="BB704" i="20" s="1"/>
  <c r="BS704" i="20" a="1"/>
  <c r="BS704" i="20" s="1"/>
  <c r="BE694" i="20" a="1"/>
  <c r="BE694" i="20" s="1"/>
  <c r="AP702" i="20" a="1"/>
  <c r="AP702" i="20" s="1"/>
  <c r="AV697" i="20" a="1"/>
  <c r="AV697" i="20" s="1"/>
  <c r="AX693" i="20" a="1"/>
  <c r="AX693" i="20" s="1"/>
  <c r="CH693" i="20" a="1"/>
  <c r="CH693" i="20" s="1"/>
  <c r="BI689" i="20" a="1"/>
  <c r="BI689" i="20" s="1"/>
  <c r="BA701" i="20" a="1"/>
  <c r="BA701" i="20" s="1"/>
  <c r="AM710" i="20" a="1"/>
  <c r="AM710" i="20" s="1"/>
  <c r="AW707" i="20" a="1"/>
  <c r="AW707" i="20" s="1"/>
  <c r="AT710" i="20" a="1"/>
  <c r="AT710" i="20" s="1"/>
  <c r="CH697" i="20" a="1"/>
  <c r="CH697" i="20" s="1"/>
  <c r="AP698" i="20" a="1"/>
  <c r="AP698" i="20" s="1"/>
  <c r="BM698" i="20" a="1"/>
  <c r="BM698" i="20" s="1"/>
  <c r="BO709" i="20" a="1"/>
  <c r="BO709" i="20" s="1"/>
  <c r="BD702" i="20" a="1"/>
  <c r="BD702" i="20" s="1"/>
  <c r="BS713" i="20" a="1"/>
  <c r="BS713" i="20" s="1"/>
  <c r="BX702" i="20" a="1"/>
  <c r="BX702" i="20" s="1"/>
  <c r="BR704" i="20" a="1"/>
  <c r="BR704" i="20" s="1"/>
  <c r="BR698" i="20" a="1"/>
  <c r="BR698" i="20" s="1"/>
  <c r="AH712" i="20" a="1"/>
  <c r="AH712" i="20" s="1"/>
  <c r="BD695" i="20" a="1"/>
  <c r="BD695" i="20" s="1"/>
  <c r="BA706" i="20" a="1"/>
  <c r="BA706" i="20" s="1"/>
  <c r="AP687" i="20" a="1"/>
  <c r="AP687" i="20" s="1"/>
  <c r="AW693" i="20" a="1"/>
  <c r="AW693" i="20" s="1"/>
  <c r="AG701" i="20" a="1"/>
  <c r="AG701" i="20" s="1"/>
  <c r="AL703" i="20" a="1"/>
  <c r="AL703" i="20" s="1"/>
  <c r="BP707" i="20" a="1"/>
  <c r="BP707" i="20" s="1"/>
  <c r="BU702" i="20" a="1"/>
  <c r="BU702" i="20" s="1"/>
  <c r="BV688" i="20" a="1"/>
  <c r="BV688" i="20" s="1"/>
  <c r="BU696" i="20" a="1"/>
  <c r="BU696" i="20" s="1"/>
  <c r="CG706" i="20" a="1"/>
  <c r="CG706" i="20" s="1"/>
  <c r="AM698" i="20" a="1"/>
  <c r="AM698" i="20" s="1"/>
  <c r="BO700" i="20" a="1"/>
  <c r="BO700" i="20" s="1"/>
  <c r="BA717" i="20" a="1"/>
  <c r="BA717" i="20" s="1"/>
  <c r="AO704" i="20" a="1"/>
  <c r="AO704" i="20" s="1"/>
  <c r="BN712" i="20" a="1"/>
  <c r="BN712" i="20" s="1"/>
  <c r="AW711" i="20" a="1"/>
  <c r="AW711" i="20" s="1"/>
  <c r="BP690" i="20" a="1"/>
  <c r="BP690" i="20" s="1"/>
  <c r="BU698" i="20" a="1"/>
  <c r="BU698" i="20" s="1"/>
  <c r="AX717" i="20" a="1"/>
  <c r="AX717" i="20" s="1"/>
  <c r="CM693" i="20" a="1"/>
  <c r="CM693" i="20" s="1"/>
  <c r="AG714" i="20" a="1"/>
  <c r="AG714" i="20" s="1"/>
  <c r="AU687" i="20" a="1"/>
  <c r="AU687" i="20" s="1"/>
  <c r="BA708" i="20" a="1"/>
  <c r="BA708" i="20" s="1"/>
  <c r="CK698" i="20" a="1"/>
  <c r="CK698" i="20" s="1"/>
  <c r="AO708" i="20" a="1"/>
  <c r="AO708" i="20" s="1"/>
  <c r="CO694" i="20" a="1"/>
  <c r="CO694" i="20" s="1"/>
  <c r="CJ717" i="20" a="1"/>
  <c r="CJ717" i="20" s="1"/>
  <c r="CL698" i="20" a="1"/>
  <c r="CL698" i="20" s="1"/>
  <c r="BX711" i="20" a="1"/>
  <c r="BX711" i="20" s="1"/>
  <c r="AH692" i="20" a="1"/>
  <c r="AH692" i="20" s="1"/>
  <c r="CE692" i="20" a="1"/>
  <c r="CE692" i="20" s="1"/>
  <c r="BV716" i="20" a="1"/>
  <c r="BV716" i="20" s="1"/>
  <c r="BW710" i="20" a="1"/>
  <c r="BW710" i="20" s="1"/>
  <c r="AP701" i="20" a="1"/>
  <c r="AP701" i="20" s="1"/>
  <c r="AY708" i="20" a="1"/>
  <c r="AY708" i="20" s="1"/>
  <c r="CB705" i="20" a="1"/>
  <c r="CB705" i="20" s="1"/>
  <c r="BB697" i="20" a="1"/>
  <c r="BB697" i="20" s="1"/>
  <c r="CF698" i="20" a="1"/>
  <c r="CF698" i="20" s="1"/>
  <c r="AI708" i="20" a="1"/>
  <c r="AI708" i="20" s="1"/>
  <c r="BC702" i="20" a="1"/>
  <c r="BC702" i="20" s="1"/>
  <c r="BK705" i="20" a="1"/>
  <c r="BK705" i="20" s="1"/>
  <c r="BV695" i="20" a="1"/>
  <c r="BV695" i="20" s="1"/>
  <c r="AZ703" i="20" a="1"/>
  <c r="AZ703" i="20" s="1"/>
  <c r="BE701" i="20" a="1"/>
  <c r="BE701" i="20" s="1"/>
  <c r="AN712" i="20" a="1"/>
  <c r="AN712" i="20" s="1"/>
  <c r="AI694" i="20" a="1"/>
  <c r="AI694" i="20" s="1"/>
  <c r="AO697" i="20" a="1"/>
  <c r="AO697" i="20" s="1"/>
  <c r="AV713" i="20" a="1"/>
  <c r="AV713" i="20" s="1"/>
  <c r="CK716" i="20" a="1"/>
  <c r="CK716" i="20" s="1"/>
  <c r="BD707" i="20" a="1"/>
  <c r="BD707" i="20" s="1"/>
  <c r="AR692" i="20" a="1"/>
  <c r="AR692" i="20" s="1"/>
  <c r="CE709" i="20" a="1"/>
  <c r="CE709" i="20" s="1"/>
  <c r="BX694" i="20" a="1"/>
  <c r="BX694" i="20" s="1"/>
  <c r="AG694" i="20" a="1"/>
  <c r="AG694" i="20" s="1"/>
  <c r="AT713" i="20" a="1"/>
  <c r="AT713" i="20" s="1"/>
  <c r="AV706" i="20" a="1"/>
  <c r="AV706" i="20" s="1"/>
  <c r="CI696" i="20" a="1"/>
  <c r="CI696" i="20" s="1"/>
  <c r="CL689" i="20" a="1"/>
  <c r="CL689" i="20" s="1"/>
  <c r="BW698" i="20" a="1"/>
  <c r="BW698" i="20" s="1"/>
  <c r="BR692" i="20" a="1"/>
  <c r="BR692" i="20" s="1"/>
  <c r="BJ686" i="20" a="1"/>
  <c r="BJ686" i="20" s="1"/>
  <c r="AS710" i="20" a="1"/>
  <c r="AS710" i="20" s="1"/>
  <c r="AU698" i="20" a="1"/>
  <c r="AU698" i="20" s="1"/>
  <c r="BR697" i="20" a="1"/>
  <c r="BR697" i="20" s="1"/>
  <c r="CH690" i="20" a="1"/>
  <c r="CH690" i="20" s="1"/>
  <c r="BL712" i="20" a="1"/>
  <c r="BL712" i="20" s="1"/>
  <c r="BC701" i="20" a="1"/>
  <c r="BC701" i="20" s="1"/>
  <c r="BT689" i="20" a="1"/>
  <c r="BT689" i="20" s="1"/>
  <c r="BW699" i="20" a="1"/>
  <c r="BW699" i="20" s="1"/>
  <c r="AX716" i="20" a="1"/>
  <c r="AX716" i="20" s="1"/>
  <c r="AL713" i="20" a="1"/>
  <c r="AL713" i="20" s="1"/>
  <c r="CM708" i="20" a="1"/>
  <c r="CM708" i="20" s="1"/>
  <c r="CO705" i="20" a="1"/>
  <c r="CO705" i="20" s="1"/>
  <c r="AL715" i="20" a="1"/>
  <c r="AL715" i="20" s="1"/>
  <c r="AP703" i="20" a="1"/>
  <c r="AP703" i="20" s="1"/>
  <c r="AT697" i="20" a="1"/>
  <c r="AT697" i="20" s="1"/>
  <c r="BJ716" i="20" a="1"/>
  <c r="BJ716" i="20" s="1"/>
  <c r="AW706" i="20" a="1"/>
  <c r="AW706" i="20" s="1"/>
  <c r="BI688" i="20" a="1"/>
  <c r="BI688" i="20" s="1"/>
  <c r="BL714" i="20" a="1"/>
  <c r="BL714" i="20" s="1"/>
  <c r="BR711" i="20" a="1"/>
  <c r="BR711" i="20" s="1"/>
  <c r="BP699" i="20" a="1"/>
  <c r="BP699" i="20" s="1"/>
  <c r="BE709" i="20" a="1"/>
  <c r="BE709" i="20" s="1"/>
  <c r="AN705" i="20" a="1"/>
  <c r="AN705" i="20" s="1"/>
  <c r="BJ689" i="20" a="1"/>
  <c r="BJ689" i="20" s="1"/>
  <c r="AF708" i="20" a="1"/>
  <c r="AF708" i="20" s="1"/>
  <c r="CM690" i="20" a="1"/>
  <c r="CM690" i="20" s="1"/>
  <c r="CB715" i="20" a="1"/>
  <c r="CB715" i="20" s="1"/>
  <c r="BK715" i="20" a="1"/>
  <c r="BK715" i="20" s="1"/>
  <c r="CH699" i="20" a="1"/>
  <c r="CH699" i="20" s="1"/>
  <c r="BX697" i="20" a="1"/>
  <c r="BX697" i="20" s="1"/>
  <c r="BI714" i="20" a="1"/>
  <c r="BI714" i="20" s="1"/>
  <c r="AJ706" i="20" a="1"/>
  <c r="AJ706" i="20" s="1"/>
  <c r="AW691" i="20" a="1"/>
  <c r="AW691" i="20" s="1"/>
  <c r="BV700" i="20" a="1"/>
  <c r="BV700" i="20" s="1"/>
  <c r="BC689" i="20" a="1"/>
  <c r="BC689" i="20" s="1"/>
  <c r="BP709" i="20" a="1"/>
  <c r="BP709" i="20" s="1"/>
  <c r="BK716" i="20" a="1"/>
  <c r="BK716" i="20" s="1"/>
  <c r="BP688" i="20" a="1"/>
  <c r="BP688" i="20" s="1"/>
  <c r="BL695" i="20" a="1"/>
  <c r="BL695" i="20" s="1"/>
  <c r="BH709" i="20" a="1"/>
  <c r="BH709" i="20" s="1"/>
  <c r="CN710" i="20" a="1"/>
  <c r="CN710" i="20" s="1"/>
  <c r="CM696" i="20" a="1"/>
  <c r="CM696" i="20" s="1"/>
  <c r="AX688" i="20" a="1"/>
  <c r="AX688" i="20" s="1"/>
  <c r="CL704" i="20" a="1"/>
  <c r="CL704" i="20" s="1"/>
  <c r="CL690" i="20" a="1"/>
  <c r="CL690" i="20" s="1"/>
  <c r="BW715" i="20" a="1"/>
  <c r="BW715" i="20" s="1"/>
  <c r="BY707" i="20" a="1"/>
  <c r="BY707" i="20" s="1"/>
  <c r="CE702" i="20" a="1"/>
  <c r="CE702" i="20" s="1"/>
  <c r="AH697" i="20" a="1"/>
  <c r="AH697" i="20" s="1"/>
  <c r="BI715" i="20" a="1"/>
  <c r="BI715" i="20" s="1"/>
  <c r="CE693" i="20" a="1"/>
  <c r="CE693" i="20" s="1"/>
  <c r="AX692" i="20" a="1"/>
  <c r="AX692" i="20" s="1"/>
  <c r="AJ704" i="20" a="1"/>
  <c r="AJ704" i="20" s="1"/>
  <c r="AL686" i="20" a="1"/>
  <c r="AL686" i="20" s="1"/>
  <c r="AS687" i="20" a="1"/>
  <c r="AS687" i="20" s="1"/>
  <c r="AW704" i="20" a="1"/>
  <c r="AW704" i="20" s="1"/>
  <c r="AZ702" i="20" a="1"/>
  <c r="AZ702" i="20" s="1"/>
  <c r="CK693" i="20" a="1"/>
  <c r="CK693" i="20" s="1"/>
  <c r="BJ688" i="20" a="1"/>
  <c r="BJ688" i="20" s="1"/>
  <c r="AK712" i="20" a="1"/>
  <c r="AK712" i="20" s="1"/>
  <c r="AH695" i="20" a="1"/>
  <c r="AH695" i="20" s="1"/>
  <c r="AU713" i="20" a="1"/>
  <c r="AU713" i="20" s="1"/>
  <c r="BQ688" i="20" a="1"/>
  <c r="BQ688" i="20" s="1"/>
  <c r="BZ690" i="20" a="1"/>
  <c r="BZ690" i="20" s="1"/>
  <c r="CN697" i="20" a="1"/>
  <c r="CN697" i="20" s="1"/>
  <c r="CO716" i="20" a="1"/>
  <c r="CO716" i="20" s="1"/>
  <c r="AP699" i="20" a="1"/>
  <c r="AP699" i="20" s="1"/>
  <c r="CG717" i="20" a="1"/>
  <c r="CG717" i="20" s="1"/>
  <c r="BW716" i="20" a="1"/>
  <c r="BW716" i="20" s="1"/>
  <c r="AY699" i="20" a="1"/>
  <c r="AY699" i="20" s="1"/>
  <c r="CD686" i="20" a="1"/>
  <c r="CD686" i="20" s="1"/>
  <c r="BB705" i="20" a="1"/>
  <c r="BB705" i="20" s="1"/>
  <c r="BI705" i="20" a="1"/>
  <c r="BI705" i="20" s="1"/>
  <c r="CD700" i="20" a="1"/>
  <c r="CD700" i="20" s="1"/>
  <c r="BU709" i="20" a="1"/>
  <c r="BU709" i="20" s="1"/>
  <c r="BF709" i="20" a="1"/>
  <c r="BF709" i="20" s="1"/>
  <c r="BD704" i="20" a="1"/>
  <c r="BD704" i="20" s="1"/>
  <c r="CI686" i="20" a="1"/>
  <c r="CI686" i="20" s="1"/>
  <c r="BY691" i="20" a="1"/>
  <c r="BY691" i="20" s="1"/>
  <c r="AT708" i="20" a="1"/>
  <c r="AT708" i="20" s="1"/>
  <c r="CD711" i="20" a="1"/>
  <c r="CD711" i="20" s="1"/>
  <c r="BV710" i="20" a="1"/>
  <c r="BV710" i="20" s="1"/>
  <c r="AF706" i="20" a="1"/>
  <c r="AF706" i="20" s="1"/>
  <c r="BW691" i="20" a="1"/>
  <c r="BW691" i="20" s="1"/>
  <c r="AY693" i="20" a="1"/>
  <c r="AY693" i="20" s="1"/>
  <c r="CL710" i="20" a="1"/>
  <c r="CL710" i="20" s="1"/>
  <c r="BP687" i="20" a="1"/>
  <c r="BP687" i="20" s="1"/>
  <c r="AZ693" i="20" a="1"/>
  <c r="AZ693" i="20" s="1"/>
  <c r="AJ686" i="20" a="1"/>
  <c r="AJ686" i="20" s="1"/>
  <c r="BB699" i="20" a="1"/>
  <c r="BB699" i="20" s="1"/>
  <c r="CN690" i="20" a="1"/>
  <c r="CN690" i="20" s="1"/>
  <c r="CD694" i="20" a="1"/>
  <c r="CD694" i="20" s="1"/>
  <c r="BD688" i="20" a="1"/>
  <c r="BD688" i="20" s="1"/>
  <c r="AM705" i="20" a="1"/>
  <c r="AM705" i="20" s="1"/>
  <c r="BS702" i="20" a="1"/>
  <c r="BS702" i="20" s="1"/>
  <c r="BN707" i="20" a="1"/>
  <c r="BN707" i="20" s="1"/>
  <c r="CA703" i="20" a="1"/>
  <c r="CA703" i="20" s="1"/>
  <c r="BO704" i="20" a="1"/>
  <c r="BO704" i="20" s="1"/>
  <c r="BE711" i="20" a="1"/>
  <c r="BE711" i="20" s="1"/>
  <c r="CD692" i="20" a="1"/>
  <c r="CD692" i="20" s="1"/>
  <c r="BL709" i="20" a="1"/>
  <c r="BL709" i="20" s="1"/>
  <c r="BY701" i="20" a="1"/>
  <c r="BY701" i="20" s="1"/>
  <c r="AH701" i="20" a="1"/>
  <c r="AH701" i="20" s="1"/>
  <c r="AF712" i="20" a="1"/>
  <c r="AF712" i="20" s="1"/>
  <c r="AX699" i="20" a="1"/>
  <c r="AX699" i="20" s="1"/>
  <c r="BE716" i="20" a="1"/>
  <c r="BE716" i="20" s="1"/>
  <c r="CG700" i="20" a="1"/>
  <c r="CG700" i="20" s="1"/>
  <c r="AO688" i="20" a="1"/>
  <c r="AO688" i="20" s="1"/>
  <c r="BK692" i="20" a="1"/>
  <c r="BK692" i="20" s="1"/>
  <c r="AN696" i="20" a="1"/>
  <c r="AN696" i="20" s="1"/>
  <c r="CK702" i="20" a="1"/>
  <c r="CK702" i="20" s="1"/>
  <c r="BN691" i="20" a="1"/>
  <c r="BN691" i="20" s="1"/>
  <c r="AQ702" i="20" a="1"/>
  <c r="AQ702" i="20" s="1"/>
  <c r="BI696" i="20" a="1"/>
  <c r="BI696" i="20" s="1"/>
  <c r="AI688" i="20" a="1"/>
  <c r="AI688" i="20" s="1"/>
  <c r="AZ697" i="20" a="1"/>
  <c r="AZ697" i="20" s="1"/>
  <c r="CK686" i="20" a="1"/>
  <c r="CK686" i="20" s="1"/>
  <c r="BD696" i="20" a="1"/>
  <c r="BD696" i="20" s="1"/>
  <c r="CJ701" i="20" a="1"/>
  <c r="CJ701" i="20" s="1"/>
  <c r="BD699" i="20" a="1"/>
  <c r="BD699" i="20" s="1"/>
  <c r="CK703" i="20" a="1"/>
  <c r="CK703" i="20" s="1"/>
  <c r="CN711" i="20" a="1"/>
  <c r="CN711" i="20" s="1"/>
  <c r="BG686" i="20" a="1"/>
  <c r="BG686" i="20" s="1"/>
  <c r="AY694" i="20" a="1"/>
  <c r="AY694" i="20" s="1"/>
  <c r="BW690" i="20" a="1"/>
  <c r="BW690" i="20" s="1"/>
  <c r="BI691" i="20" a="1"/>
  <c r="BI691" i="20" s="1"/>
  <c r="BM702" i="20" a="1"/>
  <c r="BM702" i="20" s="1"/>
  <c r="BO717" i="20" a="1"/>
  <c r="BO717" i="20" s="1"/>
  <c r="CN701" i="20" a="1"/>
  <c r="CN701" i="20" s="1"/>
  <c r="AX715" i="20" a="1"/>
  <c r="AX715" i="20" s="1"/>
  <c r="AX706" i="20" a="1"/>
  <c r="AX706" i="20" s="1"/>
  <c r="BH699" i="20" a="1"/>
  <c r="BH699" i="20" s="1"/>
  <c r="AW709" i="20" a="1"/>
  <c r="AW709" i="20" s="1"/>
  <c r="AV687" i="20" a="1"/>
  <c r="AV687" i="20" s="1"/>
  <c r="AP697" i="20" a="1"/>
  <c r="AP697" i="20" s="1"/>
  <c r="CJ693" i="20" a="1"/>
  <c r="CJ693" i="20" s="1"/>
  <c r="BG717" i="20" a="1"/>
  <c r="BG717" i="20" s="1"/>
  <c r="CG711" i="20" a="1"/>
  <c r="CG711" i="20" s="1"/>
  <c r="CM694" i="20" a="1"/>
  <c r="CM694" i="20" s="1"/>
  <c r="AQ713" i="20" a="1"/>
  <c r="AQ713" i="20" s="1"/>
  <c r="BX712" i="20" a="1"/>
  <c r="BX712" i="20" s="1"/>
  <c r="AS717" i="20" a="1"/>
  <c r="AS717" i="20" s="1"/>
  <c r="BW713" i="20" a="1"/>
  <c r="BW713" i="20" s="1"/>
  <c r="BT694" i="20" a="1"/>
  <c r="BT694" i="20" s="1"/>
  <c r="AL689" i="20" a="1"/>
  <c r="AL689" i="20" s="1"/>
  <c r="BK704" i="20" a="1"/>
  <c r="BK704" i="20" s="1"/>
  <c r="BQ704" i="20" a="1"/>
  <c r="BQ704" i="20" s="1"/>
  <c r="BM694" i="20" a="1"/>
  <c r="BM694" i="20" s="1"/>
  <c r="AU715" i="20" a="1"/>
  <c r="AU715" i="20" s="1"/>
  <c r="CK710" i="20" a="1"/>
  <c r="CK710" i="20" s="1"/>
  <c r="AS708" i="20" a="1"/>
  <c r="AS708" i="20" s="1"/>
  <c r="BM714" i="20" a="1"/>
  <c r="BM714" i="20" s="1"/>
  <c r="BE698" i="20" a="1"/>
  <c r="BE698" i="20" s="1"/>
  <c r="AK710" i="20" a="1"/>
  <c r="AK710" i="20" s="1"/>
  <c r="BZ709" i="20" a="1"/>
  <c r="BZ709" i="20" s="1"/>
  <c r="CM703" i="20" a="1"/>
  <c r="CM703" i="20" s="1"/>
  <c r="AR696" i="20" a="1"/>
  <c r="AR696" i="20" s="1"/>
  <c r="AM690" i="20" a="1"/>
  <c r="AM690" i="20" s="1"/>
  <c r="CF700" i="20" a="1"/>
  <c r="CF700" i="20" s="1"/>
  <c r="AL709" i="20" a="1"/>
  <c r="AL709" i="20" s="1"/>
  <c r="BT712" i="20" a="1"/>
  <c r="BT712" i="20" s="1"/>
  <c r="AO712" i="20" a="1"/>
  <c r="AO712" i="20" s="1"/>
  <c r="AW703" i="20" a="1"/>
  <c r="AW703" i="20" s="1"/>
  <c r="BO687" i="20" a="1"/>
  <c r="BO687" i="20" s="1"/>
  <c r="BX687" i="20" a="1"/>
  <c r="BX687" i="20" s="1"/>
  <c r="BW709" i="20" a="1"/>
  <c r="BW709" i="20" s="1"/>
  <c r="BW700" i="20" a="1"/>
  <c r="BW700" i="20" s="1"/>
  <c r="BD689" i="20" a="1"/>
  <c r="BD689" i="20" s="1"/>
  <c r="AQ700" i="20" a="1"/>
  <c r="AQ700" i="20" s="1"/>
  <c r="AR699" i="20" a="1"/>
  <c r="AR699" i="20" s="1"/>
  <c r="BM713" i="20" a="1"/>
  <c r="BM713" i="20" s="1"/>
  <c r="BN714" i="20" a="1"/>
  <c r="BN714" i="20" s="1"/>
  <c r="AH715" i="20" a="1"/>
  <c r="AH715" i="20" s="1"/>
  <c r="BQ705" i="20" a="1"/>
  <c r="BQ705" i="20" s="1"/>
  <c r="AO716" i="20" a="1"/>
  <c r="AO716" i="20" s="1"/>
  <c r="BB713" i="20" a="1"/>
  <c r="BB713" i="20" s="1"/>
  <c r="BX688" i="20" a="1"/>
  <c r="BX688" i="20" s="1"/>
  <c r="BE712" i="20" a="1"/>
  <c r="BE712" i="20" s="1"/>
  <c r="BS698" i="20" a="1"/>
  <c r="BS698" i="20" s="1"/>
  <c r="AK701" i="20" a="1"/>
  <c r="AK701" i="20" s="1"/>
  <c r="AN689" i="20" a="1"/>
  <c r="AN689" i="20" s="1"/>
  <c r="CD713" i="20" a="1"/>
  <c r="CD713" i="20" s="1"/>
  <c r="AY704" i="20" a="1"/>
  <c r="AY704" i="20" s="1"/>
  <c r="BA716" i="20" a="1"/>
  <c r="BA716" i="20" s="1"/>
  <c r="BC714" i="20" a="1"/>
  <c r="BC714" i="20" s="1"/>
  <c r="BX714" i="20" a="1"/>
  <c r="BX714" i="20" s="1"/>
  <c r="AI713" i="20" a="1"/>
  <c r="AI713" i="20" s="1"/>
  <c r="BX692" i="20" a="1"/>
  <c r="BX692" i="20" s="1"/>
  <c r="BR705" i="20" a="1"/>
  <c r="BR705" i="20" s="1"/>
  <c r="BU689" i="20" a="1"/>
  <c r="BU689" i="20" s="1"/>
  <c r="AU697" i="20" a="1"/>
  <c r="AU697" i="20" s="1"/>
  <c r="BN686" i="20" a="1"/>
  <c r="BN686" i="20" s="1"/>
  <c r="AJ695" i="20" a="1"/>
  <c r="AJ695" i="20" s="1"/>
  <c r="BL699" i="20" a="1"/>
  <c r="BL699" i="20" s="1"/>
  <c r="CH707" i="20" a="1"/>
  <c r="CH707" i="20" s="1"/>
  <c r="AK711" i="20" a="1"/>
  <c r="AK711" i="20" s="1"/>
  <c r="AU688" i="20" a="1"/>
  <c r="AU688" i="20" s="1"/>
  <c r="CC716" i="20" a="1"/>
  <c r="CC716" i="20" s="1"/>
  <c r="AV701" i="20" a="1"/>
  <c r="AV701" i="20" s="1"/>
  <c r="CF715" i="20" a="1"/>
  <c r="CF715" i="20" s="1"/>
  <c r="BO692" i="20" a="1"/>
  <c r="BO692" i="20" s="1"/>
  <c r="AT705" i="20" a="1"/>
  <c r="AT705" i="20" s="1"/>
  <c r="CA714" i="20" a="1"/>
  <c r="CA714" i="20" s="1"/>
  <c r="AJ715" i="20" a="1"/>
  <c r="AJ715" i="20" s="1"/>
  <c r="AQ696" i="20" a="1"/>
  <c r="AQ696" i="20" s="1"/>
  <c r="BT690" i="20" a="1"/>
  <c r="BT690" i="20" s="1"/>
  <c r="CB706" i="20" a="1"/>
  <c r="CB706" i="20" s="1"/>
  <c r="CL691" i="20" a="1"/>
  <c r="CL691" i="20" s="1"/>
  <c r="BQ710" i="20" a="1"/>
  <c r="BQ710" i="20" s="1"/>
  <c r="CG703" i="20" a="1"/>
  <c r="CG703" i="20" s="1"/>
  <c r="CJ688" i="20" a="1"/>
  <c r="CJ688" i="20" s="1"/>
  <c r="AH691" i="20" a="1"/>
  <c r="AH691" i="20" s="1"/>
  <c r="AW710" i="20" a="1"/>
  <c r="AW710" i="20" s="1"/>
  <c r="BV693" i="20" a="1"/>
  <c r="BV693" i="20" s="1"/>
  <c r="AV703" i="20" a="1"/>
  <c r="AV703" i="20" s="1"/>
  <c r="AZ690" i="20" a="1"/>
  <c r="AZ690" i="20" s="1"/>
  <c r="BH693" i="20" a="1"/>
  <c r="BH693" i="20" s="1"/>
  <c r="AZ707" i="20" a="1"/>
  <c r="AZ707" i="20" s="1"/>
  <c r="CA716" i="20" a="1"/>
  <c r="CA716" i="20" s="1"/>
  <c r="CC712" i="20" a="1"/>
  <c r="CC712" i="20" s="1"/>
  <c r="AZ709" i="20" a="1"/>
  <c r="AZ709" i="20" s="1"/>
  <c r="CF702" i="20" a="1"/>
  <c r="CF702" i="20" s="1"/>
  <c r="BX691" i="20" a="1"/>
  <c r="BX691" i="20" s="1"/>
  <c r="AU706" i="20" a="1"/>
  <c r="AU706" i="20" s="1"/>
  <c r="BM706" i="20" a="1"/>
  <c r="BM706" i="20" s="1"/>
  <c r="AF694" i="20" a="1"/>
  <c r="AF694" i="20" s="1"/>
  <c r="AY716" i="20" a="1"/>
  <c r="AY716" i="20" s="1"/>
  <c r="CJ695" i="20" a="1"/>
  <c r="CJ695" i="20" s="1"/>
  <c r="AX691" i="20" a="1"/>
  <c r="AX691" i="20" s="1"/>
  <c r="CK700" i="20" a="1"/>
  <c r="CK700" i="20" s="1"/>
  <c r="BP689" i="20" a="1"/>
  <c r="BP689" i="20" s="1"/>
  <c r="BD713" i="20" a="1"/>
  <c r="BD713" i="20" s="1"/>
  <c r="CC714" i="20" a="1"/>
  <c r="CC714" i="20" s="1"/>
  <c r="AR713" i="20" a="1"/>
  <c r="AR713" i="20" s="1"/>
  <c r="CG709" i="20" a="1"/>
  <c r="CG709" i="20" s="1"/>
  <c r="CM717" i="20" a="1"/>
  <c r="CM717" i="20" s="1"/>
  <c r="BK712" i="20" a="1"/>
  <c r="BK712" i="20" s="1"/>
  <c r="AY689" i="20" a="1"/>
  <c r="AY689" i="20" s="1"/>
  <c r="AG711" i="20" a="1"/>
  <c r="AG711" i="20" s="1"/>
  <c r="AQ699" i="20" a="1"/>
  <c r="AQ699" i="20" s="1"/>
  <c r="AJ693" i="20" a="1"/>
  <c r="AJ693" i="20" s="1"/>
  <c r="AR688" i="20" a="1"/>
  <c r="AR688" i="20" s="1"/>
  <c r="AH699" i="20" a="1"/>
  <c r="AH699" i="20" s="1"/>
  <c r="CE694" i="20" a="1"/>
  <c r="CE694" i="20" s="1"/>
  <c r="CG694" i="20" a="1"/>
  <c r="CG694" i="20" s="1"/>
  <c r="CI704" i="20" a="1"/>
  <c r="CI704" i="20" s="1"/>
  <c r="AR711" i="20" a="1"/>
  <c r="AR711" i="20" s="1"/>
  <c r="BF697" i="20" a="1"/>
  <c r="BF697" i="20" s="1"/>
  <c r="BF699" i="20" a="1"/>
  <c r="BF699" i="20" s="1"/>
  <c r="CJ694" i="20" a="1"/>
  <c r="CJ694" i="20" s="1"/>
  <c r="CD690" i="20" a="1"/>
  <c r="CD690" i="20" s="1"/>
  <c r="AU712" i="20" a="1"/>
  <c r="AU712" i="20" s="1"/>
  <c r="BL694" i="20" a="1"/>
  <c r="BL694" i="20" s="1"/>
  <c r="CN693" i="20" a="1"/>
  <c r="CN693" i="20" s="1"/>
  <c r="CJ692" i="20" a="1"/>
  <c r="CJ692" i="20" s="1"/>
  <c r="AU716" i="20" a="1"/>
  <c r="AU716" i="20" s="1"/>
  <c r="AO698" i="20" a="1"/>
  <c r="AO698" i="20" s="1"/>
  <c r="CK706" i="20" a="1"/>
  <c r="CK706" i="20" s="1"/>
  <c r="CN706" i="20" a="1"/>
  <c r="CN706" i="20" s="1"/>
  <c r="BM699" i="20" a="1"/>
  <c r="BM699" i="20" s="1"/>
  <c r="AN686" i="20" a="1"/>
  <c r="AN686" i="20" s="1"/>
  <c r="BV712" i="20" a="1"/>
  <c r="BV712" i="20" s="1"/>
  <c r="BN697" i="20" a="1"/>
  <c r="BN697" i="20" s="1"/>
  <c r="CO691" i="20" a="1"/>
  <c r="CO691" i="20" s="1"/>
  <c r="BG696" i="20" a="1"/>
  <c r="BG696" i="20" s="1"/>
  <c r="BC705" i="20" a="1"/>
  <c r="BC705" i="20" s="1"/>
  <c r="AO690" i="20" a="1"/>
  <c r="AO690" i="20" s="1"/>
  <c r="CF695" i="20" a="1"/>
  <c r="CF695" i="20" s="1"/>
  <c r="BE707" i="20" a="1"/>
  <c r="BE707" i="20" s="1"/>
  <c r="BC688" i="20" a="1"/>
  <c r="BC688" i="20" s="1"/>
  <c r="BF700" i="20" a="1"/>
  <c r="BF700" i="20" s="1"/>
  <c r="AN709" i="20" a="1"/>
  <c r="AN709" i="20" s="1"/>
  <c r="CG702" i="20" a="1"/>
  <c r="CG702" i="20" s="1"/>
  <c r="BX704" i="20" a="1"/>
  <c r="BX704" i="20" s="1"/>
  <c r="BB693" i="20" a="1"/>
  <c r="BB693" i="20" s="1"/>
  <c r="AI706" i="20" a="1"/>
  <c r="AI706" i="20" s="1"/>
  <c r="BE696" i="20" a="1"/>
  <c r="BE696" i="20" s="1"/>
  <c r="BA700" i="20" a="1"/>
  <c r="BA700" i="20" s="1"/>
  <c r="CC702" i="20" a="1"/>
  <c r="CC702" i="20" s="1"/>
  <c r="CC707" i="20" a="1"/>
  <c r="CC707" i="20" s="1"/>
  <c r="BF714" i="20" a="1"/>
  <c r="BF714" i="20" s="1"/>
  <c r="BT717" i="20" a="1"/>
  <c r="BT717" i="20" s="1"/>
  <c r="BR707" i="20" a="1"/>
  <c r="BR707" i="20" s="1"/>
  <c r="CO713" i="20" a="1"/>
  <c r="CO713" i="20" s="1"/>
  <c r="CA686" i="20" a="1"/>
  <c r="CA686" i="20" s="1"/>
  <c r="AP692" i="20" a="1"/>
  <c r="AP692" i="20" s="1"/>
  <c r="CF703" i="20" a="1"/>
  <c r="CF703" i="20" s="1"/>
  <c r="BJ705" i="20" a="1"/>
  <c r="BJ705" i="20" s="1"/>
  <c r="BR695" i="20" a="1"/>
  <c r="BR695" i="20" s="1"/>
  <c r="AF688" i="20" a="1"/>
  <c r="AF688" i="20" s="1"/>
  <c r="BK713" i="20" a="1"/>
  <c r="BK713" i="20" s="1"/>
  <c r="BK710" i="20" a="1"/>
  <c r="BK710" i="20" s="1"/>
  <c r="BR701" i="20" a="1"/>
  <c r="BR701" i="20" s="1"/>
  <c r="BH712" i="20" a="1"/>
  <c r="BH712" i="20" s="1"/>
  <c r="AM713" i="20" a="1"/>
  <c r="AM713" i="20" s="1"/>
  <c r="BL701" i="20" a="1"/>
  <c r="BL701" i="20" s="1"/>
  <c r="AQ712" i="20" a="1"/>
  <c r="AQ712" i="20" s="1"/>
  <c r="BV691" i="20" a="1"/>
  <c r="BV691" i="20" s="1"/>
  <c r="AQ689" i="20" a="1"/>
  <c r="AQ689" i="20" s="1"/>
  <c r="AQ693" i="20" a="1"/>
  <c r="AQ693" i="20" s="1"/>
  <c r="CB697" i="20" a="1"/>
  <c r="CB697" i="20" s="1"/>
  <c r="BO716" i="20" a="1"/>
  <c r="BO716" i="20" s="1"/>
  <c r="AO694" i="20" a="1"/>
  <c r="AO694" i="20" s="1"/>
  <c r="CI715" i="20" a="1"/>
  <c r="CI715" i="20" s="1"/>
  <c r="CD709" i="20" a="1"/>
  <c r="CD709" i="20" s="1"/>
  <c r="BO714" i="20" a="1"/>
  <c r="BO714" i="20" s="1"/>
  <c r="BS703" i="20" a="1"/>
  <c r="BS703" i="20" s="1"/>
  <c r="BR714" i="20" a="1"/>
  <c r="BR714" i="20" s="1"/>
  <c r="AO700" i="20" a="1"/>
  <c r="AO700" i="20" s="1"/>
  <c r="CH714" i="20" a="1"/>
  <c r="CH714" i="20" s="1"/>
  <c r="BZ703" i="20" a="1"/>
  <c r="BZ703" i="20" s="1"/>
  <c r="CC692" i="20" a="1"/>
  <c r="CC692" i="20" s="1"/>
  <c r="BK688" i="20" a="1"/>
  <c r="BK688" i="20" s="1"/>
  <c r="AX700" i="20" a="1"/>
  <c r="AX700" i="20" s="1"/>
  <c r="BT688" i="20" a="1"/>
  <c r="BT688" i="20" s="1"/>
  <c r="BY704" i="20" a="1"/>
  <c r="BY704" i="20" s="1"/>
  <c r="AG697" i="20" a="1"/>
  <c r="AG697" i="20" s="1"/>
  <c r="BF715" i="20" a="1"/>
  <c r="BF715" i="20" s="1"/>
  <c r="BH694" i="20" a="1"/>
  <c r="BH694" i="20" s="1"/>
  <c r="CO704" i="20" a="1"/>
  <c r="CO704" i="20" s="1"/>
  <c r="AQ709" i="20" a="1"/>
  <c r="AQ709" i="20" s="1"/>
  <c r="CO701" i="20" a="1"/>
  <c r="CO701" i="20" s="1"/>
  <c r="BV698" i="20" a="1"/>
  <c r="BV698" i="20" s="1"/>
  <c r="BA707" i="20" a="1"/>
  <c r="BA707" i="20" s="1"/>
  <c r="CI712" i="20" a="1"/>
  <c r="CI712" i="20" s="1"/>
  <c r="CB686" i="20" a="1"/>
  <c r="CB686" i="20" s="1"/>
  <c r="CH708" i="20" a="1"/>
  <c r="CH708" i="20" s="1"/>
  <c r="BM716" i="20" a="1"/>
  <c r="BM716" i="20" s="1"/>
  <c r="BD712" i="20" a="1"/>
  <c r="BD712" i="20" s="1"/>
  <c r="AR707" i="20" a="1"/>
  <c r="AR707" i="20" s="1"/>
  <c r="AR714" i="20" a="1"/>
  <c r="AR714" i="20" s="1"/>
  <c r="BI702" i="20" a="1"/>
  <c r="BI702" i="20" s="1"/>
  <c r="CB713" i="20" a="1"/>
  <c r="CB713" i="20" s="1"/>
  <c r="AJ694" i="20" a="1"/>
  <c r="AJ694" i="20" s="1"/>
  <c r="CC705" i="20" a="1"/>
  <c r="CC705" i="20" s="1"/>
  <c r="AN697" i="20" a="1"/>
  <c r="AN697" i="20" s="1"/>
  <c r="AF704" i="20" a="1"/>
  <c r="AF704" i="20" s="1"/>
  <c r="CF690" i="20" a="1"/>
  <c r="CF690" i="20" s="1"/>
  <c r="CL696" i="20" a="1"/>
  <c r="CL696" i="20" s="1"/>
  <c r="BP715" i="20" a="1"/>
  <c r="BP715" i="20" s="1"/>
  <c r="AX707" i="20" a="1"/>
  <c r="AX707" i="20" s="1"/>
  <c r="CF687" i="20" a="1"/>
  <c r="CF687" i="20" s="1"/>
  <c r="CA712" i="20" a="1"/>
  <c r="CA712" i="20" s="1"/>
  <c r="CE713" i="20" a="1"/>
  <c r="CE713" i="20" s="1"/>
  <c r="BY716" i="20" a="1"/>
  <c r="BY716" i="20" s="1"/>
  <c r="AL701" i="20" a="1"/>
  <c r="AL701" i="20" s="1"/>
  <c r="AG708" i="20" a="1"/>
  <c r="AG708" i="20" s="1"/>
  <c r="CB695" i="20" a="1"/>
  <c r="CB695" i="20" s="1"/>
  <c r="AI695" i="20" a="1"/>
  <c r="AI695" i="20" s="1"/>
  <c r="AO706" i="20" a="1"/>
  <c r="AO706" i="20" s="1"/>
  <c r="AZ689" i="20" a="1"/>
  <c r="AZ689" i="20" s="1"/>
  <c r="AP709" i="20" a="1"/>
  <c r="AP709" i="20" s="1"/>
  <c r="BB686" i="20" a="1"/>
  <c r="BB686" i="20" s="1"/>
  <c r="CL712" i="20" a="1"/>
  <c r="CL712" i="20" s="1"/>
  <c r="AG686" i="20" a="1"/>
  <c r="AG686" i="20" s="1"/>
  <c r="BT701" i="20" a="1"/>
  <c r="BT701" i="20" s="1"/>
  <c r="AZ708" i="20" a="1"/>
  <c r="AZ708" i="20" s="1"/>
  <c r="BZ711" i="20" a="1"/>
  <c r="BZ711" i="20" s="1"/>
  <c r="BK700" i="20" a="1"/>
  <c r="BK700" i="20" s="1"/>
  <c r="CG692" i="20" a="1"/>
  <c r="CG692" i="20" s="1"/>
  <c r="BU710" i="20" a="1"/>
  <c r="BU710" i="20" s="1"/>
  <c r="CE715" i="20" a="1"/>
  <c r="CE715" i="20" s="1"/>
  <c r="AX687" i="20" a="1"/>
  <c r="AX687" i="20" s="1"/>
  <c r="AV694" i="20" a="1"/>
  <c r="AV694" i="20" s="1"/>
  <c r="AM704" i="20" a="1"/>
  <c r="AM704" i="20" s="1"/>
  <c r="BH711" i="20" a="1"/>
  <c r="BH711" i="20" s="1"/>
  <c r="AF707" i="20" a="1"/>
  <c r="AF707" i="20" s="1"/>
  <c r="BI693" i="20" a="1"/>
  <c r="BI693" i="20" s="1"/>
  <c r="CH698" i="20" a="1"/>
  <c r="CH698" i="20" s="1"/>
  <c r="AF701" i="20" a="1"/>
  <c r="AF701" i="20" s="1"/>
  <c r="BR715" i="20" a="1"/>
  <c r="BR715" i="20" s="1"/>
  <c r="BY709" i="20" a="1"/>
  <c r="BY709" i="20" s="1"/>
  <c r="BB689" i="20" a="1"/>
  <c r="BB689" i="20" s="1"/>
  <c r="AZ695" i="20" a="1"/>
  <c r="AZ695" i="20" s="1"/>
  <c r="BE690" i="20" a="1"/>
  <c r="BE690" i="20" s="1"/>
  <c r="BG714" i="20" a="1"/>
  <c r="BG714" i="20" s="1"/>
  <c r="BG693" i="20" a="1"/>
  <c r="BG693" i="20" s="1"/>
  <c r="AJ688" i="20" a="1"/>
  <c r="AJ688" i="20" s="1"/>
  <c r="AP686" i="20" a="1"/>
  <c r="AP686" i="20" s="1"/>
  <c r="CN696" i="20" a="1"/>
  <c r="CN696" i="20" s="1"/>
  <c r="BX701" i="20" a="1"/>
  <c r="BX701" i="20" s="1"/>
  <c r="BM701" i="20" a="1"/>
  <c r="BM701" i="20" s="1"/>
  <c r="AR715" i="20" a="1"/>
  <c r="AR715" i="20" s="1"/>
  <c r="AS696" i="20" a="1"/>
  <c r="AS696" i="20" s="1"/>
  <c r="CI699" i="20" a="1"/>
  <c r="CI699" i="20" s="1"/>
  <c r="BG701" i="20" a="1"/>
  <c r="BG701" i="20" s="1"/>
  <c r="BN713" i="20" a="1"/>
  <c r="BN713" i="20" s="1"/>
  <c r="CD687" i="20" a="1"/>
  <c r="CD687" i="20" s="1"/>
  <c r="AJ701" i="20" a="1"/>
  <c r="AJ701" i="20" s="1"/>
  <c r="BZ693" i="20" a="1"/>
  <c r="BZ693" i="20" s="1"/>
  <c r="AY710" i="20" a="1"/>
  <c r="AY710" i="20" s="1"/>
  <c r="BA686" i="20" a="1"/>
  <c r="BA686" i="20" s="1"/>
  <c r="CA694" i="20" a="1"/>
  <c r="CA694" i="20" s="1"/>
  <c r="BC708" i="20" a="1"/>
  <c r="BC708" i="20" s="1"/>
  <c r="BZ714" i="20" a="1"/>
  <c r="BZ714" i="20" s="1"/>
  <c r="CO696" i="20" a="1"/>
  <c r="CO696" i="20" s="1"/>
  <c r="CO688" i="20" a="1"/>
  <c r="CO688" i="20" s="1"/>
  <c r="BX705" i="20" a="1"/>
  <c r="BX705" i="20" s="1"/>
  <c r="AU693" i="20" a="1"/>
  <c r="AU693" i="20" s="1"/>
  <c r="AO693" i="20" a="1"/>
  <c r="AO693" i="20" s="1"/>
  <c r="CF705" i="20" a="1"/>
  <c r="CF705" i="20" s="1"/>
  <c r="AG702" i="20" a="1"/>
  <c r="AG702" i="20" s="1"/>
  <c r="BK717" i="20" a="1"/>
  <c r="BK717" i="20" s="1"/>
  <c r="BN710" i="20" a="1"/>
  <c r="BN710" i="20" s="1"/>
  <c r="BN703" i="20" a="1"/>
  <c r="BN703" i="20" s="1"/>
  <c r="CJ713" i="20" a="1"/>
  <c r="CJ713" i="20" s="1"/>
  <c r="CF712" i="20" a="1"/>
  <c r="CF712" i="20" s="1"/>
  <c r="BM712" i="20" a="1"/>
  <c r="BM712" i="20" s="1"/>
  <c r="AJ687" i="20" a="1"/>
  <c r="AJ687" i="20" s="1"/>
  <c r="BZ696" i="20" a="1"/>
  <c r="BZ696" i="20" s="1"/>
  <c r="AT689" i="20" a="1"/>
  <c r="AT689" i="20" s="1"/>
  <c r="AL688" i="20" a="1"/>
  <c r="AL688" i="20" s="1"/>
  <c r="CB687" i="20" a="1"/>
  <c r="CB687" i="20" s="1"/>
  <c r="BD686" i="20" a="1"/>
  <c r="BD686" i="20" s="1"/>
  <c r="CO693" i="20" a="1"/>
  <c r="CO693" i="20" s="1"/>
  <c r="BH717" i="20" a="1"/>
  <c r="BH717" i="20" s="1"/>
  <c r="CC688" i="20" a="1"/>
  <c r="CC688" i="20" s="1"/>
  <c r="BW697" i="20" a="1"/>
  <c r="BW697" i="20" s="1"/>
  <c r="CE688" i="20" a="1"/>
  <c r="CE688" i="20" s="1"/>
  <c r="BS701" i="20" a="1"/>
  <c r="BS701" i="20" s="1"/>
  <c r="BP711" i="20" a="1"/>
  <c r="BP711" i="20" s="1"/>
  <c r="BD717" i="20" a="1"/>
  <c r="BD717" i="20" s="1"/>
  <c r="CO703" i="20" a="1"/>
  <c r="CO703" i="20" s="1"/>
  <c r="BV697" i="20" a="1"/>
  <c r="BV697" i="20" s="1"/>
  <c r="BY692" i="20" a="1"/>
  <c r="BY692" i="20" s="1"/>
  <c r="AY709" i="20" a="1"/>
  <c r="AY709" i="20" s="1"/>
  <c r="CE712" i="20" a="1"/>
  <c r="CE712" i="20" s="1"/>
  <c r="BF711" i="20" a="1"/>
  <c r="BF711" i="20" s="1"/>
  <c r="CJ707" i="20" a="1"/>
  <c r="CJ707" i="20" s="1"/>
  <c r="CI703" i="20" a="1"/>
  <c r="CI703" i="20" s="1"/>
  <c r="BM715" i="20" a="1"/>
  <c r="BM715" i="20" s="1"/>
  <c r="AJ689" i="20" a="1"/>
  <c r="AJ689" i="20" s="1"/>
  <c r="AR710" i="20" a="1"/>
  <c r="AR710" i="20" s="1"/>
  <c r="BQ686" i="20" a="1"/>
  <c r="BQ686" i="20" s="1"/>
  <c r="BA687" i="20" a="1"/>
  <c r="BA687" i="20" s="1"/>
  <c r="AM708" i="20" a="1"/>
  <c r="AM708" i="20" s="1"/>
  <c r="AH686" i="20" a="1"/>
  <c r="AH686" i="20" s="1"/>
  <c r="AZ705" i="20" a="1"/>
  <c r="AZ705" i="20" s="1"/>
  <c r="AV708" i="20" a="1"/>
  <c r="AV708" i="20" s="1"/>
  <c r="AF713" i="20" a="1"/>
  <c r="AF713" i="20" s="1"/>
  <c r="BE686" i="20" a="1"/>
  <c r="BE686" i="20" s="1"/>
  <c r="BE704" i="20" a="1"/>
  <c r="BE704" i="20" s="1"/>
  <c r="BK707" i="20" a="1"/>
  <c r="BK707" i="20" s="1"/>
  <c r="CG715" i="20" a="1"/>
  <c r="CG715" i="20" s="1"/>
  <c r="AG705" i="20" a="1"/>
  <c r="AG705" i="20" s="1"/>
  <c r="BL697" i="20" a="1"/>
  <c r="BL697" i="20" s="1"/>
  <c r="CJ686" i="20" a="1"/>
  <c r="CJ686" i="20" s="1"/>
  <c r="BG695" i="20" a="1"/>
  <c r="BG695" i="20" s="1"/>
  <c r="AT717" i="20" a="1"/>
  <c r="AT717" i="20" s="1"/>
  <c r="CB690" i="20" a="1"/>
  <c r="CB690" i="20" s="1"/>
  <c r="BO694" i="20" a="1"/>
  <c r="BO694" i="20" s="1"/>
  <c r="CL716" i="20" a="1"/>
  <c r="CL716" i="20" s="1"/>
  <c r="CG689" i="20" a="1"/>
  <c r="CG689" i="20" s="1"/>
  <c r="CM686" i="20" a="1"/>
  <c r="CM686" i="20" s="1"/>
  <c r="AG713" i="20" a="1"/>
  <c r="AG713" i="20" s="1"/>
  <c r="BK701" i="20" a="1"/>
  <c r="BK701" i="20" s="1"/>
  <c r="BI699" i="20" a="1"/>
  <c r="BI699" i="20" s="1"/>
  <c r="AZ696" i="20" a="1"/>
  <c r="AZ696" i="20" s="1"/>
  <c r="CF701" i="20" a="1"/>
  <c r="CF701" i="20" s="1"/>
  <c r="CH692" i="20" a="1"/>
  <c r="CH692" i="20" s="1"/>
  <c r="BB716" i="20" a="1"/>
  <c r="BB716" i="20" s="1"/>
  <c r="BL692" i="20" a="1"/>
  <c r="BL692" i="20" s="1"/>
  <c r="AO699" i="20" a="1"/>
  <c r="AO699" i="20" s="1"/>
  <c r="CL687" i="20" a="1"/>
  <c r="CL687" i="20" s="1"/>
  <c r="CM692" i="20" a="1"/>
  <c r="CM692" i="20" s="1"/>
  <c r="AR702" i="20" a="1"/>
  <c r="AR702" i="20" s="1"/>
  <c r="BJ695" i="20" a="1"/>
  <c r="BJ695" i="20" s="1"/>
  <c r="CD688" i="20" a="1"/>
  <c r="CD688" i="20" s="1"/>
  <c r="AF692" i="20" a="1"/>
  <c r="AF692" i="20" s="1"/>
  <c r="CA688" i="20" a="1"/>
  <c r="CA688" i="20" s="1"/>
  <c r="BX716" i="20" a="1"/>
  <c r="BX716" i="20" s="1"/>
  <c r="BV690" i="20" a="1"/>
  <c r="BV690" i="20" s="1"/>
  <c r="BY699" i="20" a="1"/>
  <c r="BY699" i="20" s="1"/>
  <c r="BP712" i="20" a="1"/>
  <c r="BP712" i="20" s="1"/>
  <c r="AT696" i="20" a="1"/>
  <c r="AT696" i="20" s="1"/>
  <c r="CH713" i="20" a="1"/>
  <c r="CH713" i="20" s="1"/>
  <c r="BV687" i="20" a="1"/>
  <c r="BV687" i="20" s="1"/>
  <c r="BE687" i="20" a="1"/>
  <c r="BE687" i="20" s="1"/>
  <c r="BH689" i="20" a="1"/>
  <c r="BH689" i="20" s="1"/>
  <c r="BM717" i="20" a="1"/>
  <c r="BM717" i="20" s="1"/>
  <c r="AM712" i="20" a="1"/>
  <c r="AM712" i="20" s="1"/>
  <c r="CA690" i="20" a="1"/>
  <c r="CA690" i="20" s="1"/>
  <c r="CC687" i="20" a="1"/>
  <c r="CC687" i="20" s="1"/>
  <c r="BD715" i="20" a="1"/>
  <c r="BD715" i="20" s="1"/>
  <c r="BT713" i="20" a="1"/>
  <c r="BT713" i="20" s="1"/>
  <c r="BK703" i="20" a="1"/>
  <c r="BK703" i="20" s="1"/>
  <c r="BR688" i="20" a="1"/>
  <c r="BR688" i="20" s="1"/>
  <c r="CJ706" i="20" a="1"/>
  <c r="CJ706" i="20" s="1"/>
  <c r="CI693" i="20" a="1"/>
  <c r="CI693" i="20" s="1"/>
  <c r="AJ691" i="20" a="1"/>
  <c r="AJ691" i="20" s="1"/>
  <c r="BB691" i="20" a="1"/>
  <c r="BB691" i="20" s="1"/>
  <c r="AT695" i="20" a="1"/>
  <c r="AT695" i="20" s="1"/>
  <c r="CB693" i="20" a="1"/>
  <c r="CB693" i="20" s="1"/>
  <c r="AX711" i="20" a="1"/>
  <c r="AX711" i="20" s="1"/>
  <c r="BP704" i="20" a="1"/>
  <c r="BP704" i="20" s="1"/>
  <c r="BW693" i="20" a="1"/>
  <c r="BW693" i="20" s="1"/>
  <c r="BT693" i="20" a="1"/>
  <c r="BT693" i="20" s="1"/>
  <c r="BD697" i="20" a="1"/>
  <c r="BD697" i="20" s="1"/>
  <c r="BW712" i="20" a="1"/>
  <c r="BW712" i="20" s="1"/>
  <c r="BB688" i="20" a="1"/>
  <c r="BB688" i="20" s="1"/>
  <c r="BB690" i="20" a="1"/>
  <c r="BB690" i="20" s="1"/>
  <c r="BP714" i="20" a="1"/>
  <c r="BP714" i="20" s="1"/>
  <c r="BK697" i="20" a="1"/>
  <c r="BK697" i="20" s="1"/>
  <c r="AZ713" i="20" a="1"/>
  <c r="AZ713" i="20" s="1"/>
  <c r="AY713" i="20" a="1"/>
  <c r="AY713" i="20" s="1"/>
  <c r="AL695" i="20" a="1"/>
  <c r="AL695" i="20" s="1"/>
  <c r="BR708" i="20" a="1"/>
  <c r="BR708" i="20" s="1"/>
  <c r="BH705" i="20" a="1"/>
  <c r="BH705" i="20" s="1"/>
  <c r="AX689" i="20" a="1"/>
  <c r="AX689" i="20" s="1"/>
  <c r="BZ710" i="20" a="1"/>
  <c r="BZ710" i="20" s="1"/>
  <c r="BN702" i="20" a="1"/>
  <c r="BN702" i="20" s="1"/>
  <c r="CA709" i="20" a="1"/>
  <c r="CA709" i="20" s="1"/>
  <c r="AH690" i="20" a="1"/>
  <c r="AH690" i="20" s="1"/>
  <c r="AX686" i="20" a="1"/>
  <c r="AX686" i="20" s="1"/>
  <c r="AV714" i="20" a="1"/>
  <c r="AV714" i="20" s="1"/>
  <c r="AZ706" i="20" a="1"/>
  <c r="AZ706" i="20" s="1"/>
  <c r="BS693" i="20" a="1"/>
  <c r="BS693" i="20" s="1"/>
  <c r="AV712" i="20" a="1"/>
  <c r="AV712" i="20" s="1"/>
  <c r="BH701" i="20" a="1"/>
  <c r="BH701" i="20" s="1"/>
  <c r="BQ696" i="20" a="1"/>
  <c r="BQ696" i="20" s="1"/>
  <c r="BC710" i="20" a="1"/>
  <c r="BC710" i="20" s="1"/>
  <c r="AL706" i="20" a="1"/>
  <c r="AL706" i="20" s="1"/>
  <c r="CK687" i="20" a="1"/>
  <c r="CK687" i="20" s="1"/>
  <c r="AJ699" i="20" a="1"/>
  <c r="AJ699" i="20" s="1"/>
  <c r="BQ700" i="20" a="1"/>
  <c r="BQ700" i="20" s="1"/>
  <c r="CN716" i="20" a="1"/>
  <c r="CN716" i="20" s="1"/>
  <c r="AX698" i="20" a="1"/>
  <c r="AX698" i="20" s="1"/>
  <c r="BL711" i="20" a="1"/>
  <c r="BL711" i="20" s="1"/>
  <c r="AW717" i="20" a="1"/>
  <c r="AW717" i="20" s="1"/>
  <c r="BN716" i="20" a="1"/>
  <c r="BN716" i="20" s="1"/>
  <c r="AS707" i="20" a="1"/>
  <c r="AS707" i="20" s="1"/>
  <c r="AH688" i="20" a="1"/>
  <c r="AH688" i="20" s="1"/>
  <c r="BO715" i="20" a="1"/>
  <c r="BO715" i="20" s="1"/>
  <c r="BW717" i="20" a="1"/>
  <c r="BW717" i="20" s="1"/>
  <c r="CH696" i="20" a="1"/>
  <c r="CH696" i="20" s="1"/>
  <c r="BM693" i="20" a="1"/>
  <c r="BM693" i="20" s="1"/>
  <c r="AG706" i="20" a="1"/>
  <c r="AG706" i="20" s="1"/>
  <c r="AR706" i="20" a="1"/>
  <c r="AR706" i="20" s="1"/>
  <c r="AW698" i="20" a="1"/>
  <c r="AW698" i="20" s="1"/>
  <c r="AF710" i="20" a="1"/>
  <c r="AF710" i="20" s="1"/>
  <c r="AU690" i="20" a="1"/>
  <c r="AU690" i="20" s="1"/>
  <c r="BI700" i="20" a="1"/>
  <c r="BI700" i="20" s="1"/>
  <c r="BS705" i="20" a="1"/>
  <c r="BS705" i="20" s="1"/>
  <c r="CF699" i="20" a="1"/>
  <c r="CF699" i="20" s="1"/>
  <c r="BF717" i="20" a="1"/>
  <c r="BF717" i="20" s="1"/>
  <c r="AF696" i="20" a="1"/>
  <c r="AF696" i="20" s="1"/>
  <c r="BO707" i="20" a="1"/>
  <c r="BO707" i="20" s="1"/>
  <c r="BG698" i="20" a="1"/>
  <c r="BG698" i="20" s="1"/>
  <c r="BC686" i="20" a="1"/>
  <c r="BC686" i="20" s="1"/>
  <c r="BW687" i="20" a="1"/>
  <c r="BW687" i="20" s="1"/>
  <c r="AQ692" i="20" a="1"/>
  <c r="AQ692" i="20" s="1"/>
  <c r="BK693" i="20" a="1"/>
  <c r="BK693" i="20" s="1"/>
  <c r="BJ702" i="20" a="1"/>
  <c r="BJ702" i="20" s="1"/>
  <c r="BL689" i="20" a="1"/>
  <c r="BL689" i="20" s="1"/>
  <c r="CG687" i="20" a="1"/>
  <c r="CG687" i="20" s="1"/>
  <c r="CB696" i="20" a="1"/>
  <c r="CB696" i="20" s="1"/>
  <c r="CD699" i="20" a="1"/>
  <c r="CD699" i="20" s="1"/>
  <c r="CA700" i="20" a="1"/>
  <c r="CA700" i="20" s="1"/>
  <c r="CN700" i="20" a="1"/>
  <c r="CN700" i="20" s="1"/>
  <c r="AQ704" i="20" a="1"/>
  <c r="AQ704" i="20" s="1"/>
  <c r="AU710" i="20" a="1"/>
  <c r="AU710" i="20" s="1"/>
  <c r="CK713" i="20" a="1"/>
  <c r="CK713" i="20" s="1"/>
  <c r="BW707" i="20" a="1"/>
  <c r="BW707" i="20" s="1"/>
  <c r="BD714" i="20" a="1"/>
  <c r="BD714" i="20" s="1"/>
  <c r="CD702" i="20" a="1"/>
  <c r="CD702" i="20" s="1"/>
  <c r="AY691" i="20" a="1"/>
  <c r="AY691" i="20" s="1"/>
  <c r="AV716" i="20" a="1"/>
  <c r="AV716" i="20" s="1"/>
  <c r="BL688" i="20" a="1"/>
  <c r="BL688" i="20" s="1"/>
  <c r="BH713" i="20" a="1"/>
  <c r="BH713" i="20" s="1"/>
  <c r="CK714" i="20" a="1"/>
  <c r="CK714" i="20" s="1"/>
  <c r="AZ701" i="20" a="1"/>
  <c r="AZ701" i="20" s="1"/>
  <c r="AP689" i="20" a="1"/>
  <c r="AP689" i="20" s="1"/>
  <c r="CM698" i="20" a="1"/>
  <c r="CM698" i="20" s="1"/>
  <c r="CK707" i="20" a="1"/>
  <c r="CK707" i="20" s="1"/>
  <c r="BT696" i="20" a="1"/>
  <c r="BT696" i="20" s="1"/>
  <c r="BH686" i="20" a="1"/>
  <c r="BH686" i="20" s="1"/>
  <c r="AT702" i="20" a="1"/>
  <c r="AT702" i="20" s="1"/>
  <c r="AO703" i="20" a="1"/>
  <c r="AO703" i="20" s="1"/>
  <c r="AO713" i="20" a="1"/>
  <c r="AO713" i="20" s="1"/>
  <c r="AM701" i="20" a="1"/>
  <c r="AM701" i="20" s="1"/>
  <c r="CC694" i="20" a="1"/>
  <c r="CC694" i="20" s="1"/>
  <c r="BC704" i="20" a="1"/>
  <c r="BC704" i="20" s="1"/>
  <c r="BG699" i="20" a="1"/>
  <c r="BG699" i="20" s="1"/>
  <c r="AY690" i="20" a="1"/>
  <c r="AY690" i="20" s="1"/>
  <c r="CN695" i="20" a="1"/>
  <c r="CN695" i="20" s="1"/>
  <c r="AH696" i="20" a="1"/>
  <c r="AH696" i="20" s="1"/>
  <c r="AN699" i="20" a="1"/>
  <c r="AN699" i="20" s="1"/>
  <c r="CI694" i="20" a="1"/>
  <c r="CI694" i="20" s="1"/>
  <c r="CL709" i="20" a="1"/>
  <c r="CL709" i="20" s="1"/>
  <c r="BP692" i="20" a="1"/>
  <c r="BP692" i="20" s="1"/>
  <c r="AW686" i="20" a="1"/>
  <c r="AW686" i="20" s="1"/>
  <c r="CA710" i="20" a="1"/>
  <c r="CA710" i="20" s="1"/>
  <c r="BS709" i="20" a="1"/>
  <c r="BS709" i="20" s="1"/>
  <c r="CD708" i="20" a="1"/>
  <c r="CD708" i="20" s="1"/>
  <c r="BW703" i="20" a="1"/>
  <c r="BW703" i="20" s="1"/>
  <c r="BA704" i="20" a="1"/>
  <c r="BA704" i="20" s="1"/>
  <c r="CA713" i="20" a="1"/>
  <c r="CA713" i="20" s="1"/>
  <c r="CN699" i="20" a="1"/>
  <c r="CN699" i="20" s="1"/>
  <c r="BB709" i="20" a="1"/>
  <c r="BB709" i="20" s="1"/>
  <c r="BZ705" i="20" a="1"/>
  <c r="BZ705" i="20" s="1"/>
  <c r="BH715" i="20" a="1"/>
  <c r="BH715" i="20" s="1"/>
  <c r="BV705" i="20" a="1"/>
  <c r="BV705" i="20" s="1"/>
  <c r="CH705" i="20" a="1"/>
  <c r="CH705" i="20" s="1"/>
  <c r="BT700" i="20" a="1"/>
  <c r="BT700" i="20" s="1"/>
  <c r="BM708" i="20" a="1"/>
  <c r="BM708" i="20" s="1"/>
  <c r="AL694" i="20" a="1"/>
  <c r="AL694" i="20" s="1"/>
  <c r="BZ699" i="20" a="1"/>
  <c r="BZ699" i="20" s="1"/>
  <c r="AQ716" i="20" a="1"/>
  <c r="AQ716" i="20" s="1"/>
  <c r="AU703" i="20" a="1"/>
  <c r="AU703" i="20" s="1"/>
  <c r="BY717" i="20" a="1"/>
  <c r="BY717" i="20" s="1"/>
  <c r="BR690" i="20" a="1"/>
  <c r="BR690" i="20" s="1"/>
  <c r="CB688" i="20" a="1"/>
  <c r="CB688" i="20" s="1"/>
  <c r="AZ714" i="20" a="1"/>
  <c r="AZ714" i="20" s="1"/>
  <c r="BL706" i="20" a="1"/>
  <c r="BL706" i="20" s="1"/>
  <c r="BR691" i="20" a="1"/>
  <c r="BR691" i="20" s="1"/>
  <c r="AN706" i="20" a="1"/>
  <c r="AN706" i="20" s="1"/>
  <c r="BH697" i="20" a="1"/>
  <c r="BH697" i="20" s="1"/>
  <c r="CH691" i="20" a="1"/>
  <c r="CH691" i="20" s="1"/>
  <c r="CL694" i="20" a="1"/>
  <c r="CL694" i="20" s="1"/>
  <c r="CM714" i="20" a="1"/>
  <c r="CM714" i="20" s="1"/>
  <c r="AO692" i="20" a="1"/>
  <c r="AO692" i="20" s="1"/>
  <c r="BK686" i="20" a="1"/>
  <c r="BK686" i="20" s="1"/>
  <c r="AN691" i="20" a="1"/>
  <c r="AN691" i="20" s="1"/>
  <c r="BI716" i="20" a="1"/>
  <c r="BI716" i="20" s="1"/>
  <c r="CI708" i="20" a="1"/>
  <c r="CI708" i="20" s="1"/>
  <c r="BB714" i="20" a="1"/>
  <c r="BB714" i="20" s="1"/>
  <c r="CB711" i="20" a="1"/>
  <c r="CB711" i="20" s="1"/>
  <c r="CI698" i="20" a="1"/>
  <c r="CI698" i="20" s="1"/>
  <c r="BX693" i="20" a="1"/>
  <c r="BX693" i="20" s="1"/>
  <c r="AO710" i="20" a="1"/>
  <c r="AO710" i="20" s="1"/>
  <c r="CA704" i="20" a="1"/>
  <c r="CA704" i="20" s="1"/>
  <c r="CF694" i="20" a="1"/>
  <c r="CF694" i="20" s="1"/>
  <c r="BK691" i="20" a="1"/>
  <c r="BK691" i="20" s="1"/>
  <c r="BY706" i="20" a="1"/>
  <c r="BY706" i="20" s="1"/>
  <c r="AG692" i="20" a="1"/>
  <c r="AG692" i="20" s="1"/>
  <c r="BZ717" i="20" a="1"/>
  <c r="BZ717" i="20" s="1"/>
  <c r="AS701" i="20" a="1"/>
  <c r="AS701" i="20" s="1"/>
  <c r="BK687" i="20" a="1"/>
  <c r="BK687" i="20" s="1"/>
  <c r="BY689" i="20" a="1"/>
  <c r="BY689" i="20" s="1"/>
  <c r="AS699" i="20" a="1"/>
  <c r="AS699" i="20" s="1"/>
  <c r="BM695" i="20" a="1"/>
  <c r="BM695" i="20" s="1"/>
  <c r="BU699" i="20" a="1"/>
  <c r="BU699" i="20" s="1"/>
  <c r="AL692" i="20" a="1"/>
  <c r="AL692" i="20" s="1"/>
  <c r="CC693" i="20" a="1"/>
  <c r="CC693" i="20" s="1"/>
  <c r="BB703" i="20" a="1"/>
  <c r="BB703" i="20" s="1"/>
  <c r="CN698" i="20" a="1"/>
  <c r="CN698" i="20" s="1"/>
  <c r="BM688" i="20" a="1"/>
  <c r="BM688" i="20" s="1"/>
  <c r="AI690" i="20" a="1"/>
  <c r="AI690" i="20" s="1"/>
  <c r="BO696" i="20" a="1"/>
  <c r="BO696" i="20" s="1"/>
  <c r="AP712" i="20" a="1"/>
  <c r="AP712" i="20" s="1"/>
  <c r="BT687" i="20" a="1"/>
  <c r="BT687" i="20" s="1"/>
  <c r="BW692" i="20" a="1"/>
  <c r="BW692" i="20" s="1"/>
  <c r="BB712" i="20" a="1"/>
  <c r="BB712" i="20" s="1"/>
  <c r="BE697" i="20" a="1"/>
  <c r="BE697" i="20" s="1"/>
  <c r="AP700" i="20" a="1"/>
  <c r="AP700" i="20" s="1"/>
  <c r="AH706" i="20" a="1"/>
  <c r="AH706" i="20" s="1"/>
  <c r="BH714" i="20" a="1"/>
  <c r="BH714" i="20" s="1"/>
  <c r="BM703" i="20" a="1"/>
  <c r="BM703" i="20" s="1"/>
  <c r="CN714" i="20" a="1"/>
  <c r="CN714" i="20" s="1"/>
  <c r="CF707" i="20" a="1"/>
  <c r="CF707" i="20" s="1"/>
  <c r="CO698" i="20" a="1"/>
  <c r="CO698" i="20" s="1"/>
  <c r="BE717" i="20" a="1"/>
  <c r="BE717" i="20" s="1"/>
  <c r="BP716" i="20" a="1"/>
  <c r="BP716" i="20" s="1"/>
  <c r="AW713" i="20" a="1"/>
  <c r="AW713" i="20" s="1"/>
  <c r="AN711" i="20" a="1"/>
  <c r="AN711" i="20" s="1"/>
  <c r="AM697" i="20" a="1"/>
  <c r="AM697" i="20" s="1"/>
  <c r="CE711" i="20" a="1"/>
  <c r="CE711" i="20" s="1"/>
  <c r="AS691" i="20" a="1"/>
  <c r="AS691" i="20" s="1"/>
  <c r="BT691" i="20" a="1"/>
  <c r="BT691" i="20" s="1"/>
  <c r="BI703" i="20" a="1"/>
  <c r="BI703" i="20" s="1"/>
  <c r="BA710" i="20" a="1"/>
  <c r="BA710" i="20" s="1"/>
  <c r="BP702" i="20" a="1"/>
  <c r="BP702" i="20" s="1"/>
  <c r="AV692" i="20" a="1"/>
  <c r="AV692" i="20" s="1"/>
  <c r="AK713" i="20" a="1"/>
  <c r="AK713" i="20" s="1"/>
  <c r="BI690" i="20" a="1"/>
  <c r="BI690" i="20" s="1"/>
  <c r="AO687" i="20" a="1"/>
  <c r="AO687" i="20" s="1"/>
  <c r="AF695" i="20" a="1"/>
  <c r="AF695" i="20" s="1"/>
  <c r="AQ687" i="20" a="1"/>
  <c r="AQ687" i="20" s="1"/>
  <c r="BT699" i="20" a="1"/>
  <c r="BT699" i="20" s="1"/>
  <c r="AX695" i="20" a="1"/>
  <c r="AX695" i="20" s="1"/>
  <c r="AN701" i="20" a="1"/>
  <c r="AN701" i="20" s="1"/>
  <c r="CK704" i="20" a="1"/>
  <c r="CK704" i="20" s="1"/>
  <c r="AS698" i="20" a="1"/>
  <c r="AS698" i="20" s="1"/>
  <c r="CG708" i="20" a="1"/>
  <c r="CG708" i="20" s="1"/>
  <c r="AI703" i="20" a="1"/>
  <c r="AI703" i="20" s="1"/>
  <c r="AF689" i="20" a="1"/>
  <c r="AF689" i="20" s="1"/>
  <c r="BE705" i="20" a="1"/>
  <c r="BE705" i="20" s="1"/>
  <c r="AP715" i="20" a="1"/>
  <c r="AP715" i="20" s="1"/>
  <c r="BM689" i="20" a="1"/>
  <c r="BM689" i="20" s="1"/>
  <c r="BM697" i="20" a="1"/>
  <c r="BM697" i="20" s="1"/>
  <c r="AL714" i="20" a="1"/>
  <c r="AL714" i="20" s="1"/>
  <c r="BR702" i="20" a="1"/>
  <c r="BR702" i="20" s="1"/>
  <c r="AW697" i="20" a="1"/>
  <c r="AW697" i="20" s="1"/>
  <c r="BD710" i="20" a="1"/>
  <c r="BD710" i="20" s="1"/>
  <c r="AJ692" i="20" a="1"/>
  <c r="AJ692" i="20" s="1"/>
  <c r="BE714" i="20" a="1"/>
  <c r="BE714" i="20" s="1"/>
  <c r="AG688" i="20" a="1"/>
  <c r="AG688" i="20" s="1"/>
  <c r="BR706" i="20" a="1"/>
  <c r="BR706" i="20" s="1"/>
  <c r="BC696" i="20" a="1"/>
  <c r="BC696" i="20" s="1"/>
  <c r="BY700" i="20" a="1"/>
  <c r="BY700" i="20" s="1"/>
  <c r="BU714" i="20" a="1"/>
  <c r="BU714" i="20" s="1"/>
  <c r="CE716" i="20" a="1"/>
  <c r="CE716" i="20" s="1"/>
  <c r="AM702" i="20" a="1"/>
  <c r="AM702" i="20" s="1"/>
  <c r="BJ710" i="20" a="1"/>
  <c r="BJ710" i="20" s="1"/>
  <c r="AG710" i="20" a="1"/>
  <c r="AG710" i="20" s="1"/>
  <c r="AH709" i="20" a="1"/>
  <c r="AH709" i="20" s="1"/>
  <c r="BJ690" i="20" a="1"/>
  <c r="BJ690" i="20" s="1"/>
  <c r="BT709" i="20" a="1"/>
  <c r="BT709" i="20" s="1"/>
  <c r="AL708" i="20" a="1"/>
  <c r="AL708" i="20" s="1"/>
  <c r="BX689" i="20" a="1"/>
  <c r="BX689" i="20" s="1"/>
  <c r="AI692" i="20" a="1"/>
  <c r="AI692" i="20" s="1"/>
  <c r="BY714" i="20" a="1"/>
  <c r="BY714" i="20" s="1"/>
  <c r="CL713" i="20" a="1"/>
  <c r="CL713" i="20" s="1"/>
  <c r="AF702" i="20" a="1"/>
  <c r="AF702" i="20" s="1"/>
  <c r="AU695" i="20" a="1"/>
  <c r="AU695" i="20" s="1"/>
  <c r="AO696" i="20" a="1"/>
  <c r="AO696" i="20" s="1"/>
  <c r="AW701" i="20" a="1"/>
  <c r="AW701" i="20" s="1"/>
  <c r="BU691" i="20" a="1"/>
  <c r="BU691" i="20" s="1"/>
  <c r="CA706" i="20" a="1"/>
  <c r="CA706" i="20" s="1"/>
  <c r="BI698" i="20" a="1"/>
  <c r="BI698" i="20" s="1"/>
  <c r="BX710" i="20" a="1"/>
  <c r="BX710" i="20" s="1"/>
  <c r="CI689" i="20" a="1"/>
  <c r="CI689" i="20" s="1"/>
  <c r="AF703" i="20" a="1"/>
  <c r="AF703" i="20" s="1"/>
  <c r="BU694" i="20" a="1"/>
  <c r="BU694" i="20" s="1"/>
  <c r="CI709" i="20" a="1"/>
  <c r="CI709" i="20" s="1"/>
  <c r="AS716" i="20" a="1"/>
  <c r="AS716" i="20" s="1"/>
  <c r="BJ715" i="20" a="1"/>
  <c r="BJ715" i="20" s="1"/>
  <c r="BQ706" i="20" a="1"/>
  <c r="BQ706" i="20" s="1"/>
  <c r="AH689" i="20" a="1"/>
  <c r="AH689" i="20" s="1"/>
  <c r="CL714" i="20" a="1"/>
  <c r="CL714" i="20" s="1"/>
  <c r="AK716" i="20" a="1"/>
  <c r="AK716" i="20" s="1"/>
  <c r="CH717" i="20" a="1"/>
  <c r="CH717" i="20" s="1"/>
  <c r="CL706" i="20" a="1"/>
  <c r="CL706" i="20" s="1"/>
  <c r="CF709" i="20" a="1"/>
  <c r="CF709" i="20" s="1"/>
  <c r="AW699" i="20" a="1"/>
  <c r="AW699" i="20" s="1"/>
  <c r="CD691" i="20" a="1"/>
  <c r="CD691" i="20" s="1"/>
  <c r="BI706" i="20" a="1"/>
  <c r="BI706" i="20" s="1"/>
  <c r="CN686" i="20" a="1"/>
  <c r="CN686" i="20" s="1"/>
  <c r="AK697" i="20" a="1"/>
  <c r="AK697" i="20" s="1"/>
  <c r="BQ693" i="20" a="1"/>
  <c r="BQ693" i="20" s="1"/>
  <c r="CK699" i="20" a="1"/>
  <c r="CK699" i="20" s="1"/>
  <c r="AN687" i="20" a="1"/>
  <c r="AN687" i="20" s="1"/>
  <c r="BM710" i="20" a="1"/>
  <c r="BM710" i="20" s="1"/>
  <c r="BU703" i="20" a="1"/>
  <c r="BU703" i="20" s="1"/>
  <c r="AY692" i="20" a="1"/>
  <c r="AY692" i="20" s="1"/>
  <c r="AN698" i="20" a="1"/>
  <c r="AN698" i="20" s="1"/>
  <c r="AJ716" i="20" a="1"/>
  <c r="AJ716" i="20" s="1"/>
  <c r="AV695" i="20" a="1"/>
  <c r="AV695" i="20" s="1"/>
  <c r="AS697" i="20" a="1"/>
  <c r="AS697" i="20" s="1"/>
  <c r="BA688" i="20" a="1"/>
  <c r="BA688" i="20" s="1"/>
  <c r="AG698" i="20" a="1"/>
  <c r="AG698" i="20" s="1"/>
  <c r="AN700" i="20" a="1"/>
  <c r="AN700" i="20" s="1"/>
  <c r="BU687" i="20" a="1"/>
  <c r="BU687" i="20" s="1"/>
  <c r="AR704" i="20" a="1"/>
  <c r="AR704" i="20" s="1"/>
  <c r="CO708" i="20" a="1"/>
  <c r="CO708" i="20" s="1"/>
  <c r="BH706" i="20" a="1"/>
  <c r="BH706" i="20" s="1"/>
  <c r="BD711" i="20" a="1"/>
  <c r="BD711" i="20" s="1"/>
  <c r="BX696" i="20" a="1"/>
  <c r="BX696" i="20" s="1"/>
  <c r="BF705" i="20" a="1"/>
  <c r="BF705" i="20" s="1"/>
  <c r="AI693" i="20" a="1"/>
  <c r="AI693" i="20" s="1"/>
  <c r="AY712" i="20" a="1"/>
  <c r="AY712" i="20" s="1"/>
  <c r="BC711" i="20" a="1"/>
  <c r="BC711" i="20" s="1"/>
  <c r="BR686" i="20" a="1"/>
  <c r="BR686" i="20" s="1"/>
  <c r="BU686" i="20" a="1"/>
  <c r="BU686" i="20" s="1"/>
  <c r="AN692" i="20" a="1"/>
  <c r="AN692" i="20" s="1"/>
  <c r="BX709" i="20" a="1"/>
  <c r="BX709" i="20" s="1"/>
  <c r="AO707" i="20" a="1"/>
  <c r="AO707" i="20" s="1"/>
  <c r="BS689" i="20" a="1"/>
  <c r="BS689" i="20" s="1"/>
  <c r="CO711" i="20" a="1"/>
  <c r="CO711" i="20" s="1"/>
  <c r="BA695" i="20" a="1"/>
  <c r="BA695" i="20" s="1"/>
  <c r="CC709" i="20" a="1"/>
  <c r="CC709" i="20" s="1"/>
  <c r="BJ713" i="20" a="1"/>
  <c r="BJ713" i="20" s="1"/>
  <c r="AK687" i="20" a="1"/>
  <c r="AK687" i="20" s="1"/>
  <c r="AL707" i="20" a="1"/>
  <c r="AL707" i="20" s="1"/>
  <c r="CB714" i="20" a="1"/>
  <c r="CB714" i="20" s="1"/>
  <c r="CC699" i="20" a="1"/>
  <c r="CC699" i="20" s="1"/>
  <c r="CL695" i="20" a="1"/>
  <c r="CL695" i="20" s="1"/>
  <c r="AT709" i="20" a="1"/>
  <c r="AT709" i="20" s="1"/>
  <c r="AO695" i="20" a="1"/>
  <c r="AO695" i="20" s="1"/>
  <c r="BR712" i="20" a="1"/>
  <c r="BR712" i="20" s="1"/>
  <c r="BU706" i="20" a="1"/>
  <c r="BU706" i="20" s="1"/>
  <c r="BI692" i="20" a="1"/>
  <c r="BI692" i="20" s="1"/>
  <c r="AS690" i="20" a="1"/>
  <c r="AS690" i="20" s="1"/>
  <c r="CA707" i="20" a="1"/>
  <c r="CA707" i="20" s="1"/>
  <c r="BB698" i="20" a="1"/>
  <c r="BB698" i="20" s="1"/>
  <c r="CF696" i="20" a="1"/>
  <c r="CF696" i="20" s="1"/>
  <c r="BY698" i="20" a="1"/>
  <c r="BY698" i="20" s="1"/>
  <c r="CN715" i="20" a="1"/>
  <c r="CN715" i="20" s="1"/>
  <c r="BP697" i="20" a="1"/>
  <c r="BP697" i="20" s="1"/>
  <c r="BG702" i="20" a="1"/>
  <c r="BG702" i="20" s="1"/>
  <c r="AW716" i="20" a="1"/>
  <c r="AW716" i="20" s="1"/>
  <c r="CH704" i="20" a="1"/>
  <c r="CH704" i="20" s="1"/>
  <c r="BJ699" i="20" a="1"/>
  <c r="BJ699" i="20" s="1"/>
  <c r="BJ704" i="20" a="1"/>
  <c r="BJ704" i="20" s="1"/>
  <c r="AH687" i="20" a="1"/>
  <c r="AH687" i="20" s="1"/>
  <c r="AY697" i="20" a="1"/>
  <c r="AY697" i="20" s="1"/>
  <c r="BH702" i="20" a="1"/>
  <c r="BH702" i="20" s="1"/>
  <c r="CA696" i="20" a="1"/>
  <c r="CA696" i="20" s="1"/>
  <c r="AW712" i="20" a="1"/>
  <c r="AW712" i="20" s="1"/>
  <c r="CL699" i="20" a="1"/>
  <c r="CL699" i="20" s="1"/>
  <c r="CI707" i="20" a="1"/>
  <c r="CI707" i="20" s="1"/>
  <c r="BH703" i="20" a="1"/>
  <c r="BH703" i="20" s="1"/>
  <c r="AZ704" i="20" a="1"/>
  <c r="AZ704" i="20" s="1"/>
  <c r="CL701" i="20" a="1"/>
  <c r="CL701" i="20" s="1"/>
  <c r="BW686" i="20" a="1"/>
  <c r="BW686" i="20" s="1"/>
  <c r="CB703" i="20" a="1"/>
  <c r="CB703" i="20" s="1"/>
  <c r="AM688" i="20" a="1"/>
  <c r="AM688" i="20" s="1"/>
  <c r="BU693" i="20" a="1"/>
  <c r="BU693" i="20" s="1"/>
  <c r="AM700" i="20" a="1"/>
  <c r="AM700" i="20" s="1"/>
  <c r="AF691" i="20" a="1"/>
  <c r="AF691" i="20" s="1"/>
  <c r="AK717" i="20" a="1"/>
  <c r="AK717" i="20" s="1"/>
  <c r="BG709" i="20" a="1"/>
  <c r="BG709" i="20" s="1"/>
  <c r="BD693" i="20" a="1"/>
  <c r="BD693" i="20" s="1"/>
  <c r="CG693" i="20" a="1"/>
  <c r="CG693" i="20" s="1"/>
  <c r="BS715" i="20" a="1"/>
  <c r="BS715" i="20" s="1"/>
  <c r="CN702" i="20" a="1"/>
  <c r="CN702" i="20" s="1"/>
  <c r="CE687" i="20" a="1"/>
  <c r="CE687" i="20" s="1"/>
  <c r="BJ700" i="20" a="1"/>
  <c r="BJ700" i="20" s="1"/>
  <c r="AQ691" i="20" a="1"/>
  <c r="AQ691" i="20" s="1"/>
  <c r="CJ687" i="20" a="1"/>
  <c r="CJ687" i="20" s="1"/>
  <c r="BD694" i="20" a="1"/>
  <c r="BD694" i="20" s="1"/>
  <c r="AF709" i="20" a="1"/>
  <c r="AF709" i="20" s="1"/>
  <c r="BY708" i="20" a="1"/>
  <c r="BY708" i="20" s="1"/>
  <c r="BK695" i="20" a="1"/>
  <c r="BK695" i="20" s="1"/>
  <c r="BQ707" i="20" a="1"/>
  <c r="BQ707" i="20" s="1"/>
  <c r="CK695" i="20" a="1"/>
  <c r="CK695" i="20" s="1"/>
  <c r="BA705" i="20" a="1"/>
  <c r="BA705" i="20" s="1"/>
  <c r="BJ706" i="20" a="1"/>
  <c r="BJ706" i="20" s="1"/>
  <c r="BJ701" i="20" a="1"/>
  <c r="BJ701" i="20" s="1"/>
  <c r="AL696" i="20" a="1"/>
  <c r="AL696" i="20" s="1"/>
  <c r="AH705" i="20" a="1"/>
  <c r="AH705" i="20" s="1"/>
  <c r="BF708" i="20" a="1"/>
  <c r="BF708" i="20" s="1"/>
  <c r="AZ691" i="20" a="1"/>
  <c r="AZ691" i="20" s="1"/>
  <c r="CJ704" i="20" a="1"/>
  <c r="CJ704" i="20" s="1"/>
  <c r="AG712" i="20" a="1"/>
  <c r="AG712" i="20" s="1"/>
  <c r="BF696" i="20" a="1"/>
  <c r="BF696" i="20" s="1"/>
  <c r="BV707" i="20" a="1"/>
  <c r="BV707" i="20" s="1"/>
  <c r="BF704" i="20" a="1"/>
  <c r="BF704" i="20" s="1"/>
  <c r="CH687" i="20" a="1"/>
  <c r="CH687" i="20" s="1"/>
  <c r="AY698" i="20" a="1"/>
  <c r="AY698" i="20" s="1"/>
  <c r="AT699" i="20" a="1"/>
  <c r="AT699" i="20" s="1"/>
  <c r="CM707" i="20" a="1"/>
  <c r="CM707" i="20" s="1"/>
  <c r="CM699" i="20" a="1"/>
  <c r="CM699" i="20" s="1"/>
  <c r="BK699" i="20" a="1"/>
  <c r="BK699" i="20" s="1"/>
  <c r="BP703" i="20" a="1"/>
  <c r="BP703" i="20" s="1"/>
  <c r="AO717" i="20" a="1"/>
  <c r="AO717" i="20" s="1"/>
  <c r="AU694" i="20" a="1"/>
  <c r="AU694" i="20" s="1"/>
  <c r="BW714" i="20" a="1"/>
  <c r="BW714" i="20" s="1"/>
  <c r="BL707" i="20" a="1"/>
  <c r="BL707" i="20" s="1"/>
  <c r="AP695" i="20" a="1"/>
  <c r="AP695" i="20" s="1"/>
  <c r="BX698" i="20" a="1"/>
  <c r="BX698" i="20" s="1"/>
  <c r="AX696" i="20" a="1"/>
  <c r="AX696" i="20" s="1"/>
  <c r="BE706" i="20" a="1"/>
  <c r="BE706" i="20" s="1"/>
  <c r="CG695" i="20" a="1"/>
  <c r="CG695" i="20" s="1"/>
  <c r="AX712" i="20" a="1"/>
  <c r="AX712" i="20" s="1"/>
  <c r="BR713" i="20" a="1"/>
  <c r="BR713" i="20" s="1"/>
  <c r="BQ716" i="20" a="1"/>
  <c r="BQ716" i="20" s="1"/>
  <c r="CH710" i="20" a="1"/>
  <c r="CH710" i="20" s="1"/>
  <c r="AI699" i="20" a="1"/>
  <c r="AI699" i="20" s="1"/>
  <c r="CI706" i="20" a="1"/>
  <c r="CI706" i="20" s="1"/>
  <c r="AR698" i="20" a="1"/>
  <c r="AR698" i="20" s="1"/>
  <c r="BU688" i="20" a="1"/>
  <c r="BU688" i="20" s="1"/>
  <c r="AX709" i="20" a="1"/>
  <c r="AX709" i="20" s="1"/>
  <c r="AT715" i="20" a="1"/>
  <c r="AT715" i="20" s="1"/>
  <c r="BM704" i="20" a="1"/>
  <c r="BM704" i="20" s="1"/>
  <c r="BX708" i="20" a="1"/>
  <c r="BX708" i="20" s="1"/>
  <c r="BV686" i="20" a="1"/>
  <c r="BV686" i="20" s="1"/>
  <c r="AN704" i="20" a="1"/>
  <c r="AN704" i="20" s="1"/>
  <c r="AX697" i="20" a="1"/>
  <c r="AX697" i="20" s="1"/>
  <c r="BX703" i="20" a="1"/>
  <c r="BX703" i="20" s="1"/>
  <c r="CO710" i="20" a="1"/>
  <c r="CO710" i="20" s="1"/>
  <c r="CF717" i="20" a="1"/>
  <c r="CF717" i="20" s="1"/>
  <c r="CC701" i="20" a="1"/>
  <c r="CC701" i="20" s="1"/>
  <c r="AY696" i="20" a="1"/>
  <c r="AY696" i="20" s="1"/>
  <c r="CA697" i="20" a="1"/>
  <c r="CA697" i="20" s="1"/>
  <c r="AW689" i="20" a="1"/>
  <c r="AW689" i="20" s="1"/>
  <c r="AL716" i="20" a="1"/>
  <c r="AL716" i="20" s="1"/>
  <c r="BU705" i="20" a="1"/>
  <c r="BU705" i="20" s="1"/>
  <c r="CI701" i="20" a="1"/>
  <c r="CI701" i="20" s="1"/>
  <c r="CB699" i="20" a="1"/>
  <c r="CB699" i="20" s="1"/>
  <c r="CB700" i="20" a="1"/>
  <c r="CB700" i="20" s="1"/>
  <c r="CJ705" i="20" a="1"/>
  <c r="CJ705" i="20" s="1"/>
  <c r="CJ716" i="20" a="1"/>
  <c r="CJ716" i="20" s="1"/>
  <c r="BJ708" i="20" a="1"/>
  <c r="BJ708" i="20" s="1"/>
  <c r="BU713" i="20" a="1"/>
  <c r="BU713" i="20" s="1"/>
  <c r="BB711" i="20" a="1"/>
  <c r="BB711" i="20" s="1"/>
  <c r="CG701" i="20" a="1"/>
  <c r="CG701" i="20" s="1"/>
  <c r="AO705" i="20" a="1"/>
  <c r="AO705" i="20" s="1"/>
  <c r="BS687" i="20" a="1"/>
  <c r="BS687" i="20" s="1"/>
  <c r="BT710" i="20" a="1"/>
  <c r="BT710" i="20" s="1"/>
  <c r="AT692" i="20" a="1"/>
  <c r="AT692" i="20" s="1"/>
  <c r="AL710" i="20" a="1"/>
  <c r="AL710" i="20" s="1"/>
  <c r="AI705" i="20" a="1"/>
  <c r="AI705" i="20" s="1"/>
  <c r="BG690" i="20" a="1"/>
  <c r="BG690" i="20" s="1"/>
  <c r="BZ689" i="20" a="1"/>
  <c r="BZ689" i="20" s="1"/>
  <c r="CA711" i="20" a="1"/>
  <c r="CA711" i="20" s="1"/>
  <c r="CL686" i="20" a="1"/>
  <c r="CL686" i="20" s="1"/>
  <c r="AM696" i="20" a="1"/>
  <c r="AM696" i="20" s="1"/>
  <c r="BE699" i="20" a="1"/>
  <c r="BE699" i="20" s="1"/>
  <c r="BL702" i="20" a="1"/>
  <c r="BL702" i="20" s="1"/>
  <c r="CC717" i="20" a="1"/>
  <c r="CC717" i="20" s="1"/>
  <c r="BE691" i="20" a="1"/>
  <c r="BE691" i="20" s="1"/>
  <c r="AN714" i="20" a="1"/>
  <c r="AN714" i="20" s="1"/>
  <c r="CE706" i="20" a="1"/>
  <c r="CE706" i="20" s="1"/>
  <c r="CK688" i="20" a="1"/>
  <c r="CK688" i="20" s="1"/>
  <c r="BE702" i="20" a="1"/>
  <c r="BE702" i="20" s="1"/>
  <c r="AT698" i="20" a="1"/>
  <c r="AT698" i="20" s="1"/>
  <c r="AV707" i="20" a="1"/>
  <c r="AV707" i="20" s="1"/>
  <c r="BF706" i="20" a="1"/>
  <c r="BF706" i="20" s="1"/>
  <c r="AR712" i="20" a="1"/>
  <c r="AR712" i="20" s="1"/>
  <c r="CE703" i="20" a="1"/>
  <c r="CE703" i="20" s="1"/>
  <c r="BW701" i="20" a="1"/>
  <c r="BW701" i="20" s="1"/>
  <c r="AL690" i="20" a="1"/>
  <c r="AL690" i="20" s="1"/>
  <c r="AI704" i="20" a="1"/>
  <c r="AI704" i="20" s="1"/>
  <c r="AY714" i="20" a="1"/>
  <c r="AY714" i="20" s="1"/>
  <c r="AH703" i="20" a="1"/>
  <c r="AH703" i="20" s="1"/>
  <c r="CE284" i="20"/>
  <c r="CN282" i="20"/>
  <c r="BK282" i="20"/>
  <c r="AW282" i="20"/>
  <c r="AI282" i="20"/>
  <c r="CJ283" i="20"/>
  <c r="BP283" i="20"/>
  <c r="CA283" i="20"/>
  <c r="BX245" i="20" a="1"/>
  <c r="BX245" i="20" s="1"/>
  <c r="BX264" i="20" s="1"/>
  <c r="BX278" i="20" s="1"/>
  <c r="BR245" i="20" a="1"/>
  <c r="BR245" i="20" s="1"/>
  <c r="BR264" i="20" s="1"/>
  <c r="BR278" i="20" s="1"/>
  <c r="CC245" i="20" a="1"/>
  <c r="CC245" i="20" s="1"/>
  <c r="CC264" i="20" s="1"/>
  <c r="CC278" i="20" s="1"/>
  <c r="AH245" i="20" a="1"/>
  <c r="AH245" i="20" s="1"/>
  <c r="AH264" i="20" s="1"/>
  <c r="AH278" i="20" s="1"/>
  <c r="BW245" i="20" a="1"/>
  <c r="BW245" i="20" s="1"/>
  <c r="BW264" i="20" s="1"/>
  <c r="BW278" i="20" s="1"/>
  <c r="AW245" i="20" a="1"/>
  <c r="AW245" i="20" s="1"/>
  <c r="AW264" i="20" s="1"/>
  <c r="AW278" i="20" s="1"/>
  <c r="CM245" i="20" a="1"/>
  <c r="CM245" i="20" s="1"/>
  <c r="CM264" i="20" s="1"/>
  <c r="CM278" i="20" s="1"/>
  <c r="CG245" i="20" a="1"/>
  <c r="CG245" i="20" s="1"/>
  <c r="CG264" i="20" s="1"/>
  <c r="CG278" i="20" s="1"/>
  <c r="CF245" i="20" a="1"/>
  <c r="CF245" i="20" s="1"/>
  <c r="CF264" i="20" s="1"/>
  <c r="CF278" i="20" s="1"/>
  <c r="CI245" i="20" a="1"/>
  <c r="CI245" i="20" s="1"/>
  <c r="CI264" i="20" s="1"/>
  <c r="CI278" i="20" s="1"/>
  <c r="BK245" i="20" a="1"/>
  <c r="BK245" i="20" s="1"/>
  <c r="BK264" i="20" s="1"/>
  <c r="BK278" i="20" s="1"/>
  <c r="AT245" i="20" a="1"/>
  <c r="AT245" i="20" s="1"/>
  <c r="AT264" i="20" s="1"/>
  <c r="AT278" i="20" s="1"/>
  <c r="AN245" i="20" a="1"/>
  <c r="AN245" i="20" s="1"/>
  <c r="AN264" i="20" s="1"/>
  <c r="AN278" i="20" s="1"/>
  <c r="BC245" i="20" a="1"/>
  <c r="BC245" i="20" s="1"/>
  <c r="BC264" i="20" s="1"/>
  <c r="BC278" i="20" s="1"/>
  <c r="BP245" i="20" a="1"/>
  <c r="BP245" i="20" s="1"/>
  <c r="BP264" i="20" s="1"/>
  <c r="BP278" i="20" s="1"/>
  <c r="CA245" i="20" a="1"/>
  <c r="CA245" i="20" s="1"/>
  <c r="CA264" i="20" s="1"/>
  <c r="CA278" i="20" s="1"/>
  <c r="BT245" i="20" a="1"/>
  <c r="BT245" i="20" s="1"/>
  <c r="BT264" i="20" s="1"/>
  <c r="BT278" i="20" s="1"/>
  <c r="AI245" i="20" a="1"/>
  <c r="AI245" i="20" s="1"/>
  <c r="AI264" i="20" s="1"/>
  <c r="AI278" i="20" s="1"/>
  <c r="BG245" i="20" a="1"/>
  <c r="BG245" i="20" s="1"/>
  <c r="BG264" i="20" s="1"/>
  <c r="BG278" i="20" s="1"/>
  <c r="BS245" i="20" a="1"/>
  <c r="BS245" i="20" s="1"/>
  <c r="BS264" i="20" s="1"/>
  <c r="BS278" i="20" s="1"/>
  <c r="AV245" i="20" a="1"/>
  <c r="AV245" i="20" s="1"/>
  <c r="AV264" i="20" s="1"/>
  <c r="AV278" i="20" s="1"/>
  <c r="AF245" i="20" a="1"/>
  <c r="AF245" i="20" s="1"/>
  <c r="AF264" i="20" s="1"/>
  <c r="AF278" i="20" s="1"/>
  <c r="AO245" i="20" a="1"/>
  <c r="AO245" i="20" s="1"/>
  <c r="AO264" i="20" s="1"/>
  <c r="AO278" i="20" s="1"/>
  <c r="AK245" i="20" a="1"/>
  <c r="AK245" i="20" s="1"/>
  <c r="AK264" i="20" s="1"/>
  <c r="AK278" i="20" s="1"/>
  <c r="BM245" i="20" a="1"/>
  <c r="BM245" i="20" s="1"/>
  <c r="BM264" i="20" s="1"/>
  <c r="BM278" i="20" s="1"/>
  <c r="CK245" i="20" a="1"/>
  <c r="CK245" i="20" s="1"/>
  <c r="CK264" i="20" s="1"/>
  <c r="CK278" i="20" s="1"/>
  <c r="AS245" i="20" a="1"/>
  <c r="AS245" i="20" s="1"/>
  <c r="AS264" i="20" s="1"/>
  <c r="AS278" i="20" s="1"/>
  <c r="AP245" i="20" a="1"/>
  <c r="AP245" i="20" s="1"/>
  <c r="AP264" i="20" s="1"/>
  <c r="AP278" i="20" s="1"/>
  <c r="CO245" i="20" a="1"/>
  <c r="CO245" i="20" s="1"/>
  <c r="CO264" i="20" s="1"/>
  <c r="CO278" i="20" s="1"/>
  <c r="BZ245" i="20" a="1"/>
  <c r="BZ245" i="20" s="1"/>
  <c r="BZ264" i="20" s="1"/>
  <c r="BZ278" i="20" s="1"/>
  <c r="AJ245" i="20" a="1"/>
  <c r="AJ245" i="20" s="1"/>
  <c r="AJ264" i="20" s="1"/>
  <c r="AJ278" i="20" s="1"/>
  <c r="CN245" i="20" a="1"/>
  <c r="CN245" i="20" s="1"/>
  <c r="CN264" i="20" s="1"/>
  <c r="CN278" i="20" s="1"/>
  <c r="AQ245" i="20" a="1"/>
  <c r="AQ245" i="20" s="1"/>
  <c r="AQ264" i="20" s="1"/>
  <c r="AQ278" i="20" s="1"/>
  <c r="BD245" i="20" a="1"/>
  <c r="BD245" i="20" s="1"/>
  <c r="BD264" i="20" s="1"/>
  <c r="BD278" i="20" s="1"/>
  <c r="AZ245" i="20" a="1"/>
  <c r="AZ245" i="20" s="1"/>
  <c r="AZ264" i="20" s="1"/>
  <c r="AZ278" i="20" s="1"/>
  <c r="AG245" i="20" a="1"/>
  <c r="AG245" i="20" s="1"/>
  <c r="AG264" i="20" s="1"/>
  <c r="AG278" i="20" s="1"/>
  <c r="AX245" i="20" a="1"/>
  <c r="AX245" i="20" s="1"/>
  <c r="AX264" i="20" s="1"/>
  <c r="AX278" i="20" s="1"/>
  <c r="BI245" i="20" a="1"/>
  <c r="BI245" i="20" s="1"/>
  <c r="BI264" i="20" s="1"/>
  <c r="BI278" i="20" s="1"/>
  <c r="AY245" i="20" a="1"/>
  <c r="AY245" i="20" s="1"/>
  <c r="AY264" i="20" s="1"/>
  <c r="AY278" i="20" s="1"/>
  <c r="CD245" i="20" a="1"/>
  <c r="CD245" i="20" s="1"/>
  <c r="CD264" i="20" s="1"/>
  <c r="CD278" i="20" s="1"/>
  <c r="AU245" i="20" a="1"/>
  <c r="AU245" i="20" s="1"/>
  <c r="AU264" i="20" s="1"/>
  <c r="AU278" i="20" s="1"/>
  <c r="BF245" i="20" a="1"/>
  <c r="BF245" i="20" s="1"/>
  <c r="BF264" i="20" s="1"/>
  <c r="BF278" i="20" s="1"/>
  <c r="BL245" i="20" a="1"/>
  <c r="BL245" i="20" s="1"/>
  <c r="BL264" i="20" s="1"/>
  <c r="BL278" i="20" s="1"/>
  <c r="BJ245" i="20" a="1"/>
  <c r="BJ245" i="20" s="1"/>
  <c r="BJ264" i="20" s="1"/>
  <c r="BJ278" i="20" s="1"/>
  <c r="AR245" i="20" a="1"/>
  <c r="AR245" i="20" s="1"/>
  <c r="AR264" i="20" s="1"/>
  <c r="AR278" i="20" s="1"/>
  <c r="BN245" i="20" a="1"/>
  <c r="BN245" i="20" s="1"/>
  <c r="BN264" i="20" s="1"/>
  <c r="BN278" i="20" s="1"/>
  <c r="BE245" i="20" a="1"/>
  <c r="BE245" i="20" s="1"/>
  <c r="BE264" i="20" s="1"/>
  <c r="BE278" i="20" s="1"/>
  <c r="BA245" i="20" a="1"/>
  <c r="BA245" i="20" s="1"/>
  <c r="BA264" i="20" s="1"/>
  <c r="BA278" i="20" s="1"/>
  <c r="CJ245" i="20" a="1"/>
  <c r="CJ245" i="20" s="1"/>
  <c r="CJ264" i="20" s="1"/>
  <c r="CJ278" i="20" s="1"/>
  <c r="BO245" i="20" a="1"/>
  <c r="BO245" i="20" s="1"/>
  <c r="BO264" i="20" s="1"/>
  <c r="BO278" i="20" s="1"/>
  <c r="BH245" i="20" a="1"/>
  <c r="BH245" i="20" s="1"/>
  <c r="BH264" i="20" s="1"/>
  <c r="BH278" i="20" s="1"/>
  <c r="AL245" i="20" a="1"/>
  <c r="AL245" i="20" s="1"/>
  <c r="AL264" i="20" s="1"/>
  <c r="AL278" i="20" s="1"/>
  <c r="CH245" i="20" a="1"/>
  <c r="CH245" i="20" s="1"/>
  <c r="CH264" i="20" s="1"/>
  <c r="CH278" i="20" s="1"/>
  <c r="CL245" i="20" a="1"/>
  <c r="CL245" i="20" s="1"/>
  <c r="CL264" i="20" s="1"/>
  <c r="CL278" i="20" s="1"/>
  <c r="BV245" i="20" a="1"/>
  <c r="BV245" i="20" s="1"/>
  <c r="BV264" i="20" s="1"/>
  <c r="BV278" i="20" s="1"/>
  <c r="BU245" i="20" a="1"/>
  <c r="BU245" i="20" s="1"/>
  <c r="BU264" i="20" s="1"/>
  <c r="BU278" i="20" s="1"/>
  <c r="BQ245" i="20" a="1"/>
  <c r="BQ245" i="20" s="1"/>
  <c r="BQ264" i="20" s="1"/>
  <c r="BQ278" i="20" s="1"/>
  <c r="BB245" i="20" a="1"/>
  <c r="BB245" i="20" s="1"/>
  <c r="BB264" i="20" s="1"/>
  <c r="BB278" i="20" s="1"/>
  <c r="CB245" i="20" a="1"/>
  <c r="CB245" i="20" s="1"/>
  <c r="CB264" i="20" s="1"/>
  <c r="CB278" i="20" s="1"/>
  <c r="AM245" i="20" a="1"/>
  <c r="AM245" i="20" s="1"/>
  <c r="AM264" i="20" s="1"/>
  <c r="AM278" i="20" s="1"/>
  <c r="CE245" i="20" a="1"/>
  <c r="CE245" i="20" s="1"/>
  <c r="CE264" i="20" s="1"/>
  <c r="CE278" i="20" s="1"/>
  <c r="BY245" i="20" a="1"/>
  <c r="BY245" i="20" s="1"/>
  <c r="BY264" i="20" s="1"/>
  <c r="BY278" i="20" s="1"/>
  <c r="AF282" i="20"/>
  <c r="CE282" i="20"/>
  <c r="BA282" i="20"/>
  <c r="CB282" i="20"/>
  <c r="BO283" i="20"/>
  <c r="BH284" i="20"/>
  <c r="BH282" i="20"/>
  <c r="AO282" i="20"/>
  <c r="BX282" i="20"/>
  <c r="BN282" i="20"/>
  <c r="AW283" i="20"/>
  <c r="CD283" i="20"/>
  <c r="AL283" i="20"/>
  <c r="CK283" i="20"/>
  <c r="AU283" i="20"/>
  <c r="AW284" i="20"/>
  <c r="AS282" i="20"/>
  <c r="BV282" i="20"/>
  <c r="AF283" i="20"/>
  <c r="BI284" i="20"/>
  <c r="AT284" i="20"/>
  <c r="BG284" i="20"/>
  <c r="CH284" i="20"/>
  <c r="BM282" i="20"/>
  <c r="BS282" i="20"/>
  <c r="BF282" i="20"/>
  <c r="BZ282" i="20"/>
  <c r="BE283" i="20"/>
  <c r="BW283" i="20"/>
  <c r="BN283" i="20"/>
  <c r="CC284" i="20"/>
  <c r="AS284" i="20"/>
  <c r="BP284" i="20"/>
  <c r="BT284" i="20"/>
  <c r="AV637" i="20" a="1"/>
  <c r="AV637" i="20" s="1"/>
  <c r="CM638" i="20" a="1"/>
  <c r="CM638" i="20" s="1"/>
  <c r="AU618" i="20" a="1"/>
  <c r="AU618" i="20" s="1"/>
  <c r="BX622" i="20" a="1"/>
  <c r="BX622" i="20" s="1"/>
  <c r="BP640" i="20" a="1"/>
  <c r="BP640" i="20" s="1"/>
  <c r="CM615" i="20" a="1"/>
  <c r="CM615" i="20" s="1"/>
  <c r="AN628" i="20" a="1"/>
  <c r="AN628" i="20" s="1"/>
  <c r="CM625" i="20" a="1"/>
  <c r="CM625" i="20" s="1"/>
  <c r="CA629" i="20" a="1"/>
  <c r="CA629" i="20" s="1"/>
  <c r="AL625" i="20" a="1"/>
  <c r="AL625" i="20" s="1"/>
  <c r="AX614" i="20" a="1"/>
  <c r="AX614" i="20" s="1"/>
  <c r="AO612" i="20" a="1"/>
  <c r="AO612" i="20" s="1"/>
  <c r="CJ618" i="20" a="1"/>
  <c r="CJ618" i="20" s="1"/>
  <c r="AV630" i="20" a="1"/>
  <c r="AV630" i="20" s="1"/>
  <c r="AO625" i="20" a="1"/>
  <c r="AO625" i="20" s="1"/>
  <c r="AW626" i="20" a="1"/>
  <c r="AW626" i="20" s="1"/>
  <c r="CD617" i="20" a="1"/>
  <c r="CD617" i="20" s="1"/>
  <c r="BO640" i="20" a="1"/>
  <c r="BO640" i="20" s="1"/>
  <c r="CO627" i="20" a="1"/>
  <c r="CO627" i="20" s="1"/>
  <c r="BN623" i="20" a="1"/>
  <c r="BN623" i="20" s="1"/>
  <c r="AX631" i="20" a="1"/>
  <c r="AX631" i="20" s="1"/>
  <c r="CE638" i="20" a="1"/>
  <c r="CE638" i="20" s="1"/>
  <c r="BU621" i="20" a="1"/>
  <c r="BU621" i="20" s="1"/>
  <c r="AT634" i="20" a="1"/>
  <c r="AT634" i="20" s="1"/>
  <c r="BF612" i="20" a="1"/>
  <c r="BF612" i="20" s="1"/>
  <c r="BN634" i="20" a="1"/>
  <c r="BN634" i="20" s="1"/>
  <c r="BL613" i="20" a="1"/>
  <c r="BL613" i="20" s="1"/>
  <c r="BB638" i="20" a="1"/>
  <c r="BB638" i="20" s="1"/>
  <c r="CO626" i="20" a="1"/>
  <c r="CO626" i="20" s="1"/>
  <c r="AP631" i="20" a="1"/>
  <c r="AP631" i="20" s="1"/>
  <c r="AY624" i="20" a="1"/>
  <c r="AY624" i="20" s="1"/>
  <c r="BM620" i="20" a="1"/>
  <c r="BM620" i="20" s="1"/>
  <c r="BM610" i="20" a="1"/>
  <c r="BM610" i="20" s="1"/>
  <c r="BQ630" i="20" a="1"/>
  <c r="BQ630" i="20" s="1"/>
  <c r="AU640" i="20" a="1"/>
  <c r="AU640" i="20" s="1"/>
  <c r="AM626" i="20" a="1"/>
  <c r="AM626" i="20" s="1"/>
  <c r="AQ619" i="20" a="1"/>
  <c r="AQ619" i="20" s="1"/>
  <c r="AL638" i="20" a="1"/>
  <c r="AL638" i="20" s="1"/>
  <c r="AI634" i="20" a="1"/>
  <c r="AI634" i="20" s="1"/>
  <c r="BF625" i="20" a="1"/>
  <c r="BF625" i="20" s="1"/>
  <c r="AL621" i="20" a="1"/>
  <c r="AL621" i="20" s="1"/>
  <c r="CM617" i="20" a="1"/>
  <c r="CM617" i="20" s="1"/>
  <c r="BE638" i="20" a="1"/>
  <c r="BE638" i="20" s="1"/>
  <c r="AQ628" i="20" a="1"/>
  <c r="AQ628" i="20" s="1"/>
  <c r="BF624" i="20" a="1"/>
  <c r="BF624" i="20" s="1"/>
  <c r="BN628" i="20" a="1"/>
  <c r="BN628" i="20" s="1"/>
  <c r="AQ615" i="20" a="1"/>
  <c r="AQ615" i="20" s="1"/>
  <c r="CA624" i="20" a="1"/>
  <c r="CA624" i="20" s="1"/>
  <c r="BU636" i="20" a="1"/>
  <c r="BU636" i="20" s="1"/>
  <c r="BG625" i="20" a="1"/>
  <c r="BG625" i="20" s="1"/>
  <c r="AQ633" i="20" a="1"/>
  <c r="AQ633" i="20" s="1"/>
  <c r="CK622" i="20" a="1"/>
  <c r="CK622" i="20" s="1"/>
  <c r="CH636" i="20" a="1"/>
  <c r="CH636" i="20" s="1"/>
  <c r="BB617" i="20" a="1"/>
  <c r="BB617" i="20" s="1"/>
  <c r="AV633" i="20" a="1"/>
  <c r="AV633" i="20" s="1"/>
  <c r="BG612" i="20" a="1"/>
  <c r="BG612" i="20" s="1"/>
  <c r="BC634" i="20" a="1"/>
  <c r="BC634" i="20" s="1"/>
  <c r="BP613" i="20" a="1"/>
  <c r="BP613" i="20" s="1"/>
  <c r="AJ616" i="20" a="1"/>
  <c r="AJ616" i="20" s="1"/>
  <c r="CI641" i="20" a="1"/>
  <c r="CI641" i="20" s="1"/>
  <c r="CB635" i="20" a="1"/>
  <c r="CB635" i="20" s="1"/>
  <c r="BK624" i="20" a="1"/>
  <c r="BK624" i="20" s="1"/>
  <c r="BP636" i="20" a="1"/>
  <c r="BP636" i="20" s="1"/>
  <c r="CJ613" i="20" a="1"/>
  <c r="CJ613" i="20" s="1"/>
  <c r="AR637" i="20" a="1"/>
  <c r="AR637" i="20" s="1"/>
  <c r="BG627" i="20" a="1"/>
  <c r="BG627" i="20" s="1"/>
  <c r="BB614" i="20" a="1"/>
  <c r="BB614" i="20" s="1"/>
  <c r="AL626" i="20" a="1"/>
  <c r="AL626" i="20" s="1"/>
  <c r="AU636" i="20" a="1"/>
  <c r="AU636" i="20" s="1"/>
  <c r="BP611" i="20" a="1"/>
  <c r="BP611" i="20" s="1"/>
  <c r="AX635" i="20" a="1"/>
  <c r="AX635" i="20" s="1"/>
  <c r="AW612" i="20" a="1"/>
  <c r="AW612" i="20" s="1"/>
  <c r="CG617" i="20" a="1"/>
  <c r="CG617" i="20" s="1"/>
  <c r="CE636" i="20" a="1"/>
  <c r="CE636" i="20" s="1"/>
  <c r="AM637" i="20" a="1"/>
  <c r="AM637" i="20" s="1"/>
  <c r="CI618" i="20" a="1"/>
  <c r="CI618" i="20" s="1"/>
  <c r="CO640" i="20" a="1"/>
  <c r="CO640" i="20" s="1"/>
  <c r="CD634" i="20" a="1"/>
  <c r="CD634" i="20" s="1"/>
  <c r="BW621" i="20" a="1"/>
  <c r="BW621" i="20" s="1"/>
  <c r="BE618" i="20" a="1"/>
  <c r="BE618" i="20" s="1"/>
  <c r="AH637" i="20" a="1"/>
  <c r="AH637" i="20" s="1"/>
  <c r="CO637" i="20" a="1"/>
  <c r="CO637" i="20" s="1"/>
  <c r="CL614" i="20" a="1"/>
  <c r="CL614" i="20" s="1"/>
  <c r="BM618" i="20" a="1"/>
  <c r="BM618" i="20" s="1"/>
  <c r="AP635" i="20" a="1"/>
  <c r="AP635" i="20" s="1"/>
  <c r="AZ626" i="20" a="1"/>
  <c r="AZ626" i="20" s="1"/>
  <c r="BY625" i="20" a="1"/>
  <c r="BY625" i="20" s="1"/>
  <c r="AN634" i="20" a="1"/>
  <c r="AN634" i="20" s="1"/>
  <c r="AS640" i="20" a="1"/>
  <c r="AS640" i="20" s="1"/>
  <c r="CF626" i="20" a="1"/>
  <c r="CF626" i="20" s="1"/>
  <c r="AY617" i="20" a="1"/>
  <c r="AY617" i="20" s="1"/>
  <c r="CH641" i="20" a="1"/>
  <c r="CH641" i="20" s="1"/>
  <c r="AP616" i="20" a="1"/>
  <c r="AP616" i="20" s="1"/>
  <c r="AG633" i="20" a="1"/>
  <c r="AG633" i="20" s="1"/>
  <c r="BE622" i="20" a="1"/>
  <c r="BE622" i="20" s="1"/>
  <c r="AX641" i="20" a="1"/>
  <c r="AX641" i="20" s="1"/>
  <c r="AI639" i="20" a="1"/>
  <c r="AI639" i="20" s="1"/>
  <c r="BO621" i="20" a="1"/>
  <c r="BO621" i="20" s="1"/>
  <c r="CI632" i="20" a="1"/>
  <c r="CI632" i="20" s="1"/>
  <c r="BC612" i="20" a="1"/>
  <c r="BC612" i="20" s="1"/>
  <c r="BN625" i="20" a="1"/>
  <c r="BN625" i="20" s="1"/>
  <c r="CN615" i="20" a="1"/>
  <c r="CN615" i="20" s="1"/>
  <c r="AW622" i="20" a="1"/>
  <c r="AW622" i="20" s="1"/>
  <c r="AL615" i="20" a="1"/>
  <c r="AL615" i="20" s="1"/>
  <c r="CA613" i="20" a="1"/>
  <c r="CA613" i="20" s="1"/>
  <c r="AH625" i="20" a="1"/>
  <c r="AH625" i="20" s="1"/>
  <c r="AX620" i="20" a="1"/>
  <c r="AX620" i="20" s="1"/>
  <c r="BX620" i="20" a="1"/>
  <c r="BX620" i="20" s="1"/>
  <c r="CD639" i="20" a="1"/>
  <c r="CD639" i="20" s="1"/>
  <c r="BT621" i="20" a="1"/>
  <c r="BT621" i="20" s="1"/>
  <c r="BZ638" i="20" a="1"/>
  <c r="BZ638" i="20" s="1"/>
  <c r="AZ636" i="20" a="1"/>
  <c r="AZ636" i="20" s="1"/>
  <c r="BG623" i="20" a="1"/>
  <c r="BG623" i="20" s="1"/>
  <c r="AR611" i="20" a="1"/>
  <c r="AR611" i="20" s="1"/>
  <c r="CG641" i="20" a="1"/>
  <c r="CG641" i="20" s="1"/>
  <c r="CM611" i="20" a="1"/>
  <c r="CM611" i="20" s="1"/>
  <c r="BV637" i="20" a="1"/>
  <c r="BV637" i="20" s="1"/>
  <c r="BJ612" i="20" a="1"/>
  <c r="BJ612" i="20" s="1"/>
  <c r="BI624" i="20" a="1"/>
  <c r="BI624" i="20" s="1"/>
  <c r="BP614" i="20" a="1"/>
  <c r="BP614" i="20" s="1"/>
  <c r="BK619" i="20" a="1"/>
  <c r="BK619" i="20" s="1"/>
  <c r="AL636" i="20" a="1"/>
  <c r="AL636" i="20" s="1"/>
  <c r="CD623" i="20" a="1"/>
  <c r="CD623" i="20" s="1"/>
  <c r="BV624" i="20" a="1"/>
  <c r="BV624" i="20" s="1"/>
  <c r="AF623" i="20" a="1"/>
  <c r="AF623" i="20" s="1"/>
  <c r="AI632" i="20" a="1"/>
  <c r="AI632" i="20" s="1"/>
  <c r="BQ619" i="20" a="1"/>
  <c r="BQ619" i="20" s="1"/>
  <c r="BK633" i="20" a="1"/>
  <c r="BK633" i="20" s="1"/>
  <c r="CD622" i="20" a="1"/>
  <c r="CD622" i="20" s="1"/>
  <c r="CN613" i="20" a="1"/>
  <c r="CN613" i="20" s="1"/>
  <c r="BA612" i="20" a="1"/>
  <c r="BA612" i="20" s="1"/>
  <c r="CJ627" i="20" a="1"/>
  <c r="CJ627" i="20" s="1"/>
  <c r="CJ615" i="20" a="1"/>
  <c r="CJ615" i="20" s="1"/>
  <c r="CK634" i="20" a="1"/>
  <c r="CK634" i="20" s="1"/>
  <c r="AX637" i="20" a="1"/>
  <c r="AX637" i="20" s="1"/>
  <c r="AT633" i="20" a="1"/>
  <c r="AT633" i="20" s="1"/>
  <c r="AR615" i="20" a="1"/>
  <c r="AR615" i="20" s="1"/>
  <c r="AR630" i="20" a="1"/>
  <c r="AR630" i="20" s="1"/>
  <c r="BH630" i="20" a="1"/>
  <c r="BH630" i="20" s="1"/>
  <c r="AG620" i="20" a="1"/>
  <c r="AG620" i="20" s="1"/>
  <c r="CI623" i="20" a="1"/>
  <c r="CI623" i="20" s="1"/>
  <c r="BV617" i="20" a="1"/>
  <c r="BV617" i="20" s="1"/>
  <c r="BV634" i="20" a="1"/>
  <c r="BV634" i="20" s="1"/>
  <c r="AV636" i="20" a="1"/>
  <c r="AV636" i="20" s="1"/>
  <c r="BC610" i="20" a="1"/>
  <c r="BC610" i="20" s="1"/>
  <c r="AI621" i="20" a="1"/>
  <c r="AI621" i="20" s="1"/>
  <c r="BW623" i="20" a="1"/>
  <c r="BW623" i="20" s="1"/>
  <c r="BC622" i="20" a="1"/>
  <c r="BC622" i="20" s="1"/>
  <c r="CB638" i="20" a="1"/>
  <c r="CB638" i="20" s="1"/>
  <c r="AS613" i="20" a="1"/>
  <c r="AS613" i="20" s="1"/>
  <c r="AU624" i="20" a="1"/>
  <c r="AU624" i="20" s="1"/>
  <c r="CL620" i="20" a="1"/>
  <c r="CL620" i="20" s="1"/>
  <c r="BH627" i="20" a="1"/>
  <c r="BH627" i="20" s="1"/>
  <c r="CG627" i="20" a="1"/>
  <c r="CG627" i="20" s="1"/>
  <c r="BX611" i="20" a="1"/>
  <c r="BX611" i="20" s="1"/>
  <c r="CI613" i="20" a="1"/>
  <c r="CI613" i="20" s="1"/>
  <c r="BT632" i="20" a="1"/>
  <c r="BT632" i="20" s="1"/>
  <c r="CD618" i="20" a="1"/>
  <c r="CD618" i="20" s="1"/>
  <c r="AM613" i="20" a="1"/>
  <c r="AM613" i="20" s="1"/>
  <c r="BB621" i="20" a="1"/>
  <c r="BB621" i="20" s="1"/>
  <c r="CK621" i="20" a="1"/>
  <c r="CK621" i="20" s="1"/>
  <c r="CG619" i="20" a="1"/>
  <c r="CG619" i="20" s="1"/>
  <c r="BS629" i="20" a="1"/>
  <c r="BS629" i="20" s="1"/>
  <c r="AP632" i="20" a="1"/>
  <c r="AP632" i="20" s="1"/>
  <c r="BZ625" i="20" a="1"/>
  <c r="BZ625" i="20" s="1"/>
  <c r="BA627" i="20" a="1"/>
  <c r="BA627" i="20" s="1"/>
  <c r="AQ632" i="20" a="1"/>
  <c r="AQ632" i="20" s="1"/>
  <c r="AJ619" i="20" a="1"/>
  <c r="AJ619" i="20" s="1"/>
  <c r="BU626" i="20" a="1"/>
  <c r="BU626" i="20" s="1"/>
  <c r="CO641" i="20" a="1"/>
  <c r="CO641" i="20" s="1"/>
  <c r="BO610" i="20" a="1"/>
  <c r="BO610" i="20" s="1"/>
  <c r="AT613" i="20" a="1"/>
  <c r="AT613" i="20" s="1"/>
  <c r="CD629" i="20" a="1"/>
  <c r="CD629" i="20" s="1"/>
  <c r="BJ621" i="20" a="1"/>
  <c r="BJ621" i="20" s="1"/>
  <c r="AF633" i="20" a="1"/>
  <c r="AF633" i="20" s="1"/>
  <c r="AM640" i="20" a="1"/>
  <c r="AM640" i="20" s="1"/>
  <c r="CA621" i="20" a="1"/>
  <c r="CA621" i="20" s="1"/>
  <c r="BJ620" i="20" a="1"/>
  <c r="BJ620" i="20" s="1"/>
  <c r="BT641" i="20" a="1"/>
  <c r="BT641" i="20" s="1"/>
  <c r="BS624" i="20" a="1"/>
  <c r="BS624" i="20" s="1"/>
  <c r="CF613" i="20" a="1"/>
  <c r="CF613" i="20" s="1"/>
  <c r="AT624" i="20" a="1"/>
  <c r="AT624" i="20" s="1"/>
  <c r="BE616" i="20" a="1"/>
  <c r="BE616" i="20" s="1"/>
  <c r="CD621" i="20" a="1"/>
  <c r="CD621" i="20" s="1"/>
  <c r="BN615" i="20" a="1"/>
  <c r="BN615" i="20" s="1"/>
  <c r="BP612" i="20" a="1"/>
  <c r="BP612" i="20" s="1"/>
  <c r="AQ624" i="20" a="1"/>
  <c r="AQ624" i="20" s="1"/>
  <c r="BZ641" i="20" a="1"/>
  <c r="BZ641" i="20" s="1"/>
  <c r="AK626" i="20" a="1"/>
  <c r="AK626" i="20" s="1"/>
  <c r="BZ630" i="20" a="1"/>
  <c r="BZ630" i="20" s="1"/>
  <c r="AH622" i="20" a="1"/>
  <c r="AH622" i="20" s="1"/>
  <c r="CF633" i="20" a="1"/>
  <c r="CF633" i="20" s="1"/>
  <c r="BQ622" i="20" a="1"/>
  <c r="BQ622" i="20" s="1"/>
  <c r="AP640" i="20" a="1"/>
  <c r="AP640" i="20" s="1"/>
  <c r="AG623" i="20" a="1"/>
  <c r="AG623" i="20" s="1"/>
  <c r="AX624" i="20" a="1"/>
  <c r="AX624" i="20" s="1"/>
  <c r="AG627" i="20" a="1"/>
  <c r="AG627" i="20" s="1"/>
  <c r="BQ618" i="20" a="1"/>
  <c r="BQ618" i="20" s="1"/>
  <c r="BC641" i="20" a="1"/>
  <c r="BC641" i="20" s="1"/>
  <c r="AQ641" i="20" a="1"/>
  <c r="AQ641" i="20" s="1"/>
  <c r="CO634" i="20" a="1"/>
  <c r="CO634" i="20" s="1"/>
  <c r="CL625" i="20" a="1"/>
  <c r="CL625" i="20" s="1"/>
  <c r="AG611" i="20" a="1"/>
  <c r="AG611" i="20" s="1"/>
  <c r="AM624" i="20" a="1"/>
  <c r="AM624" i="20" s="1"/>
  <c r="BG616" i="20" a="1"/>
  <c r="BG616" i="20" s="1"/>
  <c r="BH610" i="20" a="1"/>
  <c r="BH610" i="20" s="1"/>
  <c r="BS625" i="20" a="1"/>
  <c r="BS625" i="20" s="1"/>
  <c r="CI630" i="20" a="1"/>
  <c r="CI630" i="20" s="1"/>
  <c r="BL612" i="20" a="1"/>
  <c r="BL612" i="20" s="1"/>
  <c r="AK611" i="20" a="1"/>
  <c r="AK611" i="20" s="1"/>
  <c r="BK636" i="20" a="1"/>
  <c r="BK636" i="20" s="1"/>
  <c r="CO638" i="20" a="1"/>
  <c r="CO638" i="20" s="1"/>
  <c r="AZ638" i="20" a="1"/>
  <c r="AZ638" i="20" s="1"/>
  <c r="CA612" i="20" a="1"/>
  <c r="CA612" i="20" s="1"/>
  <c r="BW624" i="20" a="1"/>
  <c r="BW624" i="20" s="1"/>
  <c r="AY638" i="20" a="1"/>
  <c r="AY638" i="20" s="1"/>
  <c r="BK617" i="20" a="1"/>
  <c r="BK617" i="20" s="1"/>
  <c r="CN619" i="20" a="1"/>
  <c r="CN619" i="20" s="1"/>
  <c r="BP634" i="20" a="1"/>
  <c r="BP634" i="20" s="1"/>
  <c r="AG629" i="20" a="1"/>
  <c r="AG629" i="20" s="1"/>
  <c r="CN632" i="20" a="1"/>
  <c r="CN632" i="20" s="1"/>
  <c r="CE618" i="20" a="1"/>
  <c r="CE618" i="20" s="1"/>
  <c r="CO624" i="20" a="1"/>
  <c r="CO624" i="20" s="1"/>
  <c r="BN631" i="20" a="1"/>
  <c r="BN631" i="20" s="1"/>
  <c r="BC623" i="20" a="1"/>
  <c r="BC623" i="20" s="1"/>
  <c r="AL639" i="20" a="1"/>
  <c r="AL639" i="20" s="1"/>
  <c r="CB621" i="20" a="1"/>
  <c r="CB621" i="20" s="1"/>
  <c r="AT621" i="20" a="1"/>
  <c r="AT621" i="20" s="1"/>
  <c r="BK622" i="20" a="1"/>
  <c r="BK622" i="20" s="1"/>
  <c r="AO636" i="20" a="1"/>
  <c r="AO636" i="20" s="1"/>
  <c r="BL623" i="20" a="1"/>
  <c r="BL623" i="20" s="1"/>
  <c r="CM639" i="20" a="1"/>
  <c r="CM639" i="20" s="1"/>
  <c r="AO635" i="20" a="1"/>
  <c r="AO635" i="20" s="1"/>
  <c r="BM617" i="20" a="1"/>
  <c r="BM617" i="20" s="1"/>
  <c r="BC614" i="20" a="1"/>
  <c r="BC614" i="20" s="1"/>
  <c r="BJ639" i="20" a="1"/>
  <c r="BJ639" i="20" s="1"/>
  <c r="AH610" i="20" a="1"/>
  <c r="AH610" i="20" s="1"/>
  <c r="AR617" i="20" a="1"/>
  <c r="AR617" i="20" s="1"/>
  <c r="BX617" i="20" a="1"/>
  <c r="BX617" i="20" s="1"/>
  <c r="BF630" i="20" a="1"/>
  <c r="BF630" i="20" s="1"/>
  <c r="AP624" i="20" a="1"/>
  <c r="AP624" i="20" s="1"/>
  <c r="AZ618" i="20" a="1"/>
  <c r="AZ618" i="20" s="1"/>
  <c r="BH617" i="20" a="1"/>
  <c r="BH617" i="20" s="1"/>
  <c r="BY613" i="20" a="1"/>
  <c r="BY613" i="20" s="1"/>
  <c r="BE629" i="20" a="1"/>
  <c r="BE629" i="20" s="1"/>
  <c r="AZ627" i="20" a="1"/>
  <c r="AZ627" i="20" s="1"/>
  <c r="CM626" i="20" a="1"/>
  <c r="CM626" i="20" s="1"/>
  <c r="BL627" i="20" a="1"/>
  <c r="BL627" i="20" s="1"/>
  <c r="CD626" i="20" a="1"/>
  <c r="CD626" i="20" s="1"/>
  <c r="BU613" i="20" a="1"/>
  <c r="BU613" i="20" s="1"/>
  <c r="AV623" i="20" a="1"/>
  <c r="AV623" i="20" s="1"/>
  <c r="CD619" i="20" a="1"/>
  <c r="CD619" i="20" s="1"/>
  <c r="AS626" i="20" a="1"/>
  <c r="AS626" i="20" s="1"/>
  <c r="CJ631" i="20" a="1"/>
  <c r="CJ631" i="20" s="1"/>
  <c r="BV630" i="20" a="1"/>
  <c r="BV630" i="20" s="1"/>
  <c r="BF638" i="20" a="1"/>
  <c r="BF638" i="20" s="1"/>
  <c r="BY626" i="20" a="1"/>
  <c r="BY626" i="20" s="1"/>
  <c r="CG636" i="20" a="1"/>
  <c r="CG636" i="20" s="1"/>
  <c r="CE625" i="20" a="1"/>
  <c r="CE625" i="20" s="1"/>
  <c r="BY634" i="20" a="1"/>
  <c r="BY634" i="20" s="1"/>
  <c r="CI628" i="20" a="1"/>
  <c r="CI628" i="20" s="1"/>
  <c r="BA619" i="20" a="1"/>
  <c r="BA619" i="20" s="1"/>
  <c r="BL614" i="20" a="1"/>
  <c r="BL614" i="20" s="1"/>
  <c r="AR632" i="20" a="1"/>
  <c r="AR632" i="20" s="1"/>
  <c r="AN641" i="20" a="1"/>
  <c r="AN641" i="20" s="1"/>
  <c r="BO629" i="20" a="1"/>
  <c r="BO629" i="20" s="1"/>
  <c r="BJ616" i="20" a="1"/>
  <c r="BJ616" i="20" s="1"/>
  <c r="AO638" i="20" a="1"/>
  <c r="AO638" i="20" s="1"/>
  <c r="CC639" i="20" a="1"/>
  <c r="CC639" i="20" s="1"/>
  <c r="AL620" i="20" a="1"/>
  <c r="AL620" i="20" s="1"/>
  <c r="CF612" i="20" a="1"/>
  <c r="CF612" i="20" s="1"/>
  <c r="AJ635" i="20" a="1"/>
  <c r="AJ635" i="20" s="1"/>
  <c r="AY622" i="20" a="1"/>
  <c r="AY622" i="20" s="1"/>
  <c r="AK639" i="20" a="1"/>
  <c r="AK639" i="20" s="1"/>
  <c r="BC621" i="20" a="1"/>
  <c r="BC621" i="20" s="1"/>
  <c r="CN635" i="20" a="1"/>
  <c r="CN635" i="20" s="1"/>
  <c r="BJ626" i="20" a="1"/>
  <c r="BJ626" i="20" s="1"/>
  <c r="BU618" i="20" a="1"/>
  <c r="BU618" i="20" s="1"/>
  <c r="BC640" i="20" a="1"/>
  <c r="BC640" i="20" s="1"/>
  <c r="CC613" i="20" a="1"/>
  <c r="CC613" i="20" s="1"/>
  <c r="AW625" i="20" a="1"/>
  <c r="AW625" i="20" s="1"/>
  <c r="BR618" i="20" a="1"/>
  <c r="BR618" i="20" s="1"/>
  <c r="BR622" i="20" a="1"/>
  <c r="BR622" i="20" s="1"/>
  <c r="CE615" i="20" a="1"/>
  <c r="CE615" i="20" s="1"/>
  <c r="CM613" i="20" a="1"/>
  <c r="CM613" i="20" s="1"/>
  <c r="AO618" i="20" a="1"/>
  <c r="AO618" i="20" s="1"/>
  <c r="BV631" i="20" a="1"/>
  <c r="BV631" i="20" s="1"/>
  <c r="AO613" i="20" a="1"/>
  <c r="AO613" i="20" s="1"/>
  <c r="BH635" i="20" a="1"/>
  <c r="BH635" i="20" s="1"/>
  <c r="AN623" i="20" a="1"/>
  <c r="AN623" i="20" s="1"/>
  <c r="CN624" i="20" a="1"/>
  <c r="CN624" i="20" s="1"/>
  <c r="CE629" i="20" a="1"/>
  <c r="CE629" i="20" s="1"/>
  <c r="BL621" i="20" a="1"/>
  <c r="BL621" i="20" s="1"/>
  <c r="AR625" i="20" a="1"/>
  <c r="AR625" i="20" s="1"/>
  <c r="AV622" i="20" a="1"/>
  <c r="AV622" i="20" s="1"/>
  <c r="AH615" i="20" a="1"/>
  <c r="AH615" i="20" s="1"/>
  <c r="AG634" i="20" a="1"/>
  <c r="AG634" i="20" s="1"/>
  <c r="BN620" i="20" a="1"/>
  <c r="BN620" i="20" s="1"/>
  <c r="CO617" i="20" a="1"/>
  <c r="CO617" i="20" s="1"/>
  <c r="AL629" i="20" a="1"/>
  <c r="AL629" i="20" s="1"/>
  <c r="BT627" i="20" a="1"/>
  <c r="BT627" i="20" s="1"/>
  <c r="CO628" i="20" a="1"/>
  <c r="CO628" i="20" s="1"/>
  <c r="BW634" i="20" a="1"/>
  <c r="BW634" i="20" s="1"/>
  <c r="BR636" i="20" a="1"/>
  <c r="BR636" i="20" s="1"/>
  <c r="CL637" i="20" a="1"/>
  <c r="CL637" i="20" s="1"/>
  <c r="BY616" i="20" a="1"/>
  <c r="BY616" i="20" s="1"/>
  <c r="CL633" i="20" a="1"/>
  <c r="CL633" i="20" s="1"/>
  <c r="AU632" i="20" a="1"/>
  <c r="AU632" i="20" s="1"/>
  <c r="AP611" i="20" a="1"/>
  <c r="AP611" i="20" s="1"/>
  <c r="BJ615" i="20" a="1"/>
  <c r="BJ615" i="20" s="1"/>
  <c r="CI629" i="20" a="1"/>
  <c r="CI629" i="20" s="1"/>
  <c r="BP623" i="20" a="1"/>
  <c r="BP623" i="20" s="1"/>
  <c r="CH635" i="20" a="1"/>
  <c r="CH635" i="20" s="1"/>
  <c r="CM640" i="20" a="1"/>
  <c r="CM640" i="20" s="1"/>
  <c r="AJ613" i="20" a="1"/>
  <c r="AJ613" i="20" s="1"/>
  <c r="BI641" i="20" a="1"/>
  <c r="BI641" i="20" s="1"/>
  <c r="CJ635" i="20" a="1"/>
  <c r="CJ635" i="20" s="1"/>
  <c r="BR624" i="20" a="1"/>
  <c r="BR624" i="20" s="1"/>
  <c r="AG615" i="20" a="1"/>
  <c r="AG615" i="20" s="1"/>
  <c r="AL640" i="20" a="1"/>
  <c r="AL640" i="20" s="1"/>
  <c r="BT628" i="20" a="1"/>
  <c r="BT628" i="20" s="1"/>
  <c r="BG614" i="20" a="1"/>
  <c r="BG614" i="20" s="1"/>
  <c r="BW615" i="20" a="1"/>
  <c r="BW615" i="20" s="1"/>
  <c r="BM630" i="20" a="1"/>
  <c r="BM630" i="20" s="1"/>
  <c r="AM638" i="20" a="1"/>
  <c r="AM638" i="20" s="1"/>
  <c r="CC618" i="20" a="1"/>
  <c r="CC618" i="20" s="1"/>
  <c r="BD612" i="20" a="1"/>
  <c r="BD612" i="20" s="1"/>
  <c r="BU620" i="20" a="1"/>
  <c r="BU620" i="20" s="1"/>
  <c r="BC637" i="20" a="1"/>
  <c r="BC637" i="20" s="1"/>
  <c r="BM626" i="20" a="1"/>
  <c r="BM626" i="20" s="1"/>
  <c r="BO615" i="20" a="1"/>
  <c r="BO615" i="20" s="1"/>
  <c r="BG629" i="20" a="1"/>
  <c r="BG629" i="20" s="1"/>
  <c r="CI615" i="20" a="1"/>
  <c r="CI615" i="20" s="1"/>
  <c r="BD626" i="20" a="1"/>
  <c r="BD626" i="20" s="1"/>
  <c r="BQ635" i="20" a="1"/>
  <c r="BQ635" i="20" s="1"/>
  <c r="BP624" i="20" a="1"/>
  <c r="BP624" i="20" s="1"/>
  <c r="CM624" i="20" a="1"/>
  <c r="CM624" i="20" s="1"/>
  <c r="AH611" i="20" a="1"/>
  <c r="AH611" i="20" s="1"/>
  <c r="BH636" i="20" a="1"/>
  <c r="BH636" i="20" s="1"/>
  <c r="BU614" i="20" a="1"/>
  <c r="BU614" i="20" s="1"/>
  <c r="BA638" i="20" a="1"/>
  <c r="BA638" i="20" s="1"/>
  <c r="AH614" i="20" a="1"/>
  <c r="AH614" i="20" s="1"/>
  <c r="CH625" i="20" a="1"/>
  <c r="CH625" i="20" s="1"/>
  <c r="BS615" i="20" a="1"/>
  <c r="BS615" i="20" s="1"/>
  <c r="AP618" i="20" a="1"/>
  <c r="AP618" i="20" s="1"/>
  <c r="AJ611" i="20" a="1"/>
  <c r="AJ611" i="20" s="1"/>
  <c r="CH638" i="20" a="1"/>
  <c r="CH638" i="20" s="1"/>
  <c r="AY621" i="20" a="1"/>
  <c r="AY621" i="20" s="1"/>
  <c r="AL616" i="20" a="1"/>
  <c r="AL616" i="20" s="1"/>
  <c r="CB617" i="20" a="1"/>
  <c r="CB617" i="20" s="1"/>
  <c r="BS640" i="20" a="1"/>
  <c r="BS640" i="20" s="1"/>
  <c r="AJ633" i="20" a="1"/>
  <c r="AJ633" i="20" s="1"/>
  <c r="AY613" i="20" a="1"/>
  <c r="AY613" i="20" s="1"/>
  <c r="AI615" i="20" a="1"/>
  <c r="AI615" i="20" s="1"/>
  <c r="AL614" i="20" a="1"/>
  <c r="AL614" i="20" s="1"/>
  <c r="BY611" i="20" a="1"/>
  <c r="BY611" i="20" s="1"/>
  <c r="BX636" i="20" a="1"/>
  <c r="BX636" i="20" s="1"/>
  <c r="CA619" i="20" a="1"/>
  <c r="CA619" i="20" s="1"/>
  <c r="AV631" i="20" a="1"/>
  <c r="AV631" i="20" s="1"/>
  <c r="CH628" i="20" a="1"/>
  <c r="CH628" i="20" s="1"/>
  <c r="AJ625" i="20" a="1"/>
  <c r="AJ625" i="20" s="1"/>
  <c r="CM636" i="20" a="1"/>
  <c r="CM636" i="20" s="1"/>
  <c r="CF617" i="20" a="1"/>
  <c r="CF617" i="20" s="1"/>
  <c r="AT627" i="20" a="1"/>
  <c r="AT627" i="20" s="1"/>
  <c r="BM632" i="20" a="1"/>
  <c r="BM632" i="20" s="1"/>
  <c r="BZ626" i="20" a="1"/>
  <c r="BZ626" i="20" s="1"/>
  <c r="BE636" i="20" a="1"/>
  <c r="BE636" i="20" s="1"/>
  <c r="BA624" i="20" a="1"/>
  <c r="BA624" i="20" s="1"/>
  <c r="BN616" i="20" a="1"/>
  <c r="BN616" i="20" s="1"/>
  <c r="CO620" i="20" a="1"/>
  <c r="CO620" i="20" s="1"/>
  <c r="BZ639" i="20" a="1"/>
  <c r="BZ639" i="20" s="1"/>
  <c r="AQ639" i="20" a="1"/>
  <c r="AQ639" i="20" s="1"/>
  <c r="BW619" i="20" a="1"/>
  <c r="BW619" i="20" s="1"/>
  <c r="AV628" i="20" a="1"/>
  <c r="AV628" i="20" s="1"/>
  <c r="AQ640" i="20" a="1"/>
  <c r="AQ640" i="20" s="1"/>
  <c r="BF613" i="20" a="1"/>
  <c r="BF613" i="20" s="1"/>
  <c r="CJ617" i="20" a="1"/>
  <c r="CJ617" i="20" s="1"/>
  <c r="AF620" i="20" a="1"/>
  <c r="AF620" i="20" s="1"/>
  <c r="CE617" i="20" a="1"/>
  <c r="CE617" i="20" s="1"/>
  <c r="BK635" i="20" a="1"/>
  <c r="BK635" i="20" s="1"/>
  <c r="AP610" i="20" a="1"/>
  <c r="AP610" i="20" s="1"/>
  <c r="BK640" i="20" a="1"/>
  <c r="BK640" i="20" s="1"/>
  <c r="BN612" i="20" a="1"/>
  <c r="BN612" i="20" s="1"/>
  <c r="AM619" i="20" a="1"/>
  <c r="AM619" i="20" s="1"/>
  <c r="BV622" i="20" a="1"/>
  <c r="BV622" i="20" s="1"/>
  <c r="BF621" i="20" a="1"/>
  <c r="BF621" i="20" s="1"/>
  <c r="AR641" i="20" a="1"/>
  <c r="AR641" i="20" s="1"/>
  <c r="BN622" i="20" a="1"/>
  <c r="BN622" i="20" s="1"/>
  <c r="AN618" i="20" a="1"/>
  <c r="AN618" i="20" s="1"/>
  <c r="BN613" i="20" a="1"/>
  <c r="BN613" i="20" s="1"/>
  <c r="CF611" i="20" a="1"/>
  <c r="CF611" i="20" s="1"/>
  <c r="BD630" i="20" a="1"/>
  <c r="BD630" i="20" s="1"/>
  <c r="AP629" i="20" a="1"/>
  <c r="AP629" i="20" s="1"/>
  <c r="CI640" i="20" a="1"/>
  <c r="CI640" i="20" s="1"/>
  <c r="AJ627" i="20" a="1"/>
  <c r="AJ627" i="20" s="1"/>
  <c r="AJ630" i="20" a="1"/>
  <c r="AJ630" i="20" s="1"/>
  <c r="AX615" i="20" a="1"/>
  <c r="AX615" i="20" s="1"/>
  <c r="AQ623" i="20" a="1"/>
  <c r="AQ623" i="20" s="1"/>
  <c r="BT636" i="20" a="1"/>
  <c r="BT636" i="20" s="1"/>
  <c r="AZ641" i="20" a="1"/>
  <c r="AZ641" i="20" s="1"/>
  <c r="CN631" i="20" a="1"/>
  <c r="CN631" i="20" s="1"/>
  <c r="CK626" i="20" a="1"/>
  <c r="CK626" i="20" s="1"/>
  <c r="AZ635" i="20" a="1"/>
  <c r="AZ635" i="20" s="1"/>
  <c r="AW633" i="20" a="1"/>
  <c r="AW633" i="20" s="1"/>
  <c r="AX636" i="20" a="1"/>
  <c r="AX636" i="20" s="1"/>
  <c r="BG618" i="20" a="1"/>
  <c r="BG618" i="20" s="1"/>
  <c r="CH614" i="20" a="1"/>
  <c r="CH614" i="20" s="1"/>
  <c r="BB613" i="20" a="1"/>
  <c r="BB613" i="20" s="1"/>
  <c r="CH620" i="20" a="1"/>
  <c r="CH620" i="20" s="1"/>
  <c r="BQ639" i="20" a="1"/>
  <c r="BQ639" i="20" s="1"/>
  <c r="CN629" i="20" a="1"/>
  <c r="CN629" i="20" s="1"/>
  <c r="AH628" i="20" a="1"/>
  <c r="AH628" i="20" s="1"/>
  <c r="BR634" i="20" a="1"/>
  <c r="BR634" i="20" s="1"/>
  <c r="CH611" i="20" a="1"/>
  <c r="CH611" i="20" s="1"/>
  <c r="AN613" i="20" a="1"/>
  <c r="AN613" i="20" s="1"/>
  <c r="AR612" i="20" a="1"/>
  <c r="AR612" i="20" s="1"/>
  <c r="BK616" i="20" a="1"/>
  <c r="BK616" i="20" s="1"/>
  <c r="BW613" i="20" a="1"/>
  <c r="BW613" i="20" s="1"/>
  <c r="AJ636" i="20" a="1"/>
  <c r="AJ636" i="20" s="1"/>
  <c r="AM636" i="20" a="1"/>
  <c r="AM636" i="20" s="1"/>
  <c r="BB616" i="20" a="1"/>
  <c r="BB616" i="20" s="1"/>
  <c r="AM622" i="20" a="1"/>
  <c r="AM622" i="20" s="1"/>
  <c r="BO620" i="20" a="1"/>
  <c r="BO620" i="20" s="1"/>
  <c r="CL638" i="20" a="1"/>
  <c r="CL638" i="20" s="1"/>
  <c r="CC629" i="20" a="1"/>
  <c r="CC629" i="20" s="1"/>
  <c r="BF634" i="20" a="1"/>
  <c r="BF634" i="20" s="1"/>
  <c r="AZ611" i="20" a="1"/>
  <c r="AZ611" i="20" s="1"/>
  <c r="CC619" i="20" a="1"/>
  <c r="CC619" i="20" s="1"/>
  <c r="AP623" i="20" a="1"/>
  <c r="AP623" i="20" s="1"/>
  <c r="CD615" i="20" a="1"/>
  <c r="CD615" i="20" s="1"/>
  <c r="BR613" i="20" a="1"/>
  <c r="BR613" i="20" s="1"/>
  <c r="CN640" i="20" a="1"/>
  <c r="CN640" i="20" s="1"/>
  <c r="BO635" i="20" a="1"/>
  <c r="BO635" i="20" s="1"/>
  <c r="CD628" i="20" a="1"/>
  <c r="CD628" i="20" s="1"/>
  <c r="BB622" i="20" a="1"/>
  <c r="BB622" i="20" s="1"/>
  <c r="CF623" i="20" a="1"/>
  <c r="CF623" i="20" s="1"/>
  <c r="BW612" i="20" a="1"/>
  <c r="BW612" i="20" s="1"/>
  <c r="BC635" i="20" a="1"/>
  <c r="BC635" i="20" s="1"/>
  <c r="AU639" i="20" a="1"/>
  <c r="AU639" i="20" s="1"/>
  <c r="BZ612" i="20" a="1"/>
  <c r="BZ612" i="20" s="1"/>
  <c r="BI636" i="20" a="1"/>
  <c r="BI636" i="20" s="1"/>
  <c r="AR633" i="20" a="1"/>
  <c r="AR633" i="20" s="1"/>
  <c r="AG635" i="20" a="1"/>
  <c r="AG635" i="20" s="1"/>
  <c r="BJ624" i="20" a="1"/>
  <c r="BJ624" i="20" s="1"/>
  <c r="AO610" i="20" a="1"/>
  <c r="AO610" i="20" s="1"/>
  <c r="AU637" i="20" a="1"/>
  <c r="AU637" i="20" s="1"/>
  <c r="BB623" i="20" a="1"/>
  <c r="BB623" i="20" s="1"/>
  <c r="BA614" i="20" a="1"/>
  <c r="BA614" i="20" s="1"/>
  <c r="AH635" i="20" a="1"/>
  <c r="AH635" i="20" s="1"/>
  <c r="BH621" i="20" a="1"/>
  <c r="BH621" i="20" s="1"/>
  <c r="AJ622" i="20" a="1"/>
  <c r="AJ622" i="20" s="1"/>
  <c r="AY626" i="20" a="1"/>
  <c r="AY626" i="20" s="1"/>
  <c r="CM610" i="20" a="1"/>
  <c r="CM610" i="20" s="1"/>
  <c r="AT626" i="20" a="1"/>
  <c r="AT626" i="20" s="1"/>
  <c r="BV635" i="20" a="1"/>
  <c r="BV635" i="20" s="1"/>
  <c r="BY635" i="20" a="1"/>
  <c r="BY635" i="20" s="1"/>
  <c r="CM637" i="20" a="1"/>
  <c r="CM637" i="20" s="1"/>
  <c r="BJ622" i="20" a="1"/>
  <c r="BJ622" i="20" s="1"/>
  <c r="BV618" i="20" a="1"/>
  <c r="BV618" i="20" s="1"/>
  <c r="AH631" i="20" a="1"/>
  <c r="AH631" i="20" s="1"/>
  <c r="BZ631" i="20" a="1"/>
  <c r="BZ631" i="20" s="1"/>
  <c r="AX627" i="20" a="1"/>
  <c r="AX627" i="20" s="1"/>
  <c r="CE612" i="20" a="1"/>
  <c r="CE612" i="20" s="1"/>
  <c r="BH611" i="20" a="1"/>
  <c r="BH611" i="20" s="1"/>
  <c r="CL623" i="20" a="1"/>
  <c r="CL623" i="20" s="1"/>
  <c r="AH623" i="20" a="1"/>
  <c r="AH623" i="20" s="1"/>
  <c r="CN614" i="20" a="1"/>
  <c r="CN614" i="20" s="1"/>
  <c r="CJ640" i="20" a="1"/>
  <c r="CJ640" i="20" s="1"/>
  <c r="CM635" i="20" a="1"/>
  <c r="CM635" i="20" s="1"/>
  <c r="BL628" i="20" a="1"/>
  <c r="BL628" i="20" s="1"/>
  <c r="AJ629" i="20" a="1"/>
  <c r="AJ629" i="20" s="1"/>
  <c r="BL633" i="20" a="1"/>
  <c r="BL633" i="20" s="1"/>
  <c r="BN621" i="20" a="1"/>
  <c r="BN621" i="20" s="1"/>
  <c r="BZ620" i="20" a="1"/>
  <c r="BZ620" i="20" s="1"/>
  <c r="BC633" i="20" a="1"/>
  <c r="BC633" i="20" s="1"/>
  <c r="AK627" i="20" a="1"/>
  <c r="AK627" i="20" s="1"/>
  <c r="AN622" i="20" a="1"/>
  <c r="AN622" i="20" s="1"/>
  <c r="AW619" i="20" a="1"/>
  <c r="AW619" i="20" s="1"/>
  <c r="CF627" i="20" a="1"/>
  <c r="CF627" i="20" s="1"/>
  <c r="BD625" i="20" a="1"/>
  <c r="BD625" i="20" s="1"/>
  <c r="BA621" i="20" a="1"/>
  <c r="BA621" i="20" s="1"/>
  <c r="CD635" i="20" a="1"/>
  <c r="CD635" i="20" s="1"/>
  <c r="AI637" i="20" a="1"/>
  <c r="AI637" i="20" s="1"/>
  <c r="BZ635" i="20" a="1"/>
  <c r="BZ635" i="20" s="1"/>
  <c r="AK629" i="20" a="1"/>
  <c r="AK629" i="20" s="1"/>
  <c r="AV611" i="20" a="1"/>
  <c r="AV611" i="20" s="1"/>
  <c r="AF619" i="20" a="1"/>
  <c r="AF619" i="20" s="1"/>
  <c r="AL633" i="20" a="1"/>
  <c r="AL633" i="20" s="1"/>
  <c r="BX625" i="20" a="1"/>
  <c r="BX625" i="20" s="1"/>
  <c r="AV620" i="20" a="1"/>
  <c r="AV620" i="20" s="1"/>
  <c r="AS632" i="20" a="1"/>
  <c r="AS632" i="20" s="1"/>
  <c r="AZ616" i="20" a="1"/>
  <c r="AZ616" i="20" s="1"/>
  <c r="CK636" i="20" a="1"/>
  <c r="CK636" i="20" s="1"/>
  <c r="CH639" i="20" a="1"/>
  <c r="CH639" i="20" s="1"/>
  <c r="CG620" i="20" a="1"/>
  <c r="CG620" i="20" s="1"/>
  <c r="CJ623" i="20" a="1"/>
  <c r="CJ623" i="20" s="1"/>
  <c r="AK621" i="20" a="1"/>
  <c r="AK621" i="20" s="1"/>
  <c r="AT611" i="20" a="1"/>
  <c r="AT611" i="20" s="1"/>
  <c r="CM622" i="20" a="1"/>
  <c r="CM622" i="20" s="1"/>
  <c r="BY638" i="20" a="1"/>
  <c r="BY638" i="20" s="1"/>
  <c r="BI629" i="20" a="1"/>
  <c r="BI629" i="20" s="1"/>
  <c r="CG622" i="20" a="1"/>
  <c r="CG622" i="20" s="1"/>
  <c r="CC623" i="20" a="1"/>
  <c r="CC623" i="20" s="1"/>
  <c r="BY639" i="20" a="1"/>
  <c r="BY639" i="20" s="1"/>
  <c r="AJ615" i="20" a="1"/>
  <c r="AJ615" i="20" s="1"/>
  <c r="AZ628" i="20" a="1"/>
  <c r="AZ628" i="20" s="1"/>
  <c r="BI613" i="20" a="1"/>
  <c r="BI613" i="20" s="1"/>
  <c r="CE619" i="20" a="1"/>
  <c r="CE619" i="20" s="1"/>
  <c r="AU621" i="20" a="1"/>
  <c r="AU621" i="20" s="1"/>
  <c r="AY625" i="20" a="1"/>
  <c r="AY625" i="20" s="1"/>
  <c r="BG635" i="20" a="1"/>
  <c r="BG635" i="20" s="1"/>
  <c r="BE640" i="20" a="1"/>
  <c r="BE640" i="20" s="1"/>
  <c r="BK611" i="20" a="1"/>
  <c r="BK611" i="20" s="1"/>
  <c r="CJ630" i="20" a="1"/>
  <c r="CJ630" i="20" s="1"/>
  <c r="BG617" i="20" a="1"/>
  <c r="BG617" i="20" s="1"/>
  <c r="AK641" i="20" a="1"/>
  <c r="AK641" i="20" s="1"/>
  <c r="AN633" i="20" a="1"/>
  <c r="AN633" i="20" s="1"/>
  <c r="BU635" i="20" a="1"/>
  <c r="BU635" i="20" s="1"/>
  <c r="BR615" i="20" a="1"/>
  <c r="BR615" i="20" s="1"/>
  <c r="AN630" i="20" a="1"/>
  <c r="AN630" i="20" s="1"/>
  <c r="BK637" i="20" a="1"/>
  <c r="BK637" i="20" s="1"/>
  <c r="CO625" i="20" a="1"/>
  <c r="CO625" i="20" s="1"/>
  <c r="BG641" i="20" a="1"/>
  <c r="BG641" i="20" s="1"/>
  <c r="AQ631" i="20" a="1"/>
  <c r="AQ631" i="20" s="1"/>
  <c r="CH634" i="20" a="1"/>
  <c r="CH634" i="20" s="1"/>
  <c r="BI620" i="20" a="1"/>
  <c r="BI620" i="20" s="1"/>
  <c r="BI616" i="20" a="1"/>
  <c r="BI616" i="20" s="1"/>
  <c r="AF628" i="20" a="1"/>
  <c r="AF628" i="20" s="1"/>
  <c r="BG620" i="20" a="1"/>
  <c r="BG620" i="20" s="1"/>
  <c r="AR613" i="20" a="1"/>
  <c r="AR613" i="20" s="1"/>
  <c r="BO617" i="20" a="1"/>
  <c r="BO617" i="20" s="1"/>
  <c r="CF615" i="20" a="1"/>
  <c r="CF615" i="20" s="1"/>
  <c r="BU625" i="20" a="1"/>
  <c r="BU625" i="20" s="1"/>
  <c r="AI630" i="20" a="1"/>
  <c r="AI630" i="20" s="1"/>
  <c r="BB628" i="20" a="1"/>
  <c r="BB628" i="20" s="1"/>
  <c r="AM627" i="20" a="1"/>
  <c r="AM627" i="20" s="1"/>
  <c r="BV610" i="20" a="1"/>
  <c r="BV610" i="20" s="1"/>
  <c r="AR639" i="20" a="1"/>
  <c r="AR639" i="20" s="1"/>
  <c r="CE641" i="20" a="1"/>
  <c r="CE641" i="20" s="1"/>
  <c r="CO614" i="20" a="1"/>
  <c r="CO614" i="20" s="1"/>
  <c r="CG637" i="20" a="1"/>
  <c r="CG637" i="20" s="1"/>
  <c r="BP625" i="20" a="1"/>
  <c r="BP625" i="20" s="1"/>
  <c r="CB611" i="20" a="1"/>
  <c r="CB611" i="20" s="1"/>
  <c r="CG611" i="20" a="1"/>
  <c r="CG611" i="20" s="1"/>
  <c r="AF622" i="20" a="1"/>
  <c r="AF622" i="20" s="1"/>
  <c r="BV641" i="20" a="1"/>
  <c r="BV641" i="20" s="1"/>
  <c r="AZ632" i="20" a="1"/>
  <c r="AZ632" i="20" s="1"/>
  <c r="AR623" i="20" a="1"/>
  <c r="AR623" i="20" s="1"/>
  <c r="CF620" i="20" a="1"/>
  <c r="CF620" i="20" s="1"/>
  <c r="BW639" i="20" a="1"/>
  <c r="BW639" i="20" s="1"/>
  <c r="AH618" i="20" a="1"/>
  <c r="AH618" i="20" s="1"/>
  <c r="BL626" i="20" a="1"/>
  <c r="BL626" i="20" s="1"/>
  <c r="BK612" i="20" a="1"/>
  <c r="BK612" i="20" s="1"/>
  <c r="BK630" i="20" a="1"/>
  <c r="BK630" i="20" s="1"/>
  <c r="AJ621" i="20" a="1"/>
  <c r="AJ621" i="20" s="1"/>
  <c r="AJ624" i="20" a="1"/>
  <c r="AJ624" i="20" s="1"/>
  <c r="AR616" i="20" a="1"/>
  <c r="AR616" i="20" s="1"/>
  <c r="BK625" i="20" a="1"/>
  <c r="BK625" i="20" s="1"/>
  <c r="BY632" i="20" a="1"/>
  <c r="BY632" i="20" s="1"/>
  <c r="AR614" i="20" a="1"/>
  <c r="AR614" i="20" s="1"/>
  <c r="CD641" i="20" a="1"/>
  <c r="CD641" i="20" s="1"/>
  <c r="AO628" i="20" a="1"/>
  <c r="AO628" i="20" s="1"/>
  <c r="BL632" i="20" a="1"/>
  <c r="BL632" i="20" s="1"/>
  <c r="AK624" i="20" a="1"/>
  <c r="AK624" i="20" s="1"/>
  <c r="AJ637" i="20" a="1"/>
  <c r="AJ637" i="20" s="1"/>
  <c r="CI612" i="20" a="1"/>
  <c r="CI612" i="20" s="1"/>
  <c r="CB620" i="20" a="1"/>
  <c r="CB620" i="20" s="1"/>
  <c r="BW618" i="20" a="1"/>
  <c r="BW618" i="20" s="1"/>
  <c r="BS622" i="20" a="1"/>
  <c r="BS622" i="20" s="1"/>
  <c r="CL617" i="20" a="1"/>
  <c r="CL617" i="20" s="1"/>
  <c r="BU629" i="20" a="1"/>
  <c r="BU629" i="20" s="1"/>
  <c r="AH612" i="20" a="1"/>
  <c r="AH612" i="20" s="1"/>
  <c r="AT631" i="20" a="1"/>
  <c r="AT631" i="20" s="1"/>
  <c r="BG621" i="20" a="1"/>
  <c r="BG621" i="20" s="1"/>
  <c r="BB612" i="20" a="1"/>
  <c r="BB612" i="20" s="1"/>
  <c r="AX618" i="20" a="1"/>
  <c r="AX618" i="20" s="1"/>
  <c r="AY623" i="20" a="1"/>
  <c r="AY623" i="20" s="1"/>
  <c r="BX624" i="20" a="1"/>
  <c r="BX624" i="20" s="1"/>
  <c r="AL628" i="20" a="1"/>
  <c r="AL628" i="20" s="1"/>
  <c r="AN638" i="20" a="1"/>
  <c r="AN638" i="20" s="1"/>
  <c r="BM619" i="20" a="1"/>
  <c r="BM619" i="20" s="1"/>
  <c r="AN617" i="20" a="1"/>
  <c r="AN617" i="20" s="1"/>
  <c r="AN615" i="20" a="1"/>
  <c r="AN615" i="20" s="1"/>
  <c r="BZ613" i="20" a="1"/>
  <c r="BZ613" i="20" s="1"/>
  <c r="AL623" i="20" a="1"/>
  <c r="AL623" i="20" s="1"/>
  <c r="BQ626" i="20" a="1"/>
  <c r="BQ626" i="20" s="1"/>
  <c r="CH612" i="20" a="1"/>
  <c r="CH612" i="20" s="1"/>
  <c r="AH620" i="20" a="1"/>
  <c r="AH620" i="20" s="1"/>
  <c r="BC618" i="20" a="1"/>
  <c r="BC618" i="20" s="1"/>
  <c r="AI638" i="20" a="1"/>
  <c r="AI638" i="20" s="1"/>
  <c r="BV611" i="20" a="1"/>
  <c r="BV611" i="20" s="1"/>
  <c r="AW617" i="20" a="1"/>
  <c r="AW617" i="20" s="1"/>
  <c r="BQ616" i="20" a="1"/>
  <c r="BQ616" i="20" s="1"/>
  <c r="CI614" i="20" a="1"/>
  <c r="CI614" i="20" s="1"/>
  <c r="AI619" i="20" a="1"/>
  <c r="AI619" i="20" s="1"/>
  <c r="BU627" i="20" a="1"/>
  <c r="BU627" i="20" s="1"/>
  <c r="BJ611" i="20" a="1"/>
  <c r="BJ611" i="20" s="1"/>
  <c r="AV625" i="20" a="1"/>
  <c r="AV625" i="20" s="1"/>
  <c r="BU623" i="20" a="1"/>
  <c r="BU623" i="20" s="1"/>
  <c r="CA640" i="20" a="1"/>
  <c r="CA640" i="20" s="1"/>
  <c r="AO622" i="20" a="1"/>
  <c r="AO622" i="20" s="1"/>
  <c r="AJ634" i="20" a="1"/>
  <c r="AJ634" i="20" s="1"/>
  <c r="CJ628" i="20" a="1"/>
  <c r="CJ628" i="20" s="1"/>
  <c r="AY633" i="20" a="1"/>
  <c r="AY633" i="20" s="1"/>
  <c r="BD641" i="20" a="1"/>
  <c r="BD641" i="20" s="1"/>
  <c r="AI633" i="20" a="1"/>
  <c r="AI633" i="20" s="1"/>
  <c r="BM628" i="20" a="1"/>
  <c r="BM628" i="20" s="1"/>
  <c r="AN616" i="20" a="1"/>
  <c r="AN616" i="20" s="1"/>
  <c r="CK618" i="20" a="1"/>
  <c r="CK618" i="20" s="1"/>
  <c r="CA625" i="20" a="1"/>
  <c r="CA625" i="20" s="1"/>
  <c r="BJ629" i="20" a="1"/>
  <c r="BJ629" i="20" s="1"/>
  <c r="BS620" i="20" a="1"/>
  <c r="BS620" i="20" s="1"/>
  <c r="AY610" i="20" a="1"/>
  <c r="AY610" i="20" s="1"/>
  <c r="AT639" i="20" a="1"/>
  <c r="AT639" i="20" s="1"/>
  <c r="CF621" i="20" a="1"/>
  <c r="CF621" i="20" s="1"/>
  <c r="C609" i="20"/>
  <c r="BW641" i="20" a="1"/>
  <c r="BW641" i="20" s="1"/>
  <c r="CO636" i="20" a="1"/>
  <c r="CO636" i="20" s="1"/>
  <c r="AX632" i="20" a="1"/>
  <c r="AX632" i="20" s="1"/>
  <c r="BX626" i="20" a="1"/>
  <c r="BX626" i="20" s="1"/>
  <c r="BF637" i="20" a="1"/>
  <c r="BF637" i="20" s="1"/>
  <c r="BC613" i="20" a="1"/>
  <c r="BC613" i="20" s="1"/>
  <c r="CB628" i="20" a="1"/>
  <c r="CB628" i="20" s="1"/>
  <c r="CE621" i="20" a="1"/>
  <c r="CE621" i="20" s="1"/>
  <c r="AV641" i="20" a="1"/>
  <c r="AV641" i="20" s="1"/>
  <c r="BB637" i="20" a="1"/>
  <c r="BB637" i="20" s="1"/>
  <c r="AM625" i="20" a="1"/>
  <c r="AM625" i="20" s="1"/>
  <c r="BA629" i="20" a="1"/>
  <c r="BA629" i="20" s="1"/>
  <c r="BU610" i="20" a="1"/>
  <c r="BU610" i="20" s="1"/>
  <c r="CD636" i="20" a="1"/>
  <c r="CD636" i="20" s="1"/>
  <c r="AG624" i="20" a="1"/>
  <c r="AG624" i="20" s="1"/>
  <c r="CM628" i="20" a="1"/>
  <c r="CM628" i="20" s="1"/>
  <c r="CN610" i="20" a="1"/>
  <c r="CN610" i="20" s="1"/>
  <c r="BQ638" i="20" a="1"/>
  <c r="BQ638" i="20" s="1"/>
  <c r="AF632" i="20" a="1"/>
  <c r="AF632" i="20" s="1"/>
  <c r="BD617" i="20" a="1"/>
  <c r="BD617" i="20" s="1"/>
  <c r="AI613" i="20" a="1"/>
  <c r="AI613" i="20" s="1"/>
  <c r="BY614" i="20" a="1"/>
  <c r="BY614" i="20" s="1"/>
  <c r="BV613" i="20" a="1"/>
  <c r="BV613" i="20" s="1"/>
  <c r="CL641" i="20" a="1"/>
  <c r="CL641" i="20" s="1"/>
  <c r="BD622" i="20" a="1"/>
  <c r="BD622" i="20" s="1"/>
  <c r="AK616" i="20" a="1"/>
  <c r="AK616" i="20" s="1"/>
  <c r="BA633" i="20" a="1"/>
  <c r="BA633" i="20" s="1"/>
  <c r="CC610" i="20" a="1"/>
  <c r="CC610" i="20" s="1"/>
  <c r="AI622" i="20" a="1"/>
  <c r="AI622" i="20" s="1"/>
  <c r="AM631" i="20" a="1"/>
  <c r="AM631" i="20" s="1"/>
  <c r="BT614" i="20" a="1"/>
  <c r="BT614" i="20" s="1"/>
  <c r="AV612" i="20" a="1"/>
  <c r="AV612" i="20" s="1"/>
  <c r="BK614" i="20" a="1"/>
  <c r="BK614" i="20" s="1"/>
  <c r="CM623" i="20" a="1"/>
  <c r="CM623" i="20" s="1"/>
  <c r="AQ617" i="20" a="1"/>
  <c r="AQ617" i="20" s="1"/>
  <c r="BD613" i="20" a="1"/>
  <c r="BD613" i="20" s="1"/>
  <c r="CM634" i="20" a="1"/>
  <c r="CM634" i="20" s="1"/>
  <c r="CA627" i="20" a="1"/>
  <c r="CA627" i="20" s="1"/>
  <c r="BE620" i="20" a="1"/>
  <c r="BE620" i="20" s="1"/>
  <c r="BN614" i="20" a="1"/>
  <c r="BN614" i="20" s="1"/>
  <c r="BQ610" i="20" a="1"/>
  <c r="BQ610" i="20" s="1"/>
  <c r="AV621" i="20" a="1"/>
  <c r="AV621" i="20" s="1"/>
  <c r="CN627" i="20" a="1"/>
  <c r="CN627" i="20" s="1"/>
  <c r="BZ614" i="20" a="1"/>
  <c r="BZ614" i="20" s="1"/>
  <c r="CO622" i="20" a="1"/>
  <c r="CO622" i="20" s="1"/>
  <c r="CG623" i="20" a="1"/>
  <c r="CG623" i="20" s="1"/>
  <c r="BD637" i="20" a="1"/>
  <c r="BD637" i="20" s="1"/>
  <c r="CA630" i="20" a="1"/>
  <c r="CA630" i="20" s="1"/>
  <c r="AO634" i="20" a="1"/>
  <c r="AO634" i="20" s="1"/>
  <c r="BJ633" i="20" a="1"/>
  <c r="BJ633" i="20" s="1"/>
  <c r="AJ641" i="20" a="1"/>
  <c r="AJ641" i="20" s="1"/>
  <c r="AW636" i="20" a="1"/>
  <c r="AW636" i="20" s="1"/>
  <c r="CH616" i="20" a="1"/>
  <c r="CH616" i="20" s="1"/>
  <c r="CA633" i="20" a="1"/>
  <c r="CA633" i="20" s="1"/>
  <c r="BA639" i="20" a="1"/>
  <c r="BA639" i="20" s="1"/>
  <c r="AV629" i="20" a="1"/>
  <c r="AV629" i="20" s="1"/>
  <c r="AT632" i="20" a="1"/>
  <c r="AT632" i="20" s="1"/>
  <c r="AU623" i="20" a="1"/>
  <c r="AU623" i="20" s="1"/>
  <c r="CN616" i="20" a="1"/>
  <c r="CN616" i="20" s="1"/>
  <c r="BB630" i="20" a="1"/>
  <c r="BB630" i="20" s="1"/>
  <c r="BQ617" i="20" a="1"/>
  <c r="BQ617" i="20" s="1"/>
  <c r="AU626" i="20" a="1"/>
  <c r="AU626" i="20" s="1"/>
  <c r="CC617" i="20" a="1"/>
  <c r="CC617" i="20" s="1"/>
  <c r="CH613" i="20" a="1"/>
  <c r="CH613" i="20" s="1"/>
  <c r="AS616" i="20" a="1"/>
  <c r="AS616" i="20" s="1"/>
  <c r="BE614" i="20" a="1"/>
  <c r="BE614" i="20" s="1"/>
  <c r="AV626" i="20" a="1"/>
  <c r="AV626" i="20" s="1"/>
  <c r="CH640" i="20" a="1"/>
  <c r="CH640" i="20" s="1"/>
  <c r="BV615" i="20" a="1"/>
  <c r="BV615" i="20" s="1"/>
  <c r="BL634" i="20" a="1"/>
  <c r="BL634" i="20" s="1"/>
  <c r="CB637" i="20" a="1"/>
  <c r="CB637" i="20" s="1"/>
  <c r="BZ622" i="20" a="1"/>
  <c r="BZ622" i="20" s="1"/>
  <c r="BL611" i="20" a="1"/>
  <c r="BL611" i="20" s="1"/>
  <c r="AM639" i="20" a="1"/>
  <c r="AM639" i="20" s="1"/>
  <c r="AO641" i="20" a="1"/>
  <c r="AO641" i="20" s="1"/>
  <c r="AO619" i="20" a="1"/>
  <c r="AO619" i="20" s="1"/>
  <c r="AV615" i="20" a="1"/>
  <c r="AV615" i="20" s="1"/>
  <c r="AF626" i="20" a="1"/>
  <c r="AF626" i="20" s="1"/>
  <c r="BR623" i="20" a="1"/>
  <c r="BR623" i="20" s="1"/>
  <c r="AI623" i="20" a="1"/>
  <c r="AI623" i="20" s="1"/>
  <c r="CF622" i="20" a="1"/>
  <c r="CF622" i="20" s="1"/>
  <c r="CG612" i="20" a="1"/>
  <c r="CG612" i="20" s="1"/>
  <c r="BI610" i="20" a="1"/>
  <c r="BI610" i="20" s="1"/>
  <c r="CE633" i="20" a="1"/>
  <c r="CE633" i="20" s="1"/>
  <c r="BT640" i="20" a="1"/>
  <c r="BT640" i="20" s="1"/>
  <c r="AG619" i="20" a="1"/>
  <c r="AG619" i="20" s="1"/>
  <c r="CK640" i="20" a="1"/>
  <c r="CK640" i="20" s="1"/>
  <c r="AL641" i="20" a="1"/>
  <c r="AL641" i="20" s="1"/>
  <c r="BN618" i="20" a="1"/>
  <c r="BN618" i="20" s="1"/>
  <c r="BS630" i="20" a="1"/>
  <c r="BS630" i="20" s="1"/>
  <c r="BT638" i="20" a="1"/>
  <c r="BT638" i="20" s="1"/>
  <c r="AL631" i="20" a="1"/>
  <c r="AL631" i="20" s="1"/>
  <c r="BY621" i="20" a="1"/>
  <c r="BY621" i="20" s="1"/>
  <c r="BM621" i="20" a="1"/>
  <c r="BM621" i="20" s="1"/>
  <c r="AZ617" i="20" a="1"/>
  <c r="AZ617" i="20" s="1"/>
  <c r="BH638" i="20" a="1"/>
  <c r="BH638" i="20" s="1"/>
  <c r="BQ629" i="20" a="1"/>
  <c r="BQ629" i="20" s="1"/>
  <c r="AM629" i="20" a="1"/>
  <c r="AM629" i="20" s="1"/>
  <c r="BQ623" i="20" a="1"/>
  <c r="BQ623" i="20" s="1"/>
  <c r="CK638" i="20" a="1"/>
  <c r="CK638" i="20" s="1"/>
  <c r="AN629" i="20" a="1"/>
  <c r="AN629" i="20" s="1"/>
  <c r="AM616" i="20" a="1"/>
  <c r="AM616" i="20" s="1"/>
  <c r="BR617" i="20" a="1"/>
  <c r="BR617" i="20" s="1"/>
  <c r="BC624" i="20" a="1"/>
  <c r="BC624" i="20" s="1"/>
  <c r="CK627" i="20" a="1"/>
  <c r="CK627" i="20" s="1"/>
  <c r="AG616" i="20" a="1"/>
  <c r="AG616" i="20" s="1"/>
  <c r="BP621" i="20" a="1"/>
  <c r="BP621" i="20" s="1"/>
  <c r="AL624" i="20" a="1"/>
  <c r="AL624" i="20" s="1"/>
  <c r="BF636" i="20" a="1"/>
  <c r="BF636" i="20" s="1"/>
  <c r="BT624" i="20" a="1"/>
  <c r="BT624" i="20" s="1"/>
  <c r="AR626" i="20" a="1"/>
  <c r="AR626" i="20" s="1"/>
  <c r="BX633" i="20" a="1"/>
  <c r="BX633" i="20" s="1"/>
  <c r="CE614" i="20" a="1"/>
  <c r="CE614" i="20" s="1"/>
  <c r="BG631" i="20" a="1"/>
  <c r="BG631" i="20" s="1"/>
  <c r="AO631" i="20" a="1"/>
  <c r="AO631" i="20" s="1"/>
  <c r="AG630" i="20" a="1"/>
  <c r="AG630" i="20" s="1"/>
  <c r="AV635" i="20" a="1"/>
  <c r="AV635" i="20" s="1"/>
  <c r="CG630" i="20" a="1"/>
  <c r="CG630" i="20" s="1"/>
  <c r="BD618" i="20" a="1"/>
  <c r="BD618" i="20" s="1"/>
  <c r="BF616" i="20" a="1"/>
  <c r="BF616" i="20" s="1"/>
  <c r="BY640" i="20" a="1"/>
  <c r="BY640" i="20" s="1"/>
  <c r="CC630" i="20" a="1"/>
  <c r="CC630" i="20" s="1"/>
  <c r="BQ636" i="20" a="1"/>
  <c r="BQ636" i="20" s="1"/>
  <c r="CM620" i="20" a="1"/>
  <c r="CM620" i="20" s="1"/>
  <c r="AX611" i="20" a="1"/>
  <c r="AX611" i="20" s="1"/>
  <c r="AG628" i="20" a="1"/>
  <c r="AG628" i="20" s="1"/>
  <c r="CH619" i="20" a="1"/>
  <c r="CH619" i="20" s="1"/>
  <c r="BA628" i="20" a="1"/>
  <c r="BA628" i="20" s="1"/>
  <c r="BA636" i="20" a="1"/>
  <c r="BA636" i="20" s="1"/>
  <c r="BL629" i="20" a="1"/>
  <c r="BL629" i="20" s="1"/>
  <c r="AN627" i="20" a="1"/>
  <c r="AN627" i="20" s="1"/>
  <c r="BU630" i="20" a="1"/>
  <c r="BU630" i="20" s="1"/>
  <c r="AK640" i="20" a="1"/>
  <c r="AK640" i="20" s="1"/>
  <c r="BP628" i="20" a="1"/>
  <c r="BP628" i="20" s="1"/>
  <c r="CO621" i="20" a="1"/>
  <c r="CO621" i="20" s="1"/>
  <c r="CF624" i="20" a="1"/>
  <c r="CF624" i="20" s="1"/>
  <c r="BD620" i="20" a="1"/>
  <c r="BD620" i="20" s="1"/>
  <c r="AL619" i="20" a="1"/>
  <c r="AL619" i="20" s="1"/>
  <c r="AS631" i="20" a="1"/>
  <c r="AS631" i="20" s="1"/>
  <c r="BX621" i="20" a="1"/>
  <c r="BX621" i="20" s="1"/>
  <c r="BK634" i="20" a="1"/>
  <c r="BK634" i="20" s="1"/>
  <c r="CO618" i="20" a="1"/>
  <c r="CO618" i="20" s="1"/>
  <c r="BN624" i="20" a="1"/>
  <c r="BN624" i="20" s="1"/>
  <c r="CC620" i="20" a="1"/>
  <c r="CC620" i="20" s="1"/>
  <c r="CH631" i="20" a="1"/>
  <c r="CH631" i="20" s="1"/>
  <c r="BH625" i="20" a="1"/>
  <c r="BH625" i="20" s="1"/>
  <c r="AI624" i="20" a="1"/>
  <c r="AI624" i="20" s="1"/>
  <c r="AV610" i="20" a="1"/>
  <c r="AV610" i="20" s="1"/>
  <c r="AP638" i="20" a="1"/>
  <c r="AP638" i="20" s="1"/>
  <c r="BS638" i="20" a="1"/>
  <c r="BS638" i="20" s="1"/>
  <c r="AS633" i="20" a="1"/>
  <c r="AS633" i="20" s="1"/>
  <c r="BG613" i="20" a="1"/>
  <c r="BG613" i="20" s="1"/>
  <c r="AJ628" i="20" a="1"/>
  <c r="AJ628" i="20" s="1"/>
  <c r="BI631" i="20" a="1"/>
  <c r="BI631" i="20" s="1"/>
  <c r="BD627" i="20" a="1"/>
  <c r="BD627" i="20" s="1"/>
  <c r="CD625" i="20" a="1"/>
  <c r="CD625" i="20" s="1"/>
  <c r="BE633" i="20" a="1"/>
  <c r="BE633" i="20" s="1"/>
  <c r="CC626" i="20" a="1"/>
  <c r="CC626" i="20" s="1"/>
  <c r="BU631" i="20" a="1"/>
  <c r="BU631" i="20" s="1"/>
  <c r="AK636" i="20" a="1"/>
  <c r="AK636" i="20" s="1"/>
  <c r="BW632" i="20" a="1"/>
  <c r="BW632" i="20" s="1"/>
  <c r="CK635" i="20" a="1"/>
  <c r="CK635" i="20" s="1"/>
  <c r="BH633" i="20" a="1"/>
  <c r="BH633" i="20" s="1"/>
  <c r="AH639" i="20" a="1"/>
  <c r="AH639" i="20" s="1"/>
  <c r="BS621" i="20" a="1"/>
  <c r="BS621" i="20" s="1"/>
  <c r="CH621" i="20" a="1"/>
  <c r="CH621" i="20" s="1"/>
  <c r="AU613" i="20" a="1"/>
  <c r="AU613" i="20" s="1"/>
  <c r="AS628" i="20" a="1"/>
  <c r="AS628" i="20" s="1"/>
  <c r="BT618" i="20" a="1"/>
  <c r="BT618" i="20" s="1"/>
  <c r="BT617" i="20" a="1"/>
  <c r="BT617" i="20" s="1"/>
  <c r="BC615" i="20" a="1"/>
  <c r="BC615" i="20" s="1"/>
  <c r="AO637" i="20" a="1"/>
  <c r="AO637" i="20" s="1"/>
  <c r="BV633" i="20" a="1"/>
  <c r="BV633" i="20" s="1"/>
  <c r="CI616" i="20" a="1"/>
  <c r="CI616" i="20" s="1"/>
  <c r="BL631" i="20" a="1"/>
  <c r="BL631" i="20" s="1"/>
  <c r="AI617" i="20" a="1"/>
  <c r="AI617" i="20" s="1"/>
  <c r="CH626" i="20" a="1"/>
  <c r="CH626" i="20" s="1"/>
  <c r="CJ619" i="20" a="1"/>
  <c r="CJ619" i="20" s="1"/>
  <c r="AW621" i="20" a="1"/>
  <c r="AW621" i="20" s="1"/>
  <c r="BP620" i="20" a="1"/>
  <c r="BP620" i="20" s="1"/>
  <c r="CF634" i="20" a="1"/>
  <c r="CF634" i="20" s="1"/>
  <c r="AF616" i="20" a="1"/>
  <c r="AF616" i="20" s="1"/>
  <c r="AW641" i="20" a="1"/>
  <c r="AW641" i="20" s="1"/>
  <c r="CK612" i="20" a="1"/>
  <c r="CK612" i="20" s="1"/>
  <c r="BL617" i="20" a="1"/>
  <c r="BL617" i="20" s="1"/>
  <c r="BO618" i="20" a="1"/>
  <c r="BO618" i="20" s="1"/>
  <c r="AQ629" i="20" a="1"/>
  <c r="AQ629" i="20" s="1"/>
  <c r="BR625" i="20" a="1"/>
  <c r="BR625" i="20" s="1"/>
  <c r="AG621" i="20" a="1"/>
  <c r="AG621" i="20" s="1"/>
  <c r="AT617" i="20" a="1"/>
  <c r="AT617" i="20" s="1"/>
  <c r="AV640" i="20" a="1"/>
  <c r="AV640" i="20" s="1"/>
  <c r="AM618" i="20" a="1"/>
  <c r="AM618" i="20" s="1"/>
  <c r="CN620" i="20" a="1"/>
  <c r="CN620" i="20" s="1"/>
  <c r="BA631" i="20" a="1"/>
  <c r="BA631" i="20" s="1"/>
  <c r="AW629" i="20" a="1"/>
  <c r="AW629" i="20" s="1"/>
  <c r="BS618" i="20" a="1"/>
  <c r="BS618" i="20" s="1"/>
  <c r="AW610" i="20" a="1"/>
  <c r="AW610" i="20" s="1"/>
  <c r="AO611" i="20" a="1"/>
  <c r="AO611" i="20" s="1"/>
  <c r="CF635" i="20" a="1"/>
  <c r="CF635" i="20" s="1"/>
  <c r="CA622" i="20" a="1"/>
  <c r="CA622" i="20" s="1"/>
  <c r="BQ624" i="20" a="1"/>
  <c r="BQ624" i="20" s="1"/>
  <c r="BZ624" i="20" a="1"/>
  <c r="BZ624" i="20" s="1"/>
  <c r="CB630" i="20" a="1"/>
  <c r="CB630" i="20" s="1"/>
  <c r="AT625" i="20" a="1"/>
  <c r="AT625" i="20" s="1"/>
  <c r="CN633" i="20" a="1"/>
  <c r="CN633" i="20" s="1"/>
  <c r="AX628" i="20" a="1"/>
  <c r="AX628" i="20" s="1"/>
  <c r="AR631" i="20" a="1"/>
  <c r="AR631" i="20" s="1"/>
  <c r="CB634" i="20" a="1"/>
  <c r="CB634" i="20" s="1"/>
  <c r="AJ620" i="20" a="1"/>
  <c r="AJ620" i="20" s="1"/>
  <c r="BU640" i="20" a="1"/>
  <c r="BU640" i="20" s="1"/>
  <c r="AZ625" i="20" a="1"/>
  <c r="AZ625" i="20" s="1"/>
  <c r="CF616" i="20" a="1"/>
  <c r="CF616" i="20" s="1"/>
  <c r="AI627" i="20" a="1"/>
  <c r="AI627" i="20" s="1"/>
  <c r="BZ623" i="20" a="1"/>
  <c r="BZ623" i="20" s="1"/>
  <c r="AY615" i="20" a="1"/>
  <c r="AY615" i="20" s="1"/>
  <c r="CO635" i="20" a="1"/>
  <c r="CO635" i="20" s="1"/>
  <c r="AX634" i="20" a="1"/>
  <c r="AX634" i="20" s="1"/>
  <c r="AK638" i="20" a="1"/>
  <c r="AK638" i="20" s="1"/>
  <c r="BF639" i="20" a="1"/>
  <c r="BF639" i="20" s="1"/>
  <c r="CF629" i="20" a="1"/>
  <c r="CF629" i="20" s="1"/>
  <c r="CC615" i="20" a="1"/>
  <c r="CC615" i="20" s="1"/>
  <c r="CL630" i="20" a="1"/>
  <c r="CL630" i="20" s="1"/>
  <c r="BV619" i="20" a="1"/>
  <c r="BV619" i="20" s="1"/>
  <c r="BM636" i="20" a="1"/>
  <c r="BM636" i="20" s="1"/>
  <c r="CB625" i="20" a="1"/>
  <c r="CB625" i="20" s="1"/>
  <c r="AT628" i="20" a="1"/>
  <c r="AT628" i="20" s="1"/>
  <c r="CL615" i="20" a="1"/>
  <c r="CL615" i="20" s="1"/>
  <c r="AW620" i="20" a="1"/>
  <c r="AW620" i="20" s="1"/>
  <c r="BI611" i="20" a="1"/>
  <c r="BI611" i="20" s="1"/>
  <c r="AS629" i="20" a="1"/>
  <c r="AS629" i="20" s="1"/>
  <c r="CL640" i="20" a="1"/>
  <c r="CL640" i="20" s="1"/>
  <c r="AF636" i="20" a="1"/>
  <c r="AF636" i="20" s="1"/>
  <c r="AH613" i="20" a="1"/>
  <c r="AH613" i="20" s="1"/>
  <c r="BO624" i="20" a="1"/>
  <c r="BO624" i="20" s="1"/>
  <c r="AZ623" i="20" a="1"/>
  <c r="AZ623" i="20" s="1"/>
  <c r="AK622" i="20" a="1"/>
  <c r="AK622" i="20" s="1"/>
  <c r="BB618" i="20" a="1"/>
  <c r="BB618" i="20" s="1"/>
  <c r="AT610" i="20" a="1"/>
  <c r="AT610" i="20" s="1"/>
  <c r="CC627" i="20" a="1"/>
  <c r="CC627" i="20" s="1"/>
  <c r="AY639" i="20" a="1"/>
  <c r="AY639" i="20" s="1"/>
  <c r="BK621" i="20" a="1"/>
  <c r="BK621" i="20" s="1"/>
  <c r="AI611" i="20" a="1"/>
  <c r="AI611" i="20" s="1"/>
  <c r="BO611" i="20" a="1"/>
  <c r="BO611" i="20" s="1"/>
  <c r="CO633" i="20" a="1"/>
  <c r="CO633" i="20" s="1"/>
  <c r="AX613" i="20" a="1"/>
  <c r="AX613" i="20" s="1"/>
  <c r="BY619" i="20" a="1"/>
  <c r="BY619" i="20" s="1"/>
  <c r="BS631" i="20" a="1"/>
  <c r="BS631" i="20" s="1"/>
  <c r="CN618" i="20" a="1"/>
  <c r="CN618" i="20" s="1"/>
  <c r="CL621" i="20" a="1"/>
  <c r="CL621" i="20" s="1"/>
  <c r="BV627" i="20" a="1"/>
  <c r="BV627" i="20" s="1"/>
  <c r="CL618" i="20" a="1"/>
  <c r="CL618" i="20" s="1"/>
  <c r="AZ624" i="20" a="1"/>
  <c r="AZ624" i="20" s="1"/>
  <c r="BP635" i="20" a="1"/>
  <c r="BP635" i="20" s="1"/>
  <c r="BJ619" i="20" a="1"/>
  <c r="BJ619" i="20" s="1"/>
  <c r="BP632" i="20" a="1"/>
  <c r="BP632" i="20" s="1"/>
  <c r="AQ636" i="20" a="1"/>
  <c r="AQ636" i="20" s="1"/>
  <c r="BW638" i="20" a="1"/>
  <c r="BW638" i="20" s="1"/>
  <c r="AL630" i="20" a="1"/>
  <c r="AL630" i="20" s="1"/>
  <c r="CC622" i="20" a="1"/>
  <c r="CC622" i="20" s="1"/>
  <c r="CL616" i="20" a="1"/>
  <c r="CL616" i="20" s="1"/>
  <c r="AL637" i="20" a="1"/>
  <c r="AL637" i="20" s="1"/>
  <c r="BZ637" i="20" a="1"/>
  <c r="BZ637" i="20" s="1"/>
  <c r="AH634" i="20" a="1"/>
  <c r="AH634" i="20" s="1"/>
  <c r="BM634" i="20" a="1"/>
  <c r="BM634" i="20" s="1"/>
  <c r="CD630" i="20" a="1"/>
  <c r="CD630" i="20" s="1"/>
  <c r="CB641" i="20" a="1"/>
  <c r="CB641" i="20" s="1"/>
  <c r="CN617" i="20" a="1"/>
  <c r="CN617" i="20" s="1"/>
  <c r="BO626" i="20" a="1"/>
  <c r="BO626" i="20" s="1"/>
  <c r="CK620" i="20" a="1"/>
  <c r="CK620" i="20" s="1"/>
  <c r="AM612" i="20" a="1"/>
  <c r="AM612" i="20" s="1"/>
  <c r="CF618" i="20" a="1"/>
  <c r="CF618" i="20" s="1"/>
  <c r="BL616" i="20" a="1"/>
  <c r="BL616" i="20" s="1"/>
  <c r="BL619" i="20" a="1"/>
  <c r="BL619" i="20" s="1"/>
  <c r="CL613" i="20" a="1"/>
  <c r="CL613" i="20" s="1"/>
  <c r="BE631" i="20" a="1"/>
  <c r="BE631" i="20" s="1"/>
  <c r="BY622" i="20" a="1"/>
  <c r="BY622" i="20" s="1"/>
  <c r="BV640" i="20" a="1"/>
  <c r="BV640" i="20" s="1"/>
  <c r="AH638" i="20" a="1"/>
  <c r="AH638" i="20" s="1"/>
  <c r="AY629" i="20" a="1"/>
  <c r="AY629" i="20" s="1"/>
  <c r="BY610" i="20" a="1"/>
  <c r="BY610" i="20" s="1"/>
  <c r="AT638" i="20" a="1"/>
  <c r="AT638" i="20" s="1"/>
  <c r="AS610" i="20" a="1"/>
  <c r="AS610" i="20" s="1"/>
  <c r="AR638" i="20" a="1"/>
  <c r="AR638" i="20" s="1"/>
  <c r="BA615" i="20" a="1"/>
  <c r="BA615" i="20" s="1"/>
  <c r="BG633" i="20" a="1"/>
  <c r="BG633" i="20" s="1"/>
  <c r="BR628" i="20" a="1"/>
  <c r="BR628" i="20" s="1"/>
  <c r="AN620" i="20" a="1"/>
  <c r="AN620" i="20" s="1"/>
  <c r="BB625" i="20" a="1"/>
  <c r="BB625" i="20" s="1"/>
  <c r="AF621" i="20" a="1"/>
  <c r="AF621" i="20" s="1"/>
  <c r="BX612" i="20" a="1"/>
  <c r="BX612" i="20" s="1"/>
  <c r="BO613" i="20" a="1"/>
  <c r="BO613" i="20" s="1"/>
  <c r="AR620" i="20" a="1"/>
  <c r="AR620" i="20" s="1"/>
  <c r="BQ634" i="20" a="1"/>
  <c r="BQ634" i="20" s="1"/>
  <c r="BX634" i="20" a="1"/>
  <c r="BX634" i="20" s="1"/>
  <c r="BU641" i="20" a="1"/>
  <c r="BU641" i="20" s="1"/>
  <c r="BH623" i="20" a="1"/>
  <c r="BH623" i="20" s="1"/>
  <c r="BD615" i="20" a="1"/>
  <c r="BD615" i="20" s="1"/>
  <c r="CB629" i="20" a="1"/>
  <c r="CB629" i="20" s="1"/>
  <c r="BD636" i="20" a="1"/>
  <c r="BD636" i="20" s="1"/>
  <c r="AF624" i="20" a="1"/>
  <c r="AF624" i="20" s="1"/>
  <c r="CE616" i="20" a="1"/>
  <c r="CE616" i="20" s="1"/>
  <c r="BP619" i="20" a="1"/>
  <c r="BP619" i="20" s="1"/>
  <c r="AK625" i="20" a="1"/>
  <c r="AK625" i="20" s="1"/>
  <c r="BL620" i="20" a="1"/>
  <c r="BL620" i="20" s="1"/>
  <c r="AI631" i="20" a="1"/>
  <c r="AI631" i="20" s="1"/>
  <c r="BQ633" i="20" a="1"/>
  <c r="BQ633" i="20" s="1"/>
  <c r="CD633" i="20" a="1"/>
  <c r="CD633" i="20" s="1"/>
  <c r="AU620" i="20" a="1"/>
  <c r="AU620" i="20" s="1"/>
  <c r="BT616" i="20" a="1"/>
  <c r="BT616" i="20" s="1"/>
  <c r="BB624" i="20" a="1"/>
  <c r="BB624" i="20" s="1"/>
  <c r="CE634" i="20" a="1"/>
  <c r="CE634" i="20" s="1"/>
  <c r="CM614" i="20" a="1"/>
  <c r="CM614" i="20" s="1"/>
  <c r="BY627" i="20" a="1"/>
  <c r="BY627" i="20" s="1"/>
  <c r="BE639" i="20" a="1"/>
  <c r="BE639" i="20" s="1"/>
  <c r="BT631" i="20" a="1"/>
  <c r="BT631" i="20" s="1"/>
  <c r="BT619" i="20" a="1"/>
  <c r="BT619" i="20" s="1"/>
  <c r="AI628" i="20" a="1"/>
  <c r="AI628" i="20" s="1"/>
  <c r="AY620" i="20" a="1"/>
  <c r="AY620" i="20" s="1"/>
  <c r="BP637" i="20" a="1"/>
  <c r="BP637" i="20" s="1"/>
  <c r="BW620" i="20" a="1"/>
  <c r="BW620" i="20" s="1"/>
  <c r="BN639" i="20" a="1"/>
  <c r="BN639" i="20" s="1"/>
  <c r="AM623" i="20" a="1"/>
  <c r="AM623" i="20" s="1"/>
  <c r="CE635" i="20" a="1"/>
  <c r="CE635" i="20" s="1"/>
  <c r="AR619" i="20" a="1"/>
  <c r="AR619" i="20" s="1"/>
  <c r="AY627" i="20" a="1"/>
  <c r="AY627" i="20" s="1"/>
  <c r="CF641" i="20" a="1"/>
  <c r="CF641" i="20" s="1"/>
  <c r="AI636" i="20" a="1"/>
  <c r="AI636" i="20" s="1"/>
  <c r="CE632" i="20" a="1"/>
  <c r="CE632" i="20" s="1"/>
  <c r="BI612" i="20" a="1"/>
  <c r="BI612" i="20" s="1"/>
  <c r="CE631" i="20" a="1"/>
  <c r="CE631" i="20" s="1"/>
  <c r="BX641" i="20" a="1"/>
  <c r="BX641" i="20" s="1"/>
  <c r="AL634" i="20" a="1"/>
  <c r="AL634" i="20" s="1"/>
  <c r="CC633" i="20" a="1"/>
  <c r="CC633" i="20" s="1"/>
  <c r="BB634" i="20" a="1"/>
  <c r="BB634" i="20" s="1"/>
  <c r="AW613" i="20" a="1"/>
  <c r="AW613" i="20" s="1"/>
  <c r="AH629" i="20" a="1"/>
  <c r="AH629" i="20" s="1"/>
  <c r="CK619" i="20" a="1"/>
  <c r="CK619" i="20" s="1"/>
  <c r="BE632" i="20" a="1"/>
  <c r="BE632" i="20" s="1"/>
  <c r="BT639" i="20" a="1"/>
  <c r="BT639" i="20" s="1"/>
  <c r="AW623" i="20" a="1"/>
  <c r="AW623" i="20" s="1"/>
  <c r="AI626" i="20" a="1"/>
  <c r="AI626" i="20" s="1"/>
  <c r="BR627" i="20" a="1"/>
  <c r="BR627" i="20" s="1"/>
  <c r="AN624" i="20" a="1"/>
  <c r="AN624" i="20" s="1"/>
  <c r="BH619" i="20" a="1"/>
  <c r="BH619" i="20" s="1"/>
  <c r="AG622" i="20" a="1"/>
  <c r="AG622" i="20" s="1"/>
  <c r="BQ614" i="20" a="1"/>
  <c r="BQ614" i="20" s="1"/>
  <c r="AH617" i="20" a="1"/>
  <c r="AH617" i="20" s="1"/>
  <c r="CE613" i="20" a="1"/>
  <c r="CE613" i="20" s="1"/>
  <c r="BD632" i="20" a="1"/>
  <c r="BD632" i="20" s="1"/>
  <c r="CJ622" i="20" a="1"/>
  <c r="CJ622" i="20" s="1"/>
  <c r="AZ640" i="20" a="1"/>
  <c r="AZ640" i="20" s="1"/>
  <c r="CO632" i="20" a="1"/>
  <c r="CO632" i="20" s="1"/>
  <c r="CF638" i="20" a="1"/>
  <c r="CF638" i="20" s="1"/>
  <c r="CE622" i="20" a="1"/>
  <c r="CE622" i="20" s="1"/>
  <c r="BW633" i="20" a="1"/>
  <c r="BW633" i="20" s="1"/>
  <c r="AU634" i="20" a="1"/>
  <c r="AU634" i="20" s="1"/>
  <c r="AN639" i="20" a="1"/>
  <c r="AN639" i="20" s="1"/>
  <c r="CI620" i="20" a="1"/>
  <c r="CI620" i="20" s="1"/>
  <c r="BA622" i="20" a="1"/>
  <c r="BA622" i="20" s="1"/>
  <c r="AS623" i="20" a="1"/>
  <c r="AS623" i="20" s="1"/>
  <c r="AF631" i="20" a="1"/>
  <c r="AF631" i="20" s="1"/>
  <c r="AW624" i="20" a="1"/>
  <c r="AW624" i="20" s="1"/>
  <c r="CF614" i="20" a="1"/>
  <c r="CF614" i="20" s="1"/>
  <c r="AQ621" i="20" a="1"/>
  <c r="AQ621" i="20" s="1"/>
  <c r="CF619" i="20" a="1"/>
  <c r="CF619" i="20" s="1"/>
  <c r="AN612" i="20" a="1"/>
  <c r="AN612" i="20" s="1"/>
  <c r="CN612" i="20" a="1"/>
  <c r="CN612" i="20" s="1"/>
  <c r="BM613" i="20" a="1"/>
  <c r="BM613" i="20" s="1"/>
  <c r="AX625" i="20" a="1"/>
  <c r="AX625" i="20" s="1"/>
  <c r="CK614" i="20" a="1"/>
  <c r="CK614" i="20" s="1"/>
  <c r="AW615" i="20" a="1"/>
  <c r="AW615" i="20" s="1"/>
  <c r="BM615" i="20" a="1"/>
  <c r="BM615" i="20" s="1"/>
  <c r="AS617" i="20" a="1"/>
  <c r="AS617" i="20" s="1"/>
  <c r="CB631" i="20" a="1"/>
  <c r="CB631" i="20" s="1"/>
  <c r="BO632" i="20" a="1"/>
  <c r="BO632" i="20" s="1"/>
  <c r="AU638" i="20" a="1"/>
  <c r="AU638" i="20" s="1"/>
  <c r="CJ632" i="20" a="1"/>
  <c r="CJ632" i="20" s="1"/>
  <c r="BM639" i="20" a="1"/>
  <c r="BM639" i="20" s="1"/>
  <c r="AW634" i="20" a="1"/>
  <c r="AW634" i="20" s="1"/>
  <c r="BD635" i="20" a="1"/>
  <c r="BD635" i="20" s="1"/>
  <c r="AY636" i="20" a="1"/>
  <c r="AY636" i="20" s="1"/>
  <c r="CK623" i="20" a="1"/>
  <c r="CK623" i="20" s="1"/>
  <c r="BX615" i="20" a="1"/>
  <c r="BX615" i="20" s="1"/>
  <c r="CN623" i="20" a="1"/>
  <c r="CN623" i="20" s="1"/>
  <c r="CJ612" i="20" a="1"/>
  <c r="CJ612" i="20" s="1"/>
  <c r="CG614" i="20" a="1"/>
  <c r="CG614" i="20" s="1"/>
  <c r="CK641" i="20" a="1"/>
  <c r="CK641" i="20" s="1"/>
  <c r="BL622" i="20" a="1"/>
  <c r="BL622" i="20" s="1"/>
  <c r="BS641" i="20" a="1"/>
  <c r="BS641" i="20" s="1"/>
  <c r="CG634" i="20" a="1"/>
  <c r="CG634" i="20" s="1"/>
  <c r="CB619" i="20" a="1"/>
  <c r="CB619" i="20" s="1"/>
  <c r="AZ615" i="20" a="1"/>
  <c r="AZ615" i="20" s="1"/>
  <c r="BI618" i="20" a="1"/>
  <c r="BI618" i="20" s="1"/>
  <c r="CM629" i="20" a="1"/>
  <c r="CM629" i="20" s="1"/>
  <c r="AH626" i="20" a="1"/>
  <c r="AH626" i="20" s="1"/>
  <c r="BV628" i="20" a="1"/>
  <c r="BV628" i="20" s="1"/>
  <c r="BQ612" i="20" a="1"/>
  <c r="BQ612" i="20" s="1"/>
  <c r="CI639" i="20" a="1"/>
  <c r="CI639" i="20" s="1"/>
  <c r="AR628" i="20" a="1"/>
  <c r="AR628" i="20" s="1"/>
  <c r="CC636" i="20" a="1"/>
  <c r="CC636" i="20" s="1"/>
  <c r="CJ611" i="20" a="1"/>
  <c r="CJ611" i="20" s="1"/>
  <c r="BN627" i="20" a="1"/>
  <c r="BN627" i="20" s="1"/>
  <c r="BA611" i="20" a="1"/>
  <c r="BA611" i="20" s="1"/>
  <c r="CJ616" i="20" a="1"/>
  <c r="CJ616" i="20" s="1"/>
  <c r="AG613" i="20" a="1"/>
  <c r="AG613" i="20" s="1"/>
  <c r="CG615" i="20" a="1"/>
  <c r="CG615" i="20" s="1"/>
  <c r="BO637" i="20" a="1"/>
  <c r="BO637" i="20" s="1"/>
  <c r="AJ618" i="20" a="1"/>
  <c r="AJ618" i="20" s="1"/>
  <c r="AX617" i="20" a="1"/>
  <c r="AX617" i="20" s="1"/>
  <c r="AN619" i="20" a="1"/>
  <c r="AN619" i="20" s="1"/>
  <c r="CE637" i="20" a="1"/>
  <c r="CE637" i="20" s="1"/>
  <c r="AG637" i="20" a="1"/>
  <c r="AG637" i="20" s="1"/>
  <c r="BT635" i="20" a="1"/>
  <c r="BT635" i="20" s="1"/>
  <c r="CG618" i="20" a="1"/>
  <c r="CG618" i="20" s="1"/>
  <c r="BJ610" i="20" a="1"/>
  <c r="BJ610" i="20" s="1"/>
  <c r="AL617" i="20" a="1"/>
  <c r="AL617" i="20" s="1"/>
  <c r="AP614" i="20" a="1"/>
  <c r="AP614" i="20" s="1"/>
  <c r="BL640" i="20" a="1"/>
  <c r="BL640" i="20" s="1"/>
  <c r="BN610" i="20" a="1"/>
  <c r="BN610" i="20" s="1"/>
  <c r="BK623" i="20" a="1"/>
  <c r="BK623" i="20" s="1"/>
  <c r="CI610" i="20" a="1"/>
  <c r="CI610" i="20" s="1"/>
  <c r="BG636" i="20" a="1"/>
  <c r="BG636" i="20" s="1"/>
  <c r="CG616" i="20" a="1"/>
  <c r="CG616" i="20" s="1"/>
  <c r="BW622" i="20" a="1"/>
  <c r="BW622" i="20" s="1"/>
  <c r="CD631" i="20" a="1"/>
  <c r="CD631" i="20" s="1"/>
  <c r="BM614" i="20" a="1"/>
  <c r="BM614" i="20" s="1"/>
  <c r="BC620" i="20" a="1"/>
  <c r="BC620" i="20" s="1"/>
  <c r="AO633" i="20" a="1"/>
  <c r="AO633" i="20" s="1"/>
  <c r="BF629" i="20" a="1"/>
  <c r="BF629" i="20" s="1"/>
  <c r="CF639" i="20" a="1"/>
  <c r="CF639" i="20" s="1"/>
  <c r="BB611" i="20" a="1"/>
  <c r="BB611" i="20" s="1"/>
  <c r="CF637" i="20" a="1"/>
  <c r="CF637" i="20" s="1"/>
  <c r="BR639" i="20" a="1"/>
  <c r="BR639" i="20" s="1"/>
  <c r="CG628" i="20" a="1"/>
  <c r="CG628" i="20" s="1"/>
  <c r="AK615" i="20" a="1"/>
  <c r="AK615" i="20" s="1"/>
  <c r="BM631" i="20" a="1"/>
  <c r="BM631" i="20" s="1"/>
  <c r="AI635" i="20" a="1"/>
  <c r="AI635" i="20" s="1"/>
  <c r="BN636" i="20" a="1"/>
  <c r="BN636" i="20" s="1"/>
  <c r="CI637" i="20" a="1"/>
  <c r="CI637" i="20" s="1"/>
  <c r="BI630" i="20" a="1"/>
  <c r="BI630" i="20" s="1"/>
  <c r="AG617" i="20" a="1"/>
  <c r="AG617" i="20" s="1"/>
  <c r="BV629" i="20" a="1"/>
  <c r="BV629" i="20" s="1"/>
  <c r="BW616" i="20" a="1"/>
  <c r="BW616" i="20" s="1"/>
  <c r="BX623" i="20" a="1"/>
  <c r="BX623" i="20" s="1"/>
  <c r="AQ610" i="20" a="1"/>
  <c r="AQ610" i="20" s="1"/>
  <c r="BH637" i="20" a="1"/>
  <c r="BH637" i="20" s="1"/>
  <c r="AU628" i="20" a="1"/>
  <c r="AU628" i="20" s="1"/>
  <c r="BP617" i="20" a="1"/>
  <c r="BP617" i="20" s="1"/>
  <c r="AW640" i="20" a="1"/>
  <c r="AW640" i="20" s="1"/>
  <c r="AU611" i="20" a="1"/>
  <c r="AU611" i="20" s="1"/>
  <c r="AX629" i="20" a="1"/>
  <c r="AX629" i="20" s="1"/>
  <c r="BF631" i="20" a="1"/>
  <c r="BF631" i="20" s="1"/>
  <c r="CL635" i="20" a="1"/>
  <c r="CL635" i="20" s="1"/>
  <c r="CJ639" i="20" a="1"/>
  <c r="CJ639" i="20" s="1"/>
  <c r="BO622" i="20" a="1"/>
  <c r="BO622" i="20" s="1"/>
  <c r="CK632" i="20" a="1"/>
  <c r="CK632" i="20" s="1"/>
  <c r="BY633" i="20" a="1"/>
  <c r="BY633" i="20" s="1"/>
  <c r="AF634" i="20" a="1"/>
  <c r="AF634" i="20" s="1"/>
  <c r="AG626" i="20" a="1"/>
  <c r="AG626" i="20" s="1"/>
  <c r="BM638" i="20" a="1"/>
  <c r="BM638" i="20" s="1"/>
  <c r="BU638" i="20" a="1"/>
  <c r="BU638" i="20" s="1"/>
  <c r="BX638" i="20" a="1"/>
  <c r="BX638" i="20" s="1"/>
  <c r="AU635" i="20" a="1"/>
  <c r="AU635" i="20" s="1"/>
  <c r="BI615" i="20" a="1"/>
  <c r="BI615" i="20" s="1"/>
  <c r="BV636" i="20" a="1"/>
  <c r="BV636" i="20" s="1"/>
  <c r="BS632" i="20" a="1"/>
  <c r="BS632" i="20" s="1"/>
  <c r="BX616" i="20" a="1"/>
  <c r="BX616" i="20" s="1"/>
  <c r="BM616" i="20" a="1"/>
  <c r="BM616" i="20" s="1"/>
  <c r="CN622" i="20" a="1"/>
  <c r="CN622" i="20" s="1"/>
  <c r="BM624" i="20" a="1"/>
  <c r="BM624" i="20" s="1"/>
  <c r="CO616" i="20" a="1"/>
  <c r="CO616" i="20" s="1"/>
  <c r="BT612" i="20" a="1"/>
  <c r="BT612" i="20" s="1"/>
  <c r="CJ621" i="20" a="1"/>
  <c r="CJ621" i="20" s="1"/>
  <c r="AU631" i="20" a="1"/>
  <c r="AU631" i="20" s="1"/>
  <c r="AR622" i="20" a="1"/>
  <c r="AR622" i="20" s="1"/>
  <c r="AR640" i="20" a="1"/>
  <c r="AR640" i="20" s="1"/>
  <c r="BT634" i="20" a="1"/>
  <c r="BT634" i="20" s="1"/>
  <c r="BI634" i="20" a="1"/>
  <c r="BI634" i="20" s="1"/>
  <c r="BW628" i="20" a="1"/>
  <c r="BW628" i="20" s="1"/>
  <c r="AT636" i="20" a="1"/>
  <c r="AT636" i="20" s="1"/>
  <c r="BR630" i="20" a="1"/>
  <c r="BR630" i="20" s="1"/>
  <c r="BN637" i="20" a="1"/>
  <c r="BN637" i="20" s="1"/>
  <c r="AI616" i="20" a="1"/>
  <c r="AI616" i="20" s="1"/>
  <c r="AQ618" i="20" a="1"/>
  <c r="AQ618" i="20" s="1"/>
  <c r="AP636" i="20" a="1"/>
  <c r="AP636" i="20" s="1"/>
  <c r="BA640" i="20" a="1"/>
  <c r="BA640" i="20" s="1"/>
  <c r="CH624" i="20" a="1"/>
  <c r="CH624" i="20" s="1"/>
  <c r="AT619" i="20" a="1"/>
  <c r="AT619" i="20" s="1"/>
  <c r="CK633" i="20" a="1"/>
  <c r="CK633" i="20" s="1"/>
  <c r="AP627" i="20" a="1"/>
  <c r="AP627" i="20" s="1"/>
  <c r="BK629" i="20" a="1"/>
  <c r="BK629" i="20" s="1"/>
  <c r="BS634" i="20" a="1"/>
  <c r="BS634" i="20" s="1"/>
  <c r="BZ627" i="20" a="1"/>
  <c r="BZ627" i="20" s="1"/>
  <c r="BZ615" i="20" a="1"/>
  <c r="BZ615" i="20" s="1"/>
  <c r="BD638" i="20" a="1"/>
  <c r="BD638" i="20" s="1"/>
  <c r="CA614" i="20" a="1"/>
  <c r="CA614" i="20" s="1"/>
  <c r="AV614" i="20" a="1"/>
  <c r="AV614" i="20" s="1"/>
  <c r="CA623" i="20" a="1"/>
  <c r="CA623" i="20" s="1"/>
  <c r="BB640" i="20" a="1"/>
  <c r="BB640" i="20" s="1"/>
  <c r="BQ613" i="20" a="1"/>
  <c r="BQ613" i="20" s="1"/>
  <c r="CG639" i="20" a="1"/>
  <c r="CG639" i="20" s="1"/>
  <c r="AJ610" i="20" a="1"/>
  <c r="AJ610" i="20" s="1"/>
  <c r="AG610" i="20" a="1"/>
  <c r="AG610" i="20" s="1"/>
  <c r="BG626" i="20" a="1"/>
  <c r="BG626" i="20" s="1"/>
  <c r="BO634" i="20" a="1"/>
  <c r="BO634" i="20" s="1"/>
  <c r="BB610" i="20" a="1"/>
  <c r="BB610" i="20" s="1"/>
  <c r="AW637" i="20" a="1"/>
  <c r="AW637" i="20" s="1"/>
  <c r="BB635" i="20" a="1"/>
  <c r="BB635" i="20" s="1"/>
  <c r="CA615" i="20" a="1"/>
  <c r="CA615" i="20" s="1"/>
  <c r="BF628" i="20" a="1"/>
  <c r="BF628" i="20" s="1"/>
  <c r="BP616" i="20" a="1"/>
  <c r="BP616" i="20" s="1"/>
  <c r="AI620" i="20" a="1"/>
  <c r="AI620" i="20" s="1"/>
  <c r="AV639" i="20" a="1"/>
  <c r="AV639" i="20" s="1"/>
  <c r="BR612" i="20" a="1"/>
  <c r="BR612" i="20" s="1"/>
  <c r="BX632" i="20" a="1"/>
  <c r="BX632" i="20" s="1"/>
  <c r="BM633" i="20" a="1"/>
  <c r="BM633" i="20" s="1"/>
  <c r="BJ637" i="20" a="1"/>
  <c r="BJ637" i="20" s="1"/>
  <c r="BL610" i="20" a="1"/>
  <c r="BL610" i="20" s="1"/>
  <c r="BD611" i="20" a="1"/>
  <c r="BD611" i="20" s="1"/>
  <c r="BY618" i="20" a="1"/>
  <c r="BY618" i="20" s="1"/>
  <c r="AV613" i="20" a="1"/>
  <c r="AV613" i="20" s="1"/>
  <c r="AO627" i="20" a="1"/>
  <c r="AO627" i="20" s="1"/>
  <c r="AL613" i="20" a="1"/>
  <c r="AL613" i="20" s="1"/>
  <c r="BF627" i="20" a="1"/>
  <c r="BF627" i="20" s="1"/>
  <c r="AH624" i="20" a="1"/>
  <c r="AH624" i="20" s="1"/>
  <c r="CA634" i="20" a="1"/>
  <c r="CA634" i="20" s="1"/>
  <c r="BA617" i="20" a="1"/>
  <c r="BA617" i="20" s="1"/>
  <c r="BM640" i="20" a="1"/>
  <c r="BM640" i="20" s="1"/>
  <c r="AK610" i="20" a="1"/>
  <c r="AK610" i="20" s="1"/>
  <c r="BQ625" i="20" a="1"/>
  <c r="BQ625" i="20" s="1"/>
  <c r="BF632" i="20" a="1"/>
  <c r="BF632" i="20" s="1"/>
  <c r="BB639" i="20" a="1"/>
  <c r="BB639" i="20" s="1"/>
  <c r="CM616" i="20" a="1"/>
  <c r="CM616" i="20" s="1"/>
  <c r="BH612" i="20" a="1"/>
  <c r="BH612" i="20" s="1"/>
  <c r="AX616" i="20" a="1"/>
  <c r="AX616" i="20" s="1"/>
  <c r="BU615" i="20" a="1"/>
  <c r="BU615" i="20" s="1"/>
  <c r="BO639" i="20" a="1"/>
  <c r="BO639" i="20" s="1"/>
  <c r="AR624" i="20" a="1"/>
  <c r="AR624" i="20" s="1"/>
  <c r="CL612" i="20" a="1"/>
  <c r="CL612" i="20" s="1"/>
  <c r="BL637" i="20" a="1"/>
  <c r="BL637" i="20" s="1"/>
  <c r="BU632" i="20" a="1"/>
  <c r="BU632" i="20" s="1"/>
  <c r="CI634" i="20" a="1"/>
  <c r="CI634" i="20" s="1"/>
  <c r="BV625" i="20" a="1"/>
  <c r="BV625" i="20" s="1"/>
  <c r="BP618" i="20" a="1"/>
  <c r="BP618" i="20" s="1"/>
  <c r="AZ620" i="20" a="1"/>
  <c r="AZ620" i="20" s="1"/>
  <c r="CF628" i="20" a="1"/>
  <c r="CF628" i="20" s="1"/>
  <c r="AF618" i="20" a="1"/>
  <c r="AF618" i="20" s="1"/>
  <c r="BU611" i="20" a="1"/>
  <c r="BU611" i="20" s="1"/>
  <c r="BH634" i="20" a="1"/>
  <c r="BH634" i="20" s="1"/>
  <c r="CD632" i="20" a="1"/>
  <c r="CD632" i="20" s="1"/>
  <c r="CL636" i="20" a="1"/>
  <c r="CL636" i="20" s="1"/>
  <c r="AZ637" i="20" a="1"/>
  <c r="AZ637" i="20" s="1"/>
  <c r="BH613" i="20" a="1"/>
  <c r="BH613" i="20" s="1"/>
  <c r="BB620" i="20" a="1"/>
  <c r="BB620" i="20" s="1"/>
  <c r="AP628" i="20" a="1"/>
  <c r="AP628" i="20" s="1"/>
  <c r="AU641" i="20" a="1"/>
  <c r="AU641" i="20" s="1"/>
  <c r="BS635" i="20" a="1"/>
  <c r="BS635" i="20" s="1"/>
  <c r="AQ625" i="20" a="1"/>
  <c r="AQ625" i="20" s="1"/>
  <c r="BL618" i="20" a="1"/>
  <c r="BL618" i="20" s="1"/>
  <c r="CE611" i="20" a="1"/>
  <c r="CE611" i="20" s="1"/>
  <c r="CH622" i="20" a="1"/>
  <c r="CH622" i="20" s="1"/>
  <c r="AV624" i="20" a="1"/>
  <c r="AV624" i="20" s="1"/>
  <c r="CJ610" i="20" a="1"/>
  <c r="CJ610" i="20" s="1"/>
  <c r="AJ632" i="20" a="1"/>
  <c r="AJ632" i="20" s="1"/>
  <c r="CO623" i="20" a="1"/>
  <c r="CO623" i="20" s="1"/>
  <c r="AV617" i="20" a="1"/>
  <c r="AV617" i="20" s="1"/>
  <c r="CN630" i="20" a="1"/>
  <c r="CN630" i="20" s="1"/>
  <c r="CC638" i="20" a="1"/>
  <c r="CC638" i="20" s="1"/>
  <c r="BP615" i="20" a="1"/>
  <c r="BP615" i="20" s="1"/>
  <c r="BM623" i="20" a="1"/>
  <c r="BM623" i="20" s="1"/>
  <c r="BO631" i="20" a="1"/>
  <c r="BO631" i="20" s="1"/>
  <c r="AY631" i="20" a="1"/>
  <c r="AY631" i="20" s="1"/>
  <c r="CD614" i="20" a="1"/>
  <c r="CD614" i="20" s="1"/>
  <c r="CG632" i="20" a="1"/>
  <c r="CG632" i="20" s="1"/>
  <c r="BO627" i="20" a="1"/>
  <c r="BO627" i="20" s="1"/>
  <c r="CI631" i="20" a="1"/>
  <c r="CI631" i="20" s="1"/>
  <c r="AP615" i="20" a="1"/>
  <c r="AP615" i="20" s="1"/>
  <c r="CA617" i="20" a="1"/>
  <c r="CA617" i="20" s="1"/>
  <c r="BI625" i="20" a="1"/>
  <c r="BI625" i="20" s="1"/>
  <c r="CL639" i="20" a="1"/>
  <c r="CL639" i="20" s="1"/>
  <c r="BH616" i="20" a="1"/>
  <c r="BH616" i="20" s="1"/>
  <c r="CB613" i="20" a="1"/>
  <c r="CB613" i="20" s="1"/>
  <c r="CN628" i="20" a="1"/>
  <c r="CN628" i="20" s="1"/>
  <c r="CO615" i="20" a="1"/>
  <c r="CO615" i="20" s="1"/>
  <c r="BJ635" i="20" a="1"/>
  <c r="BJ635" i="20" s="1"/>
  <c r="AS618" i="20" a="1"/>
  <c r="AS618" i="20" s="1"/>
  <c r="CN638" i="20" a="1"/>
  <c r="CN638" i="20" s="1"/>
  <c r="BW631" i="20" a="1"/>
  <c r="BW631" i="20" s="1"/>
  <c r="BU612" i="20" a="1"/>
  <c r="BU612" i="20" s="1"/>
  <c r="CD640" i="20" a="1"/>
  <c r="CD640" i="20" s="1"/>
  <c r="AS634" i="20" a="1"/>
  <c r="AS634" i="20" s="1"/>
  <c r="BU617" i="20" a="1"/>
  <c r="BU617" i="20" s="1"/>
  <c r="AT630" i="20" a="1"/>
  <c r="AT630" i="20" s="1"/>
  <c r="AO626" i="20" a="1"/>
  <c r="AO626" i="20" s="1"/>
  <c r="BL641" i="20" a="1"/>
  <c r="BL641" i="20" s="1"/>
  <c r="CO611" i="20" a="1"/>
  <c r="CO611" i="20" s="1"/>
  <c r="BD639" i="20" a="1"/>
  <c r="BD639" i="20" s="1"/>
  <c r="BD614" i="20" a="1"/>
  <c r="BD614" i="20" s="1"/>
  <c r="BA613" i="20" a="1"/>
  <c r="BA613" i="20" s="1"/>
  <c r="BG610" i="20" a="1"/>
  <c r="BG610" i="20" s="1"/>
  <c r="BK627" i="20" a="1"/>
  <c r="BK627" i="20" s="1"/>
  <c r="AR629" i="20" a="1"/>
  <c r="AR629" i="20" s="1"/>
  <c r="CE624" i="20" a="1"/>
  <c r="CE624" i="20" s="1"/>
  <c r="BJ625" i="20" a="1"/>
  <c r="BJ625" i="20" s="1"/>
  <c r="AN636" i="20" a="1"/>
  <c r="AN636" i="20" s="1"/>
  <c r="BD631" i="20" a="1"/>
  <c r="BD631" i="20" s="1"/>
  <c r="BF623" i="20" a="1"/>
  <c r="BF623" i="20" s="1"/>
  <c r="BF611" i="20" a="1"/>
  <c r="BF611" i="20" s="1"/>
  <c r="AK634" i="20" a="1"/>
  <c r="AK634" i="20" s="1"/>
  <c r="AU622" i="20" a="1"/>
  <c r="AU622" i="20" s="1"/>
  <c r="AM628" i="20" a="1"/>
  <c r="AM628" i="20" s="1"/>
  <c r="AV632" i="20" a="1"/>
  <c r="AV632" i="20" s="1"/>
  <c r="CN639" i="20" a="1"/>
  <c r="CN639" i="20" s="1"/>
  <c r="CI625" i="20" a="1"/>
  <c r="CI625" i="20" s="1"/>
  <c r="AH632" i="20" a="1"/>
  <c r="AH632" i="20" s="1"/>
  <c r="BK613" i="20" a="1"/>
  <c r="BK613" i="20" s="1"/>
  <c r="AK628" i="20" a="1"/>
  <c r="AK628" i="20" s="1"/>
  <c r="AM611" i="20" a="1"/>
  <c r="AM611" i="20" s="1"/>
  <c r="CI619" i="20" a="1"/>
  <c r="CI619" i="20" s="1"/>
  <c r="BY620" i="20" a="1"/>
  <c r="BY620" i="20" s="1"/>
  <c r="CI626" i="20" a="1"/>
  <c r="CI626" i="20" s="1"/>
  <c r="BM612" i="20" a="1"/>
  <c r="BM612" i="20" s="1"/>
  <c r="BJ634" i="20" a="1"/>
  <c r="BJ634" i="20" s="1"/>
  <c r="AM617" i="20" a="1"/>
  <c r="AM617" i="20" s="1"/>
  <c r="AQ637" i="20" a="1"/>
  <c r="AQ637" i="20" s="1"/>
  <c r="AR621" i="20" a="1"/>
  <c r="AR621" i="20" s="1"/>
  <c r="BS639" i="20" a="1"/>
  <c r="BS639" i="20" s="1"/>
  <c r="BS619" i="20" a="1"/>
  <c r="BS619" i="20" s="1"/>
  <c r="CM621" i="20" a="1"/>
  <c r="CM621" i="20" s="1"/>
  <c r="AX610" i="20" a="1"/>
  <c r="AX610" i="20" s="1"/>
  <c r="CI617" i="20" a="1"/>
  <c r="CI617" i="20" s="1"/>
  <c r="BM627" i="20" a="1"/>
  <c r="BM627" i="20" s="1"/>
  <c r="BO638" i="20" a="1"/>
  <c r="BO638" i="20" s="1"/>
  <c r="AK620" i="20" a="1"/>
  <c r="AK620" i="20" s="1"/>
  <c r="BT623" i="20" a="1"/>
  <c r="BT623" i="20" s="1"/>
  <c r="AN637" i="20" a="1"/>
  <c r="AN637" i="20" s="1"/>
  <c r="BM625" i="20" a="1"/>
  <c r="BM625" i="20" s="1"/>
  <c r="AT614" i="20" a="1"/>
  <c r="AT614" i="20" s="1"/>
  <c r="BQ632" i="20" a="1"/>
  <c r="BQ632" i="20" s="1"/>
  <c r="AF617" i="20" a="1"/>
  <c r="AF617" i="20" s="1"/>
  <c r="AS614" i="20" a="1"/>
  <c r="AS614" i="20" s="1"/>
  <c r="AQ616" i="20" a="1"/>
  <c r="AQ616" i="20" s="1"/>
  <c r="AQ612" i="20" a="1"/>
  <c r="AQ612" i="20" s="1"/>
  <c r="BA618" i="20" a="1"/>
  <c r="BA618" i="20" s="1"/>
  <c r="BB641" i="20" a="1"/>
  <c r="BB641" i="20" s="1"/>
  <c r="BG637" i="20" a="1"/>
  <c r="BG637" i="20" s="1"/>
  <c r="AK631" i="20" a="1"/>
  <c r="AK631" i="20" s="1"/>
  <c r="CI638" i="20" a="1"/>
  <c r="CI638" i="20" s="1"/>
  <c r="CH627" i="20" a="1"/>
  <c r="CH627" i="20" s="1"/>
  <c r="AN621" i="20" a="1"/>
  <c r="AN621" i="20" s="1"/>
  <c r="AG612" i="20" a="1"/>
  <c r="AG612" i="20" s="1"/>
  <c r="CO612" i="20" a="1"/>
  <c r="CO612" i="20" s="1"/>
  <c r="BN635" i="20" a="1"/>
  <c r="BN635" i="20" s="1"/>
  <c r="AX639" i="20" a="1"/>
  <c r="AX639" i="20" s="1"/>
  <c r="BB627" i="20" a="1"/>
  <c r="BB627" i="20" s="1"/>
  <c r="AO614" i="20" a="1"/>
  <c r="AO614" i="20" s="1"/>
  <c r="BX631" i="20" a="1"/>
  <c r="BX631" i="20" s="1"/>
  <c r="BZ616" i="20" a="1"/>
  <c r="BZ616" i="20" s="1"/>
  <c r="BN619" i="20" a="1"/>
  <c r="BN619" i="20" s="1"/>
  <c r="AF627" i="20" a="1"/>
  <c r="AF627" i="20" s="1"/>
  <c r="AR618" i="20" a="1"/>
  <c r="AR618" i="20" s="1"/>
  <c r="BP622" i="20" a="1"/>
  <c r="BP622" i="20" s="1"/>
  <c r="CD624" i="20" a="1"/>
  <c r="CD624" i="20" s="1"/>
  <c r="BD621" i="20" a="1"/>
  <c r="BD621" i="20" s="1"/>
  <c r="AT623" i="20" a="1"/>
  <c r="AT623" i="20" s="1"/>
  <c r="AS627" i="20" a="1"/>
  <c r="AS627" i="20" s="1"/>
  <c r="CK637" i="20" a="1"/>
  <c r="CK637" i="20" s="1"/>
  <c r="BS636" i="20" a="1"/>
  <c r="BS636" i="20" s="1"/>
  <c r="CI621" i="20" a="1"/>
  <c r="CI621" i="20" s="1"/>
  <c r="CN634" i="20" a="1"/>
  <c r="CN634" i="20" s="1"/>
  <c r="BI632" i="20" a="1"/>
  <c r="BI632" i="20" s="1"/>
  <c r="AO630" i="20" a="1"/>
  <c r="AO630" i="20" s="1"/>
  <c r="CG621" i="20" a="1"/>
  <c r="CG621" i="20" s="1"/>
  <c r="AM635" i="20" a="1"/>
  <c r="AM635" i="20" s="1"/>
  <c r="AH627" i="20" a="1"/>
  <c r="AH627" i="20" s="1"/>
  <c r="AG631" i="20" a="1"/>
  <c r="AG631" i="20" s="1"/>
  <c r="CM631" i="20" a="1"/>
  <c r="CM631" i="20" s="1"/>
  <c r="BQ620" i="20" a="1"/>
  <c r="BQ620" i="20" s="1"/>
  <c r="CH615" i="20" a="1"/>
  <c r="CH615" i="20" s="1"/>
  <c r="AU610" i="20" a="1"/>
  <c r="AU610" i="20" s="1"/>
  <c r="AM633" i="20" a="1"/>
  <c r="AM633" i="20" s="1"/>
  <c r="AT635" i="20" a="1"/>
  <c r="AT635" i="20" s="1"/>
  <c r="AI612" i="20" a="1"/>
  <c r="AI612" i="20" s="1"/>
  <c r="BB615" i="20" a="1"/>
  <c r="BB615" i="20" s="1"/>
  <c r="AG632" i="20" a="1"/>
  <c r="AG632" i="20" s="1"/>
  <c r="CA641" i="20" a="1"/>
  <c r="CA641" i="20" s="1"/>
  <c r="BD633" i="20" a="1"/>
  <c r="BD633" i="20" s="1"/>
  <c r="AH619" i="20" a="1"/>
  <c r="AH619" i="20" s="1"/>
  <c r="AF611" i="20" a="1"/>
  <c r="AF611" i="20" s="1"/>
  <c r="AV616" i="20" a="1"/>
  <c r="AV616" i="20" s="1"/>
  <c r="AS624" i="20" a="1"/>
  <c r="AS624" i="20" s="1"/>
  <c r="BI637" i="20" a="1"/>
  <c r="BI637" i="20" s="1"/>
  <c r="AM630" i="20" a="1"/>
  <c r="AM630" i="20" s="1"/>
  <c r="AV619" i="20" a="1"/>
  <c r="AV619" i="20" s="1"/>
  <c r="BN641" i="20" a="1"/>
  <c r="BN641" i="20" s="1"/>
  <c r="BY629" i="20" a="1"/>
  <c r="BY629" i="20" s="1"/>
  <c r="AF637" i="20" a="1"/>
  <c r="AF637" i="20" s="1"/>
  <c r="CK617" i="20" a="1"/>
  <c r="CK617" i="20" s="1"/>
  <c r="CJ625" i="20" a="1"/>
  <c r="CJ625" i="20" s="1"/>
  <c r="CB618" i="20" a="1"/>
  <c r="CB618" i="20" s="1"/>
  <c r="AS625" i="20" a="1"/>
  <c r="AS625" i="20" s="1"/>
  <c r="CI635" i="20" a="1"/>
  <c r="CI635" i="20" s="1"/>
  <c r="BI617" i="20" a="1"/>
  <c r="BI617" i="20" s="1"/>
  <c r="CC616" i="20" a="1"/>
  <c r="CC616" i="20" s="1"/>
  <c r="BQ627" i="20" a="1"/>
  <c r="BQ627" i="20" s="1"/>
  <c r="BY624" i="20" a="1"/>
  <c r="BY624" i="20" s="1"/>
  <c r="BP633" i="20" a="1"/>
  <c r="BP633" i="20" s="1"/>
  <c r="CO630" i="20" a="1"/>
  <c r="CO630" i="20" s="1"/>
  <c r="AH633" i="20" a="1"/>
  <c r="AH633" i="20" s="1"/>
  <c r="AZ630" i="20" a="1"/>
  <c r="AZ630" i="20" s="1"/>
  <c r="BX619" i="20" a="1"/>
  <c r="BX619" i="20" s="1"/>
  <c r="BP630" i="20" a="1"/>
  <c r="BP630" i="20" s="1"/>
  <c r="BA632" i="20" a="1"/>
  <c r="BA632" i="20" s="1"/>
  <c r="AZ622" i="20" a="1"/>
  <c r="AZ622" i="20" s="1"/>
  <c r="BC617" i="20" a="1"/>
  <c r="BC617" i="20" s="1"/>
  <c r="BH629" i="20" a="1"/>
  <c r="BH629" i="20" s="1"/>
  <c r="AO623" i="20" a="1"/>
  <c r="AO623" i="20" s="1"/>
  <c r="AJ617" i="20" a="1"/>
  <c r="AJ617" i="20" s="1"/>
  <c r="AJ639" i="20" a="1"/>
  <c r="AJ639" i="20" s="1"/>
  <c r="BG640" i="20" a="1"/>
  <c r="BG640" i="20" s="1"/>
  <c r="AX621" i="20" a="1"/>
  <c r="AX621" i="20" s="1"/>
  <c r="CC641" i="20" a="1"/>
  <c r="CC641" i="20" s="1"/>
  <c r="BN640" i="20" a="1"/>
  <c r="BN640" i="20" s="1"/>
  <c r="CD620" i="20" a="1"/>
  <c r="CD620" i="20" s="1"/>
  <c r="CD637" i="20" a="1"/>
  <c r="CD637" i="20" s="1"/>
  <c r="AN640" i="20" a="1"/>
  <c r="AN640" i="20" s="1"/>
  <c r="AL618" i="20" a="1"/>
  <c r="AL618" i="20" s="1"/>
  <c r="AL612" i="20" a="1"/>
  <c r="AL612" i="20" s="1"/>
  <c r="CA637" i="20" a="1"/>
  <c r="CA637" i="20" s="1"/>
  <c r="BM629" i="20" a="1"/>
  <c r="BM629" i="20" s="1"/>
  <c r="BO630" i="20" a="1"/>
  <c r="BO630" i="20" s="1"/>
  <c r="BH628" i="20" a="1"/>
  <c r="BH628" i="20" s="1"/>
  <c r="CA610" i="20" a="1"/>
  <c r="CA610" i="20" s="1"/>
  <c r="AT615" i="20" a="1"/>
  <c r="AT615" i="20" s="1"/>
  <c r="CM619" i="20" a="1"/>
  <c r="CM619" i="20" s="1"/>
  <c r="AZ621" i="20" a="1"/>
  <c r="AZ621" i="20" s="1"/>
  <c r="CL622" i="20" a="1"/>
  <c r="CL622" i="20" s="1"/>
  <c r="CM632" i="20" a="1"/>
  <c r="CM632" i="20" s="1"/>
  <c r="BN633" i="20" a="1"/>
  <c r="BN633" i="20" s="1"/>
  <c r="BP610" i="20" a="1"/>
  <c r="BP610" i="20" s="1"/>
  <c r="BZ640" i="20" a="1"/>
  <c r="BZ640" i="20" s="1"/>
  <c r="BC625" i="20" a="1"/>
  <c r="BC625" i="20" s="1"/>
  <c r="BC631" i="20" a="1"/>
  <c r="BC631" i="20" s="1"/>
  <c r="CI633" i="20" a="1"/>
  <c r="CI633" i="20" s="1"/>
  <c r="BB629" i="20" a="1"/>
  <c r="BB629" i="20" s="1"/>
  <c r="BZ617" i="20" a="1"/>
  <c r="BZ617" i="20" s="1"/>
  <c r="AH621" i="20" a="1"/>
  <c r="AH621" i="20" s="1"/>
  <c r="CM612" i="20" a="1"/>
  <c r="CM612" i="20" s="1"/>
  <c r="CJ620" i="20" a="1"/>
  <c r="CJ620" i="20" s="1"/>
  <c r="BT625" i="20" a="1"/>
  <c r="BT625" i="20" s="1"/>
  <c r="CM618" i="20" a="1"/>
  <c r="CM618" i="20" s="1"/>
  <c r="AU614" i="20" a="1"/>
  <c r="AU614" i="20" s="1"/>
  <c r="CJ634" i="20" a="1"/>
  <c r="CJ634" i="20" s="1"/>
  <c r="BA610" i="20" a="1"/>
  <c r="BA610" i="20" s="1"/>
  <c r="BS611" i="20" a="1"/>
  <c r="BS611" i="20" s="1"/>
  <c r="AV634" i="20" a="1"/>
  <c r="AV634" i="20" s="1"/>
  <c r="BZ634" i="20" a="1"/>
  <c r="BZ634" i="20" s="1"/>
  <c r="AU633" i="20" a="1"/>
  <c r="AU633" i="20" s="1"/>
  <c r="AW616" i="20" a="1"/>
  <c r="AW616" i="20" s="1"/>
  <c r="BX629" i="20" a="1"/>
  <c r="BX629" i="20" s="1"/>
  <c r="AM634" i="20" a="1"/>
  <c r="AM634" i="20" s="1"/>
  <c r="BX610" i="20" a="1"/>
  <c r="BX610" i="20" s="1"/>
  <c r="BD640" i="20" a="1"/>
  <c r="BD640" i="20" s="1"/>
  <c r="AS615" i="20" a="1"/>
  <c r="AS615" i="20" s="1"/>
  <c r="BP626" i="20" a="1"/>
  <c r="BP626" i="20" s="1"/>
  <c r="BD628" i="20" a="1"/>
  <c r="BD628" i="20" s="1"/>
  <c r="CB627" i="20" a="1"/>
  <c r="CB627" i="20" s="1"/>
  <c r="CL629" i="20" a="1"/>
  <c r="CL629" i="20" s="1"/>
  <c r="BY636" i="20" a="1"/>
  <c r="BY636" i="20" s="1"/>
  <c r="AS620" i="20" a="1"/>
  <c r="AS620" i="20" s="1"/>
  <c r="BD619" i="20" a="1"/>
  <c r="BD619" i="20" s="1"/>
  <c r="BX635" i="20" a="1"/>
  <c r="BX635" i="20" s="1"/>
  <c r="BV620" i="20" a="1"/>
  <c r="BV620" i="20" s="1"/>
  <c r="AP637" i="20" a="1"/>
  <c r="AP637" i="20" s="1"/>
  <c r="CC614" i="20" a="1"/>
  <c r="CC614" i="20" s="1"/>
  <c r="AK614" i="20" a="1"/>
  <c r="AK614" i="20" s="1"/>
  <c r="AP621" i="20" a="1"/>
  <c r="AP621" i="20" s="1"/>
  <c r="AJ631" i="20" a="1"/>
  <c r="AJ631" i="20" s="1"/>
  <c r="BU624" i="20" a="1"/>
  <c r="BU624" i="20" s="1"/>
  <c r="CO639" i="20" a="1"/>
  <c r="CO639" i="20" s="1"/>
  <c r="BY631" i="20" a="1"/>
  <c r="BY631" i="20" s="1"/>
  <c r="AV638" i="20" a="1"/>
  <c r="AV638" i="20" s="1"/>
  <c r="AY630" i="20" a="1"/>
  <c r="AY630" i="20" s="1"/>
  <c r="AU615" i="20" a="1"/>
  <c r="AU615" i="20" s="1"/>
  <c r="AL610" i="20" a="1"/>
  <c r="AL610" i="20" s="1"/>
  <c r="BD610" i="20" a="1"/>
  <c r="BD610" i="20" s="1"/>
  <c r="AK633" i="20" a="1"/>
  <c r="AK633" i="20" s="1"/>
  <c r="BE634" i="20" a="1"/>
  <c r="BE634" i="20" s="1"/>
  <c r="BB619" i="20" a="1"/>
  <c r="BB619" i="20" s="1"/>
  <c r="BY637" i="20" a="1"/>
  <c r="BY637" i="20" s="1"/>
  <c r="CE627" i="20" a="1"/>
  <c r="CE627" i="20" s="1"/>
  <c r="BJ628" i="20" a="1"/>
  <c r="BJ628" i="20" s="1"/>
  <c r="AG636" i="20" a="1"/>
  <c r="AG636" i="20" s="1"/>
  <c r="AW638" i="20" a="1"/>
  <c r="AW638" i="20" s="1"/>
  <c r="BU634" i="20" a="1"/>
  <c r="BU634" i="20" s="1"/>
  <c r="BP641" i="20" a="1"/>
  <c r="BP641" i="20" s="1"/>
  <c r="AU629" i="20" a="1"/>
  <c r="AU629" i="20" s="1"/>
  <c r="CK611" i="20" a="1"/>
  <c r="CK611" i="20" s="1"/>
  <c r="AY619" i="20" a="1"/>
  <c r="AY619" i="20" s="1"/>
  <c r="CL628" i="20" a="1"/>
  <c r="CL628" i="20" s="1"/>
  <c r="BB626" i="20" a="1"/>
  <c r="BB626" i="20" s="1"/>
  <c r="BY641" i="20" a="1"/>
  <c r="BY641" i="20" s="1"/>
  <c r="AM620" i="20" a="1"/>
  <c r="AM620" i="20" s="1"/>
  <c r="CH610" i="20" a="1"/>
  <c r="CH610" i="20" s="1"/>
  <c r="BA634" i="20" a="1"/>
  <c r="BA634" i="20" s="1"/>
  <c r="BB632" i="20" a="1"/>
  <c r="BB632" i="20" s="1"/>
  <c r="CJ638" i="20" a="1"/>
  <c r="CJ638" i="20" s="1"/>
  <c r="AS619" i="20" a="1"/>
  <c r="AS619" i="20" s="1"/>
  <c r="BV638" i="20" a="1"/>
  <c r="BV638" i="20" s="1"/>
  <c r="CC631" i="20" a="1"/>
  <c r="CC631" i="20" s="1"/>
  <c r="AM621" i="20" a="1"/>
  <c r="AM621" i="20" s="1"/>
  <c r="BF619" i="20" a="1"/>
  <c r="BF619" i="20" s="1"/>
  <c r="AR635" i="20" a="1"/>
  <c r="AR635" i="20" s="1"/>
  <c r="CB622" i="20" a="1"/>
  <c r="CB622" i="20" s="1"/>
  <c r="BK631" i="20" a="1"/>
  <c r="BK631" i="20" s="1"/>
  <c r="BV639" i="20" a="1"/>
  <c r="BV639" i="20" s="1"/>
  <c r="BI619" i="20" a="1"/>
  <c r="BI619" i="20" s="1"/>
  <c r="CE620" i="20" a="1"/>
  <c r="CE620" i="20" s="1"/>
  <c r="BK620" i="20" a="1"/>
  <c r="BK620" i="20" s="1"/>
  <c r="AL627" i="20" a="1"/>
  <c r="AL627" i="20" s="1"/>
  <c r="BA626" i="20" a="1"/>
  <c r="BA626" i="20" s="1"/>
  <c r="AP634" i="20" a="1"/>
  <c r="AP634" i="20" s="1"/>
  <c r="BO619" i="20" a="1"/>
  <c r="BO619" i="20" s="1"/>
  <c r="BS628" i="20" a="1"/>
  <c r="BS628" i="20" s="1"/>
  <c r="AZ619" i="20" a="1"/>
  <c r="AZ619" i="20" s="1"/>
  <c r="AY640" i="20" a="1"/>
  <c r="AY640" i="20" s="1"/>
  <c r="AO615" i="20" a="1"/>
  <c r="AO615" i="20" s="1"/>
  <c r="AP641" i="20" a="1"/>
  <c r="AP641" i="20" s="1"/>
  <c r="BT610" i="20" a="1"/>
  <c r="BT610" i="20" s="1"/>
  <c r="BI622" i="20" a="1"/>
  <c r="BI622" i="20" s="1"/>
  <c r="AP639" i="20" a="1"/>
  <c r="AP639" i="20" s="1"/>
  <c r="CB640" i="20" a="1"/>
  <c r="CB640" i="20" s="1"/>
  <c r="BN629" i="20" a="1"/>
  <c r="BN629" i="20" s="1"/>
  <c r="BB633" i="20" a="1"/>
  <c r="BB633" i="20" s="1"/>
  <c r="BC638" i="20" a="1"/>
  <c r="BC638" i="20" s="1"/>
  <c r="BG624" i="20" a="1"/>
  <c r="BG624" i="20" s="1"/>
  <c r="CL632" i="20" a="1"/>
  <c r="CL632" i="20" s="1"/>
  <c r="CF610" i="20" a="1"/>
  <c r="CF610" i="20" s="1"/>
  <c r="CL624" i="20" a="1"/>
  <c r="CL624" i="20" s="1"/>
  <c r="CA632" i="20" a="1"/>
  <c r="CA632" i="20" s="1"/>
  <c r="AZ639" i="20" a="1"/>
  <c r="AZ639" i="20" s="1"/>
  <c r="BU628" i="20" a="1"/>
  <c r="BU628" i="20" s="1"/>
  <c r="AS636" i="20" a="1"/>
  <c r="AS636" i="20" s="1"/>
  <c r="AT616" i="20" a="1"/>
  <c r="AT616" i="20" s="1"/>
  <c r="CB636" i="20" a="1"/>
  <c r="CB636" i="20" s="1"/>
  <c r="BT613" i="20" a="1"/>
  <c r="BT613" i="20" s="1"/>
  <c r="AN610" i="20" a="1"/>
  <c r="AN610" i="20" s="1"/>
  <c r="AJ626" i="20" a="1"/>
  <c r="AJ626" i="20" s="1"/>
  <c r="BU622" i="20" a="1"/>
  <c r="BU622" i="20" s="1"/>
  <c r="BR626" i="20" a="1"/>
  <c r="BR626" i="20" s="1"/>
  <c r="CC632" i="20" a="1"/>
  <c r="CC632" i="20" s="1"/>
  <c r="AH616" i="20" a="1"/>
  <c r="AH616" i="20" s="1"/>
  <c r="AX640" i="20" a="1"/>
  <c r="AX640" i="20" s="1"/>
  <c r="BG628" i="20" a="1"/>
  <c r="BG628" i="20" s="1"/>
  <c r="CH632" i="20" a="1"/>
  <c r="CH632" i="20" s="1"/>
  <c r="CB616" i="20" a="1"/>
  <c r="CB616" i="20" s="1"/>
  <c r="BT630" i="20" a="1"/>
  <c r="BT630" i="20" s="1"/>
  <c r="AO621" i="20" a="1"/>
  <c r="AO621" i="20" s="1"/>
  <c r="AT612" i="20" a="1"/>
  <c r="AT612" i="20" s="1"/>
  <c r="BL639" i="20" a="1"/>
  <c r="BL639" i="20" s="1"/>
  <c r="AG618" i="20" a="1"/>
  <c r="AG618" i="20" s="1"/>
  <c r="AF610" i="20" a="1"/>
  <c r="AF610" i="20" s="1"/>
  <c r="AW611" i="20" a="1"/>
  <c r="AW611" i="20" s="1"/>
  <c r="AO624" i="20" a="1"/>
  <c r="AO624" i="20" s="1"/>
  <c r="BB631" i="20" a="1"/>
  <c r="BB631" i="20" s="1"/>
  <c r="AN625" i="20" a="1"/>
  <c r="AN625" i="20" s="1"/>
  <c r="BE626" i="20" a="1"/>
  <c r="BE626" i="20" s="1"/>
  <c r="CE628" i="20" a="1"/>
  <c r="CE628" i="20" s="1"/>
  <c r="BS633" i="20" a="1"/>
  <c r="BS633" i="20" s="1"/>
  <c r="AM614" i="20" a="1"/>
  <c r="AM614" i="20" s="1"/>
  <c r="CH637" i="20" a="1"/>
  <c r="CH637" i="20" s="1"/>
  <c r="AJ640" i="20" a="1"/>
  <c r="AJ640" i="20" s="1"/>
  <c r="BJ617" i="20" a="1"/>
  <c r="BJ617" i="20" s="1"/>
  <c r="BQ640" i="20" a="1"/>
  <c r="BQ640" i="20" s="1"/>
  <c r="BC627" i="20" a="1"/>
  <c r="BC627" i="20" s="1"/>
  <c r="CA620" i="20" a="1"/>
  <c r="CA620" i="20" s="1"/>
  <c r="AT641" i="20" a="1"/>
  <c r="AT641" i="20" s="1"/>
  <c r="BZ632" i="20" a="1"/>
  <c r="BZ632" i="20" s="1"/>
  <c r="CK615" i="20" a="1"/>
  <c r="CK615" i="20" s="1"/>
  <c r="BU633" i="20" a="1"/>
  <c r="BU633" i="20" s="1"/>
  <c r="AM610" i="20" a="1"/>
  <c r="AM610" i="20" s="1"/>
  <c r="BH622" i="20" a="1"/>
  <c r="BH622" i="20" s="1"/>
  <c r="CG624" i="20" a="1"/>
  <c r="CG624" i="20" s="1"/>
  <c r="BG639" i="20" a="1"/>
  <c r="BG639" i="20" s="1"/>
  <c r="AF629" i="20" a="1"/>
  <c r="AF629" i="20" s="1"/>
  <c r="BC632" i="20" a="1"/>
  <c r="BC632" i="20" s="1"/>
  <c r="CK616" i="20" a="1"/>
  <c r="CK616" i="20" s="1"/>
  <c r="CE630" i="20" a="1"/>
  <c r="CE630" i="20" s="1"/>
  <c r="BJ636" i="20" a="1"/>
  <c r="BJ636" i="20" s="1"/>
  <c r="CI624" i="20" a="1"/>
  <c r="CI624" i="20" s="1"/>
  <c r="AS638" i="20" a="1"/>
  <c r="AS638" i="20" s="1"/>
  <c r="AP625" i="20" a="1"/>
  <c r="AP625" i="20" s="1"/>
  <c r="BF640" i="20" a="1"/>
  <c r="BF640" i="20" s="1"/>
  <c r="CJ614" i="20" a="1"/>
  <c r="CJ614" i="20" s="1"/>
  <c r="AG614" i="20" a="1"/>
  <c r="AG614" i="20" s="1"/>
  <c r="BA620" i="20" a="1"/>
  <c r="BA620" i="20" s="1"/>
  <c r="BR611" i="20" a="1"/>
  <c r="BR611" i="20" s="1"/>
  <c r="AQ620" i="20" a="1"/>
  <c r="AQ620" i="20" s="1"/>
  <c r="AW632" i="20" a="1"/>
  <c r="AW632" i="20" s="1"/>
  <c r="BX614" i="20" a="1"/>
  <c r="BX614" i="20" s="1"/>
  <c r="BE612" i="20" a="1"/>
  <c r="BE612" i="20" s="1"/>
  <c r="AS641" i="20" a="1"/>
  <c r="AS641" i="20" s="1"/>
  <c r="AK617" i="20" a="1"/>
  <c r="AK617" i="20" s="1"/>
  <c r="AJ614" i="20" a="1"/>
  <c r="AJ614" i="20" s="1"/>
  <c r="BT633" i="20" a="1"/>
  <c r="BT633" i="20" s="1"/>
  <c r="CK624" i="20" a="1"/>
  <c r="CK624" i="20" s="1"/>
  <c r="BZ618" i="20" a="1"/>
  <c r="BZ618" i="20" s="1"/>
  <c r="BF618" i="20" a="1"/>
  <c r="BF618" i="20" s="1"/>
  <c r="BG632" i="20" a="1"/>
  <c r="BG632" i="20" s="1"/>
  <c r="AN632" i="20" a="1"/>
  <c r="AN632" i="20" s="1"/>
  <c r="CG638" i="20" a="1"/>
  <c r="CG638" i="20" s="1"/>
  <c r="CB610" i="20" a="1"/>
  <c r="CB610" i="20" s="1"/>
  <c r="BF626" i="20" a="1"/>
  <c r="BF626" i="20" s="1"/>
  <c r="CK631" i="20" a="1"/>
  <c r="CK631" i="20" s="1"/>
  <c r="CA636" i="20" a="1"/>
  <c r="CA636" i="20" s="1"/>
  <c r="AQ622" i="20" a="1"/>
  <c r="AQ622" i="20" s="1"/>
  <c r="BR632" i="20" a="1"/>
  <c r="BR632" i="20" s="1"/>
  <c r="BS616" i="20" a="1"/>
  <c r="BS616" i="20" s="1"/>
  <c r="BX630" i="20" a="1"/>
  <c r="BX630" i="20" s="1"/>
  <c r="AW628" i="20" a="1"/>
  <c r="AW628" i="20" s="1"/>
  <c r="BD629" i="20" a="1"/>
  <c r="BD629" i="20" s="1"/>
  <c r="AQ626" i="20" a="1"/>
  <c r="AQ626" i="20" s="1"/>
  <c r="AP622" i="20" a="1"/>
  <c r="AP622" i="20" s="1"/>
  <c r="AT637" i="20" a="1"/>
  <c r="AT637" i="20" s="1"/>
  <c r="AF630" i="20" a="1"/>
  <c r="AF630" i="20" s="1"/>
  <c r="CO613" i="20" a="1"/>
  <c r="CO613" i="20" s="1"/>
  <c r="CA638" i="20" a="1"/>
  <c r="CA638" i="20" s="1"/>
  <c r="BA630" i="20" a="1"/>
  <c r="BA630" i="20" s="1"/>
  <c r="AJ638" i="20" a="1"/>
  <c r="AJ638" i="20" s="1"/>
  <c r="BL630" i="20" a="1"/>
  <c r="BL630" i="20" s="1"/>
  <c r="AO617" i="20" a="1"/>
  <c r="AO617" i="20" s="1"/>
  <c r="BF614" i="20" a="1"/>
  <c r="BF614" i="20" s="1"/>
  <c r="AM632" i="20" a="1"/>
  <c r="AM632" i="20" s="1"/>
  <c r="BW629" i="20" a="1"/>
  <c r="BW629" i="20" s="1"/>
  <c r="AQ627" i="20" a="1"/>
  <c r="AQ627" i="20" s="1"/>
  <c r="BA635" i="20" a="1"/>
  <c r="BA635" i="20" s="1"/>
  <c r="BL636" i="20" a="1"/>
  <c r="BL636" i="20" s="1"/>
  <c r="BX628" i="20" a="1"/>
  <c r="BX628" i="20" s="1"/>
  <c r="CI636" i="20" a="1"/>
  <c r="CI636" i="20" s="1"/>
  <c r="BY623" i="20" a="1"/>
  <c r="BY623" i="20" s="1"/>
  <c r="BO641" i="20" a="1"/>
  <c r="BO641" i="20" s="1"/>
  <c r="AY634" i="20" a="1"/>
  <c r="AY634" i="20" s="1"/>
  <c r="AY614" i="20" a="1"/>
  <c r="AY614" i="20" s="1"/>
  <c r="CE623" i="20" a="1"/>
  <c r="CE623" i="20" s="1"/>
  <c r="AZ629" i="20" a="1"/>
  <c r="AZ629" i="20" s="1"/>
  <c r="BC611" i="20" a="1"/>
  <c r="BC611" i="20" s="1"/>
  <c r="CI627" i="20" a="1"/>
  <c r="CI627" i="20" s="1"/>
  <c r="BO625" i="20" a="1"/>
  <c r="BO625" i="20" s="1"/>
  <c r="AQ634" i="20" a="1"/>
  <c r="AQ634" i="20" s="1"/>
  <c r="AT640" i="20" a="1"/>
  <c r="AT640" i="20" s="1"/>
  <c r="AQ635" i="20" a="1"/>
  <c r="AQ635" i="20" s="1"/>
  <c r="BI628" i="20" a="1"/>
  <c r="BI628" i="20" s="1"/>
  <c r="BV632" i="20" a="1"/>
  <c r="BV632" i="20" s="1"/>
  <c r="CF632" i="20" a="1"/>
  <c r="CF632" i="20" s="1"/>
  <c r="BS612" i="20" a="1"/>
  <c r="BS612" i="20" s="1"/>
  <c r="AP617" i="20" a="1"/>
  <c r="AP617" i="20" s="1"/>
  <c r="AK612" i="20" a="1"/>
  <c r="AK612" i="20" s="1"/>
  <c r="AY612" i="20" a="1"/>
  <c r="AY612" i="20" s="1"/>
  <c r="CG635" i="20" a="1"/>
  <c r="CG635" i="20" s="1"/>
  <c r="AY635" i="20" a="1"/>
  <c r="AY635" i="20" s="1"/>
  <c r="AZ612" i="20" a="1"/>
  <c r="AZ612" i="20" s="1"/>
  <c r="BI626" i="20" a="1"/>
  <c r="BI626" i="20" s="1"/>
  <c r="BG630" i="20" a="1"/>
  <c r="BG630" i="20" s="1"/>
  <c r="BF622" i="20" a="1"/>
  <c r="BF622" i="20" s="1"/>
  <c r="BN638" i="20" a="1"/>
  <c r="BN638" i="20" s="1"/>
  <c r="BR631" i="20" a="1"/>
  <c r="BR631" i="20" s="1"/>
  <c r="CM633" i="20" a="1"/>
  <c r="CM633" i="20" s="1"/>
  <c r="AU617" i="20" a="1"/>
  <c r="AU617" i="20" s="1"/>
  <c r="CM641" i="20" a="1"/>
  <c r="CM641" i="20" s="1"/>
  <c r="BE630" i="20" a="1"/>
  <c r="BE630" i="20" s="1"/>
  <c r="CI622" i="20" a="1"/>
  <c r="CI622" i="20" s="1"/>
  <c r="BC616" i="20" a="1"/>
  <c r="BC616" i="20" s="1"/>
  <c r="CI611" i="20" a="1"/>
  <c r="CI611" i="20" s="1"/>
  <c r="CD613" i="20" a="1"/>
  <c r="CD613" i="20" s="1"/>
  <c r="BW630" i="20" a="1"/>
  <c r="BW630" i="20" s="1"/>
  <c r="BZ621" i="20" a="1"/>
  <c r="BZ621" i="20" s="1"/>
  <c r="BD616" i="20" a="1"/>
  <c r="BD616" i="20" s="1"/>
  <c r="BW611" i="20" a="1"/>
  <c r="BW611" i="20" s="1"/>
  <c r="BI638" i="20" a="1"/>
  <c r="BI638" i="20" s="1"/>
  <c r="BZ619" i="20" a="1"/>
  <c r="BZ619" i="20" s="1"/>
  <c r="BA623" i="20" a="1"/>
  <c r="BA623" i="20" s="1"/>
  <c r="CG613" i="20" a="1"/>
  <c r="CG613" i="20" s="1"/>
  <c r="CL611" i="20" a="1"/>
  <c r="CL611" i="20" s="1"/>
  <c r="BZ610" i="20" a="1"/>
  <c r="BZ610" i="20" s="1"/>
  <c r="AP613" i="20" a="1"/>
  <c r="AP613" i="20" s="1"/>
  <c r="BQ611" i="20" a="1"/>
  <c r="BQ611" i="20" s="1"/>
  <c r="BE610" i="20" a="1"/>
  <c r="BE610" i="20" s="1"/>
  <c r="BH618" i="20" a="1"/>
  <c r="BH618" i="20" s="1"/>
  <c r="BJ631" i="20" a="1"/>
  <c r="BJ631" i="20" s="1"/>
  <c r="BM641" i="20" a="1"/>
  <c r="BM641" i="20" s="1"/>
  <c r="AK630" i="20" a="1"/>
  <c r="AK630" i="20" s="1"/>
  <c r="BT615" i="20" a="1"/>
  <c r="BT615" i="20" s="1"/>
  <c r="BS613" i="20" a="1"/>
  <c r="BS613" i="20" s="1"/>
  <c r="BX637" i="20" a="1"/>
  <c r="BX637" i="20" s="1"/>
  <c r="BH626" i="20" a="1"/>
  <c r="BH626" i="20" s="1"/>
  <c r="BF615" i="20" a="1"/>
  <c r="BF615" i="20" s="1"/>
  <c r="CH623" i="20" a="1"/>
  <c r="CH623" i="20" s="1"/>
  <c r="CA611" i="20" a="1"/>
  <c r="CA611" i="20" s="1"/>
  <c r="CM630" i="20" a="1"/>
  <c r="CM630" i="20" s="1"/>
  <c r="AW627" i="20" a="1"/>
  <c r="AW627" i="20" s="1"/>
  <c r="AF614" i="20" a="1"/>
  <c r="AF614" i="20" s="1"/>
  <c r="BK610" i="20" a="1"/>
  <c r="BK610" i="20" s="1"/>
  <c r="AY637" i="20" a="1"/>
  <c r="AY637" i="20" s="1"/>
  <c r="CC624" i="20" a="1"/>
  <c r="CC624" i="20" s="1"/>
  <c r="CB632" i="20" a="1"/>
  <c r="CB632" i="20" s="1"/>
  <c r="BE635" i="20" a="1"/>
  <c r="BE635" i="20" s="1"/>
  <c r="BF617" i="20" a="1"/>
  <c r="BF617" i="20" s="1"/>
  <c r="BG611" i="20" a="1"/>
  <c r="BG611" i="20" s="1"/>
  <c r="CC635" i="20" a="1"/>
  <c r="CC635" i="20" s="1"/>
  <c r="CJ636" i="20" a="1"/>
  <c r="CJ636" i="20" s="1"/>
  <c r="CA635" i="20" a="1"/>
  <c r="CA635" i="20" s="1"/>
  <c r="CJ641" i="20" a="1"/>
  <c r="CJ641" i="20" s="1"/>
  <c r="BP627" i="20" a="1"/>
  <c r="BP627" i="20" s="1"/>
  <c r="CK610" i="20" a="1"/>
  <c r="CK610" i="20" s="1"/>
  <c r="BZ636" i="20" a="1"/>
  <c r="BZ636" i="20" s="1"/>
  <c r="CB614" i="20" a="1"/>
  <c r="CB614" i="20" s="1"/>
  <c r="AT622" i="20" a="1"/>
  <c r="AT622" i="20" s="1"/>
  <c r="BU616" i="20" a="1"/>
  <c r="BU616" i="20" s="1"/>
  <c r="BC636" i="20" a="1"/>
  <c r="BC636" i="20" s="1"/>
  <c r="CJ624" i="20" a="1"/>
  <c r="CJ624" i="20" s="1"/>
  <c r="CC625" i="20" a="1"/>
  <c r="CC625" i="20" s="1"/>
  <c r="AX638" i="20" a="1"/>
  <c r="AX638" i="20" s="1"/>
  <c r="AF613" i="20" a="1"/>
  <c r="AF613" i="20" s="1"/>
  <c r="BR621" i="20" a="1"/>
  <c r="BR621" i="20" s="1"/>
  <c r="AP612" i="20" a="1"/>
  <c r="AP612" i="20" s="1"/>
  <c r="BW636" i="20" a="1"/>
  <c r="BW636" i="20" s="1"/>
  <c r="AN611" i="20" a="1"/>
  <c r="AN611" i="20" s="1"/>
  <c r="CG640" i="20" a="1"/>
  <c r="CG640" i="20" s="1"/>
  <c r="AQ638" i="20" a="1"/>
  <c r="AQ638" i="20" s="1"/>
  <c r="BP639" i="20" a="1"/>
  <c r="BP639" i="20" s="1"/>
  <c r="AT618" i="20" a="1"/>
  <c r="AT618" i="20" s="1"/>
  <c r="CH630" i="20" a="1"/>
  <c r="CH630" i="20" s="1"/>
  <c r="BX639" i="20" a="1"/>
  <c r="BX639" i="20" s="1"/>
  <c r="CN621" i="20" a="1"/>
  <c r="CN621" i="20" s="1"/>
  <c r="BJ613" i="20" a="1"/>
  <c r="BJ613" i="20" s="1"/>
  <c r="AZ613" i="20" a="1"/>
  <c r="AZ613" i="20" s="1"/>
  <c r="BE624" i="20" a="1"/>
  <c r="BE624" i="20" s="1"/>
  <c r="BY630" i="20" a="1"/>
  <c r="BY630" i="20" s="1"/>
  <c r="AK619" i="20" a="1"/>
  <c r="AK619" i="20" s="1"/>
  <c r="AN614" i="20" a="1"/>
  <c r="AN614" i="20" s="1"/>
  <c r="BG638" i="20" a="1"/>
  <c r="BG638" i="20" s="1"/>
  <c r="BO616" i="20" a="1"/>
  <c r="BO616" i="20" s="1"/>
  <c r="CB615" i="20" a="1"/>
  <c r="CB615" i="20" s="1"/>
  <c r="AM615" i="20" a="1"/>
  <c r="AM615" i="20" s="1"/>
  <c r="BY617" i="20" a="1"/>
  <c r="BY617" i="20" s="1"/>
  <c r="AO629" i="20" a="1"/>
  <c r="AO629" i="20" s="1"/>
  <c r="AX630" i="20" a="1"/>
  <c r="AX630" i="20" s="1"/>
  <c r="AK618" i="20" a="1"/>
  <c r="AK618" i="20" s="1"/>
  <c r="CC611" i="20" a="1"/>
  <c r="CC611" i="20" s="1"/>
  <c r="BD624" i="20" a="1"/>
  <c r="BD624" i="20" s="1"/>
  <c r="BH639" i="20" a="1"/>
  <c r="BH639" i="20" s="1"/>
  <c r="BI633" i="20" a="1"/>
  <c r="BI633" i="20" s="1"/>
  <c r="CN637" i="20" a="1"/>
  <c r="CN637" i="20" s="1"/>
  <c r="BW627" i="20" a="1"/>
  <c r="BW627" i="20" s="1"/>
  <c r="CD612" i="20" a="1"/>
  <c r="CD612" i="20" s="1"/>
  <c r="AI610" i="20" a="1"/>
  <c r="AI610" i="20" s="1"/>
  <c r="BW625" i="20" a="1"/>
  <c r="BW625" i="20" s="1"/>
  <c r="AI640" i="20" a="1"/>
  <c r="AI640" i="20" s="1"/>
  <c r="CM627" i="20" a="1"/>
  <c r="CM627" i="20" s="1"/>
  <c r="AX626" i="20" a="1"/>
  <c r="AX626" i="20" s="1"/>
  <c r="BL615" i="20" a="1"/>
  <c r="BL615" i="20" s="1"/>
  <c r="BI627" i="20" a="1"/>
  <c r="BI627" i="20" s="1"/>
  <c r="AK632" i="20" a="1"/>
  <c r="AK632" i="20" s="1"/>
  <c r="BL625" i="20" a="1"/>
  <c r="BL625" i="20" s="1"/>
  <c r="CN611" i="20" a="1"/>
  <c r="CN611" i="20" s="1"/>
  <c r="BR635" i="20" a="1"/>
  <c r="BR635" i="20" s="1"/>
  <c r="AZ634" i="20" a="1"/>
  <c r="AZ634" i="20" s="1"/>
  <c r="AR610" i="20" a="1"/>
  <c r="AR610" i="20" s="1"/>
  <c r="CL631" i="20" a="1"/>
  <c r="CL631" i="20" s="1"/>
  <c r="AN626" i="20" a="1"/>
  <c r="AN626" i="20" s="1"/>
  <c r="CC640" i="20" a="1"/>
  <c r="CC640" i="20" s="1"/>
  <c r="BR610" i="20" a="1"/>
  <c r="BR610" i="20" s="1"/>
  <c r="BQ631" i="20" a="1"/>
  <c r="BQ631" i="20" s="1"/>
  <c r="CK625" i="20" a="1"/>
  <c r="CK625" i="20" s="1"/>
  <c r="BQ641" i="20" a="1"/>
  <c r="BQ641" i="20" s="1"/>
  <c r="CA626" i="20" a="1"/>
  <c r="CA626" i="20" s="1"/>
  <c r="AX622" i="20" a="1"/>
  <c r="AX622" i="20" s="1"/>
  <c r="BQ615" i="20" a="1"/>
  <c r="BQ615" i="20" s="1"/>
  <c r="BQ621" i="20" a="1"/>
  <c r="BQ621" i="20" s="1"/>
  <c r="BT620" i="20" a="1"/>
  <c r="BT620" i="20" s="1"/>
  <c r="BK618" i="20" a="1"/>
  <c r="BK618" i="20" s="1"/>
  <c r="BM622" i="20" a="1"/>
  <c r="BM622" i="20" s="1"/>
  <c r="BH641" i="20" a="1"/>
  <c r="BH641" i="20" s="1"/>
  <c r="AZ631" i="20" a="1"/>
  <c r="AZ631" i="20" s="1"/>
  <c r="CF636" i="20" a="1"/>
  <c r="CF636" i="20" s="1"/>
  <c r="CH629" i="20" a="1"/>
  <c r="CH629" i="20" s="1"/>
  <c r="CN625" i="20" a="1"/>
  <c r="CN625" i="20" s="1"/>
  <c r="AS622" i="20" a="1"/>
  <c r="AS622" i="20" s="1"/>
  <c r="BJ614" i="20" a="1"/>
  <c r="BJ614" i="20" s="1"/>
  <c r="BN626" i="20" a="1"/>
  <c r="BN626" i="20" s="1"/>
  <c r="AX612" i="20" a="1"/>
  <c r="AX612" i="20" s="1"/>
  <c r="BC629" i="20" a="1"/>
  <c r="BC629" i="20" s="1"/>
  <c r="BI623" i="20" a="1"/>
  <c r="BI623" i="20" s="1"/>
  <c r="BO628" i="20" a="1"/>
  <c r="BO628" i="20" s="1"/>
  <c r="AP633" i="20" a="1"/>
  <c r="AP633" i="20" s="1"/>
  <c r="CK630" i="20" a="1"/>
  <c r="CK630" i="20" s="1"/>
  <c r="AW630" i="20" a="1"/>
  <c r="AW630" i="20" s="1"/>
  <c r="CK628" i="20" a="1"/>
  <c r="CK628" i="20" s="1"/>
  <c r="CF640" i="20" a="1"/>
  <c r="CF640" i="20" s="1"/>
  <c r="CL634" i="20" a="1"/>
  <c r="CL634" i="20" s="1"/>
  <c r="CC612" i="20" a="1"/>
  <c r="CC612" i="20" s="1"/>
  <c r="BW617" i="20" a="1"/>
  <c r="BW617" i="20" s="1"/>
  <c r="BO612" i="20" a="1"/>
  <c r="BO612" i="20" s="1"/>
  <c r="CD611" i="20" a="1"/>
  <c r="CD611" i="20" s="1"/>
  <c r="BF635" i="20" a="1"/>
  <c r="BF635" i="20" s="1"/>
  <c r="AS637" i="20" a="1"/>
  <c r="AS637" i="20" s="1"/>
  <c r="BV623" i="20" a="1"/>
  <c r="BV623" i="20" s="1"/>
  <c r="AP619" i="20" a="1"/>
  <c r="AP619" i="20" s="1"/>
  <c r="CA631" i="20" a="1"/>
  <c r="CA631" i="20" s="1"/>
  <c r="CJ629" i="20" a="1"/>
  <c r="CJ629" i="20" s="1"/>
  <c r="AX619" i="20" a="1"/>
  <c r="AX619" i="20" s="1"/>
  <c r="BV616" i="20" a="1"/>
  <c r="BV616" i="20" s="1"/>
  <c r="BK641" i="20" a="1"/>
  <c r="BK641" i="20" s="1"/>
  <c r="CO619" i="20" a="1"/>
  <c r="CO619" i="20" s="1"/>
  <c r="AT629" i="20" a="1"/>
  <c r="AT629" i="20" s="1"/>
  <c r="CE610" i="20" a="1"/>
  <c r="CE610" i="20" s="1"/>
  <c r="BR616" i="20" a="1"/>
  <c r="BR616" i="20" s="1"/>
  <c r="BT622" i="20" a="1"/>
  <c r="BT622" i="20" s="1"/>
  <c r="AW618" i="20" a="1"/>
  <c r="AW618" i="20" s="1"/>
  <c r="BO636" i="20" a="1"/>
  <c r="BO636" i="20" s="1"/>
  <c r="CH618" i="20" a="1"/>
  <c r="CH618" i="20" s="1"/>
  <c r="CC637" i="20" a="1"/>
  <c r="CC637" i="20" s="1"/>
  <c r="BO614" i="20" a="1"/>
  <c r="BO614" i="20" s="1"/>
  <c r="BX640" i="20" a="1"/>
  <c r="BX640" i="20" s="1"/>
  <c r="CJ637" i="20" a="1"/>
  <c r="CJ637" i="20" s="1"/>
  <c r="BS614" i="20" a="1"/>
  <c r="BS614" i="20" s="1"/>
  <c r="AS621" i="20" a="1"/>
  <c r="AS621" i="20" s="1"/>
  <c r="AN635" i="20" a="1"/>
  <c r="AN635" i="20" s="1"/>
  <c r="AV618" i="20" a="1"/>
  <c r="AV618" i="20" s="1"/>
  <c r="AP630" i="20" a="1"/>
  <c r="AP630" i="20" s="1"/>
  <c r="AQ611" i="20" a="1"/>
  <c r="AQ611" i="20" s="1"/>
  <c r="CB626" i="20" a="1"/>
  <c r="CB626" i="20" s="1"/>
  <c r="BC619" i="20" a="1"/>
  <c r="BC619" i="20" s="1"/>
  <c r="CG626" i="20" a="1"/>
  <c r="CG626" i="20" s="1"/>
  <c r="AL611" i="20" a="1"/>
  <c r="AL611" i="20" s="1"/>
  <c r="CD638" i="20" a="1"/>
  <c r="CD638" i="20" s="1"/>
  <c r="CB639" i="20" a="1"/>
  <c r="CB639" i="20" s="1"/>
  <c r="BC630" i="20" a="1"/>
  <c r="BC630" i="20" s="1"/>
  <c r="AL622" i="20" a="1"/>
  <c r="AL622" i="20" s="1"/>
  <c r="CA618" i="20" a="1"/>
  <c r="CA618" i="20" s="1"/>
  <c r="BG634" i="20" a="1"/>
  <c r="BG634" i="20" s="1"/>
  <c r="AO639" i="20" a="1"/>
  <c r="AO639" i="20" s="1"/>
  <c r="AJ623" i="20" a="1"/>
  <c r="AJ623" i="20" s="1"/>
  <c r="BK615" i="20" a="1"/>
  <c r="BK615" i="20" s="1"/>
  <c r="CG625" i="20" a="1"/>
  <c r="CG625" i="20" s="1"/>
  <c r="BW640" i="20" a="1"/>
  <c r="BW640" i="20" s="1"/>
  <c r="AF615" i="20" a="1"/>
  <c r="AF615" i="20" s="1"/>
  <c r="AH636" i="20" a="1"/>
  <c r="AH636" i="20" s="1"/>
  <c r="BY612" i="20" a="1"/>
  <c r="BY612" i="20" s="1"/>
  <c r="BC639" i="20" a="1"/>
  <c r="BC639" i="20" s="1"/>
  <c r="BJ632" i="20" a="1"/>
  <c r="BJ632" i="20" s="1"/>
  <c r="AQ630" i="20" a="1"/>
  <c r="AQ630" i="20" s="1"/>
  <c r="AK635" i="20" a="1"/>
  <c r="AK635" i="20" s="1"/>
  <c r="BS637" i="20" a="1"/>
  <c r="BS637" i="20" s="1"/>
  <c r="AK613" i="20" a="1"/>
  <c r="AK613" i="20" s="1"/>
  <c r="BW637" i="20" a="1"/>
  <c r="BW637" i="20" s="1"/>
  <c r="AR636" i="20" a="1"/>
  <c r="AR636" i="20" s="1"/>
  <c r="BI621" i="20" a="1"/>
  <c r="BI621" i="20" s="1"/>
  <c r="AL635" i="20" a="1"/>
  <c r="AL635" i="20" s="1"/>
  <c r="BU637" i="20" a="1"/>
  <c r="BU637" i="20" s="1"/>
  <c r="AP626" i="20" a="1"/>
  <c r="AP626" i="20" s="1"/>
  <c r="BG619" i="20" a="1"/>
  <c r="BG619" i="20" s="1"/>
  <c r="BT629" i="20" a="1"/>
  <c r="BT629" i="20" s="1"/>
  <c r="BF633" i="20" a="1"/>
  <c r="BF633" i="20" s="1"/>
  <c r="BG622" i="20" a="1"/>
  <c r="BG622" i="20" s="1"/>
  <c r="CO629" i="20" a="1"/>
  <c r="CO629" i="20" s="1"/>
  <c r="CC634" i="20" a="1"/>
  <c r="CC634" i="20" s="1"/>
  <c r="BI640" i="20" a="1"/>
  <c r="BI640" i="20" s="1"/>
  <c r="BW635" i="20" a="1"/>
  <c r="BW635" i="20" s="1"/>
  <c r="AV627" i="20" a="1"/>
  <c r="AV627" i="20" s="1"/>
  <c r="BT637" i="20" a="1"/>
  <c r="BT637" i="20" s="1"/>
  <c r="AO632" i="20" a="1"/>
  <c r="AO632" i="20" s="1"/>
  <c r="BS617" i="20" a="1"/>
  <c r="BS617" i="20" s="1"/>
  <c r="BS627" i="20" a="1"/>
  <c r="BS627" i="20" s="1"/>
  <c r="BH624" i="20" a="1"/>
  <c r="BH624" i="20" s="1"/>
  <c r="BL635" i="20" a="1"/>
  <c r="BL635" i="20" s="1"/>
  <c r="CJ626" i="20" a="1"/>
  <c r="CJ626" i="20" s="1"/>
  <c r="CE639" i="20" a="1"/>
  <c r="CE639" i="20" s="1"/>
  <c r="CO610" i="20" a="1"/>
  <c r="CO610" i="20" s="1"/>
  <c r="BR637" i="20" a="1"/>
  <c r="BR637" i="20" s="1"/>
  <c r="BE613" i="20" a="1"/>
  <c r="BE613" i="20" s="1"/>
  <c r="CL610" i="20" a="1"/>
  <c r="CL610" i="20" s="1"/>
  <c r="CB612" i="20" a="1"/>
  <c r="CB612" i="20" s="1"/>
  <c r="BM637" i="20" a="1"/>
  <c r="BM637" i="20" s="1"/>
  <c r="BE627" i="20" a="1"/>
  <c r="BE627" i="20" s="1"/>
  <c r="BZ628" i="20" a="1"/>
  <c r="BZ628" i="20" s="1"/>
  <c r="AY641" i="20" a="1"/>
  <c r="AY641" i="20" s="1"/>
  <c r="BL638" i="20" a="1"/>
  <c r="BL638" i="20" s="1"/>
  <c r="BR619" i="20" a="1"/>
  <c r="BR619" i="20" s="1"/>
  <c r="AO620" i="20" a="1"/>
  <c r="AO620" i="20" s="1"/>
  <c r="BD634" i="20" a="1"/>
  <c r="BD634" i="20" s="1"/>
  <c r="AL632" i="20" a="1"/>
  <c r="AL632" i="20" s="1"/>
  <c r="BP631" i="20" a="1"/>
  <c r="BP631" i="20" s="1"/>
  <c r="AU612" i="20" a="1"/>
  <c r="AU612" i="20" s="1"/>
  <c r="AS639" i="20" a="1"/>
  <c r="AS639" i="20" s="1"/>
  <c r="AY611" i="20" a="1"/>
  <c r="AY611" i="20" s="1"/>
  <c r="CF630" i="20" a="1"/>
  <c r="CF630" i="20" s="1"/>
  <c r="AX633" i="20" a="1"/>
  <c r="AX633" i="20" s="1"/>
  <c r="BN611" i="20" a="1"/>
  <c r="BN611" i="20" s="1"/>
  <c r="AY616" i="20" a="1"/>
  <c r="AY616" i="20" s="1"/>
  <c r="AN631" i="20" a="1"/>
  <c r="AN631" i="20" s="1"/>
  <c r="CL626" i="20" a="1"/>
  <c r="CL626" i="20" s="1"/>
  <c r="AR634" i="20" a="1"/>
  <c r="AR634" i="20" s="1"/>
  <c r="BF610" i="20" a="1"/>
  <c r="BF610" i="20" s="1"/>
  <c r="BH615" i="20" a="1"/>
  <c r="BH615" i="20" s="1"/>
  <c r="CD610" i="20" a="1"/>
  <c r="CD610" i="20" s="1"/>
  <c r="BC626" i="20" a="1"/>
  <c r="BC626" i="20" s="1"/>
  <c r="AG638" i="20" a="1"/>
  <c r="AG638" i="20" s="1"/>
  <c r="BH640" i="20" a="1"/>
  <c r="BH640" i="20" s="1"/>
  <c r="BF641" i="20" a="1"/>
  <c r="BF641" i="20" s="1"/>
  <c r="AP620" i="20" a="1"/>
  <c r="AP620" i="20" s="1"/>
  <c r="CB623" i="20" a="1"/>
  <c r="CB623" i="20" s="1"/>
  <c r="AW631" i="20" a="1"/>
  <c r="AW631" i="20" s="1"/>
  <c r="BW626" i="20" a="1"/>
  <c r="BW626" i="20" s="1"/>
  <c r="AM641" i="20" a="1"/>
  <c r="AM641" i="20" s="1"/>
  <c r="BN630" i="20" a="1"/>
  <c r="BN630" i="20" s="1"/>
  <c r="BR620" i="20" a="1"/>
  <c r="BR620" i="20" s="1"/>
  <c r="BE628" i="20" a="1"/>
  <c r="BE628" i="20" s="1"/>
  <c r="BQ637" i="20" a="1"/>
  <c r="BQ637" i="20" s="1"/>
  <c r="AU619" i="20" a="1"/>
  <c r="AU619" i="20" s="1"/>
  <c r="BK632" i="20" a="1"/>
  <c r="BK632" i="20" s="1"/>
  <c r="BO623" i="20" a="1"/>
  <c r="BO623" i="20" s="1"/>
  <c r="BJ627" i="20" a="1"/>
  <c r="BJ627" i="20" s="1"/>
  <c r="BJ638" i="20" a="1"/>
  <c r="BJ638" i="20" s="1"/>
  <c r="BM611" i="20" a="1"/>
  <c r="BM611" i="20" s="1"/>
  <c r="BR633" i="20" a="1"/>
  <c r="BR633" i="20" s="1"/>
  <c r="BO633" i="20" a="1"/>
  <c r="BO633" i="20" s="1"/>
  <c r="BA637" i="20" a="1"/>
  <c r="BA637" i="20" s="1"/>
  <c r="AO640" i="20" a="1"/>
  <c r="AO640" i="20" s="1"/>
  <c r="BV621" i="20" a="1"/>
  <c r="BV621" i="20" s="1"/>
  <c r="AZ633" i="20" a="1"/>
  <c r="AZ633" i="20" s="1"/>
  <c r="BN632" i="20" a="1"/>
  <c r="BN632" i="20" s="1"/>
  <c r="AS612" i="20" a="1"/>
  <c r="AS612" i="20" s="1"/>
  <c r="BJ623" i="20" a="1"/>
  <c r="BJ623" i="20" s="1"/>
  <c r="BS623" i="20" a="1"/>
  <c r="BS623" i="20" s="1"/>
  <c r="BJ630" i="20" a="1"/>
  <c r="BJ630" i="20" s="1"/>
  <c r="CB624" i="20" a="1"/>
  <c r="CB624" i="20" s="1"/>
  <c r="BI614" i="20" a="1"/>
  <c r="BI614" i="20" s="1"/>
  <c r="BX627" i="20" a="1"/>
  <c r="BX627" i="20" s="1"/>
  <c r="AU630" i="20" a="1"/>
  <c r="AU630" i="20" s="1"/>
  <c r="AX623" i="20" a="1"/>
  <c r="AX623" i="20" s="1"/>
  <c r="CK639" i="20" a="1"/>
  <c r="CK639" i="20" s="1"/>
  <c r="BZ629" i="20" a="1"/>
  <c r="BZ629" i="20" s="1"/>
  <c r="BX613" i="20" a="1"/>
  <c r="BX613" i="20" s="1"/>
  <c r="BR640" i="20" a="1"/>
  <c r="BR640" i="20" s="1"/>
  <c r="CD627" i="20" a="1"/>
  <c r="CD627" i="20" s="1"/>
  <c r="BG615" i="20" a="1"/>
  <c r="BG615" i="20" s="1"/>
  <c r="BA616" i="20" a="1"/>
  <c r="BA616" i="20" s="1"/>
  <c r="CB633" i="20" a="1"/>
  <c r="CB633" i="20" s="1"/>
  <c r="CN636" i="20" a="1"/>
  <c r="CN636" i="20" s="1"/>
  <c r="AJ612" i="20" a="1"/>
  <c r="AJ612" i="20" s="1"/>
  <c r="BE621" i="20" a="1"/>
  <c r="BE621" i="20" s="1"/>
  <c r="BE619" i="20" a="1"/>
  <c r="BE619" i="20" s="1"/>
  <c r="BR629" i="20" a="1"/>
  <c r="BR629" i="20" s="1"/>
  <c r="AR627" i="20" a="1"/>
  <c r="AR627" i="20" s="1"/>
  <c r="BF620" i="20" a="1"/>
  <c r="BF620" i="20" s="1"/>
  <c r="AS635" i="20" a="1"/>
  <c r="AS635" i="20" s="1"/>
  <c r="BK638" i="20" a="1"/>
  <c r="BK638" i="20" s="1"/>
  <c r="AI625" i="20" a="1"/>
  <c r="AI625" i="20" s="1"/>
  <c r="CA616" i="20" a="1"/>
  <c r="CA616" i="20" s="1"/>
  <c r="BR614" i="20" a="1"/>
  <c r="BR614" i="20" s="1"/>
  <c r="BT626" i="20" a="1"/>
  <c r="BT626" i="20" s="1"/>
  <c r="BJ618" i="20" a="1"/>
  <c r="BJ618" i="20" s="1"/>
  <c r="AS630" i="20" a="1"/>
  <c r="AS630" i="20" s="1"/>
  <c r="CE640" i="20" a="1"/>
  <c r="CE640" i="20" s="1"/>
  <c r="BP629" i="20" a="1"/>
  <c r="BP629" i="20" s="1"/>
  <c r="CH633" i="20" a="1"/>
  <c r="CH633" i="20" s="1"/>
  <c r="BK639" i="20" a="1"/>
  <c r="BK639" i="20" s="1"/>
  <c r="BE611" i="20" a="1"/>
  <c r="BE611" i="20" s="1"/>
  <c r="BE623" i="20" a="1"/>
  <c r="BE623" i="20" s="1"/>
  <c r="BL624" i="20" a="1"/>
  <c r="BL624" i="20" s="1"/>
  <c r="BR641" i="20" a="1"/>
  <c r="BR641" i="20" s="1"/>
  <c r="AT620" i="20" a="1"/>
  <c r="AT620" i="20" s="1"/>
  <c r="BZ611" i="20" a="1"/>
  <c r="BZ611" i="20" s="1"/>
  <c r="BY615" i="20" a="1"/>
  <c r="BY615" i="20" s="1"/>
  <c r="CG629" i="20" a="1"/>
  <c r="CG629" i="20" s="1"/>
  <c r="BE641" i="20" a="1"/>
  <c r="BE641" i="20" s="1"/>
  <c r="CH617" i="20" a="1"/>
  <c r="CH617" i="20" s="1"/>
  <c r="AF612" i="20" a="1"/>
  <c r="AF612" i="20" s="1"/>
  <c r="AU616" i="20" a="1"/>
  <c r="AU616" i="20" s="1"/>
  <c r="BS626" i="20" a="1"/>
  <c r="BS626" i="20" s="1"/>
  <c r="BW610" i="20" a="1"/>
  <c r="BW610" i="20" s="1"/>
  <c r="AW614" i="20" a="1"/>
  <c r="AW614" i="20" s="1"/>
  <c r="CA628" i="20" a="1"/>
  <c r="CA628" i="20" s="1"/>
  <c r="BU639" i="20" a="1"/>
  <c r="BU639" i="20" s="1"/>
  <c r="AH630" i="20" a="1"/>
  <c r="AH630" i="20" s="1"/>
  <c r="BU619" i="20" a="1"/>
  <c r="BU619" i="20" s="1"/>
  <c r="BM635" i="20" a="1"/>
  <c r="BM635" i="20" s="1"/>
  <c r="CJ633" i="20" a="1"/>
  <c r="CJ633" i="20" s="1"/>
  <c r="AY628" i="20" a="1"/>
  <c r="AY628" i="20" s="1"/>
  <c r="BI635" i="20" a="1"/>
  <c r="BI635" i="20" s="1"/>
  <c r="BE637" i="20" a="1"/>
  <c r="BE637" i="20" s="1"/>
  <c r="AG625" i="20" a="1"/>
  <c r="AG625" i="20" s="1"/>
  <c r="BH632" i="20" a="1"/>
  <c r="BH632" i="20" s="1"/>
  <c r="BC628" i="20" a="1"/>
  <c r="BC628" i="20" s="1"/>
  <c r="AZ610" i="20" a="1"/>
  <c r="AZ610" i="20" s="1"/>
  <c r="AW635" i="20" a="1"/>
  <c r="AW635" i="20" s="1"/>
  <c r="CF631" i="20" a="1"/>
  <c r="CF631" i="20" s="1"/>
  <c r="BQ628" i="20" a="1"/>
  <c r="BQ628" i="20" s="1"/>
  <c r="BT611" i="20" a="1"/>
  <c r="BT611" i="20" s="1"/>
  <c r="BN617" i="20" a="1"/>
  <c r="BN617" i="20" s="1"/>
  <c r="BV612" i="20" a="1"/>
  <c r="BV612" i="20" s="1"/>
  <c r="BK626" i="20" a="1"/>
  <c r="BK626" i="20" s="1"/>
  <c r="CE626" i="20" a="1"/>
  <c r="CE626" i="20" s="1"/>
  <c r="AY632" i="20" a="1"/>
  <c r="AY632" i="20" s="1"/>
  <c r="BS610" i="20" a="1"/>
  <c r="BS610" i="20" s="1"/>
  <c r="BE625" i="20" a="1"/>
  <c r="BE625" i="20" s="1"/>
  <c r="CL627" i="20" a="1"/>
  <c r="CL627" i="20" s="1"/>
  <c r="AI629" i="20" a="1"/>
  <c r="AI629" i="20" s="1"/>
  <c r="BY628" i="20" a="1"/>
  <c r="BY628" i="20" s="1"/>
  <c r="CG610" i="20" a="1"/>
  <c r="CG610" i="20" s="1"/>
  <c r="BV626" i="20" a="1"/>
  <c r="BV626" i="20" s="1"/>
  <c r="BZ633" i="20" a="1"/>
  <c r="BZ633" i="20" s="1"/>
  <c r="BP638" i="20" a="1"/>
  <c r="BP638" i="20" s="1"/>
  <c r="AY618" i="20" a="1"/>
  <c r="AY618" i="20" s="1"/>
  <c r="BX618" i="20" a="1"/>
  <c r="BX618" i="20" s="1"/>
  <c r="AU625" i="20" a="1"/>
  <c r="AU625" i="20" s="1"/>
  <c r="CC621" i="20" a="1"/>
  <c r="CC621" i="20" s="1"/>
  <c r="CN641" i="20" a="1"/>
  <c r="CN641" i="20" s="1"/>
  <c r="BH631" i="20" a="1"/>
  <c r="BH631" i="20" s="1"/>
  <c r="BA641" i="20" a="1"/>
  <c r="BA641" i="20" s="1"/>
  <c r="BI639" i="20" a="1"/>
  <c r="BI639" i="20" s="1"/>
  <c r="BE615" i="20" a="1"/>
  <c r="BE615" i="20" s="1"/>
  <c r="AK637" i="20" a="1"/>
  <c r="AK637" i="20" s="1"/>
  <c r="BJ640" i="20" a="1"/>
  <c r="BJ640" i="20" s="1"/>
  <c r="AK623" i="20" a="1"/>
  <c r="AK623" i="20" s="1"/>
  <c r="CF625" i="20" a="1"/>
  <c r="CF625" i="20" s="1"/>
  <c r="BK628" i="20" a="1"/>
  <c r="BK628" i="20" s="1"/>
  <c r="BE617" i="20" a="1"/>
  <c r="BE617" i="20" s="1"/>
  <c r="AI614" i="20" a="1"/>
  <c r="AI614" i="20" s="1"/>
  <c r="BB636" i="20" a="1"/>
  <c r="BB636" i="20" s="1"/>
  <c r="CD616" i="20" a="1"/>
  <c r="CD616" i="20" s="1"/>
  <c r="CK629" i="20" a="1"/>
  <c r="CK629" i="20" s="1"/>
  <c r="BH620" i="20" a="1"/>
  <c r="BH620" i="20" s="1"/>
  <c r="CC628" i="20" a="1"/>
  <c r="CC628" i="20" s="1"/>
  <c r="AQ613" i="20" a="1"/>
  <c r="AQ613" i="20" s="1"/>
  <c r="AO616" i="20" a="1"/>
  <c r="AO616" i="20" s="1"/>
  <c r="AS611" i="20" a="1"/>
  <c r="AS611" i="20" s="1"/>
  <c r="CA639" i="20" a="1"/>
  <c r="CA639" i="20" s="1"/>
  <c r="CO631" i="20" a="1"/>
  <c r="CO631" i="20" s="1"/>
  <c r="BV614" i="20" a="1"/>
  <c r="BV614" i="20" s="1"/>
  <c r="BW614" i="20" a="1"/>
  <c r="BW614" i="20" s="1"/>
  <c r="CG633" i="20" a="1"/>
  <c r="CG633" i="20" s="1"/>
  <c r="CL619" i="20" a="1"/>
  <c r="CL619" i="20" s="1"/>
  <c r="AF635" i="20" a="1"/>
  <c r="AF635" i="20" s="1"/>
  <c r="AW639" i="20" a="1"/>
  <c r="AW639" i="20" s="1"/>
  <c r="CK613" i="20" a="1"/>
  <c r="CK613" i="20" s="1"/>
  <c r="AI618" i="20" a="1"/>
  <c r="AI618" i="20" s="1"/>
  <c r="CG631" i="20" a="1"/>
  <c r="CG631" i="20" s="1"/>
  <c r="BD623" i="20" a="1"/>
  <c r="BD623" i="20" s="1"/>
  <c r="CN626" i="20" a="1"/>
  <c r="CN626" i="20" s="1"/>
  <c r="AQ614" i="20" a="1"/>
  <c r="AQ614" i="20" s="1"/>
  <c r="BR638" i="20" a="1"/>
  <c r="BR638" i="20" s="1"/>
  <c r="BJ641" i="20" a="1"/>
  <c r="BJ641" i="20" s="1"/>
  <c r="AZ614" i="20" a="1"/>
  <c r="AZ614" i="20" s="1"/>
  <c r="BA625" i="20" a="1"/>
  <c r="BA625" i="20" s="1"/>
  <c r="AU627" i="20" a="1"/>
  <c r="AU627" i="20" s="1"/>
  <c r="AF625" i="20" a="1"/>
  <c r="AF625" i="20" s="1"/>
  <c r="BH614" i="20" a="1"/>
  <c r="BH614" i="20" s="1"/>
  <c r="CK282" i="20"/>
  <c r="BJ282" i="20"/>
  <c r="CJ282" i="20"/>
  <c r="AU282" i="20"/>
  <c r="AZ283" i="20"/>
  <c r="AY283" i="20"/>
  <c r="AK283" i="20"/>
  <c r="CO282" i="20"/>
  <c r="CD282" i="20"/>
  <c r="BJ283" i="20"/>
  <c r="AV283" i="20"/>
  <c r="CG283" i="20"/>
  <c r="BH283" i="20"/>
  <c r="D78" i="20"/>
  <c r="M815" i="20" l="1"/>
  <c r="T821" i="20"/>
  <c r="I821" i="20"/>
  <c r="V815" i="20"/>
  <c r="AE821" i="20"/>
  <c r="N815" i="20"/>
  <c r="N821" i="20" s="1"/>
  <c r="H815" i="20"/>
  <c r="H821" i="20" s="1"/>
  <c r="AD821" i="20"/>
  <c r="K815" i="20"/>
  <c r="K821" i="20" s="1"/>
  <c r="F815" i="20"/>
  <c r="F821" i="20" s="1"/>
  <c r="Y815" i="20"/>
  <c r="Y821" i="20" s="1"/>
  <c r="AA815" i="20"/>
  <c r="AA821" i="20" s="1"/>
  <c r="AH95" i="20"/>
  <c r="AK94" i="31" s="1"/>
  <c r="AH102" i="20"/>
  <c r="W815" i="20"/>
  <c r="W821" i="20" s="1"/>
  <c r="X815" i="20"/>
  <c r="X821" i="20" s="1"/>
  <c r="P815" i="20"/>
  <c r="P821" i="20" s="1"/>
  <c r="U821" i="20"/>
  <c r="S821" i="20"/>
  <c r="Q815" i="20"/>
  <c r="Q821" i="20" s="1"/>
  <c r="L815" i="20"/>
  <c r="L821" i="20" s="1"/>
  <c r="AF141" i="20" a="1"/>
  <c r="AF141" i="20" s="1"/>
  <c r="AF149" i="20" s="1"/>
  <c r="M20" i="26" s="1"/>
  <c r="G821" i="20"/>
  <c r="V821" i="20"/>
  <c r="AF821" i="20"/>
  <c r="J821" i="20"/>
  <c r="O821" i="20"/>
  <c r="E821" i="20"/>
  <c r="AB821" i="20"/>
  <c r="R815" i="20"/>
  <c r="R821" i="20" s="1"/>
  <c r="Z815" i="20"/>
  <c r="Z821" i="20" s="1"/>
  <c r="AC815" i="20"/>
  <c r="AC821" i="20" s="1"/>
  <c r="M821" i="20"/>
  <c r="D807" i="20"/>
  <c r="D814" i="20"/>
  <c r="D815" i="20" s="1"/>
  <c r="D821" i="20" s="1"/>
  <c r="AJ816" i="20"/>
  <c r="AJ822" i="20" s="1"/>
  <c r="AJ811" i="20"/>
  <c r="AU97" i="31"/>
  <c r="AU154" i="31" s="1"/>
  <c r="AM141" i="31"/>
  <c r="AK95" i="31"/>
  <c r="AK141" i="31" s="1"/>
  <c r="AH106" i="20"/>
  <c r="AH137" i="20" s="1"/>
  <c r="AH795" i="20" s="1"/>
  <c r="AH805" i="20" s="1"/>
  <c r="AL95" i="31"/>
  <c r="AI106" i="20"/>
  <c r="AI137" i="20" s="1"/>
  <c r="AI795" i="20" s="1"/>
  <c r="AI805" i="20" s="1"/>
  <c r="AJ94" i="31"/>
  <c r="AJ140" i="31" s="1"/>
  <c r="AG102" i="20"/>
  <c r="AG129" i="20" s="1"/>
  <c r="AG787" i="20" s="1"/>
  <c r="AG797" i="20" s="1"/>
  <c r="AL94" i="31"/>
  <c r="AI102" i="20"/>
  <c r="AI129" i="20" s="1"/>
  <c r="AI787" i="20" s="1"/>
  <c r="AI797" i="20" s="1"/>
  <c r="AJ95" i="31"/>
  <c r="AG106" i="20"/>
  <c r="AG137" i="20" s="1"/>
  <c r="AG795" i="20" s="1"/>
  <c r="AG805" i="20" s="1"/>
  <c r="AM94" i="31"/>
  <c r="BP97" i="31" s="1"/>
  <c r="AJ102" i="20"/>
  <c r="AD140" i="31"/>
  <c r="AI140" i="31"/>
  <c r="AG110" i="31"/>
  <c r="X110" i="31"/>
  <c r="AD110" i="31"/>
  <c r="AI110" i="31"/>
  <c r="I167" i="31"/>
  <c r="I171" i="31" s="1"/>
  <c r="I186" i="31" s="1"/>
  <c r="I196" i="31" s="1"/>
  <c r="AE140" i="31"/>
  <c r="M140" i="31"/>
  <c r="Y110" i="31"/>
  <c r="H167" i="31"/>
  <c r="H171" i="31" s="1"/>
  <c r="H186" i="31" s="1"/>
  <c r="H196" i="31" s="1"/>
  <c r="AM97" i="31"/>
  <c r="AM154" i="31" s="1"/>
  <c r="AA109" i="31"/>
  <c r="J140" i="31"/>
  <c r="K110" i="31"/>
  <c r="J110" i="31"/>
  <c r="G167" i="31"/>
  <c r="G182" i="31" s="1"/>
  <c r="G192" i="31" s="1"/>
  <c r="K140" i="31"/>
  <c r="K109" i="31"/>
  <c r="AL97" i="31"/>
  <c r="M109" i="31"/>
  <c r="AA140" i="31"/>
  <c r="AA110" i="31"/>
  <c r="AP140" i="31"/>
  <c r="AG109" i="31"/>
  <c r="AP109" i="31"/>
  <c r="AC110" i="31"/>
  <c r="AI109" i="31"/>
  <c r="X109" i="31"/>
  <c r="AG140" i="31"/>
  <c r="Q109" i="31"/>
  <c r="BK97" i="31"/>
  <c r="BK150" i="31" s="1" a="1"/>
  <c r="BK150" i="31" s="1"/>
  <c r="Q110" i="31"/>
  <c r="AC109" i="31"/>
  <c r="BI97" i="31"/>
  <c r="BI154" i="31" s="1"/>
  <c r="AX97" i="31"/>
  <c r="V140" i="31"/>
  <c r="AE110" i="31"/>
  <c r="V109" i="31"/>
  <c r="AE109" i="31"/>
  <c r="AH140" i="31"/>
  <c r="N140" i="31"/>
  <c r="AH109" i="31"/>
  <c r="BF143" i="31"/>
  <c r="L167" i="31"/>
  <c r="L171" i="31" s="1"/>
  <c r="L186" i="31" s="1"/>
  <c r="L196" i="31" s="1"/>
  <c r="AK97" i="31"/>
  <c r="AK150" i="31" s="1" a="1"/>
  <c r="AK150" i="31" s="1"/>
  <c r="R110" i="31"/>
  <c r="AF110" i="31"/>
  <c r="BG143" i="31"/>
  <c r="AT97" i="31"/>
  <c r="N109" i="31"/>
  <c r="AP97" i="31"/>
  <c r="I109" i="31"/>
  <c r="AN141" i="31"/>
  <c r="I140" i="31"/>
  <c r="AF109" i="31"/>
  <c r="BA97" i="31"/>
  <c r="AH110" i="31"/>
  <c r="R109" i="31"/>
  <c r="BJ97" i="31"/>
  <c r="BH97" i="31"/>
  <c r="BH154" i="31" s="1"/>
  <c r="BI279" i="20"/>
  <c r="AP22" i="26" s="1"/>
  <c r="K167" i="31"/>
  <c r="K171" i="31" s="1"/>
  <c r="K186" i="31" s="1"/>
  <c r="K196" i="31" s="1"/>
  <c r="J167" i="31"/>
  <c r="J182" i="31" s="1"/>
  <c r="J192" i="31" s="1"/>
  <c r="BI142" i="31"/>
  <c r="AN97" i="31"/>
  <c r="AN154" i="31" s="1"/>
  <c r="AP110" i="31"/>
  <c r="CL158" i="31"/>
  <c r="CL162" i="31" s="1"/>
  <c r="AQ97" i="31"/>
  <c r="O110" i="31"/>
  <c r="O109" i="31"/>
  <c r="BS154" i="31"/>
  <c r="BR97" i="31"/>
  <c r="BR154" i="31" s="1"/>
  <c r="BE97" i="31"/>
  <c r="BE150" i="31" s="1" a="1"/>
  <c r="BE150" i="31" s="1"/>
  <c r="BG142" i="31"/>
  <c r="AO140" i="31"/>
  <c r="AS97" i="31"/>
  <c r="AS150" i="31" s="1" a="1"/>
  <c r="AS150" i="31" s="1"/>
  <c r="BG97" i="31"/>
  <c r="BG154" i="31" s="1"/>
  <c r="P109" i="31"/>
  <c r="P140" i="31"/>
  <c r="M167" i="31"/>
  <c r="M171" i="31" s="1"/>
  <c r="M186" i="31" s="1"/>
  <c r="M196" i="31" s="1"/>
  <c r="AO110" i="31"/>
  <c r="BH142" i="31"/>
  <c r="BQ97" i="31"/>
  <c r="AO109" i="31"/>
  <c r="BC97" i="31"/>
  <c r="AO97" i="31"/>
  <c r="AO154" i="31" s="1"/>
  <c r="L109" i="31"/>
  <c r="Y167" i="31"/>
  <c r="Y182" i="31" s="1"/>
  <c r="Y192" i="31" s="1"/>
  <c r="X167" i="31"/>
  <c r="X171" i="31" s="1"/>
  <c r="X186" i="31" s="1"/>
  <c r="X196" i="31" s="1"/>
  <c r="L110" i="31"/>
  <c r="AZ97" i="31"/>
  <c r="U140" i="31"/>
  <c r="S140" i="31"/>
  <c r="U167" i="31"/>
  <c r="U171" i="31" s="1"/>
  <c r="U186" i="31" s="1"/>
  <c r="U196" i="31" s="1"/>
  <c r="S110" i="31"/>
  <c r="U109" i="31"/>
  <c r="AA167" i="31"/>
  <c r="AA182" i="31" s="1"/>
  <c r="AA192" i="31" s="1"/>
  <c r="U110" i="31"/>
  <c r="AW97" i="31"/>
  <c r="AW154" i="31" s="1"/>
  <c r="S109" i="31"/>
  <c r="Y140" i="31"/>
  <c r="Q167" i="31"/>
  <c r="Q171" i="31" s="1"/>
  <c r="Q186" i="31" s="1"/>
  <c r="Q196" i="31" s="1"/>
  <c r="Y109" i="31"/>
  <c r="O167" i="31"/>
  <c r="O171" i="31" s="1"/>
  <c r="O186" i="31" s="1"/>
  <c r="O196" i="31" s="1"/>
  <c r="N167" i="31"/>
  <c r="N182" i="31" s="1"/>
  <c r="N192" i="31" s="1"/>
  <c r="S167" i="31"/>
  <c r="S171" i="31" s="1"/>
  <c r="S186" i="31" s="1"/>
  <c r="S196" i="31" s="1"/>
  <c r="Z167" i="31"/>
  <c r="Z182" i="31" s="1"/>
  <c r="Z192" i="31" s="1"/>
  <c r="T167" i="31"/>
  <c r="T182" i="31" s="1"/>
  <c r="T192" i="31" s="1"/>
  <c r="R167" i="31"/>
  <c r="R182" i="31" s="1"/>
  <c r="R192" i="31" s="1"/>
  <c r="P167" i="31"/>
  <c r="P182" i="31" s="1"/>
  <c r="P192" i="31" s="1"/>
  <c r="AN110" i="31"/>
  <c r="AN140" i="31"/>
  <c r="AN109" i="31"/>
  <c r="W167" i="31"/>
  <c r="W182" i="31" s="1"/>
  <c r="W192" i="31" s="1"/>
  <c r="Z140" i="31"/>
  <c r="BB97" i="31"/>
  <c r="BB154" i="31" s="1"/>
  <c r="Z109" i="31"/>
  <c r="V167" i="31"/>
  <c r="V182" i="31" s="1"/>
  <c r="V192" i="31" s="1"/>
  <c r="AB167" i="31"/>
  <c r="AB171" i="31" s="1"/>
  <c r="AB186" i="31" s="1"/>
  <c r="AB196" i="31" s="1"/>
  <c r="BF97" i="31"/>
  <c r="BF154" i="31" s="1"/>
  <c r="AD109" i="31"/>
  <c r="AI167" i="31"/>
  <c r="AI182" i="31" s="1"/>
  <c r="AI192" i="31" s="1"/>
  <c r="W110" i="31"/>
  <c r="AA142" i="31"/>
  <c r="AY97" i="31"/>
  <c r="AY154" i="31" s="1"/>
  <c r="P110" i="31"/>
  <c r="T110" i="31"/>
  <c r="T109" i="31"/>
  <c r="AR97" i="31"/>
  <c r="AV97" i="31"/>
  <c r="AV150" i="31" s="1" a="1"/>
  <c r="AV150" i="31" s="1"/>
  <c r="W140" i="31"/>
  <c r="AJ97" i="31"/>
  <c r="AJ150" i="31" s="1" a="1"/>
  <c r="AJ150" i="31" s="1"/>
  <c r="H109" i="31"/>
  <c r="H110" i="31"/>
  <c r="H140" i="31"/>
  <c r="G140" i="31"/>
  <c r="H142" i="31"/>
  <c r="G109" i="31"/>
  <c r="U142" i="31"/>
  <c r="AI97" i="31"/>
  <c r="AI150" i="31" s="1" a="1"/>
  <c r="AI150" i="31" s="1"/>
  <c r="G110" i="31"/>
  <c r="Y142" i="31"/>
  <c r="T142" i="31"/>
  <c r="L142" i="31"/>
  <c r="J142" i="31"/>
  <c r="Z142" i="31"/>
  <c r="P142" i="31"/>
  <c r="V142" i="31"/>
  <c r="W142" i="31"/>
  <c r="I142" i="31"/>
  <c r="N142" i="31"/>
  <c r="M142" i="31"/>
  <c r="X142" i="31"/>
  <c r="Q142" i="31"/>
  <c r="S142" i="31"/>
  <c r="K142" i="31"/>
  <c r="G142" i="31"/>
  <c r="R142" i="31"/>
  <c r="O142" i="31"/>
  <c r="AF167" i="31"/>
  <c r="AF182" i="31" s="1"/>
  <c r="AF192" i="31" s="1"/>
  <c r="BD97" i="31"/>
  <c r="BD150" i="31" s="1" a="1"/>
  <c r="BD150" i="31" s="1"/>
  <c r="AI142" i="31"/>
  <c r="W109" i="31"/>
  <c r="AE142" i="31"/>
  <c r="AG142" i="31"/>
  <c r="AC142" i="31"/>
  <c r="AB109" i="31"/>
  <c r="AH142" i="31"/>
  <c r="AB140" i="31"/>
  <c r="AF142" i="31"/>
  <c r="AD142" i="31"/>
  <c r="AB142" i="31"/>
  <c r="AB110" i="31"/>
  <c r="AE167" i="31"/>
  <c r="AE171" i="31" s="1"/>
  <c r="AE186" i="31" s="1"/>
  <c r="AE196" i="31" s="1"/>
  <c r="AC167" i="31"/>
  <c r="AC171" i="31" s="1"/>
  <c r="AC186" i="31" s="1"/>
  <c r="AC196" i="31" s="1"/>
  <c r="AD167" i="31"/>
  <c r="AD182" i="31" s="1"/>
  <c r="AD192" i="31" s="1"/>
  <c r="AH167" i="31"/>
  <c r="AH171" i="31" s="1"/>
  <c r="AH186" i="31" s="1"/>
  <c r="AH196" i="31" s="1"/>
  <c r="AG167" i="31"/>
  <c r="AG182" i="31" s="1"/>
  <c r="AG192" i="31" s="1"/>
  <c r="CA279" i="20"/>
  <c r="BH22" i="26" s="1"/>
  <c r="AT279" i="20"/>
  <c r="AA22" i="26" s="1"/>
  <c r="AK279" i="20"/>
  <c r="R22" i="26" s="1"/>
  <c r="BU279" i="20"/>
  <c r="BB22" i="26" s="1"/>
  <c r="CN279" i="20"/>
  <c r="BU22" i="26" s="1"/>
  <c r="BQ279" i="20"/>
  <c r="AX22" i="26" s="1"/>
  <c r="CG279" i="20"/>
  <c r="BN22" i="26" s="1"/>
  <c r="BV279" i="20"/>
  <c r="BC22" i="26" s="1"/>
  <c r="AS279" i="20"/>
  <c r="Z22" i="26" s="1"/>
  <c r="BK279" i="20"/>
  <c r="AR22" i="26" s="1"/>
  <c r="BO279" i="20"/>
  <c r="AV22" i="26" s="1"/>
  <c r="CE279" i="20"/>
  <c r="BL22" i="26" s="1"/>
  <c r="CJ279" i="20"/>
  <c r="BQ22" i="26" s="1"/>
  <c r="AX279" i="20"/>
  <c r="AE22" i="26" s="1"/>
  <c r="CI279" i="20"/>
  <c r="BP22" i="26" s="1"/>
  <c r="AR279" i="20"/>
  <c r="Y22" i="26" s="1"/>
  <c r="AW279" i="20"/>
  <c r="AD22" i="26" s="1"/>
  <c r="CC279" i="20"/>
  <c r="BJ22" i="26" s="1"/>
  <c r="BM279" i="20"/>
  <c r="AT22" i="26" s="1"/>
  <c r="BX279" i="20"/>
  <c r="BE22" i="26" s="1"/>
  <c r="AO279" i="20"/>
  <c r="V22" i="26" s="1"/>
  <c r="AV279" i="20"/>
  <c r="AC22" i="26" s="1"/>
  <c r="CF279" i="20"/>
  <c r="BM22" i="26" s="1"/>
  <c r="BW279" i="20"/>
  <c r="BD22" i="26" s="1"/>
  <c r="CH279" i="20"/>
  <c r="BO22" i="26" s="1"/>
  <c r="BR279" i="20"/>
  <c r="AY22" i="26" s="1"/>
  <c r="BN279" i="20"/>
  <c r="AU22" i="26" s="1"/>
  <c r="BL279" i="20"/>
  <c r="AS22" i="26" s="1"/>
  <c r="AL279" i="20"/>
  <c r="S22" i="26" s="1"/>
  <c r="CK279" i="20"/>
  <c r="BR22" i="26" s="1"/>
  <c r="AY279" i="20"/>
  <c r="AF22" i="26" s="1"/>
  <c r="CD279" i="20"/>
  <c r="BK22" i="26" s="1"/>
  <c r="BT279" i="20"/>
  <c r="BA22" i="26" s="1"/>
  <c r="AM279" i="20"/>
  <c r="T22" i="26" s="1"/>
  <c r="BD279" i="20"/>
  <c r="AK22" i="26" s="1"/>
  <c r="BC279" i="20"/>
  <c r="AJ22" i="26" s="1"/>
  <c r="AN279" i="20"/>
  <c r="U22" i="26" s="1"/>
  <c r="BB279" i="20"/>
  <c r="AI22" i="26" s="1"/>
  <c r="AQ279" i="20"/>
  <c r="X22" i="26" s="1"/>
  <c r="BP279" i="20"/>
  <c r="AW22" i="26" s="1"/>
  <c r="AZ279" i="20"/>
  <c r="AG22" i="26" s="1"/>
  <c r="BY279" i="20"/>
  <c r="BF22" i="26" s="1"/>
  <c r="CO279" i="20"/>
  <c r="BV22" i="26" s="1"/>
  <c r="CL279" i="20"/>
  <c r="BS22" i="26" s="1"/>
  <c r="BA279" i="20"/>
  <c r="AH22" i="26" s="1"/>
  <c r="BE279" i="20"/>
  <c r="AL22" i="26" s="1"/>
  <c r="CM279" i="20"/>
  <c r="BT22" i="26" s="1"/>
  <c r="BG279" i="20"/>
  <c r="AN22" i="26" s="1"/>
  <c r="BH279" i="20"/>
  <c r="AO22" i="26" s="1"/>
  <c r="BZ279" i="20"/>
  <c r="BG22" i="26" s="1"/>
  <c r="BJ279" i="20"/>
  <c r="AQ22" i="26" s="1"/>
  <c r="BF279" i="20"/>
  <c r="AM22" i="26" s="1"/>
  <c r="AP279" i="20"/>
  <c r="W22" i="26" s="1"/>
  <c r="BS279" i="20"/>
  <c r="AZ22" i="26" s="1"/>
  <c r="CB279" i="20"/>
  <c r="BI22" i="26" s="1"/>
  <c r="AU279" i="20"/>
  <c r="AB22" i="26" s="1"/>
  <c r="AS609" i="20" a="1"/>
  <c r="AS609" i="20" s="1"/>
  <c r="AS642" i="20" s="1"/>
  <c r="AS724" i="20" s="1"/>
  <c r="AT609" i="20" a="1"/>
  <c r="AT609" i="20" s="1"/>
  <c r="AT642" i="20" s="1"/>
  <c r="AT724" i="20" s="1"/>
  <c r="AP609" i="20" a="1"/>
  <c r="AP609" i="20" s="1"/>
  <c r="AP642" i="20" s="1"/>
  <c r="AP724" i="20" s="1"/>
  <c r="CE609" i="20" a="1"/>
  <c r="CE609" i="20" s="1"/>
  <c r="CE642" i="20" s="1"/>
  <c r="CE724" i="20" s="1"/>
  <c r="BL609" i="20" a="1"/>
  <c r="BL609" i="20" s="1"/>
  <c r="BL642" i="20" s="1"/>
  <c r="BL724" i="20" s="1"/>
  <c r="CL609" i="20" a="1"/>
  <c r="CL609" i="20" s="1"/>
  <c r="CL642" i="20" s="1"/>
  <c r="CL724" i="20" s="1"/>
  <c r="AV609" i="20" a="1"/>
  <c r="AV609" i="20" s="1"/>
  <c r="AV642" i="20" s="1"/>
  <c r="AV724" i="20" s="1"/>
  <c r="BN609" i="20" a="1"/>
  <c r="BN609" i="20" s="1"/>
  <c r="BN642" i="20" s="1"/>
  <c r="BN724" i="20" s="1"/>
  <c r="AG609" i="20" a="1"/>
  <c r="AG609" i="20" s="1"/>
  <c r="AG642" i="20" s="1"/>
  <c r="AG724" i="20" s="1"/>
  <c r="CK609" i="20" a="1"/>
  <c r="CK609" i="20" s="1"/>
  <c r="CK642" i="20" s="1"/>
  <c r="CK724" i="20" s="1"/>
  <c r="BF609" i="20" a="1"/>
  <c r="BF609" i="20" s="1"/>
  <c r="BF642" i="20" s="1"/>
  <c r="BF724" i="20" s="1"/>
  <c r="BY609" i="20" a="1"/>
  <c r="BY609" i="20" s="1"/>
  <c r="BY642" i="20" s="1"/>
  <c r="BY724" i="20" s="1"/>
  <c r="CM609" i="20" a="1"/>
  <c r="CM609" i="20" s="1"/>
  <c r="CM642" i="20" s="1"/>
  <c r="CM724" i="20" s="1"/>
  <c r="BU609" i="20" a="1"/>
  <c r="BU609" i="20" s="1"/>
  <c r="BU642" i="20" s="1"/>
  <c r="BU724" i="20" s="1"/>
  <c r="CO609" i="20" a="1"/>
  <c r="CO609" i="20" s="1"/>
  <c r="CO642" i="20" s="1"/>
  <c r="CO724" i="20" s="1"/>
  <c r="BQ609" i="20" a="1"/>
  <c r="BQ609" i="20" s="1"/>
  <c r="BQ642" i="20" s="1"/>
  <c r="BQ724" i="20" s="1"/>
  <c r="BB609" i="20" a="1"/>
  <c r="BB609" i="20" s="1"/>
  <c r="BB642" i="20" s="1"/>
  <c r="BB724" i="20" s="1"/>
  <c r="AN609" i="20" a="1"/>
  <c r="AN609" i="20" s="1"/>
  <c r="AN642" i="20" s="1"/>
  <c r="AN724" i="20" s="1"/>
  <c r="BS609" i="20" a="1"/>
  <c r="BS609" i="20" s="1"/>
  <c r="BS642" i="20" s="1"/>
  <c r="BS724" i="20" s="1"/>
  <c r="AM609" i="20" a="1"/>
  <c r="AM609" i="20" s="1"/>
  <c r="AM642" i="20" s="1"/>
  <c r="AM724" i="20" s="1"/>
  <c r="CN609" i="20" a="1"/>
  <c r="CN609" i="20" s="1"/>
  <c r="CN642" i="20" s="1"/>
  <c r="CN724" i="20" s="1"/>
  <c r="CI609" i="20" a="1"/>
  <c r="CI609" i="20" s="1"/>
  <c r="CI642" i="20" s="1"/>
  <c r="CI724" i="20" s="1"/>
  <c r="AY609" i="20" a="1"/>
  <c r="AY609" i="20" s="1"/>
  <c r="AY642" i="20" s="1"/>
  <c r="AY724" i="20" s="1"/>
  <c r="BH609" i="20" a="1"/>
  <c r="BH609" i="20" s="1"/>
  <c r="BH642" i="20" s="1"/>
  <c r="BH724" i="20" s="1"/>
  <c r="AO609" i="20" a="1"/>
  <c r="AO609" i="20" s="1"/>
  <c r="AO642" i="20" s="1"/>
  <c r="AO724" i="20" s="1"/>
  <c r="BZ609" i="20" a="1"/>
  <c r="BZ609" i="20" s="1"/>
  <c r="BZ642" i="20" s="1"/>
  <c r="BZ724" i="20" s="1"/>
  <c r="BD609" i="20" a="1"/>
  <c r="BD609" i="20" s="1"/>
  <c r="BD642" i="20" s="1"/>
  <c r="BD724" i="20" s="1"/>
  <c r="BA609" i="20" a="1"/>
  <c r="BA609" i="20" s="1"/>
  <c r="BA642" i="20" s="1"/>
  <c r="BA724" i="20" s="1"/>
  <c r="AX609" i="20" a="1"/>
  <c r="AX609" i="20" s="1"/>
  <c r="AX642" i="20" s="1"/>
  <c r="AX724" i="20" s="1"/>
  <c r="AQ609" i="20" a="1"/>
  <c r="AQ609" i="20" s="1"/>
  <c r="AQ642" i="20" s="1"/>
  <c r="AQ724" i="20" s="1"/>
  <c r="CD609" i="20" a="1"/>
  <c r="CD609" i="20" s="1"/>
  <c r="CD642" i="20" s="1"/>
  <c r="CD724" i="20" s="1"/>
  <c r="CG609" i="20" a="1"/>
  <c r="CG609" i="20" s="1"/>
  <c r="CG642" i="20" s="1"/>
  <c r="CG724" i="20" s="1"/>
  <c r="BK609" i="20" a="1"/>
  <c r="BK609" i="20" s="1"/>
  <c r="BK642" i="20" s="1"/>
  <c r="BK724" i="20" s="1"/>
  <c r="BE609" i="20" a="1"/>
  <c r="BE609" i="20" s="1"/>
  <c r="BE642" i="20" s="1"/>
  <c r="BE724" i="20" s="1"/>
  <c r="BI609" i="20" a="1"/>
  <c r="BI609" i="20" s="1"/>
  <c r="BI642" i="20" s="1"/>
  <c r="BI724" i="20" s="1"/>
  <c r="BP609" i="20" a="1"/>
  <c r="BP609" i="20" s="1"/>
  <c r="BP642" i="20" s="1"/>
  <c r="BP724" i="20" s="1"/>
  <c r="AH609" i="20" a="1"/>
  <c r="AH609" i="20" s="1"/>
  <c r="AH642" i="20" s="1"/>
  <c r="AH724" i="20" s="1"/>
  <c r="BX609" i="20" a="1"/>
  <c r="BX609" i="20" s="1"/>
  <c r="BX642" i="20" s="1"/>
  <c r="BX724" i="20" s="1"/>
  <c r="AR609" i="20" a="1"/>
  <c r="AR609" i="20" s="1"/>
  <c r="AR642" i="20" s="1"/>
  <c r="AR724" i="20" s="1"/>
  <c r="BJ609" i="20" a="1"/>
  <c r="BJ609" i="20" s="1"/>
  <c r="BJ642" i="20" s="1"/>
  <c r="BJ724" i="20" s="1"/>
  <c r="AW609" i="20" a="1"/>
  <c r="AW609" i="20" s="1"/>
  <c r="AW642" i="20" s="1"/>
  <c r="AW724" i="20" s="1"/>
  <c r="AI609" i="20" a="1"/>
  <c r="AI609" i="20" s="1"/>
  <c r="AI642" i="20" s="1"/>
  <c r="AI724" i="20" s="1"/>
  <c r="BC609" i="20" a="1"/>
  <c r="BC609" i="20" s="1"/>
  <c r="BC642" i="20" s="1"/>
  <c r="BC724" i="20" s="1"/>
  <c r="AF609" i="20" a="1"/>
  <c r="AF609" i="20" s="1"/>
  <c r="AF642" i="20" s="1"/>
  <c r="AF724" i="20" s="1"/>
  <c r="BV609" i="20" a="1"/>
  <c r="BV609" i="20" s="1"/>
  <c r="BV642" i="20" s="1"/>
  <c r="BV724" i="20" s="1"/>
  <c r="CH609" i="20" a="1"/>
  <c r="CH609" i="20" s="1"/>
  <c r="CH642" i="20" s="1"/>
  <c r="CH724" i="20" s="1"/>
  <c r="CC609" i="20" a="1"/>
  <c r="CC609" i="20" s="1"/>
  <c r="CC642" i="20" s="1"/>
  <c r="CC724" i="20" s="1"/>
  <c r="CF609" i="20" a="1"/>
  <c r="CF609" i="20" s="1"/>
  <c r="CF642" i="20" s="1"/>
  <c r="CF724" i="20" s="1"/>
  <c r="AJ609" i="20" a="1"/>
  <c r="AJ609" i="20" s="1"/>
  <c r="AJ642" i="20" s="1"/>
  <c r="AJ724" i="20" s="1"/>
  <c r="AL609" i="20" a="1"/>
  <c r="AL609" i="20" s="1"/>
  <c r="AL642" i="20" s="1"/>
  <c r="AL724" i="20" s="1"/>
  <c r="CB609" i="20" a="1"/>
  <c r="CB609" i="20" s="1"/>
  <c r="CB642" i="20" s="1"/>
  <c r="CB724" i="20" s="1"/>
  <c r="BG609" i="20" a="1"/>
  <c r="BG609" i="20" s="1"/>
  <c r="BG642" i="20" s="1"/>
  <c r="BG724" i="20" s="1"/>
  <c r="CA609" i="20" a="1"/>
  <c r="CA609" i="20" s="1"/>
  <c r="CA642" i="20" s="1"/>
  <c r="CA724" i="20" s="1"/>
  <c r="AK609" i="20" a="1"/>
  <c r="AK609" i="20" s="1"/>
  <c r="AK642" i="20" s="1"/>
  <c r="AK724" i="20" s="1"/>
  <c r="BM609" i="20" a="1"/>
  <c r="BM609" i="20" s="1"/>
  <c r="BM642" i="20" s="1"/>
  <c r="BM724" i="20" s="1"/>
  <c r="BT609" i="20" a="1"/>
  <c r="BT609" i="20" s="1"/>
  <c r="BT642" i="20" s="1"/>
  <c r="BT724" i="20" s="1"/>
  <c r="CJ609" i="20" a="1"/>
  <c r="CJ609" i="20" s="1"/>
  <c r="CJ642" i="20" s="1"/>
  <c r="CJ724" i="20" s="1"/>
  <c r="BO609" i="20" a="1"/>
  <c r="BO609" i="20" s="1"/>
  <c r="BO642" i="20" s="1"/>
  <c r="BO724" i="20" s="1"/>
  <c r="AZ609" i="20" a="1"/>
  <c r="AZ609" i="20" s="1"/>
  <c r="AZ642" i="20" s="1"/>
  <c r="AZ724" i="20" s="1"/>
  <c r="AU609" i="20" a="1"/>
  <c r="AU609" i="20" s="1"/>
  <c r="AU642" i="20" s="1"/>
  <c r="AU724" i="20" s="1"/>
  <c r="BR609" i="20" a="1"/>
  <c r="BR609" i="20" s="1"/>
  <c r="BR642" i="20" s="1"/>
  <c r="BR724" i="20" s="1"/>
  <c r="BW609" i="20" a="1"/>
  <c r="BW609" i="20" s="1"/>
  <c r="BW642" i="20" s="1"/>
  <c r="BW724" i="20" s="1"/>
  <c r="BA263" i="20"/>
  <c r="BA253" i="20"/>
  <c r="BZ263" i="20"/>
  <c r="BZ253" i="20"/>
  <c r="CG263" i="20"/>
  <c r="CG253" i="20"/>
  <c r="BJ263" i="20"/>
  <c r="BJ253" i="20"/>
  <c r="CJ263" i="20"/>
  <c r="CJ253" i="20"/>
  <c r="AW263" i="20"/>
  <c r="AW253" i="20"/>
  <c r="BD263" i="20"/>
  <c r="BD253" i="20"/>
  <c r="BW263" i="20"/>
  <c r="BW253" i="20"/>
  <c r="BE263" i="20"/>
  <c r="BE253" i="20"/>
  <c r="AY263" i="20"/>
  <c r="AY253" i="20"/>
  <c r="AH263" i="20"/>
  <c r="AH253" i="20"/>
  <c r="CM263" i="20"/>
  <c r="CM253" i="20"/>
  <c r="BO263" i="20"/>
  <c r="BO253" i="20"/>
  <c r="AI263" i="20"/>
  <c r="AI253" i="20"/>
  <c r="AL263" i="20"/>
  <c r="AL253" i="20"/>
  <c r="BH263" i="20"/>
  <c r="BH253" i="20"/>
  <c r="BC263" i="20"/>
  <c r="BC253" i="20"/>
  <c r="BQ263" i="20"/>
  <c r="BQ253" i="20"/>
  <c r="AF263" i="20"/>
  <c r="AF253" i="20"/>
  <c r="AX263" i="20"/>
  <c r="AX253" i="20"/>
  <c r="BS263" i="20"/>
  <c r="BS253" i="20"/>
  <c r="CE263" i="20"/>
  <c r="CE253" i="20"/>
  <c r="AO263" i="20"/>
  <c r="AO253" i="20"/>
  <c r="CI263" i="20"/>
  <c r="CI253" i="20"/>
  <c r="AJ279" i="20"/>
  <c r="Q22" i="26" s="1"/>
  <c r="AV263" i="20"/>
  <c r="AV253" i="20"/>
  <c r="AZ263" i="20"/>
  <c r="AZ253" i="20"/>
  <c r="BP263" i="20"/>
  <c r="BP253" i="20"/>
  <c r="CH263" i="20"/>
  <c r="CH253" i="20"/>
  <c r="CF263" i="20"/>
  <c r="CF253" i="20"/>
  <c r="BM263" i="20"/>
  <c r="BM253" i="20"/>
  <c r="AJ263" i="20"/>
  <c r="AJ253" i="20"/>
  <c r="AG263" i="20"/>
  <c r="AG253" i="20"/>
  <c r="AP263" i="20"/>
  <c r="AP253" i="20"/>
  <c r="BR263" i="20"/>
  <c r="BR253" i="20"/>
  <c r="BM685" i="20" a="1"/>
  <c r="BM685" i="20" s="1"/>
  <c r="BM718" i="20" s="1"/>
  <c r="BM726" i="20" s="1"/>
  <c r="AO685" i="20" a="1"/>
  <c r="AO685" i="20" s="1"/>
  <c r="AO718" i="20" s="1"/>
  <c r="AO726" i="20" s="1"/>
  <c r="BA685" i="20" a="1"/>
  <c r="BA685" i="20" s="1"/>
  <c r="BA718" i="20" s="1"/>
  <c r="BA726" i="20" s="1"/>
  <c r="CL685" i="20" a="1"/>
  <c r="CL685" i="20" s="1"/>
  <c r="CL718" i="20" s="1"/>
  <c r="CL726" i="20" s="1"/>
  <c r="BJ685" i="20" a="1"/>
  <c r="BJ685" i="20" s="1"/>
  <c r="BJ718" i="20" s="1"/>
  <c r="BJ726" i="20" s="1"/>
  <c r="BW685" i="20" a="1"/>
  <c r="BW685" i="20" s="1"/>
  <c r="BW718" i="20" s="1"/>
  <c r="BW726" i="20" s="1"/>
  <c r="CE685" i="20" a="1"/>
  <c r="CE685" i="20" s="1"/>
  <c r="CE718" i="20" s="1"/>
  <c r="CE726" i="20" s="1"/>
  <c r="BX685" i="20" a="1"/>
  <c r="BX685" i="20" s="1"/>
  <c r="BX718" i="20" s="1"/>
  <c r="BX726" i="20" s="1"/>
  <c r="AK685" i="20" a="1"/>
  <c r="AK685" i="20" s="1"/>
  <c r="AK718" i="20" s="1"/>
  <c r="AK726" i="20" s="1"/>
  <c r="BC685" i="20" a="1"/>
  <c r="BC685" i="20" s="1"/>
  <c r="BC718" i="20" s="1"/>
  <c r="BC726" i="20" s="1"/>
  <c r="AS685" i="20" a="1"/>
  <c r="AS685" i="20" s="1"/>
  <c r="AS718" i="20" s="1"/>
  <c r="AS726" i="20" s="1"/>
  <c r="CO685" i="20" a="1"/>
  <c r="CO685" i="20" s="1"/>
  <c r="CO718" i="20" s="1"/>
  <c r="CO726" i="20" s="1"/>
  <c r="BS685" i="20" a="1"/>
  <c r="BS685" i="20" s="1"/>
  <c r="BS718" i="20" s="1"/>
  <c r="BS726" i="20" s="1"/>
  <c r="CF685" i="20" a="1"/>
  <c r="CF685" i="20" s="1"/>
  <c r="CF718" i="20" s="1"/>
  <c r="CF726" i="20" s="1"/>
  <c r="BZ685" i="20" a="1"/>
  <c r="BZ685" i="20" s="1"/>
  <c r="BZ718" i="20" s="1"/>
  <c r="BZ726" i="20" s="1"/>
  <c r="BV685" i="20" a="1"/>
  <c r="BV685" i="20" s="1"/>
  <c r="BV718" i="20" s="1"/>
  <c r="BV726" i="20" s="1"/>
  <c r="BL685" i="20" a="1"/>
  <c r="BL685" i="20" s="1"/>
  <c r="BL718" i="20" s="1"/>
  <c r="BL726" i="20" s="1"/>
  <c r="CC685" i="20" a="1"/>
  <c r="CC685" i="20" s="1"/>
  <c r="CC718" i="20" s="1"/>
  <c r="CC726" i="20" s="1"/>
  <c r="BT685" i="20" a="1"/>
  <c r="BT685" i="20" s="1"/>
  <c r="BT718" i="20" s="1"/>
  <c r="BT726" i="20" s="1"/>
  <c r="BY685" i="20" a="1"/>
  <c r="BY685" i="20" s="1"/>
  <c r="BY718" i="20" s="1"/>
  <c r="BY726" i="20" s="1"/>
  <c r="CH685" i="20" a="1"/>
  <c r="CH685" i="20" s="1"/>
  <c r="CH718" i="20" s="1"/>
  <c r="CH726" i="20" s="1"/>
  <c r="BK685" i="20" a="1"/>
  <c r="BK685" i="20" s="1"/>
  <c r="BK718" i="20" s="1"/>
  <c r="BK726" i="20" s="1"/>
  <c r="BD685" i="20" a="1"/>
  <c r="BD685" i="20" s="1"/>
  <c r="BD718" i="20" s="1"/>
  <c r="BD726" i="20" s="1"/>
  <c r="BQ685" i="20" a="1"/>
  <c r="BQ685" i="20" s="1"/>
  <c r="BQ718" i="20" s="1"/>
  <c r="BQ726" i="20" s="1"/>
  <c r="AY685" i="20" a="1"/>
  <c r="AY685" i="20" s="1"/>
  <c r="AY718" i="20" s="1"/>
  <c r="AY726" i="20" s="1"/>
  <c r="CB685" i="20" a="1"/>
  <c r="CB685" i="20" s="1"/>
  <c r="CB718" i="20" s="1"/>
  <c r="CB726" i="20" s="1"/>
  <c r="CN685" i="20" a="1"/>
  <c r="CN685" i="20" s="1"/>
  <c r="CN718" i="20" s="1"/>
  <c r="CN726" i="20" s="1"/>
  <c r="AN685" i="20" a="1"/>
  <c r="AN685" i="20" s="1"/>
  <c r="AN718" i="20" s="1"/>
  <c r="AN726" i="20" s="1"/>
  <c r="AT685" i="20" a="1"/>
  <c r="AT685" i="20" s="1"/>
  <c r="AT718" i="20" s="1"/>
  <c r="AT726" i="20" s="1"/>
  <c r="BU685" i="20" a="1"/>
  <c r="BU685" i="20" s="1"/>
  <c r="BU718" i="20" s="1"/>
  <c r="BU726" i="20" s="1"/>
  <c r="BN685" i="20" a="1"/>
  <c r="BN685" i="20" s="1"/>
  <c r="BN718" i="20" s="1"/>
  <c r="BN726" i="20" s="1"/>
  <c r="AR685" i="20" a="1"/>
  <c r="AR685" i="20" s="1"/>
  <c r="AR718" i="20" s="1"/>
  <c r="AR726" i="20" s="1"/>
  <c r="AG685" i="20" a="1"/>
  <c r="AG685" i="20" s="1"/>
  <c r="AG718" i="20" s="1"/>
  <c r="AG726" i="20" s="1"/>
  <c r="CA685" i="20" a="1"/>
  <c r="CA685" i="20" s="1"/>
  <c r="CA718" i="20" s="1"/>
  <c r="CA726" i="20" s="1"/>
  <c r="BE685" i="20" a="1"/>
  <c r="BE685" i="20" s="1"/>
  <c r="BE718" i="20" s="1"/>
  <c r="BE726" i="20" s="1"/>
  <c r="BH685" i="20" a="1"/>
  <c r="BH685" i="20" s="1"/>
  <c r="BH718" i="20" s="1"/>
  <c r="BH726" i="20" s="1"/>
  <c r="AJ685" i="20" a="1"/>
  <c r="AJ685" i="20" s="1"/>
  <c r="AJ718" i="20" s="1"/>
  <c r="AJ726" i="20" s="1"/>
  <c r="AP685" i="20" a="1"/>
  <c r="AP685" i="20" s="1"/>
  <c r="AP718" i="20" s="1"/>
  <c r="AP726" i="20" s="1"/>
  <c r="AU685" i="20" a="1"/>
  <c r="AU685" i="20" s="1"/>
  <c r="AU718" i="20" s="1"/>
  <c r="AU726" i="20" s="1"/>
  <c r="BB685" i="20" a="1"/>
  <c r="BB685" i="20" s="1"/>
  <c r="BB718" i="20" s="1"/>
  <c r="BB726" i="20" s="1"/>
  <c r="AZ685" i="20" a="1"/>
  <c r="AZ685" i="20" s="1"/>
  <c r="AZ718" i="20" s="1"/>
  <c r="AZ726" i="20" s="1"/>
  <c r="AV685" i="20" a="1"/>
  <c r="AV685" i="20" s="1"/>
  <c r="AV718" i="20" s="1"/>
  <c r="AV726" i="20" s="1"/>
  <c r="BF685" i="20" a="1"/>
  <c r="BF685" i="20" s="1"/>
  <c r="BF718" i="20" s="1"/>
  <c r="BF726" i="20" s="1"/>
  <c r="AL685" i="20" a="1"/>
  <c r="AL685" i="20" s="1"/>
  <c r="AL718" i="20" s="1"/>
  <c r="AL726" i="20" s="1"/>
  <c r="AW685" i="20" a="1"/>
  <c r="AW685" i="20" s="1"/>
  <c r="AW718" i="20" s="1"/>
  <c r="AW726" i="20" s="1"/>
  <c r="AX685" i="20" a="1"/>
  <c r="AX685" i="20" s="1"/>
  <c r="AX718" i="20" s="1"/>
  <c r="AX726" i="20" s="1"/>
  <c r="CM685" i="20" a="1"/>
  <c r="CM685" i="20" s="1"/>
  <c r="CM718" i="20" s="1"/>
  <c r="CM726" i="20" s="1"/>
  <c r="BG685" i="20" a="1"/>
  <c r="BG685" i="20" s="1"/>
  <c r="BG718" i="20" s="1"/>
  <c r="BG726" i="20" s="1"/>
  <c r="BO685" i="20" a="1"/>
  <c r="BO685" i="20" s="1"/>
  <c r="BO718" i="20" s="1"/>
  <c r="BO726" i="20" s="1"/>
  <c r="AQ685" i="20" a="1"/>
  <c r="AQ685" i="20" s="1"/>
  <c r="AQ718" i="20" s="1"/>
  <c r="AQ726" i="20" s="1"/>
  <c r="AM685" i="20" a="1"/>
  <c r="AM685" i="20" s="1"/>
  <c r="AM718" i="20" s="1"/>
  <c r="AM726" i="20" s="1"/>
  <c r="CJ685" i="20" a="1"/>
  <c r="CJ685" i="20" s="1"/>
  <c r="CJ718" i="20" s="1"/>
  <c r="CJ726" i="20" s="1"/>
  <c r="AI685" i="20" a="1"/>
  <c r="AI685" i="20" s="1"/>
  <c r="AI718" i="20" s="1"/>
  <c r="AI726" i="20" s="1"/>
  <c r="AF685" i="20" a="1"/>
  <c r="AF685" i="20" s="1"/>
  <c r="AF718" i="20" s="1"/>
  <c r="AF726" i="20" s="1"/>
  <c r="BR685" i="20" a="1"/>
  <c r="BR685" i="20" s="1"/>
  <c r="BR718" i="20" s="1"/>
  <c r="BR726" i="20" s="1"/>
  <c r="BP685" i="20" a="1"/>
  <c r="BP685" i="20" s="1"/>
  <c r="BP718" i="20" s="1"/>
  <c r="BP726" i="20" s="1"/>
  <c r="CD685" i="20" a="1"/>
  <c r="CD685" i="20" s="1"/>
  <c r="CD718" i="20" s="1"/>
  <c r="CD726" i="20" s="1"/>
  <c r="CG685" i="20" a="1"/>
  <c r="CG685" i="20" s="1"/>
  <c r="CG718" i="20" s="1"/>
  <c r="CG726" i="20" s="1"/>
  <c r="CK685" i="20" a="1"/>
  <c r="CK685" i="20" s="1"/>
  <c r="CK718" i="20" s="1"/>
  <c r="CK726" i="20" s="1"/>
  <c r="AH685" i="20" a="1"/>
  <c r="AH685" i="20" s="1"/>
  <c r="AH718" i="20" s="1"/>
  <c r="AH726" i="20" s="1"/>
  <c r="BI685" i="20" a="1"/>
  <c r="BI685" i="20" s="1"/>
  <c r="BI718" i="20" s="1"/>
  <c r="BI726" i="20" s="1"/>
  <c r="CI685" i="20" a="1"/>
  <c r="CI685" i="20" s="1"/>
  <c r="CI718" i="20" s="1"/>
  <c r="CI726" i="20" s="1"/>
  <c r="AQ263" i="20"/>
  <c r="AQ253" i="20"/>
  <c r="BA576" i="20" a="1"/>
  <c r="BA576" i="20" s="1"/>
  <c r="AX590" i="20" a="1"/>
  <c r="AX590" i="20" s="1"/>
  <c r="AY585" i="20" a="1"/>
  <c r="AY585" i="20" s="1"/>
  <c r="BI583" i="20" a="1"/>
  <c r="BI583" i="20" s="1"/>
  <c r="BO573" i="20" a="1"/>
  <c r="BO573" i="20" s="1"/>
  <c r="CJ583" i="20" a="1"/>
  <c r="CJ583" i="20" s="1"/>
  <c r="AH579" i="20" a="1"/>
  <c r="AH579" i="20" s="1"/>
  <c r="BN573" i="20" a="1"/>
  <c r="BN573" i="20" s="1"/>
  <c r="CA588" i="20" a="1"/>
  <c r="CA588" i="20" s="1"/>
  <c r="BL580" i="20" a="1"/>
  <c r="BL580" i="20" s="1"/>
  <c r="CJ579" i="20" a="1"/>
  <c r="CJ579" i="20" s="1"/>
  <c r="AQ579" i="20" a="1"/>
  <c r="AQ579" i="20" s="1"/>
  <c r="BA588" i="20" a="1"/>
  <c r="BA588" i="20" s="1"/>
  <c r="AO582" i="20" a="1"/>
  <c r="AO582" i="20" s="1"/>
  <c r="BM590" i="20" a="1"/>
  <c r="BM590" i="20" s="1"/>
  <c r="BH576" i="20" a="1"/>
  <c r="BH576" i="20" s="1"/>
  <c r="CC577" i="20" a="1"/>
  <c r="CC577" i="20" s="1"/>
  <c r="BL573" i="20" a="1"/>
  <c r="BL573" i="20" s="1"/>
  <c r="AH584" i="20" a="1"/>
  <c r="AH584" i="20" s="1"/>
  <c r="AH587" i="20" a="1"/>
  <c r="AH587" i="20" s="1"/>
  <c r="BW586" i="20" a="1"/>
  <c r="BW586" i="20" s="1"/>
  <c r="AU583" i="20" a="1"/>
  <c r="AU583" i="20" s="1"/>
  <c r="AM577" i="20" a="1"/>
  <c r="AM577" i="20" s="1"/>
  <c r="AH576" i="20" a="1"/>
  <c r="AH576" i="20" s="1"/>
  <c r="AP600" i="20" a="1"/>
  <c r="AP600" i="20" s="1"/>
  <c r="AX599" i="20" a="1"/>
  <c r="AX599" i="20" s="1"/>
  <c r="BE600" i="20" a="1"/>
  <c r="BE600" i="20" s="1"/>
  <c r="BZ598" i="20" a="1"/>
  <c r="BZ598" i="20" s="1"/>
  <c r="CI584" i="20" a="1"/>
  <c r="CI584" i="20" s="1"/>
  <c r="AH586" i="20" a="1"/>
  <c r="AH586" i="20" s="1"/>
  <c r="AN576" i="20" a="1"/>
  <c r="AN576" i="20" s="1"/>
  <c r="AM575" i="20" a="1"/>
  <c r="AM575" i="20" s="1"/>
  <c r="AQ586" i="20" a="1"/>
  <c r="AQ586" i="20" s="1"/>
  <c r="BZ591" i="20" a="1"/>
  <c r="BZ591" i="20" s="1"/>
  <c r="BU590" i="20" a="1"/>
  <c r="BU590" i="20" s="1"/>
  <c r="BI601" i="20" a="1"/>
  <c r="BI601" i="20" s="1"/>
  <c r="BJ601" i="20" a="1"/>
  <c r="BJ601" i="20" s="1"/>
  <c r="BT572" i="20" a="1"/>
  <c r="BT572" i="20" s="1"/>
  <c r="BP601" i="20" a="1"/>
  <c r="BP601" i="20" s="1"/>
  <c r="BO585" i="20" a="1"/>
  <c r="BO585" i="20" s="1"/>
  <c r="AS587" i="20" a="1"/>
  <c r="AS587" i="20" s="1"/>
  <c r="AJ579" i="20" a="1"/>
  <c r="AJ579" i="20" s="1"/>
  <c r="AF585" i="20" a="1"/>
  <c r="AF585" i="20" s="1"/>
  <c r="AY572" i="20" a="1"/>
  <c r="AY572" i="20" s="1"/>
  <c r="CA573" i="20" a="1"/>
  <c r="CA573" i="20" s="1"/>
  <c r="CF596" i="20" a="1"/>
  <c r="CF596" i="20" s="1"/>
  <c r="CE594" i="20" a="1"/>
  <c r="CE594" i="20" s="1"/>
  <c r="BL587" i="20" a="1"/>
  <c r="BL587" i="20" s="1"/>
  <c r="BC584" i="20" a="1"/>
  <c r="BC584" i="20" s="1"/>
  <c r="BD573" i="20" a="1"/>
  <c r="BD573" i="20" s="1"/>
  <c r="AV575" i="20" a="1"/>
  <c r="AV575" i="20" s="1"/>
  <c r="AI598" i="20" a="1"/>
  <c r="AI598" i="20" s="1"/>
  <c r="BM580" i="20" a="1"/>
  <c r="BM580" i="20" s="1"/>
  <c r="BH583" i="20" a="1"/>
  <c r="BH583" i="20" s="1"/>
  <c r="BX597" i="20" a="1"/>
  <c r="BX597" i="20" s="1"/>
  <c r="AX574" i="20" a="1"/>
  <c r="AX574" i="20" s="1"/>
  <c r="CG597" i="20" a="1"/>
  <c r="CG597" i="20" s="1"/>
  <c r="CO589" i="20" a="1"/>
  <c r="CO589" i="20" s="1"/>
  <c r="BG595" i="20" a="1"/>
  <c r="BG595" i="20" s="1"/>
  <c r="CD603" i="20" a="1"/>
  <c r="CD603" i="20" s="1"/>
  <c r="CM598" i="20" a="1"/>
  <c r="CM598" i="20" s="1"/>
  <c r="AL580" i="20" a="1"/>
  <c r="AL580" i="20" s="1"/>
  <c r="CM575" i="20" a="1"/>
  <c r="CM575" i="20" s="1"/>
  <c r="BV601" i="20" a="1"/>
  <c r="BV601" i="20" s="1"/>
  <c r="BO593" i="20" a="1"/>
  <c r="BO593" i="20" s="1"/>
  <c r="BD580" i="20" a="1"/>
  <c r="BD580" i="20" s="1"/>
  <c r="BF590" i="20" a="1"/>
  <c r="BF590" i="20" s="1"/>
  <c r="CN574" i="20" a="1"/>
  <c r="CN574" i="20" s="1"/>
  <c r="CF599" i="20" a="1"/>
  <c r="CF599" i="20" s="1"/>
  <c r="AV599" i="20" a="1"/>
  <c r="AV599" i="20" s="1"/>
  <c r="BT590" i="20" a="1"/>
  <c r="BT590" i="20" s="1"/>
  <c r="BH600" i="20" a="1"/>
  <c r="BH600" i="20" s="1"/>
  <c r="AF578" i="20" a="1"/>
  <c r="AF578" i="20" s="1"/>
  <c r="AH581" i="20" a="1"/>
  <c r="AH581" i="20" s="1"/>
  <c r="AO576" i="20" a="1"/>
  <c r="AO576" i="20" s="1"/>
  <c r="CD597" i="20" a="1"/>
  <c r="CD597" i="20" s="1"/>
  <c r="BO572" i="20" a="1"/>
  <c r="BO572" i="20" s="1"/>
  <c r="CA602" i="20" a="1"/>
  <c r="CA602" i="20" s="1"/>
  <c r="BC600" i="20" a="1"/>
  <c r="BC600" i="20" s="1"/>
  <c r="BB588" i="20" a="1"/>
  <c r="BB588" i="20" s="1"/>
  <c r="BC597" i="20" a="1"/>
  <c r="BC597" i="20" s="1"/>
  <c r="AJ594" i="20" a="1"/>
  <c r="AJ594" i="20" s="1"/>
  <c r="AR591" i="20" a="1"/>
  <c r="AR591" i="20" s="1"/>
  <c r="CN579" i="20" a="1"/>
  <c r="CN579" i="20" s="1"/>
  <c r="BJ572" i="20" a="1"/>
  <c r="BJ572" i="20" s="1"/>
  <c r="BR588" i="20" a="1"/>
  <c r="BR588" i="20" s="1"/>
  <c r="BA583" i="20" a="1"/>
  <c r="BA583" i="20" s="1"/>
  <c r="BP596" i="20" a="1"/>
  <c r="BP596" i="20" s="1"/>
  <c r="CH601" i="20" a="1"/>
  <c r="CH601" i="20" s="1"/>
  <c r="BJ580" i="20" a="1"/>
  <c r="BJ580" i="20" s="1"/>
  <c r="AF582" i="20" a="1"/>
  <c r="AF582" i="20" s="1"/>
  <c r="CJ595" i="20" a="1"/>
  <c r="CJ595" i="20" s="1"/>
  <c r="BD574" i="20" a="1"/>
  <c r="BD574" i="20" s="1"/>
  <c r="AY573" i="20" a="1"/>
  <c r="AY573" i="20" s="1"/>
  <c r="CC589" i="20" a="1"/>
  <c r="CC589" i="20" s="1"/>
  <c r="BE578" i="20" a="1"/>
  <c r="BE578" i="20" s="1"/>
  <c r="AZ591" i="20" a="1"/>
  <c r="AZ591" i="20" s="1"/>
  <c r="AS584" i="20" a="1"/>
  <c r="AS584" i="20" s="1"/>
  <c r="CA589" i="20" a="1"/>
  <c r="CA589" i="20" s="1"/>
  <c r="BE581" i="20" a="1"/>
  <c r="BE581" i="20" s="1"/>
  <c r="CO580" i="20" a="1"/>
  <c r="CO580" i="20" s="1"/>
  <c r="CL590" i="20" a="1"/>
  <c r="CL590" i="20" s="1"/>
  <c r="BS599" i="20" a="1"/>
  <c r="BS599" i="20" s="1"/>
  <c r="CL599" i="20" a="1"/>
  <c r="CL599" i="20" s="1"/>
  <c r="CI583" i="20" a="1"/>
  <c r="CI583" i="20" s="1"/>
  <c r="BF596" i="20" a="1"/>
  <c r="BF596" i="20" s="1"/>
  <c r="BX602" i="20" a="1"/>
  <c r="BX602" i="20" s="1"/>
  <c r="BK578" i="20" a="1"/>
  <c r="BK578" i="20" s="1"/>
  <c r="AH575" i="20" a="1"/>
  <c r="AH575" i="20" s="1"/>
  <c r="BQ599" i="20" a="1"/>
  <c r="BQ599" i="20" s="1"/>
  <c r="BF600" i="20" a="1"/>
  <c r="BF600" i="20" s="1"/>
  <c r="BO590" i="20" a="1"/>
  <c r="BO590" i="20" s="1"/>
  <c r="AT588" i="20" a="1"/>
  <c r="AT588" i="20" s="1"/>
  <c r="AJ587" i="20" a="1"/>
  <c r="AJ587" i="20" s="1"/>
  <c r="AK590" i="20" a="1"/>
  <c r="AK590" i="20" s="1"/>
  <c r="AK594" i="20" a="1"/>
  <c r="AK594" i="20" s="1"/>
  <c r="BW587" i="20" a="1"/>
  <c r="BW587" i="20" s="1"/>
  <c r="CC586" i="20" a="1"/>
  <c r="CC586" i="20" s="1"/>
  <c r="CH581" i="20" a="1"/>
  <c r="CH581" i="20" s="1"/>
  <c r="CB589" i="20" a="1"/>
  <c r="CB589" i="20" s="1"/>
  <c r="CB585" i="20" a="1"/>
  <c r="CB585" i="20" s="1"/>
  <c r="AL578" i="20" a="1"/>
  <c r="AL578" i="20" s="1"/>
  <c r="BM572" i="20" a="1"/>
  <c r="BM572" i="20" s="1"/>
  <c r="BV574" i="20" a="1"/>
  <c r="BV574" i="20" s="1"/>
  <c r="AL596" i="20" a="1"/>
  <c r="AL596" i="20" s="1"/>
  <c r="BY587" i="20" a="1"/>
  <c r="BY587" i="20" s="1"/>
  <c r="BO597" i="20" a="1"/>
  <c r="BO597" i="20" s="1"/>
  <c r="BG578" i="20" a="1"/>
  <c r="BG578" i="20" s="1"/>
  <c r="BP591" i="20" a="1"/>
  <c r="BP591" i="20" s="1"/>
  <c r="AP583" i="20" a="1"/>
  <c r="AP583" i="20" s="1"/>
  <c r="CM576" i="20" a="1"/>
  <c r="CM576" i="20" s="1"/>
  <c r="CO575" i="20" a="1"/>
  <c r="CO575" i="20" s="1"/>
  <c r="CE581" i="20" a="1"/>
  <c r="CE581" i="20" s="1"/>
  <c r="CN591" i="20" a="1"/>
  <c r="CN591" i="20" s="1"/>
  <c r="CC572" i="20" a="1"/>
  <c r="CC572" i="20" s="1"/>
  <c r="AJ592" i="20" a="1"/>
  <c r="AJ592" i="20" s="1"/>
  <c r="BV586" i="20" a="1"/>
  <c r="BV586" i="20" s="1"/>
  <c r="CI586" i="20" a="1"/>
  <c r="CI586" i="20" s="1"/>
  <c r="BX573" i="20" a="1"/>
  <c r="BX573" i="20" s="1"/>
  <c r="BU572" i="20" a="1"/>
  <c r="BU572" i="20" s="1"/>
  <c r="BP581" i="20" a="1"/>
  <c r="BP581" i="20" s="1"/>
  <c r="BE588" i="20" a="1"/>
  <c r="BE588" i="20" s="1"/>
  <c r="BN603" i="20" a="1"/>
  <c r="BN603" i="20" s="1"/>
  <c r="CA593" i="20" a="1"/>
  <c r="CA593" i="20" s="1"/>
  <c r="CN588" i="20" a="1"/>
  <c r="CN588" i="20" s="1"/>
  <c r="CM588" i="20" a="1"/>
  <c r="CM588" i="20" s="1"/>
  <c r="AK582" i="20" a="1"/>
  <c r="AK582" i="20" s="1"/>
  <c r="AP602" i="20" a="1"/>
  <c r="AP602" i="20" s="1"/>
  <c r="CG579" i="20" a="1"/>
  <c r="CG579" i="20" s="1"/>
  <c r="AW597" i="20" a="1"/>
  <c r="AW597" i="20" s="1"/>
  <c r="CD574" i="20" a="1"/>
  <c r="CD574" i="20" s="1"/>
  <c r="BE573" i="20" a="1"/>
  <c r="BE573" i="20" s="1"/>
  <c r="BO603" i="20" a="1"/>
  <c r="BO603" i="20" s="1"/>
  <c r="AG595" i="20" a="1"/>
  <c r="AG595" i="20" s="1"/>
  <c r="BS582" i="20" a="1"/>
  <c r="BS582" i="20" s="1"/>
  <c r="BX575" i="20" a="1"/>
  <c r="BX575" i="20" s="1"/>
  <c r="BW579" i="20" a="1"/>
  <c r="BW579" i="20" s="1"/>
  <c r="CI596" i="20" a="1"/>
  <c r="CI596" i="20" s="1"/>
  <c r="AW602" i="20" a="1"/>
  <c r="AW602" i="20" s="1"/>
  <c r="AZ587" i="20" a="1"/>
  <c r="AZ587" i="20" s="1"/>
  <c r="BJ591" i="20" a="1"/>
  <c r="BJ591" i="20" s="1"/>
  <c r="CG572" i="20" a="1"/>
  <c r="CG572" i="20" s="1"/>
  <c r="AR596" i="20" a="1"/>
  <c r="AR596" i="20" s="1"/>
  <c r="AF597" i="20" a="1"/>
  <c r="AF597" i="20" s="1"/>
  <c r="CG580" i="20" a="1"/>
  <c r="CG580" i="20" s="1"/>
  <c r="BL597" i="20" a="1"/>
  <c r="BL597" i="20" s="1"/>
  <c r="BA572" i="20" a="1"/>
  <c r="BA572" i="20" s="1"/>
  <c r="BM603" i="20" a="1"/>
  <c r="BM603" i="20" s="1"/>
  <c r="AQ572" i="20" a="1"/>
  <c r="AQ572" i="20" s="1"/>
  <c r="BI575" i="20" a="1"/>
  <c r="BI575" i="20" s="1"/>
  <c r="BT591" i="20" a="1"/>
  <c r="BT591" i="20" s="1"/>
  <c r="CM572" i="20" a="1"/>
  <c r="CM572" i="20" s="1"/>
  <c r="CC596" i="20" a="1"/>
  <c r="CC596" i="20" s="1"/>
  <c r="CI581" i="20" a="1"/>
  <c r="CI581" i="20" s="1"/>
  <c r="AI586" i="20" a="1"/>
  <c r="AI586" i="20" s="1"/>
  <c r="BW596" i="20" a="1"/>
  <c r="BW596" i="20" s="1"/>
  <c r="BK597" i="20" a="1"/>
  <c r="BK597" i="20" s="1"/>
  <c r="CA594" i="20" a="1"/>
  <c r="CA594" i="20" s="1"/>
  <c r="BY581" i="20" a="1"/>
  <c r="BY581" i="20" s="1"/>
  <c r="BX587" i="20" a="1"/>
  <c r="BX587" i="20" s="1"/>
  <c r="BF601" i="20" a="1"/>
  <c r="BF601" i="20" s="1"/>
  <c r="BO581" i="20" a="1"/>
  <c r="BO581" i="20" s="1"/>
  <c r="BT582" i="20" a="1"/>
  <c r="BT582" i="20" s="1"/>
  <c r="CI580" i="20" a="1"/>
  <c r="CI580" i="20" s="1"/>
  <c r="BI597" i="20" a="1"/>
  <c r="BI597" i="20" s="1"/>
  <c r="CC587" i="20" a="1"/>
  <c r="CC587" i="20" s="1"/>
  <c r="BW591" i="20" a="1"/>
  <c r="BW591" i="20" s="1"/>
  <c r="AJ574" i="20" a="1"/>
  <c r="AJ574" i="20" s="1"/>
  <c r="BH603" i="20" a="1"/>
  <c r="BH603" i="20" s="1"/>
  <c r="BJ599" i="20" a="1"/>
  <c r="BJ599" i="20" s="1"/>
  <c r="CJ598" i="20" a="1"/>
  <c r="CJ598" i="20" s="1"/>
  <c r="AN600" i="20" a="1"/>
  <c r="AN600" i="20" s="1"/>
  <c r="BI585" i="20" a="1"/>
  <c r="BI585" i="20" s="1"/>
  <c r="BS583" i="20" a="1"/>
  <c r="BS583" i="20" s="1"/>
  <c r="BG587" i="20" a="1"/>
  <c r="BG587" i="20" s="1"/>
  <c r="BQ582" i="20" a="1"/>
  <c r="BQ582" i="20" s="1"/>
  <c r="AV584" i="20" a="1"/>
  <c r="AV584" i="20" s="1"/>
  <c r="AV582" i="20" a="1"/>
  <c r="AV582" i="20" s="1"/>
  <c r="CM580" i="20" a="1"/>
  <c r="CM580" i="20" s="1"/>
  <c r="AT580" i="20" a="1"/>
  <c r="AT580" i="20" s="1"/>
  <c r="BJ574" i="20" a="1"/>
  <c r="BJ574" i="20" s="1"/>
  <c r="BB577" i="20" a="1"/>
  <c r="BB577" i="20" s="1"/>
  <c r="CF576" i="20" a="1"/>
  <c r="CF576" i="20" s="1"/>
  <c r="BR575" i="20" a="1"/>
  <c r="BR575" i="20" s="1"/>
  <c r="BK590" i="20" a="1"/>
  <c r="BK590" i="20" s="1"/>
  <c r="BE589" i="20" a="1"/>
  <c r="BE589" i="20" s="1"/>
  <c r="CN590" i="20" a="1"/>
  <c r="CN590" i="20" s="1"/>
  <c r="BK595" i="20" a="1"/>
  <c r="BK595" i="20" s="1"/>
  <c r="AZ585" i="20" a="1"/>
  <c r="AZ585" i="20" s="1"/>
  <c r="AR578" i="20" a="1"/>
  <c r="AR578" i="20" s="1"/>
  <c r="BQ595" i="20" a="1"/>
  <c r="BQ595" i="20" s="1"/>
  <c r="CH599" i="20" a="1"/>
  <c r="CH599" i="20" s="1"/>
  <c r="CH598" i="20" a="1"/>
  <c r="CH598" i="20" s="1"/>
  <c r="AI591" i="20" a="1"/>
  <c r="AI591" i="20" s="1"/>
  <c r="BK584" i="20" a="1"/>
  <c r="BK584" i="20" s="1"/>
  <c r="BD593" i="20" a="1"/>
  <c r="BD593" i="20" s="1"/>
  <c r="CI601" i="20" a="1"/>
  <c r="CI601" i="20" s="1"/>
  <c r="BB590" i="20" a="1"/>
  <c r="BB590" i="20" s="1"/>
  <c r="AL590" i="20" a="1"/>
  <c r="AL590" i="20" s="1"/>
  <c r="CB603" i="20" a="1"/>
  <c r="CB603" i="20" s="1"/>
  <c r="CB595" i="20" a="1"/>
  <c r="CB595" i="20" s="1"/>
  <c r="BS590" i="20" a="1"/>
  <c r="BS590" i="20" s="1"/>
  <c r="AM583" i="20" a="1"/>
  <c r="AM583" i="20" s="1"/>
  <c r="BW583" i="20" a="1"/>
  <c r="BW583" i="20" s="1"/>
  <c r="CA601" i="20" a="1"/>
  <c r="CA601" i="20" s="1"/>
  <c r="CE584" i="20" a="1"/>
  <c r="CE584" i="20" s="1"/>
  <c r="AH596" i="20" a="1"/>
  <c r="AH596" i="20" s="1"/>
  <c r="BN595" i="20" a="1"/>
  <c r="BN595" i="20" s="1"/>
  <c r="BH602" i="20" a="1"/>
  <c r="BH602" i="20" s="1"/>
  <c r="CD579" i="20" a="1"/>
  <c r="CD579" i="20" s="1"/>
  <c r="BL600" i="20" a="1"/>
  <c r="BL600" i="20" s="1"/>
  <c r="AF595" i="20" a="1"/>
  <c r="AF595" i="20" s="1"/>
  <c r="BC573" i="20" a="1"/>
  <c r="BC573" i="20" s="1"/>
  <c r="AG594" i="20" a="1"/>
  <c r="AG594" i="20" s="1"/>
  <c r="BT573" i="20" a="1"/>
  <c r="BT573" i="20" s="1"/>
  <c r="AU595" i="20" a="1"/>
  <c r="AU595" i="20" s="1"/>
  <c r="AJ582" i="20" a="1"/>
  <c r="AJ582" i="20" s="1"/>
  <c r="CC597" i="20" a="1"/>
  <c r="CC597" i="20" s="1"/>
  <c r="BH598" i="20" a="1"/>
  <c r="BH598" i="20" s="1"/>
  <c r="AP582" i="20" a="1"/>
  <c r="AP582" i="20" s="1"/>
  <c r="BS603" i="20" a="1"/>
  <c r="BS603" i="20" s="1"/>
  <c r="CO597" i="20" a="1"/>
  <c r="CO597" i="20" s="1"/>
  <c r="AZ575" i="20" a="1"/>
  <c r="AZ575" i="20" s="1"/>
  <c r="BT577" i="20" a="1"/>
  <c r="BT577" i="20" s="1"/>
  <c r="CL578" i="20" a="1"/>
  <c r="CL578" i="20" s="1"/>
  <c r="BB593" i="20" a="1"/>
  <c r="BB593" i="20" s="1"/>
  <c r="CF593" i="20" a="1"/>
  <c r="CF593" i="20" s="1"/>
  <c r="BP572" i="20" a="1"/>
  <c r="BP572" i="20" s="1"/>
  <c r="AS599" i="20" a="1"/>
  <c r="AS599" i="20" s="1"/>
  <c r="CB601" i="20" a="1"/>
  <c r="CB601" i="20" s="1"/>
  <c r="BS595" i="20" a="1"/>
  <c r="BS595" i="20" s="1"/>
  <c r="CD576" i="20" a="1"/>
  <c r="CD576" i="20" s="1"/>
  <c r="AK586" i="20" a="1"/>
  <c r="AK586" i="20" s="1"/>
  <c r="CE583" i="20" a="1"/>
  <c r="CE583" i="20" s="1"/>
  <c r="AF599" i="20" a="1"/>
  <c r="AF599" i="20" s="1"/>
  <c r="AF574" i="20" a="1"/>
  <c r="AF574" i="20" s="1"/>
  <c r="BS586" i="20" a="1"/>
  <c r="BS586" i="20" s="1"/>
  <c r="BK596" i="20" a="1"/>
  <c r="BK596" i="20" s="1"/>
  <c r="CA597" i="20" a="1"/>
  <c r="CA597" i="20" s="1"/>
  <c r="BD586" i="20" a="1"/>
  <c r="BD586" i="20" s="1"/>
  <c r="BU594" i="20" a="1"/>
  <c r="BU594" i="20" s="1"/>
  <c r="AS591" i="20" a="1"/>
  <c r="AS591" i="20" s="1"/>
  <c r="AK589" i="20" a="1"/>
  <c r="AK589" i="20" s="1"/>
  <c r="CH600" i="20" a="1"/>
  <c r="CH600" i="20" s="1"/>
  <c r="BU579" i="20" a="1"/>
  <c r="BU579" i="20" s="1"/>
  <c r="AT575" i="20" a="1"/>
  <c r="AT575" i="20" s="1"/>
  <c r="CO599" i="20" a="1"/>
  <c r="CO599" i="20" s="1"/>
  <c r="BT597" i="20" a="1"/>
  <c r="BT597" i="20" s="1"/>
  <c r="BG581" i="20" a="1"/>
  <c r="BG581" i="20" s="1"/>
  <c r="CI572" i="20" a="1"/>
  <c r="CI572" i="20" s="1"/>
  <c r="AK581" i="20" a="1"/>
  <c r="AK581" i="20" s="1"/>
  <c r="AJ575" i="20" a="1"/>
  <c r="AJ575" i="20" s="1"/>
  <c r="AW584" i="20" a="1"/>
  <c r="AW584" i="20" s="1"/>
  <c r="BF573" i="20" a="1"/>
  <c r="BF573" i="20" s="1"/>
  <c r="CF603" i="20" a="1"/>
  <c r="CF603" i="20" s="1"/>
  <c r="AY594" i="20" a="1"/>
  <c r="AY594" i="20" s="1"/>
  <c r="AW598" i="20" a="1"/>
  <c r="AW598" i="20" s="1"/>
  <c r="BV585" i="20" a="1"/>
  <c r="BV585" i="20" s="1"/>
  <c r="BL603" i="20" a="1"/>
  <c r="BL603" i="20" s="1"/>
  <c r="BL585" i="20" a="1"/>
  <c r="BL585" i="20" s="1"/>
  <c r="CB592" i="20" a="1"/>
  <c r="CB592" i="20" s="1"/>
  <c r="AO598" i="20" a="1"/>
  <c r="AO598" i="20" s="1"/>
  <c r="BT594" i="20" a="1"/>
  <c r="BT594" i="20" s="1"/>
  <c r="BR597" i="20" a="1"/>
  <c r="BR597" i="20" s="1"/>
  <c r="BF572" i="20" a="1"/>
  <c r="BF572" i="20" s="1"/>
  <c r="CF573" i="20" a="1"/>
  <c r="CF573" i="20" s="1"/>
  <c r="BI572" i="20" a="1"/>
  <c r="BI572" i="20" s="1"/>
  <c r="AW572" i="20" a="1"/>
  <c r="AW572" i="20" s="1"/>
  <c r="BR589" i="20" a="1"/>
  <c r="BR589" i="20" s="1"/>
  <c r="BT578" i="20" a="1"/>
  <c r="BT578" i="20" s="1"/>
  <c r="BP600" i="20" a="1"/>
  <c r="BP600" i="20" s="1"/>
  <c r="CC573" i="20" a="1"/>
  <c r="CC573" i="20" s="1"/>
  <c r="CI578" i="20" a="1"/>
  <c r="CI578" i="20" s="1"/>
  <c r="AN583" i="20" a="1"/>
  <c r="AN583" i="20" s="1"/>
  <c r="AU576" i="20" a="1"/>
  <c r="AU576" i="20" s="1"/>
  <c r="AV593" i="20" a="1"/>
  <c r="AV593" i="20" s="1"/>
  <c r="CB578" i="20" a="1"/>
  <c r="CB578" i="20" s="1"/>
  <c r="BZ587" i="20" a="1"/>
  <c r="BZ587" i="20" s="1"/>
  <c r="BG597" i="20" a="1"/>
  <c r="BG597" i="20" s="1"/>
  <c r="AT587" i="20" a="1"/>
  <c r="AT587" i="20" s="1"/>
  <c r="BB573" i="20" a="1"/>
  <c r="BB573" i="20" s="1"/>
  <c r="BD578" i="20" a="1"/>
  <c r="BD578" i="20" s="1"/>
  <c r="BL598" i="20" a="1"/>
  <c r="BL598" i="20" s="1"/>
  <c r="AT583" i="20" a="1"/>
  <c r="AT583" i="20" s="1"/>
  <c r="BP582" i="20" a="1"/>
  <c r="BP582" i="20" s="1"/>
  <c r="AP572" i="20" a="1"/>
  <c r="AP572" i="20" s="1"/>
  <c r="CC580" i="20" a="1"/>
  <c r="CC580" i="20" s="1"/>
  <c r="BW573" i="20" a="1"/>
  <c r="BW573" i="20" s="1"/>
  <c r="BV580" i="20" a="1"/>
  <c r="BV580" i="20" s="1"/>
  <c r="AU602" i="20" a="1"/>
  <c r="AU602" i="20" s="1"/>
  <c r="BG599" i="20" a="1"/>
  <c r="BG599" i="20" s="1"/>
  <c r="BJ575" i="20" a="1"/>
  <c r="BJ575" i="20" s="1"/>
  <c r="CE603" i="20" a="1"/>
  <c r="CE603" i="20" s="1"/>
  <c r="CG599" i="20" a="1"/>
  <c r="CG599" i="20" s="1"/>
  <c r="AJ577" i="20" a="1"/>
  <c r="AJ577" i="20" s="1"/>
  <c r="AN574" i="20" a="1"/>
  <c r="AN574" i="20" s="1"/>
  <c r="BK576" i="20" a="1"/>
  <c r="BK576" i="20" s="1"/>
  <c r="CD595" i="20" a="1"/>
  <c r="CD595" i="20" s="1"/>
  <c r="AG590" i="20" a="1"/>
  <c r="AG590" i="20" s="1"/>
  <c r="AV572" i="20" a="1"/>
  <c r="AV572" i="20" s="1"/>
  <c r="AF594" i="20" a="1"/>
  <c r="AF594" i="20" s="1"/>
  <c r="BK586" i="20" a="1"/>
  <c r="BK586" i="20" s="1"/>
  <c r="AP597" i="20" a="1"/>
  <c r="AP597" i="20" s="1"/>
  <c r="AT585" i="20" a="1"/>
  <c r="AT585" i="20" s="1"/>
  <c r="BM588" i="20" a="1"/>
  <c r="BM588" i="20" s="1"/>
  <c r="AZ574" i="20" a="1"/>
  <c r="AZ574" i="20" s="1"/>
  <c r="BT596" i="20" a="1"/>
  <c r="BT596" i="20" s="1"/>
  <c r="BH579" i="20" a="1"/>
  <c r="BH579" i="20" s="1"/>
  <c r="AO587" i="20" a="1"/>
  <c r="AO587" i="20" s="1"/>
  <c r="AU584" i="20" a="1"/>
  <c r="AU584" i="20" s="1"/>
  <c r="AU590" i="20" a="1"/>
  <c r="AU590" i="20" s="1"/>
  <c r="BX583" i="20" a="1"/>
  <c r="BX583" i="20" s="1"/>
  <c r="BZ576" i="20" a="1"/>
  <c r="BZ576" i="20" s="1"/>
  <c r="AP592" i="20" a="1"/>
  <c r="AP592" i="20" s="1"/>
  <c r="AQ585" i="20" a="1"/>
  <c r="AQ585" i="20" s="1"/>
  <c r="BD585" i="20" a="1"/>
  <c r="BD585" i="20" s="1"/>
  <c r="AR594" i="20" a="1"/>
  <c r="AR594" i="20" s="1"/>
  <c r="AY599" i="20" a="1"/>
  <c r="AY599" i="20" s="1"/>
  <c r="BQ585" i="20" a="1"/>
  <c r="BQ585" i="20" s="1"/>
  <c r="AY596" i="20" a="1"/>
  <c r="AY596" i="20" s="1"/>
  <c r="BO600" i="20" a="1"/>
  <c r="BO600" i="20" s="1"/>
  <c r="BX572" i="20" a="1"/>
  <c r="BX572" i="20" s="1"/>
  <c r="CN601" i="20" a="1"/>
  <c r="CN601" i="20" s="1"/>
  <c r="CC603" i="20" a="1"/>
  <c r="CC603" i="20" s="1"/>
  <c r="AV598" i="20" a="1"/>
  <c r="AV598" i="20" s="1"/>
  <c r="BR600" i="20" a="1"/>
  <c r="BR600" i="20" s="1"/>
  <c r="CK590" i="20" a="1"/>
  <c r="CK590" i="20" s="1"/>
  <c r="CH580" i="20" a="1"/>
  <c r="CH580" i="20" s="1"/>
  <c r="BD579" i="20" a="1"/>
  <c r="BD579" i="20" s="1"/>
  <c r="BG603" i="20" a="1"/>
  <c r="BG603" i="20" s="1"/>
  <c r="CN583" i="20" a="1"/>
  <c r="CN583" i="20" s="1"/>
  <c r="AO593" i="20" a="1"/>
  <c r="AO593" i="20" s="1"/>
  <c r="AY576" i="20" a="1"/>
  <c r="AY576" i="20" s="1"/>
  <c r="BF585" i="20" a="1"/>
  <c r="BF585" i="20" s="1"/>
  <c r="BQ583" i="20" a="1"/>
  <c r="BQ583" i="20" s="1"/>
  <c r="CN595" i="20" a="1"/>
  <c r="CN595" i="20" s="1"/>
  <c r="AP574" i="20" a="1"/>
  <c r="AP574" i="20" s="1"/>
  <c r="BQ581" i="20" a="1"/>
  <c r="BQ581" i="20" s="1"/>
  <c r="BB594" i="20" a="1"/>
  <c r="BB594" i="20" s="1"/>
  <c r="BE575" i="20" a="1"/>
  <c r="BE575" i="20" s="1"/>
  <c r="AT597" i="20" a="1"/>
  <c r="AT597" i="20" s="1"/>
  <c r="BD582" i="20" a="1"/>
  <c r="BD582" i="20" s="1"/>
  <c r="CO588" i="20" a="1"/>
  <c r="CO588" i="20" s="1"/>
  <c r="BF603" i="20" a="1"/>
  <c r="BF603" i="20" s="1"/>
  <c r="AQ577" i="20" a="1"/>
  <c r="AQ577" i="20" s="1"/>
  <c r="BJ578" i="20" a="1"/>
  <c r="BJ578" i="20" s="1"/>
  <c r="CB575" i="20" a="1"/>
  <c r="CB575" i="20" s="1"/>
  <c r="AZ588" i="20" a="1"/>
  <c r="AZ588" i="20" s="1"/>
  <c r="CO572" i="20" a="1"/>
  <c r="CO572" i="20" s="1"/>
  <c r="BZ593" i="20" a="1"/>
  <c r="BZ593" i="20" s="1"/>
  <c r="BB595" i="20" a="1"/>
  <c r="BB595" i="20" s="1"/>
  <c r="CF583" i="20" a="1"/>
  <c r="CF583" i="20" s="1"/>
  <c r="BG585" i="20" a="1"/>
  <c r="BG585" i="20" s="1"/>
  <c r="AJ572" i="20" a="1"/>
  <c r="AJ572" i="20" s="1"/>
  <c r="AY589" i="20" a="1"/>
  <c r="AY589" i="20" s="1"/>
  <c r="AX598" i="20" a="1"/>
  <c r="AX598" i="20" s="1"/>
  <c r="CB583" i="20" a="1"/>
  <c r="CB583" i="20" s="1"/>
  <c r="CO592" i="20" a="1"/>
  <c r="CO592" i="20" s="1"/>
  <c r="CJ578" i="20" a="1"/>
  <c r="CJ578" i="20" s="1"/>
  <c r="BX589" i="20" a="1"/>
  <c r="BX589" i="20" s="1"/>
  <c r="AL591" i="20" a="1"/>
  <c r="AL591" i="20" s="1"/>
  <c r="BV595" i="20" a="1"/>
  <c r="BV595" i="20" s="1"/>
  <c r="BL575" i="20" a="1"/>
  <c r="BL575" i="20" s="1"/>
  <c r="CO591" i="20" a="1"/>
  <c r="CO591" i="20" s="1"/>
  <c r="AT581" i="20" a="1"/>
  <c r="AT581" i="20" s="1"/>
  <c r="BC603" i="20" a="1"/>
  <c r="BC603" i="20" s="1"/>
  <c r="AH601" i="20" a="1"/>
  <c r="AH601" i="20" s="1"/>
  <c r="BF577" i="20" a="1"/>
  <c r="BF577" i="20" s="1"/>
  <c r="BJ573" i="20" a="1"/>
  <c r="BJ573" i="20" s="1"/>
  <c r="BK575" i="20" a="1"/>
  <c r="BK575" i="20" s="1"/>
  <c r="AU574" i="20" a="1"/>
  <c r="AU574" i="20" s="1"/>
  <c r="BM593" i="20" a="1"/>
  <c r="BM593" i="20" s="1"/>
  <c r="BK580" i="20" a="1"/>
  <c r="BK580" i="20" s="1"/>
  <c r="AR593" i="20" a="1"/>
  <c r="AR593" i="20" s="1"/>
  <c r="BK593" i="20" a="1"/>
  <c r="BK593" i="20" s="1"/>
  <c r="CI575" i="20" a="1"/>
  <c r="CI575" i="20" s="1"/>
  <c r="AI575" i="20" a="1"/>
  <c r="AI575" i="20" s="1"/>
  <c r="AK583" i="20" a="1"/>
  <c r="AK583" i="20" s="1"/>
  <c r="BL577" i="20" a="1"/>
  <c r="BL577" i="20" s="1"/>
  <c r="BZ577" i="20" a="1"/>
  <c r="BZ577" i="20" s="1"/>
  <c r="CD602" i="20" a="1"/>
  <c r="CD602" i="20" s="1"/>
  <c r="CL584" i="20" a="1"/>
  <c r="CL584" i="20" s="1"/>
  <c r="AZ603" i="20" a="1"/>
  <c r="AZ603" i="20" s="1"/>
  <c r="AN588" i="20" a="1"/>
  <c r="AN588" i="20" s="1"/>
  <c r="CD586" i="20" a="1"/>
  <c r="CD586" i="20" s="1"/>
  <c r="CA582" i="20" a="1"/>
  <c r="CA582" i="20" s="1"/>
  <c r="BP590" i="20" a="1"/>
  <c r="BP590" i="20" s="1"/>
  <c r="BP603" i="20" a="1"/>
  <c r="BP603" i="20" s="1"/>
  <c r="AV595" i="20" a="1"/>
  <c r="AV595" i="20" s="1"/>
  <c r="BC601" i="20" a="1"/>
  <c r="BC601" i="20" s="1"/>
  <c r="BT579" i="20" a="1"/>
  <c r="BT579" i="20" s="1"/>
  <c r="BH587" i="20" a="1"/>
  <c r="BH587" i="20" s="1"/>
  <c r="AV577" i="20" a="1"/>
  <c r="AV577" i="20" s="1"/>
  <c r="BI595" i="20" a="1"/>
  <c r="BI595" i="20" s="1"/>
  <c r="AY588" i="20" a="1"/>
  <c r="AY588" i="20" s="1"/>
  <c r="AI576" i="20" a="1"/>
  <c r="AI576" i="20" s="1"/>
  <c r="BO579" i="20" a="1"/>
  <c r="BO579" i="20" s="1"/>
  <c r="AG591" i="20" a="1"/>
  <c r="AG591" i="20" s="1"/>
  <c r="CK580" i="20" a="1"/>
  <c r="CK580" i="20" s="1"/>
  <c r="BQ598" i="20" a="1"/>
  <c r="BQ598" i="20" s="1"/>
  <c r="BK585" i="20" a="1"/>
  <c r="BK585" i="20" s="1"/>
  <c r="AI581" i="20" a="1"/>
  <c r="AI581" i="20" s="1"/>
  <c r="BL572" i="20" a="1"/>
  <c r="BL572" i="20" s="1"/>
  <c r="BP576" i="20" a="1"/>
  <c r="BP576" i="20" s="1"/>
  <c r="BA586" i="20" a="1"/>
  <c r="BA586" i="20" s="1"/>
  <c r="BI600" i="20" a="1"/>
  <c r="BI600" i="20" s="1"/>
  <c r="AF573" i="20" a="1"/>
  <c r="AF573" i="20" s="1"/>
  <c r="AM595" i="20" a="1"/>
  <c r="AM595" i="20" s="1"/>
  <c r="AY579" i="20" a="1"/>
  <c r="AY579" i="20" s="1"/>
  <c r="CI577" i="20" a="1"/>
  <c r="CI577" i="20" s="1"/>
  <c r="AF588" i="20" a="1"/>
  <c r="AF588" i="20" s="1"/>
  <c r="AS598" i="20" a="1"/>
  <c r="AS598" i="20" s="1"/>
  <c r="CD584" i="20" a="1"/>
  <c r="CD584" i="20" s="1"/>
  <c r="AT573" i="20" a="1"/>
  <c r="AT573" i="20" s="1"/>
  <c r="CN584" i="20" a="1"/>
  <c r="CN584" i="20" s="1"/>
  <c r="BX595" i="20" a="1"/>
  <c r="BX595" i="20" s="1"/>
  <c r="AM593" i="20" a="1"/>
  <c r="AM593" i="20" s="1"/>
  <c r="AR595" i="20" a="1"/>
  <c r="AR595" i="20" s="1"/>
  <c r="BK598" i="20" a="1"/>
  <c r="BK598" i="20" s="1"/>
  <c r="CC599" i="20" a="1"/>
  <c r="CC599" i="20" s="1"/>
  <c r="CL603" i="20" a="1"/>
  <c r="CL603" i="20" s="1"/>
  <c r="BB578" i="20" a="1"/>
  <c r="BB578" i="20" s="1"/>
  <c r="CH584" i="20" a="1"/>
  <c r="CH584" i="20" s="1"/>
  <c r="AI583" i="20" a="1"/>
  <c r="AI583" i="20" s="1"/>
  <c r="BN594" i="20" a="1"/>
  <c r="BN594" i="20" s="1"/>
  <c r="BM575" i="20" a="1"/>
  <c r="BM575" i="20" s="1"/>
  <c r="AM572" i="20" a="1"/>
  <c r="AM572" i="20" s="1"/>
  <c r="BX576" i="20" a="1"/>
  <c r="BX576" i="20" s="1"/>
  <c r="BB582" i="20" a="1"/>
  <c r="BB582" i="20" s="1"/>
  <c r="CJ573" i="20" a="1"/>
  <c r="CJ573" i="20" s="1"/>
  <c r="BY597" i="20" a="1"/>
  <c r="BY597" i="20" s="1"/>
  <c r="AL581" i="20" a="1"/>
  <c r="AL581" i="20" s="1"/>
  <c r="BA596" i="20" a="1"/>
  <c r="BA596" i="20" s="1"/>
  <c r="AN592" i="20" a="1"/>
  <c r="AN592" i="20" s="1"/>
  <c r="CA592" i="20" a="1"/>
  <c r="CA592" i="20" s="1"/>
  <c r="AN599" i="20" a="1"/>
  <c r="AN599" i="20" s="1"/>
  <c r="CG575" i="20" a="1"/>
  <c r="CG575" i="20" s="1"/>
  <c r="CF581" i="20" a="1"/>
  <c r="CF581" i="20" s="1"/>
  <c r="CA587" i="20" a="1"/>
  <c r="CA587" i="20" s="1"/>
  <c r="AL602" i="20" a="1"/>
  <c r="AL602" i="20" s="1"/>
  <c r="AR580" i="20" a="1"/>
  <c r="AR580" i="20" s="1"/>
  <c r="BY598" i="20" a="1"/>
  <c r="BY598" i="20" s="1"/>
  <c r="BL593" i="20" a="1"/>
  <c r="BL593" i="20" s="1"/>
  <c r="AN594" i="20" a="1"/>
  <c r="AN594" i="20" s="1"/>
  <c r="BE593" i="20" a="1"/>
  <c r="BE593" i="20" s="1"/>
  <c r="AR589" i="20" a="1"/>
  <c r="AR589" i="20" s="1"/>
  <c r="CH589" i="20" a="1"/>
  <c r="CH589" i="20" s="1"/>
  <c r="BU574" i="20" a="1"/>
  <c r="BU574" i="20" s="1"/>
  <c r="AT577" i="20" a="1"/>
  <c r="AT577" i="20" s="1"/>
  <c r="BU602" i="20" a="1"/>
  <c r="BU602" i="20" s="1"/>
  <c r="CL576" i="20" a="1"/>
  <c r="CL576" i="20" s="1"/>
  <c r="BG586" i="20" a="1"/>
  <c r="BG586" i="20" s="1"/>
  <c r="AX593" i="20" a="1"/>
  <c r="AX593" i="20" s="1"/>
  <c r="CC574" i="20" a="1"/>
  <c r="CC574" i="20" s="1"/>
  <c r="AU585" i="20" a="1"/>
  <c r="AU585" i="20" s="1"/>
  <c r="BY576" i="20" a="1"/>
  <c r="BY576" i="20" s="1"/>
  <c r="BI587" i="20" a="1"/>
  <c r="BI587" i="20" s="1"/>
  <c r="CF602" i="20" a="1"/>
  <c r="CF602" i="20" s="1"/>
  <c r="AK577" i="20" a="1"/>
  <c r="AK577" i="20" s="1"/>
  <c r="AS602" i="20" a="1"/>
  <c r="AS602" i="20" s="1"/>
  <c r="BC577" i="20" a="1"/>
  <c r="BC577" i="20" s="1"/>
  <c r="BD575" i="20" a="1"/>
  <c r="BD575" i="20" s="1"/>
  <c r="CE602" i="20" a="1"/>
  <c r="CE602" i="20" s="1"/>
  <c r="BO589" i="20" a="1"/>
  <c r="BO589" i="20" s="1"/>
  <c r="BO576" i="20" a="1"/>
  <c r="BO576" i="20" s="1"/>
  <c r="BA597" i="20" a="1"/>
  <c r="BA597" i="20" s="1"/>
  <c r="AV591" i="20" a="1"/>
  <c r="AV591" i="20" s="1"/>
  <c r="AY601" i="20" a="1"/>
  <c r="AY601" i="20" s="1"/>
  <c r="BB576" i="20" a="1"/>
  <c r="BB576" i="20" s="1"/>
  <c r="BL584" i="20" a="1"/>
  <c r="BL584" i="20" s="1"/>
  <c r="BQ572" i="20" a="1"/>
  <c r="BQ572" i="20" s="1"/>
  <c r="AG592" i="20" a="1"/>
  <c r="AG592" i="20" s="1"/>
  <c r="AW595" i="20" a="1"/>
  <c r="AW595" i="20" s="1"/>
  <c r="BE574" i="20" a="1"/>
  <c r="BE574" i="20" s="1"/>
  <c r="BY602" i="20" a="1"/>
  <c r="BY602" i="20" s="1"/>
  <c r="AQ583" i="20" a="1"/>
  <c r="AQ583" i="20" s="1"/>
  <c r="BQ578" i="20" a="1"/>
  <c r="BQ578" i="20" s="1"/>
  <c r="AT602" i="20" a="1"/>
  <c r="AT602" i="20" s="1"/>
  <c r="BC595" i="20" a="1"/>
  <c r="BC595" i="20" s="1"/>
  <c r="BY584" i="20" a="1"/>
  <c r="BY584" i="20" s="1"/>
  <c r="CH588" i="20" a="1"/>
  <c r="CH588" i="20" s="1"/>
  <c r="BN588" i="20" a="1"/>
  <c r="BN588" i="20" s="1"/>
  <c r="AY575" i="20" a="1"/>
  <c r="AY575" i="20" s="1"/>
  <c r="CK581" i="20" a="1"/>
  <c r="CK581" i="20" s="1"/>
  <c r="AF593" i="20" a="1"/>
  <c r="AF593" i="20" s="1"/>
  <c r="CH587" i="20" a="1"/>
  <c r="CH587" i="20" s="1"/>
  <c r="BZ578" i="20" a="1"/>
  <c r="BZ578" i="20" s="1"/>
  <c r="CK602" i="20" a="1"/>
  <c r="CK602" i="20" s="1"/>
  <c r="AM579" i="20" a="1"/>
  <c r="AM579" i="20" s="1"/>
  <c r="BY585" i="20" a="1"/>
  <c r="BY585" i="20" s="1"/>
  <c r="BM583" i="20" a="1"/>
  <c r="BM583" i="20" s="1"/>
  <c r="CL586" i="20" a="1"/>
  <c r="CL586" i="20" s="1"/>
  <c r="CF589" i="20" a="1"/>
  <c r="CF589" i="20" s="1"/>
  <c r="BV598" i="20" a="1"/>
  <c r="BV598" i="20" s="1"/>
  <c r="CK578" i="20" a="1"/>
  <c r="CK578" i="20" s="1"/>
  <c r="BG583" i="20" a="1"/>
  <c r="BG583" i="20" s="1"/>
  <c r="BS585" i="20" a="1"/>
  <c r="BS585" i="20" s="1"/>
  <c r="BB579" i="20" a="1"/>
  <c r="BB579" i="20" s="1"/>
  <c r="BY603" i="20" a="1"/>
  <c r="BY603" i="20" s="1"/>
  <c r="BC593" i="20" a="1"/>
  <c r="BC593" i="20" s="1"/>
  <c r="AI600" i="20" a="1"/>
  <c r="AI600" i="20" s="1"/>
  <c r="BM576" i="20" a="1"/>
  <c r="BM576" i="20" s="1"/>
  <c r="BT580" i="20" a="1"/>
  <c r="BT580" i="20" s="1"/>
  <c r="CG598" i="20" a="1"/>
  <c r="CG598" i="20" s="1"/>
  <c r="CF601" i="20" a="1"/>
  <c r="CF601" i="20" s="1"/>
  <c r="BP599" i="20" a="1"/>
  <c r="BP599" i="20" s="1"/>
  <c r="BN577" i="20" a="1"/>
  <c r="BN577" i="20" s="1"/>
  <c r="BR586" i="20" a="1"/>
  <c r="BR586" i="20" s="1"/>
  <c r="CO601" i="20" a="1"/>
  <c r="CO601" i="20" s="1"/>
  <c r="AZ572" i="20" a="1"/>
  <c r="AZ572" i="20" s="1"/>
  <c r="AU603" i="20" a="1"/>
  <c r="AU603" i="20" s="1"/>
  <c r="BH597" i="20" a="1"/>
  <c r="BH597" i="20" s="1"/>
  <c r="CB574" i="20" a="1"/>
  <c r="CB574" i="20" s="1"/>
  <c r="AX572" i="20" a="1"/>
  <c r="AX572" i="20" s="1"/>
  <c r="AW599" i="20" a="1"/>
  <c r="AW599" i="20" s="1"/>
  <c r="CI589" i="20" a="1"/>
  <c r="CI589" i="20" s="1"/>
  <c r="AT579" i="20" a="1"/>
  <c r="AT579" i="20" s="1"/>
  <c r="BI593" i="20" a="1"/>
  <c r="BI593" i="20" s="1"/>
  <c r="BH582" i="20" a="1"/>
  <c r="BH582" i="20" s="1"/>
  <c r="AX581" i="20" a="1"/>
  <c r="AX581" i="20" s="1"/>
  <c r="CI574" i="20" a="1"/>
  <c r="CI574" i="20" s="1"/>
  <c r="BB586" i="20" a="1"/>
  <c r="BB586" i="20" s="1"/>
  <c r="CG590" i="20" a="1"/>
  <c r="CG590" i="20" s="1"/>
  <c r="BE602" i="20" a="1"/>
  <c r="BE602" i="20" s="1"/>
  <c r="BV583" i="20" a="1"/>
  <c r="BV583" i="20" s="1"/>
  <c r="AW592" i="20" a="1"/>
  <c r="AW592" i="20" s="1"/>
  <c r="AJ581" i="20" a="1"/>
  <c r="AJ581" i="20" s="1"/>
  <c r="BI574" i="20" a="1"/>
  <c r="BI574" i="20" s="1"/>
  <c r="CL587" i="20" a="1"/>
  <c r="CL587" i="20" s="1"/>
  <c r="BI588" i="20" a="1"/>
  <c r="BI588" i="20" s="1"/>
  <c r="BD576" i="20" a="1"/>
  <c r="BD576" i="20" s="1"/>
  <c r="AW589" i="20" a="1"/>
  <c r="AW589" i="20" s="1"/>
  <c r="CE588" i="20" a="1"/>
  <c r="CE588" i="20" s="1"/>
  <c r="AN579" i="20" a="1"/>
  <c r="AN579" i="20" s="1"/>
  <c r="BC576" i="20" a="1"/>
  <c r="BC576" i="20" s="1"/>
  <c r="CM596" i="20" a="1"/>
  <c r="CM596" i="20" s="1"/>
  <c r="BB584" i="20" a="1"/>
  <c r="BB584" i="20" s="1"/>
  <c r="AM582" i="20" a="1"/>
  <c r="AM582" i="20" s="1"/>
  <c r="CB598" i="20" a="1"/>
  <c r="CB598" i="20" s="1"/>
  <c r="BX590" i="20" a="1"/>
  <c r="BX590" i="20" s="1"/>
  <c r="CD581" i="20" a="1"/>
  <c r="CD581" i="20" s="1"/>
  <c r="BN593" i="20" a="1"/>
  <c r="BN593" i="20" s="1"/>
  <c r="CN577" i="20" a="1"/>
  <c r="CN577" i="20" s="1"/>
  <c r="BB598" i="20" a="1"/>
  <c r="BB598" i="20" s="1"/>
  <c r="AO584" i="20" a="1"/>
  <c r="AO584" i="20" s="1"/>
  <c r="AM603" i="20" a="1"/>
  <c r="AM603" i="20" s="1"/>
  <c r="AI595" i="20" a="1"/>
  <c r="AI595" i="20" s="1"/>
  <c r="BH594" i="20" a="1"/>
  <c r="BH594" i="20" s="1"/>
  <c r="BH591" i="20" a="1"/>
  <c r="BH591" i="20" s="1"/>
  <c r="AW591" i="20" a="1"/>
  <c r="AW591" i="20" s="1"/>
  <c r="AF592" i="20" a="1"/>
  <c r="AF592" i="20" s="1"/>
  <c r="BR598" i="20" a="1"/>
  <c r="BR598" i="20" s="1"/>
  <c r="CO600" i="20" a="1"/>
  <c r="CO600" i="20" s="1"/>
  <c r="BY601" i="20" a="1"/>
  <c r="BY601" i="20" s="1"/>
  <c r="AY587" i="20" a="1"/>
  <c r="AY587" i="20" s="1"/>
  <c r="CC575" i="20" a="1"/>
  <c r="CC575" i="20" s="1"/>
  <c r="AL579" i="20" a="1"/>
  <c r="AL579" i="20" s="1"/>
  <c r="AP591" i="20" a="1"/>
  <c r="AP591" i="20" s="1"/>
  <c r="CG584" i="20" a="1"/>
  <c r="CG584" i="20" s="1"/>
  <c r="CF575" i="20" a="1"/>
  <c r="CF575" i="20" s="1"/>
  <c r="BK603" i="20" a="1"/>
  <c r="BK603" i="20" s="1"/>
  <c r="CD587" i="20" a="1"/>
  <c r="CD587" i="20" s="1"/>
  <c r="BS584" i="20" a="1"/>
  <c r="BS584" i="20" s="1"/>
  <c r="BG591" i="20" a="1"/>
  <c r="BG591" i="20" s="1"/>
  <c r="BL595" i="20" a="1"/>
  <c r="BL595" i="20" s="1"/>
  <c r="CM573" i="20" a="1"/>
  <c r="CM573" i="20" s="1"/>
  <c r="AU591" i="20" a="1"/>
  <c r="AU591" i="20" s="1"/>
  <c r="AT584" i="20" a="1"/>
  <c r="AT584" i="20" s="1"/>
  <c r="BM579" i="20" a="1"/>
  <c r="BM579" i="20" s="1"/>
  <c r="BM598" i="20" a="1"/>
  <c r="BM598" i="20" s="1"/>
  <c r="AU593" i="20" a="1"/>
  <c r="AU593" i="20" s="1"/>
  <c r="BN575" i="20" a="1"/>
  <c r="BN575" i="20" s="1"/>
  <c r="AT601" i="20" a="1"/>
  <c r="AT601" i="20" s="1"/>
  <c r="BO598" i="20" a="1"/>
  <c r="BO598" i="20" s="1"/>
  <c r="BQ573" i="20" a="1"/>
  <c r="BQ573" i="20" s="1"/>
  <c r="AP599" i="20" a="1"/>
  <c r="AP599" i="20" s="1"/>
  <c r="AN598" i="20" a="1"/>
  <c r="AN598" i="20" s="1"/>
  <c r="AJ588" i="20" a="1"/>
  <c r="AJ588" i="20" s="1"/>
  <c r="BE576" i="20" a="1"/>
  <c r="BE576" i="20" s="1"/>
  <c r="AH589" i="20" a="1"/>
  <c r="AH589" i="20" s="1"/>
  <c r="BU595" i="20" a="1"/>
  <c r="BU595" i="20" s="1"/>
  <c r="CE600" i="20" a="1"/>
  <c r="CE600" i="20" s="1"/>
  <c r="BZ599" i="20" a="1"/>
  <c r="BZ599" i="20" s="1"/>
  <c r="CN589" i="20" a="1"/>
  <c r="CN589" i="20" s="1"/>
  <c r="AN584" i="20" a="1"/>
  <c r="AN584" i="20" s="1"/>
  <c r="BQ597" i="20" a="1"/>
  <c r="BQ597" i="20" s="1"/>
  <c r="CI576" i="20" a="1"/>
  <c r="CI576" i="20" s="1"/>
  <c r="AP584" i="20" a="1"/>
  <c r="AP584" i="20" s="1"/>
  <c r="BG579" i="20" a="1"/>
  <c r="BG579" i="20" s="1"/>
  <c r="AO575" i="20" a="1"/>
  <c r="AO575" i="20" s="1"/>
  <c r="BG582" i="20" a="1"/>
  <c r="BG582" i="20" s="1"/>
  <c r="BT584" i="20" a="1"/>
  <c r="BT584" i="20" s="1"/>
  <c r="AL575" i="20" a="1"/>
  <c r="AL575" i="20" s="1"/>
  <c r="CG578" i="20" a="1"/>
  <c r="CG578" i="20" s="1"/>
  <c r="BI603" i="20" a="1"/>
  <c r="BI603" i="20" s="1"/>
  <c r="CG588" i="20" a="1"/>
  <c r="CG588" i="20" s="1"/>
  <c r="BA580" i="20" a="1"/>
  <c r="BA580" i="20" s="1"/>
  <c r="AZ589" i="20" a="1"/>
  <c r="AZ589" i="20" s="1"/>
  <c r="CG587" i="20" a="1"/>
  <c r="CG587" i="20" s="1"/>
  <c r="BF574" i="20" a="1"/>
  <c r="BF574" i="20" s="1"/>
  <c r="BJ582" i="20" a="1"/>
  <c r="BJ582" i="20" s="1"/>
  <c r="BI589" i="20" a="1"/>
  <c r="BI589" i="20" s="1"/>
  <c r="BJ579" i="20" a="1"/>
  <c r="BJ579" i="20" s="1"/>
  <c r="AR592" i="20" a="1"/>
  <c r="AR592" i="20" s="1"/>
  <c r="AY591" i="20" a="1"/>
  <c r="AY591" i="20" s="1"/>
  <c r="BX588" i="20" a="1"/>
  <c r="BX588" i="20" s="1"/>
  <c r="AM598" i="20" a="1"/>
  <c r="AM598" i="20" s="1"/>
  <c r="BF597" i="20" a="1"/>
  <c r="BF597" i="20" s="1"/>
  <c r="CG603" i="20" a="1"/>
  <c r="CG603" i="20" s="1"/>
  <c r="BZ601" i="20" a="1"/>
  <c r="BZ601" i="20" s="1"/>
  <c r="AF581" i="20" a="1"/>
  <c r="AF581" i="20" s="1"/>
  <c r="BA575" i="20" a="1"/>
  <c r="BA575" i="20" s="1"/>
  <c r="AT596" i="20" a="1"/>
  <c r="AT596" i="20" s="1"/>
  <c r="CF572" i="20" a="1"/>
  <c r="CF572" i="20" s="1"/>
  <c r="CE590" i="20" a="1"/>
  <c r="CE590" i="20" s="1"/>
  <c r="CM589" i="20" a="1"/>
  <c r="CM589" i="20" s="1"/>
  <c r="AO578" i="20" a="1"/>
  <c r="AO578" i="20" s="1"/>
  <c r="AX602" i="20" a="1"/>
  <c r="AX602" i="20" s="1"/>
  <c r="BW575" i="20" a="1"/>
  <c r="BW575" i="20" s="1"/>
  <c r="BV576" i="20" a="1"/>
  <c r="BV576" i="20" s="1"/>
  <c r="CK588" i="20" a="1"/>
  <c r="CK588" i="20" s="1"/>
  <c r="BS574" i="20" a="1"/>
  <c r="BS574" i="20" s="1"/>
  <c r="CB597" i="20" a="1"/>
  <c r="CB597" i="20" s="1"/>
  <c r="AQ573" i="20" a="1"/>
  <c r="AQ573" i="20" s="1"/>
  <c r="CM591" i="20" a="1"/>
  <c r="CM591" i="20" s="1"/>
  <c r="AP596" i="20" a="1"/>
  <c r="AP596" i="20" s="1"/>
  <c r="AP578" i="20" a="1"/>
  <c r="AP578" i="20" s="1"/>
  <c r="AN573" i="20" a="1"/>
  <c r="AN573" i="20" s="1"/>
  <c r="BN598" i="20" a="1"/>
  <c r="BN598" i="20" s="1"/>
  <c r="CH576" i="20" a="1"/>
  <c r="CH576" i="20" s="1"/>
  <c r="AU578" i="20" a="1"/>
  <c r="AU578" i="20" s="1"/>
  <c r="BK581" i="20" a="1"/>
  <c r="BK581" i="20" s="1"/>
  <c r="AI584" i="20" a="1"/>
  <c r="AI584" i="20" s="1"/>
  <c r="BM595" i="20" a="1"/>
  <c r="BM595" i="20" s="1"/>
  <c r="BI580" i="20" a="1"/>
  <c r="BI580" i="20" s="1"/>
  <c r="AR579" i="20" a="1"/>
  <c r="AR579" i="20" s="1"/>
  <c r="AX586" i="20" a="1"/>
  <c r="AX586" i="20" s="1"/>
  <c r="BL581" i="20" a="1"/>
  <c r="BL581" i="20" s="1"/>
  <c r="BY582" i="20" a="1"/>
  <c r="BY582" i="20" s="1"/>
  <c r="CB600" i="20" a="1"/>
  <c r="CB600" i="20" s="1"/>
  <c r="BP589" i="20" a="1"/>
  <c r="BP589" i="20" s="1"/>
  <c r="BP575" i="20" a="1"/>
  <c r="BP575" i="20" s="1"/>
  <c r="BK588" i="20" a="1"/>
  <c r="BK588" i="20" s="1"/>
  <c r="BZ602" i="20" a="1"/>
  <c r="BZ602" i="20" s="1"/>
  <c r="CL585" i="20" a="1"/>
  <c r="CL585" i="20" s="1"/>
  <c r="CN576" i="20" a="1"/>
  <c r="CN576" i="20" s="1"/>
  <c r="BQ602" i="20" a="1"/>
  <c r="BQ602" i="20" s="1"/>
  <c r="BF593" i="20" a="1"/>
  <c r="BF593" i="20" s="1"/>
  <c r="CJ586" i="20" a="1"/>
  <c r="CJ586" i="20" s="1"/>
  <c r="BU596" i="20" a="1"/>
  <c r="BU596" i="20" s="1"/>
  <c r="BX579" i="20" a="1"/>
  <c r="BX579" i="20" s="1"/>
  <c r="AP577" i="20" a="1"/>
  <c r="AP577" i="20" s="1"/>
  <c r="AT578" i="20" a="1"/>
  <c r="AT578" i="20" s="1"/>
  <c r="BW597" i="20" a="1"/>
  <c r="BW597" i="20" s="1"/>
  <c r="AJ589" i="20" a="1"/>
  <c r="AJ589" i="20" s="1"/>
  <c r="BQ586" i="20" a="1"/>
  <c r="BQ586" i="20" s="1"/>
  <c r="BQ574" i="20" a="1"/>
  <c r="BQ574" i="20" s="1"/>
  <c r="BJ602" i="20" a="1"/>
  <c r="BJ602" i="20" s="1"/>
  <c r="CE572" i="20" a="1"/>
  <c r="CE572" i="20" s="1"/>
  <c r="BK592" i="20" a="1"/>
  <c r="BK592" i="20" s="1"/>
  <c r="AL594" i="20" a="1"/>
  <c r="AL594" i="20" s="1"/>
  <c r="AK600" i="20" a="1"/>
  <c r="AK600" i="20" s="1"/>
  <c r="BM599" i="20" a="1"/>
  <c r="BM599" i="20" s="1"/>
  <c r="CB591" i="20" a="1"/>
  <c r="CB591" i="20" s="1"/>
  <c r="CK579" i="20" a="1"/>
  <c r="CK579" i="20" s="1"/>
  <c r="AK599" i="20" a="1"/>
  <c r="AK599" i="20" s="1"/>
  <c r="AW581" i="20" a="1"/>
  <c r="AW581" i="20" s="1"/>
  <c r="BH590" i="20" a="1"/>
  <c r="BH590" i="20" s="1"/>
  <c r="CA595" i="20" a="1"/>
  <c r="CA595" i="20" s="1"/>
  <c r="AP579" i="20" a="1"/>
  <c r="AP579" i="20" s="1"/>
  <c r="BW582" i="20" a="1"/>
  <c r="BW582" i="20" s="1"/>
  <c r="AX603" i="20" a="1"/>
  <c r="AX603" i="20" s="1"/>
  <c r="BG574" i="20" a="1"/>
  <c r="BG574" i="20" s="1"/>
  <c r="AL577" i="20" a="1"/>
  <c r="AL577" i="20" s="1"/>
  <c r="AS596" i="20" a="1"/>
  <c r="AS596" i="20" s="1"/>
  <c r="AX579" i="20" a="1"/>
  <c r="AX579" i="20" s="1"/>
  <c r="AG578" i="20" a="1"/>
  <c r="AG578" i="20" s="1"/>
  <c r="AV579" i="20" a="1"/>
  <c r="AV579" i="20" s="1"/>
  <c r="CC584" i="20" a="1"/>
  <c r="CC584" i="20" s="1"/>
  <c r="AZ598" i="20" a="1"/>
  <c r="AZ598" i="20" s="1"/>
  <c r="BM592" i="20" a="1"/>
  <c r="BM592" i="20" s="1"/>
  <c r="AW600" i="20" a="1"/>
  <c r="AW600" i="20" s="1"/>
  <c r="CJ596" i="20" a="1"/>
  <c r="CJ596" i="20" s="1"/>
  <c r="AP580" i="20" a="1"/>
  <c r="AP580" i="20" s="1"/>
  <c r="BJ577" i="20" a="1"/>
  <c r="BJ577" i="20" s="1"/>
  <c r="BE594" i="20" a="1"/>
  <c r="BE594" i="20" s="1"/>
  <c r="CH596" i="20" a="1"/>
  <c r="CH596" i="20" s="1"/>
  <c r="AJ580" i="20" a="1"/>
  <c r="AJ580" i="20" s="1"/>
  <c r="AN596" i="20" a="1"/>
  <c r="AN596" i="20" s="1"/>
  <c r="AH578" i="20" a="1"/>
  <c r="AH578" i="20" s="1"/>
  <c r="AI574" i="20" a="1"/>
  <c r="AI574" i="20" s="1"/>
  <c r="BS602" i="20" a="1"/>
  <c r="BS602" i="20" s="1"/>
  <c r="AV587" i="20" a="1"/>
  <c r="AV587" i="20" s="1"/>
  <c r="AY590" i="20" a="1"/>
  <c r="AY590" i="20" s="1"/>
  <c r="CE574" i="20" a="1"/>
  <c r="CE574" i="20" s="1"/>
  <c r="AQ600" i="20" a="1"/>
  <c r="AQ600" i="20" s="1"/>
  <c r="CO574" i="20" a="1"/>
  <c r="CO574" i="20" s="1"/>
  <c r="AI580" i="20" a="1"/>
  <c r="AI580" i="20" s="1"/>
  <c r="CC598" i="20" a="1"/>
  <c r="CC598" i="20" s="1"/>
  <c r="AT598" i="20" a="1"/>
  <c r="AT598" i="20" s="1"/>
  <c r="AR603" i="20" a="1"/>
  <c r="AR603" i="20" s="1"/>
  <c r="BR590" i="20" a="1"/>
  <c r="BR590" i="20" s="1"/>
  <c r="CC592" i="20" a="1"/>
  <c r="CC592" i="20" s="1"/>
  <c r="AM584" i="20" a="1"/>
  <c r="AM584" i="20" s="1"/>
  <c r="AU592" i="20" a="1"/>
  <c r="AU592" i="20" s="1"/>
  <c r="CF579" i="20" a="1"/>
  <c r="CF579" i="20" s="1"/>
  <c r="CN587" i="20" a="1"/>
  <c r="CN587" i="20" s="1"/>
  <c r="BK582" i="20" a="1"/>
  <c r="BK582" i="20" s="1"/>
  <c r="AQ590" i="20" a="1"/>
  <c r="AQ590" i="20" s="1"/>
  <c r="BH589" i="20" a="1"/>
  <c r="BH589" i="20" s="1"/>
  <c r="BB572" i="20" a="1"/>
  <c r="BB572" i="20" s="1"/>
  <c r="CF598" i="20" a="1"/>
  <c r="CF598" i="20" s="1"/>
  <c r="BZ589" i="20" a="1"/>
  <c r="BZ589" i="20" s="1"/>
  <c r="BR591" i="20" a="1"/>
  <c r="BR591" i="20" s="1"/>
  <c r="BO578" i="20" a="1"/>
  <c r="BO578" i="20" s="1"/>
  <c r="AN582" i="20" a="1"/>
  <c r="AN582" i="20" s="1"/>
  <c r="CG592" i="20" a="1"/>
  <c r="CG592" i="20" s="1"/>
  <c r="BS601" i="20" a="1"/>
  <c r="BS601" i="20" s="1"/>
  <c r="CB576" i="20" a="1"/>
  <c r="CB576" i="20" s="1"/>
  <c r="BE587" i="20" a="1"/>
  <c r="BE587" i="20" s="1"/>
  <c r="AH591" i="20" a="1"/>
  <c r="AH591" i="20" s="1"/>
  <c r="BW572" i="20" a="1"/>
  <c r="BW572" i="20" s="1"/>
  <c r="CJ594" i="20" a="1"/>
  <c r="CJ594" i="20" s="1"/>
  <c r="BR582" i="20" a="1"/>
  <c r="BR582" i="20" s="1"/>
  <c r="AN595" i="20" a="1"/>
  <c r="AN595" i="20" s="1"/>
  <c r="BE579" i="20" a="1"/>
  <c r="BE579" i="20" s="1"/>
  <c r="AQ593" i="20" a="1"/>
  <c r="AQ593" i="20" s="1"/>
  <c r="CC593" i="20" a="1"/>
  <c r="CC593" i="20" s="1"/>
  <c r="AX601" i="20" a="1"/>
  <c r="AX601" i="20" s="1"/>
  <c r="AP588" i="20" a="1"/>
  <c r="AP588" i="20" s="1"/>
  <c r="AZ596" i="20" a="1"/>
  <c r="AZ596" i="20" s="1"/>
  <c r="BR573" i="20" a="1"/>
  <c r="BR573" i="20" s="1"/>
  <c r="BJ583" i="20" a="1"/>
  <c r="BJ583" i="20" s="1"/>
  <c r="BW588" i="20" a="1"/>
  <c r="BW588" i="20" s="1"/>
  <c r="AU588" i="20" a="1"/>
  <c r="AU588" i="20" s="1"/>
  <c r="BH585" i="20" a="1"/>
  <c r="BH585" i="20" s="1"/>
  <c r="BV603" i="20" a="1"/>
  <c r="BV603" i="20" s="1"/>
  <c r="CK585" i="20" a="1"/>
  <c r="CK585" i="20" s="1"/>
  <c r="AP586" i="20" a="1"/>
  <c r="AP586" i="20" s="1"/>
  <c r="AO577" i="20" a="1"/>
  <c r="AO577" i="20" s="1"/>
  <c r="BX596" i="20" a="1"/>
  <c r="BX596" i="20" s="1"/>
  <c r="CE592" i="20" a="1"/>
  <c r="CE592" i="20" s="1"/>
  <c r="AN572" i="20" a="1"/>
  <c r="AN572" i="20" s="1"/>
  <c r="AH574" i="20" a="1"/>
  <c r="AH574" i="20" s="1"/>
  <c r="AJ601" i="20" a="1"/>
  <c r="AJ601" i="20" s="1"/>
  <c r="CI592" i="20" a="1"/>
  <c r="CI592" i="20" s="1"/>
  <c r="BP574" i="20" a="1"/>
  <c r="BP574" i="20" s="1"/>
  <c r="CO594" i="20" a="1"/>
  <c r="CO594" i="20" s="1"/>
  <c r="BR577" i="20" a="1"/>
  <c r="BR577" i="20" s="1"/>
  <c r="AQ592" i="20" a="1"/>
  <c r="AQ592" i="20" s="1"/>
  <c r="BC588" i="20" a="1"/>
  <c r="BC588" i="20" s="1"/>
  <c r="BT599" i="20" a="1"/>
  <c r="BT599" i="20" s="1"/>
  <c r="CN594" i="20" a="1"/>
  <c r="CN594" i="20" s="1"/>
  <c r="BR596" i="20" a="1"/>
  <c r="BR596" i="20" s="1"/>
  <c r="BL574" i="20" a="1"/>
  <c r="BL574" i="20" s="1"/>
  <c r="BC583" i="20" a="1"/>
  <c r="BC583" i="20" s="1"/>
  <c r="CO590" i="20" a="1"/>
  <c r="CO590" i="20" s="1"/>
  <c r="BB585" i="20" a="1"/>
  <c r="BB585" i="20" s="1"/>
  <c r="BJ593" i="20" a="1"/>
  <c r="BJ593" i="20" s="1"/>
  <c r="BX598" i="20" a="1"/>
  <c r="BX598" i="20" s="1"/>
  <c r="AV581" i="20" a="1"/>
  <c r="AV581" i="20" s="1"/>
  <c r="AP601" i="20" a="1"/>
  <c r="AP601" i="20" s="1"/>
  <c r="AJ598" i="20" a="1"/>
  <c r="AJ598" i="20" s="1"/>
  <c r="BA593" i="20" a="1"/>
  <c r="BA593" i="20" s="1"/>
  <c r="AX577" i="20" a="1"/>
  <c r="AX577" i="20" s="1"/>
  <c r="AR573" i="20" a="1"/>
  <c r="AR573" i="20" s="1"/>
  <c r="CL575" i="20" a="1"/>
  <c r="CL575" i="20" s="1"/>
  <c r="CH585" i="20" a="1"/>
  <c r="CH585" i="20" s="1"/>
  <c r="CH595" i="20" a="1"/>
  <c r="CH595" i="20" s="1"/>
  <c r="AL597" i="20" a="1"/>
  <c r="AL597" i="20" s="1"/>
  <c r="AS583" i="20" a="1"/>
  <c r="AS583" i="20" s="1"/>
  <c r="BY578" i="20" a="1"/>
  <c r="BY578" i="20" s="1"/>
  <c r="BM591" i="20" a="1"/>
  <c r="BM591" i="20" s="1"/>
  <c r="BH575" i="20" a="1"/>
  <c r="BH575" i="20" s="1"/>
  <c r="AO602" i="20" a="1"/>
  <c r="AO602" i="20" s="1"/>
  <c r="AH585" i="20" a="1"/>
  <c r="AH585" i="20" s="1"/>
  <c r="AL576" i="20" a="1"/>
  <c r="AL576" i="20" s="1"/>
  <c r="BA574" i="20" a="1"/>
  <c r="BA574" i="20" s="1"/>
  <c r="AG585" i="20" a="1"/>
  <c r="AG585" i="20" s="1"/>
  <c r="BR592" i="20" a="1"/>
  <c r="BR592" i="20" s="1"/>
  <c r="BX600" i="20" a="1"/>
  <c r="BX600" i="20" s="1"/>
  <c r="AI578" i="20" a="1"/>
  <c r="AI578" i="20" s="1"/>
  <c r="AL586" i="20" a="1"/>
  <c r="AL586" i="20" s="1"/>
  <c r="AP576" i="20" a="1"/>
  <c r="AP576" i="20" s="1"/>
  <c r="BN596" i="20" a="1"/>
  <c r="BN596" i="20" s="1"/>
  <c r="CN575" i="20" a="1"/>
  <c r="CN575" i="20" s="1"/>
  <c r="AM597" i="20" a="1"/>
  <c r="AM597" i="20" s="1"/>
  <c r="BV589" i="20" a="1"/>
  <c r="BV589" i="20" s="1"/>
  <c r="CH593" i="20" a="1"/>
  <c r="CH593" i="20" s="1"/>
  <c r="BY590" i="20" a="1"/>
  <c r="BY590" i="20" s="1"/>
  <c r="BP602" i="20" a="1"/>
  <c r="BP602" i="20" s="1"/>
  <c r="AU577" i="20" a="1"/>
  <c r="AU577" i="20" s="1"/>
  <c r="BJ586" i="20" a="1"/>
  <c r="BJ586" i="20" s="1"/>
  <c r="BX599" i="20" a="1"/>
  <c r="BX599" i="20" s="1"/>
  <c r="AL593" i="20" a="1"/>
  <c r="AL593" i="20" s="1"/>
  <c r="BO599" i="20" a="1"/>
  <c r="BO599" i="20" s="1"/>
  <c r="BU584" i="20" a="1"/>
  <c r="BU584" i="20" s="1"/>
  <c r="CK596" i="20" a="1"/>
  <c r="CK596" i="20" s="1"/>
  <c r="CN597" i="20" a="1"/>
  <c r="CN597" i="20" s="1"/>
  <c r="BW584" i="20" a="1"/>
  <c r="BW584" i="20" s="1"/>
  <c r="AY603" i="20" a="1"/>
  <c r="AY603" i="20" s="1"/>
  <c r="C571" i="20"/>
  <c r="AO571" i="20" s="1" a="1"/>
  <c r="AO571" i="20" s="1"/>
  <c r="CB587" i="20" a="1"/>
  <c r="CB587" i="20" s="1"/>
  <c r="CO583" i="20" a="1"/>
  <c r="CO583" i="20" s="1"/>
  <c r="CH592" i="20" a="1"/>
  <c r="CH592" i="20" s="1"/>
  <c r="AK578" i="20" a="1"/>
  <c r="AK578" i="20" s="1"/>
  <c r="CO596" i="20" a="1"/>
  <c r="CO596" i="20" s="1"/>
  <c r="BE603" i="20" a="1"/>
  <c r="BE603" i="20" s="1"/>
  <c r="AO573" i="20" a="1"/>
  <c r="AO573" i="20" s="1"/>
  <c r="AR600" i="20" a="1"/>
  <c r="AR600" i="20" s="1"/>
  <c r="BY573" i="20" a="1"/>
  <c r="BY573" i="20" s="1"/>
  <c r="AZ600" i="20" a="1"/>
  <c r="AZ600" i="20" s="1"/>
  <c r="CM574" i="20" a="1"/>
  <c r="CM574" i="20" s="1"/>
  <c r="AZ580" i="20" a="1"/>
  <c r="AZ580" i="20" s="1"/>
  <c r="BZ582" i="20" a="1"/>
  <c r="BZ582" i="20" s="1"/>
  <c r="BB583" i="20" a="1"/>
  <c r="BB583" i="20" s="1"/>
  <c r="BD603" i="20" a="1"/>
  <c r="BD603" i="20" s="1"/>
  <c r="CD580" i="20" a="1"/>
  <c r="CD580" i="20" s="1"/>
  <c r="CC588" i="20" a="1"/>
  <c r="CC588" i="20" s="1"/>
  <c r="AO601" i="20" a="1"/>
  <c r="AO601" i="20" s="1"/>
  <c r="AZ583" i="20" a="1"/>
  <c r="AZ583" i="20" s="1"/>
  <c r="AL585" i="20" a="1"/>
  <c r="AL585" i="20" s="1"/>
  <c r="BE592" i="20" a="1"/>
  <c r="BE592" i="20" s="1"/>
  <c r="BM582" i="20" a="1"/>
  <c r="BM582" i="20" s="1"/>
  <c r="CH574" i="20" a="1"/>
  <c r="CH574" i="20" s="1"/>
  <c r="BC589" i="20" a="1"/>
  <c r="BC589" i="20" s="1"/>
  <c r="AW594" i="20" a="1"/>
  <c r="AW594" i="20" s="1"/>
  <c r="CB590" i="20" a="1"/>
  <c r="CB590" i="20" s="1"/>
  <c r="AX584" i="20" a="1"/>
  <c r="AX584" i="20" s="1"/>
  <c r="AV594" i="20" a="1"/>
  <c r="AV594" i="20" s="1"/>
  <c r="CM595" i="20" a="1"/>
  <c r="CM595" i="20" s="1"/>
  <c r="CJ584" i="20" a="1"/>
  <c r="CJ584" i="20" s="1"/>
  <c r="AT590" i="20" a="1"/>
  <c r="AT590" i="20" s="1"/>
  <c r="AS586" i="20" a="1"/>
  <c r="AS586" i="20" s="1"/>
  <c r="AG581" i="20" a="1"/>
  <c r="AG581" i="20" s="1"/>
  <c r="CI595" i="20" a="1"/>
  <c r="CI595" i="20" s="1"/>
  <c r="BO574" i="20" a="1"/>
  <c r="BO574" i="20" s="1"/>
  <c r="CO598" i="20" a="1"/>
  <c r="CO598" i="20" s="1"/>
  <c r="AM581" i="20" a="1"/>
  <c r="AM581" i="20" s="1"/>
  <c r="AW575" i="20" a="1"/>
  <c r="AW575" i="20" s="1"/>
  <c r="AQ595" i="20" a="1"/>
  <c r="AQ595" i="20" s="1"/>
  <c r="AL600" i="20" a="1"/>
  <c r="AL600" i="20" s="1"/>
  <c r="CK595" i="20" a="1"/>
  <c r="CK595" i="20" s="1"/>
  <c r="CC585" i="20" a="1"/>
  <c r="CC585" i="20" s="1"/>
  <c r="AF591" i="20" a="1"/>
  <c r="AF591" i="20" s="1"/>
  <c r="BH593" i="20" a="1"/>
  <c r="BH593" i="20" s="1"/>
  <c r="AH577" i="20" a="1"/>
  <c r="AH577" i="20" s="1"/>
  <c r="AO588" i="20" a="1"/>
  <c r="AO588" i="20" s="1"/>
  <c r="BX580" i="20" a="1"/>
  <c r="BX580" i="20" s="1"/>
  <c r="CJ574" i="20" a="1"/>
  <c r="CJ574" i="20" s="1"/>
  <c r="BY591" i="20" a="1"/>
  <c r="BY591" i="20" s="1"/>
  <c r="AM596" i="20" a="1"/>
  <c r="AM596" i="20" s="1"/>
  <c r="CL591" i="20" a="1"/>
  <c r="CL591" i="20" s="1"/>
  <c r="CG585" i="20" a="1"/>
  <c r="CG585" i="20" s="1"/>
  <c r="BP587" i="20" a="1"/>
  <c r="BP587" i="20" s="1"/>
  <c r="CE595" i="20" a="1"/>
  <c r="CE595" i="20" s="1"/>
  <c r="BV573" i="20" a="1"/>
  <c r="BV573" i="20" s="1"/>
  <c r="BK602" i="20" a="1"/>
  <c r="BK602" i="20" s="1"/>
  <c r="BI576" i="20" a="1"/>
  <c r="BI576" i="20" s="1"/>
  <c r="BO587" i="20" a="1"/>
  <c r="BO587" i="20" s="1"/>
  <c r="AV580" i="20" a="1"/>
  <c r="AV580" i="20" s="1"/>
  <c r="BC598" i="20" a="1"/>
  <c r="BC598" i="20" s="1"/>
  <c r="CO593" i="20" a="1"/>
  <c r="CO593" i="20" s="1"/>
  <c r="AL599" i="20" a="1"/>
  <c r="AL599" i="20" s="1"/>
  <c r="CK574" i="20" a="1"/>
  <c r="CK574" i="20" s="1"/>
  <c r="CM594" i="20" a="1"/>
  <c r="CM594" i="20" s="1"/>
  <c r="AW596" i="20" a="1"/>
  <c r="AW596" i="20" s="1"/>
  <c r="BO584" i="20" a="1"/>
  <c r="BO584" i="20" s="1"/>
  <c r="BK594" i="20" a="1"/>
  <c r="BK594" i="20" s="1"/>
  <c r="CG596" i="20" a="1"/>
  <c r="CG596" i="20" s="1"/>
  <c r="AF577" i="20" a="1"/>
  <c r="AF577" i="20" s="1"/>
  <c r="BF580" i="20" a="1"/>
  <c r="BF580" i="20" s="1"/>
  <c r="BU599" i="20" a="1"/>
  <c r="BU599" i="20" s="1"/>
  <c r="BL588" i="20" a="1"/>
  <c r="BL588" i="20" s="1"/>
  <c r="BQ588" i="20" a="1"/>
  <c r="BQ588" i="20" s="1"/>
  <c r="AK572" i="20" a="1"/>
  <c r="AK572" i="20" s="1"/>
  <c r="AZ582" i="20" a="1"/>
  <c r="AZ582" i="20" s="1"/>
  <c r="AO586" i="20" a="1"/>
  <c r="AO586" i="20" s="1"/>
  <c r="BU597" i="20" a="1"/>
  <c r="BU597" i="20" s="1"/>
  <c r="AT600" i="20" a="1"/>
  <c r="AT600" i="20" s="1"/>
  <c r="CF591" i="20" a="1"/>
  <c r="CF591" i="20" s="1"/>
  <c r="BV572" i="20" a="1"/>
  <c r="BV572" i="20" s="1"/>
  <c r="AH583" i="20" a="1"/>
  <c r="AH583" i="20" s="1"/>
  <c r="CI600" i="20" a="1"/>
  <c r="CI600" i="20" s="1"/>
  <c r="BB587" i="20" a="1"/>
  <c r="BB587" i="20" s="1"/>
  <c r="BS578" i="20" a="1"/>
  <c r="BS578" i="20" s="1"/>
  <c r="BG601" i="20" a="1"/>
  <c r="BG601" i="20" s="1"/>
  <c r="AO579" i="20" a="1"/>
  <c r="AO579" i="20" s="1"/>
  <c r="CM593" i="20" a="1"/>
  <c r="CM593" i="20" s="1"/>
  <c r="CL593" i="20" a="1"/>
  <c r="CL593" i="20" s="1"/>
  <c r="AI579" i="20" a="1"/>
  <c r="AI579" i="20" s="1"/>
  <c r="AJ597" i="20" a="1"/>
  <c r="AJ597" i="20" s="1"/>
  <c r="AK602" i="20" a="1"/>
  <c r="AK602" i="20" s="1"/>
  <c r="BO577" i="20" a="1"/>
  <c r="BO577" i="20" s="1"/>
  <c r="BA595" i="20" a="1"/>
  <c r="BA595" i="20" s="1"/>
  <c r="BE599" i="20" a="1"/>
  <c r="BE599" i="20" s="1"/>
  <c r="BQ594" i="20" a="1"/>
  <c r="BQ594" i="20" s="1"/>
  <c r="AG599" i="20" a="1"/>
  <c r="AG599" i="20" s="1"/>
  <c r="BY596" i="20" a="1"/>
  <c r="BY596" i="20" s="1"/>
  <c r="AX573" i="20" a="1"/>
  <c r="AX573" i="20" s="1"/>
  <c r="AK587" i="20" a="1"/>
  <c r="AK587" i="20" s="1"/>
  <c r="BW581" i="20" a="1"/>
  <c r="BW581" i="20" s="1"/>
  <c r="BH586" i="20" a="1"/>
  <c r="BH586" i="20" s="1"/>
  <c r="AH592" i="20" a="1"/>
  <c r="AH592" i="20" s="1"/>
  <c r="BD601" i="20" a="1"/>
  <c r="BD601" i="20" s="1"/>
  <c r="BR584" i="20" a="1"/>
  <c r="BR584" i="20" s="1"/>
  <c r="BD597" i="20" a="1"/>
  <c r="BD597" i="20" s="1"/>
  <c r="CJ591" i="20" a="1"/>
  <c r="CJ591" i="20" s="1"/>
  <c r="AL601" i="20" a="1"/>
  <c r="AL601" i="20" s="1"/>
  <c r="AQ597" i="20" a="1"/>
  <c r="AQ597" i="20" s="1"/>
  <c r="CE575" i="20" a="1"/>
  <c r="CE575" i="20" s="1"/>
  <c r="CJ585" i="20" a="1"/>
  <c r="CJ585" i="20" s="1"/>
  <c r="BL586" i="20" a="1"/>
  <c r="BL586" i="20" s="1"/>
  <c r="CK601" i="20" a="1"/>
  <c r="CK601" i="20" s="1"/>
  <c r="AY598" i="20" a="1"/>
  <c r="AY598" i="20" s="1"/>
  <c r="BZ595" i="20" a="1"/>
  <c r="BZ595" i="20" s="1"/>
  <c r="BY593" i="20" a="1"/>
  <c r="BY593" i="20" s="1"/>
  <c r="CG594" i="20" a="1"/>
  <c r="CG594" i="20" s="1"/>
  <c r="AM585" i="20" a="1"/>
  <c r="AM585" i="20" s="1"/>
  <c r="CD582" i="20" a="1"/>
  <c r="CD582" i="20" s="1"/>
  <c r="BS598" i="20" a="1"/>
  <c r="BS598" i="20" s="1"/>
  <c r="BN578" i="20" a="1"/>
  <c r="BN578" i="20" s="1"/>
  <c r="BN591" i="20" a="1"/>
  <c r="BN591" i="20" s="1"/>
  <c r="BO594" i="20" a="1"/>
  <c r="BO594" i="20" s="1"/>
  <c r="AV589" i="20" a="1"/>
  <c r="AV589" i="20" s="1"/>
  <c r="AL603" i="20" a="1"/>
  <c r="AL603" i="20" s="1"/>
  <c r="CA583" i="20" a="1"/>
  <c r="CA583" i="20" s="1"/>
  <c r="BZ590" i="20" a="1"/>
  <c r="BZ590" i="20" s="1"/>
  <c r="BQ590" i="20" a="1"/>
  <c r="BQ590" i="20" s="1"/>
  <c r="AR572" i="20" a="1"/>
  <c r="AR572" i="20" s="1"/>
  <c r="BD584" i="20" a="1"/>
  <c r="BD584" i="20" s="1"/>
  <c r="CH583" i="20" a="1"/>
  <c r="CH583" i="20" s="1"/>
  <c r="BU575" i="20" a="1"/>
  <c r="BU575" i="20" s="1"/>
  <c r="BE595" i="20" a="1"/>
  <c r="BE595" i="20" s="1"/>
  <c r="CE593" i="20" a="1"/>
  <c r="CE593" i="20" s="1"/>
  <c r="AT592" i="20" a="1"/>
  <c r="AT592" i="20" s="1"/>
  <c r="CF582" i="20" a="1"/>
  <c r="CF582" i="20" s="1"/>
  <c r="AY602" i="20" a="1"/>
  <c r="AY602" i="20" s="1"/>
  <c r="AO580" i="20" a="1"/>
  <c r="AO580" i="20" s="1"/>
  <c r="BX578" i="20" a="1"/>
  <c r="BX578" i="20" s="1"/>
  <c r="BZ594" i="20" a="1"/>
  <c r="BZ594" i="20" s="1"/>
  <c r="AR577" i="20" a="1"/>
  <c r="AR577" i="20" s="1"/>
  <c r="CL580" i="20" a="1"/>
  <c r="CL580" i="20" s="1"/>
  <c r="AV603" i="20" a="1"/>
  <c r="AV603" i="20" s="1"/>
  <c r="AW583" i="20" a="1"/>
  <c r="AW583" i="20" s="1"/>
  <c r="AG596" i="20" a="1"/>
  <c r="AG596" i="20" s="1"/>
  <c r="BM581" i="20" a="1"/>
  <c r="BM581" i="20" s="1"/>
  <c r="CM600" i="20" a="1"/>
  <c r="CM600" i="20" s="1"/>
  <c r="AT574" i="20" a="1"/>
  <c r="AT574" i="20" s="1"/>
  <c r="BA579" i="20" a="1"/>
  <c r="BA579" i="20" s="1"/>
  <c r="AG587" i="20" a="1"/>
  <c r="AG587" i="20" s="1"/>
  <c r="BC587" i="20" a="1"/>
  <c r="BC587" i="20" s="1"/>
  <c r="CI587" i="20" a="1"/>
  <c r="CI587" i="20" s="1"/>
  <c r="BP593" i="20" a="1"/>
  <c r="BP593" i="20" s="1"/>
  <c r="BL583" i="20" a="1"/>
  <c r="BL583" i="20" s="1"/>
  <c r="CJ587" i="20" a="1"/>
  <c r="CJ587" i="20" s="1"/>
  <c r="BV593" i="20" a="1"/>
  <c r="BV593" i="20" s="1"/>
  <c r="BM586" i="20" a="1"/>
  <c r="BM586" i="20" s="1"/>
  <c r="BV597" i="20" a="1"/>
  <c r="BV597" i="20" s="1"/>
  <c r="BA601" i="20" a="1"/>
  <c r="BA601" i="20" s="1"/>
  <c r="CA581" i="20" a="1"/>
  <c r="CA581" i="20" s="1"/>
  <c r="CJ581" i="20" a="1"/>
  <c r="CJ581" i="20" s="1"/>
  <c r="BV579" i="20" a="1"/>
  <c r="BV579" i="20" s="1"/>
  <c r="AS573" i="20" a="1"/>
  <c r="AS573" i="20" s="1"/>
  <c r="BL576" i="20" a="1"/>
  <c r="BL576" i="20" s="1"/>
  <c r="CN580" i="20" a="1"/>
  <c r="CN580" i="20" s="1"/>
  <c r="BL582" i="20" a="1"/>
  <c r="BL582" i="20" s="1"/>
  <c r="BG600" i="20" a="1"/>
  <c r="BG600" i="20" s="1"/>
  <c r="CM590" i="20" a="1"/>
  <c r="CM590" i="20" s="1"/>
  <c r="CF590" i="20" a="1"/>
  <c r="CF590" i="20" s="1"/>
  <c r="CM581" i="20" a="1"/>
  <c r="CM581" i="20" s="1"/>
  <c r="CL589" i="20" a="1"/>
  <c r="CL589" i="20" s="1"/>
  <c r="AZ602" i="20" a="1"/>
  <c r="AZ602" i="20" s="1"/>
  <c r="AM599" i="20" a="1"/>
  <c r="AM599" i="20" s="1"/>
  <c r="AO596" i="20" a="1"/>
  <c r="AO596" i="20" s="1"/>
  <c r="CD578" i="20" a="1"/>
  <c r="CD578" i="20" s="1"/>
  <c r="BB591" i="20" a="1"/>
  <c r="BB591" i="20" s="1"/>
  <c r="BI579" i="20" a="1"/>
  <c r="BI579" i="20" s="1"/>
  <c r="BF582" i="20" a="1"/>
  <c r="BF582" i="20" s="1"/>
  <c r="AY577" i="20" a="1"/>
  <c r="AY577" i="20" s="1"/>
  <c r="CJ580" i="20" a="1"/>
  <c r="CJ580" i="20" s="1"/>
  <c r="BD589" i="20" a="1"/>
  <c r="BD589" i="20" s="1"/>
  <c r="CA574" i="20" a="1"/>
  <c r="CA574" i="20" s="1"/>
  <c r="CB572" i="20" a="1"/>
  <c r="CB572" i="20" s="1"/>
  <c r="CA596" i="20" a="1"/>
  <c r="CA596" i="20" s="1"/>
  <c r="CH579" i="20" a="1"/>
  <c r="CH579" i="20" s="1"/>
  <c r="AZ579" i="20" a="1"/>
  <c r="AZ579" i="20" s="1"/>
  <c r="AV592" i="20" a="1"/>
  <c r="AV592" i="20" s="1"/>
  <c r="BV599" i="20" a="1"/>
  <c r="BV599" i="20" s="1"/>
  <c r="AG574" i="20" a="1"/>
  <c r="AG574" i="20" s="1"/>
  <c r="CD594" i="20" a="1"/>
  <c r="CD594" i="20" s="1"/>
  <c r="AK573" i="20" a="1"/>
  <c r="AK573" i="20" s="1"/>
  <c r="BU586" i="20" a="1"/>
  <c r="BU586" i="20" s="1"/>
  <c r="BF599" i="20" a="1"/>
  <c r="BF599" i="20" s="1"/>
  <c r="CF597" i="20" a="1"/>
  <c r="CF597" i="20" s="1"/>
  <c r="AP594" i="20" a="1"/>
  <c r="AP594" i="20" s="1"/>
  <c r="AG577" i="20" a="1"/>
  <c r="AG577" i="20" s="1"/>
  <c r="CB596" i="20" a="1"/>
  <c r="CB596" i="20" s="1"/>
  <c r="CF588" i="20" a="1"/>
  <c r="CF588" i="20" s="1"/>
  <c r="BN583" i="20" a="1"/>
  <c r="BN583" i="20" s="1"/>
  <c r="AV590" i="20" a="1"/>
  <c r="AV590" i="20" s="1"/>
  <c r="BQ589" i="20" a="1"/>
  <c r="BQ589" i="20" s="1"/>
  <c r="AI590" i="20" a="1"/>
  <c r="AI590" i="20" s="1"/>
  <c r="AU596" i="20" a="1"/>
  <c r="AU596" i="20" s="1"/>
  <c r="BS581" i="20" a="1"/>
  <c r="BS581" i="20" s="1"/>
  <c r="AY580" i="20" a="1"/>
  <c r="AY580" i="20" s="1"/>
  <c r="CM583" i="20" a="1"/>
  <c r="CM583" i="20" s="1"/>
  <c r="AF579" i="20" a="1"/>
  <c r="AF579" i="20" s="1"/>
  <c r="BW600" i="20" a="1"/>
  <c r="BW600" i="20" s="1"/>
  <c r="CL598" i="20" a="1"/>
  <c r="CL598" i="20" s="1"/>
  <c r="AU573" i="20" a="1"/>
  <c r="AU573" i="20" s="1"/>
  <c r="AW593" i="20" a="1"/>
  <c r="AW593" i="20" s="1"/>
  <c r="BG602" i="20" a="1"/>
  <c r="BG602" i="20" s="1"/>
  <c r="BQ592" i="20" a="1"/>
  <c r="BQ592" i="20" s="1"/>
  <c r="AH593" i="20" a="1"/>
  <c r="AH593" i="20" s="1"/>
  <c r="CA584" i="20" a="1"/>
  <c r="CA584" i="20" s="1"/>
  <c r="AZ599" i="20" a="1"/>
  <c r="AZ599" i="20" s="1"/>
  <c r="CH575" i="20" a="1"/>
  <c r="CH575" i="20" s="1"/>
  <c r="BM585" i="20" a="1"/>
  <c r="BM585" i="20" s="1"/>
  <c r="CB588" i="20" a="1"/>
  <c r="CB588" i="20" s="1"/>
  <c r="CD591" i="20" a="1"/>
  <c r="CD591" i="20" s="1"/>
  <c r="AG597" i="20" a="1"/>
  <c r="AG597" i="20" s="1"/>
  <c r="BH588" i="20" a="1"/>
  <c r="BH588" i="20" s="1"/>
  <c r="AN575" i="20" a="1"/>
  <c r="AN575" i="20" s="1"/>
  <c r="BH574" i="20" a="1"/>
  <c r="BH574" i="20" s="1"/>
  <c r="BW598" i="20" a="1"/>
  <c r="BW598" i="20" s="1"/>
  <c r="AK596" i="20" a="1"/>
  <c r="AK596" i="20" s="1"/>
  <c r="BR602" i="20" a="1"/>
  <c r="BR602" i="20" s="1"/>
  <c r="BT589" i="20" a="1"/>
  <c r="BT589" i="20" s="1"/>
  <c r="AP590" i="20" a="1"/>
  <c r="AP590" i="20" s="1"/>
  <c r="AL588" i="20" a="1"/>
  <c r="AL588" i="20" s="1"/>
  <c r="BZ586" i="20" a="1"/>
  <c r="BZ586" i="20" s="1"/>
  <c r="AT593" i="20" a="1"/>
  <c r="AT593" i="20" s="1"/>
  <c r="AQ599" i="20" a="1"/>
  <c r="AQ599" i="20" s="1"/>
  <c r="BM584" i="20" a="1"/>
  <c r="BM584" i="20" s="1"/>
  <c r="BF579" i="20" a="1"/>
  <c r="BF579" i="20" s="1"/>
  <c r="AT586" i="20" a="1"/>
  <c r="AT586" i="20" s="1"/>
  <c r="BL589" i="20" a="1"/>
  <c r="BL589" i="20" s="1"/>
  <c r="BK600" i="20" a="1"/>
  <c r="BK600" i="20" s="1"/>
  <c r="AH573" i="20" a="1"/>
  <c r="AH573" i="20" s="1"/>
  <c r="BW585" i="20" a="1"/>
  <c r="BW585" i="20" s="1"/>
  <c r="BI591" i="20" a="1"/>
  <c r="BI591" i="20" s="1"/>
  <c r="CM603" i="20" a="1"/>
  <c r="CM603" i="20" s="1"/>
  <c r="AZ601" i="20" a="1"/>
  <c r="AZ601" i="20" s="1"/>
  <c r="AU601" i="20" a="1"/>
  <c r="AU601" i="20" s="1"/>
  <c r="BR599" i="20" a="1"/>
  <c r="BR599" i="20" s="1"/>
  <c r="CB586" i="20" a="1"/>
  <c r="CB586" i="20" s="1"/>
  <c r="CJ597" i="20" a="1"/>
  <c r="CJ597" i="20" s="1"/>
  <c r="BJ581" i="20" a="1"/>
  <c r="BJ581" i="20" s="1"/>
  <c r="BG592" i="20" a="1"/>
  <c r="BG592" i="20" s="1"/>
  <c r="AS601" i="20" a="1"/>
  <c r="AS601" i="20" s="1"/>
  <c r="CE601" i="20" a="1"/>
  <c r="CE601" i="20" s="1"/>
  <c r="BC592" i="20" a="1"/>
  <c r="BC592" i="20" s="1"/>
  <c r="AK580" i="20" a="1"/>
  <c r="AK580" i="20" s="1"/>
  <c r="CF586" i="20" a="1"/>
  <c r="CF586" i="20" s="1"/>
  <c r="BN597" i="20" a="1"/>
  <c r="BN597" i="20" s="1"/>
  <c r="AO603" i="20" a="1"/>
  <c r="AO603" i="20" s="1"/>
  <c r="AU600" i="20" a="1"/>
  <c r="AU600" i="20" s="1"/>
  <c r="CK573" i="20" a="1"/>
  <c r="CK573" i="20" s="1"/>
  <c r="BL594" i="20" a="1"/>
  <c r="BL594" i="20" s="1"/>
  <c r="BX577" i="20" a="1"/>
  <c r="BX577" i="20" s="1"/>
  <c r="BJ588" i="20" a="1"/>
  <c r="BJ588" i="20" s="1"/>
  <c r="CA590" i="20" a="1"/>
  <c r="CA590" i="20" s="1"/>
  <c r="BO583" i="20" a="1"/>
  <c r="BO583" i="20" s="1"/>
  <c r="BU577" i="20" a="1"/>
  <c r="BU577" i="20" s="1"/>
  <c r="AJ596" i="20" a="1"/>
  <c r="AJ596" i="20" s="1"/>
  <c r="BU603" i="20" a="1"/>
  <c r="BU603" i="20" s="1"/>
  <c r="CF585" i="20" a="1"/>
  <c r="CF585" i="20" s="1"/>
  <c r="BE585" i="20" a="1"/>
  <c r="BE585" i="20" s="1"/>
  <c r="BD602" i="20" a="1"/>
  <c r="BD602" i="20" s="1"/>
  <c r="CB573" i="20" a="1"/>
  <c r="CB573" i="20" s="1"/>
  <c r="BD594" i="20" a="1"/>
  <c r="BD594" i="20" s="1"/>
  <c r="CM601" i="20" a="1"/>
  <c r="CM601" i="20" s="1"/>
  <c r="AQ581" i="20" a="1"/>
  <c r="AQ581" i="20" s="1"/>
  <c r="BI582" i="20" a="1"/>
  <c r="BI582" i="20" s="1"/>
  <c r="AY595" i="20" a="1"/>
  <c r="AY595" i="20" s="1"/>
  <c r="BB599" i="20" a="1"/>
  <c r="BB599" i="20" s="1"/>
  <c r="CC602" i="20" a="1"/>
  <c r="CC602" i="20" s="1"/>
  <c r="CC601" i="20" a="1"/>
  <c r="CC601" i="20" s="1"/>
  <c r="BZ573" i="20" a="1"/>
  <c r="BZ573" i="20" s="1"/>
  <c r="CB602" i="20" a="1"/>
  <c r="CB602" i="20" s="1"/>
  <c r="CF580" i="20" a="1"/>
  <c r="CF580" i="20" s="1"/>
  <c r="BW593" i="20" a="1"/>
  <c r="BW593" i="20" s="1"/>
  <c r="BV577" i="20" a="1"/>
  <c r="BV577" i="20" s="1"/>
  <c r="BW577" i="20" a="1"/>
  <c r="BW577" i="20" s="1"/>
  <c r="BM589" i="20" a="1"/>
  <c r="BM589" i="20" s="1"/>
  <c r="AL589" i="20" a="1"/>
  <c r="AL589" i="20" s="1"/>
  <c r="BH596" i="20" a="1"/>
  <c r="BH596" i="20" s="1"/>
  <c r="CK586" i="20" a="1"/>
  <c r="CK586" i="20" s="1"/>
  <c r="AH594" i="20" a="1"/>
  <c r="AH594" i="20" s="1"/>
  <c r="BT600" i="20" a="1"/>
  <c r="BT600" i="20" s="1"/>
  <c r="BJ576" i="20" a="1"/>
  <c r="BJ576" i="20" s="1"/>
  <c r="AX592" i="20" a="1"/>
  <c r="AX592" i="20" s="1"/>
  <c r="CD589" i="20" a="1"/>
  <c r="CD589" i="20" s="1"/>
  <c r="AN586" i="20" a="1"/>
  <c r="AN586" i="20" s="1"/>
  <c r="AU599" i="20" a="1"/>
  <c r="AU599" i="20" s="1"/>
  <c r="AJ576" i="20" a="1"/>
  <c r="AJ576" i="20" s="1"/>
  <c r="AK576" i="20" a="1"/>
  <c r="AK576" i="20" s="1"/>
  <c r="AK603" i="20" a="1"/>
  <c r="AK603" i="20" s="1"/>
  <c r="AX587" i="20" a="1"/>
  <c r="AX587" i="20" s="1"/>
  <c r="CN585" i="20" a="1"/>
  <c r="CN585" i="20" s="1"/>
  <c r="CH597" i="20" a="1"/>
  <c r="CH597" i="20" s="1"/>
  <c r="AG572" i="20" a="1"/>
  <c r="AG572" i="20" s="1"/>
  <c r="AF576" i="20" a="1"/>
  <c r="AF576" i="20" s="1"/>
  <c r="AZ577" i="20" a="1"/>
  <c r="AZ577" i="20" s="1"/>
  <c r="BC585" i="20" a="1"/>
  <c r="BC585" i="20" s="1"/>
  <c r="AK597" i="20" a="1"/>
  <c r="AK597" i="20" s="1"/>
  <c r="AO600" i="20" a="1"/>
  <c r="AO600" i="20" s="1"/>
  <c r="BT593" i="20" a="1"/>
  <c r="BT593" i="20" s="1"/>
  <c r="CD575" i="20" a="1"/>
  <c r="CD575" i="20" s="1"/>
  <c r="CA591" i="20" a="1"/>
  <c r="CA591" i="20" s="1"/>
  <c r="AV578" i="20" a="1"/>
  <c r="AV578" i="20" s="1"/>
  <c r="AO590" i="20" a="1"/>
  <c r="AO590" i="20" s="1"/>
  <c r="CB577" i="20" a="1"/>
  <c r="CB577" i="20" s="1"/>
  <c r="BT587" i="20" a="1"/>
  <c r="BT587" i="20" s="1"/>
  <c r="AN601" i="20" a="1"/>
  <c r="AN601" i="20" s="1"/>
  <c r="BS575" i="20" a="1"/>
  <c r="BS575" i="20" s="1"/>
  <c r="BY588" i="20" a="1"/>
  <c r="BY588" i="20" s="1"/>
  <c r="BB580" i="20" a="1"/>
  <c r="BB580" i="20" s="1"/>
  <c r="BE598" i="20" a="1"/>
  <c r="BE598" i="20" s="1"/>
  <c r="AJ584" i="20" a="1"/>
  <c r="AJ584" i="20" s="1"/>
  <c r="AN577" i="20" a="1"/>
  <c r="AN577" i="20" s="1"/>
  <c r="CB582" i="20" a="1"/>
  <c r="CB582" i="20" s="1"/>
  <c r="CL595" i="20" a="1"/>
  <c r="CL595" i="20" s="1"/>
  <c r="AK585" i="20" a="1"/>
  <c r="AK585" i="20" s="1"/>
  <c r="CD596" i="20" a="1"/>
  <c r="CD596" i="20" s="1"/>
  <c r="CH572" i="20" a="1"/>
  <c r="CH572" i="20" s="1"/>
  <c r="BE582" i="20" a="1"/>
  <c r="BE582" i="20" s="1"/>
  <c r="BJ585" i="20" a="1"/>
  <c r="BJ585" i="20" s="1"/>
  <c r="CI597" i="20" a="1"/>
  <c r="CI597" i="20" s="1"/>
  <c r="BZ592" i="20" a="1"/>
  <c r="BZ592" i="20" s="1"/>
  <c r="BQ603" i="20" a="1"/>
  <c r="BQ603" i="20" s="1"/>
  <c r="AI602" i="20" a="1"/>
  <c r="AI602" i="20" s="1"/>
  <c r="CG593" i="20" a="1"/>
  <c r="CG593" i="20" s="1"/>
  <c r="CI573" i="20" a="1"/>
  <c r="CI573" i="20" s="1"/>
  <c r="CI603" i="20" a="1"/>
  <c r="CI603" i="20" s="1"/>
  <c r="BR578" i="20" a="1"/>
  <c r="BR578" i="20" s="1"/>
  <c r="BR587" i="20" a="1"/>
  <c r="BR587" i="20" s="1"/>
  <c r="CA576" i="20" a="1"/>
  <c r="CA576" i="20" s="1"/>
  <c r="CL583" i="20" a="1"/>
  <c r="CL583" i="20" s="1"/>
  <c r="CJ599" i="20" a="1"/>
  <c r="CJ599" i="20" s="1"/>
  <c r="CJ572" i="20" a="1"/>
  <c r="CJ572" i="20" s="1"/>
  <c r="BA581" i="20" a="1"/>
  <c r="BA581" i="20" s="1"/>
  <c r="AQ602" i="20" a="1"/>
  <c r="AQ602" i="20" s="1"/>
  <c r="BT598" i="20" a="1"/>
  <c r="BT598" i="20" s="1"/>
  <c r="BA602" i="20" a="1"/>
  <c r="BA602" i="20" s="1"/>
  <c r="CJ601" i="20" a="1"/>
  <c r="CJ601" i="20" s="1"/>
  <c r="AZ595" i="20" a="1"/>
  <c r="AZ595" i="20" s="1"/>
  <c r="BV588" i="20" a="1"/>
  <c r="BV588" i="20" s="1"/>
  <c r="AO589" i="20" a="1"/>
  <c r="AO589" i="20" s="1"/>
  <c r="BC582" i="20" a="1"/>
  <c r="BC582" i="20" s="1"/>
  <c r="BP592" i="20" a="1"/>
  <c r="BP592" i="20" s="1"/>
  <c r="CM579" i="20" a="1"/>
  <c r="CM579" i="20" s="1"/>
  <c r="CK576" i="20" a="1"/>
  <c r="CK576" i="20" s="1"/>
  <c r="AL582" i="20" a="1"/>
  <c r="AL582" i="20" s="1"/>
  <c r="AV597" i="20" a="1"/>
  <c r="AV597" i="20" s="1"/>
  <c r="BM594" i="20" a="1"/>
  <c r="BM594" i="20" s="1"/>
  <c r="AY583" i="20" a="1"/>
  <c r="AY583" i="20" s="1"/>
  <c r="AM587" i="20" a="1"/>
  <c r="AM587" i="20" s="1"/>
  <c r="CE591" i="20" a="1"/>
  <c r="CE591" i="20" s="1"/>
  <c r="BF602" i="20" a="1"/>
  <c r="BF602" i="20" s="1"/>
  <c r="BB603" i="20" a="1"/>
  <c r="BB603" i="20" s="1"/>
  <c r="BD588" i="20" a="1"/>
  <c r="BD588" i="20" s="1"/>
  <c r="CA586" i="20" a="1"/>
  <c r="CA586" i="20" s="1"/>
  <c r="AT599" i="20" a="1"/>
  <c r="AT599" i="20" s="1"/>
  <c r="CL577" i="20" a="1"/>
  <c r="CL577" i="20" s="1"/>
  <c r="AV585" i="20" a="1"/>
  <c r="AV585" i="20" s="1"/>
  <c r="AS579" i="20" a="1"/>
  <c r="AS579" i="20" s="1"/>
  <c r="AT594" i="20" a="1"/>
  <c r="AT594" i="20" s="1"/>
  <c r="BH577" i="20" a="1"/>
  <c r="BH577" i="20" s="1"/>
  <c r="AX591" i="20" a="1"/>
  <c r="AX591" i="20" s="1"/>
  <c r="AL583" i="20" a="1"/>
  <c r="AL583" i="20" s="1"/>
  <c r="BS580" i="20" a="1"/>
  <c r="BS580" i="20" s="1"/>
  <c r="AG598" i="20" a="1"/>
  <c r="AG598" i="20" s="1"/>
  <c r="CE573" i="20" a="1"/>
  <c r="CE573" i="20" s="1"/>
  <c r="AM590" i="20" a="1"/>
  <c r="AM590" i="20" s="1"/>
  <c r="BU601" i="20" a="1"/>
  <c r="BU601" i="20" s="1"/>
  <c r="BT576" i="20" a="1"/>
  <c r="BT576" i="20" s="1"/>
  <c r="BW603" i="20" a="1"/>
  <c r="BW603" i="20" s="1"/>
  <c r="BS587" i="20" a="1"/>
  <c r="BS587" i="20" s="1"/>
  <c r="AS572" i="20" a="1"/>
  <c r="AS572" i="20" s="1"/>
  <c r="BR576" i="20" a="1"/>
  <c r="BR576" i="20" s="1"/>
  <c r="AM594" i="20" a="1"/>
  <c r="AM594" i="20" s="1"/>
  <c r="AJ583" i="20" a="1"/>
  <c r="AJ583" i="20" s="1"/>
  <c r="AW580" i="20" a="1"/>
  <c r="AW580" i="20" s="1"/>
  <c r="BS593" i="20" a="1"/>
  <c r="BS593" i="20" s="1"/>
  <c r="BG573" i="20" a="1"/>
  <c r="BG573" i="20" s="1"/>
  <c r="AM602" i="20" a="1"/>
  <c r="AM602" i="20" s="1"/>
  <c r="BN579" i="20" a="1"/>
  <c r="BN579" i="20" s="1"/>
  <c r="BF598" i="20" a="1"/>
  <c r="BF598" i="20" s="1"/>
  <c r="CA603" i="20" a="1"/>
  <c r="CA603" i="20" s="1"/>
  <c r="CK600" i="20" a="1"/>
  <c r="CK600" i="20" s="1"/>
  <c r="BD592" i="20" a="1"/>
  <c r="BD592" i="20" s="1"/>
  <c r="AX582" i="20" a="1"/>
  <c r="AX582" i="20" s="1"/>
  <c r="AH600" i="20" a="1"/>
  <c r="AH600" i="20" s="1"/>
  <c r="BQ587" i="20" a="1"/>
  <c r="BQ587" i="20" s="1"/>
  <c r="BG596" i="20" a="1"/>
  <c r="BG596" i="20" s="1"/>
  <c r="CD583" i="20" a="1"/>
  <c r="CD583" i="20" s="1"/>
  <c r="BA603" i="20" a="1"/>
  <c r="BA603" i="20" s="1"/>
  <c r="AR575" i="20" a="1"/>
  <c r="AR575" i="20" s="1"/>
  <c r="CF574" i="20" a="1"/>
  <c r="CF574" i="20" s="1"/>
  <c r="BX586" i="20" a="1"/>
  <c r="BX586" i="20" s="1"/>
  <c r="BA589" i="20" a="1"/>
  <c r="BA589" i="20" s="1"/>
  <c r="BF578" i="20" a="1"/>
  <c r="BF578" i="20" s="1"/>
  <c r="BP585" i="20" a="1"/>
  <c r="BP585" i="20" s="1"/>
  <c r="BE572" i="20" a="1"/>
  <c r="BE572" i="20" s="1"/>
  <c r="AT595" i="20" a="1"/>
  <c r="AT595" i="20" s="1"/>
  <c r="BR594" i="20" a="1"/>
  <c r="BR594" i="20" s="1"/>
  <c r="CK597" i="20" a="1"/>
  <c r="CK597" i="20" s="1"/>
  <c r="AN585" i="20" a="1"/>
  <c r="AN585" i="20" s="1"/>
  <c r="CN600" i="20" a="1"/>
  <c r="CN600" i="20" s="1"/>
  <c r="CJ600" i="20" a="1"/>
  <c r="CJ600" i="20" s="1"/>
  <c r="BJ598" i="20" a="1"/>
  <c r="BJ598" i="20" s="1"/>
  <c r="BZ585" i="20" a="1"/>
  <c r="BZ585" i="20" s="1"/>
  <c r="BN589" i="20" a="1"/>
  <c r="BN589" i="20" s="1"/>
  <c r="AQ601" i="20" a="1"/>
  <c r="AQ601" i="20" s="1"/>
  <c r="BI590" i="20" a="1"/>
  <c r="BI590" i="20" s="1"/>
  <c r="BX582" i="20" a="1"/>
  <c r="BX582" i="20" s="1"/>
  <c r="AS590" i="20" a="1"/>
  <c r="AS590" i="20" s="1"/>
  <c r="CB599" i="20" a="1"/>
  <c r="CB599" i="20" s="1"/>
  <c r="CC595" i="20" a="1"/>
  <c r="CC595" i="20" s="1"/>
  <c r="BU598" i="20" a="1"/>
  <c r="BU598" i="20" s="1"/>
  <c r="BD600" i="20" a="1"/>
  <c r="BD600" i="20" s="1"/>
  <c r="BZ584" i="20" a="1"/>
  <c r="BZ584" i="20" s="1"/>
  <c r="CN578" i="20" a="1"/>
  <c r="CN578" i="20" s="1"/>
  <c r="BL590" i="20" a="1"/>
  <c r="BL590" i="20" s="1"/>
  <c r="AZ590" i="20" a="1"/>
  <c r="AZ590" i="20" s="1"/>
  <c r="BF587" i="20" a="1"/>
  <c r="BF587" i="20" s="1"/>
  <c r="CF594" i="20" a="1"/>
  <c r="CF594" i="20" s="1"/>
  <c r="BZ574" i="20" a="1"/>
  <c r="BZ574" i="20" s="1"/>
  <c r="BU589" i="20" a="1"/>
  <c r="BU589" i="20" s="1"/>
  <c r="BV602" i="20" a="1"/>
  <c r="BV602" i="20" s="1"/>
  <c r="BX584" i="20" a="1"/>
  <c r="BX584" i="20" s="1"/>
  <c r="CK594" i="20" a="1"/>
  <c r="CK594" i="20" s="1"/>
  <c r="BV594" i="20" a="1"/>
  <c r="BV594" i="20" s="1"/>
  <c r="AW586" i="20" a="1"/>
  <c r="AW586" i="20" s="1"/>
  <c r="BH601" i="20" a="1"/>
  <c r="BH601" i="20" s="1"/>
  <c r="BQ593" i="20" a="1"/>
  <c r="BQ593" i="20" s="1"/>
  <c r="BB574" i="20" a="1"/>
  <c r="BB574" i="20" s="1"/>
  <c r="CL579" i="20" a="1"/>
  <c r="CL579" i="20" s="1"/>
  <c r="AG588" i="20" a="1"/>
  <c r="AG588" i="20" s="1"/>
  <c r="BG577" i="20" a="1"/>
  <c r="BG577" i="20" s="1"/>
  <c r="BU580" i="20" a="1"/>
  <c r="BU580" i="20" s="1"/>
  <c r="BO601" i="20" a="1"/>
  <c r="BO601" i="20" s="1"/>
  <c r="BC594" i="20" a="1"/>
  <c r="BC594" i="20" s="1"/>
  <c r="AJ578" i="20" a="1"/>
  <c r="AJ578" i="20" s="1"/>
  <c r="BG575" i="20" a="1"/>
  <c r="BG575" i="20" s="1"/>
  <c r="AV602" i="20" a="1"/>
  <c r="AV602" i="20" s="1"/>
  <c r="BD577" i="20" a="1"/>
  <c r="BD577" i="20" s="1"/>
  <c r="AW590" i="20" a="1"/>
  <c r="AW590" i="20" s="1"/>
  <c r="AW585" i="20" a="1"/>
  <c r="AW585" i="20" s="1"/>
  <c r="CO582" i="20" a="1"/>
  <c r="CO582" i="20" s="1"/>
  <c r="BW602" i="20" a="1"/>
  <c r="BW602" i="20" s="1"/>
  <c r="BA585" i="20" a="1"/>
  <c r="BA585" i="20" s="1"/>
  <c r="BT601" i="20" a="1"/>
  <c r="BT601" i="20" s="1"/>
  <c r="AK592" i="20" a="1"/>
  <c r="AK592" i="20" s="1"/>
  <c r="AI572" i="20" a="1"/>
  <c r="AI572" i="20" s="1"/>
  <c r="CB579" i="20" a="1"/>
  <c r="CB579" i="20" s="1"/>
  <c r="CO579" i="20" a="1"/>
  <c r="CO579" i="20" s="1"/>
  <c r="BH581" i="20" a="1"/>
  <c r="BH581" i="20" s="1"/>
  <c r="AF580" i="20" a="1"/>
  <c r="AF580" i="20" s="1"/>
  <c r="AK591" i="20" a="1"/>
  <c r="AK591" i="20" s="1"/>
  <c r="AM601" i="20" a="1"/>
  <c r="AM601" i="20" s="1"/>
  <c r="BX592" i="20" a="1"/>
  <c r="BX592" i="20" s="1"/>
  <c r="BB601" i="20" a="1"/>
  <c r="BB601" i="20" s="1"/>
  <c r="CL594" i="20" a="1"/>
  <c r="CL594" i="20" s="1"/>
  <c r="AO597" i="20" a="1"/>
  <c r="AO597" i="20" s="1"/>
  <c r="CG591" i="20" a="1"/>
  <c r="CG591" i="20" s="1"/>
  <c r="BN586" i="20" a="1"/>
  <c r="BN586" i="20" s="1"/>
  <c r="CM584" i="20" a="1"/>
  <c r="CM584" i="20" s="1"/>
  <c r="CJ593" i="20" a="1"/>
  <c r="CJ593" i="20" s="1"/>
  <c r="BN587" i="20" a="1"/>
  <c r="BN587" i="20" s="1"/>
  <c r="CO603" i="20" a="1"/>
  <c r="CO603" i="20" s="1"/>
  <c r="BI584" i="20" a="1"/>
  <c r="BI584" i="20" s="1"/>
  <c r="AH590" i="20" a="1"/>
  <c r="AH590" i="20" s="1"/>
  <c r="BX585" i="20" a="1"/>
  <c r="BX585" i="20" s="1"/>
  <c r="AJ602" i="20" a="1"/>
  <c r="AJ602" i="20" s="1"/>
  <c r="AO599" i="20" a="1"/>
  <c r="AO599" i="20" s="1"/>
  <c r="BO596" i="20" a="1"/>
  <c r="BO596" i="20" s="1"/>
  <c r="AQ589" i="20" a="1"/>
  <c r="AQ589" i="20" s="1"/>
  <c r="AS592" i="20" a="1"/>
  <c r="AS592" i="20" s="1"/>
  <c r="CN593" i="20" a="1"/>
  <c r="CN593" i="20" s="1"/>
  <c r="AY578" i="20" a="1"/>
  <c r="AY578" i="20" s="1"/>
  <c r="BD599" i="20" a="1"/>
  <c r="BD599" i="20" s="1"/>
  <c r="BR579" i="20" a="1"/>
  <c r="BR579" i="20" s="1"/>
  <c r="CD585" i="20" a="1"/>
  <c r="CD585" i="20" s="1"/>
  <c r="CI590" i="20" a="1"/>
  <c r="CI590" i="20" s="1"/>
  <c r="CM599" i="20" a="1"/>
  <c r="CM599" i="20" s="1"/>
  <c r="AS576" i="20" a="1"/>
  <c r="AS576" i="20" s="1"/>
  <c r="BY592" i="20" a="1"/>
  <c r="BY592" i="20" s="1"/>
  <c r="CL582" i="20" a="1"/>
  <c r="CL582" i="20" s="1"/>
  <c r="AO585" i="20" a="1"/>
  <c r="AO585" i="20" s="1"/>
  <c r="BP595" i="20" a="1"/>
  <c r="BP595" i="20" s="1"/>
  <c r="BI596" i="20" a="1"/>
  <c r="BI596" i="20" s="1"/>
  <c r="BF594" i="20" a="1"/>
  <c r="BF594" i="20" s="1"/>
  <c r="CI591" i="20" a="1"/>
  <c r="CI591" i="20" s="1"/>
  <c r="BS573" i="20" a="1"/>
  <c r="BS573" i="20" s="1"/>
  <c r="AU575" i="20" a="1"/>
  <c r="AU575" i="20" s="1"/>
  <c r="AG579" i="20" a="1"/>
  <c r="AG579" i="20" s="1"/>
  <c r="BX581" i="20" a="1"/>
  <c r="BX581" i="20" s="1"/>
  <c r="CB594" i="20" a="1"/>
  <c r="CB594" i="20" s="1"/>
  <c r="BM597" i="20" a="1"/>
  <c r="BM597" i="20" s="1"/>
  <c r="BS597" i="20" a="1"/>
  <c r="BS597" i="20" s="1"/>
  <c r="AR574" i="20" a="1"/>
  <c r="AR574" i="20" s="1"/>
  <c r="CJ603" i="20" a="1"/>
  <c r="CJ603" i="20" s="1"/>
  <c r="CM585" i="20" a="1"/>
  <c r="CM585" i="20" s="1"/>
  <c r="BT595" i="20" a="1"/>
  <c r="BT595" i="20" s="1"/>
  <c r="BO592" i="20" a="1"/>
  <c r="BO592" i="20" s="1"/>
  <c r="BP586" i="20" a="1"/>
  <c r="BP586" i="20" s="1"/>
  <c r="CL573" i="20" a="1"/>
  <c r="CL573" i="20" s="1"/>
  <c r="CN596" i="20" a="1"/>
  <c r="CN596" i="20" s="1"/>
  <c r="BE586" i="20" a="1"/>
  <c r="BE586" i="20" s="1"/>
  <c r="AG576" i="20" a="1"/>
  <c r="AG576" i="20" s="1"/>
  <c r="AV588" i="20" a="1"/>
  <c r="AV588" i="20" s="1"/>
  <c r="BR603" i="20" a="1"/>
  <c r="BR603" i="20" s="1"/>
  <c r="AJ599" i="20" a="1"/>
  <c r="AJ599" i="20" s="1"/>
  <c r="AM592" i="20" a="1"/>
  <c r="AM592" i="20" s="1"/>
  <c r="BK587" i="20" a="1"/>
  <c r="BK587" i="20" s="1"/>
  <c r="CO581" i="20" a="1"/>
  <c r="CO581" i="20" s="1"/>
  <c r="CL596" i="20" a="1"/>
  <c r="CL596" i="20" s="1"/>
  <c r="BL591" i="20" a="1"/>
  <c r="BL591" i="20" s="1"/>
  <c r="BS596" i="20" a="1"/>
  <c r="BS596" i="20" s="1"/>
  <c r="AR582" i="20" a="1"/>
  <c r="AR582" i="20" s="1"/>
  <c r="AW576" i="20" a="1"/>
  <c r="AW576" i="20" s="1"/>
  <c r="CC578" i="20" a="1"/>
  <c r="CC578" i="20" s="1"/>
  <c r="CE598" i="20" a="1"/>
  <c r="CE598" i="20" s="1"/>
  <c r="CC576" i="20" a="1"/>
  <c r="CC576" i="20" s="1"/>
  <c r="BR580" i="20" a="1"/>
  <c r="BR580" i="20" s="1"/>
  <c r="AP589" i="20" a="1"/>
  <c r="AP589" i="20" s="1"/>
  <c r="CI602" i="20" a="1"/>
  <c r="CI602" i="20" s="1"/>
  <c r="BL601" i="20" a="1"/>
  <c r="BL601" i="20" s="1"/>
  <c r="AH588" i="20" a="1"/>
  <c r="AH588" i="20" s="1"/>
  <c r="CK591" i="20" a="1"/>
  <c r="CK591" i="20" s="1"/>
  <c r="CG576" i="20" a="1"/>
  <c r="CG576" i="20" s="1"/>
  <c r="BB589" i="20" a="1"/>
  <c r="BB589" i="20" s="1"/>
  <c r="AY600" i="20" a="1"/>
  <c r="AY600" i="20" s="1"/>
  <c r="BK573" i="20" a="1"/>
  <c r="BK573" i="20" s="1"/>
  <c r="AL587" i="20" a="1"/>
  <c r="AL587" i="20" s="1"/>
  <c r="AG580" i="20" a="1"/>
  <c r="AG580" i="20" s="1"/>
  <c r="CJ575" i="20" a="1"/>
  <c r="CJ575" i="20" s="1"/>
  <c r="CI593" i="20" a="1"/>
  <c r="CI593" i="20" s="1"/>
  <c r="AJ573" i="20" a="1"/>
  <c r="AJ573" i="20" s="1"/>
  <c r="AJ590" i="20" a="1"/>
  <c r="AJ590" i="20" s="1"/>
  <c r="BC586" i="20" a="1"/>
  <c r="BC586" i="20" s="1"/>
  <c r="AF589" i="20" a="1"/>
  <c r="AF589" i="20" s="1"/>
  <c r="BW578" i="20" a="1"/>
  <c r="BW578" i="20" s="1"/>
  <c r="BY586" i="20" a="1"/>
  <c r="BY586" i="20" s="1"/>
  <c r="AR581" i="20" a="1"/>
  <c r="AR581" i="20" s="1"/>
  <c r="AQ588" i="20" a="1"/>
  <c r="AQ588" i="20" s="1"/>
  <c r="AS585" i="20" a="1"/>
  <c r="AS585" i="20" s="1"/>
  <c r="CG573" i="20" a="1"/>
  <c r="CG573" i="20" s="1"/>
  <c r="AN591" i="20" a="1"/>
  <c r="AN591" i="20" s="1"/>
  <c r="AZ594" i="20" a="1"/>
  <c r="AZ594" i="20" s="1"/>
  <c r="AM589" i="20" a="1"/>
  <c r="AM589" i="20" s="1"/>
  <c r="BW574" i="20" a="1"/>
  <c r="BW574" i="20" s="1"/>
  <c r="BU581" i="20" a="1"/>
  <c r="BU581" i="20" s="1"/>
  <c r="AW601" i="20" a="1"/>
  <c r="AW601" i="20" s="1"/>
  <c r="CK572" i="20" a="1"/>
  <c r="CK572" i="20" s="1"/>
  <c r="AW578" i="20" a="1"/>
  <c r="AW578" i="20" s="1"/>
  <c r="BK599" i="20" a="1"/>
  <c r="BK599" i="20" s="1"/>
  <c r="BT574" i="20" a="1"/>
  <c r="BT574" i="20" s="1"/>
  <c r="AR588" i="20" a="1"/>
  <c r="AR588" i="20" s="1"/>
  <c r="BT602" i="20" a="1"/>
  <c r="BT602" i="20" s="1"/>
  <c r="BW589" i="20" a="1"/>
  <c r="BW589" i="20" s="1"/>
  <c r="CB580" i="20" a="1"/>
  <c r="CB580" i="20" s="1"/>
  <c r="AI585" i="20" a="1"/>
  <c r="AI585" i="20" s="1"/>
  <c r="BV582" i="20" a="1"/>
  <c r="BV582" i="20" s="1"/>
  <c r="BJ600" i="20" a="1"/>
  <c r="BJ600" i="20" s="1"/>
  <c r="BN601" i="20" a="1"/>
  <c r="BN601" i="20" s="1"/>
  <c r="BE577" i="20" a="1"/>
  <c r="BE577" i="20" s="1"/>
  <c r="BX601" i="20" a="1"/>
  <c r="BX601" i="20" s="1"/>
  <c r="BP583" i="20" a="1"/>
  <c r="BP583" i="20" s="1"/>
  <c r="CC583" i="20" a="1"/>
  <c r="CC583" i="20" s="1"/>
  <c r="AX583" i="20" a="1"/>
  <c r="AX583" i="20" s="1"/>
  <c r="CI594" i="20" a="1"/>
  <c r="CI594" i="20" s="1"/>
  <c r="CB593" i="20" a="1"/>
  <c r="CB593" i="20" s="1"/>
  <c r="AF586" i="20" a="1"/>
  <c r="AF586" i="20" s="1"/>
  <c r="BW595" i="20" a="1"/>
  <c r="BW595" i="20" s="1"/>
  <c r="AS593" i="20" a="1"/>
  <c r="AS593" i="20" s="1"/>
  <c r="BC602" i="20" a="1"/>
  <c r="BC602" i="20" s="1"/>
  <c r="AL595" i="20" a="1"/>
  <c r="AL595" i="20" s="1"/>
  <c r="CL601" i="20" a="1"/>
  <c r="CL601" i="20" s="1"/>
  <c r="CE587" i="20" a="1"/>
  <c r="CE587" i="20" s="1"/>
  <c r="AP573" i="20" a="1"/>
  <c r="AP573" i="20" s="1"/>
  <c r="CD572" i="20" a="1"/>
  <c r="CD572" i="20" s="1"/>
  <c r="BG584" i="20" a="1"/>
  <c r="BG584" i="20" s="1"/>
  <c r="AX594" i="20" a="1"/>
  <c r="AX594" i="20" s="1"/>
  <c r="CI585" i="20" a="1"/>
  <c r="CI585" i="20" s="1"/>
  <c r="CE580" i="20" a="1"/>
  <c r="CE580" i="20" s="1"/>
  <c r="AJ586" i="20" a="1"/>
  <c r="AJ586" i="20" s="1"/>
  <c r="AT572" i="20" a="1"/>
  <c r="AT572" i="20" s="1"/>
  <c r="CN572" i="20" a="1"/>
  <c r="CN572" i="20" s="1"/>
  <c r="CE597" i="20" a="1"/>
  <c r="CE597" i="20" s="1"/>
  <c r="AP595" i="20" a="1"/>
  <c r="AP595" i="20" s="1"/>
  <c r="CK582" i="20" a="1"/>
  <c r="CK582" i="20" s="1"/>
  <c r="AS574" i="20" a="1"/>
  <c r="AS574" i="20" s="1"/>
  <c r="AZ578" i="20" a="1"/>
  <c r="AZ578" i="20" s="1"/>
  <c r="BI586" i="20" a="1"/>
  <c r="BI586" i="20" s="1"/>
  <c r="AO581" i="20" a="1"/>
  <c r="AO581" i="20" s="1"/>
  <c r="AV586" i="20" a="1"/>
  <c r="AV586" i="20" s="1"/>
  <c r="BC580" i="20" a="1"/>
  <c r="BC580" i="20" s="1"/>
  <c r="AY597" i="20" a="1"/>
  <c r="AY597" i="20" s="1"/>
  <c r="BT603" i="20" a="1"/>
  <c r="BT603" i="20" s="1"/>
  <c r="BD598" i="20" a="1"/>
  <c r="BD598" i="20" s="1"/>
  <c r="BU593" i="20" a="1"/>
  <c r="BU593" i="20" s="1"/>
  <c r="BI598" i="20" a="1"/>
  <c r="BI598" i="20" s="1"/>
  <c r="BA598" i="20" a="1"/>
  <c r="BA598" i="20" s="1"/>
  <c r="BK583" i="20" a="1"/>
  <c r="BK583" i="20" s="1"/>
  <c r="CK587" i="20" a="1"/>
  <c r="CK587" i="20" s="1"/>
  <c r="CA577" i="20" a="1"/>
  <c r="CA577" i="20" s="1"/>
  <c r="AY584" i="20" a="1"/>
  <c r="AY584" i="20" s="1"/>
  <c r="BN582" i="20" a="1"/>
  <c r="BN582" i="20" s="1"/>
  <c r="CN581" i="20" a="1"/>
  <c r="CN581" i="20" s="1"/>
  <c r="BA590" i="20" a="1"/>
  <c r="BA590" i="20" s="1"/>
  <c r="CL602" i="20" a="1"/>
  <c r="CL602" i="20" s="1"/>
  <c r="BN574" i="20" a="1"/>
  <c r="BN574" i="20" s="1"/>
  <c r="AG593" i="20" a="1"/>
  <c r="AG593" i="20" s="1"/>
  <c r="BQ580" i="20" a="1"/>
  <c r="BQ580" i="20" s="1"/>
  <c r="BM596" i="20" a="1"/>
  <c r="BM596" i="20" s="1"/>
  <c r="CH594" i="20" a="1"/>
  <c r="CH594" i="20" s="1"/>
  <c r="BZ579" i="20" a="1"/>
  <c r="BZ579" i="20" s="1"/>
  <c r="CN598" i="20" a="1"/>
  <c r="CN598" i="20" s="1"/>
  <c r="BB581" i="20" a="1"/>
  <c r="BB581" i="20" s="1"/>
  <c r="AM578" i="20" a="1"/>
  <c r="AM578" i="20" s="1"/>
  <c r="CN582" i="20" a="1"/>
  <c r="CN582" i="20" s="1"/>
  <c r="CD598" i="20" a="1"/>
  <c r="CD598" i="20" s="1"/>
  <c r="AQ575" i="20" a="1"/>
  <c r="AQ575" i="20" s="1"/>
  <c r="CD588" i="20" a="1"/>
  <c r="CD588" i="20" s="1"/>
  <c r="BA587" i="20" a="1"/>
  <c r="BA587" i="20" s="1"/>
  <c r="BJ603" i="20" a="1"/>
  <c r="BJ603" i="20" s="1"/>
  <c r="AZ586" i="20" a="1"/>
  <c r="AZ586" i="20" s="1"/>
  <c r="BJ587" i="20" a="1"/>
  <c r="BJ587" i="20" s="1"/>
  <c r="BD590" i="20" a="1"/>
  <c r="BD590" i="20" s="1"/>
  <c r="BU578" i="20" a="1"/>
  <c r="BU578" i="20" s="1"/>
  <c r="BI581" i="20" a="1"/>
  <c r="BI581" i="20" s="1"/>
  <c r="BR595" i="20" a="1"/>
  <c r="BR595" i="20" s="1"/>
  <c r="BN599" i="20" a="1"/>
  <c r="BN599" i="20" s="1"/>
  <c r="BP573" i="20" a="1"/>
  <c r="BP573" i="20" s="1"/>
  <c r="AS594" i="20" a="1"/>
  <c r="AS594" i="20" s="1"/>
  <c r="AQ582" i="20" a="1"/>
  <c r="AQ582" i="20" s="1"/>
  <c r="AK575" i="20" a="1"/>
  <c r="AK575" i="20" s="1"/>
  <c r="BF591" i="20" a="1"/>
  <c r="BF591" i="20" s="1"/>
  <c r="BQ579" i="20" a="1"/>
  <c r="BQ579" i="20" s="1"/>
  <c r="AS578" i="20" a="1"/>
  <c r="AS578" i="20" s="1"/>
  <c r="BV600" i="20" a="1"/>
  <c r="BV600" i="20" s="1"/>
  <c r="BD591" i="20" a="1"/>
  <c r="BD591" i="20" s="1"/>
  <c r="BL599" i="20" a="1"/>
  <c r="BL599" i="20" s="1"/>
  <c r="BF589" i="20" a="1"/>
  <c r="BF589" i="20" s="1"/>
  <c r="AS597" i="20" a="1"/>
  <c r="AS597" i="20" s="1"/>
  <c r="AR598" i="20" a="1"/>
  <c r="AR598" i="20" s="1"/>
  <c r="AN602" i="20" a="1"/>
  <c r="AN602" i="20" s="1"/>
  <c r="BP594" i="20" a="1"/>
  <c r="BP594" i="20" s="1"/>
  <c r="AI577" i="20" a="1"/>
  <c r="AI577" i="20" s="1"/>
  <c r="AM591" i="20" a="1"/>
  <c r="AM591" i="20" s="1"/>
  <c r="CM587" i="20" a="1"/>
  <c r="CM587" i="20" s="1"/>
  <c r="AX576" i="20" a="1"/>
  <c r="AX576" i="20" s="1"/>
  <c r="CM586" i="20" a="1"/>
  <c r="CM586" i="20" s="1"/>
  <c r="AL592" i="20" a="1"/>
  <c r="AL592" i="20" s="1"/>
  <c r="AU594" i="20" a="1"/>
  <c r="AU594" i="20" s="1"/>
  <c r="BZ603" i="20" a="1"/>
  <c r="BZ603" i="20" s="1"/>
  <c r="CJ577" i="20" a="1"/>
  <c r="CJ577" i="20" s="1"/>
  <c r="AX585" i="20" a="1"/>
  <c r="AX585" i="20" s="1"/>
  <c r="BW594" i="20" a="1"/>
  <c r="BW594" i="20" s="1"/>
  <c r="BT586" i="20" a="1"/>
  <c r="BT586" i="20" s="1"/>
  <c r="AO572" i="20" a="1"/>
  <c r="AO572" i="20" s="1"/>
  <c r="BI599" i="20" a="1"/>
  <c r="BI599" i="20" s="1"/>
  <c r="CC582" i="20" a="1"/>
  <c r="CC582" i="20" s="1"/>
  <c r="BA600" i="20" a="1"/>
  <c r="BA600" i="20" s="1"/>
  <c r="AG573" i="20" a="1"/>
  <c r="AG573" i="20" s="1"/>
  <c r="BB592" i="20" a="1"/>
  <c r="BB592" i="20" s="1"/>
  <c r="CL574" i="20" a="1"/>
  <c r="CL574" i="20" s="1"/>
  <c r="CD599" i="20" a="1"/>
  <c r="CD599" i="20" s="1"/>
  <c r="BF575" i="20" a="1"/>
  <c r="BF575" i="20" s="1"/>
  <c r="AF590" i="20" a="1"/>
  <c r="AF590" i="20" s="1"/>
  <c r="CL592" i="20" a="1"/>
  <c r="CL592" i="20" s="1"/>
  <c r="CN599" i="20" a="1"/>
  <c r="CN599" i="20" s="1"/>
  <c r="AU586" i="20" a="1"/>
  <c r="AU586" i="20" s="1"/>
  <c r="BZ588" i="20" a="1"/>
  <c r="BZ588" i="20" s="1"/>
  <c r="AN589" i="20" a="1"/>
  <c r="AN589" i="20" s="1"/>
  <c r="AH572" i="20" a="1"/>
  <c r="AH572" i="20" s="1"/>
  <c r="BR583" i="20" a="1"/>
  <c r="BR583" i="20" s="1"/>
  <c r="AL573" i="20" a="1"/>
  <c r="AL573" i="20" s="1"/>
  <c r="AI573" i="20" a="1"/>
  <c r="AI573" i="20" s="1"/>
  <c r="BA582" i="20" a="1"/>
  <c r="BA582" i="20" s="1"/>
  <c r="CA579" i="20" a="1"/>
  <c r="CA579" i="20" s="1"/>
  <c r="CC579" i="20" a="1"/>
  <c r="CC579" i="20" s="1"/>
  <c r="CO573" i="20" a="1"/>
  <c r="CO573" i="20" s="1"/>
  <c r="AK574" i="20" a="1"/>
  <c r="AK574" i="20" s="1"/>
  <c r="CE576" i="20" a="1"/>
  <c r="CE576" i="20" s="1"/>
  <c r="BW599" i="20" a="1"/>
  <c r="BW599" i="20" s="1"/>
  <c r="BM574" i="20" a="1"/>
  <c r="BM574" i="20" s="1"/>
  <c r="CN603" i="20" a="1"/>
  <c r="CN603" i="20" s="1"/>
  <c r="CD592" i="20" a="1"/>
  <c r="CD592" i="20" s="1"/>
  <c r="BN584" i="20" a="1"/>
  <c r="BN584" i="20" s="1"/>
  <c r="CG600" i="20" a="1"/>
  <c r="CG600" i="20" s="1"/>
  <c r="BW601" i="20" a="1"/>
  <c r="BW601" i="20" s="1"/>
  <c r="AO591" i="20" a="1"/>
  <c r="AO591" i="20" s="1"/>
  <c r="BH580" i="20" a="1"/>
  <c r="BH580" i="20" s="1"/>
  <c r="BU585" i="20" a="1"/>
  <c r="BU585" i="20" s="1"/>
  <c r="AG583" i="20" a="1"/>
  <c r="AG583" i="20" s="1"/>
  <c r="BQ575" i="20" a="1"/>
  <c r="BQ575" i="20" s="1"/>
  <c r="BG572" i="20" a="1"/>
  <c r="BG572" i="20" s="1"/>
  <c r="CD573" i="20" a="1"/>
  <c r="CD573" i="20" s="1"/>
  <c r="AR587" i="20" a="1"/>
  <c r="AR587" i="20" s="1"/>
  <c r="AP575" i="20" a="1"/>
  <c r="AP575" i="20" s="1"/>
  <c r="BG590" i="20" a="1"/>
  <c r="BG590" i="20" s="1"/>
  <c r="AU582" i="20" a="1"/>
  <c r="AU582" i="20" s="1"/>
  <c r="CK584" i="20" a="1"/>
  <c r="CK584" i="20" s="1"/>
  <c r="BC581" i="20" a="1"/>
  <c r="BC581" i="20" s="1"/>
  <c r="CA599" i="20" a="1"/>
  <c r="CA599" i="20" s="1"/>
  <c r="AQ584" i="20" a="1"/>
  <c r="AQ584" i="20" s="1"/>
  <c r="AI597" i="20" a="1"/>
  <c r="AI597" i="20" s="1"/>
  <c r="AS580" i="20" a="1"/>
  <c r="AS580" i="20" s="1"/>
  <c r="BC591" i="20" a="1"/>
  <c r="BC591" i="20" s="1"/>
  <c r="AY586" i="20" a="1"/>
  <c r="AY586" i="20" s="1"/>
  <c r="AH580" i="20" a="1"/>
  <c r="AH580" i="20" s="1"/>
  <c r="AN590" i="20" a="1"/>
  <c r="AN590" i="20" s="1"/>
  <c r="BY572" i="20" a="1"/>
  <c r="BY572" i="20" s="1"/>
  <c r="AM588" i="20" a="1"/>
  <c r="AM588" i="20" s="1"/>
  <c r="CL597" i="20" a="1"/>
  <c r="CL597" i="20" s="1"/>
  <c r="AS582" i="20" a="1"/>
  <c r="AS582" i="20" s="1"/>
  <c r="BM587" i="20" a="1"/>
  <c r="BM587" i="20" s="1"/>
  <c r="BW592" i="20" a="1"/>
  <c r="BW592" i="20" s="1"/>
  <c r="AQ576" i="20" a="1"/>
  <c r="AQ576" i="20" s="1"/>
  <c r="BF595" i="20" a="1"/>
  <c r="BF595" i="20" s="1"/>
  <c r="BU600" i="20" a="1"/>
  <c r="BU600" i="20" s="1"/>
  <c r="BE590" i="20" a="1"/>
  <c r="BE590" i="20" s="1"/>
  <c r="CK599" i="20" a="1"/>
  <c r="CK599" i="20" s="1"/>
  <c r="AR576" i="20" a="1"/>
  <c r="AR576" i="20" s="1"/>
  <c r="CO585" i="20" a="1"/>
  <c r="CO585" i="20" s="1"/>
  <c r="BQ584" i="20" a="1"/>
  <c r="BQ584" i="20" s="1"/>
  <c r="BF584" i="20" a="1"/>
  <c r="BF584" i="20" s="1"/>
  <c r="BU592" i="20" a="1"/>
  <c r="BU592" i="20" s="1"/>
  <c r="BP597" i="20" a="1"/>
  <c r="BP597" i="20" s="1"/>
  <c r="AV600" i="20" a="1"/>
  <c r="AV600" i="20" s="1"/>
  <c r="CC600" i="20" a="1"/>
  <c r="CC600" i="20" s="1"/>
  <c r="BU591" i="20" a="1"/>
  <c r="BU591" i="20" s="1"/>
  <c r="BL578" i="20" a="1"/>
  <c r="BL578" i="20" s="1"/>
  <c r="BZ583" i="20" a="1"/>
  <c r="BZ583" i="20" s="1"/>
  <c r="AK595" i="20" a="1"/>
  <c r="AK595" i="20" s="1"/>
  <c r="BC572" i="20" a="1"/>
  <c r="BC572" i="20" s="1"/>
  <c r="AP587" i="20" a="1"/>
  <c r="AP587" i="20" s="1"/>
  <c r="BI577" i="20" a="1"/>
  <c r="BI577" i="20" s="1"/>
  <c r="AX589" i="20" a="1"/>
  <c r="AX589" i="20" s="1"/>
  <c r="CG582" i="20" a="1"/>
  <c r="CG582" i="20" s="1"/>
  <c r="CK598" i="20" a="1"/>
  <c r="CK598" i="20" s="1"/>
  <c r="BZ572" i="20" a="1"/>
  <c r="BZ572" i="20" s="1"/>
  <c r="CG595" i="20" a="1"/>
  <c r="CG595" i="20" s="1"/>
  <c r="BC575" i="20" a="1"/>
  <c r="BC575" i="20" s="1"/>
  <c r="AX578" i="20" a="1"/>
  <c r="AX578" i="20" s="1"/>
  <c r="AN578" i="20" a="1"/>
  <c r="AN578" i="20" s="1"/>
  <c r="BJ595" i="20" a="1"/>
  <c r="BJ595" i="20" s="1"/>
  <c r="BV591" i="20" a="1"/>
  <c r="BV591" i="20" s="1"/>
  <c r="BF581" i="20" a="1"/>
  <c r="BF581" i="20" s="1"/>
  <c r="AU587" i="20" a="1"/>
  <c r="AU587" i="20" s="1"/>
  <c r="BS591" i="20" a="1"/>
  <c r="BS591" i="20" s="1"/>
  <c r="CM578" i="20" a="1"/>
  <c r="CM578" i="20" s="1"/>
  <c r="AO592" i="20" a="1"/>
  <c r="AO592" i="20" s="1"/>
  <c r="BR574" i="20" a="1"/>
  <c r="BR574" i="20" s="1"/>
  <c r="CN586" i="20" a="1"/>
  <c r="CN586" i="20" s="1"/>
  <c r="CI598" i="20" a="1"/>
  <c r="CI598" i="20" s="1"/>
  <c r="BO602" i="20" a="1"/>
  <c r="BO602" i="20" s="1"/>
  <c r="AJ603" i="20" a="1"/>
  <c r="AJ603" i="20" s="1"/>
  <c r="AQ594" i="20" a="1"/>
  <c r="AQ594" i="20" s="1"/>
  <c r="AG589" i="20" a="1"/>
  <c r="AG589" i="20" s="1"/>
  <c r="AH599" i="20" a="1"/>
  <c r="AH599" i="20" s="1"/>
  <c r="CF577" i="20" a="1"/>
  <c r="CF577" i="20" s="1"/>
  <c r="BY595" i="20" a="1"/>
  <c r="BY595" i="20" s="1"/>
  <c r="CJ602" i="20" a="1"/>
  <c r="CJ602" i="20" s="1"/>
  <c r="AZ593" i="20" a="1"/>
  <c r="AZ593" i="20" s="1"/>
  <c r="BW580" i="20" a="1"/>
  <c r="BW580" i="20" s="1"/>
  <c r="CO595" i="20" a="1"/>
  <c r="CO595" i="20" s="1"/>
  <c r="BU583" i="20" a="1"/>
  <c r="BU583" i="20" s="1"/>
  <c r="CJ592" i="20" a="1"/>
  <c r="CJ592" i="20" s="1"/>
  <c r="CL588" i="20" a="1"/>
  <c r="CL588" i="20" s="1"/>
  <c r="AP585" i="20" a="1"/>
  <c r="AP585" i="20" s="1"/>
  <c r="BD572" i="20" a="1"/>
  <c r="BD572" i="20" s="1"/>
  <c r="BH595" i="20" a="1"/>
  <c r="BH595" i="20" s="1"/>
  <c r="BY580" i="20" a="1"/>
  <c r="BY580" i="20" s="1"/>
  <c r="CF592" i="20" a="1"/>
  <c r="CF592" i="20" s="1"/>
  <c r="BS588" i="20" a="1"/>
  <c r="BS588" i="20" s="1"/>
  <c r="BV581" i="20" a="1"/>
  <c r="BV581" i="20" s="1"/>
  <c r="AV574" i="20" a="1"/>
  <c r="AV574" i="20" s="1"/>
  <c r="BY589" i="20" a="1"/>
  <c r="BY589" i="20" s="1"/>
  <c r="AY592" i="20" a="1"/>
  <c r="AY592" i="20" s="1"/>
  <c r="BH599" i="20" a="1"/>
  <c r="BH599" i="20" s="1"/>
  <c r="BW576" i="20" a="1"/>
  <c r="BW576" i="20" s="1"/>
  <c r="CF578" i="20" a="1"/>
  <c r="CF578" i="20" s="1"/>
  <c r="BO591" i="20" a="1"/>
  <c r="BO591" i="20" s="1"/>
  <c r="AZ592" i="20" a="1"/>
  <c r="AZ592" i="20" s="1"/>
  <c r="AK579" i="20" a="1"/>
  <c r="AK579" i="20" s="1"/>
  <c r="BC579" i="20" a="1"/>
  <c r="BC579" i="20" s="1"/>
  <c r="BN602" i="20" a="1"/>
  <c r="BN602" i="20" s="1"/>
  <c r="CO584" i="20" a="1"/>
  <c r="CO584" i="20" s="1"/>
  <c r="AY593" i="20" a="1"/>
  <c r="AY593" i="20" s="1"/>
  <c r="CF587" i="20" a="1"/>
  <c r="CF587" i="20" s="1"/>
  <c r="AN587" i="20" a="1"/>
  <c r="AN587" i="20" s="1"/>
  <c r="BK589" i="20" a="1"/>
  <c r="BK589" i="20" s="1"/>
  <c r="CN573" i="20" a="1"/>
  <c r="CN573" i="20" s="1"/>
  <c r="BY583" i="20" a="1"/>
  <c r="BY583" i="20" s="1"/>
  <c r="BB600" i="20" a="1"/>
  <c r="BB600" i="20" s="1"/>
  <c r="BC574" i="20" a="1"/>
  <c r="BC574" i="20" s="1"/>
  <c r="BC578" i="20" a="1"/>
  <c r="BC578" i="20" s="1"/>
  <c r="AN603" i="20" a="1"/>
  <c r="AN603" i="20" s="1"/>
  <c r="CJ588" i="20" a="1"/>
  <c r="CJ588" i="20" s="1"/>
  <c r="CD601" i="20" a="1"/>
  <c r="CD601" i="20" s="1"/>
  <c r="AS588" i="20" a="1"/>
  <c r="AS588" i="20" s="1"/>
  <c r="CD577" i="20" a="1"/>
  <c r="CD577" i="20" s="1"/>
  <c r="AQ596" i="20" a="1"/>
  <c r="AQ596" i="20" s="1"/>
  <c r="CJ576" i="20" a="1"/>
  <c r="CJ576" i="20" s="1"/>
  <c r="AQ580" i="20" a="1"/>
  <c r="AQ580" i="20" s="1"/>
  <c r="BJ594" i="20" a="1"/>
  <c r="BJ594" i="20" s="1"/>
  <c r="CO578" i="20" a="1"/>
  <c r="CO578" i="20" s="1"/>
  <c r="CD600" i="20" a="1"/>
  <c r="CD600" i="20" s="1"/>
  <c r="CA598" i="20" a="1"/>
  <c r="CA598" i="20" s="1"/>
  <c r="AG575" i="20" a="1"/>
  <c r="AG575" i="20" s="1"/>
  <c r="AU579" i="20" a="1"/>
  <c r="AU579" i="20" s="1"/>
  <c r="AY582" i="20" a="1"/>
  <c r="AY582" i="20" s="1"/>
  <c r="CO602" i="20" a="1"/>
  <c r="CO602" i="20" s="1"/>
  <c r="BC596" i="20" a="1"/>
  <c r="BC596" i="20" s="1"/>
  <c r="CE586" i="20" a="1"/>
  <c r="CE586" i="20" s="1"/>
  <c r="BY594" i="20" a="1"/>
  <c r="BY594" i="20" s="1"/>
  <c r="CG602" i="20" a="1"/>
  <c r="CG602" i="20" s="1"/>
  <c r="AV576" i="20" a="1"/>
  <c r="AV576" i="20" s="1"/>
  <c r="CL581" i="20" a="1"/>
  <c r="CL581" i="20" s="1"/>
  <c r="AT591" i="20" a="1"/>
  <c r="AT591" i="20" s="1"/>
  <c r="BG589" i="20" a="1"/>
  <c r="BG589" i="20" s="1"/>
  <c r="AO595" i="20" a="1"/>
  <c r="AO595" i="20" s="1"/>
  <c r="BJ596" i="20" a="1"/>
  <c r="BJ596" i="20" s="1"/>
  <c r="CJ582" i="20" a="1"/>
  <c r="CJ582" i="20" s="1"/>
  <c r="CG574" i="20" a="1"/>
  <c r="CG574" i="20" s="1"/>
  <c r="CL600" i="20" a="1"/>
  <c r="CL600" i="20" s="1"/>
  <c r="BN590" i="20" a="1"/>
  <c r="BN590" i="20" s="1"/>
  <c r="CH577" i="20" a="1"/>
  <c r="CH577" i="20" s="1"/>
  <c r="AV601" i="20" a="1"/>
  <c r="AV601" i="20" s="1"/>
  <c r="AU589" i="20" a="1"/>
  <c r="AU589" i="20" s="1"/>
  <c r="AU598" i="20" a="1"/>
  <c r="AU598" i="20" s="1"/>
  <c r="AH598" i="20" a="1"/>
  <c r="AH598" i="20" s="1"/>
  <c r="CD590" i="20" a="1"/>
  <c r="CD590" i="20" s="1"/>
  <c r="BQ577" i="20" a="1"/>
  <c r="BQ577" i="20" s="1"/>
  <c r="AI593" i="20" a="1"/>
  <c r="AI593" i="20" s="1"/>
  <c r="BE601" i="20" a="1"/>
  <c r="BE601" i="20" s="1"/>
  <c r="BS594" i="20" a="1"/>
  <c r="BS594" i="20" s="1"/>
  <c r="CG601" i="20" a="1"/>
  <c r="CG601" i="20" s="1"/>
  <c r="AZ597" i="20" a="1"/>
  <c r="AZ597" i="20" s="1"/>
  <c r="BK577" i="20" a="1"/>
  <c r="BK577" i="20" s="1"/>
  <c r="BD595" i="20" a="1"/>
  <c r="BD595" i="20" s="1"/>
  <c r="BL602" i="20" a="1"/>
  <c r="BL602" i="20" s="1"/>
  <c r="AS595" i="20" a="1"/>
  <c r="AS595" i="20" s="1"/>
  <c r="CI588" i="20" a="1"/>
  <c r="CI588" i="20" s="1"/>
  <c r="BF576" i="20" a="1"/>
  <c r="BF576" i="20" s="1"/>
  <c r="BM601" i="20" a="1"/>
  <c r="BM601" i="20" s="1"/>
  <c r="CH590" i="20" a="1"/>
  <c r="CH590" i="20" s="1"/>
  <c r="BO575" i="20" a="1"/>
  <c r="BO575" i="20" s="1"/>
  <c r="BL592" i="20" a="1"/>
  <c r="BL592" i="20" s="1"/>
  <c r="AG582" i="20" a="1"/>
  <c r="AG582" i="20" s="1"/>
  <c r="CC594" i="20" a="1"/>
  <c r="CC594" i="20" s="1"/>
  <c r="BX594" i="20" a="1"/>
  <c r="BX594" i="20" s="1"/>
  <c r="BZ596" i="20" a="1"/>
  <c r="BZ596" i="20" s="1"/>
  <c r="AF575" i="20" a="1"/>
  <c r="AF575" i="20" s="1"/>
  <c r="BM577" i="20" a="1"/>
  <c r="BM577" i="20" s="1"/>
  <c r="CF584" i="20" a="1"/>
  <c r="CF584" i="20" s="1"/>
  <c r="BS579" i="20" a="1"/>
  <c r="BS579" i="20" s="1"/>
  <c r="AW587" i="20" a="1"/>
  <c r="AW587" i="20" s="1"/>
  <c r="BQ591" i="20" a="1"/>
  <c r="BQ591" i="20" s="1"/>
  <c r="AR583" i="20" a="1"/>
  <c r="AR583" i="20" s="1"/>
  <c r="AK598" i="20" a="1"/>
  <c r="AK598" i="20" s="1"/>
  <c r="BT592" i="20" a="1"/>
  <c r="BT592" i="20" s="1"/>
  <c r="AZ573" i="20" a="1"/>
  <c r="AZ573" i="20" s="1"/>
  <c r="BL596" i="20" a="1"/>
  <c r="BL596" i="20" s="1"/>
  <c r="CE596" i="20" a="1"/>
  <c r="CE596" i="20" s="1"/>
  <c r="BZ597" i="20" a="1"/>
  <c r="BZ597" i="20" s="1"/>
  <c r="BG598" i="20" a="1"/>
  <c r="BG598" i="20" s="1"/>
  <c r="CK603" i="20" a="1"/>
  <c r="CK603" i="20" s="1"/>
  <c r="AX575" i="20" a="1"/>
  <c r="AX575" i="20" s="1"/>
  <c r="CA578" i="20" a="1"/>
  <c r="CA578" i="20" s="1"/>
  <c r="BO582" i="20" a="1"/>
  <c r="BO582" i="20" s="1"/>
  <c r="CG581" i="20" a="1"/>
  <c r="CG581" i="20" s="1"/>
  <c r="CA600" i="20" a="1"/>
  <c r="CA600" i="20" s="1"/>
  <c r="AR601" i="20" a="1"/>
  <c r="AR601" i="20" s="1"/>
  <c r="CH578" i="20" a="1"/>
  <c r="CH578" i="20" s="1"/>
  <c r="BV590" i="20" a="1"/>
  <c r="BV590" i="20" s="1"/>
  <c r="BP578" i="20" a="1"/>
  <c r="BP578" i="20" s="1"/>
  <c r="BY577" i="20" a="1"/>
  <c r="BY577" i="20" s="1"/>
  <c r="AM576" i="20" a="1"/>
  <c r="AM576" i="20" s="1"/>
  <c r="AR599" i="20" a="1"/>
  <c r="AR599" i="20" s="1"/>
  <c r="BR593" i="20" a="1"/>
  <c r="BR593" i="20" s="1"/>
  <c r="CD593" i="20" a="1"/>
  <c r="CD593" i="20" s="1"/>
  <c r="BV575" i="20" a="1"/>
  <c r="BV575" i="20" s="1"/>
  <c r="BO580" i="20" a="1"/>
  <c r="BO580" i="20" s="1"/>
  <c r="AH597" i="20" a="1"/>
  <c r="AH597" i="20" s="1"/>
  <c r="CC581" i="20" a="1"/>
  <c r="CC581" i="20" s="1"/>
  <c r="CH591" i="20" a="1"/>
  <c r="CH591" i="20" s="1"/>
  <c r="BR581" i="20" a="1"/>
  <c r="BR581" i="20" s="1"/>
  <c r="AS600" i="20" a="1"/>
  <c r="AS600" i="20" s="1"/>
  <c r="AU581" i="20" a="1"/>
  <c r="AU581" i="20" s="1"/>
  <c r="BK574" i="20" a="1"/>
  <c r="BK574" i="20" s="1"/>
  <c r="BA584" i="20" a="1"/>
  <c r="BA584" i="20" s="1"/>
  <c r="AI601" i="20" a="1"/>
  <c r="AI601" i="20" s="1"/>
  <c r="AW603" i="20" a="1"/>
  <c r="AW603" i="20" s="1"/>
  <c r="BP579" i="20" a="1"/>
  <c r="BP579" i="20" s="1"/>
  <c r="AT603" i="20" a="1"/>
  <c r="AT603" i="20" s="1"/>
  <c r="BQ601" i="20" a="1"/>
  <c r="BQ601" i="20" s="1"/>
  <c r="AW577" i="20" a="1"/>
  <c r="AW577" i="20" s="1"/>
  <c r="BB602" i="20" a="1"/>
  <c r="BB602" i="20" s="1"/>
  <c r="CA575" i="20" a="1"/>
  <c r="CA575" i="20" s="1"/>
  <c r="AR590" i="20" a="1"/>
  <c r="AR590" i="20" s="1"/>
  <c r="BE597" i="20" a="1"/>
  <c r="BE597" i="20" s="1"/>
  <c r="AW579" i="20" a="1"/>
  <c r="AW579" i="20" s="1"/>
  <c r="BH572" i="20" a="1"/>
  <c r="BH572" i="20" s="1"/>
  <c r="AX600" i="20" a="1"/>
  <c r="AX600" i="20" s="1"/>
  <c r="BG576" i="20" a="1"/>
  <c r="BG576" i="20" s="1"/>
  <c r="CB581" i="20" a="1"/>
  <c r="CB581" i="20" s="1"/>
  <c r="BV592" i="20" a="1"/>
  <c r="BV592" i="20" s="1"/>
  <c r="BA577" i="20" a="1"/>
  <c r="BA577" i="20" s="1"/>
  <c r="AO574" i="20" a="1"/>
  <c r="AO574" i="20" s="1"/>
  <c r="BD596" i="20" a="1"/>
  <c r="BD596" i="20" s="1"/>
  <c r="AJ600" i="20" a="1"/>
  <c r="AJ600" i="20" s="1"/>
  <c r="AR584" i="20" a="1"/>
  <c r="AR584" i="20" s="1"/>
  <c r="CE582" i="20" a="1"/>
  <c r="CE582" i="20" s="1"/>
  <c r="AI592" i="20" a="1"/>
  <c r="AI592" i="20" s="1"/>
  <c r="BG594" i="20" a="1"/>
  <c r="BG594" i="20" s="1"/>
  <c r="AP598" i="20" a="1"/>
  <c r="AP598" i="20" s="1"/>
  <c r="BO595" i="20" a="1"/>
  <c r="BO595" i="20" s="1"/>
  <c r="BI602" i="20" a="1"/>
  <c r="BI602" i="20" s="1"/>
  <c r="BV584" i="20" a="1"/>
  <c r="BV584" i="20" s="1"/>
  <c r="AX597" i="20" a="1"/>
  <c r="AX597" i="20" s="1"/>
  <c r="AH582" i="20" a="1"/>
  <c r="AH582" i="20" s="1"/>
  <c r="AF572" i="20" a="1"/>
  <c r="AF572" i="20" s="1"/>
  <c r="CJ590" i="20" a="1"/>
  <c r="CJ590" i="20" s="1"/>
  <c r="AS577" i="20" a="1"/>
  <c r="AS577" i="20" s="1"/>
  <c r="BM600" i="20" a="1"/>
  <c r="BM600" i="20" s="1"/>
  <c r="BP598" i="20" a="1"/>
  <c r="BP598" i="20" s="1"/>
  <c r="BX603" i="20" a="1"/>
  <c r="BX603" i="20" s="1"/>
  <c r="AM580" i="20" a="1"/>
  <c r="AM580" i="20" s="1"/>
  <c r="CI599" i="20" a="1"/>
  <c r="CI599" i="20" s="1"/>
  <c r="AQ598" i="20" a="1"/>
  <c r="AQ598" i="20" s="1"/>
  <c r="AX596" i="20" a="1"/>
  <c r="AX596" i="20" s="1"/>
  <c r="BG580" i="20" a="1"/>
  <c r="BG580" i="20" s="1"/>
  <c r="BQ600" i="20" a="1"/>
  <c r="BQ600" i="20" s="1"/>
  <c r="BK591" i="20" a="1"/>
  <c r="BK591" i="20" s="1"/>
  <c r="CM597" i="20" a="1"/>
  <c r="CM597" i="20" s="1"/>
  <c r="AN597" i="20" a="1"/>
  <c r="AN597" i="20" s="1"/>
  <c r="BN580" i="20" a="1"/>
  <c r="BN580" i="20" s="1"/>
  <c r="BT588" i="20" a="1"/>
  <c r="BT588" i="20" s="1"/>
  <c r="CA572" i="20" a="1"/>
  <c r="CA572" i="20" s="1"/>
  <c r="BS600" i="20" a="1"/>
  <c r="BS600" i="20" s="1"/>
  <c r="BX593" i="20" a="1"/>
  <c r="BX593" i="20" s="1"/>
  <c r="CM582" i="20" a="1"/>
  <c r="CM582" i="20" s="1"/>
  <c r="CF600" i="20" a="1"/>
  <c r="CF600" i="20" s="1"/>
  <c r="AQ587" i="20" a="1"/>
  <c r="AQ587" i="20" s="1"/>
  <c r="AQ578" i="20" a="1"/>
  <c r="AQ578" i="20" s="1"/>
  <c r="BU576" i="20" a="1"/>
  <c r="BU576" i="20" s="1"/>
  <c r="AP603" i="20" a="1"/>
  <c r="AP603" i="20" s="1"/>
  <c r="BJ589" i="20" a="1"/>
  <c r="BJ589" i="20" s="1"/>
  <c r="BM578" i="20" a="1"/>
  <c r="BM578" i="20" s="1"/>
  <c r="BZ580" i="20" a="1"/>
  <c r="BZ580" i="20" s="1"/>
  <c r="BQ576" i="20" a="1"/>
  <c r="BQ576" i="20" s="1"/>
  <c r="AI596" i="20" a="1"/>
  <c r="AI596" i="20" s="1"/>
  <c r="BT575" i="20" a="1"/>
  <c r="BT575" i="20" s="1"/>
  <c r="CI579" i="20" a="1"/>
  <c r="CI579" i="20" s="1"/>
  <c r="AJ595" i="20" a="1"/>
  <c r="AJ595" i="20" s="1"/>
  <c r="BH573" i="20" a="1"/>
  <c r="BH573" i="20" s="1"/>
  <c r="AF598" i="20" a="1"/>
  <c r="AF598" i="20" s="1"/>
  <c r="AI588" i="20" a="1"/>
  <c r="AI588" i="20" s="1"/>
  <c r="BF586" i="20" a="1"/>
  <c r="BF586" i="20" s="1"/>
  <c r="BK579" i="20" a="1"/>
  <c r="BK579" i="20" s="1"/>
  <c r="BJ590" i="20" a="1"/>
  <c r="BJ590" i="20" s="1"/>
  <c r="CJ589" i="20" a="1"/>
  <c r="CJ589" i="20" s="1"/>
  <c r="BF583" i="20" a="1"/>
  <c r="BF583" i="20" s="1"/>
  <c r="AG586" i="20" a="1"/>
  <c r="AG586" i="20" s="1"/>
  <c r="AJ591" i="20" a="1"/>
  <c r="AJ591" i="20" s="1"/>
  <c r="BF592" i="20" a="1"/>
  <c r="BF592" i="20" s="1"/>
  <c r="AK584" i="20" a="1"/>
  <c r="AK584" i="20" s="1"/>
  <c r="BH592" i="20" a="1"/>
  <c r="BH592" i="20" s="1"/>
  <c r="AI594" i="20" a="1"/>
  <c r="AI594" i="20" s="1"/>
  <c r="AL584" i="20" a="1"/>
  <c r="AL584" i="20" s="1"/>
  <c r="CB584" i="20" a="1"/>
  <c r="CB584" i="20" s="1"/>
  <c r="BR601" i="20" a="1"/>
  <c r="BR601" i="20" s="1"/>
  <c r="BI573" i="20" a="1"/>
  <c r="BI573" i="20" s="1"/>
  <c r="BU573" i="20" a="1"/>
  <c r="BU573" i="20" s="1"/>
  <c r="BN581" i="20" a="1"/>
  <c r="BN581" i="20" s="1"/>
  <c r="CK592" i="20" a="1"/>
  <c r="CK592" i="20" s="1"/>
  <c r="CM602" i="20" a="1"/>
  <c r="CM602" i="20" s="1"/>
  <c r="BR572" i="20" a="1"/>
  <c r="BR572" i="20" s="1"/>
  <c r="AY574" i="20" a="1"/>
  <c r="AY574" i="20" s="1"/>
  <c r="BE596" i="20" a="1"/>
  <c r="BE596" i="20" s="1"/>
  <c r="AN593" i="20" a="1"/>
  <c r="AN593" i="20" s="1"/>
  <c r="AX595" i="20" a="1"/>
  <c r="AX595" i="20" s="1"/>
  <c r="BN592" i="20" a="1"/>
  <c r="BN592" i="20" s="1"/>
  <c r="BV587" i="20" a="1"/>
  <c r="BV587" i="20" s="1"/>
  <c r="BB575" i="20" a="1"/>
  <c r="BB575" i="20" s="1"/>
  <c r="AT576" i="20" a="1"/>
  <c r="AT576" i="20" s="1"/>
  <c r="BU587" i="20" a="1"/>
  <c r="BU587" i="20" s="1"/>
  <c r="CH602" i="20" a="1"/>
  <c r="CH602" i="20" s="1"/>
  <c r="BI592" i="20" a="1"/>
  <c r="BI592" i="20" s="1"/>
  <c r="CM592" i="20" a="1"/>
  <c r="CM592" i="20" s="1"/>
  <c r="AU572" i="20" a="1"/>
  <c r="AU572" i="20" s="1"/>
  <c r="AS589" i="20" a="1"/>
  <c r="AS589" i="20" s="1"/>
  <c r="CG589" i="20" a="1"/>
  <c r="CG589" i="20" s="1"/>
  <c r="AV583" i="20" a="1"/>
  <c r="AV583" i="20" s="1"/>
  <c r="AK601" i="20" a="1"/>
  <c r="AK601" i="20" s="1"/>
  <c r="BN576" i="20" a="1"/>
  <c r="BN576" i="20" s="1"/>
  <c r="BB596" i="20" a="1"/>
  <c r="BB596" i="20" s="1"/>
  <c r="CK589" i="20" a="1"/>
  <c r="CK589" i="20" s="1"/>
  <c r="CK583" i="20" a="1"/>
  <c r="CK583" i="20" s="1"/>
  <c r="AI587" i="20" a="1"/>
  <c r="AI587" i="20" s="1"/>
  <c r="BO588" i="20" a="1"/>
  <c r="BO588" i="20" s="1"/>
  <c r="BG593" i="20" a="1"/>
  <c r="BG593" i="20" s="1"/>
  <c r="BT585" i="20" a="1"/>
  <c r="BT585" i="20" s="1"/>
  <c r="AK588" i="20" a="1"/>
  <c r="AK588" i="20" s="1"/>
  <c r="BR585" i="20" a="1"/>
  <c r="BR585" i="20" s="1"/>
  <c r="BE591" i="20" a="1"/>
  <c r="BE591" i="20" s="1"/>
  <c r="BE580" i="20" a="1"/>
  <c r="BE580" i="20" s="1"/>
  <c r="AW582" i="20" a="1"/>
  <c r="AW582" i="20" s="1"/>
  <c r="BD583" i="20" a="1"/>
  <c r="BD583" i="20" s="1"/>
  <c r="BY599" i="20" a="1"/>
  <c r="BY599" i="20" s="1"/>
  <c r="AM574" i="20" a="1"/>
  <c r="AM574" i="20" s="1"/>
  <c r="AF587" i="20" a="1"/>
  <c r="AF587" i="20" s="1"/>
  <c r="AJ593" i="20" a="1"/>
  <c r="AJ593" i="20" s="1"/>
  <c r="CL572" i="20" a="1"/>
  <c r="CL572" i="20" s="1"/>
  <c r="AJ585" i="20" a="1"/>
  <c r="AJ585" i="20" s="1"/>
  <c r="BK572" i="20" a="1"/>
  <c r="BK572" i="20" s="1"/>
  <c r="AX580" i="20" a="1"/>
  <c r="AX580" i="20" s="1"/>
  <c r="BF588" i="20" a="1"/>
  <c r="BF588" i="20" s="1"/>
  <c r="AP581" i="20" a="1"/>
  <c r="AP581" i="20" s="1"/>
  <c r="AF584" i="20" a="1"/>
  <c r="AF584" i="20" s="1"/>
  <c r="CO576" i="20" a="1"/>
  <c r="CO576" i="20" s="1"/>
  <c r="BN585" i="20" a="1"/>
  <c r="BN585" i="20" s="1"/>
  <c r="BD587" i="20" a="1"/>
  <c r="BD587" i="20" s="1"/>
  <c r="BP577" i="20" a="1"/>
  <c r="BP577" i="20" s="1"/>
  <c r="CA585" i="20" a="1"/>
  <c r="CA585" i="20" s="1"/>
  <c r="CC590" i="20" a="1"/>
  <c r="CC590" i="20" s="1"/>
  <c r="CK593" i="20" a="1"/>
  <c r="CK593" i="20" s="1"/>
  <c r="BA578" i="20" a="1"/>
  <c r="BA578" i="20" s="1"/>
  <c r="CK577" i="20" a="1"/>
  <c r="CK577" i="20" s="1"/>
  <c r="CE585" i="20" a="1"/>
  <c r="CE585" i="20" s="1"/>
  <c r="BZ581" i="20" a="1"/>
  <c r="BZ581" i="20" s="1"/>
  <c r="BG588" i="20" a="1"/>
  <c r="BG588" i="20" s="1"/>
  <c r="AV573" i="20" a="1"/>
  <c r="AV573" i="20" s="1"/>
  <c r="AI582" i="20" a="1"/>
  <c r="AI582" i="20" s="1"/>
  <c r="AS581" i="20" a="1"/>
  <c r="AS581" i="20" s="1"/>
  <c r="BA599" i="20" a="1"/>
  <c r="BA599" i="20" s="1"/>
  <c r="BA573" i="20" a="1"/>
  <c r="BA573" i="20" s="1"/>
  <c r="BN572" i="20" a="1"/>
  <c r="BN572" i="20" s="1"/>
  <c r="CN592" i="20" a="1"/>
  <c r="CN592" i="20" s="1"/>
  <c r="AQ591" i="20" a="1"/>
  <c r="AQ591" i="20" s="1"/>
  <c r="BJ592" i="20" a="1"/>
  <c r="BJ592" i="20" s="1"/>
  <c r="BX574" i="20" a="1"/>
  <c r="BX574" i="20" s="1"/>
  <c r="BB597" i="20" a="1"/>
  <c r="BB597" i="20" s="1"/>
  <c r="BU588" i="20" a="1"/>
  <c r="BU588" i="20" s="1"/>
  <c r="CI582" i="20" a="1"/>
  <c r="CI582" i="20" s="1"/>
  <c r="CO586" i="20" a="1"/>
  <c r="CO586" i="20" s="1"/>
  <c r="BL579" i="20" a="1"/>
  <c r="BL579" i="20" s="1"/>
  <c r="AG584" i="20" a="1"/>
  <c r="AG584" i="20" s="1"/>
  <c r="AW574" i="20" a="1"/>
  <c r="AW574" i="20" s="1"/>
  <c r="AZ576" i="20" a="1"/>
  <c r="AZ576" i="20" s="1"/>
  <c r="AK593" i="20" a="1"/>
  <c r="AK593" i="20" s="1"/>
  <c r="BD581" i="20" a="1"/>
  <c r="BD581" i="20" s="1"/>
  <c r="AZ581" i="20" a="1"/>
  <c r="AZ581" i="20" s="1"/>
  <c r="AG600" i="20" a="1"/>
  <c r="AG600" i="20" s="1"/>
  <c r="AM586" i="20" a="1"/>
  <c r="AM586" i="20" s="1"/>
  <c r="AS603" i="20" a="1"/>
  <c r="AS603" i="20" s="1"/>
  <c r="BS576" i="20" a="1"/>
  <c r="BS576" i="20" s="1"/>
  <c r="AS575" i="20" a="1"/>
  <c r="AS575" i="20" s="1"/>
  <c r="CF595" i="20" a="1"/>
  <c r="CF595" i="20" s="1"/>
  <c r="AN581" i="20" a="1"/>
  <c r="AN581" i="20" s="1"/>
  <c r="BP588" i="20" a="1"/>
  <c r="BP588" i="20" s="1"/>
  <c r="BY579" i="20" a="1"/>
  <c r="BY579" i="20" s="1"/>
  <c r="BW590" i="20" a="1"/>
  <c r="BW590" i="20" s="1"/>
  <c r="BV578" i="20" a="1"/>
  <c r="BV578" i="20" s="1"/>
  <c r="CH603" i="20" a="1"/>
  <c r="CH603" i="20" s="1"/>
  <c r="BP584" i="20" a="1"/>
  <c r="BP584" i="20" s="1"/>
  <c r="BM602" i="20" a="1"/>
  <c r="BM602" i="20" s="1"/>
  <c r="AQ603" i="20" a="1"/>
  <c r="AQ603" i="20" s="1"/>
  <c r="CH582" i="20" a="1"/>
  <c r="CH582" i="20" s="1"/>
  <c r="AR585" i="20" a="1"/>
  <c r="AR585" i="20" s="1"/>
  <c r="AX588" i="20" a="1"/>
  <c r="AX588" i="20" s="1"/>
  <c r="BI578" i="20" a="1"/>
  <c r="BI578" i="20" s="1"/>
  <c r="BU582" i="20" a="1"/>
  <c r="BU582" i="20" s="1"/>
  <c r="CM577" i="20" a="1"/>
  <c r="CM577" i="20" s="1"/>
  <c r="AL572" i="20" a="1"/>
  <c r="AL572" i="20" s="1"/>
  <c r="BP580" i="20" a="1"/>
  <c r="BP580" i="20" s="1"/>
  <c r="BC590" i="20" a="1"/>
  <c r="BC590" i="20" s="1"/>
  <c r="BS592" i="20" a="1"/>
  <c r="BS592" i="20" s="1"/>
  <c r="BE583" i="20" a="1"/>
  <c r="BE583" i="20" s="1"/>
  <c r="AL598" i="20" a="1"/>
  <c r="AL598" i="20" s="1"/>
  <c r="BH584" i="20" a="1"/>
  <c r="BH584" i="20" s="1"/>
  <c r="BV596" i="20" a="1"/>
  <c r="BV596" i="20" s="1"/>
  <c r="AL574" i="20" a="1"/>
  <c r="AL574" i="20" s="1"/>
  <c r="AP593" i="20" a="1"/>
  <c r="AP593" i="20" s="1"/>
  <c r="BO586" i="20" a="1"/>
  <c r="BO586" i="20" s="1"/>
  <c r="CO587" i="20" a="1"/>
  <c r="CO587" i="20" s="1"/>
  <c r="CN602" i="20" a="1"/>
  <c r="CN602" i="20" s="1"/>
  <c r="BN600" i="20" a="1"/>
  <c r="BN600" i="20" s="1"/>
  <c r="CE579" i="20" a="1"/>
  <c r="CE579" i="20" s="1"/>
  <c r="AR602" i="20" a="1"/>
  <c r="AR602" i="20" s="1"/>
  <c r="BA594" i="20" a="1"/>
  <c r="BA594" i="20" s="1"/>
  <c r="BQ596" i="20" a="1"/>
  <c r="BQ596" i="20" s="1"/>
  <c r="BS589" i="20" a="1"/>
  <c r="BS589" i="20" s="1"/>
  <c r="AO594" i="20" a="1"/>
  <c r="AO594" i="20" s="1"/>
  <c r="BK601" i="20" a="1"/>
  <c r="BK601" i="20" s="1"/>
  <c r="BZ575" i="20" a="1"/>
  <c r="BZ575" i="20" s="1"/>
  <c r="BM573" i="20" a="1"/>
  <c r="BM573" i="20" s="1"/>
  <c r="AN580" i="20" a="1"/>
  <c r="AN580" i="20" s="1"/>
  <c r="AV596" i="20" a="1"/>
  <c r="AV596" i="20" s="1"/>
  <c r="CG577" i="20" a="1"/>
  <c r="CG577" i="20" s="1"/>
  <c r="CK575" i="20" a="1"/>
  <c r="CK575" i="20" s="1"/>
  <c r="AR597" i="20" a="1"/>
  <c r="AR597" i="20" s="1"/>
  <c r="AT589" i="20" a="1"/>
  <c r="AT589" i="20" s="1"/>
  <c r="BC599" i="20" a="1"/>
  <c r="BC599" i="20" s="1"/>
  <c r="BS577" i="20" a="1"/>
  <c r="BS577" i="20" s="1"/>
  <c r="BZ600" i="20" a="1"/>
  <c r="BZ600" i="20" s="1"/>
  <c r="CO577" i="20" a="1"/>
  <c r="CO577" i="20" s="1"/>
  <c r="AZ584" i="20" a="1"/>
  <c r="AZ584" i="20" s="1"/>
  <c r="CE578" i="20" a="1"/>
  <c r="CE578" i="20" s="1"/>
  <c r="BS572" i="20" a="1"/>
  <c r="BS572" i="20" s="1"/>
  <c r="BJ584" i="20" a="1"/>
  <c r="BJ584" i="20" s="1"/>
  <c r="BA591" i="20" a="1"/>
  <c r="BA591" i="20" s="1"/>
  <c r="CA580" i="20" a="1"/>
  <c r="CA580" i="20" s="1"/>
  <c r="CH573" i="20" a="1"/>
  <c r="CH573" i="20" s="1"/>
  <c r="CH586" i="20" a="1"/>
  <c r="CH586" i="20" s="1"/>
  <c r="BY600" i="20" a="1"/>
  <c r="BY600" i="20" s="1"/>
  <c r="AO583" i="20" a="1"/>
  <c r="AO583" i="20" s="1"/>
  <c r="AI589" i="20" a="1"/>
  <c r="AI589" i="20" s="1"/>
  <c r="AH595" i="20" a="1"/>
  <c r="AH595" i="20" s="1"/>
  <c r="AM573" i="20" a="1"/>
  <c r="AM573" i="20" s="1"/>
  <c r="BT583" i="20" a="1"/>
  <c r="BT583" i="20" s="1"/>
  <c r="CE577" i="20" a="1"/>
  <c r="CE577" i="20" s="1"/>
  <c r="AT582" i="20" a="1"/>
  <c r="AT582" i="20" s="1"/>
  <c r="CC591" i="20" a="1"/>
  <c r="CC591" i="20" s="1"/>
  <c r="BA592" i="20" a="1"/>
  <c r="BA592" i="20" s="1"/>
  <c r="AF583" i="20" a="1"/>
  <c r="AF583" i="20" s="1"/>
  <c r="BE584" i="20" a="1"/>
  <c r="BE584" i="20" s="1"/>
  <c r="BY575" i="20" a="1"/>
  <c r="BY575" i="20" s="1"/>
  <c r="AU580" i="20" a="1"/>
  <c r="AU580" i="20" s="1"/>
  <c r="AM600" i="20" a="1"/>
  <c r="AM600" i="20" s="1"/>
  <c r="AW573" i="20" a="1"/>
  <c r="AW573" i="20" s="1"/>
  <c r="AY581" i="20" a="1"/>
  <c r="AY581" i="20" s="1"/>
  <c r="CE599" i="20" a="1"/>
  <c r="CE599" i="20" s="1"/>
  <c r="AQ574" i="20" a="1"/>
  <c r="AQ574" i="20" s="1"/>
  <c r="BX591" i="20" a="1"/>
  <c r="BX591" i="20" s="1"/>
  <c r="CG583" i="20" a="1"/>
  <c r="CG583" i="20" s="1"/>
  <c r="BJ597" i="20" a="1"/>
  <c r="BJ597" i="20" s="1"/>
  <c r="AF596" i="20" a="1"/>
  <c r="AF596" i="20" s="1"/>
  <c r="BI594" i="20" a="1"/>
  <c r="BI594" i="20" s="1"/>
  <c r="BH578" i="20" a="1"/>
  <c r="BH578" i="20" s="1"/>
  <c r="BY574" i="20" a="1"/>
  <c r="BY574" i="20" s="1"/>
  <c r="AR586" i="20" a="1"/>
  <c r="AR586" i="20" s="1"/>
  <c r="AW588" i="20" a="1"/>
  <c r="AW588" i="20" s="1"/>
  <c r="CE589" i="20" a="1"/>
  <c r="CE589" i="20" s="1"/>
  <c r="BT581" i="20" a="1"/>
  <c r="BT581" i="20" s="1"/>
  <c r="AI599" i="20" a="1"/>
  <c r="AI599" i="20" s="1"/>
  <c r="CG586" i="20" a="1"/>
  <c r="CG586" i="20" s="1"/>
  <c r="AU597" i="20" a="1"/>
  <c r="AU597" i="20" s="1"/>
  <c r="AF279" i="20"/>
  <c r="M22" i="26" s="1"/>
  <c r="CC263" i="20"/>
  <c r="CC253" i="20"/>
  <c r="AT263" i="20"/>
  <c r="AT253" i="20"/>
  <c r="BK263" i="20"/>
  <c r="BK253" i="20"/>
  <c r="BF263" i="20"/>
  <c r="BF253" i="20"/>
  <c r="BV263" i="20"/>
  <c r="BV253" i="20"/>
  <c r="AH279" i="20"/>
  <c r="O22" i="26" s="1"/>
  <c r="BY263" i="20"/>
  <c r="BY253" i="20"/>
  <c r="AM263" i="20"/>
  <c r="AM253" i="20"/>
  <c r="BU263" i="20"/>
  <c r="BU253" i="20"/>
  <c r="CL263" i="20"/>
  <c r="CL253" i="20"/>
  <c r="BI263" i="20"/>
  <c r="BI253" i="20"/>
  <c r="BG263" i="20"/>
  <c r="BG253" i="20"/>
  <c r="BX263" i="20"/>
  <c r="BX253" i="20"/>
  <c r="CB263" i="20"/>
  <c r="CB253" i="20"/>
  <c r="AR263" i="20"/>
  <c r="AR253" i="20"/>
  <c r="CK263" i="20"/>
  <c r="CK253" i="20"/>
  <c r="CN263" i="20"/>
  <c r="CN253" i="20"/>
  <c r="AU263" i="20"/>
  <c r="AU253" i="20"/>
  <c r="BB263" i="20"/>
  <c r="BB253" i="20"/>
  <c r="BN263" i="20"/>
  <c r="BN253" i="20"/>
  <c r="CO263" i="20"/>
  <c r="CO253" i="20"/>
  <c r="AG279" i="20"/>
  <c r="N22" i="26" s="1"/>
  <c r="BL263" i="20"/>
  <c r="BL253" i="20"/>
  <c r="BT263" i="20"/>
  <c r="BT253" i="20"/>
  <c r="AI647" i="20" a="1"/>
  <c r="AI647" i="20" s="1"/>
  <c r="AI680" i="20" s="1"/>
  <c r="AI725" i="20" s="1"/>
  <c r="AN647" i="20" a="1"/>
  <c r="AN647" i="20" s="1"/>
  <c r="AN680" i="20" s="1"/>
  <c r="AN725" i="20" s="1"/>
  <c r="BL647" i="20" a="1"/>
  <c r="BL647" i="20" s="1"/>
  <c r="BL680" i="20" s="1"/>
  <c r="BL725" i="20" s="1"/>
  <c r="AT647" i="20" a="1"/>
  <c r="AT647" i="20" s="1"/>
  <c r="AT680" i="20" s="1"/>
  <c r="AT725" i="20" s="1"/>
  <c r="BQ647" i="20" a="1"/>
  <c r="BQ647" i="20" s="1"/>
  <c r="BQ680" i="20" s="1"/>
  <c r="BQ725" i="20" s="1"/>
  <c r="BF647" i="20" a="1"/>
  <c r="BF647" i="20" s="1"/>
  <c r="BF680" i="20" s="1"/>
  <c r="BF725" i="20" s="1"/>
  <c r="BR647" i="20" a="1"/>
  <c r="BR647" i="20" s="1"/>
  <c r="BR680" i="20" s="1"/>
  <c r="BR725" i="20" s="1"/>
  <c r="BP647" i="20" a="1"/>
  <c r="BP647" i="20" s="1"/>
  <c r="BP680" i="20" s="1"/>
  <c r="BP725" i="20" s="1"/>
  <c r="BV647" i="20" a="1"/>
  <c r="BV647" i="20" s="1"/>
  <c r="BV680" i="20" s="1"/>
  <c r="BV725" i="20" s="1"/>
  <c r="BH647" i="20" a="1"/>
  <c r="BH647" i="20" s="1"/>
  <c r="BH680" i="20" s="1"/>
  <c r="BH725" i="20" s="1"/>
  <c r="BZ647" i="20" a="1"/>
  <c r="BZ647" i="20" s="1"/>
  <c r="BZ680" i="20" s="1"/>
  <c r="BZ725" i="20" s="1"/>
  <c r="AV647" i="20" a="1"/>
  <c r="AV647" i="20" s="1"/>
  <c r="AV680" i="20" s="1"/>
  <c r="AV725" i="20" s="1"/>
  <c r="BI647" i="20" a="1"/>
  <c r="BI647" i="20" s="1"/>
  <c r="BI680" i="20" s="1"/>
  <c r="BI725" i="20" s="1"/>
  <c r="BG647" i="20" a="1"/>
  <c r="BG647" i="20" s="1"/>
  <c r="BG680" i="20" s="1"/>
  <c r="BG725" i="20" s="1"/>
  <c r="BJ647" i="20" a="1"/>
  <c r="BJ647" i="20" s="1"/>
  <c r="BJ680" i="20" s="1"/>
  <c r="BJ725" i="20" s="1"/>
  <c r="BN647" i="20" a="1"/>
  <c r="BN647" i="20" s="1"/>
  <c r="BN680" i="20" s="1"/>
  <c r="BN725" i="20" s="1"/>
  <c r="CF647" i="20" a="1"/>
  <c r="CF647" i="20" s="1"/>
  <c r="CF680" i="20" s="1"/>
  <c r="CF725" i="20" s="1"/>
  <c r="CM647" i="20" a="1"/>
  <c r="CM647" i="20" s="1"/>
  <c r="CM680" i="20" s="1"/>
  <c r="CM725" i="20" s="1"/>
  <c r="BO647" i="20" a="1"/>
  <c r="BO647" i="20" s="1"/>
  <c r="BO680" i="20" s="1"/>
  <c r="BO725" i="20" s="1"/>
  <c r="CK647" i="20" a="1"/>
  <c r="CK647" i="20" s="1"/>
  <c r="CK680" i="20" s="1"/>
  <c r="CK725" i="20" s="1"/>
  <c r="AX647" i="20" a="1"/>
  <c r="AX647" i="20" s="1"/>
  <c r="AX680" i="20" s="1"/>
  <c r="AX725" i="20" s="1"/>
  <c r="CI647" i="20" a="1"/>
  <c r="CI647" i="20" s="1"/>
  <c r="CI680" i="20" s="1"/>
  <c r="CI725" i="20" s="1"/>
  <c r="AR647" i="20" a="1"/>
  <c r="AR647" i="20" s="1"/>
  <c r="AR680" i="20" s="1"/>
  <c r="AR725" i="20" s="1"/>
  <c r="AY647" i="20" a="1"/>
  <c r="AY647" i="20" s="1"/>
  <c r="AY680" i="20" s="1"/>
  <c r="AY725" i="20" s="1"/>
  <c r="BE647" i="20" a="1"/>
  <c r="BE647" i="20" s="1"/>
  <c r="BE680" i="20" s="1"/>
  <c r="BE725" i="20" s="1"/>
  <c r="AH647" i="20" a="1"/>
  <c r="AH647" i="20" s="1"/>
  <c r="AH680" i="20" s="1"/>
  <c r="AH725" i="20" s="1"/>
  <c r="CN647" i="20" a="1"/>
  <c r="CN647" i="20" s="1"/>
  <c r="CN680" i="20" s="1"/>
  <c r="CN725" i="20" s="1"/>
  <c r="BD647" i="20" a="1"/>
  <c r="BD647" i="20" s="1"/>
  <c r="BD680" i="20" s="1"/>
  <c r="BD725" i="20" s="1"/>
  <c r="BC647" i="20" a="1"/>
  <c r="BC647" i="20" s="1"/>
  <c r="BC680" i="20" s="1"/>
  <c r="BC725" i="20" s="1"/>
  <c r="AL647" i="20" a="1"/>
  <c r="AL647" i="20" s="1"/>
  <c r="AL680" i="20" s="1"/>
  <c r="AL725" i="20" s="1"/>
  <c r="AM647" i="20" a="1"/>
  <c r="AM647" i="20" s="1"/>
  <c r="AM680" i="20" s="1"/>
  <c r="AM725" i="20" s="1"/>
  <c r="CD647" i="20" a="1"/>
  <c r="CD647" i="20" s="1"/>
  <c r="CD680" i="20" s="1"/>
  <c r="CD725" i="20" s="1"/>
  <c r="AS647" i="20" a="1"/>
  <c r="AS647" i="20" s="1"/>
  <c r="AS680" i="20" s="1"/>
  <c r="AS725" i="20" s="1"/>
  <c r="BK647" i="20" a="1"/>
  <c r="BK647" i="20" s="1"/>
  <c r="BK680" i="20" s="1"/>
  <c r="BK725" i="20" s="1"/>
  <c r="BT647" i="20" a="1"/>
  <c r="BT647" i="20" s="1"/>
  <c r="BT680" i="20" s="1"/>
  <c r="BT725" i="20" s="1"/>
  <c r="CC647" i="20" a="1"/>
  <c r="CC647" i="20" s="1"/>
  <c r="CC680" i="20" s="1"/>
  <c r="CC725" i="20" s="1"/>
  <c r="BS647" i="20" a="1"/>
  <c r="BS647" i="20" s="1"/>
  <c r="BS680" i="20" s="1"/>
  <c r="BS725" i="20" s="1"/>
  <c r="BY647" i="20" a="1"/>
  <c r="BY647" i="20" s="1"/>
  <c r="BY680" i="20" s="1"/>
  <c r="BY725" i="20" s="1"/>
  <c r="AK647" i="20" a="1"/>
  <c r="AK647" i="20" s="1"/>
  <c r="AK680" i="20" s="1"/>
  <c r="AK725" i="20" s="1"/>
  <c r="CO647" i="20" a="1"/>
  <c r="CO647" i="20" s="1"/>
  <c r="CO680" i="20" s="1"/>
  <c r="CO725" i="20" s="1"/>
  <c r="CA647" i="20" a="1"/>
  <c r="CA647" i="20" s="1"/>
  <c r="CA680" i="20" s="1"/>
  <c r="CA725" i="20" s="1"/>
  <c r="AZ647" i="20" a="1"/>
  <c r="AZ647" i="20" s="1"/>
  <c r="AZ680" i="20" s="1"/>
  <c r="AZ725" i="20" s="1"/>
  <c r="BM647" i="20" a="1"/>
  <c r="BM647" i="20" s="1"/>
  <c r="BM680" i="20" s="1"/>
  <c r="BM725" i="20" s="1"/>
  <c r="BW647" i="20" a="1"/>
  <c r="BW647" i="20" s="1"/>
  <c r="BW680" i="20" s="1"/>
  <c r="BW725" i="20" s="1"/>
  <c r="AG647" i="20" a="1"/>
  <c r="AG647" i="20" s="1"/>
  <c r="AG680" i="20" s="1"/>
  <c r="AG725" i="20" s="1"/>
  <c r="BU647" i="20" a="1"/>
  <c r="BU647" i="20" s="1"/>
  <c r="BU680" i="20" s="1"/>
  <c r="BU725" i="20" s="1"/>
  <c r="AW647" i="20" a="1"/>
  <c r="AW647" i="20" s="1"/>
  <c r="AW680" i="20" s="1"/>
  <c r="AW725" i="20" s="1"/>
  <c r="CE647" i="20" a="1"/>
  <c r="CE647" i="20" s="1"/>
  <c r="CE680" i="20" s="1"/>
  <c r="CE725" i="20" s="1"/>
  <c r="CB647" i="20" a="1"/>
  <c r="CB647" i="20" s="1"/>
  <c r="CB680" i="20" s="1"/>
  <c r="CB725" i="20" s="1"/>
  <c r="CL647" i="20" a="1"/>
  <c r="CL647" i="20" s="1"/>
  <c r="CL680" i="20" s="1"/>
  <c r="CL725" i="20" s="1"/>
  <c r="AO647" i="20" a="1"/>
  <c r="AO647" i="20" s="1"/>
  <c r="AO680" i="20" s="1"/>
  <c r="AO725" i="20" s="1"/>
  <c r="BA647" i="20" a="1"/>
  <c r="BA647" i="20" s="1"/>
  <c r="BA680" i="20" s="1"/>
  <c r="BA725" i="20" s="1"/>
  <c r="CJ647" i="20" a="1"/>
  <c r="CJ647" i="20" s="1"/>
  <c r="CJ680" i="20" s="1"/>
  <c r="CJ725" i="20" s="1"/>
  <c r="BX647" i="20" a="1"/>
  <c r="BX647" i="20" s="1"/>
  <c r="BX680" i="20" s="1"/>
  <c r="BX725" i="20" s="1"/>
  <c r="AP647" i="20" a="1"/>
  <c r="AP647" i="20" s="1"/>
  <c r="AP680" i="20" s="1"/>
  <c r="AP725" i="20" s="1"/>
  <c r="BB647" i="20" a="1"/>
  <c r="BB647" i="20" s="1"/>
  <c r="BB680" i="20" s="1"/>
  <c r="BB725" i="20" s="1"/>
  <c r="AF647" i="20" a="1"/>
  <c r="AF647" i="20" s="1"/>
  <c r="AF680" i="20" s="1"/>
  <c r="AF725" i="20" s="1"/>
  <c r="CH647" i="20" a="1"/>
  <c r="CH647" i="20" s="1"/>
  <c r="CH680" i="20" s="1"/>
  <c r="CH725" i="20" s="1"/>
  <c r="AJ647" i="20" a="1"/>
  <c r="AJ647" i="20" s="1"/>
  <c r="AJ680" i="20" s="1"/>
  <c r="AJ725" i="20" s="1"/>
  <c r="AU647" i="20" a="1"/>
  <c r="AU647" i="20" s="1"/>
  <c r="AU680" i="20" s="1"/>
  <c r="AU725" i="20" s="1"/>
  <c r="AQ647" i="20" a="1"/>
  <c r="AQ647" i="20" s="1"/>
  <c r="AQ680" i="20" s="1"/>
  <c r="AQ725" i="20" s="1"/>
  <c r="CG647" i="20" a="1"/>
  <c r="CG647" i="20" s="1"/>
  <c r="CG680" i="20" s="1"/>
  <c r="CG725" i="20" s="1"/>
  <c r="AI279" i="20"/>
  <c r="P22" i="26" s="1"/>
  <c r="AN263" i="20"/>
  <c r="AN253" i="20"/>
  <c r="CA263" i="20"/>
  <c r="CA253" i="20"/>
  <c r="AK263" i="20"/>
  <c r="AK253" i="20"/>
  <c r="CD263" i="20"/>
  <c r="CD253" i="20"/>
  <c r="AS263" i="20"/>
  <c r="AS253" i="20"/>
  <c r="AH129" i="20" l="1"/>
  <c r="AH787" i="20" s="1"/>
  <c r="AH797" i="20" s="1"/>
  <c r="AH813" i="20" s="1"/>
  <c r="AH816" i="20"/>
  <c r="AH822" i="20" s="1"/>
  <c r="AH811" i="20"/>
  <c r="AI811" i="20"/>
  <c r="AI816" i="20"/>
  <c r="AI822" i="20" s="1"/>
  <c r="AG811" i="20"/>
  <c r="AG816" i="20"/>
  <c r="AG822" i="20" s="1"/>
  <c r="AI813" i="20"/>
  <c r="AG813" i="20"/>
  <c r="AJ143" i="31"/>
  <c r="AU150" i="31" a="1"/>
  <c r="AU150" i="31" s="1"/>
  <c r="BP148" i="20" a="1"/>
  <c r="BP148" i="20" s="1"/>
  <c r="BZ148" i="20" a="1"/>
  <c r="BZ148" i="20" s="1"/>
  <c r="AV148" i="20" a="1"/>
  <c r="AV148" i="20" s="1"/>
  <c r="BC148" i="20" a="1"/>
  <c r="BC148" i="20" s="1"/>
  <c r="CF148" i="20" a="1"/>
  <c r="CF148" i="20" s="1"/>
  <c r="BG148" i="20" a="1"/>
  <c r="BG148" i="20" s="1"/>
  <c r="AK148" i="20" a="1"/>
  <c r="AK148" i="20" s="1"/>
  <c r="AJ139" i="31" a="1"/>
  <c r="AJ139" i="31" s="1"/>
  <c r="AJ142" i="31"/>
  <c r="BL97" i="31"/>
  <c r="BF148" i="20" a="1"/>
  <c r="BF148" i="20" s="1"/>
  <c r="BR148" i="20" a="1"/>
  <c r="BR148" i="20" s="1"/>
  <c r="CI148" i="20" a="1"/>
  <c r="CI148" i="20" s="1"/>
  <c r="BM139" i="31" a="1"/>
  <c r="BM139" i="31" s="1"/>
  <c r="BM167" i="31" s="1"/>
  <c r="BM171" i="31" s="1"/>
  <c r="BM186" i="31" s="1"/>
  <c r="BM196" i="31" s="1"/>
  <c r="AN148" i="20" a="1"/>
  <c r="AN148" i="20" s="1"/>
  <c r="BT148" i="20" a="1"/>
  <c r="BT148" i="20" s="1"/>
  <c r="AS148" i="20" a="1"/>
  <c r="AS148" i="20" s="1"/>
  <c r="BX148" i="20" a="1"/>
  <c r="BX148" i="20" s="1"/>
  <c r="BN148" i="20" a="1"/>
  <c r="BN148" i="20" s="1"/>
  <c r="BJ148" i="20" a="1"/>
  <c r="BJ148" i="20" s="1"/>
  <c r="CE148" i="20" a="1"/>
  <c r="CE148" i="20" s="1"/>
  <c r="AJ109" i="31"/>
  <c r="BY148" i="20" a="1"/>
  <c r="BY148" i="20" s="1"/>
  <c r="CD148" i="20" a="1"/>
  <c r="CD148" i="20" s="1"/>
  <c r="AJ110" i="31"/>
  <c r="CI139" i="31" a="1"/>
  <c r="CI139" i="31" s="1"/>
  <c r="CI167" i="31" s="1"/>
  <c r="CI182" i="31" s="1"/>
  <c r="CI192" i="31" s="1"/>
  <c r="AM140" i="31"/>
  <c r="AM110" i="31"/>
  <c r="BF142" i="31"/>
  <c r="AM109" i="31"/>
  <c r="BO97" i="31"/>
  <c r="CH158" i="31" s="1"/>
  <c r="BU148" i="20" a="1"/>
  <c r="BU148" i="20" s="1"/>
  <c r="BP139" i="31" a="1"/>
  <c r="BP139" i="31" s="1"/>
  <c r="BP167" i="31" s="1"/>
  <c r="BP182" i="31" s="1"/>
  <c r="BP192" i="31" s="1"/>
  <c r="AG130" i="20"/>
  <c r="AG788" i="20" s="1"/>
  <c r="AG798" i="20" s="1"/>
  <c r="AG814" i="20" s="1"/>
  <c r="AI140" i="20" a="1"/>
  <c r="AI140" i="20" s="1"/>
  <c r="AG140" i="20" a="1"/>
  <c r="AG140" i="20" s="1"/>
  <c r="AH140" i="20" a="1"/>
  <c r="AH140" i="20" s="1"/>
  <c r="AO148" i="20" a="1"/>
  <c r="AO148" i="20" s="1"/>
  <c r="BH148" i="20" a="1"/>
  <c r="BH148" i="20" s="1"/>
  <c r="BA148" i="20" a="1"/>
  <c r="BA148" i="20" s="1"/>
  <c r="CC139" i="31" a="1"/>
  <c r="CC139" i="31" s="1"/>
  <c r="CC167" i="31" s="1"/>
  <c r="CC171" i="31" s="1"/>
  <c r="CC186" i="31" s="1"/>
  <c r="CC196" i="31" s="1"/>
  <c r="BE143" i="31"/>
  <c r="BO139" i="31" a="1"/>
  <c r="BO139" i="31" s="1"/>
  <c r="BO167" i="31" s="1"/>
  <c r="BO182" i="31" s="1"/>
  <c r="BO192" i="31" s="1"/>
  <c r="AR148" i="20" a="1"/>
  <c r="AR148" i="20" s="1"/>
  <c r="AS139" i="31" a="1"/>
  <c r="AS139" i="31" s="1"/>
  <c r="BW139" i="31" a="1"/>
  <c r="BW139" i="31" s="1"/>
  <c r="BW167" i="31" s="1"/>
  <c r="BW182" i="31" s="1"/>
  <c r="BW192" i="31" s="1"/>
  <c r="CN139" i="31" a="1"/>
  <c r="CN139" i="31" s="1"/>
  <c r="CN167" i="31" s="1"/>
  <c r="CN171" i="31" s="1"/>
  <c r="CN186" i="31" s="1"/>
  <c r="CN196" i="31" s="1"/>
  <c r="AQ148" i="20" a="1"/>
  <c r="AQ148" i="20" s="1"/>
  <c r="AT148" i="20" a="1"/>
  <c r="AT148" i="20" s="1"/>
  <c r="CH148" i="20" a="1"/>
  <c r="CH148" i="20" s="1"/>
  <c r="CM148" i="20" a="1"/>
  <c r="CM148" i="20" s="1"/>
  <c r="CJ148" i="20" a="1"/>
  <c r="CJ148" i="20" s="1"/>
  <c r="AU148" i="20" a="1"/>
  <c r="AU148" i="20" s="1"/>
  <c r="AO139" i="31" a="1"/>
  <c r="AO139" i="31" s="1"/>
  <c r="BY139" i="31" a="1"/>
  <c r="BY139" i="31" s="1"/>
  <c r="BY167" i="31" s="1"/>
  <c r="BY171" i="31" s="1"/>
  <c r="BY186" i="31" s="1"/>
  <c r="BY196" i="31" s="1"/>
  <c r="BM148" i="20" a="1"/>
  <c r="BM148" i="20" s="1"/>
  <c r="AJ141" i="31"/>
  <c r="AV143" i="31"/>
  <c r="BW148" i="20" a="1"/>
  <c r="BW148" i="20" s="1"/>
  <c r="CC148" i="20" a="1"/>
  <c r="CC148" i="20" s="1"/>
  <c r="BK148" i="20" a="1"/>
  <c r="BK148" i="20" s="1"/>
  <c r="AM148" i="20" a="1"/>
  <c r="AM148" i="20" s="1"/>
  <c r="BL148" i="20" a="1"/>
  <c r="BL148" i="20" s="1"/>
  <c r="BL139" i="31" a="1"/>
  <c r="BL139" i="31" s="1"/>
  <c r="BL167" i="31" s="1"/>
  <c r="BL182" i="31" s="1"/>
  <c r="BL192" i="31" s="1"/>
  <c r="AL148" i="20" a="1"/>
  <c r="AL148" i="20" s="1"/>
  <c r="AJ148" i="20" a="1"/>
  <c r="AJ148" i="20" s="1"/>
  <c r="AJ129" i="20"/>
  <c r="CK148" i="20" a="1"/>
  <c r="CK148" i="20" s="1"/>
  <c r="CB148" i="20" a="1"/>
  <c r="CB148" i="20" s="1"/>
  <c r="AY148" i="20" a="1"/>
  <c r="AY148" i="20" s="1"/>
  <c r="BQ148" i="20" a="1"/>
  <c r="BQ148" i="20" s="1"/>
  <c r="BO148" i="20" a="1"/>
  <c r="BO148" i="20" s="1"/>
  <c r="CE139" i="31" a="1"/>
  <c r="CE139" i="31" s="1"/>
  <c r="CE167" i="31" s="1"/>
  <c r="CE171" i="31" s="1"/>
  <c r="CE186" i="31" s="1"/>
  <c r="CE196" i="31" s="1"/>
  <c r="AW143" i="31"/>
  <c r="AH130" i="20"/>
  <c r="AH788" i="20" s="1"/>
  <c r="AH798" i="20" s="1"/>
  <c r="AH814" i="20" s="1"/>
  <c r="AX143" i="31"/>
  <c r="CN148" i="20" a="1"/>
  <c r="CN148" i="20" s="1"/>
  <c r="AX148" i="20" a="1"/>
  <c r="AX148" i="20" s="1"/>
  <c r="BD148" i="20" a="1"/>
  <c r="BD148" i="20" s="1"/>
  <c r="BI148" i="20" a="1"/>
  <c r="BI148" i="20" s="1"/>
  <c r="AP148" i="20" a="1"/>
  <c r="AP148" i="20" s="1"/>
  <c r="BV148" i="20" a="1"/>
  <c r="BV148" i="20" s="1"/>
  <c r="BS139" i="31" a="1"/>
  <c r="BS139" i="31" s="1"/>
  <c r="BS167" i="31" s="1"/>
  <c r="BS182" i="31" s="1"/>
  <c r="BS192" i="31" s="1"/>
  <c r="AX139" i="31" a="1"/>
  <c r="AX139" i="31" s="1"/>
  <c r="AI148" i="20" a="1"/>
  <c r="AI148" i="20" s="1"/>
  <c r="AG148" i="20" a="1"/>
  <c r="AG148" i="20" s="1"/>
  <c r="AH148" i="20" a="1"/>
  <c r="AH148" i="20" s="1"/>
  <c r="AZ148" i="20" a="1"/>
  <c r="AZ148" i="20" s="1"/>
  <c r="CA148" i="20" a="1"/>
  <c r="CA148" i="20" s="1"/>
  <c r="CG148" i="20" a="1"/>
  <c r="CG148" i="20" s="1"/>
  <c r="CO148" i="20" a="1"/>
  <c r="CO148" i="20" s="1"/>
  <c r="BB148" i="20" a="1"/>
  <c r="BB148" i="20" s="1"/>
  <c r="AZ139" i="31" a="1"/>
  <c r="AZ139" i="31" s="1"/>
  <c r="BH139" i="31" a="1"/>
  <c r="BH139" i="31" s="1"/>
  <c r="BH167" i="31" s="1"/>
  <c r="BH182" i="31" s="1"/>
  <c r="BH192" i="31" s="1"/>
  <c r="AT143" i="31"/>
  <c r="AL141" i="31"/>
  <c r="CH139" i="31" a="1"/>
  <c r="CH139" i="31" s="1"/>
  <c r="CH167" i="31" s="1"/>
  <c r="CH171" i="31" s="1"/>
  <c r="CH186" i="31" s="1"/>
  <c r="CH196" i="31" s="1"/>
  <c r="AW148" i="20" a="1"/>
  <c r="AW148" i="20" s="1"/>
  <c r="BE148" i="20" a="1"/>
  <c r="BE148" i="20" s="1"/>
  <c r="CL148" i="20" a="1"/>
  <c r="CL148" i="20" s="1"/>
  <c r="BS148" i="20" a="1"/>
  <c r="BS148" i="20" s="1"/>
  <c r="BD139" i="31" a="1"/>
  <c r="BD139" i="31" s="1"/>
  <c r="BN139" i="31" a="1"/>
  <c r="BN139" i="31" s="1"/>
  <c r="BN167" i="31" s="1"/>
  <c r="BN182" i="31" s="1"/>
  <c r="BN192" i="31" s="1"/>
  <c r="BC139" i="31" a="1"/>
  <c r="BC139" i="31" s="1"/>
  <c r="AI130" i="20"/>
  <c r="AI788" i="20" s="1"/>
  <c r="AI798" i="20" s="1"/>
  <c r="AI814" i="20" s="1"/>
  <c r="AW139" i="31" a="1"/>
  <c r="AW139" i="31" s="1"/>
  <c r="BB139" i="31" a="1"/>
  <c r="BB139" i="31" s="1"/>
  <c r="BK139" i="31" a="1"/>
  <c r="BK139" i="31" s="1"/>
  <c r="BK167" i="31" s="1"/>
  <c r="BK182" i="31" s="1"/>
  <c r="BK192" i="31" s="1"/>
  <c r="CB139" i="31" a="1"/>
  <c r="CB139" i="31" s="1"/>
  <c r="CB167" i="31" s="1"/>
  <c r="CB182" i="31" s="1"/>
  <c r="CB192" i="31" s="1"/>
  <c r="AR139" i="31" a="1"/>
  <c r="AR139" i="31" s="1"/>
  <c r="AL143" i="31"/>
  <c r="AR143" i="31"/>
  <c r="AT139" i="31" a="1"/>
  <c r="AT139" i="31" s="1"/>
  <c r="BB143" i="31"/>
  <c r="BX139" i="31" a="1"/>
  <c r="BX139" i="31" s="1"/>
  <c r="BX167" i="31" s="1"/>
  <c r="BX182" i="31" s="1"/>
  <c r="BX192" i="31" s="1"/>
  <c r="AN139" i="31" a="1"/>
  <c r="AN139" i="31" s="1"/>
  <c r="CK139" i="31" a="1"/>
  <c r="CK139" i="31" s="1"/>
  <c r="CK167" i="31" s="1"/>
  <c r="CK171" i="31" s="1"/>
  <c r="CK186" i="31" s="1"/>
  <c r="CK196" i="31" s="1"/>
  <c r="BE139" i="31" a="1"/>
  <c r="BE139" i="31" s="1"/>
  <c r="BC143" i="31"/>
  <c r="BQ139" i="31" a="1"/>
  <c r="BQ139" i="31" s="1"/>
  <c r="BQ167" i="31" s="1"/>
  <c r="BQ182" i="31" s="1"/>
  <c r="BQ192" i="31" s="1"/>
  <c r="CJ139" i="31" a="1"/>
  <c r="CJ139" i="31" s="1"/>
  <c r="CJ167" i="31" s="1"/>
  <c r="CJ182" i="31" s="1"/>
  <c r="CJ192" i="31" s="1"/>
  <c r="AU143" i="31"/>
  <c r="CM139" i="31" a="1"/>
  <c r="CM139" i="31" s="1"/>
  <c r="CM167" i="31" s="1"/>
  <c r="CM171" i="31" s="1"/>
  <c r="CM186" i="31" s="1"/>
  <c r="CM196" i="31" s="1"/>
  <c r="BG139" i="31" a="1"/>
  <c r="BG139" i="31" s="1"/>
  <c r="BG167" i="31" s="1"/>
  <c r="BG171" i="31" s="1"/>
  <c r="BG186" i="31" s="1"/>
  <c r="BG196" i="31" s="1"/>
  <c r="CF139" i="31" a="1"/>
  <c r="CF139" i="31" s="1"/>
  <c r="CF167" i="31" s="1"/>
  <c r="CF171" i="31" s="1"/>
  <c r="CF186" i="31" s="1"/>
  <c r="CF196" i="31" s="1"/>
  <c r="AN143" i="31"/>
  <c r="AP139" i="31" a="1"/>
  <c r="AP139" i="31" s="1"/>
  <c r="AL109" i="31"/>
  <c r="BJ139" i="31" a="1"/>
  <c r="BJ139" i="31" s="1"/>
  <c r="BJ167" i="31" s="1"/>
  <c r="BJ182" i="31" s="1"/>
  <c r="BJ192" i="31" s="1"/>
  <c r="AO143" i="31"/>
  <c r="BR139" i="31" a="1"/>
  <c r="BR139" i="31" s="1"/>
  <c r="BR167" i="31" s="1"/>
  <c r="BR182" i="31" s="1"/>
  <c r="BR192" i="31" s="1"/>
  <c r="BV139" i="31" a="1"/>
  <c r="BV139" i="31" s="1"/>
  <c r="BV167" i="31" s="1"/>
  <c r="BV171" i="31" s="1"/>
  <c r="BV186" i="31" s="1"/>
  <c r="BV196" i="31" s="1"/>
  <c r="BN97" i="31"/>
  <c r="AY139" i="31" a="1"/>
  <c r="AY139" i="31" s="1"/>
  <c r="AL110" i="31"/>
  <c r="BU139" i="31" a="1"/>
  <c r="BU139" i="31" s="1"/>
  <c r="BU167" i="31" s="1"/>
  <c r="BU182" i="31" s="1"/>
  <c r="BU192" i="31" s="1"/>
  <c r="BI139" i="31" a="1"/>
  <c r="BI139" i="31" s="1"/>
  <c r="BI167" i="31" s="1"/>
  <c r="BI171" i="31" s="1"/>
  <c r="BI186" i="31" s="1"/>
  <c r="BI196" i="31" s="1"/>
  <c r="AQ143" i="31"/>
  <c r="AZ143" i="31"/>
  <c r="BA143" i="31"/>
  <c r="BE142" i="31"/>
  <c r="CA139" i="31" a="1"/>
  <c r="CA139" i="31" s="1"/>
  <c r="CA167" i="31" s="1"/>
  <c r="CA182" i="31" s="1"/>
  <c r="CA192" i="31" s="1"/>
  <c r="AP143" i="31"/>
  <c r="AK143" i="31"/>
  <c r="BZ139" i="31" a="1"/>
  <c r="BZ139" i="31" s="1"/>
  <c r="BZ167" i="31" s="1"/>
  <c r="BZ171" i="31" s="1"/>
  <c r="BZ186" i="31" s="1"/>
  <c r="BZ196" i="31" s="1"/>
  <c r="AL140" i="31"/>
  <c r="BA139" i="31" a="1"/>
  <c r="BA139" i="31" s="1"/>
  <c r="AS143" i="31"/>
  <c r="AY143" i="31"/>
  <c r="CL139" i="31" a="1"/>
  <c r="CL139" i="31" s="1"/>
  <c r="CL167" i="31" s="1"/>
  <c r="CL182" i="31" s="1"/>
  <c r="CL192" i="31" s="1"/>
  <c r="AK139" i="31" a="1"/>
  <c r="AK139" i="31" s="1"/>
  <c r="BF139" i="31" a="1"/>
  <c r="BF139" i="31" s="1"/>
  <c r="BF167" i="31" s="1"/>
  <c r="BF171" i="31" s="1"/>
  <c r="BF186" i="31" s="1"/>
  <c r="BF196" i="31" s="1"/>
  <c r="AQ139" i="31" a="1"/>
  <c r="AQ139" i="31" s="1"/>
  <c r="CD139" i="31" a="1"/>
  <c r="CD139" i="31" s="1"/>
  <c r="CD167" i="31" s="1"/>
  <c r="CD171" i="31" s="1"/>
  <c r="CD186" i="31" s="1"/>
  <c r="CD196" i="31" s="1"/>
  <c r="AV139" i="31" a="1"/>
  <c r="AV139" i="31" s="1"/>
  <c r="BD143" i="31"/>
  <c r="AU139" i="31" a="1"/>
  <c r="AU139" i="31" s="1"/>
  <c r="AL139" i="31" a="1"/>
  <c r="AL139" i="31" s="1"/>
  <c r="CG139" i="31" a="1"/>
  <c r="CG139" i="31" s="1"/>
  <c r="CG167" i="31" s="1"/>
  <c r="CG182" i="31" s="1"/>
  <c r="CG192" i="31" s="1"/>
  <c r="BT139" i="31" a="1"/>
  <c r="BT139" i="31" s="1"/>
  <c r="BT167" i="31" s="1"/>
  <c r="BT171" i="31" s="1"/>
  <c r="BT186" i="31" s="1"/>
  <c r="BT196" i="31" s="1"/>
  <c r="AM139" i="31" a="1"/>
  <c r="AM139" i="31" s="1"/>
  <c r="AM143" i="31"/>
  <c r="AF732" i="20"/>
  <c r="I182" i="31"/>
  <c r="I192" i="31" s="1"/>
  <c r="AK109" i="31"/>
  <c r="BC142" i="31"/>
  <c r="AY142" i="31"/>
  <c r="AV142" i="31"/>
  <c r="AS142" i="31"/>
  <c r="AR142" i="31"/>
  <c r="AU142" i="31"/>
  <c r="BA142" i="31"/>
  <c r="AK110" i="31"/>
  <c r="AK140" i="31"/>
  <c r="AT142" i="31"/>
  <c r="AK142" i="31"/>
  <c r="AX142" i="31"/>
  <c r="BD142" i="31"/>
  <c r="AM142" i="31"/>
  <c r="AP142" i="31"/>
  <c r="AQ142" i="31"/>
  <c r="AZ142" i="31"/>
  <c r="AL142" i="31"/>
  <c r="BB142" i="31"/>
  <c r="AW142" i="31"/>
  <c r="AN142" i="31"/>
  <c r="BM97" i="31"/>
  <c r="AO142" i="31"/>
  <c r="AX150" i="31" a="1"/>
  <c r="AX150" i="31" s="1"/>
  <c r="G171" i="31"/>
  <c r="G186" i="31" s="1"/>
  <c r="G196" i="31" s="1"/>
  <c r="H182" i="31"/>
  <c r="H192" i="31" s="1"/>
  <c r="BK154" i="31"/>
  <c r="AL154" i="31"/>
  <c r="AM150" i="31" a="1"/>
  <c r="AM150" i="31" s="1"/>
  <c r="AL150" i="31" a="1"/>
  <c r="AL150" i="31" s="1"/>
  <c r="BI150" i="31" a="1"/>
  <c r="BI150" i="31" s="1"/>
  <c r="BJ150" i="31" a="1"/>
  <c r="BJ150" i="31" s="1"/>
  <c r="AX154" i="31"/>
  <c r="BA150" i="31" a="1"/>
  <c r="BA150" i="31" s="1"/>
  <c r="BH150" i="31" a="1"/>
  <c r="BH150" i="31" s="1"/>
  <c r="AK154" i="31"/>
  <c r="L182" i="31"/>
  <c r="L192" i="31" s="1"/>
  <c r="AP150" i="31" a="1"/>
  <c r="AP150" i="31" s="1"/>
  <c r="AP154" i="31"/>
  <c r="BA154" i="31"/>
  <c r="AT154" i="31"/>
  <c r="AT150" i="31" a="1"/>
  <c r="AT150" i="31" s="1"/>
  <c r="BJ154" i="31"/>
  <c r="CL168" i="31"/>
  <c r="CL183" i="31" s="1"/>
  <c r="CL193" i="31" s="1"/>
  <c r="K182" i="31"/>
  <c r="K192" i="31" s="1"/>
  <c r="AN150" i="31" a="1"/>
  <c r="AN150" i="31" s="1"/>
  <c r="J171" i="31"/>
  <c r="J186" i="31" s="1"/>
  <c r="J196" i="31" s="1"/>
  <c r="AQ154" i="31"/>
  <c r="AQ150" i="31" a="1"/>
  <c r="AQ150" i="31" s="1"/>
  <c r="BR150" i="31" a="1"/>
  <c r="BR150" i="31" s="1"/>
  <c r="AS154" i="31"/>
  <c r="CK158" i="31"/>
  <c r="CK168" i="31" s="1"/>
  <c r="CK183" i="31" s="1"/>
  <c r="CK193" i="31" s="1"/>
  <c r="AO150" i="31" a="1"/>
  <c r="AO150" i="31" s="1"/>
  <c r="BE154" i="31"/>
  <c r="BG150" i="31" a="1"/>
  <c r="BG150" i="31" s="1"/>
  <c r="BC150" i="31" a="1"/>
  <c r="BC150" i="31" s="1"/>
  <c r="CJ158" i="31"/>
  <c r="CJ162" i="31" s="1"/>
  <c r="U182" i="31"/>
  <c r="U192" i="31" s="1"/>
  <c r="R171" i="31"/>
  <c r="R186" i="31" s="1"/>
  <c r="R196" i="31" s="1"/>
  <c r="Y171" i="31"/>
  <c r="Y186" i="31" s="1"/>
  <c r="Y196" i="31" s="1"/>
  <c r="BQ154" i="31"/>
  <c r="BQ150" i="31" a="1"/>
  <c r="BQ150" i="31" s="1"/>
  <c r="M182" i="31"/>
  <c r="M192" i="31" s="1"/>
  <c r="X182" i="31"/>
  <c r="X192" i="31" s="1"/>
  <c r="CI158" i="31"/>
  <c r="CI168" i="31" s="1"/>
  <c r="CI183" i="31" s="1"/>
  <c r="CI193" i="31" s="1"/>
  <c r="BC154" i="31"/>
  <c r="AZ154" i="31"/>
  <c r="AZ150" i="31" a="1"/>
  <c r="AZ150" i="31" s="1"/>
  <c r="AV154" i="31"/>
  <c r="AA171" i="31"/>
  <c r="AA186" i="31" s="1"/>
  <c r="AA196" i="31" s="1"/>
  <c r="Q182" i="31"/>
  <c r="Q192" i="31" s="1"/>
  <c r="O182" i="31"/>
  <c r="O192" i="31" s="1"/>
  <c r="P171" i="31"/>
  <c r="P186" i="31" s="1"/>
  <c r="P196" i="31" s="1"/>
  <c r="AW150" i="31" a="1"/>
  <c r="AW150" i="31" s="1"/>
  <c r="S182" i="31"/>
  <c r="S192" i="31" s="1"/>
  <c r="N171" i="31"/>
  <c r="N186" i="31" s="1"/>
  <c r="N196" i="31" s="1"/>
  <c r="Z171" i="31"/>
  <c r="Z186" i="31" s="1"/>
  <c r="Z196" i="31" s="1"/>
  <c r="T171" i="31"/>
  <c r="T186" i="31" s="1"/>
  <c r="T196" i="31" s="1"/>
  <c r="AF171" i="31"/>
  <c r="AF186" i="31" s="1"/>
  <c r="AF196" i="31" s="1"/>
  <c r="K138" i="31" a="1"/>
  <c r="K138" i="31" s="1"/>
  <c r="AR150" i="31" a="1"/>
  <c r="AR150" i="31" s="1"/>
  <c r="AR154" i="31"/>
  <c r="J138" i="31" a="1"/>
  <c r="J138" i="31" s="1"/>
  <c r="V137" i="31" a="1"/>
  <c r="V137" i="31" s="1"/>
  <c r="W171" i="31"/>
  <c r="W186" i="31" s="1"/>
  <c r="W196" i="31" s="1"/>
  <c r="L138" i="31" a="1"/>
  <c r="L138" i="31" s="1"/>
  <c r="AJ154" i="31"/>
  <c r="N138" i="31" a="1"/>
  <c r="N138" i="31" s="1"/>
  <c r="M138" i="31" a="1"/>
  <c r="M138" i="31" s="1"/>
  <c r="I138" i="31" a="1"/>
  <c r="I138" i="31" s="1"/>
  <c r="U138" i="31" a="1"/>
  <c r="U138" i="31" s="1"/>
  <c r="BP154" i="31"/>
  <c r="BP150" i="31" a="1"/>
  <c r="BP150" i="31" s="1"/>
  <c r="Q138" i="31" a="1"/>
  <c r="Q138" i="31" s="1"/>
  <c r="R138" i="31" a="1"/>
  <c r="R138" i="31" s="1"/>
  <c r="O138" i="31" a="1"/>
  <c r="O138" i="31" s="1"/>
  <c r="G138" i="31" a="1"/>
  <c r="G138" i="31" s="1"/>
  <c r="P138" i="31" a="1"/>
  <c r="P138" i="31" s="1"/>
  <c r="S138" i="31" a="1"/>
  <c r="S138" i="31" s="1"/>
  <c r="H138" i="31" a="1"/>
  <c r="H138" i="31" s="1"/>
  <c r="V171" i="31"/>
  <c r="V186" i="31" s="1"/>
  <c r="V196" i="31" s="1"/>
  <c r="BF150" i="31" a="1"/>
  <c r="BF150" i="31" s="1"/>
  <c r="BB150" i="31" a="1"/>
  <c r="BB150" i="31" s="1"/>
  <c r="BC158" i="31"/>
  <c r="R137" i="31" a="1"/>
  <c r="R137" i="31" s="1"/>
  <c r="AB182" i="31"/>
  <c r="AB192" i="31" s="1"/>
  <c r="T137" i="31" a="1"/>
  <c r="T137" i="31" s="1"/>
  <c r="S137" i="31" a="1"/>
  <c r="S137" i="31" s="1"/>
  <c r="G137" i="31" a="1"/>
  <c r="G137" i="31" s="1"/>
  <c r="AI171" i="31"/>
  <c r="AI186" i="31" s="1"/>
  <c r="AI196" i="31" s="1"/>
  <c r="W137" i="31" a="1"/>
  <c r="W137" i="31" s="1"/>
  <c r="AY150" i="31" a="1"/>
  <c r="AY150" i="31" s="1"/>
  <c r="N137" i="31" a="1"/>
  <c r="N137" i="31" s="1"/>
  <c r="Z138" i="31" a="1"/>
  <c r="Z138" i="31" s="1"/>
  <c r="U137" i="31" a="1"/>
  <c r="U137" i="31" s="1"/>
  <c r="Y138" i="31" a="1"/>
  <c r="Y138" i="31" s="1"/>
  <c r="I137" i="31" a="1"/>
  <c r="I137" i="31" s="1"/>
  <c r="L137" i="31" a="1"/>
  <c r="L137" i="31" s="1"/>
  <c r="P137" i="31" a="1"/>
  <c r="P137" i="31" s="1"/>
  <c r="K137" i="31" a="1"/>
  <c r="K137" i="31" s="1"/>
  <c r="J137" i="31" a="1"/>
  <c r="J137" i="31" s="1"/>
  <c r="H137" i="31" a="1"/>
  <c r="H137" i="31" s="1"/>
  <c r="T138" i="31" a="1"/>
  <c r="T138" i="31" s="1"/>
  <c r="M137" i="31" a="1"/>
  <c r="M137" i="31" s="1"/>
  <c r="Q137" i="31" a="1"/>
  <c r="Q137" i="31" s="1"/>
  <c r="O137" i="31" a="1"/>
  <c r="O137" i="31" s="1"/>
  <c r="X138" i="31" a="1"/>
  <c r="X138" i="31" s="1"/>
  <c r="AA138" i="31" a="1"/>
  <c r="AA138" i="31" s="1"/>
  <c r="W138" i="31" a="1"/>
  <c r="W138" i="31" s="1"/>
  <c r="V138" i="31" a="1"/>
  <c r="V138" i="31" s="1"/>
  <c r="Z137" i="31" a="1"/>
  <c r="Z137" i="31" s="1"/>
  <c r="AE182" i="31"/>
  <c r="AE192" i="31" s="1"/>
  <c r="AS158" i="31"/>
  <c r="AO158" i="31"/>
  <c r="BB158" i="31"/>
  <c r="AZ158" i="31"/>
  <c r="AN158" i="31"/>
  <c r="AK158" i="31"/>
  <c r="AP158" i="31"/>
  <c r="X137" i="31" a="1"/>
  <c r="X137" i="31" s="1"/>
  <c r="AJ158" i="31"/>
  <c r="AI154" i="31"/>
  <c r="AU158" i="31"/>
  <c r="AT158" i="31"/>
  <c r="AX158" i="31"/>
  <c r="AV158" i="31"/>
  <c r="AQ158" i="31"/>
  <c r="AM158" i="31"/>
  <c r="BA158" i="31"/>
  <c r="AI158" i="31"/>
  <c r="AR158" i="31"/>
  <c r="AW158" i="31"/>
  <c r="Y137" i="31" a="1"/>
  <c r="Y137" i="31" s="1"/>
  <c r="AA137" i="31" a="1"/>
  <c r="AA137" i="31" s="1"/>
  <c r="AY158" i="31"/>
  <c r="AL158" i="31"/>
  <c r="BE158" i="31"/>
  <c r="BD154" i="31"/>
  <c r="BD158" i="31"/>
  <c r="BK158" i="31"/>
  <c r="BJ158" i="31"/>
  <c r="BI158" i="31"/>
  <c r="BF158" i="31"/>
  <c r="BG158" i="31"/>
  <c r="BH158" i="31"/>
  <c r="AD138" i="31" a="1"/>
  <c r="AD138" i="31" s="1"/>
  <c r="AC182" i="31"/>
  <c r="AC192" i="31" s="1"/>
  <c r="AG138" i="31" a="1"/>
  <c r="AG138" i="31" s="1"/>
  <c r="AC138" i="31" a="1"/>
  <c r="AC138" i="31" s="1"/>
  <c r="AB138" i="31" a="1"/>
  <c r="AB138" i="31" s="1"/>
  <c r="AH138" i="31" a="1"/>
  <c r="AH138" i="31" s="1"/>
  <c r="AE138" i="31" a="1"/>
  <c r="AE138" i="31" s="1"/>
  <c r="AI138" i="31" a="1"/>
  <c r="AI138" i="31" s="1"/>
  <c r="AF138" i="31" a="1"/>
  <c r="AF138" i="31" s="1"/>
  <c r="AD171" i="31"/>
  <c r="AD186" i="31" s="1"/>
  <c r="AD196" i="31" s="1"/>
  <c r="AH137" i="31" a="1"/>
  <c r="AH137" i="31" s="1"/>
  <c r="AI137" i="31" a="1"/>
  <c r="AI137" i="31" s="1"/>
  <c r="AB137" i="31" a="1"/>
  <c r="AB137" i="31" s="1"/>
  <c r="AE137" i="31" a="1"/>
  <c r="AE137" i="31" s="1"/>
  <c r="AG137" i="31" a="1"/>
  <c r="AG137" i="31" s="1"/>
  <c r="AJ137" i="31" a="1"/>
  <c r="AJ137" i="31" s="1"/>
  <c r="AD137" i="31" a="1"/>
  <c r="AD137" i="31" s="1"/>
  <c r="AF137" i="31" a="1"/>
  <c r="AF137" i="31" s="1"/>
  <c r="AC137" i="31" a="1"/>
  <c r="AC137" i="31" s="1"/>
  <c r="AH182" i="31"/>
  <c r="AH192" i="31" s="1"/>
  <c r="AG171" i="31"/>
  <c r="AG186" i="31" s="1"/>
  <c r="AG196" i="31" s="1"/>
  <c r="Z36" i="26"/>
  <c r="U36" i="26"/>
  <c r="AB36" i="26"/>
  <c r="X36" i="26"/>
  <c r="BV36" i="26"/>
  <c r="AH36" i="26"/>
  <c r="AJ36" i="26"/>
  <c r="V36" i="26"/>
  <c r="AI36" i="26"/>
  <c r="BG36" i="26"/>
  <c r="AS36" i="26"/>
  <c r="BL36" i="26"/>
  <c r="BT36" i="26"/>
  <c r="BB36" i="26"/>
  <c r="BD36" i="26"/>
  <c r="AT36" i="26"/>
  <c r="AQ36" i="26"/>
  <c r="BQ36" i="26"/>
  <c r="AR36" i="26"/>
  <c r="BJ36" i="26"/>
  <c r="AF36" i="26"/>
  <c r="Y36" i="26"/>
  <c r="AU36" i="26"/>
  <c r="BR36" i="26"/>
  <c r="BC36" i="26"/>
  <c r="AG36" i="26"/>
  <c r="BP36" i="26"/>
  <c r="AP36" i="26"/>
  <c r="AY36" i="26"/>
  <c r="W36" i="26"/>
  <c r="BS36" i="26"/>
  <c r="AX36" i="26"/>
  <c r="AO36" i="26"/>
  <c r="AW36" i="26"/>
  <c r="AC36" i="26"/>
  <c r="BH36" i="26"/>
  <c r="AD36" i="26"/>
  <c r="T36" i="26"/>
  <c r="BI36" i="26"/>
  <c r="BA36" i="26"/>
  <c r="AL36" i="26"/>
  <c r="AN36" i="26"/>
  <c r="BK36" i="26"/>
  <c r="AK36" i="26"/>
  <c r="BN36" i="26"/>
  <c r="AV36" i="26"/>
  <c r="BO36" i="26"/>
  <c r="AE36" i="26"/>
  <c r="AZ36" i="26"/>
  <c r="AA36" i="26"/>
  <c r="R36" i="26"/>
  <c r="BF36" i="26"/>
  <c r="BU36" i="26"/>
  <c r="BM36" i="26"/>
  <c r="AM36" i="26"/>
  <c r="S36" i="26"/>
  <c r="BE36" i="26"/>
  <c r="BK281" i="20"/>
  <c r="BK272" i="20"/>
  <c r="AJ281" i="20"/>
  <c r="AJ272" i="20"/>
  <c r="AV281" i="20"/>
  <c r="AV272" i="20"/>
  <c r="CA281" i="20"/>
  <c r="CA272" i="20"/>
  <c r="BH21" i="26" s="1"/>
  <c r="CO281" i="20"/>
  <c r="CO272" i="20"/>
  <c r="BV21" i="26" s="1"/>
  <c r="AR281" i="20"/>
  <c r="AR272" i="20"/>
  <c r="BU281" i="20"/>
  <c r="BU272" i="20"/>
  <c r="BB21" i="26" s="1"/>
  <c r="AF272" i="20"/>
  <c r="AF281" i="20"/>
  <c r="BO281" i="20"/>
  <c r="BO272" i="20"/>
  <c r="AV21" i="26" s="1"/>
  <c r="BD281" i="20"/>
  <c r="BD272" i="20"/>
  <c r="AT281" i="20"/>
  <c r="AT272" i="20"/>
  <c r="AQ281" i="20"/>
  <c r="AQ272" i="20"/>
  <c r="BM281" i="20"/>
  <c r="BM272" i="20"/>
  <c r="AT21" i="26" s="1"/>
  <c r="AN281" i="20"/>
  <c r="AN272" i="20"/>
  <c r="BN281" i="20"/>
  <c r="BN272" i="20"/>
  <c r="AU21" i="26" s="1"/>
  <c r="CB281" i="20"/>
  <c r="CB272" i="20"/>
  <c r="BI21" i="26" s="1"/>
  <c r="AM281" i="20"/>
  <c r="AM272" i="20"/>
  <c r="CI281" i="20"/>
  <c r="CI272" i="20"/>
  <c r="BP21" i="26" s="1"/>
  <c r="BQ281" i="20"/>
  <c r="BQ272" i="20"/>
  <c r="AX21" i="26" s="1"/>
  <c r="CM281" i="20"/>
  <c r="CM272" i="20"/>
  <c r="BT21" i="26" s="1"/>
  <c r="AW281" i="20"/>
  <c r="AW272" i="20"/>
  <c r="BJ281" i="20"/>
  <c r="BJ272" i="20"/>
  <c r="CC281" i="20"/>
  <c r="CC272" i="20"/>
  <c r="BJ21" i="26" s="1"/>
  <c r="CF281" i="20"/>
  <c r="CF272" i="20"/>
  <c r="BM21" i="26" s="1"/>
  <c r="BB281" i="20"/>
  <c r="BB272" i="20"/>
  <c r="BX281" i="20"/>
  <c r="BX272" i="20"/>
  <c r="BE21" i="26" s="1"/>
  <c r="BY281" i="20"/>
  <c r="BY272" i="20"/>
  <c r="BF21" i="26" s="1"/>
  <c r="M36" i="26"/>
  <c r="Q36" i="26"/>
  <c r="N36" i="26"/>
  <c r="O36" i="26"/>
  <c r="P36" i="26"/>
  <c r="AO281" i="20"/>
  <c r="AO272" i="20"/>
  <c r="BC281" i="20"/>
  <c r="BC272" i="20"/>
  <c r="AH281" i="20"/>
  <c r="AH272" i="20"/>
  <c r="CJ281" i="20"/>
  <c r="CJ272" i="20"/>
  <c r="BQ21" i="26" s="1"/>
  <c r="CG281" i="20"/>
  <c r="CG272" i="20"/>
  <c r="BN21" i="26" s="1"/>
  <c r="BR281" i="20"/>
  <c r="BR272" i="20"/>
  <c r="AY21" i="26" s="1"/>
  <c r="CH281" i="20"/>
  <c r="CH272" i="20"/>
  <c r="BO21" i="26" s="1"/>
  <c r="AS281" i="20"/>
  <c r="AS272" i="20"/>
  <c r="AU281" i="20"/>
  <c r="AU272" i="20"/>
  <c r="BG281" i="20"/>
  <c r="BG272" i="20"/>
  <c r="CK571" i="20" a="1"/>
  <c r="CK571" i="20" s="1"/>
  <c r="CK604" i="20" s="1"/>
  <c r="CK723" i="20" s="1"/>
  <c r="CK727" i="20" s="1"/>
  <c r="BR27" i="26" s="1"/>
  <c r="AR571" i="20" a="1"/>
  <c r="AR571" i="20" s="1"/>
  <c r="AR604" i="20" s="1"/>
  <c r="AR723" i="20" s="1"/>
  <c r="AR727" i="20" s="1"/>
  <c r="AU571" i="20" a="1"/>
  <c r="AU571" i="20" s="1"/>
  <c r="AU604" i="20" s="1"/>
  <c r="AU723" i="20" s="1"/>
  <c r="AU727" i="20" s="1"/>
  <c r="BP571" i="20" a="1"/>
  <c r="BP571" i="20" s="1"/>
  <c r="BP604" i="20" s="1"/>
  <c r="BP723" i="20" s="1"/>
  <c r="BP727" i="20" s="1"/>
  <c r="AW27" i="26" s="1"/>
  <c r="AV571" i="20" a="1"/>
  <c r="AV571" i="20" s="1"/>
  <c r="AV604" i="20" s="1"/>
  <c r="AV723" i="20" s="1"/>
  <c r="AV727" i="20" s="1"/>
  <c r="BF571" i="20" a="1"/>
  <c r="BF571" i="20" s="1"/>
  <c r="BF604" i="20" s="1"/>
  <c r="BF723" i="20" s="1"/>
  <c r="BF727" i="20" s="1"/>
  <c r="BG571" i="20" a="1"/>
  <c r="BG571" i="20" s="1"/>
  <c r="BG604" i="20" s="1"/>
  <c r="BG723" i="20" s="1"/>
  <c r="BG727" i="20" s="1"/>
  <c r="CJ571" i="20" a="1"/>
  <c r="CJ571" i="20" s="1"/>
  <c r="CJ604" i="20" s="1"/>
  <c r="CJ723" i="20" s="1"/>
  <c r="CJ727" i="20" s="1"/>
  <c r="BQ27" i="26" s="1"/>
  <c r="BW571" i="20" a="1"/>
  <c r="BW571" i="20" s="1"/>
  <c r="BW604" i="20" s="1"/>
  <c r="BW723" i="20" s="1"/>
  <c r="BW727" i="20" s="1"/>
  <c r="BD27" i="26" s="1"/>
  <c r="AZ571" i="20" a="1"/>
  <c r="AZ571" i="20" s="1"/>
  <c r="AZ604" i="20" s="1"/>
  <c r="AZ723" i="20" s="1"/>
  <c r="AZ727" i="20" s="1"/>
  <c r="AM571" i="20" a="1"/>
  <c r="AM571" i="20" s="1"/>
  <c r="AM604" i="20" s="1"/>
  <c r="AM723" i="20" s="1"/>
  <c r="AM727" i="20" s="1"/>
  <c r="BZ571" i="20" a="1"/>
  <c r="BZ571" i="20" s="1"/>
  <c r="BZ604" i="20" s="1"/>
  <c r="BZ723" i="20" s="1"/>
  <c r="BZ727" i="20" s="1"/>
  <c r="BG27" i="26" s="1"/>
  <c r="BC571" i="20" a="1"/>
  <c r="BC571" i="20" s="1"/>
  <c r="BC604" i="20" s="1"/>
  <c r="BC723" i="20" s="1"/>
  <c r="BC727" i="20" s="1"/>
  <c r="CI571" i="20" a="1"/>
  <c r="CI571" i="20" s="1"/>
  <c r="CI604" i="20" s="1"/>
  <c r="CI723" i="20" s="1"/>
  <c r="CI727" i="20" s="1"/>
  <c r="BP27" i="26" s="1"/>
  <c r="BA571" i="20" a="1"/>
  <c r="BA571" i="20" s="1"/>
  <c r="BA604" i="20" s="1"/>
  <c r="BA723" i="20" s="1"/>
  <c r="BA727" i="20" s="1"/>
  <c r="AX571" i="20" a="1"/>
  <c r="AX571" i="20" s="1"/>
  <c r="AX604" i="20" s="1"/>
  <c r="AX723" i="20" s="1"/>
  <c r="AX727" i="20" s="1"/>
  <c r="BN571" i="20" a="1"/>
  <c r="BN571" i="20" s="1"/>
  <c r="BN604" i="20" s="1"/>
  <c r="BN723" i="20" s="1"/>
  <c r="BN727" i="20" s="1"/>
  <c r="AU27" i="26" s="1"/>
  <c r="AT571" i="20" a="1"/>
  <c r="AT571" i="20" s="1"/>
  <c r="AT604" i="20" s="1"/>
  <c r="AT723" i="20" s="1"/>
  <c r="AT727" i="20" s="1"/>
  <c r="BB571" i="20" a="1"/>
  <c r="BB571" i="20" s="1"/>
  <c r="BB604" i="20" s="1"/>
  <c r="BB723" i="20" s="1"/>
  <c r="BB727" i="20" s="1"/>
  <c r="AI571" i="20" a="1"/>
  <c r="AI571" i="20" s="1"/>
  <c r="AI604" i="20" s="1"/>
  <c r="AI723" i="20" s="1"/>
  <c r="AI727" i="20" s="1"/>
  <c r="AI735" i="20" s="1"/>
  <c r="BD571" i="20" a="1"/>
  <c r="BD571" i="20" s="1"/>
  <c r="BD604" i="20" s="1"/>
  <c r="BD723" i="20" s="1"/>
  <c r="BD727" i="20" s="1"/>
  <c r="BY571" i="20" a="1"/>
  <c r="BY571" i="20" s="1"/>
  <c r="BY604" i="20" s="1"/>
  <c r="BY723" i="20" s="1"/>
  <c r="BY727" i="20" s="1"/>
  <c r="BF27" i="26" s="1"/>
  <c r="CB571" i="20" a="1"/>
  <c r="CB571" i="20" s="1"/>
  <c r="CB604" i="20" s="1"/>
  <c r="CB723" i="20" s="1"/>
  <c r="CB727" i="20" s="1"/>
  <c r="BI27" i="26" s="1"/>
  <c r="AG571" i="20" a="1"/>
  <c r="AG571" i="20" s="1"/>
  <c r="AG604" i="20" s="1"/>
  <c r="AG723" i="20" s="1"/>
  <c r="AG727" i="20" s="1"/>
  <c r="N27" i="26" s="1"/>
  <c r="AL571" i="20" a="1"/>
  <c r="AL571" i="20" s="1"/>
  <c r="AL604" i="20" s="1"/>
  <c r="AL723" i="20" s="1"/>
  <c r="AL727" i="20" s="1"/>
  <c r="BJ571" i="20" a="1"/>
  <c r="BJ571" i="20" s="1"/>
  <c r="BJ604" i="20" s="1"/>
  <c r="BJ723" i="20" s="1"/>
  <c r="BJ727" i="20" s="1"/>
  <c r="CA571" i="20" a="1"/>
  <c r="CA571" i="20" s="1"/>
  <c r="CA604" i="20" s="1"/>
  <c r="CA723" i="20" s="1"/>
  <c r="CA727" i="20" s="1"/>
  <c r="BH27" i="26" s="1"/>
  <c r="BE571" i="20" a="1"/>
  <c r="BE571" i="20" s="1"/>
  <c r="BE604" i="20" s="1"/>
  <c r="BE723" i="20" s="1"/>
  <c r="BE727" i="20" s="1"/>
  <c r="AY571" i="20" a="1"/>
  <c r="AY571" i="20" s="1"/>
  <c r="AY604" i="20" s="1"/>
  <c r="AY723" i="20" s="1"/>
  <c r="AY727" i="20" s="1"/>
  <c r="CO571" i="20" a="1"/>
  <c r="CO571" i="20" s="1"/>
  <c r="CO604" i="20" s="1"/>
  <c r="CO723" i="20" s="1"/>
  <c r="CO727" i="20" s="1"/>
  <c r="BV27" i="26" s="1"/>
  <c r="CN571" i="20" a="1"/>
  <c r="CN571" i="20" s="1"/>
  <c r="CN604" i="20" s="1"/>
  <c r="CN723" i="20" s="1"/>
  <c r="CN727" i="20" s="1"/>
  <c r="BU27" i="26" s="1"/>
  <c r="BU571" i="20" a="1"/>
  <c r="BU571" i="20" s="1"/>
  <c r="BU604" i="20" s="1"/>
  <c r="BU723" i="20" s="1"/>
  <c r="BU727" i="20" s="1"/>
  <c r="BB27" i="26" s="1"/>
  <c r="AQ571" i="20" a="1"/>
  <c r="AQ571" i="20" s="1"/>
  <c r="AQ604" i="20" s="1"/>
  <c r="AQ723" i="20" s="1"/>
  <c r="AQ727" i="20" s="1"/>
  <c r="BO571" i="20" a="1"/>
  <c r="BO571" i="20" s="1"/>
  <c r="BO604" i="20" s="1"/>
  <c r="BO723" i="20" s="1"/>
  <c r="BO727" i="20" s="1"/>
  <c r="AV27" i="26" s="1"/>
  <c r="AH571" i="20" a="1"/>
  <c r="AH571" i="20" s="1"/>
  <c r="AH604" i="20" s="1"/>
  <c r="AH723" i="20" s="1"/>
  <c r="AH727" i="20" s="1"/>
  <c r="BV571" i="20" a="1"/>
  <c r="BV571" i="20" s="1"/>
  <c r="BV604" i="20" s="1"/>
  <c r="BV723" i="20" s="1"/>
  <c r="BV727" i="20" s="1"/>
  <c r="BC27" i="26" s="1"/>
  <c r="CF571" i="20" a="1"/>
  <c r="CF571" i="20" s="1"/>
  <c r="CF604" i="20" s="1"/>
  <c r="CF723" i="20" s="1"/>
  <c r="CF727" i="20" s="1"/>
  <c r="BM27" i="26" s="1"/>
  <c r="CL571" i="20" a="1"/>
  <c r="CL571" i="20" s="1"/>
  <c r="CL604" i="20" s="1"/>
  <c r="CL723" i="20" s="1"/>
  <c r="CL727" i="20" s="1"/>
  <c r="BS27" i="26" s="1"/>
  <c r="BL571" i="20" a="1"/>
  <c r="BL571" i="20" s="1"/>
  <c r="BL604" i="20" s="1"/>
  <c r="BL723" i="20" s="1"/>
  <c r="BL727" i="20" s="1"/>
  <c r="CE571" i="20" a="1"/>
  <c r="CE571" i="20" s="1"/>
  <c r="CE604" i="20" s="1"/>
  <c r="CE723" i="20" s="1"/>
  <c r="CE727" i="20" s="1"/>
  <c r="BL27" i="26" s="1"/>
  <c r="BM571" i="20" a="1"/>
  <c r="BM571" i="20" s="1"/>
  <c r="BM604" i="20" s="1"/>
  <c r="BM723" i="20" s="1"/>
  <c r="BM727" i="20" s="1"/>
  <c r="AT27" i="26" s="1"/>
  <c r="AS571" i="20" a="1"/>
  <c r="AS571" i="20" s="1"/>
  <c r="AS604" i="20" s="1"/>
  <c r="AS723" i="20" s="1"/>
  <c r="AS727" i="20" s="1"/>
  <c r="BT571" i="20" a="1"/>
  <c r="BT571" i="20" s="1"/>
  <c r="BT604" i="20" s="1"/>
  <c r="BT723" i="20" s="1"/>
  <c r="BT727" i="20" s="1"/>
  <c r="BA27" i="26" s="1"/>
  <c r="CH571" i="20" a="1"/>
  <c r="CH571" i="20" s="1"/>
  <c r="CH604" i="20" s="1"/>
  <c r="CH723" i="20" s="1"/>
  <c r="CH727" i="20" s="1"/>
  <c r="BO27" i="26" s="1"/>
  <c r="BR571" i="20" a="1"/>
  <c r="BR571" i="20" s="1"/>
  <c r="BR604" i="20" s="1"/>
  <c r="BR723" i="20" s="1"/>
  <c r="BR727" i="20" s="1"/>
  <c r="AY27" i="26" s="1"/>
  <c r="BK571" i="20" a="1"/>
  <c r="BK571" i="20" s="1"/>
  <c r="BK604" i="20" s="1"/>
  <c r="BK723" i="20" s="1"/>
  <c r="BK727" i="20" s="1"/>
  <c r="AP571" i="20" a="1"/>
  <c r="AP571" i="20" s="1"/>
  <c r="AP604" i="20" s="1"/>
  <c r="AP723" i="20" s="1"/>
  <c r="AP727" i="20" s="1"/>
  <c r="AF571" i="20" a="1"/>
  <c r="AF571" i="20" s="1"/>
  <c r="AF604" i="20" s="1"/>
  <c r="AN571" i="20" a="1"/>
  <c r="AN571" i="20" s="1"/>
  <c r="AN604" i="20" s="1"/>
  <c r="AN723" i="20" s="1"/>
  <c r="AN727" i="20" s="1"/>
  <c r="CM571" i="20" a="1"/>
  <c r="CM571" i="20" s="1"/>
  <c r="CM604" i="20" s="1"/>
  <c r="CM723" i="20" s="1"/>
  <c r="CM727" i="20" s="1"/>
  <c r="BT27" i="26" s="1"/>
  <c r="AJ571" i="20" a="1"/>
  <c r="AJ571" i="20" s="1"/>
  <c r="AJ604" i="20" s="1"/>
  <c r="BX571" i="20" a="1"/>
  <c r="BX571" i="20" s="1"/>
  <c r="BX604" i="20" s="1"/>
  <c r="BX723" i="20" s="1"/>
  <c r="BX727" i="20" s="1"/>
  <c r="BE27" i="26" s="1"/>
  <c r="BS571" i="20" a="1"/>
  <c r="BS571" i="20" s="1"/>
  <c r="BS604" i="20" s="1"/>
  <c r="BS723" i="20" s="1"/>
  <c r="BS727" i="20" s="1"/>
  <c r="AZ27" i="26" s="1"/>
  <c r="BQ571" i="20" a="1"/>
  <c r="BQ571" i="20" s="1"/>
  <c r="BQ604" i="20" s="1"/>
  <c r="BQ723" i="20" s="1"/>
  <c r="BQ727" i="20" s="1"/>
  <c r="AX27" i="26" s="1"/>
  <c r="BH571" i="20" a="1"/>
  <c r="BH571" i="20" s="1"/>
  <c r="BH604" i="20" s="1"/>
  <c r="BH723" i="20" s="1"/>
  <c r="BH727" i="20" s="1"/>
  <c r="AW571" i="20" a="1"/>
  <c r="AW571" i="20" s="1"/>
  <c r="AW604" i="20" s="1"/>
  <c r="AW723" i="20" s="1"/>
  <c r="AW727" i="20" s="1"/>
  <c r="AK571" i="20" a="1"/>
  <c r="AK571" i="20" s="1"/>
  <c r="AK604" i="20" s="1"/>
  <c r="AK723" i="20" s="1"/>
  <c r="AK727" i="20" s="1"/>
  <c r="AO604" i="20"/>
  <c r="AO723" i="20" s="1"/>
  <c r="AO727" i="20" s="1"/>
  <c r="CD571" i="20" a="1"/>
  <c r="CD571" i="20" s="1"/>
  <c r="CD604" i="20" s="1"/>
  <c r="CD723" i="20" s="1"/>
  <c r="CD727" i="20" s="1"/>
  <c r="BK27" i="26" s="1"/>
  <c r="CG571" i="20" a="1"/>
  <c r="CG571" i="20" s="1"/>
  <c r="CG604" i="20" s="1"/>
  <c r="CG723" i="20" s="1"/>
  <c r="CG727" i="20" s="1"/>
  <c r="BN27" i="26" s="1"/>
  <c r="CC571" i="20" a="1"/>
  <c r="CC571" i="20" s="1"/>
  <c r="CC604" i="20" s="1"/>
  <c r="CC723" i="20" s="1"/>
  <c r="CC727" i="20" s="1"/>
  <c r="BJ27" i="26" s="1"/>
  <c r="BI571" i="20" a="1"/>
  <c r="BI571" i="20" s="1"/>
  <c r="BI604" i="20" s="1"/>
  <c r="BI723" i="20" s="1"/>
  <c r="BI727" i="20" s="1"/>
  <c r="CE281" i="20"/>
  <c r="CE272" i="20"/>
  <c r="BL21" i="26" s="1"/>
  <c r="BH281" i="20"/>
  <c r="BH272" i="20"/>
  <c r="AY281" i="20"/>
  <c r="AY272" i="20"/>
  <c r="BZ281" i="20"/>
  <c r="BZ272" i="20"/>
  <c r="BG21" i="26" s="1"/>
  <c r="BT281" i="20"/>
  <c r="BT272" i="20"/>
  <c r="BA21" i="26" s="1"/>
  <c r="BV281" i="20"/>
  <c r="BV272" i="20"/>
  <c r="BC21" i="26" s="1"/>
  <c r="AP281" i="20"/>
  <c r="AP272" i="20"/>
  <c r="BP281" i="20"/>
  <c r="BP272" i="20"/>
  <c r="AW21" i="26" s="1"/>
  <c r="CD281" i="20"/>
  <c r="CD272" i="20"/>
  <c r="BK21" i="26" s="1"/>
  <c r="CN281" i="20"/>
  <c r="CN272" i="20"/>
  <c r="BU21" i="26" s="1"/>
  <c r="BI281" i="20"/>
  <c r="BI272" i="20"/>
  <c r="BS281" i="20"/>
  <c r="BS272" i="20"/>
  <c r="AZ21" i="26" s="1"/>
  <c r="AL281" i="20"/>
  <c r="AL272" i="20"/>
  <c r="BE281" i="20"/>
  <c r="BE272" i="20"/>
  <c r="BA281" i="20"/>
  <c r="BA272" i="20"/>
  <c r="BL281" i="20"/>
  <c r="BL272" i="20"/>
  <c r="BF281" i="20"/>
  <c r="BF272" i="20"/>
  <c r="AG281" i="20"/>
  <c r="AG272" i="20"/>
  <c r="AZ281" i="20"/>
  <c r="AZ272" i="20"/>
  <c r="AK281" i="20"/>
  <c r="AK272" i="20"/>
  <c r="R21" i="26" s="1"/>
  <c r="CK281" i="20"/>
  <c r="CK272" i="20"/>
  <c r="BR21" i="26" s="1"/>
  <c r="CL281" i="20"/>
  <c r="CL272" i="20"/>
  <c r="BS21" i="26" s="1"/>
  <c r="AX281" i="20"/>
  <c r="AX272" i="20"/>
  <c r="AI272" i="20"/>
  <c r="AI281" i="20"/>
  <c r="BW281" i="20"/>
  <c r="BW272" i="20"/>
  <c r="BD21" i="26" s="1"/>
  <c r="M34" i="26"/>
  <c r="M25" i="26"/>
  <c r="AG807" i="20" l="1"/>
  <c r="AG815" i="20"/>
  <c r="AG821" i="20" s="1"/>
  <c r="AI815" i="20"/>
  <c r="AI821" i="20" s="1"/>
  <c r="AI807" i="20"/>
  <c r="AH807" i="20"/>
  <c r="AH815" i="20"/>
  <c r="AH821" i="20" s="1"/>
  <c r="CJ140" i="20" a="1"/>
  <c r="CJ140" i="20" s="1"/>
  <c r="AJ787" i="20"/>
  <c r="AJ797" i="20" s="1"/>
  <c r="AU168" i="31"/>
  <c r="AU183" i="31" s="1"/>
  <c r="AU193" i="31" s="1"/>
  <c r="BC167" i="31"/>
  <c r="BC171" i="31" s="1"/>
  <c r="BC186" i="31" s="1"/>
  <c r="BC196" i="31" s="1"/>
  <c r="BL158" i="31"/>
  <c r="CC182" i="31"/>
  <c r="CC192" i="31" s="1"/>
  <c r="AJ167" i="31"/>
  <c r="AJ182" i="31" s="1"/>
  <c r="AJ192" i="31" s="1"/>
  <c r="CN182" i="31"/>
  <c r="CN192" i="31" s="1"/>
  <c r="BH171" i="31"/>
  <c r="BH186" i="31" s="1"/>
  <c r="BH196" i="31" s="1"/>
  <c r="BM182" i="31"/>
  <c r="BM192" i="31" s="1"/>
  <c r="BN171" i="31"/>
  <c r="BN186" i="31" s="1"/>
  <c r="BN196" i="31" s="1"/>
  <c r="CI171" i="31"/>
  <c r="CI186" i="31" s="1"/>
  <c r="CI196" i="31" s="1"/>
  <c r="BY182" i="31"/>
  <c r="BY192" i="31" s="1"/>
  <c r="AU167" i="31"/>
  <c r="AU182" i="31" s="1"/>
  <c r="AU192" i="31" s="1"/>
  <c r="BD167" i="31"/>
  <c r="BD171" i="31" s="1"/>
  <c r="BD186" i="31" s="1"/>
  <c r="BD196" i="31" s="1"/>
  <c r="AJ138" i="31" a="1"/>
  <c r="AJ138" i="31" s="1"/>
  <c r="AJ166" i="31" s="1"/>
  <c r="AJ181" i="31" s="1"/>
  <c r="AJ191" i="31" s="1"/>
  <c r="BW171" i="31"/>
  <c r="BW186" i="31" s="1"/>
  <c r="BW196" i="31" s="1"/>
  <c r="BL150" i="31" a="1"/>
  <c r="BL150" i="31" s="1"/>
  <c r="AN167" i="31"/>
  <c r="AN182" i="31" s="1"/>
  <c r="AN192" i="31" s="1"/>
  <c r="BL154" i="31"/>
  <c r="AZ167" i="31"/>
  <c r="AZ171" i="31" s="1"/>
  <c r="AZ186" i="31" s="1"/>
  <c r="AZ196" i="31" s="1"/>
  <c r="AX167" i="31"/>
  <c r="AX171" i="31" s="1"/>
  <c r="AX186" i="31" s="1"/>
  <c r="AX196" i="31" s="1"/>
  <c r="AO167" i="31"/>
  <c r="AO171" i="31" s="1"/>
  <c r="AO186" i="31" s="1"/>
  <c r="AO196" i="31" s="1"/>
  <c r="BE167" i="31"/>
  <c r="BE182" i="31" s="1"/>
  <c r="BE192" i="31" s="1"/>
  <c r="BO150" i="31" a="1"/>
  <c r="BO150" i="31" s="1"/>
  <c r="AT167" i="31"/>
  <c r="AT182" i="31" s="1"/>
  <c r="AT192" i="31" s="1"/>
  <c r="AK167" i="31"/>
  <c r="AK182" i="31" s="1"/>
  <c r="AK192" i="31" s="1"/>
  <c r="BV158" i="31"/>
  <c r="BV162" i="31" s="1"/>
  <c r="AP167" i="31"/>
  <c r="AP182" i="31" s="1"/>
  <c r="AP192" i="31" s="1"/>
  <c r="BO154" i="31"/>
  <c r="AS167" i="31"/>
  <c r="AS171" i="31" s="1"/>
  <c r="AS186" i="31" s="1"/>
  <c r="AS196" i="31" s="1"/>
  <c r="AR167" i="31"/>
  <c r="AR171" i="31" s="1"/>
  <c r="AR186" i="31" s="1"/>
  <c r="AR196" i="31" s="1"/>
  <c r="BO140" i="20" a="1"/>
  <c r="BO140" i="20" s="1"/>
  <c r="AV167" i="31"/>
  <c r="AV171" i="31" s="1"/>
  <c r="AV186" i="31" s="1"/>
  <c r="AV196" i="31" s="1"/>
  <c r="BT140" i="20" a="1"/>
  <c r="BT140" i="20" s="1"/>
  <c r="BG140" i="20" a="1"/>
  <c r="BG140" i="20" s="1"/>
  <c r="AR140" i="20" a="1"/>
  <c r="AR140" i="20" s="1"/>
  <c r="BJ140" i="20" a="1"/>
  <c r="BJ140" i="20" s="1"/>
  <c r="BQ140" i="20" a="1"/>
  <c r="BQ140" i="20" s="1"/>
  <c r="BE140" i="20" a="1"/>
  <c r="BE140" i="20" s="1"/>
  <c r="BY140" i="20" a="1"/>
  <c r="BY140" i="20" s="1"/>
  <c r="BZ140" i="20" a="1"/>
  <c r="BZ140" i="20" s="1"/>
  <c r="CA140" i="20" a="1"/>
  <c r="CA140" i="20" s="1"/>
  <c r="BA140" i="20" a="1"/>
  <c r="BA140" i="20" s="1"/>
  <c r="BH140" i="20" a="1"/>
  <c r="BH140" i="20" s="1"/>
  <c r="BM140" i="20" a="1"/>
  <c r="BM140" i="20" s="1"/>
  <c r="CF140" i="20" a="1"/>
  <c r="CF140" i="20" s="1"/>
  <c r="CG140" i="20" a="1"/>
  <c r="CG140" i="20" s="1"/>
  <c r="AM140" i="20" a="1"/>
  <c r="AM140" i="20" s="1"/>
  <c r="CO140" i="20" a="1"/>
  <c r="CO140" i="20" s="1"/>
  <c r="AV140" i="20" a="1"/>
  <c r="AV140" i="20" s="1"/>
  <c r="AZ140" i="20" a="1"/>
  <c r="AZ140" i="20" s="1"/>
  <c r="BW140" i="20" a="1"/>
  <c r="BW140" i="20" s="1"/>
  <c r="CC140" i="20" a="1"/>
  <c r="CC140" i="20" s="1"/>
  <c r="CH140" i="20" a="1"/>
  <c r="CH140" i="20" s="1"/>
  <c r="CK140" i="20" a="1"/>
  <c r="CK140" i="20" s="1"/>
  <c r="BP140" i="20" a="1"/>
  <c r="BP140" i="20" s="1"/>
  <c r="AK140" i="20" a="1"/>
  <c r="AK140" i="20" s="1"/>
  <c r="CH182" i="31"/>
  <c r="CH192" i="31" s="1"/>
  <c r="BK137" i="31" a="1"/>
  <c r="BK137" i="31" s="1"/>
  <c r="AL167" i="31"/>
  <c r="AL171" i="31" s="1"/>
  <c r="AL186" i="31" s="1"/>
  <c r="AL196" i="31" s="1"/>
  <c r="BB167" i="31"/>
  <c r="BB171" i="31" s="1"/>
  <c r="BB186" i="31" s="1"/>
  <c r="BB196" i="31" s="1"/>
  <c r="BV140" i="20" a="1"/>
  <c r="BV140" i="20" s="1"/>
  <c r="AN140" i="20" a="1"/>
  <c r="AN140" i="20" s="1"/>
  <c r="AS140" i="20" a="1"/>
  <c r="AS140" i="20" s="1"/>
  <c r="AT140" i="20" a="1"/>
  <c r="AT140" i="20" s="1"/>
  <c r="AH141" i="20" a="1"/>
  <c r="AH141" i="20" s="1"/>
  <c r="AH149" i="20" s="1"/>
  <c r="AG141" i="20" a="1"/>
  <c r="AG141" i="20" s="1"/>
  <c r="AG149" i="20" s="1"/>
  <c r="AI141" i="20" a="1"/>
  <c r="AI141" i="20" s="1"/>
  <c r="AI149" i="20" s="1"/>
  <c r="CM140" i="20" a="1"/>
  <c r="CM140" i="20" s="1"/>
  <c r="CN140" i="20" a="1"/>
  <c r="CN140" i="20" s="1"/>
  <c r="AJ130" i="20"/>
  <c r="AJ788" i="20" s="1"/>
  <c r="AJ798" i="20" s="1"/>
  <c r="AJ814" i="20" s="1"/>
  <c r="BI140" i="20" a="1"/>
  <c r="BI140" i="20" s="1"/>
  <c r="BR140" i="20" a="1"/>
  <c r="BR140" i="20" s="1"/>
  <c r="BL140" i="20" a="1"/>
  <c r="BL140" i="20" s="1"/>
  <c r="BU140" i="20" a="1"/>
  <c r="BU140" i="20" s="1"/>
  <c r="BS140" i="20" a="1"/>
  <c r="BS140" i="20" s="1"/>
  <c r="CE182" i="31"/>
  <c r="CE192" i="31" s="1"/>
  <c r="AU140" i="20" a="1"/>
  <c r="AU140" i="20" s="1"/>
  <c r="AQ140" i="20" a="1"/>
  <c r="AQ140" i="20" s="1"/>
  <c r="AP140" i="20" a="1"/>
  <c r="AP140" i="20" s="1"/>
  <c r="BB140" i="20" a="1"/>
  <c r="BB140" i="20" s="1"/>
  <c r="BK140" i="20" a="1"/>
  <c r="BK140" i="20" s="1"/>
  <c r="CI140" i="20" a="1"/>
  <c r="CI140" i="20" s="1"/>
  <c r="BL171" i="31"/>
  <c r="BL186" i="31" s="1"/>
  <c r="BL196" i="31" s="1"/>
  <c r="BP171" i="31"/>
  <c r="BP186" i="31" s="1"/>
  <c r="BP196" i="31" s="1"/>
  <c r="AW140" i="20" a="1"/>
  <c r="AW140" i="20" s="1"/>
  <c r="CD140" i="20" a="1"/>
  <c r="CD140" i="20" s="1"/>
  <c r="BN140" i="20" a="1"/>
  <c r="BN140" i="20" s="1"/>
  <c r="AL140" i="20" a="1"/>
  <c r="AL140" i="20" s="1"/>
  <c r="BD140" i="20" a="1"/>
  <c r="BD140" i="20" s="1"/>
  <c r="BC140" i="20" a="1"/>
  <c r="BC140" i="20" s="1"/>
  <c r="BS171" i="31"/>
  <c r="BS186" i="31" s="1"/>
  <c r="BS196" i="31" s="1"/>
  <c r="AW167" i="31"/>
  <c r="AW182" i="31" s="1"/>
  <c r="AW192" i="31" s="1"/>
  <c r="AY140" i="20" a="1"/>
  <c r="AY140" i="20" s="1"/>
  <c r="CB140" i="20" a="1"/>
  <c r="CB140" i="20" s="1"/>
  <c r="CL140" i="20" a="1"/>
  <c r="CL140" i="20" s="1"/>
  <c r="BF140" i="20" a="1"/>
  <c r="BF140" i="20" s="1"/>
  <c r="CE140" i="20" a="1"/>
  <c r="CE140" i="20" s="1"/>
  <c r="BO171" i="31"/>
  <c r="BO186" i="31" s="1"/>
  <c r="BO196" i="31" s="1"/>
  <c r="AY167" i="31"/>
  <c r="AY182" i="31" s="1"/>
  <c r="AY192" i="31" s="1"/>
  <c r="AO140" i="20" a="1"/>
  <c r="AO140" i="20" s="1"/>
  <c r="BX140" i="20" a="1"/>
  <c r="BX140" i="20" s="1"/>
  <c r="AX140" i="20" a="1"/>
  <c r="AX140" i="20" s="1"/>
  <c r="AJ140" i="20" a="1"/>
  <c r="AJ140" i="20" s="1"/>
  <c r="BR171" i="31"/>
  <c r="BR186" i="31" s="1"/>
  <c r="BR196" i="31" s="1"/>
  <c r="BQ171" i="31"/>
  <c r="BQ186" i="31" s="1"/>
  <c r="BQ196" i="31" s="1"/>
  <c r="CJ171" i="31"/>
  <c r="CJ186" i="31" s="1"/>
  <c r="CJ196" i="31" s="1"/>
  <c r="BN154" i="31"/>
  <c r="AQ167" i="31"/>
  <c r="AQ182" i="31" s="1"/>
  <c r="AQ192" i="31" s="1"/>
  <c r="CG158" i="31"/>
  <c r="CG168" i="31" s="1"/>
  <c r="CG183" i="31" s="1"/>
  <c r="CG193" i="31" s="1"/>
  <c r="BN150" i="31" a="1"/>
  <c r="BN150" i="31" s="1"/>
  <c r="BZ182" i="31"/>
  <c r="BZ192" i="31" s="1"/>
  <c r="CB171" i="31"/>
  <c r="CB186" i="31" s="1"/>
  <c r="CB196" i="31" s="1"/>
  <c r="CF182" i="31"/>
  <c r="CF192" i="31" s="1"/>
  <c r="BU171" i="31"/>
  <c r="BU186" i="31" s="1"/>
  <c r="BU196" i="31" s="1"/>
  <c r="CK182" i="31"/>
  <c r="CK192" i="31" s="1"/>
  <c r="BX171" i="31"/>
  <c r="BX186" i="31" s="1"/>
  <c r="BX196" i="31" s="1"/>
  <c r="BK171" i="31"/>
  <c r="BK186" i="31" s="1"/>
  <c r="BK196" i="31" s="1"/>
  <c r="BV182" i="31"/>
  <c r="BV192" i="31" s="1"/>
  <c r="BA167" i="31"/>
  <c r="BA171" i="31" s="1"/>
  <c r="BA186" i="31" s="1"/>
  <c r="BA196" i="31" s="1"/>
  <c r="BJ171" i="31"/>
  <c r="BJ186" i="31" s="1"/>
  <c r="BJ196" i="31" s="1"/>
  <c r="CM182" i="31"/>
  <c r="CM192" i="31" s="1"/>
  <c r="CG171" i="31"/>
  <c r="CG186" i="31" s="1"/>
  <c r="CG196" i="31" s="1"/>
  <c r="BI182" i="31"/>
  <c r="BI192" i="31" s="1"/>
  <c r="CL171" i="31"/>
  <c r="CL186" i="31" s="1"/>
  <c r="CL196" i="31" s="1"/>
  <c r="CA171" i="31"/>
  <c r="CA186" i="31" s="1"/>
  <c r="CA196" i="31" s="1"/>
  <c r="CD182" i="31"/>
  <c r="CD192" i="31" s="1"/>
  <c r="BT182" i="31"/>
  <c r="BT192" i="31" s="1"/>
  <c r="AM167" i="31"/>
  <c r="BM137" i="31" a="1"/>
  <c r="BM137" i="31" s="1"/>
  <c r="BI162" i="31"/>
  <c r="AN137" i="31" a="1"/>
  <c r="AN137" i="31" s="1"/>
  <c r="CD137" i="31" a="1"/>
  <c r="CD137" i="31" s="1"/>
  <c r="AX137" i="31" a="1"/>
  <c r="AX137" i="31" s="1"/>
  <c r="CI137" i="31" a="1"/>
  <c r="CI137" i="31" s="1"/>
  <c r="AM137" i="31" a="1"/>
  <c r="AM137" i="31" s="1"/>
  <c r="AR137" i="31" a="1"/>
  <c r="AR137" i="31" s="1"/>
  <c r="BL137" i="31" a="1"/>
  <c r="BL137" i="31" s="1"/>
  <c r="CG137" i="31" a="1"/>
  <c r="CG137" i="31" s="1"/>
  <c r="CB137" i="31" a="1"/>
  <c r="CB137" i="31" s="1"/>
  <c r="AU137" i="31" a="1"/>
  <c r="AU137" i="31" s="1"/>
  <c r="AK137" i="31" a="1"/>
  <c r="AK137" i="31" s="1"/>
  <c r="AV137" i="31" a="1"/>
  <c r="AV137" i="31" s="1"/>
  <c r="BX137" i="31" a="1"/>
  <c r="BX137" i="31" s="1"/>
  <c r="BQ137" i="31" a="1"/>
  <c r="BQ137" i="31" s="1"/>
  <c r="CK137" i="31" a="1"/>
  <c r="CK137" i="31" s="1"/>
  <c r="BC137" i="31" a="1"/>
  <c r="BC137" i="31" s="1"/>
  <c r="BH137" i="31" a="1"/>
  <c r="BH137" i="31" s="1"/>
  <c r="BV137" i="31" a="1"/>
  <c r="BV137" i="31" s="1"/>
  <c r="CF138" i="31" a="1"/>
  <c r="CF138" i="31" s="1"/>
  <c r="BR137" i="31" a="1"/>
  <c r="BR137" i="31" s="1"/>
  <c r="CN137" i="31" a="1"/>
  <c r="CN137" i="31" s="1"/>
  <c r="BI138" i="31" a="1"/>
  <c r="BI138" i="31" s="1"/>
  <c r="CF137" i="31" a="1"/>
  <c r="CF137" i="31" s="1"/>
  <c r="BM158" i="31"/>
  <c r="BI137" i="31" a="1"/>
  <c r="BI137" i="31" s="1"/>
  <c r="CH137" i="31" a="1"/>
  <c r="CH137" i="31" s="1"/>
  <c r="BO137" i="31" a="1"/>
  <c r="BO137" i="31" s="1"/>
  <c r="BZ137" i="31" a="1"/>
  <c r="BZ137" i="31" s="1"/>
  <c r="BX158" i="31"/>
  <c r="BX168" i="31" s="1"/>
  <c r="BX183" i="31" s="1"/>
  <c r="BX193" i="31" s="1"/>
  <c r="BY137" i="31" a="1"/>
  <c r="BY137" i="31" s="1"/>
  <c r="BS137" i="31" a="1"/>
  <c r="BS137" i="31" s="1"/>
  <c r="BT137" i="31" a="1"/>
  <c r="BT137" i="31" s="1"/>
  <c r="BG138" i="31" a="1"/>
  <c r="BG138" i="31" s="1"/>
  <c r="CC137" i="31" a="1"/>
  <c r="CC137" i="31" s="1"/>
  <c r="BS138" i="31" a="1"/>
  <c r="BS138" i="31" s="1"/>
  <c r="BE137" i="31" a="1"/>
  <c r="BE137" i="31" s="1"/>
  <c r="CE137" i="31" a="1"/>
  <c r="CE137" i="31" s="1"/>
  <c r="CJ137" i="31" a="1"/>
  <c r="CJ137" i="31" s="1"/>
  <c r="AP138" i="31" a="1"/>
  <c r="AP138" i="31" s="1"/>
  <c r="AP137" i="31" a="1"/>
  <c r="AP137" i="31" s="1"/>
  <c r="AQ137" i="31" a="1"/>
  <c r="AQ137" i="31" s="1"/>
  <c r="BP137" i="31" a="1"/>
  <c r="BP137" i="31" s="1"/>
  <c r="CI138" i="31" a="1"/>
  <c r="CI138" i="31" s="1"/>
  <c r="CA137" i="31" a="1"/>
  <c r="CA137" i="31" s="1"/>
  <c r="BG137" i="31" a="1"/>
  <c r="BG137" i="31" s="1"/>
  <c r="CJ138" i="31" a="1"/>
  <c r="CJ138" i="31" s="1"/>
  <c r="AL137" i="31" a="1"/>
  <c r="AL137" i="31" s="1"/>
  <c r="AT138" i="31" a="1"/>
  <c r="AT138" i="31" s="1"/>
  <c r="AO137" i="31" a="1"/>
  <c r="AO137" i="31" s="1"/>
  <c r="AW137" i="31" a="1"/>
  <c r="AW137" i="31" s="1"/>
  <c r="AY137" i="31" a="1"/>
  <c r="AY137" i="31" s="1"/>
  <c r="BU137" i="31" a="1"/>
  <c r="BU137" i="31" s="1"/>
  <c r="AT137" i="31" a="1"/>
  <c r="AT137" i="31" s="1"/>
  <c r="BB137" i="31" a="1"/>
  <c r="BB137" i="31" s="1"/>
  <c r="AZ137" i="31" a="1"/>
  <c r="AZ137" i="31" s="1"/>
  <c r="BA137" i="31" a="1"/>
  <c r="BA137" i="31" s="1"/>
  <c r="BJ137" i="31" a="1"/>
  <c r="BJ137" i="31" s="1"/>
  <c r="BN137" i="31" a="1"/>
  <c r="BN137" i="31" s="1"/>
  <c r="CL137" i="31" a="1"/>
  <c r="CL137" i="31" s="1"/>
  <c r="AS137" i="31" a="1"/>
  <c r="AS137" i="31" s="1"/>
  <c r="AS138" i="31" a="1"/>
  <c r="AS138" i="31" s="1"/>
  <c r="CM137" i="31" a="1"/>
  <c r="CM137" i="31" s="1"/>
  <c r="BW137" i="31" a="1"/>
  <c r="BW137" i="31" s="1"/>
  <c r="BD137" i="31" a="1"/>
  <c r="BD137" i="31" s="1"/>
  <c r="BF137" i="31" a="1"/>
  <c r="BF137" i="31" s="1"/>
  <c r="BZ158" i="31"/>
  <c r="BZ162" i="31" s="1"/>
  <c r="BM138" i="31" a="1"/>
  <c r="BM138" i="31" s="1"/>
  <c r="BS158" i="31"/>
  <c r="BS168" i="31" s="1"/>
  <c r="BS183" i="31" s="1"/>
  <c r="BS193" i="31" s="1"/>
  <c r="CH138" i="31" a="1"/>
  <c r="CH138" i="31" s="1"/>
  <c r="BU138" i="31" a="1"/>
  <c r="BU138" i="31" s="1"/>
  <c r="CG138" i="31" a="1"/>
  <c r="CG138" i="31" s="1"/>
  <c r="BW138" i="31" a="1"/>
  <c r="BW138" i="31" s="1"/>
  <c r="BQ138" i="31" a="1"/>
  <c r="BQ138" i="31" s="1"/>
  <c r="BK138" i="31" a="1"/>
  <c r="BK138" i="31" s="1"/>
  <c r="BO138" i="31" a="1"/>
  <c r="BO138" i="31" s="1"/>
  <c r="BP158" i="31"/>
  <c r="BP162" i="31" s="1"/>
  <c r="BT158" i="31"/>
  <c r="BT162" i="31" s="1"/>
  <c r="AR138" i="31" a="1"/>
  <c r="AR138" i="31" s="1"/>
  <c r="AV138" i="31" a="1"/>
  <c r="AV138" i="31" s="1"/>
  <c r="CK138" i="31" a="1"/>
  <c r="CK138" i="31" s="1"/>
  <c r="CB158" i="31"/>
  <c r="CB168" i="31" s="1"/>
  <c r="CB183" i="31" s="1"/>
  <c r="CB193" i="31" s="1"/>
  <c r="BN138" i="31" a="1"/>
  <c r="BN138" i="31" s="1"/>
  <c r="CC158" i="31"/>
  <c r="CC168" i="31" s="1"/>
  <c r="CC183" i="31" s="1"/>
  <c r="CC193" i="31" s="1"/>
  <c r="CA158" i="31"/>
  <c r="CA168" i="31" s="1"/>
  <c r="CA183" i="31" s="1"/>
  <c r="CA193" i="31" s="1"/>
  <c r="CL138" i="31" a="1"/>
  <c r="CL138" i="31" s="1"/>
  <c r="BH138" i="31" a="1"/>
  <c r="BH138" i="31" s="1"/>
  <c r="AK138" i="31" a="1"/>
  <c r="AK138" i="31" s="1"/>
  <c r="BO158" i="31"/>
  <c r="CE158" i="31"/>
  <c r="CE168" i="31" s="1"/>
  <c r="CE183" i="31" s="1"/>
  <c r="CE193" i="31" s="1"/>
  <c r="BM154" i="31"/>
  <c r="BZ138" i="31" a="1"/>
  <c r="BZ138" i="31" s="1"/>
  <c r="CE138" i="31" a="1"/>
  <c r="CE138" i="31" s="1"/>
  <c r="CD138" i="31" a="1"/>
  <c r="CD138" i="31" s="1"/>
  <c r="CA138" i="31" a="1"/>
  <c r="CA138" i="31" s="1"/>
  <c r="BD138" i="31" a="1"/>
  <c r="BD138" i="31" s="1"/>
  <c r="BR138" i="31" a="1"/>
  <c r="BR138" i="31" s="1"/>
  <c r="CB138" i="31" a="1"/>
  <c r="CB138" i="31" s="1"/>
  <c r="BY138" i="31" a="1"/>
  <c r="BY138" i="31" s="1"/>
  <c r="AZ138" i="31" a="1"/>
  <c r="AZ138" i="31" s="1"/>
  <c r="CM138" i="31" a="1"/>
  <c r="CM138" i="31" s="1"/>
  <c r="AY138" i="31" a="1"/>
  <c r="AY138" i="31" s="1"/>
  <c r="AW138" i="31" a="1"/>
  <c r="AW138" i="31" s="1"/>
  <c r="AM138" i="31" a="1"/>
  <c r="AM138" i="31" s="1"/>
  <c r="AL138" i="31" a="1"/>
  <c r="AL138" i="31" s="1"/>
  <c r="AN138" i="31" a="1"/>
  <c r="AN138" i="31" s="1"/>
  <c r="BB138" i="31" a="1"/>
  <c r="BB138" i="31" s="1"/>
  <c r="BP138" i="31" a="1"/>
  <c r="BP138" i="31" s="1"/>
  <c r="BX138" i="31" a="1"/>
  <c r="BX138" i="31" s="1"/>
  <c r="BR158" i="31"/>
  <c r="BR162" i="31" s="1"/>
  <c r="BU158" i="31"/>
  <c r="BU162" i="31" s="1"/>
  <c r="BE138" i="31" a="1"/>
  <c r="BE138" i="31" s="1"/>
  <c r="CC138" i="31" a="1"/>
  <c r="CC138" i="31" s="1"/>
  <c r="AU138" i="31" a="1"/>
  <c r="AU138" i="31" s="1"/>
  <c r="BC138" i="31" a="1"/>
  <c r="BC138" i="31" s="1"/>
  <c r="CN138" i="31" a="1"/>
  <c r="CN138" i="31" s="1"/>
  <c r="BV138" i="31" a="1"/>
  <c r="BV138" i="31" s="1"/>
  <c r="AO138" i="31" a="1"/>
  <c r="AO138" i="31" s="1"/>
  <c r="BT138" i="31" a="1"/>
  <c r="BT138" i="31" s="1"/>
  <c r="BA138" i="31" a="1"/>
  <c r="BA138" i="31" s="1"/>
  <c r="CF158" i="31"/>
  <c r="CF162" i="31" s="1"/>
  <c r="BW158" i="31"/>
  <c r="BW162" i="31" s="1"/>
  <c r="BN158" i="31"/>
  <c r="CD158" i="31"/>
  <c r="CD168" i="31" s="1"/>
  <c r="CD183" i="31" s="1"/>
  <c r="CD193" i="31" s="1"/>
  <c r="BY158" i="31"/>
  <c r="BY168" i="31" s="1"/>
  <c r="BY183" i="31" s="1"/>
  <c r="BY193" i="31" s="1"/>
  <c r="BM150" i="31" a="1"/>
  <c r="BM150" i="31" s="1"/>
  <c r="BQ158" i="31"/>
  <c r="BQ168" i="31" s="1"/>
  <c r="BQ183" i="31" s="1"/>
  <c r="BQ193" i="31" s="1"/>
  <c r="BF138" i="31" a="1"/>
  <c r="BF138" i="31" s="1"/>
  <c r="BJ138" i="31" a="1"/>
  <c r="BJ138" i="31" s="1"/>
  <c r="AX138" i="31" a="1"/>
  <c r="AX138" i="31" s="1"/>
  <c r="AQ138" i="31" a="1"/>
  <c r="AQ138" i="31" s="1"/>
  <c r="BL138" i="31" a="1"/>
  <c r="BL138" i="31" s="1"/>
  <c r="BK162" i="31"/>
  <c r="AL162" i="31"/>
  <c r="AM162" i="31"/>
  <c r="BF182" i="31"/>
  <c r="BF192" i="31" s="1"/>
  <c r="BE168" i="31"/>
  <c r="BE183" i="31" s="1"/>
  <c r="BE193" i="31" s="1"/>
  <c r="BH162" i="31"/>
  <c r="BG182" i="31"/>
  <c r="BG192" i="31" s="1"/>
  <c r="AX168" i="31"/>
  <c r="AX183" i="31" s="1"/>
  <c r="AX193" i="31" s="1"/>
  <c r="AP162" i="31"/>
  <c r="AK168" i="31"/>
  <c r="AK183" i="31" s="1"/>
  <c r="AK193" i="31" s="1"/>
  <c r="AT168" i="31"/>
  <c r="AT183" i="31" s="1"/>
  <c r="AT193" i="31" s="1"/>
  <c r="BJ168" i="31"/>
  <c r="BJ183" i="31" s="1"/>
  <c r="BJ193" i="31" s="1"/>
  <c r="BA162" i="31"/>
  <c r="AF723" i="20"/>
  <c r="AF727" i="20" s="1"/>
  <c r="M27" i="26" s="1"/>
  <c r="AJ723" i="20"/>
  <c r="AJ727" i="20" s="1"/>
  <c r="Q27" i="26" s="1"/>
  <c r="AN168" i="31"/>
  <c r="AN183" i="31" s="1"/>
  <c r="AN193" i="31" s="1"/>
  <c r="AS168" i="31"/>
  <c r="AS183" i="31" s="1"/>
  <c r="AS193" i="31" s="1"/>
  <c r="AQ162" i="31"/>
  <c r="AT285" i="20"/>
  <c r="AA23" i="26" s="1"/>
  <c r="CB285" i="20"/>
  <c r="BI23" i="26" s="1"/>
  <c r="BI31" i="26" s="1"/>
  <c r="BK285" i="20"/>
  <c r="AR23" i="26" s="1"/>
  <c r="CK285" i="20"/>
  <c r="BR23" i="26" s="1"/>
  <c r="BR31" i="26" s="1"/>
  <c r="CN285" i="20"/>
  <c r="BU23" i="26" s="1"/>
  <c r="BU31" i="26" s="1"/>
  <c r="BY285" i="20"/>
  <c r="BF23" i="26" s="1"/>
  <c r="BF31" i="26" s="1"/>
  <c r="BA285" i="20"/>
  <c r="AH23" i="26" s="1"/>
  <c r="AY285" i="20"/>
  <c r="AF23" i="26" s="1"/>
  <c r="BP285" i="20"/>
  <c r="AW23" i="26" s="1"/>
  <c r="AW31" i="26" s="1"/>
  <c r="AI285" i="20"/>
  <c r="P23" i="26" s="1"/>
  <c r="BB285" i="20"/>
  <c r="AI23" i="26" s="1"/>
  <c r="BQ285" i="20"/>
  <c r="AX23" i="26" s="1"/>
  <c r="AX31" i="26" s="1"/>
  <c r="BM285" i="20"/>
  <c r="AT23" i="26" s="1"/>
  <c r="AT31" i="26" s="1"/>
  <c r="BD285" i="20"/>
  <c r="AK23" i="26" s="1"/>
  <c r="CA285" i="20"/>
  <c r="BH23" i="26" s="1"/>
  <c r="BH31" i="26" s="1"/>
  <c r="CK162" i="31"/>
  <c r="BU285" i="20"/>
  <c r="BB23" i="26" s="1"/>
  <c r="BB31" i="26" s="1"/>
  <c r="CJ285" i="20"/>
  <c r="BQ23" i="26" s="1"/>
  <c r="BQ31" i="26" s="1"/>
  <c r="AW285" i="20"/>
  <c r="AD23" i="26" s="1"/>
  <c r="BW285" i="20"/>
  <c r="BD23" i="26" s="1"/>
  <c r="BD31" i="26" s="1"/>
  <c r="BE285" i="20"/>
  <c r="AL23" i="26" s="1"/>
  <c r="BH285" i="20"/>
  <c r="AO23" i="26" s="1"/>
  <c r="AZ285" i="20"/>
  <c r="AG23" i="26" s="1"/>
  <c r="AL285" i="20"/>
  <c r="S23" i="26" s="1"/>
  <c r="AP285" i="20"/>
  <c r="W23" i="26" s="1"/>
  <c r="CE285" i="20"/>
  <c r="BL23" i="26" s="1"/>
  <c r="BL31" i="26" s="1"/>
  <c r="CH285" i="20"/>
  <c r="BO23" i="26" s="1"/>
  <c r="BO31" i="26" s="1"/>
  <c r="AO285" i="20"/>
  <c r="V23" i="26" s="1"/>
  <c r="AJ285" i="20"/>
  <c r="Q23" i="26" s="1"/>
  <c r="CL285" i="20"/>
  <c r="BS23" i="26" s="1"/>
  <c r="BS31" i="26" s="1"/>
  <c r="BI285" i="20"/>
  <c r="AP23" i="26" s="1"/>
  <c r="BL285" i="20"/>
  <c r="AS23" i="26" s="1"/>
  <c r="BZ285" i="20"/>
  <c r="BG23" i="26" s="1"/>
  <c r="BG31" i="26" s="1"/>
  <c r="AU285" i="20"/>
  <c r="AB23" i="26" s="1"/>
  <c r="CF285" i="20"/>
  <c r="BM23" i="26" s="1"/>
  <c r="BM31" i="26" s="1"/>
  <c r="CI285" i="20"/>
  <c r="BP23" i="26" s="1"/>
  <c r="BP31" i="26" s="1"/>
  <c r="AQ285" i="20"/>
  <c r="X23" i="26" s="1"/>
  <c r="BO285" i="20"/>
  <c r="AV23" i="26" s="1"/>
  <c r="AV31" i="26" s="1"/>
  <c r="AV285" i="20"/>
  <c r="AC23" i="26" s="1"/>
  <c r="AX285" i="20"/>
  <c r="AE23" i="26" s="1"/>
  <c r="AG285" i="20"/>
  <c r="N23" i="26" s="1"/>
  <c r="BS285" i="20"/>
  <c r="AZ23" i="26" s="1"/>
  <c r="AZ31" i="26" s="1"/>
  <c r="BV285" i="20"/>
  <c r="BC23" i="26" s="1"/>
  <c r="BC31" i="26" s="1"/>
  <c r="BR285" i="20"/>
  <c r="AY23" i="26" s="1"/>
  <c r="AY31" i="26" s="1"/>
  <c r="AF285" i="20"/>
  <c r="M23" i="26" s="1"/>
  <c r="AM285" i="20"/>
  <c r="T23" i="26" s="1"/>
  <c r="BG285" i="20"/>
  <c r="AN23" i="26" s="1"/>
  <c r="CG285" i="20"/>
  <c r="BN23" i="26" s="1"/>
  <c r="BN31" i="26" s="1"/>
  <c r="CC285" i="20"/>
  <c r="BJ23" i="26" s="1"/>
  <c r="BJ31" i="26" s="1"/>
  <c r="AR285" i="20"/>
  <c r="Y23" i="26" s="1"/>
  <c r="BJ285" i="20"/>
  <c r="AQ23" i="26" s="1"/>
  <c r="BN285" i="20"/>
  <c r="AU23" i="26" s="1"/>
  <c r="AU31" i="26" s="1"/>
  <c r="AS285" i="20"/>
  <c r="Z23" i="26" s="1"/>
  <c r="BX285" i="20"/>
  <c r="BE23" i="26" s="1"/>
  <c r="BE31" i="26" s="1"/>
  <c r="CM285" i="20"/>
  <c r="BT23" i="26" s="1"/>
  <c r="BT31" i="26" s="1"/>
  <c r="AN285" i="20"/>
  <c r="U23" i="26" s="1"/>
  <c r="CO285" i="20"/>
  <c r="BV23" i="26" s="1"/>
  <c r="BV31" i="26" s="1"/>
  <c r="BF285" i="20"/>
  <c r="AM23" i="26" s="1"/>
  <c r="BT285" i="20"/>
  <c r="BA23" i="26" s="1"/>
  <c r="BA31" i="26" s="1"/>
  <c r="AK285" i="20"/>
  <c r="R23" i="26" s="1"/>
  <c r="CD285" i="20"/>
  <c r="BK23" i="26" s="1"/>
  <c r="BK31" i="26" s="1"/>
  <c r="AH285" i="20"/>
  <c r="O23" i="26" s="1"/>
  <c r="BC285" i="20"/>
  <c r="AJ23" i="26" s="1"/>
  <c r="CJ168" i="31"/>
  <c r="CJ183" i="31" s="1"/>
  <c r="CJ193" i="31" s="1"/>
  <c r="AO162" i="31"/>
  <c r="BG162" i="31"/>
  <c r="BC162" i="31"/>
  <c r="AV168" i="31"/>
  <c r="AV183" i="31" s="1"/>
  <c r="AV193" i="31" s="1"/>
  <c r="AZ168" i="31"/>
  <c r="AZ183" i="31" s="1"/>
  <c r="AZ193" i="31" s="1"/>
  <c r="CI162" i="31"/>
  <c r="W166" i="31"/>
  <c r="W170" i="31" s="1"/>
  <c r="W172" i="31" s="1"/>
  <c r="BC168" i="31"/>
  <c r="BC183" i="31" s="1"/>
  <c r="BC193" i="31" s="1"/>
  <c r="AW162" i="31"/>
  <c r="N166" i="31"/>
  <c r="N170" i="31" s="1"/>
  <c r="N185" i="31" s="1"/>
  <c r="N195" i="31" s="1"/>
  <c r="M144" i="31"/>
  <c r="AJ162" i="31"/>
  <c r="K166" i="31"/>
  <c r="K170" i="31" s="1"/>
  <c r="K172" i="31" s="1"/>
  <c r="R166" i="31"/>
  <c r="R170" i="31" s="1"/>
  <c r="R172" i="31" s="1"/>
  <c r="AR162" i="31"/>
  <c r="V166" i="31"/>
  <c r="V170" i="31" s="1"/>
  <c r="V185" i="31" s="1"/>
  <c r="V195" i="31" s="1"/>
  <c r="U144" i="31"/>
  <c r="X144" i="31"/>
  <c r="J144" i="31"/>
  <c r="L166" i="31"/>
  <c r="L170" i="31" s="1"/>
  <c r="L172" i="31" s="1"/>
  <c r="BB162" i="31"/>
  <c r="R144" i="31"/>
  <c r="O166" i="31"/>
  <c r="O181" i="31" s="1"/>
  <c r="O191" i="31" s="1"/>
  <c r="H166" i="31"/>
  <c r="H181" i="31" s="1"/>
  <c r="H191" i="31" s="1"/>
  <c r="H144" i="31"/>
  <c r="S166" i="31"/>
  <c r="S170" i="31" s="1"/>
  <c r="S185" i="31" s="1"/>
  <c r="S195" i="31" s="1"/>
  <c r="I166" i="31"/>
  <c r="I170" i="31" s="1"/>
  <c r="I172" i="31" s="1"/>
  <c r="G166" i="31"/>
  <c r="G181" i="31" s="1"/>
  <c r="G191" i="31" s="1"/>
  <c r="P166" i="31"/>
  <c r="P181" i="31" s="1"/>
  <c r="P191" i="31" s="1"/>
  <c r="Q144" i="31"/>
  <c r="P144" i="31"/>
  <c r="BF162" i="31"/>
  <c r="U166" i="31"/>
  <c r="U170" i="31" s="1"/>
  <c r="U185" i="31" s="1"/>
  <c r="U195" i="31" s="1"/>
  <c r="K144" i="31"/>
  <c r="Q166" i="31"/>
  <c r="Q170" i="31" s="1"/>
  <c r="Q185" i="31" s="1"/>
  <c r="Q195" i="31" s="1"/>
  <c r="L144" i="31"/>
  <c r="S144" i="31"/>
  <c r="AX162" i="31"/>
  <c r="O144" i="31"/>
  <c r="AO168" i="31"/>
  <c r="AO183" i="31" s="1"/>
  <c r="AO193" i="31" s="1"/>
  <c r="T166" i="31"/>
  <c r="T170" i="31" s="1"/>
  <c r="T172" i="31" s="1"/>
  <c r="AY168" i="31"/>
  <c r="AY183" i="31" s="1"/>
  <c r="AY193" i="31" s="1"/>
  <c r="BG168" i="31"/>
  <c r="BG183" i="31" s="1"/>
  <c r="BG193" i="31" s="1"/>
  <c r="T144" i="31"/>
  <c r="J166" i="31"/>
  <c r="J170" i="31" s="1"/>
  <c r="J172" i="31" s="1"/>
  <c r="AJ168" i="31"/>
  <c r="AJ183" i="31" s="1"/>
  <c r="AJ193" i="31" s="1"/>
  <c r="AW168" i="31"/>
  <c r="AW183" i="31" s="1"/>
  <c r="AW193" i="31" s="1"/>
  <c r="BI168" i="31"/>
  <c r="BI183" i="31" s="1"/>
  <c r="BI193" i="31" s="1"/>
  <c r="G144" i="31"/>
  <c r="W144" i="31"/>
  <c r="V144" i="31"/>
  <c r="N144" i="31"/>
  <c r="M166" i="31"/>
  <c r="M181" i="31" s="1"/>
  <c r="M191" i="31" s="1"/>
  <c r="AT162" i="31"/>
  <c r="Z144" i="31"/>
  <c r="AY162" i="31"/>
  <c r="I144" i="31"/>
  <c r="Y144" i="31"/>
  <c r="AS162" i="31"/>
  <c r="AA144" i="31"/>
  <c r="Z166" i="31"/>
  <c r="Z170" i="31" s="1"/>
  <c r="Z185" i="31" s="1"/>
  <c r="Z195" i="31" s="1"/>
  <c r="BA168" i="31"/>
  <c r="BA183" i="31" s="1"/>
  <c r="BA193" i="31" s="1"/>
  <c r="AV162" i="31"/>
  <c r="AP168" i="31"/>
  <c r="AP183" i="31" s="1"/>
  <c r="AP193" i="31" s="1"/>
  <c r="BD162" i="31"/>
  <c r="AK162" i="31"/>
  <c r="X166" i="31"/>
  <c r="X181" i="31" s="1"/>
  <c r="X191" i="31" s="1"/>
  <c r="BB168" i="31"/>
  <c r="BB183" i="31" s="1"/>
  <c r="BB193" i="31" s="1"/>
  <c r="AZ162" i="31"/>
  <c r="AQ168" i="31"/>
  <c r="AQ183" i="31" s="1"/>
  <c r="AQ193" i="31" s="1"/>
  <c r="AM168" i="31"/>
  <c r="AM183" i="31" s="1"/>
  <c r="AM193" i="31" s="1"/>
  <c r="BE162" i="31"/>
  <c r="AR168" i="31"/>
  <c r="AR183" i="31" s="1"/>
  <c r="AR193" i="31" s="1"/>
  <c r="BJ162" i="31"/>
  <c r="BK168" i="31"/>
  <c r="BK183" i="31" s="1"/>
  <c r="BK193" i="31" s="1"/>
  <c r="AI168" i="31"/>
  <c r="AI183" i="31" s="1"/>
  <c r="AI193" i="31" s="1"/>
  <c r="BD168" i="31"/>
  <c r="BD183" i="31" s="1"/>
  <c r="BD193" i="31" s="1"/>
  <c r="AN162" i="31"/>
  <c r="BF168" i="31"/>
  <c r="BF183" i="31" s="1"/>
  <c r="BF193" i="31" s="1"/>
  <c r="Y166" i="31"/>
  <c r="Y181" i="31" s="1"/>
  <c r="Y191" i="31" s="1"/>
  <c r="AI162" i="31"/>
  <c r="AD166" i="31"/>
  <c r="AD181" i="31" s="1"/>
  <c r="AD191" i="31" s="1"/>
  <c r="AD144" i="31"/>
  <c r="AA166" i="31"/>
  <c r="AA181" i="31" s="1"/>
  <c r="AA191" i="31" s="1"/>
  <c r="AU162" i="31"/>
  <c r="AG166" i="31"/>
  <c r="AG170" i="31" s="1"/>
  <c r="AG172" i="31" s="1"/>
  <c r="AL168" i="31"/>
  <c r="AL183" i="31" s="1"/>
  <c r="AL193" i="31" s="1"/>
  <c r="AF144" i="31"/>
  <c r="AB144" i="31"/>
  <c r="BH168" i="31"/>
  <c r="BH183" i="31" s="1"/>
  <c r="BH193" i="31" s="1"/>
  <c r="AG144" i="31"/>
  <c r="AC144" i="31"/>
  <c r="AB166" i="31"/>
  <c r="AB170" i="31" s="1"/>
  <c r="AB172" i="31" s="1"/>
  <c r="AC166" i="31"/>
  <c r="AC170" i="31" s="1"/>
  <c r="AC172" i="31" s="1"/>
  <c r="AH166" i="31"/>
  <c r="AH170" i="31" s="1"/>
  <c r="AH185" i="31" s="1"/>
  <c r="AH195" i="31" s="1"/>
  <c r="AH144" i="31"/>
  <c r="AE166" i="31"/>
  <c r="AE170" i="31" s="1"/>
  <c r="AE172" i="31" s="1"/>
  <c r="AE144" i="31"/>
  <c r="AI144" i="31"/>
  <c r="AI166" i="31"/>
  <c r="AI181" i="31" s="1"/>
  <c r="AI191" i="31" s="1"/>
  <c r="AF166" i="31"/>
  <c r="AF181" i="31" s="1"/>
  <c r="AF191" i="31" s="1"/>
  <c r="AY733" i="20"/>
  <c r="AF21" i="26"/>
  <c r="AD27" i="26"/>
  <c r="AW735" i="20"/>
  <c r="P27" i="26"/>
  <c r="Z21" i="26"/>
  <c r="AS733" i="20"/>
  <c r="AH733" i="20"/>
  <c r="O21" i="26"/>
  <c r="BD30" i="26"/>
  <c r="AL21" i="26"/>
  <c r="BE733" i="20"/>
  <c r="AW30" i="26"/>
  <c r="BH735" i="20"/>
  <c r="AO27" i="26"/>
  <c r="AI27" i="26"/>
  <c r="BB735" i="20"/>
  <c r="AN27" i="26"/>
  <c r="BG735" i="20"/>
  <c r="BE30" i="26"/>
  <c r="BT30" i="26"/>
  <c r="AN733" i="20"/>
  <c r="U21" i="26"/>
  <c r="CH162" i="31"/>
  <c r="CH168" i="31"/>
  <c r="CH183" i="31" s="1"/>
  <c r="CH193" i="31" s="1"/>
  <c r="BV30" i="26"/>
  <c r="BH733" i="20"/>
  <c r="AO21" i="26"/>
  <c r="Z27" i="26"/>
  <c r="AS735" i="20"/>
  <c r="AA27" i="26"/>
  <c r="AT735" i="20"/>
  <c r="BF735" i="20"/>
  <c r="AM27" i="26"/>
  <c r="AJ21" i="26"/>
  <c r="BC733" i="20"/>
  <c r="AZ733" i="20"/>
  <c r="AG21" i="26"/>
  <c r="S21" i="26"/>
  <c r="AL733" i="20"/>
  <c r="W21" i="26"/>
  <c r="AP733" i="20"/>
  <c r="AY735" i="20"/>
  <c r="AF27" i="26"/>
  <c r="AV735" i="20"/>
  <c r="AC27" i="26"/>
  <c r="AI21" i="26"/>
  <c r="BB733" i="20"/>
  <c r="AX30" i="26"/>
  <c r="AT30" i="26"/>
  <c r="AK21" i="26"/>
  <c r="BD733" i="20"/>
  <c r="BH30" i="26"/>
  <c r="P21" i="26"/>
  <c r="AI733" i="20"/>
  <c r="BL30" i="26"/>
  <c r="AL27" i="26"/>
  <c r="BE735" i="20"/>
  <c r="AX735" i="20"/>
  <c r="AE27" i="26"/>
  <c r="BO30" i="26"/>
  <c r="V21" i="26"/>
  <c r="AO733" i="20"/>
  <c r="AX733" i="20"/>
  <c r="AE21" i="26"/>
  <c r="AG733" i="20"/>
  <c r="N21" i="26"/>
  <c r="AZ30" i="26"/>
  <c r="BC30" i="26"/>
  <c r="BL735" i="20"/>
  <c r="AS27" i="26"/>
  <c r="AH27" i="26"/>
  <c r="BA735" i="20"/>
  <c r="AU735" i="20"/>
  <c r="AB27" i="26"/>
  <c r="BM30" i="26"/>
  <c r="BP30" i="26"/>
  <c r="AQ733" i="20"/>
  <c r="X21" i="26"/>
  <c r="AV30" i="26"/>
  <c r="BI735" i="20"/>
  <c r="AP27" i="26"/>
  <c r="BJ735" i="20"/>
  <c r="AQ27" i="26"/>
  <c r="Y27" i="26"/>
  <c r="AR735" i="20"/>
  <c r="AY30" i="26"/>
  <c r="AC21" i="26"/>
  <c r="AV733" i="20"/>
  <c r="BS30" i="26"/>
  <c r="AM21" i="26"/>
  <c r="BF733" i="20"/>
  <c r="BI733" i="20"/>
  <c r="AP21" i="26"/>
  <c r="BA30" i="26"/>
  <c r="AN735" i="20"/>
  <c r="U27" i="26"/>
  <c r="S27" i="26"/>
  <c r="AL735" i="20"/>
  <c r="BC735" i="20"/>
  <c r="AJ27" i="26"/>
  <c r="BJ30" i="26"/>
  <c r="T21" i="26"/>
  <c r="AM733" i="20"/>
  <c r="AT733" i="20"/>
  <c r="AA21" i="26"/>
  <c r="AG735" i="20"/>
  <c r="BG733" i="20"/>
  <c r="AN21" i="26"/>
  <c r="BN30" i="26"/>
  <c r="AF733" i="20"/>
  <c r="M21" i="26"/>
  <c r="Q21" i="26"/>
  <c r="AJ733" i="20"/>
  <c r="BR30" i="26"/>
  <c r="BL733" i="20"/>
  <c r="AS21" i="26"/>
  <c r="BU30" i="26"/>
  <c r="AP735" i="20"/>
  <c r="W27" i="26"/>
  <c r="O27" i="26"/>
  <c r="AH735" i="20"/>
  <c r="T27" i="26"/>
  <c r="AM735" i="20"/>
  <c r="AQ21" i="26"/>
  <c r="BJ733" i="20"/>
  <c r="BI30" i="26"/>
  <c r="BB30" i="26"/>
  <c r="BG30" i="26"/>
  <c r="V27" i="26"/>
  <c r="AO735" i="20"/>
  <c r="AR27" i="26"/>
  <c r="BK735" i="20"/>
  <c r="AG27" i="26"/>
  <c r="AZ735" i="20"/>
  <c r="AU733" i="20"/>
  <c r="AB21" i="26"/>
  <c r="BQ30" i="26"/>
  <c r="AR21" i="26"/>
  <c r="BK733" i="20"/>
  <c r="AK733" i="20"/>
  <c r="BA733" i="20"/>
  <c r="AH21" i="26"/>
  <c r="BK30" i="26"/>
  <c r="R27" i="26"/>
  <c r="AK735" i="20"/>
  <c r="AQ735" i="20"/>
  <c r="X27" i="26"/>
  <c r="BD735" i="20"/>
  <c r="AK27" i="26"/>
  <c r="BF30" i="26"/>
  <c r="AW733" i="20"/>
  <c r="AD21" i="26"/>
  <c r="AU30" i="26"/>
  <c r="Y21" i="26"/>
  <c r="AR733" i="20"/>
  <c r="M39" i="26"/>
  <c r="AJ807" i="20" l="1"/>
  <c r="AJ813" i="20"/>
  <c r="AJ815" i="20" s="1"/>
  <c r="AJ821" i="20" s="1"/>
  <c r="BC182" i="31"/>
  <c r="BC192" i="31" s="1"/>
  <c r="AS182" i="31"/>
  <c r="AS192" i="31" s="1"/>
  <c r="BZ141" i="20" a="1"/>
  <c r="BZ141" i="20" s="1"/>
  <c r="BZ149" i="20" s="1"/>
  <c r="BG20" i="26" s="1"/>
  <c r="AJ171" i="31"/>
  <c r="AJ186" i="31" s="1"/>
  <c r="AJ196" i="31" s="1"/>
  <c r="AJ141" i="20" a="1"/>
  <c r="AJ141" i="20" s="1"/>
  <c r="AJ149" i="20" s="1"/>
  <c r="Q20" i="26" s="1"/>
  <c r="Q25" i="26" s="1"/>
  <c r="AS141" i="20" a="1"/>
  <c r="AS141" i="20" s="1"/>
  <c r="AS149" i="20" s="1"/>
  <c r="AO182" i="31"/>
  <c r="AO192" i="31" s="1"/>
  <c r="AU171" i="31"/>
  <c r="AU186" i="31" s="1"/>
  <c r="AU196" i="31" s="1"/>
  <c r="BD182" i="31"/>
  <c r="BD192" i="31" s="1"/>
  <c r="AV182" i="31"/>
  <c r="AV192" i="31" s="1"/>
  <c r="BL168" i="31"/>
  <c r="BL183" i="31" s="1"/>
  <c r="BL193" i="31" s="1"/>
  <c r="AT171" i="31"/>
  <c r="AT186" i="31" s="1"/>
  <c r="AT196" i="31" s="1"/>
  <c r="AJ144" i="31"/>
  <c r="AK171" i="31"/>
  <c r="AK186" i="31" s="1"/>
  <c r="AK196" i="31" s="1"/>
  <c r="BL162" i="31"/>
  <c r="AR182" i="31"/>
  <c r="AR192" i="31" s="1"/>
  <c r="AN166" i="31"/>
  <c r="AN181" i="31" s="1"/>
  <c r="AN191" i="31" s="1"/>
  <c r="AZ182" i="31"/>
  <c r="AZ192" i="31" s="1"/>
  <c r="AW171" i="31"/>
  <c r="AW186" i="31" s="1"/>
  <c r="AW196" i="31" s="1"/>
  <c r="CG162" i="31"/>
  <c r="AN171" i="31"/>
  <c r="AN186" i="31" s="1"/>
  <c r="AN196" i="31" s="1"/>
  <c r="BN168" i="31"/>
  <c r="BN183" i="31" s="1"/>
  <c r="BN193" i="31" s="1"/>
  <c r="AX182" i="31"/>
  <c r="AX192" i="31" s="1"/>
  <c r="BE171" i="31"/>
  <c r="BE186" i="31" s="1"/>
  <c r="BE196" i="31" s="1"/>
  <c r="BO162" i="31"/>
  <c r="AP171" i="31"/>
  <c r="AP186" i="31" s="1"/>
  <c r="AP196" i="31" s="1"/>
  <c r="BG141" i="20" a="1"/>
  <c r="BG141" i="20" s="1"/>
  <c r="BG149" i="20" s="1"/>
  <c r="BH141" i="20" a="1"/>
  <c r="BH141" i="20" s="1"/>
  <c r="BH149" i="20" s="1"/>
  <c r="BK144" i="31"/>
  <c r="BV168" i="31"/>
  <c r="BV183" i="31" s="1"/>
  <c r="BV193" i="31" s="1"/>
  <c r="AM141" i="20" a="1"/>
  <c r="AM141" i="20" s="1"/>
  <c r="AM149" i="20" s="1"/>
  <c r="CD141" i="20" a="1"/>
  <c r="CD141" i="20" s="1"/>
  <c r="CD149" i="20" s="1"/>
  <c r="BK20" i="26" s="1"/>
  <c r="CM141" i="20" a="1"/>
  <c r="CM141" i="20" s="1"/>
  <c r="CM149" i="20" s="1"/>
  <c r="BT20" i="26" s="1"/>
  <c r="BN141" i="20" a="1"/>
  <c r="BN141" i="20" s="1"/>
  <c r="BN149" i="20" s="1"/>
  <c r="AU20" i="26" s="1"/>
  <c r="AT141" i="20" a="1"/>
  <c r="AT141" i="20" s="1"/>
  <c r="AT149" i="20" s="1"/>
  <c r="AY171" i="31"/>
  <c r="AY186" i="31" s="1"/>
  <c r="AY196" i="31" s="1"/>
  <c r="BS141" i="20" a="1"/>
  <c r="BS141" i="20" s="1"/>
  <c r="BS149" i="20" s="1"/>
  <c r="AZ20" i="26" s="1"/>
  <c r="CN141" i="20" a="1"/>
  <c r="CN141" i="20" s="1"/>
  <c r="CN149" i="20" s="1"/>
  <c r="BU20" i="26" s="1"/>
  <c r="CA141" i="20" a="1"/>
  <c r="CA141" i="20" s="1"/>
  <c r="CA149" i="20" s="1"/>
  <c r="BH20" i="26" s="1"/>
  <c r="BB141" i="20" a="1"/>
  <c r="BB141" i="20" s="1"/>
  <c r="BB149" i="20" s="1"/>
  <c r="CJ141" i="20" a="1"/>
  <c r="CJ141" i="20" s="1"/>
  <c r="CJ149" i="20" s="1"/>
  <c r="BQ20" i="26" s="1"/>
  <c r="BX141" i="20" a="1"/>
  <c r="BX141" i="20" s="1"/>
  <c r="BX149" i="20" s="1"/>
  <c r="BE20" i="26" s="1"/>
  <c r="BC141" i="20" a="1"/>
  <c r="BC141" i="20" s="1"/>
  <c r="BC149" i="20" s="1"/>
  <c r="BM141" i="20" a="1"/>
  <c r="BM141" i="20" s="1"/>
  <c r="BM149" i="20" s="1"/>
  <c r="AT20" i="26" s="1"/>
  <c r="AY141" i="20" a="1"/>
  <c r="AY141" i="20" s="1"/>
  <c r="AY149" i="20" s="1"/>
  <c r="AO141" i="20" a="1"/>
  <c r="AO141" i="20" s="1"/>
  <c r="AO149" i="20" s="1"/>
  <c r="AZ141" i="20" a="1"/>
  <c r="AZ141" i="20" s="1"/>
  <c r="AZ149" i="20" s="1"/>
  <c r="CG141" i="20" a="1"/>
  <c r="CG141" i="20" s="1"/>
  <c r="CG149" i="20" s="1"/>
  <c r="BN20" i="26" s="1"/>
  <c r="BQ141" i="20" a="1"/>
  <c r="BQ141" i="20" s="1"/>
  <c r="BQ149" i="20" s="1"/>
  <c r="AX20" i="26" s="1"/>
  <c r="BJ141" i="20" a="1"/>
  <c r="BJ141" i="20" s="1"/>
  <c r="BJ149" i="20" s="1"/>
  <c r="BW141" i="20" a="1"/>
  <c r="BW141" i="20" s="1"/>
  <c r="BW149" i="20" s="1"/>
  <c r="BD20" i="26" s="1"/>
  <c r="AV141" i="20" a="1"/>
  <c r="AV141" i="20" s="1"/>
  <c r="AV149" i="20" s="1"/>
  <c r="AQ141" i="20" a="1"/>
  <c r="AQ141" i="20" s="1"/>
  <c r="AQ149" i="20" s="1"/>
  <c r="AG732" i="20"/>
  <c r="N20" i="26"/>
  <c r="N24" i="26" s="1"/>
  <c r="N29" i="26" s="1"/>
  <c r="CO141" i="20" a="1"/>
  <c r="CO141" i="20" s="1"/>
  <c r="CO149" i="20" s="1"/>
  <c r="BV20" i="26" s="1"/>
  <c r="CI141" i="20" a="1"/>
  <c r="CI141" i="20" s="1"/>
  <c r="CI149" i="20" s="1"/>
  <c r="BP20" i="26" s="1"/>
  <c r="O20" i="26"/>
  <c r="O25" i="26" s="1"/>
  <c r="AH732" i="20"/>
  <c r="CC141" i="20" a="1"/>
  <c r="CC141" i="20" s="1"/>
  <c r="CC149" i="20" s="1"/>
  <c r="BJ20" i="26" s="1"/>
  <c r="BV141" i="20" a="1"/>
  <c r="BV141" i="20" s="1"/>
  <c r="BV149" i="20" s="1"/>
  <c r="BC20" i="26" s="1"/>
  <c r="BU141" i="20" a="1"/>
  <c r="BU141" i="20" s="1"/>
  <c r="BU149" i="20" s="1"/>
  <c r="BB20" i="26" s="1"/>
  <c r="BE141" i="20" a="1"/>
  <c r="BE141" i="20" s="1"/>
  <c r="BE149" i="20" s="1"/>
  <c r="BT141" i="20" a="1"/>
  <c r="BT141" i="20" s="1"/>
  <c r="BT149" i="20" s="1"/>
  <c r="BA20" i="26" s="1"/>
  <c r="AX141" i="20" a="1"/>
  <c r="AX141" i="20" s="1"/>
  <c r="AX149" i="20" s="1"/>
  <c r="AP141" i="20" a="1"/>
  <c r="AP141" i="20" s="1"/>
  <c r="AP149" i="20" s="1"/>
  <c r="AL141" i="20" a="1"/>
  <c r="AL141" i="20" s="1"/>
  <c r="AL149" i="20" s="1"/>
  <c r="BI141" i="20" a="1"/>
  <c r="BI141" i="20" s="1"/>
  <c r="BI149" i="20" s="1"/>
  <c r="AU141" i="20" a="1"/>
  <c r="AU141" i="20" s="1"/>
  <c r="AU149" i="20" s="1"/>
  <c r="CF141" i="20" a="1"/>
  <c r="CF141" i="20" s="1"/>
  <c r="CF149" i="20" s="1"/>
  <c r="BM20" i="26" s="1"/>
  <c r="CK141" i="20" a="1"/>
  <c r="CK141" i="20" s="1"/>
  <c r="CK149" i="20" s="1"/>
  <c r="BR20" i="26" s="1"/>
  <c r="BB182" i="31"/>
  <c r="BB192" i="31" s="1"/>
  <c r="AW141" i="20" a="1"/>
  <c r="AW141" i="20" s="1"/>
  <c r="AW149" i="20" s="1"/>
  <c r="AR141" i="20" a="1"/>
  <c r="AR141" i="20" s="1"/>
  <c r="AR149" i="20" s="1"/>
  <c r="BF141" i="20" a="1"/>
  <c r="BF141" i="20" s="1"/>
  <c r="BF149" i="20" s="1"/>
  <c r="CE141" i="20" a="1"/>
  <c r="CE141" i="20" s="1"/>
  <c r="CE149" i="20" s="1"/>
  <c r="BL20" i="26" s="1"/>
  <c r="BY141" i="20" a="1"/>
  <c r="BY141" i="20" s="1"/>
  <c r="BY149" i="20" s="1"/>
  <c r="BF20" i="26" s="1"/>
  <c r="BO141" i="20" a="1"/>
  <c r="BO141" i="20" s="1"/>
  <c r="BO149" i="20" s="1"/>
  <c r="AV20" i="26" s="1"/>
  <c r="AL182" i="31"/>
  <c r="AL192" i="31" s="1"/>
  <c r="P20" i="26"/>
  <c r="P25" i="26" s="1"/>
  <c r="AI732" i="20"/>
  <c r="AK141" i="20" a="1"/>
  <c r="AK141" i="20" s="1"/>
  <c r="AK149" i="20" s="1"/>
  <c r="AN141" i="20" a="1"/>
  <c r="AN141" i="20" s="1"/>
  <c r="AN149" i="20" s="1"/>
  <c r="CB141" i="20" a="1"/>
  <c r="CB141" i="20" s="1"/>
  <c r="CB149" i="20" s="1"/>
  <c r="BI20" i="26" s="1"/>
  <c r="BR141" i="20" a="1"/>
  <c r="BR141" i="20" s="1"/>
  <c r="BR149" i="20" s="1"/>
  <c r="AY20" i="26" s="1"/>
  <c r="BL141" i="20" a="1"/>
  <c r="BL141" i="20" s="1"/>
  <c r="BL149" i="20" s="1"/>
  <c r="BP141" i="20" a="1"/>
  <c r="BP141" i="20" s="1"/>
  <c r="BP149" i="20" s="1"/>
  <c r="AW20" i="26" s="1"/>
  <c r="BK141" i="20" a="1"/>
  <c r="BK141" i="20" s="1"/>
  <c r="BK149" i="20" s="1"/>
  <c r="CH141" i="20" a="1"/>
  <c r="CH141" i="20" s="1"/>
  <c r="CH149" i="20" s="1"/>
  <c r="BO20" i="26" s="1"/>
  <c r="BD141" i="20" a="1"/>
  <c r="BD141" i="20" s="1"/>
  <c r="BD149" i="20" s="1"/>
  <c r="CL141" i="20" a="1"/>
  <c r="CL141" i="20" s="1"/>
  <c r="CL149" i="20" s="1"/>
  <c r="BS20" i="26" s="1"/>
  <c r="BA141" i="20" a="1"/>
  <c r="BA141" i="20" s="1"/>
  <c r="BA149" i="20" s="1"/>
  <c r="AQ171" i="31"/>
  <c r="AQ186" i="31" s="1"/>
  <c r="AQ196" i="31" s="1"/>
  <c r="BA182" i="31"/>
  <c r="BA192" i="31" s="1"/>
  <c r="AM171" i="31"/>
  <c r="AM186" i="31" s="1"/>
  <c r="AM196" i="31" s="1"/>
  <c r="AM182" i="31"/>
  <c r="AM192" i="31" s="1"/>
  <c r="AR144" i="31"/>
  <c r="BM166" i="31"/>
  <c r="BM181" i="31" s="1"/>
  <c r="BM191" i="31" s="1"/>
  <c r="CD144" i="31"/>
  <c r="CI144" i="31"/>
  <c r="AM144" i="31"/>
  <c r="AX144" i="31"/>
  <c r="CG166" i="31"/>
  <c r="CG181" i="31" s="1"/>
  <c r="CG191" i="31" s="1"/>
  <c r="BL144" i="31"/>
  <c r="AK166" i="31"/>
  <c r="AK181" i="31" s="1"/>
  <c r="AK191" i="31" s="1"/>
  <c r="BQ166" i="31"/>
  <c r="BQ181" i="31" s="1"/>
  <c r="BQ191" i="31" s="1"/>
  <c r="CB166" i="31"/>
  <c r="CB181" i="31" s="1"/>
  <c r="CB191" i="31" s="1"/>
  <c r="AU144" i="31"/>
  <c r="AV144" i="31"/>
  <c r="BX144" i="31"/>
  <c r="BT144" i="31"/>
  <c r="BH144" i="31"/>
  <c r="CK166" i="31"/>
  <c r="CK170" i="31" s="1"/>
  <c r="CK172" i="31" s="1"/>
  <c r="CK204" i="31" s="1" a="1"/>
  <c r="CK204" i="31" s="1"/>
  <c r="BC144" i="31"/>
  <c r="BI144" i="31"/>
  <c r="CF144" i="31"/>
  <c r="CM166" i="31"/>
  <c r="CM181" i="31" s="1"/>
  <c r="CM191" i="31" s="1"/>
  <c r="BX162" i="31"/>
  <c r="BV144" i="31"/>
  <c r="BS162" i="31"/>
  <c r="BI166" i="31"/>
  <c r="BI181" i="31" s="1"/>
  <c r="BI191" i="31" s="1"/>
  <c r="BP166" i="31"/>
  <c r="BP181" i="31" s="1"/>
  <c r="BP191" i="31" s="1"/>
  <c r="BR144" i="31"/>
  <c r="AQ166" i="31"/>
  <c r="AQ181" i="31" s="1"/>
  <c r="AQ191" i="31" s="1"/>
  <c r="BQ162" i="31"/>
  <c r="BF166" i="31"/>
  <c r="BF181" i="31" s="1"/>
  <c r="BF191" i="31" s="1"/>
  <c r="BB144" i="31"/>
  <c r="AT166" i="31"/>
  <c r="AT181" i="31" s="1"/>
  <c r="AT191" i="31" s="1"/>
  <c r="BL166" i="31"/>
  <c r="BL181" i="31" s="1"/>
  <c r="BL191" i="31" s="1"/>
  <c r="BW166" i="31"/>
  <c r="BW181" i="31" s="1"/>
  <c r="BW191" i="31" s="1"/>
  <c r="CF166" i="31"/>
  <c r="CF181" i="31" s="1"/>
  <c r="CF191" i="31" s="1"/>
  <c r="CN144" i="31"/>
  <c r="BZ166" i="31"/>
  <c r="BZ181" i="31" s="1"/>
  <c r="BZ191" i="31" s="1"/>
  <c r="CH166" i="31"/>
  <c r="CH181" i="31" s="1"/>
  <c r="CH191" i="31" s="1"/>
  <c r="BO144" i="31"/>
  <c r="BY144" i="31"/>
  <c r="CB162" i="31"/>
  <c r="BW144" i="31"/>
  <c r="CI166" i="31"/>
  <c r="CI181" i="31" s="1"/>
  <c r="CI191" i="31" s="1"/>
  <c r="CA166" i="31"/>
  <c r="CA181" i="31" s="1"/>
  <c r="CA191" i="31" s="1"/>
  <c r="AL166" i="31"/>
  <c r="AL181" i="31" s="1"/>
  <c r="AL191" i="31" s="1"/>
  <c r="BS144" i="31"/>
  <c r="BJ144" i="31"/>
  <c r="BA166" i="31"/>
  <c r="BA181" i="31" s="1"/>
  <c r="BA191" i="31" s="1"/>
  <c r="AS166" i="31"/>
  <c r="AS181" i="31" s="1"/>
  <c r="AS191" i="31" s="1"/>
  <c r="CJ144" i="31"/>
  <c r="BY162" i="31"/>
  <c r="CM144" i="31"/>
  <c r="AV166" i="31"/>
  <c r="AV170" i="31" s="1"/>
  <c r="AV185" i="31" s="1"/>
  <c r="AV195" i="31" s="1"/>
  <c r="BD166" i="31"/>
  <c r="BD181" i="31" s="1"/>
  <c r="BD191" i="31" s="1"/>
  <c r="BG166" i="31"/>
  <c r="BG181" i="31" s="1"/>
  <c r="BG191" i="31" s="1"/>
  <c r="BS166" i="31"/>
  <c r="BS181" i="31" s="1"/>
  <c r="BS191" i="31" s="1"/>
  <c r="CN166" i="31"/>
  <c r="CN170" i="31" s="1"/>
  <c r="CN172" i="31" s="1"/>
  <c r="CN187" i="31" s="1"/>
  <c r="CN197" i="31" s="1"/>
  <c r="CL166" i="31"/>
  <c r="CL170" i="31" s="1"/>
  <c r="CL185" i="31" s="1"/>
  <c r="CL195" i="31" s="1"/>
  <c r="BK166" i="31"/>
  <c r="BK181" i="31" s="1"/>
  <c r="BK191" i="31" s="1"/>
  <c r="BP144" i="31"/>
  <c r="CJ166" i="31"/>
  <c r="CJ170" i="31" s="1"/>
  <c r="CJ172" i="31" s="1"/>
  <c r="BG144" i="31"/>
  <c r="CL144" i="31"/>
  <c r="BQ144" i="31"/>
  <c r="CC166" i="31"/>
  <c r="CC181" i="31" s="1"/>
  <c r="CC191" i="31" s="1"/>
  <c r="BH166" i="31"/>
  <c r="BH181" i="31" s="1"/>
  <c r="BH191" i="31" s="1"/>
  <c r="BR166" i="31"/>
  <c r="BR181" i="31" s="1"/>
  <c r="BR191" i="31" s="1"/>
  <c r="AZ166" i="31"/>
  <c r="AZ181" i="31" s="1"/>
  <c r="AZ191" i="31" s="1"/>
  <c r="AP144" i="31"/>
  <c r="BZ168" i="31"/>
  <c r="BZ183" i="31" s="1"/>
  <c r="BZ193" i="31" s="1"/>
  <c r="BW168" i="31"/>
  <c r="BW183" i="31" s="1"/>
  <c r="BW193" i="31" s="1"/>
  <c r="AZ144" i="31"/>
  <c r="CC144" i="31"/>
  <c r="AL144" i="31"/>
  <c r="BO168" i="31"/>
  <c r="BO183" i="31" s="1"/>
  <c r="BO193" i="31" s="1"/>
  <c r="BT168" i="31"/>
  <c r="BT183" i="31" s="1"/>
  <c r="BT193" i="31" s="1"/>
  <c r="CB144" i="31"/>
  <c r="AQ144" i="31"/>
  <c r="BA144" i="31"/>
  <c r="BM162" i="31"/>
  <c r="CE166" i="31"/>
  <c r="CE181" i="31" s="1"/>
  <c r="CE191" i="31" s="1"/>
  <c r="BN166" i="31"/>
  <c r="BN181" i="31" s="1"/>
  <c r="BN191" i="31" s="1"/>
  <c r="AP166" i="31"/>
  <c r="AP181" i="31" s="1"/>
  <c r="AP191" i="31" s="1"/>
  <c r="AO166" i="31"/>
  <c r="AO181" i="31" s="1"/>
  <c r="AO191" i="31" s="1"/>
  <c r="BF144" i="31"/>
  <c r="BB166" i="31"/>
  <c r="BB181" i="31" s="1"/>
  <c r="BB191" i="31" s="1"/>
  <c r="BT166" i="31"/>
  <c r="BT181" i="31" s="1"/>
  <c r="BT191" i="31" s="1"/>
  <c r="AT144" i="31"/>
  <c r="AW144" i="31"/>
  <c r="BU144" i="31"/>
  <c r="AY144" i="31"/>
  <c r="BJ166" i="31"/>
  <c r="BJ181" i="31" s="1"/>
  <c r="BJ191" i="31" s="1"/>
  <c r="BE144" i="31"/>
  <c r="AS144" i="31"/>
  <c r="CD166" i="31"/>
  <c r="CD181" i="31" s="1"/>
  <c r="CD191" i="31" s="1"/>
  <c r="CA144" i="31"/>
  <c r="CG144" i="31"/>
  <c r="BE166" i="31"/>
  <c r="BE181" i="31" s="1"/>
  <c r="BE191" i="31" s="1"/>
  <c r="CD162" i="31"/>
  <c r="BC166" i="31"/>
  <c r="BC181" i="31" s="1"/>
  <c r="BC191" i="31" s="1"/>
  <c r="CE162" i="31"/>
  <c r="CK144" i="31"/>
  <c r="BU168" i="31"/>
  <c r="BU183" i="31" s="1"/>
  <c r="BU193" i="31" s="1"/>
  <c r="BU166" i="31"/>
  <c r="BU181" i="31" s="1"/>
  <c r="BU191" i="31" s="1"/>
  <c r="AU166" i="31"/>
  <c r="AU181" i="31" s="1"/>
  <c r="AU191" i="31" s="1"/>
  <c r="CH144" i="31"/>
  <c r="CE144" i="31"/>
  <c r="AM166" i="31"/>
  <c r="AM170" i="31" s="1"/>
  <c r="BZ144" i="31"/>
  <c r="AR166" i="31"/>
  <c r="AR181" i="31" s="1"/>
  <c r="AR191" i="31" s="1"/>
  <c r="BN162" i="31"/>
  <c r="BM144" i="31"/>
  <c r="AY166" i="31"/>
  <c r="AY181" i="31" s="1"/>
  <c r="AY191" i="31" s="1"/>
  <c r="BY166" i="31"/>
  <c r="BY181" i="31" s="1"/>
  <c r="BY191" i="31" s="1"/>
  <c r="BR168" i="31"/>
  <c r="BR183" i="31" s="1"/>
  <c r="BR193" i="31" s="1"/>
  <c r="AX166" i="31"/>
  <c r="AX181" i="31" s="1"/>
  <c r="AX191" i="31" s="1"/>
  <c r="AK144" i="31"/>
  <c r="AO144" i="31"/>
  <c r="CF168" i="31"/>
  <c r="CF183" i="31" s="1"/>
  <c r="CF193" i="31" s="1"/>
  <c r="AN144" i="31"/>
  <c r="CC162" i="31"/>
  <c r="BM168" i="31"/>
  <c r="BM183" i="31" s="1"/>
  <c r="BM193" i="31" s="1"/>
  <c r="BX166" i="31"/>
  <c r="BX181" i="31" s="1"/>
  <c r="BX191" i="31" s="1"/>
  <c r="AW166" i="31"/>
  <c r="AW170" i="31" s="1"/>
  <c r="BD144" i="31"/>
  <c r="BP168" i="31"/>
  <c r="BP183" i="31" s="1"/>
  <c r="BP193" i="31" s="1"/>
  <c r="BV166" i="31"/>
  <c r="BV181" i="31" s="1"/>
  <c r="BV191" i="31" s="1"/>
  <c r="BN144" i="31"/>
  <c r="CA162" i="31"/>
  <c r="BO166" i="31"/>
  <c r="BO181" i="31" s="1"/>
  <c r="BO191" i="31" s="1"/>
  <c r="AF735" i="20"/>
  <c r="O41" i="26"/>
  <c r="AJ735" i="20"/>
  <c r="W185" i="31"/>
  <c r="W195" i="31" s="1"/>
  <c r="W181" i="31"/>
  <c r="W191" i="31" s="1"/>
  <c r="U31" i="26"/>
  <c r="AP31" i="26"/>
  <c r="AD31" i="26"/>
  <c r="W31" i="26"/>
  <c r="X31" i="26"/>
  <c r="Y31" i="26"/>
  <c r="AI31" i="26"/>
  <c r="BJ37" i="26"/>
  <c r="AS37" i="26"/>
  <c r="BL37" i="26"/>
  <c r="AB37" i="26"/>
  <c r="AY37" i="26"/>
  <c r="BT37" i="26"/>
  <c r="BH37" i="26"/>
  <c r="AD37" i="26"/>
  <c r="BU37" i="26"/>
  <c r="AH37" i="26"/>
  <c r="W37" i="26"/>
  <c r="T37" i="26"/>
  <c r="BS37" i="26"/>
  <c r="BD37" i="26"/>
  <c r="AG37" i="26"/>
  <c r="S37" i="26"/>
  <c r="AN37" i="26"/>
  <c r="BG37" i="26"/>
  <c r="BB37" i="26"/>
  <c r="BE37" i="26"/>
  <c r="BI37" i="26"/>
  <c r="U37" i="26"/>
  <c r="AA37" i="26"/>
  <c r="Q37" i="26"/>
  <c r="AZ37" i="26"/>
  <c r="BV37" i="26"/>
  <c r="AQ37" i="26"/>
  <c r="AW37" i="26"/>
  <c r="N37" i="26"/>
  <c r="Y37" i="26"/>
  <c r="BQ37" i="26"/>
  <c r="Z37" i="26"/>
  <c r="AL37" i="26"/>
  <c r="BP37" i="26"/>
  <c r="AE37" i="26"/>
  <c r="P37" i="26"/>
  <c r="O37" i="26"/>
  <c r="AJ37" i="26"/>
  <c r="BK37" i="26"/>
  <c r="BN37" i="26"/>
  <c r="AX37" i="26"/>
  <c r="BC37" i="26"/>
  <c r="AI37" i="26"/>
  <c r="AC37" i="26"/>
  <c r="BO37" i="26"/>
  <c r="BA37" i="26"/>
  <c r="AT37" i="26"/>
  <c r="M37" i="26"/>
  <c r="AK37" i="26"/>
  <c r="BR37" i="26"/>
  <c r="AO37" i="26"/>
  <c r="AR37" i="26"/>
  <c r="BM37" i="26"/>
  <c r="V37" i="26"/>
  <c r="R37" i="26"/>
  <c r="AF37" i="26"/>
  <c r="AV37" i="26"/>
  <c r="AU37" i="26"/>
  <c r="BF37" i="26"/>
  <c r="AM37" i="26"/>
  <c r="X37" i="26"/>
  <c r="AP37" i="26"/>
  <c r="AK31" i="26"/>
  <c r="AG31" i="26"/>
  <c r="AB31" i="26"/>
  <c r="AL31" i="26"/>
  <c r="AN31" i="26"/>
  <c r="AR31" i="26"/>
  <c r="AJ31" i="26"/>
  <c r="AH31" i="26"/>
  <c r="V31" i="26"/>
  <c r="T31" i="26"/>
  <c r="AS31" i="26"/>
  <c r="AC31" i="26"/>
  <c r="AM31" i="26"/>
  <c r="AO31" i="26"/>
  <c r="S31" i="26"/>
  <c r="AF31" i="26"/>
  <c r="AA31" i="26"/>
  <c r="AE31" i="26"/>
  <c r="Z31" i="26"/>
  <c r="AQ31" i="26"/>
  <c r="N181" i="31"/>
  <c r="N191" i="31" s="1"/>
  <c r="N172" i="31"/>
  <c r="N173" i="31" s="1"/>
  <c r="V172" i="31"/>
  <c r="V187" i="31" s="1"/>
  <c r="V197" i="31" s="1"/>
  <c r="R185" i="31"/>
  <c r="R195" i="31" s="1"/>
  <c r="R181" i="31"/>
  <c r="R191" i="31" s="1"/>
  <c r="V181" i="31"/>
  <c r="V191" i="31" s="1"/>
  <c r="K185" i="31"/>
  <c r="K195" i="31" s="1"/>
  <c r="K181" i="31"/>
  <c r="K191" i="31" s="1"/>
  <c r="L185" i="31"/>
  <c r="L195" i="31" s="1"/>
  <c r="L181" i="31"/>
  <c r="L191" i="31" s="1"/>
  <c r="O170" i="31"/>
  <c r="O185" i="31" s="1"/>
  <c r="O195" i="31" s="1"/>
  <c r="U172" i="31"/>
  <c r="U204" i="31" s="1" a="1"/>
  <c r="U204" i="31" s="1"/>
  <c r="U205" i="31" s="1"/>
  <c r="U206" i="31" s="1"/>
  <c r="U181" i="31"/>
  <c r="U191" i="31" s="1"/>
  <c r="Q172" i="31"/>
  <c r="Q173" i="31" s="1"/>
  <c r="Q181" i="31"/>
  <c r="Q191" i="31" s="1"/>
  <c r="S172" i="31"/>
  <c r="S173" i="31" s="1"/>
  <c r="S181" i="31"/>
  <c r="S191" i="31" s="1"/>
  <c r="I185" i="31"/>
  <c r="I195" i="31" s="1"/>
  <c r="I181" i="31"/>
  <c r="I191" i="31" s="1"/>
  <c r="H170" i="31"/>
  <c r="H185" i="31" s="1"/>
  <c r="H195" i="31" s="1"/>
  <c r="G170" i="31"/>
  <c r="G185" i="31" s="1"/>
  <c r="G195" i="31" s="1"/>
  <c r="P170" i="31"/>
  <c r="P172" i="31" s="1"/>
  <c r="P204" i="31" s="1" a="1"/>
  <c r="P204" i="31" s="1"/>
  <c r="P205" i="31" s="1"/>
  <c r="P206" i="31" s="1"/>
  <c r="T185" i="31"/>
  <c r="T195" i="31" s="1"/>
  <c r="T181" i="31"/>
  <c r="T191" i="31" s="1"/>
  <c r="J181" i="31"/>
  <c r="J191" i="31" s="1"/>
  <c r="J185" i="31"/>
  <c r="J195" i="31" s="1"/>
  <c r="M170" i="31"/>
  <c r="M172" i="31" s="1"/>
  <c r="M204" i="31" s="1" a="1"/>
  <c r="M204" i="31" s="1"/>
  <c r="M205" i="31" s="1"/>
  <c r="M206" i="31" s="1"/>
  <c r="Z181" i="31"/>
  <c r="Z191" i="31" s="1"/>
  <c r="Z172" i="31"/>
  <c r="Z204" i="31" s="1" a="1"/>
  <c r="Z204" i="31" s="1"/>
  <c r="X170" i="31"/>
  <c r="X185" i="31" s="1"/>
  <c r="X195" i="31" s="1"/>
  <c r="AJ170" i="31"/>
  <c r="AJ185" i="31" s="1"/>
  <c r="AJ195" i="31" s="1"/>
  <c r="AC181" i="31"/>
  <c r="AC191" i="31" s="1"/>
  <c r="Y170" i="31"/>
  <c r="Y185" i="31" s="1"/>
  <c r="Y195" i="31" s="1"/>
  <c r="AB185" i="31"/>
  <c r="AB195" i="31" s="1"/>
  <c r="AG181" i="31"/>
  <c r="AG191" i="31" s="1"/>
  <c r="AG185" i="31"/>
  <c r="AG195" i="31" s="1"/>
  <c r="AB181" i="31"/>
  <c r="AB191" i="31" s="1"/>
  <c r="AA170" i="31"/>
  <c r="AA172" i="31" s="1"/>
  <c r="AA187" i="31" s="1"/>
  <c r="AA197" i="31" s="1"/>
  <c r="AD170" i="31"/>
  <c r="AD185" i="31" s="1"/>
  <c r="AD195" i="31" s="1"/>
  <c r="AH172" i="31"/>
  <c r="AH187" i="31" s="1"/>
  <c r="AH197" i="31" s="1"/>
  <c r="AH181" i="31"/>
  <c r="AH191" i="31" s="1"/>
  <c r="AE181" i="31"/>
  <c r="AE191" i="31" s="1"/>
  <c r="AE185" i="31"/>
  <c r="AE195" i="31" s="1"/>
  <c r="AC185" i="31"/>
  <c r="AC195" i="31" s="1"/>
  <c r="AF170" i="31"/>
  <c r="AF172" i="31" s="1"/>
  <c r="AF173" i="31" s="1"/>
  <c r="AI170" i="31"/>
  <c r="AI185" i="31" s="1"/>
  <c r="AI195" i="31" s="1"/>
  <c r="O30" i="26"/>
  <c r="N30" i="26"/>
  <c r="N35" i="26"/>
  <c r="Q35" i="26"/>
  <c r="P35" i="26"/>
  <c r="M35" i="26"/>
  <c r="O35" i="26"/>
  <c r="AL35" i="26"/>
  <c r="AG35" i="26"/>
  <c r="X35" i="26"/>
  <c r="T35" i="26"/>
  <c r="BE35" i="26"/>
  <c r="AK35" i="26"/>
  <c r="U35" i="26"/>
  <c r="BJ35" i="26"/>
  <c r="BL35" i="26"/>
  <c r="M24" i="26"/>
  <c r="BI35" i="26"/>
  <c r="AN35" i="26"/>
  <c r="AF35" i="26"/>
  <c r="BD35" i="26"/>
  <c r="S35" i="26"/>
  <c r="BU35" i="26"/>
  <c r="BR35" i="26"/>
  <c r="BC35" i="26"/>
  <c r="BP35" i="26"/>
  <c r="BF35" i="26"/>
  <c r="AP35" i="26"/>
  <c r="BV35" i="26"/>
  <c r="BS35" i="26"/>
  <c r="Z35" i="26"/>
  <c r="BB35" i="26"/>
  <c r="AH35" i="26"/>
  <c r="AX35" i="26"/>
  <c r="BH35" i="26"/>
  <c r="W35" i="26"/>
  <c r="AW35" i="26"/>
  <c r="Y35" i="26"/>
  <c r="BG35" i="26"/>
  <c r="AA35" i="26"/>
  <c r="AQ35" i="26"/>
  <c r="AU35" i="26"/>
  <c r="AC35" i="26"/>
  <c r="AS35" i="26"/>
  <c r="AD35" i="26"/>
  <c r="BQ35" i="26"/>
  <c r="BT35" i="26"/>
  <c r="AZ35" i="26"/>
  <c r="BN35" i="26"/>
  <c r="AV35" i="26"/>
  <c r="AI35" i="26"/>
  <c r="V35" i="26"/>
  <c r="AY35" i="26"/>
  <c r="AB35" i="26"/>
  <c r="AO35" i="26"/>
  <c r="BA35" i="26"/>
  <c r="R35" i="26"/>
  <c r="BO35" i="26"/>
  <c r="AT35" i="26"/>
  <c r="AR35" i="26"/>
  <c r="BK35" i="26"/>
  <c r="AE35" i="26"/>
  <c r="AJ35" i="26"/>
  <c r="AM35" i="26"/>
  <c r="BM35" i="26"/>
  <c r="AG30" i="26"/>
  <c r="Y30" i="26"/>
  <c r="AF734" i="20"/>
  <c r="AC30" i="26"/>
  <c r="R31" i="26"/>
  <c r="R30" i="26"/>
  <c r="AA30" i="26"/>
  <c r="X30" i="26"/>
  <c r="Q31" i="26"/>
  <c r="Q30" i="26"/>
  <c r="AI30" i="26"/>
  <c r="AB30" i="26"/>
  <c r="V30" i="26"/>
  <c r="AD30" i="26"/>
  <c r="AN30" i="26"/>
  <c r="AJ30" i="26"/>
  <c r="AH30" i="26"/>
  <c r="T30" i="26"/>
  <c r="AP30" i="26"/>
  <c r="U30" i="26"/>
  <c r="Z30" i="26"/>
  <c r="AS30" i="26"/>
  <c r="P31" i="26"/>
  <c r="P30" i="26"/>
  <c r="AQ30" i="26"/>
  <c r="AM30" i="26"/>
  <c r="AK30" i="26"/>
  <c r="W30" i="26"/>
  <c r="AR30" i="26"/>
  <c r="AE30" i="26"/>
  <c r="AF30" i="26"/>
  <c r="N31" i="26"/>
  <c r="S30" i="26"/>
  <c r="AO30" i="26"/>
  <c r="O31" i="26"/>
  <c r="AL30" i="26"/>
  <c r="AG173" i="31"/>
  <c r="AG187" i="31"/>
  <c r="AG197" i="31" s="1"/>
  <c r="AG204" i="31" a="1"/>
  <c r="AG204" i="31" s="1"/>
  <c r="AC204" i="31" a="1"/>
  <c r="AC204" i="31" s="1"/>
  <c r="AC173" i="31"/>
  <c r="AC187" i="31"/>
  <c r="AC197" i="31" s="1"/>
  <c r="J173" i="31"/>
  <c r="J204" i="31" a="1"/>
  <c r="J204" i="31" s="1"/>
  <c r="J205" i="31" s="1"/>
  <c r="J206" i="31" s="1"/>
  <c r="J187" i="31"/>
  <c r="J197" i="31" s="1"/>
  <c r="I173" i="31"/>
  <c r="I204" i="31" a="1"/>
  <c r="I204" i="31" s="1"/>
  <c r="I205" i="31" s="1"/>
  <c r="I206" i="31" s="1"/>
  <c r="I187" i="31"/>
  <c r="I197" i="31" s="1"/>
  <c r="W204" i="31" a="1"/>
  <c r="W204" i="31" s="1"/>
  <c r="W205" i="31" s="1"/>
  <c r="W206" i="31" s="1"/>
  <c r="W173" i="31"/>
  <c r="W187" i="31"/>
  <c r="W197" i="31" s="1"/>
  <c r="AE187" i="31"/>
  <c r="AE197" i="31" s="1"/>
  <c r="AE204" i="31" a="1"/>
  <c r="AE204" i="31" s="1"/>
  <c r="AE173" i="31"/>
  <c r="R204" i="31" a="1"/>
  <c r="R204" i="31" s="1"/>
  <c r="R205" i="31" s="1"/>
  <c r="R206" i="31" s="1"/>
  <c r="R173" i="31"/>
  <c r="R187" i="31"/>
  <c r="R197" i="31" s="1"/>
  <c r="L204" i="31" a="1"/>
  <c r="L204" i="31" s="1"/>
  <c r="L205" i="31" s="1"/>
  <c r="L206" i="31" s="1"/>
  <c r="L187" i="31"/>
  <c r="L197" i="31" s="1"/>
  <c r="L173" i="31"/>
  <c r="K173" i="31"/>
  <c r="K187" i="31"/>
  <c r="K197" i="31" s="1"/>
  <c r="K204" i="31" a="1"/>
  <c r="K204" i="31" s="1"/>
  <c r="K205" i="31" s="1"/>
  <c r="K206" i="31" s="1"/>
  <c r="T173" i="31"/>
  <c r="T187" i="31"/>
  <c r="T197" i="31" s="1"/>
  <c r="T204" i="31" a="1"/>
  <c r="T204" i="31" s="1"/>
  <c r="T205" i="31" s="1"/>
  <c r="T206" i="31" s="1"/>
  <c r="AB187" i="31"/>
  <c r="AB197" i="31" s="1"/>
  <c r="AB204" i="31" a="1"/>
  <c r="AB204" i="31" s="1"/>
  <c r="AB173" i="31"/>
  <c r="AG734" i="20" l="1"/>
  <c r="AG736" i="20" s="1"/>
  <c r="AN170" i="31"/>
  <c r="AN172" i="31" s="1"/>
  <c r="AJ732" i="20"/>
  <c r="P24" i="26"/>
  <c r="P29" i="26" s="1"/>
  <c r="Q24" i="26"/>
  <c r="Q29" i="26" s="1"/>
  <c r="AW172" i="31"/>
  <c r="AW204" i="31" s="1" a="1"/>
  <c r="AW204" i="31" s="1"/>
  <c r="AA50" i="26" s="1"/>
  <c r="AI734" i="20"/>
  <c r="AI736" i="20" s="1"/>
  <c r="BF732" i="20"/>
  <c r="BF734" i="20" s="1"/>
  <c r="BF736" i="20" s="1"/>
  <c r="AM20" i="26"/>
  <c r="BK732" i="20"/>
  <c r="BK734" i="20" s="1"/>
  <c r="BK736" i="20" s="1"/>
  <c r="AR20" i="26"/>
  <c r="AG20" i="26"/>
  <c r="AZ732" i="20"/>
  <c r="AZ734" i="20" s="1"/>
  <c r="AZ736" i="20" s="1"/>
  <c r="V20" i="26"/>
  <c r="AO732" i="20"/>
  <c r="BJ25" i="26"/>
  <c r="BJ24" i="26"/>
  <c r="BJ29" i="26" s="1"/>
  <c r="BS25" i="26"/>
  <c r="BS24" i="26"/>
  <c r="BS29" i="26" s="1"/>
  <c r="AN732" i="20"/>
  <c r="U20" i="26"/>
  <c r="AK732" i="20"/>
  <c r="R20" i="26"/>
  <c r="AR732" i="20"/>
  <c r="Y20" i="26"/>
  <c r="BI732" i="20"/>
  <c r="BI734" i="20" s="1"/>
  <c r="BI736" i="20" s="1"/>
  <c r="AP20" i="26"/>
  <c r="AP732" i="20"/>
  <c r="W20" i="26"/>
  <c r="BA25" i="26"/>
  <c r="BA24" i="26"/>
  <c r="BA29" i="26" s="1"/>
  <c r="BD25" i="26"/>
  <c r="BD24" i="26"/>
  <c r="BD29" i="26" s="1"/>
  <c r="AT732" i="20"/>
  <c r="AT734" i="20" s="1"/>
  <c r="AT736" i="20" s="1"/>
  <c r="AA20" i="26"/>
  <c r="AY25" i="26"/>
  <c r="AY24" i="26"/>
  <c r="AY29" i="26" s="1"/>
  <c r="BE732" i="20"/>
  <c r="BE734" i="20" s="1"/>
  <c r="BE736" i="20" s="1"/>
  <c r="AL20" i="26"/>
  <c r="BP25" i="26"/>
  <c r="BP24" i="26"/>
  <c r="BP29" i="26" s="1"/>
  <c r="BE25" i="26"/>
  <c r="BE24" i="26"/>
  <c r="BE29" i="26" s="1"/>
  <c r="BI25" i="26"/>
  <c r="BI24" i="26"/>
  <c r="BI29" i="26" s="1"/>
  <c r="BR25" i="26"/>
  <c r="BR24" i="26"/>
  <c r="BR29" i="26" s="1"/>
  <c r="BF25" i="26"/>
  <c r="BF24" i="26"/>
  <c r="BF29" i="26" s="1"/>
  <c r="BL25" i="26"/>
  <c r="BL24" i="26"/>
  <c r="BL29" i="26" s="1"/>
  <c r="BQ25" i="26"/>
  <c r="BQ24" i="26"/>
  <c r="BQ29" i="26" s="1"/>
  <c r="BG25" i="26"/>
  <c r="BG24" i="26"/>
  <c r="BG29" i="26" s="1"/>
  <c r="AL732" i="20"/>
  <c r="S20" i="26"/>
  <c r="AH734" i="20"/>
  <c r="AH736" i="20" s="1"/>
  <c r="BB732" i="20"/>
  <c r="BB734" i="20" s="1"/>
  <c r="BB736" i="20" s="1"/>
  <c r="AI20" i="26"/>
  <c r="BM25" i="26"/>
  <c r="BM24" i="26"/>
  <c r="BM29" i="26" s="1"/>
  <c r="BT25" i="26"/>
  <c r="BT24" i="26"/>
  <c r="BT29" i="26" s="1"/>
  <c r="BC25" i="26"/>
  <c r="BC24" i="26"/>
  <c r="BC29" i="26" s="1"/>
  <c r="O24" i="26"/>
  <c r="O29" i="26" s="1"/>
  <c r="N34" i="26"/>
  <c r="P34" i="26"/>
  <c r="N25" i="26"/>
  <c r="O34" i="26"/>
  <c r="Q34" i="26"/>
  <c r="BV25" i="26"/>
  <c r="BV24" i="26"/>
  <c r="BV29" i="26" s="1"/>
  <c r="AX25" i="26"/>
  <c r="AX24" i="26"/>
  <c r="AX29" i="26" s="1"/>
  <c r="AS732" i="20"/>
  <c r="AS734" i="20" s="1"/>
  <c r="AS736" i="20" s="1"/>
  <c r="Z20" i="26"/>
  <c r="AQ20" i="26"/>
  <c r="BJ732" i="20"/>
  <c r="BJ734" i="20" s="1"/>
  <c r="BJ736" i="20" s="1"/>
  <c r="BH25" i="26"/>
  <c r="BH24" i="26"/>
  <c r="BH29" i="26" s="1"/>
  <c r="AU25" i="26"/>
  <c r="AU24" i="26"/>
  <c r="AU29" i="26" s="1"/>
  <c r="AT25" i="26"/>
  <c r="AT24" i="26"/>
  <c r="AT29" i="26" s="1"/>
  <c r="AZ25" i="26"/>
  <c r="AZ24" i="26"/>
  <c r="AZ29" i="26" s="1"/>
  <c r="BA732" i="20"/>
  <c r="BA734" i="20" s="1"/>
  <c r="BA736" i="20" s="1"/>
  <c r="AH20" i="26"/>
  <c r="AJ20" i="26"/>
  <c r="BC732" i="20"/>
  <c r="BC734" i="20" s="1"/>
  <c r="BC736" i="20" s="1"/>
  <c r="BB25" i="26"/>
  <c r="BB24" i="26"/>
  <c r="BB29" i="26" s="1"/>
  <c r="AW732" i="20"/>
  <c r="AW734" i="20" s="1"/>
  <c r="AW736" i="20" s="1"/>
  <c r="AD20" i="26"/>
  <c r="BH732" i="20"/>
  <c r="BH734" i="20" s="1"/>
  <c r="BH736" i="20" s="1"/>
  <c r="AO20" i="26"/>
  <c r="BK25" i="26"/>
  <c r="BK24" i="26"/>
  <c r="BK29" i="26" s="1"/>
  <c r="BD732" i="20"/>
  <c r="BD734" i="20" s="1"/>
  <c r="BD736" i="20" s="1"/>
  <c r="AK20" i="26"/>
  <c r="AM732" i="20"/>
  <c r="T20" i="26"/>
  <c r="BO25" i="26"/>
  <c r="BO24" i="26"/>
  <c r="BO29" i="26" s="1"/>
  <c r="AU732" i="20"/>
  <c r="AU734" i="20" s="1"/>
  <c r="AU736" i="20" s="1"/>
  <c r="AB20" i="26"/>
  <c r="BU25" i="26"/>
  <c r="BU24" i="26"/>
  <c r="BU29" i="26" s="1"/>
  <c r="AS20" i="26"/>
  <c r="BL732" i="20"/>
  <c r="BL734" i="20" s="1"/>
  <c r="BL736" i="20" s="1"/>
  <c r="AF20" i="26"/>
  <c r="AY732" i="20"/>
  <c r="AY734" i="20" s="1"/>
  <c r="AY736" i="20" s="1"/>
  <c r="AQ732" i="20"/>
  <c r="X20" i="26"/>
  <c r="AV25" i="26"/>
  <c r="AV24" i="26"/>
  <c r="AV29" i="26" s="1"/>
  <c r="AX732" i="20"/>
  <c r="AX734" i="20" s="1"/>
  <c r="AX736" i="20" s="1"/>
  <c r="AE20" i="26"/>
  <c r="BN25" i="26"/>
  <c r="BN24" i="26"/>
  <c r="BN29" i="26" s="1"/>
  <c r="BG732" i="20"/>
  <c r="BG734" i="20" s="1"/>
  <c r="BG736" i="20" s="1"/>
  <c r="AN20" i="26"/>
  <c r="AW25" i="26"/>
  <c r="AW24" i="26"/>
  <c r="AW29" i="26" s="1"/>
  <c r="AV732" i="20"/>
  <c r="AV734" i="20" s="1"/>
  <c r="AV736" i="20" s="1"/>
  <c r="AC20" i="26"/>
  <c r="AM172" i="31"/>
  <c r="AM187" i="31" s="1"/>
  <c r="AM197" i="31" s="1"/>
  <c r="CB170" i="31"/>
  <c r="CB172" i="31" s="1"/>
  <c r="CB187" i="31" s="1"/>
  <c r="CB197" i="31" s="1"/>
  <c r="BQ170" i="31"/>
  <c r="BQ185" i="31" s="1"/>
  <c r="BQ195" i="31" s="1"/>
  <c r="CG170" i="31"/>
  <c r="CG172" i="31" s="1"/>
  <c r="AK170" i="31"/>
  <c r="AK172" i="31" s="1"/>
  <c r="AK204" i="31" s="1" a="1"/>
  <c r="AK204" i="31" s="1"/>
  <c r="CK187" i="31"/>
  <c r="CK197" i="31" s="1"/>
  <c r="CK173" i="31"/>
  <c r="CM170" i="31"/>
  <c r="CM172" i="31" s="1"/>
  <c r="CM173" i="31" s="1"/>
  <c r="CK181" i="31"/>
  <c r="CK191" i="31" s="1"/>
  <c r="CK185" i="31"/>
  <c r="CK195" i="31" s="1"/>
  <c r="BI170" i="31"/>
  <c r="BI172" i="31" s="1"/>
  <c r="BI173" i="31" s="1"/>
  <c r="BF170" i="31"/>
  <c r="BF185" i="31" s="1"/>
  <c r="BF195" i="31" s="1"/>
  <c r="AT170" i="31"/>
  <c r="AT172" i="31" s="1"/>
  <c r="AT173" i="31" s="1"/>
  <c r="AQ170" i="31"/>
  <c r="AQ185" i="31" s="1"/>
  <c r="AQ195" i="31" s="1"/>
  <c r="CH170" i="31"/>
  <c r="CH172" i="31" s="1"/>
  <c r="BL170" i="31"/>
  <c r="BL172" i="31" s="1"/>
  <c r="BL204" i="31" s="1" a="1"/>
  <c r="BL204" i="31" s="1"/>
  <c r="AP50" i="26" s="1"/>
  <c r="CA170" i="31"/>
  <c r="CA172" i="31" s="1"/>
  <c r="CA187" i="31" s="1"/>
  <c r="CA197" i="31" s="1"/>
  <c r="CI170" i="31"/>
  <c r="CI172" i="31" s="1"/>
  <c r="CI204" i="31" s="1" a="1"/>
  <c r="CI204" i="31" s="1"/>
  <c r="CI205" i="31" s="1"/>
  <c r="BG170" i="31"/>
  <c r="BG172" i="31" s="1"/>
  <c r="BG187" i="31" s="1"/>
  <c r="BG197" i="31" s="1"/>
  <c r="BK170" i="31"/>
  <c r="BK172" i="31" s="1"/>
  <c r="BK204" i="31" s="1" a="1"/>
  <c r="BK204" i="31" s="1"/>
  <c r="BK205" i="31" s="1"/>
  <c r="AL170" i="31"/>
  <c r="AL185" i="31" s="1"/>
  <c r="AL195" i="31" s="1"/>
  <c r="CJ173" i="31"/>
  <c r="BD170" i="31"/>
  <c r="BD172" i="31" s="1"/>
  <c r="BD173" i="31" s="1"/>
  <c r="CN181" i="31"/>
  <c r="CN191" i="31" s="1"/>
  <c r="CN204" i="31" a="1"/>
  <c r="CN204" i="31" s="1"/>
  <c r="BR50" i="26" s="1"/>
  <c r="AS170" i="31"/>
  <c r="AS172" i="31" s="1"/>
  <c r="AS204" i="31" s="1" a="1"/>
  <c r="AS204" i="31" s="1"/>
  <c r="AO170" i="31"/>
  <c r="AO185" i="31" s="1"/>
  <c r="AO195" i="31" s="1"/>
  <c r="CN185" i="31"/>
  <c r="CN195" i="31" s="1"/>
  <c r="CN173" i="31"/>
  <c r="BS170" i="31"/>
  <c r="BS185" i="31" s="1"/>
  <c r="BS195" i="31" s="1"/>
  <c r="CL172" i="31"/>
  <c r="CL187" i="31" s="1"/>
  <c r="CL197" i="31" s="1"/>
  <c r="AV181" i="31"/>
  <c r="AV191" i="31" s="1"/>
  <c r="BA170" i="31"/>
  <c r="BA172" i="31" s="1"/>
  <c r="BA173" i="31" s="1"/>
  <c r="BB170" i="31"/>
  <c r="BB185" i="31" s="1"/>
  <c r="BB195" i="31" s="1"/>
  <c r="AZ170" i="31"/>
  <c r="AZ172" i="31" s="1"/>
  <c r="AZ204" i="31" s="1" a="1"/>
  <c r="AZ204" i="31" s="1"/>
  <c r="AZ205" i="31" s="1"/>
  <c r="CJ181" i="31"/>
  <c r="CJ191" i="31" s="1"/>
  <c r="CL181" i="31"/>
  <c r="CL191" i="31" s="1"/>
  <c r="BW170" i="31"/>
  <c r="BW185" i="31" s="1"/>
  <c r="BW195" i="31" s="1"/>
  <c r="CE170" i="31"/>
  <c r="CE185" i="31" s="1"/>
  <c r="CE195" i="31" s="1"/>
  <c r="BJ170" i="31"/>
  <c r="BJ185" i="31" s="1"/>
  <c r="BJ195" i="31" s="1"/>
  <c r="BN170" i="31"/>
  <c r="BN172" i="31" s="1"/>
  <c r="BN204" i="31" s="1" a="1"/>
  <c r="BN204" i="31" s="1"/>
  <c r="AR50" i="26" s="1"/>
  <c r="BZ170" i="31"/>
  <c r="BZ185" i="31" s="1"/>
  <c r="BZ195" i="31" s="1"/>
  <c r="BH170" i="31"/>
  <c r="BH185" i="31" s="1"/>
  <c r="BH195" i="31" s="1"/>
  <c r="CC170" i="31"/>
  <c r="CC172" i="31" s="1"/>
  <c r="CC187" i="31" s="1"/>
  <c r="CC197" i="31" s="1"/>
  <c r="BU170" i="31"/>
  <c r="BU185" i="31" s="1"/>
  <c r="BU195" i="31" s="1"/>
  <c r="CD170" i="31"/>
  <c r="CD172" i="31" s="1"/>
  <c r="CD204" i="31" s="1" a="1"/>
  <c r="CD204" i="31" s="1"/>
  <c r="CD205" i="31" s="1"/>
  <c r="AP170" i="31"/>
  <c r="AP185" i="31" s="1"/>
  <c r="AP195" i="31" s="1"/>
  <c r="AW181" i="31"/>
  <c r="AW191" i="31" s="1"/>
  <c r="AM181" i="31"/>
  <c r="AM191" i="31" s="1"/>
  <c r="AY170" i="31"/>
  <c r="AY185" i="31" s="1"/>
  <c r="AY195" i="31" s="1"/>
  <c r="AX170" i="31"/>
  <c r="AX185" i="31" s="1"/>
  <c r="AX195" i="31" s="1"/>
  <c r="BT170" i="31"/>
  <c r="BT172" i="31" s="1"/>
  <c r="BT204" i="31" s="1" a="1"/>
  <c r="BT204" i="31" s="1"/>
  <c r="AX50" i="26" s="1"/>
  <c r="BX170" i="31"/>
  <c r="BX172" i="31" s="1"/>
  <c r="BX204" i="31" s="1" a="1"/>
  <c r="BX204" i="31" s="1"/>
  <c r="BX205" i="31" s="1"/>
  <c r="BC170" i="31"/>
  <c r="BC185" i="31" s="1"/>
  <c r="BC195" i="31" s="1"/>
  <c r="BP170" i="31"/>
  <c r="BP185" i="31" s="1"/>
  <c r="BP195" i="31" s="1"/>
  <c r="BE170" i="31"/>
  <c r="BE185" i="31" s="1"/>
  <c r="BE195" i="31" s="1"/>
  <c r="AU170" i="31"/>
  <c r="AU172" i="31" s="1"/>
  <c r="AU187" i="31" s="1"/>
  <c r="AU197" i="31" s="1"/>
  <c r="BM170" i="31"/>
  <c r="BM185" i="31" s="1"/>
  <c r="BM195" i="31" s="1"/>
  <c r="BR170" i="31"/>
  <c r="BR172" i="31" s="1"/>
  <c r="BR204" i="31" s="1" a="1"/>
  <c r="BR204" i="31" s="1"/>
  <c r="BR205" i="31" s="1"/>
  <c r="AR170" i="31"/>
  <c r="AR172" i="31" s="1"/>
  <c r="AR204" i="31" s="1" a="1"/>
  <c r="AR204" i="31" s="1"/>
  <c r="BV41" i="26"/>
  <c r="BV44" i="26" s="1"/>
  <c r="M30" i="26"/>
  <c r="CF170" i="31"/>
  <c r="CF172" i="31" s="1"/>
  <c r="BY170" i="31"/>
  <c r="BY185" i="31" s="1"/>
  <c r="BY195" i="31" s="1"/>
  <c r="BN41" i="26"/>
  <c r="BN45" i="26" s="1"/>
  <c r="BV170" i="31"/>
  <c r="BV185" i="31" s="1"/>
  <c r="BV195" i="31" s="1"/>
  <c r="BT41" i="26"/>
  <c r="BT44" i="26" s="1"/>
  <c r="BO170" i="31"/>
  <c r="BO172" i="31" s="1"/>
  <c r="R41" i="26"/>
  <c r="R45" i="26" s="1"/>
  <c r="AF41" i="26"/>
  <c r="AF45" i="26" s="1"/>
  <c r="M31" i="26"/>
  <c r="BH41" i="26"/>
  <c r="BH45" i="26" s="1"/>
  <c r="V41" i="26"/>
  <c r="V44" i="26" s="1"/>
  <c r="AH41" i="26"/>
  <c r="AH45" i="26" s="1"/>
  <c r="Z41" i="26"/>
  <c r="Z45" i="26" s="1"/>
  <c r="BG41" i="26"/>
  <c r="BG44" i="26" s="1"/>
  <c r="AB41" i="26"/>
  <c r="AB45" i="26" s="1"/>
  <c r="AU41" i="26"/>
  <c r="AU44" i="26" s="1"/>
  <c r="AO41" i="26"/>
  <c r="AO45" i="26" s="1"/>
  <c r="AP41" i="26"/>
  <c r="AP45" i="26" s="1"/>
  <c r="BU41" i="26"/>
  <c r="BU44" i="26" s="1"/>
  <c r="AF736" i="20"/>
  <c r="BS41" i="26"/>
  <c r="BS45" i="26" s="1"/>
  <c r="AA41" i="26"/>
  <c r="AA44" i="26" s="1"/>
  <c r="AI41" i="26"/>
  <c r="AI45" i="26" s="1"/>
  <c r="BR41" i="26"/>
  <c r="BR45" i="26" s="1"/>
  <c r="P41" i="26"/>
  <c r="P44" i="26" s="1"/>
  <c r="BJ41" i="26"/>
  <c r="BJ44" i="26" s="1"/>
  <c r="AZ41" i="26"/>
  <c r="AZ45" i="26" s="1"/>
  <c r="AQ41" i="26"/>
  <c r="AQ44" i="26" s="1"/>
  <c r="AG41" i="26"/>
  <c r="AG45" i="26" s="1"/>
  <c r="AK41" i="26"/>
  <c r="AK45" i="26" s="1"/>
  <c r="AS41" i="26"/>
  <c r="AS44" i="26" s="1"/>
  <c r="BP41" i="26"/>
  <c r="BP45" i="26" s="1"/>
  <c r="X41" i="26"/>
  <c r="X44" i="26" s="1"/>
  <c r="T41" i="26"/>
  <c r="T45" i="26" s="1"/>
  <c r="W41" i="26"/>
  <c r="W44" i="26" s="1"/>
  <c r="AD41" i="26"/>
  <c r="AD45" i="26" s="1"/>
  <c r="BD41" i="26"/>
  <c r="BD44" i="26" s="1"/>
  <c r="AM41" i="26"/>
  <c r="AM44" i="26" s="1"/>
  <c r="BO41" i="26"/>
  <c r="BO45" i="26" s="1"/>
  <c r="M41" i="26"/>
  <c r="M45" i="26" s="1"/>
  <c r="S41" i="26"/>
  <c r="S45" i="26" s="1"/>
  <c r="U41" i="26"/>
  <c r="U44" i="26" s="1"/>
  <c r="AR41" i="26"/>
  <c r="AR44" i="26" s="1"/>
  <c r="AY41" i="26"/>
  <c r="AY45" i="26" s="1"/>
  <c r="AW41" i="26"/>
  <c r="AW44" i="26" s="1"/>
  <c r="BQ41" i="26"/>
  <c r="BQ44" i="26" s="1"/>
  <c r="AC41" i="26"/>
  <c r="AC45" i="26" s="1"/>
  <c r="AE41" i="26"/>
  <c r="AE44" i="26" s="1"/>
  <c r="BA41" i="26"/>
  <c r="BA44" i="26" s="1"/>
  <c r="BK41" i="26"/>
  <c r="BK45" i="26" s="1"/>
  <c r="AN41" i="26"/>
  <c r="AN45" i="26" s="1"/>
  <c r="BC41" i="26"/>
  <c r="BC45" i="26" s="1"/>
  <c r="BL41" i="26"/>
  <c r="BL45" i="26" s="1"/>
  <c r="BM41" i="26"/>
  <c r="BM44" i="26" s="1"/>
  <c r="N41" i="26"/>
  <c r="N45" i="26" s="1"/>
  <c r="Q41" i="26"/>
  <c r="Q45" i="26" s="1"/>
  <c r="BI41" i="26"/>
  <c r="BI44" i="26" s="1"/>
  <c r="BF41" i="26"/>
  <c r="BF45" i="26" s="1"/>
  <c r="AX41" i="26"/>
  <c r="AX45" i="26" s="1"/>
  <c r="BB41" i="26"/>
  <c r="BB44" i="26" s="1"/>
  <c r="AL41" i="26"/>
  <c r="AL45" i="26" s="1"/>
  <c r="Y41" i="26"/>
  <c r="Y44" i="26" s="1"/>
  <c r="BE41" i="26"/>
  <c r="BE45" i="26" s="1"/>
  <c r="AJ41" i="26"/>
  <c r="AJ45" i="26" s="1"/>
  <c r="AV41" i="26"/>
  <c r="AV45" i="26" s="1"/>
  <c r="AT41" i="26"/>
  <c r="AT45" i="26" s="1"/>
  <c r="CJ187" i="31"/>
  <c r="CJ197" i="31" s="1"/>
  <c r="CJ204" i="31" a="1"/>
  <c r="CJ204" i="31" s="1"/>
  <c r="BN50" i="26" s="1"/>
  <c r="AV172" i="31"/>
  <c r="AV187" i="31" s="1"/>
  <c r="AV197" i="31" s="1"/>
  <c r="CJ185" i="31"/>
  <c r="CJ195" i="31" s="1"/>
  <c r="N204" i="31" a="1"/>
  <c r="N204" i="31" s="1"/>
  <c r="N205" i="31" s="1"/>
  <c r="N206" i="31" s="1"/>
  <c r="N187" i="31"/>
  <c r="N197" i="31" s="1"/>
  <c r="V204" i="31" a="1"/>
  <c r="V204" i="31" s="1"/>
  <c r="V205" i="31" s="1"/>
  <c r="V206" i="31" s="1"/>
  <c r="V173" i="31"/>
  <c r="O45" i="26"/>
  <c r="M173" i="31"/>
  <c r="S187" i="31"/>
  <c r="S197" i="31" s="1"/>
  <c r="Q204" i="31" a="1"/>
  <c r="Q204" i="31" s="1"/>
  <c r="Q205" i="31" s="1"/>
  <c r="Q206" i="31" s="1"/>
  <c r="Q187" i="31"/>
  <c r="Q197" i="31" s="1"/>
  <c r="U173" i="31"/>
  <c r="U187" i="31"/>
  <c r="U197" i="31" s="1"/>
  <c r="O172" i="31"/>
  <c r="O204" i="31" s="1" a="1"/>
  <c r="O204" i="31" s="1"/>
  <c r="O205" i="31" s="1"/>
  <c r="O206" i="31" s="1"/>
  <c r="AJ172" i="31"/>
  <c r="AJ187" i="31" s="1"/>
  <c r="AJ197" i="31" s="1"/>
  <c r="S204" i="31" a="1"/>
  <c r="S204" i="31" s="1"/>
  <c r="S205" i="31" s="1"/>
  <c r="S206" i="31" s="1"/>
  <c r="G172" i="31"/>
  <c r="G173" i="31" s="1"/>
  <c r="M185" i="31"/>
  <c r="M195" i="31" s="1"/>
  <c r="M187" i="31"/>
  <c r="M197" i="31" s="1"/>
  <c r="H172" i="31"/>
  <c r="H204" i="31" s="1" a="1"/>
  <c r="H204" i="31" s="1"/>
  <c r="H205" i="31" s="1"/>
  <c r="H206" i="31" s="1"/>
  <c r="AW185" i="31"/>
  <c r="AW195" i="31" s="1"/>
  <c r="P185" i="31"/>
  <c r="P195" i="31" s="1"/>
  <c r="P187" i="31"/>
  <c r="P197" i="31" s="1"/>
  <c r="P173" i="31"/>
  <c r="X172" i="31"/>
  <c r="X173" i="31" s="1"/>
  <c r="Z173" i="31"/>
  <c r="Z187" i="31"/>
  <c r="Z197" i="31" s="1"/>
  <c r="AM185" i="31"/>
  <c r="AM195" i="31" s="1"/>
  <c r="AA204" i="31" a="1"/>
  <c r="AA204" i="31" s="1"/>
  <c r="AA205" i="31" s="1"/>
  <c r="AA173" i="31"/>
  <c r="AA185" i="31"/>
  <c r="AA195" i="31" s="1"/>
  <c r="AF185" i="31"/>
  <c r="AF195" i="31" s="1"/>
  <c r="Y172" i="31"/>
  <c r="Y173" i="31" s="1"/>
  <c r="AI172" i="31"/>
  <c r="AI187" i="31" s="1"/>
  <c r="AI197" i="31" s="1"/>
  <c r="AH173" i="31"/>
  <c r="AH204" i="31" a="1"/>
  <c r="AH204" i="31" s="1"/>
  <c r="L50" i="26" s="1"/>
  <c r="AD172" i="31"/>
  <c r="AD204" i="31" s="1" a="1"/>
  <c r="AD204" i="31" s="1"/>
  <c r="H50" i="26" s="1"/>
  <c r="AF187" i="31"/>
  <c r="AF197" i="31" s="1"/>
  <c r="AF204" i="31" a="1"/>
  <c r="AF204" i="31" s="1"/>
  <c r="AF205" i="31" s="1"/>
  <c r="O44" i="26"/>
  <c r="M29" i="26"/>
  <c r="M38" i="26"/>
  <c r="N38" i="26"/>
  <c r="AE205" i="31"/>
  <c r="I50" i="26"/>
  <c r="Z205" i="31"/>
  <c r="D50" i="26"/>
  <c r="G50" i="26"/>
  <c r="AC205" i="31"/>
  <c r="AB205" i="31"/>
  <c r="F50" i="26"/>
  <c r="AG205" i="31"/>
  <c r="K50" i="26"/>
  <c r="BO50" i="26"/>
  <c r="CK205" i="31"/>
  <c r="O46" i="26" l="1"/>
  <c r="AN185" i="31"/>
  <c r="AN195" i="31" s="1"/>
  <c r="CB173" i="31"/>
  <c r="AJ734" i="20"/>
  <c r="AJ736" i="20" s="1"/>
  <c r="AN173" i="31"/>
  <c r="AN204" i="31" a="1"/>
  <c r="AN204" i="31" s="1"/>
  <c r="AN187" i="31"/>
  <c r="AN197" i="31" s="1"/>
  <c r="S34" i="26"/>
  <c r="AW173" i="31"/>
  <c r="AW187" i="31"/>
  <c r="AW197" i="31" s="1"/>
  <c r="Q38" i="26"/>
  <c r="Q43" i="26" s="1"/>
  <c r="P38" i="26"/>
  <c r="P43" i="26" s="1"/>
  <c r="O38" i="26"/>
  <c r="O43" i="26" s="1"/>
  <c r="R34" i="26"/>
  <c r="AH34" i="26"/>
  <c r="BN34" i="26"/>
  <c r="AE25" i="26"/>
  <c r="AE24" i="26"/>
  <c r="AE29" i="26" s="1"/>
  <c r="BJ34" i="26"/>
  <c r="AR34" i="26"/>
  <c r="BM34" i="26"/>
  <c r="AF25" i="26"/>
  <c r="AF24" i="26"/>
  <c r="AF29" i="26" s="1"/>
  <c r="BD34" i="26"/>
  <c r="AD25" i="26"/>
  <c r="AD24" i="26"/>
  <c r="AD29" i="26" s="1"/>
  <c r="AC25" i="26"/>
  <c r="AC24" i="26"/>
  <c r="AC29" i="26" s="1"/>
  <c r="AO34" i="26"/>
  <c r="W25" i="26"/>
  <c r="W24" i="26"/>
  <c r="W29" i="26" s="1"/>
  <c r="T25" i="26"/>
  <c r="T24" i="26"/>
  <c r="T29" i="26" s="1"/>
  <c r="AN34" i="26"/>
  <c r="BR34" i="26"/>
  <c r="AP25" i="26"/>
  <c r="AP24" i="26"/>
  <c r="AP29" i="26" s="1"/>
  <c r="AQ34" i="26"/>
  <c r="AS25" i="26"/>
  <c r="AS24" i="26"/>
  <c r="AS29" i="26" s="1"/>
  <c r="AM734" i="20"/>
  <c r="AM736" i="20" s="1"/>
  <c r="AY34" i="26"/>
  <c r="AI25" i="26"/>
  <c r="AI24" i="26"/>
  <c r="AI29" i="26" s="1"/>
  <c r="AL25" i="26"/>
  <c r="AL24" i="26"/>
  <c r="AL29" i="26" s="1"/>
  <c r="AO734" i="20"/>
  <c r="AO736" i="20" s="1"/>
  <c r="W34" i="26"/>
  <c r="AK25" i="26"/>
  <c r="AK24" i="26"/>
  <c r="AK29" i="26" s="1"/>
  <c r="BG34" i="26"/>
  <c r="T34" i="26"/>
  <c r="V25" i="26"/>
  <c r="V24" i="26"/>
  <c r="V29" i="26" s="1"/>
  <c r="AG34" i="26"/>
  <c r="AJ34" i="26"/>
  <c r="AB25" i="26"/>
  <c r="AB24" i="26"/>
  <c r="AB29" i="26" s="1"/>
  <c r="AJ25" i="26"/>
  <c r="AJ24" i="26"/>
  <c r="AJ29" i="26" s="1"/>
  <c r="AE34" i="26"/>
  <c r="O39" i="26"/>
  <c r="P39" i="26"/>
  <c r="Q39" i="26"/>
  <c r="N39" i="26"/>
  <c r="U34" i="26"/>
  <c r="AL34" i="26"/>
  <c r="Y25" i="26"/>
  <c r="Y24" i="26"/>
  <c r="Y29" i="26" s="1"/>
  <c r="BE34" i="26"/>
  <c r="AA34" i="26"/>
  <c r="AH25" i="26"/>
  <c r="AH24" i="26"/>
  <c r="AH29" i="26" s="1"/>
  <c r="AP34" i="26"/>
  <c r="AX34" i="26"/>
  <c r="AR734" i="20"/>
  <c r="AR736" i="20" s="1"/>
  <c r="AG25" i="26"/>
  <c r="AG24" i="26"/>
  <c r="AG29" i="26" s="1"/>
  <c r="AK34" i="26"/>
  <c r="AN25" i="26"/>
  <c r="AN24" i="26"/>
  <c r="AN29" i="26" s="1"/>
  <c r="BA34" i="26"/>
  <c r="BK34" i="26"/>
  <c r="S25" i="26"/>
  <c r="S24" i="26"/>
  <c r="S29" i="26" s="1"/>
  <c r="AA25" i="26"/>
  <c r="AA24" i="26"/>
  <c r="AA29" i="26" s="1"/>
  <c r="R25" i="26"/>
  <c r="BH34" i="26"/>
  <c r="BI34" i="26"/>
  <c r="BO34" i="26"/>
  <c r="BF34" i="26"/>
  <c r="Y34" i="26"/>
  <c r="BL34" i="26"/>
  <c r="BT34" i="26"/>
  <c r="BV34" i="26"/>
  <c r="R24" i="26"/>
  <c r="Z34" i="26"/>
  <c r="AI34" i="26"/>
  <c r="BB34" i="26"/>
  <c r="AD34" i="26"/>
  <c r="V34" i="26"/>
  <c r="X34" i="26"/>
  <c r="AC34" i="26"/>
  <c r="BP34" i="26"/>
  <c r="AU34" i="26"/>
  <c r="BC34" i="26"/>
  <c r="AR25" i="26"/>
  <c r="AR24" i="26"/>
  <c r="AR29" i="26" s="1"/>
  <c r="AP734" i="20"/>
  <c r="AP736" i="20" s="1"/>
  <c r="BU34" i="26"/>
  <c r="AT34" i="26"/>
  <c r="AS34" i="26"/>
  <c r="AQ25" i="26"/>
  <c r="AQ24" i="26"/>
  <c r="AQ29" i="26" s="1"/>
  <c r="BS34" i="26"/>
  <c r="AL734" i="20"/>
  <c r="AL736" i="20" s="1"/>
  <c r="AK734" i="20"/>
  <c r="AK736" i="20" s="1"/>
  <c r="AF34" i="26"/>
  <c r="X25" i="26"/>
  <c r="X24" i="26"/>
  <c r="X29" i="26" s="1"/>
  <c r="AB34" i="26"/>
  <c r="BQ34" i="26"/>
  <c r="Z25" i="26"/>
  <c r="Z24" i="26"/>
  <c r="Z29" i="26" s="1"/>
  <c r="AZ34" i="26"/>
  <c r="U25" i="26"/>
  <c r="U24" i="26"/>
  <c r="U29" i="26" s="1"/>
  <c r="AM25" i="26"/>
  <c r="AM24" i="26"/>
  <c r="AM29" i="26" s="1"/>
  <c r="AW34" i="26"/>
  <c r="AQ734" i="20"/>
  <c r="AQ736" i="20" s="1"/>
  <c r="AV34" i="26"/>
  <c r="AO25" i="26"/>
  <c r="AO24" i="26"/>
  <c r="AO29" i="26" s="1"/>
  <c r="AM34" i="26"/>
  <c r="AN734" i="20"/>
  <c r="AN736" i="20" s="1"/>
  <c r="AM173" i="31"/>
  <c r="AM204" i="31" a="1"/>
  <c r="AM204" i="31" s="1"/>
  <c r="Q50" i="26" s="1"/>
  <c r="CB204" i="31" a="1"/>
  <c r="CB204" i="31" s="1"/>
  <c r="BF50" i="26" s="1"/>
  <c r="CB185" i="31"/>
  <c r="CB195" i="31" s="1"/>
  <c r="AK205" i="31"/>
  <c r="AK187" i="31"/>
  <c r="AK197" i="31" s="1"/>
  <c r="AK173" i="31"/>
  <c r="BQ172" i="31"/>
  <c r="BQ173" i="31" s="1"/>
  <c r="CG185" i="31"/>
  <c r="CG195" i="31" s="1"/>
  <c r="O50" i="26"/>
  <c r="AK185" i="31"/>
  <c r="AK195" i="31" s="1"/>
  <c r="BI204" i="31" a="1"/>
  <c r="BI204" i="31" s="1"/>
  <c r="AM50" i="26" s="1"/>
  <c r="AT185" i="31"/>
  <c r="AT195" i="31" s="1"/>
  <c r="BI187" i="31"/>
  <c r="BI197" i="31" s="1"/>
  <c r="BI185" i="31"/>
  <c r="BI195" i="31" s="1"/>
  <c r="AT204" i="31" a="1"/>
  <c r="AT204" i="31" s="1"/>
  <c r="X50" i="26" s="1"/>
  <c r="CM185" i="31"/>
  <c r="CM195" i="31" s="1"/>
  <c r="BF172" i="31"/>
  <c r="BF204" i="31" s="1" a="1"/>
  <c r="BF204" i="31" s="1"/>
  <c r="AJ50" i="26" s="1"/>
  <c r="CM204" i="31" a="1"/>
  <c r="CM204" i="31" s="1"/>
  <c r="BQ50" i="26" s="1"/>
  <c r="CM187" i="31"/>
  <c r="CM197" i="31" s="1"/>
  <c r="BL205" i="31"/>
  <c r="BL206" i="31" s="1"/>
  <c r="BL185" i="31"/>
  <c r="BL195" i="31" s="1"/>
  <c r="BL173" i="31"/>
  <c r="CA185" i="31"/>
  <c r="CA195" i="31" s="1"/>
  <c r="AO50" i="26"/>
  <c r="BG204" i="31" a="1"/>
  <c r="BG204" i="31" s="1"/>
  <c r="BG205" i="31" s="1"/>
  <c r="AK49" i="26" s="1"/>
  <c r="CI187" i="31"/>
  <c r="CI197" i="31" s="1"/>
  <c r="CA204" i="31" a="1"/>
  <c r="CA204" i="31" s="1"/>
  <c r="BE50" i="26" s="1"/>
  <c r="BL187" i="31"/>
  <c r="BL197" i="31" s="1"/>
  <c r="BG185" i="31"/>
  <c r="BG195" i="31" s="1"/>
  <c r="BG173" i="31"/>
  <c r="BK187" i="31"/>
  <c r="BK197" i="31" s="1"/>
  <c r="BK185" i="31"/>
  <c r="BK195" i="31" s="1"/>
  <c r="BK173" i="31"/>
  <c r="AQ172" i="31"/>
  <c r="AQ173" i="31" s="1"/>
  <c r="AT187" i="31"/>
  <c r="AT197" i="31" s="1"/>
  <c r="BM50" i="26"/>
  <c r="CH185" i="31"/>
  <c r="CH195" i="31" s="1"/>
  <c r="CA173" i="31"/>
  <c r="BB172" i="31"/>
  <c r="BB204" i="31" s="1" a="1"/>
  <c r="BB204" i="31" s="1"/>
  <c r="BB205" i="31" s="1"/>
  <c r="AF49" i="26" s="1"/>
  <c r="BD187" i="31"/>
  <c r="BD197" i="31" s="1"/>
  <c r="AL172" i="31"/>
  <c r="AL173" i="31" s="1"/>
  <c r="CI185" i="31"/>
  <c r="CI195" i="31" s="1"/>
  <c r="CI173" i="31"/>
  <c r="AS187" i="31"/>
  <c r="AS197" i="31" s="1"/>
  <c r="CN205" i="31"/>
  <c r="BR49" i="26" s="1"/>
  <c r="BR51" i="26" s="1"/>
  <c r="BD204" i="31" a="1"/>
  <c r="BD204" i="31" s="1"/>
  <c r="AH50" i="26" s="1"/>
  <c r="AS185" i="31"/>
  <c r="AS195" i="31" s="1"/>
  <c r="W50" i="26"/>
  <c r="BD185" i="31"/>
  <c r="BD195" i="31" s="1"/>
  <c r="AO172" i="31"/>
  <c r="AO204" i="31" s="1" a="1"/>
  <c r="AO204" i="31" s="1"/>
  <c r="CL173" i="31"/>
  <c r="AS205" i="31"/>
  <c r="BW172" i="31"/>
  <c r="BW204" i="31" s="1" a="1"/>
  <c r="BW204" i="31" s="1"/>
  <c r="BA50" i="26" s="1"/>
  <c r="BS172" i="31"/>
  <c r="BS173" i="31" s="1"/>
  <c r="BA204" i="31" a="1"/>
  <c r="BA204" i="31" s="1"/>
  <c r="AE50" i="26" s="1"/>
  <c r="AZ187" i="31"/>
  <c r="AZ197" i="31" s="1"/>
  <c r="CL204" i="31" a="1"/>
  <c r="CL204" i="31" s="1"/>
  <c r="CL205" i="31" s="1"/>
  <c r="BP49" i="26" s="1"/>
  <c r="BA187" i="31"/>
  <c r="BA197" i="31" s="1"/>
  <c r="BA185" i="31"/>
  <c r="BA195" i="31" s="1"/>
  <c r="AS173" i="31"/>
  <c r="AD50" i="26"/>
  <c r="AZ185" i="31"/>
  <c r="AZ195" i="31" s="1"/>
  <c r="AR187" i="31"/>
  <c r="AR197" i="31" s="1"/>
  <c r="AZ173" i="31"/>
  <c r="BN185" i="31"/>
  <c r="BN195" i="31" s="1"/>
  <c r="BJ172" i="31"/>
  <c r="BJ187" i="31" s="1"/>
  <c r="BJ197" i="31" s="1"/>
  <c r="BN205" i="31"/>
  <c r="BN206" i="31" s="1"/>
  <c r="AV50" i="26"/>
  <c r="BN173" i="31"/>
  <c r="BN187" i="31"/>
  <c r="BN197" i="31" s="1"/>
  <c r="CE172" i="31"/>
  <c r="CE187" i="31" s="1"/>
  <c r="CE197" i="31" s="1"/>
  <c r="CC173" i="31"/>
  <c r="BZ172" i="31"/>
  <c r="BZ204" i="31" s="1" a="1"/>
  <c r="BZ204" i="31" s="1"/>
  <c r="BZ205" i="31" s="1"/>
  <c r="BZ206" i="31" s="1"/>
  <c r="BV45" i="26"/>
  <c r="BV46" i="26" s="1"/>
  <c r="CC204" i="31" a="1"/>
  <c r="CC204" i="31" s="1"/>
  <c r="BG50" i="26" s="1"/>
  <c r="BU172" i="31"/>
  <c r="BU187" i="31" s="1"/>
  <c r="BU197" i="31" s="1"/>
  <c r="BT173" i="31"/>
  <c r="AX172" i="31"/>
  <c r="AX204" i="31" s="1" a="1"/>
  <c r="AX204" i="31" s="1"/>
  <c r="AX205" i="31" s="1"/>
  <c r="AB49" i="26" s="1"/>
  <c r="BT205" i="31"/>
  <c r="AX49" i="26" s="1"/>
  <c r="AX51" i="26" s="1"/>
  <c r="BT187" i="31"/>
  <c r="BT197" i="31" s="1"/>
  <c r="AU173" i="31"/>
  <c r="AU185" i="31"/>
  <c r="AU195" i="31" s="1"/>
  <c r="CD173" i="31"/>
  <c r="BH50" i="26"/>
  <c r="CC185" i="31"/>
  <c r="CC195" i="31" s="1"/>
  <c r="BB50" i="26"/>
  <c r="BT185" i="31"/>
  <c r="BT195" i="31" s="1"/>
  <c r="BN44" i="26"/>
  <c r="BN46" i="26" s="1"/>
  <c r="CD185" i="31"/>
  <c r="CD195" i="31" s="1"/>
  <c r="CD187" i="31"/>
  <c r="CD197" i="31" s="1"/>
  <c r="BX185" i="31"/>
  <c r="BX195" i="31" s="1"/>
  <c r="BE172" i="31"/>
  <c r="BE173" i="31" s="1"/>
  <c r="BR187" i="31"/>
  <c r="BR197" i="31" s="1"/>
  <c r="BX173" i="31"/>
  <c r="BH172" i="31"/>
  <c r="BH173" i="31" s="1"/>
  <c r="AP172" i="31"/>
  <c r="AP204" i="31" s="1" a="1"/>
  <c r="AP204" i="31" s="1"/>
  <c r="BR185" i="31"/>
  <c r="BR195" i="31" s="1"/>
  <c r="BR173" i="31"/>
  <c r="AU204" i="31" a="1"/>
  <c r="AU204" i="31" s="1"/>
  <c r="AU205" i="31" s="1"/>
  <c r="AY172" i="31"/>
  <c r="AY173" i="31" s="1"/>
  <c r="BT45" i="26"/>
  <c r="BT46" i="26" s="1"/>
  <c r="BX187" i="31"/>
  <c r="BX197" i="31" s="1"/>
  <c r="AR173" i="31"/>
  <c r="AH44" i="26"/>
  <c r="AH46" i="26" s="1"/>
  <c r="BC172" i="31"/>
  <c r="BC204" i="31" s="1" a="1"/>
  <c r="BC204" i="31" s="1"/>
  <c r="BC205" i="31" s="1"/>
  <c r="BC206" i="31" s="1"/>
  <c r="BY172" i="31"/>
  <c r="BY204" i="31" s="1" a="1"/>
  <c r="BY204" i="31" s="1"/>
  <c r="BC50" i="26" s="1"/>
  <c r="CF185" i="31"/>
  <c r="CF195" i="31" s="1"/>
  <c r="AR205" i="31"/>
  <c r="BM172" i="31"/>
  <c r="BM187" i="31" s="1"/>
  <c r="BM197" i="31" s="1"/>
  <c r="V50" i="26"/>
  <c r="BP172" i="31"/>
  <c r="BP187" i="31" s="1"/>
  <c r="BP197" i="31" s="1"/>
  <c r="AR185" i="31"/>
  <c r="AR195" i="31" s="1"/>
  <c r="BH44" i="26"/>
  <c r="BH46" i="26" s="1"/>
  <c r="AF44" i="26"/>
  <c r="AF46" i="26" s="1"/>
  <c r="R44" i="26"/>
  <c r="R46" i="26" s="1"/>
  <c r="BO185" i="31"/>
  <c r="BO195" i="31" s="1"/>
  <c r="BV172" i="31"/>
  <c r="BV173" i="31" s="1"/>
  <c r="BG45" i="26"/>
  <c r="BG46" i="26" s="1"/>
  <c r="Z44" i="26"/>
  <c r="Z46" i="26" s="1"/>
  <c r="AU45" i="26"/>
  <c r="AU46" i="26" s="1"/>
  <c r="V45" i="26"/>
  <c r="V46" i="26" s="1"/>
  <c r="AP44" i="26"/>
  <c r="AP46" i="26" s="1"/>
  <c r="BS44" i="26"/>
  <c r="BS46" i="26" s="1"/>
  <c r="AB44" i="26"/>
  <c r="AB46" i="26" s="1"/>
  <c r="AI44" i="26"/>
  <c r="AI46" i="26" s="1"/>
  <c r="BR44" i="26"/>
  <c r="BR46" i="26" s="1"/>
  <c r="P45" i="26"/>
  <c r="P46" i="26" s="1"/>
  <c r="BU45" i="26"/>
  <c r="BU46" i="26" s="1"/>
  <c r="AO44" i="26"/>
  <c r="AO46" i="26" s="1"/>
  <c r="AV44" i="26"/>
  <c r="AV46" i="26" s="1"/>
  <c r="AM45" i="26"/>
  <c r="AM46" i="26" s="1"/>
  <c r="BK44" i="26"/>
  <c r="BK46" i="26" s="1"/>
  <c r="AQ45" i="26"/>
  <c r="AQ46" i="26" s="1"/>
  <c r="AA45" i="26"/>
  <c r="AA46" i="26" s="1"/>
  <c r="AZ44" i="26"/>
  <c r="AZ46" i="26" s="1"/>
  <c r="AG44" i="26"/>
  <c r="AG46" i="26" s="1"/>
  <c r="BL44" i="26"/>
  <c r="BL46" i="26" s="1"/>
  <c r="BE44" i="26"/>
  <c r="BE46" i="26" s="1"/>
  <c r="AT44" i="26"/>
  <c r="AT46" i="26" s="1"/>
  <c r="T44" i="26"/>
  <c r="T46" i="26" s="1"/>
  <c r="W45" i="26"/>
  <c r="W46" i="26" s="1"/>
  <c r="BJ45" i="26"/>
  <c r="BJ46" i="26" s="1"/>
  <c r="Y45" i="26"/>
  <c r="Y46" i="26" s="1"/>
  <c r="BQ45" i="26"/>
  <c r="BQ46" i="26" s="1"/>
  <c r="BP44" i="26"/>
  <c r="BP46" i="26" s="1"/>
  <c r="AS45" i="26"/>
  <c r="AS46" i="26" s="1"/>
  <c r="AW45" i="26"/>
  <c r="AW46" i="26" s="1"/>
  <c r="X45" i="26"/>
  <c r="X46" i="26" s="1"/>
  <c r="S44" i="26"/>
  <c r="S46" i="26" s="1"/>
  <c r="AY44" i="26"/>
  <c r="AY46" i="26" s="1"/>
  <c r="U45" i="26"/>
  <c r="U46" i="26" s="1"/>
  <c r="M44" i="26"/>
  <c r="M46" i="26" s="1"/>
  <c r="AD44" i="26"/>
  <c r="AD46" i="26" s="1"/>
  <c r="BC44" i="26"/>
  <c r="BC46" i="26" s="1"/>
  <c r="AL44" i="26"/>
  <c r="AL46" i="26" s="1"/>
  <c r="BA45" i="26"/>
  <c r="BA46" i="26" s="1"/>
  <c r="BD45" i="26"/>
  <c r="BD46" i="26" s="1"/>
  <c r="M43" i="26"/>
  <c r="AJ44" i="26"/>
  <c r="AJ46" i="26" s="1"/>
  <c r="AN44" i="26"/>
  <c r="AN46" i="26" s="1"/>
  <c r="AK44" i="26"/>
  <c r="AK46" i="26" s="1"/>
  <c r="AR45" i="26"/>
  <c r="AR46" i="26" s="1"/>
  <c r="AX44" i="26"/>
  <c r="AX46" i="26" s="1"/>
  <c r="AE45" i="26"/>
  <c r="AE46" i="26" s="1"/>
  <c r="AC44" i="26"/>
  <c r="AC46" i="26" s="1"/>
  <c r="BI45" i="26"/>
  <c r="BI46" i="26" s="1"/>
  <c r="N43" i="26"/>
  <c r="BO44" i="26"/>
  <c r="BO46" i="26" s="1"/>
  <c r="BB45" i="26"/>
  <c r="BB46" i="26" s="1"/>
  <c r="N44" i="26"/>
  <c r="N46" i="26" s="1"/>
  <c r="BF44" i="26"/>
  <c r="BF46" i="26" s="1"/>
  <c r="BM45" i="26"/>
  <c r="BM46" i="26" s="1"/>
  <c r="Q44" i="26"/>
  <c r="Q46" i="26" s="1"/>
  <c r="CJ205" i="31"/>
  <c r="BN49" i="26" s="1"/>
  <c r="BN51" i="26" s="1"/>
  <c r="AV173" i="31"/>
  <c r="AV204" i="31" a="1"/>
  <c r="AV204" i="31" s="1"/>
  <c r="AV205" i="31" s="1"/>
  <c r="AV206" i="31" s="1"/>
  <c r="AJ173" i="31"/>
  <c r="AJ204" i="31" a="1"/>
  <c r="AJ204" i="31" s="1"/>
  <c r="N50" i="26" s="1"/>
  <c r="O173" i="31"/>
  <c r="O187" i="31"/>
  <c r="O197" i="31" s="1"/>
  <c r="AW205" i="31"/>
  <c r="AA49" i="26" s="1"/>
  <c r="G187" i="31"/>
  <c r="G197" i="31" s="1"/>
  <c r="G204" i="31" a="1"/>
  <c r="G204" i="31" s="1"/>
  <c r="G205" i="31" s="1"/>
  <c r="G206" i="31" s="1"/>
  <c r="H187" i="31"/>
  <c r="H197" i="31" s="1"/>
  <c r="H173" i="31"/>
  <c r="X204" i="31" a="1"/>
  <c r="X204" i="31" s="1"/>
  <c r="X205" i="31" s="1"/>
  <c r="X206" i="31" s="1"/>
  <c r="X187" i="31"/>
  <c r="X197" i="31" s="1"/>
  <c r="AD205" i="31"/>
  <c r="H49" i="26" s="1"/>
  <c r="H51" i="26" s="1"/>
  <c r="E50" i="26"/>
  <c r="Y204" i="31" a="1"/>
  <c r="Y204" i="31" s="1"/>
  <c r="Y205" i="31" s="1"/>
  <c r="Y187" i="31"/>
  <c r="Y197" i="31" s="1"/>
  <c r="AH205" i="31"/>
  <c r="AH206" i="31" s="1"/>
  <c r="AI204" i="31" a="1"/>
  <c r="AI204" i="31" s="1"/>
  <c r="AI205" i="31" s="1"/>
  <c r="AI206" i="31" s="1"/>
  <c r="AI173" i="31"/>
  <c r="J50" i="26"/>
  <c r="AD173" i="31"/>
  <c r="AD187" i="31"/>
  <c r="AD197" i="31" s="1"/>
  <c r="BO204" i="31" a="1"/>
  <c r="BO204" i="31" s="1"/>
  <c r="BO187" i="31"/>
  <c r="BO197" i="31" s="1"/>
  <c r="BO173" i="31"/>
  <c r="CH187" i="31"/>
  <c r="CH197" i="31" s="1"/>
  <c r="CH204" i="31" a="1"/>
  <c r="CH204" i="31" s="1"/>
  <c r="CH173" i="31"/>
  <c r="CG173" i="31"/>
  <c r="CG187" i="31"/>
  <c r="CG197" i="31" s="1"/>
  <c r="CG204" i="31" a="1"/>
  <c r="CG204" i="31" s="1"/>
  <c r="CF173" i="31"/>
  <c r="CF204" i="31" a="1"/>
  <c r="CF204" i="31" s="1"/>
  <c r="CF187" i="31"/>
  <c r="CF197" i="31" s="1"/>
  <c r="AA206" i="31"/>
  <c r="E49" i="26"/>
  <c r="F49" i="26"/>
  <c r="F51" i="26" s="1"/>
  <c r="AB206" i="31"/>
  <c r="Z206" i="31"/>
  <c r="D49" i="26"/>
  <c r="D51" i="26" s="1"/>
  <c r="I49" i="26"/>
  <c r="I51" i="26" s="1"/>
  <c r="AE206" i="31"/>
  <c r="BO49" i="26"/>
  <c r="BO51" i="26" s="1"/>
  <c r="CK206" i="31"/>
  <c r="AO49" i="26"/>
  <c r="BK206" i="31"/>
  <c r="BR206" i="31"/>
  <c r="AV49" i="26"/>
  <c r="J49" i="26"/>
  <c r="AF206" i="31"/>
  <c r="CD206" i="31"/>
  <c r="BH49" i="26"/>
  <c r="BB49" i="26"/>
  <c r="BX206" i="31"/>
  <c r="AC206" i="31"/>
  <c r="G49" i="26"/>
  <c r="G51" i="26" s="1"/>
  <c r="AZ206" i="31"/>
  <c r="AD49" i="26"/>
  <c r="AG206" i="31"/>
  <c r="K49" i="26"/>
  <c r="K51" i="26" s="1"/>
  <c r="CI206" i="31"/>
  <c r="BM49" i="26"/>
  <c r="Y206" i="31" l="1"/>
  <c r="C49" i="26"/>
  <c r="AA51" i="26"/>
  <c r="R50" i="26"/>
  <c r="AN205" i="31"/>
  <c r="T39" i="26"/>
  <c r="AQ39" i="26"/>
  <c r="BU39" i="26"/>
  <c r="V39" i="26"/>
  <c r="AO39" i="26"/>
  <c r="R39" i="26"/>
  <c r="AR38" i="26"/>
  <c r="AR43" i="26" s="1"/>
  <c r="R38" i="26"/>
  <c r="R43" i="26" s="1"/>
  <c r="S38" i="26"/>
  <c r="S43" i="26" s="1"/>
  <c r="AH39" i="26"/>
  <c r="BM39" i="26"/>
  <c r="BG39" i="26"/>
  <c r="AR39" i="26"/>
  <c r="BV39" i="26"/>
  <c r="BF38" i="26"/>
  <c r="BF43" i="26" s="1"/>
  <c r="AT39" i="26"/>
  <c r="AW39" i="26"/>
  <c r="BC39" i="26"/>
  <c r="BJ39" i="26"/>
  <c r="AK38" i="26"/>
  <c r="AK43" i="26" s="1"/>
  <c r="W38" i="26"/>
  <c r="W43" i="26" s="1"/>
  <c r="BK39" i="26"/>
  <c r="BT39" i="26"/>
  <c r="AJ39" i="26"/>
  <c r="AM39" i="26"/>
  <c r="AE39" i="26"/>
  <c r="BH39" i="26"/>
  <c r="AU39" i="26"/>
  <c r="BS39" i="26"/>
  <c r="W39" i="26"/>
  <c r="BQ39" i="26"/>
  <c r="AV39" i="26"/>
  <c r="AG39" i="26"/>
  <c r="AA39" i="26"/>
  <c r="AL39" i="26"/>
  <c r="BL38" i="26"/>
  <c r="BL43" i="26" s="1"/>
  <c r="AD39" i="26"/>
  <c r="AS39" i="26"/>
  <c r="BO39" i="26"/>
  <c r="BB39" i="26"/>
  <c r="BN39" i="26"/>
  <c r="V38" i="26"/>
  <c r="V43" i="26" s="1"/>
  <c r="AT38" i="26"/>
  <c r="AT43" i="26" s="1"/>
  <c r="AY39" i="26"/>
  <c r="AB39" i="26"/>
  <c r="AF39" i="26"/>
  <c r="AZ39" i="26"/>
  <c r="AX39" i="26"/>
  <c r="BA39" i="26"/>
  <c r="BU38" i="26"/>
  <c r="BU43" i="26" s="1"/>
  <c r="BP39" i="26"/>
  <c r="BR39" i="26"/>
  <c r="R29" i="26"/>
  <c r="BK38" i="26"/>
  <c r="BK43" i="26" s="1"/>
  <c r="BP38" i="26"/>
  <c r="BP43" i="26" s="1"/>
  <c r="BM38" i="26"/>
  <c r="BM43" i="26" s="1"/>
  <c r="BA38" i="26"/>
  <c r="BA43" i="26" s="1"/>
  <c r="AO38" i="26"/>
  <c r="AO43" i="26" s="1"/>
  <c r="AH38" i="26"/>
  <c r="AH43" i="26" s="1"/>
  <c r="AM38" i="26"/>
  <c r="AM43" i="26" s="1"/>
  <c r="BQ38" i="26"/>
  <c r="BQ43" i="26" s="1"/>
  <c r="AB38" i="26"/>
  <c r="AB43" i="26" s="1"/>
  <c r="AQ38" i="26"/>
  <c r="AQ43" i="26" s="1"/>
  <c r="BT38" i="26"/>
  <c r="BT43" i="26" s="1"/>
  <c r="BC38" i="26"/>
  <c r="BC43" i="26" s="1"/>
  <c r="BH38" i="26"/>
  <c r="BH43" i="26" s="1"/>
  <c r="BJ38" i="26"/>
  <c r="BJ43" i="26" s="1"/>
  <c r="AC38" i="26"/>
  <c r="AC43" i="26" s="1"/>
  <c r="AD38" i="26"/>
  <c r="AD43" i="26" s="1"/>
  <c r="AY38" i="26"/>
  <c r="AY43" i="26" s="1"/>
  <c r="AX38" i="26"/>
  <c r="AX43" i="26" s="1"/>
  <c r="BI38" i="26"/>
  <c r="BI43" i="26" s="1"/>
  <c r="BN38" i="26"/>
  <c r="BN43" i="26" s="1"/>
  <c r="AA38" i="26"/>
  <c r="AA43" i="26" s="1"/>
  <c r="AU38" i="26"/>
  <c r="AU43" i="26" s="1"/>
  <c r="BE38" i="26"/>
  <c r="BE43" i="26" s="1"/>
  <c r="BV38" i="26"/>
  <c r="BV43" i="26" s="1"/>
  <c r="U38" i="26"/>
  <c r="U43" i="26" s="1"/>
  <c r="AN38" i="26"/>
  <c r="AN43" i="26" s="1"/>
  <c r="AS38" i="26"/>
  <c r="AS43" i="26" s="1"/>
  <c r="AI38" i="26"/>
  <c r="AI43" i="26" s="1"/>
  <c r="BS38" i="26"/>
  <c r="BS43" i="26" s="1"/>
  <c r="X38" i="26"/>
  <c r="X43" i="26" s="1"/>
  <c r="BG38" i="26"/>
  <c r="BG43" i="26" s="1"/>
  <c r="AF38" i="26"/>
  <c r="AF43" i="26" s="1"/>
  <c r="AV38" i="26"/>
  <c r="AV43" i="26" s="1"/>
  <c r="BR38" i="26"/>
  <c r="BR43" i="26" s="1"/>
  <c r="BO38" i="26"/>
  <c r="BO43" i="26" s="1"/>
  <c r="AW38" i="26"/>
  <c r="AW43" i="26" s="1"/>
  <c r="AP38" i="26"/>
  <c r="AP43" i="26" s="1"/>
  <c r="AG38" i="26"/>
  <c r="AG43" i="26" s="1"/>
  <c r="Z38" i="26"/>
  <c r="Z43" i="26" s="1"/>
  <c r="AL38" i="26"/>
  <c r="AL43" i="26" s="1"/>
  <c r="AE38" i="26"/>
  <c r="AE43" i="26" s="1"/>
  <c r="BD38" i="26"/>
  <c r="BD43" i="26" s="1"/>
  <c r="BF39" i="26"/>
  <c r="X39" i="26"/>
  <c r="BE39" i="26"/>
  <c r="BL39" i="26"/>
  <c r="U39" i="26"/>
  <c r="Y38" i="26"/>
  <c r="Y43" i="26" s="1"/>
  <c r="AK39" i="26"/>
  <c r="T38" i="26"/>
  <c r="T43" i="26" s="1"/>
  <c r="Y39" i="26"/>
  <c r="AP39" i="26"/>
  <c r="AC39" i="26"/>
  <c r="S39" i="26"/>
  <c r="BI39" i="26"/>
  <c r="AJ38" i="26"/>
  <c r="AJ43" i="26" s="1"/>
  <c r="BD39" i="26"/>
  <c r="AZ38" i="26"/>
  <c r="AZ43" i="26" s="1"/>
  <c r="AI39" i="26"/>
  <c r="Z39" i="26"/>
  <c r="AN39" i="26"/>
  <c r="BB38" i="26"/>
  <c r="BB43" i="26" s="1"/>
  <c r="AM205" i="31"/>
  <c r="AM206" i="31" s="1"/>
  <c r="BI205" i="31"/>
  <c r="BI206" i="31" s="1"/>
  <c r="CB205" i="31"/>
  <c r="CB206" i="31" s="1"/>
  <c r="AK206" i="31"/>
  <c r="O49" i="26"/>
  <c r="BQ187" i="31"/>
  <c r="BQ197" i="31" s="1"/>
  <c r="BQ204" i="31" a="1"/>
  <c r="BQ204" i="31" s="1"/>
  <c r="AU50" i="26" s="1"/>
  <c r="AT205" i="31"/>
  <c r="X49" i="26" s="1"/>
  <c r="CM205" i="31"/>
  <c r="CM206" i="31" s="1"/>
  <c r="BF205" i="31"/>
  <c r="AJ49" i="26" s="1"/>
  <c r="AK50" i="26"/>
  <c r="BF173" i="31"/>
  <c r="BF187" i="31"/>
  <c r="BF197" i="31" s="1"/>
  <c r="AO51" i="26"/>
  <c r="AF50" i="26"/>
  <c r="AP49" i="26"/>
  <c r="BG206" i="31"/>
  <c r="CA205" i="31"/>
  <c r="BE49" i="26" s="1"/>
  <c r="BE51" i="26" s="1"/>
  <c r="CN206" i="31"/>
  <c r="BM51" i="26"/>
  <c r="AQ204" i="31" a="1"/>
  <c r="AQ204" i="31" s="1"/>
  <c r="AL204" i="31" a="1"/>
  <c r="AL204" i="31" s="1"/>
  <c r="AL205" i="31" s="1"/>
  <c r="AL187" i="31"/>
  <c r="AL197" i="31" s="1"/>
  <c r="AQ187" i="31"/>
  <c r="AQ197" i="31" s="1"/>
  <c r="BB173" i="31"/>
  <c r="BB187" i="31"/>
  <c r="BB197" i="31" s="1"/>
  <c r="BB206" i="31"/>
  <c r="AO187" i="31"/>
  <c r="AO197" i="31" s="1"/>
  <c r="AO205" i="31"/>
  <c r="S49" i="26" s="1"/>
  <c r="W49" i="26"/>
  <c r="AS206" i="31"/>
  <c r="BA205" i="31"/>
  <c r="AE49" i="26" s="1"/>
  <c r="AO173" i="31"/>
  <c r="S50" i="26"/>
  <c r="BD205" i="31"/>
  <c r="BD206" i="31" s="1"/>
  <c r="BW187" i="31"/>
  <c r="BW197" i="31" s="1"/>
  <c r="BW173" i="31"/>
  <c r="BW205" i="31"/>
  <c r="BW206" i="31" s="1"/>
  <c r="BP50" i="26"/>
  <c r="AR49" i="26"/>
  <c r="AX206" i="31"/>
  <c r="CL206" i="31"/>
  <c r="BJ173" i="31"/>
  <c r="AV51" i="26"/>
  <c r="BJ204" i="31" a="1"/>
  <c r="BJ204" i="31" s="1"/>
  <c r="BJ205" i="31" s="1"/>
  <c r="BJ206" i="31" s="1"/>
  <c r="BY205" i="31"/>
  <c r="BC49" i="26" s="1"/>
  <c r="BC51" i="26" s="1"/>
  <c r="AP173" i="31"/>
  <c r="BD49" i="26"/>
  <c r="BH204" i="31" a="1"/>
  <c r="BH204" i="31" s="1"/>
  <c r="BH205" i="31" s="1"/>
  <c r="AL49" i="26" s="1"/>
  <c r="CE204" i="31" a="1"/>
  <c r="CE204" i="31" s="1"/>
  <c r="BI50" i="26" s="1"/>
  <c r="BV187" i="31"/>
  <c r="BV197" i="31" s="1"/>
  <c r="BS187" i="31"/>
  <c r="BS197" i="31" s="1"/>
  <c r="BS204" i="31" a="1"/>
  <c r="BS204" i="31" s="1"/>
  <c r="BS205" i="31" s="1"/>
  <c r="AW49" i="26" s="1"/>
  <c r="BZ173" i="31"/>
  <c r="BE187" i="31"/>
  <c r="BE197" i="31" s="1"/>
  <c r="AD51" i="26"/>
  <c r="BH51" i="26"/>
  <c r="BZ187" i="31"/>
  <c r="BZ197" i="31" s="1"/>
  <c r="BD50" i="26"/>
  <c r="AX173" i="31"/>
  <c r="T50" i="26"/>
  <c r="AP187" i="31"/>
  <c r="AP197" i="31" s="1"/>
  <c r="BH187" i="31"/>
  <c r="BH197" i="31" s="1"/>
  <c r="CE173" i="31"/>
  <c r="BB51" i="26"/>
  <c r="AP205" i="31"/>
  <c r="T49" i="26" s="1"/>
  <c r="BT206" i="31"/>
  <c r="BU204" i="31" a="1"/>
  <c r="BU204" i="31" s="1"/>
  <c r="AY50" i="26" s="1"/>
  <c r="AR206" i="31"/>
  <c r="BU173" i="31"/>
  <c r="CC205" i="31"/>
  <c r="CC206" i="31" s="1"/>
  <c r="AY204" i="31" a="1"/>
  <c r="AY204" i="31" s="1"/>
  <c r="AC50" i="26" s="1"/>
  <c r="AB50" i="26"/>
  <c r="AG50" i="26"/>
  <c r="AX187" i="31"/>
  <c r="AX197" i="31" s="1"/>
  <c r="BE204" i="31" a="1"/>
  <c r="BE204" i="31" s="1"/>
  <c r="AI50" i="26" s="1"/>
  <c r="AY187" i="31"/>
  <c r="AY197" i="31" s="1"/>
  <c r="AG49" i="26"/>
  <c r="BP204" i="31" a="1"/>
  <c r="BP204" i="31" s="1"/>
  <c r="BP205" i="31" s="1"/>
  <c r="BP206" i="31" s="1"/>
  <c r="BP173" i="31"/>
  <c r="BM173" i="31"/>
  <c r="BC187" i="31"/>
  <c r="BC197" i="31" s="1"/>
  <c r="BY187" i="31"/>
  <c r="BY197" i="31" s="1"/>
  <c r="BC173" i="31"/>
  <c r="Y50" i="26"/>
  <c r="BM204" i="31" a="1"/>
  <c r="BM204" i="31" s="1"/>
  <c r="AQ50" i="26" s="1"/>
  <c r="BV204" i="31" a="1"/>
  <c r="BV204" i="31" s="1"/>
  <c r="BV205" i="31" s="1"/>
  <c r="BV206" i="31" s="1"/>
  <c r="V49" i="26"/>
  <c r="BY173" i="31"/>
  <c r="CJ206" i="31"/>
  <c r="AU206" i="31"/>
  <c r="Z50" i="26"/>
  <c r="Z49" i="26"/>
  <c r="AJ205" i="31"/>
  <c r="N49" i="26" s="1"/>
  <c r="N51" i="26" s="1"/>
  <c r="AW206" i="31"/>
  <c r="AD206" i="31"/>
  <c r="E51" i="26"/>
  <c r="C50" i="26"/>
  <c r="J51" i="26"/>
  <c r="M49" i="26"/>
  <c r="L49" i="26"/>
  <c r="L51" i="26" s="1"/>
  <c r="M50" i="26"/>
  <c r="Y49" i="26"/>
  <c r="AS50" i="26"/>
  <c r="BO205" i="31"/>
  <c r="CF205" i="31"/>
  <c r="BJ50" i="26"/>
  <c r="BK50" i="26"/>
  <c r="CG205" i="31"/>
  <c r="CH205" i="31"/>
  <c r="BL50" i="26"/>
  <c r="BP51" i="26" l="1"/>
  <c r="O51" i="26"/>
  <c r="AK51" i="26"/>
  <c r="AF51" i="26"/>
  <c r="AB51" i="26"/>
  <c r="AJ51" i="26"/>
  <c r="AE51" i="26"/>
  <c r="X51" i="26"/>
  <c r="AP51" i="26"/>
  <c r="V51" i="26"/>
  <c r="AR51" i="26"/>
  <c r="W51" i="26"/>
  <c r="AN206" i="31"/>
  <c r="R49" i="26"/>
  <c r="AM49" i="26"/>
  <c r="Q49" i="26"/>
  <c r="BF49" i="26"/>
  <c r="BF51" i="26" s="1"/>
  <c r="BQ205" i="31"/>
  <c r="BQ206" i="31" s="1"/>
  <c r="AT206" i="31"/>
  <c r="BQ49" i="26"/>
  <c r="BQ51" i="26" s="1"/>
  <c r="CA206" i="31"/>
  <c r="BF206" i="31"/>
  <c r="AQ205" i="31"/>
  <c r="U50" i="26"/>
  <c r="P50" i="26"/>
  <c r="S51" i="26"/>
  <c r="AH49" i="26"/>
  <c r="BA49" i="26"/>
  <c r="BA51" i="26" s="1"/>
  <c r="AO206" i="31"/>
  <c r="BA206" i="31"/>
  <c r="CE205" i="31"/>
  <c r="BI49" i="26" s="1"/>
  <c r="BI51" i="26" s="1"/>
  <c r="AN49" i="26"/>
  <c r="AN50" i="26"/>
  <c r="AL50" i="26"/>
  <c r="BY206" i="31"/>
  <c r="BH206" i="31"/>
  <c r="T51" i="26"/>
  <c r="BD51" i="26"/>
  <c r="BS206" i="31"/>
  <c r="AW50" i="26"/>
  <c r="AP206" i="31"/>
  <c r="BU205" i="31"/>
  <c r="BU206" i="31" s="1"/>
  <c r="BG49" i="26"/>
  <c r="BG51" i="26" s="1"/>
  <c r="AG51" i="26"/>
  <c r="BE205" i="31"/>
  <c r="BE206" i="31" s="1"/>
  <c r="AY205" i="31"/>
  <c r="AY206" i="31" s="1"/>
  <c r="AT50" i="26"/>
  <c r="AT49" i="26"/>
  <c r="AZ49" i="26"/>
  <c r="Y51" i="26"/>
  <c r="AZ50" i="26"/>
  <c r="BM205" i="31"/>
  <c r="AQ49" i="26" s="1"/>
  <c r="Z51" i="26"/>
  <c r="P49" i="26"/>
  <c r="AJ206" i="31"/>
  <c r="C51" i="26"/>
  <c r="M51" i="26"/>
  <c r="AL206" i="31"/>
  <c r="AS49" i="26"/>
  <c r="BO206" i="31"/>
  <c r="BL49" i="26"/>
  <c r="BL51" i="26" s="1"/>
  <c r="CH206" i="31"/>
  <c r="CG206" i="31"/>
  <c r="BK49" i="26"/>
  <c r="BK51" i="26" s="1"/>
  <c r="BJ49" i="26"/>
  <c r="BJ51" i="26" s="1"/>
  <c r="CF206" i="31"/>
  <c r="AW51" i="26" l="1"/>
  <c r="AL51" i="26"/>
  <c r="AH51" i="26"/>
  <c r="AS51" i="26"/>
  <c r="AM51" i="26"/>
  <c r="AQ51" i="26"/>
  <c r="Q51" i="26"/>
  <c r="R51" i="26"/>
  <c r="AU49" i="26"/>
  <c r="AU51" i="26" s="1"/>
  <c r="U49" i="26"/>
  <c r="AQ206" i="31"/>
  <c r="P51" i="26"/>
  <c r="AN51" i="26"/>
  <c r="CE206" i="31"/>
  <c r="AI49" i="26"/>
  <c r="AT51" i="26"/>
  <c r="AY49" i="26"/>
  <c r="AY51" i="26" s="1"/>
  <c r="AC49" i="26"/>
  <c r="AZ51" i="26"/>
  <c r="BM206" i="31"/>
  <c r="AC51" i="26" l="1"/>
  <c r="AI51" i="26"/>
  <c r="U51"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tc={8DCDEB8F-8482-4302-A1FF-EA6D240BE619}</author>
    <author>tc={5B7CB23C-B3FA-4998-BA48-3912E97BB667}</author>
    <author>tc={24CFDB62-3DA7-4552-9A79-DC1A9BE57DF1}</author>
    <author>tc={CE611257-B05F-4716-8A44-0B2AFC36D75B}</author>
    <author>tc={58CD18A6-4890-426A-A5FA-1BB470BF0DAC}</author>
  </authors>
  <commentList>
    <comment ref="C11" authorId="0" shapeId="0" xr:uid="{8DCDEB8F-8482-4302-A1FF-EA6D240BE619}">
      <text>
        <t>[Threaded comment]
Your version of Excel allows you to read this threaded comment; however, any edits to it will get removed if the file is opened in a newer version of Excel. Learn more: https://go.microsoft.com/fwlink/?linkid=870924
Comment:
    Variable assumptions between 28-31</t>
      </text>
    </comment>
    <comment ref="C19" authorId="1" shapeId="0" xr:uid="{5B7CB23C-B3FA-4998-BA48-3912E97BB667}">
      <text>
        <t>[Threaded comment]
Your version of Excel allows you to read this threaded comment; however, any edits to it will get removed if the file is opened in a newer version of Excel. Learn more: https://go.microsoft.com/fwlink/?linkid=870924
Comment:
    Removals and emissions from calendar year 2008 are allocated in FY 2008/09</t>
      </text>
    </comment>
    <comment ref="Q45" authorId="2" shapeId="0" xr:uid="{24CFDB62-3DA7-4552-9A79-DC1A9BE57DF1}">
      <text>
        <t>[Threaded comment]
Your version of Excel allows you to read this threaded comment; however, any edits to it will get removed if the file is opened in a newer version of Excel. Learn more: https://go.microsoft.com/fwlink/?linkid=870924
Comment:
    Used as estimate for units held for harvest liability in ETS settings - End of MERP 3, allocated in FY 2022/23</t>
      </text>
    </comment>
    <comment ref="A48" authorId="3" shapeId="0" xr:uid="{CE611257-B05F-4716-8A44-0B2AFC36D75B}">
      <text>
        <t xml:space="preserve">[Threaded comment]
Your version of Excel allows you to read this threaded comment; however, any edits to it will get removed if the file is opened in a newer version of Excel. Learn more: https://go.microsoft.com/fwlink/?linkid=870924
Comment:
    ENZ demonstration path 2022, no methodological updates. </t>
      </text>
    </comment>
    <comment ref="BS49" authorId="4" shapeId="0" xr:uid="{58CD18A6-4890-426A-A5FA-1BB470BF0DAC}">
      <text>
        <t>[Threaded comment]
Your version of Excel allows you to read this threaded comment; however, any edits to it will get removed if the file is opened in a newer version of Excel. Learn more: https://go.microsoft.com/fwlink/?linkid=870924
Comment:
    Data only to 2075</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tc={8B3F7C3C-03E3-4EB9-97D9-79399CC8D2F9}</author>
    <author>tc={98A2C4E3-96C8-4B1E-8A41-208ACD0F1FFD}</author>
    <author>tc={9F399A3F-2054-421A-BDEB-58DEAC2F65ED}</author>
    <author>tc={055AD67B-F2DC-4CFB-97B9-43436631D47E}</author>
    <author>tc={97A8762A-49D5-4AA9-923B-D88F536CBD87}</author>
    <author>tc={E89FCEA5-5D61-4FCA-BE73-41F329C3BEF0}</author>
    <author>tc={B6394260-1C3E-4024-B782-2AEBC4322AC7}</author>
    <author>tc={1F178621-BF90-4A15-9800-F2F97D4DA916}</author>
    <author>tc={61F4DB19-64FC-4654-9138-4618B33366CF}</author>
    <author>tc={06F29908-A334-484A-A95B-FB906FFB6CB4}</author>
    <author>tc={468BF771-2FD4-451F-8ABE-C424E2D1C533}</author>
  </authors>
  <commentList>
    <comment ref="AK1" authorId="0" shapeId="0" xr:uid="{8B3F7C3C-03E3-4EB9-97D9-79399CC8D2F9}">
      <text>
        <t>[Threaded comment]
Your version of Excel allows you to read this threaded comment; however, any edits to it will get removed if the file is opened in a newer version of Excel. Learn more: https://go.microsoft.com/fwlink/?linkid=870924
Comment:
    MERP 4</t>
      </text>
    </comment>
    <comment ref="A18" authorId="1" shapeId="0" xr:uid="{98A2C4E3-96C8-4B1E-8A41-208ACD0F1FFD}">
      <text>
        <t>[Threaded comment]
Your version of Excel allows you to read this threaded comment; however, any edits to it will get removed if the file is opened in a newer version of Excel. Learn more: https://go.microsoft.com/fwlink/?linkid=870924
Comment:
    Received allocations from 2008</t>
      </text>
    </comment>
    <comment ref="A25" authorId="2" shapeId="0" xr:uid="{9F399A3F-2054-421A-BDEB-58DEAC2F65ED}">
      <text>
        <t>[Threaded comment]
Your version of Excel allows you to read this threaded comment; however, any edits to it will get removed if the file is opened in a newer version of Excel. Learn more: https://go.microsoft.com/fwlink/?linkid=870924
Comment:
    Received allocations from 2013</t>
      </text>
    </comment>
    <comment ref="A39" authorId="3" shapeId="0" xr:uid="{055AD67B-F2DC-4CFB-97B9-43436631D47E}">
      <text>
        <t>[Threaded comment]
Your version of Excel allows you to read this threaded comment; however, any edits to it will get removed if the file is opened in a newer version of Excel. Learn more: https://go.microsoft.com/fwlink/?linkid=870924
Comment:
    Receive allocations from 2023 (no current data)</t>
      </text>
    </comment>
    <comment ref="A53" authorId="4" shapeId="0" xr:uid="{97A8762A-49D5-4AA9-923B-D88F536CBD87}">
      <text>
        <t>[Threaded comment]
Your version of Excel allows you to read this threaded comment; however, any edits to it will get removed if the file is opened in a newer version of Excel. Learn more: https://go.microsoft.com/fwlink/?linkid=870924
Comment:
    Not currently using forestry data split by averaging for MERP 3</t>
      </text>
    </comment>
    <comment ref="A90" authorId="5" shapeId="0" xr:uid="{E89FCEA5-5D61-4FCA-BE73-41F329C3BEF0}">
      <text>
        <t xml:space="preserve">[Threaded comment]
Your version of Excel allows you to read this threaded comment; however, any edits to it will get removed if the file is opened in a newer version of Excel. Learn more: https://go.microsoft.com/fwlink/?linkid=870924
Comment:
    If registered area in a year already exceeds the projected planting then the registered area is used. </t>
      </text>
    </comment>
    <comment ref="A94" authorId="6" shapeId="0" xr:uid="{B6394260-1C3E-4024-B782-2AEBC4322AC7}">
      <text>
        <t xml:space="preserve">[Threaded comment]
Your version of Excel allows you to read this threaded comment; however, any edits to it will get removed if the file is opened in a newer version of Excel. Learn more: https://go.microsoft.com/fwlink/?linkid=870924
Comment:
    NOTE this array is used in the "target accounting calcs" tab to calculate the emissions/removals outside the ETS. 
Currently assumes all additional area registered is pine. </t>
      </text>
    </comment>
    <comment ref="A108" authorId="7" shapeId="0" xr:uid="{1F178621-BF90-4A15-9800-F2F97D4DA916}">
      <text>
        <t>[Threaded comment]
Your version of Excel allows you to read this threaded comment; however, any edits to it will get removed if the file is opened in a newer version of Excel. Learn more: https://go.microsoft.com/fwlink/?linkid=870924
Comment:
    Using ENZ permanent vs production forest assumptions from 2019 on, with the 1990-2018 assumption controlled in the dashboard</t>
      </text>
    </comment>
    <comment ref="A292" authorId="8" shapeId="0" xr:uid="{61F4DB19-64FC-4654-9138-4618B33366CF}">
      <text>
        <t xml:space="preserve">[Threaded comment]
Your version of Excel allows you to read this threaded comment; however, any edits to it will get removed if the file is opened in a newer version of Excel. Learn more: https://go.microsoft.com/fwlink/?linkid=870924
Comment:
    This calculation accounts for the "afforestation/reforestation debit-credit" (ARDC) rule, whereby surrenders cannot exceed the total units the forest has been allocated since it was registered. It is necessary to calculate surrenders for each vintage (year of planting/establishment) and taking into account when the forest was registered and began receiving units.
</t>
      </text>
    </comment>
    <comment ref="B735" authorId="9" shapeId="0" xr:uid="{06F29908-A334-484A-A95B-FB906FFB6CB4}">
      <text>
        <t>[Threaded comment]
Your version of Excel allows you to read this threaded comment; however, any edits to it will get removed if the file is opened in a newer version of Excel. Learn more: https://go.microsoft.com/fwlink/?linkid=870924
Comment:
    Not including P90</t>
      </text>
    </comment>
    <comment ref="A819" authorId="10" shapeId="0" xr:uid="{468BF771-2FD4-451F-8ABE-C424E2D1C533}">
      <text>
        <t>[Threaded comment]
Your version of Excel allows you to read this threaded comment; however, any edits to it will get removed if the file is opened in a newer version of Excel. Learn more: https://go.microsoft.com/fwlink/?linkid=870924
Comment:
    These cells should all equal zero, otherwise something has gone wrong in steps 5 &amp; 6</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tc={0EFBB073-A000-4AAA-A3A4-65CDF0FA6635}</author>
    <author>tc={99AC314B-C605-4B39-AB82-03B09D3A9261}</author>
    <author>tc={C61C86C2-7FAA-45EC-B34E-A1FDA527F965}</author>
    <author>tc={DF4C9069-E8F9-4ADF-B92A-68E0E36A3BEA}</author>
  </authors>
  <commentList>
    <comment ref="C1" authorId="0" shapeId="0" xr:uid="{0EFBB073-A000-4AAA-A3A4-65CDF0FA6635}">
      <text>
        <t>[Threaded comment]
Your version of Excel allows you to read this threaded comment; however, any edits to it will get removed if the file is opened in a newer version of Excel. Learn more: https://go.microsoft.com/fwlink/?linkid=870924
Comment:
    (Or years since forest first established on land)</t>
      </text>
    </comment>
    <comment ref="O23" authorId="1" shapeId="0" xr:uid="{99AC314B-C605-4B39-AB82-03B09D3A9261}">
      <text>
        <t>[Threaded comment]
Your version of Excel allows you to read this threaded comment; however, any edits to it will get removed if the file is opened in a newer version of Excel. Learn more: https://go.microsoft.com/fwlink/?linkid=870924
Comment:
    Averaging age highlighted</t>
      </text>
    </comment>
    <comment ref="A61" authorId="2" shapeId="0" xr:uid="{C61C86C2-7FAA-45EC-B34E-A1FDA527F965}">
      <text>
        <t>[Threaded comment]
Your version of Excel allows you to read this threaded comment; however, any edits to it will get removed if the file is opened in a newer version of Excel. Learn more: https://go.microsoft.com/fwlink/?linkid=870924
Comment:
    Units received that will not face a surrender liability</t>
      </text>
    </comment>
    <comment ref="A66" authorId="3" shapeId="0" xr:uid="{DF4C9069-E8F9-4ADF-B92A-68E0E36A3BEA}">
      <text>
        <t xml:space="preserve">[Threaded comment]
Your version of Excel allows you to read this threaded comment; however, any edits to it will get removed if the file is opened in a newer version of Excel. Learn more: https://go.microsoft.com/fwlink/?linkid=870924
Comment:
    To account for the "afforestation/reforestation debit-credit" (ARDC) rule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tc={441C7C78-DFAA-4536-AEE7-F4057E3BDAFB}</author>
    <author>tc={4B17A205-EDB0-43F9-8302-84FAEF874BA8}</author>
    <author>tc={A63EF6D8-9546-429F-B8C1-B7858B90A1F9}</author>
    <author>tc={90201CA4-601E-41F9-A784-21236606840C}</author>
    <author>tc={738A96CE-5560-497C-A31B-C240A9E6BFED}</author>
    <author>tc={C5D9ABA4-11CA-44D6-8F34-0B1DB42598F5}</author>
    <author>tc={CE29BD5A-9F0C-4E7D-8991-3D87638FDA53}</author>
    <author>tc={F049DDDA-058A-4CC3-8D37-D2D9CA608845}</author>
    <author>tc={17B6EB85-5F07-4E12-A3FF-60CFC5A0DFA4}</author>
    <author>tc={05247C5F-EFAA-4A32-B783-85CCC6AE9405}</author>
    <author>tc={7248EAEC-299F-466B-BE58-D8F53944A029}</author>
    <author>tc={950C044C-5C56-499D-A398-FD097F6299A7}</author>
  </authors>
  <commentList>
    <comment ref="Z55" authorId="0" shapeId="0" xr:uid="{441C7C78-DFAA-4536-AEE7-F4057E3BDAFB}">
      <text>
        <t>[Threaded comment]
Your version of Excel allows you to read this threaded comment; however, any edits to it will get removed if the file is opened in a newer version of Excel. Learn more: https://go.microsoft.com/fwlink/?linkid=870924
Comment:
    Formula change to stop counting SOC gains after 20 years</t>
      </text>
    </comment>
    <comment ref="F60" authorId="1" shapeId="0" xr:uid="{4B17A205-EDB0-43F9-8302-84FAEF874BA8}">
      <text>
        <t>[Threaded comment]
Your version of Excel allows you to read this threaded comment; however, any edits to it will get removed if the file is opened in a newer version of Excel. Learn more: https://go.microsoft.com/fwlink/?linkid=870924
Comment:
    Note: This is to stop counting gains from P90 planted deforestation from 2020 (MPI assumption)</t>
      </text>
    </comment>
    <comment ref="AK67" authorId="2" shapeId="0" xr:uid="{A63EF6D8-9546-429F-B8C1-B7858B90A1F9}">
      <text>
        <t>[Threaded comment]
Your version of Excel allows you to read this threaded comment; however, any edits to it will get removed if the file is opened in a newer version of Excel. Learn more: https://go.microsoft.com/fwlink/?linkid=870924
Comment:
    Formula changes to use assumptions for projected period</t>
      </text>
    </comment>
    <comment ref="G68" authorId="3" shapeId="0" xr:uid="{90201CA4-601E-41F9-A784-21236606840C}">
      <text>
        <t>[Threaded comment]
Your version of Excel allows you to read this threaded comment; however, any edits to it will get removed if the file is opened in a newer version of Excel. Learn more: https://go.microsoft.com/fwlink/?linkid=870924
Comment:
    Using row with area zero from 2020 as MPI assume no biomass or SOC gain from future P90 deforestation (assumed to be LUC to settlements rather than grassland based on deforestation intentions survey)</t>
      </text>
    </comment>
    <comment ref="Z71" authorId="4" shapeId="0" xr:uid="{738A96CE-5560-497C-A31B-C240A9E6BFED}">
      <text>
        <t>[Threaded comment]
Your version of Excel allows you to read this threaded comment; however, any edits to it will get removed if the file is opened in a newer version of Excel. Learn more: https://go.microsoft.com/fwlink/?linkid=870924
Comment:
    Formula change to stop counting SOC gains after 20 years</t>
      </text>
    </comment>
    <comment ref="F98" authorId="5" shapeId="0" xr:uid="{C5D9ABA4-11CA-44D6-8F34-0B1DB42598F5}">
      <text>
        <t>[Threaded comment]
Your version of Excel allows you to read this threaded comment; however, any edits to it will get removed if the file is opened in a newer version of Excel. Learn more: https://go.microsoft.com/fwlink/?linkid=870924
Comment:
    P90 deforestation estimate: Approx 34 ha from 2019 and then 0 from 2022</t>
      </text>
    </comment>
    <comment ref="F105" authorId="6" shapeId="0" xr:uid="{CE29BD5A-9F0C-4E7D-8991-3D87638FDA53}">
      <text>
        <t>[Threaded comment]
Your version of Excel allows you to read this threaded comment; however, any edits to it will get removed if the file is opened in a newer version of Excel. Learn more: https://go.microsoft.com/fwlink/?linkid=870924
Comment:
    Taken from Dashboard assumptions</t>
      </text>
    </comment>
    <comment ref="Z142" authorId="7" shapeId="0" xr:uid="{F049DDDA-058A-4CC3-8D37-D2D9CA608845}">
      <text>
        <t>[Threaded comment]
Your version of Excel allows you to read this threaded comment; however, any edits to it will get removed if the file is opened in a newer version of Excel. Learn more: https://go.microsoft.com/fwlink/?linkid=870924
Comment:
    Formula change to stop counting SOC gains after 20 years</t>
      </text>
    </comment>
    <comment ref="F147" authorId="8" shapeId="0" xr:uid="{17B6EB85-5F07-4E12-A3FF-60CFC5A0DFA4}">
      <text>
        <t>[Threaded comment]
Your version of Excel allows you to read this threaded comment; however, any edits to it will get removed if the file is opened in a newer version of Excel. Learn more: https://go.microsoft.com/fwlink/?linkid=870924
Comment:
    Note: This is to stop counting gains from P90 planted deforestation from 2020</t>
      </text>
    </comment>
    <comment ref="AK154" authorId="9" shapeId="0" xr:uid="{05247C5F-EFAA-4A32-B783-85CCC6AE9405}">
      <text>
        <t>[Threaded comment]
Your version of Excel allows you to read this threaded comment; however, any edits to it will get removed if the file is opened in a newer version of Excel. Learn more: https://go.microsoft.com/fwlink/?linkid=870924
Comment:
    Formula changes to use assumptions for projected period</t>
      </text>
    </comment>
    <comment ref="G155" authorId="10" shapeId="0" xr:uid="{7248EAEC-299F-466B-BE58-D8F53944A029}">
      <text>
        <t>[Threaded comment]
Your version of Excel allows you to read this threaded comment; however, any edits to it will get removed if the file is opened in a newer version of Excel. Learn more: https://go.microsoft.com/fwlink/?linkid=870924
Comment:
    Using row with area zero from 2020 as MPI assume no biomass or SOC gain from future P90 deforestation (assumed to be LUC to settlements rather than grassland based on deforestation intentions survey)</t>
      </text>
    </comment>
    <comment ref="Z158" authorId="11" shapeId="0" xr:uid="{950C044C-5C56-499D-A398-FD097F6299A7}">
      <text>
        <t>[Threaded comment]
Your version of Excel allows you to read this threaded comment; however, any edits to it will get removed if the file is opened in a newer version of Excel. Learn more: https://go.microsoft.com/fwlink/?linkid=870924
Comment:
    Formula change to stop counting SOC gains after 20 years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tc={C2206AEA-2414-4709-B913-7DB1966E59D8}</author>
    <author>tc={C5C1EA05-5363-4A4D-9763-3AA6B79FF35B}</author>
  </authors>
  <commentList>
    <comment ref="AL64" authorId="0" shapeId="0" xr:uid="{C2206AEA-2414-4709-B913-7DB1966E59D8}">
      <text>
        <t>[Threaded comment]
Your version of Excel allows you to read this threaded comment; however, any edits to it will get removed if the file is opened in a newer version of Excel. Learn more: https://go.microsoft.com/fwlink/?linkid=870924
Comment:
    3. NDC1 Target Projections June 2021 Data - CCC inputs.xlsx</t>
      </text>
    </comment>
    <comment ref="AL94" authorId="1" shapeId="0" xr:uid="{C5C1EA05-5363-4A4D-9763-3AA6B79FF35B}">
      <text>
        <t>[Threaded comment]
Your version of Excel allows you to read this threaded comment; however, any edits to it will get removed if the file is opened in a newer version of Excel. Learn more: https://go.microsoft.com/fwlink/?linkid=870924
Comment:
    Source: NDC1 Target Projections June 2021 Data - CCC inputs.xlsx</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tc={B8C15E51-B19E-4534-A185-5790BAE2B4A2}</author>
    <author>tc={C1A7F747-E943-4500-A763-23F30982D88D}</author>
    <author>tc={DE527C4E-9493-437A-9E27-5AE5D1B2D208}</author>
    <author>tc={D85CD5F0-C742-4384-8698-7B48F5BB09A5}</author>
    <author>tc={5F3AF604-5919-45DF-B217-81BBF2929DCC}</author>
    <author>tc={830F431C-267A-46B3-A2E1-EEFC56537D9B}</author>
  </authors>
  <commentList>
    <comment ref="B1" authorId="0" shapeId="0" xr:uid="{B8C15E51-B19E-4534-A185-5790BAE2B4A2}">
      <text>
        <t xml:space="preserve">[Threaded comment]
Your version of Excel allows you to read this threaded comment; however, any edits to it will get removed if the file is opened in a newer version of Excel. Learn more: https://go.microsoft.com/fwlink/?linkid=870924
Comment:
    Data provided including breakdown by exotic softwoods and exotic hardwoods. 
Impact of separating these in model limited and has been combined into pinus radiata category. </t>
      </text>
    </comment>
    <comment ref="AR2" authorId="1" shapeId="0" xr:uid="{C1A7F747-E943-4500-A763-23F30982D88D}">
      <text>
        <t xml:space="preserve">[Threaded comment]
Your version of Excel allows you to read this threaded comment; however, any edits to it will get removed if the file is opened in a newer version of Excel. Learn more: https://go.microsoft.com/fwlink/?linkid=870924
Comment:
    Data not available. </t>
      </text>
    </comment>
    <comment ref="W3" authorId="2" shapeId="0" xr:uid="{DE527C4E-9493-437A-9E27-5AE5D1B2D208}">
      <text>
        <t xml:space="preserve">[Threaded comment]
Your version of Excel allows you to read this threaded comment; however, any edits to it will get removed if the file is opened in a newer version of Excel. Learn more: https://go.microsoft.com/fwlink/?linkid=870924
Comment:
    As at Dec 15 2022 forests in processing queue. 
Assumption made around portion of these approved and represented in the model = 87% based on additional data and information. </t>
      </text>
    </comment>
    <comment ref="AD3" authorId="3" shapeId="0" xr:uid="{D85CD5F0-C742-4384-8698-7B48F5BB09A5}">
      <text>
        <t>[Threaded comment]
Your version of Excel allows you to read this threaded comment; however, any edits to it will get removed if the file is opened in a newer version of Excel. Learn more: https://go.microsoft.com/fwlink/?linkid=870924
Comment:
    Data not available by stock change vs. averaging registrations for use in 2024 model</t>
      </text>
    </comment>
    <comment ref="AK3" authorId="4" shapeId="0" xr:uid="{5F3AF604-5919-45DF-B217-81BBF2929DCC}">
      <text>
        <t xml:space="preserve">[Threaded comment]
Your version of Excel allows you to read this threaded comment; however, any edits to it will get removed if the file is opened in a newer version of Excel. Learn more: https://go.microsoft.com/fwlink/?linkid=870924
Comment:
    Including approved and estimated to be approved. </t>
      </text>
    </comment>
    <comment ref="G28" authorId="5" shapeId="0" xr:uid="{830F431C-267A-46B3-A2E1-EEFC56537D9B}">
      <text>
        <t xml:space="preserve">[Threaded comment]
Your version of Excel allows you to read this threaded comment; however, any edits to it will get removed if the file is opened in a newer version of Excel. Learn more: https://go.microsoft.com/fwlink/?linkid=870924
Comment:
    Note: small volume shown as registered MERP 1, but planted after 2012 - not included.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tc={B145770C-509A-4F29-9972-3DACFFCF0AE5}</author>
    <author>tc={3E9859D4-92C4-44D6-9E25-E5770232802F}</author>
  </authors>
  <commentList>
    <comment ref="H2" authorId="0" shapeId="0" xr:uid="{B145770C-509A-4F29-9972-3DACFFCF0AE5}">
      <text>
        <t>[Threaded comment]
Your version of Excel allows you to read this threaded comment; however, any edits to it will get removed if the file is opened in a newer version of Excel. Learn more: https://go.microsoft.com/fwlink/?linkid=870924
Comment:
    Note: based on large forests - options to choose small, or average (see below)</t>
      </text>
    </comment>
    <comment ref="P56" authorId="1" shapeId="0" xr:uid="{3E9859D4-92C4-44D6-9E25-E5770232802F}">
      <text>
        <t>[Threaded comment]
Your version of Excel allows you to read this threaded comment; however, any edits to it will get removed if the file is opened in a newer version of Excel. Learn more: https://go.microsoft.com/fwlink/?linkid=870924
Comment:
    Trend from previous data as example- no yield table data from age 50</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tc={63028559-13B9-4D12-ABC6-9E6EAC7CE8AC}</author>
    <author>tc={8923A097-80F7-4F40-8F1A-CAB1B05A7457}</author>
    <author>tc={4D24FCFB-18D8-4E39-B355-F68348B15FAC}</author>
    <author>tc={BCB7A3F6-EADD-4B47-86C8-B778803D16E4}</author>
    <author>tc={C4B46AD9-B29D-4A1F-95BA-19B5DADCE1BD}</author>
    <author>tc={A8BE3979-95ED-4AB1-8C45-8A60083D1CCC}</author>
    <author>tc={7AB6065B-D4D2-4355-85B5-907A2236E257}</author>
    <author>tc={82958074-8F34-414B-AC17-1DC8AAFBC233}</author>
    <author>tc={F254C63B-A31F-455F-B870-F9CE667A22F4}</author>
    <author>tc={36A108A0-7CB9-4BFB-9F7F-3026BDA33181}</author>
    <author>tc={3C219505-EB68-4C30-83EC-64774D485316}</author>
    <author>tc={4CD33399-6DD6-4BE8-A6C4-D2F1AE3A7DF2}</author>
    <author>tc={9265AA3F-D24D-4606-A803-BD64678E3AED}</author>
    <author>tc={FE224DCA-B0F7-498C-8E21-717904F2D847}</author>
  </authors>
  <commentList>
    <comment ref="E4" authorId="0" shapeId="0" xr:uid="{63028559-13B9-4D12-ABC6-9E6EAC7CE8AC}">
      <text>
        <t>[Threaded comment]
Your version of Excel allows you to read this threaded comment; however, any edits to it will get removed if the file is opened in a newer version of Excel. Learn more: https://go.microsoft.com/fwlink/?linkid=870924
Comment:
    Relative atomic weights</t>
      </text>
    </comment>
    <comment ref="F8" authorId="1" shapeId="0" xr:uid="{8923A097-80F7-4F40-8F1A-CAB1B05A7457}">
      <text>
        <t>[Threaded comment]
Your version of Excel allows you to read this threaded comment; however, any edits to it will get removed if the file is opened in a newer version of Excel. Learn more: https://go.microsoft.com/fwlink/?linkid=870924
Comment:
    Updated to latest NIR data from MPI.
Pre-1990 forest land, planted after 1990
2020 NIR - yield table data</t>
      </text>
    </comment>
    <comment ref="F10" authorId="2" shapeId="0" xr:uid="{4D24FCFB-18D8-4E39-B355-F68348B15FAC}">
      <text>
        <t>[Threaded comment]
Your version of Excel allows you to read this threaded comment; however, any edits to it will get removed if the file is opened in a newer version of Excel. Learn more: https://go.microsoft.com/fwlink/?linkid=870924
Comment:
    Source: New Zealand's Greenhouse Gas Inventory 1990-2019 (Volume 2 Annexes)
Reply:
    Updated to latest NIR data from MPI.
P89 planted forest. Note totals reported in NIR appendix appear to be incorrect.
2020 NIR - yield table data - extracted 10_12_2021.xlsx</t>
      </text>
    </comment>
    <comment ref="F12" authorId="3" shapeId="0" xr:uid="{BCB7A3F6-EADD-4B47-86C8-B778803D16E4}">
      <text>
        <t>[Threaded comment]
Your version of Excel allows you to read this threaded comment; however, any edits to it will get removed if the file is opened in a newer version of Excel. Learn more: https://go.microsoft.com/fwlink/?linkid=870924
Comment:
    Source: New Zealand's Greenhouse Gas Inventory 1990-2019 (Volume 2 Annexes)</t>
      </text>
    </comment>
    <comment ref="E16" authorId="4" shapeId="0" xr:uid="{C4B46AD9-B29D-4A1F-95BA-19B5DADCE1BD}">
      <text>
        <t>[Threaded comment]
Your version of Excel allows you to read this threaded comment; however, any edits to it will get removed if the file is opened in a newer version of Excel. Learn more: https://go.microsoft.com/fwlink/?linkid=870924
Comment:
    Source: MfE/MPI</t>
      </text>
    </comment>
    <comment ref="G16" authorId="5" shapeId="0" xr:uid="{A8BE3979-95ED-4AB1-8C45-8A60083D1CCC}">
      <text>
        <t>[Threaded comment]
Your version of Excel allows you to read this threaded comment; however, any edits to it will get removed if the file is opened in a newer version of Excel. Learn more: https://go.microsoft.com/fwlink/?linkid=870924
Comment:
    LTA for forests in ETS</t>
      </text>
    </comment>
    <comment ref="H16" authorId="6" shapeId="0" xr:uid="{7AB6065B-D4D2-4355-85B5-907A2236E257}">
      <text>
        <t>[Threaded comment]
Your version of Excel allows you to read this threaded comment; however, any edits to it will get removed if the file is opened in a newer version of Excel. Learn more: https://go.microsoft.com/fwlink/?linkid=870924
Comment:
    LTA in inventory</t>
      </text>
    </comment>
    <comment ref="F21" authorId="7" shapeId="0" xr:uid="{82958074-8F34-414B-AC17-1DC8AAFBC233}">
      <text>
        <t>[Threaded comment]
Your version of Excel allows you to read this threaded comment; however, any edits to it will get removed if the file is opened in a newer version of Excel. Learn more: https://go.microsoft.com/fwlink/?linkid=870924
Comment:
    Source: MPI/GHG Inventory</t>
      </text>
    </comment>
    <comment ref="C26" authorId="8" shapeId="0" xr:uid="{F254C63B-A31F-455F-B870-F9CE667A22F4}">
      <text>
        <t>[Threaded comment]
Your version of Excel allows you to read this threaded comment; however, any edits to it will get removed if the file is opened in a newer version of Excel. Learn more: https://go.microsoft.com/fwlink/?linkid=870924
Comment:
    Source: New Zealand's Greenhouse Gas Inventory 1990-2019, Table 6.1.3</t>
      </text>
    </comment>
    <comment ref="C43" authorId="9" shapeId="0" xr:uid="{36A108A0-7CB9-4BFB-9F7F-3026BDA33181}">
      <text>
        <t>[Threaded comment]
Your version of Excel allows you to read this threaded comment; however, any edits to it will get removed if the file is opened in a newer version of Excel. Learn more: https://go.microsoft.com/fwlink/?linkid=870924
Comment:
    Source: New Zealand's Greenhouse Gas Inventory 1990-2019, Table 6.3.2  (rows rearranged)</t>
      </text>
    </comment>
    <comment ref="C59" authorId="10" shapeId="0" xr:uid="{3C219505-EB68-4C30-83EC-64774D485316}">
      <text>
        <t>[Threaded comment]
Your version of Excel allows you to read this threaded comment; however, any edits to it will get removed if the file is opened in a newer version of Excel. Learn more: https://go.microsoft.com/fwlink/?linkid=870924
Comment:
    Source: MPI</t>
      </text>
    </comment>
    <comment ref="H72" authorId="11" shapeId="0" xr:uid="{4CD33399-6DD6-4BE8-A6C4-D2F1AE3A7DF2}">
      <text>
        <t>[Threaded comment]
Your version of Excel allows you to read this threaded comment; however, any edits to it will get removed if the file is opened in a newer version of Excel. Learn more: https://go.microsoft.com/fwlink/?linkid=870924
Comment:
    Future P90 deforestation primarily going to settlements based on deforestation intentions survey</t>
      </text>
    </comment>
    <comment ref="F73" authorId="12" shapeId="0" xr:uid="{9265AA3F-D24D-4606-A803-BD64678E3AED}">
      <text>
        <t>[Threaded comment]
Your version of Excel allows you to read this threaded comment; however, any edits to it will get removed if the file is opened in a newer version of Excel. Learn more: https://go.microsoft.com/fwlink/?linkid=870924
Comment:
    Previous biomass not lost on conversion to natural forest</t>
      </text>
    </comment>
    <comment ref="H79" authorId="13" shapeId="0" xr:uid="{FE224DCA-B0F7-498C-8E21-717904F2D847}">
      <text>
        <t>[Threaded comment]
Your version of Excel allows you to read this threaded comment; however, any edits to it will get removed if the file is opened in a newer version of Excel. Learn more: https://go.microsoft.com/fwlink/?linkid=870924
Comment:
    Future P90 deforestation primarily going to settlements based on deforestation intentions survey</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tc={8AD14A0E-2399-4CA8-B388-82DE954E63A4}</author>
    <author>tc={E0B86187-27B0-4EE7-AFA6-1D3B82B6354F}</author>
  </authors>
  <commentList>
    <comment ref="E1" authorId="0" shapeId="0" xr:uid="{8AD14A0E-2399-4CA8-B388-82DE954E63A4}">
      <text>
        <t>[Threaded comment]
Your version of Excel allows you to read this threaded comment; however, any edits to it will get removed if the file is opened in a newer version of Excel. Learn more: https://go.microsoft.com/fwlink/?linkid=870924
Comment:
    Based on UoC report
and ajusted to just refect pine production forest
https://piritahi.cohesion.net.nz/Sites/MIR/BM/Correspondence/B18-0563/P89%20Final%20report%208%20July%202018.docx</t>
      </text>
    </comment>
    <comment ref="K3" authorId="1" shapeId="0" xr:uid="{E0B86187-27B0-4EE7-AFA6-1D3B82B6354F}">
      <text>
        <t>[Threaded comment]
Your version of Excel allows you to read this threaded comment; however, any edits to it will get removed if the file is opened in a newer version of Excel. Learn more: https://go.microsoft.com/fwlink/?linkid=870924
Comment:
    16,000 ha of avoided deforestation as per 2011 deforestation intentions survey</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<sst xmlns="http://schemas.openxmlformats.org/spreadsheetml/2006/main" count="1189" uniqueCount="401">
  <si>
    <t>NZ ETS forestry model</t>
  </si>
  <si>
    <t xml:space="preserve">Notes: </t>
  </si>
  <si>
    <t>This workbook presents results and calculations developed over 2022-2024 to assist the Commission's understanding on the effects of forestry registrations on the NZ ETS on historic and forecast unit allocations and surrenders.</t>
  </si>
  <si>
    <t xml:space="preserve">The model has been used to help develop further insights regarding forestry in the NZ ETS. However, there are significant uncertainties and limitations to the modelling. Care should be taken in interpretation of the modelled results. </t>
  </si>
  <si>
    <t>Further information on the forestry model is available in an accompanying memo available here:</t>
  </si>
  <si>
    <t>www.climatecommission.govt.nz/public/ETS-advice/2024/20241505-NZ-ETS-forestry-model-information-sheet.pdf</t>
  </si>
  <si>
    <t>Use of this model is subject to the Commission's policies on copyright and website terms of use:</t>
  </si>
  <si>
    <t xml:space="preserve">www.climatecommission.govt.nz/terms-of-use-copyright-and-privacy-policy/ </t>
  </si>
  <si>
    <t>Title and link</t>
  </si>
  <si>
    <t>Description</t>
  </si>
  <si>
    <t>Dashboard</t>
  </si>
  <si>
    <t>Summary results and assumption inputs</t>
  </si>
  <si>
    <t>ETS calculations</t>
  </si>
  <si>
    <t>Calculations of historical and forecast forestry emissions compared to NZ ETS forestry registrations</t>
  </si>
  <si>
    <t>ETS yield tables</t>
  </si>
  <si>
    <t>Calculations of forestry unit allocaitons based on yield tables</t>
  </si>
  <si>
    <t>Target accounting calculations</t>
  </si>
  <si>
    <t>Calculations to compare ETS forestry reigstrations with target accounting used in ENZ model</t>
  </si>
  <si>
    <t>ENZ scenario inputs</t>
  </si>
  <si>
    <t>Data on historical and forecast forestry from Commisison ENZ model</t>
  </si>
  <si>
    <t>Forestry registrations data</t>
  </si>
  <si>
    <t>NZ ETS forestry registrations by hectares, year of planting, species and MERP registration period</t>
  </si>
  <si>
    <t>Yield tables data</t>
  </si>
  <si>
    <t>Yield table data on carbon stock stored in forests</t>
  </si>
  <si>
    <t>Target accounting assumptions</t>
  </si>
  <si>
    <t>Information and assumptions on forestry in the ENZ model</t>
  </si>
  <si>
    <t>Version no.</t>
  </si>
  <si>
    <t>Release date</t>
  </si>
  <si>
    <t>Detail</t>
  </si>
  <si>
    <t>Initial version released to website</t>
  </si>
  <si>
    <t>Fix to assumed low risk carbon dashboard input variable</t>
  </si>
  <si>
    <t>Scenario</t>
  </si>
  <si>
    <t>Demonstration path</t>
  </si>
  <si>
    <t>Assumed "low risk" carbon level</t>
  </si>
  <si>
    <t>x% of LTA</t>
  </si>
  <si>
    <t>If x% of LTA chosen</t>
  </si>
  <si>
    <t>ASSUMPTIONS ON REGISTERED AREA</t>
  </si>
  <si>
    <t>Exotic forest</t>
  </si>
  <si>
    <t>Native forest</t>
  </si>
  <si>
    <t>% of projected area assumed to register in ETS</t>
  </si>
  <si>
    <t>OTHER ETS ASSUMPTIONS</t>
  </si>
  <si>
    <t>Pine</t>
  </si>
  <si>
    <t>Douglas Fir</t>
  </si>
  <si>
    <t>Exotic softwoods</t>
  </si>
  <si>
    <t>Exotic hardwoods</t>
  </si>
  <si>
    <t>Rotation length</t>
  </si>
  <si>
    <t>Average age entitlement</t>
  </si>
  <si>
    <t>Average tCO2/ha</t>
  </si>
  <si>
    <t>Production forests harvested</t>
  </si>
  <si>
    <t>NA</t>
  </si>
  <si>
    <t>Replant lag after harvest</t>
  </si>
  <si>
    <t>Proportion of biomass removed at harvest</t>
  </si>
  <si>
    <t>NZU allocations and surrenders by year</t>
  </si>
  <si>
    <t>Allocations: Averaging</t>
  </si>
  <si>
    <t>Allocations: Stock change</t>
  </si>
  <si>
    <t>"Low risk" and permanent units</t>
  </si>
  <si>
    <t>Units with harvest liability</t>
  </si>
  <si>
    <t>Total allocations</t>
  </si>
  <si>
    <t>Subtotal: averaging, "low risk" and permanent</t>
  </si>
  <si>
    <t>Surrenders</t>
  </si>
  <si>
    <t>Net (allocations and surrenders)</t>
  </si>
  <si>
    <t>Net: Stock change</t>
  </si>
  <si>
    <t>Net: Units with harvest liability</t>
  </si>
  <si>
    <t>Cumulative NZU allocations and surrenders</t>
  </si>
  <si>
    <t>Percent net stock change with liability</t>
  </si>
  <si>
    <t>Forestry emissions/removals inside and outside the ETS (target accounting)</t>
  </si>
  <si>
    <t>Net emissions outside ETS (Mt)</t>
  </si>
  <si>
    <t>Net emissions inside ETS (Mt)</t>
  </si>
  <si>
    <t>Sum forestry net emissions (Mt)</t>
  </si>
  <si>
    <t xml:space="preserve">                                                     </t>
  </si>
  <si>
    <t>List</t>
  </si>
  <si>
    <t>Safe carbon</t>
  </si>
  <si>
    <t>LTA carbon stock</t>
  </si>
  <si>
    <t>Year &gt;</t>
  </si>
  <si>
    <t>1. Historical and projected afforestation and deforestation areas (from inventory and target projections)</t>
  </si>
  <si>
    <t>Total afforestation area (ha)</t>
  </si>
  <si>
    <t>Exotic - production</t>
  </si>
  <si>
    <t>Exotic - permanent</t>
  </si>
  <si>
    <t>Exotic - total</t>
  </si>
  <si>
    <t>Total deforestation area (ha)</t>
  </si>
  <si>
    <t>P89 Exotic</t>
  </si>
  <si>
    <t>P90 Exotic</t>
  </si>
  <si>
    <t>P89 Native</t>
  </si>
  <si>
    <t>P90 Native</t>
  </si>
  <si>
    <t>2. ETS stock change registered area by year planted</t>
  </si>
  <si>
    <t>Area registered in MERP 1 (ha)</t>
  </si>
  <si>
    <t>Douglas fir</t>
  </si>
  <si>
    <t>Area registered in MERP 2 (ha)</t>
  </si>
  <si>
    <t>Area registered in MERP 3 (ha)</t>
  </si>
  <si>
    <t>Area registered in MERP 4 (ha)</t>
  </si>
  <si>
    <t>Total area currently registered (ha)</t>
  </si>
  <si>
    <t>3. AVERAGING ETS registered area by year planted</t>
  </si>
  <si>
    <t>Total averaging area currently registered (ha)</t>
  </si>
  <si>
    <t>2+3</t>
  </si>
  <si>
    <t>Total area currently registered (averaging and stock change)</t>
  </si>
  <si>
    <t>4. Projected area to be registered from 2023 (averaging)</t>
  </si>
  <si>
    <t>Total area projected to register from 2019 (ha)</t>
  </si>
  <si>
    <t>Additional area to meet projection (ha)</t>
  </si>
  <si>
    <t>Total projected ETS registered area (ha)</t>
  </si>
  <si>
    <t>Total projected area under AVERAGING regime (ha)</t>
  </si>
  <si>
    <t>4a. Assumed production vs permanent split to be used in unit calculations</t>
  </si>
  <si>
    <t>5. Forecast ALLOCATION under AVERAGING regime</t>
  </si>
  <si>
    <t>Annual allocation by forest age (NZU/ha/yr)</t>
  </si>
  <si>
    <t>Age</t>
  </si>
  <si>
    <t>Pine - production</t>
  </si>
  <si>
    <t>Pine - permanent</t>
  </si>
  <si>
    <t>Douglas fir - production</t>
  </si>
  <si>
    <t>Douglas fir - permanent</t>
  </si>
  <si>
    <t>Exotic softwoods, production</t>
  </si>
  <si>
    <t>Exotic softwoods, permanent</t>
  </si>
  <si>
    <t>Exotic hardwoods, production</t>
  </si>
  <si>
    <t>Exotic hardwoods, permanent</t>
  </si>
  <si>
    <t>Area by year of planting (ha)</t>
  </si>
  <si>
    <t>Pine, production</t>
  </si>
  <si>
    <t>Pine, permanent</t>
  </si>
  <si>
    <t>Units allocated (million NZU/yr)</t>
  </si>
  <si>
    <t>TOTAL</t>
  </si>
  <si>
    <t>6. Forecast ALLOCATION under STOCK CHANGE regime</t>
  </si>
  <si>
    <t>Douglas fir, production</t>
  </si>
  <si>
    <t>Douglas fir, permanent</t>
  </si>
  <si>
    <t>"Low risk units" by forest age (NZU/ha/yr)</t>
  </si>
  <si>
    <t>Douglas fir production</t>
  </si>
  <si>
    <t>Exotic softwoods production</t>
  </si>
  <si>
    <t>Exotic hardwoods production</t>
  </si>
  <si>
    <t>Forests registered in MERP 1 (2008-2012)</t>
  </si>
  <si>
    <t>Area registered by year of planting (ha)</t>
  </si>
  <si>
    <t>"Low risk units" allocated</t>
  </si>
  <si>
    <t>Forests registered in MERP 2 (2013-2017)</t>
  </si>
  <si>
    <t>DF, production</t>
  </si>
  <si>
    <t>DF, permanent</t>
  </si>
  <si>
    <t>NF</t>
  </si>
  <si>
    <t>Forests registered in MERP 3 (2018-2022)</t>
  </si>
  <si>
    <t>Permanent</t>
  </si>
  <si>
    <t>7. Forecast SURRENDERS under STOCK CHANGE regime</t>
  </si>
  <si>
    <t>7a. Forests registered in MERP 1</t>
  </si>
  <si>
    <t>start year</t>
  </si>
  <si>
    <t>Surrenders by vintage / year planted (million NZU/yr)</t>
  </si>
  <si>
    <t>Year planted</t>
  </si>
  <si>
    <t>Age allocation first received for this vintage</t>
  </si>
  <si>
    <t>Area registered (ha)</t>
  </si>
  <si>
    <t>7b. Forests registered in MERP 2</t>
  </si>
  <si>
    <t>PINE</t>
  </si>
  <si>
    <t>DF</t>
  </si>
  <si>
    <t>7c. Forests registered in MERP 3</t>
  </si>
  <si>
    <t>8. SURRENDERS totals</t>
  </si>
  <si>
    <t>Total surrenders (million NZU/yr)</t>
  </si>
  <si>
    <t>Exotic hardwoods, productive</t>
  </si>
  <si>
    <t>9. Summary  allocations and surrenders</t>
  </si>
  <si>
    <t>Model forecast (million NZU)</t>
  </si>
  <si>
    <t>Total allocation</t>
  </si>
  <si>
    <t>NET</t>
  </si>
  <si>
    <t>QA ON AREAS USED IN ALLOCATION CALCULATIONS</t>
  </si>
  <si>
    <t>CURRENTLY REGISTERED AREA</t>
  </si>
  <si>
    <t>PROJECTED AREA (Used from 2019 unless area already registered is higher)</t>
  </si>
  <si>
    <t>Exotic production</t>
  </si>
  <si>
    <t>Exotic permanent</t>
  </si>
  <si>
    <t>Exotic total</t>
  </si>
  <si>
    <t>MAX</t>
  </si>
  <si>
    <t>Areas used in stock change and averaging calcs…</t>
  </si>
  <si>
    <t>STOCK CHANGE</t>
  </si>
  <si>
    <t>AVERAGING</t>
  </si>
  <si>
    <t>~</t>
  </si>
  <si>
    <t>Difference compared with above</t>
  </si>
  <si>
    <t>Forest age &gt;</t>
  </si>
  <si>
    <t>1. ETS yield tables for total stored and annual removals</t>
  </si>
  <si>
    <t>Carbon stored by forest age (tCO2/ha)</t>
  </si>
  <si>
    <t>Annual removals (tCO2/ha/yr)</t>
  </si>
  <si>
    <t>2. Lookup tables for production forests under AVERAGING</t>
  </si>
  <si>
    <t>Carbon stored (tCO2/ha)</t>
  </si>
  <si>
    <t>3. Lookup tables for production forests under STOCK CHANGE</t>
  </si>
  <si>
    <t>3a. Pine</t>
  </si>
  <si>
    <t>Carbon stored per hectare under successive rotations (tCO2/ha)</t>
  </si>
  <si>
    <t>Rotation 1</t>
  </si>
  <si>
    <t>Rotation 1 - residues</t>
  </si>
  <si>
    <t>Rotation 2</t>
  </si>
  <si>
    <t>Rotation 2 - residues</t>
  </si>
  <si>
    <t>Rotation 3</t>
  </si>
  <si>
    <t>Rotation 3 - residues</t>
  </si>
  <si>
    <t>Summed</t>
  </si>
  <si>
    <t>Current rotation</t>
  </si>
  <si>
    <t>Residues</t>
  </si>
  <si>
    <t>Annual emissions/removals (tCO2/ha/yr)</t>
  </si>
  <si>
    <t>Net total</t>
  </si>
  <si>
    <t>Split out into allocation (+ve) and surrenders (-ve)</t>
  </si>
  <si>
    <t>Allocation</t>
  </si>
  <si>
    <t>"Safe carbon" parameters</t>
  </si>
  <si>
    <t>Max carbon level (tCO2/ha)</t>
  </si>
  <si>
    <t>"Safe carbon" level (tCO2/ha)</t>
  </si>
  <si>
    <t>Age "safe carbon" level first exceeded</t>
  </si>
  <si>
    <t>Age "safe carbon" level reached after 1st harvest</t>
  </si>
  <si>
    <t>"Low-risk" units</t>
  </si>
  <si>
    <t>Low risk carbon level</t>
  </si>
  <si>
    <t>Total low-risk units received (NZU/ha)</t>
  </si>
  <si>
    <t>Annual allocation (NZU/ha/yr)</t>
  </si>
  <si>
    <t>Surrender profile vs age first allocation was received (NZU/ha/yr)</t>
  </si>
  <si>
    <t>Surrenders (NZU/ha/yr)</t>
  </si>
  <si>
    <t>Age allocation first received</t>
  </si>
  <si>
    <t>Total units allocated up to harvest (NZU/ha)</t>
  </si>
  <si>
    <t>3b. Douglas fir (DF)</t>
  </si>
  <si>
    <t>Years since first planting</t>
  </si>
  <si>
    <t>Key parameters</t>
  </si>
  <si>
    <t>3c. Exotic softwoods (exsoft)</t>
  </si>
  <si>
    <t>3d. Exotic hardwoods (exhard)</t>
  </si>
  <si>
    <t>Rotation 4</t>
  </si>
  <si>
    <t>Rotation 4 - residues</t>
  </si>
  <si>
    <t>Q</t>
  </si>
  <si>
    <t>||</t>
  </si>
  <si>
    <t>National afforestation and deforestation areas</t>
  </si>
  <si>
    <t>Areas afforested and deforested</t>
  </si>
  <si>
    <t>Base figures (Row 19 &amp; 20)</t>
  </si>
  <si>
    <t>Afforestation (ha)</t>
  </si>
  <si>
    <t>Deforestation (ha)</t>
  </si>
  <si>
    <t>Exotic afforestation breakdown by regime/species</t>
  </si>
  <si>
    <t>% of total area by species/regime</t>
  </si>
  <si>
    <t>Production forest</t>
  </si>
  <si>
    <t>Non-harvested forest</t>
  </si>
  <si>
    <t>Area by species/regime (ha)</t>
  </si>
  <si>
    <t>Proportion of P90 native deforestation that is regenerating</t>
  </si>
  <si>
    <t>Deforestation age</t>
  </si>
  <si>
    <t>P89 exotic</t>
  </si>
  <si>
    <t>P90 exotic</t>
  </si>
  <si>
    <t>National emissions and removals (target accounting)</t>
  </si>
  <si>
    <t>Yield tables</t>
  </si>
  <si>
    <t>Afforestation</t>
  </si>
  <si>
    <t>Carbon stock (tC/ha)</t>
  </si>
  <si>
    <t>Native</t>
  </si>
  <si>
    <t>Annual increment (tCO2/ha/yr)</t>
  </si>
  <si>
    <t>Deforestation</t>
  </si>
  <si>
    <t>P90 Native Regenerating deforestation factor (tCO2/ha)</t>
  </si>
  <si>
    <t>P90 Native Tall Forest deforestation factor (tCO2/ha)</t>
  </si>
  <si>
    <t>Regenerating % of total area deforested</t>
  </si>
  <si>
    <t>Afforestation removals &amp; emissions (kt CO2)</t>
  </si>
  <si>
    <t>Removals</t>
  </si>
  <si>
    <t>Emissions factors (ktCO2/ha)</t>
  </si>
  <si>
    <t>Emissions: biomass loss</t>
  </si>
  <si>
    <t>Exotic</t>
  </si>
  <si>
    <t>Emissions: soil carbon loss</t>
  </si>
  <si>
    <t>Total</t>
  </si>
  <si>
    <t>P90 Exotic area to use for biomass and SOC calculations</t>
  </si>
  <si>
    <t>Deforestation emissions &amp; removals (kt CO2)</t>
  </si>
  <si>
    <t>Emissions</t>
  </si>
  <si>
    <t>Removals: biomass gain</t>
  </si>
  <si>
    <t>Removals: soil carbon gain</t>
  </si>
  <si>
    <t>Forestry emissions breakdown (ktCO2)</t>
  </si>
  <si>
    <t>Afforestation exotic</t>
  </si>
  <si>
    <t>Afforestation native</t>
  </si>
  <si>
    <t>Deforestation exotic</t>
  </si>
  <si>
    <t>Deforestation native</t>
  </si>
  <si>
    <t>Forests (exotic)</t>
  </si>
  <si>
    <t>Forests (native)</t>
  </si>
  <si>
    <t>Net total averaging removals / emissions</t>
  </si>
  <si>
    <t>Forests net total</t>
  </si>
  <si>
    <t>check sum</t>
  </si>
  <si>
    <t>ETS-registered afforestation and deforestation areas</t>
  </si>
  <si>
    <t>% deforested at harvest</t>
  </si>
  <si>
    <t>c.f. p89 exotic inventory</t>
  </si>
  <si>
    <t>c.f. inventory</t>
  </si>
  <si>
    <t>Emissions and removals from ETS-registered area (target accounting)</t>
  </si>
  <si>
    <t>Emissions and removals from non-ETS-registered area (target accounting)</t>
  </si>
  <si>
    <t>Total minus ETS</t>
  </si>
  <si>
    <t>As % of total</t>
  </si>
  <si>
    <t>Compare:</t>
  </si>
  <si>
    <t>ETS</t>
  </si>
  <si>
    <t>Implied non-ETS</t>
  </si>
  <si>
    <t>Forestry outside ETS % of total</t>
  </si>
  <si>
    <t>Scenario options</t>
  </si>
  <si>
    <t>Name</t>
  </si>
  <si>
    <t>Scenario number</t>
  </si>
  <si>
    <t>~~~</t>
  </si>
  <si>
    <t>Current Policy Reference</t>
  </si>
  <si>
    <t>Selected</t>
  </si>
  <si>
    <t>Proportion of P90 deforestation that is regenerating</t>
  </si>
  <si>
    <t>Exotic deforestation age</t>
  </si>
  <si>
    <t>P89</t>
  </si>
  <si>
    <t>P90</t>
  </si>
  <si>
    <t>Scenario data</t>
  </si>
  <si>
    <t>Source: ENZ v33, 16 June 2022</t>
  </si>
  <si>
    <t>Data from MPI: MBU 2023, updated as at 15 December 2023</t>
  </si>
  <si>
    <t>MERP 1</t>
  </si>
  <si>
    <t>MERP 2</t>
  </si>
  <si>
    <t>MERP 3</t>
  </si>
  <si>
    <t>MERP 4</t>
  </si>
  <si>
    <t>TOTALS</t>
  </si>
  <si>
    <t>Registered (stock change)</t>
  </si>
  <si>
    <t>MERP 3 registered (stock change)</t>
  </si>
  <si>
    <t>MERP 3 Hectares in processing for registration</t>
  </si>
  <si>
    <t>Estimate percentage approved</t>
  </si>
  <si>
    <t>MERP 3 (averaging)</t>
  </si>
  <si>
    <t>SUM MERP 3</t>
  </si>
  <si>
    <t>Stock change Registered MERP 4</t>
  </si>
  <si>
    <t>MERP 4 Averaging</t>
  </si>
  <si>
    <t>SUM Stock Change + Averaging MERP 4</t>
  </si>
  <si>
    <t>Total ETS (hectares)</t>
  </si>
  <si>
    <t>Year established*</t>
  </si>
  <si>
    <t>ETS Yield Tables</t>
  </si>
  <si>
    <t>Lookup table regulations</t>
  </si>
  <si>
    <t>Yield tables: Permanent_FMA_Large (source: MPI, Nov 23)</t>
  </si>
  <si>
    <t>Yield table + FMA average</t>
  </si>
  <si>
    <t>ETS Area Weighted Stocking (a custom FMA and lookup table area average)</t>
  </si>
  <si>
    <t>Yield tables Carbon  per ha for pine</t>
  </si>
  <si>
    <t>Carbon per ha for Douglas fir, exotic softwoods, exotic hardwoods, and native forest</t>
  </si>
  <si>
    <t>Indigenous forest</t>
  </si>
  <si>
    <t>tC02/ha</t>
  </si>
  <si>
    <t>tCO2/ha</t>
  </si>
  <si>
    <t>Ak</t>
  </si>
  <si>
    <t>W/T</t>
  </si>
  <si>
    <t>BOP</t>
  </si>
  <si>
    <t>Gis</t>
  </si>
  <si>
    <t>H/SNI</t>
  </si>
  <si>
    <t>N/M</t>
  </si>
  <si>
    <t>C/W</t>
  </si>
  <si>
    <t>O</t>
  </si>
  <si>
    <t>S</t>
  </si>
  <si>
    <t>Average</t>
  </si>
  <si>
    <t>Yield Tables</t>
  </si>
  <si>
    <t>Carbon stocks and emissions factors</t>
  </si>
  <si>
    <t>Conversion factor from tC to tCO2</t>
  </si>
  <si>
    <t>Carbon yield tables (tC/ha)</t>
  </si>
  <si>
    <t>P90 Planted</t>
  </si>
  <si>
    <t>Annual increment</t>
  </si>
  <si>
    <t>P89 Planted</t>
  </si>
  <si>
    <t>P89 Natural</t>
  </si>
  <si>
    <t>Standard harvest rotation</t>
  </si>
  <si>
    <t xml:space="preserve">Long-term average carbon stock for P89 Planted forest </t>
  </si>
  <si>
    <t>P90 natural forest carbon stocks</t>
  </si>
  <si>
    <t>CO2 lost from deforestation (tCO2/ha)</t>
  </si>
  <si>
    <t>In 1990</t>
  </si>
  <si>
    <t>Tall forest</t>
  </si>
  <si>
    <t>Regenerating - 1990</t>
  </si>
  <si>
    <t>Soil carbon and other biomass gains and losses</t>
  </si>
  <si>
    <t>Biomass carbon stock emissions factors</t>
  </si>
  <si>
    <t>Land use category</t>
  </si>
  <si>
    <t>Land use type</t>
  </si>
  <si>
    <t>Reference carbon stock values (t C ha–1)</t>
  </si>
  <si>
    <t>Forest land</t>
  </si>
  <si>
    <t>Pre-1990 natural forest: regenerating*</t>
  </si>
  <si>
    <t>Based on an annual carbon stock yield table</t>
  </si>
  <si>
    <t>Pre-1990 natural forest: tall forest*</t>
  </si>
  <si>
    <t>Pre-1990 planted forest</t>
  </si>
  <si>
    <t>Based on an age-based carbon yield table</t>
  </si>
  <si>
    <t>Post-1989 natural forest</t>
  </si>
  <si>
    <t>Post-1989 planted forest</t>
  </si>
  <si>
    <t>Cropland</t>
  </si>
  <si>
    <t>Annual</t>
  </si>
  <si>
    <t>Perennial</t>
  </si>
  <si>
    <t>Grassland</t>
  </si>
  <si>
    <t>High producing</t>
  </si>
  <si>
    <t>Low producing</t>
  </si>
  <si>
    <t>With woody biomass – transitional</t>
  </si>
  <si>
    <t>With woody biomass – permanent</t>
  </si>
  <si>
    <t>Wetlands</t>
  </si>
  <si>
    <t>Settlements</t>
  </si>
  <si>
    <t>Other land</t>
  </si>
  <si>
    <t>Soil organic carbon stocks</t>
  </si>
  <si>
    <t>Land use</t>
  </si>
  <si>
    <t>Steady state carbon SOC stock (t C ha-1)</t>
  </si>
  <si>
    <t>Pre-1990 natural forest</t>
  </si>
  <si>
    <t>High producing grassland</t>
  </si>
  <si>
    <t>Low producing grassland</t>
  </si>
  <si>
    <t>Grassland with woody biomass</t>
  </si>
  <si>
    <t>Perennial cropland</t>
  </si>
  <si>
    <t>Annual cropland</t>
  </si>
  <si>
    <t xml:space="preserve">Wetlands – open water </t>
  </si>
  <si>
    <t>Wetlands – vegetated</t>
  </si>
  <si>
    <t>Assumed breakdown of land going to/from forestry</t>
  </si>
  <si>
    <t>Natural</t>
  </si>
  <si>
    <t>Other</t>
  </si>
  <si>
    <t>Resulting emissions/removals on land use change to/from forestry</t>
  </si>
  <si>
    <t>Biomass carbon stock change (tC/ha)</t>
  </si>
  <si>
    <t>All years</t>
  </si>
  <si>
    <t>1990-2019 (historic)</t>
  </si>
  <si>
    <t>2020 onward (projected)</t>
  </si>
  <si>
    <t>n/a</t>
  </si>
  <si>
    <t>Soil carbon stock change (tC/ha)</t>
  </si>
  <si>
    <t>Projected exotic production</t>
  </si>
  <si>
    <t>Projected exotic permanent</t>
  </si>
  <si>
    <t>Projected native</t>
  </si>
  <si>
    <t>Year</t>
  </si>
  <si>
    <t>Lower</t>
  </si>
  <si>
    <t>Base</t>
  </si>
  <si>
    <t>Upper</t>
  </si>
  <si>
    <t>Updated Nov-22</t>
  </si>
  <si>
    <t>No update</t>
  </si>
  <si>
    <t xml:space="preserve">Activity data - NOT UPDATED - Confirm source and where linked. </t>
  </si>
  <si>
    <t>Net Afforestation (ha)</t>
  </si>
  <si>
    <t>Post-1989 deforestation (ha)</t>
  </si>
  <si>
    <t>Post-1989 native deforestation (ha)</t>
  </si>
  <si>
    <t>Pre 1990 deforestation with FLU (ha)</t>
  </si>
  <si>
    <t>Pre-1990 Tall Natural forest deforestation</t>
  </si>
  <si>
    <t>Pre-1990 Reg Natural forest deforestation</t>
  </si>
  <si>
    <t>Pre-1990 Total Natural forest deforestation</t>
  </si>
  <si>
    <t>Total Deforestation</t>
  </si>
  <si>
    <t>1. Inventory</t>
  </si>
  <si>
    <t>1.Inventory post-1989 NF</t>
  </si>
  <si>
    <t>Low</t>
  </si>
  <si>
    <t>Med</t>
  </si>
  <si>
    <t>High</t>
  </si>
  <si>
    <t>2021-2030</t>
  </si>
  <si>
    <t>2022-2025</t>
  </si>
  <si>
    <t>2026-2030</t>
  </si>
  <si>
    <t>2031-2035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</si>
</sst>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 #,##0.00_-;_-* &quot;-&quot;??_-;_-@_-"/>
    <numFmt numFmtId="165" formatCode="_-* #,##0_-;\-* #,##0_-;_-* &quot;-&quot;??_-;_-@_-"/>
    <numFmt numFmtId="166" formatCode="0.0"/>
    <numFmt numFmtId="167" formatCode="0.000"/>
    <numFmt numFmtId="168" formatCode="#,##0_ ;\-#,##0\ "/>
    <numFmt numFmtId="169" formatCode="0.0%"/>
    <numFmt numFmtId="170" formatCode="0.0000"/>
    <numFmt numFmtId="171" formatCode="#,##0.00_ ;\-#,##0.00\ "/>
    <numFmt numFmtId="172" formatCode="#,##0.0_ ;\-#,##0.0\ "/>
    <numFmt numFmtId="173" formatCode="_-* #,##0.000_-;\-* #,##0.000_-;_-* &quot;-&quot;??_-;_-@_-"/>
    <numFmt numFmtId="174" formatCode="_-* #,##0.0_-;\-* #,##0.0_-;_-* &quot;-&quot;??_-;_-@_-"/>
    <numFmt numFmtId="175" formatCode="d/mm/yyyy;@"/>
  </numFmts>
  <fonts count="63">
    <font>
      <sz val="11"/>
      <color theme="1"/>
      <name val="Calibri"/>
      <family val="2"/>
      <scheme val="minor"/>
    </font>
    <font>
      <b/>
      <sz val="11"/>
      <color theme="1"/>
      <name val="Calibri"/>
      <family val="2"/>
      <scheme val="minor"/>
    </font>
    <font>
      <sz val="11"/>
      <color rgb="FF000000"/>
      <name val="Calibri"/>
      <family val="2"/>
      <scheme val="minor"/>
    </font>
    <font>
      <sz val="10"/>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u/>
      <sz val="11"/>
      <color theme="10"/>
      <name val="Calibri"/>
      <family val="2"/>
      <scheme val="minor"/>
    </font>
    <font>
      <sz val="10"/>
      <color rgb="FF000000"/>
      <name val="Calibri"/>
      <family val="2"/>
    </font>
    <font>
      <sz val="11"/>
      <color theme="4"/>
      <name val="Calibri"/>
      <family val="2"/>
      <scheme val="minor"/>
    </font>
    <font>
      <sz val="11"/>
      <color theme="6"/>
      <name val="Calibri"/>
      <family val="2"/>
      <scheme val="minor"/>
    </font>
    <font>
      <sz val="11"/>
      <color theme="5"/>
      <name val="Calibri"/>
      <family val="2"/>
      <scheme val="minor"/>
    </font>
    <font>
      <sz val="11"/>
      <name val="Calibri"/>
      <family val="2"/>
      <scheme val="minor"/>
    </font>
    <font>
      <sz val="11"/>
      <color theme="8"/>
      <name val="Calibri"/>
      <family val="2"/>
      <scheme val="minor"/>
    </font>
    <font>
      <b/>
      <sz val="10"/>
      <color theme="1"/>
      <name val="Calibri"/>
      <family val="2"/>
      <scheme val="minor"/>
    </font>
    <font>
      <b/>
      <sz val="10"/>
      <color rgb="FF000000"/>
      <name val="Calibri"/>
      <family val="2"/>
    </font>
    <font>
      <sz val="10"/>
      <name val="Calibri"/>
      <family val="2"/>
      <scheme val="minor"/>
    </font>
    <font>
      <b/>
      <sz val="10"/>
      <name val="Calibri"/>
      <family val="2"/>
      <scheme val="minor"/>
    </font>
    <font>
      <b/>
      <sz val="12"/>
      <color theme="1"/>
      <name val="Calibri"/>
      <family val="2"/>
      <scheme val="minor"/>
    </font>
    <font>
      <sz val="11"/>
      <color rgb="FF7030A0"/>
      <name val="Calibri"/>
      <family val="2"/>
      <scheme val="minor"/>
    </font>
    <font>
      <sz val="11"/>
      <color theme="1" tint="0.499984740745262"/>
      <name val="Calibri"/>
      <family val="2"/>
      <scheme val="minor"/>
    </font>
    <font>
      <b/>
      <sz val="11"/>
      <color theme="0"/>
      <name val="Calibri"/>
      <family val="2"/>
      <scheme val="minor"/>
    </font>
    <font>
      <i/>
      <sz val="11"/>
      <color theme="1"/>
      <name val="Calibri"/>
      <family val="2"/>
      <scheme val="minor"/>
    </font>
    <font>
      <b/>
      <i/>
      <sz val="11"/>
      <color theme="1"/>
      <name val="Calibri"/>
      <family val="2"/>
      <scheme val="minor"/>
    </font>
    <font>
      <b/>
      <sz val="11"/>
      <name val="Calibri"/>
      <family val="2"/>
      <scheme val="minor"/>
    </font>
    <font>
      <sz val="11"/>
      <color rgb="FF000000"/>
      <name val="Calibri"/>
      <family val="2"/>
    </font>
    <font>
      <sz val="11"/>
      <color rgb="FF3F3F76"/>
      <name val="Calibri"/>
      <family val="2"/>
      <scheme val="minor"/>
    </font>
    <font>
      <b/>
      <sz val="11"/>
      <color rgb="FFFA7D00"/>
      <name val="Calibri"/>
      <family val="2"/>
      <scheme val="minor"/>
    </font>
    <font>
      <sz val="11"/>
      <color rgb="FFFF3399"/>
      <name val="Calibri"/>
      <family val="2"/>
      <scheme val="minor"/>
    </font>
    <font>
      <sz val="11"/>
      <color theme="0" tint="-0.499984740745262"/>
      <name val="Calibri"/>
      <family val="2"/>
      <scheme val="minor"/>
    </font>
    <font>
      <sz val="11"/>
      <color theme="7"/>
      <name val="Calibri"/>
      <family val="2"/>
      <scheme val="minor"/>
    </font>
    <font>
      <b/>
      <i/>
      <sz val="11"/>
      <name val="Calibri"/>
      <family val="2"/>
      <scheme val="minor"/>
    </font>
    <font>
      <i/>
      <sz val="11"/>
      <name val="Calibri"/>
      <family val="2"/>
      <scheme val="minor"/>
    </font>
    <font>
      <sz val="11"/>
      <color theme="9"/>
      <name val="Calibri"/>
      <family val="2"/>
      <scheme val="minor"/>
    </font>
    <font>
      <sz val="11"/>
      <color rgb="FF8064A2"/>
      <name val="Calibri"/>
      <family val="2"/>
    </font>
    <font>
      <sz val="11"/>
      <name val="Calibri"/>
      <family val="2"/>
    </font>
    <font>
      <b/>
      <sz val="11"/>
      <color rgb="FF000000"/>
      <name val="Calibri"/>
      <family val="2"/>
    </font>
    <font>
      <sz val="11"/>
      <color theme="1"/>
      <name val="Calibri"/>
      <family val="2"/>
    </font>
    <font>
      <sz val="11"/>
      <color rgb="FFFF3399"/>
      <name val="Calibri"/>
      <family val="2"/>
    </font>
    <font>
      <sz val="11"/>
      <color rgb="FF4F81BD"/>
      <name val="Calibri"/>
      <family val="2"/>
    </font>
    <font>
      <sz val="11"/>
      <color rgb="FFC0504D"/>
      <name val="Calibri"/>
      <family val="2"/>
    </font>
    <font>
      <b/>
      <sz val="11"/>
      <name val="Calibri"/>
      <family val="2"/>
    </font>
    <font>
      <b/>
      <i/>
      <sz val="11"/>
      <name val="Calibri"/>
      <family val="2"/>
    </font>
    <font>
      <b/>
      <i/>
      <sz val="11"/>
      <color rgb="FF000000"/>
      <name val="Calibri"/>
      <family val="2"/>
    </font>
    <font>
      <sz val="11"/>
      <color rgb="FF808080"/>
      <name val="Calibri"/>
      <family val="2"/>
    </font>
    <font>
      <i/>
      <sz val="11"/>
      <color rgb="FF000000"/>
      <name val="Calibri"/>
      <family val="2"/>
    </font>
    <font>
      <i/>
      <sz val="11"/>
      <name val="Calibri"/>
      <family val="2"/>
    </font>
    <font>
      <sz val="11"/>
      <color rgb="FF948A54"/>
      <name val="Calibri"/>
      <family val="2"/>
    </font>
    <font>
      <sz val="11"/>
      <color rgb="FFF79646"/>
      <name val="Calibri"/>
      <family val="2"/>
    </font>
    <font>
      <sz val="11"/>
      <color theme="5"/>
      <name val="Calibri"/>
      <family val="2"/>
    </font>
    <font>
      <sz val="11"/>
      <color rgb="FF006100"/>
      <name val="Calibri"/>
      <family val="2"/>
      <scheme val="minor"/>
    </font>
    <font>
      <sz val="11"/>
      <color rgb="FF9C0006"/>
      <name val="Calibri"/>
      <family val="2"/>
      <scheme val="minor"/>
    </font>
    <font>
      <b/>
      <sz val="11"/>
      <color rgb="FF3F3F3F"/>
      <name val="Calibri"/>
      <family val="2"/>
      <scheme val="minor"/>
    </font>
    <font>
      <sz val="11"/>
      <color rgb="FFFA7D00"/>
      <name val="Calibri"/>
      <family val="2"/>
      <scheme val="minor"/>
    </font>
    <font>
      <b/>
      <sz val="11"/>
      <color rgb="FF000000"/>
      <name val="Calibri"/>
      <family val="2"/>
      <scheme val="minor"/>
    </font>
    <font>
      <sz val="11"/>
      <color rgb="FF9C5700"/>
      <name val="Calibri"/>
      <family val="2"/>
      <scheme val="minor"/>
    </font>
    <font>
      <sz val="10"/>
      <color theme="1"/>
      <name val="Segoe UI"/>
      <family val="2"/>
    </font>
    <font>
      <b/>
      <sz val="11"/>
      <color theme="9" tint="-0.249977111117893"/>
      <name val="Calibri"/>
      <family val="2"/>
      <scheme val="minor"/>
    </font>
    <font>
      <i/>
      <sz val="11"/>
      <color theme="0" tint="-0.499984740745262"/>
      <name val="Calibri"/>
      <family val="2"/>
      <scheme val="minor"/>
    </font>
    <font>
      <sz val="11"/>
      <color theme="9" tint="-0.249977111117893"/>
      <name val="Calibri"/>
      <family val="2"/>
      <scheme val="minor"/>
    </font>
    <font>
      <b/>
      <i/>
      <sz val="11"/>
      <color theme="2" tint="-0.499984740745262"/>
      <name val="Calibri"/>
      <family val="2"/>
      <scheme val="minor"/>
    </font>
    <font>
      <sz val="11"/>
      <color theme="2" tint="-0.499984740745262"/>
      <name val="Calibri"/>
      <family val="2"/>
      <scheme val="minor"/>
    </font>
    <font>
      <b/>
      <sz val="14"/>
      <color theme="1"/>
      <name val="Calibri"/>
      <family val="2"/>
      <scheme val="minor"/>
    </font>
  </fonts>
  <fills count="42">
    <fill>
      <patternFill patternType="none"/>
    </fill>
    <fill>
      <patternFill patternType="gray125"/>
    </fill>
    <fill>
      <patternFill patternType="solid">
        <fgColor theme="0" tint="-0.249977111117893"/>
        <bgColor indexed="64"/>
      </patternFill>
    </fill>
    <fill>
      <patternFill patternType="solid">
        <fgColor theme="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bgColor indexed="64"/>
      </patternFill>
    </fill>
    <fill>
      <patternFill patternType="solid">
        <fgColor theme="9"/>
        <bgColor indexed="64"/>
      </patternFill>
    </fill>
    <fill>
      <patternFill patternType="solid">
        <fgColor rgb="FFFFCC99"/>
      </patternFill>
    </fill>
    <fill>
      <patternFill patternType="solid">
        <fgColor rgb="FFF2F2F2"/>
      </patternFill>
    </fill>
    <fill>
      <patternFill patternType="solid">
        <fgColor rgb="FFFFFFCC"/>
        <bgColor indexed="64"/>
      </patternFill>
    </fill>
    <fill>
      <patternFill patternType="solid">
        <fgColor theme="4"/>
        <bgColor indexed="64"/>
      </patternFill>
    </fill>
    <fill>
      <patternFill patternType="solid">
        <fgColor rgb="FFD8E4BC"/>
        <bgColor rgb="FF000000"/>
      </patternFill>
    </fill>
    <fill>
      <patternFill patternType="solid">
        <fgColor rgb="FFC6EFCE"/>
      </patternFill>
    </fill>
    <fill>
      <patternFill patternType="solid">
        <fgColor rgb="FFFFC7CE"/>
      </patternFill>
    </fill>
    <fill>
      <patternFill patternType="solid">
        <fgColor theme="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EB9C"/>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theme="3" tint="0.749992370372631"/>
        <bgColor indexed="64"/>
      </patternFill>
    </fill>
    <fill>
      <patternFill patternType="solid">
        <fgColor theme="6" tint="0.39997558519241921"/>
        <bgColor indexed="65"/>
      </patternFill>
    </fill>
  </fills>
  <borders count="43">
    <border>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medium">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double">
        <color indexed="6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3F3F3F"/>
      </left>
      <right style="thin">
        <color rgb="FF3F3F3F"/>
      </right>
      <top/>
      <bottom style="thin">
        <color rgb="FF3F3F3F"/>
      </bottom>
      <diagonal/>
    </border>
    <border>
      <left/>
      <right style="thin">
        <color rgb="FF3F3F3F"/>
      </right>
      <top style="thin">
        <color rgb="FF3F3F3F"/>
      </top>
      <bottom style="thin">
        <color rgb="FF3F3F3F"/>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15">
    <xf numFmtId="0" fontId="0" fillId="0" borderId="0"/>
    <xf numFmtId="0" fontId="3" fillId="0" borderId="0"/>
    <xf numFmtId="164" fontId="4" fillId="0" borderId="0" applyFont="0" applyFill="0" applyBorder="0" applyAlignment="0" applyProtection="0"/>
    <xf numFmtId="0" fontId="2" fillId="0" borderId="0"/>
    <xf numFmtId="0" fontId="7" fillId="0" borderId="0" applyNumberFormat="0" applyFill="0" applyBorder="0" applyAlignment="0" applyProtection="0"/>
    <xf numFmtId="9" fontId="4" fillId="0" borderId="0" applyFont="0" applyFill="0" applyBorder="0" applyAlignment="0" applyProtection="0"/>
    <xf numFmtId="0" fontId="26" fillId="16" borderId="17" applyNumberFormat="0" applyAlignment="0" applyProtection="0"/>
    <xf numFmtId="0" fontId="27" fillId="17" borderId="17" applyNumberFormat="0" applyAlignment="0" applyProtection="0"/>
    <xf numFmtId="168" fontId="4" fillId="0" borderId="0" applyFont="0" applyFill="0" applyBorder="0" applyAlignment="0" applyProtection="0"/>
    <xf numFmtId="0" fontId="50" fillId="21" borderId="0" applyNumberFormat="0" applyBorder="0" applyAlignment="0" applyProtection="0"/>
    <xf numFmtId="0" fontId="51" fillId="22" borderId="0" applyNumberFormat="0" applyBorder="0" applyAlignment="0" applyProtection="0"/>
    <xf numFmtId="0" fontId="52" fillId="17" borderId="32" applyNumberFormat="0" applyAlignment="0" applyProtection="0"/>
    <xf numFmtId="0" fontId="53" fillId="0" borderId="33" applyNumberFormat="0" applyFill="0" applyAlignment="0" applyProtection="0"/>
    <xf numFmtId="0" fontId="55" fillId="29" borderId="0" applyNumberFormat="0" applyBorder="0" applyAlignment="0" applyProtection="0"/>
    <xf numFmtId="0" fontId="4" fillId="41" borderId="0" applyNumberFormat="0" applyBorder="0" applyAlignment="0" applyProtection="0"/>
  </cellStyleXfs>
  <cellXfs count="651">
    <xf numFmtId="0" fontId="0" fillId="0" borderId="0" xfId="0"/>
    <xf numFmtId="3" fontId="0" fillId="0" borderId="0" xfId="0" applyNumberFormat="1"/>
    <xf numFmtId="0" fontId="1" fillId="0" borderId="0" xfId="0" applyFont="1"/>
    <xf numFmtId="4" fontId="0" fillId="0" borderId="0" xfId="0" applyNumberFormat="1"/>
    <xf numFmtId="0" fontId="0" fillId="0" borderId="0" xfId="0" applyAlignment="1">
      <alignment horizontal="left"/>
    </xf>
    <xf numFmtId="164" fontId="0" fillId="0" borderId="0" xfId="2" applyFont="1"/>
    <xf numFmtId="3" fontId="0" fillId="0" borderId="3" xfId="0" applyNumberFormat="1" applyBorder="1" applyAlignment="1">
      <alignment horizontal="center"/>
    </xf>
    <xf numFmtId="164" fontId="0" fillId="0" borderId="0" xfId="0" applyNumberFormat="1"/>
    <xf numFmtId="0" fontId="1" fillId="0" borderId="0" xfId="0" applyFont="1" applyAlignment="1">
      <alignment horizontal="left"/>
    </xf>
    <xf numFmtId="0" fontId="0" fillId="0" borderId="0" xfId="0" applyAlignment="1">
      <alignment horizontal="center"/>
    </xf>
    <xf numFmtId="0" fontId="6" fillId="3" borderId="3" xfId="0" applyFont="1" applyFill="1" applyBorder="1" applyAlignment="1">
      <alignment horizontal="left"/>
    </xf>
    <xf numFmtId="0" fontId="6" fillId="3" borderId="3" xfId="0" applyFont="1" applyFill="1" applyBorder="1" applyAlignment="1">
      <alignment horizontal="center"/>
    </xf>
    <xf numFmtId="0" fontId="0" fillId="0" borderId="3" xfId="0" applyBorder="1" applyAlignment="1">
      <alignment horizontal="left"/>
    </xf>
    <xf numFmtId="0" fontId="1" fillId="0" borderId="3" xfId="0" applyFont="1" applyBorder="1"/>
    <xf numFmtId="0" fontId="0" fillId="0" borderId="3" xfId="0" applyBorder="1" applyAlignment="1">
      <alignment horizontal="center"/>
    </xf>
    <xf numFmtId="0" fontId="0" fillId="0" borderId="0" xfId="0" applyAlignment="1">
      <alignment horizontal="center" wrapText="1"/>
    </xf>
    <xf numFmtId="0" fontId="1" fillId="6" borderId="0" xfId="0" applyFont="1" applyFill="1"/>
    <xf numFmtId="0" fontId="0" fillId="6" borderId="0" xfId="0" applyFill="1"/>
    <xf numFmtId="0" fontId="11" fillId="0" borderId="0" xfId="0" applyFont="1"/>
    <xf numFmtId="3" fontId="11" fillId="0" borderId="0" xfId="0" applyNumberFormat="1" applyFont="1"/>
    <xf numFmtId="166" fontId="11" fillId="0" borderId="0" xfId="0" applyNumberFormat="1" applyFont="1"/>
    <xf numFmtId="166" fontId="0" fillId="0" borderId="0" xfId="0" applyNumberFormat="1"/>
    <xf numFmtId="0" fontId="13" fillId="0" borderId="0" xfId="0" applyFont="1"/>
    <xf numFmtId="167" fontId="0" fillId="0" borderId="0" xfId="0" applyNumberFormat="1"/>
    <xf numFmtId="2" fontId="0" fillId="0" borderId="0" xfId="0" applyNumberFormat="1"/>
    <xf numFmtId="0" fontId="3" fillId="0" borderId="0" xfId="0" applyFont="1"/>
    <xf numFmtId="0" fontId="3" fillId="0" borderId="0" xfId="0" applyFont="1" applyAlignment="1">
      <alignment horizontal="center"/>
    </xf>
    <xf numFmtId="3" fontId="3" fillId="0" borderId="0" xfId="0" applyNumberFormat="1" applyFont="1"/>
    <xf numFmtId="3" fontId="8" fillId="0" borderId="0" xfId="0" applyNumberFormat="1" applyFont="1" applyAlignment="1">
      <alignment horizontal="right" vertical="center"/>
    </xf>
    <xf numFmtId="3" fontId="8" fillId="0" borderId="2" xfId="0" applyNumberFormat="1" applyFont="1" applyBorder="1" applyAlignment="1">
      <alignment horizontal="right" vertical="center"/>
    </xf>
    <xf numFmtId="3" fontId="3" fillId="0" borderId="3" xfId="0" applyNumberFormat="1" applyFont="1" applyBorder="1" applyAlignment="1">
      <alignment horizontal="center"/>
    </xf>
    <xf numFmtId="3" fontId="3" fillId="0" borderId="0" xfId="0" applyNumberFormat="1" applyFont="1" applyAlignment="1">
      <alignment horizontal="center"/>
    </xf>
    <xf numFmtId="0" fontId="3" fillId="8" borderId="3" xfId="0" applyFont="1" applyFill="1" applyBorder="1" applyAlignment="1">
      <alignment horizontal="left"/>
    </xf>
    <xf numFmtId="3" fontId="8" fillId="8" borderId="3" xfId="0" applyNumberFormat="1" applyFont="1" applyFill="1" applyBorder="1" applyAlignment="1">
      <alignment horizontal="center" vertical="center"/>
    </xf>
    <xf numFmtId="1" fontId="3" fillId="0" borderId="0" xfId="0" applyNumberFormat="1" applyFont="1" applyAlignment="1">
      <alignment horizontal="left"/>
    </xf>
    <xf numFmtId="1" fontId="3" fillId="0" borderId="3" xfId="0" applyNumberFormat="1" applyFont="1" applyBorder="1" applyAlignment="1">
      <alignment horizontal="left"/>
    </xf>
    <xf numFmtId="3" fontId="8" fillId="0" borderId="3" xfId="0" applyNumberFormat="1" applyFont="1" applyBorder="1" applyAlignment="1">
      <alignment horizontal="center" vertical="center"/>
    </xf>
    <xf numFmtId="0" fontId="3" fillId="0" borderId="3" xfId="0" applyFont="1" applyBorder="1" applyAlignment="1">
      <alignment horizontal="left"/>
    </xf>
    <xf numFmtId="0" fontId="14" fillId="0" borderId="0" xfId="0" applyFont="1"/>
    <xf numFmtId="3" fontId="15" fillId="0" borderId="3" xfId="0" applyNumberFormat="1" applyFont="1" applyBorder="1" applyAlignment="1">
      <alignment horizontal="center" vertical="center"/>
    </xf>
    <xf numFmtId="0" fontId="14" fillId="0" borderId="3" xfId="0" applyFont="1" applyBorder="1" applyAlignment="1">
      <alignment horizontal="left"/>
    </xf>
    <xf numFmtId="0" fontId="3" fillId="2" borderId="0" xfId="0" applyFont="1" applyFill="1"/>
    <xf numFmtId="3" fontId="3" fillId="2" borderId="3" xfId="0" applyNumberFormat="1" applyFont="1" applyFill="1" applyBorder="1" applyAlignment="1">
      <alignment horizontal="center"/>
    </xf>
    <xf numFmtId="1" fontId="3" fillId="2" borderId="3" xfId="0" applyNumberFormat="1" applyFont="1" applyFill="1" applyBorder="1" applyAlignment="1">
      <alignment horizontal="left"/>
    </xf>
    <xf numFmtId="0" fontId="3" fillId="2" borderId="0" xfId="0" applyFont="1" applyFill="1" applyAlignment="1">
      <alignment horizontal="center"/>
    </xf>
    <xf numFmtId="3" fontId="8" fillId="2" borderId="3" xfId="0" applyNumberFormat="1" applyFont="1" applyFill="1" applyBorder="1" applyAlignment="1">
      <alignment horizontal="center" vertical="center"/>
    </xf>
    <xf numFmtId="0" fontId="3" fillId="2" borderId="3" xfId="0" applyFont="1" applyFill="1" applyBorder="1" applyAlignment="1">
      <alignment horizontal="left"/>
    </xf>
    <xf numFmtId="3" fontId="14" fillId="0" borderId="3" xfId="0" applyNumberFormat="1" applyFont="1" applyBorder="1" applyAlignment="1">
      <alignment horizontal="center"/>
    </xf>
    <xf numFmtId="1" fontId="14" fillId="0" borderId="3" xfId="0" applyNumberFormat="1" applyFont="1" applyBorder="1" applyAlignment="1">
      <alignment horizontal="left"/>
    </xf>
    <xf numFmtId="0" fontId="3" fillId="0" borderId="0" xfId="0" applyFont="1" applyAlignment="1">
      <alignment horizontal="left"/>
    </xf>
    <xf numFmtId="0" fontId="3" fillId="0" borderId="0" xfId="0" applyFont="1" applyAlignment="1">
      <alignment vertical="center"/>
    </xf>
    <xf numFmtId="0" fontId="14" fillId="9" borderId="3" xfId="0" applyFont="1" applyFill="1" applyBorder="1" applyAlignment="1">
      <alignment horizontal="center" vertical="center"/>
    </xf>
    <xf numFmtId="0" fontId="3" fillId="0" borderId="0" xfId="0" applyFont="1" applyAlignment="1">
      <alignment horizontal="center" vertical="center"/>
    </xf>
    <xf numFmtId="0" fontId="17" fillId="9" borderId="3" xfId="0" applyFont="1" applyFill="1" applyBorder="1" applyAlignment="1">
      <alignment horizontal="center" vertical="center"/>
    </xf>
    <xf numFmtId="0" fontId="16" fillId="0" borderId="0" xfId="0" applyFont="1"/>
    <xf numFmtId="3" fontId="14" fillId="10" borderId="3" xfId="0" applyNumberFormat="1" applyFont="1" applyFill="1" applyBorder="1" applyAlignment="1">
      <alignment horizontal="center"/>
    </xf>
    <xf numFmtId="0" fontId="14" fillId="10" borderId="3" xfId="0" applyFont="1" applyFill="1" applyBorder="1" applyAlignment="1">
      <alignment horizontal="center"/>
    </xf>
    <xf numFmtId="3" fontId="12" fillId="0" borderId="0" xfId="0" applyNumberFormat="1" applyFont="1"/>
    <xf numFmtId="3" fontId="19" fillId="0" borderId="0" xfId="0" applyNumberFormat="1" applyFont="1"/>
    <xf numFmtId="0" fontId="0" fillId="4" borderId="0" xfId="0" applyFill="1"/>
    <xf numFmtId="0" fontId="20" fillId="0" borderId="0" xfId="0" applyFont="1"/>
    <xf numFmtId="1" fontId="0" fillId="0" borderId="0" xfId="0" applyNumberFormat="1"/>
    <xf numFmtId="166" fontId="0" fillId="11" borderId="0" xfId="0" applyNumberFormat="1" applyFill="1"/>
    <xf numFmtId="0" fontId="0" fillId="12" borderId="0" xfId="0" applyFill="1"/>
    <xf numFmtId="0" fontId="0" fillId="11" borderId="0" xfId="0" applyFill="1"/>
    <xf numFmtId="0" fontId="0" fillId="0" borderId="11" xfId="0" applyBorder="1"/>
    <xf numFmtId="166" fontId="0" fillId="0" borderId="11" xfId="0" applyNumberFormat="1" applyBorder="1"/>
    <xf numFmtId="9" fontId="12" fillId="0" borderId="0" xfId="5" applyFont="1"/>
    <xf numFmtId="9" fontId="0" fillId="0" borderId="0" xfId="5" applyFont="1"/>
    <xf numFmtId="3" fontId="10" fillId="11" borderId="0" xfId="0" applyNumberFormat="1" applyFont="1" applyFill="1"/>
    <xf numFmtId="0" fontId="22" fillId="0" borderId="0" xfId="0" applyFont="1"/>
    <xf numFmtId="166" fontId="19" fillId="0" borderId="0" xfId="0" applyNumberFormat="1" applyFont="1"/>
    <xf numFmtId="0" fontId="0" fillId="13" borderId="0" xfId="0" applyFill="1"/>
    <xf numFmtId="2" fontId="0" fillId="0" borderId="11" xfId="0" applyNumberFormat="1" applyBorder="1"/>
    <xf numFmtId="0" fontId="9" fillId="0" borderId="0" xfId="0" applyFont="1"/>
    <xf numFmtId="1" fontId="19" fillId="0" borderId="0" xfId="0" applyNumberFormat="1" applyFont="1"/>
    <xf numFmtId="0" fontId="21" fillId="14" borderId="0" xfId="0" applyFont="1" applyFill="1"/>
    <xf numFmtId="0" fontId="6" fillId="14" borderId="0" xfId="0" applyFont="1" applyFill="1"/>
    <xf numFmtId="0" fontId="1" fillId="12" borderId="0" xfId="0" applyFont="1" applyFill="1"/>
    <xf numFmtId="3" fontId="12" fillId="13" borderId="0" xfId="0" applyNumberFormat="1" applyFont="1" applyFill="1"/>
    <xf numFmtId="0" fontId="1" fillId="0" borderId="12" xfId="0" applyFont="1" applyBorder="1"/>
    <xf numFmtId="0" fontId="12" fillId="13" borderId="0" xfId="0" applyFont="1" applyFill="1"/>
    <xf numFmtId="0" fontId="23" fillId="0" borderId="5" xfId="0" applyFont="1" applyBorder="1"/>
    <xf numFmtId="0" fontId="23" fillId="0" borderId="6" xfId="0" applyFont="1" applyBorder="1"/>
    <xf numFmtId="0" fontId="0" fillId="0" borderId="9" xfId="0" applyBorder="1"/>
    <xf numFmtId="0" fontId="0" fillId="0" borderId="10" xfId="0" applyBorder="1"/>
    <xf numFmtId="0" fontId="28" fillId="0" borderId="0" xfId="0" applyFont="1"/>
    <xf numFmtId="164" fontId="29" fillId="0" borderId="0" xfId="2" applyFont="1"/>
    <xf numFmtId="168" fontId="0" fillId="0" borderId="0" xfId="0" applyNumberFormat="1"/>
    <xf numFmtId="0" fontId="24" fillId="0" borderId="0" xfId="0" applyFont="1"/>
    <xf numFmtId="0" fontId="12" fillId="0" borderId="0" xfId="0" applyFont="1"/>
    <xf numFmtId="9" fontId="12" fillId="0" borderId="0" xfId="0" applyNumberFormat="1" applyFont="1"/>
    <xf numFmtId="169" fontId="12" fillId="0" borderId="0" xfId="5" applyNumberFormat="1" applyFont="1" applyFill="1"/>
    <xf numFmtId="0" fontId="31" fillId="0" borderId="0" xfId="0" applyFont="1"/>
    <xf numFmtId="0" fontId="23" fillId="0" borderId="0" xfId="0" applyFont="1"/>
    <xf numFmtId="9" fontId="12" fillId="0" borderId="0" xfId="5" applyFont="1" applyBorder="1"/>
    <xf numFmtId="169" fontId="4" fillId="0" borderId="0" xfId="5" applyNumberFormat="1" applyFont="1" applyBorder="1"/>
    <xf numFmtId="169" fontId="12" fillId="0" borderId="0" xfId="5" applyNumberFormat="1" applyFont="1" applyBorder="1"/>
    <xf numFmtId="164" fontId="12" fillId="0" borderId="0" xfId="2" applyFont="1" applyBorder="1"/>
    <xf numFmtId="9" fontId="9" fillId="0" borderId="0" xfId="0" applyNumberFormat="1" applyFont="1"/>
    <xf numFmtId="169" fontId="30" fillId="0" borderId="0" xfId="5" applyNumberFormat="1" applyFont="1" applyFill="1"/>
    <xf numFmtId="0" fontId="32" fillId="0" borderId="0" xfId="0" applyFont="1"/>
    <xf numFmtId="0" fontId="33" fillId="0" borderId="0" xfId="0" applyFont="1"/>
    <xf numFmtId="166" fontId="12" fillId="0" borderId="0" xfId="0" applyNumberFormat="1" applyFont="1"/>
    <xf numFmtId="166" fontId="10" fillId="0" borderId="0" xfId="0" applyNumberFormat="1" applyFont="1"/>
    <xf numFmtId="167" fontId="30" fillId="0" borderId="0" xfId="0" applyNumberFormat="1" applyFont="1"/>
    <xf numFmtId="0" fontId="32" fillId="0" borderId="11" xfId="0" applyFont="1" applyBorder="1"/>
    <xf numFmtId="0" fontId="12" fillId="0" borderId="11" xfId="0" applyFont="1" applyBorder="1"/>
    <xf numFmtId="168" fontId="12" fillId="0" borderId="11" xfId="0" applyNumberFormat="1" applyFont="1" applyBorder="1"/>
    <xf numFmtId="0" fontId="0" fillId="0" borderId="0" xfId="0" applyAlignment="1">
      <alignment horizontal="right"/>
    </xf>
    <xf numFmtId="168" fontId="0" fillId="0" borderId="20" xfId="0" applyNumberFormat="1" applyBorder="1"/>
    <xf numFmtId="168" fontId="0" fillId="0" borderId="21" xfId="0" applyNumberFormat="1" applyBorder="1"/>
    <xf numFmtId="172" fontId="0" fillId="0" borderId="21" xfId="0" applyNumberFormat="1" applyBorder="1"/>
    <xf numFmtId="168" fontId="0" fillId="0" borderId="1" xfId="0" applyNumberFormat="1" applyBorder="1"/>
    <xf numFmtId="168" fontId="0" fillId="0" borderId="23" xfId="0" applyNumberFormat="1" applyBorder="1"/>
    <xf numFmtId="172" fontId="0" fillId="0" borderId="0" xfId="0" applyNumberFormat="1"/>
    <xf numFmtId="168" fontId="0" fillId="0" borderId="24" xfId="0" applyNumberFormat="1" applyBorder="1"/>
    <xf numFmtId="168" fontId="0" fillId="0" borderId="25" xfId="0" applyNumberFormat="1" applyBorder="1"/>
    <xf numFmtId="168" fontId="0" fillId="0" borderId="26" xfId="0" applyNumberFormat="1" applyBorder="1"/>
    <xf numFmtId="172" fontId="0" fillId="0" borderId="26" xfId="0" applyNumberFormat="1" applyBorder="1"/>
    <xf numFmtId="168" fontId="0" fillId="0" borderId="27" xfId="0" applyNumberFormat="1" applyBorder="1"/>
    <xf numFmtId="0" fontId="21" fillId="19" borderId="0" xfId="0" applyFont="1" applyFill="1"/>
    <xf numFmtId="0" fontId="0" fillId="19" borderId="0" xfId="0" applyFill="1"/>
    <xf numFmtId="0" fontId="21" fillId="0" borderId="0" xfId="0" applyFont="1"/>
    <xf numFmtId="170" fontId="10" fillId="18" borderId="0" xfId="0" applyNumberFormat="1" applyFont="1" applyFill="1"/>
    <xf numFmtId="171" fontId="12" fillId="0" borderId="0" xfId="8" applyNumberFormat="1" applyFont="1"/>
    <xf numFmtId="171" fontId="0" fillId="0" borderId="0" xfId="8" applyNumberFormat="1" applyFont="1"/>
    <xf numFmtId="171" fontId="0" fillId="0" borderId="0" xfId="0" applyNumberFormat="1"/>
    <xf numFmtId="171" fontId="0" fillId="0" borderId="0" xfId="8" applyNumberFormat="1" applyFont="1" applyFill="1"/>
    <xf numFmtId="171" fontId="10" fillId="0" borderId="0" xfId="8" applyNumberFormat="1" applyFont="1"/>
    <xf numFmtId="171" fontId="33" fillId="0" borderId="0" xfId="8" applyNumberFormat="1" applyFont="1"/>
    <xf numFmtId="171" fontId="9" fillId="0" borderId="0" xfId="8" applyNumberFormat="1" applyFont="1" applyFill="1"/>
    <xf numFmtId="171" fontId="9" fillId="0" borderId="0" xfId="0" applyNumberFormat="1" applyFont="1"/>
    <xf numFmtId="0" fontId="12" fillId="0" borderId="0" xfId="0" applyFont="1" applyAlignment="1">
      <alignment horizontal="right"/>
    </xf>
    <xf numFmtId="0" fontId="9" fillId="18" borderId="0" xfId="0" applyFont="1" applyFill="1"/>
    <xf numFmtId="0" fontId="0" fillId="0" borderId="28" xfId="0" applyBorder="1"/>
    <xf numFmtId="0" fontId="0" fillId="0" borderId="29" xfId="0" applyBorder="1"/>
    <xf numFmtId="171" fontId="12" fillId="0" borderId="16" xfId="8" applyNumberFormat="1" applyFont="1" applyBorder="1"/>
    <xf numFmtId="168" fontId="12" fillId="18" borderId="13" xfId="8" applyFont="1" applyFill="1" applyBorder="1"/>
    <xf numFmtId="0" fontId="9" fillId="0" borderId="14" xfId="0" applyFont="1" applyBorder="1"/>
    <xf numFmtId="168" fontId="12" fillId="18" borderId="15" xfId="8" applyFont="1" applyFill="1" applyBorder="1"/>
    <xf numFmtId="171" fontId="12" fillId="0" borderId="0" xfId="8" applyNumberFormat="1" applyFont="1" applyBorder="1"/>
    <xf numFmtId="0" fontId="4" fillId="0" borderId="28" xfId="5" applyNumberFormat="1" applyFont="1" applyBorder="1"/>
    <xf numFmtId="0" fontId="9" fillId="0" borderId="16" xfId="5" applyNumberFormat="1" applyFont="1" applyBorder="1"/>
    <xf numFmtId="0" fontId="9" fillId="0" borderId="13" xfId="0" applyFont="1" applyBorder="1"/>
    <xf numFmtId="0" fontId="9" fillId="0" borderId="30" xfId="5" applyNumberFormat="1" applyFont="1" applyBorder="1"/>
    <xf numFmtId="0" fontId="9" fillId="0" borderId="15" xfId="0" applyFont="1" applyBorder="1"/>
    <xf numFmtId="0" fontId="9" fillId="0" borderId="16" xfId="0" applyFont="1" applyBorder="1"/>
    <xf numFmtId="0" fontId="9" fillId="0" borderId="30" xfId="0" applyFont="1" applyBorder="1"/>
    <xf numFmtId="0" fontId="0" fillId="0" borderId="14" xfId="0" applyBorder="1"/>
    <xf numFmtId="9" fontId="0" fillId="0" borderId="11" xfId="5" applyFont="1" applyBorder="1"/>
    <xf numFmtId="0" fontId="1" fillId="0" borderId="11" xfId="0" applyFont="1" applyBorder="1"/>
    <xf numFmtId="0" fontId="0" fillId="0" borderId="16" xfId="0" applyBorder="1"/>
    <xf numFmtId="9" fontId="0" fillId="0" borderId="0" xfId="5" applyFont="1" applyBorder="1"/>
    <xf numFmtId="0" fontId="0" fillId="0" borderId="13" xfId="0" applyBorder="1"/>
    <xf numFmtId="0" fontId="0" fillId="0" borderId="30" xfId="0" applyBorder="1"/>
    <xf numFmtId="9" fontId="0" fillId="0" borderId="14" xfId="5" applyFont="1" applyBorder="1"/>
    <xf numFmtId="9" fontId="10" fillId="0" borderId="14" xfId="0" applyNumberFormat="1" applyFont="1" applyBorder="1"/>
    <xf numFmtId="9" fontId="10" fillId="0" borderId="15" xfId="0" applyNumberFormat="1" applyFont="1" applyBorder="1"/>
    <xf numFmtId="167" fontId="12" fillId="0" borderId="8" xfId="0" applyNumberFormat="1" applyFont="1" applyBorder="1"/>
    <xf numFmtId="167" fontId="12" fillId="0" borderId="16" xfId="0" applyNumberFormat="1" applyFont="1" applyBorder="1"/>
    <xf numFmtId="167" fontId="12" fillId="0" borderId="13" xfId="0" applyNumberFormat="1" applyFont="1" applyBorder="1"/>
    <xf numFmtId="1" fontId="9" fillId="0" borderId="0" xfId="0" applyNumberFormat="1" applyFont="1"/>
    <xf numFmtId="167" fontId="0" fillId="0" borderId="8" xfId="0" applyNumberFormat="1" applyBorder="1"/>
    <xf numFmtId="167" fontId="0" fillId="0" borderId="28" xfId="0" applyNumberFormat="1" applyBorder="1"/>
    <xf numFmtId="167" fontId="30" fillId="0" borderId="29" xfId="0" applyNumberFormat="1" applyFont="1" applyBorder="1"/>
    <xf numFmtId="167" fontId="30" fillId="0" borderId="16" xfId="0" applyNumberFormat="1" applyFont="1" applyBorder="1"/>
    <xf numFmtId="1" fontId="9" fillId="0" borderId="13" xfId="0" applyNumberFormat="1" applyFont="1" applyBorder="1"/>
    <xf numFmtId="1" fontId="9" fillId="0" borderId="9" xfId="0" applyNumberFormat="1" applyFont="1" applyBorder="1"/>
    <xf numFmtId="167" fontId="0" fillId="0" borderId="16" xfId="0" applyNumberFormat="1" applyBorder="1"/>
    <xf numFmtId="167" fontId="30" fillId="0" borderId="13" xfId="0" applyNumberFormat="1" applyFont="1" applyBorder="1"/>
    <xf numFmtId="167" fontId="30" fillId="0" borderId="30" xfId="0" applyNumberFormat="1" applyFont="1" applyBorder="1"/>
    <xf numFmtId="167" fontId="30" fillId="0" borderId="15" xfId="0" applyNumberFormat="1" applyFont="1" applyBorder="1"/>
    <xf numFmtId="166" fontId="0" fillId="0" borderId="8" xfId="0" applyNumberFormat="1" applyBorder="1"/>
    <xf numFmtId="166" fontId="0" fillId="0" borderId="28" xfId="0" applyNumberFormat="1" applyBorder="1"/>
    <xf numFmtId="166" fontId="30" fillId="0" borderId="29" xfId="0" applyNumberFormat="1" applyFont="1" applyBorder="1"/>
    <xf numFmtId="166" fontId="0" fillId="0" borderId="16" xfId="0" applyNumberFormat="1" applyBorder="1"/>
    <xf numFmtId="166" fontId="0" fillId="0" borderId="9" xfId="0" applyNumberFormat="1" applyBorder="1"/>
    <xf numFmtId="166" fontId="30" fillId="0" borderId="13" xfId="0" applyNumberFormat="1" applyFont="1" applyBorder="1"/>
    <xf numFmtId="166" fontId="0" fillId="0" borderId="30" xfId="0" applyNumberFormat="1" applyBorder="1"/>
    <xf numFmtId="166" fontId="30" fillId="0" borderId="15" xfId="0" applyNumberFormat="1" applyFont="1" applyBorder="1"/>
    <xf numFmtId="168" fontId="9" fillId="0" borderId="0" xfId="8" applyFont="1"/>
    <xf numFmtId="9" fontId="11" fillId="0" borderId="0" xfId="5" applyFont="1"/>
    <xf numFmtId="9" fontId="9" fillId="0" borderId="0" xfId="5" applyFont="1" applyFill="1"/>
    <xf numFmtId="168" fontId="30" fillId="0" borderId="0" xfId="8" applyFont="1" applyFill="1"/>
    <xf numFmtId="165" fontId="12" fillId="0" borderId="20" xfId="2" applyNumberFormat="1" applyFont="1" applyBorder="1"/>
    <xf numFmtId="165" fontId="0" fillId="0" borderId="20" xfId="2" applyNumberFormat="1" applyFont="1" applyBorder="1"/>
    <xf numFmtId="165" fontId="0" fillId="0" borderId="21" xfId="2" applyNumberFormat="1" applyFont="1" applyBorder="1"/>
    <xf numFmtId="165" fontId="0" fillId="0" borderId="1" xfId="2" applyNumberFormat="1" applyFont="1" applyBorder="1"/>
    <xf numFmtId="165" fontId="0" fillId="0" borderId="23" xfId="2" applyNumberFormat="1" applyFont="1" applyBorder="1"/>
    <xf numFmtId="165" fontId="0" fillId="0" borderId="0" xfId="2" applyNumberFormat="1" applyFont="1" applyBorder="1"/>
    <xf numFmtId="165" fontId="0" fillId="0" borderId="24" xfId="2" applyNumberFormat="1" applyFont="1" applyBorder="1"/>
    <xf numFmtId="165" fontId="0" fillId="0" borderId="22" xfId="2" applyNumberFormat="1" applyFont="1" applyBorder="1"/>
    <xf numFmtId="165" fontId="0" fillId="0" borderId="12" xfId="2" applyNumberFormat="1" applyFont="1" applyBorder="1"/>
    <xf numFmtId="165" fontId="0" fillId="0" borderId="2" xfId="2" applyNumberFormat="1" applyFont="1" applyBorder="1"/>
    <xf numFmtId="169" fontId="9" fillId="0" borderId="0" xfId="5" applyNumberFormat="1" applyFont="1" applyBorder="1"/>
    <xf numFmtId="169" fontId="11" fillId="0" borderId="0" xfId="5" applyNumberFormat="1" applyFont="1" applyBorder="1"/>
    <xf numFmtId="165" fontId="12" fillId="0" borderId="0" xfId="2" applyNumberFormat="1" applyFont="1" applyFill="1"/>
    <xf numFmtId="168" fontId="12" fillId="0" borderId="0" xfId="8" applyFont="1" applyFill="1"/>
    <xf numFmtId="168" fontId="33" fillId="0" borderId="0" xfId="8" applyFont="1" applyFill="1"/>
    <xf numFmtId="168" fontId="10" fillId="0" borderId="0" xfId="8" applyFont="1" applyFill="1"/>
    <xf numFmtId="168" fontId="0" fillId="0" borderId="0" xfId="8" applyFont="1"/>
    <xf numFmtId="168" fontId="0" fillId="0" borderId="0" xfId="8" applyFont="1" applyFill="1"/>
    <xf numFmtId="168" fontId="11" fillId="0" borderId="0" xfId="8" applyFont="1"/>
    <xf numFmtId="171" fontId="11" fillId="0" borderId="0" xfId="8" applyNumberFormat="1" applyFont="1"/>
    <xf numFmtId="171" fontId="12" fillId="0" borderId="0" xfId="8" applyNumberFormat="1" applyFont="1" applyFill="1"/>
    <xf numFmtId="168" fontId="11" fillId="0" borderId="0" xfId="8" applyFont="1" applyFill="1"/>
    <xf numFmtId="171" fontId="11" fillId="0" borderId="0" xfId="8" applyNumberFormat="1" applyFont="1" applyFill="1"/>
    <xf numFmtId="168" fontId="0" fillId="0" borderId="11" xfId="8" applyFont="1" applyBorder="1"/>
    <xf numFmtId="164" fontId="23" fillId="0" borderId="0" xfId="2" applyFont="1"/>
    <xf numFmtId="168" fontId="34" fillId="0" borderId="0" xfId="2" applyNumberFormat="1" applyFont="1" applyFill="1" applyBorder="1"/>
    <xf numFmtId="9" fontId="33" fillId="0" borderId="0" xfId="0" applyNumberFormat="1" applyFont="1"/>
    <xf numFmtId="165" fontId="12" fillId="0" borderId="0" xfId="2" applyNumberFormat="1" applyFont="1" applyBorder="1" applyAlignment="1">
      <alignment horizontal="left"/>
    </xf>
    <xf numFmtId="9" fontId="12" fillId="0" borderId="0" xfId="5" applyFont="1" applyFill="1"/>
    <xf numFmtId="0" fontId="1" fillId="4" borderId="0" xfId="0" applyFont="1" applyFill="1"/>
    <xf numFmtId="0" fontId="28" fillId="4" borderId="0" xfId="0" applyFont="1" applyFill="1"/>
    <xf numFmtId="9" fontId="9" fillId="4" borderId="0" xfId="0" applyNumberFormat="1" applyFont="1" applyFill="1"/>
    <xf numFmtId="169" fontId="30" fillId="4" borderId="0" xfId="5" applyNumberFormat="1" applyFont="1" applyFill="1"/>
    <xf numFmtId="0" fontId="28" fillId="6" borderId="0" xfId="0" applyFont="1" applyFill="1"/>
    <xf numFmtId="9" fontId="9" fillId="6" borderId="0" xfId="0" applyNumberFormat="1" applyFont="1" applyFill="1"/>
    <xf numFmtId="169" fontId="30" fillId="6" borderId="0" xfId="5" applyNumberFormat="1" applyFont="1" applyFill="1"/>
    <xf numFmtId="165" fontId="11" fillId="0" borderId="0" xfId="2" applyNumberFormat="1" applyFont="1" applyBorder="1"/>
    <xf numFmtId="165" fontId="19" fillId="0" borderId="0" xfId="2" applyNumberFormat="1" applyFont="1" applyBorder="1"/>
    <xf numFmtId="165" fontId="9" fillId="0" borderId="12" xfId="2" applyNumberFormat="1" applyFont="1" applyBorder="1"/>
    <xf numFmtId="165" fontId="9" fillId="0" borderId="2" xfId="2" applyNumberFormat="1" applyFont="1" applyBorder="1"/>
    <xf numFmtId="165" fontId="9" fillId="0" borderId="0" xfId="2" applyNumberFormat="1" applyFont="1" applyBorder="1"/>
    <xf numFmtId="165" fontId="9" fillId="0" borderId="24" xfId="2" applyNumberFormat="1" applyFont="1" applyBorder="1"/>
    <xf numFmtId="168" fontId="35" fillId="0" borderId="0" xfId="2" applyNumberFormat="1" applyFont="1" applyFill="1" applyBorder="1"/>
    <xf numFmtId="0" fontId="24" fillId="6" borderId="0" xfId="0" applyFont="1" applyFill="1"/>
    <xf numFmtId="0" fontId="12" fillId="6" borderId="0" xfId="0" applyFont="1" applyFill="1"/>
    <xf numFmtId="9" fontId="12" fillId="6" borderId="0" xfId="0" applyNumberFormat="1" applyFont="1" applyFill="1"/>
    <xf numFmtId="169" fontId="12" fillId="6" borderId="0" xfId="5" applyNumberFormat="1" applyFont="1" applyFill="1"/>
    <xf numFmtId="0" fontId="1" fillId="13" borderId="0" xfId="0" applyFont="1" applyFill="1"/>
    <xf numFmtId="0" fontId="26" fillId="16" borderId="17" xfId="6"/>
    <xf numFmtId="0" fontId="27" fillId="17" borderId="17" xfId="7"/>
    <xf numFmtId="171" fontId="10" fillId="0" borderId="0" xfId="8" applyNumberFormat="1" applyFont="1" applyFill="1"/>
    <xf numFmtId="2" fontId="9" fillId="0" borderId="0" xfId="0" applyNumberFormat="1" applyFont="1"/>
    <xf numFmtId="2" fontId="9" fillId="0" borderId="14" xfId="0" applyNumberFormat="1" applyFont="1" applyBorder="1"/>
    <xf numFmtId="168" fontId="9" fillId="0" borderId="0" xfId="5" applyNumberFormat="1" applyFont="1" applyFill="1"/>
    <xf numFmtId="168" fontId="9" fillId="0" borderId="0" xfId="0" applyNumberFormat="1" applyFont="1"/>
    <xf numFmtId="168" fontId="33" fillId="0" borderId="0" xfId="0" applyNumberFormat="1" applyFont="1"/>
    <xf numFmtId="0" fontId="36" fillId="20" borderId="0" xfId="0" applyFont="1" applyFill="1"/>
    <xf numFmtId="0" fontId="37" fillId="20" borderId="0" xfId="0" applyFont="1" applyFill="1"/>
    <xf numFmtId="0" fontId="38" fillId="20" borderId="0" xfId="0" applyFont="1" applyFill="1"/>
    <xf numFmtId="9" fontId="39" fillId="20" borderId="0" xfId="0" applyNumberFormat="1" applyFont="1" applyFill="1"/>
    <xf numFmtId="169" fontId="34" fillId="20" borderId="0" xfId="5" applyNumberFormat="1" applyFont="1" applyFill="1" applyBorder="1"/>
    <xf numFmtId="0" fontId="37" fillId="0" borderId="0" xfId="0" applyFont="1"/>
    <xf numFmtId="0" fontId="40" fillId="0" borderId="0" xfId="0" applyFont="1"/>
    <xf numFmtId="0" fontId="38" fillId="0" borderId="0" xfId="0" applyFont="1"/>
    <xf numFmtId="168" fontId="37" fillId="0" borderId="0" xfId="0" applyNumberFormat="1" applyFont="1"/>
    <xf numFmtId="0" fontId="41" fillId="0" borderId="0" xfId="0" applyFont="1"/>
    <xf numFmtId="0" fontId="35" fillId="0" borderId="0" xfId="0" applyFont="1"/>
    <xf numFmtId="9" fontId="35" fillId="0" borderId="0" xfId="0" applyNumberFormat="1" applyFont="1"/>
    <xf numFmtId="169" fontId="35" fillId="0" borderId="0" xfId="5" applyNumberFormat="1" applyFont="1" applyFill="1" applyBorder="1"/>
    <xf numFmtId="0" fontId="42" fillId="0" borderId="0" xfId="0" applyFont="1"/>
    <xf numFmtId="168" fontId="35" fillId="0" borderId="20" xfId="2" applyNumberFormat="1" applyFont="1" applyFill="1" applyBorder="1"/>
    <xf numFmtId="168" fontId="35" fillId="0" borderId="21" xfId="2" applyNumberFormat="1" applyFont="1" applyFill="1" applyBorder="1"/>
    <xf numFmtId="168" fontId="35" fillId="0" borderId="1" xfId="2" applyNumberFormat="1" applyFont="1" applyFill="1" applyBorder="1"/>
    <xf numFmtId="0" fontId="43" fillId="0" borderId="0" xfId="0" applyFont="1"/>
    <xf numFmtId="168" fontId="35" fillId="0" borderId="22" xfId="2" applyNumberFormat="1" applyFont="1" applyFill="1" applyBorder="1"/>
    <xf numFmtId="168" fontId="35" fillId="0" borderId="12" xfId="2" applyNumberFormat="1" applyFont="1" applyFill="1" applyBorder="1"/>
    <xf numFmtId="168" fontId="35" fillId="0" borderId="2" xfId="2" applyNumberFormat="1" applyFont="1" applyFill="1" applyBorder="1"/>
    <xf numFmtId="168" fontId="37" fillId="0" borderId="20" xfId="2" applyNumberFormat="1" applyFont="1" applyFill="1" applyBorder="1"/>
    <xf numFmtId="168" fontId="37" fillId="0" borderId="21" xfId="2" applyNumberFormat="1" applyFont="1" applyFill="1" applyBorder="1"/>
    <xf numFmtId="168" fontId="37" fillId="0" borderId="1" xfId="2" applyNumberFormat="1" applyFont="1" applyFill="1" applyBorder="1"/>
    <xf numFmtId="168" fontId="37" fillId="0" borderId="23" xfId="2" applyNumberFormat="1" applyFont="1" applyFill="1" applyBorder="1"/>
    <xf numFmtId="168" fontId="37" fillId="0" borderId="0" xfId="2" applyNumberFormat="1" applyFont="1" applyFill="1" applyBorder="1"/>
    <xf numFmtId="168" fontId="37" fillId="0" borderId="24" xfId="2" applyNumberFormat="1" applyFont="1" applyFill="1" applyBorder="1"/>
    <xf numFmtId="168" fontId="37" fillId="0" borderId="22" xfId="2" applyNumberFormat="1" applyFont="1" applyFill="1" applyBorder="1"/>
    <xf numFmtId="168" fontId="37" fillId="0" borderId="12" xfId="2" applyNumberFormat="1" applyFont="1" applyFill="1" applyBorder="1"/>
    <xf numFmtId="168" fontId="37" fillId="0" borderId="2" xfId="2" applyNumberFormat="1" applyFont="1" applyFill="1" applyBorder="1"/>
    <xf numFmtId="9" fontId="35" fillId="0" borderId="0" xfId="5" applyFont="1" applyFill="1" applyBorder="1"/>
    <xf numFmtId="168" fontId="44" fillId="0" borderId="0" xfId="2" applyNumberFormat="1" applyFont="1" applyFill="1" applyBorder="1"/>
    <xf numFmtId="0" fontId="45" fillId="0" borderId="0" xfId="0" applyFont="1"/>
    <xf numFmtId="169" fontId="25" fillId="0" borderId="0" xfId="5" applyNumberFormat="1" applyFont="1" applyFill="1" applyBorder="1"/>
    <xf numFmtId="169" fontId="34" fillId="0" borderId="0" xfId="5" applyNumberFormat="1" applyFont="1" applyFill="1" applyBorder="1"/>
    <xf numFmtId="0" fontId="0" fillId="0" borderId="0" xfId="0" quotePrefix="1" applyAlignment="1">
      <alignment horizontal="center"/>
    </xf>
    <xf numFmtId="0" fontId="1" fillId="7" borderId="0" xfId="0" applyFont="1" applyFill="1"/>
    <xf numFmtId="9" fontId="0" fillId="0" borderId="0" xfId="0" applyNumberFormat="1"/>
    <xf numFmtId="164" fontId="12" fillId="0" borderId="0" xfId="2" applyFont="1"/>
    <xf numFmtId="0" fontId="46" fillId="0" borderId="0" xfId="0" applyFont="1"/>
    <xf numFmtId="0" fontId="47" fillId="0" borderId="0" xfId="0" applyFont="1"/>
    <xf numFmtId="9" fontId="39" fillId="0" borderId="0" xfId="5" applyFont="1" applyFill="1" applyBorder="1"/>
    <xf numFmtId="9" fontId="48" fillId="0" borderId="0" xfId="0" applyNumberFormat="1" applyFont="1"/>
    <xf numFmtId="9" fontId="39" fillId="0" borderId="0" xfId="0" applyNumberFormat="1" applyFont="1"/>
    <xf numFmtId="9" fontId="37" fillId="0" borderId="0" xfId="0" applyNumberFormat="1" applyFont="1"/>
    <xf numFmtId="172" fontId="35" fillId="0" borderId="0" xfId="2" applyNumberFormat="1" applyFont="1" applyFill="1" applyBorder="1"/>
    <xf numFmtId="172" fontId="9" fillId="0" borderId="0" xfId="5" applyNumberFormat="1" applyFont="1" applyFill="1"/>
    <xf numFmtId="172" fontId="9" fillId="0" borderId="0" xfId="0" applyNumberFormat="1" applyFont="1"/>
    <xf numFmtId="172" fontId="33" fillId="0" borderId="0" xfId="0" applyNumberFormat="1" applyFont="1"/>
    <xf numFmtId="9" fontId="19" fillId="0" borderId="0" xfId="5" applyFont="1" applyFill="1"/>
    <xf numFmtId="172" fontId="12" fillId="0" borderId="0" xfId="5" applyNumberFormat="1" applyFont="1" applyFill="1"/>
    <xf numFmtId="165" fontId="32" fillId="0" borderId="0" xfId="0" applyNumberFormat="1" applyFont="1"/>
    <xf numFmtId="3" fontId="1" fillId="0" borderId="0" xfId="0" applyNumberFormat="1" applyFont="1"/>
    <xf numFmtId="169" fontId="0" fillId="0" borderId="0" xfId="5" applyNumberFormat="1" applyFont="1"/>
    <xf numFmtId="166" fontId="9" fillId="18" borderId="0" xfId="0" applyNumberFormat="1" applyFont="1" applyFill="1"/>
    <xf numFmtId="168" fontId="49" fillId="0" borderId="0" xfId="2" applyNumberFormat="1" applyFont="1" applyFill="1" applyBorder="1"/>
    <xf numFmtId="9" fontId="26" fillId="16" borderId="17" xfId="6" applyNumberFormat="1"/>
    <xf numFmtId="165" fontId="0" fillId="0" borderId="0" xfId="2" applyNumberFormat="1" applyFont="1"/>
    <xf numFmtId="165" fontId="0" fillId="0" borderId="0" xfId="2" applyNumberFormat="1" applyFont="1" applyFill="1"/>
    <xf numFmtId="165" fontId="0" fillId="0" borderId="0" xfId="0" applyNumberFormat="1"/>
    <xf numFmtId="165" fontId="50" fillId="21" borderId="0" xfId="9" applyNumberFormat="1"/>
    <xf numFmtId="3" fontId="51" fillId="22" borderId="3" xfId="10" applyNumberFormat="1" applyBorder="1" applyAlignment="1">
      <alignment horizontal="center"/>
    </xf>
    <xf numFmtId="0" fontId="50" fillId="21" borderId="0" xfId="9"/>
    <xf numFmtId="0" fontId="51" fillId="22" borderId="0" xfId="10"/>
    <xf numFmtId="3" fontId="51" fillId="11" borderId="0" xfId="10" applyNumberFormat="1" applyFill="1"/>
    <xf numFmtId="164" fontId="12" fillId="0" borderId="0" xfId="2" applyFont="1" applyFill="1"/>
    <xf numFmtId="168" fontId="0" fillId="7" borderId="0" xfId="8" applyFont="1" applyFill="1"/>
    <xf numFmtId="168" fontId="51" fillId="22" borderId="11" xfId="10" applyNumberFormat="1" applyBorder="1"/>
    <xf numFmtId="174" fontId="0" fillId="0" borderId="0" xfId="2" applyNumberFormat="1" applyFont="1"/>
    <xf numFmtId="165" fontId="1" fillId="0" borderId="0" xfId="0" applyNumberFormat="1" applyFont="1"/>
    <xf numFmtId="2" fontId="12" fillId="0" borderId="0" xfId="0" applyNumberFormat="1" applyFont="1"/>
    <xf numFmtId="3" fontId="12" fillId="0" borderId="0" xfId="10" applyNumberFormat="1" applyFont="1" applyFill="1"/>
    <xf numFmtId="165" fontId="12" fillId="0" borderId="0" xfId="2" applyNumberFormat="1" applyFont="1"/>
    <xf numFmtId="39" fontId="0" fillId="0" borderId="0" xfId="0" applyNumberFormat="1"/>
    <xf numFmtId="0" fontId="51" fillId="0" borderId="0" xfId="10" applyFill="1"/>
    <xf numFmtId="0" fontId="0" fillId="23" borderId="0" xfId="0" applyFill="1"/>
    <xf numFmtId="3" fontId="0" fillId="23" borderId="0" xfId="0" applyNumberFormat="1" applyFill="1"/>
    <xf numFmtId="0" fontId="1" fillId="0" borderId="0" xfId="0" applyFont="1" applyAlignment="1">
      <alignment horizontal="center"/>
    </xf>
    <xf numFmtId="0" fontId="18" fillId="7" borderId="0" xfId="0" applyFont="1" applyFill="1"/>
    <xf numFmtId="0" fontId="54" fillId="0" borderId="0" xfId="0" applyFont="1" applyAlignment="1">
      <alignment horizontal="right" wrapText="1"/>
    </xf>
    <xf numFmtId="0" fontId="2" fillId="0" borderId="0" xfId="0" applyFont="1" applyAlignment="1">
      <alignment horizontal="right" vertical="top" wrapText="1"/>
    </xf>
    <xf numFmtId="166" fontId="0" fillId="13" borderId="0" xfId="0" applyNumberFormat="1" applyFill="1"/>
    <xf numFmtId="0" fontId="23" fillId="0" borderId="3" xfId="0" applyFont="1" applyBorder="1" applyAlignment="1">
      <alignment horizontal="center"/>
    </xf>
    <xf numFmtId="0" fontId="23" fillId="0" borderId="3" xfId="0" applyFont="1" applyBorder="1"/>
    <xf numFmtId="3" fontId="0" fillId="24" borderId="0" xfId="0" applyNumberFormat="1" applyFill="1" applyAlignment="1">
      <alignment horizontal="center"/>
    </xf>
    <xf numFmtId="3" fontId="26" fillId="16" borderId="17" xfId="6" applyNumberFormat="1"/>
    <xf numFmtId="3" fontId="52" fillId="17" borderId="32" xfId="11" applyNumberFormat="1" applyAlignment="1">
      <alignment horizontal="center"/>
    </xf>
    <xf numFmtId="165" fontId="52" fillId="17" borderId="32" xfId="11" applyNumberFormat="1"/>
    <xf numFmtId="0" fontId="7" fillId="0" borderId="0" xfId="4" applyBorder="1" applyAlignment="1">
      <alignment horizontal="left"/>
    </xf>
    <xf numFmtId="0" fontId="12" fillId="0" borderId="0" xfId="6" applyFont="1" applyFill="1" applyBorder="1"/>
    <xf numFmtId="1" fontId="1" fillId="0" borderId="0" xfId="0" applyNumberFormat="1" applyFont="1" applyAlignment="1">
      <alignment horizontal="center"/>
    </xf>
    <xf numFmtId="164" fontId="0" fillId="0" borderId="0" xfId="2" applyFont="1" applyBorder="1"/>
    <xf numFmtId="1" fontId="0" fillId="13" borderId="0" xfId="0" applyNumberFormat="1" applyFill="1"/>
    <xf numFmtId="174" fontId="13" fillId="0" borderId="0" xfId="2" applyNumberFormat="1" applyFont="1"/>
    <xf numFmtId="174" fontId="0" fillId="0" borderId="11" xfId="2" applyNumberFormat="1" applyFont="1" applyBorder="1"/>
    <xf numFmtId="174" fontId="19" fillId="0" borderId="0" xfId="2" applyNumberFormat="1" applyFont="1"/>
    <xf numFmtId="174" fontId="9" fillId="0" borderId="0" xfId="2" applyNumberFormat="1" applyFont="1"/>
    <xf numFmtId="174" fontId="11" fillId="0" borderId="0" xfId="2" applyNumberFormat="1" applyFont="1"/>
    <xf numFmtId="0" fontId="0" fillId="0" borderId="0" xfId="2" applyNumberFormat="1" applyFont="1"/>
    <xf numFmtId="174" fontId="0" fillId="0" borderId="0" xfId="2" applyNumberFormat="1" applyFont="1" applyFill="1"/>
    <xf numFmtId="0" fontId="1" fillId="30" borderId="31" xfId="0" applyFont="1" applyFill="1" applyBorder="1"/>
    <xf numFmtId="0" fontId="0" fillId="30" borderId="31" xfId="0" applyFill="1" applyBorder="1"/>
    <xf numFmtId="0" fontId="1" fillId="31" borderId="31" xfId="0" applyFont="1" applyFill="1" applyBorder="1"/>
    <xf numFmtId="0" fontId="0" fillId="31" borderId="31" xfId="0" applyFill="1" applyBorder="1"/>
    <xf numFmtId="174" fontId="0" fillId="31" borderId="31" xfId="2" applyNumberFormat="1" applyFont="1" applyFill="1" applyBorder="1"/>
    <xf numFmtId="0" fontId="1" fillId="32" borderId="31" xfId="0" applyFont="1" applyFill="1" applyBorder="1"/>
    <xf numFmtId="0" fontId="0" fillId="32" borderId="31" xfId="0" applyFill="1" applyBorder="1"/>
    <xf numFmtId="174" fontId="0" fillId="32" borderId="31" xfId="2" applyNumberFormat="1" applyFont="1" applyFill="1" applyBorder="1"/>
    <xf numFmtId="0" fontId="1" fillId="33" borderId="31" xfId="0" applyFont="1" applyFill="1" applyBorder="1"/>
    <xf numFmtId="0" fontId="0" fillId="33" borderId="31" xfId="0" applyFill="1" applyBorder="1"/>
    <xf numFmtId="174" fontId="0" fillId="33" borderId="31" xfId="2" applyNumberFormat="1" applyFont="1" applyFill="1" applyBorder="1"/>
    <xf numFmtId="3" fontId="10" fillId="0" borderId="0" xfId="0" applyNumberFormat="1" applyFont="1"/>
    <xf numFmtId="0" fontId="1" fillId="15" borderId="12" xfId="0" applyFont="1" applyFill="1" applyBorder="1"/>
    <xf numFmtId="0" fontId="1" fillId="34" borderId="12" xfId="0" applyFont="1" applyFill="1" applyBorder="1"/>
    <xf numFmtId="0" fontId="1" fillId="25" borderId="12" xfId="0" applyFont="1" applyFill="1" applyBorder="1"/>
    <xf numFmtId="3" fontId="12" fillId="15" borderId="0" xfId="0" applyNumberFormat="1" applyFont="1" applyFill="1"/>
    <xf numFmtId="1" fontId="0" fillId="15" borderId="0" xfId="0" applyNumberFormat="1" applyFill="1"/>
    <xf numFmtId="3" fontId="12" fillId="34" borderId="0" xfId="0" applyNumberFormat="1" applyFont="1" applyFill="1"/>
    <xf numFmtId="3" fontId="12" fillId="25" borderId="0" xfId="0" applyNumberFormat="1" applyFont="1" applyFill="1"/>
    <xf numFmtId="1" fontId="53" fillId="0" borderId="33" xfId="12" applyNumberFormat="1" applyFill="1"/>
    <xf numFmtId="166" fontId="53" fillId="0" borderId="33" xfId="12" applyNumberFormat="1" applyFill="1"/>
    <xf numFmtId="2" fontId="53" fillId="0" borderId="33" xfId="12" applyNumberFormat="1" applyFill="1"/>
    <xf numFmtId="3" fontId="6" fillId="14" borderId="0" xfId="0" applyNumberFormat="1" applyFont="1" applyFill="1"/>
    <xf numFmtId="3" fontId="21" fillId="14" borderId="0" xfId="0" applyNumberFormat="1" applyFont="1" applyFill="1"/>
    <xf numFmtId="3" fontId="0" fillId="13" borderId="0" xfId="0" applyNumberFormat="1" applyFill="1"/>
    <xf numFmtId="1" fontId="0" fillId="25" borderId="0" xfId="0" applyNumberFormat="1" applyFill="1"/>
    <xf numFmtId="166" fontId="0" fillId="34" borderId="0" xfId="0" applyNumberFormat="1" applyFill="1"/>
    <xf numFmtId="166" fontId="55" fillId="29" borderId="0" xfId="13" applyNumberFormat="1"/>
    <xf numFmtId="166" fontId="12" fillId="0" borderId="0" xfId="13" applyNumberFormat="1" applyFont="1" applyFill="1"/>
    <xf numFmtId="0" fontId="1" fillId="30" borderId="12" xfId="0" applyFont="1" applyFill="1" applyBorder="1"/>
    <xf numFmtId="0" fontId="1" fillId="32" borderId="12" xfId="0" applyFont="1" applyFill="1" applyBorder="1"/>
    <xf numFmtId="165" fontId="52" fillId="17" borderId="32" xfId="2" applyNumberFormat="1" applyFont="1" applyFill="1" applyBorder="1" applyAlignment="1">
      <alignment horizontal="center"/>
    </xf>
    <xf numFmtId="165" fontId="0" fillId="0" borderId="0" xfId="2" applyNumberFormat="1" applyFont="1" applyFill="1" applyBorder="1" applyAlignment="1">
      <alignment horizontal="left"/>
    </xf>
    <xf numFmtId="165" fontId="0" fillId="13" borderId="0" xfId="2" applyNumberFormat="1" applyFont="1" applyFill="1"/>
    <xf numFmtId="0" fontId="55" fillId="29" borderId="0" xfId="13"/>
    <xf numFmtId="0" fontId="6" fillId="0" borderId="0" xfId="0" applyFont="1"/>
    <xf numFmtId="3" fontId="6" fillId="0" borderId="0" xfId="0" applyNumberFormat="1" applyFont="1"/>
    <xf numFmtId="2" fontId="0" fillId="23" borderId="0" xfId="0" applyNumberFormat="1" applyFill="1"/>
    <xf numFmtId="166" fontId="53" fillId="7" borderId="33" xfId="12" applyNumberFormat="1" applyFill="1"/>
    <xf numFmtId="2" fontId="0" fillId="11" borderId="0" xfId="0" applyNumberFormat="1" applyFill="1"/>
    <xf numFmtId="0" fontId="1" fillId="11" borderId="11" xfId="0" applyFont="1" applyFill="1" applyBorder="1"/>
    <xf numFmtId="166" fontId="1" fillId="11" borderId="11" xfId="0" applyNumberFormat="1" applyFont="1" applyFill="1" applyBorder="1"/>
    <xf numFmtId="2" fontId="24" fillId="11" borderId="11" xfId="10" applyNumberFormat="1" applyFont="1" applyFill="1" applyBorder="1"/>
    <xf numFmtId="2" fontId="24" fillId="0" borderId="11" xfId="10" applyNumberFormat="1" applyFont="1" applyFill="1" applyBorder="1"/>
    <xf numFmtId="2" fontId="24" fillId="0" borderId="0" xfId="0" applyNumberFormat="1" applyFont="1"/>
    <xf numFmtId="164" fontId="1" fillId="0" borderId="0" xfId="2" applyFont="1"/>
    <xf numFmtId="2" fontId="1" fillId="0" borderId="0" xfId="0" applyNumberFormat="1" applyFont="1"/>
    <xf numFmtId="166" fontId="1" fillId="0" borderId="11" xfId="0" applyNumberFormat="1" applyFont="1" applyBorder="1"/>
    <xf numFmtId="2" fontId="1" fillId="0" borderId="11" xfId="0" applyNumberFormat="1" applyFont="1" applyBorder="1"/>
    <xf numFmtId="166" fontId="1" fillId="0" borderId="0" xfId="0" applyNumberFormat="1" applyFont="1"/>
    <xf numFmtId="0" fontId="24" fillId="15" borderId="0" xfId="0" applyFont="1" applyFill="1"/>
    <xf numFmtId="0" fontId="12" fillId="15" borderId="0" xfId="0" applyFont="1" applyFill="1"/>
    <xf numFmtId="0" fontId="1" fillId="36" borderId="0" xfId="0" applyFont="1" applyFill="1"/>
    <xf numFmtId="0" fontId="0" fillId="36" borderId="0" xfId="0" applyFill="1"/>
    <xf numFmtId="0" fontId="1" fillId="37" borderId="0" xfId="0" applyFont="1" applyFill="1"/>
    <xf numFmtId="0" fontId="0" fillId="37" borderId="0" xfId="0" applyFill="1"/>
    <xf numFmtId="0" fontId="0" fillId="14" borderId="0" xfId="0" applyFill="1"/>
    <xf numFmtId="166" fontId="6" fillId="14" borderId="0" xfId="0" applyNumberFormat="1" applyFont="1" applyFill="1"/>
    <xf numFmtId="0" fontId="1" fillId="13" borderId="12" xfId="0" applyFont="1" applyFill="1" applyBorder="1"/>
    <xf numFmtId="3" fontId="52" fillId="17" borderId="32" xfId="11" applyNumberFormat="1"/>
    <xf numFmtId="0" fontId="7" fillId="6" borderId="0" xfId="4" applyFill="1" applyAlignment="1">
      <alignment horizontal="left"/>
    </xf>
    <xf numFmtId="0" fontId="1" fillId="6" borderId="0" xfId="0" applyFont="1" applyFill="1" applyAlignment="1">
      <alignment horizontal="left" wrapText="1"/>
    </xf>
    <xf numFmtId="3" fontId="0" fillId="6" borderId="0" xfId="0" applyNumberFormat="1" applyFill="1" applyAlignment="1">
      <alignment horizontal="center"/>
    </xf>
    <xf numFmtId="0" fontId="0" fillId="24" borderId="0" xfId="0" applyFill="1"/>
    <xf numFmtId="0" fontId="1" fillId="24" borderId="0" xfId="0" applyFont="1" applyFill="1" applyAlignment="1">
      <alignment horizontal="center"/>
    </xf>
    <xf numFmtId="0" fontId="1" fillId="24" borderId="0" xfId="0" applyFont="1" applyFill="1" applyAlignment="1">
      <alignment horizontal="center" wrapText="1"/>
    </xf>
    <xf numFmtId="0" fontId="1" fillId="24" borderId="0" xfId="0" applyFont="1" applyFill="1"/>
    <xf numFmtId="0" fontId="0" fillId="24" borderId="0" xfId="0" applyFill="1" applyAlignment="1">
      <alignment horizontal="center" wrapText="1"/>
    </xf>
    <xf numFmtId="9" fontId="0" fillId="24" borderId="0" xfId="5" applyFont="1" applyFill="1" applyAlignment="1">
      <alignment horizontal="center"/>
    </xf>
    <xf numFmtId="3" fontId="52" fillId="17" borderId="34" xfId="11" applyNumberFormat="1" applyBorder="1" applyAlignment="1">
      <alignment horizontal="center"/>
    </xf>
    <xf numFmtId="1" fontId="1" fillId="24" borderId="3" xfId="0" applyNumberFormat="1" applyFont="1" applyFill="1" applyBorder="1" applyAlignment="1">
      <alignment horizontal="left" wrapText="1"/>
    </xf>
    <xf numFmtId="0" fontId="1" fillId="24" borderId="3" xfId="0" applyFont="1" applyFill="1" applyBorder="1" applyAlignment="1">
      <alignment horizontal="left" wrapText="1"/>
    </xf>
    <xf numFmtId="0" fontId="1" fillId="24" borderId="3" xfId="0" applyFont="1" applyFill="1" applyBorder="1" applyAlignment="1">
      <alignment horizontal="center" wrapText="1"/>
    </xf>
    <xf numFmtId="1" fontId="1" fillId="13" borderId="3" xfId="0" applyNumberFormat="1" applyFont="1" applyFill="1" applyBorder="1" applyAlignment="1">
      <alignment horizontal="left" wrapText="1"/>
    </xf>
    <xf numFmtId="0" fontId="1" fillId="13" borderId="3" xfId="0" applyFont="1" applyFill="1" applyBorder="1" applyAlignment="1">
      <alignment horizontal="left" wrapText="1"/>
    </xf>
    <xf numFmtId="0" fontId="1" fillId="13" borderId="3" xfId="0" applyFont="1" applyFill="1" applyBorder="1" applyAlignment="1">
      <alignment horizontal="center" wrapText="1"/>
    </xf>
    <xf numFmtId="0" fontId="1" fillId="24" borderId="4" xfId="0" applyFont="1" applyFill="1" applyBorder="1" applyAlignment="1">
      <alignment horizontal="left" wrapText="1"/>
    </xf>
    <xf numFmtId="0" fontId="0" fillId="8" borderId="0" xfId="0" applyFill="1"/>
    <xf numFmtId="0" fontId="1" fillId="8" borderId="0" xfId="0" applyFont="1" applyFill="1"/>
    <xf numFmtId="0" fontId="0" fillId="8" borderId="0" xfId="0" applyFill="1" applyAlignment="1">
      <alignment horizontal="center" wrapText="1"/>
    </xf>
    <xf numFmtId="1" fontId="1" fillId="0" borderId="3" xfId="0" applyNumberFormat="1" applyFont="1" applyBorder="1" applyAlignment="1">
      <alignment horizontal="left" wrapText="1"/>
    </xf>
    <xf numFmtId="0" fontId="1" fillId="0" borderId="3" xfId="0" applyFont="1" applyBorder="1" applyAlignment="1">
      <alignment horizontal="left" wrapText="1"/>
    </xf>
    <xf numFmtId="0" fontId="1" fillId="0" borderId="3" xfId="0" applyFont="1" applyBorder="1" applyAlignment="1">
      <alignment horizontal="center" wrapText="1"/>
    </xf>
    <xf numFmtId="1" fontId="1" fillId="6" borderId="3" xfId="0" applyNumberFormat="1" applyFont="1" applyFill="1" applyBorder="1" applyAlignment="1">
      <alignment horizontal="left" wrapText="1"/>
    </xf>
    <xf numFmtId="0" fontId="1" fillId="6" borderId="3" xfId="0" applyFont="1" applyFill="1" applyBorder="1" applyAlignment="1">
      <alignment horizontal="left" wrapText="1"/>
    </xf>
    <xf numFmtId="0" fontId="18" fillId="6" borderId="0" xfId="0" applyFont="1" applyFill="1" applyAlignment="1">
      <alignment horizontal="left"/>
    </xf>
    <xf numFmtId="0" fontId="1" fillId="0" borderId="4" xfId="0" applyFont="1" applyBorder="1" applyAlignment="1">
      <alignment horizontal="left"/>
    </xf>
    <xf numFmtId="0" fontId="0" fillId="0" borderId="4" xfId="0" applyBorder="1" applyAlignment="1">
      <alignment horizontal="left"/>
    </xf>
    <xf numFmtId="0" fontId="1" fillId="24" borderId="16" xfId="0" applyFont="1" applyFill="1" applyBorder="1" applyAlignment="1">
      <alignment horizontal="center"/>
    </xf>
    <xf numFmtId="0" fontId="1" fillId="24" borderId="16" xfId="0" applyFont="1" applyFill="1" applyBorder="1" applyAlignment="1">
      <alignment horizontal="center" wrapText="1"/>
    </xf>
    <xf numFmtId="3" fontId="52" fillId="24" borderId="16" xfId="11" applyNumberFormat="1" applyFill="1" applyBorder="1" applyAlignment="1">
      <alignment horizontal="center"/>
    </xf>
    <xf numFmtId="3" fontId="1" fillId="24" borderId="16" xfId="0" applyNumberFormat="1" applyFont="1" applyFill="1" applyBorder="1"/>
    <xf numFmtId="0" fontId="18" fillId="8" borderId="16" xfId="0" applyFont="1" applyFill="1" applyBorder="1"/>
    <xf numFmtId="0" fontId="1" fillId="38" borderId="0" xfId="0" applyFont="1" applyFill="1" applyAlignment="1">
      <alignment horizontal="left"/>
    </xf>
    <xf numFmtId="0" fontId="0" fillId="15" borderId="4" xfId="0" applyFill="1" applyBorder="1" applyAlignment="1">
      <alignment horizontal="left"/>
    </xf>
    <xf numFmtId="0" fontId="0" fillId="35" borderId="4" xfId="0" applyFill="1" applyBorder="1" applyAlignment="1">
      <alignment horizontal="left"/>
    </xf>
    <xf numFmtId="0" fontId="0" fillId="34" borderId="4" xfId="0" applyFill="1" applyBorder="1" applyAlignment="1">
      <alignment horizontal="left"/>
    </xf>
    <xf numFmtId="3" fontId="52" fillId="17" borderId="3" xfId="11" applyNumberFormat="1" applyBorder="1" applyAlignment="1">
      <alignment horizontal="center"/>
    </xf>
    <xf numFmtId="164" fontId="0" fillId="0" borderId="0" xfId="2" applyFont="1" applyFill="1" applyBorder="1"/>
    <xf numFmtId="165" fontId="0" fillId="0" borderId="0" xfId="2" applyNumberFormat="1" applyFont="1" applyFill="1" applyBorder="1"/>
    <xf numFmtId="0" fontId="0" fillId="5" borderId="0" xfId="0" applyFill="1"/>
    <xf numFmtId="0" fontId="12" fillId="18" borderId="18" xfId="0" applyFont="1" applyFill="1" applyBorder="1"/>
    <xf numFmtId="0" fontId="12" fillId="0" borderId="19" xfId="0" applyFont="1" applyBorder="1"/>
    <xf numFmtId="0" fontId="12" fillId="0" borderId="7" xfId="0" applyFont="1" applyBorder="1"/>
    <xf numFmtId="4" fontId="22" fillId="0" borderId="0" xfId="0" applyNumberFormat="1" applyFont="1"/>
    <xf numFmtId="0" fontId="12" fillId="0" borderId="0" xfId="10" applyFont="1" applyFill="1"/>
    <xf numFmtId="0" fontId="23" fillId="0" borderId="0" xfId="0" applyFont="1" applyAlignment="1">
      <alignment horizontal="left"/>
    </xf>
    <xf numFmtId="0" fontId="22" fillId="0" borderId="0" xfId="0" applyFont="1" applyAlignment="1">
      <alignment horizontal="left"/>
    </xf>
    <xf numFmtId="0" fontId="12" fillId="0" borderId="0" xfId="10" applyFont="1" applyFill="1" applyAlignment="1"/>
    <xf numFmtId="2" fontId="52" fillId="17" borderId="32" xfId="11" applyNumberFormat="1"/>
    <xf numFmtId="2" fontId="53" fillId="17" borderId="33" xfId="12" applyNumberFormat="1" applyFill="1"/>
    <xf numFmtId="166" fontId="52" fillId="17" borderId="32" xfId="11" applyNumberFormat="1"/>
    <xf numFmtId="174" fontId="52" fillId="17" borderId="32" xfId="11" applyNumberFormat="1"/>
    <xf numFmtId="164" fontId="53" fillId="0" borderId="33" xfId="12" applyNumberFormat="1" applyFill="1"/>
    <xf numFmtId="174" fontId="53" fillId="0" borderId="33" xfId="12" applyNumberFormat="1" applyFill="1"/>
    <xf numFmtId="166" fontId="52" fillId="0" borderId="32" xfId="11" applyNumberFormat="1" applyFill="1"/>
    <xf numFmtId="2" fontId="52" fillId="0" borderId="32" xfId="11" applyNumberFormat="1" applyFill="1"/>
    <xf numFmtId="9" fontId="0" fillId="0" borderId="0" xfId="5" applyFont="1" applyFill="1" applyBorder="1"/>
    <xf numFmtId="164" fontId="0" fillId="0" borderId="0" xfId="2" applyFont="1" applyFill="1"/>
    <xf numFmtId="0" fontId="1" fillId="6" borderId="3" xfId="0" applyFont="1" applyFill="1" applyBorder="1" applyAlignment="1">
      <alignment horizontal="center" wrapText="1"/>
    </xf>
    <xf numFmtId="0" fontId="1" fillId="6" borderId="4" xfId="0" applyFont="1" applyFill="1" applyBorder="1" applyAlignment="1">
      <alignment horizontal="left" wrapText="1"/>
    </xf>
    <xf numFmtId="0" fontId="1" fillId="39" borderId="0" xfId="0" applyFont="1" applyFill="1"/>
    <xf numFmtId="0" fontId="0" fillId="39" borderId="0" xfId="0" applyFill="1"/>
    <xf numFmtId="0" fontId="1" fillId="39" borderId="0" xfId="0" applyFont="1" applyFill="1" applyAlignment="1">
      <alignment horizontal="center"/>
    </xf>
    <xf numFmtId="0" fontId="1" fillId="39" borderId="0" xfId="0" applyFont="1" applyFill="1" applyAlignment="1">
      <alignment horizontal="center" wrapText="1"/>
    </xf>
    <xf numFmtId="3" fontId="52" fillId="39" borderId="0" xfId="11" applyNumberFormat="1" applyFill="1" applyBorder="1" applyAlignment="1">
      <alignment horizontal="center"/>
    </xf>
    <xf numFmtId="3" fontId="1" fillId="39" borderId="0" xfId="0" applyNumberFormat="1" applyFont="1" applyFill="1"/>
    <xf numFmtId="9" fontId="26" fillId="39" borderId="17" xfId="6" applyNumberFormat="1" applyFill="1"/>
    <xf numFmtId="0" fontId="0" fillId="39" borderId="0" xfId="0" applyFill="1" applyAlignment="1">
      <alignment horizontal="center" wrapText="1"/>
    </xf>
    <xf numFmtId="9" fontId="0" fillId="39" borderId="0" xfId="5" applyFont="1" applyFill="1" applyAlignment="1">
      <alignment horizontal="center"/>
    </xf>
    <xf numFmtId="3" fontId="0" fillId="39" borderId="0" xfId="0" applyNumberFormat="1" applyFill="1" applyAlignment="1">
      <alignment horizontal="center"/>
    </xf>
    <xf numFmtId="0" fontId="56" fillId="0" borderId="0" xfId="0" applyFont="1" applyAlignment="1">
      <alignment horizontal="left"/>
    </xf>
    <xf numFmtId="3" fontId="0" fillId="14" borderId="0" xfId="0" applyNumberFormat="1" applyFill="1"/>
    <xf numFmtId="9" fontId="11" fillId="0" borderId="0" xfId="5" applyFont="1" applyFill="1"/>
    <xf numFmtId="164" fontId="1" fillId="0" borderId="0" xfId="2" applyFont="1" applyFill="1"/>
    <xf numFmtId="0" fontId="0" fillId="40" borderId="0" xfId="0" applyFill="1"/>
    <xf numFmtId="164" fontId="29" fillId="0" borderId="0" xfId="2" applyFont="1" applyFill="1"/>
    <xf numFmtId="165" fontId="0" fillId="0" borderId="21" xfId="2" applyNumberFormat="1" applyFont="1" applyFill="1" applyBorder="1"/>
    <xf numFmtId="165" fontId="0" fillId="0" borderId="12" xfId="2" applyNumberFormat="1" applyFont="1" applyFill="1" applyBorder="1"/>
    <xf numFmtId="169" fontId="4" fillId="0" borderId="0" xfId="5" applyNumberFormat="1" applyFont="1" applyFill="1" applyBorder="1"/>
    <xf numFmtId="169" fontId="12" fillId="0" borderId="0" xfId="5" applyNumberFormat="1" applyFont="1" applyFill="1" applyBorder="1"/>
    <xf numFmtId="165" fontId="12" fillId="0" borderId="0" xfId="2" applyNumberFormat="1" applyFont="1" applyFill="1" applyBorder="1" applyAlignment="1">
      <alignment horizontal="left"/>
    </xf>
    <xf numFmtId="164" fontId="12" fillId="0" borderId="0" xfId="2" applyFont="1" applyFill="1" applyBorder="1"/>
    <xf numFmtId="168" fontId="9" fillId="0" borderId="0" xfId="8" applyFont="1" applyFill="1"/>
    <xf numFmtId="168" fontId="0" fillId="0" borderId="11" xfId="8" applyFont="1" applyFill="1" applyBorder="1"/>
    <xf numFmtId="165" fontId="51" fillId="0" borderId="20" xfId="10" applyNumberFormat="1" applyFill="1" applyBorder="1"/>
    <xf numFmtId="165" fontId="12" fillId="0" borderId="12" xfId="2" applyNumberFormat="1" applyFont="1" applyFill="1" applyBorder="1"/>
    <xf numFmtId="165" fontId="51" fillId="0" borderId="21" xfId="10" applyNumberFormat="1" applyFill="1" applyBorder="1"/>
    <xf numFmtId="165" fontId="11" fillId="0" borderId="0" xfId="2" applyNumberFormat="1" applyFont="1" applyFill="1" applyBorder="1"/>
    <xf numFmtId="165" fontId="9" fillId="0" borderId="0" xfId="2" applyNumberFormat="1" applyFont="1" applyFill="1" applyBorder="1"/>
    <xf numFmtId="165" fontId="9" fillId="0" borderId="12" xfId="2" applyNumberFormat="1" applyFont="1" applyFill="1" applyBorder="1"/>
    <xf numFmtId="169" fontId="11" fillId="0" borderId="0" xfId="5" applyNumberFormat="1" applyFont="1" applyFill="1" applyBorder="1"/>
    <xf numFmtId="165" fontId="12" fillId="0" borderId="2" xfId="2" applyNumberFormat="1" applyFont="1" applyFill="1" applyBorder="1"/>
    <xf numFmtId="165" fontId="12" fillId="0" borderId="22" xfId="10" applyNumberFormat="1" applyFont="1" applyFill="1" applyBorder="1"/>
    <xf numFmtId="165" fontId="12" fillId="0" borderId="12" xfId="10" applyNumberFormat="1" applyFont="1" applyFill="1" applyBorder="1"/>
    <xf numFmtId="169" fontId="51" fillId="0" borderId="17" xfId="10" applyNumberFormat="1" applyFill="1" applyBorder="1"/>
    <xf numFmtId="165" fontId="51" fillId="0" borderId="1" xfId="10" applyNumberFormat="1" applyFill="1" applyBorder="1"/>
    <xf numFmtId="168" fontId="12" fillId="0" borderId="20" xfId="10" applyNumberFormat="1" applyFont="1" applyFill="1" applyBorder="1"/>
    <xf numFmtId="168" fontId="12" fillId="0" borderId="21" xfId="10" applyNumberFormat="1" applyFont="1" applyFill="1" applyBorder="1"/>
    <xf numFmtId="172" fontId="12" fillId="0" borderId="21" xfId="10" applyNumberFormat="1" applyFont="1" applyFill="1" applyBorder="1"/>
    <xf numFmtId="168" fontId="12" fillId="0" borderId="1" xfId="10" applyNumberFormat="1" applyFont="1" applyFill="1" applyBorder="1"/>
    <xf numFmtId="168" fontId="12" fillId="0" borderId="23" xfId="10" applyNumberFormat="1" applyFont="1" applyFill="1" applyBorder="1"/>
    <xf numFmtId="168" fontId="12" fillId="0" borderId="0" xfId="10" applyNumberFormat="1" applyFont="1" applyFill="1"/>
    <xf numFmtId="172" fontId="12" fillId="0" borderId="0" xfId="10" applyNumberFormat="1" applyFont="1" applyFill="1"/>
    <xf numFmtId="168" fontId="12" fillId="0" borderId="24" xfId="10" applyNumberFormat="1" applyFont="1" applyFill="1" applyBorder="1"/>
    <xf numFmtId="168" fontId="12" fillId="0" borderId="25" xfId="10" applyNumberFormat="1" applyFont="1" applyFill="1" applyBorder="1"/>
    <xf numFmtId="168" fontId="12" fillId="0" borderId="26" xfId="10" applyNumberFormat="1" applyFont="1" applyFill="1" applyBorder="1"/>
    <xf numFmtId="172" fontId="12" fillId="0" borderId="26" xfId="10" applyNumberFormat="1" applyFont="1" applyFill="1" applyBorder="1"/>
    <xf numFmtId="168" fontId="12" fillId="0" borderId="27" xfId="10" applyNumberFormat="1" applyFont="1" applyFill="1" applyBorder="1"/>
    <xf numFmtId="9" fontId="26" fillId="24" borderId="0" xfId="6" applyNumberFormat="1" applyFill="1" applyBorder="1"/>
    <xf numFmtId="174" fontId="26" fillId="0" borderId="0" xfId="6" applyNumberFormat="1" applyFill="1" applyBorder="1"/>
    <xf numFmtId="164" fontId="52" fillId="17" borderId="32" xfId="11" applyNumberFormat="1"/>
    <xf numFmtId="3" fontId="3" fillId="7" borderId="0" xfId="0" applyNumberFormat="1" applyFont="1" applyFill="1" applyAlignment="1">
      <alignment horizontal="center"/>
    </xf>
    <xf numFmtId="0" fontId="26" fillId="0" borderId="0" xfId="6" applyFill="1" applyBorder="1" applyAlignment="1">
      <alignment horizontal="center"/>
    </xf>
    <xf numFmtId="0" fontId="26" fillId="0" borderId="0" xfId="6" applyFill="1" applyBorder="1"/>
    <xf numFmtId="1" fontId="26" fillId="16" borderId="17" xfId="6" applyNumberFormat="1"/>
    <xf numFmtId="174" fontId="52" fillId="17" borderId="32" xfId="2" applyNumberFormat="1" applyFont="1" applyFill="1" applyBorder="1" applyAlignment="1">
      <alignment horizontal="center"/>
    </xf>
    <xf numFmtId="174" fontId="0" fillId="13" borderId="0" xfId="2" applyNumberFormat="1" applyFont="1" applyFill="1"/>
    <xf numFmtId="0" fontId="0" fillId="26" borderId="11" xfId="0" applyFill="1" applyBorder="1" applyAlignment="1">
      <alignment horizontal="left"/>
    </xf>
    <xf numFmtId="3" fontId="12" fillId="5" borderId="0" xfId="0" applyNumberFormat="1" applyFont="1" applyFill="1"/>
    <xf numFmtId="3" fontId="24" fillId="27" borderId="0" xfId="10" applyNumberFormat="1" applyFont="1" applyFill="1"/>
    <xf numFmtId="174" fontId="0" fillId="0" borderId="0" xfId="0" applyNumberFormat="1"/>
    <xf numFmtId="164" fontId="12" fillId="6" borderId="0" xfId="0" applyNumberFormat="1" applyFont="1" applyFill="1"/>
    <xf numFmtId="0" fontId="24" fillId="13" borderId="0" xfId="0" applyFont="1" applyFill="1"/>
    <xf numFmtId="0" fontId="24" fillId="34" borderId="0" xfId="0" applyFont="1" applyFill="1"/>
    <xf numFmtId="0" fontId="24" fillId="26" borderId="0" xfId="0" applyFont="1" applyFill="1"/>
    <xf numFmtId="0" fontId="24" fillId="39" borderId="0" xfId="0" applyFont="1" applyFill="1"/>
    <xf numFmtId="0" fontId="0" fillId="5" borderId="11" xfId="0" applyFill="1" applyBorder="1"/>
    <xf numFmtId="165" fontId="0" fillId="11" borderId="0" xfId="2" applyNumberFormat="1" applyFont="1" applyFill="1"/>
    <xf numFmtId="165" fontId="0" fillId="5" borderId="0" xfId="0" applyNumberFormat="1" applyFill="1"/>
    <xf numFmtId="9" fontId="33" fillId="0" borderId="0" xfId="5" applyFont="1" applyFill="1"/>
    <xf numFmtId="9" fontId="30" fillId="0" borderId="0" xfId="5" applyFont="1" applyFill="1"/>
    <xf numFmtId="3" fontId="12" fillId="11" borderId="0" xfId="0" applyNumberFormat="1" applyFont="1" applyFill="1"/>
    <xf numFmtId="3" fontId="6" fillId="11" borderId="0" xfId="0" applyNumberFormat="1" applyFont="1" applyFill="1"/>
    <xf numFmtId="2" fontId="0" fillId="0" borderId="0" xfId="5" applyNumberFormat="1" applyFont="1" applyFill="1"/>
    <xf numFmtId="173" fontId="53" fillId="0" borderId="33" xfId="12" applyNumberFormat="1" applyFill="1"/>
    <xf numFmtId="0" fontId="1" fillId="0" borderId="11" xfId="0" applyFont="1" applyBorder="1" applyAlignment="1">
      <alignment horizontal="left"/>
    </xf>
    <xf numFmtId="3" fontId="1" fillId="28" borderId="28" xfId="0" applyNumberFormat="1" applyFont="1" applyFill="1" applyBorder="1"/>
    <xf numFmtId="3" fontId="1" fillId="28" borderId="11" xfId="0" applyNumberFormat="1" applyFont="1" applyFill="1" applyBorder="1"/>
    <xf numFmtId="3" fontId="1" fillId="6" borderId="11" xfId="0" applyNumberFormat="1" applyFont="1" applyFill="1" applyBorder="1"/>
    <xf numFmtId="9" fontId="1" fillId="28" borderId="11" xfId="5" applyFont="1" applyFill="1" applyBorder="1"/>
    <xf numFmtId="3" fontId="1" fillId="28" borderId="8" xfId="0" applyNumberFormat="1" applyFont="1" applyFill="1" applyBorder="1"/>
    <xf numFmtId="3" fontId="1" fillId="39" borderId="11" xfId="0" applyNumberFormat="1" applyFont="1" applyFill="1" applyBorder="1"/>
    <xf numFmtId="9" fontId="1" fillId="39" borderId="11" xfId="5" applyFont="1" applyFill="1" applyBorder="1"/>
    <xf numFmtId="165" fontId="1" fillId="28" borderId="11" xfId="0" applyNumberFormat="1" applyFont="1" applyFill="1" applyBorder="1"/>
    <xf numFmtId="0" fontId="1" fillId="28" borderId="11" xfId="0" applyFont="1" applyFill="1" applyBorder="1"/>
    <xf numFmtId="0" fontId="18" fillId="13" borderId="0" xfId="0" applyFont="1" applyFill="1"/>
    <xf numFmtId="0" fontId="7" fillId="13" borderId="0" xfId="4" applyFill="1" applyBorder="1"/>
    <xf numFmtId="0" fontId="18" fillId="24" borderId="0" xfId="0" applyFont="1" applyFill="1"/>
    <xf numFmtId="0" fontId="1" fillId="10" borderId="0" xfId="0" applyFont="1" applyFill="1"/>
    <xf numFmtId="0" fontId="0" fillId="10" borderId="0" xfId="0" applyFill="1"/>
    <xf numFmtId="165" fontId="52" fillId="17" borderId="32" xfId="11" applyNumberFormat="1" applyAlignment="1">
      <alignment horizontal="center"/>
    </xf>
    <xf numFmtId="165" fontId="57" fillId="17" borderId="32" xfId="2" applyNumberFormat="1" applyFont="1" applyFill="1" applyBorder="1" applyAlignment="1">
      <alignment horizontal="center"/>
    </xf>
    <xf numFmtId="165" fontId="57" fillId="17" borderId="32" xfId="11" applyNumberFormat="1" applyFont="1" applyAlignment="1">
      <alignment horizontal="center"/>
    </xf>
    <xf numFmtId="0" fontId="58" fillId="0" borderId="0" xfId="0" applyFont="1" applyAlignment="1">
      <alignment horizontal="left"/>
    </xf>
    <xf numFmtId="0" fontId="53" fillId="0" borderId="33" xfId="12" applyFill="1"/>
    <xf numFmtId="165" fontId="12" fillId="0" borderId="20" xfId="10" applyNumberFormat="1" applyFont="1" applyFill="1" applyBorder="1"/>
    <xf numFmtId="164" fontId="51" fillId="0" borderId="0" xfId="10" applyNumberFormat="1" applyFill="1"/>
    <xf numFmtId="165" fontId="51" fillId="0" borderId="0" xfId="10" applyNumberFormat="1" applyFill="1" applyBorder="1" applyAlignment="1">
      <alignment horizontal="left"/>
    </xf>
    <xf numFmtId="165" fontId="32" fillId="0" borderId="0" xfId="2" applyNumberFormat="1" applyFont="1" applyFill="1" applyBorder="1"/>
    <xf numFmtId="9" fontId="12" fillId="0" borderId="0" xfId="10" applyNumberFormat="1" applyFont="1" applyFill="1"/>
    <xf numFmtId="165" fontId="12" fillId="0" borderId="0" xfId="2" applyNumberFormat="1" applyFont="1" applyFill="1" applyAlignment="1">
      <alignment horizontal="left" indent="2"/>
    </xf>
    <xf numFmtId="165" fontId="37" fillId="0" borderId="0" xfId="2" applyNumberFormat="1" applyFont="1" applyFill="1"/>
    <xf numFmtId="165" fontId="35" fillId="0" borderId="0" xfId="2" applyNumberFormat="1" applyFont="1" applyFill="1"/>
    <xf numFmtId="168" fontId="51" fillId="0" borderId="0" xfId="10" applyNumberFormat="1" applyFill="1"/>
    <xf numFmtId="1" fontId="59" fillId="0" borderId="0" xfId="0" applyNumberFormat="1" applyFont="1"/>
    <xf numFmtId="165" fontId="59" fillId="0" borderId="0" xfId="2" applyNumberFormat="1" applyFont="1" applyBorder="1"/>
    <xf numFmtId="0" fontId="0" fillId="13" borderId="3" xfId="0" applyFill="1" applyBorder="1"/>
    <xf numFmtId="9" fontId="0" fillId="27" borderId="3" xfId="5" applyFont="1" applyFill="1" applyBorder="1"/>
    <xf numFmtId="166" fontId="12" fillId="6" borderId="17" xfId="6" applyNumberFormat="1" applyFont="1" applyFill="1"/>
    <xf numFmtId="0" fontId="12" fillId="6" borderId="17" xfId="6" applyFont="1" applyFill="1"/>
    <xf numFmtId="9" fontId="12" fillId="6" borderId="17" xfId="6" applyNumberFormat="1" applyFont="1" applyFill="1"/>
    <xf numFmtId="9" fontId="0" fillId="13" borderId="3" xfId="5" applyFont="1" applyFill="1" applyBorder="1"/>
    <xf numFmtId="165" fontId="12" fillId="0" borderId="3" xfId="6" applyNumberFormat="1" applyFont="1" applyFill="1" applyBorder="1"/>
    <xf numFmtId="165" fontId="12" fillId="0" borderId="17" xfId="6" applyNumberFormat="1" applyFont="1" applyFill="1"/>
    <xf numFmtId="3" fontId="12" fillId="0" borderId="17" xfId="6" applyNumberFormat="1" applyFont="1" applyFill="1"/>
    <xf numFmtId="3" fontId="52" fillId="17" borderId="35" xfId="11" applyNumberFormat="1" applyBorder="1" applyAlignment="1">
      <alignment horizontal="center"/>
    </xf>
    <xf numFmtId="3" fontId="26" fillId="0" borderId="3" xfId="6" applyNumberFormat="1" applyFill="1" applyBorder="1"/>
    <xf numFmtId="3" fontId="12" fillId="0" borderId="3" xfId="6" applyNumberFormat="1" applyFont="1" applyFill="1" applyBorder="1"/>
    <xf numFmtId="174" fontId="12" fillId="0" borderId="17" xfId="2" applyNumberFormat="1" applyFont="1" applyFill="1" applyBorder="1" applyAlignment="1">
      <alignment horizontal="center"/>
    </xf>
    <xf numFmtId="0" fontId="12" fillId="0" borderId="17" xfId="6" applyFont="1" applyFill="1" applyAlignment="1">
      <alignment horizontal="center"/>
    </xf>
    <xf numFmtId="174" fontId="12" fillId="0" borderId="17" xfId="6" applyNumberFormat="1" applyFont="1" applyFill="1" applyAlignment="1">
      <alignment horizontal="center"/>
    </xf>
    <xf numFmtId="174" fontId="12" fillId="0" borderId="17" xfId="2" applyNumberFormat="1" applyFont="1" applyFill="1" applyBorder="1" applyAlignment="1">
      <alignment horizontal="right" vertical="top" wrapText="1"/>
    </xf>
    <xf numFmtId="174" fontId="12" fillId="0" borderId="17" xfId="2" applyNumberFormat="1" applyFont="1" applyFill="1" applyBorder="1"/>
    <xf numFmtId="174" fontId="24" fillId="0" borderId="17" xfId="2" applyNumberFormat="1" applyFont="1" applyFill="1" applyBorder="1"/>
    <xf numFmtId="0" fontId="12" fillId="0" borderId="17" xfId="6" applyFont="1" applyFill="1" applyAlignment="1">
      <alignment horizontal="right" vertical="top" wrapText="1"/>
    </xf>
    <xf numFmtId="0" fontId="12" fillId="0" borderId="17" xfId="6" applyFont="1" applyFill="1"/>
    <xf numFmtId="0" fontId="24" fillId="0" borderId="17" xfId="7" applyFont="1" applyFill="1" applyAlignment="1">
      <alignment horizontal="right" vertical="top" wrapText="1"/>
    </xf>
    <xf numFmtId="0" fontId="24" fillId="0" borderId="17" xfId="7" applyFont="1" applyFill="1"/>
    <xf numFmtId="1" fontId="12" fillId="6" borderId="17" xfId="6" applyNumberFormat="1" applyFont="1" applyFill="1"/>
    <xf numFmtId="0" fontId="22" fillId="0" borderId="0" xfId="0" applyFont="1" applyAlignment="1">
      <alignment horizontal="left" indent="2"/>
    </xf>
    <xf numFmtId="0" fontId="22" fillId="0" borderId="14" xfId="0" applyFont="1" applyBorder="1" applyAlignment="1">
      <alignment horizontal="left" indent="2"/>
    </xf>
    <xf numFmtId="0" fontId="0" fillId="0" borderId="0" xfId="0" applyAlignment="1">
      <alignment horizontal="left" indent="2"/>
    </xf>
    <xf numFmtId="2" fontId="0" fillId="0" borderId="14" xfId="0" applyNumberFormat="1" applyBorder="1"/>
    <xf numFmtId="0" fontId="1" fillId="11" borderId="0" xfId="0" applyFont="1" applyFill="1"/>
    <xf numFmtId="166" fontId="0" fillId="11" borderId="14" xfId="0" applyNumberFormat="1" applyFill="1" applyBorder="1"/>
    <xf numFmtId="165" fontId="12" fillId="0" borderId="21" xfId="2" applyNumberFormat="1" applyFont="1" applyBorder="1"/>
    <xf numFmtId="165" fontId="12" fillId="0" borderId="21" xfId="2" applyNumberFormat="1" applyFont="1" applyFill="1" applyBorder="1"/>
    <xf numFmtId="165" fontId="12" fillId="0" borderId="1" xfId="2" applyNumberFormat="1" applyFont="1" applyBorder="1"/>
    <xf numFmtId="165" fontId="12" fillId="0" borderId="22" xfId="2" applyNumberFormat="1" applyFont="1" applyBorder="1"/>
    <xf numFmtId="165" fontId="12" fillId="0" borderId="12" xfId="2" applyNumberFormat="1" applyFont="1" applyBorder="1"/>
    <xf numFmtId="165" fontId="12" fillId="0" borderId="2" xfId="2" applyNumberFormat="1" applyFont="1" applyBorder="1"/>
    <xf numFmtId="167" fontId="30" fillId="11" borderId="0" xfId="0" applyNumberFormat="1" applyFont="1" applyFill="1"/>
    <xf numFmtId="1" fontId="30" fillId="11" borderId="0" xfId="0" applyNumberFormat="1" applyFont="1" applyFill="1"/>
    <xf numFmtId="170" fontId="30" fillId="11" borderId="0" xfId="0" applyNumberFormat="1" applyFont="1" applyFill="1"/>
    <xf numFmtId="165" fontId="12" fillId="0" borderId="21" xfId="10" applyNumberFormat="1" applyFont="1" applyFill="1" applyBorder="1"/>
    <xf numFmtId="165" fontId="12" fillId="0" borderId="1" xfId="10" applyNumberFormat="1" applyFont="1" applyFill="1" applyBorder="1"/>
    <xf numFmtId="0" fontId="12" fillId="6" borderId="17" xfId="6" applyFont="1" applyFill="1" applyAlignment="1">
      <alignment horizontal="center"/>
    </xf>
    <xf numFmtId="9" fontId="12" fillId="6" borderId="17" xfId="6" applyNumberFormat="1" applyFont="1" applyFill="1" applyAlignment="1">
      <alignment horizontal="center"/>
    </xf>
    <xf numFmtId="0" fontId="61" fillId="6" borderId="17" xfId="6" applyFont="1" applyFill="1"/>
    <xf numFmtId="1" fontId="61" fillId="6" borderId="17" xfId="6" applyNumberFormat="1" applyFont="1" applyFill="1"/>
    <xf numFmtId="9" fontId="61" fillId="6" borderId="17" xfId="6" applyNumberFormat="1" applyFont="1" applyFill="1"/>
    <xf numFmtId="0" fontId="60" fillId="23" borderId="3" xfId="0" applyFont="1" applyFill="1" applyBorder="1"/>
    <xf numFmtId="166" fontId="4" fillId="28" borderId="32" xfId="14" applyNumberFormat="1" applyFill="1" applyBorder="1"/>
    <xf numFmtId="9" fontId="0" fillId="0" borderId="9" xfId="5" applyFont="1" applyFill="1" applyBorder="1" applyAlignment="1"/>
    <xf numFmtId="166" fontId="0" fillId="0" borderId="3" xfId="0" applyNumberFormat="1" applyBorder="1"/>
    <xf numFmtId="0" fontId="0" fillId="0" borderId="3" xfId="0" applyBorder="1"/>
    <xf numFmtId="0" fontId="62" fillId="0" borderId="0" xfId="0" applyFont="1"/>
    <xf numFmtId="0" fontId="7" fillId="0" borderId="0" xfId="4"/>
    <xf numFmtId="0" fontId="0" fillId="0" borderId="37" xfId="0" applyBorder="1"/>
    <xf numFmtId="0" fontId="7" fillId="0" borderId="37" xfId="4" applyFill="1" applyBorder="1"/>
    <xf numFmtId="0" fontId="7" fillId="0" borderId="39" xfId="4" applyBorder="1"/>
    <xf numFmtId="0" fontId="1" fillId="0" borderId="40" xfId="0" applyFont="1" applyBorder="1"/>
    <xf numFmtId="0" fontId="1" fillId="0" borderId="41" xfId="0" applyFont="1" applyBorder="1"/>
    <xf numFmtId="0" fontId="0" fillId="0" borderId="42" xfId="0" applyBorder="1"/>
    <xf numFmtId="0" fontId="7" fillId="0" borderId="36" xfId="4" applyBorder="1"/>
    <xf numFmtId="0" fontId="7" fillId="0" borderId="38" xfId="4" applyBorder="1"/>
    <xf numFmtId="0" fontId="0" fillId="0" borderId="39" xfId="0" applyBorder="1"/>
    <xf numFmtId="0" fontId="0" fillId="0" borderId="36" xfId="0" applyBorder="1" applyAlignment="1">
      <alignment horizontal="left" wrapText="1"/>
    </xf>
    <xf numFmtId="0" fontId="0" fillId="0" borderId="36" xfId="0" applyBorder="1" applyAlignment="1">
      <alignment horizontal="left"/>
    </xf>
    <xf numFmtId="0" fontId="0" fillId="0" borderId="38" xfId="0" applyBorder="1" applyAlignment="1">
      <alignment horizontal="left"/>
    </xf>
    <xf numFmtId="175" fontId="0" fillId="0" borderId="3" xfId="0" applyNumberFormat="1" applyBorder="1" applyAlignment="1">
      <alignment horizontal="center"/>
    </xf>
    <xf numFmtId="14" fontId="0" fillId="0" borderId="3" xfId="0" applyNumberFormat="1" applyBorder="1" applyAlignment="1">
      <alignment horizontal="center"/>
    </xf>
    <xf numFmtId="0" fontId="1" fillId="39" borderId="14" xfId="0" applyFont="1" applyFill="1" applyBorder="1" applyAlignment="1">
      <alignment horizontal="center"/>
    </xf>
    <xf numFmtId="0" fontId="1" fillId="6" borderId="0" xfId="0" applyFont="1" applyFill="1" applyAlignment="1">
      <alignment horizontal="center"/>
    </xf>
    <xf numFmtId="0" fontId="0" fillId="6" borderId="0" xfId="0" applyFill="1" applyAlignment="1">
      <alignment horizontal="center"/>
    </xf>
    <xf numFmtId="0" fontId="1" fillId="13" borderId="0" xfId="0" applyFont="1" applyFill="1" applyAlignment="1">
      <alignment horizontal="center"/>
    </xf>
    <xf numFmtId="0" fontId="0" fillId="13" borderId="0" xfId="0" applyFill="1" applyAlignment="1">
      <alignment horizontal="center"/>
    </xf>
    <xf numFmtId="0" fontId="1" fillId="24" borderId="0" xfId="0" applyFont="1" applyFill="1" applyAlignment="1">
      <alignment horizontal="center"/>
    </xf>
    <xf numFmtId="0" fontId="0" fillId="24" borderId="0" xfId="0" applyFill="1" applyAlignment="1">
      <alignment horizontal="center"/>
    </xf>
    <xf numFmtId="0" fontId="1" fillId="8" borderId="0" xfId="0" applyFont="1" applyFill="1" applyAlignment="1">
      <alignment horizontal="center"/>
    </xf>
    <xf numFmtId="0" fontId="1" fillId="24" borderId="14" xfId="0" applyFont="1" applyFill="1" applyBorder="1" applyAlignment="1">
      <alignment horizontal="center"/>
    </xf>
    <xf numFmtId="0" fontId="1" fillId="0" borderId="0" xfId="0" applyFont="1" applyAlignment="1">
      <alignment horizontal="center" wrapText="1"/>
    </xf>
    <xf numFmtId="0" fontId="17" fillId="9" borderId="4" xfId="0" applyFont="1" applyFill="1" applyBorder="1" applyAlignment="1">
      <alignment horizontal="center"/>
    </xf>
    <xf numFmtId="0" fontId="17" fillId="9" borderId="5" xfId="0" applyFont="1" applyFill="1" applyBorder="1" applyAlignment="1">
      <alignment horizontal="center"/>
    </xf>
    <xf numFmtId="0" fontId="17" fillId="9" borderId="6" xfId="0" applyFont="1" applyFill="1" applyBorder="1" applyAlignment="1">
      <alignment horizontal="center"/>
    </xf>
    <xf numFmtId="0" fontId="16" fillId="9" borderId="8" xfId="0" applyFont="1" applyFill="1" applyBorder="1" applyAlignment="1">
      <alignment horizontal="left" vertical="center" wrapText="1"/>
    </xf>
    <xf numFmtId="0" fontId="16" fillId="9" borderId="10" xfId="0" applyFont="1" applyFill="1" applyBorder="1" applyAlignment="1">
      <alignment horizontal="left" vertical="center" wrapText="1"/>
    </xf>
    <xf numFmtId="0" fontId="17" fillId="9" borderId="8" xfId="0" applyFont="1" applyFill="1" applyBorder="1" applyAlignment="1">
      <alignment horizontal="left" vertical="center"/>
    </xf>
    <xf numFmtId="0" fontId="17" fillId="9" borderId="10" xfId="0" applyFont="1" applyFill="1" applyBorder="1" applyAlignment="1">
      <alignment horizontal="left" vertical="center"/>
    </xf>
  </cellXfs>
  <cellStyles count="15">
    <cellStyle name="60% - Accent3" xfId="14" builtinId="40"/>
    <cellStyle name="Bad" xfId="10" builtinId="27"/>
    <cellStyle name="Calculation" xfId="7" builtinId="22"/>
    <cellStyle name="Comma" xfId="2" builtinId="3"/>
    <cellStyle name="Comma 2" xfId="8" xr:uid="{DD4F1887-55A6-4655-98E2-150788F60EE9}"/>
    <cellStyle name="Good" xfId="9" builtinId="26"/>
    <cellStyle name="Hyperlink" xfId="4" builtinId="8"/>
    <cellStyle name="Input" xfId="6" builtinId="20"/>
    <cellStyle name="Linked Cell" xfId="12" builtinId="24"/>
    <cellStyle name="Neutral" xfId="13" builtinId="28"/>
    <cellStyle name="Normal" xfId="0" builtinId="0"/>
    <cellStyle name="Normal 2" xfId="1" xr:uid="{00000000-0005-0000-0000-000001000000}"/>
    <cellStyle name="Normal 3" xfId="3" xr:uid="{DFA5CB30-0AD8-4157-9280-7A506702CD2A}"/>
    <cellStyle name="Output" xfId="11" builtinId="21"/>
    <cellStyle name="Percent" xfId="5" builtinId="5"/>
  </cellStyles>
  <dxfs count="12">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FFCC"/>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'ETS calculations'!#REF!</c:f>
          <c:strCache>
            <c:ptCount val="1"/>
            <c:pt idx="0">
              <c:v>#REF!</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'ETS calculations'!$H$1:$AF$1</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'ETS calculations'!#REF!</c:f>
              <c:numCache>
                <c:formatCode>General</c:formatCode>
                <c:ptCount val="1"/>
                <c:pt idx="0">
                  <c:v>1</c:v>
                </c:pt>
              </c:numCache>
            </c:numRef>
          </c:val>
          <c:smooth val="0"/>
          <c:extLst>
            <c:ext xmlns:c16="http://schemas.microsoft.com/office/drawing/2014/chart" uri="{C3380CC4-5D6E-409C-BE32-E72D297353CC}">
              <c16:uniqueId val="{00000000-3601-4944-9AC1-89EF388E81B7}"/>
            </c:ext>
          </c:extLst>
        </c:ser>
        <c:dLbls>
          <c:showLegendKey val="0"/>
          <c:showVal val="0"/>
          <c:showCatName val="0"/>
          <c:showSerName val="0"/>
          <c:showPercent val="0"/>
          <c:showBubbleSize val="0"/>
        </c:dLbls>
        <c:smooth val="0"/>
        <c:axId val="242336559"/>
        <c:axId val="242348623"/>
      </c:lineChart>
      <c:catAx>
        <c:axId val="242336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2348623"/>
        <c:crosses val="autoZero"/>
        <c:auto val="1"/>
        <c:lblAlgn val="ctr"/>
        <c:lblOffset val="100"/>
        <c:noMultiLvlLbl val="0"/>
      </c:catAx>
      <c:valAx>
        <c:axId val="242348623"/>
        <c:scaling>
          <c:orientation val="minMax"/>
        </c:scaling>
        <c:delete val="0"/>
        <c:axPos val="l"/>
        <c:majorGridlines>
          <c:spPr>
            <a:ln w="9525" cap="flat" cmpd="sng" algn="ctr">
              <a:solidFill>
                <a:schemeClr val="tx1">
                  <a:lumMod val="15000"/>
                  <a:lumOff val="85000"/>
                </a:schemeClr>
              </a:solidFill>
              <a:round/>
            </a:ln>
            <a:effectLst/>
          </c:spPr>
        </c:majorGridlines>
        <c:title>
          <c:tx>
            <c:strRef>
              <c:f>'ETS calculations'!#REF!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23365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'Target accounting calculations'!$F$201</c:f>
          <c:strCache>
            <c:ptCount val="1"/>
            <c:pt idx="0">
              <c:v>Forests net total</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830572916666666"/>
          <c:y val="0.12992833333333334"/>
          <c:w val="0.85744079861111111"/>
          <c:h val="0.64754250000000002"/>
        </c:manualLayout>
      </c:layout>
      <c:lineChart>
        <c:grouping val="standard"/>
        <c:varyColors val="0"/>
        <c:ser>
          <c:idx val="0"/>
          <c:order val="0"/>
          <c:tx>
            <c:strRef>
              <c:f>'Target accounting calculations'!$F$203</c:f>
              <c:strCache>
                <c:ptCount val="1"/>
                <c:pt idx="0">
                  <c:v> Total </c:v>
                </c:pt>
              </c:strCache>
            </c:strRef>
          </c:tx>
          <c:spPr>
            <a:ln w="28575" cap="rnd">
              <a:solidFill>
                <a:schemeClr val="accent1"/>
              </a:solidFill>
              <a:round/>
            </a:ln>
            <a:effectLst/>
          </c:spPr>
          <c:marker>
            <c:symbol val="none"/>
          </c:marker>
          <c:cat>
            <c:numRef>
              <c:f>'Target accounting calculations'!$AK$202:$AZ$202</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'Target accounting calculations'!$AK$203:$AZ$203</c:f>
              <c:numCache>
                <c:formatCode>_-* #,##0_-;\-* #,##0_-;_-* "-"??_-;_-@_-</c:formatCode>
                <c:ptCount val="16"/>
                <c:pt idx="0">
                  <c:v>-8060.2252194320736</c:v>
                </c:pt>
                <c:pt idx="1">
                  <c:v>-7272.2101365835315</c:v>
                </c:pt>
                <c:pt idx="2">
                  <c:v>-6314.9021834546211</c:v>
                </c:pt>
                <c:pt idx="3">
                  <c:v>-6131.5328382768957</c:v>
                </c:pt>
                <c:pt idx="4">
                  <c:v>-6051.1349543647902</c:v>
                </c:pt>
                <c:pt idx="5">
                  <c:v>-6773.1877248114397</c:v>
                </c:pt>
                <c:pt idx="6">
                  <c:v>-8937.3453370162752</c:v>
                </c:pt>
                <c:pt idx="7">
                  <c:v>-10487.726934795148</c:v>
                </c:pt>
                <c:pt idx="8">
                  <c:v>-12435.137644175127</c:v>
                </c:pt>
                <c:pt idx="9">
                  <c:v>-13576.104714315408</c:v>
                </c:pt>
                <c:pt idx="10">
                  <c:v>-14123.707210970422</c:v>
                </c:pt>
                <c:pt idx="11">
                  <c:v>-15107.454694701952</c:v>
                </c:pt>
                <c:pt idx="12">
                  <c:v>-15932.175982457617</c:v>
                </c:pt>
                <c:pt idx="13">
                  <c:v>-16834.496511115911</c:v>
                </c:pt>
                <c:pt idx="14">
                  <c:v>-17661.539963993455</c:v>
                </c:pt>
                <c:pt idx="15">
                  <c:v>-18547.650187772888</c:v>
                </c:pt>
              </c:numCache>
            </c:numRef>
          </c:val>
          <c:smooth val="0"/>
          <c:extLst>
            <c:ext xmlns:c16="http://schemas.microsoft.com/office/drawing/2014/chart" uri="{C3380CC4-5D6E-409C-BE32-E72D297353CC}">
              <c16:uniqueId val="{00000000-CDD0-4942-A875-1AA439602353}"/>
            </c:ext>
          </c:extLst>
        </c:ser>
        <c:ser>
          <c:idx val="1"/>
          <c:order val="1"/>
          <c:tx>
            <c:strRef>
              <c:f>'Target accounting calculations'!$F$204</c:f>
              <c:strCache>
                <c:ptCount val="1"/>
                <c:pt idx="0">
                  <c:v> ETS </c:v>
                </c:pt>
              </c:strCache>
            </c:strRef>
          </c:tx>
          <c:spPr>
            <a:ln w="28575" cap="rnd">
              <a:solidFill>
                <a:schemeClr val="accent2"/>
              </a:solidFill>
              <a:round/>
            </a:ln>
            <a:effectLst/>
          </c:spPr>
          <c:marker>
            <c:symbol val="none"/>
          </c:marker>
          <c:cat>
            <c:numRef>
              <c:f>'Target accounting calculations'!$AK$202:$AZ$202</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'Target accounting calculations'!$AK$204:$AZ$204</c:f>
              <c:numCache>
                <c:formatCode>_-* #,##0_-;\-* #,##0_-;_-* "-"??_-;_-@_-</c:formatCode>
                <c:ptCount val="16"/>
                <c:pt idx="0">
                  <c:v>-7896.7532063054359</c:v>
                </c:pt>
                <c:pt idx="1">
                  <c:v>-6774.370913798236</c:v>
                </c:pt>
                <c:pt idx="2">
                  <c:v>-6191.5174940545803</c:v>
                </c:pt>
                <c:pt idx="3">
                  <c:v>-6392.5524316082447</c:v>
                </c:pt>
                <c:pt idx="4">
                  <c:v>-6751.1442485740381</c:v>
                </c:pt>
                <c:pt idx="5">
                  <c:v>-7857.9423088334497</c:v>
                </c:pt>
                <c:pt idx="6">
                  <c:v>-9948.5312681488685</c:v>
                </c:pt>
                <c:pt idx="7">
                  <c:v>-11575.428971601545</c:v>
                </c:pt>
                <c:pt idx="8">
                  <c:v>-13618.748484825479</c:v>
                </c:pt>
                <c:pt idx="9">
                  <c:v>-14774.324698689617</c:v>
                </c:pt>
                <c:pt idx="10">
                  <c:v>-15312.903182568267</c:v>
                </c:pt>
                <c:pt idx="11">
                  <c:v>-16302.923141749221</c:v>
                </c:pt>
                <c:pt idx="12">
                  <c:v>-17323.913169713484</c:v>
                </c:pt>
                <c:pt idx="13">
                  <c:v>-18529.436249331597</c:v>
                </c:pt>
                <c:pt idx="14">
                  <c:v>-19458.403368604599</c:v>
                </c:pt>
                <c:pt idx="15">
                  <c:v>-20288.394882393444</c:v>
                </c:pt>
              </c:numCache>
            </c:numRef>
          </c:val>
          <c:smooth val="0"/>
          <c:extLst>
            <c:ext xmlns:c16="http://schemas.microsoft.com/office/drawing/2014/chart" uri="{C3380CC4-5D6E-409C-BE32-E72D297353CC}">
              <c16:uniqueId val="{00000001-CDD0-4942-A875-1AA439602353}"/>
            </c:ext>
          </c:extLst>
        </c:ser>
        <c:ser>
          <c:idx val="2"/>
          <c:order val="2"/>
          <c:tx>
            <c:strRef>
              <c:f>'Target accounting calculations'!$F$205</c:f>
              <c:strCache>
                <c:ptCount val="1"/>
                <c:pt idx="0">
                  <c:v> Implied non-ETS </c:v>
                </c:pt>
              </c:strCache>
            </c:strRef>
          </c:tx>
          <c:spPr>
            <a:ln w="28575" cap="rnd">
              <a:solidFill>
                <a:schemeClr val="accent6"/>
              </a:solidFill>
              <a:round/>
            </a:ln>
            <a:effectLst/>
          </c:spPr>
          <c:marker>
            <c:symbol val="none"/>
          </c:marker>
          <c:cat>
            <c:numRef>
              <c:f>'Target accounting calculations'!$AK$202:$AZ$202</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'Target accounting calculations'!$AK$205:$AZ$205</c:f>
              <c:numCache>
                <c:formatCode>_-* #,##0_-;\-* #,##0_-;_-* "-"??_-;_-@_-</c:formatCode>
                <c:ptCount val="16"/>
                <c:pt idx="0">
                  <c:v>-163.47201312663765</c:v>
                </c:pt>
                <c:pt idx="1">
                  <c:v>-497.83922278529553</c:v>
                </c:pt>
                <c:pt idx="2">
                  <c:v>-123.38468940004077</c:v>
                </c:pt>
                <c:pt idx="3">
                  <c:v>261.01959333134891</c:v>
                </c:pt>
                <c:pt idx="4">
                  <c:v>700.00929420924786</c:v>
                </c:pt>
                <c:pt idx="5">
                  <c:v>1084.75458402201</c:v>
                </c:pt>
                <c:pt idx="6">
                  <c:v>1011.1859311325934</c:v>
                </c:pt>
                <c:pt idx="7">
                  <c:v>1087.7020368063968</c:v>
                </c:pt>
                <c:pt idx="8">
                  <c:v>1183.6108406503517</c:v>
                </c:pt>
                <c:pt idx="9">
                  <c:v>1198.2199843742092</c:v>
                </c:pt>
                <c:pt idx="10">
                  <c:v>1189.1959715978446</c:v>
                </c:pt>
                <c:pt idx="11">
                  <c:v>1195.4684470472694</c:v>
                </c:pt>
                <c:pt idx="12">
                  <c:v>1391.737187255867</c:v>
                </c:pt>
                <c:pt idx="13">
                  <c:v>1694.9397382156858</c:v>
                </c:pt>
                <c:pt idx="14">
                  <c:v>1796.8634046111438</c:v>
                </c:pt>
                <c:pt idx="15">
                  <c:v>1740.7446946205564</c:v>
                </c:pt>
              </c:numCache>
            </c:numRef>
          </c:val>
          <c:smooth val="0"/>
          <c:extLst>
            <c:ext xmlns:c16="http://schemas.microsoft.com/office/drawing/2014/chart" uri="{C3380CC4-5D6E-409C-BE32-E72D297353CC}">
              <c16:uniqueId val="{00000002-CDD0-4942-A875-1AA439602353}"/>
            </c:ext>
          </c:extLst>
        </c:ser>
        <c:dLbls>
          <c:showLegendKey val="0"/>
          <c:showVal val="0"/>
          <c:showCatName val="0"/>
          <c:showSerName val="0"/>
          <c:showPercent val="0"/>
          <c:showBubbleSize val="0"/>
        </c:dLbls>
        <c:smooth val="0"/>
        <c:axId val="727174863"/>
        <c:axId val="727179855"/>
      </c:lineChart>
      <c:catAx>
        <c:axId val="727174863"/>
        <c:scaling>
          <c:orientation val="minMax"/>
        </c:scaling>
        <c:delete val="0"/>
        <c:axPos val="b"/>
        <c:numFmt formatCode="General" sourceLinked="1"/>
        <c:majorTickMark val="none"/>
        <c:minorTickMark val="none"/>
        <c:tickLblPos val="low"/>
        <c:spPr>
          <a:noFill/>
          <a:ln w="12700" cap="flat" cmpd="sng" algn="ctr">
            <a:solidFill>
              <a:schemeClr val="tx1">
                <a:lumMod val="50000"/>
                <a:lumOff val="50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27179855"/>
        <c:crosses val="autoZero"/>
        <c:auto val="1"/>
        <c:lblAlgn val="ctr"/>
        <c:lblOffset val="100"/>
        <c:noMultiLvlLbl val="0"/>
      </c:catAx>
      <c:valAx>
        <c:axId val="727179855"/>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NZ"/>
                  <a:t>Net emissions (Mt CO2e)</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12700">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27174863"/>
        <c:crosses val="autoZero"/>
        <c:crossBetween val="midCat"/>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2105025</xdr:colOff>
      <xdr:row>5</xdr:row>
      <xdr:rowOff>88900</xdr:rowOff>
    </xdr:to>
    <xdr:pic>
      <xdr:nvPicPr>
        <xdr:cNvPr id="2" name="Picture 1" descr="Logo&#10;&#10;Description automatically generated">
          <a:extLst>
            <a:ext uri="{FF2B5EF4-FFF2-40B4-BE49-F238E27FC236}">
              <a16:creationId xmlns:a16="http://schemas.microsoft.com/office/drawing/2014/main" id="{4F6FABF0-8051-4156-B2C8-E80B003BF5E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05025" cy="1041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36</xdr:col>
      <xdr:colOff>171501</xdr:colOff>
      <xdr:row>114</xdr:row>
      <xdr:rowOff>0</xdr:rowOff>
    </xdr:from>
    <xdr:to>
      <xdr:col>40</xdr:col>
      <xdr:colOff>681365</xdr:colOff>
      <xdr:row>114</xdr:row>
      <xdr:rowOff>0</xdr:rowOff>
    </xdr:to>
    <xdr:graphicFrame macro="">
      <xdr:nvGraphicFramePr>
        <xdr:cNvPr id="14" name="Chart 13">
          <a:extLst>
            <a:ext uri="{FF2B5EF4-FFF2-40B4-BE49-F238E27FC236}">
              <a16:creationId xmlns:a16="http://schemas.microsoft.com/office/drawing/2014/main" id="{C47D580A-55CF-439F-BCC0-29607651EA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260350</xdr:colOff>
      <xdr:row>207</xdr:row>
      <xdr:rowOff>42635</xdr:rowOff>
    </xdr:from>
    <xdr:to>
      <xdr:col>15</xdr:col>
      <xdr:colOff>250921</xdr:colOff>
      <xdr:row>226</xdr:row>
      <xdr:rowOff>23135</xdr:rowOff>
    </xdr:to>
    <xdr:graphicFrame macro="">
      <xdr:nvGraphicFramePr>
        <xdr:cNvPr id="6" name="Chart 5">
          <a:extLst>
            <a:ext uri="{FF2B5EF4-FFF2-40B4-BE49-F238E27FC236}">
              <a16:creationId xmlns:a16="http://schemas.microsoft.com/office/drawing/2014/main" id="{505BC71D-D558-40B6-A394-EE12E7A71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CCC" id="{F392F37F-9D38-4D05-9F6E-5EB086EF6D03}" userId="CCC" providerId="None"/>
  <person displayName="MPI" id="{48F35CF4-4BDC-4E3A-A5B2-9879E5CE6050}" userId="MPI" providerId="None"/>
  <person displayName="ElvidgeC" id="{29B1DC51-BD09-4B9C-987F-79173F2DCCB2}" userId="ElvidgeC" providerId="None"/>
</personList>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CC theme">
  <a:themeElements>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lipFill dpi="0" rotWithShape="0">
          <a:blip xmlns:r="http://schemas.openxmlformats.org/officeDocument/2006/relationships" r:embed="rId1"/>
          <a:srcRect/>
          <a:stretch>
            <a:fillRect l="-413" t="-1" r="-413" b="-1"/>
          </a:stretch>
        </a:blipFill>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CCC theme" id="{FAAF4E91-EE7F-40C5-9391-D1B130A6B8A0}" vid="{369DA7DE-E5E1-4534-908D-CAAF70E07E61}"/>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C11" dT="2024-04-29T02:49:49.26" personId="{F392F37F-9D38-4D05-9F6E-5EB086EF6D03}" id="{8DCDEB8F-8482-4302-A1FF-EA6D240BE619}">
    <text>Variable assumptions between 28-31</text>
  </threadedComment>
  <threadedComment ref="C19" dT="2024-05-06T22:45:52.34" personId="{F392F37F-9D38-4D05-9F6E-5EB086EF6D03}" id="{5B7CB23C-B3FA-4998-BA48-3912E97BB667}">
    <text>Removals and emissions from calendar year 2008 are allocated in FY 2008/09</text>
  </threadedComment>
  <threadedComment ref="Q45" dT="2024-04-22T22:53:49.35" personId="{F392F37F-9D38-4D05-9F6E-5EB086EF6D03}" id="{24CFDB62-3DA7-4552-9A79-DC1A9BE57DF1}">
    <text>Used as estimate for units held for harvest liability in ETS settings - End of MERP 3, allocated in FY 2022/23</text>
  </threadedComment>
  <threadedComment ref="A48" dT="2024-04-29T03:01:26.66" personId="{F392F37F-9D38-4D05-9F6E-5EB086EF6D03}" id="{CE611257-B05F-4716-8A44-0B2AFC36D75B}">
    <text xml:space="preserve">ENZ demonstration path 2022, no methodological updates. </text>
  </threadedComment>
  <threadedComment ref="BS49" dT="2024-04-23T02:35:08.20" personId="{F392F37F-9D38-4D05-9F6E-5EB086EF6D03}" id="{58CD18A6-4890-426A-A5FA-1BB470BF0DAC}">
    <text>Data only to 2075</text>
  </threadedComment>
</ThreadedComments>
</file>

<file path=xl/threadedComments/threadedComment2.xml><?xml version="1.0" encoding="utf-8"?>
<ThreadedComments xmlns="http://schemas.microsoft.com/office/spreadsheetml/2018/threadedcomments" xmlns:x="http://schemas.openxmlformats.org/spreadsheetml/2006/main">
  <threadedComment ref="AK1" dT="2024-04-23T01:23:01.28" personId="{F392F37F-9D38-4D05-9F6E-5EB086EF6D03}" id="{8B3F7C3C-03E3-4EB9-97D9-79399CC8D2F9}">
    <text>MERP 4</text>
  </threadedComment>
  <threadedComment ref="A18" dT="2024-04-23T01:20:10.35" personId="{F392F37F-9D38-4D05-9F6E-5EB086EF6D03}" id="{98A2C4E3-96C8-4B1E-8A41-208ACD0F1FFD}">
    <text>Received allocations from 2008</text>
  </threadedComment>
  <threadedComment ref="A25" dT="2024-04-23T01:21:43.53" personId="{F392F37F-9D38-4D05-9F6E-5EB086EF6D03}" id="{9F399A3F-2054-421A-BDEB-58DEAC2F65ED}">
    <text>Received allocations from 2013</text>
  </threadedComment>
  <threadedComment ref="A39" dT="2024-04-23T01:22:15.56" personId="{F392F37F-9D38-4D05-9F6E-5EB086EF6D03}" id="{055AD67B-F2DC-4CFB-97B9-43436631D47E}">
    <text>Receive allocations from 2023 (no current data)</text>
  </threadedComment>
  <threadedComment ref="A53" dT="2024-04-23T01:42:31.51" personId="{F392F37F-9D38-4D05-9F6E-5EB086EF6D03}" id="{97A8762A-49D5-4AA9-923B-D88F536CBD87}">
    <text>Not currently using forestry data split by averaging for MERP 3</text>
  </threadedComment>
  <threadedComment ref="A90" dT="2024-04-23T01:52:55.26" personId="{F392F37F-9D38-4D05-9F6E-5EB086EF6D03}" id="{E89FCEA5-5D61-4FCA-BE73-41F329C3BEF0}">
    <text xml:space="preserve">If registered area in a year already exceeds the projected planting then the registered area is used. </text>
  </threadedComment>
  <threadedComment ref="A94" dT="2024-04-23T01:55:16.88" personId="{F392F37F-9D38-4D05-9F6E-5EB086EF6D03}" id="{B6394260-1C3E-4024-B782-2AEBC4322AC7}">
    <text xml:space="preserve">NOTE this array is used in the "target accounting calcs" tab to calculate the emissions/removals outside the ETS. 
Currently assumes all additional area registered is pine. </text>
  </threadedComment>
  <threadedComment ref="A108" dT="2024-04-23T02:41:29.76" personId="{F392F37F-9D38-4D05-9F6E-5EB086EF6D03}" id="{1F178621-BF90-4A15-9800-F2F97D4DA916}">
    <text>Using ENZ permanent vs production forest assumptions from 2019 on, with the 1990-2018 assumption controlled in the dashboard</text>
  </threadedComment>
  <threadedComment ref="A292" dT="2024-04-23T02:09:57.66" personId="{F392F37F-9D38-4D05-9F6E-5EB086EF6D03}" id="{61F4DB19-64FC-4654-9138-4618B33366CF}">
    <text xml:space="preserve">This calculation accounts for the "afforestation/reforestation debit-credit" (ARDC) rule, whereby surrenders cannot exceed the total units the forest has been allocated since it was registered. It is necessary to calculate surrenders for each vintage (year of planting/establishment) and taking into account when the forest was registered and began receiving units.
</text>
  </threadedComment>
  <threadedComment ref="B735" dT="2024-04-23T02:14:01.88" personId="{F392F37F-9D38-4D05-9F6E-5EB086EF6D03}" id="{06F29908-A334-484A-A95B-FB906FFB6CB4}">
    <text>Not including P90</text>
  </threadedComment>
  <threadedComment ref="A819" dT="2024-04-23T20:53:36.03" personId="{F392F37F-9D38-4D05-9F6E-5EB086EF6D03}" id="{468BF771-2FD4-451F-8ABE-C424E2D1C533}">
    <text>These cells should all equal zero, otherwise something has gone wrong in steps 5 &amp; 6</text>
  </threadedComment>
</ThreadedComments>
</file>

<file path=xl/threadedComments/threadedComment3.xml><?xml version="1.0" encoding="utf-8"?>
<ThreadedComments xmlns="http://schemas.microsoft.com/office/spreadsheetml/2018/threadedcomments" xmlns:x="http://schemas.openxmlformats.org/spreadsheetml/2006/main">
  <threadedComment ref="C1" dT="2024-04-23T02:48:11.26" personId="{F392F37F-9D38-4D05-9F6E-5EB086EF6D03}" id="{0EFBB073-A000-4AAA-A3A4-65CDF0FA6635}">
    <text>(Or years since forest first established on land)</text>
  </threadedComment>
  <threadedComment ref="O23" dT="2024-04-23T20:48:42.05" personId="{F392F37F-9D38-4D05-9F6E-5EB086EF6D03}" id="{99AC314B-C605-4B39-AB82-03B09D3A9261}">
    <text>Averaging age highlighted</text>
  </threadedComment>
  <threadedComment ref="A61" dT="2024-04-23T04:06:44.01" personId="{F392F37F-9D38-4D05-9F6E-5EB086EF6D03}" id="{C61C86C2-7FAA-45EC-B34E-A1FDA527F965}">
    <text>Units received that will not face a surrender liability</text>
  </threadedComment>
  <threadedComment ref="A66" dT="2024-04-23T04:07:08.06" personId="{F392F37F-9D38-4D05-9F6E-5EB086EF6D03}" id="{DF4C9069-E8F9-4ADF-B92A-68E0E36A3BEA}">
    <text xml:space="preserve">To account for the "afforestation/reforestation debit-credit" (ARDC) rule
</text>
  </threadedComment>
</ThreadedComments>
</file>

<file path=xl/threadedComments/threadedComment4.xml><?xml version="1.0" encoding="utf-8"?>
<ThreadedComments xmlns="http://schemas.microsoft.com/office/spreadsheetml/2018/threadedcomments" xmlns:x="http://schemas.openxmlformats.org/spreadsheetml/2006/main">
  <threadedComment ref="Z55" dT="2021-07-23T01:22:03.95" personId="{F392F37F-9D38-4D05-9F6E-5EB086EF6D03}" id="{441C7C78-DFAA-4536-AEE7-F4057E3BDAFB}">
    <text>Formula change to stop counting SOC gains after 20 years</text>
  </threadedComment>
  <threadedComment ref="F60" dT="2021-07-23T01:22:18.16" personId="{F392F37F-9D38-4D05-9F6E-5EB086EF6D03}" id="{4B17A205-EDB0-43F9-8302-84FAEF874BA8}">
    <text>Note: This is to stop counting gains from P90 planted deforestation from 2020 (MPI assumption)</text>
  </threadedComment>
  <threadedComment ref="AK67" dT="2021-07-23T01:22:29.14" personId="{F392F37F-9D38-4D05-9F6E-5EB086EF6D03}" id="{A63EF6D8-9546-429F-B8C1-B7858B90A1F9}">
    <text>Formula changes to use assumptions for projected period</text>
  </threadedComment>
  <threadedComment ref="G68" dT="2021-07-23T01:22:54.27" personId="{F392F37F-9D38-4D05-9F6E-5EB086EF6D03}" id="{90201CA4-601E-41F9-A784-21236606840C}">
    <text>Using row with area zero from 2020 as MPI assume no biomass or SOC gain from future P90 deforestation (assumed to be LUC to settlements rather than grassland based on deforestation intentions survey)</text>
  </threadedComment>
  <threadedComment ref="Z71" dT="2021-07-23T01:23:05.28" personId="{F392F37F-9D38-4D05-9F6E-5EB086EF6D03}" id="{738A96CE-5560-497C-A31B-C240A9E6BFED}">
    <text>Formula change to stop counting SOC gains after 20 years</text>
  </threadedComment>
  <threadedComment ref="F98" dT="2024-04-29T04:06:02.22" personId="{F392F37F-9D38-4D05-9F6E-5EB086EF6D03}" id="{C5D9ABA4-11CA-44D6-8F34-0B1DB42598F5}">
    <text>P90 deforestation estimate: Approx 34 ha from 2019 and then 0 from 2022</text>
  </threadedComment>
  <threadedComment ref="F105" dT="2024-04-30T00:37:31.36" personId="{F392F37F-9D38-4D05-9F6E-5EB086EF6D03}" id="{CE29BD5A-9F0C-4E7D-8991-3D87638FDA53}">
    <text>Taken from Dashboard assumptions</text>
  </threadedComment>
  <threadedComment ref="Z142" dT="2021-07-23T01:22:03.95" personId="{F392F37F-9D38-4D05-9F6E-5EB086EF6D03}" id="{F049DDDA-058A-4CC3-8D37-D2D9CA608845}">
    <text>Formula change to stop counting SOC gains after 20 years</text>
  </threadedComment>
  <threadedComment ref="F147" dT="2021-07-23T01:22:18.16" personId="{F392F37F-9D38-4D05-9F6E-5EB086EF6D03}" id="{17B6EB85-5F07-4E12-A3FF-60CFC5A0DFA4}">
    <text>Note: This is to stop counting gains from P90 planted deforestation from 2020</text>
  </threadedComment>
  <threadedComment ref="AK154" dT="2021-07-23T01:22:29.14" personId="{F392F37F-9D38-4D05-9F6E-5EB086EF6D03}" id="{05247C5F-EFAA-4A32-B783-85CCC6AE9405}">
    <text>Formula changes to use assumptions for projected period</text>
  </threadedComment>
  <threadedComment ref="G155" dT="2021-07-23T01:22:54.27" personId="{F392F37F-9D38-4D05-9F6E-5EB086EF6D03}" id="{7248EAEC-299F-466B-BE58-D8F53944A029}">
    <text>Using row with area zero from 2020 as MPI assume no biomass or SOC gain from future P90 deforestation (assumed to be LUC to settlements rather than grassland based on deforestation intentions survey)</text>
  </threadedComment>
  <threadedComment ref="Z158" dT="2021-07-23T01:23:05.28" personId="{F392F37F-9D38-4D05-9F6E-5EB086EF6D03}" id="{950C044C-5C56-499D-A398-FD097F6299A7}">
    <text>Formula change to stop counting SOC gains after 20 years</text>
  </threadedComment>
</ThreadedComments>
</file>

<file path=xl/threadedComments/threadedComment5.xml><?xml version="1.0" encoding="utf-8"?>
<ThreadedComments xmlns="http://schemas.microsoft.com/office/spreadsheetml/2018/threadedcomments" xmlns:x="http://schemas.openxmlformats.org/spreadsheetml/2006/main">
  <threadedComment ref="AL64" dT="2024-04-23T21:16:27.85" personId="{F392F37F-9D38-4D05-9F6E-5EB086EF6D03}" id="{C2206AEA-2414-4709-B913-7DB1966E59D8}">
    <text>3. NDC1 Target Projections June 2021 Data - CCC inputs.xlsx</text>
  </threadedComment>
  <threadedComment ref="AL94" dT="2024-04-23T21:16:38.76" personId="{F392F37F-9D38-4D05-9F6E-5EB086EF6D03}" id="{C5C1EA05-5363-4A4D-9763-3AA6B79FF35B}">
    <text>Source: NDC1 Target Projections June 2021 Data - CCC inputs.xlsx</text>
  </threadedComment>
</ThreadedComments>
</file>

<file path=xl/threadedComments/threadedComment6.xml><?xml version="1.0" encoding="utf-8"?>
<ThreadedComments xmlns="http://schemas.microsoft.com/office/spreadsheetml/2018/threadedcomments" xmlns:x="http://schemas.openxmlformats.org/spreadsheetml/2006/main">
  <threadedComment ref="B1" dT="2024-04-23T01:08:16.88" personId="{F392F37F-9D38-4D05-9F6E-5EB086EF6D03}" id="{B8C15E51-B19E-4534-A185-5790BAE2B4A2}">
    <text xml:space="preserve">Data provided including breakdown by exotic softwoods and exotic hardwoods. 
Impact of separating these in model limited and has been combined into pinus radiata category. </text>
  </threadedComment>
  <threadedComment ref="AR2" dT="2024-04-23T02:00:43.65" personId="{F392F37F-9D38-4D05-9F6E-5EB086EF6D03}" id="{C1A7F747-E943-4500-A763-23F30982D88D}">
    <text xml:space="preserve">Data not available. </text>
  </threadedComment>
  <threadedComment ref="W3" dT="2024-04-23T01:06:02.68" personId="{F392F37F-9D38-4D05-9F6E-5EB086EF6D03}" id="{DE527C4E-9493-437A-9E27-5AE5D1B2D208}">
    <text xml:space="preserve">As at Dec 15 2022 forests in processing queue. 
Assumption made around portion of these approved and represented in the model = 87% based on additional data and information. </text>
  </threadedComment>
  <threadedComment ref="AD3" dT="2024-04-23T01:25:58.88" personId="{F392F37F-9D38-4D05-9F6E-5EB086EF6D03}" id="{D85CD5F0-C742-4384-8698-7B48F5BB09A5}">
    <text>Data not available by stock change vs. averaging registrations for use in 2024 model</text>
  </threadedComment>
  <threadedComment ref="AK3" dT="2024-04-23T01:07:17.18" personId="{F392F37F-9D38-4D05-9F6E-5EB086EF6D03}" id="{5F3AF604-5919-45DF-B217-81BBF2929DCC}">
    <text xml:space="preserve">Including approved and estimated to be approved. </text>
  </threadedComment>
  <threadedComment ref="G28" dT="2024-04-23T21:23:52.38" personId="{F392F37F-9D38-4D05-9F6E-5EB086EF6D03}" id="{830F431C-267A-46B3-A2E1-EEFC56537D9B}">
    <text xml:space="preserve">Note: small volume shown as registered MERP 1, but planted after 2012 - not included. </text>
  </threadedComment>
</ThreadedComments>
</file>

<file path=xl/threadedComments/threadedComment7.xml><?xml version="1.0" encoding="utf-8"?>
<ThreadedComments xmlns="http://schemas.microsoft.com/office/spreadsheetml/2018/threadedcomments" xmlns:x="http://schemas.openxmlformats.org/spreadsheetml/2006/main">
  <threadedComment ref="H2" dT="2024-04-23T20:47:00.10" personId="{F392F37F-9D38-4D05-9F6E-5EB086EF6D03}" id="{B145770C-509A-4F29-9972-3DACFFCF0AE5}">
    <text>Note: based on large forests - options to choose small, or average (see below)</text>
  </threadedComment>
  <threadedComment ref="P56" dT="2024-04-23T21:04:53.51" personId="{F392F37F-9D38-4D05-9F6E-5EB086EF6D03}" id="{3E9859D4-92C4-44D6-9E25-E5770232802F}">
    <text>Trend from previous data as example- no yield table data from age 50</text>
  </threadedComment>
</ThreadedComments>
</file>

<file path=xl/threadedComments/threadedComment8.xml><?xml version="1.0" encoding="utf-8"?>
<ThreadedComments xmlns="http://schemas.microsoft.com/office/spreadsheetml/2018/threadedcomments" xmlns:x="http://schemas.openxmlformats.org/spreadsheetml/2006/main">
  <threadedComment ref="E4" dT="2021-07-23T01:27:16.37" personId="{F392F37F-9D38-4D05-9F6E-5EB086EF6D03}" id="{63028559-13B9-4D12-ABC6-9E6EAC7CE8AC}">
    <text>Relative atomic weights</text>
  </threadedComment>
  <threadedComment ref="F8" dT="2024-04-29T03:20:34.89" personId="{F392F37F-9D38-4D05-9F6E-5EB086EF6D03}" id="{8923A097-80F7-4F40-8F1A-CAB1B05A7457}">
    <text>Updated to latest NIR data from MPI.
Pre-1990 forest land, planted after 1990
2020 NIR - yield table data</text>
  </threadedComment>
  <threadedComment ref="F10" dT="2021-07-23T01:27:53.03" personId="{F392F37F-9D38-4D05-9F6E-5EB086EF6D03}" id="{4D24FCFB-18D8-4E39-B355-F68348B15FAC}">
    <text>Source: New Zealand's Greenhouse Gas Inventory 1990-2019 (Volume 2 Annexes)</text>
  </threadedComment>
  <threadedComment ref="F10" dT="2024-04-23T04:09:11.95" personId="{F392F37F-9D38-4D05-9F6E-5EB086EF6D03}" id="{6F884AFC-A641-41F1-A2E4-9CA342624558}" parentId="{4D24FCFB-18D8-4E39-B355-F68348B15FAC}">
    <text>Updated to latest NIR data from MPI.
P89 planted forest. Note totals reported in NIR appendix appear to be incorrect.
2020 NIR - yield table data - extracted 10_12_2021.xlsx</text>
  </threadedComment>
  <threadedComment ref="F12" dT="2021-07-23T01:28:05.21" personId="{F392F37F-9D38-4D05-9F6E-5EB086EF6D03}" id="{BCB7A3F6-EADD-4B47-86C8-B778803D16E4}">
    <text>Source: New Zealand's Greenhouse Gas Inventory 1990-2019 (Volume 2 Annexes)</text>
  </threadedComment>
  <threadedComment ref="E16" dT="2021-07-23T01:28:14.89" personId="{F392F37F-9D38-4D05-9F6E-5EB086EF6D03}" id="{C4B46AD9-B29D-4A1F-95BA-19B5DADCE1BD}">
    <text>Source: MfE/MPI</text>
  </threadedComment>
  <threadedComment ref="G16" dT="2024-04-23T04:09:37.61" personId="{F392F37F-9D38-4D05-9F6E-5EB086EF6D03}" id="{A8BE3979-95ED-4AB1-8C45-8A60083D1CCC}">
    <text>LTA for forests in ETS</text>
  </threadedComment>
  <threadedComment ref="H16" dT="2024-04-23T04:09:24.33" personId="{F392F37F-9D38-4D05-9F6E-5EB086EF6D03}" id="{7AB6065B-D4D2-4355-85B5-907A2236E257}">
    <text>LTA in inventory</text>
  </threadedComment>
  <threadedComment ref="F21" dT="2021-07-23T01:28:24.23" personId="{F392F37F-9D38-4D05-9F6E-5EB086EF6D03}" id="{82958074-8F34-414B-AC17-1DC8AAFBC233}">
    <text>Source: MPI/GHG Inventory</text>
  </threadedComment>
  <threadedComment ref="C26" dT="2021-07-23T01:28:34.22" personId="{F392F37F-9D38-4D05-9F6E-5EB086EF6D03}" id="{F254C63B-A31F-455F-B870-F9CE667A22F4}">
    <text>Source: New Zealand's Greenhouse Gas Inventory 1990-2019, Table 6.1.3</text>
  </threadedComment>
  <threadedComment ref="C43" dT="2021-07-23T01:28:44.88" personId="{F392F37F-9D38-4D05-9F6E-5EB086EF6D03}" id="{36A108A0-7CB9-4BFB-9F7F-3026BDA33181}">
    <text>Source: New Zealand's Greenhouse Gas Inventory 1990-2019, Table 6.3.2  (rows rearranged)</text>
  </threadedComment>
  <threadedComment ref="C59" dT="2021-07-23T01:28:53.99" personId="{F392F37F-9D38-4D05-9F6E-5EB086EF6D03}" id="{3C219505-EB68-4C30-83EC-64774D485316}">
    <text>Source: MPI</text>
  </threadedComment>
  <threadedComment ref="H72" dT="2021-07-23T01:29:08.04" personId="{F392F37F-9D38-4D05-9F6E-5EB086EF6D03}" id="{4CD33399-6DD6-4BE8-A6C4-D2F1AE3A7DF2}">
    <text>Future P90 deforestation primarily going to settlements based on deforestation intentions survey</text>
  </threadedComment>
  <threadedComment ref="F73" dT="2021-07-23T01:29:17.93" personId="{F392F37F-9D38-4D05-9F6E-5EB086EF6D03}" id="{9265AA3F-D24D-4606-A803-BD64678E3AED}">
    <text>Previous biomass not lost on conversion to natural forest</text>
  </threadedComment>
  <threadedComment ref="H79" dT="2021-07-23T01:29:27.18" personId="{F392F37F-9D38-4D05-9F6E-5EB086EF6D03}" id="{FE224DCA-B0F7-498C-8E21-717904F2D847}">
    <text>Future P90 deforestation primarily going to settlements based on deforestation intentions survey</text>
  </threadedComment>
</ThreadedComments>
</file>

<file path=xl/threadedComments/threadedComment9.xml><?xml version="1.0" encoding="utf-8"?>
<ThreadedComments xmlns="http://schemas.microsoft.com/office/spreadsheetml/2018/threadedcomments" xmlns:x="http://schemas.openxmlformats.org/spreadsheetml/2006/main">
  <threadedComment ref="E1" personId="{48F35CF4-4BDC-4E3A-A5B2-9879E5CE6050}" id="{8AD14A0E-2399-4CA8-B388-82DE954E63A4}">
    <text>Based on UoC report
and ajusted to just refect pine production forest
https://piritahi.cohesion.net.nz/Sites/MIR/BM/Correspondence/B18-0563/P89%20Final%20report%208%20July%202018.docx</text>
  </threadedComment>
  <threadedComment ref="K3" personId="{29B1DC51-BD09-4B9C-987F-79173F2DCCB2}" id="{E0B86187-27B0-4EE7-AFA6-1D3B82B6354F}">
    <text>16,000 ha of avoided deforestation as per 2011 deforestation intentions survey</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limatecommission.govt.nz/public/ETS-advice/2024/20241505-NZ-ETS-forestry-model-information-sheet.pdf" TargetMode="External"/><Relationship Id="rId1" Type="http://schemas.openxmlformats.org/officeDocument/2006/relationships/hyperlink" Target="http://www.climatecommission.govt.nz/terms-of-use-copyright-and-privacy-polic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9.bin"/><Relationship Id="rId1" Type="http://schemas.openxmlformats.org/officeDocument/2006/relationships/hyperlink" Target="https://legislation.govt.nz/regulation/public/2008/0355/latest/DLM1633733.html?search=ts_act%40bill%40regulation%40deemedreg_climate+change_resel_25_a&amp;p=1" TargetMode="External"/><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 Id="rId4" Type="http://schemas.microsoft.com/office/2017/10/relationships/threadedComment" Target="../threadedComments/threadedComment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 Id="rId4" Type="http://schemas.microsoft.com/office/2017/10/relationships/threadedComment" Target="../threadedComments/threadedComment9.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 Id="rId4" Type="http://schemas.microsoft.com/office/2017/10/relationships/threadedComment" Target="../threadedComments/threadedComment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 Id="rId4" Type="http://schemas.microsoft.com/office/2017/10/relationships/threadedComment" Target="../threadedComments/threadedComment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81438-E01C-4865-B30C-389F0A0573D6}">
  <dimension ref="A7:F24"/>
  <sheetViews>
    <sheetView workbookViewId="0">
      <selection activeCell="D5" sqref="D5"/>
    </sheetView>
  </sheetViews>
  <sheetFormatPr defaultRowHeight="15"/>
  <cols>
    <col min="1" max="1" width="83" customWidth="1"/>
    <col min="2" max="2" width="104.5703125" bestFit="1" customWidth="1"/>
  </cols>
  <sheetData>
    <row r="7" spans="1:6" ht="18.75">
      <c r="A7" s="618" t="s">
        <v>0</v>
      </c>
    </row>
    <row r="8" spans="1:6" ht="18.75">
      <c r="A8" s="618"/>
    </row>
    <row r="9" spans="1:6">
      <c r="A9" s="624" t="s">
        <v>1</v>
      </c>
      <c r="B9" s="625"/>
    </row>
    <row r="10" spans="1:6" ht="45">
      <c r="A10" s="629" t="s">
        <v>2</v>
      </c>
      <c r="B10" s="620"/>
    </row>
    <row r="11" spans="1:6" ht="45">
      <c r="A11" s="629" t="s">
        <v>3</v>
      </c>
      <c r="B11" s="620"/>
    </row>
    <row r="12" spans="1:6">
      <c r="A12" s="630" t="s">
        <v>4</v>
      </c>
      <c r="B12" s="621" t="s">
        <v>5</v>
      </c>
    </row>
    <row r="13" spans="1:6">
      <c r="A13" s="631" t="s">
        <v>6</v>
      </c>
      <c r="B13" s="622" t="s">
        <v>7</v>
      </c>
    </row>
    <row r="14" spans="1:6">
      <c r="F14" s="619"/>
    </row>
    <row r="15" spans="1:6">
      <c r="F15" s="619"/>
    </row>
    <row r="16" spans="1:6">
      <c r="A16" s="624" t="s">
        <v>8</v>
      </c>
      <c r="B16" s="623" t="s">
        <v>9</v>
      </c>
    </row>
    <row r="17" spans="1:2">
      <c r="A17" s="626" t="s">
        <v>10</v>
      </c>
      <c r="B17" s="620" t="s">
        <v>11</v>
      </c>
    </row>
    <row r="18" spans="1:2">
      <c r="A18" s="626" t="s">
        <v>12</v>
      </c>
      <c r="B18" s="620" t="s">
        <v>13</v>
      </c>
    </row>
    <row r="19" spans="1:2">
      <c r="A19" s="626" t="s">
        <v>14</v>
      </c>
      <c r="B19" s="620" t="s">
        <v>15</v>
      </c>
    </row>
    <row r="20" spans="1:2">
      <c r="A20" s="626" t="s">
        <v>16</v>
      </c>
      <c r="B20" s="620" t="s">
        <v>17</v>
      </c>
    </row>
    <row r="21" spans="1:2">
      <c r="A21" s="626" t="s">
        <v>18</v>
      </c>
      <c r="B21" s="620" t="s">
        <v>19</v>
      </c>
    </row>
    <row r="22" spans="1:2">
      <c r="A22" s="626" t="s">
        <v>20</v>
      </c>
      <c r="B22" s="620" t="s">
        <v>21</v>
      </c>
    </row>
    <row r="23" spans="1:2">
      <c r="A23" s="626" t="s">
        <v>22</v>
      </c>
      <c r="B23" s="620" t="s">
        <v>23</v>
      </c>
    </row>
    <row r="24" spans="1:2">
      <c r="A24" s="627" t="s">
        <v>24</v>
      </c>
      <c r="B24" s="628" t="s">
        <v>25</v>
      </c>
    </row>
  </sheetData>
  <hyperlinks>
    <hyperlink ref="A17" location="Dashboard!A1" display="Dashboard" xr:uid="{4CB9C0F6-0545-4A9F-84CD-5FB993502BD2}"/>
    <hyperlink ref="A18" location="'ETS calculations'!A1" display="ETS calculations" xr:uid="{96C056FF-B1D3-4244-AAA8-E8F84837E7AD}"/>
    <hyperlink ref="A19" location="'ETS yield tables'!A1" display="ETS yield tables" xr:uid="{3577D9D5-516F-42D5-8088-F5E67DB519FF}"/>
    <hyperlink ref="A20" location="'Target accounting calculations'!A1" display="Target accounting calculations" xr:uid="{F1133189-2C7F-4E17-9048-F85C70C7C903}"/>
    <hyperlink ref="A21" location="'ENZ scenario inputs'!A1" display="ENZ scenario inputs" xr:uid="{BB2670B8-8C3B-48A9-916A-C403CBF4393C}"/>
    <hyperlink ref="A22" location="'Forestry registrations data'!A1" display="Forestry registrations data" xr:uid="{578B84EC-70E0-45C4-A23F-C2C36313F690}"/>
    <hyperlink ref="A23" location="'Yield tables data'!A1" display="Yield tables data" xr:uid="{7AA09548-BA36-46D5-8268-42E72B38D844}"/>
    <hyperlink ref="A24" location="'Target accounting assumptions'!A1" display="Target accounting assumptions" xr:uid="{CB8DAC85-C329-4F32-B4A7-5A0B37F63CD5}"/>
    <hyperlink ref="B13" r:id="rId1" xr:uid="{AC1E771E-15D3-4F34-8523-FDA954D19481}"/>
    <hyperlink ref="B12" r:id="rId2" xr:uid="{CF969E2C-C515-407D-9BAF-766C739E72D4}"/>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8EC05-61AB-48D8-BE4F-14D6BC00D1E4}">
  <sheetPr codeName="Sheet13">
    <tabColor theme="9"/>
  </sheetPr>
  <dimension ref="A1:AH228"/>
  <sheetViews>
    <sheetView topLeftCell="A2" zoomScale="70" zoomScaleNormal="70" workbookViewId="0">
      <selection activeCell="H2" sqref="H2"/>
    </sheetView>
  </sheetViews>
  <sheetFormatPr defaultColWidth="8.7109375" defaultRowHeight="15"/>
  <cols>
    <col min="1" max="1" width="14" style="4" customWidth="1"/>
    <col min="2" max="2" width="18.5703125" customWidth="1"/>
    <col min="3" max="5" width="16.140625" customWidth="1"/>
    <col min="6" max="6" width="20.5703125" bestFit="1" customWidth="1"/>
    <col min="7" max="7" width="8.140625" customWidth="1"/>
    <col min="9" max="13" width="16.28515625" customWidth="1"/>
    <col min="17" max="25" width="10.5703125" customWidth="1"/>
    <col min="26" max="26" width="9.140625" customWidth="1"/>
    <col min="27" max="28" width="8.140625" customWidth="1"/>
    <col min="29" max="29" width="12.5703125" style="4" customWidth="1"/>
    <col min="30" max="32" width="12.5703125" customWidth="1"/>
    <col min="33" max="33" width="10.140625" customWidth="1"/>
    <col min="34" max="43" width="8.7109375" customWidth="1"/>
    <col min="44" max="44" width="11.140625" customWidth="1"/>
    <col min="45" max="52" width="8.7109375" customWidth="1"/>
    <col min="56" max="56" width="10" customWidth="1"/>
  </cols>
  <sheetData>
    <row r="1" spans="1:34">
      <c r="A1" s="8" t="s">
        <v>294</v>
      </c>
      <c r="C1" s="329" t="s">
        <v>295</v>
      </c>
      <c r="E1" s="472"/>
      <c r="H1" s="2" t="s">
        <v>296</v>
      </c>
      <c r="S1" s="300"/>
      <c r="AB1" s="8"/>
    </row>
    <row r="2" spans="1:34" ht="29.45" customHeight="1">
      <c r="B2" s="233" t="s">
        <v>297</v>
      </c>
      <c r="G2" s="4"/>
      <c r="H2" s="2" t="s">
        <v>298</v>
      </c>
      <c r="P2" s="2" t="s">
        <v>299</v>
      </c>
      <c r="Q2" s="2"/>
      <c r="R2" s="2"/>
      <c r="S2" s="2"/>
      <c r="T2" s="2"/>
      <c r="U2" s="2"/>
      <c r="V2" s="2"/>
      <c r="W2" s="2"/>
      <c r="X2" s="2"/>
      <c r="Y2" s="2"/>
      <c r="Z2" s="2"/>
      <c r="AB2" s="643" t="s">
        <v>300</v>
      </c>
      <c r="AC2" s="643"/>
      <c r="AD2" s="643"/>
      <c r="AE2" s="643"/>
      <c r="AF2" s="643"/>
      <c r="AH2" s="2"/>
    </row>
    <row r="3" spans="1:34">
      <c r="B3" s="331" t="s">
        <v>41</v>
      </c>
      <c r="C3" s="318" t="s">
        <v>86</v>
      </c>
      <c r="D3" s="8" t="s">
        <v>43</v>
      </c>
      <c r="E3" s="8" t="s">
        <v>44</v>
      </c>
      <c r="F3" s="2" t="s">
        <v>38</v>
      </c>
      <c r="H3" s="12"/>
      <c r="I3" s="14" t="s">
        <v>41</v>
      </c>
      <c r="J3" s="14" t="s">
        <v>42</v>
      </c>
      <c r="K3" s="9" t="s">
        <v>43</v>
      </c>
      <c r="L3" s="9" t="s">
        <v>44</v>
      </c>
      <c r="M3" t="s">
        <v>301</v>
      </c>
    </row>
    <row r="4" spans="1:34">
      <c r="A4" s="4" t="s">
        <v>103</v>
      </c>
      <c r="B4" s="331" t="s">
        <v>302</v>
      </c>
      <c r="C4" s="318" t="s">
        <v>302</v>
      </c>
      <c r="D4" s="318" t="s">
        <v>303</v>
      </c>
      <c r="E4" s="318" t="s">
        <v>303</v>
      </c>
      <c r="F4" s="318" t="s">
        <v>303</v>
      </c>
      <c r="H4" s="12" t="s">
        <v>103</v>
      </c>
      <c r="I4" s="14" t="s">
        <v>302</v>
      </c>
      <c r="J4" s="14" t="s">
        <v>303</v>
      </c>
      <c r="K4" s="14"/>
      <c r="L4" s="14"/>
      <c r="M4" s="14" t="s">
        <v>303</v>
      </c>
      <c r="O4" s="9"/>
      <c r="P4" s="320" t="s">
        <v>103</v>
      </c>
      <c r="Q4" s="320" t="s">
        <v>304</v>
      </c>
      <c r="R4" s="320" t="s">
        <v>305</v>
      </c>
      <c r="S4" s="320" t="s">
        <v>306</v>
      </c>
      <c r="T4" s="320" t="s">
        <v>307</v>
      </c>
      <c r="U4" s="320" t="s">
        <v>308</v>
      </c>
      <c r="V4" s="320" t="s">
        <v>309</v>
      </c>
      <c r="W4" s="320" t="s">
        <v>310</v>
      </c>
      <c r="X4" s="320" t="s">
        <v>311</v>
      </c>
      <c r="Y4" s="320" t="s">
        <v>312</v>
      </c>
      <c r="Z4" s="320" t="s">
        <v>313</v>
      </c>
      <c r="AB4" s="2" t="s">
        <v>103</v>
      </c>
      <c r="AC4" s="4" t="s">
        <v>86</v>
      </c>
      <c r="AD4" s="9" t="s">
        <v>43</v>
      </c>
      <c r="AE4" s="9" t="s">
        <v>44</v>
      </c>
      <c r="AF4" t="s">
        <v>301</v>
      </c>
      <c r="AH4" s="320"/>
    </row>
    <row r="5" spans="1:34">
      <c r="A5" s="4">
        <v>0</v>
      </c>
      <c r="B5" s="372">
        <f t="shared" ref="B5:B36" si="0">IF($B$2=$A$118,Z5,I5)</f>
        <v>0</v>
      </c>
      <c r="C5" s="372">
        <f t="shared" ref="C5:C36" si="1">IF($B$2=$A$118,AC5,J5)</f>
        <v>0</v>
      </c>
      <c r="D5" s="372">
        <f t="shared" ref="D5:D36" si="2">IF($B$2=$A$118,AD5,K5)</f>
        <v>0</v>
      </c>
      <c r="E5" s="372">
        <f t="shared" ref="E5:E36" si="3">IF($B$2=$A$118,AE5,L5)</f>
        <v>0</v>
      </c>
      <c r="F5" s="372"/>
      <c r="H5" s="12">
        <v>0</v>
      </c>
      <c r="I5" s="580">
        <v>0</v>
      </c>
      <c r="J5" s="580">
        <v>0</v>
      </c>
      <c r="K5" s="580">
        <v>0</v>
      </c>
      <c r="L5" s="580">
        <v>0</v>
      </c>
      <c r="M5" s="581"/>
      <c r="O5" s="514"/>
      <c r="P5" s="330">
        <v>0</v>
      </c>
      <c r="Q5" s="583">
        <v>0</v>
      </c>
      <c r="R5" s="583">
        <v>0</v>
      </c>
      <c r="S5" s="583">
        <v>0</v>
      </c>
      <c r="T5" s="583">
        <v>0</v>
      </c>
      <c r="U5" s="583">
        <v>0</v>
      </c>
      <c r="V5" s="583">
        <v>0</v>
      </c>
      <c r="W5" s="583">
        <v>0</v>
      </c>
      <c r="X5" s="583">
        <v>0</v>
      </c>
      <c r="Y5" s="583">
        <v>0</v>
      </c>
      <c r="Z5" s="328">
        <f>AVERAGE(Q5:Y5)</f>
        <v>0</v>
      </c>
      <c r="AB5" s="321">
        <v>0</v>
      </c>
      <c r="AC5" s="586">
        <v>0</v>
      </c>
      <c r="AD5" s="586">
        <v>0</v>
      </c>
      <c r="AE5" s="586"/>
      <c r="AF5" s="587"/>
      <c r="AH5" s="321"/>
    </row>
    <row r="6" spans="1:34">
      <c r="A6" s="4">
        <v>1</v>
      </c>
      <c r="B6" s="517">
        <f t="shared" si="0"/>
        <v>0.4</v>
      </c>
      <c r="C6" s="517">
        <f t="shared" si="1"/>
        <v>0.26542700000000002</v>
      </c>
      <c r="D6" s="517">
        <f t="shared" si="2"/>
        <v>0.6</v>
      </c>
      <c r="E6" s="517">
        <f t="shared" si="3"/>
        <v>0.26542700000000002</v>
      </c>
      <c r="F6" s="372">
        <f t="shared" ref="F6:F37" si="4">IF($B$2=$A$118,AF6,M6)</f>
        <v>0.6</v>
      </c>
      <c r="H6" s="12">
        <v>1</v>
      </c>
      <c r="I6" s="582">
        <v>0.4</v>
      </c>
      <c r="J6" s="580">
        <v>0.26542700000000002</v>
      </c>
      <c r="K6" s="580">
        <v>0.6</v>
      </c>
      <c r="L6" s="580">
        <v>0.26542700000000002</v>
      </c>
      <c r="M6" s="580">
        <v>0.6</v>
      </c>
      <c r="O6" s="514"/>
      <c r="P6" s="330">
        <v>1</v>
      </c>
      <c r="Q6" s="583">
        <v>0.5</v>
      </c>
      <c r="R6" s="583">
        <v>0.4</v>
      </c>
      <c r="S6" s="583">
        <v>0.4</v>
      </c>
      <c r="T6" s="583">
        <v>0.6</v>
      </c>
      <c r="U6" s="583">
        <v>0.5</v>
      </c>
      <c r="V6" s="583">
        <v>0.2</v>
      </c>
      <c r="W6" s="583">
        <v>0.2</v>
      </c>
      <c r="X6" s="583">
        <v>0.3</v>
      </c>
      <c r="Y6" s="583">
        <v>0.2</v>
      </c>
      <c r="Z6" s="328">
        <f t="shared" ref="Z6:Z55" si="5">AVERAGE(Q6:Y6)</f>
        <v>0.3666666666666667</v>
      </c>
      <c r="AB6" s="321">
        <v>1</v>
      </c>
      <c r="AC6" s="586">
        <v>0.1</v>
      </c>
      <c r="AD6" s="586">
        <v>0.2</v>
      </c>
      <c r="AE6" s="586">
        <v>0.1</v>
      </c>
      <c r="AF6" s="586">
        <v>0.6</v>
      </c>
      <c r="AH6" s="321"/>
    </row>
    <row r="7" spans="1:34">
      <c r="A7" s="4">
        <v>2</v>
      </c>
      <c r="B7" s="517">
        <f t="shared" si="0"/>
        <v>2.4</v>
      </c>
      <c r="C7" s="517">
        <f t="shared" si="1"/>
        <v>1.1919059999999999</v>
      </c>
      <c r="D7" s="517">
        <f t="shared" si="2"/>
        <v>1.8</v>
      </c>
      <c r="E7" s="517">
        <f t="shared" si="3"/>
        <v>1.1919059999999999</v>
      </c>
      <c r="F7" s="372">
        <f t="shared" si="4"/>
        <v>1.2</v>
      </c>
      <c r="H7" s="12">
        <v>2</v>
      </c>
      <c r="I7" s="582">
        <v>2.4</v>
      </c>
      <c r="J7" s="580">
        <v>1.1919059999999999</v>
      </c>
      <c r="K7" s="580">
        <v>1.8</v>
      </c>
      <c r="L7" s="580">
        <v>1.1919059999999999</v>
      </c>
      <c r="M7" s="580">
        <v>1.2</v>
      </c>
      <c r="O7" s="514"/>
      <c r="P7" s="330">
        <v>2</v>
      </c>
      <c r="Q7" s="583">
        <v>3</v>
      </c>
      <c r="R7" s="583">
        <v>3</v>
      </c>
      <c r="S7" s="583">
        <v>2</v>
      </c>
      <c r="T7" s="583">
        <v>4</v>
      </c>
      <c r="U7" s="583">
        <v>3</v>
      </c>
      <c r="V7" s="583">
        <v>1</v>
      </c>
      <c r="W7" s="583">
        <v>1</v>
      </c>
      <c r="X7" s="583">
        <v>2</v>
      </c>
      <c r="Y7" s="583">
        <v>1</v>
      </c>
      <c r="Z7" s="328">
        <f>AVERAGE(Q7:Y7)</f>
        <v>2.2222222222222223</v>
      </c>
      <c r="AB7" s="321">
        <v>2</v>
      </c>
      <c r="AC7" s="586">
        <v>0.1</v>
      </c>
      <c r="AD7" s="586">
        <v>1</v>
      </c>
      <c r="AE7" s="586">
        <v>3</v>
      </c>
      <c r="AF7" s="586">
        <v>1.2</v>
      </c>
      <c r="AH7" s="321"/>
    </row>
    <row r="8" spans="1:34">
      <c r="A8" s="4">
        <v>3</v>
      </c>
      <c r="B8" s="517">
        <f t="shared" si="0"/>
        <v>7.4</v>
      </c>
      <c r="C8" s="517">
        <f t="shared" si="1"/>
        <v>2.9426450000000002</v>
      </c>
      <c r="D8" s="517">
        <f t="shared" si="2"/>
        <v>4.5</v>
      </c>
      <c r="E8" s="517">
        <f t="shared" si="3"/>
        <v>2.9426450000000002</v>
      </c>
      <c r="F8" s="372">
        <f t="shared" si="4"/>
        <v>2.4</v>
      </c>
      <c r="H8" s="12">
        <v>3</v>
      </c>
      <c r="I8" s="582">
        <v>7.4</v>
      </c>
      <c r="J8" s="580">
        <v>2.9426450000000002</v>
      </c>
      <c r="K8" s="580">
        <v>4.5</v>
      </c>
      <c r="L8" s="580">
        <v>2.9426450000000002</v>
      </c>
      <c r="M8" s="580">
        <v>2.4</v>
      </c>
      <c r="O8" s="514"/>
      <c r="P8" s="330">
        <v>3</v>
      </c>
      <c r="Q8" s="583">
        <v>8</v>
      </c>
      <c r="R8" s="583">
        <v>7</v>
      </c>
      <c r="S8" s="583">
        <v>6</v>
      </c>
      <c r="T8" s="583">
        <v>10</v>
      </c>
      <c r="U8" s="583">
        <v>9</v>
      </c>
      <c r="V8" s="583">
        <v>3</v>
      </c>
      <c r="W8" s="583">
        <v>2</v>
      </c>
      <c r="X8" s="583">
        <v>5</v>
      </c>
      <c r="Y8" s="583">
        <v>3</v>
      </c>
      <c r="Z8" s="328">
        <f t="shared" si="5"/>
        <v>5.8888888888888893</v>
      </c>
      <c r="AB8" s="321">
        <v>3</v>
      </c>
      <c r="AC8" s="586">
        <v>0.4</v>
      </c>
      <c r="AD8" s="586">
        <v>3</v>
      </c>
      <c r="AE8" s="586">
        <v>13</v>
      </c>
      <c r="AF8" s="586">
        <v>2.5</v>
      </c>
      <c r="AH8" s="321"/>
    </row>
    <row r="9" spans="1:34">
      <c r="A9" s="4">
        <v>4</v>
      </c>
      <c r="B9" s="517">
        <f t="shared" si="0"/>
        <v>26.1</v>
      </c>
      <c r="C9" s="517">
        <f t="shared" si="1"/>
        <v>5.540387</v>
      </c>
      <c r="D9" s="517">
        <f t="shared" si="2"/>
        <v>10.9</v>
      </c>
      <c r="E9" s="517">
        <f t="shared" si="3"/>
        <v>5.540387</v>
      </c>
      <c r="F9" s="372">
        <f t="shared" si="4"/>
        <v>4.3</v>
      </c>
      <c r="H9" s="12">
        <v>4</v>
      </c>
      <c r="I9" s="582">
        <v>26.1</v>
      </c>
      <c r="J9" s="580">
        <v>5.540387</v>
      </c>
      <c r="K9" s="580">
        <v>10.9</v>
      </c>
      <c r="L9" s="580">
        <v>5.540387</v>
      </c>
      <c r="M9" s="580">
        <v>4.3</v>
      </c>
      <c r="O9" s="514"/>
      <c r="P9" s="330">
        <v>4</v>
      </c>
      <c r="Q9" s="583">
        <v>29</v>
      </c>
      <c r="R9" s="583">
        <v>25</v>
      </c>
      <c r="S9" s="583">
        <v>24</v>
      </c>
      <c r="T9" s="583">
        <v>37</v>
      </c>
      <c r="U9" s="583">
        <v>34</v>
      </c>
      <c r="V9" s="583">
        <v>12</v>
      </c>
      <c r="W9" s="583">
        <v>5</v>
      </c>
      <c r="X9" s="583">
        <v>9</v>
      </c>
      <c r="Y9" s="583">
        <v>14</v>
      </c>
      <c r="Z9" s="328">
        <f>AVERAGE(Q9:Y9)</f>
        <v>21</v>
      </c>
      <c r="AB9" s="321">
        <v>4</v>
      </c>
      <c r="AC9" s="586">
        <v>1</v>
      </c>
      <c r="AD9" s="586">
        <v>12</v>
      </c>
      <c r="AE9" s="586">
        <v>34</v>
      </c>
      <c r="AF9" s="586">
        <v>4.5999999999999996</v>
      </c>
      <c r="AH9" s="321"/>
    </row>
    <row r="10" spans="1:34">
      <c r="A10" s="4">
        <v>5</v>
      </c>
      <c r="B10" s="517">
        <f t="shared" si="0"/>
        <v>57.7</v>
      </c>
      <c r="C10" s="517">
        <f t="shared" si="1"/>
        <v>9.0538779999999992</v>
      </c>
      <c r="D10" s="517">
        <f t="shared" si="2"/>
        <v>22.9</v>
      </c>
      <c r="E10" s="517">
        <f t="shared" si="3"/>
        <v>9.0538779999999992</v>
      </c>
      <c r="F10" s="372">
        <f t="shared" si="4"/>
        <v>7.2</v>
      </c>
      <c r="H10" s="12">
        <v>5</v>
      </c>
      <c r="I10" s="582">
        <v>57.7</v>
      </c>
      <c r="J10" s="580">
        <v>9.0538779999999992</v>
      </c>
      <c r="K10" s="580">
        <v>22.9</v>
      </c>
      <c r="L10" s="580">
        <v>9.0538779999999992</v>
      </c>
      <c r="M10" s="580">
        <v>7.2</v>
      </c>
      <c r="O10" s="514"/>
      <c r="P10" s="330">
        <v>5</v>
      </c>
      <c r="Q10" s="583">
        <v>59</v>
      </c>
      <c r="R10" s="583">
        <v>50</v>
      </c>
      <c r="S10" s="583">
        <v>51</v>
      </c>
      <c r="T10" s="583">
        <v>77</v>
      </c>
      <c r="U10" s="583">
        <v>71</v>
      </c>
      <c r="V10" s="583">
        <v>28</v>
      </c>
      <c r="W10" s="583">
        <v>15</v>
      </c>
      <c r="X10" s="583">
        <v>26</v>
      </c>
      <c r="Y10" s="583">
        <v>35</v>
      </c>
      <c r="Z10" s="328">
        <f t="shared" si="5"/>
        <v>45.777777777777779</v>
      </c>
      <c r="AB10" s="321">
        <v>5</v>
      </c>
      <c r="AC10" s="586">
        <v>2</v>
      </c>
      <c r="AD10" s="586">
        <v>26</v>
      </c>
      <c r="AE10" s="586">
        <v>63</v>
      </c>
      <c r="AF10" s="586">
        <v>7.8</v>
      </c>
      <c r="AH10" s="321"/>
    </row>
    <row r="11" spans="1:34">
      <c r="A11" s="4">
        <v>6</v>
      </c>
      <c r="B11" s="517">
        <f t="shared" si="0"/>
        <v>99.5</v>
      </c>
      <c r="C11" s="517">
        <f t="shared" si="1"/>
        <v>13.204129</v>
      </c>
      <c r="D11" s="517">
        <f t="shared" si="2"/>
        <v>40</v>
      </c>
      <c r="E11" s="517">
        <f t="shared" si="3"/>
        <v>13.204129</v>
      </c>
      <c r="F11" s="372">
        <f t="shared" si="4"/>
        <v>11.1</v>
      </c>
      <c r="H11" s="12">
        <v>6</v>
      </c>
      <c r="I11" s="582">
        <v>99.5</v>
      </c>
      <c r="J11" s="580">
        <v>13.204129</v>
      </c>
      <c r="K11" s="580">
        <v>40</v>
      </c>
      <c r="L11" s="580">
        <v>13.204129</v>
      </c>
      <c r="M11" s="580">
        <v>11.1</v>
      </c>
      <c r="O11" s="514"/>
      <c r="P11" s="330">
        <v>6</v>
      </c>
      <c r="Q11" s="583">
        <v>98</v>
      </c>
      <c r="R11" s="583">
        <v>84</v>
      </c>
      <c r="S11" s="583">
        <v>84</v>
      </c>
      <c r="T11" s="583">
        <v>121</v>
      </c>
      <c r="U11" s="583">
        <v>113</v>
      </c>
      <c r="V11" s="583">
        <v>48</v>
      </c>
      <c r="W11" s="583">
        <v>31</v>
      </c>
      <c r="X11" s="583">
        <v>49</v>
      </c>
      <c r="Y11" s="583">
        <v>65</v>
      </c>
      <c r="Z11" s="328">
        <f t="shared" si="5"/>
        <v>77</v>
      </c>
      <c r="AB11" s="321">
        <v>6</v>
      </c>
      <c r="AC11" s="586">
        <v>4</v>
      </c>
      <c r="AD11" s="586">
        <v>45</v>
      </c>
      <c r="AE11" s="586">
        <v>98</v>
      </c>
      <c r="AF11" s="586">
        <v>12.1</v>
      </c>
      <c r="AH11" s="321"/>
    </row>
    <row r="12" spans="1:34">
      <c r="A12" s="4">
        <v>7</v>
      </c>
      <c r="B12" s="517">
        <f t="shared" si="0"/>
        <v>145.4</v>
      </c>
      <c r="C12" s="517">
        <f t="shared" si="1"/>
        <v>20.217307999999999</v>
      </c>
      <c r="D12" s="517">
        <f t="shared" si="2"/>
        <v>61</v>
      </c>
      <c r="E12" s="517">
        <f t="shared" si="3"/>
        <v>20.217307999999999</v>
      </c>
      <c r="F12" s="372">
        <f t="shared" si="4"/>
        <v>16</v>
      </c>
      <c r="H12" s="12">
        <v>7</v>
      </c>
      <c r="I12" s="582">
        <v>145.4</v>
      </c>
      <c r="J12" s="580">
        <v>20.217307999999999</v>
      </c>
      <c r="K12" s="580">
        <v>61</v>
      </c>
      <c r="L12" s="580">
        <v>20.217307999999999</v>
      </c>
      <c r="M12" s="580">
        <v>16</v>
      </c>
      <c r="O12" s="514"/>
      <c r="P12" s="330">
        <v>7</v>
      </c>
      <c r="Q12" s="583">
        <v>131</v>
      </c>
      <c r="R12" s="583">
        <v>111</v>
      </c>
      <c r="S12" s="583">
        <v>118</v>
      </c>
      <c r="T12" s="583">
        <v>162</v>
      </c>
      <c r="U12" s="583">
        <v>155</v>
      </c>
      <c r="V12" s="583">
        <v>73</v>
      </c>
      <c r="W12" s="583">
        <v>53</v>
      </c>
      <c r="X12" s="583">
        <v>72</v>
      </c>
      <c r="Y12" s="583">
        <v>99</v>
      </c>
      <c r="Z12" s="328">
        <f t="shared" si="5"/>
        <v>108.22222222222223</v>
      </c>
      <c r="AB12" s="321">
        <v>7</v>
      </c>
      <c r="AC12" s="586">
        <v>7</v>
      </c>
      <c r="AD12" s="586">
        <v>63</v>
      </c>
      <c r="AE12" s="586">
        <v>137</v>
      </c>
      <c r="AF12" s="586">
        <v>17.5</v>
      </c>
      <c r="AH12" s="321"/>
    </row>
    <row r="13" spans="1:34">
      <c r="A13" s="4">
        <v>8</v>
      </c>
      <c r="B13" s="517">
        <f t="shared" si="0"/>
        <v>187.8</v>
      </c>
      <c r="C13" s="517">
        <f t="shared" si="1"/>
        <v>31.705532999999999</v>
      </c>
      <c r="D13" s="517">
        <f t="shared" si="2"/>
        <v>84.8</v>
      </c>
      <c r="E13" s="517">
        <f t="shared" si="3"/>
        <v>31.705532999999999</v>
      </c>
      <c r="F13" s="372">
        <f t="shared" si="4"/>
        <v>21.8</v>
      </c>
      <c r="H13" s="12">
        <v>8</v>
      </c>
      <c r="I13" s="582">
        <v>187.8</v>
      </c>
      <c r="J13" s="580">
        <v>31.705532999999999</v>
      </c>
      <c r="K13" s="580">
        <v>84.8</v>
      </c>
      <c r="L13" s="580">
        <v>31.705532999999999</v>
      </c>
      <c r="M13" s="580">
        <v>21.8</v>
      </c>
      <c r="O13" s="514"/>
      <c r="P13" s="330">
        <v>8</v>
      </c>
      <c r="Q13" s="583">
        <v>153</v>
      </c>
      <c r="R13" s="583">
        <v>130</v>
      </c>
      <c r="S13" s="583">
        <v>143</v>
      </c>
      <c r="T13" s="583">
        <v>190</v>
      </c>
      <c r="U13" s="583">
        <v>185</v>
      </c>
      <c r="V13" s="583">
        <v>100</v>
      </c>
      <c r="W13" s="583">
        <v>76</v>
      </c>
      <c r="X13" s="583">
        <v>94</v>
      </c>
      <c r="Y13" s="583">
        <v>134</v>
      </c>
      <c r="Z13" s="328">
        <f t="shared" si="5"/>
        <v>133.88888888888889</v>
      </c>
      <c r="AB13" s="321">
        <v>8</v>
      </c>
      <c r="AC13" s="586">
        <v>20</v>
      </c>
      <c r="AD13" s="586">
        <v>77</v>
      </c>
      <c r="AE13" s="586">
        <v>176</v>
      </c>
      <c r="AF13" s="586">
        <v>24</v>
      </c>
      <c r="AH13" s="321"/>
    </row>
    <row r="14" spans="1:34">
      <c r="A14" s="4">
        <v>9</v>
      </c>
      <c r="B14" s="517">
        <f t="shared" si="0"/>
        <v>221.3</v>
      </c>
      <c r="C14" s="517">
        <f t="shared" si="1"/>
        <v>48.938712000000002</v>
      </c>
      <c r="D14" s="517">
        <f t="shared" si="2"/>
        <v>111.3</v>
      </c>
      <c r="E14" s="517">
        <f t="shared" si="3"/>
        <v>48.938712000000002</v>
      </c>
      <c r="F14" s="372">
        <f t="shared" si="4"/>
        <v>28.6</v>
      </c>
      <c r="H14" s="12">
        <v>9</v>
      </c>
      <c r="I14" s="582">
        <v>221.3</v>
      </c>
      <c r="J14" s="580">
        <v>48.938712000000002</v>
      </c>
      <c r="K14" s="580">
        <v>111.3</v>
      </c>
      <c r="L14" s="580">
        <v>48.938712000000002</v>
      </c>
      <c r="M14" s="580">
        <v>28.6</v>
      </c>
      <c r="O14" s="514"/>
      <c r="P14" s="330">
        <v>9</v>
      </c>
      <c r="Q14" s="583">
        <v>166</v>
      </c>
      <c r="R14" s="583">
        <v>142</v>
      </c>
      <c r="S14" s="583">
        <v>155</v>
      </c>
      <c r="T14" s="583">
        <v>201</v>
      </c>
      <c r="U14" s="583">
        <v>197</v>
      </c>
      <c r="V14" s="583">
        <v>117</v>
      </c>
      <c r="W14" s="583">
        <v>101</v>
      </c>
      <c r="X14" s="583">
        <v>124</v>
      </c>
      <c r="Y14" s="583">
        <v>160</v>
      </c>
      <c r="Z14" s="328">
        <f t="shared" si="5"/>
        <v>151.44444444444446</v>
      </c>
      <c r="AB14" s="321">
        <v>9</v>
      </c>
      <c r="AC14" s="586">
        <v>33</v>
      </c>
      <c r="AD14" s="586">
        <v>87</v>
      </c>
      <c r="AE14" s="586">
        <v>214</v>
      </c>
      <c r="AF14" s="586">
        <v>31.6</v>
      </c>
      <c r="AH14" s="321"/>
    </row>
    <row r="15" spans="1:34">
      <c r="A15" s="4">
        <v>10</v>
      </c>
      <c r="B15" s="517">
        <f t="shared" si="0"/>
        <v>251.5</v>
      </c>
      <c r="C15" s="517">
        <f t="shared" si="1"/>
        <v>69.034058999999999</v>
      </c>
      <c r="D15" s="517">
        <f t="shared" si="2"/>
        <v>139.69999999999999</v>
      </c>
      <c r="E15" s="517">
        <f t="shared" si="3"/>
        <v>69.034058999999999</v>
      </c>
      <c r="F15" s="372">
        <f t="shared" si="4"/>
        <v>36.4</v>
      </c>
      <c r="H15" s="12">
        <v>10</v>
      </c>
      <c r="I15" s="582">
        <v>251.5</v>
      </c>
      <c r="J15" s="580">
        <v>69.034058999999999</v>
      </c>
      <c r="K15" s="580">
        <v>139.69999999999999</v>
      </c>
      <c r="L15" s="580">
        <v>69.034058999999999</v>
      </c>
      <c r="M15" s="580">
        <v>36.4</v>
      </c>
      <c r="O15" s="514"/>
      <c r="P15" s="330">
        <v>10</v>
      </c>
      <c r="Q15" s="583">
        <v>188</v>
      </c>
      <c r="R15" s="583">
        <v>163</v>
      </c>
      <c r="S15" s="583">
        <v>169</v>
      </c>
      <c r="T15" s="583">
        <v>219</v>
      </c>
      <c r="U15" s="583">
        <v>210</v>
      </c>
      <c r="V15" s="583">
        <v>132</v>
      </c>
      <c r="W15" s="583">
        <v>125</v>
      </c>
      <c r="X15" s="583">
        <v>141</v>
      </c>
      <c r="Y15" s="583">
        <v>174</v>
      </c>
      <c r="Z15" s="328">
        <f t="shared" si="5"/>
        <v>169</v>
      </c>
      <c r="AB15" s="321">
        <v>10</v>
      </c>
      <c r="AC15" s="586">
        <v>50</v>
      </c>
      <c r="AD15" s="586">
        <v>95</v>
      </c>
      <c r="AE15" s="586">
        <v>251</v>
      </c>
      <c r="AF15" s="586">
        <v>40.200000000000003</v>
      </c>
      <c r="AH15" s="321"/>
    </row>
    <row r="16" spans="1:34">
      <c r="A16" s="4">
        <v>11</v>
      </c>
      <c r="B16" s="372">
        <f t="shared" si="0"/>
        <v>281</v>
      </c>
      <c r="C16" s="372">
        <f t="shared" si="1"/>
        <v>91.368173999999996</v>
      </c>
      <c r="D16" s="372">
        <f t="shared" si="2"/>
        <v>168.5</v>
      </c>
      <c r="E16" s="372">
        <f t="shared" si="3"/>
        <v>91.368173999999996</v>
      </c>
      <c r="F16" s="372">
        <f t="shared" si="4"/>
        <v>45.1</v>
      </c>
      <c r="H16" s="12">
        <v>11</v>
      </c>
      <c r="I16" s="582">
        <v>281</v>
      </c>
      <c r="J16" s="580">
        <v>91.368173999999996</v>
      </c>
      <c r="K16" s="580">
        <v>168.5</v>
      </c>
      <c r="L16" s="580">
        <v>91.368173999999996</v>
      </c>
      <c r="M16" s="580">
        <v>45.1</v>
      </c>
      <c r="O16" s="514"/>
      <c r="P16" s="330">
        <v>11</v>
      </c>
      <c r="Q16" s="583">
        <v>217</v>
      </c>
      <c r="R16" s="583">
        <v>188</v>
      </c>
      <c r="S16" s="583">
        <v>188</v>
      </c>
      <c r="T16" s="583">
        <v>242</v>
      </c>
      <c r="U16" s="583">
        <v>233</v>
      </c>
      <c r="V16" s="583">
        <v>144</v>
      </c>
      <c r="W16" s="583">
        <v>139</v>
      </c>
      <c r="X16" s="583">
        <v>146</v>
      </c>
      <c r="Y16" s="583">
        <v>181</v>
      </c>
      <c r="Z16" s="328">
        <f t="shared" si="5"/>
        <v>186.44444444444446</v>
      </c>
      <c r="AB16" s="321">
        <v>11</v>
      </c>
      <c r="AC16" s="586">
        <v>69</v>
      </c>
      <c r="AD16" s="586">
        <v>106</v>
      </c>
      <c r="AE16" s="586">
        <v>286</v>
      </c>
      <c r="AF16" s="586">
        <v>49.8</v>
      </c>
      <c r="AH16" s="321"/>
    </row>
    <row r="17" spans="1:34">
      <c r="A17" s="4">
        <v>12</v>
      </c>
      <c r="B17" s="553">
        <f t="shared" si="0"/>
        <v>312.8</v>
      </c>
      <c r="C17" s="372">
        <f t="shared" si="1"/>
        <v>115.401619</v>
      </c>
      <c r="D17" s="372">
        <f t="shared" si="2"/>
        <v>196.7</v>
      </c>
      <c r="E17" s="554">
        <f t="shared" si="3"/>
        <v>115.401619</v>
      </c>
      <c r="F17" s="372">
        <f t="shared" si="4"/>
        <v>54.5</v>
      </c>
      <c r="H17" s="12">
        <v>12</v>
      </c>
      <c r="I17" s="582">
        <v>312.8</v>
      </c>
      <c r="J17" s="580">
        <v>115.401619</v>
      </c>
      <c r="K17" s="580">
        <v>196.7</v>
      </c>
      <c r="L17" s="580">
        <v>115.401619</v>
      </c>
      <c r="M17" s="580">
        <v>54.5</v>
      </c>
      <c r="O17" s="514"/>
      <c r="P17" s="330">
        <v>12</v>
      </c>
      <c r="Q17" s="583">
        <v>249</v>
      </c>
      <c r="R17" s="583">
        <v>218</v>
      </c>
      <c r="S17" s="583">
        <v>212</v>
      </c>
      <c r="T17" s="583">
        <v>270</v>
      </c>
      <c r="U17" s="583">
        <v>260</v>
      </c>
      <c r="V17" s="583">
        <v>161</v>
      </c>
      <c r="W17" s="583">
        <v>150</v>
      </c>
      <c r="X17" s="583">
        <v>156</v>
      </c>
      <c r="Y17" s="583">
        <v>198</v>
      </c>
      <c r="Z17" s="328">
        <f t="shared" si="5"/>
        <v>208.22222222222223</v>
      </c>
      <c r="AB17" s="321">
        <v>12</v>
      </c>
      <c r="AC17" s="586">
        <v>90</v>
      </c>
      <c r="AD17" s="586">
        <v>118</v>
      </c>
      <c r="AE17" s="586">
        <v>320</v>
      </c>
      <c r="AF17" s="586">
        <v>60.3</v>
      </c>
      <c r="AH17" s="321"/>
    </row>
    <row r="18" spans="1:34">
      <c r="A18" s="4">
        <v>13</v>
      </c>
      <c r="B18" s="372">
        <f t="shared" si="0"/>
        <v>346.9</v>
      </c>
      <c r="C18" s="372">
        <f t="shared" si="1"/>
        <v>141.79967300000001</v>
      </c>
      <c r="D18" s="372">
        <f t="shared" si="2"/>
        <v>226.4</v>
      </c>
      <c r="E18" s="372">
        <f t="shared" si="3"/>
        <v>141.79967300000001</v>
      </c>
      <c r="F18" s="372">
        <f t="shared" si="4"/>
        <v>64.7</v>
      </c>
      <c r="H18" s="12">
        <v>13</v>
      </c>
      <c r="I18" s="582">
        <v>346.9</v>
      </c>
      <c r="J18" s="580">
        <v>141.79967300000001</v>
      </c>
      <c r="K18" s="580">
        <v>226.4</v>
      </c>
      <c r="L18" s="580">
        <v>141.79967300000001</v>
      </c>
      <c r="M18" s="580">
        <v>64.7</v>
      </c>
      <c r="O18" s="514"/>
      <c r="P18" s="330">
        <v>13</v>
      </c>
      <c r="Q18" s="583">
        <v>283</v>
      </c>
      <c r="R18" s="583">
        <v>249</v>
      </c>
      <c r="S18" s="583">
        <v>239</v>
      </c>
      <c r="T18" s="583">
        <v>302</v>
      </c>
      <c r="U18" s="583">
        <v>291</v>
      </c>
      <c r="V18" s="583">
        <v>182</v>
      </c>
      <c r="W18" s="583">
        <v>158</v>
      </c>
      <c r="X18" s="583">
        <v>172</v>
      </c>
      <c r="Y18" s="583">
        <v>219</v>
      </c>
      <c r="Z18" s="328">
        <f t="shared" si="5"/>
        <v>232.77777777777777</v>
      </c>
      <c r="AB18" s="321">
        <v>13</v>
      </c>
      <c r="AC18" s="586">
        <v>113</v>
      </c>
      <c r="AD18" s="586">
        <v>132</v>
      </c>
      <c r="AE18" s="586">
        <v>351</v>
      </c>
      <c r="AF18" s="586">
        <v>71.5</v>
      </c>
      <c r="AH18" s="321"/>
    </row>
    <row r="19" spans="1:34">
      <c r="A19" s="4">
        <v>14</v>
      </c>
      <c r="B19" s="372">
        <f t="shared" si="0"/>
        <v>383.2</v>
      </c>
      <c r="C19" s="372">
        <f t="shared" si="1"/>
        <v>170.201539</v>
      </c>
      <c r="D19" s="372">
        <f t="shared" si="2"/>
        <v>257.5</v>
      </c>
      <c r="E19" s="372">
        <f t="shared" si="3"/>
        <v>170.201539</v>
      </c>
      <c r="F19" s="372">
        <f t="shared" si="4"/>
        <v>75.400000000000006</v>
      </c>
      <c r="H19" s="12">
        <v>14</v>
      </c>
      <c r="I19" s="582">
        <v>383.2</v>
      </c>
      <c r="J19" s="580">
        <v>170.201539</v>
      </c>
      <c r="K19" s="580">
        <v>257.5</v>
      </c>
      <c r="L19" s="580">
        <v>170.201539</v>
      </c>
      <c r="M19" s="580">
        <v>75.400000000000006</v>
      </c>
      <c r="O19" s="514"/>
      <c r="P19" s="330">
        <v>14</v>
      </c>
      <c r="Q19" s="583">
        <v>320</v>
      </c>
      <c r="R19" s="583">
        <v>283</v>
      </c>
      <c r="S19" s="583">
        <v>269</v>
      </c>
      <c r="T19" s="583">
        <v>336</v>
      </c>
      <c r="U19" s="583">
        <v>325</v>
      </c>
      <c r="V19" s="583">
        <v>206</v>
      </c>
      <c r="W19" s="583">
        <v>170</v>
      </c>
      <c r="X19" s="583">
        <v>192</v>
      </c>
      <c r="Y19" s="583">
        <v>244</v>
      </c>
      <c r="Z19" s="328">
        <f t="shared" si="5"/>
        <v>260.55555555555554</v>
      </c>
      <c r="AB19" s="321">
        <v>14</v>
      </c>
      <c r="AC19" s="586">
        <v>138</v>
      </c>
      <c r="AD19" s="586">
        <v>147</v>
      </c>
      <c r="AE19" s="586">
        <v>381</v>
      </c>
      <c r="AF19" s="586">
        <v>83.3</v>
      </c>
      <c r="AH19" s="321"/>
    </row>
    <row r="20" spans="1:34">
      <c r="A20" s="4">
        <v>15</v>
      </c>
      <c r="B20" s="372">
        <f t="shared" si="0"/>
        <v>421.4</v>
      </c>
      <c r="C20" s="372">
        <f t="shared" si="1"/>
        <v>199.857922</v>
      </c>
      <c r="D20" s="372">
        <f t="shared" si="2"/>
        <v>289.8</v>
      </c>
      <c r="E20" s="372">
        <f t="shared" si="3"/>
        <v>199.857922</v>
      </c>
      <c r="F20" s="372">
        <f t="shared" si="4"/>
        <v>86.7</v>
      </c>
      <c r="H20" s="12">
        <v>15</v>
      </c>
      <c r="I20" s="582">
        <v>421.4</v>
      </c>
      <c r="J20" s="580">
        <v>199.857922</v>
      </c>
      <c r="K20" s="580">
        <v>289.8</v>
      </c>
      <c r="L20" s="580">
        <v>199.857922</v>
      </c>
      <c r="M20" s="580">
        <v>86.7</v>
      </c>
      <c r="O20" s="514"/>
      <c r="P20" s="330">
        <v>15</v>
      </c>
      <c r="Q20" s="583">
        <v>357</v>
      </c>
      <c r="R20" s="583">
        <v>318</v>
      </c>
      <c r="S20" s="583">
        <v>300</v>
      </c>
      <c r="T20" s="583">
        <v>372</v>
      </c>
      <c r="U20" s="583">
        <v>361</v>
      </c>
      <c r="V20" s="583">
        <v>232</v>
      </c>
      <c r="W20" s="583">
        <v>186</v>
      </c>
      <c r="X20" s="583">
        <v>214</v>
      </c>
      <c r="Y20" s="583">
        <v>272</v>
      </c>
      <c r="Z20" s="328">
        <f t="shared" si="5"/>
        <v>290.22222222222223</v>
      </c>
      <c r="AB20" s="321">
        <v>15</v>
      </c>
      <c r="AC20" s="586">
        <v>165</v>
      </c>
      <c r="AD20" s="586">
        <v>163</v>
      </c>
      <c r="AE20" s="586">
        <v>409</v>
      </c>
      <c r="AF20" s="586">
        <v>95.5</v>
      </c>
      <c r="AH20" s="321"/>
    </row>
    <row r="21" spans="1:34">
      <c r="A21" s="4">
        <v>16</v>
      </c>
      <c r="B21" s="552">
        <f t="shared" si="0"/>
        <v>461.1</v>
      </c>
      <c r="C21" s="372">
        <f t="shared" si="1"/>
        <v>230.198375</v>
      </c>
      <c r="D21" s="372">
        <f t="shared" si="2"/>
        <v>323.3</v>
      </c>
      <c r="E21" s="372">
        <f t="shared" si="3"/>
        <v>230.198375</v>
      </c>
      <c r="F21" s="372">
        <f t="shared" si="4"/>
        <v>98.3</v>
      </c>
      <c r="H21" s="12">
        <v>16</v>
      </c>
      <c r="I21" s="582">
        <v>461.1</v>
      </c>
      <c r="J21" s="580">
        <v>230.198375</v>
      </c>
      <c r="K21" s="580">
        <v>323.3</v>
      </c>
      <c r="L21" s="580">
        <v>230.198375</v>
      </c>
      <c r="M21" s="580">
        <v>98.3</v>
      </c>
      <c r="O21" s="514"/>
      <c r="P21" s="330">
        <v>16</v>
      </c>
      <c r="Q21" s="583">
        <v>396</v>
      </c>
      <c r="R21" s="583">
        <v>354</v>
      </c>
      <c r="S21" s="583">
        <v>333</v>
      </c>
      <c r="T21" s="583">
        <v>410</v>
      </c>
      <c r="U21" s="583">
        <v>398</v>
      </c>
      <c r="V21" s="583">
        <v>260</v>
      </c>
      <c r="W21" s="583">
        <v>205</v>
      </c>
      <c r="X21" s="583">
        <v>240</v>
      </c>
      <c r="Y21" s="583">
        <v>302</v>
      </c>
      <c r="Z21" s="328">
        <f t="shared" si="5"/>
        <v>322</v>
      </c>
      <c r="AB21" s="321">
        <v>16</v>
      </c>
      <c r="AC21" s="586">
        <v>193</v>
      </c>
      <c r="AD21" s="586">
        <v>180</v>
      </c>
      <c r="AE21" s="586">
        <v>435</v>
      </c>
      <c r="AF21" s="586">
        <v>108.1</v>
      </c>
      <c r="AH21" s="321"/>
    </row>
    <row r="22" spans="1:34">
      <c r="A22" s="4">
        <v>17</v>
      </c>
      <c r="B22" s="372">
        <f t="shared" si="0"/>
        <v>501.8</v>
      </c>
      <c r="C22" s="372">
        <f t="shared" si="1"/>
        <v>261.370316</v>
      </c>
      <c r="D22" s="372">
        <f t="shared" si="2"/>
        <v>357.7</v>
      </c>
      <c r="E22" s="372">
        <f t="shared" si="3"/>
        <v>261.370316</v>
      </c>
      <c r="F22" s="372">
        <f t="shared" si="4"/>
        <v>110.2</v>
      </c>
      <c r="H22" s="12">
        <v>17</v>
      </c>
      <c r="I22" s="582">
        <v>501.8</v>
      </c>
      <c r="J22" s="580">
        <v>261.370316</v>
      </c>
      <c r="K22" s="580">
        <v>357.7</v>
      </c>
      <c r="L22" s="580">
        <v>261.370316</v>
      </c>
      <c r="M22" s="580">
        <v>110.2</v>
      </c>
      <c r="O22" s="514"/>
      <c r="P22" s="330">
        <v>17</v>
      </c>
      <c r="Q22" s="583">
        <v>435</v>
      </c>
      <c r="R22" s="583">
        <v>391</v>
      </c>
      <c r="S22" s="583">
        <v>367</v>
      </c>
      <c r="T22" s="583">
        <v>447</v>
      </c>
      <c r="U22" s="583">
        <v>436</v>
      </c>
      <c r="V22" s="583">
        <v>290</v>
      </c>
      <c r="W22" s="583">
        <v>226</v>
      </c>
      <c r="X22" s="583">
        <v>268</v>
      </c>
      <c r="Y22" s="583">
        <v>334</v>
      </c>
      <c r="Z22" s="328">
        <f t="shared" si="5"/>
        <v>354.88888888888891</v>
      </c>
      <c r="AB22" s="321">
        <v>17</v>
      </c>
      <c r="AC22" s="586">
        <v>222</v>
      </c>
      <c r="AD22" s="586">
        <v>197</v>
      </c>
      <c r="AE22" s="586">
        <v>459</v>
      </c>
      <c r="AF22" s="586">
        <v>120.8</v>
      </c>
      <c r="AH22" s="321"/>
    </row>
    <row r="23" spans="1:34">
      <c r="A23" s="4">
        <v>18</v>
      </c>
      <c r="B23" s="372">
        <f t="shared" si="0"/>
        <v>542.9</v>
      </c>
      <c r="C23" s="372">
        <f t="shared" si="1"/>
        <v>293.52997399999998</v>
      </c>
      <c r="D23" s="372">
        <f t="shared" si="2"/>
        <v>393.1</v>
      </c>
      <c r="E23" s="372">
        <f t="shared" si="3"/>
        <v>293.52997399999998</v>
      </c>
      <c r="F23" s="372">
        <f t="shared" si="4"/>
        <v>122.3</v>
      </c>
      <c r="H23" s="12">
        <v>18</v>
      </c>
      <c r="I23" s="582">
        <v>542.9</v>
      </c>
      <c r="J23" s="580">
        <v>293.52997399999998</v>
      </c>
      <c r="K23" s="580">
        <v>393.1</v>
      </c>
      <c r="L23" s="580">
        <v>293.52997399999998</v>
      </c>
      <c r="M23" s="580">
        <v>122.3</v>
      </c>
      <c r="O23" s="514"/>
      <c r="P23" s="330">
        <v>18</v>
      </c>
      <c r="Q23" s="583">
        <v>473</v>
      </c>
      <c r="R23" s="583">
        <v>428</v>
      </c>
      <c r="S23" s="583">
        <v>401</v>
      </c>
      <c r="T23" s="583">
        <v>485</v>
      </c>
      <c r="U23" s="583">
        <v>473</v>
      </c>
      <c r="V23" s="583">
        <v>322</v>
      </c>
      <c r="W23" s="583">
        <v>249</v>
      </c>
      <c r="X23" s="583">
        <v>298</v>
      </c>
      <c r="Y23" s="583">
        <v>367</v>
      </c>
      <c r="Z23" s="328">
        <f t="shared" si="5"/>
        <v>388.44444444444446</v>
      </c>
      <c r="AB23" s="321">
        <v>18</v>
      </c>
      <c r="AC23" s="586">
        <v>253</v>
      </c>
      <c r="AD23" s="586">
        <v>214</v>
      </c>
      <c r="AE23" s="586">
        <v>483</v>
      </c>
      <c r="AF23" s="586">
        <v>133.6</v>
      </c>
      <c r="AH23" s="321"/>
    </row>
    <row r="24" spans="1:34">
      <c r="A24" s="4">
        <v>19</v>
      </c>
      <c r="B24" s="372">
        <f t="shared" si="0"/>
        <v>584.20000000000005</v>
      </c>
      <c r="C24" s="372">
        <f t="shared" si="1"/>
        <v>328.31251500000002</v>
      </c>
      <c r="D24" s="372">
        <f t="shared" si="2"/>
        <v>428.9</v>
      </c>
      <c r="E24" s="372">
        <f t="shared" si="3"/>
        <v>328.31251500000002</v>
      </c>
      <c r="F24" s="372">
        <f t="shared" si="4"/>
        <v>134.30000000000001</v>
      </c>
      <c r="H24" s="12">
        <v>19</v>
      </c>
      <c r="I24" s="582">
        <v>584.20000000000005</v>
      </c>
      <c r="J24" s="580">
        <v>328.31251500000002</v>
      </c>
      <c r="K24" s="580">
        <v>428.9</v>
      </c>
      <c r="L24" s="580">
        <v>328.31251500000002</v>
      </c>
      <c r="M24" s="580">
        <v>134.30000000000001</v>
      </c>
      <c r="O24" s="514"/>
      <c r="P24" s="330">
        <v>19</v>
      </c>
      <c r="Q24" s="583">
        <v>511</v>
      </c>
      <c r="R24" s="583">
        <v>464</v>
      </c>
      <c r="S24" s="583">
        <v>435</v>
      </c>
      <c r="T24" s="583">
        <v>522</v>
      </c>
      <c r="U24" s="583">
        <v>510</v>
      </c>
      <c r="V24" s="583">
        <v>353</v>
      </c>
      <c r="W24" s="583">
        <v>274</v>
      </c>
      <c r="X24" s="583">
        <v>329</v>
      </c>
      <c r="Y24" s="583">
        <v>401</v>
      </c>
      <c r="Z24" s="328">
        <f t="shared" si="5"/>
        <v>422.11111111111109</v>
      </c>
      <c r="AB24" s="321">
        <v>19</v>
      </c>
      <c r="AC24" s="586">
        <v>268</v>
      </c>
      <c r="AD24" s="586">
        <v>232</v>
      </c>
      <c r="AE24" s="586">
        <v>505</v>
      </c>
      <c r="AF24" s="586">
        <v>146.30000000000001</v>
      </c>
      <c r="AH24" s="321"/>
    </row>
    <row r="25" spans="1:34">
      <c r="A25" s="4">
        <v>20</v>
      </c>
      <c r="B25" s="372">
        <f t="shared" si="0"/>
        <v>625.5</v>
      </c>
      <c r="C25" s="372">
        <f t="shared" si="1"/>
        <v>363.95795199999998</v>
      </c>
      <c r="D25" s="372">
        <f t="shared" si="2"/>
        <v>465.1</v>
      </c>
      <c r="E25" s="372">
        <f t="shared" si="3"/>
        <v>363.95795199999998</v>
      </c>
      <c r="F25" s="372">
        <f t="shared" si="4"/>
        <v>146.19999999999999</v>
      </c>
      <c r="H25" s="12">
        <v>20</v>
      </c>
      <c r="I25" s="582">
        <v>625.5</v>
      </c>
      <c r="J25" s="580">
        <v>363.95795199999998</v>
      </c>
      <c r="K25" s="580">
        <v>465.1</v>
      </c>
      <c r="L25" s="580">
        <v>363.95795199999998</v>
      </c>
      <c r="M25" s="580">
        <v>146.19999999999999</v>
      </c>
      <c r="O25" s="514"/>
      <c r="P25" s="330">
        <v>20</v>
      </c>
      <c r="Q25" s="583">
        <v>549</v>
      </c>
      <c r="R25" s="583">
        <v>500</v>
      </c>
      <c r="S25" s="583">
        <v>468</v>
      </c>
      <c r="T25" s="583">
        <v>558</v>
      </c>
      <c r="U25" s="583">
        <v>547</v>
      </c>
      <c r="V25" s="583">
        <v>386</v>
      </c>
      <c r="W25" s="583">
        <v>300</v>
      </c>
      <c r="X25" s="583">
        <v>361</v>
      </c>
      <c r="Y25" s="583">
        <v>435</v>
      </c>
      <c r="Z25" s="328">
        <f t="shared" si="5"/>
        <v>456</v>
      </c>
      <c r="AB25" s="321">
        <v>20</v>
      </c>
      <c r="AC25" s="586">
        <v>286</v>
      </c>
      <c r="AD25" s="586">
        <v>249</v>
      </c>
      <c r="AE25" s="586">
        <v>526</v>
      </c>
      <c r="AF25" s="586">
        <v>158.69999999999999</v>
      </c>
      <c r="AH25" s="321"/>
    </row>
    <row r="26" spans="1:34">
      <c r="A26" s="4">
        <v>21</v>
      </c>
      <c r="B26" s="372">
        <f t="shared" si="0"/>
        <v>666.2</v>
      </c>
      <c r="C26" s="372">
        <f t="shared" si="1"/>
        <v>402.33270599999997</v>
      </c>
      <c r="D26" s="372">
        <f t="shared" si="2"/>
        <v>501.9</v>
      </c>
      <c r="E26" s="372">
        <f t="shared" si="3"/>
        <v>402.33270599999997</v>
      </c>
      <c r="F26" s="372">
        <f t="shared" si="4"/>
        <v>156.6</v>
      </c>
      <c r="H26" s="12">
        <v>21</v>
      </c>
      <c r="I26" s="582">
        <v>666.2</v>
      </c>
      <c r="J26" s="580">
        <v>402.33270599999997</v>
      </c>
      <c r="K26" s="580">
        <v>501.9</v>
      </c>
      <c r="L26" s="583">
        <v>402.33270599999997</v>
      </c>
      <c r="M26" s="580">
        <v>156.6</v>
      </c>
      <c r="O26" s="514"/>
      <c r="P26" s="330">
        <v>21</v>
      </c>
      <c r="Q26" s="583">
        <v>585</v>
      </c>
      <c r="R26" s="583">
        <v>536</v>
      </c>
      <c r="S26" s="583">
        <v>501</v>
      </c>
      <c r="T26" s="583">
        <v>594</v>
      </c>
      <c r="U26" s="583">
        <v>582</v>
      </c>
      <c r="V26" s="583">
        <v>418</v>
      </c>
      <c r="W26" s="583">
        <v>326</v>
      </c>
      <c r="X26" s="583">
        <v>394</v>
      </c>
      <c r="Y26" s="583">
        <v>470</v>
      </c>
      <c r="Z26" s="328">
        <f t="shared" si="5"/>
        <v>489.55555555555554</v>
      </c>
      <c r="AB26" s="321">
        <v>21</v>
      </c>
      <c r="AC26" s="586">
        <v>307</v>
      </c>
      <c r="AD26" s="586">
        <v>266</v>
      </c>
      <c r="AE26" s="586">
        <v>546</v>
      </c>
      <c r="AF26" s="586">
        <v>170.9</v>
      </c>
      <c r="AH26" s="321"/>
    </row>
    <row r="27" spans="1:34">
      <c r="A27" s="4">
        <v>22</v>
      </c>
      <c r="B27" s="372">
        <f t="shared" si="0"/>
        <v>706.9</v>
      </c>
      <c r="C27" s="372">
        <f t="shared" si="1"/>
        <v>441.39308299999999</v>
      </c>
      <c r="D27" s="554">
        <f t="shared" si="2"/>
        <v>537.9</v>
      </c>
      <c r="E27" s="372">
        <f t="shared" si="3"/>
        <v>441.39308299999999</v>
      </c>
      <c r="F27" s="372">
        <f t="shared" si="4"/>
        <v>166.7</v>
      </c>
      <c r="H27" s="12">
        <v>22</v>
      </c>
      <c r="I27" s="582">
        <v>706.9</v>
      </c>
      <c r="J27" s="580">
        <v>441.39308299999999</v>
      </c>
      <c r="K27" s="580">
        <v>537.9</v>
      </c>
      <c r="L27" s="583">
        <v>441.39308299999999</v>
      </c>
      <c r="M27" s="580">
        <v>166.7</v>
      </c>
      <c r="O27" s="514"/>
      <c r="P27" s="330">
        <v>22</v>
      </c>
      <c r="Q27" s="583">
        <v>620</v>
      </c>
      <c r="R27" s="583">
        <v>570</v>
      </c>
      <c r="S27" s="583">
        <v>533</v>
      </c>
      <c r="T27" s="583">
        <v>628</v>
      </c>
      <c r="U27" s="583">
        <v>617</v>
      </c>
      <c r="V27" s="583">
        <v>450</v>
      </c>
      <c r="W27" s="583">
        <v>353</v>
      </c>
      <c r="X27" s="583">
        <v>426</v>
      </c>
      <c r="Y27" s="583">
        <v>504</v>
      </c>
      <c r="Z27" s="328">
        <f t="shared" si="5"/>
        <v>522.33333333333337</v>
      </c>
      <c r="AB27" s="321">
        <v>22</v>
      </c>
      <c r="AC27" s="586">
        <v>331</v>
      </c>
      <c r="AD27" s="586">
        <v>283</v>
      </c>
      <c r="AE27" s="586">
        <v>565</v>
      </c>
      <c r="AF27" s="586">
        <v>182.6</v>
      </c>
      <c r="AH27" s="321"/>
    </row>
    <row r="28" spans="1:34">
      <c r="A28" s="4">
        <v>23</v>
      </c>
      <c r="B28" s="372">
        <f t="shared" si="0"/>
        <v>747.4</v>
      </c>
      <c r="C28" s="372">
        <f t="shared" si="1"/>
        <v>482.837288</v>
      </c>
      <c r="D28" s="372">
        <f t="shared" si="2"/>
        <v>574.6</v>
      </c>
      <c r="E28" s="372">
        <f t="shared" si="3"/>
        <v>482.837288</v>
      </c>
      <c r="F28" s="372">
        <f t="shared" si="4"/>
        <v>176.4</v>
      </c>
      <c r="H28" s="12">
        <v>23</v>
      </c>
      <c r="I28" s="582">
        <v>747.4</v>
      </c>
      <c r="J28" s="580">
        <v>482.837288</v>
      </c>
      <c r="K28" s="580">
        <v>574.6</v>
      </c>
      <c r="L28" s="583">
        <v>482.837288</v>
      </c>
      <c r="M28" s="580">
        <v>176.4</v>
      </c>
      <c r="O28" s="514"/>
      <c r="P28" s="330">
        <v>23</v>
      </c>
      <c r="Q28" s="583">
        <v>653</v>
      </c>
      <c r="R28" s="583">
        <v>603</v>
      </c>
      <c r="S28" s="583">
        <v>564</v>
      </c>
      <c r="T28" s="583">
        <v>661</v>
      </c>
      <c r="U28" s="583">
        <v>650</v>
      </c>
      <c r="V28" s="583">
        <v>482</v>
      </c>
      <c r="W28" s="583">
        <v>380</v>
      </c>
      <c r="X28" s="583">
        <v>458</v>
      </c>
      <c r="Y28" s="583">
        <v>538</v>
      </c>
      <c r="Z28" s="328">
        <f t="shared" si="5"/>
        <v>554.33333333333337</v>
      </c>
      <c r="AB28" s="321">
        <v>23</v>
      </c>
      <c r="AC28" s="586">
        <v>355</v>
      </c>
      <c r="AD28" s="586">
        <v>299</v>
      </c>
      <c r="AE28" s="586">
        <v>584</v>
      </c>
      <c r="AF28" s="586">
        <v>193.9</v>
      </c>
      <c r="AH28" s="321"/>
    </row>
    <row r="29" spans="1:34">
      <c r="A29" s="4">
        <v>24</v>
      </c>
      <c r="B29" s="372">
        <f t="shared" si="0"/>
        <v>787.6</v>
      </c>
      <c r="C29" s="372">
        <f t="shared" si="1"/>
        <v>525.58686599999999</v>
      </c>
      <c r="D29" s="372">
        <f t="shared" si="2"/>
        <v>612.79999999999995</v>
      </c>
      <c r="E29" s="372">
        <f t="shared" si="3"/>
        <v>525.58686599999999</v>
      </c>
      <c r="F29" s="372">
        <f t="shared" si="4"/>
        <v>185.8</v>
      </c>
      <c r="H29" s="12">
        <v>24</v>
      </c>
      <c r="I29" s="582">
        <v>787.6</v>
      </c>
      <c r="J29" s="580">
        <v>525.58686599999999</v>
      </c>
      <c r="K29" s="580">
        <v>612.79999999999995</v>
      </c>
      <c r="L29" s="583">
        <v>525.58686599999999</v>
      </c>
      <c r="M29" s="580">
        <v>185.8</v>
      </c>
      <c r="O29" s="514"/>
      <c r="P29" s="330">
        <v>24</v>
      </c>
      <c r="Q29" s="583">
        <v>685</v>
      </c>
      <c r="R29" s="583">
        <v>636</v>
      </c>
      <c r="S29" s="583">
        <v>593</v>
      </c>
      <c r="T29" s="583">
        <v>692</v>
      </c>
      <c r="U29" s="583">
        <v>681</v>
      </c>
      <c r="V29" s="583">
        <v>513</v>
      </c>
      <c r="W29" s="583">
        <v>408</v>
      </c>
      <c r="X29" s="583">
        <v>490</v>
      </c>
      <c r="Y29" s="583">
        <v>571</v>
      </c>
      <c r="Z29" s="328">
        <f t="shared" si="5"/>
        <v>585.44444444444446</v>
      </c>
      <c r="AB29" s="321">
        <v>24</v>
      </c>
      <c r="AC29" s="586">
        <v>382</v>
      </c>
      <c r="AD29" s="586">
        <v>315</v>
      </c>
      <c r="AE29" s="586">
        <v>601</v>
      </c>
      <c r="AF29" s="586">
        <v>204.7</v>
      </c>
      <c r="AH29" s="321"/>
    </row>
    <row r="30" spans="1:34">
      <c r="A30" s="4">
        <v>25</v>
      </c>
      <c r="B30" s="372">
        <f t="shared" si="0"/>
        <v>827.6</v>
      </c>
      <c r="C30" s="372">
        <f t="shared" si="1"/>
        <v>569.51226799999995</v>
      </c>
      <c r="D30" s="372">
        <f t="shared" si="2"/>
        <v>651.20000000000005</v>
      </c>
      <c r="E30" s="372">
        <f t="shared" si="3"/>
        <v>569.51226799999995</v>
      </c>
      <c r="F30" s="372">
        <f t="shared" si="4"/>
        <v>194.6</v>
      </c>
      <c r="H30" s="12">
        <v>25</v>
      </c>
      <c r="I30" s="582">
        <v>827.6</v>
      </c>
      <c r="J30" s="580">
        <v>569.51226799999995</v>
      </c>
      <c r="K30" s="580">
        <v>651.20000000000005</v>
      </c>
      <c r="L30" s="583">
        <v>569.51226799999995</v>
      </c>
      <c r="M30" s="580">
        <v>194.6</v>
      </c>
      <c r="O30" s="514"/>
      <c r="P30" s="330">
        <v>25</v>
      </c>
      <c r="Q30" s="583">
        <v>715</v>
      </c>
      <c r="R30" s="583">
        <v>666</v>
      </c>
      <c r="S30" s="583">
        <v>622</v>
      </c>
      <c r="T30" s="583">
        <v>722</v>
      </c>
      <c r="U30" s="583">
        <v>712</v>
      </c>
      <c r="V30" s="583">
        <v>543</v>
      </c>
      <c r="W30" s="583">
        <v>435</v>
      </c>
      <c r="X30" s="583">
        <v>521</v>
      </c>
      <c r="Y30" s="583">
        <v>604</v>
      </c>
      <c r="Z30" s="328">
        <f t="shared" si="5"/>
        <v>615.55555555555554</v>
      </c>
      <c r="AB30" s="321">
        <v>25</v>
      </c>
      <c r="AC30" s="586">
        <v>409</v>
      </c>
      <c r="AD30" s="586">
        <v>330</v>
      </c>
      <c r="AE30" s="586">
        <v>618</v>
      </c>
      <c r="AF30" s="586">
        <v>215</v>
      </c>
      <c r="AH30" s="321"/>
    </row>
    <row r="31" spans="1:34">
      <c r="A31" s="4">
        <v>26</v>
      </c>
      <c r="B31" s="372">
        <f t="shared" si="0"/>
        <v>867</v>
      </c>
      <c r="C31" s="554">
        <f t="shared" si="1"/>
        <v>614.35720300000003</v>
      </c>
      <c r="D31" s="372">
        <f t="shared" si="2"/>
        <v>690</v>
      </c>
      <c r="E31" s="372">
        <f t="shared" si="3"/>
        <v>614.35720300000003</v>
      </c>
      <c r="F31" s="372">
        <f t="shared" si="4"/>
        <v>202.9</v>
      </c>
      <c r="H31" s="12">
        <v>26</v>
      </c>
      <c r="I31" s="582">
        <v>867</v>
      </c>
      <c r="J31" s="580">
        <v>614.35720300000003</v>
      </c>
      <c r="K31" s="580">
        <v>690</v>
      </c>
      <c r="L31" s="583">
        <v>614.35720300000003</v>
      </c>
      <c r="M31" s="580">
        <v>202.9</v>
      </c>
      <c r="O31" s="514"/>
      <c r="P31" s="330">
        <v>26</v>
      </c>
      <c r="Q31" s="583">
        <v>745</v>
      </c>
      <c r="R31" s="583">
        <v>696</v>
      </c>
      <c r="S31" s="583">
        <v>650</v>
      </c>
      <c r="T31" s="583">
        <v>751</v>
      </c>
      <c r="U31" s="583">
        <v>741</v>
      </c>
      <c r="V31" s="583">
        <v>573</v>
      </c>
      <c r="W31" s="583">
        <v>461</v>
      </c>
      <c r="X31" s="583">
        <v>552</v>
      </c>
      <c r="Y31" s="583">
        <v>635</v>
      </c>
      <c r="Z31" s="328">
        <f t="shared" si="5"/>
        <v>644.88888888888891</v>
      </c>
      <c r="AB31" s="321">
        <v>26</v>
      </c>
      <c r="AC31" s="586">
        <v>436</v>
      </c>
      <c r="AD31" s="586">
        <v>344</v>
      </c>
      <c r="AE31" s="586">
        <v>633</v>
      </c>
      <c r="AF31" s="586">
        <v>224.6</v>
      </c>
      <c r="AH31" s="321"/>
    </row>
    <row r="32" spans="1:34">
      <c r="A32" s="4">
        <v>27</v>
      </c>
      <c r="B32" s="372">
        <f t="shared" si="0"/>
        <v>906</v>
      </c>
      <c r="C32" s="372">
        <f t="shared" si="1"/>
        <v>659.84451200000001</v>
      </c>
      <c r="D32" s="372">
        <f t="shared" si="2"/>
        <v>728.9</v>
      </c>
      <c r="E32" s="372">
        <f t="shared" si="3"/>
        <v>659.84451200000001</v>
      </c>
      <c r="F32" s="372">
        <f t="shared" si="4"/>
        <v>210.9</v>
      </c>
      <c r="H32" s="12">
        <v>27</v>
      </c>
      <c r="I32" s="582">
        <v>906</v>
      </c>
      <c r="J32" s="580">
        <v>659.84451200000001</v>
      </c>
      <c r="K32" s="580">
        <v>728.9</v>
      </c>
      <c r="L32" s="583">
        <v>659.84451200000001</v>
      </c>
      <c r="M32" s="580">
        <v>210.9</v>
      </c>
      <c r="O32" s="514"/>
      <c r="P32" s="330">
        <v>27</v>
      </c>
      <c r="Q32" s="583">
        <v>773</v>
      </c>
      <c r="R32" s="583">
        <v>726</v>
      </c>
      <c r="S32" s="583">
        <v>677</v>
      </c>
      <c r="T32" s="583">
        <v>779</v>
      </c>
      <c r="U32" s="583">
        <v>769</v>
      </c>
      <c r="V32" s="583">
        <v>603</v>
      </c>
      <c r="W32" s="583">
        <v>488</v>
      </c>
      <c r="X32" s="583">
        <v>583</v>
      </c>
      <c r="Y32" s="583">
        <v>667</v>
      </c>
      <c r="Z32" s="328">
        <f t="shared" si="5"/>
        <v>673.88888888888891</v>
      </c>
      <c r="AB32" s="321">
        <v>27</v>
      </c>
      <c r="AC32" s="586">
        <v>445</v>
      </c>
      <c r="AD32" s="586">
        <v>359</v>
      </c>
      <c r="AE32" s="586">
        <v>648</v>
      </c>
      <c r="AF32" s="586">
        <v>233.7</v>
      </c>
      <c r="AH32" s="321"/>
    </row>
    <row r="33" spans="1:34">
      <c r="A33" s="4">
        <v>28</v>
      </c>
      <c r="B33" s="372">
        <f t="shared" si="0"/>
        <v>944.5</v>
      </c>
      <c r="C33" s="372">
        <f t="shared" si="1"/>
        <v>705.69845499999997</v>
      </c>
      <c r="D33" s="372">
        <f t="shared" si="2"/>
        <v>767.8</v>
      </c>
      <c r="E33" s="372">
        <f t="shared" si="3"/>
        <v>705.69845499999997</v>
      </c>
      <c r="F33" s="372">
        <f t="shared" si="4"/>
        <v>218.3</v>
      </c>
      <c r="H33" s="12">
        <v>28</v>
      </c>
      <c r="I33" s="582">
        <v>944.5</v>
      </c>
      <c r="J33" s="580">
        <v>705.69845499999997</v>
      </c>
      <c r="K33" s="580">
        <v>767.8</v>
      </c>
      <c r="L33" s="583">
        <v>705.69845499999997</v>
      </c>
      <c r="M33" s="580">
        <v>218.3</v>
      </c>
      <c r="O33" s="514"/>
      <c r="P33" s="330">
        <v>28</v>
      </c>
      <c r="Q33" s="583">
        <v>801</v>
      </c>
      <c r="R33" s="583">
        <v>755</v>
      </c>
      <c r="S33" s="583">
        <v>704</v>
      </c>
      <c r="T33" s="583">
        <v>807</v>
      </c>
      <c r="U33" s="583">
        <v>797</v>
      </c>
      <c r="V33" s="583">
        <v>632</v>
      </c>
      <c r="W33" s="583">
        <v>515</v>
      </c>
      <c r="X33" s="583">
        <v>613</v>
      </c>
      <c r="Y33" s="583">
        <v>698</v>
      </c>
      <c r="Z33" s="328">
        <f t="shared" si="5"/>
        <v>702.44444444444446</v>
      </c>
      <c r="AB33" s="321">
        <v>28</v>
      </c>
      <c r="AC33" s="586">
        <v>468</v>
      </c>
      <c r="AD33" s="586">
        <v>373</v>
      </c>
      <c r="AE33" s="586">
        <v>661</v>
      </c>
      <c r="AF33" s="586">
        <v>242.2</v>
      </c>
      <c r="AH33" s="321"/>
    </row>
    <row r="34" spans="1:34">
      <c r="A34" s="4">
        <v>29</v>
      </c>
      <c r="B34" s="372">
        <f t="shared" si="0"/>
        <v>982.6</v>
      </c>
      <c r="C34" s="372">
        <f t="shared" si="1"/>
        <v>751.68387800000005</v>
      </c>
      <c r="D34" s="372">
        <f t="shared" si="2"/>
        <v>806.7</v>
      </c>
      <c r="E34" s="372">
        <f t="shared" si="3"/>
        <v>751.68387800000005</v>
      </c>
      <c r="F34" s="372">
        <f t="shared" si="4"/>
        <v>225.3</v>
      </c>
      <c r="H34" s="12">
        <v>29</v>
      </c>
      <c r="I34" s="582">
        <v>982.6</v>
      </c>
      <c r="J34" s="580">
        <v>751.68387800000005</v>
      </c>
      <c r="K34" s="580">
        <v>806.7</v>
      </c>
      <c r="L34" s="583">
        <v>751.68387800000005</v>
      </c>
      <c r="M34" s="580">
        <v>225.3</v>
      </c>
      <c r="O34" s="514"/>
      <c r="P34" s="330">
        <v>29</v>
      </c>
      <c r="Q34" s="583">
        <v>828</v>
      </c>
      <c r="R34" s="583">
        <v>783</v>
      </c>
      <c r="S34" s="583">
        <v>730</v>
      </c>
      <c r="T34" s="583">
        <v>834</v>
      </c>
      <c r="U34" s="583">
        <v>825</v>
      </c>
      <c r="V34" s="583">
        <v>661</v>
      </c>
      <c r="W34" s="583">
        <v>542</v>
      </c>
      <c r="X34" s="583">
        <v>644</v>
      </c>
      <c r="Y34" s="583">
        <v>729</v>
      </c>
      <c r="Z34" s="328">
        <f t="shared" si="5"/>
        <v>730.66666666666663</v>
      </c>
      <c r="AB34" s="321">
        <v>29</v>
      </c>
      <c r="AC34" s="586">
        <v>493</v>
      </c>
      <c r="AD34" s="586">
        <v>387</v>
      </c>
      <c r="AE34" s="586">
        <v>674</v>
      </c>
      <c r="AF34" s="586">
        <v>250.1</v>
      </c>
      <c r="AH34" s="321"/>
    </row>
    <row r="35" spans="1:34">
      <c r="A35" s="4">
        <v>30</v>
      </c>
      <c r="B35" s="372">
        <f t="shared" si="0"/>
        <v>1020.1</v>
      </c>
      <c r="C35" s="372">
        <f t="shared" si="1"/>
        <v>797.55092500000001</v>
      </c>
      <c r="D35" s="372">
        <f t="shared" si="2"/>
        <v>806.7</v>
      </c>
      <c r="E35" s="372">
        <f t="shared" si="3"/>
        <v>797.55092500000001</v>
      </c>
      <c r="F35" s="372">
        <f t="shared" si="4"/>
        <v>231.8</v>
      </c>
      <c r="H35" s="12">
        <v>30</v>
      </c>
      <c r="I35" s="582">
        <v>1020.1</v>
      </c>
      <c r="J35" s="580">
        <v>797.55092500000001</v>
      </c>
      <c r="K35" s="580">
        <v>806.7</v>
      </c>
      <c r="L35" s="583">
        <v>797.55092500000001</v>
      </c>
      <c r="M35" s="580">
        <v>231.8</v>
      </c>
      <c r="O35" s="514"/>
      <c r="P35" s="330">
        <v>30</v>
      </c>
      <c r="Q35" s="583">
        <v>855</v>
      </c>
      <c r="R35" s="583">
        <v>811</v>
      </c>
      <c r="S35" s="583">
        <v>755</v>
      </c>
      <c r="T35" s="583">
        <v>861</v>
      </c>
      <c r="U35" s="583">
        <v>852</v>
      </c>
      <c r="V35" s="583">
        <v>690</v>
      </c>
      <c r="W35" s="583">
        <v>569</v>
      </c>
      <c r="X35" s="583">
        <v>674</v>
      </c>
      <c r="Y35" s="583">
        <v>760</v>
      </c>
      <c r="Z35" s="328">
        <f t="shared" si="5"/>
        <v>758.55555555555554</v>
      </c>
      <c r="AB35" s="321">
        <v>30</v>
      </c>
      <c r="AC35" s="586">
        <v>518</v>
      </c>
      <c r="AD35" s="586">
        <v>400</v>
      </c>
      <c r="AE35" s="586">
        <v>685</v>
      </c>
      <c r="AF35" s="586">
        <v>257.5</v>
      </c>
      <c r="AH35" s="321"/>
    </row>
    <row r="36" spans="1:34">
      <c r="A36" s="4">
        <v>31</v>
      </c>
      <c r="B36" s="372">
        <f t="shared" si="0"/>
        <v>1056.5</v>
      </c>
      <c r="C36" s="372">
        <f t="shared" si="1"/>
        <v>843.101946</v>
      </c>
      <c r="D36" s="372">
        <f t="shared" si="2"/>
        <v>843.101946</v>
      </c>
      <c r="E36" s="372">
        <f t="shared" si="3"/>
        <v>843.101946</v>
      </c>
      <c r="F36" s="372">
        <f t="shared" si="4"/>
        <v>237.7</v>
      </c>
      <c r="H36" s="12">
        <v>31</v>
      </c>
      <c r="I36" s="582">
        <v>1056.5</v>
      </c>
      <c r="J36" s="580">
        <v>843.101946</v>
      </c>
      <c r="K36" s="583">
        <v>843.101946</v>
      </c>
      <c r="L36" s="583">
        <v>843.101946</v>
      </c>
      <c r="M36" s="580">
        <v>237.7</v>
      </c>
      <c r="O36" s="514"/>
      <c r="P36" s="330">
        <v>31</v>
      </c>
      <c r="Q36" s="583">
        <v>880</v>
      </c>
      <c r="R36" s="583">
        <v>838</v>
      </c>
      <c r="S36" s="583">
        <v>780</v>
      </c>
      <c r="T36" s="583">
        <v>886</v>
      </c>
      <c r="U36" s="583">
        <v>878</v>
      </c>
      <c r="V36" s="583">
        <v>718</v>
      </c>
      <c r="W36" s="583">
        <v>595</v>
      </c>
      <c r="X36" s="583">
        <v>703</v>
      </c>
      <c r="Y36" s="583">
        <v>790</v>
      </c>
      <c r="Z36" s="328">
        <f t="shared" si="5"/>
        <v>785.33333333333337</v>
      </c>
      <c r="AB36" s="321">
        <v>31</v>
      </c>
      <c r="AC36" s="586">
        <v>545</v>
      </c>
      <c r="AD36" s="586">
        <v>414</v>
      </c>
      <c r="AE36" s="586">
        <v>696</v>
      </c>
      <c r="AF36" s="586">
        <v>264.3</v>
      </c>
      <c r="AH36" s="321"/>
    </row>
    <row r="37" spans="1:34">
      <c r="A37" s="4">
        <v>32</v>
      </c>
      <c r="B37" s="372">
        <f t="shared" ref="B37:B68" si="6">IF($B$2=$A$118,Z37,I37)</f>
        <v>1092.3</v>
      </c>
      <c r="C37" s="372">
        <f t="shared" ref="C37:C68" si="7">IF($B$2=$A$118,AC37,J37)</f>
        <v>888.13284699999997</v>
      </c>
      <c r="D37" s="372">
        <f t="shared" ref="D37:D68" si="8">IF($B$2=$A$118,AD37,K37)</f>
        <v>888.13284699999997</v>
      </c>
      <c r="E37" s="372">
        <f t="shared" ref="E37:E68" si="9">IF($B$2=$A$118,AE37,L37)</f>
        <v>888.13284699999997</v>
      </c>
      <c r="F37" s="372">
        <f t="shared" si="4"/>
        <v>243.3</v>
      </c>
      <c r="H37" s="12">
        <v>32</v>
      </c>
      <c r="I37" s="582">
        <v>1092.3</v>
      </c>
      <c r="J37" s="580">
        <v>888.13284699999997</v>
      </c>
      <c r="K37" s="583">
        <v>888.13284699999997</v>
      </c>
      <c r="L37" s="583">
        <v>888.13284699999997</v>
      </c>
      <c r="M37" s="580">
        <v>243.3</v>
      </c>
      <c r="O37" s="514"/>
      <c r="P37" s="330">
        <v>32</v>
      </c>
      <c r="Q37" s="583">
        <v>905</v>
      </c>
      <c r="R37" s="583">
        <v>865</v>
      </c>
      <c r="S37" s="583">
        <v>804</v>
      </c>
      <c r="T37" s="583">
        <v>912</v>
      </c>
      <c r="U37" s="583">
        <v>903</v>
      </c>
      <c r="V37" s="583">
        <v>745</v>
      </c>
      <c r="W37" s="583">
        <v>621</v>
      </c>
      <c r="X37" s="583">
        <v>732</v>
      </c>
      <c r="Y37" s="583">
        <v>820</v>
      </c>
      <c r="Z37" s="328">
        <f t="shared" si="5"/>
        <v>811.88888888888891</v>
      </c>
      <c r="AB37" s="321">
        <v>32</v>
      </c>
      <c r="AC37" s="586">
        <v>572</v>
      </c>
      <c r="AD37" s="586">
        <v>427</v>
      </c>
      <c r="AE37" s="586">
        <v>706</v>
      </c>
      <c r="AF37" s="586">
        <v>270.60000000000002</v>
      </c>
      <c r="AH37" s="321"/>
    </row>
    <row r="38" spans="1:34">
      <c r="A38" s="4">
        <v>33</v>
      </c>
      <c r="B38" s="372">
        <f t="shared" si="6"/>
        <v>1127.5</v>
      </c>
      <c r="C38" s="372">
        <f t="shared" si="7"/>
        <v>932.48966800000005</v>
      </c>
      <c r="D38" s="372">
        <f t="shared" si="8"/>
        <v>932.48966800000005</v>
      </c>
      <c r="E38" s="372">
        <f t="shared" si="9"/>
        <v>932.48966800000005</v>
      </c>
      <c r="F38" s="372">
        <f t="shared" ref="F38:F69" si="10">IF($B$2=$A$118,AF38,M38)</f>
        <v>248.2</v>
      </c>
      <c r="H38" s="12">
        <v>33</v>
      </c>
      <c r="I38" s="582">
        <v>1127.5</v>
      </c>
      <c r="J38" s="580">
        <v>932.48966800000005</v>
      </c>
      <c r="K38" s="583">
        <v>932.48966800000005</v>
      </c>
      <c r="L38" s="583">
        <v>932.48966800000005</v>
      </c>
      <c r="M38" s="580">
        <v>248.2</v>
      </c>
      <c r="O38" s="514"/>
      <c r="P38" s="330">
        <v>33</v>
      </c>
      <c r="Q38" s="583">
        <v>930</v>
      </c>
      <c r="R38" s="583">
        <v>891</v>
      </c>
      <c r="S38" s="583">
        <v>828</v>
      </c>
      <c r="T38" s="583">
        <v>937</v>
      </c>
      <c r="U38" s="583">
        <v>929</v>
      </c>
      <c r="V38" s="583">
        <v>772</v>
      </c>
      <c r="W38" s="583">
        <v>647</v>
      </c>
      <c r="X38" s="583">
        <v>761</v>
      </c>
      <c r="Y38" s="583">
        <v>849</v>
      </c>
      <c r="Z38" s="328">
        <f t="shared" si="5"/>
        <v>838.22222222222217</v>
      </c>
      <c r="AB38" s="321">
        <v>33</v>
      </c>
      <c r="AC38" s="586">
        <v>597</v>
      </c>
      <c r="AD38" s="586">
        <v>440</v>
      </c>
      <c r="AE38" s="586">
        <v>714</v>
      </c>
      <c r="AF38" s="586">
        <v>276.3</v>
      </c>
      <c r="AH38" s="321"/>
    </row>
    <row r="39" spans="1:34">
      <c r="A39" s="4">
        <v>34</v>
      </c>
      <c r="B39" s="372">
        <f t="shared" si="6"/>
        <v>1161.8</v>
      </c>
      <c r="C39" s="372">
        <f t="shared" si="7"/>
        <v>976.09576400000003</v>
      </c>
      <c r="D39" s="372">
        <f t="shared" si="8"/>
        <v>976.09576400000003</v>
      </c>
      <c r="E39" s="372">
        <f t="shared" si="9"/>
        <v>976.09576400000003</v>
      </c>
      <c r="F39" s="372">
        <f t="shared" si="10"/>
        <v>253</v>
      </c>
      <c r="H39" s="12">
        <v>34</v>
      </c>
      <c r="I39" s="582">
        <v>1161.8</v>
      </c>
      <c r="J39" s="580">
        <v>976.09576400000003</v>
      </c>
      <c r="K39" s="583">
        <v>976.09576400000003</v>
      </c>
      <c r="L39" s="583">
        <v>976.09576400000003</v>
      </c>
      <c r="M39" s="580">
        <v>253</v>
      </c>
      <c r="O39" s="514"/>
      <c r="P39" s="330">
        <v>34</v>
      </c>
      <c r="Q39" s="583">
        <v>954</v>
      </c>
      <c r="R39" s="583">
        <v>916</v>
      </c>
      <c r="S39" s="583">
        <v>851</v>
      </c>
      <c r="T39" s="583">
        <v>961</v>
      </c>
      <c r="U39" s="583">
        <v>953</v>
      </c>
      <c r="V39" s="583">
        <v>799</v>
      </c>
      <c r="W39" s="583">
        <v>672</v>
      </c>
      <c r="X39" s="583">
        <v>789</v>
      </c>
      <c r="Y39" s="583">
        <v>878</v>
      </c>
      <c r="Z39" s="328">
        <f t="shared" si="5"/>
        <v>863.66666666666663</v>
      </c>
      <c r="AB39" s="321">
        <v>34</v>
      </c>
      <c r="AC39" s="586">
        <v>625</v>
      </c>
      <c r="AD39" s="586">
        <v>452</v>
      </c>
      <c r="AE39" s="586">
        <v>722</v>
      </c>
      <c r="AF39" s="586">
        <v>281.60000000000002</v>
      </c>
      <c r="AH39" s="321"/>
    </row>
    <row r="40" spans="1:34">
      <c r="A40" s="4">
        <v>35</v>
      </c>
      <c r="B40" s="372">
        <f t="shared" si="6"/>
        <v>1195.4000000000001</v>
      </c>
      <c r="C40" s="372">
        <f t="shared" si="7"/>
        <v>1018.909225</v>
      </c>
      <c r="D40" s="372">
        <f t="shared" si="8"/>
        <v>1018.909225</v>
      </c>
      <c r="E40" s="372">
        <f t="shared" si="9"/>
        <v>1018.909225</v>
      </c>
      <c r="F40" s="372">
        <f t="shared" si="10"/>
        <v>257.3</v>
      </c>
      <c r="H40" s="12">
        <v>35</v>
      </c>
      <c r="I40" s="582">
        <v>1195.4000000000001</v>
      </c>
      <c r="J40" s="580">
        <v>1018.909225</v>
      </c>
      <c r="K40" s="583">
        <v>1018.909225</v>
      </c>
      <c r="L40" s="583">
        <v>1018.909225</v>
      </c>
      <c r="M40" s="580">
        <v>257.3</v>
      </c>
      <c r="O40" s="514"/>
      <c r="P40" s="330">
        <v>35</v>
      </c>
      <c r="Q40" s="583">
        <v>977</v>
      </c>
      <c r="R40" s="583">
        <v>941</v>
      </c>
      <c r="S40" s="583">
        <v>873</v>
      </c>
      <c r="T40" s="583">
        <v>985</v>
      </c>
      <c r="U40" s="583">
        <v>978</v>
      </c>
      <c r="V40" s="583">
        <v>825</v>
      </c>
      <c r="W40" s="583">
        <v>697</v>
      </c>
      <c r="X40" s="583">
        <v>817</v>
      </c>
      <c r="Y40" s="583">
        <v>906</v>
      </c>
      <c r="Z40" s="328">
        <f t="shared" si="5"/>
        <v>888.77777777777783</v>
      </c>
      <c r="AB40" s="321">
        <v>35</v>
      </c>
      <c r="AC40" s="586">
        <v>650</v>
      </c>
      <c r="AD40" s="586">
        <v>465</v>
      </c>
      <c r="AE40" s="586">
        <v>729</v>
      </c>
      <c r="AF40" s="586">
        <v>286.5</v>
      </c>
      <c r="AH40" s="321"/>
    </row>
    <row r="41" spans="1:34">
      <c r="A41" s="4">
        <v>36</v>
      </c>
      <c r="B41" s="372">
        <f t="shared" si="6"/>
        <v>1228.4000000000001</v>
      </c>
      <c r="C41" s="372">
        <f t="shared" si="7"/>
        <v>1060.890729</v>
      </c>
      <c r="D41" s="372">
        <f t="shared" si="8"/>
        <v>1060.890729</v>
      </c>
      <c r="E41" s="372">
        <f t="shared" si="9"/>
        <v>1060.890729</v>
      </c>
      <c r="F41" s="372">
        <f t="shared" si="10"/>
        <v>261.3</v>
      </c>
      <c r="H41" s="12">
        <v>36</v>
      </c>
      <c r="I41" s="582">
        <v>1228.4000000000001</v>
      </c>
      <c r="J41" s="580">
        <v>1060.890729</v>
      </c>
      <c r="K41" s="583">
        <v>1060.890729</v>
      </c>
      <c r="L41" s="583">
        <v>1060.890729</v>
      </c>
      <c r="M41" s="580">
        <v>261.3</v>
      </c>
      <c r="O41" s="514"/>
      <c r="P41" s="330">
        <v>36</v>
      </c>
      <c r="Q41" s="583">
        <v>1000</v>
      </c>
      <c r="R41" s="583">
        <v>965</v>
      </c>
      <c r="S41" s="583">
        <v>896</v>
      </c>
      <c r="T41" s="583">
        <v>1009</v>
      </c>
      <c r="U41" s="583">
        <v>1002</v>
      </c>
      <c r="V41" s="583">
        <v>850</v>
      </c>
      <c r="W41" s="583">
        <v>722</v>
      </c>
      <c r="X41" s="583">
        <v>845</v>
      </c>
      <c r="Y41" s="583">
        <v>934</v>
      </c>
      <c r="Z41" s="328">
        <f t="shared" si="5"/>
        <v>913.66666666666663</v>
      </c>
      <c r="AB41" s="321">
        <v>36</v>
      </c>
      <c r="AC41" s="586">
        <v>679</v>
      </c>
      <c r="AD41" s="586">
        <v>477</v>
      </c>
      <c r="AE41" s="588" cm="1">
        <f t="array" ref="AE41">TREND($AE$15:$AE$40,$AB$15:$AB$40,AB41)</f>
        <v>798.82769230769236</v>
      </c>
      <c r="AF41" s="586">
        <v>290.89999999999998</v>
      </c>
      <c r="AH41" s="321"/>
    </row>
    <row r="42" spans="1:34">
      <c r="A42" s="4">
        <v>37</v>
      </c>
      <c r="B42" s="372">
        <f t="shared" si="6"/>
        <v>1260.7</v>
      </c>
      <c r="C42" s="372">
        <f t="shared" si="7"/>
        <v>1102.0179820000001</v>
      </c>
      <c r="D42" s="372">
        <f t="shared" si="8"/>
        <v>1102.0179820000001</v>
      </c>
      <c r="E42" s="372">
        <f t="shared" si="9"/>
        <v>1102.0179820000001</v>
      </c>
      <c r="F42" s="372">
        <f t="shared" si="10"/>
        <v>264.8</v>
      </c>
      <c r="H42" s="12">
        <v>37</v>
      </c>
      <c r="I42" s="582">
        <v>1260.7</v>
      </c>
      <c r="J42" s="580">
        <v>1102.0179820000001</v>
      </c>
      <c r="K42" s="583">
        <v>1102.0179820000001</v>
      </c>
      <c r="L42" s="583">
        <v>1102.0179820000001</v>
      </c>
      <c r="M42" s="580">
        <v>264.8</v>
      </c>
      <c r="O42" s="514"/>
      <c r="P42" s="330">
        <v>37</v>
      </c>
      <c r="Q42" s="583">
        <v>1022</v>
      </c>
      <c r="R42" s="583">
        <v>990</v>
      </c>
      <c r="S42" s="583">
        <v>917</v>
      </c>
      <c r="T42" s="583">
        <v>1032</v>
      </c>
      <c r="U42" s="583">
        <v>1026</v>
      </c>
      <c r="V42" s="583">
        <v>875</v>
      </c>
      <c r="W42" s="583">
        <v>746</v>
      </c>
      <c r="X42" s="583">
        <v>872</v>
      </c>
      <c r="Y42" s="583">
        <v>962</v>
      </c>
      <c r="Z42" s="328">
        <f t="shared" si="5"/>
        <v>938</v>
      </c>
      <c r="AB42" s="321">
        <v>37</v>
      </c>
      <c r="AC42" s="586">
        <v>704</v>
      </c>
      <c r="AD42" s="586">
        <v>489</v>
      </c>
      <c r="AE42" s="588" cm="1">
        <f t="array" ref="AE42">TREND($AE$15:$AE$40,$AB$15:$AB$40,AB42)</f>
        <v>817.5784615384614</v>
      </c>
      <c r="AF42" s="586">
        <v>295</v>
      </c>
      <c r="AH42" s="321"/>
    </row>
    <row r="43" spans="1:34">
      <c r="A43" s="4">
        <v>38</v>
      </c>
      <c r="B43" s="372">
        <f t="shared" si="6"/>
        <v>1292.5</v>
      </c>
      <c r="C43" s="372">
        <f t="shared" si="7"/>
        <v>1142.271745</v>
      </c>
      <c r="D43" s="372">
        <f t="shared" si="8"/>
        <v>1142.271745</v>
      </c>
      <c r="E43" s="372">
        <f t="shared" si="9"/>
        <v>1142.271745</v>
      </c>
      <c r="F43" s="372">
        <f t="shared" si="10"/>
        <v>268.3</v>
      </c>
      <c r="H43" s="12">
        <v>38</v>
      </c>
      <c r="I43" s="582">
        <v>1292.5</v>
      </c>
      <c r="J43" s="580">
        <v>1142.271745</v>
      </c>
      <c r="K43" s="583">
        <v>1142.271745</v>
      </c>
      <c r="L43" s="583">
        <v>1142.271745</v>
      </c>
      <c r="M43" s="580">
        <v>268.3</v>
      </c>
      <c r="O43" s="514"/>
      <c r="P43" s="330">
        <v>38</v>
      </c>
      <c r="Q43" s="583">
        <v>1044</v>
      </c>
      <c r="R43" s="583">
        <v>1013</v>
      </c>
      <c r="S43" s="583">
        <v>938</v>
      </c>
      <c r="T43" s="583">
        <v>1055</v>
      </c>
      <c r="U43" s="583">
        <v>1050</v>
      </c>
      <c r="V43" s="583">
        <v>900</v>
      </c>
      <c r="W43" s="583">
        <v>770</v>
      </c>
      <c r="X43" s="583">
        <v>899</v>
      </c>
      <c r="Y43" s="583">
        <v>989</v>
      </c>
      <c r="Z43" s="328">
        <f t="shared" si="5"/>
        <v>962</v>
      </c>
      <c r="AB43" s="321">
        <v>38</v>
      </c>
      <c r="AC43" s="586">
        <v>730</v>
      </c>
      <c r="AD43" s="586">
        <v>501</v>
      </c>
      <c r="AE43" s="588" cm="1">
        <f t="array" ref="AE43">TREND($AE$15:$AE$40,$AB$15:$AB$40,AB43)</f>
        <v>836.32923076923066</v>
      </c>
      <c r="AF43" s="586">
        <v>298.7</v>
      </c>
      <c r="AH43" s="321"/>
    </row>
    <row r="44" spans="1:34">
      <c r="A44" s="4">
        <v>39</v>
      </c>
      <c r="B44" s="372">
        <f t="shared" si="6"/>
        <v>1323.7</v>
      </c>
      <c r="C44" s="372">
        <f t="shared" si="7"/>
        <v>1181.6380429999999</v>
      </c>
      <c r="D44" s="372">
        <f t="shared" si="8"/>
        <v>1181.6380429999999</v>
      </c>
      <c r="E44" s="372">
        <f t="shared" si="9"/>
        <v>1181.6380429999999</v>
      </c>
      <c r="F44" s="372">
        <f t="shared" si="10"/>
        <v>271.3</v>
      </c>
      <c r="H44" s="12">
        <v>39</v>
      </c>
      <c r="I44" s="582">
        <v>1323.7</v>
      </c>
      <c r="J44" s="580">
        <v>1181.6380429999999</v>
      </c>
      <c r="K44" s="583">
        <v>1181.6380429999999</v>
      </c>
      <c r="L44" s="583">
        <v>1181.6380429999999</v>
      </c>
      <c r="M44" s="580">
        <v>271.3</v>
      </c>
      <c r="O44" s="514"/>
      <c r="P44" s="330">
        <v>39</v>
      </c>
      <c r="Q44" s="583">
        <v>1066</v>
      </c>
      <c r="R44" s="583">
        <v>1037</v>
      </c>
      <c r="S44" s="583">
        <v>959</v>
      </c>
      <c r="T44" s="583">
        <v>1079</v>
      </c>
      <c r="U44" s="583">
        <v>1073</v>
      </c>
      <c r="V44" s="583">
        <v>924</v>
      </c>
      <c r="W44" s="583">
        <v>793</v>
      </c>
      <c r="X44" s="583">
        <v>925</v>
      </c>
      <c r="Y44" s="583">
        <v>1016</v>
      </c>
      <c r="Z44" s="328">
        <f t="shared" si="5"/>
        <v>985.77777777777783</v>
      </c>
      <c r="AB44" s="321">
        <v>39</v>
      </c>
      <c r="AC44" s="586">
        <v>730</v>
      </c>
      <c r="AD44" s="586">
        <v>512</v>
      </c>
      <c r="AE44" s="588" cm="1">
        <f t="array" ref="AE44">TREND($AE$15:$AE$40,$AB$15:$AB$40,AB44)</f>
        <v>855.07999999999993</v>
      </c>
      <c r="AF44" s="586">
        <v>302</v>
      </c>
      <c r="AH44" s="321"/>
    </row>
    <row r="45" spans="1:34">
      <c r="A45" s="4">
        <v>40</v>
      </c>
      <c r="B45" s="372">
        <f t="shared" si="6"/>
        <v>1354.6</v>
      </c>
      <c r="C45" s="372">
        <f t="shared" si="7"/>
        <v>1220.107469</v>
      </c>
      <c r="D45" s="372">
        <f t="shared" si="8"/>
        <v>1220.107469</v>
      </c>
      <c r="E45" s="372">
        <f t="shared" si="9"/>
        <v>1220.107469</v>
      </c>
      <c r="F45" s="372">
        <f t="shared" si="10"/>
        <v>274</v>
      </c>
      <c r="H45" s="12">
        <v>40</v>
      </c>
      <c r="I45" s="582">
        <v>1354.6</v>
      </c>
      <c r="J45" s="580">
        <v>1220.107469</v>
      </c>
      <c r="K45" s="583">
        <v>1220.107469</v>
      </c>
      <c r="L45" s="583">
        <v>1220.107469</v>
      </c>
      <c r="M45" s="580">
        <v>274</v>
      </c>
      <c r="O45" s="514"/>
      <c r="P45" s="330">
        <v>40</v>
      </c>
      <c r="Q45" s="583">
        <v>1088</v>
      </c>
      <c r="R45" s="583">
        <v>1060</v>
      </c>
      <c r="S45" s="583">
        <v>980</v>
      </c>
      <c r="T45" s="583">
        <v>1102</v>
      </c>
      <c r="U45" s="583">
        <v>1097</v>
      </c>
      <c r="V45" s="583">
        <v>947</v>
      </c>
      <c r="W45" s="583">
        <v>816</v>
      </c>
      <c r="X45" s="583">
        <v>951</v>
      </c>
      <c r="Y45" s="583">
        <v>1043</v>
      </c>
      <c r="Z45" s="328">
        <f t="shared" si="5"/>
        <v>1009.3333333333334</v>
      </c>
      <c r="AB45" s="321">
        <v>40</v>
      </c>
      <c r="AC45" s="586">
        <v>751</v>
      </c>
      <c r="AD45" s="586">
        <v>524</v>
      </c>
      <c r="AE45" s="588" cm="1">
        <f t="array" ref="AE45">TREND($AE$15:$AE$40,$AB$15:$AB$40,AB45)</f>
        <v>873.83076923076919</v>
      </c>
      <c r="AF45" s="586">
        <v>305.10000000000002</v>
      </c>
      <c r="AH45" s="321"/>
    </row>
    <row r="46" spans="1:34">
      <c r="A46" s="4">
        <v>41</v>
      </c>
      <c r="B46" s="372">
        <f t="shared" si="6"/>
        <v>1385.3</v>
      </c>
      <c r="C46" s="372">
        <f t="shared" si="7"/>
        <v>1257.676539</v>
      </c>
      <c r="D46" s="372">
        <f t="shared" si="8"/>
        <v>1257.676539</v>
      </c>
      <c r="E46" s="372">
        <f t="shared" si="9"/>
        <v>1257.676539</v>
      </c>
      <c r="F46" s="372">
        <f t="shared" si="10"/>
        <v>276.60000000000002</v>
      </c>
      <c r="H46" s="12">
        <v>41</v>
      </c>
      <c r="I46" s="582">
        <v>1385.3</v>
      </c>
      <c r="J46" s="580">
        <v>1257.676539</v>
      </c>
      <c r="K46" s="583">
        <v>1257.676539</v>
      </c>
      <c r="L46" s="583">
        <v>1257.676539</v>
      </c>
      <c r="M46" s="580">
        <v>276.60000000000002</v>
      </c>
      <c r="O46" s="514"/>
      <c r="P46" s="330">
        <v>41</v>
      </c>
      <c r="Q46" s="583">
        <v>1110</v>
      </c>
      <c r="R46" s="583">
        <v>1083</v>
      </c>
      <c r="S46" s="583">
        <v>1001</v>
      </c>
      <c r="T46" s="583">
        <v>1125</v>
      </c>
      <c r="U46" s="583">
        <v>1121</v>
      </c>
      <c r="V46" s="583">
        <v>971</v>
      </c>
      <c r="W46" s="583">
        <v>839</v>
      </c>
      <c r="X46" s="583">
        <v>978</v>
      </c>
      <c r="Y46" s="583">
        <v>1070</v>
      </c>
      <c r="Z46" s="328">
        <f t="shared" si="5"/>
        <v>1033.1111111111111</v>
      </c>
      <c r="AB46" s="321">
        <v>41</v>
      </c>
      <c r="AC46" s="586">
        <v>772</v>
      </c>
      <c r="AD46" s="586">
        <v>536</v>
      </c>
      <c r="AE46" s="588" cm="1">
        <f t="array" ref="AE46">TREND($AE$15:$AE$40,$AB$15:$AB$40,AB46)</f>
        <v>892.58153846153846</v>
      </c>
      <c r="AF46" s="586">
        <v>307.8</v>
      </c>
      <c r="AH46" s="321"/>
    </row>
    <row r="47" spans="1:34">
      <c r="A47" s="4">
        <v>42</v>
      </c>
      <c r="B47" s="372">
        <f t="shared" si="6"/>
        <v>1415.3</v>
      </c>
      <c r="C47" s="372">
        <f t="shared" si="7"/>
        <v>1294.3439530000001</v>
      </c>
      <c r="D47" s="372">
        <f t="shared" si="8"/>
        <v>1294.3439530000001</v>
      </c>
      <c r="E47" s="372">
        <f t="shared" si="9"/>
        <v>1294.3439530000001</v>
      </c>
      <c r="F47" s="372">
        <f t="shared" si="10"/>
        <v>279</v>
      </c>
      <c r="H47" s="12">
        <v>42</v>
      </c>
      <c r="I47" s="582">
        <v>1415.3</v>
      </c>
      <c r="J47" s="580">
        <v>1294.3439530000001</v>
      </c>
      <c r="K47" s="583">
        <v>1294.3439530000001</v>
      </c>
      <c r="L47" s="583">
        <v>1294.3439530000001</v>
      </c>
      <c r="M47" s="580">
        <v>279</v>
      </c>
      <c r="O47" s="514"/>
      <c r="P47" s="330">
        <v>42</v>
      </c>
      <c r="Q47" s="583">
        <v>1132</v>
      </c>
      <c r="R47" s="583">
        <v>1106</v>
      </c>
      <c r="S47" s="583">
        <v>1021</v>
      </c>
      <c r="T47" s="583">
        <v>1148</v>
      </c>
      <c r="U47" s="583">
        <v>1144</v>
      </c>
      <c r="V47" s="583">
        <v>994</v>
      </c>
      <c r="W47" s="583">
        <v>861</v>
      </c>
      <c r="X47" s="583">
        <v>1003</v>
      </c>
      <c r="Y47" s="583">
        <v>1097</v>
      </c>
      <c r="Z47" s="328">
        <f t="shared" si="5"/>
        <v>1056.2222222222222</v>
      </c>
      <c r="AB47" s="321">
        <v>42</v>
      </c>
      <c r="AC47" s="586">
        <v>794</v>
      </c>
      <c r="AD47" s="586">
        <v>547</v>
      </c>
      <c r="AE47" s="588" cm="1">
        <f t="array" ref="AE47">TREND($AE$15:$AE$40,$AB$15:$AB$40,AB47)</f>
        <v>911.33230769230772</v>
      </c>
      <c r="AF47" s="586">
        <v>310.39999999999998</v>
      </c>
      <c r="AH47" s="321"/>
    </row>
    <row r="48" spans="1:34">
      <c r="A48" s="4">
        <v>43</v>
      </c>
      <c r="B48" s="372">
        <f t="shared" si="6"/>
        <v>1444.8</v>
      </c>
      <c r="C48" s="372">
        <f t="shared" si="7"/>
        <v>1330.1101960000001</v>
      </c>
      <c r="D48" s="372">
        <f t="shared" si="8"/>
        <v>1330.1101960000001</v>
      </c>
      <c r="E48" s="372">
        <f t="shared" si="9"/>
        <v>1330.1101960000001</v>
      </c>
      <c r="F48" s="372">
        <f t="shared" si="10"/>
        <v>281.10000000000002</v>
      </c>
      <c r="H48" s="12">
        <v>43</v>
      </c>
      <c r="I48" s="582">
        <v>1444.8</v>
      </c>
      <c r="J48" s="580">
        <v>1330.1101960000001</v>
      </c>
      <c r="K48" s="583">
        <v>1330.1101960000001</v>
      </c>
      <c r="L48" s="583">
        <v>1330.1101960000001</v>
      </c>
      <c r="M48" s="580">
        <v>281.10000000000002</v>
      </c>
      <c r="O48" s="514"/>
      <c r="P48" s="330">
        <v>43</v>
      </c>
      <c r="Q48" s="583">
        <v>1154</v>
      </c>
      <c r="R48" s="583">
        <v>1130</v>
      </c>
      <c r="S48" s="583">
        <v>1042</v>
      </c>
      <c r="T48" s="583">
        <v>1172</v>
      </c>
      <c r="U48" s="583">
        <v>1168</v>
      </c>
      <c r="V48" s="583">
        <v>1016</v>
      </c>
      <c r="W48" s="583">
        <v>883</v>
      </c>
      <c r="X48" s="583">
        <v>1029</v>
      </c>
      <c r="Y48" s="583">
        <v>1123</v>
      </c>
      <c r="Z48" s="328">
        <f t="shared" si="5"/>
        <v>1079.6666666666667</v>
      </c>
      <c r="AB48" s="321">
        <v>43</v>
      </c>
      <c r="AC48" s="586">
        <v>815</v>
      </c>
      <c r="AD48" s="586">
        <v>559</v>
      </c>
      <c r="AE48" s="588" cm="1">
        <f t="array" ref="AE48">TREND($AE$15:$AE$40,$AB$15:$AB$40,AB48)</f>
        <v>930.08307692307676</v>
      </c>
      <c r="AF48" s="586">
        <v>312.60000000000002</v>
      </c>
      <c r="AH48" s="321"/>
    </row>
    <row r="49" spans="1:34">
      <c r="A49" s="4">
        <v>44</v>
      </c>
      <c r="B49" s="372">
        <f t="shared" si="6"/>
        <v>1473.8</v>
      </c>
      <c r="C49" s="372">
        <f t="shared" si="7"/>
        <v>1364.977052</v>
      </c>
      <c r="D49" s="372">
        <f t="shared" si="8"/>
        <v>1364.977052</v>
      </c>
      <c r="E49" s="372">
        <f t="shared" si="9"/>
        <v>1364.977052</v>
      </c>
      <c r="F49" s="372">
        <f t="shared" si="10"/>
        <v>283</v>
      </c>
      <c r="H49" s="12">
        <v>44</v>
      </c>
      <c r="I49" s="582">
        <v>1473.8</v>
      </c>
      <c r="J49" s="580">
        <v>1364.977052</v>
      </c>
      <c r="K49" s="583">
        <v>1364.977052</v>
      </c>
      <c r="L49" s="583">
        <v>1364.977052</v>
      </c>
      <c r="M49" s="580">
        <v>283</v>
      </c>
      <c r="O49" s="514"/>
      <c r="P49" s="330">
        <v>44</v>
      </c>
      <c r="Q49" s="583">
        <v>1176</v>
      </c>
      <c r="R49" s="583">
        <v>1153</v>
      </c>
      <c r="S49" s="583">
        <v>1062</v>
      </c>
      <c r="T49" s="583">
        <v>1196</v>
      </c>
      <c r="U49" s="583">
        <v>1192</v>
      </c>
      <c r="V49" s="583">
        <v>1039</v>
      </c>
      <c r="W49" s="583">
        <v>905</v>
      </c>
      <c r="X49" s="583">
        <v>1054</v>
      </c>
      <c r="Y49" s="583">
        <v>1149</v>
      </c>
      <c r="Z49" s="328">
        <f t="shared" si="5"/>
        <v>1102.8888888888889</v>
      </c>
      <c r="AB49" s="321">
        <v>44</v>
      </c>
      <c r="AC49" s="586">
        <v>836</v>
      </c>
      <c r="AD49" s="586">
        <v>570</v>
      </c>
      <c r="AE49" s="588" cm="1">
        <f t="array" ref="AE49">TREND($AE$15:$AE$40,$AB$15:$AB$40,AB49)</f>
        <v>948.83384615384603</v>
      </c>
      <c r="AF49" s="586">
        <v>314.7</v>
      </c>
      <c r="AH49" s="321"/>
    </row>
    <row r="50" spans="1:34">
      <c r="A50" s="4">
        <v>45</v>
      </c>
      <c r="B50" s="372">
        <f t="shared" si="6"/>
        <v>1502.4</v>
      </c>
      <c r="C50" s="372">
        <f t="shared" si="7"/>
        <v>1364.977052</v>
      </c>
      <c r="D50" s="372">
        <f t="shared" si="8"/>
        <v>1398.9480080000001</v>
      </c>
      <c r="E50" s="372">
        <f t="shared" si="9"/>
        <v>1398.9480080000001</v>
      </c>
      <c r="F50" s="372">
        <f t="shared" si="10"/>
        <v>284.60000000000002</v>
      </c>
      <c r="H50" s="12">
        <v>45</v>
      </c>
      <c r="I50" s="582">
        <v>1502.4</v>
      </c>
      <c r="J50" s="580">
        <v>1364.977052</v>
      </c>
      <c r="K50" s="583">
        <v>1398.9480080000001</v>
      </c>
      <c r="L50" s="583">
        <v>1398.9480080000001</v>
      </c>
      <c r="M50" s="580">
        <v>284.60000000000002</v>
      </c>
      <c r="O50" s="514"/>
      <c r="P50" s="330">
        <v>45</v>
      </c>
      <c r="Q50" s="583">
        <v>1198</v>
      </c>
      <c r="R50" s="583">
        <v>1176</v>
      </c>
      <c r="S50" s="583">
        <v>1082</v>
      </c>
      <c r="T50" s="583">
        <v>1220</v>
      </c>
      <c r="U50" s="583">
        <v>1217</v>
      </c>
      <c r="V50" s="583">
        <v>1061</v>
      </c>
      <c r="W50" s="583">
        <v>926</v>
      </c>
      <c r="X50" s="583">
        <v>1080</v>
      </c>
      <c r="Y50" s="583">
        <v>1176</v>
      </c>
      <c r="Z50" s="328">
        <f t="shared" si="5"/>
        <v>1126.2222222222222</v>
      </c>
      <c r="AB50" s="321">
        <v>45</v>
      </c>
      <c r="AC50" s="586">
        <v>857</v>
      </c>
      <c r="AD50" s="586">
        <v>582</v>
      </c>
      <c r="AE50" s="588" cm="1">
        <f t="array" ref="AE50">TREND($AE$15:$AE$40,$AB$15:$AB$40,AB50)</f>
        <v>967.58461538461529</v>
      </c>
      <c r="AF50" s="586">
        <v>316.5</v>
      </c>
      <c r="AH50" s="321"/>
    </row>
    <row r="51" spans="1:34">
      <c r="A51" s="4">
        <v>46</v>
      </c>
      <c r="B51" s="372">
        <f t="shared" si="6"/>
        <v>1530.5</v>
      </c>
      <c r="C51" s="372">
        <f t="shared" si="7"/>
        <v>1432.032907</v>
      </c>
      <c r="D51" s="372">
        <f t="shared" si="8"/>
        <v>1432.032907</v>
      </c>
      <c r="E51" s="372">
        <f t="shared" si="9"/>
        <v>1432.032907</v>
      </c>
      <c r="F51" s="372">
        <f t="shared" si="10"/>
        <v>286.39999999999998</v>
      </c>
      <c r="H51" s="12">
        <v>46</v>
      </c>
      <c r="I51" s="582">
        <v>1530.5</v>
      </c>
      <c r="J51" s="580">
        <v>1432.032907</v>
      </c>
      <c r="K51" s="583">
        <v>1432.032907</v>
      </c>
      <c r="L51" s="583">
        <v>1432.032907</v>
      </c>
      <c r="M51" s="580">
        <v>286.39999999999998</v>
      </c>
      <c r="O51" s="514"/>
      <c r="P51" s="330">
        <v>46</v>
      </c>
      <c r="Q51" s="583">
        <v>1220</v>
      </c>
      <c r="R51" s="583">
        <v>1199</v>
      </c>
      <c r="S51" s="583">
        <v>1103</v>
      </c>
      <c r="T51" s="583">
        <v>1244</v>
      </c>
      <c r="U51" s="583">
        <v>1242</v>
      </c>
      <c r="V51" s="583">
        <v>1083</v>
      </c>
      <c r="W51" s="583">
        <v>947</v>
      </c>
      <c r="X51" s="583">
        <v>1105</v>
      </c>
      <c r="Y51" s="583">
        <v>1202</v>
      </c>
      <c r="Z51" s="328">
        <f t="shared" si="5"/>
        <v>1149.4444444444443</v>
      </c>
      <c r="AB51" s="321">
        <v>46</v>
      </c>
      <c r="AC51" s="586">
        <v>878</v>
      </c>
      <c r="AD51" s="586">
        <v>593</v>
      </c>
      <c r="AE51" s="588" cm="1">
        <f t="array" ref="AE51">TREND($AE$15:$AE$40,$AB$15:$AB$40,AB51)</f>
        <v>986.33538461538456</v>
      </c>
      <c r="AF51" s="586">
        <v>318.2</v>
      </c>
      <c r="AH51" s="321"/>
    </row>
    <row r="52" spans="1:34">
      <c r="A52" s="4">
        <v>47</v>
      </c>
      <c r="B52" s="372">
        <f t="shared" si="6"/>
        <v>1558.1</v>
      </c>
      <c r="C52" s="372">
        <f t="shared" si="7"/>
        <v>1464.2318299999999</v>
      </c>
      <c r="D52" s="372">
        <f t="shared" si="8"/>
        <v>1464.2318299999999</v>
      </c>
      <c r="E52" s="372">
        <f t="shared" si="9"/>
        <v>1464.2318299999999</v>
      </c>
      <c r="F52" s="372">
        <f t="shared" si="10"/>
        <v>287.7</v>
      </c>
      <c r="H52" s="12">
        <v>47</v>
      </c>
      <c r="I52" s="582">
        <v>1558.1</v>
      </c>
      <c r="J52" s="580">
        <v>1464.2318299999999</v>
      </c>
      <c r="K52" s="583">
        <v>1464.2318299999999</v>
      </c>
      <c r="L52" s="583">
        <v>1464.2318299999999</v>
      </c>
      <c r="M52" s="580">
        <v>287.7</v>
      </c>
      <c r="O52" s="514"/>
      <c r="P52" s="330">
        <v>47</v>
      </c>
      <c r="Q52" s="583">
        <v>1243</v>
      </c>
      <c r="R52" s="583">
        <v>1223</v>
      </c>
      <c r="S52" s="583">
        <v>1123</v>
      </c>
      <c r="T52" s="583">
        <v>1269</v>
      </c>
      <c r="U52" s="583">
        <v>1267</v>
      </c>
      <c r="V52" s="583">
        <v>1105</v>
      </c>
      <c r="W52" s="583">
        <v>967</v>
      </c>
      <c r="X52" s="583">
        <v>1130</v>
      </c>
      <c r="Y52" s="583">
        <v>1229</v>
      </c>
      <c r="Z52" s="328">
        <f t="shared" si="5"/>
        <v>1172.8888888888889</v>
      </c>
      <c r="AB52" s="321">
        <v>47</v>
      </c>
      <c r="AC52" s="586">
        <v>898</v>
      </c>
      <c r="AD52" s="586">
        <v>605</v>
      </c>
      <c r="AE52" s="588" cm="1">
        <f t="array" ref="AE52">TREND($AE$15:$AE$40,$AB$15:$AB$40,AB52)</f>
        <v>1005.0861538461538</v>
      </c>
      <c r="AF52" s="586">
        <v>319.7</v>
      </c>
      <c r="AH52" s="321"/>
    </row>
    <row r="53" spans="1:34">
      <c r="A53" s="4">
        <v>48</v>
      </c>
      <c r="B53" s="372">
        <f t="shared" si="6"/>
        <v>1585.4</v>
      </c>
      <c r="C53" s="372">
        <f t="shared" si="7"/>
        <v>1495.556212</v>
      </c>
      <c r="D53" s="372">
        <f t="shared" si="8"/>
        <v>1495.556212</v>
      </c>
      <c r="E53" s="372">
        <f t="shared" si="9"/>
        <v>1495.556212</v>
      </c>
      <c r="F53" s="372">
        <f t="shared" si="10"/>
        <v>289</v>
      </c>
      <c r="H53" s="12">
        <v>48</v>
      </c>
      <c r="I53" s="582">
        <v>1585.4</v>
      </c>
      <c r="J53" s="580">
        <v>1495.556212</v>
      </c>
      <c r="K53" s="583">
        <v>1495.556212</v>
      </c>
      <c r="L53" s="583">
        <v>1495.556212</v>
      </c>
      <c r="M53" s="580">
        <v>289</v>
      </c>
      <c r="O53" s="514"/>
      <c r="P53" s="330">
        <v>48</v>
      </c>
      <c r="Q53" s="583">
        <v>1266</v>
      </c>
      <c r="R53" s="583">
        <v>1247</v>
      </c>
      <c r="S53" s="583">
        <v>1144</v>
      </c>
      <c r="T53" s="583">
        <v>1295</v>
      </c>
      <c r="U53" s="583">
        <v>1292</v>
      </c>
      <c r="V53" s="583">
        <v>1126</v>
      </c>
      <c r="W53" s="583">
        <v>988</v>
      </c>
      <c r="X53" s="583">
        <v>1155</v>
      </c>
      <c r="Y53" s="583">
        <v>1255</v>
      </c>
      <c r="Z53" s="328">
        <f t="shared" si="5"/>
        <v>1196.4444444444443</v>
      </c>
      <c r="AB53" s="321">
        <v>48</v>
      </c>
      <c r="AC53" s="586">
        <v>918</v>
      </c>
      <c r="AD53" s="586">
        <v>617</v>
      </c>
      <c r="AE53" s="588" cm="1">
        <f t="array" ref="AE53">TREND($AE$15:$AE$40,$AB$15:$AB$40,AB53)</f>
        <v>1023.8369230769231</v>
      </c>
      <c r="AF53" s="586">
        <v>321.10000000000002</v>
      </c>
      <c r="AH53" s="321"/>
    </row>
    <row r="54" spans="1:34">
      <c r="A54" s="4">
        <v>49</v>
      </c>
      <c r="B54" s="372">
        <f t="shared" si="6"/>
        <v>1612.5</v>
      </c>
      <c r="C54" s="372">
        <f t="shared" si="7"/>
        <v>1526.0157340000001</v>
      </c>
      <c r="D54" s="372">
        <f t="shared" si="8"/>
        <v>1526.0157340000001</v>
      </c>
      <c r="E54" s="372">
        <f t="shared" si="9"/>
        <v>1526.0157340000001</v>
      </c>
      <c r="F54" s="372">
        <f t="shared" si="10"/>
        <v>290.3</v>
      </c>
      <c r="H54" s="12">
        <v>49</v>
      </c>
      <c r="I54" s="582">
        <v>1612.5</v>
      </c>
      <c r="J54" s="580">
        <v>1526.0157340000001</v>
      </c>
      <c r="K54" s="583">
        <v>1526.0157340000001</v>
      </c>
      <c r="L54" s="583">
        <v>1526.0157340000001</v>
      </c>
      <c r="M54" s="580">
        <v>290.3</v>
      </c>
      <c r="O54" s="514"/>
      <c r="P54" s="330">
        <v>49</v>
      </c>
      <c r="Q54" s="583">
        <v>1289</v>
      </c>
      <c r="R54" s="583">
        <v>1272</v>
      </c>
      <c r="S54" s="583">
        <v>1165</v>
      </c>
      <c r="T54" s="583">
        <v>1321</v>
      </c>
      <c r="U54" s="583">
        <v>1319</v>
      </c>
      <c r="V54" s="583">
        <v>1148</v>
      </c>
      <c r="W54" s="583">
        <v>1008</v>
      </c>
      <c r="X54" s="583">
        <v>1181</v>
      </c>
      <c r="Y54" s="583">
        <v>1282</v>
      </c>
      <c r="Z54" s="328">
        <f t="shared" si="5"/>
        <v>1220.5555555555557</v>
      </c>
      <c r="AB54" s="321">
        <v>49</v>
      </c>
      <c r="AC54" s="586">
        <v>938</v>
      </c>
      <c r="AD54" s="586">
        <v>629</v>
      </c>
      <c r="AE54" s="588" cm="1">
        <f t="array" ref="AE54">TREND($AE$15:$AE$40,$AB$15:$AB$40,AB54)</f>
        <v>1042.5876923076921</v>
      </c>
      <c r="AF54" s="586">
        <v>322.3</v>
      </c>
      <c r="AH54" s="321"/>
    </row>
    <row r="55" spans="1:34">
      <c r="A55" s="4">
        <v>50</v>
      </c>
      <c r="B55" s="372">
        <f t="shared" si="6"/>
        <v>1639.1</v>
      </c>
      <c r="C55" s="372">
        <f t="shared" si="7"/>
        <v>1555.6154919999999</v>
      </c>
      <c r="D55" s="372">
        <f t="shared" si="8"/>
        <v>1555.6154919999999</v>
      </c>
      <c r="E55" s="372">
        <f t="shared" si="9"/>
        <v>1555.6154919999999</v>
      </c>
      <c r="F55" s="372">
        <f t="shared" si="10"/>
        <v>291.3</v>
      </c>
      <c r="H55" s="12">
        <v>50</v>
      </c>
      <c r="I55" s="582">
        <v>1639.1</v>
      </c>
      <c r="J55" s="580">
        <v>1555.6154919999999</v>
      </c>
      <c r="K55" s="583">
        <v>1555.6154919999999</v>
      </c>
      <c r="L55" s="583">
        <v>1555.6154919999999</v>
      </c>
      <c r="M55" s="580">
        <v>291.3</v>
      </c>
      <c r="O55" s="514"/>
      <c r="P55" s="330">
        <v>50</v>
      </c>
      <c r="Q55" s="583">
        <v>1313</v>
      </c>
      <c r="R55" s="583">
        <v>1296</v>
      </c>
      <c r="S55" s="583">
        <v>1187</v>
      </c>
      <c r="T55" s="583">
        <v>1347</v>
      </c>
      <c r="U55" s="583">
        <v>1345</v>
      </c>
      <c r="V55" s="583">
        <v>1170</v>
      </c>
      <c r="W55" s="583">
        <v>1028</v>
      </c>
      <c r="X55" s="583">
        <v>1206</v>
      </c>
      <c r="Y55" s="584">
        <v>1309</v>
      </c>
      <c r="Z55" s="328">
        <f t="shared" si="5"/>
        <v>1244.5555555555557</v>
      </c>
      <c r="AB55" s="321">
        <v>50</v>
      </c>
      <c r="AC55" s="589" cm="1">
        <f t="array" ref="AC55">TREND($AC$15:$AC$54,$AB$15:$AB$54,AB55)</f>
        <v>981.6846153846152</v>
      </c>
      <c r="AD55" s="589" cm="1">
        <f t="array" ref="AD55">TREND($AD$15:$AD$54,$AB$15:$AB$54,AB55)</f>
        <v>662.99230769230769</v>
      </c>
      <c r="AE55" s="589" cm="1">
        <f t="array" ref="AE55">TREND($AE$15:$AE$40,$AB$15:$AB$40,AB55)</f>
        <v>1061.3384615384614</v>
      </c>
      <c r="AF55" s="589">
        <v>323.39999999999998</v>
      </c>
      <c r="AH55" s="321"/>
    </row>
    <row r="56" spans="1:34" ht="15.75" thickBot="1">
      <c r="A56" s="555">
        <v>51</v>
      </c>
      <c r="B56" s="372">
        <f t="shared" si="6"/>
        <v>1665.6999999999998</v>
      </c>
      <c r="C56" s="372">
        <f t="shared" si="7"/>
        <v>1585.2152499999997</v>
      </c>
      <c r="D56" s="372">
        <f t="shared" si="8"/>
        <v>1585.2152499999997</v>
      </c>
      <c r="E56" s="372">
        <f t="shared" si="9"/>
        <v>1585.2152499999997</v>
      </c>
      <c r="F56" s="372">
        <f t="shared" si="10"/>
        <v>293.3</v>
      </c>
      <c r="H56" s="12">
        <v>51</v>
      </c>
      <c r="I56" s="582">
        <v>1665.6999999999998</v>
      </c>
      <c r="J56" s="580">
        <v>1585.2152499999997</v>
      </c>
      <c r="K56" s="583">
        <v>1585.2152499999997</v>
      </c>
      <c r="L56" s="583">
        <v>1585.2152499999997</v>
      </c>
      <c r="M56" s="580">
        <v>293.3</v>
      </c>
      <c r="O56" s="514"/>
      <c r="P56" s="330">
        <v>51</v>
      </c>
      <c r="Q56" s="585" cm="1">
        <f t="array" ref="Q56">TREND(Q$15:Q$55,$P$15:$P$55,P56)</f>
        <v>1394.2707317073171</v>
      </c>
      <c r="R56" s="585" cm="1">
        <f t="array" ref="R56">TREND(R$15:R$55,$P$15:$P$55,$P56)</f>
        <v>1370.3207317073175</v>
      </c>
      <c r="S56" s="585" cm="1">
        <f t="array" ref="S56">TREND(S$15:S$55,$P$15:$P$55,$P56)</f>
        <v>1260.0768292682926</v>
      </c>
      <c r="T56" s="585" cm="1">
        <f t="array" ref="T56">TREND(T$15:T$55,$P$15:$P$55,$P56)</f>
        <v>1412.4646341463417</v>
      </c>
      <c r="U56" s="585" cm="1">
        <f t="array" ref="U56">TREND(U$15:U$55,$P$15:$P$55,$P56)</f>
        <v>1409.9621951219513</v>
      </c>
      <c r="V56" s="585" cm="1">
        <f t="array" ref="V56">TREND(V$15:V$55,$P$15:$P$55,$P56)</f>
        <v>1237.3817073170731</v>
      </c>
      <c r="W56" s="585" cm="1">
        <f t="array" ref="W56">TREND(W$15:W$55,$P$15:$P$55,$P56)</f>
        <v>1071.2719512195126</v>
      </c>
      <c r="X56" s="585" cm="1">
        <f t="array" ref="X56">TREND(X$15:X$55,$P$15:$P$55,$P56)</f>
        <v>1255.0573170731709</v>
      </c>
      <c r="Y56" s="585" cm="1">
        <f t="array" ref="Y56">TREND(Y$15:Y$55,$P$15:$P$55,$P56)</f>
        <v>1364.0365853658541</v>
      </c>
      <c r="Z56" s="234">
        <f t="shared" ref="Z56:Z115" si="11">AVERAGE(Q56:Y56)</f>
        <v>1308.315853658537</v>
      </c>
      <c r="AA56" s="556"/>
      <c r="AB56" s="321">
        <v>51</v>
      </c>
      <c r="AC56" s="589" cm="1">
        <f t="array" ref="AC56">TREND($AC$15:$AC$54,$AB$15:$AB$54,AB56)</f>
        <v>1004.8399624765477</v>
      </c>
      <c r="AD56" s="589" cm="1">
        <f t="array" ref="AD56">TREND($AD$15:$AD$54,$AB$15:$AB$54,AB56)</f>
        <v>676.88461538461536</v>
      </c>
      <c r="AE56" s="589" cm="1">
        <f t="array" ref="AE56">TREND($AE$15:$AE$40,$AB$15:$AB$40,AB56)</f>
        <v>1080.0892307692307</v>
      </c>
      <c r="AF56" s="589">
        <v>323.39999999999998</v>
      </c>
      <c r="AH56" s="321"/>
    </row>
    <row r="57" spans="1:34" ht="15.75" thickTop="1">
      <c r="A57" s="555">
        <v>52</v>
      </c>
      <c r="B57" s="372">
        <f t="shared" si="6"/>
        <v>1692.2999999999997</v>
      </c>
      <c r="C57" s="372">
        <f t="shared" si="7"/>
        <v>1614.8150079999996</v>
      </c>
      <c r="D57" s="372">
        <f t="shared" si="8"/>
        <v>1614.8150079999996</v>
      </c>
      <c r="E57" s="372">
        <f t="shared" si="9"/>
        <v>1614.8150079999996</v>
      </c>
      <c r="F57" s="372">
        <f t="shared" si="10"/>
        <v>295.3</v>
      </c>
      <c r="H57" s="12">
        <v>52</v>
      </c>
      <c r="I57" s="582">
        <v>1692.2999999999997</v>
      </c>
      <c r="J57" s="580">
        <v>1614.8150079999996</v>
      </c>
      <c r="K57" s="583">
        <v>1614.8150079999996</v>
      </c>
      <c r="L57" s="583">
        <v>1614.8150079999996</v>
      </c>
      <c r="M57" s="580">
        <v>295.3</v>
      </c>
      <c r="O57" s="514"/>
      <c r="P57" s="330">
        <v>52</v>
      </c>
      <c r="Q57" s="585" cm="1">
        <f t="array" ref="Q57">TREND(Q$15:Q$55,$P$15:$P$55,P57)</f>
        <v>1422.0989547038328</v>
      </c>
      <c r="R57" s="585" cm="1">
        <f t="array" ref="R57">TREND(R$15:R$55,$P$15:$P$55,$P57)</f>
        <v>1398.7111498257843</v>
      </c>
      <c r="S57" s="585" cm="1">
        <f t="array" ref="S57">TREND(S$15:S$55,$P$15:$P$55,$P57)</f>
        <v>1285.8574912891986</v>
      </c>
      <c r="T57" s="585" cm="1">
        <f t="array" ref="T57">TREND(T$15:T$55,$P$15:$P$55,$P57)</f>
        <v>1440.4832752613243</v>
      </c>
      <c r="U57" s="585" cm="1">
        <f t="array" ref="U57">TREND(U$15:U$55,$P$15:$P$55,$P57)</f>
        <v>1438.2344947735191</v>
      </c>
      <c r="V57" s="585" cm="1">
        <f t="array" ref="V57">TREND(V$15:V$55,$P$15:$P$55,$P57)</f>
        <v>1264.5961672473866</v>
      </c>
      <c r="W57" s="585" cm="1">
        <f t="array" ref="W57">TREND(W$15:W$55,$P$15:$P$55,$P57)</f>
        <v>1095.4672473867599</v>
      </c>
      <c r="X57" s="585" cm="1">
        <f t="array" ref="X57">TREND(X$15:X$55,$P$15:$P$55,$P57)</f>
        <v>1283.3620209059236</v>
      </c>
      <c r="Y57" s="585" cm="1">
        <f t="array" ref="Y57">TREND(Y$15:Y$55,$P$15:$P$55,$P57)</f>
        <v>1393.7038327526134</v>
      </c>
      <c r="Z57" s="234">
        <f t="shared" si="11"/>
        <v>1335.8349593495934</v>
      </c>
      <c r="AB57" s="321">
        <v>52</v>
      </c>
      <c r="AC57" s="589" cm="1">
        <f t="array" ref="AC57">TREND($AC$15:$AC$54,$AB$15:$AB$54,AB57)</f>
        <v>1027.9953095684803</v>
      </c>
      <c r="AD57" s="589" cm="1">
        <f t="array" ref="AD57">TREND($AD$15:$AD$54,$AB$15:$AB$54,AB57)</f>
        <v>690.77692307692303</v>
      </c>
      <c r="AE57" s="589" cm="1">
        <f t="array" ref="AE57">TREND($AE$15:$AE$40,$AB$15:$AB$40,AB57)</f>
        <v>1098.8399999999999</v>
      </c>
      <c r="AF57" s="589">
        <v>323.39999999999998</v>
      </c>
      <c r="AH57" s="321"/>
    </row>
    <row r="58" spans="1:34">
      <c r="A58" s="555">
        <v>53</v>
      </c>
      <c r="B58" s="372">
        <f t="shared" si="6"/>
        <v>1718.8999999999996</v>
      </c>
      <c r="C58" s="372">
        <f t="shared" si="7"/>
        <v>1644.4147659999994</v>
      </c>
      <c r="D58" s="372">
        <f t="shared" si="8"/>
        <v>1644.4147659999994</v>
      </c>
      <c r="E58" s="372">
        <f t="shared" si="9"/>
        <v>1644.4147659999994</v>
      </c>
      <c r="F58" s="372">
        <f t="shared" si="10"/>
        <v>297.3</v>
      </c>
      <c r="H58" s="12">
        <v>53</v>
      </c>
      <c r="I58" s="582">
        <v>1718.8999999999996</v>
      </c>
      <c r="J58" s="580">
        <v>1644.4147659999994</v>
      </c>
      <c r="K58" s="583">
        <v>1644.4147659999994</v>
      </c>
      <c r="L58" s="583">
        <v>1644.4147659999994</v>
      </c>
      <c r="M58" s="580">
        <v>297.3</v>
      </c>
      <c r="O58" s="514"/>
      <c r="P58" s="330">
        <v>53</v>
      </c>
      <c r="Q58" s="585" cm="1">
        <f t="array" ref="Q58">TREND(Q$15:Q$55,$P$15:$P$55,P58)</f>
        <v>1449.9271777003485</v>
      </c>
      <c r="R58" s="585" cm="1">
        <f t="array" ref="R58">TREND(R$15:R$55,$P$15:$P$55,$P58)</f>
        <v>1427.1015679442512</v>
      </c>
      <c r="S58" s="585" cm="1">
        <f t="array" ref="S58">TREND(S$15:S$55,$P$15:$P$55,$P58)</f>
        <v>1311.6381533101044</v>
      </c>
      <c r="T58" s="585" cm="1">
        <f t="array" ref="T58">TREND(T$15:T$55,$P$15:$P$55,$P58)</f>
        <v>1468.5019163763068</v>
      </c>
      <c r="U58" s="585" cm="1">
        <f t="array" ref="U58">TREND(U$15:U$55,$P$15:$P$55,$P58)</f>
        <v>1466.506794425087</v>
      </c>
      <c r="V58" s="585" cm="1">
        <f t="array" ref="V58">TREND(V$15:V$55,$P$15:$P$55,$P58)</f>
        <v>1291.8106271777001</v>
      </c>
      <c r="W58" s="585" cm="1">
        <f t="array" ref="W58">TREND(W$15:W$55,$P$15:$P$55,$P58)</f>
        <v>1119.6625435540072</v>
      </c>
      <c r="X58" s="585" cm="1">
        <f t="array" ref="X58">TREND(X$15:X$55,$P$15:$P$55,$P58)</f>
        <v>1311.6667247386763</v>
      </c>
      <c r="Y58" s="585" cm="1">
        <f t="array" ref="Y58">TREND(Y$15:Y$55,$P$15:$P$55,$P58)</f>
        <v>1423.3710801393731</v>
      </c>
      <c r="Z58" s="234">
        <f t="shared" si="11"/>
        <v>1363.3540650406505</v>
      </c>
      <c r="AB58" s="321">
        <v>53</v>
      </c>
      <c r="AC58" s="589" cm="1">
        <f t="array" ref="AC58">TREND($AC$15:$AC$54,$AB$15:$AB$54,AB58)</f>
        <v>1051.1506566604126</v>
      </c>
      <c r="AD58" s="589" cm="1">
        <f t="array" ref="AD58">TREND($AD$15:$AD$54,$AB$15:$AB$54,AB58)</f>
        <v>704.66923076923081</v>
      </c>
      <c r="AE58" s="589" cm="1">
        <f t="array" ref="AE58">TREND($AE$15:$AE$40,$AB$15:$AB$40,AB58)</f>
        <v>1117.5907692307692</v>
      </c>
      <c r="AF58" s="589">
        <v>323.39999999999998</v>
      </c>
      <c r="AH58" s="321"/>
    </row>
    <row r="59" spans="1:34">
      <c r="A59" s="555">
        <v>54</v>
      </c>
      <c r="B59" s="372">
        <f t="shared" si="6"/>
        <v>1745.4999999999995</v>
      </c>
      <c r="C59" s="372">
        <f t="shared" si="7"/>
        <v>1674.0145239999993</v>
      </c>
      <c r="D59" s="372">
        <f t="shared" si="8"/>
        <v>1674.0145239999993</v>
      </c>
      <c r="E59" s="372">
        <f t="shared" si="9"/>
        <v>1674.0145239999993</v>
      </c>
      <c r="F59" s="372">
        <f t="shared" si="10"/>
        <v>299.3</v>
      </c>
      <c r="H59" s="12">
        <v>54</v>
      </c>
      <c r="I59" s="582">
        <v>1745.4999999999995</v>
      </c>
      <c r="J59" s="580">
        <v>1674.0145239999993</v>
      </c>
      <c r="K59" s="583">
        <v>1674.0145239999993</v>
      </c>
      <c r="L59" s="583">
        <v>1674.0145239999993</v>
      </c>
      <c r="M59" s="580">
        <v>299.3</v>
      </c>
      <c r="O59" s="514"/>
      <c r="P59" s="330">
        <v>54</v>
      </c>
      <c r="Q59" s="585" cm="1">
        <f t="array" ref="Q59">TREND(Q$15:Q$55,$P$15:$P$55,P59)</f>
        <v>1477.7554006968642</v>
      </c>
      <c r="R59" s="585" cm="1">
        <f t="array" ref="R59">TREND(R$15:R$55,$P$15:$P$55,$P59)</f>
        <v>1455.4919860627181</v>
      </c>
      <c r="S59" s="585" cm="1">
        <f t="array" ref="S59">TREND(S$15:S$55,$P$15:$P$55,$P59)</f>
        <v>1337.4188153310104</v>
      </c>
      <c r="T59" s="585" cm="1">
        <f t="array" ref="T59">TREND(T$15:T$55,$P$15:$P$55,$P59)</f>
        <v>1496.5205574912893</v>
      </c>
      <c r="U59" s="585" cm="1">
        <f t="array" ref="U59">TREND(U$15:U$55,$P$15:$P$55,$P59)</f>
        <v>1494.7790940766552</v>
      </c>
      <c r="V59" s="585" cm="1">
        <f t="array" ref="V59">TREND(V$15:V$55,$P$15:$P$55,$P59)</f>
        <v>1319.0250871080138</v>
      </c>
      <c r="W59" s="585" cm="1">
        <f t="array" ref="W59">TREND(W$15:W$55,$P$15:$P$55,$P59)</f>
        <v>1143.8578397212545</v>
      </c>
      <c r="X59" s="585" cm="1">
        <f t="array" ref="X59">TREND(X$15:X$55,$P$15:$P$55,$P59)</f>
        <v>1339.9714285714285</v>
      </c>
      <c r="Y59" s="585" cm="1">
        <f t="array" ref="Y59">TREND(Y$15:Y$55,$P$15:$P$55,$P59)</f>
        <v>1453.0383275261329</v>
      </c>
      <c r="Z59" s="234">
        <f t="shared" si="11"/>
        <v>1390.8731707317077</v>
      </c>
      <c r="AB59" s="321">
        <v>54</v>
      </c>
      <c r="AC59" s="589" cm="1">
        <f t="array" ref="AC59">TREND($AC$15:$AC$54,$AB$15:$AB$54,AB59)</f>
        <v>1074.3060037523451</v>
      </c>
      <c r="AD59" s="589" cm="1">
        <f t="array" ref="AD59">TREND($AD$15:$AD$54,$AB$15:$AB$54,AB59)</f>
        <v>718.56153846153848</v>
      </c>
      <c r="AE59" s="589" cm="1">
        <f t="array" ref="AE59">TREND($AE$15:$AE$40,$AB$15:$AB$40,AB59)</f>
        <v>1136.3415384615382</v>
      </c>
      <c r="AF59" s="589">
        <v>323.39999999999998</v>
      </c>
      <c r="AH59" s="321"/>
    </row>
    <row r="60" spans="1:34">
      <c r="A60" s="555">
        <v>55</v>
      </c>
      <c r="B60" s="372">
        <f t="shared" si="6"/>
        <v>1772.0999999999995</v>
      </c>
      <c r="C60" s="372">
        <f t="shared" si="7"/>
        <v>1703.6142819999991</v>
      </c>
      <c r="D60" s="372">
        <f t="shared" si="8"/>
        <v>1703.6142819999991</v>
      </c>
      <c r="E60" s="372">
        <f t="shared" si="9"/>
        <v>1703.6142819999991</v>
      </c>
      <c r="F60" s="372">
        <f t="shared" si="10"/>
        <v>301.3</v>
      </c>
      <c r="H60" s="12">
        <v>55</v>
      </c>
      <c r="I60" s="582">
        <v>1772.0999999999995</v>
      </c>
      <c r="J60" s="580">
        <v>1703.6142819999991</v>
      </c>
      <c r="K60" s="583">
        <v>1703.6142819999991</v>
      </c>
      <c r="L60" s="583">
        <v>1703.6142819999991</v>
      </c>
      <c r="M60" s="580">
        <v>301.3</v>
      </c>
      <c r="O60" s="514"/>
      <c r="P60" s="330">
        <v>55</v>
      </c>
      <c r="Q60" s="585" cm="1">
        <f t="array" ref="Q60">TREND(Q$15:Q$55,$P$15:$P$55,P60)</f>
        <v>1505.5836236933799</v>
      </c>
      <c r="R60" s="585" cm="1">
        <f t="array" ref="R60">TREND(R$15:R$55,$P$15:$P$55,$P60)</f>
        <v>1483.8824041811849</v>
      </c>
      <c r="S60" s="585" cm="1">
        <f t="array" ref="S60">TREND(S$15:S$55,$P$15:$P$55,$P60)</f>
        <v>1363.1994773519164</v>
      </c>
      <c r="T60" s="585" cm="1">
        <f t="array" ref="T60">TREND(T$15:T$55,$P$15:$P$55,$P60)</f>
        <v>1524.5391986062723</v>
      </c>
      <c r="U60" s="585" cm="1">
        <f t="array" ref="U60">TREND(U$15:U$55,$P$15:$P$55,$P60)</f>
        <v>1523.051393728223</v>
      </c>
      <c r="V60" s="585" cm="1">
        <f t="array" ref="V60">TREND(V$15:V$55,$P$15:$P$55,$P60)</f>
        <v>1346.2395470383274</v>
      </c>
      <c r="W60" s="585" cm="1">
        <f t="array" ref="W60">TREND(W$15:W$55,$P$15:$P$55,$P60)</f>
        <v>1168.0531358885019</v>
      </c>
      <c r="X60" s="585" cm="1">
        <f t="array" ref="X60">TREND(X$15:X$55,$P$15:$P$55,$P60)</f>
        <v>1368.2761324041812</v>
      </c>
      <c r="Y60" s="585" cm="1">
        <f t="array" ref="Y60">TREND(Y$15:Y$55,$P$15:$P$55,$P60)</f>
        <v>1482.7055749128922</v>
      </c>
      <c r="Z60" s="234">
        <f t="shared" si="11"/>
        <v>1418.3922764227646</v>
      </c>
      <c r="AB60" s="321">
        <v>55</v>
      </c>
      <c r="AC60" s="589" cm="1">
        <f t="array" ref="AC60">TREND($AC$15:$AC$54,$AB$15:$AB$54,AB60)</f>
        <v>1097.4613508442776</v>
      </c>
      <c r="AD60" s="589" cm="1">
        <f t="array" ref="AD60">TREND($AD$15:$AD$54,$AB$15:$AB$54,AB60)</f>
        <v>732.45384615384614</v>
      </c>
      <c r="AE60" s="589" cm="1">
        <f t="array" ref="AE60">TREND($AE$15:$AE$40,$AB$15:$AB$40,AB60)</f>
        <v>1155.0923076923077</v>
      </c>
      <c r="AF60" s="589">
        <v>323.39999999999998</v>
      </c>
      <c r="AH60" s="321"/>
    </row>
    <row r="61" spans="1:34">
      <c r="A61" s="555">
        <v>56</v>
      </c>
      <c r="B61" s="372">
        <f t="shared" si="6"/>
        <v>1798.6999999999994</v>
      </c>
      <c r="C61" s="372">
        <f t="shared" si="7"/>
        <v>1733.2140399999989</v>
      </c>
      <c r="D61" s="372">
        <f t="shared" si="8"/>
        <v>1733.2140399999989</v>
      </c>
      <c r="E61" s="372">
        <f t="shared" si="9"/>
        <v>1733.2140399999989</v>
      </c>
      <c r="F61" s="372">
        <f t="shared" si="10"/>
        <v>303.3</v>
      </c>
      <c r="H61" s="12">
        <v>56</v>
      </c>
      <c r="I61" s="582">
        <v>1798.6999999999994</v>
      </c>
      <c r="J61" s="580">
        <v>1733.2140399999989</v>
      </c>
      <c r="K61" s="583">
        <v>1733.2140399999989</v>
      </c>
      <c r="L61" s="583">
        <v>1733.2140399999989</v>
      </c>
      <c r="M61" s="580">
        <v>303.3</v>
      </c>
      <c r="O61" s="514"/>
      <c r="P61" s="330">
        <v>56</v>
      </c>
      <c r="Q61" s="585" cm="1">
        <f t="array" ref="Q61">TREND(Q$15:Q$55,$P$15:$P$55,P61)</f>
        <v>1533.4118466898956</v>
      </c>
      <c r="R61" s="585" cm="1">
        <f t="array" ref="R61">TREND(R$15:R$55,$P$15:$P$55,$P61)</f>
        <v>1512.2728222996518</v>
      </c>
      <c r="S61" s="585" cm="1">
        <f t="array" ref="S61">TREND(S$15:S$55,$P$15:$P$55,$P61)</f>
        <v>1388.9801393728221</v>
      </c>
      <c r="T61" s="585" cm="1">
        <f t="array" ref="T61">TREND(T$15:T$55,$P$15:$P$55,$P61)</f>
        <v>1552.5578397212548</v>
      </c>
      <c r="U61" s="585" cm="1">
        <f t="array" ref="U61">TREND(U$15:U$55,$P$15:$P$55,$P61)</f>
        <v>1551.3236933797909</v>
      </c>
      <c r="V61" s="585" cm="1">
        <f t="array" ref="V61">TREND(V$15:V$55,$P$15:$P$55,$P61)</f>
        <v>1373.4540069686409</v>
      </c>
      <c r="W61" s="585" cm="1">
        <f t="array" ref="W61">TREND(W$15:W$55,$P$15:$P$55,$P61)</f>
        <v>1192.2484320557496</v>
      </c>
      <c r="X61" s="585" cm="1">
        <f t="array" ref="X61">TREND(X$15:X$55,$P$15:$P$55,$P61)</f>
        <v>1396.5808362369339</v>
      </c>
      <c r="Y61" s="585" cm="1">
        <f t="array" ref="Y61">TREND(Y$15:Y$55,$P$15:$P$55,$P61)</f>
        <v>1512.3728222996519</v>
      </c>
      <c r="Z61" s="234">
        <f t="shared" si="11"/>
        <v>1445.911382113821</v>
      </c>
      <c r="AB61" s="321">
        <v>56</v>
      </c>
      <c r="AC61" s="589" cm="1">
        <f t="array" ref="AC61">TREND($AC$15:$AC$54,$AB$15:$AB$54,AB61)</f>
        <v>1120.6166979362099</v>
      </c>
      <c r="AD61" s="589" cm="1">
        <f t="array" ref="AD61">TREND($AD$15:$AD$54,$AB$15:$AB$54,AB61)</f>
        <v>746.34615384615381</v>
      </c>
      <c r="AE61" s="589" cm="1">
        <f t="array" ref="AE61">TREND($AE$15:$AE$40,$AB$15:$AB$40,AB61)</f>
        <v>1173.8430769230768</v>
      </c>
      <c r="AF61" s="589">
        <v>323.39999999999998</v>
      </c>
      <c r="AH61" s="321"/>
    </row>
    <row r="62" spans="1:34">
      <c r="A62" s="555">
        <v>57</v>
      </c>
      <c r="B62" s="372">
        <f t="shared" si="6"/>
        <v>1825.2999999999993</v>
      </c>
      <c r="C62" s="372">
        <f t="shared" si="7"/>
        <v>1762.8137979999988</v>
      </c>
      <c r="D62" s="372">
        <f t="shared" si="8"/>
        <v>1762.8137979999988</v>
      </c>
      <c r="E62" s="372">
        <f t="shared" si="9"/>
        <v>1762.8137979999988</v>
      </c>
      <c r="F62" s="372">
        <f t="shared" si="10"/>
        <v>305.3</v>
      </c>
      <c r="H62" s="12">
        <v>57</v>
      </c>
      <c r="I62" s="582">
        <v>1825.2999999999993</v>
      </c>
      <c r="J62" s="580">
        <v>1762.8137979999988</v>
      </c>
      <c r="K62" s="583">
        <v>1762.8137979999988</v>
      </c>
      <c r="L62" s="583">
        <v>1762.8137979999988</v>
      </c>
      <c r="M62" s="580">
        <v>305.3</v>
      </c>
      <c r="O62" s="514"/>
      <c r="P62" s="330">
        <v>57</v>
      </c>
      <c r="Q62" s="585" cm="1">
        <f t="array" ref="Q62">TREND(Q$15:Q$55,$P$15:$P$55,P62)</f>
        <v>1561.2400696864113</v>
      </c>
      <c r="R62" s="585" cm="1">
        <f t="array" ref="R62">TREND(R$15:R$55,$P$15:$P$55,$P62)</f>
        <v>1540.6632404181189</v>
      </c>
      <c r="S62" s="585" cm="1">
        <f t="array" ref="S62">TREND(S$15:S$55,$P$15:$P$55,$P62)</f>
        <v>1414.7608013937281</v>
      </c>
      <c r="T62" s="585" cm="1">
        <f t="array" ref="T62">TREND(T$15:T$55,$P$15:$P$55,$P62)</f>
        <v>1580.5764808362374</v>
      </c>
      <c r="U62" s="585" cm="1">
        <f t="array" ref="U62">TREND(U$15:U$55,$P$15:$P$55,$P62)</f>
        <v>1579.5959930313588</v>
      </c>
      <c r="V62" s="585" cm="1">
        <f t="array" ref="V62">TREND(V$15:V$55,$P$15:$P$55,$P62)</f>
        <v>1400.6684668989544</v>
      </c>
      <c r="W62" s="585" cm="1">
        <f t="array" ref="W62">TREND(W$15:W$55,$P$15:$P$55,$P62)</f>
        <v>1216.4437282229969</v>
      </c>
      <c r="X62" s="585" cm="1">
        <f t="array" ref="X62">TREND(X$15:X$55,$P$15:$P$55,$P62)</f>
        <v>1424.8855400696866</v>
      </c>
      <c r="Y62" s="585" cm="1">
        <f t="array" ref="Y62">TREND(Y$15:Y$55,$P$15:$P$55,$P62)</f>
        <v>1542.0400696864117</v>
      </c>
      <c r="Z62" s="234">
        <f t="shared" si="11"/>
        <v>1473.4304878048783</v>
      </c>
      <c r="AB62" s="321">
        <v>57</v>
      </c>
      <c r="AC62" s="589" cm="1">
        <f t="array" ref="AC62">TREND($AC$15:$AC$54,$AB$15:$AB$54,AB62)</f>
        <v>1143.7720450281424</v>
      </c>
      <c r="AD62" s="589" cm="1">
        <f t="array" ref="AD62">TREND($AD$15:$AD$54,$AB$15:$AB$54,AB62)</f>
        <v>760.23846153846148</v>
      </c>
      <c r="AE62" s="589" cm="1">
        <f t="array" ref="AE62">TREND($AE$15:$AE$40,$AB$15:$AB$40,AB62)</f>
        <v>1192.593846153846</v>
      </c>
      <c r="AF62" s="589">
        <v>323.39999999999998</v>
      </c>
      <c r="AH62" s="321"/>
    </row>
    <row r="63" spans="1:34">
      <c r="A63" s="555">
        <v>58</v>
      </c>
      <c r="B63" s="372">
        <f t="shared" si="6"/>
        <v>1851.8999999999992</v>
      </c>
      <c r="C63" s="372">
        <f t="shared" si="7"/>
        <v>1792.4135559999986</v>
      </c>
      <c r="D63" s="372">
        <f t="shared" si="8"/>
        <v>1792.4135559999986</v>
      </c>
      <c r="E63" s="372">
        <f t="shared" si="9"/>
        <v>1792.4135559999986</v>
      </c>
      <c r="F63" s="372">
        <f t="shared" si="10"/>
        <v>307.3</v>
      </c>
      <c r="H63" s="12">
        <v>58</v>
      </c>
      <c r="I63" s="582">
        <v>1851.8999999999992</v>
      </c>
      <c r="J63" s="580">
        <v>1792.4135559999986</v>
      </c>
      <c r="K63" s="583">
        <v>1792.4135559999986</v>
      </c>
      <c r="L63" s="583">
        <v>1792.4135559999986</v>
      </c>
      <c r="M63" s="580">
        <v>307.3</v>
      </c>
      <c r="O63" s="514"/>
      <c r="P63" s="330">
        <v>58</v>
      </c>
      <c r="Q63" s="585" cm="1">
        <f t="array" ref="Q63">TREND(Q$15:Q$55,$P$15:$P$55,P63)</f>
        <v>1589.068292682927</v>
      </c>
      <c r="R63" s="585" cm="1">
        <f t="array" ref="R63">TREND(R$15:R$55,$P$15:$P$55,$P63)</f>
        <v>1569.0536585365858</v>
      </c>
      <c r="S63" s="585" cm="1">
        <f t="array" ref="S63">TREND(S$15:S$55,$P$15:$P$55,$P63)</f>
        <v>1440.5414634146341</v>
      </c>
      <c r="T63" s="585" cm="1">
        <f t="array" ref="T63">TREND(T$15:T$55,$P$15:$P$55,$P63)</f>
        <v>1608.5951219512199</v>
      </c>
      <c r="U63" s="585" cm="1">
        <f t="array" ref="U63">TREND(U$15:U$55,$P$15:$P$55,$P63)</f>
        <v>1607.8682926829269</v>
      </c>
      <c r="V63" s="585" cm="1">
        <f t="array" ref="V63">TREND(V$15:V$55,$P$15:$P$55,$P63)</f>
        <v>1427.8829268292679</v>
      </c>
      <c r="W63" s="585" cm="1">
        <f t="array" ref="W63">TREND(W$15:W$55,$P$15:$P$55,$P63)</f>
        <v>1240.6390243902442</v>
      </c>
      <c r="X63" s="585" cm="1">
        <f t="array" ref="X63">TREND(X$15:X$55,$P$15:$P$55,$P63)</f>
        <v>1453.1902439024393</v>
      </c>
      <c r="Y63" s="585" cm="1">
        <f t="array" ref="Y63">TREND(Y$15:Y$55,$P$15:$P$55,$P63)</f>
        <v>1571.707317073171</v>
      </c>
      <c r="Z63" s="234">
        <f t="shared" si="11"/>
        <v>1500.9495934959352</v>
      </c>
      <c r="AB63" s="321">
        <v>58</v>
      </c>
      <c r="AC63" s="589" cm="1">
        <f t="array" ref="AC63">TREND($AC$15:$AC$54,$AB$15:$AB$54,AB63)</f>
        <v>1166.927392120075</v>
      </c>
      <c r="AD63" s="589" cm="1">
        <f t="array" ref="AD63">TREND($AD$15:$AD$54,$AB$15:$AB$54,AB63)</f>
        <v>774.13076923076926</v>
      </c>
      <c r="AE63" s="589" cm="1">
        <f t="array" ref="AE63">TREND($AE$15:$AE$40,$AB$15:$AB$40,AB63)</f>
        <v>1211.3446153846153</v>
      </c>
      <c r="AF63" s="589">
        <v>323.39999999999998</v>
      </c>
      <c r="AH63" s="321"/>
    </row>
    <row r="64" spans="1:34">
      <c r="A64" s="555">
        <v>59</v>
      </c>
      <c r="B64" s="372">
        <f t="shared" si="6"/>
        <v>1878.4999999999991</v>
      </c>
      <c r="C64" s="372">
        <f t="shared" si="7"/>
        <v>1822.0133139999984</v>
      </c>
      <c r="D64" s="372">
        <f t="shared" si="8"/>
        <v>1822.0133139999984</v>
      </c>
      <c r="E64" s="372">
        <f t="shared" si="9"/>
        <v>1822.0133139999984</v>
      </c>
      <c r="F64" s="372">
        <f t="shared" si="10"/>
        <v>309.3</v>
      </c>
      <c r="H64" s="12">
        <v>59</v>
      </c>
      <c r="I64" s="582">
        <v>1878.4999999999991</v>
      </c>
      <c r="J64" s="580">
        <v>1822.0133139999984</v>
      </c>
      <c r="K64" s="583">
        <v>1822.0133139999984</v>
      </c>
      <c r="L64" s="583">
        <v>1822.0133139999984</v>
      </c>
      <c r="M64" s="580">
        <v>309.3</v>
      </c>
      <c r="O64" s="514"/>
      <c r="P64" s="330">
        <v>59</v>
      </c>
      <c r="Q64" s="585" cm="1">
        <f t="array" ref="Q64">TREND(Q$15:Q$55,$P$15:$P$55,P64)</f>
        <v>1616.8965156794427</v>
      </c>
      <c r="R64" s="585" cm="1">
        <f t="array" ref="R64">TREND(R$15:R$55,$P$15:$P$55,$P64)</f>
        <v>1597.4440766550526</v>
      </c>
      <c r="S64" s="585" cm="1">
        <f t="array" ref="S64">TREND(S$15:S$55,$P$15:$P$55,$P64)</f>
        <v>1466.3221254355401</v>
      </c>
      <c r="T64" s="585" cm="1">
        <f t="array" ref="T64">TREND(T$15:T$55,$P$15:$P$55,$P64)</f>
        <v>1636.6137630662024</v>
      </c>
      <c r="U64" s="585" cm="1">
        <f t="array" ref="U64">TREND(U$15:U$55,$P$15:$P$55,$P64)</f>
        <v>1636.1405923344948</v>
      </c>
      <c r="V64" s="585" cm="1">
        <f t="array" ref="V64">TREND(V$15:V$55,$P$15:$P$55,$P64)</f>
        <v>1455.0973867595817</v>
      </c>
      <c r="W64" s="585" cm="1">
        <f t="array" ref="W64">TREND(W$15:W$55,$P$15:$P$55,$P64)</f>
        <v>1264.8343205574915</v>
      </c>
      <c r="X64" s="585" cm="1">
        <f t="array" ref="X64">TREND(X$15:X$55,$P$15:$P$55,$P64)</f>
        <v>1481.494947735192</v>
      </c>
      <c r="Y64" s="585" cm="1">
        <f t="array" ref="Y64">TREND(Y$15:Y$55,$P$15:$P$55,$P64)</f>
        <v>1601.3745644599308</v>
      </c>
      <c r="Z64" s="234">
        <f t="shared" si="11"/>
        <v>1528.4686991869921</v>
      </c>
      <c r="AB64" s="321">
        <v>59</v>
      </c>
      <c r="AC64" s="589" cm="1">
        <f t="array" ref="AC64">TREND($AC$15:$AC$54,$AB$15:$AB$54,AB64)</f>
        <v>1190.0827392120075</v>
      </c>
      <c r="AD64" s="589" cm="1">
        <f t="array" ref="AD64">TREND($AD$15:$AD$54,$AB$15:$AB$54,AB64)</f>
        <v>788.02307692307693</v>
      </c>
      <c r="AE64" s="589" cm="1">
        <f t="array" ref="AE64">TREND($AE$15:$AE$40,$AB$15:$AB$40,AB64)</f>
        <v>1230.0953846153845</v>
      </c>
      <c r="AF64" s="589">
        <v>323.39999999999998</v>
      </c>
      <c r="AH64" s="321"/>
    </row>
    <row r="65" spans="1:34">
      <c r="A65" s="555">
        <v>60</v>
      </c>
      <c r="B65" s="372">
        <f t="shared" si="6"/>
        <v>1905.099999999999</v>
      </c>
      <c r="C65" s="372">
        <f t="shared" si="7"/>
        <v>1851.6130719999983</v>
      </c>
      <c r="D65" s="372">
        <f t="shared" si="8"/>
        <v>1851.6130719999983</v>
      </c>
      <c r="E65" s="372">
        <f t="shared" si="9"/>
        <v>1851.6130719999983</v>
      </c>
      <c r="F65" s="372">
        <f t="shared" si="10"/>
        <v>311.3</v>
      </c>
      <c r="H65" s="12">
        <v>60</v>
      </c>
      <c r="I65" s="582">
        <v>1905.099999999999</v>
      </c>
      <c r="J65" s="580">
        <v>1851.6130719999983</v>
      </c>
      <c r="K65" s="583">
        <v>1851.6130719999983</v>
      </c>
      <c r="L65" s="583">
        <v>1851.6130719999983</v>
      </c>
      <c r="M65" s="580">
        <v>311.3</v>
      </c>
      <c r="O65" s="514"/>
      <c r="P65" s="330">
        <v>60</v>
      </c>
      <c r="Q65" s="585" cm="1">
        <f t="array" ref="Q65">TREND(Q$15:Q$55,$P$15:$P$55,P65)</f>
        <v>1644.7247386759582</v>
      </c>
      <c r="R65" s="585" cm="1">
        <f t="array" ref="R65">TREND(R$15:R$55,$P$15:$P$55,$P65)</f>
        <v>1625.8344947735195</v>
      </c>
      <c r="S65" s="585" cm="1">
        <f t="array" ref="S65">TREND(S$15:S$55,$P$15:$P$55,$P65)</f>
        <v>1492.1027874564459</v>
      </c>
      <c r="T65" s="585" cm="1">
        <f t="array" ref="T65">TREND(T$15:T$55,$P$15:$P$55,$P65)</f>
        <v>1664.6324041811849</v>
      </c>
      <c r="U65" s="585" cm="1">
        <f t="array" ref="U65">TREND(U$15:U$55,$P$15:$P$55,$P65)</f>
        <v>1664.4128919860627</v>
      </c>
      <c r="V65" s="585" cm="1">
        <f t="array" ref="V65">TREND(V$15:V$55,$P$15:$P$55,$P65)</f>
        <v>1482.3118466898952</v>
      </c>
      <c r="W65" s="585" cm="1">
        <f t="array" ref="W65">TREND(W$15:W$55,$P$15:$P$55,$P65)</f>
        <v>1289.0296167247388</v>
      </c>
      <c r="X65" s="585" cm="1">
        <f t="array" ref="X65">TREND(X$15:X$55,$P$15:$P$55,$P65)</f>
        <v>1509.7996515679442</v>
      </c>
      <c r="Y65" s="585" cm="1">
        <f t="array" ref="Y65">TREND(Y$15:Y$55,$P$15:$P$55,$P65)</f>
        <v>1631.0418118466905</v>
      </c>
      <c r="Z65" s="234">
        <f t="shared" si="11"/>
        <v>1555.9878048780492</v>
      </c>
      <c r="AB65" s="321">
        <v>60</v>
      </c>
      <c r="AC65" s="589" cm="1">
        <f t="array" ref="AC65">TREND($AC$15:$AC$54,$AB$15:$AB$54,AB65)</f>
        <v>1213.2380863039398</v>
      </c>
      <c r="AD65" s="589" cm="1">
        <f t="array" ref="AD65">TREND($AD$15:$AD$54,$AB$15:$AB$54,AB65)</f>
        <v>801.9153846153846</v>
      </c>
      <c r="AE65" s="589" cm="1">
        <f t="array" ref="AE65">TREND($AE$15:$AE$40,$AB$15:$AB$40,AB65)</f>
        <v>1248.8461538461538</v>
      </c>
      <c r="AF65" s="589">
        <v>323.39999999999998</v>
      </c>
      <c r="AH65" s="321"/>
    </row>
    <row r="66" spans="1:34">
      <c r="A66" s="555">
        <v>61</v>
      </c>
      <c r="B66" s="372">
        <f t="shared" si="6"/>
        <v>1931.6999999999989</v>
      </c>
      <c r="C66" s="372">
        <f t="shared" si="7"/>
        <v>1881.2128299999981</v>
      </c>
      <c r="D66" s="372">
        <f t="shared" si="8"/>
        <v>1881.2128299999981</v>
      </c>
      <c r="E66" s="372">
        <f t="shared" si="9"/>
        <v>1881.2128299999981</v>
      </c>
      <c r="F66" s="372">
        <f t="shared" si="10"/>
        <v>313.3</v>
      </c>
      <c r="H66" s="12">
        <v>61</v>
      </c>
      <c r="I66" s="582">
        <v>1931.6999999999989</v>
      </c>
      <c r="J66" s="580">
        <v>1881.2128299999981</v>
      </c>
      <c r="K66" s="583">
        <v>1881.2128299999981</v>
      </c>
      <c r="L66" s="583">
        <v>1881.2128299999981</v>
      </c>
      <c r="M66" s="580">
        <v>313.3</v>
      </c>
      <c r="O66" s="514"/>
      <c r="P66" s="330">
        <v>61</v>
      </c>
      <c r="Q66" s="585" cm="1">
        <f t="array" ref="Q66">TREND(Q$15:Q$55,$P$15:$P$55,P66)</f>
        <v>1672.5529616724739</v>
      </c>
      <c r="R66" s="585" cm="1">
        <f t="array" ref="R66">TREND(R$15:R$55,$P$15:$P$55,$P66)</f>
        <v>1654.2249128919864</v>
      </c>
      <c r="S66" s="585" cm="1">
        <f t="array" ref="S66">TREND(S$15:S$55,$P$15:$P$55,$P66)</f>
        <v>1517.8834494773519</v>
      </c>
      <c r="T66" s="585" cm="1">
        <f t="array" ref="T66">TREND(T$15:T$55,$P$15:$P$55,$P66)</f>
        <v>1692.6510452961675</v>
      </c>
      <c r="U66" s="585" cm="1">
        <f t="array" ref="U66">TREND(U$15:U$55,$P$15:$P$55,$P66)</f>
        <v>1692.6851916376306</v>
      </c>
      <c r="V66" s="585" cm="1">
        <f t="array" ref="V66">TREND(V$15:V$55,$P$15:$P$55,$P66)</f>
        <v>1509.5263066202087</v>
      </c>
      <c r="W66" s="585" cm="1">
        <f t="array" ref="W66">TREND(W$15:W$55,$P$15:$P$55,$P66)</f>
        <v>1313.2249128919866</v>
      </c>
      <c r="X66" s="585" cm="1">
        <f t="array" ref="X66">TREND(X$15:X$55,$P$15:$P$55,$P66)</f>
        <v>1538.1043554006969</v>
      </c>
      <c r="Y66" s="585" cm="1">
        <f t="array" ref="Y66">TREND(Y$15:Y$55,$P$15:$P$55,$P66)</f>
        <v>1660.7090592334498</v>
      </c>
      <c r="Z66" s="234">
        <f t="shared" si="11"/>
        <v>1583.5069105691057</v>
      </c>
      <c r="AB66" s="321">
        <v>61</v>
      </c>
      <c r="AC66" s="589" cm="1">
        <f t="array" ref="AC66">TREND($AC$15:$AC$54,$AB$15:$AB$54,AB66)</f>
        <v>1236.3934333958723</v>
      </c>
      <c r="AD66" s="589" cm="1">
        <f t="array" ref="AD66">TREND($AD$15:$AD$54,$AB$15:$AB$54,AB66)</f>
        <v>815.80769230769226</v>
      </c>
      <c r="AE66" s="589" cm="1">
        <f t="array" ref="AE66">TREND($AE$15:$AE$40,$AB$15:$AB$40,AB66)</f>
        <v>1267.5969230769231</v>
      </c>
      <c r="AF66" s="589">
        <v>323.39999999999998</v>
      </c>
      <c r="AH66" s="321"/>
    </row>
    <row r="67" spans="1:34">
      <c r="A67" s="555">
        <v>62</v>
      </c>
      <c r="B67" s="372">
        <f t="shared" si="6"/>
        <v>1958.2999999999988</v>
      </c>
      <c r="C67" s="372">
        <f t="shared" si="7"/>
        <v>1910.812587999998</v>
      </c>
      <c r="D67" s="372">
        <f t="shared" si="8"/>
        <v>1910.812587999998</v>
      </c>
      <c r="E67" s="372">
        <f t="shared" si="9"/>
        <v>1910.812587999998</v>
      </c>
      <c r="F67" s="372">
        <f t="shared" si="10"/>
        <v>315.3</v>
      </c>
      <c r="H67" s="12">
        <v>62</v>
      </c>
      <c r="I67" s="582">
        <v>1958.2999999999988</v>
      </c>
      <c r="J67" s="580">
        <v>1910.812587999998</v>
      </c>
      <c r="K67" s="583">
        <v>1910.812587999998</v>
      </c>
      <c r="L67" s="583">
        <v>1910.812587999998</v>
      </c>
      <c r="M67" s="580">
        <v>315.3</v>
      </c>
      <c r="O67" s="514"/>
      <c r="P67" s="330">
        <v>62</v>
      </c>
      <c r="Q67" s="585" cm="1">
        <f t="array" ref="Q67">TREND(Q$15:Q$55,$P$15:$P$55,P67)</f>
        <v>1700.3811846689896</v>
      </c>
      <c r="R67" s="585" cm="1">
        <f t="array" ref="R67">TREND(R$15:R$55,$P$15:$P$55,$P67)</f>
        <v>1682.6153310104535</v>
      </c>
      <c r="S67" s="585" cm="1">
        <f t="array" ref="S67">TREND(S$15:S$55,$P$15:$P$55,$P67)</f>
        <v>1543.6641114982579</v>
      </c>
      <c r="T67" s="585" cm="1">
        <f t="array" ref="T67">TREND(T$15:T$55,$P$15:$P$55,$P67)</f>
        <v>1720.66968641115</v>
      </c>
      <c r="U67" s="585" cm="1">
        <f t="array" ref="U67">TREND(U$15:U$55,$P$15:$P$55,$P67)</f>
        <v>1720.9574912891987</v>
      </c>
      <c r="V67" s="585" cm="1">
        <f t="array" ref="V67">TREND(V$15:V$55,$P$15:$P$55,$P67)</f>
        <v>1536.7407665505225</v>
      </c>
      <c r="W67" s="585" cm="1">
        <f t="array" ref="W67">TREND(W$15:W$55,$P$15:$P$55,$P67)</f>
        <v>1337.4202090592339</v>
      </c>
      <c r="X67" s="585" cm="1">
        <f t="array" ref="X67">TREND(X$15:X$55,$P$15:$P$55,$P67)</f>
        <v>1566.4090592334496</v>
      </c>
      <c r="Y67" s="585" cm="1">
        <f t="array" ref="Y67">TREND(Y$15:Y$55,$P$15:$P$55,$P67)</f>
        <v>1690.3763066202096</v>
      </c>
      <c r="Z67" s="234">
        <f t="shared" si="11"/>
        <v>1611.0260162601628</v>
      </c>
      <c r="AB67" s="321">
        <v>62</v>
      </c>
      <c r="AC67" s="589" cm="1">
        <f t="array" ref="AC67">TREND($AC$15:$AC$54,$AB$15:$AB$54,AB67)</f>
        <v>1259.5487804878048</v>
      </c>
      <c r="AD67" s="589" cm="1">
        <f t="array" ref="AD67">TREND($AD$15:$AD$54,$AB$15:$AB$54,AB67)</f>
        <v>829.7</v>
      </c>
      <c r="AE67" s="589" cm="1">
        <f t="array" ref="AE67">TREND($AE$15:$AE$40,$AB$15:$AB$40,AB67)</f>
        <v>1286.3476923076921</v>
      </c>
      <c r="AF67" s="589">
        <v>323.39999999999998</v>
      </c>
      <c r="AH67" s="321"/>
    </row>
    <row r="68" spans="1:34">
      <c r="A68" s="555">
        <v>63</v>
      </c>
      <c r="B68" s="372">
        <f t="shared" si="6"/>
        <v>1984.8999999999987</v>
      </c>
      <c r="C68" s="372">
        <f t="shared" si="7"/>
        <v>1940.4123459999978</v>
      </c>
      <c r="D68" s="372">
        <f t="shared" si="8"/>
        <v>1940.4123459999978</v>
      </c>
      <c r="E68" s="372">
        <f t="shared" si="9"/>
        <v>1940.4123459999978</v>
      </c>
      <c r="F68" s="372">
        <f t="shared" si="10"/>
        <v>317.3</v>
      </c>
      <c r="H68" s="12">
        <v>63</v>
      </c>
      <c r="I68" s="582">
        <v>1984.8999999999987</v>
      </c>
      <c r="J68" s="580">
        <v>1940.4123459999978</v>
      </c>
      <c r="K68" s="583">
        <v>1940.4123459999978</v>
      </c>
      <c r="L68" s="583">
        <v>1940.4123459999978</v>
      </c>
      <c r="M68" s="580">
        <v>317.3</v>
      </c>
      <c r="O68" s="514"/>
      <c r="P68" s="330">
        <v>63</v>
      </c>
      <c r="Q68" s="585" cm="1">
        <f t="array" ref="Q68">TREND(Q$15:Q$55,$P$15:$P$55,P68)</f>
        <v>1728.2094076655053</v>
      </c>
      <c r="R68" s="585" cm="1">
        <f t="array" ref="R68">TREND(R$15:R$55,$P$15:$P$55,$P68)</f>
        <v>1711.0057491289203</v>
      </c>
      <c r="S68" s="585" cm="1">
        <f t="array" ref="S68">TREND(S$15:S$55,$P$15:$P$55,$P68)</f>
        <v>1569.4447735191636</v>
      </c>
      <c r="T68" s="585" cm="1">
        <f t="array" ref="T68">TREND(T$15:T$55,$P$15:$P$55,$P68)</f>
        <v>1748.688327526133</v>
      </c>
      <c r="U68" s="585" cm="1">
        <f t="array" ref="U68">TREND(U$15:U$55,$P$15:$P$55,$P68)</f>
        <v>1749.2297909407666</v>
      </c>
      <c r="V68" s="585" cm="1">
        <f t="array" ref="V68">TREND(V$15:V$55,$P$15:$P$55,$P68)</f>
        <v>1563.955226480836</v>
      </c>
      <c r="W68" s="585" cm="1">
        <f t="array" ref="W68">TREND(W$15:W$55,$P$15:$P$55,$P68)</f>
        <v>1361.6155052264812</v>
      </c>
      <c r="X68" s="585" cm="1">
        <f t="array" ref="X68">TREND(X$15:X$55,$P$15:$P$55,$P68)</f>
        <v>1594.7137630662023</v>
      </c>
      <c r="Y68" s="585" cm="1">
        <f t="array" ref="Y68">TREND(Y$15:Y$55,$P$15:$P$55,$P68)</f>
        <v>1720.0435540069693</v>
      </c>
      <c r="Z68" s="234">
        <f t="shared" si="11"/>
        <v>1638.5451219512195</v>
      </c>
      <c r="AB68" s="321">
        <v>63</v>
      </c>
      <c r="AC68" s="589" cm="1">
        <f t="array" ref="AC68">TREND($AC$15:$AC$54,$AB$15:$AB$54,AB68)</f>
        <v>1282.7041275797371</v>
      </c>
      <c r="AD68" s="589" cm="1">
        <f t="array" ref="AD68">TREND($AD$15:$AD$54,$AB$15:$AB$54,AB68)</f>
        <v>843.59230769230771</v>
      </c>
      <c r="AE68" s="589" cm="1">
        <f t="array" ref="AE68">TREND($AE$15:$AE$40,$AB$15:$AB$40,AB68)</f>
        <v>1305.0984615384614</v>
      </c>
      <c r="AF68" s="589">
        <v>323.39999999999998</v>
      </c>
      <c r="AH68" s="321"/>
    </row>
    <row r="69" spans="1:34">
      <c r="A69" s="555">
        <v>64</v>
      </c>
      <c r="B69" s="372">
        <f t="shared" ref="B69:B100" si="12">IF($B$2=$A$118,Z69,I69)</f>
        <v>2011.4999999999986</v>
      </c>
      <c r="C69" s="372">
        <f t="shared" ref="C69:C100" si="13">IF($B$2=$A$118,AC69,J69)</f>
        <v>1970.0121039999976</v>
      </c>
      <c r="D69" s="372">
        <f t="shared" ref="D69:D100" si="14">IF($B$2=$A$118,AD69,K69)</f>
        <v>1970.0121039999976</v>
      </c>
      <c r="E69" s="372">
        <f t="shared" ref="E69:E100" si="15">IF($B$2=$A$118,AE69,L69)</f>
        <v>1970.0121039999976</v>
      </c>
      <c r="F69" s="372">
        <f t="shared" si="10"/>
        <v>319.3</v>
      </c>
      <c r="H69" s="12">
        <v>64</v>
      </c>
      <c r="I69" s="582">
        <v>2011.4999999999986</v>
      </c>
      <c r="J69" s="580">
        <v>1970.0121039999976</v>
      </c>
      <c r="K69" s="583">
        <v>1970.0121039999976</v>
      </c>
      <c r="L69" s="583">
        <v>1970.0121039999976</v>
      </c>
      <c r="M69" s="580">
        <v>319.3</v>
      </c>
      <c r="O69" s="514"/>
      <c r="P69" s="330">
        <v>64</v>
      </c>
      <c r="Q69" s="585" cm="1">
        <f t="array" ref="Q69">TREND(Q$15:Q$55,$P$15:$P$55,P69)</f>
        <v>1756.037630662021</v>
      </c>
      <c r="R69" s="585" cm="1">
        <f t="array" ref="R69">TREND(R$15:R$55,$P$15:$P$55,$P69)</f>
        <v>1739.3961672473872</v>
      </c>
      <c r="S69" s="585" cm="1">
        <f t="array" ref="S69">TREND(S$15:S$55,$P$15:$P$55,$P69)</f>
        <v>1595.2254355400696</v>
      </c>
      <c r="T69" s="585" cm="1">
        <f t="array" ref="T69">TREND(T$15:T$55,$P$15:$P$55,$P69)</f>
        <v>1776.7069686411155</v>
      </c>
      <c r="U69" s="585" cm="1">
        <f t="array" ref="U69">TREND(U$15:U$55,$P$15:$P$55,$P69)</f>
        <v>1777.5020905923345</v>
      </c>
      <c r="V69" s="585" cm="1">
        <f t="array" ref="V69">TREND(V$15:V$55,$P$15:$P$55,$P69)</f>
        <v>1591.1696864111495</v>
      </c>
      <c r="W69" s="585" cm="1">
        <f t="array" ref="W69">TREND(W$15:W$55,$P$15:$P$55,$P69)</f>
        <v>1385.8108013937285</v>
      </c>
      <c r="X69" s="585" cm="1">
        <f t="array" ref="X69">TREND(X$15:X$55,$P$15:$P$55,$P69)</f>
        <v>1623.018466898955</v>
      </c>
      <c r="Y69" s="585" cm="1">
        <f t="array" ref="Y69">TREND(Y$15:Y$55,$P$15:$P$55,$P69)</f>
        <v>1749.7108013937286</v>
      </c>
      <c r="Z69" s="234">
        <f t="shared" si="11"/>
        <v>1666.0642276422766</v>
      </c>
      <c r="AB69" s="321">
        <v>64</v>
      </c>
      <c r="AC69" s="589" cm="1">
        <f t="array" ref="AC69">TREND($AC$15:$AC$54,$AB$15:$AB$54,AB69)</f>
        <v>1305.8594746716697</v>
      </c>
      <c r="AD69" s="589" cm="1">
        <f t="array" ref="AD69">TREND($AD$15:$AD$54,$AB$15:$AB$54,AB69)</f>
        <v>857.48461538461538</v>
      </c>
      <c r="AE69" s="589" cm="1">
        <f t="array" ref="AE69">TREND($AE$15:$AE$40,$AB$15:$AB$40,AB69)</f>
        <v>1323.8492307692306</v>
      </c>
      <c r="AF69" s="589">
        <v>323.39999999999998</v>
      </c>
      <c r="AH69" s="321"/>
    </row>
    <row r="70" spans="1:34">
      <c r="A70" s="555">
        <v>65</v>
      </c>
      <c r="B70" s="372">
        <f t="shared" si="12"/>
        <v>2038.0999999999985</v>
      </c>
      <c r="C70" s="372">
        <f t="shared" si="13"/>
        <v>1999.6118619999975</v>
      </c>
      <c r="D70" s="372">
        <f t="shared" si="14"/>
        <v>1999.6118619999975</v>
      </c>
      <c r="E70" s="372">
        <f t="shared" si="15"/>
        <v>1999.6118619999975</v>
      </c>
      <c r="F70" s="372">
        <f t="shared" ref="F70:F101" si="16">IF($B$2=$A$118,AF70,M70)</f>
        <v>321.3</v>
      </c>
      <c r="H70" s="12">
        <v>65</v>
      </c>
      <c r="I70" s="582">
        <v>2038.0999999999985</v>
      </c>
      <c r="J70" s="580">
        <v>1999.6118619999975</v>
      </c>
      <c r="K70" s="583">
        <v>1999.6118619999975</v>
      </c>
      <c r="L70" s="583">
        <v>1999.6118619999975</v>
      </c>
      <c r="M70" s="580">
        <v>321.3</v>
      </c>
      <c r="O70" s="514"/>
      <c r="P70" s="330">
        <v>65</v>
      </c>
      <c r="Q70" s="585" cm="1">
        <f t="array" ref="Q70">TREND(Q$15:Q$55,$P$15:$P$55,P70)</f>
        <v>1783.8658536585367</v>
      </c>
      <c r="R70" s="585" cm="1">
        <f t="array" ref="R70">TREND(R$15:R$55,$P$15:$P$55,$P70)</f>
        <v>1767.7865853658541</v>
      </c>
      <c r="S70" s="585" cm="1">
        <f t="array" ref="S70">TREND(S$15:S$55,$P$15:$P$55,$P70)</f>
        <v>1621.0060975609756</v>
      </c>
      <c r="T70" s="585" cm="1">
        <f t="array" ref="T70">TREND(T$15:T$55,$P$15:$P$55,$P70)</f>
        <v>1804.725609756098</v>
      </c>
      <c r="U70" s="585" cm="1">
        <f t="array" ref="U70">TREND(U$15:U$55,$P$15:$P$55,$P70)</f>
        <v>1805.7743902439024</v>
      </c>
      <c r="V70" s="585" cm="1">
        <f t="array" ref="V70">TREND(V$15:V$55,$P$15:$P$55,$P70)</f>
        <v>1618.3841463414631</v>
      </c>
      <c r="W70" s="585" cm="1">
        <f t="array" ref="W70">TREND(W$15:W$55,$P$15:$P$55,$P70)</f>
        <v>1410.0060975609758</v>
      </c>
      <c r="X70" s="585" cm="1">
        <f t="array" ref="X70">TREND(X$15:X$55,$P$15:$P$55,$P70)</f>
        <v>1651.3231707317077</v>
      </c>
      <c r="Y70" s="585" cm="1">
        <f t="array" ref="Y70">TREND(Y$15:Y$55,$P$15:$P$55,$P70)</f>
        <v>1779.3780487804884</v>
      </c>
      <c r="Z70" s="234">
        <f t="shared" si="11"/>
        <v>1693.5833333333337</v>
      </c>
      <c r="AB70" s="321">
        <v>65</v>
      </c>
      <c r="AC70" s="589" cm="1">
        <f t="array" ref="AC70">TREND($AC$15:$AC$54,$AB$15:$AB$54,AB70)</f>
        <v>1329.0148217636022</v>
      </c>
      <c r="AD70" s="589" cm="1">
        <f t="array" ref="AD70">TREND($AD$15:$AD$54,$AB$15:$AB$54,AB70)</f>
        <v>871.37692307692305</v>
      </c>
      <c r="AE70" s="589" cm="1">
        <f t="array" ref="AE70">TREND($AE$15:$AE$40,$AB$15:$AB$40,AB70)</f>
        <v>1342.6</v>
      </c>
      <c r="AF70" s="589">
        <v>323.39999999999998</v>
      </c>
      <c r="AH70" s="321"/>
    </row>
    <row r="71" spans="1:34">
      <c r="A71" s="555">
        <v>66</v>
      </c>
      <c r="B71" s="372">
        <f t="shared" si="12"/>
        <v>2064.6999999999985</v>
      </c>
      <c r="C71" s="372">
        <f t="shared" si="13"/>
        <v>2029.2116199999973</v>
      </c>
      <c r="D71" s="372">
        <f t="shared" si="14"/>
        <v>2029.2116199999973</v>
      </c>
      <c r="E71" s="372">
        <f t="shared" si="15"/>
        <v>2029.2116199999973</v>
      </c>
      <c r="F71" s="372">
        <f t="shared" si="16"/>
        <v>323.3</v>
      </c>
      <c r="H71" s="12">
        <v>66</v>
      </c>
      <c r="I71" s="582">
        <v>2064.6999999999985</v>
      </c>
      <c r="J71" s="580">
        <v>2029.2116199999973</v>
      </c>
      <c r="K71" s="583">
        <v>2029.2116199999973</v>
      </c>
      <c r="L71" s="583">
        <v>2029.2116199999973</v>
      </c>
      <c r="M71" s="580">
        <v>323.3</v>
      </c>
      <c r="O71" s="514"/>
      <c r="P71" s="330">
        <v>66</v>
      </c>
      <c r="Q71" s="585" cm="1">
        <f t="array" ref="Q71">TREND(Q$15:Q$55,$P$15:$P$55,P71)</f>
        <v>1811.6940766550524</v>
      </c>
      <c r="R71" s="585" cm="1">
        <f t="array" ref="R71">TREND(R$15:R$55,$P$15:$P$55,$P71)</f>
        <v>1796.1770034843209</v>
      </c>
      <c r="S71" s="585" cm="1">
        <f t="array" ref="S71">TREND(S$15:S$55,$P$15:$P$55,$P71)</f>
        <v>1646.7867595818814</v>
      </c>
      <c r="T71" s="585" cm="1">
        <f t="array" ref="T71">TREND(T$15:T$55,$P$15:$P$55,$P71)</f>
        <v>1832.7442508710806</v>
      </c>
      <c r="U71" s="585" cm="1">
        <f t="array" ref="U71">TREND(U$15:U$55,$P$15:$P$55,$P71)</f>
        <v>1834.0466898954703</v>
      </c>
      <c r="V71" s="585" cm="1">
        <f t="array" ref="V71">TREND(V$15:V$55,$P$15:$P$55,$P71)</f>
        <v>1645.5986062717766</v>
      </c>
      <c r="W71" s="585" cm="1">
        <f t="array" ref="W71">TREND(W$15:W$55,$P$15:$P$55,$P71)</f>
        <v>1434.2013937282236</v>
      </c>
      <c r="X71" s="585" cm="1">
        <f t="array" ref="X71">TREND(X$15:X$55,$P$15:$P$55,$P71)</f>
        <v>1679.6278745644599</v>
      </c>
      <c r="Y71" s="585" cm="1">
        <f t="array" ref="Y71">TREND(Y$15:Y$55,$P$15:$P$55,$P71)</f>
        <v>1809.0452961672481</v>
      </c>
      <c r="Z71" s="234">
        <f t="shared" si="11"/>
        <v>1721.1024390243906</v>
      </c>
      <c r="AB71" s="321">
        <v>66</v>
      </c>
      <c r="AC71" s="589" cm="1">
        <f t="array" ref="AC71">TREND($AC$15:$AC$54,$AB$15:$AB$54,AB71)</f>
        <v>1352.1701688555345</v>
      </c>
      <c r="AD71" s="589" cm="1">
        <f t="array" ref="AD71">TREND($AD$15:$AD$54,$AB$15:$AB$54,AB71)</f>
        <v>885.26923076923072</v>
      </c>
      <c r="AE71" s="589" cm="1">
        <f t="array" ref="AE71">TREND($AE$15:$AE$40,$AB$15:$AB$40,AB71)</f>
        <v>1361.3507692307692</v>
      </c>
      <c r="AF71" s="589">
        <v>323.39999999999998</v>
      </c>
      <c r="AH71" s="321"/>
    </row>
    <row r="72" spans="1:34">
      <c r="A72" s="555">
        <v>67</v>
      </c>
      <c r="B72" s="372">
        <f t="shared" si="12"/>
        <v>2091.2999999999984</v>
      </c>
      <c r="C72" s="372">
        <f t="shared" si="13"/>
        <v>2058.8113779999971</v>
      </c>
      <c r="D72" s="372">
        <f t="shared" si="14"/>
        <v>2058.8113779999971</v>
      </c>
      <c r="E72" s="372">
        <f t="shared" si="15"/>
        <v>2058.8113779999971</v>
      </c>
      <c r="F72" s="372">
        <f t="shared" si="16"/>
        <v>325.3</v>
      </c>
      <c r="H72" s="12">
        <v>67</v>
      </c>
      <c r="I72" s="582">
        <v>2091.2999999999984</v>
      </c>
      <c r="J72" s="580">
        <v>2058.8113779999971</v>
      </c>
      <c r="K72" s="583">
        <v>2058.8113779999971</v>
      </c>
      <c r="L72" s="583">
        <v>2058.8113779999971</v>
      </c>
      <c r="M72" s="580">
        <v>325.3</v>
      </c>
      <c r="O72" s="514"/>
      <c r="P72" s="330">
        <v>67</v>
      </c>
      <c r="Q72" s="585" cm="1">
        <f t="array" ref="Q72">TREND(Q$15:Q$55,$P$15:$P$55,P72)</f>
        <v>1839.5222996515681</v>
      </c>
      <c r="R72" s="585" cm="1">
        <f t="array" ref="R72">TREND(R$15:R$55,$P$15:$P$55,$P72)</f>
        <v>1824.567421602788</v>
      </c>
      <c r="S72" s="585" cm="1">
        <f t="array" ref="S72">TREND(S$15:S$55,$P$15:$P$55,$P72)</f>
        <v>1672.5674216027874</v>
      </c>
      <c r="T72" s="585" cm="1">
        <f t="array" ref="T72">TREND(T$15:T$55,$P$15:$P$55,$P72)</f>
        <v>1860.7628919860631</v>
      </c>
      <c r="U72" s="585" cm="1">
        <f t="array" ref="U72">TREND(U$15:U$55,$P$15:$P$55,$P72)</f>
        <v>1862.3189895470384</v>
      </c>
      <c r="V72" s="585" cm="1">
        <f t="array" ref="V72">TREND(V$15:V$55,$P$15:$P$55,$P72)</f>
        <v>1672.8130662020903</v>
      </c>
      <c r="W72" s="585" cm="1">
        <f t="array" ref="W72">TREND(W$15:W$55,$P$15:$P$55,$P72)</f>
        <v>1458.3966898954709</v>
      </c>
      <c r="X72" s="585" cm="1">
        <f t="array" ref="X72">TREND(X$15:X$55,$P$15:$P$55,$P72)</f>
        <v>1707.9325783972126</v>
      </c>
      <c r="Y72" s="585" cm="1">
        <f t="array" ref="Y72">TREND(Y$15:Y$55,$P$15:$P$55,$P72)</f>
        <v>1838.7125435540074</v>
      </c>
      <c r="Z72" s="234">
        <f t="shared" si="11"/>
        <v>1748.6215447154473</v>
      </c>
      <c r="AB72" s="321">
        <v>67</v>
      </c>
      <c r="AC72" s="589" cm="1">
        <f t="array" ref="AC72">TREND($AC$15:$AC$54,$AB$15:$AB$54,AB72)</f>
        <v>1375.325515947467</v>
      </c>
      <c r="AD72" s="589" cm="1">
        <f t="array" ref="AD72">TREND($AD$15:$AD$54,$AB$15:$AB$54,AB72)</f>
        <v>899.1615384615385</v>
      </c>
      <c r="AE72" s="589" cm="1">
        <f t="array" ref="AE72">TREND($AE$15:$AE$40,$AB$15:$AB$40,AB72)</f>
        <v>1380.1015384615382</v>
      </c>
      <c r="AF72" s="589">
        <v>323.39999999999998</v>
      </c>
      <c r="AH72" s="321"/>
    </row>
    <row r="73" spans="1:34">
      <c r="A73" s="555">
        <v>68</v>
      </c>
      <c r="B73" s="372">
        <f t="shared" si="12"/>
        <v>2117.8999999999983</v>
      </c>
      <c r="C73" s="372">
        <f t="shared" si="13"/>
        <v>2088.411135999997</v>
      </c>
      <c r="D73" s="372">
        <f t="shared" si="14"/>
        <v>2088.411135999997</v>
      </c>
      <c r="E73" s="372">
        <f t="shared" si="15"/>
        <v>2088.411135999997</v>
      </c>
      <c r="F73" s="372">
        <f t="shared" si="16"/>
        <v>327.3</v>
      </c>
      <c r="H73" s="12">
        <v>68</v>
      </c>
      <c r="I73" s="582">
        <v>2117.8999999999983</v>
      </c>
      <c r="J73" s="580">
        <v>2088.411135999997</v>
      </c>
      <c r="K73" s="583">
        <v>2088.411135999997</v>
      </c>
      <c r="L73" s="583">
        <v>2088.411135999997</v>
      </c>
      <c r="M73" s="580">
        <v>327.3</v>
      </c>
      <c r="O73" s="514"/>
      <c r="P73" s="330">
        <v>68</v>
      </c>
      <c r="Q73" s="585" cm="1">
        <f t="array" ref="Q73">TREND(Q$15:Q$55,$P$15:$P$55,P73)</f>
        <v>1867.3505226480838</v>
      </c>
      <c r="R73" s="585" cm="1">
        <f t="array" ref="R73">TREND(R$15:R$55,$P$15:$P$55,$P73)</f>
        <v>1852.9578397212549</v>
      </c>
      <c r="S73" s="585" cm="1">
        <f t="array" ref="S73">TREND(S$15:S$55,$P$15:$P$55,$P73)</f>
        <v>1698.3480836236934</v>
      </c>
      <c r="T73" s="585" cm="1">
        <f t="array" ref="T73">TREND(T$15:T$55,$P$15:$P$55,$P73)</f>
        <v>1888.7815331010456</v>
      </c>
      <c r="U73" s="585" cm="1">
        <f t="array" ref="U73">TREND(U$15:U$55,$P$15:$P$55,$P73)</f>
        <v>1890.5912891986063</v>
      </c>
      <c r="V73" s="585" cm="1">
        <f t="array" ref="V73">TREND(V$15:V$55,$P$15:$P$55,$P73)</f>
        <v>1700.0275261324039</v>
      </c>
      <c r="W73" s="585" cm="1">
        <f t="array" ref="W73">TREND(W$15:W$55,$P$15:$P$55,$P73)</f>
        <v>1482.5919860627182</v>
      </c>
      <c r="X73" s="585" cm="1">
        <f t="array" ref="X73">TREND(X$15:X$55,$P$15:$P$55,$P73)</f>
        <v>1736.2372822299653</v>
      </c>
      <c r="Y73" s="585" cm="1">
        <f t="array" ref="Y73">TREND(Y$15:Y$55,$P$15:$P$55,$P73)</f>
        <v>1868.3797909407672</v>
      </c>
      <c r="Z73" s="234">
        <f t="shared" si="11"/>
        <v>1776.1406504065044</v>
      </c>
      <c r="AB73" s="321">
        <v>68</v>
      </c>
      <c r="AC73" s="589" cm="1">
        <f t="array" ref="AC73">TREND($AC$15:$AC$54,$AB$15:$AB$54,AB73)</f>
        <v>1398.4808630393995</v>
      </c>
      <c r="AD73" s="589" cm="1">
        <f t="array" ref="AD73">TREND($AD$15:$AD$54,$AB$15:$AB$54,AB73)</f>
        <v>913.05384615384617</v>
      </c>
      <c r="AE73" s="589" cm="1">
        <f t="array" ref="AE73">TREND($AE$15:$AE$40,$AB$15:$AB$40,AB73)</f>
        <v>1398.8523076923075</v>
      </c>
      <c r="AF73" s="589">
        <v>323.39999999999998</v>
      </c>
      <c r="AH73" s="321"/>
    </row>
    <row r="74" spans="1:34">
      <c r="A74" s="555">
        <v>69</v>
      </c>
      <c r="B74" s="372">
        <f t="shared" si="12"/>
        <v>2144.4999999999982</v>
      </c>
      <c r="C74" s="372">
        <f t="shared" si="13"/>
        <v>2118.0108939999968</v>
      </c>
      <c r="D74" s="372">
        <f t="shared" si="14"/>
        <v>2118.0108939999968</v>
      </c>
      <c r="E74" s="372">
        <f t="shared" si="15"/>
        <v>2118.0108939999968</v>
      </c>
      <c r="F74" s="372">
        <f t="shared" si="16"/>
        <v>329.3</v>
      </c>
      <c r="H74" s="12">
        <v>69</v>
      </c>
      <c r="I74" s="582">
        <v>2144.4999999999982</v>
      </c>
      <c r="J74" s="580">
        <v>2118.0108939999968</v>
      </c>
      <c r="K74" s="583">
        <v>2118.0108939999968</v>
      </c>
      <c r="L74" s="583">
        <v>2118.0108939999968</v>
      </c>
      <c r="M74" s="580">
        <v>329.3</v>
      </c>
      <c r="O74" s="514"/>
      <c r="P74" s="330">
        <v>69</v>
      </c>
      <c r="Q74" s="585" cm="1">
        <f t="array" ref="Q74">TREND(Q$15:Q$55,$P$15:$P$55,P74)</f>
        <v>1895.1787456445993</v>
      </c>
      <c r="R74" s="585" cm="1">
        <f t="array" ref="R74">TREND(R$15:R$55,$P$15:$P$55,$P74)</f>
        <v>1881.3482578397218</v>
      </c>
      <c r="S74" s="585" cm="1">
        <f t="array" ref="S74">TREND(S$15:S$55,$P$15:$P$55,$P74)</f>
        <v>1724.1287456445991</v>
      </c>
      <c r="T74" s="585" cm="1">
        <f t="array" ref="T74">TREND(T$15:T$55,$P$15:$P$55,$P74)</f>
        <v>1916.8001742160282</v>
      </c>
      <c r="U74" s="585" cm="1">
        <f t="array" ref="U74">TREND(U$15:U$55,$P$15:$P$55,$P74)</f>
        <v>1918.8635888501742</v>
      </c>
      <c r="V74" s="585" cm="1">
        <f t="array" ref="V74">TREND(V$15:V$55,$P$15:$P$55,$P74)</f>
        <v>1727.2419860627174</v>
      </c>
      <c r="W74" s="585" cm="1">
        <f t="array" ref="W74">TREND(W$15:W$55,$P$15:$P$55,$P74)</f>
        <v>1506.7872822299655</v>
      </c>
      <c r="X74" s="585" cm="1">
        <f t="array" ref="X74">TREND(X$15:X$55,$P$15:$P$55,$P74)</f>
        <v>1764.541986062718</v>
      </c>
      <c r="Y74" s="585" cm="1">
        <f t="array" ref="Y74">TREND(Y$15:Y$55,$P$15:$P$55,$P74)</f>
        <v>1898.0470383275269</v>
      </c>
      <c r="Z74" s="234">
        <f t="shared" si="11"/>
        <v>1803.6597560975615</v>
      </c>
      <c r="AB74" s="321">
        <v>69</v>
      </c>
      <c r="AC74" s="589" cm="1">
        <f t="array" ref="AC74">TREND($AC$15:$AC$54,$AB$15:$AB$54,AB74)</f>
        <v>1421.6362101313318</v>
      </c>
      <c r="AD74" s="589" cm="1">
        <f t="array" ref="AD74">TREND($AD$15:$AD$54,$AB$15:$AB$54,AB74)</f>
        <v>926.94615384615383</v>
      </c>
      <c r="AE74" s="589" cm="1">
        <f t="array" ref="AE74">TREND($AE$15:$AE$40,$AB$15:$AB$40,AB74)</f>
        <v>1417.6030769230767</v>
      </c>
      <c r="AF74" s="589">
        <v>323.39999999999998</v>
      </c>
      <c r="AH74" s="321"/>
    </row>
    <row r="75" spans="1:34">
      <c r="A75" s="555">
        <v>70</v>
      </c>
      <c r="B75" s="372">
        <f t="shared" si="12"/>
        <v>2171.0999999999981</v>
      </c>
      <c r="C75" s="372">
        <f t="shared" si="13"/>
        <v>2147.6106519999967</v>
      </c>
      <c r="D75" s="372">
        <f t="shared" si="14"/>
        <v>2147.6106519999967</v>
      </c>
      <c r="E75" s="372">
        <f t="shared" si="15"/>
        <v>2147.6106519999967</v>
      </c>
      <c r="F75" s="372">
        <f t="shared" si="16"/>
        <v>331.3</v>
      </c>
      <c r="H75" s="12">
        <v>70</v>
      </c>
      <c r="I75" s="582">
        <v>2171.0999999999981</v>
      </c>
      <c r="J75" s="580">
        <v>2147.6106519999967</v>
      </c>
      <c r="K75" s="583">
        <v>2147.6106519999967</v>
      </c>
      <c r="L75" s="583">
        <v>2147.6106519999967</v>
      </c>
      <c r="M75" s="580">
        <v>331.3</v>
      </c>
      <c r="O75" s="514"/>
      <c r="P75" s="330">
        <v>70</v>
      </c>
      <c r="Q75" s="585" cm="1">
        <f t="array" ref="Q75">TREND(Q$15:Q$55,$P$15:$P$55,P75)</f>
        <v>1923.006968641115</v>
      </c>
      <c r="R75" s="585" cm="1">
        <f t="array" ref="R75">TREND(R$15:R$55,$P$15:$P$55,$P75)</f>
        <v>1909.7386759581887</v>
      </c>
      <c r="S75" s="585" cm="1">
        <f t="array" ref="S75">TREND(S$15:S$55,$P$15:$P$55,$P75)</f>
        <v>1749.9094076655051</v>
      </c>
      <c r="T75" s="585" cm="1">
        <f t="array" ref="T75">TREND(T$15:T$55,$P$15:$P$55,$P75)</f>
        <v>1944.8188153310111</v>
      </c>
      <c r="U75" s="585" cm="1">
        <f t="array" ref="U75">TREND(U$15:U$55,$P$15:$P$55,$P75)</f>
        <v>1947.1358885017421</v>
      </c>
      <c r="V75" s="585" cm="1">
        <f t="array" ref="V75">TREND(V$15:V$55,$P$15:$P$55,$P75)</f>
        <v>1754.4564459930311</v>
      </c>
      <c r="W75" s="585" cm="1">
        <f t="array" ref="W75">TREND(W$15:W$55,$P$15:$P$55,$P75)</f>
        <v>1530.9825783972128</v>
      </c>
      <c r="X75" s="585" cm="1">
        <f t="array" ref="X75">TREND(X$15:X$55,$P$15:$P$55,$P75)</f>
        <v>1792.8466898954707</v>
      </c>
      <c r="Y75" s="585" cm="1">
        <f t="array" ref="Y75">TREND(Y$15:Y$55,$P$15:$P$55,$P75)</f>
        <v>1927.7142857142862</v>
      </c>
      <c r="Z75" s="234">
        <f t="shared" si="11"/>
        <v>1831.178861788618</v>
      </c>
      <c r="AB75" s="321">
        <v>70</v>
      </c>
      <c r="AC75" s="589" cm="1">
        <f t="array" ref="AC75">TREND($AC$15:$AC$54,$AB$15:$AB$54,AB75)</f>
        <v>1444.7915572232644</v>
      </c>
      <c r="AD75" s="589" cm="1">
        <f t="array" ref="AD75">TREND($AD$15:$AD$54,$AB$15:$AB$54,AB75)</f>
        <v>940.8384615384615</v>
      </c>
      <c r="AE75" s="589" cm="1">
        <f t="array" ref="AE75">TREND($AE$15:$AE$40,$AB$15:$AB$40,AB75)</f>
        <v>1436.353846153846</v>
      </c>
      <c r="AF75" s="589">
        <v>323.39999999999998</v>
      </c>
      <c r="AH75" s="321"/>
    </row>
    <row r="76" spans="1:34">
      <c r="A76" s="555">
        <v>71</v>
      </c>
      <c r="B76" s="372">
        <f t="shared" si="12"/>
        <v>2197.699999999998</v>
      </c>
      <c r="C76" s="372">
        <f t="shared" si="13"/>
        <v>2177.2104099999965</v>
      </c>
      <c r="D76" s="372">
        <f t="shared" si="14"/>
        <v>2177.2104099999965</v>
      </c>
      <c r="E76" s="372">
        <f t="shared" si="15"/>
        <v>2177.2104099999965</v>
      </c>
      <c r="F76" s="372">
        <f t="shared" si="16"/>
        <v>333.3</v>
      </c>
      <c r="H76" s="12">
        <v>71</v>
      </c>
      <c r="I76" s="582">
        <v>2197.699999999998</v>
      </c>
      <c r="J76" s="580">
        <v>2177.2104099999965</v>
      </c>
      <c r="K76" s="583">
        <v>2177.2104099999965</v>
      </c>
      <c r="L76" s="583">
        <v>2177.2104099999965</v>
      </c>
      <c r="M76" s="580">
        <v>333.3</v>
      </c>
      <c r="O76" s="514"/>
      <c r="P76" s="330">
        <v>71</v>
      </c>
      <c r="Q76" s="585" cm="1">
        <f t="array" ref="Q76">TREND(Q$15:Q$55,$P$15:$P$55,P76)</f>
        <v>1950.8351916376307</v>
      </c>
      <c r="R76" s="585" cm="1">
        <f t="array" ref="R76">TREND(R$15:R$55,$P$15:$P$55,$P76)</f>
        <v>1938.1290940766555</v>
      </c>
      <c r="S76" s="585" cm="1">
        <f t="array" ref="S76">TREND(S$15:S$55,$P$15:$P$55,$P76)</f>
        <v>1775.6900696864111</v>
      </c>
      <c r="T76" s="585" cm="1">
        <f t="array" ref="T76">TREND(T$15:T$55,$P$15:$P$55,$P76)</f>
        <v>1972.8374564459937</v>
      </c>
      <c r="U76" s="585" cm="1">
        <f t="array" ref="U76">TREND(U$15:U$55,$P$15:$P$55,$P76)</f>
        <v>1975.4081881533102</v>
      </c>
      <c r="V76" s="585" cm="1">
        <f t="array" ref="V76">TREND(V$15:V$55,$P$15:$P$55,$P76)</f>
        <v>1781.6709059233447</v>
      </c>
      <c r="W76" s="585" cm="1">
        <f t="array" ref="W76">TREND(W$15:W$55,$P$15:$P$55,$P76)</f>
        <v>1555.1778745644606</v>
      </c>
      <c r="X76" s="585" cm="1">
        <f t="array" ref="X76">TREND(X$15:X$55,$P$15:$P$55,$P76)</f>
        <v>1821.1513937282234</v>
      </c>
      <c r="Y76" s="585" cm="1">
        <f t="array" ref="Y76">TREND(Y$15:Y$55,$P$15:$P$55,$P76)</f>
        <v>1957.381533101046</v>
      </c>
      <c r="Z76" s="234">
        <f t="shared" si="11"/>
        <v>1858.6979674796753</v>
      </c>
      <c r="AB76" s="321">
        <v>71</v>
      </c>
      <c r="AC76" s="589" cm="1">
        <f t="array" ref="AC76">TREND($AC$15:$AC$54,$AB$15:$AB$54,AB76)</f>
        <v>1467.9469043151969</v>
      </c>
      <c r="AD76" s="589" cm="1">
        <f t="array" ref="AD76">TREND($AD$15:$AD$54,$AB$15:$AB$54,AB76)</f>
        <v>954.73076923076928</v>
      </c>
      <c r="AE76" s="589" cm="1">
        <f t="array" ref="AE76">TREND($AE$15:$AE$40,$AB$15:$AB$40,AB76)</f>
        <v>1455.1046153846153</v>
      </c>
      <c r="AF76" s="589">
        <v>323.39999999999998</v>
      </c>
      <c r="AH76" s="321"/>
    </row>
    <row r="77" spans="1:34">
      <c r="A77" s="555">
        <v>72</v>
      </c>
      <c r="B77" s="372">
        <f t="shared" si="12"/>
        <v>2224.2999999999979</v>
      </c>
      <c r="C77" s="372">
        <f t="shared" si="13"/>
        <v>2206.8101679999963</v>
      </c>
      <c r="D77" s="372">
        <f t="shared" si="14"/>
        <v>2206.8101679999963</v>
      </c>
      <c r="E77" s="372">
        <f t="shared" si="15"/>
        <v>2206.8101679999963</v>
      </c>
      <c r="F77" s="372">
        <f t="shared" si="16"/>
        <v>335.3</v>
      </c>
      <c r="H77" s="12">
        <v>72</v>
      </c>
      <c r="I77" s="582">
        <v>2224.2999999999979</v>
      </c>
      <c r="J77" s="580">
        <v>2206.8101679999963</v>
      </c>
      <c r="K77" s="583">
        <v>2206.8101679999963</v>
      </c>
      <c r="L77" s="583">
        <v>2206.8101679999963</v>
      </c>
      <c r="M77" s="580">
        <v>335.3</v>
      </c>
      <c r="O77" s="514"/>
      <c r="P77" s="330">
        <v>72</v>
      </c>
      <c r="Q77" s="585" cm="1">
        <f t="array" ref="Q77">TREND(Q$15:Q$55,$P$15:$P$55,P77)</f>
        <v>1978.6634146341464</v>
      </c>
      <c r="R77" s="585" cm="1">
        <f t="array" ref="R77">TREND(R$15:R$55,$P$15:$P$55,$P77)</f>
        <v>1966.5195121951226</v>
      </c>
      <c r="S77" s="585" cm="1">
        <f t="array" ref="S77">TREND(S$15:S$55,$P$15:$P$55,$P77)</f>
        <v>1801.4707317073171</v>
      </c>
      <c r="T77" s="585" cm="1">
        <f t="array" ref="T77">TREND(T$15:T$55,$P$15:$P$55,$P77)</f>
        <v>2000.8560975609762</v>
      </c>
      <c r="U77" s="585" cm="1">
        <f t="array" ref="U77">TREND(U$15:U$55,$P$15:$P$55,$P77)</f>
        <v>2003.6804878048781</v>
      </c>
      <c r="V77" s="585" cm="1">
        <f t="array" ref="V77">TREND(V$15:V$55,$P$15:$P$55,$P77)</f>
        <v>1808.8853658536582</v>
      </c>
      <c r="W77" s="585" cm="1">
        <f t="array" ref="W77">TREND(W$15:W$55,$P$15:$P$55,$P77)</f>
        <v>1579.3731707317079</v>
      </c>
      <c r="X77" s="585" cm="1">
        <f t="array" ref="X77">TREND(X$15:X$55,$P$15:$P$55,$P77)</f>
        <v>1849.4560975609756</v>
      </c>
      <c r="Y77" s="585" cm="1">
        <f t="array" ref="Y77">TREND(Y$15:Y$55,$P$15:$P$55,$P77)</f>
        <v>1987.0487804878053</v>
      </c>
      <c r="Z77" s="234">
        <f t="shared" si="11"/>
        <v>1886.2170731707322</v>
      </c>
      <c r="AB77" s="321">
        <v>72</v>
      </c>
      <c r="AC77" s="589" cm="1">
        <f t="array" ref="AC77">TREND($AC$15:$AC$54,$AB$15:$AB$54,AB77)</f>
        <v>1491.1022514071294</v>
      </c>
      <c r="AD77" s="589" cm="1">
        <f t="array" ref="AD77">TREND($AD$15:$AD$54,$AB$15:$AB$54,AB77)</f>
        <v>968.62307692307695</v>
      </c>
      <c r="AE77" s="589" cm="1">
        <f t="array" ref="AE77">TREND($AE$15:$AE$40,$AB$15:$AB$40,AB77)</f>
        <v>1473.8553846153845</v>
      </c>
      <c r="AF77" s="589">
        <v>323.39999999999998</v>
      </c>
      <c r="AH77" s="321"/>
    </row>
    <row r="78" spans="1:34">
      <c r="A78" s="555">
        <v>73</v>
      </c>
      <c r="B78" s="372">
        <f t="shared" si="12"/>
        <v>2250.8999999999978</v>
      </c>
      <c r="C78" s="372">
        <f t="shared" si="13"/>
        <v>2236.4099259999962</v>
      </c>
      <c r="D78" s="372">
        <f t="shared" si="14"/>
        <v>2236.4099259999962</v>
      </c>
      <c r="E78" s="372">
        <f t="shared" si="15"/>
        <v>2236.4099259999962</v>
      </c>
      <c r="F78" s="372">
        <f t="shared" si="16"/>
        <v>337.3</v>
      </c>
      <c r="H78" s="12">
        <v>73</v>
      </c>
      <c r="I78" s="582">
        <v>2250.8999999999978</v>
      </c>
      <c r="J78" s="580">
        <v>2236.4099259999962</v>
      </c>
      <c r="K78" s="583">
        <v>2236.4099259999962</v>
      </c>
      <c r="L78" s="583">
        <v>2236.4099259999962</v>
      </c>
      <c r="M78" s="580">
        <v>337.3</v>
      </c>
      <c r="O78" s="514"/>
      <c r="P78" s="330">
        <v>73</v>
      </c>
      <c r="Q78" s="585" cm="1">
        <f t="array" ref="Q78">TREND(Q$15:Q$55,$P$15:$P$55,P78)</f>
        <v>2006.4916376306621</v>
      </c>
      <c r="R78" s="585" cm="1">
        <f t="array" ref="R78">TREND(R$15:R$55,$P$15:$P$55,$P78)</f>
        <v>1994.9099303135893</v>
      </c>
      <c r="S78" s="585" cm="1">
        <f t="array" ref="S78">TREND(S$15:S$55,$P$15:$P$55,$P78)</f>
        <v>1827.2513937282229</v>
      </c>
      <c r="T78" s="585" cm="1">
        <f t="array" ref="T78">TREND(T$15:T$55,$P$15:$P$55,$P78)</f>
        <v>2028.8747386759587</v>
      </c>
      <c r="U78" s="585" cm="1">
        <f t="array" ref="U78">TREND(U$15:U$55,$P$15:$P$55,$P78)</f>
        <v>2031.952787456446</v>
      </c>
      <c r="V78" s="585" cm="1">
        <f t="array" ref="V78">TREND(V$15:V$55,$P$15:$P$55,$P78)</f>
        <v>1836.0998257839717</v>
      </c>
      <c r="W78" s="585" cm="1">
        <f t="array" ref="W78">TREND(W$15:W$55,$P$15:$P$55,$P78)</f>
        <v>1603.5684668989552</v>
      </c>
      <c r="X78" s="585" cm="1">
        <f t="array" ref="X78">TREND(X$15:X$55,$P$15:$P$55,$P78)</f>
        <v>1877.7608013937283</v>
      </c>
      <c r="Y78" s="585" cm="1">
        <f t="array" ref="Y78">TREND(Y$15:Y$55,$P$15:$P$55,$P78)</f>
        <v>2016.716027874565</v>
      </c>
      <c r="Z78" s="234">
        <f t="shared" si="11"/>
        <v>1913.7361788617886</v>
      </c>
      <c r="AB78" s="321">
        <v>73</v>
      </c>
      <c r="AC78" s="589" cm="1">
        <f t="array" ref="AC78">TREND($AC$15:$AC$54,$AB$15:$AB$54,AB78)</f>
        <v>1514.2575984990617</v>
      </c>
      <c r="AD78" s="589" cm="1">
        <f t="array" ref="AD78">TREND($AD$15:$AD$54,$AB$15:$AB$54,AB78)</f>
        <v>982.51538461538462</v>
      </c>
      <c r="AE78" s="589" cm="1">
        <f t="array" ref="AE78">TREND($AE$15:$AE$40,$AB$15:$AB$40,AB78)</f>
        <v>1492.6061538461536</v>
      </c>
      <c r="AF78" s="589">
        <v>323.39999999999998</v>
      </c>
      <c r="AH78" s="321"/>
    </row>
    <row r="79" spans="1:34">
      <c r="A79" s="555">
        <v>74</v>
      </c>
      <c r="B79" s="372">
        <f t="shared" si="12"/>
        <v>2277.4999999999977</v>
      </c>
      <c r="C79" s="372">
        <f t="shared" si="13"/>
        <v>2266.009683999996</v>
      </c>
      <c r="D79" s="372">
        <f t="shared" si="14"/>
        <v>2266.009683999996</v>
      </c>
      <c r="E79" s="372">
        <f t="shared" si="15"/>
        <v>2266.009683999996</v>
      </c>
      <c r="F79" s="372">
        <f t="shared" si="16"/>
        <v>339.3</v>
      </c>
      <c r="H79" s="12">
        <v>74</v>
      </c>
      <c r="I79" s="582">
        <v>2277.4999999999977</v>
      </c>
      <c r="J79" s="580">
        <v>2266.009683999996</v>
      </c>
      <c r="K79" s="583">
        <v>2266.009683999996</v>
      </c>
      <c r="L79" s="583">
        <v>2266.009683999996</v>
      </c>
      <c r="M79" s="580">
        <v>339.3</v>
      </c>
      <c r="O79" s="514"/>
      <c r="P79" s="330">
        <v>74</v>
      </c>
      <c r="Q79" s="585" cm="1">
        <f t="array" ref="Q79">TREND(Q$15:Q$55,$P$15:$P$55,P79)</f>
        <v>2034.3198606271778</v>
      </c>
      <c r="R79" s="585" cm="1">
        <f t="array" ref="R79">TREND(R$15:R$55,$P$15:$P$55,$P79)</f>
        <v>2023.3003484320564</v>
      </c>
      <c r="S79" s="585" cm="1">
        <f t="array" ref="S79">TREND(S$15:S$55,$P$15:$P$55,$P79)</f>
        <v>1853.0320557491289</v>
      </c>
      <c r="T79" s="585" cm="1">
        <f t="array" ref="T79">TREND(T$15:T$55,$P$15:$P$55,$P79)</f>
        <v>2056.8933797909413</v>
      </c>
      <c r="U79" s="585" cm="1">
        <f t="array" ref="U79">TREND(U$15:U$55,$P$15:$P$55,$P79)</f>
        <v>2060.2250871080141</v>
      </c>
      <c r="V79" s="585" cm="1">
        <f t="array" ref="V79">TREND(V$15:V$55,$P$15:$P$55,$P79)</f>
        <v>1863.3142857142852</v>
      </c>
      <c r="W79" s="585" cm="1">
        <f t="array" ref="W79">TREND(W$15:W$55,$P$15:$P$55,$P79)</f>
        <v>1627.7637630662025</v>
      </c>
      <c r="X79" s="585" cm="1">
        <f t="array" ref="X79">TREND(X$15:X$55,$P$15:$P$55,$P79)</f>
        <v>1906.065505226481</v>
      </c>
      <c r="Y79" s="585" cm="1">
        <f t="array" ref="Y79">TREND(Y$15:Y$55,$P$15:$P$55,$P79)</f>
        <v>2046.3832752613248</v>
      </c>
      <c r="Z79" s="234">
        <f t="shared" si="11"/>
        <v>1941.2552845528455</v>
      </c>
      <c r="AB79" s="321">
        <v>74</v>
      </c>
      <c r="AC79" s="589" cm="1">
        <f t="array" ref="AC79">TREND($AC$15:$AC$54,$AB$15:$AB$54,AB79)</f>
        <v>1537.4129455909942</v>
      </c>
      <c r="AD79" s="589" cm="1">
        <f t="array" ref="AD79">TREND($AD$15:$AD$54,$AB$15:$AB$54,AB79)</f>
        <v>996.40769230769229</v>
      </c>
      <c r="AE79" s="589" cm="1">
        <f t="array" ref="AE79">TREND($AE$15:$AE$40,$AB$15:$AB$40,AB79)</f>
        <v>1511.3569230769228</v>
      </c>
      <c r="AF79" s="589">
        <v>323.39999999999998</v>
      </c>
      <c r="AH79" s="321"/>
    </row>
    <row r="80" spans="1:34">
      <c r="A80" s="555">
        <v>75</v>
      </c>
      <c r="B80" s="372">
        <f t="shared" si="12"/>
        <v>2304.0999999999976</v>
      </c>
      <c r="C80" s="372">
        <f t="shared" si="13"/>
        <v>2295.6094419999959</v>
      </c>
      <c r="D80" s="372">
        <f t="shared" si="14"/>
        <v>2295.6094419999959</v>
      </c>
      <c r="E80" s="372">
        <f t="shared" si="15"/>
        <v>2295.6094419999959</v>
      </c>
      <c r="F80" s="372">
        <f t="shared" si="16"/>
        <v>341.3</v>
      </c>
      <c r="H80" s="12">
        <v>75</v>
      </c>
      <c r="I80" s="582">
        <v>2304.0999999999976</v>
      </c>
      <c r="J80" s="580">
        <v>2295.6094419999959</v>
      </c>
      <c r="K80" s="583">
        <v>2295.6094419999959</v>
      </c>
      <c r="L80" s="583">
        <v>2295.6094419999959</v>
      </c>
      <c r="M80" s="580">
        <v>341.3</v>
      </c>
      <c r="O80" s="514"/>
      <c r="P80" s="330">
        <v>75</v>
      </c>
      <c r="Q80" s="585" cm="1">
        <f t="array" ref="Q80">TREND(Q$15:Q$55,$P$15:$P$55,P80)</f>
        <v>2062.1480836236933</v>
      </c>
      <c r="R80" s="585" cm="1">
        <f t="array" ref="R80">TREND(R$15:R$55,$P$15:$P$55,$P80)</f>
        <v>2051.6907665505232</v>
      </c>
      <c r="S80" s="585" cm="1">
        <f t="array" ref="S80">TREND(S$15:S$55,$P$15:$P$55,$P80)</f>
        <v>1878.8127177700349</v>
      </c>
      <c r="T80" s="585" cm="1">
        <f t="array" ref="T80">TREND(T$15:T$55,$P$15:$P$55,$P80)</f>
        <v>2084.9120209059238</v>
      </c>
      <c r="U80" s="585" cm="1">
        <f t="array" ref="U80">TREND(U$15:U$55,$P$15:$P$55,$P80)</f>
        <v>2088.4973867595818</v>
      </c>
      <c r="V80" s="585" cm="1">
        <f t="array" ref="V80">TREND(V$15:V$55,$P$15:$P$55,$P80)</f>
        <v>1890.528745644599</v>
      </c>
      <c r="W80" s="585" cm="1">
        <f t="array" ref="W80">TREND(W$15:W$55,$P$15:$P$55,$P80)</f>
        <v>1651.9590592334498</v>
      </c>
      <c r="X80" s="585" cm="1">
        <f t="array" ref="X80">TREND(X$15:X$55,$P$15:$P$55,$P80)</f>
        <v>1934.3702090592337</v>
      </c>
      <c r="Y80" s="585" cm="1">
        <f t="array" ref="Y80">TREND(Y$15:Y$55,$P$15:$P$55,$P80)</f>
        <v>2076.0505226480841</v>
      </c>
      <c r="Z80" s="234">
        <f t="shared" si="11"/>
        <v>1968.7743902439024</v>
      </c>
      <c r="AB80" s="321">
        <v>75</v>
      </c>
      <c r="AC80" s="589" cm="1">
        <f t="array" ref="AC80">TREND($AC$15:$AC$54,$AB$15:$AB$54,AB80)</f>
        <v>1560.5682926829268</v>
      </c>
      <c r="AD80" s="589" cm="1">
        <f t="array" ref="AD80">TREND($AD$15:$AD$54,$AB$15:$AB$54,AB80)</f>
        <v>1010.3</v>
      </c>
      <c r="AE80" s="589" cm="1">
        <f t="array" ref="AE80">TREND($AE$15:$AE$40,$AB$15:$AB$40,AB80)</f>
        <v>1530.1076923076921</v>
      </c>
      <c r="AF80" s="589">
        <v>323.39999999999998</v>
      </c>
      <c r="AH80" s="321"/>
    </row>
    <row r="81" spans="1:34">
      <c r="A81" s="555">
        <v>76</v>
      </c>
      <c r="B81" s="372">
        <f t="shared" si="12"/>
        <v>2330.6999999999975</v>
      </c>
      <c r="C81" s="372">
        <f t="shared" si="13"/>
        <v>2325.2091999999957</v>
      </c>
      <c r="D81" s="372">
        <f t="shared" si="14"/>
        <v>2325.2091999999957</v>
      </c>
      <c r="E81" s="372">
        <f t="shared" si="15"/>
        <v>2325.2091999999957</v>
      </c>
      <c r="F81" s="372">
        <f t="shared" si="16"/>
        <v>343.3</v>
      </c>
      <c r="H81" s="12">
        <v>76</v>
      </c>
      <c r="I81" s="582">
        <v>2330.6999999999975</v>
      </c>
      <c r="J81" s="580">
        <v>2325.2091999999957</v>
      </c>
      <c r="K81" s="583">
        <v>2325.2091999999957</v>
      </c>
      <c r="L81" s="583">
        <v>2325.2091999999957</v>
      </c>
      <c r="M81" s="580">
        <v>343.3</v>
      </c>
      <c r="O81" s="514"/>
      <c r="P81" s="330">
        <v>76</v>
      </c>
      <c r="Q81" s="585" cm="1">
        <f t="array" ref="Q81">TREND(Q$15:Q$55,$P$15:$P$55,P81)</f>
        <v>2089.9763066202095</v>
      </c>
      <c r="R81" s="585" cm="1">
        <f t="array" ref="R81">TREND(R$15:R$55,$P$15:$P$55,$P81)</f>
        <v>2080.0811846689903</v>
      </c>
      <c r="S81" s="585" cm="1">
        <f t="array" ref="S81">TREND(S$15:S$55,$P$15:$P$55,$P81)</f>
        <v>1904.5933797909406</v>
      </c>
      <c r="T81" s="585" cm="1">
        <f t="array" ref="T81">TREND(T$15:T$55,$P$15:$P$55,$P81)</f>
        <v>2112.9306620209063</v>
      </c>
      <c r="U81" s="585" cm="1">
        <f t="array" ref="U81">TREND(U$15:U$55,$P$15:$P$55,$P81)</f>
        <v>2116.7696864111499</v>
      </c>
      <c r="V81" s="585" cm="1">
        <f t="array" ref="V81">TREND(V$15:V$55,$P$15:$P$55,$P81)</f>
        <v>1917.7432055749127</v>
      </c>
      <c r="W81" s="585" cm="1">
        <f t="array" ref="W81">TREND(W$15:W$55,$P$15:$P$55,$P81)</f>
        <v>1676.1543554006976</v>
      </c>
      <c r="X81" s="585" cm="1">
        <f t="array" ref="X81">TREND(X$15:X$55,$P$15:$P$55,$P81)</f>
        <v>1962.6749128919864</v>
      </c>
      <c r="Y81" s="585" cm="1">
        <f t="array" ref="Y81">TREND(Y$15:Y$55,$P$15:$P$55,$P81)</f>
        <v>2105.7177700348439</v>
      </c>
      <c r="Z81" s="234">
        <f t="shared" si="11"/>
        <v>1996.2934959349598</v>
      </c>
      <c r="AB81" s="321">
        <v>76</v>
      </c>
      <c r="AC81" s="589" cm="1">
        <f t="array" ref="AC81">TREND($AC$15:$AC$54,$AB$15:$AB$54,AB81)</f>
        <v>1583.7236397748591</v>
      </c>
      <c r="AD81" s="589" cm="1">
        <f t="array" ref="AD81">TREND($AD$15:$AD$54,$AB$15:$AB$54,AB81)</f>
        <v>1024.1923076923076</v>
      </c>
      <c r="AE81" s="589" cm="1">
        <f t="array" ref="AE81">TREND($AE$15:$AE$40,$AB$15:$AB$40,AB81)</f>
        <v>1548.8584615384614</v>
      </c>
      <c r="AF81" s="589">
        <v>323.39999999999998</v>
      </c>
      <c r="AH81" s="321"/>
    </row>
    <row r="82" spans="1:34">
      <c r="A82" s="555">
        <v>77</v>
      </c>
      <c r="B82" s="372">
        <f t="shared" si="12"/>
        <v>2357.2999999999975</v>
      </c>
      <c r="C82" s="372">
        <f t="shared" si="13"/>
        <v>2354.8089579999955</v>
      </c>
      <c r="D82" s="372">
        <f t="shared" si="14"/>
        <v>2354.8089579999955</v>
      </c>
      <c r="E82" s="372">
        <f t="shared" si="15"/>
        <v>2354.8089579999955</v>
      </c>
      <c r="F82" s="372">
        <f t="shared" si="16"/>
        <v>345.3</v>
      </c>
      <c r="H82" s="12">
        <v>77</v>
      </c>
      <c r="I82" s="582">
        <v>2357.2999999999975</v>
      </c>
      <c r="J82" s="580">
        <v>2354.8089579999955</v>
      </c>
      <c r="K82" s="583">
        <v>2354.8089579999955</v>
      </c>
      <c r="L82" s="583">
        <v>2354.8089579999955</v>
      </c>
      <c r="M82" s="580">
        <v>345.3</v>
      </c>
      <c r="O82" s="514"/>
      <c r="P82" s="330">
        <v>77</v>
      </c>
      <c r="Q82" s="585" cm="1">
        <f t="array" ref="Q82">TREND(Q$15:Q$55,$P$15:$P$55,P82)</f>
        <v>2117.8045296167247</v>
      </c>
      <c r="R82" s="585" cm="1">
        <f t="array" ref="R82">TREND(R$15:R$55,$P$15:$P$55,$P82)</f>
        <v>2108.4716027874574</v>
      </c>
      <c r="S82" s="585" cm="1">
        <f t="array" ref="S82">TREND(S$15:S$55,$P$15:$P$55,$P82)</f>
        <v>1930.3740418118466</v>
      </c>
      <c r="T82" s="585" cm="1">
        <f t="array" ref="T82">TREND(T$15:T$55,$P$15:$P$55,$P82)</f>
        <v>2140.9493031358888</v>
      </c>
      <c r="U82" s="585" cm="1">
        <f t="array" ref="U82">TREND(U$15:U$55,$P$15:$P$55,$P82)</f>
        <v>2145.041986062718</v>
      </c>
      <c r="V82" s="585" cm="1">
        <f t="array" ref="V82">TREND(V$15:V$55,$P$15:$P$55,$P82)</f>
        <v>1944.957665505226</v>
      </c>
      <c r="W82" s="585" cm="1">
        <f t="array" ref="W82">TREND(W$15:W$55,$P$15:$P$55,$P82)</f>
        <v>1700.3496515679449</v>
      </c>
      <c r="X82" s="585" cm="1">
        <f t="array" ref="X82">TREND(X$15:X$55,$P$15:$P$55,$P82)</f>
        <v>1990.9796167247387</v>
      </c>
      <c r="Y82" s="585" cm="1">
        <f t="array" ref="Y82">TREND(Y$15:Y$55,$P$15:$P$55,$P82)</f>
        <v>2135.3850174216036</v>
      </c>
      <c r="Z82" s="234">
        <f t="shared" si="11"/>
        <v>2023.8126016260164</v>
      </c>
      <c r="AB82" s="321">
        <v>77</v>
      </c>
      <c r="AC82" s="589" cm="1">
        <f t="array" ref="AC82">TREND($AC$15:$AC$54,$AB$15:$AB$54,AB82)</f>
        <v>1606.8789868667916</v>
      </c>
      <c r="AD82" s="589" cm="1">
        <f t="array" ref="AD82">TREND($AD$15:$AD$54,$AB$15:$AB$54,AB82)</f>
        <v>1038.0846153846153</v>
      </c>
      <c r="AE82" s="589" cm="1">
        <f t="array" ref="AE82">TREND($AE$15:$AE$40,$AB$15:$AB$40,AB82)</f>
        <v>1567.6092307692306</v>
      </c>
      <c r="AF82" s="589">
        <v>323.39999999999998</v>
      </c>
      <c r="AH82" s="321"/>
    </row>
    <row r="83" spans="1:34">
      <c r="A83" s="555">
        <v>78</v>
      </c>
      <c r="B83" s="372">
        <f t="shared" si="12"/>
        <v>2383.8999999999974</v>
      </c>
      <c r="C83" s="372">
        <f t="shared" si="13"/>
        <v>2384.4087159999954</v>
      </c>
      <c r="D83" s="372">
        <f t="shared" si="14"/>
        <v>2384.4087159999954</v>
      </c>
      <c r="E83" s="372">
        <f t="shared" si="15"/>
        <v>2384.4087159999954</v>
      </c>
      <c r="F83" s="372">
        <f t="shared" si="16"/>
        <v>347.3</v>
      </c>
      <c r="H83" s="12">
        <v>78</v>
      </c>
      <c r="I83" s="582">
        <v>2383.8999999999974</v>
      </c>
      <c r="J83" s="580">
        <v>2384.4087159999954</v>
      </c>
      <c r="K83" s="583">
        <v>2384.4087159999954</v>
      </c>
      <c r="L83" s="583">
        <v>2384.4087159999954</v>
      </c>
      <c r="M83" s="580">
        <v>347.3</v>
      </c>
      <c r="O83" s="514"/>
      <c r="P83" s="330">
        <v>78</v>
      </c>
      <c r="Q83" s="585" cm="1">
        <f t="array" ref="Q83">TREND(Q$15:Q$55,$P$15:$P$55,P83)</f>
        <v>2145.6327526132409</v>
      </c>
      <c r="R83" s="585" cm="1">
        <f t="array" ref="R83">TREND(R$15:R$55,$P$15:$P$55,$P83)</f>
        <v>2136.8620209059236</v>
      </c>
      <c r="S83" s="585" cm="1">
        <f t="array" ref="S83">TREND(S$15:S$55,$P$15:$P$55,$P83)</f>
        <v>1956.1547038327526</v>
      </c>
      <c r="T83" s="585" cm="1">
        <f t="array" ref="T83">TREND(T$15:T$55,$P$15:$P$55,$P83)</f>
        <v>2168.9679442508714</v>
      </c>
      <c r="U83" s="585" cm="1">
        <f t="array" ref="U83">TREND(U$15:U$55,$P$15:$P$55,$P83)</f>
        <v>2173.3142857142857</v>
      </c>
      <c r="V83" s="585" cm="1">
        <f t="array" ref="V83">TREND(V$15:V$55,$P$15:$P$55,$P83)</f>
        <v>1972.1721254355398</v>
      </c>
      <c r="W83" s="585" cm="1">
        <f t="array" ref="W83">TREND(W$15:W$55,$P$15:$P$55,$P83)</f>
        <v>1724.5449477351922</v>
      </c>
      <c r="X83" s="585" cm="1">
        <f t="array" ref="X83">TREND(X$15:X$55,$P$15:$P$55,$P83)</f>
        <v>2019.2843205574914</v>
      </c>
      <c r="Y83" s="585" cm="1">
        <f t="array" ref="Y83">TREND(Y$15:Y$55,$P$15:$P$55,$P83)</f>
        <v>2165.0522648083629</v>
      </c>
      <c r="Z83" s="234">
        <f t="shared" si="11"/>
        <v>2051.3317073170738</v>
      </c>
      <c r="AB83" s="321">
        <v>78</v>
      </c>
      <c r="AC83" s="589" cm="1">
        <f t="array" ref="AC83">TREND($AC$15:$AC$54,$AB$15:$AB$54,AB83)</f>
        <v>1630.0343339587241</v>
      </c>
      <c r="AD83" s="589" cm="1">
        <f t="array" ref="AD83">TREND($AD$15:$AD$54,$AB$15:$AB$54,AB83)</f>
        <v>1051.9769230769232</v>
      </c>
      <c r="AE83" s="589" cm="1">
        <f t="array" ref="AE83">TREND($AE$15:$AE$40,$AB$15:$AB$40,AB83)</f>
        <v>1586.36</v>
      </c>
      <c r="AF83" s="589">
        <v>323.39999999999998</v>
      </c>
      <c r="AH83" s="321"/>
    </row>
    <row r="84" spans="1:34">
      <c r="A84" s="555">
        <v>79</v>
      </c>
      <c r="B84" s="372">
        <f t="shared" si="12"/>
        <v>2410.4999999999973</v>
      </c>
      <c r="C84" s="372">
        <f t="shared" si="13"/>
        <v>2414.0084739999952</v>
      </c>
      <c r="D84" s="372">
        <f t="shared" si="14"/>
        <v>2414.0084739999952</v>
      </c>
      <c r="E84" s="372">
        <f t="shared" si="15"/>
        <v>2414.0084739999952</v>
      </c>
      <c r="F84" s="372">
        <f t="shared" si="16"/>
        <v>349.3</v>
      </c>
      <c r="H84" s="12">
        <v>79</v>
      </c>
      <c r="I84" s="582">
        <v>2410.4999999999973</v>
      </c>
      <c r="J84" s="580">
        <v>2414.0084739999952</v>
      </c>
      <c r="K84" s="583">
        <v>2414.0084739999952</v>
      </c>
      <c r="L84" s="583">
        <v>2414.0084739999952</v>
      </c>
      <c r="M84" s="580">
        <v>349.3</v>
      </c>
      <c r="O84" s="514"/>
      <c r="P84" s="330">
        <v>79</v>
      </c>
      <c r="Q84" s="585" cm="1">
        <f t="array" ref="Q84">TREND(Q$15:Q$55,$P$15:$P$55,P84)</f>
        <v>2173.4609756097561</v>
      </c>
      <c r="R84" s="585" cm="1">
        <f t="array" ref="R84">TREND(R$15:R$55,$P$15:$P$55,$P84)</f>
        <v>2165.2524390243907</v>
      </c>
      <c r="S84" s="585" cm="1">
        <f t="array" ref="S84">TREND(S$15:S$55,$P$15:$P$55,$P84)</f>
        <v>1981.9353658536584</v>
      </c>
      <c r="T84" s="585" cm="1">
        <f t="array" ref="T84">TREND(T$15:T$55,$P$15:$P$55,$P84)</f>
        <v>2196.9865853658539</v>
      </c>
      <c r="U84" s="585" cm="1">
        <f t="array" ref="U84">TREND(U$15:U$55,$P$15:$P$55,$P84)</f>
        <v>2201.5865853658538</v>
      </c>
      <c r="V84" s="585" cm="1">
        <f t="array" ref="V84">TREND(V$15:V$55,$P$15:$P$55,$P84)</f>
        <v>1999.3865853658531</v>
      </c>
      <c r="W84" s="585" cm="1">
        <f t="array" ref="W84">TREND(W$15:W$55,$P$15:$P$55,$P84)</f>
        <v>1748.7402439024395</v>
      </c>
      <c r="X84" s="585" cm="1">
        <f t="array" ref="X84">TREND(X$15:X$55,$P$15:$P$55,$P84)</f>
        <v>2047.589024390244</v>
      </c>
      <c r="Y84" s="585" cm="1">
        <f t="array" ref="Y84">TREND(Y$15:Y$55,$P$15:$P$55,$P84)</f>
        <v>2194.7195121951227</v>
      </c>
      <c r="Z84" s="234">
        <f t="shared" si="11"/>
        <v>2078.85081300813</v>
      </c>
      <c r="AB84" s="321">
        <v>79</v>
      </c>
      <c r="AC84" s="589" cm="1">
        <f t="array" ref="AC84">TREND($AC$15:$AC$54,$AB$15:$AB$54,AB84)</f>
        <v>1653.1896810506564</v>
      </c>
      <c r="AD84" s="589" cm="1">
        <f t="array" ref="AD84">TREND($AD$15:$AD$54,$AB$15:$AB$54,AB84)</f>
        <v>1065.8692307692309</v>
      </c>
      <c r="AE84" s="589" cm="1">
        <f t="array" ref="AE84">TREND($AE$15:$AE$40,$AB$15:$AB$40,AB84)</f>
        <v>1605.1107692307689</v>
      </c>
      <c r="AF84" s="589">
        <v>323.39999999999998</v>
      </c>
      <c r="AH84" s="321"/>
    </row>
    <row r="85" spans="1:34">
      <c r="A85" s="555">
        <v>80</v>
      </c>
      <c r="B85" s="372">
        <f t="shared" si="12"/>
        <v>2437.0999999999972</v>
      </c>
      <c r="C85" s="372">
        <f t="shared" si="13"/>
        <v>2443.608231999995</v>
      </c>
      <c r="D85" s="372">
        <f t="shared" si="14"/>
        <v>2443.608231999995</v>
      </c>
      <c r="E85" s="372">
        <f t="shared" si="15"/>
        <v>2443.608231999995</v>
      </c>
      <c r="F85" s="372">
        <f t="shared" si="16"/>
        <v>351.3</v>
      </c>
      <c r="H85" s="12">
        <v>80</v>
      </c>
      <c r="I85" s="582">
        <v>2437.0999999999972</v>
      </c>
      <c r="J85" s="580">
        <v>2443.608231999995</v>
      </c>
      <c r="K85" s="583">
        <v>2443.608231999995</v>
      </c>
      <c r="L85" s="583">
        <v>2443.608231999995</v>
      </c>
      <c r="M85" s="580">
        <v>351.3</v>
      </c>
      <c r="O85" s="514"/>
      <c r="P85" s="330">
        <v>80</v>
      </c>
      <c r="Q85" s="585" cm="1">
        <f t="array" ref="Q85">TREND(Q$15:Q$55,$P$15:$P$55,P85)</f>
        <v>2201.2891986062723</v>
      </c>
      <c r="R85" s="585" cm="1">
        <f t="array" ref="R85">TREND(R$15:R$55,$P$15:$P$55,$P85)</f>
        <v>2193.6428571428578</v>
      </c>
      <c r="S85" s="585" cm="1">
        <f t="array" ref="S85">TREND(S$15:S$55,$P$15:$P$55,$P85)</f>
        <v>2007.7160278745646</v>
      </c>
      <c r="T85" s="585" cm="1">
        <f t="array" ref="T85">TREND(T$15:T$55,$P$15:$P$55,$P85)</f>
        <v>2225.0052264808369</v>
      </c>
      <c r="U85" s="585" cm="1">
        <f t="array" ref="U85">TREND(U$15:U$55,$P$15:$P$55,$P85)</f>
        <v>2229.8588850174215</v>
      </c>
      <c r="V85" s="585" cm="1">
        <f t="array" ref="V85">TREND(V$15:V$55,$P$15:$P$55,$P85)</f>
        <v>2026.6010452961668</v>
      </c>
      <c r="W85" s="585" cm="1">
        <f t="array" ref="W85">TREND(W$15:W$55,$P$15:$P$55,$P85)</f>
        <v>1772.9355400696868</v>
      </c>
      <c r="X85" s="585" cm="1">
        <f t="array" ref="X85">TREND(X$15:X$55,$P$15:$P$55,$P85)</f>
        <v>2075.8937282229967</v>
      </c>
      <c r="Y85" s="585" cm="1">
        <f t="array" ref="Y85">TREND(Y$15:Y$55,$P$15:$P$55,$P85)</f>
        <v>2224.386759581882</v>
      </c>
      <c r="Z85" s="234">
        <f t="shared" si="11"/>
        <v>2106.3699186991871</v>
      </c>
      <c r="AB85" s="321">
        <v>80</v>
      </c>
      <c r="AC85" s="589" cm="1">
        <f t="array" ref="AC85">TREND($AC$15:$AC$54,$AB$15:$AB$54,AB85)</f>
        <v>1676.3450281425889</v>
      </c>
      <c r="AD85" s="589" cm="1">
        <f t="array" ref="AD85">TREND($AD$15:$AD$54,$AB$15:$AB$54,AB85)</f>
        <v>1079.7615384615385</v>
      </c>
      <c r="AE85" s="589" cm="1">
        <f t="array" ref="AE85">TREND($AE$15:$AE$40,$AB$15:$AB$40,AB85)</f>
        <v>1623.8615384615382</v>
      </c>
      <c r="AF85" s="589">
        <v>323.39999999999998</v>
      </c>
      <c r="AH85" s="321"/>
    </row>
    <row r="86" spans="1:34">
      <c r="A86" s="555">
        <v>81</v>
      </c>
      <c r="B86" s="372">
        <f t="shared" si="12"/>
        <v>2463.6999999999971</v>
      </c>
      <c r="C86" s="372">
        <f t="shared" si="13"/>
        <v>2473.2079899999949</v>
      </c>
      <c r="D86" s="372">
        <f t="shared" si="14"/>
        <v>2473.2079899999949</v>
      </c>
      <c r="E86" s="372">
        <f t="shared" si="15"/>
        <v>2473.2079899999949</v>
      </c>
      <c r="F86" s="372">
        <f t="shared" si="16"/>
        <v>353.3</v>
      </c>
      <c r="H86" s="12">
        <v>81</v>
      </c>
      <c r="I86" s="582">
        <v>2463.6999999999971</v>
      </c>
      <c r="J86" s="580">
        <v>2473.2079899999949</v>
      </c>
      <c r="K86" s="583">
        <v>2473.2079899999949</v>
      </c>
      <c r="L86" s="583">
        <v>2473.2079899999949</v>
      </c>
      <c r="M86" s="580">
        <v>353.3</v>
      </c>
      <c r="O86" s="514"/>
      <c r="P86" s="330">
        <v>81</v>
      </c>
      <c r="Q86" s="585" cm="1">
        <f t="array" ref="Q86">TREND(Q$15:Q$55,$P$15:$P$55,P86)</f>
        <v>2229.1174216027875</v>
      </c>
      <c r="R86" s="585" cm="1">
        <f t="array" ref="R86">TREND(R$15:R$55,$P$15:$P$55,$P86)</f>
        <v>2222.0332752613249</v>
      </c>
      <c r="S86" s="585" cm="1">
        <f t="array" ref="S86">TREND(S$15:S$55,$P$15:$P$55,$P86)</f>
        <v>2033.4966898954704</v>
      </c>
      <c r="T86" s="585" cm="1">
        <f t="array" ref="T86">TREND(T$15:T$55,$P$15:$P$55,$P86)</f>
        <v>2253.0238675958194</v>
      </c>
      <c r="U86" s="585" cm="1">
        <f t="array" ref="U86">TREND(U$15:U$55,$P$15:$P$55,$P86)</f>
        <v>2258.1311846689896</v>
      </c>
      <c r="V86" s="585" cm="1">
        <f t="array" ref="V86">TREND(V$15:V$55,$P$15:$P$55,$P86)</f>
        <v>2053.8155052264806</v>
      </c>
      <c r="W86" s="585" cm="1">
        <f t="array" ref="W86">TREND(W$15:W$55,$P$15:$P$55,$P86)</f>
        <v>1797.1308362369346</v>
      </c>
      <c r="X86" s="585" cm="1">
        <f t="array" ref="X86">TREND(X$15:X$55,$P$15:$P$55,$P86)</f>
        <v>2104.1984320557494</v>
      </c>
      <c r="Y86" s="585" cm="1">
        <f t="array" ref="Y86">TREND(Y$15:Y$55,$P$15:$P$55,$P86)</f>
        <v>2254.0540069686417</v>
      </c>
      <c r="Z86" s="234">
        <f t="shared" si="11"/>
        <v>2133.8890243902442</v>
      </c>
      <c r="AB86" s="321">
        <v>81</v>
      </c>
      <c r="AC86" s="589" cm="1">
        <f t="array" ref="AC86">TREND($AC$15:$AC$54,$AB$15:$AB$54,AB86)</f>
        <v>1699.5003752345215</v>
      </c>
      <c r="AD86" s="589" cm="1">
        <f t="array" ref="AD86">TREND($AD$15:$AD$54,$AB$15:$AB$54,AB86)</f>
        <v>1093.6538461538462</v>
      </c>
      <c r="AE86" s="589" cm="1">
        <f t="array" ref="AE86">TREND($AE$15:$AE$40,$AB$15:$AB$40,AB86)</f>
        <v>1642.6123076923075</v>
      </c>
      <c r="AF86" s="589">
        <v>323.39999999999998</v>
      </c>
      <c r="AH86" s="321"/>
    </row>
    <row r="87" spans="1:34">
      <c r="A87" s="555">
        <v>82</v>
      </c>
      <c r="B87" s="372">
        <f t="shared" si="12"/>
        <v>2490.299999999997</v>
      </c>
      <c r="C87" s="372">
        <f t="shared" si="13"/>
        <v>2502.8077479999947</v>
      </c>
      <c r="D87" s="372">
        <f t="shared" si="14"/>
        <v>2502.8077479999947</v>
      </c>
      <c r="E87" s="372">
        <f t="shared" si="15"/>
        <v>2502.8077479999947</v>
      </c>
      <c r="F87" s="372">
        <f t="shared" si="16"/>
        <v>355.3</v>
      </c>
      <c r="H87" s="12">
        <v>82</v>
      </c>
      <c r="I87" s="582">
        <v>2490.299999999997</v>
      </c>
      <c r="J87" s="580">
        <v>2502.8077479999947</v>
      </c>
      <c r="K87" s="583">
        <v>2502.8077479999947</v>
      </c>
      <c r="L87" s="583">
        <v>2502.8077479999947</v>
      </c>
      <c r="M87" s="580">
        <v>355.3</v>
      </c>
      <c r="O87" s="514"/>
      <c r="P87" s="330">
        <v>82</v>
      </c>
      <c r="Q87" s="585" cm="1">
        <f t="array" ref="Q87">TREND(Q$15:Q$55,$P$15:$P$55,P87)</f>
        <v>2256.9456445993037</v>
      </c>
      <c r="R87" s="585" cm="1">
        <f t="array" ref="R87">TREND(R$15:R$55,$P$15:$P$55,$P87)</f>
        <v>2250.423693379792</v>
      </c>
      <c r="S87" s="585" cm="1">
        <f t="array" ref="S87">TREND(S$15:S$55,$P$15:$P$55,$P87)</f>
        <v>2059.2773519163761</v>
      </c>
      <c r="T87" s="585" cm="1">
        <f t="array" ref="T87">TREND(T$15:T$55,$P$15:$P$55,$P87)</f>
        <v>2281.0425087108019</v>
      </c>
      <c r="U87" s="585" cm="1">
        <f t="array" ref="U87">TREND(U$15:U$55,$P$15:$P$55,$P87)</f>
        <v>2286.4034843205577</v>
      </c>
      <c r="V87" s="585" cm="1">
        <f t="array" ref="V87">TREND(V$15:V$55,$P$15:$P$55,$P87)</f>
        <v>2081.0299651567939</v>
      </c>
      <c r="W87" s="585" cm="1">
        <f t="array" ref="W87">TREND(W$15:W$55,$P$15:$P$55,$P87)</f>
        <v>1821.3261324041819</v>
      </c>
      <c r="X87" s="585" cm="1">
        <f t="array" ref="X87">TREND(X$15:X$55,$P$15:$P$55,$P87)</f>
        <v>2132.5031358885021</v>
      </c>
      <c r="Y87" s="585" cm="1">
        <f t="array" ref="Y87">TREND(Y$15:Y$55,$P$15:$P$55,$P87)</f>
        <v>2283.7212543554015</v>
      </c>
      <c r="Z87" s="234">
        <f t="shared" si="11"/>
        <v>2161.4081300813009</v>
      </c>
      <c r="AB87" s="321">
        <v>82</v>
      </c>
      <c r="AC87" s="589" cm="1">
        <f t="array" ref="AC87">TREND($AC$15:$AC$54,$AB$15:$AB$54,AB87)</f>
        <v>1722.6557223264538</v>
      </c>
      <c r="AD87" s="589" cm="1">
        <f t="array" ref="AD87">TREND($AD$15:$AD$54,$AB$15:$AB$54,AB87)</f>
        <v>1107.5461538461539</v>
      </c>
      <c r="AE87" s="589" cm="1">
        <f t="array" ref="AE87">TREND($AE$15:$AE$40,$AB$15:$AB$40,AB87)</f>
        <v>1661.3630769230767</v>
      </c>
      <c r="AF87" s="589">
        <v>323.39999999999998</v>
      </c>
      <c r="AH87" s="321"/>
    </row>
    <row r="88" spans="1:34">
      <c r="A88" s="555">
        <v>83</v>
      </c>
      <c r="B88" s="372">
        <f t="shared" si="12"/>
        <v>2516.8999999999969</v>
      </c>
      <c r="C88" s="372">
        <f t="shared" si="13"/>
        <v>2532.4075059999946</v>
      </c>
      <c r="D88" s="372">
        <f t="shared" si="14"/>
        <v>2532.4075059999946</v>
      </c>
      <c r="E88" s="372">
        <f t="shared" si="15"/>
        <v>2532.4075059999946</v>
      </c>
      <c r="F88" s="372">
        <f t="shared" si="16"/>
        <v>357.3</v>
      </c>
      <c r="H88" s="12">
        <v>83</v>
      </c>
      <c r="I88" s="582">
        <v>2516.8999999999969</v>
      </c>
      <c r="J88" s="580">
        <v>2532.4075059999946</v>
      </c>
      <c r="K88" s="583">
        <v>2532.4075059999946</v>
      </c>
      <c r="L88" s="583">
        <v>2532.4075059999946</v>
      </c>
      <c r="M88" s="580">
        <v>357.3</v>
      </c>
      <c r="O88" s="514"/>
      <c r="P88" s="330">
        <v>83</v>
      </c>
      <c r="Q88" s="585" cm="1">
        <f t="array" ref="Q88">TREND(Q$15:Q$55,$P$15:$P$55,P88)</f>
        <v>2284.773867595819</v>
      </c>
      <c r="R88" s="585" cm="1">
        <f t="array" ref="R88">TREND(R$15:R$55,$P$15:$P$55,$P88)</f>
        <v>2278.8141114982582</v>
      </c>
      <c r="S88" s="585" cm="1">
        <f t="array" ref="S88">TREND(S$15:S$55,$P$15:$P$55,$P88)</f>
        <v>2085.0580139372823</v>
      </c>
      <c r="T88" s="585" cm="1">
        <f t="array" ref="T88">TREND(T$15:T$55,$P$15:$P$55,$P88)</f>
        <v>2309.0611498257845</v>
      </c>
      <c r="U88" s="585" cm="1">
        <f t="array" ref="U88">TREND(U$15:U$55,$P$15:$P$55,$P88)</f>
        <v>2314.6757839721254</v>
      </c>
      <c r="V88" s="585" cm="1">
        <f t="array" ref="V88">TREND(V$15:V$55,$P$15:$P$55,$P88)</f>
        <v>2108.2444250871076</v>
      </c>
      <c r="W88" s="585" cm="1">
        <f t="array" ref="W88">TREND(W$15:W$55,$P$15:$P$55,$P88)</f>
        <v>1845.5214285714292</v>
      </c>
      <c r="X88" s="585" cm="1">
        <f t="array" ref="X88">TREND(X$15:X$55,$P$15:$P$55,$P88)</f>
        <v>2160.8078397212544</v>
      </c>
      <c r="Y88" s="585" cm="1">
        <f t="array" ref="Y88">TREND(Y$15:Y$55,$P$15:$P$55,$P88)</f>
        <v>2313.3885017421608</v>
      </c>
      <c r="Z88" s="234">
        <f t="shared" si="11"/>
        <v>2188.927235772358</v>
      </c>
      <c r="AB88" s="321">
        <v>83</v>
      </c>
      <c r="AC88" s="589" cm="1">
        <f t="array" ref="AC88">TREND($AC$15:$AC$54,$AB$15:$AB$54,AB88)</f>
        <v>1745.8110694183863</v>
      </c>
      <c r="AD88" s="589" cm="1">
        <f t="array" ref="AD88">TREND($AD$15:$AD$54,$AB$15:$AB$54,AB88)</f>
        <v>1121.4384615384615</v>
      </c>
      <c r="AE88" s="589" cm="1">
        <f t="array" ref="AE88">TREND($AE$15:$AE$40,$AB$15:$AB$40,AB88)</f>
        <v>1680.113846153846</v>
      </c>
      <c r="AF88" s="589">
        <v>323.39999999999998</v>
      </c>
      <c r="AH88" s="321"/>
    </row>
    <row r="89" spans="1:34">
      <c r="A89" s="555">
        <v>84</v>
      </c>
      <c r="B89" s="372">
        <f t="shared" si="12"/>
        <v>2543.4999999999968</v>
      </c>
      <c r="C89" s="372">
        <f t="shared" si="13"/>
        <v>2562.0072639999944</v>
      </c>
      <c r="D89" s="372">
        <f t="shared" si="14"/>
        <v>2562.0072639999944</v>
      </c>
      <c r="E89" s="372">
        <f t="shared" si="15"/>
        <v>2562.0072639999944</v>
      </c>
      <c r="F89" s="372">
        <f t="shared" si="16"/>
        <v>359.3</v>
      </c>
      <c r="H89" s="12">
        <v>84</v>
      </c>
      <c r="I89" s="582">
        <v>2543.4999999999968</v>
      </c>
      <c r="J89" s="580">
        <v>2562.0072639999944</v>
      </c>
      <c r="K89" s="583">
        <v>2562.0072639999944</v>
      </c>
      <c r="L89" s="583">
        <v>2562.0072639999944</v>
      </c>
      <c r="M89" s="580">
        <v>359.3</v>
      </c>
      <c r="O89" s="514"/>
      <c r="P89" s="330">
        <v>84</v>
      </c>
      <c r="Q89" s="585" cm="1">
        <f t="array" ref="Q89">TREND(Q$15:Q$55,$P$15:$P$55,P89)</f>
        <v>2312.6020905923342</v>
      </c>
      <c r="R89" s="585" cm="1">
        <f t="array" ref="R89">TREND(R$15:R$55,$P$15:$P$55,$P89)</f>
        <v>2307.2045296167253</v>
      </c>
      <c r="S89" s="585" cm="1">
        <f t="array" ref="S89">TREND(S$15:S$55,$P$15:$P$55,$P89)</f>
        <v>2110.8386759581881</v>
      </c>
      <c r="T89" s="585" cm="1">
        <f t="array" ref="T89">TREND(T$15:T$55,$P$15:$P$55,$P89)</f>
        <v>2337.079790940767</v>
      </c>
      <c r="U89" s="585" cm="1">
        <f t="array" ref="U89">TREND(U$15:U$55,$P$15:$P$55,$P89)</f>
        <v>2342.9480836236935</v>
      </c>
      <c r="V89" s="585" cm="1">
        <f t="array" ref="V89">TREND(V$15:V$55,$P$15:$P$55,$P89)</f>
        <v>2135.4588850174209</v>
      </c>
      <c r="W89" s="585" cm="1">
        <f t="array" ref="W89">TREND(W$15:W$55,$P$15:$P$55,$P89)</f>
        <v>1869.7167247386765</v>
      </c>
      <c r="X89" s="585" cm="1">
        <f t="array" ref="X89">TREND(X$15:X$55,$P$15:$P$55,$P89)</f>
        <v>2189.1125435540071</v>
      </c>
      <c r="Y89" s="585" cm="1">
        <f t="array" ref="Y89">TREND(Y$15:Y$55,$P$15:$P$55,$P89)</f>
        <v>2343.0557491289205</v>
      </c>
      <c r="Z89" s="234">
        <f t="shared" si="11"/>
        <v>2216.4463414634147</v>
      </c>
      <c r="AB89" s="321">
        <v>84</v>
      </c>
      <c r="AC89" s="589" cm="1">
        <f t="array" ref="AC89">TREND($AC$15:$AC$54,$AB$15:$AB$54,AB89)</f>
        <v>1768.9664165103188</v>
      </c>
      <c r="AD89" s="589" cm="1">
        <f t="array" ref="AD89">TREND($AD$15:$AD$54,$AB$15:$AB$54,AB89)</f>
        <v>1135.3307692307692</v>
      </c>
      <c r="AE89" s="589" cm="1">
        <f t="array" ref="AE89">TREND($AE$15:$AE$40,$AB$15:$AB$40,AB89)</f>
        <v>1698.8646153846153</v>
      </c>
      <c r="AF89" s="589">
        <v>323.39999999999998</v>
      </c>
      <c r="AH89" s="321"/>
    </row>
    <row r="90" spans="1:34">
      <c r="A90" s="555">
        <v>85</v>
      </c>
      <c r="B90" s="372">
        <f t="shared" si="12"/>
        <v>2570.0999999999967</v>
      </c>
      <c r="C90" s="372">
        <f t="shared" si="13"/>
        <v>2591.6070219999942</v>
      </c>
      <c r="D90" s="372">
        <f t="shared" si="14"/>
        <v>2591.6070219999942</v>
      </c>
      <c r="E90" s="372">
        <f t="shared" si="15"/>
        <v>2591.6070219999942</v>
      </c>
      <c r="F90" s="372">
        <f t="shared" si="16"/>
        <v>361.3</v>
      </c>
      <c r="H90" s="12">
        <v>85</v>
      </c>
      <c r="I90" s="582">
        <v>2570.0999999999967</v>
      </c>
      <c r="J90" s="580">
        <v>2591.6070219999942</v>
      </c>
      <c r="K90" s="583">
        <v>2591.6070219999942</v>
      </c>
      <c r="L90" s="583">
        <v>2591.6070219999942</v>
      </c>
      <c r="M90" s="580">
        <v>361.3</v>
      </c>
      <c r="O90" s="514"/>
      <c r="P90" s="330">
        <v>85</v>
      </c>
      <c r="Q90" s="585" cm="1">
        <f t="array" ref="Q90">TREND(Q$15:Q$55,$P$15:$P$55,P90)</f>
        <v>2340.4303135888504</v>
      </c>
      <c r="R90" s="585" cm="1">
        <f t="array" ref="R90">TREND(R$15:R$55,$P$15:$P$55,$P90)</f>
        <v>2335.5949477351924</v>
      </c>
      <c r="S90" s="585" cm="1">
        <f t="array" ref="S90">TREND(S$15:S$55,$P$15:$P$55,$P90)</f>
        <v>2136.6193379790939</v>
      </c>
      <c r="T90" s="585" cm="1">
        <f t="array" ref="T90">TREND(T$15:T$55,$P$15:$P$55,$P90)</f>
        <v>2365.0984320557495</v>
      </c>
      <c r="U90" s="585" cm="1">
        <f t="array" ref="U90">TREND(U$15:U$55,$P$15:$P$55,$P90)</f>
        <v>2371.2203832752612</v>
      </c>
      <c r="V90" s="585" cm="1">
        <f t="array" ref="V90">TREND(V$15:V$55,$P$15:$P$55,$P90)</f>
        <v>2162.6733449477347</v>
      </c>
      <c r="W90" s="585" cm="1">
        <f t="array" ref="W90">TREND(W$15:W$55,$P$15:$P$55,$P90)</f>
        <v>1893.9120209059238</v>
      </c>
      <c r="X90" s="585" cm="1">
        <f t="array" ref="X90">TREND(X$15:X$55,$P$15:$P$55,$P90)</f>
        <v>2217.4172473867598</v>
      </c>
      <c r="Y90" s="585" cm="1">
        <f t="array" ref="Y90">TREND(Y$15:Y$55,$P$15:$P$55,$P90)</f>
        <v>2372.7229965156803</v>
      </c>
      <c r="Z90" s="234">
        <f t="shared" si="11"/>
        <v>2243.9654471544718</v>
      </c>
      <c r="AB90" s="321">
        <v>85</v>
      </c>
      <c r="AC90" s="589" cm="1">
        <f t="array" ref="AC90">TREND($AC$15:$AC$54,$AB$15:$AB$54,AB90)</f>
        <v>1792.1217636022511</v>
      </c>
      <c r="AD90" s="589" cm="1">
        <f t="array" ref="AD90">TREND($AD$15:$AD$54,$AB$15:$AB$54,AB90)</f>
        <v>1149.2230769230769</v>
      </c>
      <c r="AE90" s="589" cm="1">
        <f t="array" ref="AE90">TREND($AE$15:$AE$40,$AB$15:$AB$40,AB90)</f>
        <v>1717.6153846153843</v>
      </c>
      <c r="AF90" s="589">
        <v>323.39999999999998</v>
      </c>
      <c r="AH90" s="321"/>
    </row>
    <row r="91" spans="1:34">
      <c r="A91" s="555">
        <v>86</v>
      </c>
      <c r="B91" s="372">
        <f t="shared" si="12"/>
        <v>2596.6999999999966</v>
      </c>
      <c r="C91" s="372">
        <f t="shared" si="13"/>
        <v>2621.2067799999941</v>
      </c>
      <c r="D91" s="372">
        <f t="shared" si="14"/>
        <v>2621.2067799999941</v>
      </c>
      <c r="E91" s="372">
        <f t="shared" si="15"/>
        <v>2621.2067799999941</v>
      </c>
      <c r="F91" s="372">
        <f t="shared" si="16"/>
        <v>363.3</v>
      </c>
      <c r="H91" s="12">
        <v>86</v>
      </c>
      <c r="I91" s="582">
        <v>2596.6999999999966</v>
      </c>
      <c r="J91" s="580">
        <v>2621.2067799999941</v>
      </c>
      <c r="K91" s="583">
        <v>2621.2067799999941</v>
      </c>
      <c r="L91" s="583">
        <v>2621.2067799999941</v>
      </c>
      <c r="M91" s="580">
        <v>363.3</v>
      </c>
      <c r="O91" s="514"/>
      <c r="P91" s="330">
        <v>86</v>
      </c>
      <c r="Q91" s="585" cm="1">
        <f t="array" ref="Q91">TREND(Q$15:Q$55,$P$15:$P$55,P91)</f>
        <v>2368.2585365853656</v>
      </c>
      <c r="R91" s="585" cm="1">
        <f t="array" ref="R91">TREND(R$15:R$55,$P$15:$P$55,$P91)</f>
        <v>2363.9853658536595</v>
      </c>
      <c r="S91" s="585" cm="1">
        <f t="array" ref="S91">TREND(S$15:S$55,$P$15:$P$55,$P91)</f>
        <v>2162.4</v>
      </c>
      <c r="T91" s="585" cm="1">
        <f t="array" ref="T91">TREND(T$15:T$55,$P$15:$P$55,$P91)</f>
        <v>2393.1170731707321</v>
      </c>
      <c r="U91" s="585" cm="1">
        <f t="array" ref="U91">TREND(U$15:U$55,$P$15:$P$55,$P91)</f>
        <v>2399.4926829268293</v>
      </c>
      <c r="V91" s="585" cm="1">
        <f t="array" ref="V91">TREND(V$15:V$55,$P$15:$P$55,$P91)</f>
        <v>2189.8878048780484</v>
      </c>
      <c r="W91" s="585" cm="1">
        <f t="array" ref="W91">TREND(W$15:W$55,$P$15:$P$55,$P91)</f>
        <v>1918.1073170731711</v>
      </c>
      <c r="X91" s="585" cm="1">
        <f t="array" ref="X91">TREND(X$15:X$55,$P$15:$P$55,$P91)</f>
        <v>2245.7219512195124</v>
      </c>
      <c r="Y91" s="585" cm="1">
        <f t="array" ref="Y91">TREND(Y$15:Y$55,$P$15:$P$55,$P91)</f>
        <v>2402.3902439024396</v>
      </c>
      <c r="Z91" s="234">
        <f t="shared" si="11"/>
        <v>2271.4845528455285</v>
      </c>
      <c r="AB91" s="321">
        <v>86</v>
      </c>
      <c r="AC91" s="589" cm="1">
        <f t="array" ref="AC91">TREND($AC$15:$AC$54,$AB$15:$AB$54,AB91)</f>
        <v>1815.2771106941836</v>
      </c>
      <c r="AD91" s="589" cm="1">
        <f t="array" ref="AD91">TREND($AD$15:$AD$54,$AB$15:$AB$54,AB91)</f>
        <v>1163.1153846153845</v>
      </c>
      <c r="AE91" s="589" cm="1">
        <f t="array" ref="AE91">TREND($AE$15:$AE$40,$AB$15:$AB$40,AB91)</f>
        <v>1736.3661538461536</v>
      </c>
      <c r="AF91" s="589">
        <v>323.39999999999998</v>
      </c>
      <c r="AH91" s="321"/>
    </row>
    <row r="92" spans="1:34">
      <c r="A92" s="555">
        <v>87</v>
      </c>
      <c r="B92" s="372">
        <f t="shared" si="12"/>
        <v>2623.2999999999965</v>
      </c>
      <c r="C92" s="372">
        <f t="shared" si="13"/>
        <v>2650.8065379999939</v>
      </c>
      <c r="D92" s="372">
        <f t="shared" si="14"/>
        <v>2650.8065379999939</v>
      </c>
      <c r="E92" s="372">
        <f t="shared" si="15"/>
        <v>2650.8065379999939</v>
      </c>
      <c r="F92" s="372">
        <f t="shared" si="16"/>
        <v>365.3</v>
      </c>
      <c r="H92" s="12">
        <v>87</v>
      </c>
      <c r="I92" s="582">
        <v>2623.2999999999965</v>
      </c>
      <c r="J92" s="580">
        <v>2650.8065379999939</v>
      </c>
      <c r="K92" s="583">
        <v>2650.8065379999939</v>
      </c>
      <c r="L92" s="583">
        <v>2650.8065379999939</v>
      </c>
      <c r="M92" s="580">
        <v>365.3</v>
      </c>
      <c r="O92" s="514"/>
      <c r="P92" s="330">
        <v>87</v>
      </c>
      <c r="Q92" s="585" cm="1">
        <f t="array" ref="Q92">TREND(Q$15:Q$55,$P$15:$P$55,P92)</f>
        <v>2396.0867595818818</v>
      </c>
      <c r="R92" s="585" cm="1">
        <f t="array" ref="R92">TREND(R$15:R$55,$P$15:$P$55,$P92)</f>
        <v>2392.3757839721266</v>
      </c>
      <c r="S92" s="585" cm="1">
        <f t="array" ref="S92">TREND(S$15:S$55,$P$15:$P$55,$P92)</f>
        <v>2188.1806620209059</v>
      </c>
      <c r="T92" s="585" cm="1">
        <f t="array" ref="T92">TREND(T$15:T$55,$P$15:$P$55,$P92)</f>
        <v>2421.135714285715</v>
      </c>
      <c r="U92" s="585" cm="1">
        <f t="array" ref="U92">TREND(U$15:U$55,$P$15:$P$55,$P92)</f>
        <v>2427.7649825783974</v>
      </c>
      <c r="V92" s="585" cm="1">
        <f t="array" ref="V92">TREND(V$15:V$55,$P$15:$P$55,$P92)</f>
        <v>2217.1022648083617</v>
      </c>
      <c r="W92" s="585" cm="1">
        <f t="array" ref="W92">TREND(W$15:W$55,$P$15:$P$55,$P92)</f>
        <v>1942.3026132404189</v>
      </c>
      <c r="X92" s="585" cm="1">
        <f t="array" ref="X92">TREND(X$15:X$55,$P$15:$P$55,$P92)</f>
        <v>2274.0266550522651</v>
      </c>
      <c r="Y92" s="585" cm="1">
        <f t="array" ref="Y92">TREND(Y$15:Y$55,$P$15:$P$55,$P92)</f>
        <v>2432.0574912891993</v>
      </c>
      <c r="Z92" s="234">
        <f t="shared" si="11"/>
        <v>2299.003658536586</v>
      </c>
      <c r="AB92" s="321">
        <v>87</v>
      </c>
      <c r="AC92" s="589" cm="1">
        <f t="array" ref="AC92">TREND($AC$15:$AC$54,$AB$15:$AB$54,AB92)</f>
        <v>1838.4324577861162</v>
      </c>
      <c r="AD92" s="589" cm="1">
        <f t="array" ref="AD92">TREND($AD$15:$AD$54,$AB$15:$AB$54,AB92)</f>
        <v>1177.0076923076924</v>
      </c>
      <c r="AE92" s="589" cm="1">
        <f t="array" ref="AE92">TREND($AE$15:$AE$40,$AB$15:$AB$40,AB92)</f>
        <v>1755.1169230769228</v>
      </c>
      <c r="AF92" s="589">
        <v>323.39999999999998</v>
      </c>
      <c r="AH92" s="321"/>
    </row>
    <row r="93" spans="1:34">
      <c r="A93" s="555">
        <v>88</v>
      </c>
      <c r="B93" s="372">
        <f t="shared" si="12"/>
        <v>2649.8999999999965</v>
      </c>
      <c r="C93" s="372">
        <f t="shared" si="13"/>
        <v>2680.4062959999937</v>
      </c>
      <c r="D93" s="372">
        <f t="shared" si="14"/>
        <v>2680.4062959999937</v>
      </c>
      <c r="E93" s="372">
        <f t="shared" si="15"/>
        <v>2680.4062959999937</v>
      </c>
      <c r="F93" s="372">
        <f t="shared" si="16"/>
        <v>367.3</v>
      </c>
      <c r="H93" s="12">
        <v>88</v>
      </c>
      <c r="I93" s="582">
        <v>2649.8999999999965</v>
      </c>
      <c r="J93" s="580">
        <v>2680.4062959999937</v>
      </c>
      <c r="K93" s="583">
        <v>2680.4062959999937</v>
      </c>
      <c r="L93" s="583">
        <v>2680.4062959999937</v>
      </c>
      <c r="M93" s="580">
        <v>367.3</v>
      </c>
      <c r="O93" s="514"/>
      <c r="P93" s="330">
        <v>88</v>
      </c>
      <c r="Q93" s="585" cm="1">
        <f t="array" ref="Q93">TREND(Q$15:Q$55,$P$15:$P$55,P93)</f>
        <v>2423.914982578397</v>
      </c>
      <c r="R93" s="585" cm="1">
        <f t="array" ref="R93">TREND(R$15:R$55,$P$15:$P$55,$P93)</f>
        <v>2420.7662020905927</v>
      </c>
      <c r="S93" s="585" cm="1">
        <f t="array" ref="S93">TREND(S$15:S$55,$P$15:$P$55,$P93)</f>
        <v>2213.9613240418116</v>
      </c>
      <c r="T93" s="585" cm="1">
        <f t="array" ref="T93">TREND(T$15:T$55,$P$15:$P$55,$P93)</f>
        <v>2449.1543554006976</v>
      </c>
      <c r="U93" s="585" cm="1">
        <f t="array" ref="U93">TREND(U$15:U$55,$P$15:$P$55,$P93)</f>
        <v>2456.0372822299651</v>
      </c>
      <c r="V93" s="585" cm="1">
        <f t="array" ref="V93">TREND(V$15:V$55,$P$15:$P$55,$P93)</f>
        <v>2244.3167247386755</v>
      </c>
      <c r="W93" s="585" cm="1">
        <f t="array" ref="W93">TREND(W$15:W$55,$P$15:$P$55,$P93)</f>
        <v>1966.4979094076662</v>
      </c>
      <c r="X93" s="585" cm="1">
        <f t="array" ref="X93">TREND(X$15:X$55,$P$15:$P$55,$P93)</f>
        <v>2302.3313588850178</v>
      </c>
      <c r="Y93" s="585" cm="1">
        <f t="array" ref="Y93">TREND(Y$15:Y$55,$P$15:$P$55,$P93)</f>
        <v>2461.7247386759591</v>
      </c>
      <c r="Z93" s="234">
        <f t="shared" si="11"/>
        <v>2326.5227642276427</v>
      </c>
      <c r="AB93" s="321">
        <v>88</v>
      </c>
      <c r="AC93" s="589" cm="1">
        <f t="array" ref="AC93">TREND($AC$15:$AC$54,$AB$15:$AB$54,AB93)</f>
        <v>1861.5878048780485</v>
      </c>
      <c r="AD93" s="589" cm="1">
        <f t="array" ref="AD93">TREND($AD$15:$AD$54,$AB$15:$AB$54,AB93)</f>
        <v>1190.9000000000001</v>
      </c>
      <c r="AE93" s="589" cm="1">
        <f t="array" ref="AE93">TREND($AE$15:$AE$40,$AB$15:$AB$40,AB93)</f>
        <v>1773.8676923076921</v>
      </c>
      <c r="AF93" s="589">
        <v>323.39999999999998</v>
      </c>
      <c r="AH93" s="321"/>
    </row>
    <row r="94" spans="1:34">
      <c r="A94" s="555">
        <v>89</v>
      </c>
      <c r="B94" s="372">
        <f t="shared" si="12"/>
        <v>2676.4999999999964</v>
      </c>
      <c r="C94" s="372">
        <f t="shared" si="13"/>
        <v>2710.0060539999936</v>
      </c>
      <c r="D94" s="372">
        <f t="shared" si="14"/>
        <v>2710.0060539999936</v>
      </c>
      <c r="E94" s="372">
        <f t="shared" si="15"/>
        <v>2710.0060539999936</v>
      </c>
      <c r="F94" s="372">
        <f t="shared" si="16"/>
        <v>369.3</v>
      </c>
      <c r="H94" s="12">
        <v>89</v>
      </c>
      <c r="I94" s="582">
        <v>2676.4999999999964</v>
      </c>
      <c r="J94" s="580">
        <v>2710.0060539999936</v>
      </c>
      <c r="K94" s="583">
        <v>2710.0060539999936</v>
      </c>
      <c r="L94" s="583">
        <v>2710.0060539999936</v>
      </c>
      <c r="M94" s="580">
        <v>369.3</v>
      </c>
      <c r="O94" s="514"/>
      <c r="P94" s="330">
        <v>89</v>
      </c>
      <c r="Q94" s="585" cm="1">
        <f t="array" ref="Q94">TREND(Q$15:Q$55,$P$15:$P$55,P94)</f>
        <v>2451.7432055749132</v>
      </c>
      <c r="R94" s="585" cm="1">
        <f t="array" ref="R94">TREND(R$15:R$55,$P$15:$P$55,$P94)</f>
        <v>2449.1566202090598</v>
      </c>
      <c r="S94" s="585" cm="1">
        <f t="array" ref="S94">TREND(S$15:S$55,$P$15:$P$55,$P94)</f>
        <v>2239.7419860627178</v>
      </c>
      <c r="T94" s="585" cm="1">
        <f t="array" ref="T94">TREND(T$15:T$55,$P$15:$P$55,$P94)</f>
        <v>2477.1729965156801</v>
      </c>
      <c r="U94" s="585" cm="1">
        <f t="array" ref="U94">TREND(U$15:U$55,$P$15:$P$55,$P94)</f>
        <v>2484.3095818815332</v>
      </c>
      <c r="V94" s="585" cm="1">
        <f t="array" ref="V94">TREND(V$15:V$55,$P$15:$P$55,$P94)</f>
        <v>2271.5311846689892</v>
      </c>
      <c r="W94" s="585" cm="1">
        <f t="array" ref="W94">TREND(W$15:W$55,$P$15:$P$55,$P94)</f>
        <v>1990.6932055749135</v>
      </c>
      <c r="X94" s="585" cm="1">
        <f t="array" ref="X94">TREND(X$15:X$55,$P$15:$P$55,$P94)</f>
        <v>2330.6360627177701</v>
      </c>
      <c r="Y94" s="585" cm="1">
        <f t="array" ref="Y94">TREND(Y$15:Y$55,$P$15:$P$55,$P94)</f>
        <v>2491.3919860627184</v>
      </c>
      <c r="Z94" s="234">
        <f t="shared" si="11"/>
        <v>2354.0418699186994</v>
      </c>
      <c r="AB94" s="321">
        <v>89</v>
      </c>
      <c r="AC94" s="589" cm="1">
        <f t="array" ref="AC94">TREND($AC$15:$AC$54,$AB$15:$AB$54,AB94)</f>
        <v>1884.743151969981</v>
      </c>
      <c r="AD94" s="589" cm="1">
        <f t="array" ref="AD94">TREND($AD$15:$AD$54,$AB$15:$AB$54,AB94)</f>
        <v>1204.7923076923078</v>
      </c>
      <c r="AE94" s="589" cm="1">
        <f t="array" ref="AE94">TREND($AE$15:$AE$40,$AB$15:$AB$40,AB94)</f>
        <v>1792.6184615384614</v>
      </c>
      <c r="AF94" s="589">
        <v>323.39999999999998</v>
      </c>
      <c r="AH94" s="321"/>
    </row>
    <row r="95" spans="1:34">
      <c r="A95" s="555">
        <v>90</v>
      </c>
      <c r="B95" s="372">
        <f t="shared" si="12"/>
        <v>2703.0999999999963</v>
      </c>
      <c r="C95" s="372">
        <f t="shared" si="13"/>
        <v>2739.6058119999934</v>
      </c>
      <c r="D95" s="372">
        <f t="shared" si="14"/>
        <v>2739.6058119999934</v>
      </c>
      <c r="E95" s="372">
        <f t="shared" si="15"/>
        <v>2739.6058119999934</v>
      </c>
      <c r="F95" s="372">
        <f t="shared" si="16"/>
        <v>371.3</v>
      </c>
      <c r="H95" s="12">
        <v>90</v>
      </c>
      <c r="I95" s="582">
        <v>2703.0999999999963</v>
      </c>
      <c r="J95" s="580">
        <v>2739.6058119999934</v>
      </c>
      <c r="K95" s="583">
        <v>2739.6058119999934</v>
      </c>
      <c r="L95" s="583">
        <v>2739.6058119999934</v>
      </c>
      <c r="M95" s="580">
        <v>371.3</v>
      </c>
      <c r="O95" s="514"/>
      <c r="P95" s="330">
        <v>90</v>
      </c>
      <c r="Q95" s="585" cm="1">
        <f t="array" ref="Q95">TREND(Q$15:Q$55,$P$15:$P$55,P95)</f>
        <v>2479.5714285714284</v>
      </c>
      <c r="R95" s="585" cm="1">
        <f t="array" ref="R95">TREND(R$15:R$55,$P$15:$P$55,$P95)</f>
        <v>2477.5470383275269</v>
      </c>
      <c r="S95" s="585" cm="1">
        <f t="array" ref="S95">TREND(S$15:S$55,$P$15:$P$55,$P95)</f>
        <v>2265.5226480836236</v>
      </c>
      <c r="T95" s="585" cm="1">
        <f t="array" ref="T95">TREND(T$15:T$55,$P$15:$P$55,$P95)</f>
        <v>2505.1916376306626</v>
      </c>
      <c r="U95" s="585" cm="1">
        <f t="array" ref="U95">TREND(U$15:U$55,$P$15:$P$55,$P95)</f>
        <v>2512.5818815331013</v>
      </c>
      <c r="V95" s="585" cm="1">
        <f t="array" ref="V95">TREND(V$15:V$55,$P$15:$P$55,$P95)</f>
        <v>2298.7456445993025</v>
      </c>
      <c r="W95" s="585" cm="1">
        <f t="array" ref="W95">TREND(W$15:W$55,$P$15:$P$55,$P95)</f>
        <v>2014.8885017421608</v>
      </c>
      <c r="X95" s="585" cm="1">
        <f t="array" ref="X95">TREND(X$15:X$55,$P$15:$P$55,$P95)</f>
        <v>2358.9407665505228</v>
      </c>
      <c r="Y95" s="585" cm="1">
        <f t="array" ref="Y95">TREND(Y$15:Y$55,$P$15:$P$55,$P95)</f>
        <v>2521.0592334494781</v>
      </c>
      <c r="Z95" s="234">
        <f t="shared" si="11"/>
        <v>2381.5609756097565</v>
      </c>
      <c r="AB95" s="321">
        <v>90</v>
      </c>
      <c r="AC95" s="589" cm="1">
        <f t="array" ref="AC95">TREND($AC$15:$AC$54,$AB$15:$AB$54,AB95)</f>
        <v>1907.8984990619135</v>
      </c>
      <c r="AD95" s="589" cm="1">
        <f t="array" ref="AD95">TREND($AD$15:$AD$54,$AB$15:$AB$54,AB95)</f>
        <v>1218.6846153846154</v>
      </c>
      <c r="AE95" s="589" cm="1">
        <f t="array" ref="AE95">TREND($AE$15:$AE$40,$AB$15:$AB$40,AB95)</f>
        <v>1811.3692307692306</v>
      </c>
      <c r="AF95" s="589">
        <v>323.39999999999998</v>
      </c>
      <c r="AH95" s="321"/>
    </row>
    <row r="96" spans="1:34">
      <c r="A96" s="555">
        <v>91</v>
      </c>
      <c r="B96" s="372">
        <f t="shared" si="12"/>
        <v>2729.6999999999962</v>
      </c>
      <c r="C96" s="372">
        <f t="shared" si="13"/>
        <v>2769.2055699999933</v>
      </c>
      <c r="D96" s="372">
        <f t="shared" si="14"/>
        <v>2769.2055699999933</v>
      </c>
      <c r="E96" s="372">
        <f t="shared" si="15"/>
        <v>2769.2055699999933</v>
      </c>
      <c r="F96" s="372">
        <f t="shared" si="16"/>
        <v>373.3</v>
      </c>
      <c r="H96" s="12">
        <v>91</v>
      </c>
      <c r="I96" s="580">
        <v>2729.6999999999962</v>
      </c>
      <c r="J96" s="580">
        <v>2769.2055699999933</v>
      </c>
      <c r="K96" s="583">
        <v>2769.2055699999933</v>
      </c>
      <c r="L96" s="583">
        <v>2769.2055699999933</v>
      </c>
      <c r="M96" s="580">
        <v>373.3</v>
      </c>
      <c r="O96" s="515"/>
      <c r="P96" s="330">
        <v>91</v>
      </c>
      <c r="Q96" s="585" cm="1">
        <f t="array" ref="Q96">TREND(Q$15:Q$55,$P$15:$P$55,P96)</f>
        <v>2507.3996515679446</v>
      </c>
      <c r="R96" s="585" cm="1">
        <f t="array" ref="R96">TREND(R$15:R$55,$P$15:$P$55,$P96)</f>
        <v>2505.937456445994</v>
      </c>
      <c r="S96" s="585" cm="1">
        <f t="array" ref="S96">TREND(S$15:S$55,$P$15:$P$55,$P96)</f>
        <v>2291.3033101045294</v>
      </c>
      <c r="T96" s="585" cm="1">
        <f t="array" ref="T96">TREND(T$15:T$55,$P$15:$P$55,$P96)</f>
        <v>2533.2102787456452</v>
      </c>
      <c r="U96" s="585" cm="1">
        <f t="array" ref="U96">TREND(U$15:U$55,$P$15:$P$55,$P96)</f>
        <v>2540.854181184669</v>
      </c>
      <c r="V96" s="585" cm="1">
        <f t="array" ref="V96">TREND(V$15:V$55,$P$15:$P$55,$P96)</f>
        <v>2325.9601045296163</v>
      </c>
      <c r="W96" s="585" cm="1">
        <f t="array" ref="W96">TREND(W$15:W$55,$P$15:$P$55,$P96)</f>
        <v>2039.0837979094081</v>
      </c>
      <c r="X96" s="585" cm="1">
        <f t="array" ref="X96">TREND(X$15:X$55,$P$15:$P$55,$P96)</f>
        <v>2387.2454703832755</v>
      </c>
      <c r="Y96" s="585" cm="1">
        <f t="array" ref="Y96">TREND(Y$15:Y$55,$P$15:$P$55,$P96)</f>
        <v>2550.7264808362379</v>
      </c>
      <c r="Z96" s="234">
        <f t="shared" si="11"/>
        <v>2409.0800813008132</v>
      </c>
      <c r="AB96" s="321">
        <v>91</v>
      </c>
      <c r="AC96" s="589" cm="1">
        <f t="array" ref="AC96">TREND($AC$15:$AC$54,$AB$15:$AB$54,AB96)</f>
        <v>1931.0538461538461</v>
      </c>
      <c r="AD96" s="589" cm="1">
        <f t="array" ref="AD96">TREND($AD$15:$AD$54,$AB$15:$AB$54,AB96)</f>
        <v>1232.5769230769231</v>
      </c>
      <c r="AE96" s="589" cm="1">
        <f t="array" ref="AE96">TREND($AE$15:$AE$40,$AB$15:$AB$40,AB96)</f>
        <v>1830.1199999999997</v>
      </c>
      <c r="AF96" s="589">
        <v>323.39999999999998</v>
      </c>
      <c r="AH96" s="321"/>
    </row>
    <row r="97" spans="1:34">
      <c r="A97" s="555">
        <v>92</v>
      </c>
      <c r="B97" s="372">
        <f t="shared" si="12"/>
        <v>2756.2999999999961</v>
      </c>
      <c r="C97" s="372">
        <f t="shared" si="13"/>
        <v>2798.8053279999931</v>
      </c>
      <c r="D97" s="372">
        <f t="shared" si="14"/>
        <v>2798.8053279999931</v>
      </c>
      <c r="E97" s="372">
        <f t="shared" si="15"/>
        <v>2798.8053279999931</v>
      </c>
      <c r="F97" s="372">
        <f t="shared" si="16"/>
        <v>375.3</v>
      </c>
      <c r="H97" s="12">
        <v>92</v>
      </c>
      <c r="I97" s="580">
        <v>2756.2999999999961</v>
      </c>
      <c r="J97" s="580">
        <v>2798.8053279999931</v>
      </c>
      <c r="K97" s="583">
        <v>2798.8053279999931</v>
      </c>
      <c r="L97" s="583">
        <v>2798.8053279999931</v>
      </c>
      <c r="M97" s="580">
        <v>375.3</v>
      </c>
      <c r="O97" s="515"/>
      <c r="P97" s="330">
        <v>92</v>
      </c>
      <c r="Q97" s="585" cm="1">
        <f t="array" ref="Q97">TREND(Q$15:Q$55,$P$15:$P$55,P97)</f>
        <v>2535.2278745644599</v>
      </c>
      <c r="R97" s="585" cm="1">
        <f t="array" ref="R97">TREND(R$15:R$55,$P$15:$P$55,$P97)</f>
        <v>2534.3278745644611</v>
      </c>
      <c r="S97" s="585" cm="1">
        <f t="array" ref="S97">TREND(S$15:S$55,$P$15:$P$55,$P97)</f>
        <v>2317.0839721254356</v>
      </c>
      <c r="T97" s="585" cm="1">
        <f t="array" ref="T97">TREND(T$15:T$55,$P$15:$P$55,$P97)</f>
        <v>2561.2289198606277</v>
      </c>
      <c r="U97" s="585" cm="1">
        <f t="array" ref="U97">TREND(U$15:U$55,$P$15:$P$55,$P97)</f>
        <v>2569.1264808362371</v>
      </c>
      <c r="V97" s="585" cm="1">
        <f t="array" ref="V97">TREND(V$15:V$55,$P$15:$P$55,$P97)</f>
        <v>2353.17456445993</v>
      </c>
      <c r="W97" s="585" cm="1">
        <f t="array" ref="W97">TREND(W$15:W$55,$P$15:$P$55,$P97)</f>
        <v>2063.2790940766558</v>
      </c>
      <c r="X97" s="585" cm="1">
        <f t="array" ref="X97">TREND(X$15:X$55,$P$15:$P$55,$P97)</f>
        <v>2415.5501742160282</v>
      </c>
      <c r="Y97" s="585" cm="1">
        <f t="array" ref="Y97">TREND(Y$15:Y$55,$P$15:$P$55,$P97)</f>
        <v>2580.3937282229972</v>
      </c>
      <c r="Z97" s="234">
        <f t="shared" si="11"/>
        <v>2436.5991869918703</v>
      </c>
      <c r="AB97" s="321">
        <v>92</v>
      </c>
      <c r="AC97" s="589" cm="1">
        <f t="array" ref="AC97">TREND($AC$15:$AC$54,$AB$15:$AB$54,AB97)</f>
        <v>1954.2091932457786</v>
      </c>
      <c r="AD97" s="589" cm="1">
        <f t="array" ref="AD97">TREND($AD$15:$AD$54,$AB$15:$AB$54,AB97)</f>
        <v>1246.4692307692308</v>
      </c>
      <c r="AE97" s="589" cm="1">
        <f t="array" ref="AE97">TREND($AE$15:$AE$40,$AB$15:$AB$40,AB97)</f>
        <v>1848.8707692307689</v>
      </c>
      <c r="AF97" s="589">
        <v>323.39999999999998</v>
      </c>
      <c r="AH97" s="321"/>
    </row>
    <row r="98" spans="1:34">
      <c r="A98" s="555">
        <v>93</v>
      </c>
      <c r="B98" s="372">
        <f t="shared" si="12"/>
        <v>2782.899999999996</v>
      </c>
      <c r="C98" s="372">
        <f t="shared" si="13"/>
        <v>2828.4050859999929</v>
      </c>
      <c r="D98" s="372">
        <f t="shared" si="14"/>
        <v>2828.4050859999929</v>
      </c>
      <c r="E98" s="372">
        <f t="shared" si="15"/>
        <v>2828.4050859999929</v>
      </c>
      <c r="F98" s="372">
        <f t="shared" si="16"/>
        <v>377.3</v>
      </c>
      <c r="H98" s="12">
        <v>93</v>
      </c>
      <c r="I98" s="580">
        <v>2782.899999999996</v>
      </c>
      <c r="J98" s="580">
        <v>2828.4050859999929</v>
      </c>
      <c r="K98" s="583">
        <v>2828.4050859999929</v>
      </c>
      <c r="L98" s="583">
        <v>2828.4050859999929</v>
      </c>
      <c r="M98" s="580">
        <v>377.3</v>
      </c>
      <c r="O98" s="515"/>
      <c r="P98" s="330">
        <v>93</v>
      </c>
      <c r="Q98" s="585" cm="1">
        <f t="array" ref="Q98">TREND(Q$15:Q$55,$P$15:$P$55,P98)</f>
        <v>2563.056097560976</v>
      </c>
      <c r="R98" s="585" cm="1">
        <f t="array" ref="R98">TREND(R$15:R$55,$P$15:$P$55,$P98)</f>
        <v>2562.7182926829273</v>
      </c>
      <c r="S98" s="585" cm="1">
        <f t="array" ref="S98">TREND(S$15:S$55,$P$15:$P$55,$P98)</f>
        <v>2342.8646341463414</v>
      </c>
      <c r="T98" s="585" cm="1">
        <f t="array" ref="T98">TREND(T$15:T$55,$P$15:$P$55,$P98)</f>
        <v>2589.2475609756102</v>
      </c>
      <c r="U98" s="585" cm="1">
        <f t="array" ref="U98">TREND(U$15:U$55,$P$15:$P$55,$P98)</f>
        <v>2597.3987804878047</v>
      </c>
      <c r="V98" s="585" cm="1">
        <f t="array" ref="V98">TREND(V$15:V$55,$P$15:$P$55,$P98)</f>
        <v>2380.3890243902433</v>
      </c>
      <c r="W98" s="585" cm="1">
        <f t="array" ref="W98">TREND(W$15:W$55,$P$15:$P$55,$P98)</f>
        <v>2087.4743902439031</v>
      </c>
      <c r="X98" s="585" cm="1">
        <f t="array" ref="X98">TREND(X$15:X$55,$P$15:$P$55,$P98)</f>
        <v>2443.8548780487808</v>
      </c>
      <c r="Y98" s="585" cm="1">
        <f t="array" ref="Y98">TREND(Y$15:Y$55,$P$15:$P$55,$P98)</f>
        <v>2610.060975609757</v>
      </c>
      <c r="Z98" s="234">
        <f t="shared" si="11"/>
        <v>2464.1182926829269</v>
      </c>
      <c r="AB98" s="321">
        <v>93</v>
      </c>
      <c r="AC98" s="589" cm="1">
        <f t="array" ref="AC98">TREND($AC$15:$AC$54,$AB$15:$AB$54,AB98)</f>
        <v>1977.3645403377107</v>
      </c>
      <c r="AD98" s="589" cm="1">
        <f t="array" ref="AD98">TREND($AD$15:$AD$54,$AB$15:$AB$54,AB98)</f>
        <v>1260.3615384615384</v>
      </c>
      <c r="AE98" s="589" cm="1">
        <f t="array" ref="AE98">TREND($AE$15:$AE$40,$AB$15:$AB$40,AB98)</f>
        <v>1867.6215384615382</v>
      </c>
      <c r="AF98" s="589">
        <v>323.39999999999998</v>
      </c>
      <c r="AH98" s="321"/>
    </row>
    <row r="99" spans="1:34">
      <c r="A99" s="555">
        <v>94</v>
      </c>
      <c r="B99" s="372">
        <f t="shared" si="12"/>
        <v>2809.4999999999959</v>
      </c>
      <c r="C99" s="372">
        <f t="shared" si="13"/>
        <v>2858.0048439999928</v>
      </c>
      <c r="D99" s="372">
        <f t="shared" si="14"/>
        <v>2858.0048439999928</v>
      </c>
      <c r="E99" s="372">
        <f t="shared" si="15"/>
        <v>2858.0048439999928</v>
      </c>
      <c r="F99" s="372">
        <f t="shared" si="16"/>
        <v>379.3</v>
      </c>
      <c r="H99" s="12">
        <v>94</v>
      </c>
      <c r="I99" s="580">
        <v>2809.4999999999959</v>
      </c>
      <c r="J99" s="580">
        <v>2858.0048439999928</v>
      </c>
      <c r="K99" s="583">
        <v>2858.0048439999928</v>
      </c>
      <c r="L99" s="583">
        <v>2858.0048439999928</v>
      </c>
      <c r="M99" s="580">
        <v>379.3</v>
      </c>
      <c r="O99" s="515"/>
      <c r="P99" s="330">
        <v>94</v>
      </c>
      <c r="Q99" s="585" cm="1">
        <f t="array" ref="Q99">TREND(Q$15:Q$55,$P$15:$P$55,P99)</f>
        <v>2590.8843205574913</v>
      </c>
      <c r="R99" s="585" cm="1">
        <f t="array" ref="R99">TREND(R$15:R$55,$P$15:$P$55,$P99)</f>
        <v>2591.1087108013944</v>
      </c>
      <c r="S99" s="585" cm="1">
        <f t="array" ref="S99">TREND(S$15:S$55,$P$15:$P$55,$P99)</f>
        <v>2368.6452961672471</v>
      </c>
      <c r="T99" s="585" cm="1">
        <f t="array" ref="T99">TREND(T$15:T$55,$P$15:$P$55,$P99)</f>
        <v>2617.2662020905927</v>
      </c>
      <c r="U99" s="585" cm="1">
        <f t="array" ref="U99">TREND(U$15:U$55,$P$15:$P$55,$P99)</f>
        <v>2625.6710801393729</v>
      </c>
      <c r="V99" s="585" cm="1">
        <f t="array" ref="V99">TREND(V$15:V$55,$P$15:$P$55,$P99)</f>
        <v>2407.6034843205571</v>
      </c>
      <c r="W99" s="585" cm="1">
        <f t="array" ref="W99">TREND(W$15:W$55,$P$15:$P$55,$P99)</f>
        <v>2111.6696864111505</v>
      </c>
      <c r="X99" s="585" cm="1">
        <f t="array" ref="X99">TREND(X$15:X$55,$P$15:$P$55,$P99)</f>
        <v>2472.1595818815335</v>
      </c>
      <c r="Y99" s="585" cm="1">
        <f t="array" ref="Y99">TREND(Y$15:Y$55,$P$15:$P$55,$P99)</f>
        <v>2639.7282229965167</v>
      </c>
      <c r="Z99" s="234">
        <f t="shared" si="11"/>
        <v>2491.6373983739841</v>
      </c>
      <c r="AB99" s="321">
        <v>94</v>
      </c>
      <c r="AC99" s="589" cm="1">
        <f t="array" ref="AC99">TREND($AC$15:$AC$54,$AB$15:$AB$54,AB99)</f>
        <v>2000.5198874296432</v>
      </c>
      <c r="AD99" s="589" cm="1">
        <f t="array" ref="AD99">TREND($AD$15:$AD$54,$AB$15:$AB$54,AB99)</f>
        <v>1274.2538461538461</v>
      </c>
      <c r="AE99" s="589" cm="1">
        <f t="array" ref="AE99">TREND($AE$15:$AE$40,$AB$15:$AB$40,AB99)</f>
        <v>1886.3723076923075</v>
      </c>
      <c r="AF99" s="589">
        <v>323.39999999999998</v>
      </c>
      <c r="AH99" s="321"/>
    </row>
    <row r="100" spans="1:34">
      <c r="A100" s="555">
        <v>95</v>
      </c>
      <c r="B100" s="372">
        <f t="shared" si="12"/>
        <v>2836.0999999999958</v>
      </c>
      <c r="C100" s="372">
        <f t="shared" si="13"/>
        <v>2887.6046019999926</v>
      </c>
      <c r="D100" s="372">
        <f t="shared" si="14"/>
        <v>2887.6046019999926</v>
      </c>
      <c r="E100" s="372">
        <f t="shared" si="15"/>
        <v>2887.6046019999926</v>
      </c>
      <c r="F100" s="372">
        <f t="shared" si="16"/>
        <v>381.3</v>
      </c>
      <c r="H100" s="12">
        <v>95</v>
      </c>
      <c r="I100" s="580">
        <v>2836.0999999999958</v>
      </c>
      <c r="J100" s="580">
        <v>2887.6046019999926</v>
      </c>
      <c r="K100" s="583">
        <v>2887.6046019999926</v>
      </c>
      <c r="L100" s="583">
        <v>2887.6046019999926</v>
      </c>
      <c r="M100" s="580">
        <v>381.3</v>
      </c>
      <c r="O100" s="515"/>
      <c r="P100" s="330">
        <v>95</v>
      </c>
      <c r="Q100" s="585" cm="1">
        <f t="array" ref="Q100">TREND(Q$15:Q$55,$P$15:$P$55,P100)</f>
        <v>2618.7125435540074</v>
      </c>
      <c r="R100" s="585" cm="1">
        <f t="array" ref="R100">TREND(R$15:R$55,$P$15:$P$55,$P100)</f>
        <v>2619.4991289198615</v>
      </c>
      <c r="S100" s="585" cm="1">
        <f t="array" ref="S100">TREND(S$15:S$55,$P$15:$P$55,$P100)</f>
        <v>2394.4259581881533</v>
      </c>
      <c r="T100" s="585" cm="1">
        <f t="array" ref="T100">TREND(T$15:T$55,$P$15:$P$55,$P100)</f>
        <v>2645.2848432055757</v>
      </c>
      <c r="U100" s="585" cm="1">
        <f t="array" ref="U100">TREND(U$15:U$55,$P$15:$P$55,$P100)</f>
        <v>2653.943379790941</v>
      </c>
      <c r="V100" s="585" cm="1">
        <f t="array" ref="V100">TREND(V$15:V$55,$P$15:$P$55,$P100)</f>
        <v>2434.8179442508704</v>
      </c>
      <c r="W100" s="585" cm="1">
        <f t="array" ref="W100">TREND(W$15:W$55,$P$15:$P$55,$P100)</f>
        <v>2135.8649825783978</v>
      </c>
      <c r="X100" s="585" cm="1">
        <f t="array" ref="X100">TREND(X$15:X$55,$P$15:$P$55,$P100)</f>
        <v>2500.4642857142858</v>
      </c>
      <c r="Y100" s="585" cm="1">
        <f t="array" ref="Y100">TREND(Y$15:Y$55,$P$15:$P$55,$P100)</f>
        <v>2669.395470383276</v>
      </c>
      <c r="Z100" s="234">
        <f t="shared" si="11"/>
        <v>2519.1565040650407</v>
      </c>
      <c r="AB100" s="321">
        <v>95</v>
      </c>
      <c r="AC100" s="589" cm="1">
        <f t="array" ref="AC100">TREND($AC$15:$AC$54,$AB$15:$AB$54,AB100)</f>
        <v>2023.6752345215757</v>
      </c>
      <c r="AD100" s="589" cm="1">
        <f t="array" ref="AD100">TREND($AD$15:$AD$54,$AB$15:$AB$54,AB100)</f>
        <v>1288.1461538461538</v>
      </c>
      <c r="AE100" s="589" cm="1">
        <f t="array" ref="AE100">TREND($AE$15:$AE$40,$AB$15:$AB$40,AB100)</f>
        <v>1905.1230769230767</v>
      </c>
      <c r="AF100" s="589">
        <v>323.39999999999998</v>
      </c>
      <c r="AH100" s="321"/>
    </row>
    <row r="101" spans="1:34">
      <c r="A101" s="555">
        <v>96</v>
      </c>
      <c r="B101" s="372">
        <f t="shared" ref="B101:B115" si="17">IF($B$2=$A$118,Z101,I101)</f>
        <v>2862.6999999999957</v>
      </c>
      <c r="C101" s="372">
        <f t="shared" ref="C101:C115" si="18">IF($B$2=$A$118,AC101,J101)</f>
        <v>2917.2043599999924</v>
      </c>
      <c r="D101" s="372">
        <f t="shared" ref="D101:D115" si="19">IF($B$2=$A$118,AD101,K101)</f>
        <v>2917.2043599999924</v>
      </c>
      <c r="E101" s="372">
        <f t="shared" ref="E101:E115" si="20">IF($B$2=$A$118,AE101,L101)</f>
        <v>2917.2043599999924</v>
      </c>
      <c r="F101" s="372">
        <f t="shared" si="16"/>
        <v>383.3</v>
      </c>
      <c r="H101" s="12">
        <v>96</v>
      </c>
      <c r="I101" s="580">
        <v>2862.6999999999957</v>
      </c>
      <c r="J101" s="580">
        <v>2917.2043599999924</v>
      </c>
      <c r="K101" s="583">
        <v>2917.2043599999924</v>
      </c>
      <c r="L101" s="583">
        <v>2917.2043599999924</v>
      </c>
      <c r="M101" s="580">
        <v>383.3</v>
      </c>
      <c r="O101" s="515"/>
      <c r="P101" s="330">
        <v>96</v>
      </c>
      <c r="Q101" s="585" cm="1">
        <f t="array" ref="Q101">TREND(Q$15:Q$55,$P$15:$P$55,P101)</f>
        <v>2646.5407665505227</v>
      </c>
      <c r="R101" s="585" cm="1">
        <f t="array" ref="R101">TREND(R$15:R$55,$P$15:$P$55,$P101)</f>
        <v>2647.8895470383286</v>
      </c>
      <c r="S101" s="585" cm="1">
        <f t="array" ref="S101">TREND(S$15:S$55,$P$15:$P$55,$P101)</f>
        <v>2420.2066202090591</v>
      </c>
      <c r="T101" s="585" cm="1">
        <f t="array" ref="T101">TREND(T$15:T$55,$P$15:$P$55,$P101)</f>
        <v>2673.3034843205583</v>
      </c>
      <c r="U101" s="585" cm="1">
        <f t="array" ref="U101">TREND(U$15:U$55,$P$15:$P$55,$P101)</f>
        <v>2682.2156794425086</v>
      </c>
      <c r="V101" s="585" cm="1">
        <f t="array" ref="V101">TREND(V$15:V$55,$P$15:$P$55,$P101)</f>
        <v>2462.0324041811841</v>
      </c>
      <c r="W101" s="585" cm="1">
        <f t="array" ref="W101">TREND(W$15:W$55,$P$15:$P$55,$P101)</f>
        <v>2160.0602787456455</v>
      </c>
      <c r="X101" s="585" cm="1">
        <f t="array" ref="X101">TREND(X$15:X$55,$P$15:$P$55,$P101)</f>
        <v>2528.7689895470385</v>
      </c>
      <c r="Y101" s="585" cm="1">
        <f t="array" ref="Y101">TREND(Y$15:Y$55,$P$15:$P$55,$P101)</f>
        <v>2699.0627177700358</v>
      </c>
      <c r="Z101" s="234">
        <f t="shared" si="11"/>
        <v>2546.6756097560983</v>
      </c>
      <c r="AB101" s="321">
        <v>96</v>
      </c>
      <c r="AC101" s="589" cm="1">
        <f t="array" ref="AC101">TREND($AC$15:$AC$54,$AB$15:$AB$54,AB101)</f>
        <v>2046.8305816135082</v>
      </c>
      <c r="AD101" s="589" cm="1">
        <f t="array" ref="AD101">TREND($AD$15:$AD$54,$AB$15:$AB$54,AB101)</f>
        <v>1302.0384615384614</v>
      </c>
      <c r="AE101" s="589" cm="1">
        <f t="array" ref="AE101">TREND($AE$15:$AE$40,$AB$15:$AB$40,AB101)</f>
        <v>1923.873846153846</v>
      </c>
      <c r="AF101" s="589">
        <v>323.39999999999998</v>
      </c>
      <c r="AH101" s="321"/>
    </row>
    <row r="102" spans="1:34">
      <c r="A102" s="555">
        <v>97</v>
      </c>
      <c r="B102" s="372">
        <f t="shared" si="17"/>
        <v>2889.2999999999956</v>
      </c>
      <c r="C102" s="372">
        <f t="shared" si="18"/>
        <v>2946.8041179999923</v>
      </c>
      <c r="D102" s="372">
        <f t="shared" si="19"/>
        <v>2946.8041179999923</v>
      </c>
      <c r="E102" s="372">
        <f t="shared" si="20"/>
        <v>2946.8041179999923</v>
      </c>
      <c r="F102" s="372">
        <f t="shared" ref="F102:F115" si="21">IF($B$2=$A$118,AF102,M102)</f>
        <v>385.3</v>
      </c>
      <c r="H102" s="12">
        <v>97</v>
      </c>
      <c r="I102" s="580">
        <v>2889.2999999999956</v>
      </c>
      <c r="J102" s="580">
        <v>2946.8041179999923</v>
      </c>
      <c r="K102" s="583">
        <v>2946.8041179999923</v>
      </c>
      <c r="L102" s="583">
        <v>2946.8041179999923</v>
      </c>
      <c r="M102" s="580">
        <v>385.3</v>
      </c>
      <c r="O102" s="515"/>
      <c r="P102" s="330">
        <v>97</v>
      </c>
      <c r="Q102" s="585" cm="1">
        <f t="array" ref="Q102">TREND(Q$15:Q$55,$P$15:$P$55,P102)</f>
        <v>2674.3689895470388</v>
      </c>
      <c r="R102" s="585" cm="1">
        <f t="array" ref="R102">TREND(R$15:R$55,$P$15:$P$55,$P102)</f>
        <v>2676.2799651567957</v>
      </c>
      <c r="S102" s="585" cm="1">
        <f t="array" ref="S102">TREND(S$15:S$55,$P$15:$P$55,$P102)</f>
        <v>2445.9872822299649</v>
      </c>
      <c r="T102" s="585" cm="1">
        <f t="array" ref="T102">TREND(T$15:T$55,$P$15:$P$55,$P102)</f>
        <v>2701.3221254355408</v>
      </c>
      <c r="U102" s="585" cm="1">
        <f t="array" ref="U102">TREND(U$15:U$55,$P$15:$P$55,$P102)</f>
        <v>2710.4879790940768</v>
      </c>
      <c r="V102" s="585" cm="1">
        <f t="array" ref="V102">TREND(V$15:V$55,$P$15:$P$55,$P102)</f>
        <v>2489.2468641114979</v>
      </c>
      <c r="W102" s="585" cm="1">
        <f t="array" ref="W102">TREND(W$15:W$55,$P$15:$P$55,$P102)</f>
        <v>2184.2555749128928</v>
      </c>
      <c r="X102" s="585" cm="1">
        <f t="array" ref="X102">TREND(X$15:X$55,$P$15:$P$55,$P102)</f>
        <v>2557.0736933797912</v>
      </c>
      <c r="Y102" s="585" cm="1">
        <f t="array" ref="Y102">TREND(Y$15:Y$55,$P$15:$P$55,$P102)</f>
        <v>2728.7299651567955</v>
      </c>
      <c r="Z102" s="234">
        <f t="shared" si="11"/>
        <v>2574.1947154471545</v>
      </c>
      <c r="AB102" s="321">
        <v>97</v>
      </c>
      <c r="AC102" s="589" cm="1">
        <f t="array" ref="AC102">TREND($AC$15:$AC$54,$AB$15:$AB$54,AB102)</f>
        <v>2069.9859287054405</v>
      </c>
      <c r="AD102" s="589" cm="1">
        <f t="array" ref="AD102">TREND($AD$15:$AD$54,$AB$15:$AB$54,AB102)</f>
        <v>1315.9307692307693</v>
      </c>
      <c r="AE102" s="589" cm="1">
        <f t="array" ref="AE102">TREND($AE$15:$AE$40,$AB$15:$AB$40,AB102)</f>
        <v>1942.624615384615</v>
      </c>
      <c r="AF102" s="589">
        <v>323.39999999999998</v>
      </c>
      <c r="AH102" s="321"/>
    </row>
    <row r="103" spans="1:34">
      <c r="A103" s="555">
        <v>98</v>
      </c>
      <c r="B103" s="372">
        <f t="shared" si="17"/>
        <v>2915.8999999999955</v>
      </c>
      <c r="C103" s="372">
        <f t="shared" si="18"/>
        <v>2976.4038759999921</v>
      </c>
      <c r="D103" s="372">
        <f t="shared" si="19"/>
        <v>2976.4038759999921</v>
      </c>
      <c r="E103" s="372">
        <f t="shared" si="20"/>
        <v>2976.4038759999921</v>
      </c>
      <c r="F103" s="372">
        <f t="shared" si="21"/>
        <v>387.3</v>
      </c>
      <c r="H103" s="12">
        <v>98</v>
      </c>
      <c r="I103" s="580">
        <v>2915.8999999999955</v>
      </c>
      <c r="J103" s="580">
        <v>2976.4038759999921</v>
      </c>
      <c r="K103" s="583">
        <v>2976.4038759999921</v>
      </c>
      <c r="L103" s="583">
        <v>2976.4038759999921</v>
      </c>
      <c r="M103" s="580">
        <v>387.3</v>
      </c>
      <c r="O103" s="515"/>
      <c r="P103" s="330">
        <v>98</v>
      </c>
      <c r="Q103" s="585" cm="1">
        <f t="array" ref="Q103">TREND(Q$15:Q$55,$P$15:$P$55,P103)</f>
        <v>2702.1972125435541</v>
      </c>
      <c r="R103" s="585" cm="1">
        <f t="array" ref="R103">TREND(R$15:R$55,$P$15:$P$55,$P103)</f>
        <v>2704.6703832752619</v>
      </c>
      <c r="S103" s="585" cm="1">
        <f t="array" ref="S103">TREND(S$15:S$55,$P$15:$P$55,$P103)</f>
        <v>2471.7679442508711</v>
      </c>
      <c r="T103" s="585" cm="1">
        <f t="array" ref="T103">TREND(T$15:T$55,$P$15:$P$55,$P103)</f>
        <v>2729.3407665505233</v>
      </c>
      <c r="U103" s="585" cm="1">
        <f t="array" ref="U103">TREND(U$15:U$55,$P$15:$P$55,$P103)</f>
        <v>2738.7602787456444</v>
      </c>
      <c r="V103" s="585" cm="1">
        <f t="array" ref="V103">TREND(V$15:V$55,$P$15:$P$55,$P103)</f>
        <v>2516.4613240418112</v>
      </c>
      <c r="W103" s="585" cm="1">
        <f t="array" ref="W103">TREND(W$15:W$55,$P$15:$P$55,$P103)</f>
        <v>2208.4508710801401</v>
      </c>
      <c r="X103" s="585" cm="1">
        <f t="array" ref="X103">TREND(X$15:X$55,$P$15:$P$55,$P103)</f>
        <v>2585.3783972125439</v>
      </c>
      <c r="Y103" s="585" cm="1">
        <f t="array" ref="Y103">TREND(Y$15:Y$55,$P$15:$P$55,$P103)</f>
        <v>2758.3972125435548</v>
      </c>
      <c r="Z103" s="234">
        <f t="shared" si="11"/>
        <v>2601.7138211382116</v>
      </c>
      <c r="AB103" s="321">
        <v>98</v>
      </c>
      <c r="AC103" s="589" cm="1">
        <f t="array" ref="AC103">TREND($AC$15:$AC$54,$AB$15:$AB$54,AB103)</f>
        <v>2093.1412757973731</v>
      </c>
      <c r="AD103" s="589" cm="1">
        <f t="array" ref="AD103">TREND($AD$15:$AD$54,$AB$15:$AB$54,AB103)</f>
        <v>1329.823076923077</v>
      </c>
      <c r="AE103" s="589" cm="1">
        <f t="array" ref="AE103">TREND($AE$15:$AE$40,$AB$15:$AB$40,AB103)</f>
        <v>1961.3753846153843</v>
      </c>
      <c r="AF103" s="589">
        <v>323.39999999999998</v>
      </c>
      <c r="AH103" s="321"/>
    </row>
    <row r="104" spans="1:34">
      <c r="A104" s="555">
        <v>99</v>
      </c>
      <c r="B104" s="372">
        <f t="shared" si="17"/>
        <v>2942.4999999999955</v>
      </c>
      <c r="C104" s="372">
        <f t="shared" si="18"/>
        <v>3006.003633999992</v>
      </c>
      <c r="D104" s="372">
        <f t="shared" si="19"/>
        <v>3006.003633999992</v>
      </c>
      <c r="E104" s="372">
        <f t="shared" si="20"/>
        <v>3006.003633999992</v>
      </c>
      <c r="F104" s="372">
        <f t="shared" si="21"/>
        <v>389.3</v>
      </c>
      <c r="H104" s="12">
        <v>99</v>
      </c>
      <c r="I104" s="580">
        <v>2942.4999999999955</v>
      </c>
      <c r="J104" s="580">
        <v>3006.003633999992</v>
      </c>
      <c r="K104" s="583">
        <v>3006.003633999992</v>
      </c>
      <c r="L104" s="583">
        <v>3006.003633999992</v>
      </c>
      <c r="M104" s="580">
        <v>389.3</v>
      </c>
      <c r="O104" s="515"/>
      <c r="P104" s="330">
        <v>99</v>
      </c>
      <c r="Q104" s="585" cm="1">
        <f t="array" ref="Q104">TREND(Q$15:Q$55,$P$15:$P$55,P104)</f>
        <v>2730.0254355400702</v>
      </c>
      <c r="R104" s="585" cm="1">
        <f t="array" ref="R104">TREND(R$15:R$55,$P$15:$P$55,$P104)</f>
        <v>2733.060801393729</v>
      </c>
      <c r="S104" s="585" cm="1">
        <f t="array" ref="S104">TREND(S$15:S$55,$P$15:$P$55,$P104)</f>
        <v>2497.5486062717769</v>
      </c>
      <c r="T104" s="585" cm="1">
        <f t="array" ref="T104">TREND(T$15:T$55,$P$15:$P$55,$P104)</f>
        <v>2757.3594076655058</v>
      </c>
      <c r="U104" s="585" cm="1">
        <f t="array" ref="U104">TREND(U$15:U$55,$P$15:$P$55,$P104)</f>
        <v>2767.0325783972125</v>
      </c>
      <c r="V104" s="585" cm="1">
        <f t="array" ref="V104">TREND(V$15:V$55,$P$15:$P$55,$P104)</f>
        <v>2543.6757839721249</v>
      </c>
      <c r="W104" s="585" cm="1">
        <f t="array" ref="W104">TREND(W$15:W$55,$P$15:$P$55,$P104)</f>
        <v>2232.6461672473874</v>
      </c>
      <c r="X104" s="585" cm="1">
        <f t="array" ref="X104">TREND(X$15:X$55,$P$15:$P$55,$P104)</f>
        <v>2613.6831010452966</v>
      </c>
      <c r="Y104" s="585" cm="1">
        <f t="array" ref="Y104">TREND(Y$15:Y$55,$P$15:$P$55,$P104)</f>
        <v>2788.0644599303146</v>
      </c>
      <c r="Z104" s="234">
        <f t="shared" si="11"/>
        <v>2629.2329268292688</v>
      </c>
      <c r="AB104" s="321">
        <v>99</v>
      </c>
      <c r="AC104" s="589" cm="1">
        <f t="array" ref="AC104">TREND($AC$15:$AC$54,$AB$15:$AB$54,AB104)</f>
        <v>2116.2966228893056</v>
      </c>
      <c r="AD104" s="589" cm="1">
        <f t="array" ref="AD104">TREND($AD$15:$AD$54,$AB$15:$AB$54,AB104)</f>
        <v>1343.7153846153847</v>
      </c>
      <c r="AE104" s="589" cm="1">
        <f t="array" ref="AE104">TREND($AE$15:$AE$40,$AB$15:$AB$40,AB104)</f>
        <v>1980.1261538461536</v>
      </c>
      <c r="AF104" s="589">
        <v>323.39999999999998</v>
      </c>
      <c r="AH104" s="321"/>
    </row>
    <row r="105" spans="1:34">
      <c r="A105" s="555">
        <v>100</v>
      </c>
      <c r="B105" s="372">
        <f t="shared" si="17"/>
        <v>2969.0999999999954</v>
      </c>
      <c r="C105" s="372">
        <f t="shared" si="18"/>
        <v>3035.6033919999918</v>
      </c>
      <c r="D105" s="372">
        <f t="shared" si="19"/>
        <v>3035.6033919999918</v>
      </c>
      <c r="E105" s="372">
        <f t="shared" si="20"/>
        <v>3035.6033919999918</v>
      </c>
      <c r="F105" s="372">
        <f t="shared" si="21"/>
        <v>391.3</v>
      </c>
      <c r="H105" s="12">
        <v>100</v>
      </c>
      <c r="I105" s="580">
        <v>2969.0999999999954</v>
      </c>
      <c r="J105" s="580">
        <v>3035.6033919999918</v>
      </c>
      <c r="K105" s="583">
        <v>3035.6033919999918</v>
      </c>
      <c r="L105" s="583">
        <v>3035.6033919999918</v>
      </c>
      <c r="M105" s="580">
        <v>391.3</v>
      </c>
      <c r="O105" s="515"/>
      <c r="P105" s="330">
        <v>100</v>
      </c>
      <c r="Q105" s="585" cm="1">
        <f t="array" ref="Q105">TREND(Q$15:Q$55,$P$15:$P$55,P105)</f>
        <v>2757.8536585365855</v>
      </c>
      <c r="R105" s="585" cm="1">
        <f t="array" ref="R105">TREND(R$15:R$55,$P$15:$P$55,$P105)</f>
        <v>2761.4512195121961</v>
      </c>
      <c r="S105" s="585" cm="1">
        <f t="array" ref="S105">TREND(S$15:S$55,$P$15:$P$55,$P105)</f>
        <v>2523.3292682926826</v>
      </c>
      <c r="T105" s="585" cm="1">
        <f t="array" ref="T105">TREND(T$15:T$55,$P$15:$P$55,$P105)</f>
        <v>2785.3780487804884</v>
      </c>
      <c r="U105" s="585" cm="1">
        <f t="array" ref="U105">TREND(U$15:U$55,$P$15:$P$55,$P105)</f>
        <v>2795.3048780487807</v>
      </c>
      <c r="V105" s="585" cm="1">
        <f t="array" ref="V105">TREND(V$15:V$55,$P$15:$P$55,$P105)</f>
        <v>2570.8902439024382</v>
      </c>
      <c r="W105" s="585" cm="1">
        <f t="array" ref="W105">TREND(W$15:W$55,$P$15:$P$55,$P105)</f>
        <v>2256.8414634146347</v>
      </c>
      <c r="X105" s="585" cm="1">
        <f t="array" ref="X105">TREND(X$15:X$55,$P$15:$P$55,$P105)</f>
        <v>2641.9878048780492</v>
      </c>
      <c r="Y105" s="585" cm="1">
        <f t="array" ref="Y105">TREND(Y$15:Y$55,$P$15:$P$55,$P105)</f>
        <v>2817.7317073170743</v>
      </c>
      <c r="Z105" s="234">
        <f t="shared" si="11"/>
        <v>2656.7520325203254</v>
      </c>
      <c r="AB105" s="321">
        <v>100</v>
      </c>
      <c r="AC105" s="589" cm="1">
        <f t="array" ref="AC105">TREND($AC$15:$AC$54,$AB$15:$AB$54,AB105)</f>
        <v>2139.4519699812381</v>
      </c>
      <c r="AD105" s="589" cm="1">
        <f t="array" ref="AD105">TREND($AD$15:$AD$54,$AB$15:$AB$54,AB105)</f>
        <v>1357.6076923076923</v>
      </c>
      <c r="AE105" s="589" cm="1">
        <f t="array" ref="AE105">TREND($AE$15:$AE$40,$AB$15:$AB$40,AB105)</f>
        <v>1998.8769230769228</v>
      </c>
      <c r="AF105" s="589">
        <v>323.39999999999998</v>
      </c>
      <c r="AH105" s="321"/>
    </row>
    <row r="106" spans="1:34">
      <c r="A106" s="555">
        <v>101</v>
      </c>
      <c r="B106" s="372">
        <f t="shared" si="17"/>
        <v>2995.6999999999953</v>
      </c>
      <c r="C106" s="372">
        <f t="shared" si="18"/>
        <v>3065.2031499999916</v>
      </c>
      <c r="D106" s="372">
        <f t="shared" si="19"/>
        <v>3065.2031499999916</v>
      </c>
      <c r="E106" s="372">
        <f t="shared" si="20"/>
        <v>3065.2031499999916</v>
      </c>
      <c r="F106" s="372">
        <f t="shared" si="21"/>
        <v>393.3</v>
      </c>
      <c r="H106" s="12">
        <v>101</v>
      </c>
      <c r="I106" s="580">
        <v>2995.6999999999953</v>
      </c>
      <c r="J106" s="580">
        <v>3065.2031499999916</v>
      </c>
      <c r="K106" s="583">
        <v>3065.2031499999916</v>
      </c>
      <c r="L106" s="583">
        <v>3065.2031499999916</v>
      </c>
      <c r="M106" s="580">
        <v>393.3</v>
      </c>
      <c r="O106" s="515"/>
      <c r="P106" s="330">
        <v>101</v>
      </c>
      <c r="Q106" s="585" cm="1">
        <f t="array" ref="Q106">TREND(Q$15:Q$55,$P$15:$P$55,P106)</f>
        <v>2785.6818815331007</v>
      </c>
      <c r="R106" s="585" cm="1">
        <f t="array" ref="R106">TREND(R$15:R$55,$P$15:$P$55,$P106)</f>
        <v>2789.8416376306632</v>
      </c>
      <c r="S106" s="585" cm="1">
        <f t="array" ref="S106">TREND(S$15:S$55,$P$15:$P$55,$P106)</f>
        <v>2549.1099303135888</v>
      </c>
      <c r="T106" s="585" cm="1">
        <f t="array" ref="T106">TREND(T$15:T$55,$P$15:$P$55,$P106)</f>
        <v>2813.3966898954709</v>
      </c>
      <c r="U106" s="585" cm="1">
        <f t="array" ref="U106">TREND(U$15:U$55,$P$15:$P$55,$P106)</f>
        <v>2823.5771777003483</v>
      </c>
      <c r="V106" s="585" cm="1">
        <f t="array" ref="V106">TREND(V$15:V$55,$P$15:$P$55,$P106)</f>
        <v>2598.104703832752</v>
      </c>
      <c r="W106" s="585" cm="1">
        <f t="array" ref="W106">TREND(W$15:W$55,$P$15:$P$55,$P106)</f>
        <v>2281.0367595818825</v>
      </c>
      <c r="X106" s="585" cm="1">
        <f t="array" ref="X106">TREND(X$15:X$55,$P$15:$P$55,$P106)</f>
        <v>2670.2925087108015</v>
      </c>
      <c r="Y106" s="585" cm="1">
        <f t="array" ref="Y106">TREND(Y$15:Y$55,$P$15:$P$55,$P106)</f>
        <v>2847.3989547038336</v>
      </c>
      <c r="Z106" s="234">
        <f t="shared" si="11"/>
        <v>2684.2711382113825</v>
      </c>
      <c r="AB106" s="321">
        <v>101</v>
      </c>
      <c r="AC106" s="589" cm="1">
        <f t="array" ref="AC106">TREND($AC$15:$AC$54,$AB$15:$AB$54,AB106)</f>
        <v>2162.6073170731706</v>
      </c>
      <c r="AD106" s="589" cm="1">
        <f t="array" ref="AD106">TREND($AD$15:$AD$54,$AB$15:$AB$54,AB106)</f>
        <v>1371.5</v>
      </c>
      <c r="AE106" s="589" cm="1">
        <f t="array" ref="AE106">TREND($AE$15:$AE$40,$AB$15:$AB$40,AB106)</f>
        <v>2017.6276923076921</v>
      </c>
      <c r="AF106" s="589">
        <v>323.39999999999998</v>
      </c>
      <c r="AH106" s="321"/>
    </row>
    <row r="107" spans="1:34">
      <c r="A107" s="555">
        <v>102</v>
      </c>
      <c r="B107" s="372">
        <f t="shared" si="17"/>
        <v>3022.2999999999952</v>
      </c>
      <c r="C107" s="372">
        <f t="shared" si="18"/>
        <v>3094.8029079999915</v>
      </c>
      <c r="D107" s="372">
        <f t="shared" si="19"/>
        <v>3094.8029079999915</v>
      </c>
      <c r="E107" s="372">
        <f t="shared" si="20"/>
        <v>3094.8029079999915</v>
      </c>
      <c r="F107" s="372">
        <f t="shared" si="21"/>
        <v>395.3</v>
      </c>
      <c r="H107" s="12">
        <v>102</v>
      </c>
      <c r="I107" s="580">
        <v>3022.2999999999952</v>
      </c>
      <c r="J107" s="580">
        <v>3094.8029079999915</v>
      </c>
      <c r="K107" s="583">
        <v>3094.8029079999915</v>
      </c>
      <c r="L107" s="583">
        <v>3094.8029079999915</v>
      </c>
      <c r="M107" s="580">
        <v>395.3</v>
      </c>
      <c r="O107" s="515"/>
      <c r="P107" s="330">
        <v>102</v>
      </c>
      <c r="Q107" s="585" cm="1">
        <f t="array" ref="Q107">TREND(Q$15:Q$55,$P$15:$P$55,P107)</f>
        <v>2813.5101045296169</v>
      </c>
      <c r="R107" s="585" cm="1">
        <f t="array" ref="R107">TREND(R$15:R$55,$P$15:$P$55,$P107)</f>
        <v>2818.2320557491303</v>
      </c>
      <c r="S107" s="585" cm="1">
        <f t="array" ref="S107">TREND(S$15:S$55,$P$15:$P$55,$P107)</f>
        <v>2574.8905923344946</v>
      </c>
      <c r="T107" s="585" cm="1">
        <f t="array" ref="T107">TREND(T$15:T$55,$P$15:$P$55,$P107)</f>
        <v>2841.4153310104539</v>
      </c>
      <c r="U107" s="585" cm="1">
        <f t="array" ref="U107">TREND(U$15:U$55,$P$15:$P$55,$P107)</f>
        <v>2851.8494773519164</v>
      </c>
      <c r="V107" s="585" cm="1">
        <f t="array" ref="V107">TREND(V$15:V$55,$P$15:$P$55,$P107)</f>
        <v>2625.3191637630657</v>
      </c>
      <c r="W107" s="585" cm="1">
        <f t="array" ref="W107">TREND(W$15:W$55,$P$15:$P$55,$P107)</f>
        <v>2305.2320557491298</v>
      </c>
      <c r="X107" s="585" cm="1">
        <f t="array" ref="X107">TREND(X$15:X$55,$P$15:$P$55,$P107)</f>
        <v>2698.5972125435542</v>
      </c>
      <c r="Y107" s="585" cm="1">
        <f t="array" ref="Y107">TREND(Y$15:Y$55,$P$15:$P$55,$P107)</f>
        <v>2877.0662020905934</v>
      </c>
      <c r="Z107" s="234">
        <f t="shared" si="11"/>
        <v>2711.7902439024392</v>
      </c>
      <c r="AB107" s="321">
        <v>102</v>
      </c>
      <c r="AC107" s="589" cm="1">
        <f t="array" ref="AC107">TREND($AC$15:$AC$54,$AB$15:$AB$54,AB107)</f>
        <v>2185.7626641651032</v>
      </c>
      <c r="AD107" s="589" cm="1">
        <f t="array" ref="AD107">TREND($AD$15:$AD$54,$AB$15:$AB$54,AB107)</f>
        <v>1385.3923076923077</v>
      </c>
      <c r="AE107" s="589" cm="1">
        <f t="array" ref="AE107">TREND($AE$15:$AE$40,$AB$15:$AB$40,AB107)</f>
        <v>2036.3784615384611</v>
      </c>
      <c r="AF107" s="589">
        <v>323.39999999999998</v>
      </c>
      <c r="AH107" s="321"/>
    </row>
    <row r="108" spans="1:34">
      <c r="A108" s="555">
        <v>103</v>
      </c>
      <c r="B108" s="372">
        <f t="shared" si="17"/>
        <v>3048.8999999999951</v>
      </c>
      <c r="C108" s="372">
        <f t="shared" si="18"/>
        <v>3124.4026659999913</v>
      </c>
      <c r="D108" s="372">
        <f t="shared" si="19"/>
        <v>3124.4026659999913</v>
      </c>
      <c r="E108" s="372">
        <f t="shared" si="20"/>
        <v>3124.4026659999913</v>
      </c>
      <c r="F108" s="372">
        <f t="shared" si="21"/>
        <v>397.3</v>
      </c>
      <c r="H108" s="12">
        <v>103</v>
      </c>
      <c r="I108" s="580">
        <v>3048.8999999999951</v>
      </c>
      <c r="J108" s="580">
        <v>3124.4026659999913</v>
      </c>
      <c r="K108" s="583">
        <v>3124.4026659999913</v>
      </c>
      <c r="L108" s="583">
        <v>3124.4026659999913</v>
      </c>
      <c r="M108" s="580">
        <v>397.3</v>
      </c>
      <c r="O108" s="515"/>
      <c r="P108" s="330">
        <v>103</v>
      </c>
      <c r="Q108" s="585" cm="1">
        <f t="array" ref="Q108">TREND(Q$15:Q$55,$P$15:$P$55,P108)</f>
        <v>2841.3383275261322</v>
      </c>
      <c r="R108" s="585" cm="1">
        <f t="array" ref="R108">TREND(R$15:R$55,$P$15:$P$55,$P108)</f>
        <v>2846.6224738675965</v>
      </c>
      <c r="S108" s="585" cm="1">
        <f t="array" ref="S108">TREND(S$15:S$55,$P$15:$P$55,$P108)</f>
        <v>2600.6712543554004</v>
      </c>
      <c r="T108" s="585" cm="1">
        <f t="array" ref="T108">TREND(T$15:T$55,$P$15:$P$55,$P108)</f>
        <v>2869.4339721254364</v>
      </c>
      <c r="U108" s="585" cm="1">
        <f t="array" ref="U108">TREND(U$15:U$55,$P$15:$P$55,$P108)</f>
        <v>2880.1217770034846</v>
      </c>
      <c r="V108" s="585" cm="1">
        <f t="array" ref="V108">TREND(V$15:V$55,$P$15:$P$55,$P108)</f>
        <v>2652.533623693379</v>
      </c>
      <c r="W108" s="585" cm="1">
        <f t="array" ref="W108">TREND(W$15:W$55,$P$15:$P$55,$P108)</f>
        <v>2329.4273519163771</v>
      </c>
      <c r="X108" s="585" cm="1">
        <f t="array" ref="X108">TREND(X$15:X$55,$P$15:$P$55,$P108)</f>
        <v>2726.9019163763069</v>
      </c>
      <c r="Y108" s="585" cm="1">
        <f t="array" ref="Y108">TREND(Y$15:Y$55,$P$15:$P$55,$P108)</f>
        <v>2906.7334494773531</v>
      </c>
      <c r="Z108" s="234">
        <f t="shared" si="11"/>
        <v>2739.3093495934963</v>
      </c>
      <c r="AB108" s="321">
        <v>103</v>
      </c>
      <c r="AC108" s="589" cm="1">
        <f t="array" ref="AC108">TREND($AC$15:$AC$54,$AB$15:$AB$54,AB108)</f>
        <v>2208.9180112570357</v>
      </c>
      <c r="AD108" s="589" cm="1">
        <f t="array" ref="AD108">TREND($AD$15:$AD$54,$AB$15:$AB$54,AB108)</f>
        <v>1399.2846153846153</v>
      </c>
      <c r="AE108" s="589" cm="1">
        <f t="array" ref="AE108">TREND($AE$15:$AE$40,$AB$15:$AB$40,AB108)</f>
        <v>2055.1292307692302</v>
      </c>
      <c r="AF108" s="589">
        <v>323.39999999999998</v>
      </c>
      <c r="AH108" s="321"/>
    </row>
    <row r="109" spans="1:34">
      <c r="A109" s="555">
        <v>104</v>
      </c>
      <c r="B109" s="372">
        <f t="shared" si="17"/>
        <v>3075.499999999995</v>
      </c>
      <c r="C109" s="372">
        <f t="shared" si="18"/>
        <v>3154.0024239999912</v>
      </c>
      <c r="D109" s="372">
        <f t="shared" si="19"/>
        <v>3154.0024239999912</v>
      </c>
      <c r="E109" s="372">
        <f t="shared" si="20"/>
        <v>3154.0024239999912</v>
      </c>
      <c r="F109" s="372">
        <f t="shared" si="21"/>
        <v>399.3</v>
      </c>
      <c r="H109" s="12">
        <v>104</v>
      </c>
      <c r="I109" s="580">
        <v>3075.499999999995</v>
      </c>
      <c r="J109" s="580">
        <v>3154.0024239999912</v>
      </c>
      <c r="K109" s="583">
        <v>3154.0024239999912</v>
      </c>
      <c r="L109" s="583">
        <v>3154.0024239999912</v>
      </c>
      <c r="M109" s="580">
        <v>399.3</v>
      </c>
      <c r="O109" s="515"/>
      <c r="P109" s="330">
        <v>104</v>
      </c>
      <c r="Q109" s="585" cm="1">
        <f t="array" ref="Q109">TREND(Q$15:Q$55,$P$15:$P$55,P109)</f>
        <v>2869.1665505226483</v>
      </c>
      <c r="R109" s="585" cm="1">
        <f t="array" ref="R109">TREND(R$15:R$55,$P$15:$P$55,$P109)</f>
        <v>2875.0128919860636</v>
      </c>
      <c r="S109" s="585" cm="1">
        <f t="array" ref="S109">TREND(S$15:S$55,$P$15:$P$55,$P109)</f>
        <v>2626.4519163763066</v>
      </c>
      <c r="T109" s="585" cm="1">
        <f t="array" ref="T109">TREND(T$15:T$55,$P$15:$P$55,$P109)</f>
        <v>2897.4526132404189</v>
      </c>
      <c r="U109" s="585" cm="1">
        <f t="array" ref="U109">TREND(U$15:U$55,$P$15:$P$55,$P109)</f>
        <v>2908.3940766550522</v>
      </c>
      <c r="V109" s="585" cm="1">
        <f t="array" ref="V109">TREND(V$15:V$55,$P$15:$P$55,$P109)</f>
        <v>2679.7480836236928</v>
      </c>
      <c r="W109" s="585" cm="1">
        <f t="array" ref="W109">TREND(W$15:W$55,$P$15:$P$55,$P109)</f>
        <v>2353.6226480836244</v>
      </c>
      <c r="X109" s="585" cm="1">
        <f t="array" ref="X109">TREND(X$15:X$55,$P$15:$P$55,$P109)</f>
        <v>2755.2066202090596</v>
      </c>
      <c r="Y109" s="585" cm="1">
        <f t="array" ref="Y109">TREND(Y$15:Y$55,$P$15:$P$55,$P109)</f>
        <v>2936.4006968641124</v>
      </c>
      <c r="Z109" s="234">
        <f t="shared" si="11"/>
        <v>2766.828455284553</v>
      </c>
      <c r="AB109" s="321">
        <v>104</v>
      </c>
      <c r="AC109" s="589" cm="1">
        <f t="array" ref="AC109">TREND($AC$15:$AC$54,$AB$15:$AB$54,AB109)</f>
        <v>2232.0733583489682</v>
      </c>
      <c r="AD109" s="589" cm="1">
        <f t="array" ref="AD109">TREND($AD$15:$AD$54,$AB$15:$AB$54,AB109)</f>
        <v>1413.176923076923</v>
      </c>
      <c r="AE109" s="589" cm="1">
        <f t="array" ref="AE109">TREND($AE$15:$AE$40,$AB$15:$AB$40,AB109)</f>
        <v>2073.8799999999997</v>
      </c>
      <c r="AF109" s="589">
        <v>323.39999999999998</v>
      </c>
      <c r="AH109" s="321"/>
    </row>
    <row r="110" spans="1:34">
      <c r="A110" s="555">
        <v>105</v>
      </c>
      <c r="B110" s="372">
        <f t="shared" si="17"/>
        <v>3102.0999999999949</v>
      </c>
      <c r="C110" s="372">
        <f t="shared" si="18"/>
        <v>3183.602181999991</v>
      </c>
      <c r="D110" s="372">
        <f t="shared" si="19"/>
        <v>3183.602181999991</v>
      </c>
      <c r="E110" s="372">
        <f t="shared" si="20"/>
        <v>3183.602181999991</v>
      </c>
      <c r="F110" s="372">
        <f t="shared" si="21"/>
        <v>401.3</v>
      </c>
      <c r="H110" s="12">
        <v>105</v>
      </c>
      <c r="I110" s="580">
        <v>3102.0999999999949</v>
      </c>
      <c r="J110" s="580">
        <v>3183.602181999991</v>
      </c>
      <c r="K110" s="583">
        <v>3183.602181999991</v>
      </c>
      <c r="L110" s="583">
        <v>3183.602181999991</v>
      </c>
      <c r="M110" s="580">
        <v>401.3</v>
      </c>
      <c r="O110" s="515"/>
      <c r="P110" s="330">
        <v>105</v>
      </c>
      <c r="Q110" s="585" cm="1">
        <f t="array" ref="Q110">TREND(Q$15:Q$55,$P$15:$P$55,P110)</f>
        <v>2896.9947735191636</v>
      </c>
      <c r="R110" s="585" cm="1">
        <f t="array" ref="R110">TREND(R$15:R$55,$P$15:$P$55,$P110)</f>
        <v>2903.4033101045306</v>
      </c>
      <c r="S110" s="585" cm="1">
        <f t="array" ref="S110">TREND(S$15:S$55,$P$15:$P$55,$P110)</f>
        <v>2652.2325783972124</v>
      </c>
      <c r="T110" s="585" cm="1">
        <f t="array" ref="T110">TREND(T$15:T$55,$P$15:$P$55,$P110)</f>
        <v>2925.4712543554015</v>
      </c>
      <c r="U110" s="585" cm="1">
        <f t="array" ref="U110">TREND(U$15:U$55,$P$15:$P$55,$P110)</f>
        <v>2936.6663763066204</v>
      </c>
      <c r="V110" s="585" cm="1">
        <f t="array" ref="V110">TREND(V$15:V$55,$P$15:$P$55,$P110)</f>
        <v>2706.9625435540065</v>
      </c>
      <c r="W110" s="585" cm="1">
        <f t="array" ref="W110">TREND(W$15:W$55,$P$15:$P$55,$P110)</f>
        <v>2377.8179442508717</v>
      </c>
      <c r="X110" s="585" cm="1">
        <f t="array" ref="X110">TREND(X$15:X$55,$P$15:$P$55,$P110)</f>
        <v>2783.5113240418123</v>
      </c>
      <c r="Y110" s="585" cm="1">
        <f t="array" ref="Y110">TREND(Y$15:Y$55,$P$15:$P$55,$P110)</f>
        <v>2966.0679442508722</v>
      </c>
      <c r="Z110" s="234">
        <f t="shared" si="11"/>
        <v>2794.3475609756106</v>
      </c>
      <c r="AB110" s="321">
        <v>105</v>
      </c>
      <c r="AC110" s="589" cm="1">
        <f t="array" ref="AC110">TREND($AC$15:$AC$54,$AB$15:$AB$54,AB110)</f>
        <v>2255.2287054409007</v>
      </c>
      <c r="AD110" s="589" cm="1">
        <f t="array" ref="AD110">TREND($AD$15:$AD$54,$AB$15:$AB$54,AB110)</f>
        <v>1427.0692307692307</v>
      </c>
      <c r="AE110" s="589" cm="1">
        <f t="array" ref="AE110">TREND($AE$15:$AE$40,$AB$15:$AB$40,AB110)</f>
        <v>2092.6307692307687</v>
      </c>
      <c r="AF110" s="589">
        <v>323.39999999999998</v>
      </c>
      <c r="AH110" s="321"/>
    </row>
    <row r="111" spans="1:34">
      <c r="A111" s="555">
        <v>106</v>
      </c>
      <c r="B111" s="372">
        <f t="shared" si="17"/>
        <v>3128.6999999999948</v>
      </c>
      <c r="C111" s="372">
        <f t="shared" si="18"/>
        <v>3213.2019399999908</v>
      </c>
      <c r="D111" s="372">
        <f t="shared" si="19"/>
        <v>3213.2019399999908</v>
      </c>
      <c r="E111" s="372">
        <f t="shared" si="20"/>
        <v>3213.2019399999908</v>
      </c>
      <c r="F111" s="372">
        <f t="shared" si="21"/>
        <v>403.3</v>
      </c>
      <c r="H111" s="12">
        <v>106</v>
      </c>
      <c r="I111" s="580">
        <v>3128.6999999999948</v>
      </c>
      <c r="J111" s="580">
        <v>3213.2019399999908</v>
      </c>
      <c r="K111" s="583">
        <v>3213.2019399999908</v>
      </c>
      <c r="L111" s="583">
        <v>3213.2019399999908</v>
      </c>
      <c r="M111" s="580">
        <v>403.3</v>
      </c>
      <c r="O111" s="515"/>
      <c r="P111" s="330">
        <v>106</v>
      </c>
      <c r="Q111" s="585" cm="1">
        <f t="array" ref="Q111">TREND(Q$15:Q$55,$P$15:$P$55,P111)</f>
        <v>2924.8229965156797</v>
      </c>
      <c r="R111" s="585" cm="1">
        <f t="array" ref="R111">TREND(R$15:R$55,$P$15:$P$55,$P111)</f>
        <v>2931.7937282229977</v>
      </c>
      <c r="S111" s="585" cm="1">
        <f t="array" ref="S111">TREND(S$15:S$55,$P$15:$P$55,$P111)</f>
        <v>2678.0132404181181</v>
      </c>
      <c r="T111" s="585" cm="1">
        <f t="array" ref="T111">TREND(T$15:T$55,$P$15:$P$55,$P111)</f>
        <v>2953.489895470384</v>
      </c>
      <c r="U111" s="585" cm="1">
        <f t="array" ref="U111">TREND(U$15:U$55,$P$15:$P$55,$P111)</f>
        <v>2964.938675958188</v>
      </c>
      <c r="V111" s="585" cm="1">
        <f t="array" ref="V111">TREND(V$15:V$55,$P$15:$P$55,$P111)</f>
        <v>2734.1770034843198</v>
      </c>
      <c r="W111" s="585" cm="1">
        <f t="array" ref="W111">TREND(W$15:W$55,$P$15:$P$55,$P111)</f>
        <v>2402.0132404181195</v>
      </c>
      <c r="X111" s="585" cm="1">
        <f t="array" ref="X111">TREND(X$15:X$55,$P$15:$P$55,$P111)</f>
        <v>2811.816027874565</v>
      </c>
      <c r="Y111" s="585" cm="1">
        <f t="array" ref="Y111">TREND(Y$15:Y$55,$P$15:$P$55,$P111)</f>
        <v>2995.7351916376319</v>
      </c>
      <c r="Z111" s="234">
        <f t="shared" si="11"/>
        <v>2821.8666666666668</v>
      </c>
      <c r="AB111" s="321">
        <v>106</v>
      </c>
      <c r="AC111" s="589" cm="1">
        <f t="array" ref="AC111">TREND($AC$15:$AC$54,$AB$15:$AB$54,AB111)</f>
        <v>2278.3840525328324</v>
      </c>
      <c r="AD111" s="589" cm="1">
        <f t="array" ref="AD111">TREND($AD$15:$AD$54,$AB$15:$AB$54,AB111)</f>
        <v>1440.9615384615386</v>
      </c>
      <c r="AE111" s="589" cm="1">
        <f t="array" ref="AE111">TREND($AE$15:$AE$40,$AB$15:$AB$40,AB111)</f>
        <v>2111.3815384615382</v>
      </c>
      <c r="AF111" s="589">
        <v>323.39999999999998</v>
      </c>
      <c r="AH111" s="321"/>
    </row>
    <row r="112" spans="1:34">
      <c r="A112" s="555">
        <v>107</v>
      </c>
      <c r="B112" s="372">
        <f t="shared" si="17"/>
        <v>3155.2999999999947</v>
      </c>
      <c r="C112" s="372">
        <f t="shared" si="18"/>
        <v>3242.8016979999907</v>
      </c>
      <c r="D112" s="372">
        <f t="shared" si="19"/>
        <v>3242.8016979999907</v>
      </c>
      <c r="E112" s="372">
        <f t="shared" si="20"/>
        <v>3242.8016979999907</v>
      </c>
      <c r="F112" s="372">
        <f t="shared" si="21"/>
        <v>405.3</v>
      </c>
      <c r="H112" s="12">
        <v>107</v>
      </c>
      <c r="I112" s="580">
        <v>3155.2999999999947</v>
      </c>
      <c r="J112" s="580">
        <v>3242.8016979999907</v>
      </c>
      <c r="K112" s="583">
        <v>3242.8016979999907</v>
      </c>
      <c r="L112" s="583">
        <v>3242.8016979999907</v>
      </c>
      <c r="M112" s="580">
        <v>405.3</v>
      </c>
      <c r="O112" s="515"/>
      <c r="P112" s="330">
        <v>107</v>
      </c>
      <c r="Q112" s="585" cm="1">
        <f t="array" ref="Q112">TREND(Q$15:Q$55,$P$15:$P$55,P112)</f>
        <v>2952.651219512195</v>
      </c>
      <c r="R112" s="585" cm="1">
        <f t="array" ref="R112">TREND(R$15:R$55,$P$15:$P$55,$P112)</f>
        <v>2960.1841463414648</v>
      </c>
      <c r="S112" s="585" cm="1">
        <f t="array" ref="S112">TREND(S$15:S$55,$P$15:$P$55,$P112)</f>
        <v>2703.7939024390244</v>
      </c>
      <c r="T112" s="585" cm="1">
        <f t="array" ref="T112">TREND(T$15:T$55,$P$15:$P$55,$P112)</f>
        <v>2981.5085365853665</v>
      </c>
      <c r="U112" s="585" cm="1">
        <f t="array" ref="U112">TREND(U$15:U$55,$P$15:$P$55,$P112)</f>
        <v>2993.2109756097561</v>
      </c>
      <c r="V112" s="585" cm="1">
        <f t="array" ref="V112">TREND(V$15:V$55,$P$15:$P$55,$P112)</f>
        <v>2761.3914634146336</v>
      </c>
      <c r="W112" s="585" cm="1">
        <f t="array" ref="W112">TREND(W$15:W$55,$P$15:$P$55,$P112)</f>
        <v>2426.2085365853668</v>
      </c>
      <c r="X112" s="585" cm="1">
        <f t="array" ref="X112">TREND(X$15:X$55,$P$15:$P$55,$P112)</f>
        <v>2840.1207317073172</v>
      </c>
      <c r="Y112" s="585" cm="1">
        <f t="array" ref="Y112">TREND(Y$15:Y$55,$P$15:$P$55,$P112)</f>
        <v>3025.4024390243912</v>
      </c>
      <c r="Z112" s="234">
        <f t="shared" si="11"/>
        <v>2849.3857723577239</v>
      </c>
      <c r="AB112" s="321">
        <v>107</v>
      </c>
      <c r="AC112" s="589" cm="1">
        <f t="array" ref="AC112">TREND($AC$15:$AC$54,$AB$15:$AB$54,AB112)</f>
        <v>2301.5393996247649</v>
      </c>
      <c r="AD112" s="589" cm="1">
        <f t="array" ref="AD112">TREND($AD$15:$AD$54,$AB$15:$AB$54,AB112)</f>
        <v>1454.8538461538462</v>
      </c>
      <c r="AE112" s="589" cm="1">
        <f t="array" ref="AE112">TREND($AE$15:$AE$40,$AB$15:$AB$40,AB112)</f>
        <v>2130.1323076923072</v>
      </c>
      <c r="AF112" s="589">
        <v>323.39999999999998</v>
      </c>
      <c r="AH112" s="321"/>
    </row>
    <row r="113" spans="1:34">
      <c r="A113" s="555">
        <v>108</v>
      </c>
      <c r="B113" s="372">
        <f t="shared" si="17"/>
        <v>3181.8999999999946</v>
      </c>
      <c r="C113" s="372">
        <f t="shared" si="18"/>
        <v>3272.4014559999905</v>
      </c>
      <c r="D113" s="372">
        <f t="shared" si="19"/>
        <v>3272.4014559999905</v>
      </c>
      <c r="E113" s="372">
        <f t="shared" si="20"/>
        <v>3272.4014559999905</v>
      </c>
      <c r="F113" s="372">
        <f t="shared" si="21"/>
        <v>407.3</v>
      </c>
      <c r="H113" s="12">
        <v>108</v>
      </c>
      <c r="I113" s="580">
        <v>3181.8999999999946</v>
      </c>
      <c r="J113" s="580">
        <v>3272.4014559999905</v>
      </c>
      <c r="K113" s="583">
        <v>3272.4014559999905</v>
      </c>
      <c r="L113" s="583">
        <v>3272.4014559999905</v>
      </c>
      <c r="M113" s="580">
        <v>407.3</v>
      </c>
      <c r="O113" s="515"/>
      <c r="P113" s="330">
        <v>108</v>
      </c>
      <c r="Q113" s="585" cm="1">
        <f t="array" ref="Q113">TREND(Q$15:Q$55,$P$15:$P$55,P113)</f>
        <v>2980.4794425087111</v>
      </c>
      <c r="R113" s="585" cm="1">
        <f t="array" ref="R113">TREND(R$15:R$55,$P$15:$P$55,$P113)</f>
        <v>2988.574564459931</v>
      </c>
      <c r="S113" s="585" cm="1">
        <f t="array" ref="S113">TREND(S$15:S$55,$P$15:$P$55,$P113)</f>
        <v>2729.5745644599301</v>
      </c>
      <c r="T113" s="585" cm="1">
        <f t="array" ref="T113">TREND(T$15:T$55,$P$15:$P$55,$P113)</f>
        <v>3009.5271777003491</v>
      </c>
      <c r="U113" s="585" cm="1">
        <f t="array" ref="U113">TREND(U$15:U$55,$P$15:$P$55,$P113)</f>
        <v>3021.4832752613243</v>
      </c>
      <c r="V113" s="585" cm="1">
        <f t="array" ref="V113">TREND(V$15:V$55,$P$15:$P$55,$P113)</f>
        <v>2788.6059233449473</v>
      </c>
      <c r="W113" s="585" cm="1">
        <f t="array" ref="W113">TREND(W$15:W$55,$P$15:$P$55,$P113)</f>
        <v>2450.4038327526141</v>
      </c>
      <c r="X113" s="585" cm="1">
        <f t="array" ref="X113">TREND(X$15:X$55,$P$15:$P$55,$P113)</f>
        <v>2868.4254355400699</v>
      </c>
      <c r="Y113" s="585" cm="1">
        <f t="array" ref="Y113">TREND(Y$15:Y$55,$P$15:$P$55,$P113)</f>
        <v>3055.069686411151</v>
      </c>
      <c r="Z113" s="234">
        <f t="shared" si="11"/>
        <v>2876.904878048781</v>
      </c>
      <c r="AB113" s="321">
        <v>108</v>
      </c>
      <c r="AC113" s="589" cm="1">
        <f t="array" ref="AC113">TREND($AC$15:$AC$54,$AB$15:$AB$54,AB113)</f>
        <v>2324.6947467166974</v>
      </c>
      <c r="AD113" s="589" cm="1">
        <f t="array" ref="AD113">TREND($AD$15:$AD$54,$AB$15:$AB$54,AB113)</f>
        <v>1468.7461538461539</v>
      </c>
      <c r="AE113" s="589" cm="1">
        <f t="array" ref="AE113">TREND($AE$15:$AE$40,$AB$15:$AB$40,AB113)</f>
        <v>2148.8830769230763</v>
      </c>
      <c r="AF113" s="589">
        <v>323.39999999999998</v>
      </c>
      <c r="AH113" s="321"/>
    </row>
    <row r="114" spans="1:34">
      <c r="A114" s="555">
        <v>109</v>
      </c>
      <c r="B114" s="372">
        <f t="shared" si="17"/>
        <v>3208.4999999999945</v>
      </c>
      <c r="C114" s="372">
        <f t="shared" si="18"/>
        <v>3302.0012139999903</v>
      </c>
      <c r="D114" s="372">
        <f t="shared" si="19"/>
        <v>3302.0012139999903</v>
      </c>
      <c r="E114" s="372">
        <f t="shared" si="20"/>
        <v>3302.0012139999903</v>
      </c>
      <c r="F114" s="372">
        <f t="shared" si="21"/>
        <v>409.3</v>
      </c>
      <c r="H114" s="12">
        <v>109</v>
      </c>
      <c r="I114" s="580">
        <v>3208.4999999999945</v>
      </c>
      <c r="J114" s="580">
        <v>3302.0012139999903</v>
      </c>
      <c r="K114" s="583">
        <v>3302.0012139999903</v>
      </c>
      <c r="L114" s="583">
        <v>3302.0012139999903</v>
      </c>
      <c r="M114" s="580">
        <v>409.3</v>
      </c>
      <c r="O114" s="515"/>
      <c r="P114" s="330">
        <v>109</v>
      </c>
      <c r="Q114" s="585" cm="1">
        <f t="array" ref="Q114">TREND(Q$15:Q$55,$P$15:$P$55,P114)</f>
        <v>3008.3076655052264</v>
      </c>
      <c r="R114" s="585" cm="1">
        <f t="array" ref="R114">TREND(R$15:R$55,$P$15:$P$55,$P114)</f>
        <v>3016.9649825783981</v>
      </c>
      <c r="S114" s="585" cm="1">
        <f t="array" ref="S114">TREND(S$15:S$55,$P$15:$P$55,$P114)</f>
        <v>2755.3552264808359</v>
      </c>
      <c r="T114" s="585" cm="1">
        <f t="array" ref="T114">TREND(T$15:T$55,$P$15:$P$55,$P114)</f>
        <v>3037.5458188153316</v>
      </c>
      <c r="U114" s="585" cm="1">
        <f t="array" ref="U114">TREND(U$15:U$55,$P$15:$P$55,$P114)</f>
        <v>3049.7555749128919</v>
      </c>
      <c r="V114" s="585" cm="1">
        <f t="array" ref="V114">TREND(V$15:V$55,$P$15:$P$55,$P114)</f>
        <v>2815.8203832752606</v>
      </c>
      <c r="W114" s="585" cm="1">
        <f t="array" ref="W114">TREND(W$15:W$55,$P$15:$P$55,$P114)</f>
        <v>2474.5991289198614</v>
      </c>
      <c r="X114" s="585" cm="1">
        <f t="array" ref="X114">TREND(X$15:X$55,$P$15:$P$55,$P114)</f>
        <v>2896.7301393728226</v>
      </c>
      <c r="Y114" s="585" cm="1">
        <f t="array" ref="Y114">TREND(Y$15:Y$55,$P$15:$P$55,$P114)</f>
        <v>3084.7369337979108</v>
      </c>
      <c r="Z114" s="234">
        <f t="shared" si="11"/>
        <v>2904.4239837398377</v>
      </c>
      <c r="AB114" s="321">
        <v>109</v>
      </c>
      <c r="AC114" s="589" cm="1">
        <f t="array" ref="AC114">TREND($AC$15:$AC$54,$AB$15:$AB$54,AB114)</f>
        <v>2347.8500938086299</v>
      </c>
      <c r="AD114" s="589" cm="1">
        <f t="array" ref="AD114">TREND($AD$15:$AD$54,$AB$15:$AB$54,AB114)</f>
        <v>1482.6384615384616</v>
      </c>
      <c r="AE114" s="589" cm="1">
        <f t="array" ref="AE114">TREND($AE$15:$AE$40,$AB$15:$AB$40,AB114)</f>
        <v>2167.6338461538458</v>
      </c>
      <c r="AF114" s="589">
        <v>323.39999999999998</v>
      </c>
      <c r="AH114" s="321"/>
    </row>
    <row r="115" spans="1:34">
      <c r="A115" s="555">
        <v>110</v>
      </c>
      <c r="B115" s="372">
        <f t="shared" si="17"/>
        <v>3235.0999999999945</v>
      </c>
      <c r="C115" s="372">
        <f t="shared" si="18"/>
        <v>3331.6009719999902</v>
      </c>
      <c r="D115" s="372">
        <f t="shared" si="19"/>
        <v>3331.6009719999902</v>
      </c>
      <c r="E115" s="372">
        <f t="shared" si="20"/>
        <v>3331.6009719999902</v>
      </c>
      <c r="F115" s="372">
        <f t="shared" si="21"/>
        <v>411.3</v>
      </c>
      <c r="H115" s="12">
        <v>110</v>
      </c>
      <c r="I115" s="580">
        <v>3235.0999999999945</v>
      </c>
      <c r="J115" s="580">
        <v>3331.6009719999902</v>
      </c>
      <c r="K115" s="583">
        <v>3331.6009719999902</v>
      </c>
      <c r="L115" s="583">
        <v>3331.6009719999902</v>
      </c>
      <c r="M115" s="580">
        <v>411.3</v>
      </c>
      <c r="O115" s="515"/>
      <c r="P115" s="330">
        <v>110</v>
      </c>
      <c r="Q115" s="585" cm="1">
        <f t="array" ref="Q115">TREND(Q$15:Q$55,$P$15:$P$55,P115)</f>
        <v>3036.1358885017426</v>
      </c>
      <c r="R115" s="585" cm="1">
        <f t="array" ref="R115">TREND(R$15:R$55,$P$15:$P$55,$P115)</f>
        <v>3045.3554006968652</v>
      </c>
      <c r="S115" s="585" cm="1">
        <f t="array" ref="S115">TREND(S$15:S$55,$P$15:$P$55,$P115)</f>
        <v>2781.1358885017421</v>
      </c>
      <c r="T115" s="585" cm="1">
        <f t="array" ref="T115">TREND(T$15:T$55,$P$15:$P$55,$P115)</f>
        <v>3065.5644599303146</v>
      </c>
      <c r="U115" s="585" cm="1">
        <f t="array" ref="U115">TREND(U$15:U$55,$P$15:$P$55,$P115)</f>
        <v>3078.02787456446</v>
      </c>
      <c r="V115" s="585" cm="1">
        <f t="array" ref="V115">TREND(V$15:V$55,$P$15:$P$55,$P115)</f>
        <v>2843.0348432055744</v>
      </c>
      <c r="W115" s="585" cm="1">
        <f t="array" ref="W115">TREND(W$15:W$55,$P$15:$P$55,$P115)</f>
        <v>2498.7944250871087</v>
      </c>
      <c r="X115" s="585" cm="1">
        <f t="array" ref="X115">TREND(X$15:X$55,$P$15:$P$55,$P115)</f>
        <v>2925.0348432055753</v>
      </c>
      <c r="Y115" s="585" cm="1">
        <f t="array" ref="Y115">TREND(Y$15:Y$55,$P$15:$P$55,$P115)</f>
        <v>3114.4041811846701</v>
      </c>
      <c r="Z115" s="234">
        <f t="shared" si="11"/>
        <v>2931.9430894308948</v>
      </c>
      <c r="AB115" s="321">
        <v>110</v>
      </c>
      <c r="AC115" s="589" cm="1">
        <f t="array" ref="AC115">TREND($AC$15:$AC$54,$AB$15:$AB$54,AB115)</f>
        <v>2371.0054409005625</v>
      </c>
      <c r="AD115" s="589" cm="1">
        <f t="array" ref="AD115">TREND($AD$15:$AD$54,$AB$15:$AB$54,AB115)</f>
        <v>1496.5307692307692</v>
      </c>
      <c r="AE115" s="589" cm="1">
        <f t="array" ref="AE115">TREND($AE$15:$AE$40,$AB$15:$AB$40,AB115)</f>
        <v>2186.3846153846152</v>
      </c>
      <c r="AF115" s="589">
        <v>323.39999999999998</v>
      </c>
      <c r="AH115" s="321"/>
    </row>
    <row r="116" spans="1:34">
      <c r="B116" s="332"/>
      <c r="C116" s="332"/>
      <c r="D116" s="332"/>
      <c r="E116" s="332"/>
      <c r="F116" s="332"/>
    </row>
    <row r="118" spans="1:34">
      <c r="A118" s="4" t="s">
        <v>314</v>
      </c>
    </row>
    <row r="119" spans="1:34">
      <c r="A119" s="4" t="s">
        <v>297</v>
      </c>
    </row>
    <row r="228" spans="13:13">
      <c r="M228" s="516">
        <v>427.35</v>
      </c>
    </row>
  </sheetData>
  <mergeCells count="1">
    <mergeCell ref="AB2:AF2"/>
  </mergeCells>
  <dataValidations count="1">
    <dataValidation type="list" allowBlank="1" showInputMessage="1" showErrorMessage="1" sqref="B2" xr:uid="{66F8BAB0-5A81-46D5-AB52-C8534664C34F}">
      <formula1>$A$118:$A$119</formula1>
    </dataValidation>
  </dataValidations>
  <hyperlinks>
    <hyperlink ref="C1" r:id="rId1" xr:uid="{031F1E8D-DC5E-450A-9C16-F3B31A2CF627}"/>
  </hyperlinks>
  <pageMargins left="0.7" right="0.7" top="0.75" bottom="0.75" header="0.3" footer="0.3"/>
  <pageSetup paperSize="9" orientation="portrait" r:id="rId2"/>
  <headerFooter>
    <oddHeader>&amp;C&amp;"Calibri"&amp;10&amp;K000000 [STAFF IN-CONFIDENCE]&amp;1#_x000D_</oddHeader>
    <oddFooter>&amp;C_x000D_&amp;1#&amp;"Calibri"&amp;10&amp;K000000 [STAFF IN-CONFIDENCE]</oddFooter>
  </headerFooter>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EAC95-72AB-4C1F-82FA-D987E0DCDCFD}">
  <sheetPr codeName="Sheet8">
    <tabColor theme="7" tint="0.59999389629810485"/>
  </sheetPr>
  <dimension ref="A1:HA83"/>
  <sheetViews>
    <sheetView zoomScale="80" zoomScaleNormal="80" workbookViewId="0">
      <pane xSplit="5" topLeftCell="F1" activePane="topRight" state="frozen"/>
      <selection pane="topRight" activeCell="B6" sqref="B6"/>
    </sheetView>
  </sheetViews>
  <sheetFormatPr defaultRowHeight="15"/>
  <cols>
    <col min="2" max="2" width="16.42578125" customWidth="1"/>
    <col min="3" max="3" width="13.140625" bestFit="1" customWidth="1"/>
    <col min="4" max="5" width="22.42578125" customWidth="1"/>
    <col min="6" max="14" width="9.5703125" customWidth="1"/>
    <col min="15" max="15" width="11.5703125" customWidth="1"/>
    <col min="16" max="17" width="9.140625" bestFit="1" customWidth="1"/>
    <col min="18" max="18" width="8.85546875" bestFit="1" customWidth="1"/>
    <col min="19" max="19" width="9.5703125" bestFit="1" customWidth="1"/>
    <col min="20" max="52" width="8.85546875" bestFit="1" customWidth="1"/>
    <col min="53" max="151" width="11.85546875" bestFit="1" customWidth="1"/>
  </cols>
  <sheetData>
    <row r="1" spans="1:209">
      <c r="A1" t="s">
        <v>276</v>
      </c>
    </row>
    <row r="2" spans="1:209">
      <c r="A2" s="121" t="s">
        <v>315</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row>
    <row r="3" spans="1:209">
      <c r="A3" s="123"/>
    </row>
    <row r="4" spans="1:209">
      <c r="D4" s="109" t="s">
        <v>316</v>
      </c>
      <c r="E4" s="124">
        <f>44/12</f>
        <v>3.6666666666666665</v>
      </c>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row>
    <row r="5" spans="1:209">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row>
    <row r="6" spans="1:209">
      <c r="B6" s="94" t="s">
        <v>317</v>
      </c>
      <c r="D6" s="18"/>
      <c r="E6" s="18"/>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DB6" s="127"/>
    </row>
    <row r="7" spans="1:209">
      <c r="E7" s="102" t="s">
        <v>103</v>
      </c>
      <c r="F7" s="102">
        <v>0</v>
      </c>
      <c r="G7" s="102">
        <v>1</v>
      </c>
      <c r="H7" s="102">
        <v>2</v>
      </c>
      <c r="I7" s="102">
        <v>3</v>
      </c>
      <c r="J7" s="102">
        <v>4</v>
      </c>
      <c r="K7" s="102">
        <v>5</v>
      </c>
      <c r="L7" s="102">
        <v>6</v>
      </c>
      <c r="M7" s="102">
        <v>7</v>
      </c>
      <c r="N7" s="102">
        <v>8</v>
      </c>
      <c r="O7" s="102">
        <v>9</v>
      </c>
      <c r="P7" s="102">
        <v>10</v>
      </c>
      <c r="Q7" s="102">
        <v>11</v>
      </c>
      <c r="R7" s="102">
        <v>12</v>
      </c>
      <c r="S7" s="102">
        <v>13</v>
      </c>
      <c r="T7" s="102">
        <v>14</v>
      </c>
      <c r="U7" s="102">
        <v>15</v>
      </c>
      <c r="V7" s="102">
        <v>16</v>
      </c>
      <c r="W7" s="102">
        <v>17</v>
      </c>
      <c r="X7" s="102">
        <v>18</v>
      </c>
      <c r="Y7" s="102">
        <v>19</v>
      </c>
      <c r="Z7" s="102">
        <v>20</v>
      </c>
      <c r="AA7" s="102">
        <v>21</v>
      </c>
      <c r="AB7" s="102">
        <v>22</v>
      </c>
      <c r="AC7" s="102">
        <v>23</v>
      </c>
      <c r="AD7" s="102">
        <v>24</v>
      </c>
      <c r="AE7" s="102">
        <v>25</v>
      </c>
      <c r="AF7" s="102">
        <v>26</v>
      </c>
      <c r="AG7" s="102">
        <v>27</v>
      </c>
      <c r="AH7" s="102">
        <v>28</v>
      </c>
      <c r="AI7" s="102">
        <v>29</v>
      </c>
      <c r="AJ7" s="102">
        <v>30</v>
      </c>
      <c r="AK7" s="102">
        <v>31</v>
      </c>
      <c r="AL7" s="102">
        <v>32</v>
      </c>
      <c r="AM7" s="102">
        <v>33</v>
      </c>
      <c r="AN7" s="102">
        <v>34</v>
      </c>
      <c r="AO7" s="102">
        <v>35</v>
      </c>
      <c r="AP7" s="102">
        <v>36</v>
      </c>
      <c r="AQ7" s="102">
        <v>37</v>
      </c>
      <c r="AR7" s="102">
        <v>38</v>
      </c>
      <c r="AS7" s="102">
        <v>39</v>
      </c>
      <c r="AT7" s="102">
        <v>40</v>
      </c>
      <c r="AU7" s="102">
        <v>41</v>
      </c>
      <c r="AV7" s="102">
        <v>42</v>
      </c>
      <c r="AW7" s="102">
        <v>43</v>
      </c>
      <c r="AX7" s="102">
        <v>44</v>
      </c>
      <c r="AY7" s="102">
        <v>45</v>
      </c>
      <c r="AZ7" s="102">
        <v>46</v>
      </c>
      <c r="BA7" s="102">
        <v>47</v>
      </c>
      <c r="BB7" s="102">
        <v>48</v>
      </c>
      <c r="BC7" s="102">
        <v>49</v>
      </c>
      <c r="BD7" s="102">
        <v>50</v>
      </c>
      <c r="BE7" s="102">
        <v>51</v>
      </c>
      <c r="BF7" s="102">
        <v>52</v>
      </c>
      <c r="BG7" s="102">
        <v>53</v>
      </c>
      <c r="BH7" s="102">
        <v>54</v>
      </c>
      <c r="BI7" s="102">
        <v>55</v>
      </c>
      <c r="BJ7" s="102">
        <v>56</v>
      </c>
      <c r="BK7" s="102">
        <v>57</v>
      </c>
      <c r="BL7" s="102">
        <v>58</v>
      </c>
      <c r="BM7" s="102">
        <v>59</v>
      </c>
      <c r="BN7" s="102">
        <v>60</v>
      </c>
      <c r="BO7" s="102">
        <v>61</v>
      </c>
      <c r="BP7" s="102">
        <v>62</v>
      </c>
      <c r="BQ7" s="102">
        <v>63</v>
      </c>
      <c r="BR7" s="102">
        <v>64</v>
      </c>
      <c r="BS7" s="102">
        <v>65</v>
      </c>
      <c r="BT7" s="102">
        <v>66</v>
      </c>
      <c r="BU7" s="102">
        <v>67</v>
      </c>
      <c r="BV7" s="102">
        <v>68</v>
      </c>
      <c r="BW7" s="102">
        <v>69</v>
      </c>
      <c r="BX7" s="102">
        <v>70</v>
      </c>
      <c r="BY7" s="102">
        <v>71</v>
      </c>
      <c r="BZ7" s="102">
        <v>72</v>
      </c>
      <c r="CA7" s="102">
        <v>73</v>
      </c>
      <c r="CB7" s="102">
        <v>74</v>
      </c>
      <c r="CC7" s="102">
        <v>75</v>
      </c>
      <c r="CD7" s="102">
        <v>76</v>
      </c>
      <c r="CE7" s="102">
        <v>77</v>
      </c>
      <c r="CF7" s="102">
        <v>78</v>
      </c>
      <c r="CG7" s="102">
        <v>79</v>
      </c>
      <c r="CH7" s="102">
        <v>80</v>
      </c>
      <c r="CI7" s="102">
        <v>81</v>
      </c>
      <c r="CJ7" s="102">
        <v>82</v>
      </c>
      <c r="CK7" s="102">
        <v>83</v>
      </c>
      <c r="CL7" s="102">
        <v>84</v>
      </c>
      <c r="CM7" s="102">
        <v>85</v>
      </c>
      <c r="CN7" s="102">
        <v>86</v>
      </c>
      <c r="CO7" s="102">
        <v>87</v>
      </c>
      <c r="CP7" s="102">
        <v>88</v>
      </c>
      <c r="CQ7" s="102">
        <v>89</v>
      </c>
      <c r="CR7" s="102">
        <v>90</v>
      </c>
      <c r="CS7" s="102">
        <v>91</v>
      </c>
      <c r="CT7" s="102">
        <v>92</v>
      </c>
      <c r="CU7" s="102">
        <v>93</v>
      </c>
      <c r="CV7" s="102">
        <v>94</v>
      </c>
      <c r="CW7" s="102">
        <v>95</v>
      </c>
      <c r="CX7" s="102">
        <v>96</v>
      </c>
      <c r="CY7" s="102">
        <v>97</v>
      </c>
      <c r="CZ7" s="102">
        <v>98</v>
      </c>
      <c r="DA7" s="102">
        <v>99</v>
      </c>
      <c r="DB7" s="127" t="s">
        <v>206</v>
      </c>
      <c r="DC7" s="128"/>
      <c r="DD7" s="128"/>
      <c r="DE7" s="128"/>
      <c r="DF7" s="128"/>
      <c r="DG7" s="128"/>
      <c r="DH7" s="128"/>
      <c r="DI7" s="128"/>
    </row>
    <row r="8" spans="1:209">
      <c r="D8" t="s">
        <v>318</v>
      </c>
      <c r="E8" t="s">
        <v>237</v>
      </c>
      <c r="F8" s="131">
        <v>3.25</v>
      </c>
      <c r="G8" s="131">
        <v>3.47</v>
      </c>
      <c r="H8" s="131">
        <v>4.0599999999999996</v>
      </c>
      <c r="I8" s="131">
        <v>5.95</v>
      </c>
      <c r="J8" s="131">
        <v>10.19</v>
      </c>
      <c r="K8" s="131">
        <v>17</v>
      </c>
      <c r="L8" s="131">
        <v>26.22</v>
      </c>
      <c r="M8" s="131">
        <v>37.26</v>
      </c>
      <c r="N8" s="131">
        <v>49.34</v>
      </c>
      <c r="O8" s="131">
        <v>61.71</v>
      </c>
      <c r="P8" s="131">
        <v>73.919999999999987</v>
      </c>
      <c r="Q8" s="131">
        <v>86.09</v>
      </c>
      <c r="R8" s="131">
        <v>98.31</v>
      </c>
      <c r="S8" s="131">
        <v>110.57</v>
      </c>
      <c r="T8" s="131">
        <v>122.97</v>
      </c>
      <c r="U8" s="131">
        <v>135.47</v>
      </c>
      <c r="V8" s="131">
        <v>148.03</v>
      </c>
      <c r="W8" s="131">
        <v>160.69999999999999</v>
      </c>
      <c r="X8" s="131">
        <v>173.31</v>
      </c>
      <c r="Y8" s="131">
        <v>185.78</v>
      </c>
      <c r="Z8" s="131">
        <v>198.2</v>
      </c>
      <c r="AA8" s="131">
        <v>210.65</v>
      </c>
      <c r="AB8" s="131">
        <v>223.13</v>
      </c>
      <c r="AC8" s="131">
        <v>235.64</v>
      </c>
      <c r="AD8" s="131">
        <v>248.04</v>
      </c>
      <c r="AE8" s="131">
        <v>260.29000000000002</v>
      </c>
      <c r="AF8" s="131">
        <v>272.45999999999998</v>
      </c>
      <c r="AG8" s="131">
        <v>284.52999999999997</v>
      </c>
      <c r="AH8" s="131">
        <v>296.45</v>
      </c>
      <c r="AI8" s="131">
        <v>308.23</v>
      </c>
      <c r="AJ8" s="131">
        <v>319.8</v>
      </c>
      <c r="AK8" s="131">
        <v>331.15</v>
      </c>
      <c r="AL8" s="131">
        <v>342.26</v>
      </c>
      <c r="AM8" s="131">
        <v>353.13000000000011</v>
      </c>
      <c r="AN8" s="131">
        <v>363.76</v>
      </c>
      <c r="AO8" s="131">
        <v>374.17</v>
      </c>
      <c r="AP8" s="131">
        <v>384.34</v>
      </c>
      <c r="AQ8" s="131">
        <v>394.31000000000012</v>
      </c>
      <c r="AR8" s="131">
        <v>404.08</v>
      </c>
      <c r="AS8" s="131">
        <v>413.65</v>
      </c>
      <c r="AT8" s="131">
        <v>423.09</v>
      </c>
      <c r="AU8" s="131">
        <v>432.29</v>
      </c>
      <c r="AV8" s="131">
        <v>441.21</v>
      </c>
      <c r="AW8" s="131">
        <v>449.87</v>
      </c>
      <c r="AX8" s="131">
        <v>458.29</v>
      </c>
      <c r="AY8" s="131">
        <v>466.4500000000001</v>
      </c>
      <c r="AZ8" s="131">
        <v>474.37</v>
      </c>
      <c r="BA8" s="131">
        <v>482.07</v>
      </c>
      <c r="BB8" s="131">
        <v>489.57</v>
      </c>
      <c r="BC8" s="131">
        <v>496.87</v>
      </c>
      <c r="BD8" s="131">
        <v>503.97</v>
      </c>
      <c r="BE8" s="131">
        <v>510.9</v>
      </c>
      <c r="BF8" s="131">
        <v>517.67000000000007</v>
      </c>
      <c r="BG8" s="131">
        <v>524.25999999999988</v>
      </c>
      <c r="BH8" s="131">
        <v>530.72</v>
      </c>
      <c r="BI8" s="131">
        <v>537.04</v>
      </c>
      <c r="BJ8" s="131">
        <v>543.25999999999988</v>
      </c>
      <c r="BK8" s="131">
        <v>549.33999999999992</v>
      </c>
      <c r="BL8" s="131">
        <v>555.30999999999995</v>
      </c>
      <c r="BM8" s="131">
        <v>561.18000000000006</v>
      </c>
      <c r="BN8" s="131">
        <v>567.01</v>
      </c>
      <c r="BO8" s="129">
        <f t="shared" ref="BO8:DA8" si="0">BN8+BO9</f>
        <v>572.60909090909092</v>
      </c>
      <c r="BP8" s="129">
        <f t="shared" si="0"/>
        <v>578.07863636363641</v>
      </c>
      <c r="BQ8" s="129">
        <f t="shared" si="0"/>
        <v>583.41863636363644</v>
      </c>
      <c r="BR8" s="129">
        <f t="shared" si="0"/>
        <v>588.62909090909102</v>
      </c>
      <c r="BS8" s="129">
        <f t="shared" si="0"/>
        <v>593.71000000000015</v>
      </c>
      <c r="BT8" s="129">
        <f t="shared" si="0"/>
        <v>598.66136363636383</v>
      </c>
      <c r="BU8" s="129">
        <f t="shared" si="0"/>
        <v>603.48318181818206</v>
      </c>
      <c r="BV8" s="129">
        <f t="shared" si="0"/>
        <v>608.17545454545484</v>
      </c>
      <c r="BW8" s="129">
        <f t="shared" si="0"/>
        <v>612.73818181818217</v>
      </c>
      <c r="BX8" s="129">
        <f t="shared" si="0"/>
        <v>617.17136363636405</v>
      </c>
      <c r="BY8" s="129">
        <f t="shared" si="0"/>
        <v>621.47500000000048</v>
      </c>
      <c r="BZ8" s="129">
        <f t="shared" si="0"/>
        <v>625.64909090909146</v>
      </c>
      <c r="CA8" s="129">
        <f t="shared" si="0"/>
        <v>629.69363636363698</v>
      </c>
      <c r="CB8" s="129">
        <f t="shared" si="0"/>
        <v>633.60863636363706</v>
      </c>
      <c r="CC8" s="129">
        <f t="shared" si="0"/>
        <v>637.39409090909169</v>
      </c>
      <c r="CD8" s="129">
        <f t="shared" si="0"/>
        <v>641.05000000000086</v>
      </c>
      <c r="CE8" s="129">
        <f t="shared" si="0"/>
        <v>644.57636363636459</v>
      </c>
      <c r="CF8" s="129">
        <f t="shared" si="0"/>
        <v>647.97318181818287</v>
      </c>
      <c r="CG8" s="129">
        <f t="shared" si="0"/>
        <v>651.24045454545569</v>
      </c>
      <c r="CH8" s="129">
        <f t="shared" si="0"/>
        <v>654.37818181818307</v>
      </c>
      <c r="CI8" s="129">
        <f t="shared" si="0"/>
        <v>657.38636363636499</v>
      </c>
      <c r="CJ8" s="129">
        <f t="shared" si="0"/>
        <v>660.26500000000146</v>
      </c>
      <c r="CK8" s="129">
        <f t="shared" si="0"/>
        <v>663.01409090909237</v>
      </c>
      <c r="CL8" s="129">
        <f t="shared" si="0"/>
        <v>665.63363636363783</v>
      </c>
      <c r="CM8" s="129">
        <f t="shared" si="0"/>
        <v>668.12363636363784</v>
      </c>
      <c r="CN8" s="129">
        <f t="shared" si="0"/>
        <v>670.4840909090924</v>
      </c>
      <c r="CO8" s="129">
        <f t="shared" si="0"/>
        <v>672.71500000000151</v>
      </c>
      <c r="CP8" s="129">
        <f t="shared" si="0"/>
        <v>674.81636363636517</v>
      </c>
      <c r="CQ8" s="129">
        <f t="shared" si="0"/>
        <v>676.78818181818338</v>
      </c>
      <c r="CR8" s="129">
        <f t="shared" si="0"/>
        <v>678.63045454545613</v>
      </c>
      <c r="CS8" s="129">
        <f t="shared" si="0"/>
        <v>680.34318181818344</v>
      </c>
      <c r="CT8" s="129">
        <f t="shared" si="0"/>
        <v>681.92636363636529</v>
      </c>
      <c r="CU8" s="129">
        <f t="shared" si="0"/>
        <v>683.3800000000017</v>
      </c>
      <c r="CV8" s="129">
        <f t="shared" si="0"/>
        <v>684.70409090909266</v>
      </c>
      <c r="CW8" s="129">
        <f t="shared" si="0"/>
        <v>685.89863636363816</v>
      </c>
      <c r="CX8" s="129">
        <f t="shared" si="0"/>
        <v>686.96363636363822</v>
      </c>
      <c r="CY8" s="129">
        <f t="shared" si="0"/>
        <v>687.89909090909282</v>
      </c>
      <c r="CZ8" s="129">
        <f t="shared" si="0"/>
        <v>688.70500000000197</v>
      </c>
      <c r="DA8" s="129">
        <f t="shared" si="0"/>
        <v>689.38136363636568</v>
      </c>
      <c r="DB8" s="127" t="s">
        <v>206</v>
      </c>
      <c r="DC8" s="126"/>
      <c r="DD8" s="126"/>
      <c r="DE8" s="126"/>
      <c r="DF8" s="126"/>
      <c r="DG8" s="126"/>
      <c r="DH8" s="126"/>
      <c r="DI8" s="126"/>
    </row>
    <row r="9" spans="1:209">
      <c r="E9" t="s">
        <v>319</v>
      </c>
      <c r="F9" s="235">
        <f>F8</f>
        <v>3.25</v>
      </c>
      <c r="G9" s="205">
        <f t="shared" ref="G9:BN9" si="1">G8-F8</f>
        <v>0.2200000000000002</v>
      </c>
      <c r="H9" s="205">
        <f t="shared" si="1"/>
        <v>0.58999999999999941</v>
      </c>
      <c r="I9" s="205">
        <f t="shared" si="1"/>
        <v>1.8900000000000006</v>
      </c>
      <c r="J9" s="205">
        <f t="shared" si="1"/>
        <v>4.2399999999999993</v>
      </c>
      <c r="K9" s="205">
        <f t="shared" si="1"/>
        <v>6.8100000000000005</v>
      </c>
      <c r="L9" s="205">
        <f t="shared" si="1"/>
        <v>9.2199999999999989</v>
      </c>
      <c r="M9" s="205">
        <f t="shared" si="1"/>
        <v>11.04</v>
      </c>
      <c r="N9" s="205">
        <f t="shared" si="1"/>
        <v>12.080000000000005</v>
      </c>
      <c r="O9" s="205">
        <f t="shared" si="1"/>
        <v>12.369999999999997</v>
      </c>
      <c r="P9" s="205">
        <f t="shared" si="1"/>
        <v>12.209999999999987</v>
      </c>
      <c r="Q9" s="205">
        <f t="shared" si="1"/>
        <v>12.170000000000016</v>
      </c>
      <c r="R9" s="205">
        <f t="shared" si="1"/>
        <v>12.219999999999999</v>
      </c>
      <c r="S9" s="205">
        <f t="shared" si="1"/>
        <v>12.259999999999991</v>
      </c>
      <c r="T9" s="205">
        <f t="shared" si="1"/>
        <v>12.400000000000006</v>
      </c>
      <c r="U9" s="205">
        <f t="shared" si="1"/>
        <v>12.5</v>
      </c>
      <c r="V9" s="205">
        <f t="shared" si="1"/>
        <v>12.560000000000002</v>
      </c>
      <c r="W9" s="205">
        <f t="shared" si="1"/>
        <v>12.669999999999987</v>
      </c>
      <c r="X9" s="205">
        <f t="shared" si="1"/>
        <v>12.610000000000014</v>
      </c>
      <c r="Y9" s="205">
        <f t="shared" si="1"/>
        <v>12.469999999999999</v>
      </c>
      <c r="Z9" s="205">
        <f t="shared" si="1"/>
        <v>12.419999999999987</v>
      </c>
      <c r="AA9" s="205">
        <f t="shared" si="1"/>
        <v>12.450000000000017</v>
      </c>
      <c r="AB9" s="205">
        <f t="shared" si="1"/>
        <v>12.47999999999999</v>
      </c>
      <c r="AC9" s="205">
        <f t="shared" si="1"/>
        <v>12.509999999999991</v>
      </c>
      <c r="AD9" s="205">
        <f t="shared" si="1"/>
        <v>12.400000000000006</v>
      </c>
      <c r="AE9" s="205">
        <f t="shared" si="1"/>
        <v>12.250000000000028</v>
      </c>
      <c r="AF9" s="205">
        <f t="shared" si="1"/>
        <v>12.169999999999959</v>
      </c>
      <c r="AG9" s="205">
        <f t="shared" si="1"/>
        <v>12.069999999999993</v>
      </c>
      <c r="AH9" s="205">
        <f t="shared" si="1"/>
        <v>11.920000000000016</v>
      </c>
      <c r="AI9" s="205">
        <f t="shared" si="1"/>
        <v>11.78000000000003</v>
      </c>
      <c r="AJ9" s="205">
        <f t="shared" si="1"/>
        <v>11.569999999999993</v>
      </c>
      <c r="AK9" s="205">
        <f t="shared" si="1"/>
        <v>11.349999999999966</v>
      </c>
      <c r="AL9" s="205">
        <f t="shared" si="1"/>
        <v>11.110000000000014</v>
      </c>
      <c r="AM9" s="205">
        <f t="shared" si="1"/>
        <v>10.870000000000118</v>
      </c>
      <c r="AN9" s="205">
        <f t="shared" si="1"/>
        <v>10.629999999999882</v>
      </c>
      <c r="AO9" s="205">
        <f t="shared" si="1"/>
        <v>10.410000000000025</v>
      </c>
      <c r="AP9" s="205">
        <f t="shared" si="1"/>
        <v>10.169999999999959</v>
      </c>
      <c r="AQ9" s="205">
        <f t="shared" si="1"/>
        <v>9.970000000000141</v>
      </c>
      <c r="AR9" s="205">
        <f t="shared" si="1"/>
        <v>9.7699999999998681</v>
      </c>
      <c r="AS9" s="205">
        <f t="shared" si="1"/>
        <v>9.5699999999999932</v>
      </c>
      <c r="AT9" s="205">
        <f t="shared" si="1"/>
        <v>9.4399999999999977</v>
      </c>
      <c r="AU9" s="205">
        <f t="shared" si="1"/>
        <v>9.2000000000000455</v>
      </c>
      <c r="AV9" s="205">
        <f t="shared" si="1"/>
        <v>8.9199999999999591</v>
      </c>
      <c r="AW9" s="205">
        <f t="shared" si="1"/>
        <v>8.660000000000025</v>
      </c>
      <c r="AX9" s="205">
        <f t="shared" si="1"/>
        <v>8.4200000000000159</v>
      </c>
      <c r="AY9" s="205">
        <f t="shared" si="1"/>
        <v>8.1600000000000819</v>
      </c>
      <c r="AZ9" s="205">
        <f t="shared" si="1"/>
        <v>7.9199999999999022</v>
      </c>
      <c r="BA9" s="205">
        <f t="shared" si="1"/>
        <v>7.6999999999999886</v>
      </c>
      <c r="BB9" s="205">
        <f t="shared" si="1"/>
        <v>7.5</v>
      </c>
      <c r="BC9" s="205">
        <f t="shared" si="1"/>
        <v>7.3000000000000114</v>
      </c>
      <c r="BD9" s="205">
        <f t="shared" si="1"/>
        <v>7.1000000000000227</v>
      </c>
      <c r="BE9" s="205">
        <f t="shared" si="1"/>
        <v>6.92999999999995</v>
      </c>
      <c r="BF9" s="205">
        <f t="shared" si="1"/>
        <v>6.7700000000000955</v>
      </c>
      <c r="BG9" s="205">
        <f t="shared" si="1"/>
        <v>6.5899999999998045</v>
      </c>
      <c r="BH9" s="205">
        <f t="shared" si="1"/>
        <v>6.4600000000001501</v>
      </c>
      <c r="BI9" s="205">
        <f t="shared" si="1"/>
        <v>6.3199999999999363</v>
      </c>
      <c r="BJ9" s="205">
        <f t="shared" si="1"/>
        <v>6.2199999999999136</v>
      </c>
      <c r="BK9" s="205">
        <f t="shared" si="1"/>
        <v>6.0800000000000409</v>
      </c>
      <c r="BL9" s="205">
        <f t="shared" si="1"/>
        <v>5.9700000000000273</v>
      </c>
      <c r="BM9" s="205">
        <f t="shared" si="1"/>
        <v>5.8700000000001182</v>
      </c>
      <c r="BN9" s="205">
        <f t="shared" si="1"/>
        <v>5.8299999999999272</v>
      </c>
      <c r="BO9" s="130" cm="1">
        <f t="array" ref="BO9">TREND($BD9:$BN9,$BD$7:$BN$7,BO$7)</f>
        <v>5.5990909090909211</v>
      </c>
      <c r="BP9" s="130" cm="1">
        <f t="array" ref="BP9">TREND($BD9:$BN9,$BD$7:$BN$7,BP$7)</f>
        <v>5.469545454545468</v>
      </c>
      <c r="BQ9" s="130" cm="1">
        <f t="array" ref="BQ9">TREND($BD9:$BN9,$BD$7:$BN$7,BQ$7)</f>
        <v>5.3400000000000158</v>
      </c>
      <c r="BR9" s="130" cm="1">
        <f t="array" ref="BR9">TREND($BD9:$BN9,$BD$7:$BN$7,BR$7)</f>
        <v>5.2104545454545637</v>
      </c>
      <c r="BS9" s="130" cm="1">
        <f t="array" ref="BS9">TREND($BD9:$BN9,$BD$7:$BN$7,BS$7)</f>
        <v>5.0809090909091115</v>
      </c>
      <c r="BT9" s="130" cm="1">
        <f t="array" ref="BT9">TREND($BD9:$BN9,$BD$7:$BN$7,BT$7)</f>
        <v>4.9513636363636593</v>
      </c>
      <c r="BU9" s="130" cm="1">
        <f t="array" ref="BU9">TREND($BD9:$BN9,$BD$7:$BN$7,BU$7)</f>
        <v>4.8218181818182071</v>
      </c>
      <c r="BV9" s="130" cm="1">
        <f t="array" ref="BV9">TREND($BD9:$BN9,$BD$7:$BN$7,BV$7)</f>
        <v>4.6922727272727531</v>
      </c>
      <c r="BW9" s="130" cm="1">
        <f t="array" ref="BW9">TREND($BD9:$BN9,$BD$7:$BN$7,BW$7)</f>
        <v>4.5627272727273009</v>
      </c>
      <c r="BX9" s="130" cm="1">
        <f t="array" ref="BX9">TREND($BD9:$BN9,$BD$7:$BN$7,BX$7)</f>
        <v>4.4331818181818488</v>
      </c>
      <c r="BY9" s="130" cm="1">
        <f t="array" ref="BY9">TREND($BD9:$BN9,$BD$7:$BN$7,BY$7)</f>
        <v>4.3036363636363966</v>
      </c>
      <c r="BZ9" s="130" cm="1">
        <f t="array" ref="BZ9">TREND($BD9:$BN9,$BD$7:$BN$7,BZ$7)</f>
        <v>4.1740909090909444</v>
      </c>
      <c r="CA9" s="130" cm="1">
        <f t="array" ref="CA9">TREND($BD9:$BN9,$BD$7:$BN$7,CA$7)</f>
        <v>4.0445454545454922</v>
      </c>
      <c r="CB9" s="130" cm="1">
        <f t="array" ref="CB9">TREND($BD9:$BN9,$BD$7:$BN$7,CB$7)</f>
        <v>3.9150000000000382</v>
      </c>
      <c r="CC9" s="130" cm="1">
        <f t="array" ref="CC9">TREND($BD9:$BN9,$BD$7:$BN$7,CC$7)</f>
        <v>3.785454545454586</v>
      </c>
      <c r="CD9" s="130" cm="1">
        <f t="array" ref="CD9">TREND($BD9:$BN9,$BD$7:$BN$7,CD$7)</f>
        <v>3.6559090909091339</v>
      </c>
      <c r="CE9" s="130" cm="1">
        <f t="array" ref="CE9">TREND($BD9:$BN9,$BD$7:$BN$7,CE$7)</f>
        <v>3.5263636363636817</v>
      </c>
      <c r="CF9" s="130" cm="1">
        <f t="array" ref="CF9">TREND($BD9:$BN9,$BD$7:$BN$7,CF$7)</f>
        <v>3.3968181818182295</v>
      </c>
      <c r="CG9" s="130" cm="1">
        <f t="array" ref="CG9">TREND($BD9:$BN9,$BD$7:$BN$7,CG$7)</f>
        <v>3.2672727272727773</v>
      </c>
      <c r="CH9" s="130" cm="1">
        <f t="array" ref="CH9">TREND($BD9:$BN9,$BD$7:$BN$7,CH$7)</f>
        <v>3.1377272727273251</v>
      </c>
      <c r="CI9" s="130" cm="1">
        <f t="array" ref="CI9">TREND($BD9:$BN9,$BD$7:$BN$7,CI$7)</f>
        <v>3.0081818181818711</v>
      </c>
      <c r="CJ9" s="130" cm="1">
        <f t="array" ref="CJ9">TREND($BD9:$BN9,$BD$7:$BN$7,CJ$7)</f>
        <v>2.8786363636364189</v>
      </c>
      <c r="CK9" s="130" cm="1">
        <f t="array" ref="CK9">TREND($BD9:$BN9,$BD$7:$BN$7,CK$7)</f>
        <v>2.7490909090909668</v>
      </c>
      <c r="CL9" s="130" cm="1">
        <f t="array" ref="CL9">TREND($BD9:$BN9,$BD$7:$BN$7,CL$7)</f>
        <v>2.6195454545455146</v>
      </c>
      <c r="CM9" s="130" cm="1">
        <f t="array" ref="CM9">TREND($BD9:$BN9,$BD$7:$BN$7,CM$7)</f>
        <v>2.4900000000000624</v>
      </c>
      <c r="CN9" s="130" cm="1">
        <f t="array" ref="CN9">TREND($BD9:$BN9,$BD$7:$BN$7,CN$7)</f>
        <v>2.3604545454546102</v>
      </c>
      <c r="CO9" s="130" cm="1">
        <f t="array" ref="CO9">TREND($BD9:$BN9,$BD$7:$BN$7,CO$7)</f>
        <v>2.2309090909091562</v>
      </c>
      <c r="CP9" s="130" cm="1">
        <f t="array" ref="CP9">TREND($BD9:$BN9,$BD$7:$BN$7,CP$7)</f>
        <v>2.101363636363704</v>
      </c>
      <c r="CQ9" s="130" cm="1">
        <f t="array" ref="CQ9">TREND($BD9:$BN9,$BD$7:$BN$7,CQ$7)</f>
        <v>1.9718181818182519</v>
      </c>
      <c r="CR9" s="130" cm="1">
        <f t="array" ref="CR9">TREND($BD9:$BN9,$BD$7:$BN$7,CR$7)</f>
        <v>1.8422727272727997</v>
      </c>
      <c r="CS9" s="130" cm="1">
        <f t="array" ref="CS9">TREND($BD9:$BN9,$BD$7:$BN$7,CS$7)</f>
        <v>1.7127272727273475</v>
      </c>
      <c r="CT9" s="130" cm="1">
        <f t="array" ref="CT9">TREND($BD9:$BN9,$BD$7:$BN$7,CT$7)</f>
        <v>1.5831818181818953</v>
      </c>
      <c r="CU9" s="130" cm="1">
        <f t="array" ref="CU9">TREND($BD9:$BN9,$BD$7:$BN$7,CU$7)</f>
        <v>1.4536363636364413</v>
      </c>
      <c r="CV9" s="130" cm="1">
        <f t="array" ref="CV9">TREND($BD9:$BN9,$BD$7:$BN$7,CV$7)</f>
        <v>1.3240909090909891</v>
      </c>
      <c r="CW9" s="130" cm="1">
        <f t="array" ref="CW9">TREND($BD9:$BN9,$BD$7:$BN$7,CW$7)</f>
        <v>1.194545454545537</v>
      </c>
      <c r="CX9" s="130" cm="1">
        <f t="array" ref="CX9">TREND($BD9:$BN9,$BD$7:$BN$7,CX$7)</f>
        <v>1.0650000000000848</v>
      </c>
      <c r="CY9" s="130" cm="1">
        <f t="array" ref="CY9">TREND($BD9:$BN9,$BD$7:$BN$7,CY$7)</f>
        <v>0.93545454545463258</v>
      </c>
      <c r="CZ9" s="130" cm="1">
        <f t="array" ref="CZ9">TREND($BD9:$BN9,$BD$7:$BN$7,CZ$7)</f>
        <v>0.80590909090918039</v>
      </c>
      <c r="DA9" s="130" cm="1">
        <f t="array" ref="DA9">TREND($BD9:$BN9,$BD$7:$BN$7,DA$7)</f>
        <v>0.6763636363637282</v>
      </c>
      <c r="DB9" s="127" t="s">
        <v>206</v>
      </c>
      <c r="DC9" s="126"/>
      <c r="DD9" s="126"/>
      <c r="DE9" s="126"/>
      <c r="DF9" s="126"/>
      <c r="DG9" s="126"/>
      <c r="DH9" s="126"/>
      <c r="DI9" s="126"/>
    </row>
    <row r="10" spans="1:209">
      <c r="D10" t="s">
        <v>320</v>
      </c>
      <c r="E10" t="s">
        <v>237</v>
      </c>
      <c r="F10" s="74">
        <v>3.03</v>
      </c>
      <c r="G10" s="74">
        <v>3.29</v>
      </c>
      <c r="H10" s="74">
        <v>4.12</v>
      </c>
      <c r="I10" s="74">
        <v>5.8100000000000014</v>
      </c>
      <c r="J10" s="131">
        <v>9.59</v>
      </c>
      <c r="K10" s="131">
        <v>14.33</v>
      </c>
      <c r="L10" s="131">
        <v>26.46</v>
      </c>
      <c r="M10" s="131">
        <v>41.57</v>
      </c>
      <c r="N10" s="131">
        <v>51.99</v>
      </c>
      <c r="O10" s="131">
        <v>62.31</v>
      </c>
      <c r="P10" s="131">
        <v>71.59</v>
      </c>
      <c r="Q10" s="131">
        <v>80.350000000000009</v>
      </c>
      <c r="R10" s="131">
        <v>89.41</v>
      </c>
      <c r="S10" s="131">
        <v>99.179999999999993</v>
      </c>
      <c r="T10" s="131">
        <v>109.48</v>
      </c>
      <c r="U10" s="131">
        <v>119.97</v>
      </c>
      <c r="V10" s="131">
        <v>130.63</v>
      </c>
      <c r="W10" s="131">
        <v>141.49</v>
      </c>
      <c r="X10" s="131">
        <v>152.47999999999999</v>
      </c>
      <c r="Y10" s="131">
        <v>163.44999999999999</v>
      </c>
      <c r="Z10" s="131">
        <v>174.36</v>
      </c>
      <c r="AA10" s="131">
        <v>185.03</v>
      </c>
      <c r="AB10" s="131">
        <v>195.67</v>
      </c>
      <c r="AC10" s="131">
        <v>206.51</v>
      </c>
      <c r="AD10" s="131">
        <v>217.15</v>
      </c>
      <c r="AE10" s="131">
        <v>228.99</v>
      </c>
      <c r="AF10" s="131">
        <v>241.44</v>
      </c>
      <c r="AG10" s="131">
        <v>250.75</v>
      </c>
      <c r="AH10" s="131">
        <v>259.12</v>
      </c>
      <c r="AI10" s="131">
        <v>269.56</v>
      </c>
      <c r="AJ10" s="131">
        <v>280.20999999999998</v>
      </c>
      <c r="AK10" s="131">
        <v>290.37</v>
      </c>
      <c r="AL10" s="131">
        <v>300.32</v>
      </c>
      <c r="AM10" s="131">
        <v>311.67</v>
      </c>
      <c r="AN10" s="131">
        <v>323.13</v>
      </c>
      <c r="AO10" s="131">
        <v>333.04</v>
      </c>
      <c r="AP10" s="131">
        <v>342.68</v>
      </c>
      <c r="AQ10" s="131">
        <v>352.12000000000012</v>
      </c>
      <c r="AR10" s="131">
        <v>361.37</v>
      </c>
      <c r="AS10" s="131">
        <v>370.49</v>
      </c>
      <c r="AT10" s="131">
        <v>379.46999999999997</v>
      </c>
      <c r="AU10" s="131">
        <v>388.29</v>
      </c>
      <c r="AV10" s="131">
        <v>396.88</v>
      </c>
      <c r="AW10" s="131">
        <v>405.28000000000003</v>
      </c>
      <c r="AX10" s="131">
        <v>413.44</v>
      </c>
      <c r="AY10" s="131">
        <v>421.40999999999997</v>
      </c>
      <c r="AZ10" s="131">
        <v>429.15999999999997</v>
      </c>
      <c r="BA10" s="131">
        <v>436.72</v>
      </c>
      <c r="BB10" s="131">
        <v>444.09</v>
      </c>
      <c r="BC10" s="131">
        <v>451.28</v>
      </c>
      <c r="BD10" s="131">
        <v>458.31</v>
      </c>
      <c r="BE10" s="131">
        <v>465.19</v>
      </c>
      <c r="BF10" s="131">
        <v>471.9</v>
      </c>
      <c r="BG10" s="131">
        <v>478.49</v>
      </c>
      <c r="BH10" s="131">
        <v>484.96000000000004</v>
      </c>
      <c r="BI10" s="131">
        <v>491.3</v>
      </c>
      <c r="BJ10" s="131">
        <v>497.50999999999993</v>
      </c>
      <c r="BK10" s="131">
        <v>503.63000000000005</v>
      </c>
      <c r="BL10" s="131">
        <v>509.65</v>
      </c>
      <c r="BM10" s="131">
        <v>515.56000000000006</v>
      </c>
      <c r="BN10" s="131">
        <v>521.42999999999995</v>
      </c>
      <c r="BO10" s="129">
        <f t="shared" ref="BO10:DA10" si="2">BN10+BO11</f>
        <v>527.100909090909</v>
      </c>
      <c r="BP10" s="129">
        <f t="shared" si="2"/>
        <v>532.65409090909077</v>
      </c>
      <c r="BQ10" s="129">
        <f t="shared" si="2"/>
        <v>538.08954545454526</v>
      </c>
      <c r="BR10" s="129">
        <f t="shared" si="2"/>
        <v>543.40727272727247</v>
      </c>
      <c r="BS10" s="129">
        <f t="shared" si="2"/>
        <v>548.6072727272724</v>
      </c>
      <c r="BT10" s="129">
        <f t="shared" si="2"/>
        <v>553.68954545454505</v>
      </c>
      <c r="BU10" s="129">
        <f t="shared" si="2"/>
        <v>558.65409090909043</v>
      </c>
      <c r="BV10" s="129">
        <f t="shared" si="2"/>
        <v>563.50090909090852</v>
      </c>
      <c r="BW10" s="129">
        <f t="shared" si="2"/>
        <v>568.22999999999934</v>
      </c>
      <c r="BX10" s="129">
        <f t="shared" si="2"/>
        <v>572.84136363636287</v>
      </c>
      <c r="BY10" s="129">
        <f t="shared" si="2"/>
        <v>577.33499999999913</v>
      </c>
      <c r="BZ10" s="129">
        <f t="shared" si="2"/>
        <v>581.7109090909081</v>
      </c>
      <c r="CA10" s="129">
        <f t="shared" si="2"/>
        <v>585.9690909090898</v>
      </c>
      <c r="CB10" s="129">
        <f t="shared" si="2"/>
        <v>590.10954545454422</v>
      </c>
      <c r="CC10" s="129">
        <f t="shared" si="2"/>
        <v>594.13227272727136</v>
      </c>
      <c r="CD10" s="129">
        <f t="shared" si="2"/>
        <v>598.03727272727122</v>
      </c>
      <c r="CE10" s="129">
        <f t="shared" si="2"/>
        <v>601.8245454545438</v>
      </c>
      <c r="CF10" s="129">
        <f t="shared" si="2"/>
        <v>605.49409090908921</v>
      </c>
      <c r="CG10" s="129">
        <f t="shared" si="2"/>
        <v>609.04590909090734</v>
      </c>
      <c r="CH10" s="129">
        <f t="shared" si="2"/>
        <v>612.4799999999982</v>
      </c>
      <c r="CI10" s="129">
        <f t="shared" si="2"/>
        <v>615.79636363636178</v>
      </c>
      <c r="CJ10" s="129">
        <f t="shared" si="2"/>
        <v>618.99499999999807</v>
      </c>
      <c r="CK10" s="129">
        <f t="shared" si="2"/>
        <v>622.07590909090709</v>
      </c>
      <c r="CL10" s="129">
        <f t="shared" si="2"/>
        <v>625.03909090908883</v>
      </c>
      <c r="CM10" s="129">
        <f t="shared" si="2"/>
        <v>627.88454545454329</v>
      </c>
      <c r="CN10" s="129">
        <f t="shared" si="2"/>
        <v>630.61227272727047</v>
      </c>
      <c r="CO10" s="129">
        <f t="shared" si="2"/>
        <v>633.22227272727037</v>
      </c>
      <c r="CP10" s="129">
        <f t="shared" si="2"/>
        <v>635.71454545454299</v>
      </c>
      <c r="CQ10" s="129">
        <f t="shared" si="2"/>
        <v>638.08909090908833</v>
      </c>
      <c r="CR10" s="129">
        <f t="shared" si="2"/>
        <v>640.34590909090639</v>
      </c>
      <c r="CS10" s="129">
        <f t="shared" si="2"/>
        <v>642.48499999999717</v>
      </c>
      <c r="CT10" s="129">
        <f t="shared" si="2"/>
        <v>644.50636363636067</v>
      </c>
      <c r="CU10" s="129">
        <f t="shared" si="2"/>
        <v>646.4099999999969</v>
      </c>
      <c r="CV10" s="129">
        <f t="shared" si="2"/>
        <v>648.19590909090584</v>
      </c>
      <c r="CW10" s="129">
        <f t="shared" si="2"/>
        <v>649.86409090908751</v>
      </c>
      <c r="CX10" s="129">
        <f t="shared" si="2"/>
        <v>651.41454545454189</v>
      </c>
      <c r="CY10" s="129">
        <f t="shared" si="2"/>
        <v>652.847272727269</v>
      </c>
      <c r="CZ10" s="129">
        <f t="shared" si="2"/>
        <v>654.16227272726883</v>
      </c>
      <c r="DA10" s="129">
        <f t="shared" si="2"/>
        <v>655.35954545454138</v>
      </c>
      <c r="DB10" s="127" t="s">
        <v>206</v>
      </c>
      <c r="DC10" s="126"/>
      <c r="DD10" s="126"/>
      <c r="DE10" s="126"/>
      <c r="DF10" s="126"/>
      <c r="DG10" s="126"/>
      <c r="DH10" s="126"/>
      <c r="DI10" s="126"/>
    </row>
    <row r="11" spans="1:209">
      <c r="E11" t="s">
        <v>319</v>
      </c>
      <c r="F11" s="129">
        <f>F10</f>
        <v>3.03</v>
      </c>
      <c r="G11" s="125">
        <f t="shared" ref="G11:BN11" si="3">G10-F10</f>
        <v>0.26000000000000023</v>
      </c>
      <c r="H11" s="125">
        <f t="shared" si="3"/>
        <v>0.83000000000000007</v>
      </c>
      <c r="I11" s="125">
        <f t="shared" si="3"/>
        <v>1.6900000000000013</v>
      </c>
      <c r="J11" s="125">
        <f t="shared" si="3"/>
        <v>3.7799999999999985</v>
      </c>
      <c r="K11" s="125">
        <f t="shared" si="3"/>
        <v>4.74</v>
      </c>
      <c r="L11" s="125">
        <f t="shared" si="3"/>
        <v>12.13</v>
      </c>
      <c r="M11" s="125">
        <f t="shared" si="3"/>
        <v>15.11</v>
      </c>
      <c r="N11" s="125">
        <f t="shared" si="3"/>
        <v>10.420000000000002</v>
      </c>
      <c r="O11" s="125">
        <f t="shared" si="3"/>
        <v>10.32</v>
      </c>
      <c r="P11" s="125">
        <f t="shared" si="3"/>
        <v>9.2800000000000011</v>
      </c>
      <c r="Q11" s="125">
        <f t="shared" si="3"/>
        <v>8.7600000000000051</v>
      </c>
      <c r="R11" s="125">
        <f t="shared" si="3"/>
        <v>9.0599999999999881</v>
      </c>
      <c r="S11" s="125">
        <f t="shared" si="3"/>
        <v>9.769999999999996</v>
      </c>
      <c r="T11" s="125">
        <f t="shared" si="3"/>
        <v>10.300000000000011</v>
      </c>
      <c r="U11" s="125">
        <f t="shared" si="3"/>
        <v>10.489999999999995</v>
      </c>
      <c r="V11" s="125">
        <f t="shared" si="3"/>
        <v>10.659999999999997</v>
      </c>
      <c r="W11" s="125">
        <f t="shared" si="3"/>
        <v>10.860000000000014</v>
      </c>
      <c r="X11" s="125">
        <f t="shared" si="3"/>
        <v>10.989999999999981</v>
      </c>
      <c r="Y11" s="125">
        <f t="shared" si="3"/>
        <v>10.969999999999999</v>
      </c>
      <c r="Z11" s="125">
        <f t="shared" si="3"/>
        <v>10.910000000000025</v>
      </c>
      <c r="AA11" s="125">
        <f t="shared" si="3"/>
        <v>10.669999999999987</v>
      </c>
      <c r="AB11" s="125">
        <f t="shared" si="3"/>
        <v>10.639999999999986</v>
      </c>
      <c r="AC11" s="125">
        <f t="shared" si="3"/>
        <v>10.840000000000003</v>
      </c>
      <c r="AD11" s="125">
        <f t="shared" si="3"/>
        <v>10.640000000000015</v>
      </c>
      <c r="AE11" s="125">
        <f t="shared" si="3"/>
        <v>11.840000000000003</v>
      </c>
      <c r="AF11" s="125">
        <f t="shared" si="3"/>
        <v>12.449999999999989</v>
      </c>
      <c r="AG11" s="125">
        <f t="shared" si="3"/>
        <v>9.3100000000000023</v>
      </c>
      <c r="AH11" s="125">
        <f t="shared" si="3"/>
        <v>8.3700000000000045</v>
      </c>
      <c r="AI11" s="125">
        <f t="shared" si="3"/>
        <v>10.439999999999998</v>
      </c>
      <c r="AJ11" s="125">
        <f t="shared" si="3"/>
        <v>10.649999999999977</v>
      </c>
      <c r="AK11" s="125">
        <f t="shared" si="3"/>
        <v>10.160000000000025</v>
      </c>
      <c r="AL11" s="125">
        <f t="shared" si="3"/>
        <v>9.9499999999999886</v>
      </c>
      <c r="AM11" s="125">
        <f t="shared" si="3"/>
        <v>11.350000000000023</v>
      </c>
      <c r="AN11" s="125">
        <f t="shared" si="3"/>
        <v>11.45999999999998</v>
      </c>
      <c r="AO11" s="125">
        <f t="shared" si="3"/>
        <v>9.910000000000025</v>
      </c>
      <c r="AP11" s="125">
        <f t="shared" si="3"/>
        <v>9.6399999999999864</v>
      </c>
      <c r="AQ11" s="125">
        <f t="shared" si="3"/>
        <v>9.4400000000001114</v>
      </c>
      <c r="AR11" s="125">
        <f t="shared" si="3"/>
        <v>9.2499999999998863</v>
      </c>
      <c r="AS11" s="125">
        <f t="shared" si="3"/>
        <v>9.1200000000000045</v>
      </c>
      <c r="AT11" s="125">
        <f t="shared" si="3"/>
        <v>8.9799999999999613</v>
      </c>
      <c r="AU11" s="125">
        <f t="shared" si="3"/>
        <v>8.82000000000005</v>
      </c>
      <c r="AV11" s="125">
        <f t="shared" si="3"/>
        <v>8.589999999999975</v>
      </c>
      <c r="AW11" s="125">
        <f t="shared" si="3"/>
        <v>8.4000000000000341</v>
      </c>
      <c r="AX11" s="125">
        <f t="shared" si="3"/>
        <v>8.1599999999999682</v>
      </c>
      <c r="AY11" s="125">
        <f t="shared" si="3"/>
        <v>7.9699999999999704</v>
      </c>
      <c r="AZ11" s="125">
        <f t="shared" si="3"/>
        <v>7.75</v>
      </c>
      <c r="BA11" s="125">
        <f t="shared" si="3"/>
        <v>7.5600000000000591</v>
      </c>
      <c r="BB11" s="125">
        <f t="shared" si="3"/>
        <v>7.3699999999999477</v>
      </c>
      <c r="BC11" s="125">
        <f t="shared" si="3"/>
        <v>7.1899999999999977</v>
      </c>
      <c r="BD11" s="125">
        <f t="shared" si="3"/>
        <v>7.0300000000000296</v>
      </c>
      <c r="BE11" s="125">
        <f t="shared" si="3"/>
        <v>6.8799999999999955</v>
      </c>
      <c r="BF11" s="125">
        <f t="shared" si="3"/>
        <v>6.7099999999999795</v>
      </c>
      <c r="BG11" s="125">
        <f t="shared" si="3"/>
        <v>6.5900000000000318</v>
      </c>
      <c r="BH11" s="125">
        <f t="shared" si="3"/>
        <v>6.4700000000000273</v>
      </c>
      <c r="BI11" s="125">
        <f t="shared" si="3"/>
        <v>6.339999999999975</v>
      </c>
      <c r="BJ11" s="125">
        <f t="shared" si="3"/>
        <v>6.2099999999999227</v>
      </c>
      <c r="BK11" s="125">
        <f t="shared" si="3"/>
        <v>6.1200000000001182</v>
      </c>
      <c r="BL11" s="125">
        <f t="shared" si="3"/>
        <v>6.019999999999925</v>
      </c>
      <c r="BM11" s="125">
        <f t="shared" si="3"/>
        <v>5.9100000000000819</v>
      </c>
      <c r="BN11" s="125">
        <f t="shared" si="3"/>
        <v>5.8699999999998909</v>
      </c>
      <c r="BO11" s="130" cm="1">
        <f t="array" ref="BO11">TREND($BD11:$BN11,$BD$7:$BN$7,BO$7)</f>
        <v>5.6709090909090643</v>
      </c>
      <c r="BP11" s="130" cm="1">
        <f t="array" ref="BP11">TREND($BD11:$BN11,$BD$7:$BN$7,BP$7)</f>
        <v>5.5531818181817876</v>
      </c>
      <c r="BQ11" s="130" cm="1">
        <f t="array" ref="BQ11">TREND($BD11:$BN11,$BD$7:$BN$7,BQ$7)</f>
        <v>5.4354545454545109</v>
      </c>
      <c r="BR11" s="130" cm="1">
        <f t="array" ref="BR11">TREND($BD11:$BN11,$BD$7:$BN$7,BR$7)</f>
        <v>5.3177272727272342</v>
      </c>
      <c r="BS11" s="130" cm="1">
        <f t="array" ref="BS11">TREND($BD11:$BN11,$BD$7:$BN$7,BS$7)</f>
        <v>5.1999999999999575</v>
      </c>
      <c r="BT11" s="130" cm="1">
        <f t="array" ref="BT11">TREND($BD11:$BN11,$BD$7:$BN$7,BT$7)</f>
        <v>5.0822727272726809</v>
      </c>
      <c r="BU11" s="130" cm="1">
        <f t="array" ref="BU11">TREND($BD11:$BN11,$BD$7:$BN$7,BU$7)</f>
        <v>4.9645454545454042</v>
      </c>
      <c r="BV11" s="130" cm="1">
        <f t="array" ref="BV11">TREND($BD11:$BN11,$BD$7:$BN$7,BV$7)</f>
        <v>4.8468181818181275</v>
      </c>
      <c r="BW11" s="130" cm="1">
        <f t="array" ref="BW11">TREND($BD11:$BN11,$BD$7:$BN$7,BW$7)</f>
        <v>4.7290909090908499</v>
      </c>
      <c r="BX11" s="130" cm="1">
        <f t="array" ref="BX11">TREND($BD11:$BN11,$BD$7:$BN$7,BX$7)</f>
        <v>4.6113636363635742</v>
      </c>
      <c r="BY11" s="130" cm="1">
        <f t="array" ref="BY11">TREND($BD11:$BN11,$BD$7:$BN$7,BY$7)</f>
        <v>4.4936363636362966</v>
      </c>
      <c r="BZ11" s="130" cm="1">
        <f t="array" ref="BZ11">TREND($BD11:$BN11,$BD$7:$BN$7,BZ$7)</f>
        <v>4.3759090909090208</v>
      </c>
      <c r="CA11" s="130" cm="1">
        <f t="array" ref="CA11">TREND($BD11:$BN11,$BD$7:$BN$7,CA$7)</f>
        <v>4.2581818181817432</v>
      </c>
      <c r="CB11" s="130" cm="1">
        <f t="array" ref="CB11">TREND($BD11:$BN11,$BD$7:$BN$7,CB$7)</f>
        <v>4.1404545454544674</v>
      </c>
      <c r="CC11" s="130" cm="1">
        <f t="array" ref="CC11">TREND($BD11:$BN11,$BD$7:$BN$7,CC$7)</f>
        <v>4.0227272727271899</v>
      </c>
      <c r="CD11" s="130" cm="1">
        <f t="array" ref="CD11">TREND($BD11:$BN11,$BD$7:$BN$7,CD$7)</f>
        <v>3.9049999999999123</v>
      </c>
      <c r="CE11" s="130" cm="1">
        <f t="array" ref="CE11">TREND($BD11:$BN11,$BD$7:$BN$7,CE$7)</f>
        <v>3.7872727272726365</v>
      </c>
      <c r="CF11" s="130" cm="1">
        <f t="array" ref="CF11">TREND($BD11:$BN11,$BD$7:$BN$7,CF$7)</f>
        <v>3.669545454545359</v>
      </c>
      <c r="CG11" s="130" cm="1">
        <f t="array" ref="CG11">TREND($BD11:$BN11,$BD$7:$BN$7,CG$7)</f>
        <v>3.5518181818180832</v>
      </c>
      <c r="CH11" s="130" cm="1">
        <f t="array" ref="CH11">TREND($BD11:$BN11,$BD$7:$BN$7,CH$7)</f>
        <v>3.4340909090908056</v>
      </c>
      <c r="CI11" s="130" cm="1">
        <f t="array" ref="CI11">TREND($BD11:$BN11,$BD$7:$BN$7,CI$7)</f>
        <v>3.3163636363635298</v>
      </c>
      <c r="CJ11" s="130" cm="1">
        <f t="array" ref="CJ11">TREND($BD11:$BN11,$BD$7:$BN$7,CJ$7)</f>
        <v>3.1986363636362523</v>
      </c>
      <c r="CK11" s="130" cm="1">
        <f t="array" ref="CK11">TREND($BD11:$BN11,$BD$7:$BN$7,CK$7)</f>
        <v>3.0809090909089765</v>
      </c>
      <c r="CL11" s="130" cm="1">
        <f t="array" ref="CL11">TREND($BD11:$BN11,$BD$7:$BN$7,CL$7)</f>
        <v>2.9631818181816989</v>
      </c>
      <c r="CM11" s="130" cm="1">
        <f t="array" ref="CM11">TREND($BD11:$BN11,$BD$7:$BN$7,CM$7)</f>
        <v>2.8454545454544231</v>
      </c>
      <c r="CN11" s="130" cm="1">
        <f t="array" ref="CN11">TREND($BD11:$BN11,$BD$7:$BN$7,CN$7)</f>
        <v>2.7277272727271455</v>
      </c>
      <c r="CO11" s="130" cm="1">
        <f t="array" ref="CO11">TREND($BD11:$BN11,$BD$7:$BN$7,CO$7)</f>
        <v>2.609999999999868</v>
      </c>
      <c r="CP11" s="130" cm="1">
        <f t="array" ref="CP11">TREND($BD11:$BN11,$BD$7:$BN$7,CP$7)</f>
        <v>2.4922727272725922</v>
      </c>
      <c r="CQ11" s="130" cm="1">
        <f t="array" ref="CQ11">TREND($BD11:$BN11,$BD$7:$BN$7,CQ$7)</f>
        <v>2.3745454545453146</v>
      </c>
      <c r="CR11" s="130" cm="1">
        <f t="array" ref="CR11">TREND($BD11:$BN11,$BD$7:$BN$7,CR$7)</f>
        <v>2.2568181818180388</v>
      </c>
      <c r="CS11" s="130" cm="1">
        <f t="array" ref="CS11">TREND($BD11:$BN11,$BD$7:$BN$7,CS$7)</f>
        <v>2.1390909090907613</v>
      </c>
      <c r="CT11" s="130" cm="1">
        <f t="array" ref="CT11">TREND($BD11:$BN11,$BD$7:$BN$7,CT$7)</f>
        <v>2.0213636363634855</v>
      </c>
      <c r="CU11" s="130" cm="1">
        <f t="array" ref="CU11">TREND($BD11:$BN11,$BD$7:$BN$7,CU$7)</f>
        <v>1.9036363636362079</v>
      </c>
      <c r="CV11" s="130" cm="1">
        <f t="array" ref="CV11">TREND($BD11:$BN11,$BD$7:$BN$7,CV$7)</f>
        <v>1.7859090909089321</v>
      </c>
      <c r="CW11" s="130" cm="1">
        <f t="array" ref="CW11">TREND($BD11:$BN11,$BD$7:$BN$7,CW$7)</f>
        <v>1.6681818181816546</v>
      </c>
      <c r="CX11" s="130" cm="1">
        <f t="array" ref="CX11">TREND($BD11:$BN11,$BD$7:$BN$7,CX$7)</f>
        <v>1.5504545454543788</v>
      </c>
      <c r="CY11" s="130" cm="1">
        <f t="array" ref="CY11">TREND($BD11:$BN11,$BD$7:$BN$7,CY$7)</f>
        <v>1.4327272727271012</v>
      </c>
      <c r="CZ11" s="130" cm="1">
        <f t="array" ref="CZ11">TREND($BD11:$BN11,$BD$7:$BN$7,CZ$7)</f>
        <v>1.3149999999998236</v>
      </c>
      <c r="DA11" s="130" cm="1">
        <f t="array" ref="DA11">TREND($BD11:$BN11,$BD$7:$BN$7,DA$7)</f>
        <v>1.1972727272725479</v>
      </c>
      <c r="DB11" s="127" t="s">
        <v>206</v>
      </c>
      <c r="DC11" s="126"/>
      <c r="DD11" s="126"/>
      <c r="DE11" s="126"/>
      <c r="DF11" s="126"/>
      <c r="DG11" s="126"/>
      <c r="DH11" s="126"/>
      <c r="DI11" s="126"/>
    </row>
    <row r="12" spans="1:209">
      <c r="D12" t="s">
        <v>321</v>
      </c>
      <c r="E12" t="s">
        <v>237</v>
      </c>
      <c r="F12" s="131">
        <v>1.9687978033499995</v>
      </c>
      <c r="G12" s="131">
        <v>3.2058812782249992</v>
      </c>
      <c r="H12" s="131">
        <v>4.7056502275000005</v>
      </c>
      <c r="I12" s="131">
        <v>6.4503495261750006</v>
      </c>
      <c r="J12" s="131">
        <v>8.4222240492499978</v>
      </c>
      <c r="K12" s="131">
        <v>10.603518671724999</v>
      </c>
      <c r="L12" s="131">
        <v>12.976478268599999</v>
      </c>
      <c r="M12" s="131">
        <v>15.523347714875001</v>
      </c>
      <c r="N12" s="131">
        <v>18.226371885550002</v>
      </c>
      <c r="O12" s="131">
        <v>21.067795655625002</v>
      </c>
      <c r="P12" s="131">
        <v>24.029863900100004</v>
      </c>
      <c r="Q12" s="131">
        <v>27.094821493975005</v>
      </c>
      <c r="R12" s="131">
        <v>30.244913312249995</v>
      </c>
      <c r="S12" s="131">
        <v>33.462384229925</v>
      </c>
      <c r="T12" s="131">
        <v>36.729479121999994</v>
      </c>
      <c r="U12" s="131">
        <v>40.028442863475007</v>
      </c>
      <c r="V12" s="131">
        <v>43.341520329349997</v>
      </c>
      <c r="W12" s="131">
        <v>46.650956394624998</v>
      </c>
      <c r="X12" s="131">
        <v>49.938995934299996</v>
      </c>
      <c r="Y12" s="131">
        <v>53.187883823375003</v>
      </c>
      <c r="Z12" s="131">
        <v>56.379864936849998</v>
      </c>
      <c r="AA12" s="131">
        <v>59.497184149725008</v>
      </c>
      <c r="AB12" s="131">
        <v>62.522086336999998</v>
      </c>
      <c r="AC12" s="131">
        <v>65.436816373675001</v>
      </c>
      <c r="AD12" s="131">
        <v>68.223619134749981</v>
      </c>
      <c r="AE12" s="131">
        <v>70.864739495225024</v>
      </c>
      <c r="AF12" s="131">
        <v>73.342422330100007</v>
      </c>
      <c r="AG12" s="131">
        <v>75.638912514374994</v>
      </c>
      <c r="AH12" s="131">
        <v>77.736454923050019</v>
      </c>
      <c r="AI12" s="131">
        <v>79.617294431124989</v>
      </c>
      <c r="AJ12" s="131">
        <v>81.263675913600011</v>
      </c>
      <c r="AK12" s="131">
        <v>82.910057396075032</v>
      </c>
      <c r="AL12" s="131">
        <v>84.322017396075026</v>
      </c>
      <c r="AM12" s="131">
        <v>85.633087396075027</v>
      </c>
      <c r="AN12" s="131">
        <v>86.852287396075027</v>
      </c>
      <c r="AO12" s="131">
        <v>87.988217396075029</v>
      </c>
      <c r="AP12" s="131">
        <v>89.049057396075028</v>
      </c>
      <c r="AQ12" s="131">
        <v>90.042567396075029</v>
      </c>
      <c r="AR12" s="131">
        <v>90.97608739607503</v>
      </c>
      <c r="AS12" s="131">
        <v>91.856537396075026</v>
      </c>
      <c r="AT12" s="131">
        <v>92.69041739607502</v>
      </c>
      <c r="AU12" s="131">
        <v>93.483807396075022</v>
      </c>
      <c r="AV12" s="131">
        <v>94.242367396075025</v>
      </c>
      <c r="AW12" s="131">
        <v>94.971337396075029</v>
      </c>
      <c r="AX12" s="131">
        <v>95.675537396075029</v>
      </c>
      <c r="AY12" s="131">
        <v>96.359367396075029</v>
      </c>
      <c r="AZ12" s="131">
        <v>97.026807396075029</v>
      </c>
      <c r="BA12" s="131">
        <v>97.681417396075034</v>
      </c>
      <c r="BB12" s="131">
        <v>98.326337396075033</v>
      </c>
      <c r="BC12" s="131">
        <v>98.964287396075036</v>
      </c>
      <c r="BD12" s="131">
        <v>99.597567396075036</v>
      </c>
      <c r="BE12" s="131">
        <v>100.22356739607504</v>
      </c>
      <c r="BF12" s="131">
        <v>100.84956739607505</v>
      </c>
      <c r="BG12" s="131">
        <v>101.47556739607505</v>
      </c>
      <c r="BH12" s="131">
        <v>102.10156739607505</v>
      </c>
      <c r="BI12" s="131">
        <v>102.72756739607506</v>
      </c>
      <c r="BJ12" s="131">
        <v>103.35356739607506</v>
      </c>
      <c r="BK12" s="131">
        <v>103.97956739607507</v>
      </c>
      <c r="BL12" s="131">
        <v>104.60556739607507</v>
      </c>
      <c r="BM12" s="131">
        <v>105.23156739607508</v>
      </c>
      <c r="BN12" s="131">
        <v>105.85756739607508</v>
      </c>
      <c r="BO12" s="131">
        <v>106.48356739607509</v>
      </c>
      <c r="BP12" s="131">
        <v>107.10956739607509</v>
      </c>
      <c r="BQ12" s="131">
        <v>107.7355673960751</v>
      </c>
      <c r="BR12" s="131">
        <v>108.3615673960751</v>
      </c>
      <c r="BS12" s="131">
        <v>108.98756739607511</v>
      </c>
      <c r="BT12" s="131">
        <v>109.61356739607511</v>
      </c>
      <c r="BU12" s="131">
        <v>110.23956739607512</v>
      </c>
      <c r="BV12" s="131">
        <v>110.86556739607512</v>
      </c>
      <c r="BW12" s="131">
        <v>111.49156739607513</v>
      </c>
      <c r="BX12" s="131">
        <v>112.11756739607513</v>
      </c>
      <c r="BY12" s="131">
        <v>112.74356739607514</v>
      </c>
      <c r="BZ12" s="131">
        <v>113.36956739607514</v>
      </c>
      <c r="CA12" s="131">
        <v>113.99556739607515</v>
      </c>
      <c r="CB12" s="131">
        <v>114.62156739607515</v>
      </c>
      <c r="CC12" s="131">
        <v>115.24756739607515</v>
      </c>
      <c r="CD12" s="131">
        <v>115.87356739607516</v>
      </c>
      <c r="CE12" s="131">
        <v>116.49956739607516</v>
      </c>
      <c r="CF12" s="131">
        <v>117.12556739607517</v>
      </c>
      <c r="CG12" s="131">
        <v>117.75156739607517</v>
      </c>
      <c r="CH12" s="132">
        <v>118.37756739607518</v>
      </c>
      <c r="CI12" s="132">
        <v>119.00356739607518</v>
      </c>
      <c r="CJ12" s="132">
        <v>119.62956739607519</v>
      </c>
      <c r="CK12" s="132">
        <v>120.25556739607519</v>
      </c>
      <c r="CL12" s="132">
        <v>120.8815673960752</v>
      </c>
      <c r="CM12" s="132">
        <v>121.5075673960752</v>
      </c>
      <c r="CN12" s="132">
        <v>122.13356739607521</v>
      </c>
      <c r="CO12" s="132">
        <v>122.75956739607521</v>
      </c>
      <c r="CP12" s="132">
        <v>123.38556739607522</v>
      </c>
      <c r="CQ12" s="132">
        <v>124.01156739607522</v>
      </c>
      <c r="CR12" s="132">
        <v>124.63756739607523</v>
      </c>
      <c r="CS12" s="132">
        <v>125.26356739607523</v>
      </c>
      <c r="CT12" s="132">
        <v>125.88956739607524</v>
      </c>
      <c r="CU12" s="132">
        <v>126.51556739607524</v>
      </c>
      <c r="CV12" s="132">
        <v>127.14156739607525</v>
      </c>
      <c r="CW12" s="132">
        <v>127.76756739607525</v>
      </c>
      <c r="CX12" s="132">
        <v>128.39356739607524</v>
      </c>
      <c r="CY12" s="132">
        <v>129.01956739607525</v>
      </c>
      <c r="CZ12" s="132">
        <v>129.64556739607525</v>
      </c>
      <c r="DA12" s="132">
        <v>130.27156739607526</v>
      </c>
      <c r="DB12" s="127" t="s">
        <v>206</v>
      </c>
      <c r="DC12" s="132"/>
      <c r="DD12" s="132"/>
      <c r="DE12" s="132"/>
      <c r="DF12" s="132"/>
      <c r="DG12" s="132"/>
      <c r="DH12" s="132"/>
      <c r="DI12" s="132"/>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7"/>
      <c r="FL12" s="127"/>
      <c r="FM12" s="127"/>
      <c r="FN12" s="127"/>
      <c r="FO12" s="127"/>
      <c r="FP12" s="127"/>
      <c r="FQ12" s="127"/>
      <c r="FR12" s="127"/>
      <c r="FS12" s="127"/>
      <c r="FT12" s="127"/>
      <c r="FU12" s="127"/>
      <c r="FV12" s="127"/>
      <c r="FW12" s="127"/>
      <c r="FX12" s="127"/>
      <c r="FY12" s="127"/>
      <c r="FZ12" s="127"/>
      <c r="GA12" s="127"/>
      <c r="GB12" s="127"/>
      <c r="GC12" s="127"/>
      <c r="GD12" s="127"/>
      <c r="GE12" s="127"/>
      <c r="GF12" s="127"/>
      <c r="GG12" s="127"/>
      <c r="GH12" s="127"/>
      <c r="GI12" s="127"/>
      <c r="GJ12" s="127"/>
      <c r="GK12" s="127"/>
      <c r="GL12" s="127"/>
      <c r="GM12" s="127"/>
      <c r="GN12" s="127"/>
      <c r="GO12" s="127"/>
      <c r="GP12" s="127"/>
      <c r="GQ12" s="127"/>
      <c r="GR12" s="127"/>
      <c r="GS12" s="127"/>
      <c r="GT12" s="127"/>
      <c r="GU12" s="127"/>
      <c r="GV12" s="127"/>
      <c r="GW12" s="127"/>
      <c r="GX12" s="127"/>
      <c r="GZ12" s="127"/>
      <c r="HA12" s="127"/>
    </row>
    <row r="13" spans="1:209">
      <c r="E13" t="s">
        <v>319</v>
      </c>
      <c r="F13" s="129">
        <f>F12</f>
        <v>1.9687978033499995</v>
      </c>
      <c r="G13" s="125">
        <f t="shared" ref="G13:BR13" si="4">G12-F12</f>
        <v>1.2370834748749997</v>
      </c>
      <c r="H13" s="125">
        <f t="shared" si="4"/>
        <v>1.4997689492750013</v>
      </c>
      <c r="I13" s="125">
        <f t="shared" si="4"/>
        <v>1.7446992986750001</v>
      </c>
      <c r="J13" s="125">
        <f t="shared" si="4"/>
        <v>1.9718745230749972</v>
      </c>
      <c r="K13" s="125">
        <f t="shared" si="4"/>
        <v>2.1812946224750007</v>
      </c>
      <c r="L13" s="125">
        <f t="shared" si="4"/>
        <v>2.3729595968750008</v>
      </c>
      <c r="M13" s="125">
        <f t="shared" si="4"/>
        <v>2.5468694462750019</v>
      </c>
      <c r="N13" s="125">
        <f t="shared" si="4"/>
        <v>2.7030241706750004</v>
      </c>
      <c r="O13" s="125">
        <f t="shared" si="4"/>
        <v>2.841423770075</v>
      </c>
      <c r="P13" s="125">
        <f t="shared" si="4"/>
        <v>2.9620682444750024</v>
      </c>
      <c r="Q13" s="125">
        <f t="shared" si="4"/>
        <v>3.0649575938750004</v>
      </c>
      <c r="R13" s="125">
        <f t="shared" si="4"/>
        <v>3.1500918182749906</v>
      </c>
      <c r="S13" s="125">
        <f t="shared" si="4"/>
        <v>3.2174709176750049</v>
      </c>
      <c r="T13" s="125">
        <f t="shared" si="4"/>
        <v>3.2670948920749936</v>
      </c>
      <c r="U13" s="125">
        <f t="shared" si="4"/>
        <v>3.2989637414750135</v>
      </c>
      <c r="V13" s="125">
        <f t="shared" si="4"/>
        <v>3.31307746587499</v>
      </c>
      <c r="W13" s="125">
        <f t="shared" si="4"/>
        <v>3.3094360652750012</v>
      </c>
      <c r="X13" s="125">
        <f t="shared" si="4"/>
        <v>3.2880395396749975</v>
      </c>
      <c r="Y13" s="125">
        <f t="shared" si="4"/>
        <v>3.2488878890750073</v>
      </c>
      <c r="Z13" s="125">
        <f t="shared" si="4"/>
        <v>3.1919811134749949</v>
      </c>
      <c r="AA13" s="125">
        <f t="shared" si="4"/>
        <v>3.1173192128750102</v>
      </c>
      <c r="AB13" s="125">
        <f t="shared" si="4"/>
        <v>3.0249021872749893</v>
      </c>
      <c r="AC13" s="125">
        <f t="shared" si="4"/>
        <v>2.9147300366750031</v>
      </c>
      <c r="AD13" s="125">
        <f t="shared" si="4"/>
        <v>2.7868027610749806</v>
      </c>
      <c r="AE13" s="125">
        <f t="shared" si="4"/>
        <v>2.6411203604750426</v>
      </c>
      <c r="AF13" s="125">
        <f t="shared" si="4"/>
        <v>2.4776828348749831</v>
      </c>
      <c r="AG13" s="125">
        <f t="shared" si="4"/>
        <v>2.2964901842749867</v>
      </c>
      <c r="AH13" s="125">
        <f t="shared" si="4"/>
        <v>2.0975424086750252</v>
      </c>
      <c r="AI13" s="125">
        <f t="shared" si="4"/>
        <v>1.8808395080749705</v>
      </c>
      <c r="AJ13" s="125">
        <f t="shared" si="4"/>
        <v>1.6463814824750216</v>
      </c>
      <c r="AK13" s="125">
        <f t="shared" si="4"/>
        <v>1.6463814824750216</v>
      </c>
      <c r="AL13" s="125">
        <f t="shared" si="4"/>
        <v>1.4119599999999934</v>
      </c>
      <c r="AM13" s="125">
        <f t="shared" si="4"/>
        <v>1.3110700000000008</v>
      </c>
      <c r="AN13" s="125">
        <f t="shared" si="4"/>
        <v>1.2192000000000007</v>
      </c>
      <c r="AO13" s="125">
        <f t="shared" si="4"/>
        <v>1.1359300000000019</v>
      </c>
      <c r="AP13" s="125">
        <f t="shared" si="4"/>
        <v>1.0608399999999989</v>
      </c>
      <c r="AQ13" s="125">
        <f t="shared" si="4"/>
        <v>0.99351000000000056</v>
      </c>
      <c r="AR13" s="125">
        <f t="shared" si="4"/>
        <v>0.93352000000000146</v>
      </c>
      <c r="AS13" s="125">
        <f t="shared" si="4"/>
        <v>0.88044999999999618</v>
      </c>
      <c r="AT13" s="125">
        <f t="shared" si="4"/>
        <v>0.83387999999999352</v>
      </c>
      <c r="AU13" s="125">
        <f t="shared" si="4"/>
        <v>0.79339000000000226</v>
      </c>
      <c r="AV13" s="125">
        <f t="shared" si="4"/>
        <v>0.75856000000000279</v>
      </c>
      <c r="AW13" s="125">
        <f t="shared" si="4"/>
        <v>0.72897000000000389</v>
      </c>
      <c r="AX13" s="125">
        <f t="shared" si="4"/>
        <v>0.70420000000000016</v>
      </c>
      <c r="AY13" s="125">
        <f t="shared" si="4"/>
        <v>0.68383000000000038</v>
      </c>
      <c r="AZ13" s="125">
        <f t="shared" si="4"/>
        <v>0.66743999999999915</v>
      </c>
      <c r="BA13" s="125">
        <f t="shared" si="4"/>
        <v>0.65461000000000524</v>
      </c>
      <c r="BB13" s="125">
        <f t="shared" si="4"/>
        <v>0.64491999999999905</v>
      </c>
      <c r="BC13" s="125">
        <f t="shared" si="4"/>
        <v>0.63795000000000357</v>
      </c>
      <c r="BD13" s="125">
        <f t="shared" si="4"/>
        <v>0.63327999999999918</v>
      </c>
      <c r="BE13" s="125">
        <f t="shared" si="4"/>
        <v>0.62600000000000477</v>
      </c>
      <c r="BF13" s="125">
        <f t="shared" si="4"/>
        <v>0.62600000000000477</v>
      </c>
      <c r="BG13" s="125">
        <f t="shared" si="4"/>
        <v>0.62600000000000477</v>
      </c>
      <c r="BH13" s="125">
        <f t="shared" si="4"/>
        <v>0.62600000000000477</v>
      </c>
      <c r="BI13" s="125">
        <f t="shared" si="4"/>
        <v>0.62600000000000477</v>
      </c>
      <c r="BJ13" s="125">
        <f t="shared" si="4"/>
        <v>0.62600000000000477</v>
      </c>
      <c r="BK13" s="125">
        <f t="shared" si="4"/>
        <v>0.62600000000000477</v>
      </c>
      <c r="BL13" s="125">
        <f t="shared" si="4"/>
        <v>0.62600000000000477</v>
      </c>
      <c r="BM13" s="125">
        <f t="shared" si="4"/>
        <v>0.62600000000000477</v>
      </c>
      <c r="BN13" s="125">
        <f t="shared" si="4"/>
        <v>0.62600000000000477</v>
      </c>
      <c r="BO13" s="125">
        <f t="shared" si="4"/>
        <v>0.62600000000000477</v>
      </c>
      <c r="BP13" s="125">
        <f t="shared" si="4"/>
        <v>0.62600000000000477</v>
      </c>
      <c r="BQ13" s="125">
        <f t="shared" si="4"/>
        <v>0.62600000000000477</v>
      </c>
      <c r="BR13" s="125">
        <f t="shared" si="4"/>
        <v>0.62600000000000477</v>
      </c>
      <c r="BS13" s="125">
        <f t="shared" ref="BS13:DA13" si="5">BS12-BR12</f>
        <v>0.62600000000000477</v>
      </c>
      <c r="BT13" s="125">
        <f t="shared" si="5"/>
        <v>0.62600000000000477</v>
      </c>
      <c r="BU13" s="125">
        <f t="shared" si="5"/>
        <v>0.62600000000000477</v>
      </c>
      <c r="BV13" s="125">
        <f t="shared" si="5"/>
        <v>0.62600000000000477</v>
      </c>
      <c r="BW13" s="125">
        <f t="shared" si="5"/>
        <v>0.62600000000000477</v>
      </c>
      <c r="BX13" s="125">
        <f t="shared" si="5"/>
        <v>0.62600000000000477</v>
      </c>
      <c r="BY13" s="125">
        <f t="shared" si="5"/>
        <v>0.62600000000000477</v>
      </c>
      <c r="BZ13" s="125">
        <f t="shared" si="5"/>
        <v>0.62600000000000477</v>
      </c>
      <c r="CA13" s="125">
        <f t="shared" si="5"/>
        <v>0.62600000000000477</v>
      </c>
      <c r="CB13" s="125">
        <f t="shared" si="5"/>
        <v>0.62600000000000477</v>
      </c>
      <c r="CC13" s="125">
        <f t="shared" si="5"/>
        <v>0.62600000000000477</v>
      </c>
      <c r="CD13" s="125">
        <f t="shared" si="5"/>
        <v>0.62600000000000477</v>
      </c>
      <c r="CE13" s="125">
        <f t="shared" si="5"/>
        <v>0.62600000000000477</v>
      </c>
      <c r="CF13" s="125">
        <f t="shared" si="5"/>
        <v>0.62600000000000477</v>
      </c>
      <c r="CG13" s="125">
        <f t="shared" si="5"/>
        <v>0.62600000000000477</v>
      </c>
      <c r="CH13" s="125">
        <f t="shared" si="5"/>
        <v>0.62600000000000477</v>
      </c>
      <c r="CI13" s="125">
        <f t="shared" si="5"/>
        <v>0.62600000000000477</v>
      </c>
      <c r="CJ13" s="125">
        <f t="shared" si="5"/>
        <v>0.62600000000000477</v>
      </c>
      <c r="CK13" s="125">
        <f t="shared" si="5"/>
        <v>0.62600000000000477</v>
      </c>
      <c r="CL13" s="125">
        <f t="shared" si="5"/>
        <v>0.62600000000000477</v>
      </c>
      <c r="CM13" s="125">
        <f t="shared" si="5"/>
        <v>0.62600000000000477</v>
      </c>
      <c r="CN13" s="125">
        <f t="shared" si="5"/>
        <v>0.62600000000000477</v>
      </c>
      <c r="CO13" s="125">
        <f t="shared" si="5"/>
        <v>0.62600000000000477</v>
      </c>
      <c r="CP13" s="125">
        <f t="shared" si="5"/>
        <v>0.62600000000000477</v>
      </c>
      <c r="CQ13" s="125">
        <f t="shared" si="5"/>
        <v>0.62600000000000477</v>
      </c>
      <c r="CR13" s="125">
        <f t="shared" si="5"/>
        <v>0.62600000000000477</v>
      </c>
      <c r="CS13" s="125">
        <f t="shared" si="5"/>
        <v>0.62600000000000477</v>
      </c>
      <c r="CT13" s="125">
        <f t="shared" si="5"/>
        <v>0.62600000000000477</v>
      </c>
      <c r="CU13" s="125">
        <f t="shared" si="5"/>
        <v>0.62600000000000477</v>
      </c>
      <c r="CV13" s="125">
        <f t="shared" si="5"/>
        <v>0.62600000000000477</v>
      </c>
      <c r="CW13" s="125">
        <f t="shared" si="5"/>
        <v>0.62600000000000477</v>
      </c>
      <c r="CX13" s="125">
        <f t="shared" si="5"/>
        <v>0.62599999999999056</v>
      </c>
      <c r="CY13" s="125">
        <f t="shared" si="5"/>
        <v>0.62600000000000477</v>
      </c>
      <c r="CZ13" s="125">
        <f t="shared" si="5"/>
        <v>0.62600000000000477</v>
      </c>
      <c r="DA13" s="125">
        <f t="shared" si="5"/>
        <v>0.62600000000000477</v>
      </c>
      <c r="DB13" t="s">
        <v>206</v>
      </c>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row>
    <row r="14" spans="1:209">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row>
    <row r="15" spans="1:209">
      <c r="D15" s="109" t="s">
        <v>322</v>
      </c>
      <c r="E15" s="134">
        <v>29</v>
      </c>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row>
    <row r="16" spans="1:209">
      <c r="D16" s="133" t="s">
        <v>323</v>
      </c>
      <c r="E16" s="295">
        <v>196.2</v>
      </c>
      <c r="G16" s="20">
        <f>averageCO2_pine/C_to_CO2_fac</f>
        <v>125.72727272727273</v>
      </c>
      <c r="H16" s="18">
        <v>196.2</v>
      </c>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row>
    <row r="17" spans="2:21">
      <c r="E17" s="90"/>
      <c r="F17" s="90"/>
      <c r="G17" s="90"/>
      <c r="H17" s="90"/>
    </row>
    <row r="18" spans="2:21">
      <c r="B18" s="94" t="s">
        <v>324</v>
      </c>
      <c r="O18" s="88"/>
    </row>
    <row r="19" spans="2:21">
      <c r="F19" s="65" t="s">
        <v>224</v>
      </c>
      <c r="H19" s="136" t="s">
        <v>325</v>
      </c>
      <c r="N19" s="88"/>
      <c r="U19" s="314"/>
    </row>
    <row r="20" spans="2:21">
      <c r="E20" s="135"/>
      <c r="F20" t="s">
        <v>326</v>
      </c>
      <c r="G20" t="s">
        <v>319</v>
      </c>
      <c r="H20" t="s">
        <v>326</v>
      </c>
      <c r="I20" t="s">
        <v>319</v>
      </c>
      <c r="N20" s="88"/>
    </row>
    <row r="21" spans="2:21">
      <c r="E21" s="137" t="s">
        <v>327</v>
      </c>
      <c r="F21" s="236">
        <v>245.447595786346</v>
      </c>
      <c r="G21" s="236">
        <v>-1.1547084089812643E-2</v>
      </c>
      <c r="H21" s="138">
        <f>F21*C_to_CO2_fac</f>
        <v>899.97451788326862</v>
      </c>
      <c r="I21" s="138">
        <f>G21*C_to_CO2_fac</f>
        <v>-4.233930832931302E-2</v>
      </c>
    </row>
    <row r="22" spans="2:21">
      <c r="E22" s="137" t="s">
        <v>328</v>
      </c>
      <c r="F22" s="236">
        <v>62.346288432567647</v>
      </c>
      <c r="G22" s="237">
        <v>0.42719501803381377</v>
      </c>
      <c r="H22" s="138">
        <f>F22*C_to_CO2_fac</f>
        <v>228.60305758608138</v>
      </c>
      <c r="I22" s="140">
        <f>G22*C_to_CO2_fac</f>
        <v>1.5663817327906504</v>
      </c>
    </row>
    <row r="23" spans="2:21">
      <c r="E23" s="141"/>
      <c r="F23" s="74"/>
      <c r="G23" s="74"/>
      <c r="H23" s="74"/>
    </row>
    <row r="24" spans="2:21">
      <c r="B24" s="94" t="s">
        <v>329</v>
      </c>
      <c r="N24" s="88"/>
    </row>
    <row r="25" spans="2:21">
      <c r="E25" s="68"/>
      <c r="N25" s="88"/>
    </row>
    <row r="26" spans="2:21">
      <c r="C26" s="70" t="s">
        <v>330</v>
      </c>
      <c r="E26" s="68"/>
      <c r="N26" s="88"/>
    </row>
    <row r="27" spans="2:21">
      <c r="D27" s="142" t="s">
        <v>331</v>
      </c>
      <c r="E27" s="65" t="s">
        <v>332</v>
      </c>
      <c r="F27" s="136" t="s">
        <v>333</v>
      </c>
      <c r="N27" s="88"/>
    </row>
    <row r="28" spans="2:21">
      <c r="D28" s="143" t="s">
        <v>334</v>
      </c>
      <c r="E28" s="74" t="s">
        <v>335</v>
      </c>
      <c r="F28" s="144" t="s">
        <v>336</v>
      </c>
      <c r="N28" s="88"/>
    </row>
    <row r="29" spans="2:21">
      <c r="D29" s="143"/>
      <c r="E29" s="74" t="s">
        <v>337</v>
      </c>
      <c r="F29" s="144" t="s">
        <v>336</v>
      </c>
      <c r="N29" s="88"/>
    </row>
    <row r="30" spans="2:21">
      <c r="D30" s="143"/>
      <c r="E30" s="74" t="s">
        <v>338</v>
      </c>
      <c r="F30" s="144" t="s">
        <v>339</v>
      </c>
      <c r="N30" s="88"/>
    </row>
    <row r="31" spans="2:21">
      <c r="D31" s="143"/>
      <c r="E31" s="74" t="s">
        <v>340</v>
      </c>
      <c r="F31" s="144" t="s">
        <v>339</v>
      </c>
      <c r="N31" s="88"/>
    </row>
    <row r="32" spans="2:21">
      <c r="D32" s="143"/>
      <c r="E32" s="74" t="s">
        <v>341</v>
      </c>
      <c r="F32" s="144" t="s">
        <v>339</v>
      </c>
      <c r="N32" s="88"/>
    </row>
    <row r="33" spans="3:14">
      <c r="D33" s="143" t="s">
        <v>342</v>
      </c>
      <c r="E33" s="74" t="s">
        <v>343</v>
      </c>
      <c r="F33" s="144">
        <v>5</v>
      </c>
      <c r="N33" s="88"/>
    </row>
    <row r="34" spans="3:14">
      <c r="D34" s="143"/>
      <c r="E34" s="74" t="s">
        <v>344</v>
      </c>
      <c r="F34" s="144">
        <v>18.760000000000002</v>
      </c>
      <c r="N34" s="88"/>
    </row>
    <row r="35" spans="3:14">
      <c r="D35" s="143" t="s">
        <v>345</v>
      </c>
      <c r="E35" s="74" t="s">
        <v>346</v>
      </c>
      <c r="F35" s="144">
        <v>6.3449999999999998</v>
      </c>
      <c r="N35" s="88"/>
    </row>
    <row r="36" spans="3:14">
      <c r="D36" s="143"/>
      <c r="E36" s="74" t="s">
        <v>347</v>
      </c>
      <c r="F36" s="144">
        <v>2.867</v>
      </c>
      <c r="N36" s="88"/>
    </row>
    <row r="37" spans="3:14">
      <c r="D37" s="143"/>
      <c r="E37" s="74" t="s">
        <v>348</v>
      </c>
      <c r="F37" s="144">
        <v>13.05</v>
      </c>
      <c r="N37" s="88"/>
    </row>
    <row r="38" spans="3:14">
      <c r="D38" s="143"/>
      <c r="E38" s="74" t="s">
        <v>349</v>
      </c>
      <c r="F38" s="144">
        <v>60.57</v>
      </c>
      <c r="N38" s="88"/>
    </row>
    <row r="39" spans="3:14">
      <c r="D39" s="143" t="s">
        <v>350</v>
      </c>
      <c r="E39" s="74"/>
      <c r="F39" s="144">
        <v>0</v>
      </c>
      <c r="N39" s="88"/>
    </row>
    <row r="40" spans="3:14">
      <c r="D40" s="143" t="s">
        <v>351</v>
      </c>
      <c r="E40" s="74"/>
      <c r="F40" s="144">
        <v>0</v>
      </c>
      <c r="N40" s="88"/>
    </row>
    <row r="41" spans="3:14">
      <c r="D41" s="145" t="s">
        <v>352</v>
      </c>
      <c r="E41" s="139"/>
      <c r="F41" s="146">
        <v>0</v>
      </c>
      <c r="N41" s="88"/>
    </row>
    <row r="42" spans="3:14">
      <c r="E42" s="68"/>
      <c r="N42" s="88"/>
    </row>
    <row r="43" spans="3:14">
      <c r="C43" s="70" t="s">
        <v>353</v>
      </c>
      <c r="N43" s="88"/>
    </row>
    <row r="44" spans="3:14">
      <c r="D44" s="135" t="s">
        <v>354</v>
      </c>
      <c r="E44" s="65"/>
      <c r="F44" s="136" t="s">
        <v>355</v>
      </c>
      <c r="N44" s="88"/>
    </row>
    <row r="45" spans="3:14">
      <c r="D45" s="147" t="s">
        <v>356</v>
      </c>
      <c r="F45" s="144">
        <v>92.25</v>
      </c>
      <c r="N45" s="88"/>
    </row>
    <row r="46" spans="3:14">
      <c r="D46" s="147" t="s">
        <v>338</v>
      </c>
      <c r="F46" s="144">
        <v>92.44</v>
      </c>
      <c r="N46" s="88"/>
    </row>
    <row r="47" spans="3:14">
      <c r="D47" s="147" t="s">
        <v>341</v>
      </c>
      <c r="F47" s="144">
        <v>91.92</v>
      </c>
      <c r="N47" s="88"/>
    </row>
    <row r="48" spans="3:14">
      <c r="D48" s="147" t="s">
        <v>340</v>
      </c>
      <c r="F48" s="144">
        <v>91.92</v>
      </c>
      <c r="N48" s="88"/>
    </row>
    <row r="49" spans="3:14">
      <c r="D49" s="147" t="s">
        <v>357</v>
      </c>
      <c r="F49" s="144">
        <v>105.34</v>
      </c>
      <c r="N49" s="88"/>
    </row>
    <row r="50" spans="3:14">
      <c r="D50" s="147" t="s">
        <v>358</v>
      </c>
      <c r="F50" s="144">
        <v>105.98</v>
      </c>
      <c r="N50" s="88"/>
    </row>
    <row r="51" spans="3:14">
      <c r="D51" s="147" t="s">
        <v>359</v>
      </c>
      <c r="F51" s="144">
        <v>98.23</v>
      </c>
      <c r="N51" s="88"/>
    </row>
    <row r="52" spans="3:14">
      <c r="D52" s="147" t="s">
        <v>360</v>
      </c>
      <c r="F52" s="144">
        <v>88.44</v>
      </c>
      <c r="N52" s="88"/>
    </row>
    <row r="53" spans="3:14">
      <c r="D53" s="147" t="s">
        <v>361</v>
      </c>
      <c r="F53" s="144">
        <v>89.77</v>
      </c>
      <c r="N53" s="88"/>
    </row>
    <row r="54" spans="3:14">
      <c r="D54" s="147" t="s">
        <v>362</v>
      </c>
      <c r="F54" s="144">
        <v>105.98</v>
      </c>
      <c r="N54" s="88"/>
    </row>
    <row r="55" spans="3:14">
      <c r="D55" s="147" t="s">
        <v>363</v>
      </c>
      <c r="F55" s="144">
        <v>136.06</v>
      </c>
      <c r="N55" s="88"/>
    </row>
    <row r="56" spans="3:14">
      <c r="D56" s="147" t="s">
        <v>351</v>
      </c>
      <c r="F56" s="144">
        <v>105.98</v>
      </c>
      <c r="N56" s="88"/>
    </row>
    <row r="57" spans="3:14">
      <c r="D57" s="148" t="s">
        <v>352</v>
      </c>
      <c r="E57" s="149"/>
      <c r="F57" s="146">
        <v>58.37</v>
      </c>
      <c r="N57" s="88"/>
    </row>
    <row r="58" spans="3:14">
      <c r="E58" s="68"/>
      <c r="N58" s="88"/>
    </row>
    <row r="59" spans="3:14">
      <c r="C59" s="70" t="s">
        <v>364</v>
      </c>
      <c r="E59" s="68"/>
      <c r="N59" s="88"/>
    </row>
    <row r="60" spans="3:14">
      <c r="D60" s="135"/>
      <c r="E60" s="150"/>
      <c r="F60" s="151" t="s">
        <v>223</v>
      </c>
      <c r="G60" s="65"/>
      <c r="H60" s="151" t="s">
        <v>227</v>
      </c>
      <c r="I60" s="136"/>
      <c r="N60" s="88"/>
    </row>
    <row r="61" spans="3:14">
      <c r="D61" s="152"/>
      <c r="E61" s="153"/>
      <c r="F61" t="s">
        <v>235</v>
      </c>
      <c r="G61" t="s">
        <v>365</v>
      </c>
      <c r="H61" t="s">
        <v>235</v>
      </c>
      <c r="I61" s="154" t="s">
        <v>365</v>
      </c>
      <c r="N61" s="88"/>
    </row>
    <row r="62" spans="3:14">
      <c r="D62" s="152" t="s">
        <v>357</v>
      </c>
      <c r="E62" s="153"/>
      <c r="F62" s="297">
        <v>0.21</v>
      </c>
      <c r="G62" s="297">
        <v>0.03</v>
      </c>
      <c r="H62" s="297">
        <v>0.51</v>
      </c>
      <c r="I62" s="297">
        <v>0.51</v>
      </c>
      <c r="N62" s="88"/>
    </row>
    <row r="63" spans="3:14">
      <c r="D63" s="152" t="s">
        <v>358</v>
      </c>
      <c r="E63" s="153"/>
      <c r="F63" s="297">
        <v>0.63</v>
      </c>
      <c r="G63" s="297">
        <v>0.54</v>
      </c>
      <c r="H63" s="297">
        <v>0.31</v>
      </c>
      <c r="I63" s="297">
        <v>0.31</v>
      </c>
      <c r="N63" s="88"/>
    </row>
    <row r="64" spans="3:14">
      <c r="D64" s="152" t="s">
        <v>359</v>
      </c>
      <c r="E64" s="153"/>
      <c r="F64" s="297">
        <v>0.16</v>
      </c>
      <c r="G64" s="297">
        <v>0.43</v>
      </c>
      <c r="H64" s="297">
        <v>0.12</v>
      </c>
      <c r="I64" s="297">
        <v>0.12</v>
      </c>
      <c r="N64" s="88"/>
    </row>
    <row r="65" spans="3:14">
      <c r="D65" s="155" t="s">
        <v>366</v>
      </c>
      <c r="E65" s="156"/>
      <c r="F65" s="157">
        <f>1-SUM(F62:F64)</f>
        <v>0</v>
      </c>
      <c r="G65" s="157">
        <f>1-SUM(G62:G64)</f>
        <v>0</v>
      </c>
      <c r="H65" s="157">
        <f>1-SUM(H62:H64)</f>
        <v>5.9999999999999942E-2</v>
      </c>
      <c r="I65" s="158">
        <f>1-SUM(I62:I64)</f>
        <v>5.9999999999999942E-2</v>
      </c>
      <c r="N65" s="88"/>
    </row>
    <row r="66" spans="3:14">
      <c r="E66" s="68"/>
      <c r="N66" s="88"/>
    </row>
    <row r="67" spans="3:14">
      <c r="C67" s="2" t="s">
        <v>367</v>
      </c>
      <c r="E67" s="68"/>
      <c r="N67" s="88"/>
    </row>
    <row r="68" spans="3:14">
      <c r="E68" s="68"/>
      <c r="N68" s="88"/>
    </row>
    <row r="69" spans="3:14">
      <c r="C69" s="70" t="s">
        <v>368</v>
      </c>
      <c r="F69" s="159" t="s">
        <v>223</v>
      </c>
      <c r="G69" s="135" t="s">
        <v>227</v>
      </c>
      <c r="H69" s="136"/>
      <c r="N69" s="88"/>
    </row>
    <row r="70" spans="3:14">
      <c r="F70" s="84" t="s">
        <v>369</v>
      </c>
      <c r="G70" s="160" t="s">
        <v>370</v>
      </c>
      <c r="H70" s="161" t="s">
        <v>371</v>
      </c>
      <c r="I70" s="162"/>
      <c r="N70" s="88"/>
    </row>
    <row r="71" spans="3:14">
      <c r="D71" s="135" t="s">
        <v>235</v>
      </c>
      <c r="E71" s="150" t="s">
        <v>273</v>
      </c>
      <c r="F71" s="163">
        <f>SUMPRODUCT($F$35:$F$37,F62:F64)</f>
        <v>5.2266599999999999</v>
      </c>
      <c r="G71" s="164">
        <f>-SUMPRODUCT($F$35:$F$37,H62:H64)</f>
        <v>-5.6907199999999998</v>
      </c>
      <c r="H71" s="165">
        <f>G71</f>
        <v>-5.6907199999999998</v>
      </c>
      <c r="I71" s="162"/>
      <c r="N71" s="88"/>
    </row>
    <row r="72" spans="3:14">
      <c r="D72" s="152"/>
      <c r="E72" t="s">
        <v>274</v>
      </c>
      <c r="F72" s="84" t="s">
        <v>372</v>
      </c>
      <c r="G72" s="166">
        <f>G71</f>
        <v>-5.6907199999999998</v>
      </c>
      <c r="H72" s="167">
        <v>0</v>
      </c>
      <c r="I72" s="162"/>
      <c r="N72" s="88"/>
    </row>
    <row r="73" spans="3:14">
      <c r="D73" s="152" t="s">
        <v>225</v>
      </c>
      <c r="E73" s="153" t="s">
        <v>273</v>
      </c>
      <c r="F73" s="168">
        <v>0</v>
      </c>
      <c r="G73" s="169">
        <f>-SUMPRODUCT($F$35:$F$37,I62:I64)</f>
        <v>-5.6907199999999998</v>
      </c>
      <c r="H73" s="170">
        <f>G73</f>
        <v>-5.6907199999999998</v>
      </c>
      <c r="I73" s="162"/>
      <c r="N73" s="88"/>
    </row>
    <row r="74" spans="3:14">
      <c r="D74" s="155"/>
      <c r="E74" s="149" t="s">
        <v>274</v>
      </c>
      <c r="F74" s="85" t="s">
        <v>372</v>
      </c>
      <c r="G74" s="171">
        <f>G73</f>
        <v>-5.6907199999999998</v>
      </c>
      <c r="H74" s="172">
        <f>G74</f>
        <v>-5.6907199999999998</v>
      </c>
      <c r="I74" s="162"/>
      <c r="N74" s="88"/>
    </row>
    <row r="75" spans="3:14">
      <c r="F75" s="105"/>
      <c r="G75" s="105"/>
      <c r="H75" s="105"/>
      <c r="I75" s="162"/>
      <c r="N75" s="88"/>
    </row>
    <row r="76" spans="3:14">
      <c r="C76" s="70" t="s">
        <v>373</v>
      </c>
      <c r="F76" s="159" t="s">
        <v>223</v>
      </c>
      <c r="G76" s="135" t="s">
        <v>227</v>
      </c>
      <c r="H76" s="136"/>
      <c r="I76" s="162"/>
      <c r="N76" s="88"/>
    </row>
    <row r="77" spans="3:14">
      <c r="F77" s="84" t="s">
        <v>369</v>
      </c>
      <c r="G77" s="160" t="s">
        <v>370</v>
      </c>
      <c r="H77" s="161" t="s">
        <v>371</v>
      </c>
      <c r="I77" s="162"/>
      <c r="N77" s="88"/>
    </row>
    <row r="78" spans="3:14">
      <c r="D78" s="135" t="s">
        <v>235</v>
      </c>
      <c r="E78" s="150" t="s">
        <v>273</v>
      </c>
      <c r="F78" s="173" cm="1">
        <f t="array" ref="F78">SUMPRODUCT($F$49:$F$51-F47,F62:F64)</f>
        <v>12.685600000000003</v>
      </c>
      <c r="G78" s="174" cm="1">
        <f t="array" ref="G78">SUMPRODUCT($F47-$F$49:$F$51,$H$62:$H$64)</f>
        <v>-11.960000000000003</v>
      </c>
      <c r="H78" s="175">
        <f>G78</f>
        <v>-11.960000000000003</v>
      </c>
      <c r="I78" s="162"/>
      <c r="N78" s="88"/>
    </row>
    <row r="79" spans="3:14">
      <c r="D79" s="152"/>
      <c r="E79" t="s">
        <v>274</v>
      </c>
      <c r="F79" s="84" t="s">
        <v>372</v>
      </c>
      <c r="G79" s="176" cm="1">
        <f t="array" ref="G79">SUMPRODUCT($F46-$F$49:$F$51,$H$62:$H$64)</f>
        <v>-11.471200000000007</v>
      </c>
      <c r="H79" s="167">
        <v>0</v>
      </c>
      <c r="I79" s="162"/>
      <c r="N79" s="88"/>
    </row>
    <row r="80" spans="3:14">
      <c r="D80" s="152" t="s">
        <v>225</v>
      </c>
      <c r="E80" s="153" t="s">
        <v>273</v>
      </c>
      <c r="F80" s="177" cm="1">
        <f t="array" ref="F80">SUMPRODUCT($F$49:$F$51-F48,G62:G64)</f>
        <v>10.708300000000001</v>
      </c>
      <c r="G80" s="176" cm="1">
        <f t="array" ref="G80">SUMPRODUCT($F48-$F$49:$F$51,$I$62:$I$64)</f>
        <v>-11.960000000000003</v>
      </c>
      <c r="H80" s="178">
        <f>G80</f>
        <v>-11.960000000000003</v>
      </c>
      <c r="I80" s="162"/>
      <c r="N80" s="88"/>
    </row>
    <row r="81" spans="4:14">
      <c r="D81" s="155"/>
      <c r="E81" s="149" t="s">
        <v>274</v>
      </c>
      <c r="F81" s="85" t="s">
        <v>372</v>
      </c>
      <c r="G81" s="179" cm="1">
        <f t="array" ref="G81">SUMPRODUCT($F45-$F$49:$F$51,$I$62:$I$64)</f>
        <v>-11.649800000000004</v>
      </c>
      <c r="H81" s="180">
        <f>G81</f>
        <v>-11.649800000000004</v>
      </c>
      <c r="I81" s="162"/>
      <c r="N81" s="88"/>
    </row>
    <row r="82" spans="4:14">
      <c r="F82" s="105"/>
      <c r="G82" s="105"/>
      <c r="H82" s="105"/>
      <c r="I82" s="162"/>
      <c r="N82" s="88"/>
    </row>
    <row r="83" spans="4:14">
      <c r="E83" s="68"/>
      <c r="N83" s="88"/>
    </row>
  </sheetData>
  <pageMargins left="0.7" right="0.7" top="0.75" bottom="0.75" header="0.3" footer="0.3"/>
  <pageSetup paperSize="9" orientation="portrait" r:id="rId1"/>
  <headerFooter>
    <oddHeader>&amp;C&amp;"Calibri"&amp;10&amp;K000000 [STAFF IN-CONFIDENCE]&amp;1#_x000D_</oddHeader>
    <oddFooter>&amp;C_x000D_&amp;1#&amp;"Calibri"&amp;10&amp;K000000 [STAFF IN-CONFIDENCE]</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4F708-7324-4EC9-8842-F0FC7732640C}">
  <sheetPr codeName="Sheet20">
    <tabColor theme="8" tint="0.79998168889431442"/>
  </sheetPr>
  <dimension ref="A1"/>
  <sheetViews>
    <sheetView workbookViewId="0">
      <selection activeCell="R31" sqref="R31"/>
    </sheetView>
  </sheetViews>
  <sheetFormatPr defaultRowHeight="15"/>
  <sheetData/>
  <pageMargins left="0.7" right="0.7" top="0.75" bottom="0.75" header="0.3" footer="0.3"/>
  <pageSetup orientation="portrait" r:id="rId1"/>
  <headerFooter>
    <oddHeader>&amp;C&amp;"Calibri"&amp;10&amp;K000000 [STAFF IN-CONFIDENCE]&amp;1#_x000D_</oddHeader>
    <oddFooter>&amp;C_x000D_&amp;1#&amp;"Calibri"&amp;10&amp;K000000 [STAFF IN-CONFIDENCE]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0B85C-AA37-4F67-AC94-5F53DB221D12}">
  <sheetPr codeName="Sheet21">
    <tabColor rgb="FF92D050"/>
  </sheetPr>
  <dimension ref="B1:S64"/>
  <sheetViews>
    <sheetView zoomScaleNormal="100" workbookViewId="0">
      <selection activeCell="S2" sqref="S2"/>
    </sheetView>
  </sheetViews>
  <sheetFormatPr defaultColWidth="9.28515625" defaultRowHeight="15"/>
  <cols>
    <col min="1" max="1" width="3.28515625" customWidth="1"/>
    <col min="2" max="2" width="14" style="4" customWidth="1"/>
    <col min="3" max="3" width="9.28515625" style="9"/>
    <col min="4" max="4" width="10.7109375" style="9" bestFit="1" customWidth="1"/>
    <col min="5" max="5" width="12.28515625" style="9" bestFit="1" customWidth="1"/>
    <col min="6" max="6" width="5.42578125" style="9" customWidth="1"/>
    <col min="7" max="7" width="9.28515625" style="4"/>
    <col min="8" max="10" width="9.28515625" style="9"/>
    <col min="11" max="11" width="6.5703125" customWidth="1"/>
    <col min="12" max="12" width="9.28515625" style="4"/>
    <col min="13" max="15" width="9.28515625" style="9"/>
    <col min="16" max="16" width="9" customWidth="1"/>
  </cols>
  <sheetData>
    <row r="1" spans="2:19">
      <c r="B1" s="2" t="s">
        <v>374</v>
      </c>
      <c r="G1" s="8" t="s">
        <v>375</v>
      </c>
      <c r="L1" s="2" t="s">
        <v>376</v>
      </c>
    </row>
    <row r="2" spans="2:19">
      <c r="B2" s="10" t="s">
        <v>377</v>
      </c>
      <c r="C2" s="11" t="s">
        <v>378</v>
      </c>
      <c r="D2" s="11" t="s">
        <v>379</v>
      </c>
      <c r="E2" s="11" t="s">
        <v>380</v>
      </c>
      <c r="G2" s="10" t="s">
        <v>377</v>
      </c>
      <c r="H2" s="11" t="s">
        <v>378</v>
      </c>
      <c r="I2" s="11" t="s">
        <v>379</v>
      </c>
      <c r="J2" s="11" t="s">
        <v>380</v>
      </c>
      <c r="L2" s="10" t="s">
        <v>377</v>
      </c>
      <c r="M2" s="11" t="s">
        <v>378</v>
      </c>
      <c r="N2" s="11" t="s">
        <v>379</v>
      </c>
      <c r="O2" s="11" t="s">
        <v>380</v>
      </c>
      <c r="S2" s="303" t="s">
        <v>381</v>
      </c>
    </row>
    <row r="3" spans="2:19">
      <c r="B3" s="12">
        <v>2019</v>
      </c>
      <c r="C3" s="6">
        <v>18900</v>
      </c>
      <c r="D3" s="6">
        <v>18900</v>
      </c>
      <c r="E3" s="6">
        <v>18900</v>
      </c>
      <c r="G3" s="12">
        <v>2019</v>
      </c>
      <c r="H3" s="6">
        <v>4800</v>
      </c>
      <c r="I3" s="6">
        <v>4800</v>
      </c>
      <c r="J3" s="6">
        <v>4800</v>
      </c>
      <c r="K3" s="1"/>
      <c r="L3" s="12">
        <v>2019</v>
      </c>
      <c r="M3" s="6">
        <v>5300</v>
      </c>
      <c r="N3" s="6">
        <v>5300</v>
      </c>
      <c r="O3" s="6">
        <v>5300</v>
      </c>
      <c r="S3" s="304" t="s">
        <v>382</v>
      </c>
    </row>
    <row r="4" spans="2:19">
      <c r="B4" s="12">
        <v>2020</v>
      </c>
      <c r="C4" s="6">
        <v>24700</v>
      </c>
      <c r="D4" s="6">
        <v>24700</v>
      </c>
      <c r="E4" s="6">
        <v>24500</v>
      </c>
      <c r="G4" s="12">
        <v>2020</v>
      </c>
      <c r="H4" s="6">
        <v>5600</v>
      </c>
      <c r="I4" s="6">
        <v>5600</v>
      </c>
      <c r="J4" s="6">
        <v>5600</v>
      </c>
      <c r="K4" s="1"/>
      <c r="L4" s="12">
        <v>2020</v>
      </c>
      <c r="M4" s="6">
        <v>6600</v>
      </c>
      <c r="N4" s="6">
        <v>6600</v>
      </c>
      <c r="O4" s="6">
        <v>6600</v>
      </c>
    </row>
    <row r="5" spans="2:19">
      <c r="B5" s="12">
        <v>2021</v>
      </c>
      <c r="C5" s="6">
        <v>31600</v>
      </c>
      <c r="D5" s="6">
        <v>31600</v>
      </c>
      <c r="E5" s="6">
        <v>31400</v>
      </c>
      <c r="G5" s="12">
        <v>2021</v>
      </c>
      <c r="H5" s="6">
        <v>9200</v>
      </c>
      <c r="I5" s="6">
        <v>9200</v>
      </c>
      <c r="J5" s="6">
        <v>9200</v>
      </c>
      <c r="L5" s="12">
        <v>2021</v>
      </c>
      <c r="M5" s="6">
        <v>7700</v>
      </c>
      <c r="N5" s="6">
        <v>7700</v>
      </c>
      <c r="O5" s="6">
        <v>7700</v>
      </c>
    </row>
    <row r="6" spans="2:19">
      <c r="B6" s="12">
        <v>2022</v>
      </c>
      <c r="C6" s="6">
        <v>25500</v>
      </c>
      <c r="D6" s="301">
        <v>51419.373828360003</v>
      </c>
      <c r="E6" s="6">
        <v>33000</v>
      </c>
      <c r="G6" s="12">
        <v>2022</v>
      </c>
      <c r="H6" s="302">
        <v>11700</v>
      </c>
      <c r="I6" s="301">
        <v>8823.2199999999993</v>
      </c>
      <c r="J6" s="302">
        <v>11700</v>
      </c>
      <c r="L6" s="12">
        <v>2022</v>
      </c>
      <c r="M6" s="302">
        <v>4100</v>
      </c>
      <c r="N6" s="301">
        <v>5045.9211058887295</v>
      </c>
      <c r="O6" s="302">
        <v>4100</v>
      </c>
    </row>
    <row r="7" spans="2:19">
      <c r="B7" s="12">
        <v>2023</v>
      </c>
      <c r="C7" s="6">
        <v>23800</v>
      </c>
      <c r="D7" s="301">
        <v>35701.800000000003</v>
      </c>
      <c r="E7" s="6">
        <v>32400</v>
      </c>
      <c r="G7" s="12">
        <v>2023</v>
      </c>
      <c r="H7" s="302">
        <v>5175</v>
      </c>
      <c r="I7" s="301">
        <v>8500</v>
      </c>
      <c r="J7" s="302">
        <v>8625</v>
      </c>
      <c r="L7" s="12">
        <v>2023</v>
      </c>
      <c r="M7" s="302">
        <v>2800</v>
      </c>
      <c r="N7" s="301">
        <v>3438</v>
      </c>
      <c r="O7" s="302">
        <v>2800</v>
      </c>
    </row>
    <row r="8" spans="2:19">
      <c r="B8" s="12">
        <v>2024</v>
      </c>
      <c r="C8" s="6">
        <v>18900</v>
      </c>
      <c r="D8" s="301">
        <v>32743.800000000003</v>
      </c>
      <c r="E8" s="6">
        <v>32400</v>
      </c>
      <c r="G8" s="12">
        <v>2024</v>
      </c>
      <c r="H8" s="302">
        <v>5175</v>
      </c>
      <c r="I8" s="301">
        <v>8500</v>
      </c>
      <c r="J8" s="302">
        <v>8625</v>
      </c>
      <c r="L8" s="12">
        <v>2024</v>
      </c>
      <c r="M8" s="302">
        <v>1950</v>
      </c>
      <c r="N8" s="301">
        <v>3750</v>
      </c>
      <c r="O8" s="302">
        <v>3250</v>
      </c>
    </row>
    <row r="9" spans="2:19">
      <c r="B9" s="12">
        <v>2025</v>
      </c>
      <c r="C9" s="6">
        <v>17900</v>
      </c>
      <c r="D9" s="301">
        <v>32243.800000000003</v>
      </c>
      <c r="E9" s="6">
        <v>32400</v>
      </c>
      <c r="G9" s="12">
        <v>2025</v>
      </c>
      <c r="H9" s="302">
        <v>5175</v>
      </c>
      <c r="I9" s="301">
        <v>8500</v>
      </c>
      <c r="J9" s="302">
        <v>8625</v>
      </c>
      <c r="L9" s="12">
        <v>2025</v>
      </c>
      <c r="M9" s="302">
        <v>1950</v>
      </c>
      <c r="N9" s="301">
        <v>2684</v>
      </c>
      <c r="O9" s="302">
        <v>3250</v>
      </c>
    </row>
    <row r="10" spans="2:19">
      <c r="B10" s="12">
        <v>2026</v>
      </c>
      <c r="C10" s="6">
        <v>16900</v>
      </c>
      <c r="D10" s="301">
        <v>31898.800000000003</v>
      </c>
      <c r="E10" s="6">
        <v>32400</v>
      </c>
      <c r="G10" s="12">
        <v>2026</v>
      </c>
      <c r="H10" s="302">
        <v>5175</v>
      </c>
      <c r="I10" s="301">
        <v>8500</v>
      </c>
      <c r="J10" s="302">
        <v>8625</v>
      </c>
      <c r="L10" s="12">
        <v>2026</v>
      </c>
      <c r="M10" s="302">
        <v>1950</v>
      </c>
      <c r="N10" s="301">
        <v>2079</v>
      </c>
      <c r="O10" s="302">
        <v>3250</v>
      </c>
    </row>
    <row r="11" spans="2:19">
      <c r="B11" s="12">
        <v>2027</v>
      </c>
      <c r="C11" s="6">
        <v>16900</v>
      </c>
      <c r="D11" s="301">
        <v>30768.800000000003</v>
      </c>
      <c r="E11" s="6">
        <v>32400</v>
      </c>
      <c r="G11" s="12">
        <v>2027</v>
      </c>
      <c r="H11" s="302">
        <v>5175</v>
      </c>
      <c r="I11" s="301">
        <v>6000</v>
      </c>
      <c r="J11" s="302">
        <v>8625</v>
      </c>
      <c r="L11" s="12">
        <v>2027</v>
      </c>
      <c r="M11" s="302">
        <v>1875</v>
      </c>
      <c r="N11" s="301">
        <v>2000</v>
      </c>
      <c r="O11" s="302">
        <v>3125</v>
      </c>
    </row>
    <row r="12" spans="2:19">
      <c r="B12" s="12">
        <v>2028</v>
      </c>
      <c r="C12" s="6">
        <v>16800</v>
      </c>
      <c r="D12" s="301">
        <v>30018.800000000003</v>
      </c>
      <c r="E12" s="6">
        <v>32400</v>
      </c>
      <c r="G12" s="12">
        <v>2028</v>
      </c>
      <c r="H12" s="302">
        <v>5175</v>
      </c>
      <c r="I12" s="301">
        <v>6000</v>
      </c>
      <c r="J12" s="302">
        <v>8625</v>
      </c>
      <c r="L12" s="12">
        <v>2028</v>
      </c>
      <c r="M12" s="302">
        <v>1875</v>
      </c>
      <c r="N12" s="301">
        <v>2000</v>
      </c>
      <c r="O12" s="302">
        <v>3125</v>
      </c>
    </row>
    <row r="13" spans="2:19">
      <c r="B13" s="12">
        <v>2029</v>
      </c>
      <c r="C13" s="6">
        <v>16800</v>
      </c>
      <c r="D13" s="301">
        <v>30018.800000000003</v>
      </c>
      <c r="E13" s="6">
        <v>32400</v>
      </c>
      <c r="G13" s="12">
        <v>2029</v>
      </c>
      <c r="H13" s="302">
        <v>5175</v>
      </c>
      <c r="I13" s="301">
        <v>6000</v>
      </c>
      <c r="J13" s="302">
        <v>8625</v>
      </c>
      <c r="L13" s="12">
        <v>2029</v>
      </c>
      <c r="M13" s="302">
        <v>1875</v>
      </c>
      <c r="N13" s="301">
        <v>2000</v>
      </c>
      <c r="O13" s="302">
        <v>3125</v>
      </c>
    </row>
    <row r="14" spans="2:19">
      <c r="B14" s="12">
        <v>2030</v>
      </c>
      <c r="C14" s="6">
        <v>16800</v>
      </c>
      <c r="D14" s="301">
        <v>30018.800000000003</v>
      </c>
      <c r="E14" s="6">
        <v>32400</v>
      </c>
      <c r="G14" s="12">
        <v>2030</v>
      </c>
      <c r="H14" s="302">
        <v>5175</v>
      </c>
      <c r="I14" s="301">
        <v>6000</v>
      </c>
      <c r="J14" s="302">
        <v>8625</v>
      </c>
      <c r="L14" s="12">
        <v>2030</v>
      </c>
      <c r="M14" s="302">
        <v>1875</v>
      </c>
      <c r="N14" s="301">
        <v>2000</v>
      </c>
      <c r="O14" s="302">
        <v>3125</v>
      </c>
    </row>
    <row r="15" spans="2:19">
      <c r="B15" s="12">
        <v>2031</v>
      </c>
      <c r="C15" s="6">
        <v>16800</v>
      </c>
      <c r="D15" s="301">
        <v>30018.800000000003</v>
      </c>
      <c r="E15" s="6">
        <v>32400</v>
      </c>
      <c r="G15" s="12">
        <v>2031</v>
      </c>
      <c r="H15" s="302">
        <v>5175</v>
      </c>
      <c r="I15" s="301">
        <v>6000</v>
      </c>
      <c r="J15" s="302">
        <v>8625</v>
      </c>
      <c r="L15" s="12">
        <v>2031</v>
      </c>
      <c r="M15" s="302">
        <v>1875</v>
      </c>
      <c r="N15" s="301">
        <v>2000</v>
      </c>
      <c r="O15" s="302">
        <v>3125</v>
      </c>
    </row>
    <row r="16" spans="2:19">
      <c r="B16" s="12">
        <v>2032</v>
      </c>
      <c r="C16" s="6">
        <v>16800</v>
      </c>
      <c r="D16" s="301">
        <v>30018.800000000003</v>
      </c>
      <c r="E16" s="6">
        <v>32400</v>
      </c>
      <c r="G16" s="12">
        <v>2032</v>
      </c>
      <c r="H16" s="302">
        <v>5175</v>
      </c>
      <c r="I16" s="301">
        <v>6000</v>
      </c>
      <c r="J16" s="302">
        <v>8625</v>
      </c>
      <c r="L16" s="12">
        <v>2032</v>
      </c>
      <c r="M16" s="302">
        <v>1875</v>
      </c>
      <c r="N16" s="301">
        <v>2000</v>
      </c>
      <c r="O16" s="302">
        <v>3125</v>
      </c>
    </row>
    <row r="17" spans="2:15">
      <c r="B17" s="12">
        <v>2033</v>
      </c>
      <c r="C17" s="6">
        <v>16800</v>
      </c>
      <c r="D17" s="301">
        <v>30018.800000000003</v>
      </c>
      <c r="E17" s="6">
        <v>32400</v>
      </c>
      <c r="G17" s="12">
        <v>2033</v>
      </c>
      <c r="H17" s="302">
        <v>5175</v>
      </c>
      <c r="I17" s="301">
        <v>6000</v>
      </c>
      <c r="J17" s="302">
        <v>8625</v>
      </c>
      <c r="L17" s="12">
        <v>2033</v>
      </c>
      <c r="M17" s="302">
        <v>1875</v>
      </c>
      <c r="N17" s="301">
        <v>2000</v>
      </c>
      <c r="O17" s="302">
        <v>3125</v>
      </c>
    </row>
    <row r="18" spans="2:15">
      <c r="B18" s="12">
        <v>2034</v>
      </c>
      <c r="C18" s="6">
        <v>16800</v>
      </c>
      <c r="D18" s="301">
        <v>30018.800000000003</v>
      </c>
      <c r="E18" s="6">
        <v>32400</v>
      </c>
      <c r="G18" s="12">
        <v>2034</v>
      </c>
      <c r="H18" s="302">
        <v>5175</v>
      </c>
      <c r="I18" s="301">
        <v>6000</v>
      </c>
      <c r="J18" s="302">
        <v>8625</v>
      </c>
      <c r="L18" s="12">
        <v>2034</v>
      </c>
      <c r="M18" s="302">
        <v>1875</v>
      </c>
      <c r="N18" s="301">
        <v>2000</v>
      </c>
      <c r="O18" s="302">
        <v>3125</v>
      </c>
    </row>
    <row r="19" spans="2:15">
      <c r="B19" s="12">
        <v>2035</v>
      </c>
      <c r="C19" s="6">
        <v>16800</v>
      </c>
      <c r="D19" s="301">
        <v>30018.800000000003</v>
      </c>
      <c r="E19" s="6">
        <v>32400</v>
      </c>
      <c r="G19" s="12">
        <v>2035</v>
      </c>
      <c r="H19" s="302">
        <v>5175</v>
      </c>
      <c r="I19" s="301">
        <v>6000</v>
      </c>
      <c r="J19" s="302">
        <v>8625</v>
      </c>
      <c r="L19" s="12">
        <v>2035</v>
      </c>
      <c r="M19" s="302">
        <v>1875</v>
      </c>
      <c r="N19" s="301">
        <v>2000</v>
      </c>
      <c r="O19" s="302">
        <v>3125</v>
      </c>
    </row>
    <row r="20" spans="2:15">
      <c r="B20" s="12">
        <v>2036</v>
      </c>
      <c r="C20" s="6">
        <v>16800</v>
      </c>
      <c r="D20" s="301">
        <v>30018.800000000003</v>
      </c>
      <c r="E20" s="6">
        <v>32400</v>
      </c>
      <c r="G20" s="12">
        <v>2036</v>
      </c>
      <c r="H20" s="302">
        <v>5175</v>
      </c>
      <c r="I20" s="301">
        <v>6000</v>
      </c>
      <c r="J20" s="302">
        <v>8625</v>
      </c>
      <c r="L20" s="12">
        <v>2036</v>
      </c>
      <c r="M20" s="302">
        <v>1875</v>
      </c>
      <c r="N20" s="301">
        <v>2000</v>
      </c>
      <c r="O20" s="302">
        <v>3125</v>
      </c>
    </row>
    <row r="21" spans="2:15">
      <c r="B21" s="12">
        <v>2037</v>
      </c>
      <c r="C21" s="6">
        <v>16800</v>
      </c>
      <c r="D21" s="301">
        <v>30018.800000000003</v>
      </c>
      <c r="E21" s="6">
        <v>32400</v>
      </c>
      <c r="G21" s="12">
        <v>2037</v>
      </c>
      <c r="H21" s="302">
        <v>5175</v>
      </c>
      <c r="I21" s="301">
        <v>6000</v>
      </c>
      <c r="J21" s="302">
        <v>8625</v>
      </c>
      <c r="L21" s="12">
        <v>2037</v>
      </c>
      <c r="M21" s="302">
        <v>1875</v>
      </c>
      <c r="N21" s="301">
        <v>2000</v>
      </c>
      <c r="O21" s="302">
        <v>3125</v>
      </c>
    </row>
    <row r="22" spans="2:15">
      <c r="B22" s="12">
        <v>2038</v>
      </c>
      <c r="C22" s="6">
        <v>16800</v>
      </c>
      <c r="D22" s="301">
        <v>30018.800000000003</v>
      </c>
      <c r="E22" s="6">
        <v>32400</v>
      </c>
      <c r="G22" s="12">
        <v>2038</v>
      </c>
      <c r="H22" s="302">
        <v>5175</v>
      </c>
      <c r="I22" s="301">
        <v>6000</v>
      </c>
      <c r="J22" s="302">
        <v>8625</v>
      </c>
      <c r="L22" s="12">
        <v>2038</v>
      </c>
      <c r="M22" s="302">
        <v>1875</v>
      </c>
      <c r="N22" s="301">
        <v>2000</v>
      </c>
      <c r="O22" s="302">
        <v>3125</v>
      </c>
    </row>
    <row r="23" spans="2:15">
      <c r="B23" s="12">
        <v>2039</v>
      </c>
      <c r="C23" s="6">
        <v>16800</v>
      </c>
      <c r="D23" s="301">
        <v>30018.800000000003</v>
      </c>
      <c r="E23" s="6">
        <v>32400</v>
      </c>
      <c r="G23" s="12">
        <v>2039</v>
      </c>
      <c r="H23" s="302">
        <v>5175</v>
      </c>
      <c r="I23" s="301">
        <v>6000</v>
      </c>
      <c r="J23" s="302">
        <v>8625</v>
      </c>
      <c r="L23" s="12">
        <v>2039</v>
      </c>
      <c r="M23" s="302">
        <v>1875</v>
      </c>
      <c r="N23" s="301">
        <v>2000</v>
      </c>
      <c r="O23" s="302">
        <v>3125</v>
      </c>
    </row>
    <row r="24" spans="2:15">
      <c r="B24" s="12">
        <v>2040</v>
      </c>
      <c r="C24" s="6">
        <v>16800</v>
      </c>
      <c r="D24" s="301">
        <v>30018.800000000003</v>
      </c>
      <c r="E24" s="6">
        <v>32400</v>
      </c>
      <c r="G24" s="12">
        <v>2040</v>
      </c>
      <c r="H24" s="302">
        <v>5175</v>
      </c>
      <c r="I24" s="301">
        <v>6000</v>
      </c>
      <c r="J24" s="302">
        <v>8625</v>
      </c>
      <c r="L24" s="12">
        <v>2040</v>
      </c>
      <c r="M24" s="302">
        <v>1875</v>
      </c>
      <c r="N24" s="301">
        <v>2000</v>
      </c>
      <c r="O24" s="302">
        <v>3125</v>
      </c>
    </row>
    <row r="25" spans="2:15">
      <c r="B25" s="12">
        <v>2041</v>
      </c>
      <c r="C25" s="6">
        <v>16800</v>
      </c>
      <c r="D25" s="301">
        <v>30018.800000000003</v>
      </c>
      <c r="E25" s="6">
        <v>32400</v>
      </c>
      <c r="G25" s="12">
        <v>2041</v>
      </c>
      <c r="H25" s="302">
        <v>5175</v>
      </c>
      <c r="I25" s="301">
        <v>6000</v>
      </c>
      <c r="J25" s="302">
        <v>8625</v>
      </c>
      <c r="L25" s="12">
        <v>2041</v>
      </c>
      <c r="M25" s="302">
        <v>1875</v>
      </c>
      <c r="N25" s="301">
        <v>2000</v>
      </c>
      <c r="O25" s="302">
        <v>3125</v>
      </c>
    </row>
    <row r="26" spans="2:15">
      <c r="B26" s="12">
        <v>2042</v>
      </c>
      <c r="C26" s="6">
        <v>16800</v>
      </c>
      <c r="D26" s="301">
        <v>30018.800000000003</v>
      </c>
      <c r="E26" s="6">
        <v>32400</v>
      </c>
      <c r="G26" s="12">
        <v>2042</v>
      </c>
      <c r="H26" s="302">
        <v>5175</v>
      </c>
      <c r="I26" s="301">
        <v>6000</v>
      </c>
      <c r="J26" s="302">
        <v>8625</v>
      </c>
      <c r="L26" s="12">
        <v>2042</v>
      </c>
      <c r="M26" s="302">
        <v>1875</v>
      </c>
      <c r="N26" s="301">
        <v>2000</v>
      </c>
      <c r="O26" s="302">
        <v>3125</v>
      </c>
    </row>
    <row r="27" spans="2:15">
      <c r="B27" s="12">
        <v>2043</v>
      </c>
      <c r="C27" s="6">
        <v>16800</v>
      </c>
      <c r="D27" s="301">
        <v>30018.800000000003</v>
      </c>
      <c r="E27" s="6">
        <v>32400</v>
      </c>
      <c r="G27" s="12">
        <v>2043</v>
      </c>
      <c r="H27" s="302">
        <v>5175</v>
      </c>
      <c r="I27" s="301">
        <v>6000</v>
      </c>
      <c r="J27" s="302">
        <v>8625</v>
      </c>
      <c r="L27" s="12">
        <v>2043</v>
      </c>
      <c r="M27" s="302">
        <v>1875</v>
      </c>
      <c r="N27" s="301">
        <v>2000</v>
      </c>
      <c r="O27" s="302">
        <v>3125</v>
      </c>
    </row>
    <row r="28" spans="2:15">
      <c r="B28" s="12">
        <v>2044</v>
      </c>
      <c r="C28" s="6">
        <v>16800</v>
      </c>
      <c r="D28" s="301">
        <v>30018.800000000003</v>
      </c>
      <c r="E28" s="6">
        <v>32400</v>
      </c>
      <c r="G28" s="12">
        <v>2044</v>
      </c>
      <c r="H28" s="302">
        <v>5175</v>
      </c>
      <c r="I28" s="301">
        <v>6000</v>
      </c>
      <c r="J28" s="302">
        <v>8625</v>
      </c>
      <c r="L28" s="12">
        <v>2044</v>
      </c>
      <c r="M28" s="302">
        <v>1875</v>
      </c>
      <c r="N28" s="301">
        <v>2000</v>
      </c>
      <c r="O28" s="302">
        <v>3125</v>
      </c>
    </row>
    <row r="29" spans="2:15">
      <c r="B29" s="12">
        <v>2045</v>
      </c>
      <c r="C29" s="6">
        <v>16800</v>
      </c>
      <c r="D29" s="301">
        <v>30018.800000000003</v>
      </c>
      <c r="E29" s="6">
        <v>32400</v>
      </c>
      <c r="G29" s="12">
        <v>2045</v>
      </c>
      <c r="H29" s="302">
        <v>5175</v>
      </c>
      <c r="I29" s="301">
        <v>6000</v>
      </c>
      <c r="J29" s="302">
        <v>8625</v>
      </c>
      <c r="L29" s="12">
        <v>2045</v>
      </c>
      <c r="M29" s="302">
        <v>1875</v>
      </c>
      <c r="N29" s="301">
        <v>2000</v>
      </c>
      <c r="O29" s="302">
        <v>3125</v>
      </c>
    </row>
    <row r="30" spans="2:15">
      <c r="B30" s="12">
        <v>2046</v>
      </c>
      <c r="C30" s="6">
        <v>16800</v>
      </c>
      <c r="D30" s="301">
        <v>30018.800000000003</v>
      </c>
      <c r="E30" s="6">
        <v>32400</v>
      </c>
      <c r="G30" s="12">
        <v>2046</v>
      </c>
      <c r="H30" s="302">
        <v>5175</v>
      </c>
      <c r="I30" s="301">
        <v>6000</v>
      </c>
      <c r="J30" s="302">
        <v>8625</v>
      </c>
      <c r="L30" s="12">
        <v>2046</v>
      </c>
      <c r="M30" s="302">
        <v>1875</v>
      </c>
      <c r="N30" s="301">
        <v>2000</v>
      </c>
      <c r="O30" s="302">
        <v>3125</v>
      </c>
    </row>
    <row r="31" spans="2:15">
      <c r="B31" s="12">
        <v>2047</v>
      </c>
      <c r="C31" s="6">
        <v>16800</v>
      </c>
      <c r="D31" s="301">
        <v>30018.800000000003</v>
      </c>
      <c r="E31" s="6">
        <v>32400</v>
      </c>
      <c r="G31" s="12">
        <v>2047</v>
      </c>
      <c r="H31" s="302">
        <v>5175</v>
      </c>
      <c r="I31" s="301">
        <v>6000</v>
      </c>
      <c r="J31" s="302">
        <v>8625</v>
      </c>
      <c r="L31" s="12">
        <v>2047</v>
      </c>
      <c r="M31" s="302">
        <v>1875</v>
      </c>
      <c r="N31" s="301">
        <v>2000</v>
      </c>
      <c r="O31" s="302">
        <v>3125</v>
      </c>
    </row>
    <row r="32" spans="2:15">
      <c r="B32" s="12">
        <v>2048</v>
      </c>
      <c r="C32" s="6">
        <v>16800</v>
      </c>
      <c r="D32" s="301">
        <v>30018.800000000003</v>
      </c>
      <c r="E32" s="6">
        <v>32400</v>
      </c>
      <c r="G32" s="12">
        <v>2048</v>
      </c>
      <c r="H32" s="302">
        <v>5175</v>
      </c>
      <c r="I32" s="301">
        <v>6000</v>
      </c>
      <c r="J32" s="302">
        <v>8625</v>
      </c>
      <c r="L32" s="12">
        <v>2048</v>
      </c>
      <c r="M32" s="302">
        <v>1875</v>
      </c>
      <c r="N32" s="301">
        <v>2000</v>
      </c>
      <c r="O32" s="302">
        <v>3125</v>
      </c>
    </row>
    <row r="33" spans="2:15">
      <c r="B33" s="12">
        <v>2049</v>
      </c>
      <c r="C33" s="6">
        <v>16800</v>
      </c>
      <c r="D33" s="301">
        <v>30018.800000000003</v>
      </c>
      <c r="E33" s="6">
        <v>32400</v>
      </c>
      <c r="G33" s="12">
        <v>2049</v>
      </c>
      <c r="H33" s="302">
        <v>5175</v>
      </c>
      <c r="I33" s="301">
        <v>6000</v>
      </c>
      <c r="J33" s="302">
        <v>8625</v>
      </c>
      <c r="L33" s="12">
        <v>2049</v>
      </c>
      <c r="M33" s="302">
        <v>1875</v>
      </c>
      <c r="N33" s="301">
        <v>2000</v>
      </c>
      <c r="O33" s="302">
        <v>3125</v>
      </c>
    </row>
    <row r="34" spans="2:15">
      <c r="B34" s="12">
        <v>2050</v>
      </c>
      <c r="C34" s="6">
        <v>16800</v>
      </c>
      <c r="D34" s="301">
        <v>30018.800000000003</v>
      </c>
      <c r="E34" s="6">
        <v>32400</v>
      </c>
      <c r="G34" s="12">
        <v>2050</v>
      </c>
      <c r="H34" s="302">
        <v>5175</v>
      </c>
      <c r="I34" s="301">
        <v>6000</v>
      </c>
      <c r="J34" s="302">
        <v>8625</v>
      </c>
      <c r="L34" s="12">
        <v>2050</v>
      </c>
      <c r="M34" s="302">
        <v>1875</v>
      </c>
      <c r="N34" s="301">
        <v>2000</v>
      </c>
      <c r="O34" s="302">
        <v>3125</v>
      </c>
    </row>
    <row r="35" spans="2:15">
      <c r="B35" s="12">
        <v>2051</v>
      </c>
      <c r="C35" s="6">
        <v>16800</v>
      </c>
      <c r="D35" s="301">
        <v>30018.800000000003</v>
      </c>
      <c r="E35" s="6">
        <v>32400</v>
      </c>
      <c r="G35" s="12">
        <v>2051</v>
      </c>
      <c r="H35" s="302">
        <v>5175</v>
      </c>
      <c r="I35" s="301">
        <v>6000</v>
      </c>
      <c r="J35" s="302">
        <v>8625</v>
      </c>
      <c r="L35" s="12">
        <v>2051</v>
      </c>
      <c r="M35" s="302">
        <v>1875</v>
      </c>
      <c r="N35" s="301">
        <v>2000</v>
      </c>
      <c r="O35" s="302">
        <v>3125</v>
      </c>
    </row>
    <row r="36" spans="2:15">
      <c r="B36" s="12">
        <v>2052</v>
      </c>
      <c r="C36" s="6">
        <v>16800</v>
      </c>
      <c r="D36" s="301">
        <v>30018.800000000003</v>
      </c>
      <c r="E36" s="6">
        <v>32400</v>
      </c>
      <c r="G36" s="12">
        <v>2052</v>
      </c>
      <c r="H36" s="302">
        <v>5175</v>
      </c>
      <c r="I36" s="301">
        <v>6000</v>
      </c>
      <c r="J36" s="302">
        <v>8625</v>
      </c>
      <c r="L36" s="12">
        <v>2052</v>
      </c>
      <c r="M36" s="302">
        <v>1875</v>
      </c>
      <c r="N36" s="301">
        <v>2000</v>
      </c>
      <c r="O36" s="302">
        <v>3125</v>
      </c>
    </row>
    <row r="37" spans="2:15">
      <c r="B37" s="12">
        <v>2053</v>
      </c>
      <c r="C37" s="6">
        <v>16800</v>
      </c>
      <c r="D37" s="301">
        <v>30018.800000000003</v>
      </c>
      <c r="E37" s="6">
        <v>32400</v>
      </c>
      <c r="G37" s="12">
        <v>2053</v>
      </c>
      <c r="H37" s="302">
        <v>5175</v>
      </c>
      <c r="I37" s="301">
        <v>6000</v>
      </c>
      <c r="J37" s="302">
        <v>8625</v>
      </c>
      <c r="L37" s="12">
        <v>2053</v>
      </c>
      <c r="M37" s="302">
        <v>1875</v>
      </c>
      <c r="N37" s="301">
        <v>2000</v>
      </c>
      <c r="O37" s="302">
        <v>3125</v>
      </c>
    </row>
    <row r="38" spans="2:15">
      <c r="B38" s="12">
        <v>2054</v>
      </c>
      <c r="C38" s="6">
        <v>16800</v>
      </c>
      <c r="D38" s="301">
        <v>30018.800000000003</v>
      </c>
      <c r="E38" s="6">
        <v>32400</v>
      </c>
      <c r="G38" s="12">
        <v>2054</v>
      </c>
      <c r="H38" s="302">
        <v>5175</v>
      </c>
      <c r="I38" s="301">
        <v>6000</v>
      </c>
      <c r="J38" s="302">
        <v>8625</v>
      </c>
      <c r="L38" s="12">
        <v>2054</v>
      </c>
      <c r="M38" s="302">
        <v>1875</v>
      </c>
      <c r="N38" s="301">
        <v>2000</v>
      </c>
      <c r="O38" s="302">
        <v>3125</v>
      </c>
    </row>
    <row r="39" spans="2:15">
      <c r="B39" s="12">
        <v>2055</v>
      </c>
      <c r="C39" s="6">
        <v>16800</v>
      </c>
      <c r="D39" s="301">
        <v>30018.800000000003</v>
      </c>
      <c r="E39" s="6">
        <v>32400</v>
      </c>
      <c r="G39" s="12">
        <v>2055</v>
      </c>
      <c r="H39" s="302">
        <v>5175</v>
      </c>
      <c r="I39" s="301">
        <v>6000</v>
      </c>
      <c r="J39" s="302">
        <v>8625</v>
      </c>
      <c r="L39" s="12">
        <v>2055</v>
      </c>
      <c r="M39" s="302">
        <v>1875</v>
      </c>
      <c r="N39" s="301">
        <v>2000</v>
      </c>
      <c r="O39" s="302">
        <v>3125</v>
      </c>
    </row>
    <row r="40" spans="2:15">
      <c r="B40" s="12">
        <v>2056</v>
      </c>
      <c r="C40" s="6">
        <v>16800</v>
      </c>
      <c r="D40" s="301">
        <v>30018.800000000003</v>
      </c>
      <c r="E40" s="6">
        <v>32400</v>
      </c>
      <c r="G40" s="12">
        <v>2056</v>
      </c>
      <c r="H40" s="302">
        <v>5175</v>
      </c>
      <c r="I40" s="301">
        <v>6000</v>
      </c>
      <c r="J40" s="302">
        <v>8625</v>
      </c>
      <c r="L40" s="12">
        <v>2056</v>
      </c>
      <c r="M40" s="302">
        <v>1875</v>
      </c>
      <c r="N40" s="301">
        <v>2000</v>
      </c>
      <c r="O40" s="302">
        <v>3125</v>
      </c>
    </row>
    <row r="41" spans="2:15">
      <c r="B41" s="12">
        <v>2057</v>
      </c>
      <c r="C41" s="6">
        <v>16800</v>
      </c>
      <c r="D41" s="301">
        <v>30018.800000000003</v>
      </c>
      <c r="E41" s="6">
        <v>32400</v>
      </c>
      <c r="G41" s="12">
        <v>2057</v>
      </c>
      <c r="H41" s="302">
        <v>5175</v>
      </c>
      <c r="I41" s="301">
        <v>6000</v>
      </c>
      <c r="J41" s="302">
        <v>8625</v>
      </c>
      <c r="L41" s="12">
        <v>2057</v>
      </c>
      <c r="M41" s="302">
        <v>1875</v>
      </c>
      <c r="N41" s="301">
        <v>2000</v>
      </c>
      <c r="O41" s="302">
        <v>3125</v>
      </c>
    </row>
    <row r="42" spans="2:15">
      <c r="B42" s="12">
        <v>2058</v>
      </c>
      <c r="C42" s="6">
        <v>16800</v>
      </c>
      <c r="D42" s="301">
        <v>30018.800000000003</v>
      </c>
      <c r="E42" s="6">
        <v>32400</v>
      </c>
      <c r="G42" s="12">
        <v>2058</v>
      </c>
      <c r="H42" s="302">
        <v>5175</v>
      </c>
      <c r="I42" s="301">
        <v>6000</v>
      </c>
      <c r="J42" s="302">
        <v>8625</v>
      </c>
      <c r="L42" s="12">
        <v>2058</v>
      </c>
      <c r="M42" s="302">
        <v>1875</v>
      </c>
      <c r="N42" s="301">
        <v>2000</v>
      </c>
      <c r="O42" s="302">
        <v>3125</v>
      </c>
    </row>
    <row r="43" spans="2:15">
      <c r="B43" s="12">
        <v>2059</v>
      </c>
      <c r="C43" s="6">
        <v>16800</v>
      </c>
      <c r="D43" s="301">
        <v>30018.800000000003</v>
      </c>
      <c r="E43" s="6">
        <v>32400</v>
      </c>
      <c r="G43" s="12">
        <v>2059</v>
      </c>
      <c r="H43" s="302">
        <v>5175</v>
      </c>
      <c r="I43" s="301">
        <v>6000</v>
      </c>
      <c r="J43" s="302">
        <v>8625</v>
      </c>
      <c r="L43" s="12">
        <v>2059</v>
      </c>
      <c r="M43" s="302">
        <v>1875</v>
      </c>
      <c r="N43" s="301">
        <v>2000</v>
      </c>
      <c r="O43" s="302">
        <v>3125</v>
      </c>
    </row>
    <row r="44" spans="2:15">
      <c r="B44" s="12">
        <v>2060</v>
      </c>
      <c r="C44" s="6">
        <v>16800</v>
      </c>
      <c r="D44" s="301">
        <v>30018.800000000003</v>
      </c>
      <c r="E44" s="6">
        <v>32400</v>
      </c>
      <c r="G44" s="12">
        <v>2060</v>
      </c>
      <c r="H44" s="302">
        <v>5175</v>
      </c>
      <c r="I44" s="301">
        <v>6000</v>
      </c>
      <c r="J44" s="302">
        <v>8625</v>
      </c>
      <c r="L44" s="12">
        <v>2060</v>
      </c>
      <c r="M44" s="302">
        <v>1875</v>
      </c>
      <c r="N44" s="301">
        <v>2000</v>
      </c>
      <c r="O44" s="302">
        <v>3125</v>
      </c>
    </row>
    <row r="45" spans="2:15">
      <c r="B45" s="12">
        <v>2061</v>
      </c>
      <c r="C45" s="6">
        <v>16800</v>
      </c>
      <c r="D45" s="301">
        <v>30018.800000000003</v>
      </c>
      <c r="E45" s="6">
        <v>32400</v>
      </c>
      <c r="G45" s="12">
        <v>2061</v>
      </c>
      <c r="H45" s="302">
        <v>5175</v>
      </c>
      <c r="I45" s="301">
        <v>6000</v>
      </c>
      <c r="J45" s="302">
        <v>8625</v>
      </c>
      <c r="L45" s="12">
        <v>2061</v>
      </c>
      <c r="M45" s="302">
        <v>1875</v>
      </c>
      <c r="N45" s="301">
        <v>2000</v>
      </c>
      <c r="O45" s="302">
        <v>3125</v>
      </c>
    </row>
    <row r="46" spans="2:15">
      <c r="B46" s="12">
        <v>2062</v>
      </c>
      <c r="C46" s="6">
        <v>16800</v>
      </c>
      <c r="D46" s="301">
        <v>30018.800000000003</v>
      </c>
      <c r="E46" s="6">
        <v>32400</v>
      </c>
      <c r="G46" s="12">
        <v>2062</v>
      </c>
      <c r="H46" s="302">
        <v>5175</v>
      </c>
      <c r="I46" s="301">
        <v>6000</v>
      </c>
      <c r="J46" s="302">
        <v>8625</v>
      </c>
      <c r="L46" s="12">
        <v>2062</v>
      </c>
      <c r="M46" s="302">
        <v>1875</v>
      </c>
      <c r="N46" s="301">
        <v>2000</v>
      </c>
      <c r="O46" s="302">
        <v>3125</v>
      </c>
    </row>
    <row r="47" spans="2:15">
      <c r="B47" s="12">
        <v>2063</v>
      </c>
      <c r="C47" s="6">
        <v>16800</v>
      </c>
      <c r="D47" s="301">
        <v>30018.800000000003</v>
      </c>
      <c r="E47" s="6">
        <v>32400</v>
      </c>
      <c r="G47" s="12">
        <v>2063</v>
      </c>
      <c r="H47" s="302">
        <v>5175</v>
      </c>
      <c r="I47" s="301">
        <v>6000</v>
      </c>
      <c r="J47" s="302">
        <v>8625</v>
      </c>
      <c r="L47" s="12">
        <v>2063</v>
      </c>
      <c r="M47" s="302">
        <v>1875</v>
      </c>
      <c r="N47" s="301">
        <v>2000</v>
      </c>
      <c r="O47" s="302">
        <v>3125</v>
      </c>
    </row>
    <row r="48" spans="2:15">
      <c r="B48" s="12">
        <v>2064</v>
      </c>
      <c r="C48" s="6">
        <v>16800</v>
      </c>
      <c r="D48" s="301">
        <v>30018.800000000003</v>
      </c>
      <c r="E48" s="6">
        <v>32400</v>
      </c>
      <c r="G48" s="12">
        <v>2064</v>
      </c>
      <c r="H48" s="302">
        <v>5175</v>
      </c>
      <c r="I48" s="301">
        <v>6000</v>
      </c>
      <c r="J48" s="302">
        <v>8625</v>
      </c>
      <c r="L48" s="12">
        <v>2064</v>
      </c>
      <c r="M48" s="302">
        <v>1875</v>
      </c>
      <c r="N48" s="301">
        <v>2000</v>
      </c>
      <c r="O48" s="302">
        <v>3125</v>
      </c>
    </row>
    <row r="49" spans="2:15">
      <c r="B49" s="12">
        <v>2065</v>
      </c>
      <c r="C49" s="6">
        <v>16800</v>
      </c>
      <c r="D49" s="301">
        <v>30018.800000000003</v>
      </c>
      <c r="E49" s="6">
        <v>32400</v>
      </c>
      <c r="G49" s="12">
        <v>2065</v>
      </c>
      <c r="H49" s="302">
        <v>5175</v>
      </c>
      <c r="I49" s="301">
        <v>6000</v>
      </c>
      <c r="J49" s="302">
        <v>8625</v>
      </c>
      <c r="L49" s="12">
        <v>2065</v>
      </c>
      <c r="M49" s="302">
        <v>1875</v>
      </c>
      <c r="N49" s="301">
        <v>2000</v>
      </c>
      <c r="O49" s="302">
        <v>3125</v>
      </c>
    </row>
    <row r="50" spans="2:15">
      <c r="B50" s="12">
        <v>2066</v>
      </c>
      <c r="C50" s="6">
        <v>16800</v>
      </c>
      <c r="D50" s="301">
        <v>30018.800000000003</v>
      </c>
      <c r="E50" s="6">
        <v>32400</v>
      </c>
      <c r="G50" s="12">
        <v>2066</v>
      </c>
      <c r="H50" s="302">
        <v>5175</v>
      </c>
      <c r="I50" s="301">
        <v>6000</v>
      </c>
      <c r="J50" s="302">
        <v>8625</v>
      </c>
      <c r="L50" s="12">
        <v>2066</v>
      </c>
      <c r="M50" s="302">
        <v>1875</v>
      </c>
      <c r="N50" s="301">
        <v>2000</v>
      </c>
      <c r="O50" s="302">
        <v>3125</v>
      </c>
    </row>
    <row r="51" spans="2:15">
      <c r="B51" s="12">
        <v>2067</v>
      </c>
      <c r="C51" s="6">
        <v>16800</v>
      </c>
      <c r="D51" s="301">
        <v>30018.800000000003</v>
      </c>
      <c r="E51" s="6">
        <v>32400</v>
      </c>
      <c r="G51" s="12">
        <v>2067</v>
      </c>
      <c r="H51" s="302">
        <v>5175</v>
      </c>
      <c r="I51" s="301">
        <v>6000</v>
      </c>
      <c r="J51" s="302">
        <v>8625</v>
      </c>
      <c r="L51" s="12">
        <v>2067</v>
      </c>
      <c r="M51" s="302">
        <v>1875</v>
      </c>
      <c r="N51" s="301">
        <v>2000</v>
      </c>
      <c r="O51" s="302">
        <v>3125</v>
      </c>
    </row>
    <row r="52" spans="2:15">
      <c r="B52" s="12">
        <v>2068</v>
      </c>
      <c r="C52" s="6">
        <v>16800</v>
      </c>
      <c r="D52" s="301">
        <v>30018.800000000003</v>
      </c>
      <c r="E52" s="6">
        <v>32400</v>
      </c>
      <c r="G52" s="12">
        <v>2068</v>
      </c>
      <c r="H52" s="302">
        <v>5175</v>
      </c>
      <c r="I52" s="301">
        <v>6000</v>
      </c>
      <c r="J52" s="302">
        <v>8625</v>
      </c>
      <c r="L52" s="12">
        <v>2068</v>
      </c>
      <c r="M52" s="302">
        <v>1875</v>
      </c>
      <c r="N52" s="301">
        <v>2000</v>
      </c>
      <c r="O52" s="302">
        <v>3125</v>
      </c>
    </row>
    <row r="53" spans="2:15">
      <c r="B53" s="12">
        <v>2069</v>
      </c>
      <c r="C53" s="6">
        <v>16800</v>
      </c>
      <c r="D53" s="301">
        <v>30018.800000000003</v>
      </c>
      <c r="E53" s="6">
        <v>32400</v>
      </c>
      <c r="G53" s="12">
        <v>2069</v>
      </c>
      <c r="H53" s="302">
        <v>5175</v>
      </c>
      <c r="I53" s="301">
        <v>6000</v>
      </c>
      <c r="J53" s="302">
        <v>8625</v>
      </c>
      <c r="L53" s="12">
        <v>2069</v>
      </c>
      <c r="M53" s="302">
        <v>1875</v>
      </c>
      <c r="N53" s="301">
        <v>2000</v>
      </c>
      <c r="O53" s="302">
        <v>3125</v>
      </c>
    </row>
    <row r="54" spans="2:15">
      <c r="B54" s="12">
        <v>2070</v>
      </c>
      <c r="C54" s="6">
        <v>16800</v>
      </c>
      <c r="D54" s="301">
        <v>30018.800000000003</v>
      </c>
      <c r="E54" s="6">
        <v>32400</v>
      </c>
      <c r="G54" s="12">
        <v>2070</v>
      </c>
      <c r="H54" s="302">
        <v>5175</v>
      </c>
      <c r="I54" s="301">
        <v>6000</v>
      </c>
      <c r="J54" s="302">
        <v>8625</v>
      </c>
      <c r="L54" s="12">
        <v>2070</v>
      </c>
      <c r="M54" s="302">
        <v>1875</v>
      </c>
      <c r="N54" s="301">
        <v>2000</v>
      </c>
      <c r="O54" s="302">
        <v>3125</v>
      </c>
    </row>
    <row r="55" spans="2:15">
      <c r="B55" s="12">
        <v>2071</v>
      </c>
      <c r="C55" s="6">
        <v>16800</v>
      </c>
      <c r="D55" s="301">
        <v>30018.800000000003</v>
      </c>
      <c r="E55" s="6">
        <v>32400</v>
      </c>
      <c r="G55" s="12">
        <v>2071</v>
      </c>
      <c r="H55" s="302">
        <v>5175</v>
      </c>
      <c r="I55" s="301">
        <v>6000</v>
      </c>
      <c r="J55" s="302">
        <v>8625</v>
      </c>
      <c r="L55" s="12">
        <v>2071</v>
      </c>
      <c r="M55" s="302">
        <v>1875</v>
      </c>
      <c r="N55" s="301">
        <v>2000</v>
      </c>
      <c r="O55" s="302">
        <v>3125</v>
      </c>
    </row>
    <row r="56" spans="2:15">
      <c r="B56" s="12">
        <v>2072</v>
      </c>
      <c r="C56" s="6">
        <v>16800</v>
      </c>
      <c r="D56" s="301">
        <v>30018.800000000003</v>
      </c>
      <c r="E56" s="6">
        <v>32400</v>
      </c>
      <c r="G56" s="12">
        <v>2072</v>
      </c>
      <c r="H56" s="302">
        <v>5175</v>
      </c>
      <c r="I56" s="301">
        <v>6000</v>
      </c>
      <c r="J56" s="302">
        <v>8625</v>
      </c>
      <c r="L56" s="12">
        <v>2072</v>
      </c>
      <c r="M56" s="302">
        <v>1875</v>
      </c>
      <c r="N56" s="301">
        <v>2000</v>
      </c>
      <c r="O56" s="302">
        <v>3125</v>
      </c>
    </row>
    <row r="57" spans="2:15">
      <c r="B57" s="12">
        <v>2073</v>
      </c>
      <c r="C57" s="6">
        <v>16800</v>
      </c>
      <c r="D57" s="301">
        <v>30018.800000000003</v>
      </c>
      <c r="E57" s="6">
        <v>32400</v>
      </c>
      <c r="G57" s="12">
        <v>2073</v>
      </c>
      <c r="H57" s="302">
        <v>5175</v>
      </c>
      <c r="I57" s="301">
        <v>6000</v>
      </c>
      <c r="J57" s="302">
        <v>8625</v>
      </c>
      <c r="L57" s="12">
        <v>2073</v>
      </c>
      <c r="M57" s="302">
        <v>1875</v>
      </c>
      <c r="N57" s="301">
        <v>2000</v>
      </c>
      <c r="O57" s="302">
        <v>3125</v>
      </c>
    </row>
    <row r="58" spans="2:15">
      <c r="B58" s="12">
        <v>2074</v>
      </c>
      <c r="C58" s="6">
        <v>16800</v>
      </c>
      <c r="D58" s="301">
        <v>30018.800000000003</v>
      </c>
      <c r="E58" s="6">
        <v>32400</v>
      </c>
      <c r="G58" s="12">
        <v>2074</v>
      </c>
      <c r="H58" s="302">
        <v>5175</v>
      </c>
      <c r="I58" s="301">
        <v>6000</v>
      </c>
      <c r="J58" s="302">
        <v>8625</v>
      </c>
      <c r="L58" s="12">
        <v>2074</v>
      </c>
      <c r="M58" s="302">
        <v>1875</v>
      </c>
      <c r="N58" s="301">
        <v>2000</v>
      </c>
      <c r="O58" s="302">
        <v>3125</v>
      </c>
    </row>
    <row r="59" spans="2:15">
      <c r="B59" s="12">
        <v>2075</v>
      </c>
      <c r="C59" s="6">
        <v>16800</v>
      </c>
      <c r="D59" s="301">
        <v>30018.800000000003</v>
      </c>
      <c r="E59" s="6">
        <v>32400</v>
      </c>
      <c r="G59" s="12">
        <v>2075</v>
      </c>
      <c r="H59" s="302">
        <v>5175</v>
      </c>
      <c r="I59" s="301">
        <v>6000</v>
      </c>
      <c r="J59" s="302">
        <v>8625</v>
      </c>
      <c r="L59" s="12">
        <v>2075</v>
      </c>
      <c r="M59" s="302">
        <v>1875</v>
      </c>
      <c r="N59" s="301">
        <v>2000</v>
      </c>
      <c r="O59" s="302">
        <v>3125</v>
      </c>
    </row>
    <row r="60" spans="2:15">
      <c r="B60" s="12">
        <v>2076</v>
      </c>
      <c r="C60" s="6">
        <v>16800</v>
      </c>
      <c r="D60" s="301">
        <v>30018.800000000003</v>
      </c>
      <c r="E60" s="6">
        <v>32400</v>
      </c>
      <c r="G60" s="12">
        <v>2076</v>
      </c>
      <c r="H60" s="302">
        <v>5175</v>
      </c>
      <c r="I60" s="301">
        <v>6000</v>
      </c>
      <c r="J60" s="302">
        <v>8625</v>
      </c>
      <c r="L60" s="12">
        <v>2076</v>
      </c>
      <c r="M60" s="302">
        <v>1875</v>
      </c>
      <c r="N60" s="301">
        <v>2000</v>
      </c>
      <c r="O60" s="302">
        <v>3125</v>
      </c>
    </row>
    <row r="61" spans="2:15">
      <c r="B61" s="12">
        <v>2077</v>
      </c>
      <c r="C61" s="6">
        <v>16800</v>
      </c>
      <c r="D61" s="301">
        <v>30018.800000000003</v>
      </c>
      <c r="E61" s="6">
        <v>32400</v>
      </c>
      <c r="G61" s="12">
        <v>2077</v>
      </c>
      <c r="H61" s="302">
        <v>5175</v>
      </c>
      <c r="I61" s="301">
        <v>6000</v>
      </c>
      <c r="J61" s="302">
        <v>8625</v>
      </c>
      <c r="L61" s="12">
        <v>2077</v>
      </c>
      <c r="M61" s="302">
        <v>1875</v>
      </c>
      <c r="N61" s="301">
        <v>2000</v>
      </c>
      <c r="O61" s="302">
        <v>3125</v>
      </c>
    </row>
    <row r="62" spans="2:15">
      <c r="B62" s="12">
        <v>2078</v>
      </c>
      <c r="C62" s="6">
        <v>16800</v>
      </c>
      <c r="D62" s="301">
        <v>30018.800000000003</v>
      </c>
      <c r="E62" s="6">
        <v>32400</v>
      </c>
      <c r="G62" s="12">
        <v>2078</v>
      </c>
      <c r="H62" s="302">
        <v>5175</v>
      </c>
      <c r="I62" s="301">
        <v>6000</v>
      </c>
      <c r="J62" s="302">
        <v>8625</v>
      </c>
      <c r="L62" s="12">
        <v>2078</v>
      </c>
      <c r="M62" s="302">
        <v>1875</v>
      </c>
      <c r="N62" s="301">
        <v>2000</v>
      </c>
      <c r="O62" s="302">
        <v>3125</v>
      </c>
    </row>
    <row r="63" spans="2:15">
      <c r="B63" s="12">
        <v>2079</v>
      </c>
      <c r="C63" s="6">
        <v>16800</v>
      </c>
      <c r="D63" s="301">
        <v>30018.800000000003</v>
      </c>
      <c r="E63" s="6">
        <v>32400</v>
      </c>
      <c r="G63" s="12">
        <v>2079</v>
      </c>
      <c r="H63" s="302">
        <v>5175</v>
      </c>
      <c r="I63" s="301">
        <v>6000</v>
      </c>
      <c r="J63" s="302">
        <v>8625</v>
      </c>
      <c r="L63" s="12">
        <v>2079</v>
      </c>
      <c r="M63" s="302">
        <v>1875</v>
      </c>
      <c r="N63" s="301">
        <v>2000</v>
      </c>
      <c r="O63" s="302">
        <v>3125</v>
      </c>
    </row>
    <row r="64" spans="2:15">
      <c r="B64" s="12">
        <v>2080</v>
      </c>
      <c r="C64" s="6">
        <v>16800</v>
      </c>
      <c r="D64" s="301">
        <v>30018.800000000003</v>
      </c>
      <c r="E64" s="6">
        <v>32400</v>
      </c>
      <c r="G64" s="12">
        <v>2080</v>
      </c>
      <c r="H64" s="302">
        <v>5175</v>
      </c>
      <c r="I64" s="301">
        <v>6000</v>
      </c>
      <c r="J64" s="302">
        <v>8625</v>
      </c>
      <c r="L64" s="12">
        <v>2080</v>
      </c>
      <c r="M64" s="302">
        <v>1875</v>
      </c>
      <c r="N64" s="301">
        <v>2000</v>
      </c>
      <c r="O64" s="302">
        <v>3125</v>
      </c>
    </row>
  </sheetData>
  <pageMargins left="0.7" right="0.7" top="0.75" bottom="0.75" header="0.3" footer="0.3"/>
  <pageSetup paperSize="9" orientation="portrait" r:id="rId1"/>
  <headerFooter>
    <oddHeader>&amp;C&amp;"Calibri"&amp;10&amp;K000000 [STAFF IN-CONFIDENCE]&amp;1#_x000D_</oddHeader>
    <oddFooter>&amp;C_x000D_&amp;1#&amp;"Calibri"&amp;10&amp;K000000 [STAFF IN-CONFIDENCE]</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697C5-3390-4BBF-B1B7-D2FBB52BCCCD}">
  <sheetPr codeName="Sheet1"/>
  <dimension ref="A1:AA268"/>
  <sheetViews>
    <sheetView zoomScale="70" zoomScaleNormal="70" workbookViewId="0">
      <pane ySplit="4" topLeftCell="A5" activePane="bottomLeft" state="frozen"/>
      <selection pane="bottomLeft" activeCell="B13" sqref="B13"/>
      <selection activeCell="P39" sqref="P39"/>
    </sheetView>
  </sheetViews>
  <sheetFormatPr defaultColWidth="13.42578125" defaultRowHeight="12.75"/>
  <cols>
    <col min="1" max="1" width="12.28515625" style="25" bestFit="1" customWidth="1"/>
    <col min="2" max="2" width="16.42578125" style="25" customWidth="1"/>
    <col min="3" max="3" width="22.140625" style="26" bestFit="1" customWidth="1"/>
    <col min="4" max="4" width="10.28515625" style="26" customWidth="1"/>
    <col min="5" max="22" width="13.42578125" style="26"/>
    <col min="23" max="23" width="6.140625" style="26" customWidth="1"/>
    <col min="24" max="24" width="13.42578125" style="25"/>
    <col min="25" max="27" width="13.42578125" style="26"/>
    <col min="28" max="16384" width="13.42578125" style="25"/>
  </cols>
  <sheetData>
    <row r="1" spans="1:27" ht="15.75">
      <c r="A1" s="319" t="s">
        <v>383</v>
      </c>
      <c r="B1" s="513"/>
      <c r="C1" s="513"/>
      <c r="D1" s="513"/>
      <c r="E1" s="56">
        <v>510</v>
      </c>
      <c r="F1" s="55">
        <v>1020</v>
      </c>
      <c r="G1" s="55">
        <v>1530</v>
      </c>
      <c r="H1" s="55">
        <v>42.43819463245184</v>
      </c>
      <c r="I1" s="55">
        <v>56.584259509935791</v>
      </c>
      <c r="J1" s="55">
        <v>70.730324387419742</v>
      </c>
      <c r="K1" s="56">
        <v>0.5</v>
      </c>
      <c r="L1" s="56">
        <v>0.28999999999999998</v>
      </c>
      <c r="M1" s="56">
        <v>1.5</v>
      </c>
      <c r="N1" s="56">
        <v>237.21560162499998</v>
      </c>
      <c r="O1" s="56">
        <v>316.28746883333332</v>
      </c>
      <c r="P1" s="56">
        <v>395.35933604166667</v>
      </c>
      <c r="Q1" s="56">
        <v>235.216955375</v>
      </c>
      <c r="R1" s="55">
        <v>313.62260716666668</v>
      </c>
      <c r="S1" s="56">
        <v>392.02825895833337</v>
      </c>
    </row>
    <row r="2" spans="1:27" ht="15" customHeight="1">
      <c r="E2" s="56">
        <v>1</v>
      </c>
      <c r="F2" s="56">
        <v>2</v>
      </c>
      <c r="G2" s="55">
        <v>3</v>
      </c>
      <c r="H2" s="55">
        <v>1</v>
      </c>
      <c r="I2" s="56">
        <v>2</v>
      </c>
      <c r="J2" s="56">
        <v>3</v>
      </c>
      <c r="K2" s="56">
        <v>1</v>
      </c>
      <c r="L2" s="56">
        <v>2</v>
      </c>
      <c r="M2" s="55">
        <v>3</v>
      </c>
      <c r="T2" s="26">
        <v>1</v>
      </c>
      <c r="U2" s="26">
        <v>2</v>
      </c>
      <c r="V2" s="26">
        <v>3</v>
      </c>
      <c r="AA2" s="31"/>
    </row>
    <row r="3" spans="1:27" s="54" customFormat="1">
      <c r="A3" s="649" t="s">
        <v>377</v>
      </c>
      <c r="B3" s="644" t="s">
        <v>384</v>
      </c>
      <c r="C3" s="645"/>
      <c r="D3" s="646"/>
      <c r="E3" s="644" t="s">
        <v>385</v>
      </c>
      <c r="F3" s="645"/>
      <c r="G3" s="646"/>
      <c r="H3" s="644" t="s">
        <v>386</v>
      </c>
      <c r="I3" s="645"/>
      <c r="J3" s="646"/>
      <c r="K3" s="644" t="s">
        <v>387</v>
      </c>
      <c r="L3" s="645"/>
      <c r="M3" s="646"/>
      <c r="N3" s="644" t="s">
        <v>388</v>
      </c>
      <c r="O3" s="645"/>
      <c r="P3" s="646"/>
      <c r="Q3" s="644" t="s">
        <v>389</v>
      </c>
      <c r="R3" s="645"/>
      <c r="S3" s="646"/>
      <c r="T3" s="644" t="s">
        <v>390</v>
      </c>
      <c r="U3" s="645"/>
      <c r="V3" s="646"/>
      <c r="W3" s="26"/>
      <c r="X3" s="647" t="s">
        <v>377</v>
      </c>
      <c r="Y3" s="644" t="s">
        <v>391</v>
      </c>
      <c r="Z3" s="645"/>
      <c r="AA3" s="646"/>
    </row>
    <row r="4" spans="1:27" s="50" customFormat="1" ht="18" customHeight="1">
      <c r="A4" s="650"/>
      <c r="B4" s="51" t="s">
        <v>392</v>
      </c>
      <c r="C4" s="53" t="s">
        <v>393</v>
      </c>
      <c r="D4" s="51" t="s">
        <v>237</v>
      </c>
      <c r="E4" s="51" t="s">
        <v>394</v>
      </c>
      <c r="F4" s="51" t="s">
        <v>395</v>
      </c>
      <c r="G4" s="51" t="s">
        <v>396</v>
      </c>
      <c r="H4" s="51" t="s">
        <v>394</v>
      </c>
      <c r="I4" s="51" t="s">
        <v>395</v>
      </c>
      <c r="J4" s="51" t="s">
        <v>396</v>
      </c>
      <c r="K4" s="51" t="s">
        <v>394</v>
      </c>
      <c r="L4" s="51" t="s">
        <v>395</v>
      </c>
      <c r="M4" s="51" t="s">
        <v>396</v>
      </c>
      <c r="N4" s="51" t="s">
        <v>394</v>
      </c>
      <c r="O4" s="51" t="s">
        <v>395</v>
      </c>
      <c r="P4" s="51" t="s">
        <v>396</v>
      </c>
      <c r="Q4" s="51" t="s">
        <v>394</v>
      </c>
      <c r="R4" s="51" t="s">
        <v>395</v>
      </c>
      <c r="S4" s="51" t="s">
        <v>396</v>
      </c>
      <c r="T4" s="51" t="s">
        <v>394</v>
      </c>
      <c r="U4" s="51" t="s">
        <v>395</v>
      </c>
      <c r="V4" s="51" t="s">
        <v>396</v>
      </c>
      <c r="W4" s="52"/>
      <c r="X4" s="648"/>
      <c r="Y4" s="51" t="s">
        <v>394</v>
      </c>
      <c r="Z4" s="51" t="s">
        <v>395</v>
      </c>
      <c r="AA4" s="51" t="s">
        <v>396</v>
      </c>
    </row>
    <row r="5" spans="1:27" s="49" customFormat="1">
      <c r="A5" s="37">
        <v>1990</v>
      </c>
      <c r="B5" s="36">
        <v>11927.35387203577</v>
      </c>
      <c r="C5" s="36">
        <v>981.7197336200901</v>
      </c>
      <c r="D5" s="36">
        <v>12909.07360565586</v>
      </c>
      <c r="E5" s="30"/>
      <c r="F5" s="30"/>
      <c r="G5" s="30"/>
      <c r="H5" s="30"/>
      <c r="I5" s="30"/>
      <c r="J5" s="30"/>
      <c r="K5" s="30"/>
      <c r="L5" s="30"/>
      <c r="M5" s="30"/>
      <c r="N5" s="30">
        <v>479.78398847691301</v>
      </c>
      <c r="O5" s="30">
        <v>479.78398847691301</v>
      </c>
      <c r="P5" s="30">
        <v>479.78398847691301</v>
      </c>
      <c r="Q5" s="30">
        <v>1364.6322585262999</v>
      </c>
      <c r="R5" s="30">
        <v>1364.6322585262999</v>
      </c>
      <c r="S5" s="30">
        <v>1364.6322585262999</v>
      </c>
      <c r="T5" s="30">
        <v>1844.4162470032129</v>
      </c>
      <c r="U5" s="30">
        <v>1844.4162470032129</v>
      </c>
      <c r="V5" s="30">
        <v>1844.4162470032129</v>
      </c>
      <c r="W5" s="26"/>
      <c r="X5" s="35">
        <v>1990</v>
      </c>
      <c r="Y5" s="30">
        <v>1844.4162470032129</v>
      </c>
      <c r="Z5" s="30">
        <v>1844.4162470032129</v>
      </c>
      <c r="AA5" s="30">
        <v>1844.4162470032129</v>
      </c>
    </row>
    <row r="6" spans="1:27">
      <c r="A6" s="37">
        <v>1991</v>
      </c>
      <c r="B6" s="36">
        <v>11625.395546161901</v>
      </c>
      <c r="C6" s="36">
        <v>1145.33968922343</v>
      </c>
      <c r="D6" s="36">
        <v>12770.735235385331</v>
      </c>
      <c r="E6" s="30"/>
      <c r="F6" s="30"/>
      <c r="G6" s="30"/>
      <c r="H6" s="30"/>
      <c r="I6" s="30"/>
      <c r="J6" s="30"/>
      <c r="K6" s="30"/>
      <c r="L6" s="30"/>
      <c r="M6" s="30"/>
      <c r="N6" s="30">
        <v>479.78398847691301</v>
      </c>
      <c r="O6" s="30">
        <v>479.78398847691301</v>
      </c>
      <c r="P6" s="30">
        <v>479.78398847691301</v>
      </c>
      <c r="Q6" s="30">
        <v>1364.6322585262999</v>
      </c>
      <c r="R6" s="30">
        <v>1364.6322585262999</v>
      </c>
      <c r="S6" s="30">
        <v>1364.6322585262999</v>
      </c>
      <c r="T6" s="30">
        <v>1844.4162470032129</v>
      </c>
      <c r="U6" s="30">
        <v>1844.4162470032129</v>
      </c>
      <c r="V6" s="30">
        <v>1844.4162470032129</v>
      </c>
      <c r="X6" s="35">
        <v>1991</v>
      </c>
      <c r="Y6" s="30">
        <v>1844.4162470032129</v>
      </c>
      <c r="Z6" s="30">
        <v>1844.4162470032129</v>
      </c>
      <c r="AA6" s="30">
        <v>1844.4162470032129</v>
      </c>
    </row>
    <row r="7" spans="1:27">
      <c r="A7" s="37">
        <v>1992</v>
      </c>
      <c r="B7" s="36">
        <v>37895.769897228412</v>
      </c>
      <c r="C7" s="36">
        <v>1308.95964482675</v>
      </c>
      <c r="D7" s="36">
        <v>39204.72954205516</v>
      </c>
      <c r="E7" s="30"/>
      <c r="F7" s="30"/>
      <c r="G7" s="30"/>
      <c r="H7" s="30"/>
      <c r="I7" s="30"/>
      <c r="J7" s="30"/>
      <c r="K7" s="30"/>
      <c r="L7" s="30"/>
      <c r="M7" s="30"/>
      <c r="N7" s="30">
        <v>479.78398847691301</v>
      </c>
      <c r="O7" s="30">
        <v>479.78398847691301</v>
      </c>
      <c r="P7" s="30">
        <v>479.78398847691301</v>
      </c>
      <c r="Q7" s="30">
        <v>1364.6322585262999</v>
      </c>
      <c r="R7" s="30">
        <v>1364.6322585262999</v>
      </c>
      <c r="S7" s="30">
        <v>1364.6322585262999</v>
      </c>
      <c r="T7" s="30">
        <v>1844.4162470032129</v>
      </c>
      <c r="U7" s="30">
        <v>1844.4162470032129</v>
      </c>
      <c r="V7" s="30">
        <v>1844.4162470032129</v>
      </c>
      <c r="X7" s="35">
        <v>1992</v>
      </c>
      <c r="Y7" s="30">
        <v>1844.4162470032129</v>
      </c>
      <c r="Z7" s="30">
        <v>1844.4162470032129</v>
      </c>
      <c r="AA7" s="30">
        <v>1844.4162470032129</v>
      </c>
    </row>
    <row r="8" spans="1:27">
      <c r="A8" s="37">
        <v>1993</v>
      </c>
      <c r="B8" s="36">
        <v>46501.582184646759</v>
      </c>
      <c r="C8" s="36">
        <v>1145.3396892266801</v>
      </c>
      <c r="D8" s="36">
        <v>47646.921873873442</v>
      </c>
      <c r="E8" s="30"/>
      <c r="F8" s="30"/>
      <c r="G8" s="30"/>
      <c r="H8" s="30"/>
      <c r="I8" s="30"/>
      <c r="J8" s="30"/>
      <c r="K8" s="30"/>
      <c r="L8" s="30"/>
      <c r="M8" s="30"/>
      <c r="N8" s="30">
        <v>479.78398847691301</v>
      </c>
      <c r="O8" s="30">
        <v>479.78398847691301</v>
      </c>
      <c r="P8" s="30">
        <v>479.78398847691301</v>
      </c>
      <c r="Q8" s="30">
        <v>1364.6322585262999</v>
      </c>
      <c r="R8" s="30">
        <v>1364.6322585262999</v>
      </c>
      <c r="S8" s="30">
        <v>1364.6322585262999</v>
      </c>
      <c r="T8" s="30">
        <v>1844.4162470032129</v>
      </c>
      <c r="U8" s="30">
        <v>1844.4162470032129</v>
      </c>
      <c r="V8" s="30">
        <v>1844.4162470032129</v>
      </c>
      <c r="X8" s="35">
        <v>1993</v>
      </c>
      <c r="Y8" s="30">
        <v>1844.4162470032129</v>
      </c>
      <c r="Z8" s="30">
        <v>1844.4162470032129</v>
      </c>
      <c r="AA8" s="30">
        <v>1844.4162470032129</v>
      </c>
    </row>
    <row r="9" spans="1:27">
      <c r="A9" s="37">
        <v>1994</v>
      </c>
      <c r="B9" s="36">
        <v>74130.769002147834</v>
      </c>
      <c r="C9" s="36">
        <v>981.71973361680989</v>
      </c>
      <c r="D9" s="36">
        <v>75112.488735764637</v>
      </c>
      <c r="E9" s="30"/>
      <c r="F9" s="30"/>
      <c r="G9" s="30"/>
      <c r="H9" s="30"/>
      <c r="I9" s="30"/>
      <c r="J9" s="30"/>
      <c r="K9" s="30"/>
      <c r="L9" s="30"/>
      <c r="M9" s="30"/>
      <c r="N9" s="30">
        <v>479.78398847691301</v>
      </c>
      <c r="O9" s="30">
        <v>479.78398847691301</v>
      </c>
      <c r="P9" s="30">
        <v>479.78398847691301</v>
      </c>
      <c r="Q9" s="30">
        <v>1364.6322585262999</v>
      </c>
      <c r="R9" s="30">
        <v>1364.6322585262999</v>
      </c>
      <c r="S9" s="30">
        <v>1364.6322585262999</v>
      </c>
      <c r="T9" s="30">
        <v>1844.4162470032129</v>
      </c>
      <c r="U9" s="30">
        <v>1844.4162470032129</v>
      </c>
      <c r="V9" s="30">
        <v>1844.4162470032129</v>
      </c>
      <c r="X9" s="35">
        <v>1994</v>
      </c>
      <c r="Y9" s="30">
        <v>1844.4162470032129</v>
      </c>
      <c r="Z9" s="30">
        <v>1844.4162470032129</v>
      </c>
      <c r="AA9" s="30">
        <v>1844.4162470032129</v>
      </c>
    </row>
    <row r="10" spans="1:27">
      <c r="A10" s="37">
        <v>1995</v>
      </c>
      <c r="B10" s="36">
        <v>55786.800705282512</v>
      </c>
      <c r="C10" s="36">
        <v>818.09977801671994</v>
      </c>
      <c r="D10" s="36">
        <v>56604.900483299236</v>
      </c>
      <c r="E10" s="30"/>
      <c r="F10" s="30"/>
      <c r="G10" s="30"/>
      <c r="H10" s="30"/>
      <c r="I10" s="30"/>
      <c r="J10" s="30"/>
      <c r="K10" s="30"/>
      <c r="L10" s="30"/>
      <c r="M10" s="30"/>
      <c r="N10" s="30">
        <v>479.78398847691301</v>
      </c>
      <c r="O10" s="30">
        <v>479.78398847691301</v>
      </c>
      <c r="P10" s="30">
        <v>479.78398847691301</v>
      </c>
      <c r="Q10" s="30">
        <v>1364.6322585262999</v>
      </c>
      <c r="R10" s="30">
        <v>1364.6322585262999</v>
      </c>
      <c r="S10" s="30">
        <v>1364.6322585262999</v>
      </c>
      <c r="T10" s="30">
        <v>1844.4162470032129</v>
      </c>
      <c r="U10" s="30">
        <v>1844.4162470032129</v>
      </c>
      <c r="V10" s="30">
        <v>1844.4162470032129</v>
      </c>
      <c r="X10" s="35">
        <v>1995</v>
      </c>
      <c r="Y10" s="30">
        <v>1844.4162470032129</v>
      </c>
      <c r="Z10" s="30">
        <v>1844.4162470032129</v>
      </c>
      <c r="AA10" s="30">
        <v>1844.4162470032129</v>
      </c>
    </row>
    <row r="11" spans="1:27">
      <c r="A11" s="37">
        <v>1996</v>
      </c>
      <c r="B11" s="36">
        <v>63109.290107734567</v>
      </c>
      <c r="C11" s="36">
        <v>818.09977801671994</v>
      </c>
      <c r="D11" s="36">
        <v>63927.389885751283</v>
      </c>
      <c r="E11" s="30"/>
      <c r="F11" s="30"/>
      <c r="G11" s="30"/>
      <c r="H11" s="30"/>
      <c r="I11" s="30"/>
      <c r="J11" s="30"/>
      <c r="K11" s="30"/>
      <c r="L11" s="30"/>
      <c r="M11" s="30"/>
      <c r="N11" s="30">
        <v>479.78398847691301</v>
      </c>
      <c r="O11" s="30">
        <v>479.78398847691301</v>
      </c>
      <c r="P11" s="30">
        <v>479.78398847691301</v>
      </c>
      <c r="Q11" s="30">
        <v>1364.6322585262999</v>
      </c>
      <c r="R11" s="30">
        <v>1364.6322585262999</v>
      </c>
      <c r="S11" s="30">
        <v>1364.6322585262999</v>
      </c>
      <c r="T11" s="30">
        <v>1844.4162470032129</v>
      </c>
      <c r="U11" s="30">
        <v>1844.4162470032129</v>
      </c>
      <c r="V11" s="30">
        <v>1844.4162470032129</v>
      </c>
      <c r="X11" s="35">
        <v>1996</v>
      </c>
      <c r="Y11" s="30">
        <v>1844.4162470032129</v>
      </c>
      <c r="Z11" s="30">
        <v>1844.4162470032129</v>
      </c>
      <c r="AA11" s="30">
        <v>1844.4162470032129</v>
      </c>
    </row>
    <row r="12" spans="1:27">
      <c r="A12" s="37">
        <v>1997</v>
      </c>
      <c r="B12" s="36">
        <v>48086.863395486842</v>
      </c>
      <c r="C12" s="36">
        <v>2617.9192896535201</v>
      </c>
      <c r="D12" s="36">
        <v>50704.782685140359</v>
      </c>
      <c r="E12" s="30"/>
      <c r="F12" s="30"/>
      <c r="G12" s="30"/>
      <c r="H12" s="30"/>
      <c r="I12" s="30"/>
      <c r="J12" s="30"/>
      <c r="K12" s="30"/>
      <c r="L12" s="30"/>
      <c r="M12" s="30"/>
      <c r="N12" s="30">
        <v>479.78398847691301</v>
      </c>
      <c r="O12" s="30">
        <v>479.78398847691301</v>
      </c>
      <c r="P12" s="30">
        <v>479.78398847691301</v>
      </c>
      <c r="Q12" s="30">
        <v>1364.6322585262999</v>
      </c>
      <c r="R12" s="30">
        <v>1364.6322585262999</v>
      </c>
      <c r="S12" s="30">
        <v>1364.6322585262999</v>
      </c>
      <c r="T12" s="30">
        <v>1844.4162470032129</v>
      </c>
      <c r="U12" s="30">
        <v>1844.4162470032129</v>
      </c>
      <c r="V12" s="30">
        <v>1844.4162470032129</v>
      </c>
      <c r="X12" s="35">
        <v>1997</v>
      </c>
      <c r="Y12" s="30">
        <v>1844.4162470032129</v>
      </c>
      <c r="Z12" s="30">
        <v>1844.4162470032129</v>
      </c>
      <c r="AA12" s="30">
        <v>1844.4162470032129</v>
      </c>
    </row>
    <row r="13" spans="1:27">
      <c r="A13" s="37">
        <v>1998</v>
      </c>
      <c r="B13" s="36">
        <v>38650.665711914073</v>
      </c>
      <c r="C13" s="36">
        <v>2945.1592008602101</v>
      </c>
      <c r="D13" s="36">
        <v>41595.824912774282</v>
      </c>
      <c r="E13" s="30"/>
      <c r="F13" s="30"/>
      <c r="G13" s="30"/>
      <c r="H13" s="30"/>
      <c r="I13" s="30"/>
      <c r="J13" s="30"/>
      <c r="K13" s="30"/>
      <c r="L13" s="30"/>
      <c r="M13" s="30"/>
      <c r="N13" s="30">
        <v>479.78398847691301</v>
      </c>
      <c r="O13" s="30">
        <v>479.78398847691301</v>
      </c>
      <c r="P13" s="30">
        <v>479.78398847691301</v>
      </c>
      <c r="Q13" s="30">
        <v>1364.6322585262999</v>
      </c>
      <c r="R13" s="30">
        <v>1364.6322585262999</v>
      </c>
      <c r="S13" s="30">
        <v>1364.6322585262999</v>
      </c>
      <c r="T13" s="30">
        <v>1844.4162470032129</v>
      </c>
      <c r="U13" s="30">
        <v>1844.4162470032129</v>
      </c>
      <c r="V13" s="30">
        <v>1844.4162470032129</v>
      </c>
      <c r="X13" s="35">
        <v>1998</v>
      </c>
      <c r="Y13" s="30">
        <v>1844.4162470032129</v>
      </c>
      <c r="Z13" s="30">
        <v>1844.4162470032129</v>
      </c>
      <c r="AA13" s="30">
        <v>1844.4162470032129</v>
      </c>
    </row>
    <row r="14" spans="1:27">
      <c r="A14" s="37">
        <v>1999</v>
      </c>
      <c r="B14" s="36">
        <v>30195.832587432949</v>
      </c>
      <c r="C14" s="36">
        <v>3272.3991120668902</v>
      </c>
      <c r="D14" s="36">
        <v>33468.23169949984</v>
      </c>
      <c r="E14" s="30"/>
      <c r="F14" s="30"/>
      <c r="G14" s="30"/>
      <c r="H14" s="30"/>
      <c r="I14" s="30"/>
      <c r="J14" s="30"/>
      <c r="K14" s="30"/>
      <c r="L14" s="30"/>
      <c r="M14" s="30"/>
      <c r="N14" s="30">
        <v>479.78398847691301</v>
      </c>
      <c r="O14" s="30">
        <v>479.78398847691301</v>
      </c>
      <c r="P14" s="30">
        <v>479.78398847691301</v>
      </c>
      <c r="Q14" s="30">
        <v>1364.6322585262999</v>
      </c>
      <c r="R14" s="30">
        <v>1364.6322585262999</v>
      </c>
      <c r="S14" s="30">
        <v>1364.6322585262999</v>
      </c>
      <c r="T14" s="30">
        <v>1844.4162470032129</v>
      </c>
      <c r="U14" s="30">
        <v>1844.4162470032129</v>
      </c>
      <c r="V14" s="30">
        <v>1844.4162470032129</v>
      </c>
      <c r="X14" s="35">
        <v>1999</v>
      </c>
      <c r="Y14" s="30">
        <v>1844.4162470032129</v>
      </c>
      <c r="Z14" s="30">
        <v>1844.4162470032129</v>
      </c>
      <c r="AA14" s="30">
        <v>1844.4162470032129</v>
      </c>
    </row>
    <row r="15" spans="1:27">
      <c r="A15" s="37">
        <v>2000</v>
      </c>
      <c r="B15" s="36">
        <v>25364.499373443879</v>
      </c>
      <c r="C15" s="36">
        <v>4090.4988900836302</v>
      </c>
      <c r="D15" s="36">
        <v>29454.998263527508</v>
      </c>
      <c r="E15" s="30"/>
      <c r="F15" s="30"/>
      <c r="G15" s="30"/>
      <c r="H15" s="30"/>
      <c r="I15" s="30"/>
      <c r="J15" s="30"/>
      <c r="K15" s="30">
        <v>2746.0985049122073</v>
      </c>
      <c r="L15" s="30">
        <v>2746.0985049122073</v>
      </c>
      <c r="M15" s="30">
        <v>2746.0985049122073</v>
      </c>
      <c r="N15" s="30">
        <v>479.78398847691301</v>
      </c>
      <c r="O15" s="30">
        <v>479.78398847691301</v>
      </c>
      <c r="P15" s="30">
        <v>479.78398847691301</v>
      </c>
      <c r="Q15" s="30">
        <v>1364.6322585262999</v>
      </c>
      <c r="R15" s="30">
        <v>1364.6322585262999</v>
      </c>
      <c r="S15" s="30">
        <v>1364.6322585262999</v>
      </c>
      <c r="T15" s="30">
        <v>1844.4162470032129</v>
      </c>
      <c r="U15" s="30">
        <v>1844.4162470032129</v>
      </c>
      <c r="V15" s="30">
        <v>1844.4162470032129</v>
      </c>
      <c r="X15" s="35">
        <v>2000</v>
      </c>
      <c r="Y15" s="30">
        <v>4590.5147519154198</v>
      </c>
      <c r="Z15" s="30">
        <v>4590.5147519154198</v>
      </c>
      <c r="AA15" s="30">
        <v>4590.5147519154198</v>
      </c>
    </row>
    <row r="16" spans="1:27">
      <c r="A16" s="37">
        <v>2001</v>
      </c>
      <c r="B16" s="36">
        <v>22722.36402204349</v>
      </c>
      <c r="C16" s="36">
        <v>4908.5986681003596</v>
      </c>
      <c r="D16" s="36">
        <v>27630.96269014385</v>
      </c>
      <c r="E16" s="30"/>
      <c r="F16" s="30"/>
      <c r="G16" s="30"/>
      <c r="H16" s="30"/>
      <c r="I16" s="30"/>
      <c r="J16" s="30"/>
      <c r="K16" s="30">
        <v>2667.980694015007</v>
      </c>
      <c r="L16" s="30">
        <v>2667.980694015007</v>
      </c>
      <c r="M16" s="30">
        <v>2667.980694015007</v>
      </c>
      <c r="N16" s="30">
        <v>479.78398847691301</v>
      </c>
      <c r="O16" s="30">
        <v>479.78398847691301</v>
      </c>
      <c r="P16" s="30">
        <v>479.78398847691301</v>
      </c>
      <c r="Q16" s="30">
        <v>1364.6322585262999</v>
      </c>
      <c r="R16" s="30">
        <v>1364.6322585262999</v>
      </c>
      <c r="S16" s="30">
        <v>1364.6322585262999</v>
      </c>
      <c r="T16" s="30">
        <v>1844.4162470032129</v>
      </c>
      <c r="U16" s="30">
        <v>1844.4162470032129</v>
      </c>
      <c r="V16" s="30">
        <v>1844.4162470032129</v>
      </c>
      <c r="X16" s="35">
        <v>2001</v>
      </c>
      <c r="Y16" s="30">
        <v>4512.3969410182199</v>
      </c>
      <c r="Z16" s="30">
        <v>4512.3969410182199</v>
      </c>
      <c r="AA16" s="30">
        <v>4512.3969410182199</v>
      </c>
    </row>
    <row r="17" spans="1:27">
      <c r="A17" s="37">
        <v>2002</v>
      </c>
      <c r="B17" s="36">
        <v>16683.197504556709</v>
      </c>
      <c r="C17" s="36">
        <v>3926.8789344802799</v>
      </c>
      <c r="D17" s="36">
        <v>20610.076439036988</v>
      </c>
      <c r="E17" s="30">
        <v>598.38188287470007</v>
      </c>
      <c r="F17" s="30">
        <v>598.38188287470007</v>
      </c>
      <c r="G17" s="30">
        <v>598.38188287470007</v>
      </c>
      <c r="H17" s="30"/>
      <c r="I17" s="30"/>
      <c r="J17" s="30"/>
      <c r="K17" s="30">
        <v>2074.8179526352069</v>
      </c>
      <c r="L17" s="30">
        <v>2074.8179526352069</v>
      </c>
      <c r="M17" s="30">
        <v>2074.8179526352069</v>
      </c>
      <c r="N17" s="30">
        <v>479.78398847691301</v>
      </c>
      <c r="O17" s="30">
        <v>479.78398847691301</v>
      </c>
      <c r="P17" s="30">
        <v>479.78398847691301</v>
      </c>
      <c r="Q17" s="30">
        <v>1364.6322585262999</v>
      </c>
      <c r="R17" s="30">
        <v>1364.6322585262999</v>
      </c>
      <c r="S17" s="30">
        <v>1364.6322585262999</v>
      </c>
      <c r="T17" s="30">
        <v>1844.4162470032129</v>
      </c>
      <c r="U17" s="30">
        <v>1844.4162470032129</v>
      </c>
      <c r="V17" s="30">
        <v>1844.4162470032129</v>
      </c>
      <c r="X17" s="35">
        <v>2002</v>
      </c>
      <c r="Y17" s="30">
        <v>4517.6160825131192</v>
      </c>
      <c r="Z17" s="30">
        <v>4517.6160825131192</v>
      </c>
      <c r="AA17" s="30">
        <v>4517.6160825131192</v>
      </c>
    </row>
    <row r="18" spans="1:27">
      <c r="A18" s="37">
        <v>2003</v>
      </c>
      <c r="B18" s="36">
        <v>15022.42671224788</v>
      </c>
      <c r="C18" s="36">
        <v>4417.7388012903102</v>
      </c>
      <c r="D18" s="36">
        <v>19440.165513538188</v>
      </c>
      <c r="E18" s="30">
        <v>1886.3809934286</v>
      </c>
      <c r="F18" s="30">
        <v>1886.3809934286</v>
      </c>
      <c r="G18" s="30">
        <v>1886.3809934286</v>
      </c>
      <c r="H18" s="30"/>
      <c r="I18" s="30"/>
      <c r="J18" s="30"/>
      <c r="K18" s="30">
        <v>3557.3519710784071</v>
      </c>
      <c r="L18" s="30">
        <v>3557.3519710784071</v>
      </c>
      <c r="M18" s="30">
        <v>3557.3519710784071</v>
      </c>
      <c r="N18" s="30">
        <v>479.78398847691301</v>
      </c>
      <c r="O18" s="30">
        <v>479.78398847691301</v>
      </c>
      <c r="P18" s="30">
        <v>479.78398847691301</v>
      </c>
      <c r="Q18" s="30">
        <v>1364.6322585262999</v>
      </c>
      <c r="R18" s="30">
        <v>1364.6322585262999</v>
      </c>
      <c r="S18" s="30">
        <v>1364.6322585262999</v>
      </c>
      <c r="T18" s="30">
        <v>1844.4162470032129</v>
      </c>
      <c r="U18" s="30">
        <v>1844.4162470032129</v>
      </c>
      <c r="V18" s="30">
        <v>1844.4162470032129</v>
      </c>
      <c r="X18" s="35">
        <v>2003</v>
      </c>
      <c r="Y18" s="30">
        <v>7288.149211510221</v>
      </c>
      <c r="Z18" s="30">
        <v>7288.149211510221</v>
      </c>
      <c r="AA18" s="30">
        <v>7288.149211510221</v>
      </c>
    </row>
    <row r="19" spans="1:27">
      <c r="A19" s="37">
        <v>2004</v>
      </c>
      <c r="B19" s="36">
        <v>8001.8956356697108</v>
      </c>
      <c r="C19" s="36">
        <v>5890.3184017204103</v>
      </c>
      <c r="D19" s="36">
        <v>13892.21403739012</v>
      </c>
      <c r="E19" s="30">
        <v>1733.0566565827</v>
      </c>
      <c r="F19" s="30">
        <v>1733.0566565827</v>
      </c>
      <c r="G19" s="30">
        <v>1733.0566565827</v>
      </c>
      <c r="H19" s="30"/>
      <c r="I19" s="30"/>
      <c r="J19" s="30"/>
      <c r="K19" s="30">
        <v>7105.0013367774063</v>
      </c>
      <c r="L19" s="30">
        <v>7105.0013367774063</v>
      </c>
      <c r="M19" s="30">
        <v>7105.0013367774063</v>
      </c>
      <c r="N19" s="30">
        <v>479.78398847691301</v>
      </c>
      <c r="O19" s="30">
        <v>479.78398847691301</v>
      </c>
      <c r="P19" s="30">
        <v>479.78398847691301</v>
      </c>
      <c r="Q19" s="30">
        <v>1364.6322585262999</v>
      </c>
      <c r="R19" s="30">
        <v>1364.6322585262999</v>
      </c>
      <c r="S19" s="30">
        <v>1364.6322585262999</v>
      </c>
      <c r="T19" s="30">
        <v>1844.4162470032129</v>
      </c>
      <c r="U19" s="30">
        <v>1844.4162470032129</v>
      </c>
      <c r="V19" s="30">
        <v>1844.4162470032129</v>
      </c>
      <c r="X19" s="35">
        <v>2004</v>
      </c>
      <c r="Y19" s="30">
        <v>10682.474240363319</v>
      </c>
      <c r="Z19" s="30">
        <v>10682.474240363319</v>
      </c>
      <c r="AA19" s="30">
        <v>10682.474240363319</v>
      </c>
    </row>
    <row r="20" spans="1:27">
      <c r="A20" s="37">
        <v>2005</v>
      </c>
      <c r="B20" s="36">
        <v>4529.3748881150004</v>
      </c>
      <c r="C20" s="36">
        <v>6872.03813534049</v>
      </c>
      <c r="D20" s="36">
        <v>11401.41302345549</v>
      </c>
      <c r="E20" s="30">
        <v>1971.8700466207999</v>
      </c>
      <c r="F20" s="30">
        <v>1971.8700466207999</v>
      </c>
      <c r="G20" s="30">
        <v>1971.8700466207999</v>
      </c>
      <c r="H20" s="30"/>
      <c r="I20" s="30"/>
      <c r="J20" s="30"/>
      <c r="K20" s="30">
        <v>12852.0132649796</v>
      </c>
      <c r="L20" s="30">
        <v>12852.0132649796</v>
      </c>
      <c r="M20" s="30">
        <v>12852.0132649796</v>
      </c>
      <c r="N20" s="30">
        <v>479.78398847691301</v>
      </c>
      <c r="O20" s="30">
        <v>479.78398847691301</v>
      </c>
      <c r="P20" s="30">
        <v>479.78398847691301</v>
      </c>
      <c r="Q20" s="30">
        <v>1364.6322585262999</v>
      </c>
      <c r="R20" s="30">
        <v>1364.6322585262999</v>
      </c>
      <c r="S20" s="30">
        <v>1364.6322585262999</v>
      </c>
      <c r="T20" s="30">
        <v>1844.4162470032129</v>
      </c>
      <c r="U20" s="30">
        <v>1844.4162470032129</v>
      </c>
      <c r="V20" s="30">
        <v>1844.4162470032129</v>
      </c>
      <c r="X20" s="35">
        <v>2005</v>
      </c>
      <c r="Y20" s="30">
        <v>16668.299558603612</v>
      </c>
      <c r="Z20" s="30">
        <v>16668.299558603612</v>
      </c>
      <c r="AA20" s="30">
        <v>16668.299558603612</v>
      </c>
    </row>
    <row r="21" spans="1:27">
      <c r="A21" s="37">
        <v>2006</v>
      </c>
      <c r="B21" s="36">
        <v>1962.7291181831999</v>
      </c>
      <c r="C21" s="36">
        <v>7853.7578689605698</v>
      </c>
      <c r="D21" s="36">
        <v>9816.4869871437695</v>
      </c>
      <c r="E21" s="30">
        <v>1689.8661181826001</v>
      </c>
      <c r="F21" s="30">
        <v>1689.8661181826001</v>
      </c>
      <c r="G21" s="30">
        <v>1689.8661181826001</v>
      </c>
      <c r="H21" s="30"/>
      <c r="I21" s="30"/>
      <c r="J21" s="30"/>
      <c r="K21" s="30">
        <v>16175.357989116601</v>
      </c>
      <c r="L21" s="30">
        <v>16175.357989116601</v>
      </c>
      <c r="M21" s="30">
        <v>16175.357989116601</v>
      </c>
      <c r="N21" s="30">
        <v>479.78398847691301</v>
      </c>
      <c r="O21" s="30">
        <v>479.78398847691301</v>
      </c>
      <c r="P21" s="30">
        <v>479.78398847691301</v>
      </c>
      <c r="Q21" s="30">
        <v>1364.6322585262999</v>
      </c>
      <c r="R21" s="30">
        <v>1364.6322585262999</v>
      </c>
      <c r="S21" s="30">
        <v>1364.6322585262999</v>
      </c>
      <c r="T21" s="30">
        <v>1844.4162470032129</v>
      </c>
      <c r="U21" s="30">
        <v>1844.4162470032129</v>
      </c>
      <c r="V21" s="30">
        <v>1844.4162470032129</v>
      </c>
      <c r="X21" s="35">
        <v>2006</v>
      </c>
      <c r="Y21" s="30">
        <v>19709.640354302413</v>
      </c>
      <c r="Z21" s="30">
        <v>19709.640354302413</v>
      </c>
      <c r="AA21" s="30">
        <v>19709.640354302413</v>
      </c>
    </row>
    <row r="22" spans="1:27">
      <c r="A22" s="37">
        <v>2007</v>
      </c>
      <c r="B22" s="36">
        <v>1811.7499552459999</v>
      </c>
      <c r="C22" s="36">
        <v>7362.8980021505304</v>
      </c>
      <c r="D22" s="36">
        <v>9174.6479573965298</v>
      </c>
      <c r="E22" s="30">
        <v>4056.5460892618999</v>
      </c>
      <c r="F22" s="30">
        <v>4056.5460892618999</v>
      </c>
      <c r="G22" s="30">
        <v>4056.5460892618999</v>
      </c>
      <c r="H22" s="30"/>
      <c r="I22" s="30"/>
      <c r="J22" s="30"/>
      <c r="K22" s="30">
        <v>21463.0172060718</v>
      </c>
      <c r="L22" s="30">
        <v>21463.0172060718</v>
      </c>
      <c r="M22" s="30">
        <v>21463.0172060718</v>
      </c>
      <c r="N22" s="30">
        <v>479.78398847691301</v>
      </c>
      <c r="O22" s="30">
        <v>479.78398847691301</v>
      </c>
      <c r="P22" s="30">
        <v>479.78398847691301</v>
      </c>
      <c r="Q22" s="30">
        <v>1364.6322585262999</v>
      </c>
      <c r="R22" s="30">
        <v>1364.6322585262999</v>
      </c>
      <c r="S22" s="30">
        <v>1364.6322585262999</v>
      </c>
      <c r="T22" s="30">
        <v>1844.4162470032129</v>
      </c>
      <c r="U22" s="30">
        <v>1844.4162470032129</v>
      </c>
      <c r="V22" s="30">
        <v>1844.4162470032129</v>
      </c>
      <c r="X22" s="35">
        <v>2007</v>
      </c>
      <c r="Y22" s="30">
        <v>27363.979542336914</v>
      </c>
      <c r="Z22" s="30">
        <v>27363.979542336914</v>
      </c>
      <c r="AA22" s="30">
        <v>27363.979542336914</v>
      </c>
    </row>
    <row r="23" spans="1:27">
      <c r="A23" s="37">
        <v>2008</v>
      </c>
      <c r="B23" s="36">
        <v>3287.2510155185641</v>
      </c>
      <c r="C23" s="36">
        <v>1723.5281677260459</v>
      </c>
      <c r="D23" s="36">
        <v>5010.7791832446101</v>
      </c>
      <c r="E23" s="30">
        <v>1079.738053</v>
      </c>
      <c r="F23" s="30">
        <v>1079.738053</v>
      </c>
      <c r="G23" s="30">
        <v>1079.738053</v>
      </c>
      <c r="H23" s="30">
        <v>13.760379229570001</v>
      </c>
      <c r="I23" s="30">
        <v>13.760379229570001</v>
      </c>
      <c r="J23" s="30">
        <v>13.760379229570001</v>
      </c>
      <c r="K23" s="30">
        <v>3858.8471729440071</v>
      </c>
      <c r="L23" s="30">
        <v>3858.8471729440071</v>
      </c>
      <c r="M23" s="30">
        <v>3858.8471729440071</v>
      </c>
      <c r="N23" s="30">
        <v>154.825658</v>
      </c>
      <c r="O23" s="30">
        <v>154.825658</v>
      </c>
      <c r="P23" s="30">
        <v>154.825658</v>
      </c>
      <c r="Q23" s="30">
        <v>607.24236900000005</v>
      </c>
      <c r="R23" s="30">
        <v>607.24236900000005</v>
      </c>
      <c r="S23" s="30">
        <v>607.24236900000005</v>
      </c>
      <c r="T23" s="30">
        <v>762.06802700000003</v>
      </c>
      <c r="U23" s="30">
        <v>762.06802700000003</v>
      </c>
      <c r="V23" s="30">
        <v>762.06802700000003</v>
      </c>
      <c r="X23" s="35">
        <v>2008</v>
      </c>
      <c r="Y23" s="30">
        <v>5714.4136321735778</v>
      </c>
      <c r="Z23" s="30">
        <v>5714.4136321735778</v>
      </c>
      <c r="AA23" s="30">
        <v>5714.4136321735778</v>
      </c>
    </row>
    <row r="24" spans="1:27">
      <c r="A24" s="37">
        <v>2009</v>
      </c>
      <c r="B24" s="36">
        <v>5967.9219689369629</v>
      </c>
      <c r="C24" s="36">
        <v>1723.5281677260459</v>
      </c>
      <c r="D24" s="36">
        <v>7691.4501366630084</v>
      </c>
      <c r="E24" s="30">
        <v>1967.9431009999998</v>
      </c>
      <c r="F24" s="30">
        <v>1967.9431009999998</v>
      </c>
      <c r="G24" s="30">
        <v>1967.9431009999998</v>
      </c>
      <c r="H24" s="30">
        <v>55.176310858690002</v>
      </c>
      <c r="I24" s="30">
        <v>55.176310858690002</v>
      </c>
      <c r="J24" s="30">
        <v>55.176310858690002</v>
      </c>
      <c r="K24" s="30">
        <v>5592.3579412986583</v>
      </c>
      <c r="L24" s="30">
        <v>5592.3579412986583</v>
      </c>
      <c r="M24" s="30">
        <v>5592.3579412986583</v>
      </c>
      <c r="N24" s="30">
        <v>731.74762735126001</v>
      </c>
      <c r="O24" s="30">
        <v>731.74762735126001</v>
      </c>
      <c r="P24" s="30">
        <v>731.74762735126001</v>
      </c>
      <c r="Q24" s="30">
        <v>1714.1930460000001</v>
      </c>
      <c r="R24" s="30">
        <v>1714.1930460000001</v>
      </c>
      <c r="S24" s="30">
        <v>1714.1930460000001</v>
      </c>
      <c r="T24" s="30">
        <v>2445.9406733512601</v>
      </c>
      <c r="U24" s="30">
        <v>2445.9406733512601</v>
      </c>
      <c r="V24" s="30">
        <v>2445.9406733512601</v>
      </c>
      <c r="X24" s="35">
        <v>2009</v>
      </c>
      <c r="Y24" s="30">
        <v>10061.418026508609</v>
      </c>
      <c r="Z24" s="30">
        <v>10061.418026508609</v>
      </c>
      <c r="AA24" s="30">
        <v>10061.418026508609</v>
      </c>
    </row>
    <row r="25" spans="1:27">
      <c r="A25" s="37">
        <v>2010</v>
      </c>
      <c r="B25" s="36">
        <v>7866.7305609419636</v>
      </c>
      <c r="C25" s="36">
        <v>1723.5281677260459</v>
      </c>
      <c r="D25" s="36">
        <v>9590.25872866801</v>
      </c>
      <c r="E25" s="30">
        <v>1655.1000259999998</v>
      </c>
      <c r="F25" s="30">
        <v>1655.1000259999998</v>
      </c>
      <c r="G25" s="30">
        <v>1655.1000259999998</v>
      </c>
      <c r="H25" s="30">
        <v>28.67472070713</v>
      </c>
      <c r="I25" s="30">
        <v>28.67472070713</v>
      </c>
      <c r="J25" s="30">
        <v>28.67472070713</v>
      </c>
      <c r="K25" s="30">
        <v>6530.976791476538</v>
      </c>
      <c r="L25" s="30">
        <v>6530.976791476538</v>
      </c>
      <c r="M25" s="30">
        <v>6530.976791476538</v>
      </c>
      <c r="N25" s="30">
        <v>719.34876535003002</v>
      </c>
      <c r="O25" s="30">
        <v>719.34876535003002</v>
      </c>
      <c r="P25" s="30">
        <v>719.34876535003002</v>
      </c>
      <c r="Q25" s="30">
        <v>1219.4204789999999</v>
      </c>
      <c r="R25" s="30">
        <v>1219.4204789999999</v>
      </c>
      <c r="S25" s="30">
        <v>1219.4204789999999</v>
      </c>
      <c r="T25" s="30">
        <v>1938.76924435003</v>
      </c>
      <c r="U25" s="30">
        <v>1938.76924435003</v>
      </c>
      <c r="V25" s="30">
        <v>1938.76924435003</v>
      </c>
      <c r="X25" s="35">
        <v>2010</v>
      </c>
      <c r="Y25" s="30">
        <v>10153.520782533698</v>
      </c>
      <c r="Z25" s="30">
        <v>10153.520782533698</v>
      </c>
      <c r="AA25" s="30">
        <v>10153.520782533698</v>
      </c>
    </row>
    <row r="26" spans="1:27">
      <c r="A26" s="37">
        <v>2011</v>
      </c>
      <c r="B26" s="36">
        <v>14568.407944488161</v>
      </c>
      <c r="C26" s="36">
        <v>1723.5281677260459</v>
      </c>
      <c r="D26" s="36">
        <v>16291.936112214207</v>
      </c>
      <c r="E26" s="30">
        <v>2093.663333</v>
      </c>
      <c r="F26" s="30">
        <v>2093.663333</v>
      </c>
      <c r="G26" s="30">
        <v>2093.663333</v>
      </c>
      <c r="H26" s="30">
        <v>89.05326598004001</v>
      </c>
      <c r="I26" s="30">
        <v>89.05326598004001</v>
      </c>
      <c r="J26" s="30">
        <v>89.05326598004001</v>
      </c>
      <c r="K26" s="30">
        <v>5425.2353682435714</v>
      </c>
      <c r="L26" s="30">
        <v>5425.2353682435714</v>
      </c>
      <c r="M26" s="30">
        <v>5425.2353682435714</v>
      </c>
      <c r="N26" s="30">
        <v>426.11600930858998</v>
      </c>
      <c r="O26" s="30">
        <v>426.11600930858998</v>
      </c>
      <c r="P26" s="30">
        <v>426.11600930858998</v>
      </c>
      <c r="Q26" s="30">
        <v>591.54401199999995</v>
      </c>
      <c r="R26" s="30">
        <v>591.54401199999995</v>
      </c>
      <c r="S26" s="30">
        <v>591.54401199999995</v>
      </c>
      <c r="T26" s="30">
        <v>1017.6600213085899</v>
      </c>
      <c r="U26" s="30">
        <v>1017.6600213085899</v>
      </c>
      <c r="V26" s="30">
        <v>1017.6600213085899</v>
      </c>
      <c r="X26" s="35">
        <v>2011</v>
      </c>
      <c r="Y26" s="30">
        <v>8625.6119885322005</v>
      </c>
      <c r="Z26" s="30">
        <v>8625.6119885322005</v>
      </c>
      <c r="AA26" s="30">
        <v>8625.6119885322005</v>
      </c>
    </row>
    <row r="27" spans="1:27">
      <c r="A27" s="37">
        <v>2012</v>
      </c>
      <c r="B27" s="36">
        <v>14009.93482919276</v>
      </c>
      <c r="C27" s="36">
        <v>1723.5281677260459</v>
      </c>
      <c r="D27" s="36">
        <v>15733.462996918806</v>
      </c>
      <c r="E27" s="30">
        <v>1329.6844836</v>
      </c>
      <c r="F27" s="30">
        <v>1329.6844836</v>
      </c>
      <c r="G27" s="30">
        <v>1329.6844836</v>
      </c>
      <c r="H27" s="30">
        <v>60.084509274360002</v>
      </c>
      <c r="I27" s="30">
        <v>60.084509274360002</v>
      </c>
      <c r="J27" s="30">
        <v>60.084509274360002</v>
      </c>
      <c r="K27" s="30">
        <v>7595.2855076972792</v>
      </c>
      <c r="L27" s="30">
        <v>7595.2855076972792</v>
      </c>
      <c r="M27" s="30">
        <v>7595.2855076972792</v>
      </c>
      <c r="N27" s="30">
        <v>398.94972984738001</v>
      </c>
      <c r="O27" s="30">
        <v>398.94972984738001</v>
      </c>
      <c r="P27" s="30">
        <v>398.94972984738001</v>
      </c>
      <c r="Q27" s="30">
        <v>722.22215000000006</v>
      </c>
      <c r="R27" s="30">
        <v>722.22215000000006</v>
      </c>
      <c r="S27" s="30">
        <v>722.22215000000006</v>
      </c>
      <c r="T27" s="30">
        <v>1121.1718798473801</v>
      </c>
      <c r="U27" s="30">
        <v>1121.1718798473801</v>
      </c>
      <c r="V27" s="30">
        <v>1121.1718798473801</v>
      </c>
      <c r="X27" s="35">
        <v>2012</v>
      </c>
      <c r="Y27" s="30">
        <v>10106.226380419019</v>
      </c>
      <c r="Z27" s="30">
        <v>10106.226380419019</v>
      </c>
      <c r="AA27" s="30">
        <v>10106.226380419019</v>
      </c>
    </row>
    <row r="28" spans="1:27">
      <c r="A28" s="37">
        <v>2013</v>
      </c>
      <c r="B28" s="36">
        <v>4620.6973029295259</v>
      </c>
      <c r="C28" s="36">
        <v>2118.2317954425312</v>
      </c>
      <c r="D28" s="36">
        <v>6738.9290983720566</v>
      </c>
      <c r="E28" s="30">
        <v>2782.4363510000003</v>
      </c>
      <c r="F28" s="30">
        <v>2782.4363510000003</v>
      </c>
      <c r="G28" s="30">
        <v>2782.4363510000003</v>
      </c>
      <c r="H28" s="30">
        <v>111.71871294345</v>
      </c>
      <c r="I28" s="30">
        <v>111.71871294345</v>
      </c>
      <c r="J28" s="30">
        <v>111.71871294345</v>
      </c>
      <c r="K28" s="30">
        <v>9875.142207942461</v>
      </c>
      <c r="L28" s="30">
        <v>9875.142207942461</v>
      </c>
      <c r="M28" s="30">
        <v>9875.142207942461</v>
      </c>
      <c r="N28" s="30">
        <v>370.776455</v>
      </c>
      <c r="O28" s="30">
        <v>370.776455</v>
      </c>
      <c r="P28" s="30">
        <v>370.776455</v>
      </c>
      <c r="Q28" s="30">
        <v>725.55454399999996</v>
      </c>
      <c r="R28" s="30">
        <v>725.55454399999996</v>
      </c>
      <c r="S28" s="30">
        <v>725.55454399999996</v>
      </c>
      <c r="T28" s="30">
        <v>1096.330999</v>
      </c>
      <c r="U28" s="30">
        <v>1096.330999</v>
      </c>
      <c r="V28" s="30">
        <v>1096.330999</v>
      </c>
      <c r="X28" s="48">
        <v>2013</v>
      </c>
      <c r="Y28" s="47">
        <v>13865.628270885911</v>
      </c>
      <c r="Z28" s="47">
        <v>13865.628270885911</v>
      </c>
      <c r="AA28" s="47">
        <v>13865.628270885911</v>
      </c>
    </row>
    <row r="29" spans="1:27">
      <c r="A29" s="37">
        <v>2014</v>
      </c>
      <c r="B29" s="36">
        <v>3435.2040436942261</v>
      </c>
      <c r="C29" s="36">
        <v>2118.2317954425312</v>
      </c>
      <c r="D29" s="36">
        <v>5553.4358391367568</v>
      </c>
      <c r="E29" s="30">
        <v>1546.4710906</v>
      </c>
      <c r="F29" s="30">
        <v>1546.4710906</v>
      </c>
      <c r="G29" s="30">
        <v>1546.4710906</v>
      </c>
      <c r="H29" s="30">
        <v>110.76734784401</v>
      </c>
      <c r="I29" s="30">
        <v>110.76734784401</v>
      </c>
      <c r="J29" s="30">
        <v>110.76734784401</v>
      </c>
      <c r="K29" s="30">
        <v>6556.9355091311409</v>
      </c>
      <c r="L29" s="30">
        <v>6556.9355091311409</v>
      </c>
      <c r="M29" s="30">
        <v>6556.9355091311409</v>
      </c>
      <c r="N29" s="30">
        <v>259.91339099999999</v>
      </c>
      <c r="O29" s="30">
        <v>259.91339099999999</v>
      </c>
      <c r="P29" s="30">
        <v>259.91339099999999</v>
      </c>
      <c r="Q29" s="30">
        <v>218.18287000000001</v>
      </c>
      <c r="R29" s="30">
        <v>218.18287000000001</v>
      </c>
      <c r="S29" s="30">
        <v>218.18287000000001</v>
      </c>
      <c r="T29" s="30">
        <v>478.09626100000003</v>
      </c>
      <c r="U29" s="30">
        <v>478.09626100000003</v>
      </c>
      <c r="V29" s="30">
        <v>478.09626100000003</v>
      </c>
      <c r="X29" s="35">
        <v>2014</v>
      </c>
      <c r="Y29" s="30">
        <v>8692.2702085751516</v>
      </c>
      <c r="Z29" s="30">
        <v>8692.2702085751516</v>
      </c>
      <c r="AA29" s="30">
        <v>8692.2702085751516</v>
      </c>
    </row>
    <row r="30" spans="1:27">
      <c r="A30" s="37">
        <v>2015</v>
      </c>
      <c r="B30" s="36">
        <v>3435.2040436942261</v>
      </c>
      <c r="C30" s="36">
        <v>2118.2317954425312</v>
      </c>
      <c r="D30" s="36">
        <v>5553.4358391367568</v>
      </c>
      <c r="E30" s="30">
        <v>1645.9731664999999</v>
      </c>
      <c r="F30" s="30">
        <v>1645.9731664999999</v>
      </c>
      <c r="G30" s="30">
        <v>1645.9731664999999</v>
      </c>
      <c r="H30" s="30">
        <v>51.10627983058</v>
      </c>
      <c r="I30" s="30">
        <v>51.10627983058</v>
      </c>
      <c r="J30" s="30">
        <v>51.10627983058</v>
      </c>
      <c r="K30" s="30">
        <v>3649.9943172723292</v>
      </c>
      <c r="L30" s="30">
        <v>3649.9943172723292</v>
      </c>
      <c r="M30" s="30">
        <v>3649.9943172723292</v>
      </c>
      <c r="N30" s="30">
        <v>334.30807399999998</v>
      </c>
      <c r="O30" s="30">
        <v>334.30807399999998</v>
      </c>
      <c r="P30" s="30">
        <v>334.30807399999998</v>
      </c>
      <c r="Q30" s="30">
        <v>311.90564499999999</v>
      </c>
      <c r="R30" s="30">
        <v>311.90564499999999</v>
      </c>
      <c r="S30" s="30">
        <v>311.90564499999999</v>
      </c>
      <c r="T30" s="30">
        <v>646.21371899999997</v>
      </c>
      <c r="U30" s="30">
        <v>646.21371899999997</v>
      </c>
      <c r="V30" s="30">
        <v>646.21371899999997</v>
      </c>
      <c r="X30" s="35">
        <v>2015</v>
      </c>
      <c r="Y30" s="30">
        <v>5993.2874826029092</v>
      </c>
      <c r="Z30" s="30">
        <v>5993.2874826029092</v>
      </c>
      <c r="AA30" s="30">
        <v>5993.2874826029092</v>
      </c>
    </row>
    <row r="31" spans="1:27">
      <c r="A31" s="37">
        <v>2016</v>
      </c>
      <c r="B31" s="36">
        <v>3300.9896794651249</v>
      </c>
      <c r="C31" s="36">
        <v>2118.231795442528</v>
      </c>
      <c r="D31" s="36">
        <v>5419.2214749076529</v>
      </c>
      <c r="E31" s="30">
        <v>1274.076012</v>
      </c>
      <c r="F31" s="30">
        <v>1274.076012</v>
      </c>
      <c r="G31" s="30">
        <v>1274.076012</v>
      </c>
      <c r="H31" s="30">
        <v>85.416701814229995</v>
      </c>
      <c r="I31" s="30">
        <v>85.416701814229995</v>
      </c>
      <c r="J31" s="30">
        <v>85.416701814229995</v>
      </c>
      <c r="K31" s="30">
        <v>1766.6767843068899</v>
      </c>
      <c r="L31" s="30">
        <v>1766.6767843068899</v>
      </c>
      <c r="M31" s="30">
        <v>1766.6767843068899</v>
      </c>
      <c r="N31" s="30">
        <v>257.699793</v>
      </c>
      <c r="O31" s="30">
        <v>257.699793</v>
      </c>
      <c r="P31" s="30">
        <v>257.699793</v>
      </c>
      <c r="Q31" s="30">
        <v>148.58943500000001</v>
      </c>
      <c r="R31" s="30">
        <v>148.58943500000001</v>
      </c>
      <c r="S31" s="30">
        <v>148.58943500000001</v>
      </c>
      <c r="T31" s="30">
        <v>406.28922799999998</v>
      </c>
      <c r="U31" s="30">
        <v>406.28922799999998</v>
      </c>
      <c r="V31" s="30">
        <v>406.28922799999998</v>
      </c>
      <c r="X31" s="35">
        <v>2016</v>
      </c>
      <c r="Y31" s="30">
        <v>3532.45872612112</v>
      </c>
      <c r="Z31" s="30">
        <v>3532.45872612112</v>
      </c>
      <c r="AA31" s="30">
        <v>3532.45872612112</v>
      </c>
    </row>
    <row r="32" spans="1:27">
      <c r="A32" s="37">
        <v>2017</v>
      </c>
      <c r="B32" s="36">
        <v>4299.3731420254999</v>
      </c>
      <c r="C32" s="36">
        <v>3306.3955999999998</v>
      </c>
      <c r="D32" s="36">
        <v>7605.7687420254997</v>
      </c>
      <c r="E32" s="30">
        <v>613.52824399999986</v>
      </c>
      <c r="F32" s="30">
        <v>613.52824399999986</v>
      </c>
      <c r="G32" s="30">
        <v>613.52824399999986</v>
      </c>
      <c r="H32" s="30">
        <v>41.106392369946903</v>
      </c>
      <c r="I32" s="30">
        <v>41.106392369946903</v>
      </c>
      <c r="J32" s="30">
        <v>41.106392369946903</v>
      </c>
      <c r="K32" s="30">
        <v>2116.1815379999998</v>
      </c>
      <c r="L32" s="30">
        <v>2116.1815379999998</v>
      </c>
      <c r="M32" s="30">
        <v>2116.1815379999998</v>
      </c>
      <c r="N32" s="30">
        <v>348.60118499999999</v>
      </c>
      <c r="O32" s="30">
        <v>348.60118499999999</v>
      </c>
      <c r="P32" s="30">
        <v>348.60118499999999</v>
      </c>
      <c r="Q32" s="30">
        <v>401.01923099999999</v>
      </c>
      <c r="R32" s="30">
        <v>401.01923099999999</v>
      </c>
      <c r="S32" s="30">
        <v>401.01923099999999</v>
      </c>
      <c r="T32" s="30">
        <v>749.62041599999998</v>
      </c>
      <c r="U32" s="30">
        <v>749.62041599999998</v>
      </c>
      <c r="V32" s="30">
        <v>749.62041599999998</v>
      </c>
      <c r="X32" s="35">
        <v>2017</v>
      </c>
      <c r="Y32" s="30">
        <v>3520.4365903699463</v>
      </c>
      <c r="Z32" s="30">
        <v>3520.4365903699463</v>
      </c>
      <c r="AA32" s="30">
        <v>3520.4365903699463</v>
      </c>
    </row>
    <row r="33" spans="1:27">
      <c r="A33" s="37">
        <v>2018</v>
      </c>
      <c r="B33" s="36">
        <v>5187.2885425457998</v>
      </c>
      <c r="C33" s="36">
        <v>2507.8604</v>
      </c>
      <c r="D33" s="36">
        <v>7695.1489425458003</v>
      </c>
      <c r="E33" s="30">
        <v>686.81298900000002</v>
      </c>
      <c r="F33" s="30">
        <v>686.81298900000002</v>
      </c>
      <c r="G33" s="30">
        <v>686.81298900000002</v>
      </c>
      <c r="H33" s="30">
        <v>46.016470285632593</v>
      </c>
      <c r="I33" s="30">
        <v>46.016470285632593</v>
      </c>
      <c r="J33" s="30">
        <v>46.016470285632593</v>
      </c>
      <c r="K33" s="30">
        <v>2368.9552710000003</v>
      </c>
      <c r="L33" s="30">
        <v>2368.9552710000003</v>
      </c>
      <c r="M33" s="30">
        <v>2368.9552710000003</v>
      </c>
      <c r="N33" s="30">
        <v>348.60118499999999</v>
      </c>
      <c r="O33" s="30">
        <v>348.60118499999999</v>
      </c>
      <c r="P33" s="30">
        <v>348.60118499999999</v>
      </c>
      <c r="Q33" s="30">
        <v>401.01923099999999</v>
      </c>
      <c r="R33" s="30">
        <v>401.01923099999999</v>
      </c>
      <c r="S33" s="30">
        <v>401.01923099999999</v>
      </c>
      <c r="T33" s="30">
        <v>749.62041599999998</v>
      </c>
      <c r="U33" s="30">
        <v>749.62041599999998</v>
      </c>
      <c r="V33" s="30">
        <v>749.62041599999998</v>
      </c>
      <c r="X33" s="35">
        <v>2018</v>
      </c>
      <c r="Y33" s="30">
        <v>3851.4051462856332</v>
      </c>
      <c r="Z33" s="30">
        <v>3851.4051462856332</v>
      </c>
      <c r="AA33" s="30">
        <v>3851.4051462856332</v>
      </c>
    </row>
    <row r="34" spans="1:27" s="41" customFormat="1">
      <c r="A34" s="46">
        <v>2019</v>
      </c>
      <c r="B34" s="45"/>
      <c r="C34" s="45"/>
      <c r="D34" s="45"/>
      <c r="E34" s="42">
        <v>884.70825700000012</v>
      </c>
      <c r="F34" s="42">
        <v>884.70825700000012</v>
      </c>
      <c r="G34" s="42">
        <v>884.70825700000012</v>
      </c>
      <c r="H34" s="42">
        <v>59.275453249289498</v>
      </c>
      <c r="I34" s="42">
        <v>59.275453249289498</v>
      </c>
      <c r="J34" s="42">
        <v>59.275453249289498</v>
      </c>
      <c r="K34" s="42">
        <v>3051.5356039999997</v>
      </c>
      <c r="L34" s="42">
        <v>3051.5356039999997</v>
      </c>
      <c r="M34" s="42">
        <v>3051.5356039999997</v>
      </c>
      <c r="N34" s="42">
        <v>348.60118499999999</v>
      </c>
      <c r="O34" s="42">
        <v>348.60118499999999</v>
      </c>
      <c r="P34" s="42">
        <v>348.60118499999999</v>
      </c>
      <c r="Q34" s="42">
        <v>401.01923099999999</v>
      </c>
      <c r="R34" s="42">
        <v>401.01923099999999</v>
      </c>
      <c r="S34" s="42">
        <v>401.01923099999999</v>
      </c>
      <c r="T34" s="42">
        <v>749.62041599999998</v>
      </c>
      <c r="U34" s="42">
        <v>749.62041599999998</v>
      </c>
      <c r="V34" s="42">
        <v>749.62041599999998</v>
      </c>
      <c r="W34" s="44"/>
      <c r="X34" s="43">
        <v>2019</v>
      </c>
      <c r="Y34" s="42">
        <v>4745.1397302492896</v>
      </c>
      <c r="Z34" s="42">
        <v>4745.1397302492896</v>
      </c>
      <c r="AA34" s="42">
        <v>4745.1397302492896</v>
      </c>
    </row>
    <row r="35" spans="1:27">
      <c r="A35" s="37">
        <v>2020</v>
      </c>
      <c r="B35" s="36"/>
      <c r="C35" s="36"/>
      <c r="D35" s="30"/>
      <c r="E35" s="30">
        <v>510</v>
      </c>
      <c r="F35" s="30">
        <v>1020</v>
      </c>
      <c r="G35" s="30">
        <v>1530</v>
      </c>
      <c r="H35" s="30">
        <v>42.43819463245184</v>
      </c>
      <c r="I35" s="30">
        <v>56.584259509935791</v>
      </c>
      <c r="J35" s="30">
        <v>70.730324387419742</v>
      </c>
      <c r="K35" s="30">
        <v>177.5</v>
      </c>
      <c r="L35" s="30">
        <v>355</v>
      </c>
      <c r="M35" s="30">
        <v>532.5</v>
      </c>
      <c r="N35" s="30">
        <v>237.21560162499998</v>
      </c>
      <c r="O35" s="30">
        <v>316.28746883333332</v>
      </c>
      <c r="P35" s="30">
        <v>395.35933604166667</v>
      </c>
      <c r="Q35" s="30">
        <v>235.216955375</v>
      </c>
      <c r="R35" s="30">
        <v>313.62260716666668</v>
      </c>
      <c r="S35" s="30">
        <v>392.02825895833337</v>
      </c>
      <c r="T35" s="30">
        <v>472.43255699999997</v>
      </c>
      <c r="U35" s="30">
        <v>629.910076</v>
      </c>
      <c r="V35" s="30">
        <v>787.38759500000003</v>
      </c>
      <c r="X35" s="35">
        <v>2020</v>
      </c>
      <c r="Y35" s="30">
        <v>1202.3707516324519</v>
      </c>
      <c r="Z35" s="30">
        <v>2061.4943355099358</v>
      </c>
      <c r="AA35" s="30">
        <v>2920.61791938742</v>
      </c>
    </row>
    <row r="36" spans="1:27">
      <c r="A36" s="37">
        <v>2021</v>
      </c>
      <c r="B36" s="36"/>
      <c r="C36" s="36"/>
      <c r="D36" s="36"/>
      <c r="E36" s="30">
        <v>510</v>
      </c>
      <c r="F36" s="30">
        <v>1020</v>
      </c>
      <c r="G36" s="30">
        <v>1530</v>
      </c>
      <c r="H36" s="30">
        <v>42.43819463245184</v>
      </c>
      <c r="I36" s="30">
        <v>56.584259509935791</v>
      </c>
      <c r="J36" s="30">
        <v>70.730324387419742</v>
      </c>
      <c r="K36" s="30">
        <v>0</v>
      </c>
      <c r="L36" s="30">
        <v>118.33333333333331</v>
      </c>
      <c r="M36" s="30">
        <v>532.5</v>
      </c>
      <c r="N36" s="30">
        <v>237.21560162499998</v>
      </c>
      <c r="O36" s="30">
        <v>316.28746883333332</v>
      </c>
      <c r="P36" s="30">
        <v>395.35933604166667</v>
      </c>
      <c r="Q36" s="30">
        <v>235.216955375</v>
      </c>
      <c r="R36" s="30">
        <v>313.62260716666668</v>
      </c>
      <c r="S36" s="30">
        <v>392.02825895833337</v>
      </c>
      <c r="T36" s="30">
        <v>472.43255699999997</v>
      </c>
      <c r="U36" s="30">
        <v>629.910076</v>
      </c>
      <c r="V36" s="30">
        <v>787.38759500000003</v>
      </c>
      <c r="X36" s="35">
        <v>2021</v>
      </c>
      <c r="Y36" s="30">
        <v>1024.8707516324519</v>
      </c>
      <c r="Z36" s="30">
        <v>1824.8276688432688</v>
      </c>
      <c r="AA36" s="30">
        <v>2920.61791938742</v>
      </c>
    </row>
    <row r="37" spans="1:27">
      <c r="A37" s="37">
        <v>2022</v>
      </c>
      <c r="B37" s="36"/>
      <c r="C37" s="36"/>
      <c r="D37" s="36"/>
      <c r="E37" s="30">
        <v>510</v>
      </c>
      <c r="F37" s="30">
        <v>1020</v>
      </c>
      <c r="G37" s="30">
        <v>1530</v>
      </c>
      <c r="H37" s="30">
        <v>42.43819463245184</v>
      </c>
      <c r="I37" s="30">
        <v>56.584259509935791</v>
      </c>
      <c r="J37" s="30">
        <v>70.730324387419742</v>
      </c>
      <c r="K37" s="30">
        <v>0</v>
      </c>
      <c r="L37" s="30">
        <v>118.33333333333331</v>
      </c>
      <c r="M37" s="30">
        <v>532.5</v>
      </c>
      <c r="N37" s="30">
        <v>237.21560162499998</v>
      </c>
      <c r="O37" s="30">
        <v>316.28746883333332</v>
      </c>
      <c r="P37" s="30">
        <v>395.35933604166667</v>
      </c>
      <c r="Q37" s="30">
        <v>235.216955375</v>
      </c>
      <c r="R37" s="30">
        <v>313.62260716666668</v>
      </c>
      <c r="S37" s="30">
        <v>392.02825895833337</v>
      </c>
      <c r="T37" s="30">
        <v>472.43255699999997</v>
      </c>
      <c r="U37" s="30">
        <v>629.910076</v>
      </c>
      <c r="V37" s="30">
        <v>787.38759500000003</v>
      </c>
      <c r="X37" s="35">
        <v>2022</v>
      </c>
      <c r="Y37" s="30">
        <v>1024.8707516324519</v>
      </c>
      <c r="Z37" s="30">
        <v>1824.8276688432688</v>
      </c>
      <c r="AA37" s="30">
        <v>2920.61791938742</v>
      </c>
    </row>
    <row r="38" spans="1:27">
      <c r="A38" s="37">
        <v>2023</v>
      </c>
      <c r="B38" s="36"/>
      <c r="C38" s="36"/>
      <c r="D38" s="36"/>
      <c r="E38" s="30">
        <v>510</v>
      </c>
      <c r="F38" s="30">
        <v>1020</v>
      </c>
      <c r="G38" s="30">
        <v>1530</v>
      </c>
      <c r="H38" s="30">
        <v>42.43819463245184</v>
      </c>
      <c r="I38" s="30">
        <v>56.584259509935791</v>
      </c>
      <c r="J38" s="30">
        <v>70.730324387419742</v>
      </c>
      <c r="K38" s="30">
        <v>0</v>
      </c>
      <c r="L38" s="30">
        <v>118.33333333333331</v>
      </c>
      <c r="M38" s="30">
        <v>532.5</v>
      </c>
      <c r="N38" s="30">
        <v>237.21560162499998</v>
      </c>
      <c r="O38" s="30">
        <v>316.28746883333332</v>
      </c>
      <c r="P38" s="30">
        <v>395.35933604166667</v>
      </c>
      <c r="Q38" s="30">
        <v>235.216955375</v>
      </c>
      <c r="R38" s="30">
        <v>313.62260716666668</v>
      </c>
      <c r="S38" s="30">
        <v>392.02825895833337</v>
      </c>
      <c r="T38" s="30">
        <v>472.43255699999997</v>
      </c>
      <c r="U38" s="30">
        <v>629.910076</v>
      </c>
      <c r="V38" s="30">
        <v>787.38759500000003</v>
      </c>
      <c r="X38" s="35">
        <v>2023</v>
      </c>
      <c r="Y38" s="30">
        <v>1024.8707516324519</v>
      </c>
      <c r="Z38" s="30">
        <v>1824.8276688432688</v>
      </c>
      <c r="AA38" s="30">
        <v>2920.61791938742</v>
      </c>
    </row>
    <row r="39" spans="1:27" ht="15.75" customHeight="1">
      <c r="A39" s="37">
        <v>2024</v>
      </c>
      <c r="B39" s="36"/>
      <c r="C39" s="36"/>
      <c r="D39" s="36"/>
      <c r="E39" s="30">
        <v>510</v>
      </c>
      <c r="F39" s="30">
        <v>1020</v>
      </c>
      <c r="G39" s="30">
        <v>1530</v>
      </c>
      <c r="H39" s="30">
        <v>42.43819463245184</v>
      </c>
      <c r="I39" s="30">
        <v>56.584259509935791</v>
      </c>
      <c r="J39" s="30">
        <v>70.730324387419742</v>
      </c>
      <c r="K39" s="30">
        <v>0</v>
      </c>
      <c r="L39" s="30">
        <v>118.33333333333331</v>
      </c>
      <c r="M39" s="30">
        <v>532.5</v>
      </c>
      <c r="N39" s="30">
        <v>237.21560162499998</v>
      </c>
      <c r="O39" s="30">
        <v>316.28746883333332</v>
      </c>
      <c r="P39" s="30">
        <v>395.35933604166667</v>
      </c>
      <c r="Q39" s="30">
        <v>235.216955375</v>
      </c>
      <c r="R39" s="30">
        <v>313.62260716666668</v>
      </c>
      <c r="S39" s="30">
        <v>392.02825895833337</v>
      </c>
      <c r="T39" s="30">
        <v>472.43255699999997</v>
      </c>
      <c r="U39" s="30">
        <v>629.910076</v>
      </c>
      <c r="V39" s="30">
        <v>787.38759500000003</v>
      </c>
      <c r="X39" s="35">
        <v>2024</v>
      </c>
      <c r="Y39" s="30">
        <v>1024.8707516324519</v>
      </c>
      <c r="Z39" s="30">
        <v>1824.8276688432688</v>
      </c>
      <c r="AA39" s="30">
        <v>2920.61791938742</v>
      </c>
    </row>
    <row r="40" spans="1:27" s="38" customFormat="1">
      <c r="A40" s="40">
        <v>2025</v>
      </c>
      <c r="B40" s="39"/>
      <c r="C40" s="39"/>
      <c r="D40" s="36"/>
      <c r="E40" s="30">
        <v>510</v>
      </c>
      <c r="F40" s="30">
        <v>1020</v>
      </c>
      <c r="G40" s="30">
        <v>1530</v>
      </c>
      <c r="H40" s="30">
        <v>42.43819463245184</v>
      </c>
      <c r="I40" s="30">
        <v>56.584259509935791</v>
      </c>
      <c r="J40" s="30">
        <v>70.730324387419742</v>
      </c>
      <c r="K40" s="30">
        <v>0</v>
      </c>
      <c r="L40" s="30">
        <v>118.33333333333331</v>
      </c>
      <c r="M40" s="30">
        <v>532.5</v>
      </c>
      <c r="N40" s="30">
        <v>237.21560162499998</v>
      </c>
      <c r="O40" s="30">
        <v>316.28746883333332</v>
      </c>
      <c r="P40" s="30">
        <v>395.35933604166667</v>
      </c>
      <c r="Q40" s="30">
        <v>235.216955375</v>
      </c>
      <c r="R40" s="30">
        <v>313.62260716666668</v>
      </c>
      <c r="S40" s="30">
        <v>392.02825895833337</v>
      </c>
      <c r="T40" s="30">
        <v>472.43255699999997</v>
      </c>
      <c r="U40" s="30">
        <v>629.910076</v>
      </c>
      <c r="V40" s="30">
        <v>787.38759500000003</v>
      </c>
      <c r="W40" s="26"/>
      <c r="X40" s="35">
        <v>2025</v>
      </c>
      <c r="Y40" s="30">
        <v>1024.8707516324519</v>
      </c>
      <c r="Z40" s="30">
        <v>1824.8276688432688</v>
      </c>
      <c r="AA40" s="30">
        <v>2920.61791938742</v>
      </c>
    </row>
    <row r="41" spans="1:27">
      <c r="A41" s="37">
        <v>2026</v>
      </c>
      <c r="B41" s="36"/>
      <c r="C41" s="36"/>
      <c r="D41" s="36"/>
      <c r="E41" s="30">
        <v>510</v>
      </c>
      <c r="F41" s="30">
        <v>1020</v>
      </c>
      <c r="G41" s="30">
        <v>1530</v>
      </c>
      <c r="H41" s="30">
        <v>42.43819463245184</v>
      </c>
      <c r="I41" s="30">
        <v>56.584259509935791</v>
      </c>
      <c r="J41" s="30">
        <v>70.730324387419742</v>
      </c>
      <c r="K41" s="30">
        <v>0</v>
      </c>
      <c r="L41" s="30">
        <v>118.33333333333331</v>
      </c>
      <c r="M41" s="30">
        <v>532.5</v>
      </c>
      <c r="N41" s="30">
        <v>237.21560162499998</v>
      </c>
      <c r="O41" s="30">
        <v>316.28746883333332</v>
      </c>
      <c r="P41" s="30">
        <v>395.35933604166667</v>
      </c>
      <c r="Q41" s="30">
        <v>235.216955375</v>
      </c>
      <c r="R41" s="30">
        <v>313.62260716666668</v>
      </c>
      <c r="S41" s="30">
        <v>392.02825895833337</v>
      </c>
      <c r="T41" s="30">
        <v>472.43255699999997</v>
      </c>
      <c r="U41" s="30">
        <v>629.910076</v>
      </c>
      <c r="V41" s="30">
        <v>787.38759500000003</v>
      </c>
      <c r="X41" s="35">
        <v>2026</v>
      </c>
      <c r="Y41" s="30">
        <v>1024.8707516324519</v>
      </c>
      <c r="Z41" s="30">
        <v>1824.8276688432688</v>
      </c>
      <c r="AA41" s="30">
        <v>2920.61791938742</v>
      </c>
    </row>
    <row r="42" spans="1:27">
      <c r="A42" s="37">
        <v>2027</v>
      </c>
      <c r="B42" s="36"/>
      <c r="C42" s="36"/>
      <c r="D42" s="36"/>
      <c r="E42" s="30">
        <v>510</v>
      </c>
      <c r="F42" s="30">
        <v>1020</v>
      </c>
      <c r="G42" s="30">
        <v>1530</v>
      </c>
      <c r="H42" s="30">
        <v>42.43819463245184</v>
      </c>
      <c r="I42" s="30">
        <v>56.584259509935791</v>
      </c>
      <c r="J42" s="30">
        <v>70.730324387419742</v>
      </c>
      <c r="K42" s="30">
        <v>0</v>
      </c>
      <c r="L42" s="30">
        <v>118.33333333333331</v>
      </c>
      <c r="M42" s="30">
        <v>532.5</v>
      </c>
      <c r="N42" s="30">
        <v>237.21560162499998</v>
      </c>
      <c r="O42" s="30">
        <v>316.28746883333332</v>
      </c>
      <c r="P42" s="30">
        <v>395.35933604166667</v>
      </c>
      <c r="Q42" s="30">
        <v>235.216955375</v>
      </c>
      <c r="R42" s="30">
        <v>313.62260716666668</v>
      </c>
      <c r="S42" s="30">
        <v>392.02825895833337</v>
      </c>
      <c r="T42" s="30">
        <v>472.43255699999997</v>
      </c>
      <c r="U42" s="30">
        <v>629.910076</v>
      </c>
      <c r="V42" s="30">
        <v>787.38759500000003</v>
      </c>
      <c r="X42" s="35">
        <v>2027</v>
      </c>
      <c r="Y42" s="30">
        <v>1024.8707516324519</v>
      </c>
      <c r="Z42" s="30">
        <v>1824.8276688432688</v>
      </c>
      <c r="AA42" s="30">
        <v>2920.61791938742</v>
      </c>
    </row>
    <row r="43" spans="1:27">
      <c r="A43" s="37">
        <v>2028</v>
      </c>
      <c r="B43" s="36"/>
      <c r="C43" s="36"/>
      <c r="D43" s="36"/>
      <c r="E43" s="30">
        <v>510</v>
      </c>
      <c r="F43" s="30">
        <v>1020</v>
      </c>
      <c r="G43" s="30">
        <v>1530</v>
      </c>
      <c r="H43" s="30">
        <v>42.43819463245184</v>
      </c>
      <c r="I43" s="30">
        <v>56.584259509935791</v>
      </c>
      <c r="J43" s="30">
        <v>70.730324387419742</v>
      </c>
      <c r="K43" s="30">
        <v>0</v>
      </c>
      <c r="L43" s="30">
        <v>118.33333333333331</v>
      </c>
      <c r="M43" s="30">
        <v>532.5</v>
      </c>
      <c r="N43" s="30">
        <v>237.21560162499998</v>
      </c>
      <c r="O43" s="30">
        <v>316.28746883333332</v>
      </c>
      <c r="P43" s="30">
        <v>395.35933604166667</v>
      </c>
      <c r="Q43" s="30">
        <v>235.216955375</v>
      </c>
      <c r="R43" s="30">
        <v>313.62260716666668</v>
      </c>
      <c r="S43" s="30">
        <v>392.02825895833337</v>
      </c>
      <c r="T43" s="30">
        <v>472.43255699999997</v>
      </c>
      <c r="U43" s="30">
        <v>629.910076</v>
      </c>
      <c r="V43" s="30">
        <v>787.38759500000003</v>
      </c>
      <c r="X43" s="35">
        <v>2028</v>
      </c>
      <c r="Y43" s="30">
        <v>1024.8707516324519</v>
      </c>
      <c r="Z43" s="30">
        <v>1824.8276688432688</v>
      </c>
      <c r="AA43" s="30">
        <v>2920.61791938742</v>
      </c>
    </row>
    <row r="44" spans="1:27">
      <c r="A44" s="37">
        <v>2029</v>
      </c>
      <c r="B44" s="36"/>
      <c r="C44" s="36"/>
      <c r="D44" s="36"/>
      <c r="E44" s="30">
        <v>510</v>
      </c>
      <c r="F44" s="30">
        <v>1020</v>
      </c>
      <c r="G44" s="30">
        <v>1530</v>
      </c>
      <c r="H44" s="30">
        <v>42.43819463245184</v>
      </c>
      <c r="I44" s="30">
        <v>56.584259509935791</v>
      </c>
      <c r="J44" s="30">
        <v>70.730324387419742</v>
      </c>
      <c r="K44" s="30">
        <v>0</v>
      </c>
      <c r="L44" s="30">
        <v>118.33333333333331</v>
      </c>
      <c r="M44" s="30">
        <v>532.5</v>
      </c>
      <c r="N44" s="30">
        <v>237.21560162499998</v>
      </c>
      <c r="O44" s="30">
        <v>316.28746883333332</v>
      </c>
      <c r="P44" s="30">
        <v>395.35933604166667</v>
      </c>
      <c r="Q44" s="30">
        <v>235.216955375</v>
      </c>
      <c r="R44" s="30">
        <v>313.62260716666668</v>
      </c>
      <c r="S44" s="30">
        <v>392.02825895833337</v>
      </c>
      <c r="T44" s="30">
        <v>472.43255699999997</v>
      </c>
      <c r="U44" s="30">
        <v>629.910076</v>
      </c>
      <c r="V44" s="30">
        <v>787.38759500000003</v>
      </c>
      <c r="X44" s="35">
        <v>2029</v>
      </c>
      <c r="Y44" s="30">
        <v>1024.8707516324519</v>
      </c>
      <c r="Z44" s="30">
        <v>1824.8276688432688</v>
      </c>
      <c r="AA44" s="30">
        <v>2920.61791938742</v>
      </c>
    </row>
    <row r="45" spans="1:27">
      <c r="A45" s="37">
        <v>2030</v>
      </c>
      <c r="B45" s="36"/>
      <c r="C45" s="36"/>
      <c r="D45" s="36"/>
      <c r="E45" s="30">
        <v>510</v>
      </c>
      <c r="F45" s="30">
        <v>1020</v>
      </c>
      <c r="G45" s="30">
        <v>1530</v>
      </c>
      <c r="H45" s="30">
        <v>42.43819463245184</v>
      </c>
      <c r="I45" s="30">
        <v>56.584259509935791</v>
      </c>
      <c r="J45" s="30">
        <v>70.730324387419742</v>
      </c>
      <c r="K45" s="30">
        <v>0</v>
      </c>
      <c r="L45" s="30">
        <v>118.33333333333331</v>
      </c>
      <c r="M45" s="30">
        <v>532.5</v>
      </c>
      <c r="N45" s="30">
        <v>237.21560162499998</v>
      </c>
      <c r="O45" s="30">
        <v>316.28746883333332</v>
      </c>
      <c r="P45" s="30">
        <v>395.35933604166667</v>
      </c>
      <c r="Q45" s="30">
        <v>235.216955375</v>
      </c>
      <c r="R45" s="30">
        <v>313.62260716666668</v>
      </c>
      <c r="S45" s="30">
        <v>392.02825895833337</v>
      </c>
      <c r="T45" s="30">
        <v>472.43255699999997</v>
      </c>
      <c r="U45" s="30">
        <v>629.910076</v>
      </c>
      <c r="V45" s="30">
        <v>787.38759500000003</v>
      </c>
      <c r="X45" s="35">
        <v>2030</v>
      </c>
      <c r="Y45" s="30">
        <v>1024.8707516324519</v>
      </c>
      <c r="Z45" s="30">
        <v>1824.8276688432688</v>
      </c>
      <c r="AA45" s="30">
        <v>2920.61791938742</v>
      </c>
    </row>
    <row r="46" spans="1:27">
      <c r="A46" s="37">
        <v>2031</v>
      </c>
      <c r="B46" s="36"/>
      <c r="C46" s="36"/>
      <c r="D46" s="36"/>
      <c r="E46" s="30">
        <v>510</v>
      </c>
      <c r="F46" s="30">
        <v>1020</v>
      </c>
      <c r="G46" s="30">
        <v>1530</v>
      </c>
      <c r="H46" s="30">
        <v>42.43819463245184</v>
      </c>
      <c r="I46" s="30">
        <v>56.584259509935791</v>
      </c>
      <c r="J46" s="30">
        <v>70.730324387419742</v>
      </c>
      <c r="K46" s="30">
        <v>0</v>
      </c>
      <c r="L46" s="30">
        <v>118.33333333333331</v>
      </c>
      <c r="M46" s="30">
        <v>532.5</v>
      </c>
      <c r="N46" s="30">
        <v>237.21560162499998</v>
      </c>
      <c r="O46" s="30">
        <v>316.28746883333332</v>
      </c>
      <c r="P46" s="30">
        <v>395.35933604166667</v>
      </c>
      <c r="Q46" s="30">
        <v>235.216955375</v>
      </c>
      <c r="R46" s="30">
        <v>313.62260716666668</v>
      </c>
      <c r="S46" s="30">
        <v>392.02825895833337</v>
      </c>
      <c r="T46" s="30">
        <v>472.43255699999997</v>
      </c>
      <c r="U46" s="30">
        <v>629.910076</v>
      </c>
      <c r="V46" s="30">
        <v>787.38759500000003</v>
      </c>
      <c r="X46" s="35">
        <v>2031</v>
      </c>
      <c r="Y46" s="30">
        <v>1024.8707516324519</v>
      </c>
      <c r="Z46" s="30">
        <v>1824.8276688432688</v>
      </c>
      <c r="AA46" s="30">
        <v>2920.61791938742</v>
      </c>
    </row>
    <row r="47" spans="1:27" ht="12.75" customHeight="1">
      <c r="A47" s="37">
        <v>2032</v>
      </c>
      <c r="B47" s="36"/>
      <c r="C47" s="36"/>
      <c r="D47" s="36"/>
      <c r="E47" s="30">
        <v>510</v>
      </c>
      <c r="F47" s="30">
        <v>1020</v>
      </c>
      <c r="G47" s="30">
        <v>1530</v>
      </c>
      <c r="H47" s="30">
        <v>42.43819463245184</v>
      </c>
      <c r="I47" s="30">
        <v>56.584259509935791</v>
      </c>
      <c r="J47" s="30">
        <v>70.730324387419742</v>
      </c>
      <c r="K47" s="30">
        <v>0</v>
      </c>
      <c r="L47" s="30">
        <v>118.33333333333331</v>
      </c>
      <c r="M47" s="30">
        <v>532.5</v>
      </c>
      <c r="N47" s="30">
        <v>237.21560162499998</v>
      </c>
      <c r="O47" s="30">
        <v>316.28746883333332</v>
      </c>
      <c r="P47" s="30">
        <v>395.35933604166667</v>
      </c>
      <c r="Q47" s="30">
        <v>235.216955375</v>
      </c>
      <c r="R47" s="30">
        <v>313.62260716666668</v>
      </c>
      <c r="S47" s="30">
        <v>392.02825895833337</v>
      </c>
      <c r="T47" s="30">
        <v>472.43255699999997</v>
      </c>
      <c r="U47" s="30">
        <v>629.910076</v>
      </c>
      <c r="V47" s="30">
        <v>787.38759500000003</v>
      </c>
      <c r="X47" s="35">
        <v>2032</v>
      </c>
      <c r="Y47" s="30">
        <v>1024.8707516324519</v>
      </c>
      <c r="Z47" s="30">
        <v>1824.8276688432688</v>
      </c>
      <c r="AA47" s="30">
        <v>2920.61791938742</v>
      </c>
    </row>
    <row r="48" spans="1:27">
      <c r="A48" s="37">
        <v>2033</v>
      </c>
      <c r="B48" s="36"/>
      <c r="C48" s="36"/>
      <c r="D48" s="36"/>
      <c r="E48" s="30">
        <v>510</v>
      </c>
      <c r="F48" s="30">
        <v>1020</v>
      </c>
      <c r="G48" s="30">
        <v>1530</v>
      </c>
      <c r="H48" s="30">
        <v>42.43819463245184</v>
      </c>
      <c r="I48" s="30">
        <v>56.584259509935791</v>
      </c>
      <c r="J48" s="30">
        <v>70.730324387419742</v>
      </c>
      <c r="K48" s="30">
        <v>0</v>
      </c>
      <c r="L48" s="30">
        <v>118.33333333333331</v>
      </c>
      <c r="M48" s="30">
        <v>532.5</v>
      </c>
      <c r="N48" s="30">
        <v>237.21560162499998</v>
      </c>
      <c r="O48" s="30">
        <v>316.28746883333332</v>
      </c>
      <c r="P48" s="30">
        <v>395.35933604166667</v>
      </c>
      <c r="Q48" s="30">
        <v>235.216955375</v>
      </c>
      <c r="R48" s="30">
        <v>313.62260716666668</v>
      </c>
      <c r="S48" s="30">
        <v>392.02825895833337</v>
      </c>
      <c r="T48" s="30">
        <v>472.43255699999997</v>
      </c>
      <c r="U48" s="30">
        <v>629.910076</v>
      </c>
      <c r="V48" s="30">
        <v>787.38759500000003</v>
      </c>
      <c r="X48" s="35">
        <v>2033</v>
      </c>
      <c r="Y48" s="30">
        <v>1024.8707516324519</v>
      </c>
      <c r="Z48" s="30">
        <v>1824.8276688432688</v>
      </c>
      <c r="AA48" s="30">
        <v>2920.61791938742</v>
      </c>
    </row>
    <row r="49" spans="1:27">
      <c r="A49" s="37">
        <v>2034</v>
      </c>
      <c r="B49" s="36"/>
      <c r="C49" s="36"/>
      <c r="D49" s="36"/>
      <c r="E49" s="30">
        <v>510</v>
      </c>
      <c r="F49" s="30">
        <v>1020</v>
      </c>
      <c r="G49" s="30">
        <v>1530</v>
      </c>
      <c r="H49" s="30">
        <v>42.43819463245184</v>
      </c>
      <c r="I49" s="30">
        <v>56.584259509935791</v>
      </c>
      <c r="J49" s="30">
        <v>70.730324387419742</v>
      </c>
      <c r="K49" s="30">
        <v>0</v>
      </c>
      <c r="L49" s="30">
        <v>118.33333333333331</v>
      </c>
      <c r="M49" s="30">
        <v>532.5</v>
      </c>
      <c r="N49" s="30">
        <v>237.21560162499998</v>
      </c>
      <c r="O49" s="30">
        <v>316.28746883333332</v>
      </c>
      <c r="P49" s="30">
        <v>395.35933604166667</v>
      </c>
      <c r="Q49" s="30">
        <v>235.216955375</v>
      </c>
      <c r="R49" s="30">
        <v>313.62260716666668</v>
      </c>
      <c r="S49" s="30">
        <v>392.02825895833337</v>
      </c>
      <c r="T49" s="30">
        <v>472.43255699999997</v>
      </c>
      <c r="U49" s="30">
        <v>629.910076</v>
      </c>
      <c r="V49" s="30">
        <v>787.38759500000003</v>
      </c>
      <c r="X49" s="35">
        <v>2034</v>
      </c>
      <c r="Y49" s="30">
        <v>1024.8707516324519</v>
      </c>
      <c r="Z49" s="30">
        <v>1824.8276688432688</v>
      </c>
      <c r="AA49" s="30">
        <v>2920.61791938742</v>
      </c>
    </row>
    <row r="50" spans="1:27">
      <c r="A50" s="37">
        <v>2035</v>
      </c>
      <c r="B50" s="36"/>
      <c r="C50" s="36"/>
      <c r="D50" s="36"/>
      <c r="E50" s="30">
        <v>510</v>
      </c>
      <c r="F50" s="30">
        <v>1020</v>
      </c>
      <c r="G50" s="30">
        <v>1530</v>
      </c>
      <c r="H50" s="30">
        <v>42.43819463245184</v>
      </c>
      <c r="I50" s="30">
        <v>56.584259509935791</v>
      </c>
      <c r="J50" s="30">
        <v>70.730324387419742</v>
      </c>
      <c r="K50" s="30">
        <v>0</v>
      </c>
      <c r="L50" s="30">
        <v>118.33333333333331</v>
      </c>
      <c r="M50" s="30">
        <v>532.5</v>
      </c>
      <c r="N50" s="30">
        <v>237.21560162499998</v>
      </c>
      <c r="O50" s="30">
        <v>316.28746883333332</v>
      </c>
      <c r="P50" s="30">
        <v>395.35933604166667</v>
      </c>
      <c r="Q50" s="30">
        <v>235.216955375</v>
      </c>
      <c r="R50" s="30">
        <v>313.62260716666668</v>
      </c>
      <c r="S50" s="30">
        <v>392.02825895833337</v>
      </c>
      <c r="T50" s="30">
        <v>472.43255699999997</v>
      </c>
      <c r="U50" s="30">
        <v>629.910076</v>
      </c>
      <c r="V50" s="30">
        <v>787.38759500000003</v>
      </c>
      <c r="X50" s="35">
        <v>2035</v>
      </c>
      <c r="Y50" s="30">
        <v>1024.8707516324519</v>
      </c>
      <c r="Z50" s="30">
        <v>1824.8276688432688</v>
      </c>
      <c r="AA50" s="30">
        <v>2920.61791938742</v>
      </c>
    </row>
    <row r="51" spans="1:27">
      <c r="A51" s="37">
        <v>2036</v>
      </c>
      <c r="B51" s="36"/>
      <c r="C51" s="36"/>
      <c r="D51" s="36"/>
      <c r="E51" s="30">
        <v>510</v>
      </c>
      <c r="F51" s="30">
        <v>1020</v>
      </c>
      <c r="G51" s="30">
        <v>1530</v>
      </c>
      <c r="H51" s="30">
        <v>42.43819463245184</v>
      </c>
      <c r="I51" s="30">
        <v>56.584259509935791</v>
      </c>
      <c r="J51" s="30">
        <v>70.730324387419742</v>
      </c>
      <c r="K51" s="30">
        <v>0</v>
      </c>
      <c r="L51" s="30">
        <v>118.33333333333331</v>
      </c>
      <c r="M51" s="30">
        <v>532.5</v>
      </c>
      <c r="N51" s="30">
        <v>237.21560162499998</v>
      </c>
      <c r="O51" s="30">
        <v>316.28746883333332</v>
      </c>
      <c r="P51" s="30">
        <v>395.35933604166667</v>
      </c>
      <c r="Q51" s="30">
        <v>235.216955375</v>
      </c>
      <c r="R51" s="30">
        <v>313.62260716666668</v>
      </c>
      <c r="S51" s="30">
        <v>392.02825895833337</v>
      </c>
      <c r="T51" s="30">
        <v>472.43255699999997</v>
      </c>
      <c r="U51" s="30">
        <v>629.910076</v>
      </c>
      <c r="V51" s="30">
        <v>787.38759500000003</v>
      </c>
      <c r="X51" s="35">
        <v>2036</v>
      </c>
      <c r="Y51" s="30">
        <v>1024.8707516324519</v>
      </c>
      <c r="Z51" s="30">
        <v>1824.8276688432688</v>
      </c>
      <c r="AA51" s="30">
        <v>2920.61791938742</v>
      </c>
    </row>
    <row r="52" spans="1:27">
      <c r="A52" s="37">
        <v>2037</v>
      </c>
      <c r="B52" s="36"/>
      <c r="C52" s="36"/>
      <c r="D52" s="36"/>
      <c r="E52" s="30">
        <v>0</v>
      </c>
      <c r="F52" s="30">
        <v>0</v>
      </c>
      <c r="G52" s="30">
        <v>0</v>
      </c>
      <c r="H52" s="30"/>
      <c r="I52" s="30"/>
      <c r="J52" s="30"/>
      <c r="K52" s="30">
        <v>0</v>
      </c>
      <c r="L52" s="30">
        <v>118.33333333333331</v>
      </c>
      <c r="M52" s="30">
        <v>532.5</v>
      </c>
      <c r="N52" s="30">
        <v>237.21560162499998</v>
      </c>
      <c r="O52" s="30">
        <v>316.28746883333332</v>
      </c>
      <c r="P52" s="30">
        <v>395.35933604166667</v>
      </c>
      <c r="Q52" s="30">
        <v>235.216955375</v>
      </c>
      <c r="R52" s="30">
        <v>313.62260716666668</v>
      </c>
      <c r="S52" s="30">
        <v>392.02825895833337</v>
      </c>
      <c r="T52" s="30">
        <v>472.43255699999997</v>
      </c>
      <c r="U52" s="30">
        <v>629.910076</v>
      </c>
      <c r="V52" s="30">
        <v>787.38759500000003</v>
      </c>
      <c r="X52" s="35">
        <v>2037</v>
      </c>
      <c r="Y52" s="30">
        <v>472.43255699999997</v>
      </c>
      <c r="Z52" s="30">
        <v>748.24340933333337</v>
      </c>
      <c r="AA52" s="30">
        <v>1319.8875950000001</v>
      </c>
    </row>
    <row r="53" spans="1:27">
      <c r="A53" s="37">
        <v>2038</v>
      </c>
      <c r="B53" s="36"/>
      <c r="C53" s="36"/>
      <c r="D53" s="36"/>
      <c r="E53" s="30">
        <v>0</v>
      </c>
      <c r="F53" s="30">
        <v>0</v>
      </c>
      <c r="G53" s="30">
        <v>0</v>
      </c>
      <c r="H53" s="30"/>
      <c r="I53" s="30"/>
      <c r="J53" s="30"/>
      <c r="K53" s="30">
        <v>0</v>
      </c>
      <c r="L53" s="30">
        <v>118.33333333333331</v>
      </c>
      <c r="M53" s="30">
        <v>532.5</v>
      </c>
      <c r="N53" s="30">
        <v>237.21560162499998</v>
      </c>
      <c r="O53" s="30">
        <v>316.28746883333332</v>
      </c>
      <c r="P53" s="30">
        <v>395.35933604166667</v>
      </c>
      <c r="Q53" s="30">
        <v>235.216955375</v>
      </c>
      <c r="R53" s="30">
        <v>313.62260716666668</v>
      </c>
      <c r="S53" s="30">
        <v>392.02825895833337</v>
      </c>
      <c r="T53" s="30">
        <v>472.43255699999997</v>
      </c>
      <c r="U53" s="30">
        <v>629.910076</v>
      </c>
      <c r="V53" s="30">
        <v>787.38759500000003</v>
      </c>
      <c r="X53" s="35">
        <v>2038</v>
      </c>
      <c r="Y53" s="30">
        <v>472.43255699999997</v>
      </c>
      <c r="Z53" s="30">
        <v>748.24340933333337</v>
      </c>
      <c r="AA53" s="30">
        <v>1319.8875950000001</v>
      </c>
    </row>
    <row r="54" spans="1:27">
      <c r="A54" s="37">
        <v>2039</v>
      </c>
      <c r="B54" s="36"/>
      <c r="C54" s="36"/>
      <c r="D54" s="36"/>
      <c r="E54" s="30">
        <v>0</v>
      </c>
      <c r="F54" s="30">
        <v>0</v>
      </c>
      <c r="G54" s="30">
        <v>0</v>
      </c>
      <c r="H54" s="30"/>
      <c r="I54" s="30"/>
      <c r="J54" s="30"/>
      <c r="K54" s="30">
        <v>0</v>
      </c>
      <c r="L54" s="30">
        <v>118.33333333333331</v>
      </c>
      <c r="M54" s="30">
        <v>532.5</v>
      </c>
      <c r="N54" s="30">
        <v>237.21560162499998</v>
      </c>
      <c r="O54" s="30">
        <v>316.28746883333332</v>
      </c>
      <c r="P54" s="30">
        <v>395.35933604166667</v>
      </c>
      <c r="Q54" s="30">
        <v>235.216955375</v>
      </c>
      <c r="R54" s="30">
        <v>313.62260716666668</v>
      </c>
      <c r="S54" s="30">
        <v>392.02825895833337</v>
      </c>
      <c r="T54" s="30">
        <v>472.43255699999997</v>
      </c>
      <c r="U54" s="30">
        <v>629.910076</v>
      </c>
      <c r="V54" s="30">
        <v>787.38759500000003</v>
      </c>
      <c r="X54" s="35">
        <v>2039</v>
      </c>
      <c r="Y54" s="30">
        <v>472.43255699999997</v>
      </c>
      <c r="Z54" s="30">
        <v>748.24340933333337</v>
      </c>
      <c r="AA54" s="30">
        <v>1319.8875950000001</v>
      </c>
    </row>
    <row r="55" spans="1:27">
      <c r="A55" s="37">
        <v>2040</v>
      </c>
      <c r="B55" s="36"/>
      <c r="C55" s="36"/>
      <c r="D55" s="36"/>
      <c r="E55" s="30">
        <v>0</v>
      </c>
      <c r="F55" s="30">
        <v>0</v>
      </c>
      <c r="G55" s="30">
        <v>0</v>
      </c>
      <c r="H55" s="30"/>
      <c r="I55" s="30"/>
      <c r="J55" s="30"/>
      <c r="K55" s="30">
        <v>0</v>
      </c>
      <c r="L55" s="30">
        <v>118.33333333333331</v>
      </c>
      <c r="M55" s="30">
        <v>532.5</v>
      </c>
      <c r="N55" s="30">
        <v>237.21560162499998</v>
      </c>
      <c r="O55" s="30">
        <v>316.28746883333332</v>
      </c>
      <c r="P55" s="30">
        <v>395.35933604166667</v>
      </c>
      <c r="Q55" s="30">
        <v>235.216955375</v>
      </c>
      <c r="R55" s="30">
        <v>313.62260716666668</v>
      </c>
      <c r="S55" s="30">
        <v>392.02825895833337</v>
      </c>
      <c r="T55" s="30">
        <v>472.43255699999997</v>
      </c>
      <c r="U55" s="30">
        <v>629.910076</v>
      </c>
      <c r="V55" s="30">
        <v>787.38759500000003</v>
      </c>
      <c r="X55" s="35">
        <v>2040</v>
      </c>
      <c r="Y55" s="30">
        <v>472.43255699999997</v>
      </c>
      <c r="Z55" s="30">
        <v>748.24340933333337</v>
      </c>
      <c r="AA55" s="30">
        <v>1319.8875950000001</v>
      </c>
    </row>
    <row r="56" spans="1:27">
      <c r="A56" s="37">
        <v>2041</v>
      </c>
      <c r="B56" s="36"/>
      <c r="C56" s="36"/>
      <c r="D56" s="36"/>
      <c r="E56" s="30">
        <v>0</v>
      </c>
      <c r="F56" s="30">
        <v>0</v>
      </c>
      <c r="G56" s="30">
        <v>0</v>
      </c>
      <c r="H56" s="30"/>
      <c r="I56" s="30"/>
      <c r="J56" s="30"/>
      <c r="K56" s="30">
        <v>0</v>
      </c>
      <c r="L56" s="30">
        <v>118.33333333333331</v>
      </c>
      <c r="M56" s="30">
        <v>532.5</v>
      </c>
      <c r="N56" s="30">
        <v>237.21560162499998</v>
      </c>
      <c r="O56" s="30">
        <v>316.28746883333332</v>
      </c>
      <c r="P56" s="30">
        <v>395.35933604166667</v>
      </c>
      <c r="Q56" s="30">
        <v>235.216955375</v>
      </c>
      <c r="R56" s="30">
        <v>313.62260716666668</v>
      </c>
      <c r="S56" s="30">
        <v>392.02825895833337</v>
      </c>
      <c r="T56" s="30">
        <v>472.43255699999997</v>
      </c>
      <c r="U56" s="30">
        <v>629.910076</v>
      </c>
      <c r="V56" s="30">
        <v>787.38759500000003</v>
      </c>
      <c r="X56" s="35">
        <v>2041</v>
      </c>
      <c r="Y56" s="30">
        <v>472.43255699999997</v>
      </c>
      <c r="Z56" s="30">
        <v>748.24340933333337</v>
      </c>
      <c r="AA56" s="30">
        <v>1319.8875950000001</v>
      </c>
    </row>
    <row r="57" spans="1:27">
      <c r="A57" s="37">
        <v>2042</v>
      </c>
      <c r="B57" s="36"/>
      <c r="C57" s="36"/>
      <c r="D57" s="36"/>
      <c r="E57" s="30">
        <v>0</v>
      </c>
      <c r="F57" s="30">
        <v>0</v>
      </c>
      <c r="G57" s="30">
        <v>0</v>
      </c>
      <c r="H57" s="30"/>
      <c r="I57" s="30"/>
      <c r="J57" s="30"/>
      <c r="K57" s="30">
        <v>0</v>
      </c>
      <c r="L57" s="30">
        <v>118.33333333333331</v>
      </c>
      <c r="M57" s="30">
        <v>532.5</v>
      </c>
      <c r="N57" s="30">
        <v>237.21560162499998</v>
      </c>
      <c r="O57" s="30">
        <v>316.28746883333332</v>
      </c>
      <c r="P57" s="30">
        <v>395.35933604166667</v>
      </c>
      <c r="Q57" s="30">
        <v>235.216955375</v>
      </c>
      <c r="R57" s="30">
        <v>313.62260716666668</v>
      </c>
      <c r="S57" s="30">
        <v>392.02825895833337</v>
      </c>
      <c r="T57" s="30">
        <v>472.43255699999997</v>
      </c>
      <c r="U57" s="30">
        <v>629.910076</v>
      </c>
      <c r="V57" s="30">
        <v>787.38759500000003</v>
      </c>
      <c r="X57" s="35">
        <v>2042</v>
      </c>
      <c r="Y57" s="30">
        <v>472.43255699999997</v>
      </c>
      <c r="Z57" s="30">
        <v>748.24340933333337</v>
      </c>
      <c r="AA57" s="30">
        <v>1319.8875950000001</v>
      </c>
    </row>
    <row r="58" spans="1:27">
      <c r="A58" s="37">
        <v>2043</v>
      </c>
      <c r="B58" s="36"/>
      <c r="C58" s="36"/>
      <c r="D58" s="36"/>
      <c r="E58" s="30">
        <v>0</v>
      </c>
      <c r="F58" s="30">
        <v>0</v>
      </c>
      <c r="G58" s="30">
        <v>0</v>
      </c>
      <c r="H58" s="30"/>
      <c r="I58" s="30"/>
      <c r="J58" s="30"/>
      <c r="K58" s="30">
        <v>0</v>
      </c>
      <c r="L58" s="30">
        <v>118.33333333333331</v>
      </c>
      <c r="M58" s="30">
        <v>532.5</v>
      </c>
      <c r="N58" s="30">
        <v>237.21560162499998</v>
      </c>
      <c r="O58" s="30">
        <v>316.28746883333332</v>
      </c>
      <c r="P58" s="30">
        <v>395.35933604166667</v>
      </c>
      <c r="Q58" s="30">
        <v>235.216955375</v>
      </c>
      <c r="R58" s="30">
        <v>313.62260716666668</v>
      </c>
      <c r="S58" s="30">
        <v>392.02825895833337</v>
      </c>
      <c r="T58" s="30">
        <v>472.43255699999997</v>
      </c>
      <c r="U58" s="30">
        <v>629.910076</v>
      </c>
      <c r="V58" s="30">
        <v>787.38759500000003</v>
      </c>
      <c r="X58" s="35">
        <v>2043</v>
      </c>
      <c r="Y58" s="30">
        <v>472.43255699999997</v>
      </c>
      <c r="Z58" s="30">
        <v>748.24340933333337</v>
      </c>
      <c r="AA58" s="30">
        <v>1319.8875950000001</v>
      </c>
    </row>
    <row r="59" spans="1:27">
      <c r="A59" s="37">
        <v>2044</v>
      </c>
      <c r="B59" s="36"/>
      <c r="C59" s="36"/>
      <c r="D59" s="36"/>
      <c r="E59" s="30">
        <v>0</v>
      </c>
      <c r="F59" s="30">
        <v>0</v>
      </c>
      <c r="G59" s="30">
        <v>0</v>
      </c>
      <c r="H59" s="30"/>
      <c r="I59" s="30"/>
      <c r="J59" s="30"/>
      <c r="K59" s="30">
        <v>0</v>
      </c>
      <c r="L59" s="30">
        <v>118.33333333333331</v>
      </c>
      <c r="M59" s="30">
        <v>532.5</v>
      </c>
      <c r="N59" s="30">
        <v>237.21560162499998</v>
      </c>
      <c r="O59" s="30">
        <v>316.28746883333332</v>
      </c>
      <c r="P59" s="30">
        <v>395.35933604166667</v>
      </c>
      <c r="Q59" s="30">
        <v>235.216955375</v>
      </c>
      <c r="R59" s="30">
        <v>313.62260716666668</v>
      </c>
      <c r="S59" s="30">
        <v>392.02825895833337</v>
      </c>
      <c r="T59" s="30">
        <v>472.43255699999997</v>
      </c>
      <c r="U59" s="30">
        <v>629.910076</v>
      </c>
      <c r="V59" s="30">
        <v>787.38759500000003</v>
      </c>
      <c r="X59" s="35">
        <v>2044</v>
      </c>
      <c r="Y59" s="30">
        <v>472.43255699999997</v>
      </c>
      <c r="Z59" s="30">
        <v>748.24340933333337</v>
      </c>
      <c r="AA59" s="30">
        <v>1319.8875950000001</v>
      </c>
    </row>
    <row r="60" spans="1:27">
      <c r="A60" s="37">
        <v>2045</v>
      </c>
      <c r="B60" s="36"/>
      <c r="C60" s="36"/>
      <c r="D60" s="36"/>
      <c r="E60" s="30">
        <v>0</v>
      </c>
      <c r="F60" s="30">
        <v>0</v>
      </c>
      <c r="G60" s="30">
        <v>0</v>
      </c>
      <c r="H60" s="30"/>
      <c r="I60" s="30"/>
      <c r="J60" s="30"/>
      <c r="K60" s="30">
        <v>0</v>
      </c>
      <c r="L60" s="30">
        <v>118.33333333333331</v>
      </c>
      <c r="M60" s="30">
        <v>532.5</v>
      </c>
      <c r="N60" s="30">
        <v>237.21560162499998</v>
      </c>
      <c r="O60" s="30">
        <v>316.28746883333332</v>
      </c>
      <c r="P60" s="30">
        <v>395.35933604166667</v>
      </c>
      <c r="Q60" s="30">
        <v>235.216955375</v>
      </c>
      <c r="R60" s="30">
        <v>313.62260716666668</v>
      </c>
      <c r="S60" s="30">
        <v>392.02825895833337</v>
      </c>
      <c r="T60" s="30">
        <v>472.43255699999997</v>
      </c>
      <c r="U60" s="30">
        <v>629.910076</v>
      </c>
      <c r="V60" s="30">
        <v>787.38759500000003</v>
      </c>
      <c r="X60" s="35">
        <v>2045</v>
      </c>
      <c r="Y60" s="30">
        <v>472.43255699999997</v>
      </c>
      <c r="Z60" s="30">
        <v>748.24340933333337</v>
      </c>
      <c r="AA60" s="30">
        <v>1319.8875950000001</v>
      </c>
    </row>
    <row r="61" spans="1:27">
      <c r="A61" s="37">
        <v>2046</v>
      </c>
      <c r="B61" s="36"/>
      <c r="C61" s="36"/>
      <c r="D61" s="36"/>
      <c r="E61" s="30">
        <v>0</v>
      </c>
      <c r="F61" s="30">
        <v>0</v>
      </c>
      <c r="G61" s="30">
        <v>0</v>
      </c>
      <c r="H61" s="30"/>
      <c r="I61" s="30"/>
      <c r="J61" s="30"/>
      <c r="K61" s="30">
        <v>0</v>
      </c>
      <c r="L61" s="30">
        <v>118.33333333333331</v>
      </c>
      <c r="M61" s="30">
        <v>532.5</v>
      </c>
      <c r="N61" s="30">
        <v>237.21560162499998</v>
      </c>
      <c r="O61" s="30">
        <v>316.28746883333332</v>
      </c>
      <c r="P61" s="30">
        <v>395.35933604166667</v>
      </c>
      <c r="Q61" s="30">
        <v>235.216955375</v>
      </c>
      <c r="R61" s="30">
        <v>313.62260716666668</v>
      </c>
      <c r="S61" s="30">
        <v>392.02825895833337</v>
      </c>
      <c r="T61" s="30">
        <v>472.43255699999997</v>
      </c>
      <c r="U61" s="30">
        <v>629.910076</v>
      </c>
      <c r="V61" s="30">
        <v>787.38759500000003</v>
      </c>
      <c r="X61" s="35">
        <v>2046</v>
      </c>
      <c r="Y61" s="30">
        <v>472.43255699999997</v>
      </c>
      <c r="Z61" s="30">
        <v>748.24340933333337</v>
      </c>
      <c r="AA61" s="30">
        <v>1319.8875950000001</v>
      </c>
    </row>
    <row r="62" spans="1:27">
      <c r="A62" s="37">
        <v>2047</v>
      </c>
      <c r="B62" s="36"/>
      <c r="C62" s="36"/>
      <c r="D62" s="36"/>
      <c r="E62" s="30">
        <v>0</v>
      </c>
      <c r="F62" s="30">
        <v>0</v>
      </c>
      <c r="G62" s="30">
        <v>0</v>
      </c>
      <c r="H62" s="30"/>
      <c r="I62" s="30"/>
      <c r="J62" s="30"/>
      <c r="K62" s="30">
        <v>0</v>
      </c>
      <c r="L62" s="30">
        <v>118.33333333333331</v>
      </c>
      <c r="M62" s="30">
        <v>532.5</v>
      </c>
      <c r="N62" s="30">
        <v>237.21560162499998</v>
      </c>
      <c r="O62" s="30">
        <v>316.28746883333332</v>
      </c>
      <c r="P62" s="30">
        <v>395.35933604166667</v>
      </c>
      <c r="Q62" s="30">
        <v>235.216955375</v>
      </c>
      <c r="R62" s="30">
        <v>313.62260716666668</v>
      </c>
      <c r="S62" s="30">
        <v>392.02825895833337</v>
      </c>
      <c r="T62" s="30">
        <v>472.43255699999997</v>
      </c>
      <c r="U62" s="30">
        <v>629.910076</v>
      </c>
      <c r="V62" s="30">
        <v>787.38759500000003</v>
      </c>
      <c r="X62" s="35">
        <v>2047</v>
      </c>
      <c r="Y62" s="30">
        <v>472.43255699999997</v>
      </c>
      <c r="Z62" s="30">
        <v>748.24340933333337</v>
      </c>
      <c r="AA62" s="30">
        <v>1319.8875950000001</v>
      </c>
    </row>
    <row r="63" spans="1:27">
      <c r="A63" s="37">
        <v>2048</v>
      </c>
      <c r="B63" s="36"/>
      <c r="C63" s="36"/>
      <c r="D63" s="36"/>
      <c r="E63" s="30">
        <v>0</v>
      </c>
      <c r="F63" s="30">
        <v>0</v>
      </c>
      <c r="G63" s="30">
        <v>0</v>
      </c>
      <c r="H63" s="30"/>
      <c r="I63" s="30"/>
      <c r="J63" s="30"/>
      <c r="K63" s="30">
        <v>0</v>
      </c>
      <c r="L63" s="30">
        <v>118.33333333333331</v>
      </c>
      <c r="M63" s="30">
        <v>532.5</v>
      </c>
      <c r="N63" s="30">
        <v>237.21560162499998</v>
      </c>
      <c r="O63" s="30">
        <v>316.28746883333332</v>
      </c>
      <c r="P63" s="30">
        <v>395.35933604166667</v>
      </c>
      <c r="Q63" s="30">
        <v>235.216955375</v>
      </c>
      <c r="R63" s="30">
        <v>313.62260716666668</v>
      </c>
      <c r="S63" s="30">
        <v>392.02825895833337</v>
      </c>
      <c r="T63" s="30">
        <v>472.43255699999997</v>
      </c>
      <c r="U63" s="30">
        <v>629.910076</v>
      </c>
      <c r="V63" s="30">
        <v>787.38759500000003</v>
      </c>
      <c r="X63" s="35">
        <v>2048</v>
      </c>
      <c r="Y63" s="30">
        <v>472.43255699999997</v>
      </c>
      <c r="Z63" s="30">
        <v>748.24340933333337</v>
      </c>
      <c r="AA63" s="30">
        <v>1319.8875950000001</v>
      </c>
    </row>
    <row r="64" spans="1:27">
      <c r="A64" s="37">
        <v>2049</v>
      </c>
      <c r="B64" s="36"/>
      <c r="C64" s="36"/>
      <c r="D64" s="36"/>
      <c r="E64" s="30">
        <v>0</v>
      </c>
      <c r="F64" s="30">
        <v>0</v>
      </c>
      <c r="G64" s="30">
        <v>0</v>
      </c>
      <c r="H64" s="30"/>
      <c r="I64" s="30"/>
      <c r="J64" s="30"/>
      <c r="K64" s="30">
        <v>0</v>
      </c>
      <c r="L64" s="30">
        <v>118.33333333333331</v>
      </c>
      <c r="M64" s="30">
        <v>532.5</v>
      </c>
      <c r="N64" s="30">
        <v>237.21560162499998</v>
      </c>
      <c r="O64" s="30">
        <v>316.28746883333332</v>
      </c>
      <c r="P64" s="30">
        <v>395.35933604166667</v>
      </c>
      <c r="Q64" s="30">
        <v>235.216955375</v>
      </c>
      <c r="R64" s="30">
        <v>313.62260716666668</v>
      </c>
      <c r="S64" s="30">
        <v>392.02825895833337</v>
      </c>
      <c r="T64" s="30">
        <v>472.43255699999997</v>
      </c>
      <c r="U64" s="30">
        <v>629.910076</v>
      </c>
      <c r="V64" s="30">
        <v>787.38759500000003</v>
      </c>
      <c r="X64" s="35">
        <v>2049</v>
      </c>
      <c r="Y64" s="30">
        <v>472.43255699999997</v>
      </c>
      <c r="Z64" s="30">
        <v>748.24340933333337</v>
      </c>
      <c r="AA64" s="30">
        <v>1319.8875950000001</v>
      </c>
    </row>
    <row r="65" spans="1:27">
      <c r="A65" s="37">
        <v>2050</v>
      </c>
      <c r="B65" s="36"/>
      <c r="C65" s="36"/>
      <c r="D65" s="36"/>
      <c r="E65" s="30">
        <v>0</v>
      </c>
      <c r="F65" s="30">
        <v>0</v>
      </c>
      <c r="G65" s="30">
        <v>0</v>
      </c>
      <c r="H65" s="30"/>
      <c r="I65" s="30"/>
      <c r="J65" s="30"/>
      <c r="K65" s="30">
        <v>0</v>
      </c>
      <c r="L65" s="30">
        <v>118.33333333333331</v>
      </c>
      <c r="M65" s="30">
        <v>532.5</v>
      </c>
      <c r="N65" s="30">
        <v>237.21560162499998</v>
      </c>
      <c r="O65" s="30">
        <v>316.28746883333332</v>
      </c>
      <c r="P65" s="30">
        <v>395.35933604166667</v>
      </c>
      <c r="Q65" s="30">
        <v>235.216955375</v>
      </c>
      <c r="R65" s="30">
        <v>313.62260716666668</v>
      </c>
      <c r="S65" s="30">
        <v>392.02825895833337</v>
      </c>
      <c r="T65" s="30">
        <v>472.43255699999997</v>
      </c>
      <c r="U65" s="30">
        <v>629.910076</v>
      </c>
      <c r="V65" s="30">
        <v>787.38759500000003</v>
      </c>
      <c r="X65" s="35">
        <v>2050</v>
      </c>
      <c r="Y65" s="30">
        <v>472.43255699999997</v>
      </c>
      <c r="Z65" s="30">
        <v>748.24340933333337</v>
      </c>
      <c r="AA65" s="30">
        <v>1319.8875950000001</v>
      </c>
    </row>
    <row r="66" spans="1:27">
      <c r="A66" s="37">
        <v>2051</v>
      </c>
      <c r="B66" s="36"/>
      <c r="C66" s="36"/>
      <c r="D66" s="36"/>
      <c r="E66" s="30">
        <v>0</v>
      </c>
      <c r="F66" s="30">
        <v>0</v>
      </c>
      <c r="G66" s="30">
        <v>0</v>
      </c>
      <c r="H66" s="30"/>
      <c r="I66" s="30"/>
      <c r="J66" s="30"/>
      <c r="K66" s="30">
        <v>0</v>
      </c>
      <c r="L66" s="30">
        <v>118.33333333333331</v>
      </c>
      <c r="M66" s="30">
        <v>532.5</v>
      </c>
      <c r="N66" s="30">
        <v>237.21560162499998</v>
      </c>
      <c r="O66" s="30">
        <v>316.28746883333332</v>
      </c>
      <c r="P66" s="30">
        <v>395.35933604166667</v>
      </c>
      <c r="Q66" s="30">
        <v>235.216955375</v>
      </c>
      <c r="R66" s="30">
        <v>313.62260716666668</v>
      </c>
      <c r="S66" s="30">
        <v>392.02825895833337</v>
      </c>
      <c r="T66" s="30">
        <v>472.43255699999997</v>
      </c>
      <c r="U66" s="30">
        <v>629.910076</v>
      </c>
      <c r="V66" s="30">
        <v>787.38759500000003</v>
      </c>
      <c r="X66" s="35">
        <v>2051</v>
      </c>
      <c r="Y66" s="30">
        <v>472.43255699999997</v>
      </c>
      <c r="Z66" s="30">
        <v>748.24340933333337</v>
      </c>
      <c r="AA66" s="30">
        <v>1319.8875950000001</v>
      </c>
    </row>
    <row r="67" spans="1:27">
      <c r="A67" s="37">
        <v>2052</v>
      </c>
      <c r="B67" s="36"/>
      <c r="C67" s="36"/>
      <c r="D67" s="36"/>
      <c r="E67" s="30">
        <v>0</v>
      </c>
      <c r="F67" s="30">
        <v>0</v>
      </c>
      <c r="G67" s="30">
        <v>0</v>
      </c>
      <c r="H67" s="30"/>
      <c r="I67" s="30"/>
      <c r="J67" s="30"/>
      <c r="K67" s="30">
        <v>0</v>
      </c>
      <c r="L67" s="30">
        <v>118.33333333333331</v>
      </c>
      <c r="M67" s="30">
        <v>532.5</v>
      </c>
      <c r="N67" s="30">
        <v>237.21560162499998</v>
      </c>
      <c r="O67" s="30">
        <v>316.28746883333332</v>
      </c>
      <c r="P67" s="30">
        <v>395.35933604166667</v>
      </c>
      <c r="Q67" s="30">
        <v>235.216955375</v>
      </c>
      <c r="R67" s="30">
        <v>313.62260716666668</v>
      </c>
      <c r="S67" s="30">
        <v>392.02825895833337</v>
      </c>
      <c r="T67" s="30">
        <v>472.43255699999997</v>
      </c>
      <c r="U67" s="30">
        <v>629.910076</v>
      </c>
      <c r="V67" s="30">
        <v>787.38759500000003</v>
      </c>
      <c r="X67" s="35">
        <v>2052</v>
      </c>
      <c r="Y67" s="30">
        <v>472.43255699999997</v>
      </c>
      <c r="Z67" s="30">
        <v>748.24340933333337</v>
      </c>
      <c r="AA67" s="30">
        <v>1319.8875950000001</v>
      </c>
    </row>
    <row r="68" spans="1:27">
      <c r="A68" s="37">
        <v>2053</v>
      </c>
      <c r="B68" s="36"/>
      <c r="C68" s="36"/>
      <c r="D68" s="36"/>
      <c r="E68" s="30">
        <v>0</v>
      </c>
      <c r="F68" s="30">
        <v>0</v>
      </c>
      <c r="G68" s="30">
        <v>0</v>
      </c>
      <c r="H68" s="30"/>
      <c r="I68" s="30"/>
      <c r="J68" s="30"/>
      <c r="K68" s="30">
        <v>0</v>
      </c>
      <c r="L68" s="30">
        <v>118.33333333333331</v>
      </c>
      <c r="M68" s="30">
        <v>532.5</v>
      </c>
      <c r="N68" s="30">
        <v>237.21560162499998</v>
      </c>
      <c r="O68" s="30">
        <v>316.28746883333332</v>
      </c>
      <c r="P68" s="30">
        <v>395.35933604166667</v>
      </c>
      <c r="Q68" s="30">
        <v>235.216955375</v>
      </c>
      <c r="R68" s="30">
        <v>313.62260716666668</v>
      </c>
      <c r="S68" s="30">
        <v>392.02825895833337</v>
      </c>
      <c r="T68" s="30">
        <v>472.43255699999997</v>
      </c>
      <c r="U68" s="30">
        <v>629.910076</v>
      </c>
      <c r="V68" s="30">
        <v>787.38759500000003</v>
      </c>
      <c r="X68" s="35">
        <v>2053</v>
      </c>
      <c r="Y68" s="30">
        <v>472.43255699999997</v>
      </c>
      <c r="Z68" s="30">
        <v>748.24340933333337</v>
      </c>
      <c r="AA68" s="30">
        <v>1319.8875950000001</v>
      </c>
    </row>
    <row r="69" spans="1:27">
      <c r="A69" s="37">
        <v>2054</v>
      </c>
      <c r="B69" s="36"/>
      <c r="C69" s="36"/>
      <c r="D69" s="36"/>
      <c r="E69" s="30">
        <v>0</v>
      </c>
      <c r="F69" s="30">
        <v>0</v>
      </c>
      <c r="G69" s="30">
        <v>0</v>
      </c>
      <c r="H69" s="30"/>
      <c r="I69" s="30"/>
      <c r="J69" s="30"/>
      <c r="K69" s="30">
        <v>0</v>
      </c>
      <c r="L69" s="30">
        <v>118.33333333333331</v>
      </c>
      <c r="M69" s="30">
        <v>532.5</v>
      </c>
      <c r="N69" s="30">
        <v>237.21560162499998</v>
      </c>
      <c r="O69" s="30">
        <v>316.28746883333332</v>
      </c>
      <c r="P69" s="30">
        <v>395.35933604166667</v>
      </c>
      <c r="Q69" s="30">
        <v>235.216955375</v>
      </c>
      <c r="R69" s="30">
        <v>313.62260716666668</v>
      </c>
      <c r="S69" s="30">
        <v>392.02825895833337</v>
      </c>
      <c r="T69" s="30">
        <v>472.43255699999997</v>
      </c>
      <c r="U69" s="30">
        <v>629.910076</v>
      </c>
      <c r="V69" s="30">
        <v>787.38759500000003</v>
      </c>
      <c r="X69" s="35">
        <v>2054</v>
      </c>
      <c r="Y69" s="30">
        <v>472.43255699999997</v>
      </c>
      <c r="Z69" s="30">
        <v>748.24340933333337</v>
      </c>
      <c r="AA69" s="30">
        <v>1319.8875950000001</v>
      </c>
    </row>
    <row r="70" spans="1:27">
      <c r="A70" s="37">
        <v>2055</v>
      </c>
      <c r="B70" s="36"/>
      <c r="C70" s="36"/>
      <c r="D70" s="36"/>
      <c r="E70" s="30">
        <v>0</v>
      </c>
      <c r="F70" s="30">
        <v>0</v>
      </c>
      <c r="G70" s="30">
        <v>0</v>
      </c>
      <c r="H70" s="30"/>
      <c r="I70" s="30"/>
      <c r="J70" s="30"/>
      <c r="K70" s="30">
        <v>0</v>
      </c>
      <c r="L70" s="30">
        <v>118.33333333333331</v>
      </c>
      <c r="M70" s="30">
        <v>532.5</v>
      </c>
      <c r="N70" s="30">
        <v>237.21560162499998</v>
      </c>
      <c r="O70" s="30">
        <v>316.28746883333332</v>
      </c>
      <c r="P70" s="30">
        <v>395.35933604166667</v>
      </c>
      <c r="Q70" s="30">
        <v>235.216955375</v>
      </c>
      <c r="R70" s="30">
        <v>313.62260716666668</v>
      </c>
      <c r="S70" s="30">
        <v>392.02825895833337</v>
      </c>
      <c r="T70" s="30">
        <v>472.43255699999997</v>
      </c>
      <c r="U70" s="30">
        <v>629.910076</v>
      </c>
      <c r="V70" s="30">
        <v>787.38759500000003</v>
      </c>
      <c r="X70" s="35">
        <v>2055</v>
      </c>
      <c r="Y70" s="30">
        <v>472.43255699999997</v>
      </c>
      <c r="Z70" s="30">
        <v>748.24340933333337</v>
      </c>
      <c r="AA70" s="30">
        <v>1319.8875950000001</v>
      </c>
    </row>
    <row r="71" spans="1:27">
      <c r="A71" s="37">
        <v>2056</v>
      </c>
      <c r="B71" s="36"/>
      <c r="C71" s="36"/>
      <c r="D71" s="36"/>
      <c r="E71" s="30">
        <v>0</v>
      </c>
      <c r="F71" s="30">
        <v>0</v>
      </c>
      <c r="G71" s="30">
        <v>0</v>
      </c>
      <c r="H71" s="30"/>
      <c r="I71" s="30"/>
      <c r="J71" s="30"/>
      <c r="K71" s="30">
        <v>0</v>
      </c>
      <c r="L71" s="30">
        <v>118.33333333333331</v>
      </c>
      <c r="M71" s="30">
        <v>532.5</v>
      </c>
      <c r="N71" s="30">
        <v>237.21560162499998</v>
      </c>
      <c r="O71" s="30">
        <v>316.28746883333332</v>
      </c>
      <c r="P71" s="30">
        <v>395.35933604166667</v>
      </c>
      <c r="Q71" s="30">
        <v>235.216955375</v>
      </c>
      <c r="R71" s="30">
        <v>313.62260716666668</v>
      </c>
      <c r="S71" s="30">
        <v>392.02825895833337</v>
      </c>
      <c r="T71" s="30">
        <v>472.43255699999997</v>
      </c>
      <c r="U71" s="30">
        <v>629.910076</v>
      </c>
      <c r="V71" s="30">
        <v>787.38759500000003</v>
      </c>
      <c r="X71" s="35">
        <v>2056</v>
      </c>
      <c r="Y71" s="30">
        <v>472.43255699999997</v>
      </c>
      <c r="Z71" s="30">
        <v>748.24340933333337</v>
      </c>
      <c r="AA71" s="30">
        <v>1319.8875950000001</v>
      </c>
    </row>
    <row r="72" spans="1:27">
      <c r="A72" s="37">
        <v>2057</v>
      </c>
      <c r="B72" s="36"/>
      <c r="C72" s="36"/>
      <c r="D72" s="36"/>
      <c r="E72" s="30">
        <v>0</v>
      </c>
      <c r="F72" s="30">
        <v>0</v>
      </c>
      <c r="G72" s="30">
        <v>0</v>
      </c>
      <c r="H72" s="30"/>
      <c r="I72" s="30"/>
      <c r="J72" s="30"/>
      <c r="K72" s="30">
        <v>0</v>
      </c>
      <c r="L72" s="30">
        <v>118.33333333333331</v>
      </c>
      <c r="M72" s="30">
        <v>532.5</v>
      </c>
      <c r="N72" s="30">
        <v>237.21560162499998</v>
      </c>
      <c r="O72" s="30">
        <v>316.28746883333332</v>
      </c>
      <c r="P72" s="30">
        <v>395.35933604166667</v>
      </c>
      <c r="Q72" s="30">
        <v>235.216955375</v>
      </c>
      <c r="R72" s="30">
        <v>313.62260716666668</v>
      </c>
      <c r="S72" s="30">
        <v>392.02825895833337</v>
      </c>
      <c r="T72" s="30">
        <v>472.43255699999997</v>
      </c>
      <c r="U72" s="30">
        <v>629.910076</v>
      </c>
      <c r="V72" s="30">
        <v>787.38759500000003</v>
      </c>
      <c r="X72" s="35">
        <v>2057</v>
      </c>
      <c r="Y72" s="30">
        <v>472.43255699999997</v>
      </c>
      <c r="Z72" s="30">
        <v>748.24340933333337</v>
      </c>
      <c r="AA72" s="30">
        <v>1319.8875950000001</v>
      </c>
    </row>
    <row r="73" spans="1:27">
      <c r="A73" s="37">
        <v>2058</v>
      </c>
      <c r="B73" s="36"/>
      <c r="C73" s="36"/>
      <c r="D73" s="36"/>
      <c r="E73" s="30">
        <v>0</v>
      </c>
      <c r="F73" s="30">
        <v>0</v>
      </c>
      <c r="G73" s="30">
        <v>0</v>
      </c>
      <c r="H73" s="30"/>
      <c r="I73" s="30"/>
      <c r="J73" s="30"/>
      <c r="K73" s="30">
        <v>0</v>
      </c>
      <c r="L73" s="30">
        <v>118.33333333333331</v>
      </c>
      <c r="M73" s="30">
        <v>532.5</v>
      </c>
      <c r="N73" s="30">
        <v>237.21560162499998</v>
      </c>
      <c r="O73" s="30">
        <v>316.28746883333332</v>
      </c>
      <c r="P73" s="30">
        <v>395.35933604166667</v>
      </c>
      <c r="Q73" s="30">
        <v>235.216955375</v>
      </c>
      <c r="R73" s="30">
        <v>313.62260716666668</v>
      </c>
      <c r="S73" s="30">
        <v>392.02825895833337</v>
      </c>
      <c r="T73" s="30">
        <v>472.43255699999997</v>
      </c>
      <c r="U73" s="30">
        <v>629.910076</v>
      </c>
      <c r="V73" s="30">
        <v>787.38759500000003</v>
      </c>
      <c r="X73" s="35">
        <v>2058</v>
      </c>
      <c r="Y73" s="30">
        <v>472.43255699999997</v>
      </c>
      <c r="Z73" s="30">
        <v>748.24340933333337</v>
      </c>
      <c r="AA73" s="30">
        <v>1319.8875950000001</v>
      </c>
    </row>
    <row r="74" spans="1:27">
      <c r="A74" s="37">
        <v>2059</v>
      </c>
      <c r="B74" s="36"/>
      <c r="C74" s="36"/>
      <c r="D74" s="36"/>
      <c r="E74" s="30">
        <v>0</v>
      </c>
      <c r="F74" s="30">
        <v>0</v>
      </c>
      <c r="G74" s="30">
        <v>0</v>
      </c>
      <c r="H74" s="30"/>
      <c r="I74" s="30"/>
      <c r="J74" s="30"/>
      <c r="K74" s="30">
        <v>0</v>
      </c>
      <c r="L74" s="30">
        <v>118.33333333333331</v>
      </c>
      <c r="M74" s="30">
        <v>532.5</v>
      </c>
      <c r="N74" s="30">
        <v>237.21560162499998</v>
      </c>
      <c r="O74" s="30">
        <v>316.28746883333332</v>
      </c>
      <c r="P74" s="30">
        <v>395.35933604166667</v>
      </c>
      <c r="Q74" s="30">
        <v>235.216955375</v>
      </c>
      <c r="R74" s="30">
        <v>313.62260716666668</v>
      </c>
      <c r="S74" s="30">
        <v>392.02825895833337</v>
      </c>
      <c r="T74" s="30">
        <v>472.43255699999997</v>
      </c>
      <c r="U74" s="30">
        <v>629.910076</v>
      </c>
      <c r="V74" s="30">
        <v>787.38759500000003</v>
      </c>
      <c r="X74" s="35">
        <v>2059</v>
      </c>
      <c r="Y74" s="30">
        <v>472.43255699999997</v>
      </c>
      <c r="Z74" s="30">
        <v>748.24340933333337</v>
      </c>
      <c r="AA74" s="30">
        <v>1319.8875950000001</v>
      </c>
    </row>
    <row r="75" spans="1:27">
      <c r="A75" s="37">
        <v>2060</v>
      </c>
      <c r="B75" s="36"/>
      <c r="C75" s="36"/>
      <c r="D75" s="36"/>
      <c r="E75" s="30">
        <v>0</v>
      </c>
      <c r="F75" s="30">
        <v>0</v>
      </c>
      <c r="G75" s="30">
        <v>0</v>
      </c>
      <c r="H75" s="30"/>
      <c r="I75" s="30"/>
      <c r="J75" s="30"/>
      <c r="K75" s="30">
        <v>0</v>
      </c>
      <c r="L75" s="30">
        <v>118.33333333333331</v>
      </c>
      <c r="M75" s="30">
        <v>532.5</v>
      </c>
      <c r="N75" s="30">
        <v>237.21560162499998</v>
      </c>
      <c r="O75" s="30">
        <v>316.28746883333332</v>
      </c>
      <c r="P75" s="30">
        <v>395.35933604166667</v>
      </c>
      <c r="Q75" s="30">
        <v>235.216955375</v>
      </c>
      <c r="R75" s="30">
        <v>313.62260716666668</v>
      </c>
      <c r="S75" s="30">
        <v>392.02825895833337</v>
      </c>
      <c r="T75" s="30">
        <v>472.43255699999997</v>
      </c>
      <c r="U75" s="30">
        <v>629.910076</v>
      </c>
      <c r="V75" s="30">
        <v>787.38759500000003</v>
      </c>
      <c r="X75" s="35">
        <v>2060</v>
      </c>
      <c r="Y75" s="30">
        <v>472.43255699999997</v>
      </c>
      <c r="Z75" s="30">
        <v>748.24340933333337</v>
      </c>
      <c r="AA75" s="30">
        <v>1319.8875950000001</v>
      </c>
    </row>
    <row r="76" spans="1:27">
      <c r="A76" s="37">
        <v>2061</v>
      </c>
      <c r="B76" s="36"/>
      <c r="C76" s="36"/>
      <c r="D76" s="36"/>
      <c r="E76" s="30">
        <v>0</v>
      </c>
      <c r="F76" s="30">
        <v>0</v>
      </c>
      <c r="G76" s="30">
        <v>0</v>
      </c>
      <c r="H76" s="30"/>
      <c r="I76" s="30"/>
      <c r="J76" s="30"/>
      <c r="K76" s="30">
        <v>0</v>
      </c>
      <c r="L76" s="30">
        <v>118.33333333333331</v>
      </c>
      <c r="M76" s="30">
        <v>532.5</v>
      </c>
      <c r="N76" s="30">
        <v>237.21560162499998</v>
      </c>
      <c r="O76" s="30">
        <v>316.28746883333332</v>
      </c>
      <c r="P76" s="30">
        <v>395.35933604166667</v>
      </c>
      <c r="Q76" s="30">
        <v>235.216955375</v>
      </c>
      <c r="R76" s="30">
        <v>313.62260716666668</v>
      </c>
      <c r="S76" s="30">
        <v>392.02825895833337</v>
      </c>
      <c r="T76" s="30">
        <v>472.43255699999997</v>
      </c>
      <c r="U76" s="30">
        <v>629.910076</v>
      </c>
      <c r="V76" s="30">
        <v>787.38759500000003</v>
      </c>
      <c r="X76" s="35">
        <v>2061</v>
      </c>
      <c r="Y76" s="30">
        <v>472.43255699999997</v>
      </c>
      <c r="Z76" s="30">
        <v>748.24340933333337</v>
      </c>
      <c r="AA76" s="30">
        <v>1319.8875950000001</v>
      </c>
    </row>
    <row r="77" spans="1:27">
      <c r="A77" s="37">
        <v>2062</v>
      </c>
      <c r="B77" s="36"/>
      <c r="C77" s="36"/>
      <c r="D77" s="36"/>
      <c r="E77" s="30">
        <v>0</v>
      </c>
      <c r="F77" s="30">
        <v>0</v>
      </c>
      <c r="G77" s="30">
        <v>0</v>
      </c>
      <c r="H77" s="30"/>
      <c r="I77" s="30"/>
      <c r="J77" s="30"/>
      <c r="K77" s="30">
        <v>0</v>
      </c>
      <c r="L77" s="30">
        <v>118.33333333333331</v>
      </c>
      <c r="M77" s="30">
        <v>532.5</v>
      </c>
      <c r="N77" s="30">
        <v>237.21560162499998</v>
      </c>
      <c r="O77" s="30">
        <v>316.28746883333332</v>
      </c>
      <c r="P77" s="30">
        <v>395.35933604166667</v>
      </c>
      <c r="Q77" s="30">
        <v>235.216955375</v>
      </c>
      <c r="R77" s="30">
        <v>313.62260716666668</v>
      </c>
      <c r="S77" s="30">
        <v>392.02825895833337</v>
      </c>
      <c r="T77" s="30">
        <v>472.43255699999997</v>
      </c>
      <c r="U77" s="30">
        <v>629.910076</v>
      </c>
      <c r="V77" s="30">
        <v>787.38759500000003</v>
      </c>
      <c r="X77" s="35">
        <v>2062</v>
      </c>
      <c r="Y77" s="30">
        <v>472.43255699999997</v>
      </c>
      <c r="Z77" s="30">
        <v>748.24340933333337</v>
      </c>
      <c r="AA77" s="30">
        <v>1319.8875950000001</v>
      </c>
    </row>
    <row r="78" spans="1:27">
      <c r="A78" s="37">
        <v>2063</v>
      </c>
      <c r="B78" s="36"/>
      <c r="C78" s="36"/>
      <c r="D78" s="36"/>
      <c r="E78" s="30">
        <v>0</v>
      </c>
      <c r="F78" s="30">
        <v>0</v>
      </c>
      <c r="G78" s="30">
        <v>0</v>
      </c>
      <c r="H78" s="30"/>
      <c r="I78" s="30"/>
      <c r="J78" s="30"/>
      <c r="K78" s="30">
        <v>0</v>
      </c>
      <c r="L78" s="30">
        <v>118.33333333333331</v>
      </c>
      <c r="M78" s="30">
        <v>532.5</v>
      </c>
      <c r="N78" s="30">
        <v>237.21560162499998</v>
      </c>
      <c r="O78" s="30">
        <v>316.28746883333332</v>
      </c>
      <c r="P78" s="30">
        <v>395.35933604166667</v>
      </c>
      <c r="Q78" s="30">
        <v>235.216955375</v>
      </c>
      <c r="R78" s="30">
        <v>313.62260716666668</v>
      </c>
      <c r="S78" s="30">
        <v>392.02825895833337</v>
      </c>
      <c r="T78" s="30">
        <v>472.43255699999997</v>
      </c>
      <c r="U78" s="30">
        <v>629.910076</v>
      </c>
      <c r="V78" s="30">
        <v>787.38759500000003</v>
      </c>
      <c r="X78" s="35">
        <v>2063</v>
      </c>
      <c r="Y78" s="30">
        <v>472.43255699999997</v>
      </c>
      <c r="Z78" s="30">
        <v>748.24340933333337</v>
      </c>
      <c r="AA78" s="30">
        <v>1319.8875950000001</v>
      </c>
    </row>
    <row r="79" spans="1:27">
      <c r="A79" s="37">
        <v>2064</v>
      </c>
      <c r="B79" s="36"/>
      <c r="C79" s="36"/>
      <c r="D79" s="36"/>
      <c r="E79" s="30">
        <v>0</v>
      </c>
      <c r="F79" s="30">
        <v>0</v>
      </c>
      <c r="G79" s="30">
        <v>0</v>
      </c>
      <c r="H79" s="30"/>
      <c r="I79" s="30"/>
      <c r="J79" s="30"/>
      <c r="K79" s="30">
        <v>0</v>
      </c>
      <c r="L79" s="30">
        <v>118.33333333333331</v>
      </c>
      <c r="M79" s="30">
        <v>532.5</v>
      </c>
      <c r="N79" s="30">
        <v>237.21560162499998</v>
      </c>
      <c r="O79" s="30">
        <v>316.28746883333332</v>
      </c>
      <c r="P79" s="30">
        <v>395.35933604166667</v>
      </c>
      <c r="Q79" s="30">
        <v>235.216955375</v>
      </c>
      <c r="R79" s="30">
        <v>313.62260716666668</v>
      </c>
      <c r="S79" s="30">
        <v>392.02825895833337</v>
      </c>
      <c r="T79" s="30">
        <v>472.43255699999997</v>
      </c>
      <c r="U79" s="30">
        <v>629.910076</v>
      </c>
      <c r="V79" s="30">
        <v>787.38759500000003</v>
      </c>
      <c r="X79" s="35">
        <v>2064</v>
      </c>
      <c r="Y79" s="30">
        <v>472.43255699999997</v>
      </c>
      <c r="Z79" s="30">
        <v>748.24340933333337</v>
      </c>
      <c r="AA79" s="30">
        <v>1319.8875950000001</v>
      </c>
    </row>
    <row r="80" spans="1:27">
      <c r="A80" s="37">
        <v>2065</v>
      </c>
      <c r="B80" s="36"/>
      <c r="C80" s="36"/>
      <c r="D80" s="36"/>
      <c r="E80" s="30">
        <v>0</v>
      </c>
      <c r="F80" s="30">
        <v>0</v>
      </c>
      <c r="G80" s="30">
        <v>0</v>
      </c>
      <c r="H80" s="30"/>
      <c r="I80" s="30"/>
      <c r="J80" s="30"/>
      <c r="K80" s="30">
        <v>0</v>
      </c>
      <c r="L80" s="30">
        <v>118.33333333333331</v>
      </c>
      <c r="M80" s="30">
        <v>532.5</v>
      </c>
      <c r="N80" s="30">
        <v>237.21560162499998</v>
      </c>
      <c r="O80" s="30">
        <v>316.28746883333332</v>
      </c>
      <c r="P80" s="30">
        <v>395.35933604166667</v>
      </c>
      <c r="Q80" s="30">
        <v>235.216955375</v>
      </c>
      <c r="R80" s="30">
        <v>313.62260716666668</v>
      </c>
      <c r="S80" s="30">
        <v>392.02825895833337</v>
      </c>
      <c r="T80" s="30">
        <v>472.43255699999997</v>
      </c>
      <c r="U80" s="30">
        <v>629.910076</v>
      </c>
      <c r="V80" s="30">
        <v>787.38759500000003</v>
      </c>
      <c r="X80" s="35">
        <v>2065</v>
      </c>
      <c r="Y80" s="30">
        <v>472.43255699999997</v>
      </c>
      <c r="Z80" s="30">
        <v>748.24340933333337</v>
      </c>
      <c r="AA80" s="30">
        <v>1319.8875950000001</v>
      </c>
    </row>
    <row r="81" spans="1:27">
      <c r="A81" s="37">
        <v>2066</v>
      </c>
      <c r="B81" s="36"/>
      <c r="C81" s="36"/>
      <c r="D81" s="36"/>
      <c r="E81" s="30">
        <v>0</v>
      </c>
      <c r="F81" s="30">
        <v>0</v>
      </c>
      <c r="G81" s="30">
        <v>0</v>
      </c>
      <c r="H81" s="30"/>
      <c r="I81" s="30"/>
      <c r="J81" s="30"/>
      <c r="K81" s="30">
        <v>0</v>
      </c>
      <c r="L81" s="30">
        <v>118.33333333333331</v>
      </c>
      <c r="M81" s="30">
        <v>532.5</v>
      </c>
      <c r="N81" s="30">
        <v>237.21560162499998</v>
      </c>
      <c r="O81" s="30">
        <v>316.28746883333332</v>
      </c>
      <c r="P81" s="30">
        <v>395.35933604166667</v>
      </c>
      <c r="Q81" s="30">
        <v>235.216955375</v>
      </c>
      <c r="R81" s="30">
        <v>313.62260716666668</v>
      </c>
      <c r="S81" s="30">
        <v>392.02825895833337</v>
      </c>
      <c r="T81" s="30">
        <v>472.43255699999997</v>
      </c>
      <c r="U81" s="30">
        <v>629.910076</v>
      </c>
      <c r="V81" s="30">
        <v>787.38759500000003</v>
      </c>
      <c r="X81" s="35">
        <v>2066</v>
      </c>
      <c r="Y81" s="30">
        <v>472.43255699999997</v>
      </c>
      <c r="Z81" s="30">
        <v>748.24340933333337</v>
      </c>
      <c r="AA81" s="30">
        <v>1319.8875950000001</v>
      </c>
    </row>
    <row r="82" spans="1:27">
      <c r="A82" s="37">
        <v>2067</v>
      </c>
      <c r="B82" s="36"/>
      <c r="C82" s="36"/>
      <c r="D82" s="36"/>
      <c r="E82" s="30">
        <v>0</v>
      </c>
      <c r="F82" s="30">
        <v>0</v>
      </c>
      <c r="G82" s="30">
        <v>0</v>
      </c>
      <c r="H82" s="30"/>
      <c r="I82" s="30"/>
      <c r="J82" s="30"/>
      <c r="K82" s="30">
        <v>0</v>
      </c>
      <c r="L82" s="30">
        <v>118.33333333333331</v>
      </c>
      <c r="M82" s="30">
        <v>532.5</v>
      </c>
      <c r="N82" s="30">
        <v>237.21560162499998</v>
      </c>
      <c r="O82" s="30">
        <v>316.28746883333332</v>
      </c>
      <c r="P82" s="30">
        <v>395.35933604166667</v>
      </c>
      <c r="Q82" s="30">
        <v>235.216955375</v>
      </c>
      <c r="R82" s="30">
        <v>313.62260716666668</v>
      </c>
      <c r="S82" s="30">
        <v>392.02825895833337</v>
      </c>
      <c r="T82" s="30">
        <v>472.43255699999997</v>
      </c>
      <c r="U82" s="30">
        <v>629.910076</v>
      </c>
      <c r="V82" s="30">
        <v>787.38759500000003</v>
      </c>
      <c r="X82" s="35">
        <v>2067</v>
      </c>
      <c r="Y82" s="30">
        <v>472.43255699999997</v>
      </c>
      <c r="Z82" s="30">
        <v>748.24340933333337</v>
      </c>
      <c r="AA82" s="30">
        <v>1319.8875950000001</v>
      </c>
    </row>
    <row r="83" spans="1:27">
      <c r="A83" s="37">
        <v>2068</v>
      </c>
      <c r="B83" s="36"/>
      <c r="C83" s="36"/>
      <c r="D83" s="36"/>
      <c r="E83" s="30">
        <v>0</v>
      </c>
      <c r="F83" s="30">
        <v>0</v>
      </c>
      <c r="G83" s="30">
        <v>0</v>
      </c>
      <c r="H83" s="30"/>
      <c r="I83" s="30"/>
      <c r="J83" s="30"/>
      <c r="K83" s="30">
        <v>0</v>
      </c>
      <c r="L83" s="30">
        <v>118.33333333333331</v>
      </c>
      <c r="M83" s="30">
        <v>532.5</v>
      </c>
      <c r="N83" s="30">
        <v>237.21560162499998</v>
      </c>
      <c r="O83" s="30">
        <v>316.28746883333332</v>
      </c>
      <c r="P83" s="30">
        <v>395.35933604166667</v>
      </c>
      <c r="Q83" s="30">
        <v>235.216955375</v>
      </c>
      <c r="R83" s="30">
        <v>313.62260716666668</v>
      </c>
      <c r="S83" s="30">
        <v>392.02825895833337</v>
      </c>
      <c r="T83" s="30">
        <v>472.43255699999997</v>
      </c>
      <c r="U83" s="30">
        <v>629.910076</v>
      </c>
      <c r="V83" s="30">
        <v>787.38759500000003</v>
      </c>
      <c r="X83" s="35">
        <v>2068</v>
      </c>
      <c r="Y83" s="30">
        <v>472.43255699999997</v>
      </c>
      <c r="Z83" s="30">
        <v>748.24340933333337</v>
      </c>
      <c r="AA83" s="30">
        <v>1319.8875950000001</v>
      </c>
    </row>
    <row r="84" spans="1:27">
      <c r="A84" s="37">
        <v>2069</v>
      </c>
      <c r="B84" s="36"/>
      <c r="C84" s="36"/>
      <c r="D84" s="36"/>
      <c r="E84" s="30">
        <v>0</v>
      </c>
      <c r="F84" s="30">
        <v>0</v>
      </c>
      <c r="G84" s="30">
        <v>0</v>
      </c>
      <c r="H84" s="30"/>
      <c r="I84" s="30"/>
      <c r="J84" s="30"/>
      <c r="K84" s="30">
        <v>0</v>
      </c>
      <c r="L84" s="30">
        <v>118.33333333333331</v>
      </c>
      <c r="M84" s="30">
        <v>532.5</v>
      </c>
      <c r="N84" s="30">
        <v>237.21560162499998</v>
      </c>
      <c r="O84" s="30">
        <v>316.28746883333332</v>
      </c>
      <c r="P84" s="30">
        <v>395.35933604166667</v>
      </c>
      <c r="Q84" s="30">
        <v>235.216955375</v>
      </c>
      <c r="R84" s="30">
        <v>313.62260716666668</v>
      </c>
      <c r="S84" s="30">
        <v>392.02825895833337</v>
      </c>
      <c r="T84" s="30">
        <v>472.43255699999997</v>
      </c>
      <c r="U84" s="30">
        <v>629.910076</v>
      </c>
      <c r="V84" s="30">
        <v>787.38759500000003</v>
      </c>
      <c r="X84" s="35">
        <v>2069</v>
      </c>
      <c r="Y84" s="30">
        <v>472.43255699999997</v>
      </c>
      <c r="Z84" s="30">
        <v>748.24340933333337</v>
      </c>
      <c r="AA84" s="30">
        <v>1319.8875950000001</v>
      </c>
    </row>
    <row r="85" spans="1:27">
      <c r="A85" s="37">
        <v>2070</v>
      </c>
      <c r="B85" s="36"/>
      <c r="C85" s="36"/>
      <c r="D85" s="36"/>
      <c r="E85" s="30">
        <v>0</v>
      </c>
      <c r="F85" s="30">
        <v>0</v>
      </c>
      <c r="G85" s="30">
        <v>0</v>
      </c>
      <c r="H85" s="30"/>
      <c r="I85" s="30"/>
      <c r="J85" s="30"/>
      <c r="K85" s="30">
        <v>0</v>
      </c>
      <c r="L85" s="30">
        <v>118.33333333333331</v>
      </c>
      <c r="M85" s="30">
        <v>532.5</v>
      </c>
      <c r="N85" s="30">
        <v>237.21560162499998</v>
      </c>
      <c r="O85" s="30">
        <v>316.28746883333332</v>
      </c>
      <c r="P85" s="30">
        <v>395.35933604166667</v>
      </c>
      <c r="Q85" s="30">
        <v>235.216955375</v>
      </c>
      <c r="R85" s="30">
        <v>313.62260716666668</v>
      </c>
      <c r="S85" s="30">
        <v>392.02825895833337</v>
      </c>
      <c r="T85" s="30">
        <v>472.43255699999997</v>
      </c>
      <c r="U85" s="30">
        <v>629.910076</v>
      </c>
      <c r="V85" s="30">
        <v>787.38759500000003</v>
      </c>
      <c r="X85" s="35">
        <v>2070</v>
      </c>
      <c r="Y85" s="30">
        <v>472.43255699999997</v>
      </c>
      <c r="Z85" s="30">
        <v>748.24340933333337</v>
      </c>
      <c r="AA85" s="30">
        <v>1319.8875950000001</v>
      </c>
    </row>
    <row r="86" spans="1:27">
      <c r="A86" s="37">
        <v>2071</v>
      </c>
      <c r="B86" s="36"/>
      <c r="C86" s="36"/>
      <c r="D86" s="36"/>
      <c r="E86" s="30">
        <v>0</v>
      </c>
      <c r="F86" s="30">
        <v>0</v>
      </c>
      <c r="G86" s="30">
        <v>0</v>
      </c>
      <c r="H86" s="30"/>
      <c r="I86" s="30"/>
      <c r="J86" s="30"/>
      <c r="K86" s="30">
        <v>0</v>
      </c>
      <c r="L86" s="30">
        <v>118.33333333333331</v>
      </c>
      <c r="M86" s="30">
        <v>532.5</v>
      </c>
      <c r="N86" s="30">
        <v>237.21560162499998</v>
      </c>
      <c r="O86" s="30">
        <v>316.28746883333332</v>
      </c>
      <c r="P86" s="30">
        <v>395.35933604166667</v>
      </c>
      <c r="Q86" s="30">
        <v>235.216955375</v>
      </c>
      <c r="R86" s="30">
        <v>313.62260716666668</v>
      </c>
      <c r="S86" s="30">
        <v>392.02825895833337</v>
      </c>
      <c r="T86" s="30">
        <v>472.43255699999997</v>
      </c>
      <c r="U86" s="30">
        <v>629.910076</v>
      </c>
      <c r="V86" s="30">
        <v>787.38759500000003</v>
      </c>
      <c r="X86" s="35">
        <v>2071</v>
      </c>
      <c r="Y86" s="30">
        <v>472.43255699999997</v>
      </c>
      <c r="Z86" s="30">
        <v>748.24340933333337</v>
      </c>
      <c r="AA86" s="30">
        <v>1319.8875950000001</v>
      </c>
    </row>
    <row r="87" spans="1:27">
      <c r="A87" s="37">
        <v>2072</v>
      </c>
      <c r="B87" s="36"/>
      <c r="C87" s="36"/>
      <c r="D87" s="36"/>
      <c r="E87" s="30">
        <v>0</v>
      </c>
      <c r="F87" s="30">
        <v>0</v>
      </c>
      <c r="G87" s="30">
        <v>0</v>
      </c>
      <c r="H87" s="30"/>
      <c r="I87" s="30"/>
      <c r="J87" s="30"/>
      <c r="K87" s="30">
        <v>0</v>
      </c>
      <c r="L87" s="30">
        <v>118.33333333333331</v>
      </c>
      <c r="M87" s="30">
        <v>532.5</v>
      </c>
      <c r="N87" s="30">
        <v>237.21560162499998</v>
      </c>
      <c r="O87" s="30">
        <v>316.28746883333332</v>
      </c>
      <c r="P87" s="30">
        <v>395.35933604166667</v>
      </c>
      <c r="Q87" s="30">
        <v>235.216955375</v>
      </c>
      <c r="R87" s="30">
        <v>313.62260716666668</v>
      </c>
      <c r="S87" s="30">
        <v>392.02825895833337</v>
      </c>
      <c r="T87" s="30">
        <v>472.43255699999997</v>
      </c>
      <c r="U87" s="30">
        <v>629.910076</v>
      </c>
      <c r="V87" s="30">
        <v>787.38759500000003</v>
      </c>
      <c r="X87" s="35">
        <v>2072</v>
      </c>
      <c r="Y87" s="30">
        <v>472.43255699999997</v>
      </c>
      <c r="Z87" s="30">
        <v>748.24340933333337</v>
      </c>
      <c r="AA87" s="30">
        <v>1319.8875950000001</v>
      </c>
    </row>
    <row r="88" spans="1:27">
      <c r="A88" s="37">
        <v>2073</v>
      </c>
      <c r="B88" s="36"/>
      <c r="C88" s="36"/>
      <c r="D88" s="36"/>
      <c r="E88" s="30">
        <v>0</v>
      </c>
      <c r="F88" s="30">
        <v>0</v>
      </c>
      <c r="G88" s="30">
        <v>0</v>
      </c>
      <c r="H88" s="30"/>
      <c r="I88" s="30"/>
      <c r="J88" s="30"/>
      <c r="K88" s="30">
        <v>0</v>
      </c>
      <c r="L88" s="30">
        <v>118.33333333333331</v>
      </c>
      <c r="M88" s="30">
        <v>532.5</v>
      </c>
      <c r="N88" s="30">
        <v>237.21560162499998</v>
      </c>
      <c r="O88" s="30">
        <v>316.28746883333332</v>
      </c>
      <c r="P88" s="30">
        <v>395.35933604166667</v>
      </c>
      <c r="Q88" s="30">
        <v>235.216955375</v>
      </c>
      <c r="R88" s="30">
        <v>313.62260716666668</v>
      </c>
      <c r="S88" s="30">
        <v>392.02825895833337</v>
      </c>
      <c r="T88" s="30">
        <v>472.43255699999997</v>
      </c>
      <c r="U88" s="30">
        <v>629.910076</v>
      </c>
      <c r="V88" s="30">
        <v>787.38759500000003</v>
      </c>
      <c r="X88" s="35">
        <v>2073</v>
      </c>
      <c r="Y88" s="30">
        <v>472.43255699999997</v>
      </c>
      <c r="Z88" s="30">
        <v>748.24340933333337</v>
      </c>
      <c r="AA88" s="30">
        <v>1319.8875950000001</v>
      </c>
    </row>
    <row r="89" spans="1:27">
      <c r="A89" s="37">
        <v>2074</v>
      </c>
      <c r="B89" s="36"/>
      <c r="C89" s="36"/>
      <c r="D89" s="36"/>
      <c r="E89" s="30">
        <v>0</v>
      </c>
      <c r="F89" s="30">
        <v>0</v>
      </c>
      <c r="G89" s="30">
        <v>0</v>
      </c>
      <c r="H89" s="30"/>
      <c r="I89" s="30"/>
      <c r="J89" s="30"/>
      <c r="K89" s="30">
        <v>0</v>
      </c>
      <c r="L89" s="30">
        <v>118.33333333333331</v>
      </c>
      <c r="M89" s="30">
        <v>532.5</v>
      </c>
      <c r="N89" s="30">
        <v>237.21560162499998</v>
      </c>
      <c r="O89" s="30">
        <v>316.28746883333332</v>
      </c>
      <c r="P89" s="30">
        <v>395.35933604166667</v>
      </c>
      <c r="Q89" s="30">
        <v>235.216955375</v>
      </c>
      <c r="R89" s="30">
        <v>313.62260716666668</v>
      </c>
      <c r="S89" s="30">
        <v>392.02825895833337</v>
      </c>
      <c r="T89" s="30">
        <v>472.43255699999997</v>
      </c>
      <c r="U89" s="30">
        <v>629.910076</v>
      </c>
      <c r="V89" s="30">
        <v>787.38759500000003</v>
      </c>
      <c r="X89" s="35">
        <v>2074</v>
      </c>
      <c r="Y89" s="30">
        <v>472.43255699999997</v>
      </c>
      <c r="Z89" s="30">
        <v>748.24340933333337</v>
      </c>
      <c r="AA89" s="30">
        <v>1319.8875950000001</v>
      </c>
    </row>
    <row r="90" spans="1:27">
      <c r="A90" s="37">
        <v>2075</v>
      </c>
      <c r="B90" s="36"/>
      <c r="C90" s="36"/>
      <c r="D90" s="36"/>
      <c r="E90" s="30">
        <v>0</v>
      </c>
      <c r="F90" s="30">
        <v>0</v>
      </c>
      <c r="G90" s="30">
        <v>0</v>
      </c>
      <c r="H90" s="30"/>
      <c r="I90" s="30"/>
      <c r="J90" s="30"/>
      <c r="K90" s="30">
        <v>0</v>
      </c>
      <c r="L90" s="30">
        <v>118.33333333333331</v>
      </c>
      <c r="M90" s="30">
        <v>532.5</v>
      </c>
      <c r="N90" s="30">
        <v>237.21560162499998</v>
      </c>
      <c r="O90" s="30">
        <v>316.28746883333332</v>
      </c>
      <c r="P90" s="30">
        <v>395.35933604166667</v>
      </c>
      <c r="Q90" s="30">
        <v>235.216955375</v>
      </c>
      <c r="R90" s="30">
        <v>313.62260716666668</v>
      </c>
      <c r="S90" s="30">
        <v>392.02825895833337</v>
      </c>
      <c r="T90" s="30">
        <v>472.43255699999997</v>
      </c>
      <c r="U90" s="30">
        <v>629.910076</v>
      </c>
      <c r="V90" s="30">
        <v>787.38759500000003</v>
      </c>
      <c r="X90" s="35">
        <v>2075</v>
      </c>
      <c r="Y90" s="30">
        <v>472.43255699999997</v>
      </c>
      <c r="Z90" s="30">
        <v>748.24340933333337</v>
      </c>
      <c r="AA90" s="30">
        <v>1319.8875950000001</v>
      </c>
    </row>
    <row r="91" spans="1:27">
      <c r="A91" s="37">
        <v>2076</v>
      </c>
      <c r="B91" s="36"/>
      <c r="C91" s="36"/>
      <c r="D91" s="36"/>
      <c r="E91" s="30">
        <v>0</v>
      </c>
      <c r="F91" s="30">
        <v>0</v>
      </c>
      <c r="G91" s="30">
        <v>0</v>
      </c>
      <c r="H91" s="30"/>
      <c r="I91" s="30"/>
      <c r="J91" s="30"/>
      <c r="K91" s="30">
        <v>0</v>
      </c>
      <c r="L91" s="30">
        <v>118.33333333333331</v>
      </c>
      <c r="M91" s="30">
        <v>532.5</v>
      </c>
      <c r="N91" s="30">
        <v>237.21560162499998</v>
      </c>
      <c r="O91" s="30">
        <v>316.28746883333332</v>
      </c>
      <c r="P91" s="30">
        <v>395.35933604166667</v>
      </c>
      <c r="Q91" s="30">
        <v>235.216955375</v>
      </c>
      <c r="R91" s="30">
        <v>313.62260716666668</v>
      </c>
      <c r="S91" s="30">
        <v>392.02825895833337</v>
      </c>
      <c r="T91" s="30">
        <v>472.43255699999997</v>
      </c>
      <c r="U91" s="30">
        <v>629.910076</v>
      </c>
      <c r="V91" s="30">
        <v>787.38759500000003</v>
      </c>
      <c r="X91" s="35">
        <v>2076</v>
      </c>
      <c r="Y91" s="30">
        <v>472.43255699999997</v>
      </c>
      <c r="Z91" s="30">
        <v>748.24340933333337</v>
      </c>
      <c r="AA91" s="30">
        <v>1319.8875950000001</v>
      </c>
    </row>
    <row r="92" spans="1:27">
      <c r="A92" s="37">
        <v>2077</v>
      </c>
      <c r="B92" s="36"/>
      <c r="C92" s="36"/>
      <c r="D92" s="36"/>
      <c r="E92" s="30">
        <v>0</v>
      </c>
      <c r="F92" s="30">
        <v>0</v>
      </c>
      <c r="G92" s="30">
        <v>0</v>
      </c>
      <c r="H92" s="30"/>
      <c r="I92" s="30"/>
      <c r="J92" s="30"/>
      <c r="K92" s="30">
        <v>0</v>
      </c>
      <c r="L92" s="30">
        <v>118.33333333333331</v>
      </c>
      <c r="M92" s="30">
        <v>532.5</v>
      </c>
      <c r="N92" s="30">
        <v>237.21560162499998</v>
      </c>
      <c r="O92" s="30">
        <v>316.28746883333332</v>
      </c>
      <c r="P92" s="30">
        <v>395.35933604166667</v>
      </c>
      <c r="Q92" s="30">
        <v>235.216955375</v>
      </c>
      <c r="R92" s="30">
        <v>313.62260716666668</v>
      </c>
      <c r="S92" s="30">
        <v>392.02825895833337</v>
      </c>
      <c r="T92" s="30">
        <v>472.43255699999997</v>
      </c>
      <c r="U92" s="30">
        <v>629.910076</v>
      </c>
      <c r="V92" s="30">
        <v>787.38759500000003</v>
      </c>
      <c r="X92" s="35">
        <v>2077</v>
      </c>
      <c r="Y92" s="30">
        <v>472.43255699999997</v>
      </c>
      <c r="Z92" s="30">
        <v>748.24340933333337</v>
      </c>
      <c r="AA92" s="30">
        <v>1319.8875950000001</v>
      </c>
    </row>
    <row r="93" spans="1:27">
      <c r="A93" s="37">
        <v>2078</v>
      </c>
      <c r="B93" s="36"/>
      <c r="C93" s="36"/>
      <c r="D93" s="36"/>
      <c r="E93" s="30">
        <v>0</v>
      </c>
      <c r="F93" s="30">
        <v>0</v>
      </c>
      <c r="G93" s="30">
        <v>0</v>
      </c>
      <c r="H93" s="30"/>
      <c r="I93" s="30"/>
      <c r="J93" s="30"/>
      <c r="K93" s="30">
        <v>0</v>
      </c>
      <c r="L93" s="30">
        <v>118.33333333333331</v>
      </c>
      <c r="M93" s="30">
        <v>532.5</v>
      </c>
      <c r="N93" s="30">
        <v>237.21560162499998</v>
      </c>
      <c r="O93" s="30">
        <v>316.28746883333332</v>
      </c>
      <c r="P93" s="30">
        <v>395.35933604166667</v>
      </c>
      <c r="Q93" s="30">
        <v>235.216955375</v>
      </c>
      <c r="R93" s="30">
        <v>313.62260716666668</v>
      </c>
      <c r="S93" s="30">
        <v>392.02825895833337</v>
      </c>
      <c r="T93" s="30">
        <v>472.43255699999997</v>
      </c>
      <c r="U93" s="30">
        <v>629.910076</v>
      </c>
      <c r="V93" s="30">
        <v>787.38759500000003</v>
      </c>
      <c r="X93" s="35">
        <v>2078</v>
      </c>
      <c r="Y93" s="30">
        <v>472.43255699999997</v>
      </c>
      <c r="Z93" s="30">
        <v>748.24340933333337</v>
      </c>
      <c r="AA93" s="30">
        <v>1319.8875950000001</v>
      </c>
    </row>
    <row r="94" spans="1:27">
      <c r="A94" s="37">
        <v>2079</v>
      </c>
      <c r="B94" s="36"/>
      <c r="C94" s="36"/>
      <c r="D94" s="36"/>
      <c r="E94" s="30">
        <v>0</v>
      </c>
      <c r="F94" s="30">
        <v>0</v>
      </c>
      <c r="G94" s="30">
        <v>0</v>
      </c>
      <c r="H94" s="30"/>
      <c r="I94" s="30"/>
      <c r="J94" s="30"/>
      <c r="K94" s="30">
        <v>0</v>
      </c>
      <c r="L94" s="30">
        <v>118.33333333333331</v>
      </c>
      <c r="M94" s="30">
        <v>532.5</v>
      </c>
      <c r="N94" s="30">
        <v>237.21560162499998</v>
      </c>
      <c r="O94" s="30">
        <v>316.28746883333332</v>
      </c>
      <c r="P94" s="30">
        <v>395.35933604166667</v>
      </c>
      <c r="Q94" s="30">
        <v>235.216955375</v>
      </c>
      <c r="R94" s="30">
        <v>313.62260716666668</v>
      </c>
      <c r="S94" s="30">
        <v>392.02825895833337</v>
      </c>
      <c r="T94" s="30">
        <v>472.43255699999997</v>
      </c>
      <c r="U94" s="30">
        <v>629.910076</v>
      </c>
      <c r="V94" s="30">
        <v>787.38759500000003</v>
      </c>
      <c r="X94" s="35">
        <v>2079</v>
      </c>
      <c r="Y94" s="30">
        <v>472.43255699999997</v>
      </c>
      <c r="Z94" s="30">
        <v>748.24340933333337</v>
      </c>
      <c r="AA94" s="30">
        <v>1319.8875950000001</v>
      </c>
    </row>
    <row r="95" spans="1:27">
      <c r="A95" s="37">
        <v>2080</v>
      </c>
      <c r="B95" s="36"/>
      <c r="C95" s="36"/>
      <c r="D95" s="36"/>
      <c r="E95" s="30">
        <v>0</v>
      </c>
      <c r="F95" s="30">
        <v>0</v>
      </c>
      <c r="G95" s="30">
        <v>0</v>
      </c>
      <c r="H95" s="30"/>
      <c r="I95" s="30"/>
      <c r="J95" s="30"/>
      <c r="K95" s="30">
        <v>0</v>
      </c>
      <c r="L95" s="30">
        <v>118.33333333333331</v>
      </c>
      <c r="M95" s="30">
        <v>532.5</v>
      </c>
      <c r="N95" s="30">
        <v>237.21560162499998</v>
      </c>
      <c r="O95" s="30">
        <v>316.28746883333332</v>
      </c>
      <c r="P95" s="30">
        <v>395.35933604166667</v>
      </c>
      <c r="Q95" s="30">
        <v>235.216955375</v>
      </c>
      <c r="R95" s="30">
        <v>313.62260716666668</v>
      </c>
      <c r="S95" s="30">
        <v>392.02825895833337</v>
      </c>
      <c r="T95" s="30">
        <v>472.43255699999997</v>
      </c>
      <c r="U95" s="30">
        <v>629.910076</v>
      </c>
      <c r="V95" s="30">
        <v>787.38759500000003</v>
      </c>
      <c r="X95" s="35">
        <v>2080</v>
      </c>
      <c r="Y95" s="30">
        <v>472.43255699999997</v>
      </c>
      <c r="Z95" s="30">
        <v>748.24340933333337</v>
      </c>
      <c r="AA95" s="30">
        <v>1319.8875950000001</v>
      </c>
    </row>
    <row r="96" spans="1:27">
      <c r="A96" s="26"/>
      <c r="B96" s="26"/>
      <c r="X96" s="34"/>
      <c r="Y96" s="31"/>
      <c r="Z96" s="31"/>
      <c r="AA96" s="31"/>
    </row>
    <row r="97" spans="1:27">
      <c r="A97" s="32" t="s">
        <v>397</v>
      </c>
      <c r="B97" s="33">
        <v>0</v>
      </c>
      <c r="C97" s="33">
        <v>0</v>
      </c>
      <c r="D97" s="33">
        <v>0</v>
      </c>
      <c r="E97" s="33">
        <v>5100</v>
      </c>
      <c r="F97" s="33">
        <v>10200</v>
      </c>
      <c r="G97" s="33">
        <v>15300</v>
      </c>
      <c r="H97" s="33">
        <v>424.38194632451831</v>
      </c>
      <c r="I97" s="33">
        <v>565.84259509935794</v>
      </c>
      <c r="J97" s="33">
        <v>707.30324387419739</v>
      </c>
      <c r="K97" s="33">
        <v>0</v>
      </c>
      <c r="L97" s="33">
        <v>1183.3333333333328</v>
      </c>
      <c r="M97" s="33">
        <v>5325</v>
      </c>
      <c r="N97" s="33">
        <v>2372.1560162500004</v>
      </c>
      <c r="O97" s="33">
        <v>3162.8746883333329</v>
      </c>
      <c r="P97" s="33">
        <v>3953.5933604166667</v>
      </c>
      <c r="Q97" s="33">
        <v>2352.16955375</v>
      </c>
      <c r="R97" s="33">
        <v>3136.2260716666665</v>
      </c>
      <c r="S97" s="33">
        <v>3920.2825895833344</v>
      </c>
      <c r="T97" s="33">
        <v>4724.32557</v>
      </c>
      <c r="U97" s="33">
        <v>6299.1007600000003</v>
      </c>
      <c r="V97" s="33">
        <v>7873.8759500000006</v>
      </c>
      <c r="X97" s="32" t="s">
        <v>397</v>
      </c>
      <c r="Y97" s="30">
        <v>10248.707516324517</v>
      </c>
      <c r="Z97" s="30">
        <v>18248.276688432692</v>
      </c>
      <c r="AA97" s="30">
        <v>29206.179193874199</v>
      </c>
    </row>
    <row r="98" spans="1:27">
      <c r="A98" s="32" t="s">
        <v>398</v>
      </c>
      <c r="B98" s="33">
        <v>0</v>
      </c>
      <c r="C98" s="33">
        <v>0</v>
      </c>
      <c r="D98" s="33">
        <v>0</v>
      </c>
      <c r="E98" s="33">
        <v>2040</v>
      </c>
      <c r="F98" s="33">
        <v>4080</v>
      </c>
      <c r="G98" s="33">
        <v>6120</v>
      </c>
      <c r="H98" s="33">
        <v>169.75277852980736</v>
      </c>
      <c r="I98" s="33">
        <v>226.33703803974316</v>
      </c>
      <c r="J98" s="33">
        <v>282.92129754967897</v>
      </c>
      <c r="K98" s="33">
        <v>0</v>
      </c>
      <c r="L98" s="33">
        <v>473.33333333333326</v>
      </c>
      <c r="M98" s="33">
        <v>2130</v>
      </c>
      <c r="N98" s="33">
        <v>948.86240649999991</v>
      </c>
      <c r="O98" s="33">
        <v>1265.1498753333333</v>
      </c>
      <c r="P98" s="33">
        <v>1581.4373441666667</v>
      </c>
      <c r="Q98" s="33">
        <v>940.86782149999999</v>
      </c>
      <c r="R98" s="33">
        <v>1254.4904286666667</v>
      </c>
      <c r="S98" s="33">
        <v>1568.1130358333335</v>
      </c>
      <c r="T98" s="33">
        <v>1889.7302279999999</v>
      </c>
      <c r="U98" s="33">
        <v>2519.640304</v>
      </c>
      <c r="V98" s="33">
        <v>3149.5503800000001</v>
      </c>
      <c r="X98" s="32" t="s">
        <v>398</v>
      </c>
      <c r="Y98" s="30">
        <v>4099.4830065298074</v>
      </c>
      <c r="Z98" s="30">
        <v>7299.3106753730754</v>
      </c>
      <c r="AA98" s="30">
        <v>11682.47167754968</v>
      </c>
    </row>
    <row r="99" spans="1:27">
      <c r="A99" s="32" t="s">
        <v>399</v>
      </c>
      <c r="B99" s="33">
        <v>0</v>
      </c>
      <c r="C99" s="33">
        <v>0</v>
      </c>
      <c r="D99" s="33">
        <v>0</v>
      </c>
      <c r="E99" s="33">
        <v>2550</v>
      </c>
      <c r="F99" s="33">
        <v>5100</v>
      </c>
      <c r="G99" s="33">
        <v>7650</v>
      </c>
      <c r="H99" s="33">
        <v>212.19097316225918</v>
      </c>
      <c r="I99" s="33">
        <v>282.92129754967897</v>
      </c>
      <c r="J99" s="33">
        <v>353.6516219370987</v>
      </c>
      <c r="K99" s="33">
        <v>0</v>
      </c>
      <c r="L99" s="33">
        <v>591.66666666666652</v>
      </c>
      <c r="M99" s="33">
        <v>2662.5</v>
      </c>
      <c r="N99" s="33">
        <v>1186.078008125</v>
      </c>
      <c r="O99" s="33">
        <v>1581.4373441666667</v>
      </c>
      <c r="P99" s="33">
        <v>1976.7966802083333</v>
      </c>
      <c r="Q99" s="33">
        <v>1176.084776875</v>
      </c>
      <c r="R99" s="33">
        <v>1568.1130358333335</v>
      </c>
      <c r="S99" s="33">
        <v>1960.141294791667</v>
      </c>
      <c r="T99" s="33">
        <v>2362.162785</v>
      </c>
      <c r="U99" s="33">
        <v>3149.5503800000001</v>
      </c>
      <c r="V99" s="33">
        <v>3936.9379750000003</v>
      </c>
      <c r="X99" s="32" t="s">
        <v>399</v>
      </c>
      <c r="Y99" s="30">
        <v>5124.3537581622586</v>
      </c>
      <c r="Z99" s="30">
        <v>9124.138344216346</v>
      </c>
      <c r="AA99" s="30">
        <v>14603.089596937099</v>
      </c>
    </row>
    <row r="100" spans="1:27">
      <c r="A100" s="32" t="s">
        <v>400</v>
      </c>
      <c r="B100" s="33">
        <v>0</v>
      </c>
      <c r="C100" s="33">
        <v>0</v>
      </c>
      <c r="D100" s="33">
        <v>0</v>
      </c>
      <c r="E100" s="33">
        <v>2550</v>
      </c>
      <c r="F100" s="33">
        <v>5100</v>
      </c>
      <c r="G100" s="33">
        <v>7650</v>
      </c>
      <c r="H100" s="33">
        <v>212.19097316225918</v>
      </c>
      <c r="I100" s="33">
        <v>282.92129754967897</v>
      </c>
      <c r="J100" s="33">
        <v>353.6516219370987</v>
      </c>
      <c r="K100" s="33">
        <v>0</v>
      </c>
      <c r="L100" s="33">
        <v>591.66666666666652</v>
      </c>
      <c r="M100" s="33">
        <v>2662.5</v>
      </c>
      <c r="N100" s="33">
        <v>1186.078008125</v>
      </c>
      <c r="O100" s="33">
        <v>1581.4373441666667</v>
      </c>
      <c r="P100" s="33">
        <v>1976.7966802083333</v>
      </c>
      <c r="Q100" s="33">
        <v>1176.084776875</v>
      </c>
      <c r="R100" s="33">
        <v>1568.1130358333335</v>
      </c>
      <c r="S100" s="33">
        <v>1960.141294791667</v>
      </c>
      <c r="T100" s="33">
        <v>2362.162785</v>
      </c>
      <c r="U100" s="33">
        <v>3149.5503800000001</v>
      </c>
      <c r="V100" s="33">
        <v>3936.9379750000003</v>
      </c>
      <c r="X100" s="32" t="s">
        <v>400</v>
      </c>
      <c r="Y100" s="30">
        <v>5124.3537581622586</v>
      </c>
      <c r="Z100" s="30">
        <v>9124.138344216346</v>
      </c>
      <c r="AA100" s="30">
        <v>14603.089596937099</v>
      </c>
    </row>
    <row r="101" spans="1:27">
      <c r="A101" s="32">
        <v>2050</v>
      </c>
      <c r="B101" s="33">
        <v>0</v>
      </c>
      <c r="C101" s="33">
        <v>0</v>
      </c>
      <c r="D101" s="33">
        <v>0</v>
      </c>
      <c r="E101" s="33">
        <v>0</v>
      </c>
      <c r="F101" s="33">
        <v>0</v>
      </c>
      <c r="G101" s="33">
        <v>0</v>
      </c>
      <c r="H101" s="33">
        <v>0</v>
      </c>
      <c r="I101" s="33">
        <v>0</v>
      </c>
      <c r="J101" s="33">
        <v>0</v>
      </c>
      <c r="K101" s="33">
        <v>0</v>
      </c>
      <c r="L101" s="33">
        <v>118.33333333333331</v>
      </c>
      <c r="M101" s="33">
        <v>532.5</v>
      </c>
      <c r="N101" s="33">
        <v>237.21560162499998</v>
      </c>
      <c r="O101" s="33">
        <v>316.28746883333332</v>
      </c>
      <c r="P101" s="33">
        <v>395.35933604166667</v>
      </c>
      <c r="Q101" s="33">
        <v>235.216955375</v>
      </c>
      <c r="R101" s="33">
        <v>313.62260716666668</v>
      </c>
      <c r="S101" s="33">
        <v>392.02825895833337</v>
      </c>
      <c r="T101" s="33">
        <v>472.43255699999997</v>
      </c>
      <c r="U101" s="33">
        <v>629.910076</v>
      </c>
      <c r="V101" s="33">
        <v>787.38759500000003</v>
      </c>
      <c r="X101" s="32">
        <v>2050</v>
      </c>
      <c r="Y101" s="30">
        <v>472.43255699999997</v>
      </c>
      <c r="Z101" s="30">
        <v>748.24340933333337</v>
      </c>
      <c r="AA101" s="30">
        <v>1319.8875950000001</v>
      </c>
    </row>
    <row r="102" spans="1:27">
      <c r="C102" s="25"/>
      <c r="D102" s="25"/>
      <c r="E102" s="25"/>
      <c r="F102" s="25"/>
      <c r="G102" s="25"/>
      <c r="H102" s="25"/>
      <c r="I102" s="25"/>
      <c r="J102" s="25"/>
      <c r="AA102" s="31"/>
    </row>
    <row r="103" spans="1:27">
      <c r="C103" s="25"/>
      <c r="D103" s="25"/>
      <c r="E103" s="25"/>
      <c r="F103" s="25"/>
      <c r="G103" s="25"/>
      <c r="H103" s="25"/>
      <c r="I103" s="25"/>
      <c r="J103" s="25"/>
      <c r="AA103" s="31"/>
    </row>
    <row r="104" spans="1:27">
      <c r="C104" s="25"/>
      <c r="D104" s="25"/>
      <c r="E104" s="25"/>
      <c r="F104" s="25"/>
      <c r="G104" s="25"/>
      <c r="H104" s="25"/>
      <c r="I104" s="25"/>
      <c r="J104" s="25"/>
      <c r="AA104" s="31"/>
    </row>
    <row r="105" spans="1:27">
      <c r="C105" s="25"/>
      <c r="D105" s="25"/>
      <c r="E105" s="25"/>
      <c r="F105" s="25"/>
      <c r="G105" s="25"/>
      <c r="H105" s="25"/>
      <c r="I105" s="25"/>
      <c r="J105" s="25"/>
      <c r="AA105" s="31"/>
    </row>
    <row r="106" spans="1:27">
      <c r="C106" s="25"/>
      <c r="D106" s="25"/>
      <c r="E106" s="25"/>
      <c r="F106" s="25"/>
      <c r="G106" s="25"/>
      <c r="H106" s="25"/>
      <c r="I106" s="25"/>
      <c r="J106" s="25"/>
      <c r="AA106" s="31"/>
    </row>
    <row r="107" spans="1:27">
      <c r="C107" s="25"/>
      <c r="D107" s="25"/>
      <c r="E107" s="25"/>
      <c r="F107" s="25"/>
      <c r="G107" s="25"/>
      <c r="H107" s="25"/>
      <c r="I107" s="25"/>
      <c r="J107" s="25"/>
      <c r="AA107" s="31"/>
    </row>
    <row r="108" spans="1:27">
      <c r="C108" s="25"/>
      <c r="D108" s="25"/>
      <c r="E108" s="25"/>
      <c r="F108" s="25"/>
      <c r="G108" s="25"/>
      <c r="H108" s="25"/>
      <c r="I108" s="25"/>
      <c r="J108" s="25"/>
      <c r="AA108" s="31"/>
    </row>
    <row r="109" spans="1:27">
      <c r="C109" s="25"/>
      <c r="D109" s="25"/>
      <c r="E109" s="25"/>
      <c r="F109" s="25"/>
      <c r="G109" s="25"/>
      <c r="H109" s="25"/>
      <c r="I109" s="25"/>
      <c r="J109" s="25"/>
      <c r="AA109" s="31"/>
    </row>
    <row r="110" spans="1:27">
      <c r="C110" s="25"/>
      <c r="D110" s="25"/>
      <c r="E110" s="25"/>
      <c r="F110" s="25"/>
      <c r="G110" s="25"/>
      <c r="H110" s="25"/>
      <c r="I110" s="25"/>
      <c r="J110" s="25"/>
      <c r="AA110" s="31"/>
    </row>
    <row r="111" spans="1:27">
      <c r="C111" s="25"/>
      <c r="D111" s="25"/>
      <c r="E111" s="25"/>
      <c r="F111" s="25"/>
      <c r="G111" s="25"/>
      <c r="H111" s="25"/>
      <c r="I111" s="25"/>
      <c r="J111" s="25"/>
      <c r="AA111" s="31"/>
    </row>
    <row r="112" spans="1:27">
      <c r="C112" s="25"/>
      <c r="D112" s="25"/>
      <c r="E112" s="25"/>
      <c r="F112" s="25"/>
      <c r="G112" s="25"/>
      <c r="H112" s="25"/>
      <c r="I112" s="25"/>
      <c r="J112" s="25"/>
    </row>
    <row r="113" spans="3:10">
      <c r="C113" s="25"/>
      <c r="D113" s="25"/>
      <c r="E113" s="25"/>
      <c r="F113" s="25"/>
      <c r="G113" s="25"/>
      <c r="H113" s="25"/>
      <c r="I113" s="25"/>
      <c r="J113" s="25"/>
    </row>
    <row r="114" spans="3:10">
      <c r="C114" s="25"/>
      <c r="D114" s="25"/>
      <c r="E114" s="25"/>
      <c r="F114" s="25"/>
      <c r="G114" s="25"/>
      <c r="H114" s="25"/>
      <c r="I114" s="25"/>
      <c r="J114" s="25"/>
    </row>
    <row r="115" spans="3:10">
      <c r="C115" s="25"/>
      <c r="D115" s="25"/>
      <c r="E115" s="25"/>
      <c r="F115" s="25"/>
      <c r="G115" s="25"/>
      <c r="H115" s="25"/>
      <c r="I115" s="25"/>
      <c r="J115" s="25"/>
    </row>
    <row r="116" spans="3:10">
      <c r="C116" s="25"/>
      <c r="D116" s="25"/>
      <c r="E116" s="25"/>
      <c r="F116" s="25"/>
      <c r="G116" s="25"/>
      <c r="H116" s="25"/>
      <c r="I116" s="25"/>
      <c r="J116" s="25"/>
    </row>
    <row r="117" spans="3:10">
      <c r="C117" s="25"/>
      <c r="D117" s="25"/>
      <c r="E117" s="25"/>
      <c r="F117" s="25"/>
      <c r="G117" s="25"/>
      <c r="H117" s="25"/>
      <c r="I117" s="25"/>
      <c r="J117" s="25"/>
    </row>
    <row r="118" spans="3:10">
      <c r="C118" s="25"/>
      <c r="D118" s="25"/>
      <c r="E118" s="25"/>
      <c r="F118" s="25"/>
      <c r="G118" s="25"/>
      <c r="H118" s="25"/>
      <c r="I118" s="25"/>
      <c r="J118" s="25"/>
    </row>
    <row r="119" spans="3:10">
      <c r="C119" s="25"/>
      <c r="D119" s="25"/>
      <c r="E119" s="25"/>
      <c r="F119" s="25"/>
      <c r="G119" s="25"/>
      <c r="H119" s="25"/>
      <c r="I119" s="25"/>
      <c r="J119" s="25"/>
    </row>
    <row r="120" spans="3:10">
      <c r="C120" s="25"/>
      <c r="D120" s="25"/>
      <c r="E120" s="25"/>
      <c r="F120" s="25"/>
      <c r="G120" s="25"/>
      <c r="H120" s="25"/>
      <c r="I120" s="25"/>
      <c r="J120" s="25"/>
    </row>
    <row r="121" spans="3:10">
      <c r="C121" s="25"/>
      <c r="D121" s="25"/>
      <c r="E121" s="25"/>
      <c r="F121" s="25"/>
      <c r="G121" s="25"/>
      <c r="H121" s="25"/>
      <c r="I121" s="25"/>
      <c r="J121" s="25"/>
    </row>
    <row r="122" spans="3:10">
      <c r="C122" s="25"/>
      <c r="D122" s="25"/>
      <c r="E122" s="25"/>
      <c r="F122" s="25"/>
      <c r="G122" s="25"/>
      <c r="H122" s="25"/>
      <c r="I122" s="25"/>
      <c r="J122" s="25"/>
    </row>
    <row r="123" spans="3:10">
      <c r="C123" s="25"/>
      <c r="D123" s="25"/>
      <c r="E123" s="25"/>
      <c r="F123" s="25"/>
      <c r="G123" s="25"/>
      <c r="H123" s="25"/>
      <c r="I123" s="25"/>
      <c r="J123" s="25"/>
    </row>
    <row r="124" spans="3:10">
      <c r="C124" s="25"/>
      <c r="D124" s="25"/>
      <c r="E124" s="25"/>
      <c r="F124" s="25"/>
      <c r="G124" s="25"/>
      <c r="H124" s="25"/>
      <c r="I124" s="25"/>
      <c r="J124" s="25"/>
    </row>
    <row r="125" spans="3:10">
      <c r="C125" s="25"/>
      <c r="D125" s="25"/>
      <c r="E125" s="25"/>
      <c r="F125" s="25"/>
      <c r="G125" s="25"/>
      <c r="H125" s="25"/>
      <c r="I125" s="25"/>
      <c r="J125" s="25"/>
    </row>
    <row r="126" spans="3:10">
      <c r="C126" s="25"/>
      <c r="D126" s="25"/>
      <c r="E126" s="25"/>
      <c r="F126" s="25"/>
      <c r="G126" s="25"/>
      <c r="H126" s="25"/>
      <c r="I126" s="25"/>
      <c r="J126" s="25"/>
    </row>
    <row r="127" spans="3:10">
      <c r="C127" s="25"/>
      <c r="D127" s="25"/>
      <c r="E127" s="25"/>
      <c r="F127" s="25"/>
      <c r="G127" s="25"/>
      <c r="H127" s="25"/>
      <c r="I127" s="25"/>
      <c r="J127" s="25"/>
    </row>
    <row r="128" spans="3:10">
      <c r="C128" s="25"/>
      <c r="D128" s="25"/>
      <c r="E128" s="25"/>
      <c r="F128" s="25"/>
      <c r="G128" s="25"/>
      <c r="H128" s="25"/>
      <c r="I128" s="25"/>
      <c r="J128" s="25"/>
    </row>
    <row r="129" spans="3:10">
      <c r="C129" s="25"/>
      <c r="D129" s="25"/>
      <c r="E129" s="25"/>
      <c r="F129" s="25"/>
      <c r="G129" s="25"/>
      <c r="H129" s="25"/>
      <c r="I129" s="25"/>
      <c r="J129" s="25"/>
    </row>
    <row r="130" spans="3:10">
      <c r="C130" s="25"/>
      <c r="D130" s="25"/>
      <c r="E130" s="30"/>
      <c r="F130" s="25"/>
      <c r="G130" s="25"/>
      <c r="H130" s="25"/>
      <c r="I130" s="25"/>
      <c r="J130" s="25"/>
    </row>
    <row r="131" spans="3:10">
      <c r="C131" s="25"/>
      <c r="D131" s="25"/>
      <c r="E131" s="30"/>
      <c r="F131" s="25"/>
      <c r="G131" s="25"/>
      <c r="H131" s="25"/>
      <c r="I131" s="25"/>
      <c r="J131" s="25"/>
    </row>
    <row r="132" spans="3:10">
      <c r="C132" s="25"/>
      <c r="D132" s="25"/>
      <c r="E132" s="30"/>
      <c r="F132" s="25"/>
      <c r="G132" s="25"/>
      <c r="H132" s="25"/>
      <c r="I132" s="25"/>
      <c r="J132" s="25"/>
    </row>
    <row r="133" spans="3:10">
      <c r="C133" s="25"/>
      <c r="D133" s="25"/>
      <c r="E133" s="30"/>
      <c r="F133" s="25"/>
      <c r="G133" s="25"/>
      <c r="H133" s="25"/>
      <c r="I133" s="25"/>
      <c r="J133" s="25"/>
    </row>
    <row r="134" spans="3:10">
      <c r="C134" s="25"/>
      <c r="D134" s="25"/>
      <c r="E134" s="30"/>
      <c r="F134" s="25"/>
      <c r="G134" s="25"/>
      <c r="H134" s="25"/>
      <c r="I134" s="25"/>
      <c r="J134" s="25"/>
    </row>
    <row r="135" spans="3:10">
      <c r="C135" s="25"/>
      <c r="D135" s="25"/>
      <c r="E135" s="30"/>
      <c r="F135" s="25"/>
      <c r="G135" s="25"/>
      <c r="H135" s="25"/>
      <c r="I135" s="25"/>
      <c r="J135" s="25"/>
    </row>
    <row r="136" spans="3:10">
      <c r="C136" s="25"/>
      <c r="D136" s="25"/>
      <c r="E136" s="30"/>
      <c r="F136" s="25"/>
      <c r="G136" s="25"/>
      <c r="H136" s="25"/>
      <c r="I136" s="25"/>
      <c r="J136" s="25"/>
    </row>
    <row r="137" spans="3:10">
      <c r="C137" s="25"/>
      <c r="D137" s="25"/>
      <c r="E137" s="30"/>
      <c r="F137" s="25"/>
      <c r="G137" s="25"/>
      <c r="H137" s="25"/>
      <c r="I137" s="25"/>
      <c r="J137" s="25"/>
    </row>
    <row r="138" spans="3:10">
      <c r="C138" s="25"/>
      <c r="D138" s="25"/>
      <c r="E138" s="30"/>
      <c r="F138" s="25"/>
      <c r="G138" s="25"/>
      <c r="H138" s="25"/>
      <c r="I138" s="25"/>
      <c r="J138" s="25"/>
    </row>
    <row r="139" spans="3:10">
      <c r="C139" s="25"/>
      <c r="D139" s="25"/>
      <c r="E139" s="30"/>
      <c r="F139" s="25"/>
      <c r="G139" s="25"/>
      <c r="H139" s="25"/>
      <c r="I139" s="25"/>
      <c r="J139" s="25"/>
    </row>
    <row r="140" spans="3:10">
      <c r="C140" s="25"/>
      <c r="D140" s="25"/>
      <c r="E140" s="30"/>
      <c r="F140" s="25"/>
      <c r="G140" s="25"/>
      <c r="H140" s="25"/>
      <c r="I140" s="25"/>
      <c r="J140" s="25"/>
    </row>
    <row r="141" spans="3:10">
      <c r="C141" s="25"/>
      <c r="D141" s="25"/>
      <c r="E141" s="30"/>
      <c r="F141" s="25"/>
      <c r="G141" s="25"/>
      <c r="H141" s="25"/>
      <c r="I141" s="25"/>
      <c r="J141" s="25"/>
    </row>
    <row r="142" spans="3:10">
      <c r="C142" s="25"/>
      <c r="D142" s="25"/>
      <c r="E142" s="30"/>
      <c r="F142" s="25"/>
      <c r="G142" s="25"/>
      <c r="H142" s="25"/>
      <c r="I142" s="25"/>
      <c r="J142" s="25"/>
    </row>
    <row r="143" spans="3:10">
      <c r="C143" s="25"/>
      <c r="D143" s="25"/>
      <c r="E143" s="30"/>
      <c r="F143" s="25"/>
      <c r="G143" s="25"/>
      <c r="H143" s="25"/>
      <c r="I143" s="25"/>
      <c r="J143" s="25"/>
    </row>
    <row r="144" spans="3:10">
      <c r="C144" s="25"/>
      <c r="D144" s="25"/>
      <c r="E144" s="30"/>
      <c r="F144" s="25"/>
      <c r="G144" s="25"/>
      <c r="H144" s="25"/>
      <c r="I144" s="25"/>
      <c r="J144" s="25"/>
    </row>
    <row r="145" spans="3:10">
      <c r="C145" s="25"/>
      <c r="D145" s="25"/>
      <c r="E145" s="30"/>
      <c r="F145" s="25"/>
      <c r="G145" s="25"/>
      <c r="H145" s="25"/>
      <c r="I145" s="25"/>
      <c r="J145" s="25"/>
    </row>
    <row r="146" spans="3:10">
      <c r="C146" s="25"/>
      <c r="D146" s="25"/>
      <c r="E146" s="30"/>
      <c r="F146" s="25"/>
      <c r="G146" s="25"/>
      <c r="H146" s="25"/>
      <c r="I146" s="25"/>
      <c r="J146" s="25"/>
    </row>
    <row r="147" spans="3:10">
      <c r="C147" s="25"/>
      <c r="D147" s="25"/>
      <c r="E147" s="30"/>
      <c r="F147" s="25"/>
      <c r="G147" s="25"/>
      <c r="H147" s="25"/>
      <c r="I147" s="25"/>
      <c r="J147" s="25"/>
    </row>
    <row r="148" spans="3:10">
      <c r="C148" s="25"/>
      <c r="D148" s="25"/>
      <c r="E148" s="30"/>
      <c r="F148" s="25"/>
      <c r="G148" s="25"/>
      <c r="H148" s="25"/>
      <c r="I148" s="25"/>
      <c r="J148" s="25"/>
    </row>
    <row r="149" spans="3:10">
      <c r="C149" s="25"/>
      <c r="D149" s="25"/>
      <c r="E149" s="30"/>
      <c r="F149" s="25"/>
      <c r="G149" s="25"/>
      <c r="H149" s="25"/>
      <c r="I149" s="25"/>
      <c r="J149" s="25"/>
    </row>
    <row r="150" spans="3:10">
      <c r="C150" s="25"/>
      <c r="D150" s="25"/>
      <c r="E150" s="30"/>
      <c r="F150" s="25"/>
      <c r="G150" s="25"/>
      <c r="H150" s="25"/>
      <c r="I150" s="25"/>
      <c r="J150" s="25"/>
    </row>
    <row r="151" spans="3:10">
      <c r="C151" s="25"/>
      <c r="D151" s="25"/>
      <c r="E151" s="30"/>
      <c r="F151" s="25"/>
      <c r="G151" s="25"/>
      <c r="H151" s="25"/>
      <c r="I151" s="25"/>
      <c r="J151" s="25"/>
    </row>
    <row r="152" spans="3:10">
      <c r="C152" s="25"/>
      <c r="D152" s="25"/>
      <c r="E152" s="30"/>
      <c r="F152" s="25"/>
      <c r="G152" s="25"/>
      <c r="H152" s="25"/>
      <c r="I152" s="25"/>
      <c r="J152" s="25"/>
    </row>
    <row r="153" spans="3:10">
      <c r="C153" s="25"/>
      <c r="D153" s="25"/>
      <c r="E153" s="30"/>
      <c r="F153" s="25"/>
      <c r="G153" s="25"/>
      <c r="H153" s="25"/>
      <c r="I153" s="25"/>
      <c r="J153" s="25"/>
    </row>
    <row r="154" spans="3:10">
      <c r="C154" s="25"/>
      <c r="D154" s="25"/>
      <c r="E154" s="30"/>
      <c r="F154" s="25"/>
      <c r="G154" s="25"/>
      <c r="H154" s="25"/>
      <c r="I154" s="25"/>
      <c r="J154" s="25"/>
    </row>
    <row r="155" spans="3:10">
      <c r="C155" s="25"/>
      <c r="D155" s="25"/>
      <c r="E155" s="30"/>
      <c r="F155" s="25"/>
      <c r="G155" s="25"/>
      <c r="H155" s="25"/>
      <c r="I155" s="25"/>
      <c r="J155" s="25"/>
    </row>
    <row r="156" spans="3:10">
      <c r="C156" s="25"/>
      <c r="D156" s="25"/>
      <c r="E156" s="30"/>
      <c r="F156" s="25"/>
      <c r="G156" s="25"/>
      <c r="H156" s="25"/>
      <c r="I156" s="25"/>
      <c r="J156" s="25"/>
    </row>
    <row r="157" spans="3:10">
      <c r="C157" s="25"/>
      <c r="D157" s="25"/>
      <c r="E157" s="30"/>
      <c r="F157" s="25"/>
      <c r="G157" s="25"/>
      <c r="H157" s="25"/>
      <c r="I157" s="25"/>
      <c r="J157" s="25"/>
    </row>
    <row r="158" spans="3:10">
      <c r="C158" s="25"/>
      <c r="D158" s="25"/>
      <c r="E158" s="30"/>
      <c r="F158" s="25"/>
      <c r="G158" s="25"/>
      <c r="H158" s="25"/>
      <c r="I158" s="25"/>
      <c r="J158" s="25"/>
    </row>
    <row r="159" spans="3:10">
      <c r="C159" s="25"/>
      <c r="D159" s="25"/>
      <c r="E159" s="30"/>
      <c r="F159" s="25"/>
      <c r="G159" s="25"/>
      <c r="H159" s="25"/>
      <c r="I159" s="25"/>
      <c r="J159" s="25"/>
    </row>
    <row r="160" spans="3:10">
      <c r="C160" s="25"/>
      <c r="D160" s="25"/>
      <c r="E160" s="30"/>
      <c r="F160" s="25"/>
      <c r="G160" s="25"/>
      <c r="H160" s="25"/>
      <c r="I160" s="25"/>
      <c r="J160" s="25"/>
    </row>
    <row r="161" spans="3:10">
      <c r="C161" s="25"/>
      <c r="D161" s="25"/>
      <c r="E161" s="30"/>
      <c r="F161" s="25"/>
      <c r="G161" s="25"/>
      <c r="H161" s="25"/>
      <c r="I161" s="25"/>
      <c r="J161" s="25"/>
    </row>
    <row r="162" spans="3:10">
      <c r="C162" s="25"/>
      <c r="D162" s="25"/>
      <c r="E162" s="30"/>
      <c r="F162" s="25"/>
      <c r="G162" s="25"/>
      <c r="H162" s="25"/>
      <c r="I162" s="25"/>
      <c r="J162" s="25"/>
    </row>
    <row r="163" spans="3:10">
      <c r="C163" s="25"/>
      <c r="D163" s="25"/>
      <c r="E163" s="30"/>
      <c r="F163" s="25"/>
      <c r="G163" s="25"/>
      <c r="H163" s="25"/>
      <c r="I163" s="25"/>
      <c r="J163" s="25"/>
    </row>
    <row r="164" spans="3:10">
      <c r="C164" s="25"/>
      <c r="D164" s="25"/>
      <c r="E164" s="30"/>
      <c r="F164" s="25"/>
      <c r="G164" s="25"/>
      <c r="H164" s="25"/>
      <c r="I164" s="25"/>
      <c r="J164" s="25"/>
    </row>
    <row r="165" spans="3:10">
      <c r="C165" s="25"/>
      <c r="D165" s="25"/>
      <c r="E165" s="30"/>
      <c r="F165" s="25"/>
      <c r="G165" s="25"/>
      <c r="H165" s="25"/>
      <c r="I165" s="25"/>
      <c r="J165" s="25"/>
    </row>
    <row r="166" spans="3:10">
      <c r="C166" s="25"/>
      <c r="D166" s="25"/>
      <c r="E166" s="30"/>
      <c r="F166" s="25"/>
      <c r="G166" s="25"/>
      <c r="H166" s="25"/>
      <c r="I166" s="25"/>
      <c r="J166" s="25"/>
    </row>
    <row r="167" spans="3:10">
      <c r="C167" s="25"/>
      <c r="D167" s="25"/>
      <c r="E167" s="30"/>
      <c r="F167" s="25"/>
      <c r="G167" s="25"/>
      <c r="H167" s="25"/>
      <c r="I167" s="25"/>
      <c r="J167" s="25"/>
    </row>
    <row r="168" spans="3:10">
      <c r="C168" s="25"/>
      <c r="D168" s="25"/>
      <c r="E168" s="30"/>
      <c r="F168" s="25"/>
      <c r="G168" s="25"/>
      <c r="H168" s="25"/>
      <c r="I168" s="25"/>
      <c r="J168" s="25"/>
    </row>
    <row r="169" spans="3:10">
      <c r="C169" s="25"/>
      <c r="D169" s="25"/>
      <c r="E169" s="30"/>
      <c r="F169" s="25"/>
      <c r="G169" s="25"/>
      <c r="H169" s="25"/>
      <c r="I169" s="25"/>
      <c r="J169" s="25"/>
    </row>
    <row r="170" spans="3:10">
      <c r="C170" s="25"/>
      <c r="D170" s="25"/>
      <c r="E170" s="30"/>
      <c r="F170" s="25"/>
      <c r="G170" s="25"/>
      <c r="H170" s="25"/>
      <c r="I170" s="25"/>
      <c r="J170" s="25"/>
    </row>
    <row r="171" spans="3:10">
      <c r="C171" s="25"/>
      <c r="D171" s="25"/>
      <c r="E171" s="30"/>
      <c r="F171" s="25"/>
      <c r="G171" s="25"/>
      <c r="H171" s="25"/>
      <c r="I171" s="25"/>
      <c r="J171" s="25"/>
    </row>
    <row r="172" spans="3:10">
      <c r="C172" s="25"/>
      <c r="D172" s="25"/>
      <c r="E172" s="30"/>
      <c r="F172" s="25"/>
      <c r="G172" s="25"/>
      <c r="H172" s="25"/>
      <c r="I172" s="25"/>
      <c r="J172" s="25"/>
    </row>
    <row r="173" spans="3:10">
      <c r="C173" s="25"/>
      <c r="D173" s="25"/>
      <c r="E173" s="30"/>
      <c r="F173" s="25"/>
      <c r="G173" s="25"/>
      <c r="H173" s="25"/>
      <c r="I173" s="25"/>
      <c r="J173" s="25"/>
    </row>
    <row r="174" spans="3:10">
      <c r="C174" s="25"/>
      <c r="D174" s="25"/>
      <c r="E174" s="30"/>
      <c r="F174" s="25"/>
      <c r="G174" s="25"/>
      <c r="H174" s="25"/>
      <c r="I174" s="25"/>
      <c r="J174" s="25"/>
    </row>
    <row r="175" spans="3:10">
      <c r="C175" s="25"/>
      <c r="D175" s="25"/>
      <c r="E175" s="30"/>
      <c r="F175" s="25"/>
      <c r="G175" s="25"/>
      <c r="H175" s="25"/>
      <c r="I175" s="25"/>
      <c r="J175" s="25"/>
    </row>
    <row r="176" spans="3:10">
      <c r="C176" s="25"/>
      <c r="D176" s="25"/>
      <c r="E176" s="30"/>
      <c r="F176" s="25"/>
      <c r="G176" s="25"/>
      <c r="H176" s="25"/>
      <c r="I176" s="25"/>
      <c r="J176" s="25"/>
    </row>
    <row r="177" spans="3:10">
      <c r="C177" s="25"/>
      <c r="D177" s="25"/>
      <c r="E177" s="30"/>
      <c r="F177" s="25"/>
      <c r="G177" s="25"/>
      <c r="H177" s="25"/>
      <c r="I177" s="25"/>
      <c r="J177" s="25"/>
    </row>
    <row r="178" spans="3:10">
      <c r="C178" s="25"/>
      <c r="D178" s="25"/>
      <c r="E178" s="30"/>
      <c r="F178" s="25"/>
      <c r="G178" s="25"/>
      <c r="H178" s="25"/>
      <c r="I178" s="25"/>
      <c r="J178" s="25"/>
    </row>
    <row r="179" spans="3:10">
      <c r="C179" s="25"/>
      <c r="D179" s="25"/>
      <c r="E179" s="30"/>
      <c r="F179" s="25"/>
      <c r="G179" s="25"/>
      <c r="H179" s="25"/>
      <c r="I179" s="25"/>
      <c r="J179" s="25"/>
    </row>
    <row r="180" spans="3:10">
      <c r="C180" s="25"/>
      <c r="D180" s="25"/>
      <c r="E180" s="30"/>
      <c r="F180" s="25"/>
      <c r="G180" s="25"/>
      <c r="H180" s="25"/>
      <c r="I180" s="25"/>
      <c r="J180" s="25"/>
    </row>
    <row r="181" spans="3:10">
      <c r="C181" s="25"/>
      <c r="D181" s="25"/>
      <c r="E181" s="30"/>
      <c r="F181" s="25"/>
      <c r="G181" s="25"/>
      <c r="H181" s="25"/>
      <c r="I181" s="25"/>
      <c r="J181" s="25"/>
    </row>
    <row r="182" spans="3:10">
      <c r="C182" s="25"/>
      <c r="D182" s="25"/>
      <c r="E182" s="30"/>
      <c r="F182" s="25"/>
      <c r="G182" s="25"/>
      <c r="H182" s="25"/>
      <c r="I182" s="25"/>
      <c r="J182" s="25"/>
    </row>
    <row r="183" spans="3:10">
      <c r="C183" s="25"/>
      <c r="D183" s="25"/>
      <c r="E183" s="30"/>
      <c r="F183" s="25"/>
      <c r="G183" s="25"/>
      <c r="H183" s="25"/>
      <c r="I183" s="25"/>
      <c r="J183" s="25"/>
    </row>
    <row r="184" spans="3:10">
      <c r="C184" s="25"/>
      <c r="D184" s="25"/>
      <c r="E184" s="30"/>
      <c r="F184" s="25"/>
      <c r="G184" s="25"/>
      <c r="H184" s="25"/>
      <c r="I184" s="25"/>
      <c r="J184" s="25"/>
    </row>
    <row r="185" spans="3:10">
      <c r="C185" s="25"/>
      <c r="D185" s="25"/>
      <c r="E185" s="30"/>
      <c r="F185" s="25"/>
      <c r="G185" s="25"/>
      <c r="H185" s="25"/>
      <c r="I185" s="25"/>
      <c r="J185" s="25"/>
    </row>
    <row r="186" spans="3:10">
      <c r="C186" s="25"/>
      <c r="D186" s="25"/>
      <c r="E186" s="30"/>
      <c r="F186" s="25"/>
      <c r="G186" s="25"/>
      <c r="H186" s="25"/>
      <c r="I186" s="25"/>
      <c r="J186" s="25"/>
    </row>
    <row r="187" spans="3:10">
      <c r="C187" s="25"/>
      <c r="D187" s="25"/>
      <c r="E187" s="30"/>
      <c r="F187" s="25"/>
      <c r="G187" s="25"/>
      <c r="H187" s="25"/>
      <c r="I187" s="25"/>
      <c r="J187" s="25"/>
    </row>
    <row r="188" spans="3:10">
      <c r="C188" s="25"/>
      <c r="D188" s="25"/>
      <c r="E188" s="30"/>
      <c r="F188" s="25"/>
      <c r="G188" s="25"/>
      <c r="H188" s="25"/>
      <c r="I188" s="25"/>
      <c r="J188" s="25"/>
    </row>
    <row r="189" spans="3:10">
      <c r="C189" s="25"/>
      <c r="D189" s="25"/>
      <c r="E189" s="30"/>
      <c r="F189" s="25"/>
      <c r="G189" s="25"/>
      <c r="H189" s="25"/>
      <c r="I189" s="25"/>
      <c r="J189" s="25"/>
    </row>
    <row r="190" spans="3:10">
      <c r="C190" s="25"/>
      <c r="D190" s="25"/>
      <c r="E190" s="30"/>
      <c r="F190" s="25"/>
      <c r="G190" s="25"/>
      <c r="H190" s="25"/>
      <c r="I190" s="25"/>
      <c r="J190" s="25"/>
    </row>
    <row r="191" spans="3:10">
      <c r="C191" s="25"/>
      <c r="D191" s="25"/>
      <c r="E191" s="30"/>
      <c r="F191" s="25"/>
      <c r="G191" s="25"/>
      <c r="H191" s="25"/>
      <c r="I191" s="25"/>
      <c r="J191" s="25"/>
    </row>
    <row r="192" spans="3:10">
      <c r="C192" s="25"/>
      <c r="D192" s="25"/>
      <c r="E192" s="30"/>
      <c r="F192" s="25"/>
      <c r="G192" s="25"/>
      <c r="H192" s="25"/>
      <c r="I192" s="25"/>
      <c r="J192" s="25"/>
    </row>
    <row r="193" spans="3:10">
      <c r="C193" s="25"/>
      <c r="D193" s="25"/>
      <c r="E193" s="25"/>
      <c r="F193" s="25"/>
      <c r="G193" s="25"/>
      <c r="H193" s="25"/>
      <c r="I193" s="25"/>
      <c r="J193" s="25"/>
    </row>
    <row r="194" spans="3:10">
      <c r="C194" s="25"/>
      <c r="D194" s="25"/>
      <c r="E194" s="25"/>
      <c r="F194" s="25"/>
      <c r="G194" s="25"/>
      <c r="H194" s="25"/>
      <c r="I194" s="25"/>
      <c r="J194" s="25"/>
    </row>
    <row r="195" spans="3:10">
      <c r="C195" s="25"/>
      <c r="D195" s="25"/>
      <c r="E195" s="25"/>
      <c r="F195" s="25"/>
      <c r="G195" s="25"/>
      <c r="H195" s="25"/>
      <c r="I195" s="25"/>
      <c r="J195" s="25"/>
    </row>
    <row r="196" spans="3:10">
      <c r="C196" s="25"/>
      <c r="D196" s="25"/>
      <c r="E196" s="25"/>
      <c r="F196" s="25"/>
      <c r="G196" s="25"/>
      <c r="H196" s="25"/>
      <c r="I196" s="25"/>
      <c r="J196" s="25"/>
    </row>
    <row r="197" spans="3:10">
      <c r="C197" s="25"/>
      <c r="D197" s="25"/>
      <c r="E197" s="25"/>
      <c r="F197" s="25"/>
      <c r="G197" s="25"/>
      <c r="H197" s="25"/>
      <c r="I197" s="25"/>
      <c r="J197" s="25"/>
    </row>
    <row r="198" spans="3:10">
      <c r="C198" s="25"/>
      <c r="D198" s="25"/>
      <c r="E198" s="25"/>
      <c r="F198" s="25"/>
      <c r="G198" s="25"/>
      <c r="H198" s="25"/>
      <c r="I198" s="25"/>
      <c r="J198" s="25"/>
    </row>
    <row r="199" spans="3:10">
      <c r="C199" s="25"/>
      <c r="D199" s="25"/>
      <c r="E199" s="25"/>
      <c r="F199" s="25"/>
      <c r="G199" s="25"/>
      <c r="H199" s="25"/>
      <c r="I199" s="25"/>
      <c r="J199" s="25"/>
    </row>
    <row r="200" spans="3:10">
      <c r="C200" s="25"/>
      <c r="D200" s="25"/>
      <c r="E200" s="25"/>
      <c r="F200" s="25"/>
      <c r="G200" s="25"/>
      <c r="H200" s="25"/>
      <c r="I200" s="25"/>
      <c r="J200" s="25"/>
    </row>
    <row r="201" spans="3:10">
      <c r="C201" s="25"/>
      <c r="D201" s="25"/>
      <c r="E201" s="25"/>
      <c r="F201" s="25"/>
      <c r="G201" s="25"/>
      <c r="H201" s="25"/>
      <c r="I201" s="25"/>
      <c r="J201" s="25"/>
    </row>
    <row r="202" spans="3:10">
      <c r="C202" s="25"/>
      <c r="D202" s="25"/>
      <c r="E202" s="25"/>
      <c r="F202" s="25"/>
      <c r="G202" s="25"/>
      <c r="H202" s="25"/>
      <c r="I202" s="25"/>
      <c r="J202" s="25"/>
    </row>
    <row r="203" spans="3:10">
      <c r="C203" s="25"/>
      <c r="D203" s="25"/>
      <c r="E203" s="25"/>
      <c r="F203" s="25"/>
      <c r="G203" s="25"/>
      <c r="H203" s="25"/>
      <c r="I203" s="25"/>
      <c r="J203" s="25"/>
    </row>
    <row r="204" spans="3:10">
      <c r="C204" s="25"/>
      <c r="D204" s="25"/>
      <c r="E204" s="25"/>
      <c r="F204" s="25"/>
      <c r="G204" s="25"/>
      <c r="H204" s="25"/>
      <c r="I204" s="25"/>
      <c r="J204" s="25"/>
    </row>
    <row r="205" spans="3:10">
      <c r="C205" s="25"/>
      <c r="D205" s="25"/>
      <c r="E205" s="25"/>
      <c r="F205" s="25"/>
      <c r="G205" s="25"/>
      <c r="H205" s="25"/>
      <c r="I205" s="25"/>
      <c r="J205" s="25"/>
    </row>
    <row r="206" spans="3:10">
      <c r="C206" s="25"/>
      <c r="D206" s="25"/>
      <c r="E206" s="25"/>
      <c r="F206" s="25"/>
      <c r="G206" s="25"/>
      <c r="H206" s="25"/>
      <c r="I206" s="25"/>
      <c r="J206" s="25"/>
    </row>
    <row r="207" spans="3:10" ht="13.5" thickBot="1">
      <c r="C207" s="29"/>
      <c r="D207" s="29"/>
      <c r="E207" s="29"/>
      <c r="F207" s="29"/>
      <c r="G207" s="29"/>
      <c r="H207" s="28"/>
      <c r="I207" s="28"/>
      <c r="J207" s="28"/>
    </row>
    <row r="208" spans="3:10">
      <c r="C208" s="25"/>
      <c r="D208" s="25"/>
      <c r="E208" s="25"/>
      <c r="F208" s="25"/>
      <c r="G208" s="25"/>
      <c r="H208" s="25"/>
      <c r="I208" s="25"/>
      <c r="J208" s="25"/>
    </row>
    <row r="209" spans="3:10">
      <c r="C209" s="25"/>
      <c r="D209" s="25"/>
      <c r="E209" s="25"/>
      <c r="F209" s="25"/>
      <c r="G209" s="25"/>
      <c r="H209" s="25"/>
      <c r="I209" s="25"/>
      <c r="J209" s="25"/>
    </row>
    <row r="210" spans="3:10">
      <c r="C210" s="25"/>
      <c r="D210" s="25"/>
      <c r="E210" s="25"/>
      <c r="F210" s="25"/>
      <c r="G210" s="25"/>
      <c r="H210" s="25"/>
      <c r="I210" s="25"/>
      <c r="J210" s="25"/>
    </row>
    <row r="211" spans="3:10">
      <c r="C211" s="27"/>
      <c r="D211" s="27"/>
      <c r="E211" s="27"/>
      <c r="F211" s="27"/>
      <c r="G211" s="27"/>
      <c r="H211" s="27"/>
      <c r="I211" s="27"/>
      <c r="J211" s="27"/>
    </row>
    <row r="212" spans="3:10">
      <c r="C212" s="25"/>
      <c r="D212" s="25"/>
      <c r="E212" s="25"/>
      <c r="F212" s="25"/>
      <c r="G212" s="25"/>
      <c r="H212" s="25"/>
      <c r="I212" s="25"/>
      <c r="J212" s="25"/>
    </row>
    <row r="213" spans="3:10">
      <c r="C213" s="25"/>
      <c r="D213" s="25"/>
      <c r="E213" s="25"/>
      <c r="F213" s="25"/>
      <c r="G213" s="25"/>
      <c r="H213" s="25"/>
      <c r="I213" s="25"/>
      <c r="J213" s="25"/>
    </row>
    <row r="214" spans="3:10">
      <c r="C214" s="25"/>
      <c r="D214" s="25"/>
      <c r="E214" s="25"/>
      <c r="F214" s="25"/>
      <c r="G214" s="25"/>
      <c r="H214" s="25"/>
      <c r="I214" s="25"/>
      <c r="J214" s="25"/>
    </row>
    <row r="215" spans="3:10">
      <c r="C215" s="25"/>
      <c r="D215" s="25"/>
      <c r="E215" s="25"/>
      <c r="F215" s="25"/>
      <c r="G215" s="25"/>
      <c r="H215" s="25"/>
      <c r="I215" s="25"/>
      <c r="J215" s="25"/>
    </row>
    <row r="216" spans="3:10">
      <c r="C216" s="25"/>
      <c r="D216" s="25"/>
      <c r="E216" s="25"/>
      <c r="F216" s="25"/>
      <c r="G216" s="25"/>
      <c r="H216" s="25"/>
      <c r="I216" s="25"/>
      <c r="J216" s="25"/>
    </row>
    <row r="217" spans="3:10">
      <c r="C217" s="25"/>
      <c r="D217" s="25"/>
      <c r="E217" s="25"/>
      <c r="F217" s="25"/>
      <c r="G217" s="25"/>
      <c r="H217" s="25"/>
      <c r="I217" s="25"/>
      <c r="J217" s="25"/>
    </row>
    <row r="218" spans="3:10">
      <c r="C218" s="25"/>
      <c r="D218" s="25"/>
      <c r="E218" s="25"/>
      <c r="F218" s="25"/>
      <c r="G218" s="25"/>
      <c r="H218" s="25"/>
      <c r="I218" s="25"/>
      <c r="J218" s="25"/>
    </row>
    <row r="219" spans="3:10">
      <c r="C219" s="25"/>
      <c r="D219" s="25"/>
      <c r="E219" s="25"/>
      <c r="F219" s="25"/>
      <c r="G219" s="25"/>
      <c r="H219" s="25"/>
      <c r="I219" s="25"/>
      <c r="J219" s="25"/>
    </row>
    <row r="220" spans="3:10">
      <c r="C220" s="25"/>
      <c r="D220" s="25"/>
      <c r="E220" s="25"/>
      <c r="F220" s="25"/>
      <c r="G220" s="25"/>
      <c r="H220" s="25"/>
      <c r="I220" s="25"/>
      <c r="J220" s="25"/>
    </row>
    <row r="221" spans="3:10">
      <c r="C221" s="25"/>
      <c r="D221" s="25"/>
      <c r="E221" s="25"/>
      <c r="F221" s="25"/>
      <c r="G221" s="25"/>
      <c r="H221" s="25"/>
      <c r="I221" s="25"/>
      <c r="J221" s="25"/>
    </row>
    <row r="222" spans="3:10">
      <c r="C222" s="25"/>
      <c r="D222" s="25"/>
      <c r="E222" s="25"/>
      <c r="F222" s="25"/>
      <c r="G222" s="25"/>
      <c r="H222" s="25"/>
      <c r="I222" s="25"/>
      <c r="J222" s="25"/>
    </row>
    <row r="223" spans="3:10">
      <c r="C223" s="25"/>
      <c r="D223" s="25"/>
      <c r="E223" s="25"/>
      <c r="F223" s="25"/>
      <c r="G223" s="25"/>
      <c r="H223" s="25"/>
      <c r="I223" s="25"/>
      <c r="J223" s="25"/>
    </row>
    <row r="224" spans="3:10">
      <c r="C224" s="25"/>
      <c r="D224" s="25"/>
      <c r="E224" s="25"/>
      <c r="F224" s="25"/>
      <c r="G224" s="25"/>
      <c r="H224" s="25"/>
      <c r="I224" s="25"/>
      <c r="J224" s="25"/>
    </row>
    <row r="225" spans="3:10">
      <c r="C225" s="25"/>
      <c r="D225" s="25"/>
      <c r="E225" s="25"/>
      <c r="F225" s="25"/>
      <c r="G225" s="25"/>
      <c r="H225" s="25"/>
      <c r="I225" s="25"/>
      <c r="J225" s="25"/>
    </row>
    <row r="226" spans="3:10">
      <c r="C226" s="25"/>
      <c r="D226" s="25"/>
      <c r="E226" s="25"/>
      <c r="F226" s="25"/>
      <c r="G226" s="25"/>
      <c r="H226" s="25"/>
      <c r="I226" s="25"/>
      <c r="J226" s="25"/>
    </row>
    <row r="227" spans="3:10">
      <c r="C227" s="25"/>
      <c r="D227" s="25"/>
      <c r="E227" s="25"/>
      <c r="F227" s="25"/>
      <c r="G227" s="25"/>
      <c r="H227" s="25"/>
      <c r="I227" s="25"/>
      <c r="J227" s="25"/>
    </row>
    <row r="228" spans="3:10">
      <c r="C228" s="25"/>
      <c r="D228" s="25"/>
      <c r="E228" s="25"/>
      <c r="F228" s="25"/>
      <c r="G228" s="25"/>
      <c r="H228" s="25"/>
      <c r="I228" s="25"/>
      <c r="J228" s="25"/>
    </row>
    <row r="229" spans="3:10">
      <c r="C229" s="25"/>
      <c r="D229" s="25"/>
      <c r="E229" s="25"/>
      <c r="F229" s="25"/>
      <c r="G229" s="25"/>
      <c r="H229" s="25"/>
      <c r="I229" s="25"/>
      <c r="J229" s="25"/>
    </row>
    <row r="230" spans="3:10">
      <c r="C230" s="25"/>
      <c r="D230" s="25"/>
      <c r="E230" s="25"/>
      <c r="F230" s="25"/>
      <c r="G230" s="25"/>
      <c r="H230" s="25"/>
      <c r="I230" s="25"/>
      <c r="J230" s="25"/>
    </row>
    <row r="231" spans="3:10">
      <c r="C231" s="25"/>
      <c r="D231" s="25"/>
      <c r="E231" s="25"/>
      <c r="F231" s="25"/>
      <c r="G231" s="25"/>
      <c r="H231" s="25"/>
      <c r="I231" s="25"/>
      <c r="J231" s="25"/>
    </row>
    <row r="232" spans="3:10">
      <c r="C232" s="25"/>
      <c r="D232" s="25"/>
      <c r="E232" s="25"/>
      <c r="F232" s="25"/>
      <c r="G232" s="25"/>
      <c r="H232" s="25"/>
      <c r="I232" s="25"/>
      <c r="J232" s="25"/>
    </row>
    <row r="233" spans="3:10">
      <c r="C233" s="25"/>
      <c r="D233" s="25"/>
      <c r="E233" s="25"/>
      <c r="F233" s="25"/>
      <c r="G233" s="25"/>
      <c r="H233" s="25"/>
      <c r="I233" s="25"/>
      <c r="J233" s="25"/>
    </row>
    <row r="234" spans="3:10">
      <c r="C234" s="25"/>
      <c r="D234" s="25"/>
      <c r="E234" s="25"/>
      <c r="F234" s="25"/>
      <c r="G234" s="25"/>
      <c r="H234" s="25"/>
      <c r="I234" s="25"/>
      <c r="J234" s="25"/>
    </row>
    <row r="235" spans="3:10">
      <c r="C235" s="25"/>
      <c r="D235" s="25"/>
      <c r="E235" s="25"/>
      <c r="F235" s="25"/>
      <c r="G235" s="25"/>
      <c r="H235" s="25"/>
      <c r="I235" s="25"/>
      <c r="J235" s="25"/>
    </row>
    <row r="236" spans="3:10">
      <c r="C236" s="25"/>
      <c r="D236" s="25"/>
      <c r="E236" s="25"/>
      <c r="F236" s="25"/>
      <c r="G236" s="25"/>
      <c r="H236" s="25"/>
      <c r="I236" s="25"/>
      <c r="J236" s="25"/>
    </row>
    <row r="237" spans="3:10">
      <c r="C237" s="25"/>
      <c r="D237" s="25"/>
      <c r="E237" s="25"/>
      <c r="F237" s="25"/>
      <c r="G237" s="25"/>
      <c r="H237" s="25"/>
      <c r="I237" s="25"/>
      <c r="J237" s="25"/>
    </row>
    <row r="238" spans="3:10">
      <c r="C238" s="25"/>
      <c r="D238" s="25"/>
      <c r="E238" s="25"/>
      <c r="F238" s="25"/>
      <c r="G238" s="25"/>
      <c r="H238" s="25"/>
      <c r="I238" s="25"/>
      <c r="J238" s="25"/>
    </row>
    <row r="239" spans="3:10">
      <c r="C239" s="25"/>
      <c r="D239" s="25"/>
      <c r="E239" s="25"/>
      <c r="F239" s="25"/>
      <c r="G239" s="25"/>
      <c r="H239" s="25"/>
      <c r="I239" s="25"/>
      <c r="J239" s="25"/>
    </row>
    <row r="240" spans="3:10">
      <c r="C240" s="25"/>
      <c r="D240" s="25"/>
      <c r="E240" s="25"/>
      <c r="F240" s="25"/>
      <c r="G240" s="25"/>
      <c r="H240" s="25"/>
      <c r="I240" s="25"/>
      <c r="J240" s="25"/>
    </row>
    <row r="241" spans="3:10">
      <c r="C241" s="25"/>
      <c r="D241" s="25"/>
      <c r="E241" s="25"/>
      <c r="F241" s="25"/>
      <c r="G241" s="25"/>
      <c r="H241" s="25"/>
      <c r="I241" s="25"/>
      <c r="J241" s="25"/>
    </row>
    <row r="242" spans="3:10">
      <c r="C242" s="25"/>
      <c r="D242" s="25"/>
      <c r="E242" s="25"/>
      <c r="F242" s="25"/>
      <c r="G242" s="25"/>
      <c r="H242" s="25"/>
      <c r="I242" s="25"/>
      <c r="J242" s="25"/>
    </row>
    <row r="243" spans="3:10">
      <c r="C243" s="25"/>
      <c r="D243" s="25"/>
      <c r="E243" s="25"/>
      <c r="F243" s="25"/>
      <c r="G243" s="25"/>
      <c r="H243" s="25"/>
      <c r="I243" s="25"/>
      <c r="J243" s="25"/>
    </row>
    <row r="244" spans="3:10">
      <c r="C244" s="25"/>
      <c r="D244" s="25"/>
      <c r="E244" s="25"/>
      <c r="F244" s="25"/>
      <c r="G244" s="25"/>
      <c r="H244" s="25"/>
      <c r="I244" s="25"/>
      <c r="J244" s="25"/>
    </row>
    <row r="245" spans="3:10">
      <c r="C245" s="25"/>
      <c r="D245" s="25"/>
      <c r="E245" s="25"/>
      <c r="F245" s="25"/>
      <c r="G245" s="25"/>
      <c r="H245" s="25"/>
      <c r="I245" s="25"/>
      <c r="J245" s="25"/>
    </row>
    <row r="246" spans="3:10">
      <c r="C246" s="25"/>
      <c r="D246" s="25"/>
      <c r="E246" s="25"/>
      <c r="F246" s="25"/>
      <c r="G246" s="25"/>
      <c r="H246" s="25"/>
      <c r="I246" s="25"/>
      <c r="J246" s="25"/>
    </row>
    <row r="247" spans="3:10">
      <c r="C247" s="25"/>
      <c r="D247" s="25"/>
      <c r="E247" s="25"/>
      <c r="F247" s="25"/>
      <c r="G247" s="25"/>
      <c r="H247" s="25"/>
      <c r="I247" s="25"/>
      <c r="J247" s="25"/>
    </row>
    <row r="248" spans="3:10">
      <c r="C248" s="25"/>
      <c r="D248" s="25"/>
      <c r="E248" s="25"/>
      <c r="F248" s="25"/>
      <c r="G248" s="25"/>
      <c r="H248" s="25"/>
      <c r="I248" s="25"/>
      <c r="J248" s="25"/>
    </row>
    <row r="249" spans="3:10">
      <c r="C249" s="25"/>
      <c r="D249" s="25"/>
      <c r="E249" s="25"/>
      <c r="F249" s="25"/>
      <c r="G249" s="25"/>
      <c r="H249" s="25"/>
      <c r="I249" s="25"/>
      <c r="J249" s="25"/>
    </row>
    <row r="250" spans="3:10">
      <c r="C250" s="25"/>
      <c r="D250" s="25"/>
      <c r="E250" s="25"/>
      <c r="F250" s="25"/>
      <c r="G250" s="25"/>
      <c r="H250" s="25"/>
      <c r="I250" s="25"/>
      <c r="J250" s="25"/>
    </row>
    <row r="251" spans="3:10">
      <c r="C251" s="25"/>
      <c r="D251" s="25"/>
      <c r="E251" s="25"/>
      <c r="F251" s="25"/>
      <c r="G251" s="25"/>
      <c r="H251" s="25"/>
      <c r="I251" s="25"/>
      <c r="J251" s="25"/>
    </row>
    <row r="252" spans="3:10">
      <c r="C252" s="25"/>
      <c r="D252" s="25"/>
      <c r="E252" s="25"/>
      <c r="F252" s="25"/>
      <c r="G252" s="25"/>
      <c r="H252" s="25"/>
      <c r="I252" s="25"/>
      <c r="J252" s="25"/>
    </row>
    <row r="253" spans="3:10">
      <c r="C253" s="25"/>
      <c r="D253" s="25"/>
      <c r="E253" s="25"/>
      <c r="F253" s="25"/>
      <c r="G253" s="25"/>
      <c r="H253" s="25"/>
      <c r="I253" s="25"/>
      <c r="J253" s="25"/>
    </row>
    <row r="254" spans="3:10">
      <c r="C254" s="25"/>
      <c r="D254" s="25"/>
      <c r="E254" s="25"/>
      <c r="F254" s="25"/>
      <c r="G254" s="25"/>
      <c r="H254" s="25"/>
      <c r="I254" s="25"/>
      <c r="J254" s="25"/>
    </row>
    <row r="255" spans="3:10">
      <c r="C255" s="25"/>
      <c r="D255" s="25"/>
      <c r="E255" s="25"/>
      <c r="F255" s="25"/>
      <c r="G255" s="25"/>
      <c r="H255" s="25"/>
      <c r="I255" s="25"/>
      <c r="J255" s="25"/>
    </row>
    <row r="256" spans="3:10">
      <c r="C256" s="25"/>
      <c r="D256" s="25"/>
      <c r="E256" s="25"/>
      <c r="F256" s="25"/>
      <c r="G256" s="25"/>
      <c r="H256" s="25"/>
      <c r="I256" s="25"/>
      <c r="J256" s="25"/>
    </row>
    <row r="257" spans="3:10">
      <c r="C257" s="25"/>
      <c r="D257" s="25"/>
      <c r="E257" s="25"/>
      <c r="F257" s="25"/>
      <c r="G257" s="25"/>
      <c r="H257" s="25"/>
      <c r="I257" s="25"/>
      <c r="J257" s="25"/>
    </row>
    <row r="258" spans="3:10">
      <c r="C258" s="25"/>
      <c r="D258" s="25"/>
      <c r="E258" s="25"/>
      <c r="F258" s="25"/>
      <c r="G258" s="25"/>
      <c r="H258" s="25"/>
      <c r="I258" s="25"/>
      <c r="J258" s="25"/>
    </row>
    <row r="259" spans="3:10">
      <c r="C259" s="25"/>
      <c r="D259" s="25"/>
      <c r="E259" s="25"/>
      <c r="F259" s="25"/>
      <c r="G259" s="25"/>
      <c r="H259" s="25"/>
      <c r="I259" s="25"/>
      <c r="J259" s="25"/>
    </row>
    <row r="260" spans="3:10">
      <c r="C260" s="25"/>
      <c r="D260" s="25"/>
      <c r="E260" s="25"/>
      <c r="F260" s="25"/>
      <c r="G260" s="25"/>
      <c r="H260" s="25"/>
      <c r="I260" s="25"/>
      <c r="J260" s="25"/>
    </row>
    <row r="261" spans="3:10">
      <c r="C261" s="25"/>
      <c r="D261" s="25"/>
      <c r="E261" s="25"/>
      <c r="F261" s="25"/>
      <c r="G261" s="25"/>
      <c r="H261" s="25"/>
      <c r="I261" s="25"/>
      <c r="J261" s="25"/>
    </row>
    <row r="262" spans="3:10">
      <c r="C262" s="25"/>
      <c r="D262" s="25"/>
      <c r="E262" s="25"/>
      <c r="F262" s="25"/>
      <c r="G262" s="25"/>
      <c r="H262" s="25"/>
      <c r="I262" s="25"/>
      <c r="J262" s="25"/>
    </row>
    <row r="263" spans="3:10">
      <c r="C263" s="25"/>
      <c r="D263" s="25"/>
      <c r="E263" s="25"/>
      <c r="F263" s="25"/>
      <c r="G263" s="25"/>
      <c r="H263" s="25"/>
      <c r="I263" s="25"/>
      <c r="J263" s="25"/>
    </row>
    <row r="264" spans="3:10">
      <c r="C264" s="25"/>
      <c r="D264" s="25"/>
      <c r="E264" s="25"/>
      <c r="F264" s="25"/>
      <c r="G264" s="25"/>
      <c r="H264" s="25"/>
      <c r="I264" s="25"/>
      <c r="J264" s="25"/>
    </row>
    <row r="265" spans="3:10">
      <c r="C265" s="25"/>
      <c r="D265" s="25"/>
      <c r="E265" s="25"/>
      <c r="F265" s="25"/>
      <c r="G265" s="25"/>
      <c r="H265" s="25"/>
      <c r="I265" s="25"/>
      <c r="J265" s="25"/>
    </row>
    <row r="266" spans="3:10">
      <c r="C266" s="25"/>
      <c r="D266" s="25"/>
      <c r="E266" s="25"/>
      <c r="F266" s="25"/>
      <c r="G266" s="25"/>
      <c r="H266" s="25"/>
      <c r="I266" s="25"/>
      <c r="J266" s="25"/>
    </row>
    <row r="267" spans="3:10">
      <c r="C267" s="25"/>
      <c r="D267" s="25"/>
      <c r="E267" s="25"/>
      <c r="F267" s="25"/>
      <c r="G267" s="25"/>
      <c r="H267" s="25"/>
      <c r="I267" s="25"/>
      <c r="J267" s="25"/>
    </row>
    <row r="268" spans="3:10">
      <c r="C268" s="25"/>
      <c r="D268" s="25"/>
      <c r="E268" s="25"/>
      <c r="F268" s="25"/>
      <c r="G268" s="25"/>
      <c r="H268" s="25"/>
      <c r="I268" s="25"/>
      <c r="J268" s="25"/>
    </row>
  </sheetData>
  <mergeCells count="10">
    <mergeCell ref="Q3:S3"/>
    <mergeCell ref="T3:V3"/>
    <mergeCell ref="X3:X4"/>
    <mergeCell ref="Y3:AA3"/>
    <mergeCell ref="A3:A4"/>
    <mergeCell ref="B3:D3"/>
    <mergeCell ref="E3:G3"/>
    <mergeCell ref="H3:J3"/>
    <mergeCell ref="K3:M3"/>
    <mergeCell ref="N3:P3"/>
  </mergeCells>
  <pageMargins left="0.70866141732283472" right="0.70866141732283472" top="0.74803149606299213" bottom="0.74803149606299213" header="0.31496062992125984" footer="0.31496062992125984"/>
  <pageSetup paperSize="9" orientation="landscape" horizontalDpi="300" verticalDpi="300" r:id="rId1"/>
  <headerFooter>
    <oddHeader>&amp;C&amp;"Calibri"&amp;10&amp;K000000 [STAFF IN-CONFIDENCE]&amp;1#_x000D_</oddHeader>
    <oddFooter>&amp;C_x000D_&amp;1#&amp;"Calibri"&amp;10&amp;K000000 [STAFF IN-CONFIDENCE]</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F8B7A-8213-4EF4-9A6A-2EB141D02033}">
  <dimension ref="A1:C3"/>
  <sheetViews>
    <sheetView tabSelected="1" workbookViewId="0">
      <selection activeCell="C17" sqref="C17"/>
    </sheetView>
  </sheetViews>
  <sheetFormatPr defaultRowHeight="15"/>
  <cols>
    <col min="1" max="1" width="17.5703125" customWidth="1"/>
    <col min="2" max="2" width="17.85546875" customWidth="1"/>
    <col min="3" max="3" width="51.42578125" bestFit="1" customWidth="1"/>
  </cols>
  <sheetData>
    <row r="1" spans="1:3">
      <c r="A1" s="13" t="s">
        <v>26</v>
      </c>
      <c r="B1" s="13" t="s">
        <v>27</v>
      </c>
      <c r="C1" s="13" t="s">
        <v>28</v>
      </c>
    </row>
    <row r="2" spans="1:3">
      <c r="A2" s="616">
        <v>1</v>
      </c>
      <c r="B2" s="632">
        <v>45427</v>
      </c>
      <c r="C2" s="617" t="s">
        <v>29</v>
      </c>
    </row>
    <row r="3" spans="1:3">
      <c r="A3" s="616">
        <v>2</v>
      </c>
      <c r="B3" s="633">
        <v>45429</v>
      </c>
      <c r="C3" s="617" t="s">
        <v>30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0D204-E6ED-45AF-9E15-A3DB1799E12C}">
  <sheetPr codeName="Sheet2">
    <tabColor theme="4" tint="0.79998168889431442"/>
  </sheetPr>
  <dimension ref="A1:BV59"/>
  <sheetViews>
    <sheetView zoomScale="70" zoomScaleNormal="70" workbookViewId="0">
      <pane xSplit="2" topLeftCell="C1" activePane="topRight" state="frozen"/>
      <selection pane="topRight" activeCell="C3" sqref="C3"/>
    </sheetView>
  </sheetViews>
  <sheetFormatPr defaultRowHeight="15"/>
  <cols>
    <col min="2" max="2" width="54.7109375" customWidth="1"/>
    <col min="3" max="3" width="18.42578125" customWidth="1"/>
    <col min="4" max="7" width="13" customWidth="1"/>
    <col min="8" max="17" width="13.140625" customWidth="1"/>
    <col min="18" max="18" width="13.140625" style="90" customWidth="1"/>
    <col min="19" max="74" width="13.140625" customWidth="1"/>
  </cols>
  <sheetData>
    <row r="1" spans="2:19">
      <c r="R1"/>
    </row>
    <row r="2" spans="2:19">
      <c r="B2" s="2" t="s">
        <v>31</v>
      </c>
      <c r="C2" s="568" t="s">
        <v>32</v>
      </c>
      <c r="I2" s="315"/>
      <c r="P2" s="278"/>
      <c r="Q2" s="278"/>
      <c r="R2"/>
    </row>
    <row r="3" spans="2:19">
      <c r="B3" s="2" t="s">
        <v>33</v>
      </c>
      <c r="C3" s="568" t="s">
        <v>34</v>
      </c>
      <c r="P3" s="5"/>
      <c r="R3"/>
      <c r="S3" s="5"/>
    </row>
    <row r="4" spans="2:19">
      <c r="B4" s="447" t="s">
        <v>35</v>
      </c>
      <c r="C4" s="573">
        <v>0.85</v>
      </c>
      <c r="E4" s="94"/>
      <c r="P4" s="5"/>
      <c r="R4" s="309"/>
    </row>
    <row r="5" spans="2:19">
      <c r="N5" s="278"/>
      <c r="P5" s="5"/>
    </row>
    <row r="6" spans="2:19">
      <c r="B6" s="13" t="s">
        <v>36</v>
      </c>
      <c r="C6" s="82" t="s">
        <v>37</v>
      </c>
      <c r="D6" s="83" t="s">
        <v>38</v>
      </c>
      <c r="O6" s="5"/>
      <c r="Q6" s="90"/>
      <c r="R6"/>
    </row>
    <row r="7" spans="2:19">
      <c r="B7" s="84" t="s">
        <v>39</v>
      </c>
      <c r="C7" s="569">
        <v>1</v>
      </c>
      <c r="D7" s="569">
        <v>1</v>
      </c>
      <c r="O7" s="5"/>
      <c r="Q7" s="90"/>
      <c r="R7"/>
    </row>
    <row r="9" spans="2:19">
      <c r="J9" s="94"/>
      <c r="K9" s="70"/>
    </row>
    <row r="10" spans="2:19">
      <c r="B10" s="13" t="s">
        <v>40</v>
      </c>
      <c r="C10" s="323" t="s">
        <v>41</v>
      </c>
      <c r="D10" s="324" t="s">
        <v>42</v>
      </c>
      <c r="E10" s="324" t="s">
        <v>38</v>
      </c>
      <c r="F10" s="613" t="s">
        <v>43</v>
      </c>
      <c r="G10" s="613" t="s">
        <v>44</v>
      </c>
    </row>
    <row r="11" spans="2:19">
      <c r="B11" s="84" t="s">
        <v>45</v>
      </c>
      <c r="C11" s="570">
        <v>29</v>
      </c>
      <c r="D11" s="571">
        <v>45</v>
      </c>
      <c r="E11" s="590">
        <v>200</v>
      </c>
      <c r="F11" s="610">
        <v>40</v>
      </c>
      <c r="G11" s="611">
        <v>21</v>
      </c>
    </row>
    <row r="12" spans="2:19">
      <c r="B12" s="84" t="s">
        <v>46</v>
      </c>
      <c r="C12" s="571">
        <v>16</v>
      </c>
      <c r="D12" s="571">
        <v>26</v>
      </c>
      <c r="E12" s="590">
        <v>23</v>
      </c>
      <c r="F12" s="610">
        <v>22</v>
      </c>
      <c r="G12" s="611">
        <v>12</v>
      </c>
      <c r="L12" s="24"/>
      <c r="M12" s="24"/>
      <c r="N12" s="24"/>
    </row>
    <row r="13" spans="2:19">
      <c r="B13" s="84" t="s">
        <v>47</v>
      </c>
      <c r="C13" s="571">
        <v>461</v>
      </c>
      <c r="D13" s="571">
        <v>614</v>
      </c>
      <c r="E13" s="590">
        <v>186</v>
      </c>
      <c r="F13" s="610">
        <v>538</v>
      </c>
      <c r="G13" s="611">
        <v>275</v>
      </c>
      <c r="L13" s="24"/>
      <c r="M13" s="24"/>
      <c r="N13" s="24"/>
      <c r="O13" s="3"/>
    </row>
    <row r="14" spans="2:19">
      <c r="B14" s="615" t="s">
        <v>48</v>
      </c>
      <c r="C14" s="572">
        <v>0.8</v>
      </c>
      <c r="D14" s="572">
        <v>0.8</v>
      </c>
      <c r="E14" s="608" t="s">
        <v>49</v>
      </c>
      <c r="F14" s="612">
        <v>0.8</v>
      </c>
      <c r="G14" s="612">
        <v>0.8</v>
      </c>
      <c r="L14" s="24"/>
      <c r="M14" s="535"/>
      <c r="N14" s="535"/>
    </row>
    <row r="15" spans="2:19">
      <c r="B15" s="84" t="s">
        <v>50</v>
      </c>
      <c r="C15" s="571">
        <v>1</v>
      </c>
      <c r="D15" s="571">
        <v>1</v>
      </c>
      <c r="E15" s="608" t="s">
        <v>49</v>
      </c>
      <c r="F15" s="610">
        <v>1</v>
      </c>
      <c r="G15" s="610">
        <v>1</v>
      </c>
      <c r="L15" s="24"/>
      <c r="M15" s="535"/>
      <c r="N15" s="535"/>
    </row>
    <row r="16" spans="2:19">
      <c r="B16" s="85" t="s">
        <v>51</v>
      </c>
      <c r="C16" s="572">
        <v>0.65</v>
      </c>
      <c r="D16" s="572">
        <v>0.65</v>
      </c>
      <c r="E16" s="609" t="s">
        <v>49</v>
      </c>
      <c r="F16" s="612">
        <v>0.65</v>
      </c>
      <c r="G16" s="612">
        <v>0.65</v>
      </c>
      <c r="L16" s="24"/>
      <c r="M16" s="24"/>
      <c r="N16" s="24"/>
      <c r="O16" s="3"/>
    </row>
    <row r="17" spans="1:74">
      <c r="M17" s="24"/>
      <c r="N17" s="24"/>
      <c r="O17" s="24"/>
    </row>
    <row r="19" spans="1:74">
      <c r="A19" s="2" t="s">
        <v>52</v>
      </c>
      <c r="C19" s="526">
        <v>2008</v>
      </c>
      <c r="D19" s="526">
        <v>2009</v>
      </c>
      <c r="E19" s="526">
        <v>2010</v>
      </c>
      <c r="F19" s="526">
        <v>2011</v>
      </c>
      <c r="G19" s="526">
        <v>2012</v>
      </c>
      <c r="H19" s="525">
        <v>2013</v>
      </c>
      <c r="I19" s="525">
        <v>2014</v>
      </c>
      <c r="J19" s="525">
        <v>2015</v>
      </c>
      <c r="K19" s="525">
        <v>2016</v>
      </c>
      <c r="L19" s="525">
        <v>2017</v>
      </c>
      <c r="M19" s="524">
        <v>2018</v>
      </c>
      <c r="N19" s="524">
        <v>2019</v>
      </c>
      <c r="O19" s="524">
        <v>2020</v>
      </c>
      <c r="P19" s="524">
        <v>2021</v>
      </c>
      <c r="Q19" s="524">
        <v>2022</v>
      </c>
      <c r="R19" s="228">
        <v>2023</v>
      </c>
      <c r="S19" s="228">
        <v>2024</v>
      </c>
      <c r="T19" s="228">
        <v>2025</v>
      </c>
      <c r="U19" s="527">
        <v>2026</v>
      </c>
      <c r="V19" s="527">
        <v>2027</v>
      </c>
      <c r="W19" s="527">
        <v>2028</v>
      </c>
      <c r="X19" s="527">
        <v>2029</v>
      </c>
      <c r="Y19" s="527">
        <v>2030</v>
      </c>
      <c r="Z19" s="89">
        <v>2031</v>
      </c>
      <c r="AA19" s="89">
        <v>2032</v>
      </c>
      <c r="AB19" s="89">
        <v>2033</v>
      </c>
      <c r="AC19" s="89">
        <v>2034</v>
      </c>
      <c r="AD19" s="89">
        <v>2035</v>
      </c>
      <c r="AE19" s="89">
        <v>2036</v>
      </c>
      <c r="AF19" s="89">
        <v>2037</v>
      </c>
      <c r="AG19" s="89">
        <v>2038</v>
      </c>
      <c r="AH19" s="89">
        <v>2039</v>
      </c>
      <c r="AI19" s="89">
        <v>2040</v>
      </c>
      <c r="AJ19" s="89">
        <v>2041</v>
      </c>
      <c r="AK19" s="89">
        <v>2042</v>
      </c>
      <c r="AL19" s="89">
        <v>2043</v>
      </c>
      <c r="AM19" s="89">
        <v>2044</v>
      </c>
      <c r="AN19" s="89">
        <v>2045</v>
      </c>
      <c r="AO19" s="89">
        <v>2046</v>
      </c>
      <c r="AP19" s="89">
        <v>2047</v>
      </c>
      <c r="AQ19" s="89">
        <v>2048</v>
      </c>
      <c r="AR19" s="89">
        <v>2049</v>
      </c>
      <c r="AS19" s="89">
        <v>2050</v>
      </c>
      <c r="AT19" s="89">
        <v>2051</v>
      </c>
      <c r="AU19" s="89">
        <v>2052</v>
      </c>
      <c r="AV19" s="89">
        <v>2053</v>
      </c>
      <c r="AW19" s="89">
        <v>2054</v>
      </c>
      <c r="AX19" s="89">
        <v>2055</v>
      </c>
      <c r="AY19" s="89">
        <v>2056</v>
      </c>
      <c r="AZ19" s="89">
        <v>2057</v>
      </c>
      <c r="BA19" s="89">
        <v>2058</v>
      </c>
      <c r="BB19" s="89">
        <v>2059</v>
      </c>
      <c r="BC19" s="89">
        <v>2060</v>
      </c>
      <c r="BD19" s="89">
        <v>2061</v>
      </c>
      <c r="BE19" s="89">
        <v>2062</v>
      </c>
      <c r="BF19" s="89">
        <v>2063</v>
      </c>
      <c r="BG19" s="89">
        <v>2064</v>
      </c>
      <c r="BH19" s="89">
        <v>2065</v>
      </c>
      <c r="BI19" s="89">
        <v>2066</v>
      </c>
      <c r="BJ19" s="89">
        <v>2067</v>
      </c>
      <c r="BK19" s="89">
        <v>2068</v>
      </c>
      <c r="BL19" s="89">
        <v>2069</v>
      </c>
      <c r="BM19" s="89">
        <v>2070</v>
      </c>
      <c r="BN19" s="89">
        <v>2071</v>
      </c>
      <c r="BO19" s="89">
        <v>2072</v>
      </c>
      <c r="BP19" s="89">
        <v>2073</v>
      </c>
      <c r="BQ19" s="89">
        <v>2074</v>
      </c>
      <c r="BR19" s="89">
        <v>2075</v>
      </c>
      <c r="BS19" s="89">
        <v>2076</v>
      </c>
      <c r="BT19" s="89">
        <v>2077</v>
      </c>
      <c r="BU19" s="89">
        <v>2078</v>
      </c>
      <c r="BV19" s="89">
        <v>2079</v>
      </c>
    </row>
    <row r="20" spans="1:74" ht="15.75" thickBot="1">
      <c r="B20" t="s">
        <v>53</v>
      </c>
      <c r="C20" s="362">
        <f>'ETS calculations'!V$149</f>
        <v>0</v>
      </c>
      <c r="D20" s="362">
        <f>'ETS calculations'!W$149</f>
        <v>0</v>
      </c>
      <c r="E20" s="362">
        <f>'ETS calculations'!X$149</f>
        <v>0</v>
      </c>
      <c r="F20" s="362">
        <f>'ETS calculations'!Y$149</f>
        <v>0</v>
      </c>
      <c r="G20" s="362">
        <f>'ETS calculations'!Z$149</f>
        <v>0</v>
      </c>
      <c r="H20" s="362">
        <f>'ETS calculations'!AA$149</f>
        <v>0</v>
      </c>
      <c r="I20" s="362">
        <f>'ETS calculations'!AB$149</f>
        <v>0</v>
      </c>
      <c r="J20" s="362">
        <f>'ETS calculations'!AC$149</f>
        <v>0</v>
      </c>
      <c r="K20" s="362">
        <f>'ETS calculations'!AD$149</f>
        <v>0</v>
      </c>
      <c r="L20" s="362">
        <f>'ETS calculations'!AE$149</f>
        <v>0</v>
      </c>
      <c r="M20" s="362">
        <f ca="1">'ETS calculations'!AF$149</f>
        <v>0</v>
      </c>
      <c r="N20" s="362">
        <f ca="1">'ETS calculations'!AG$149</f>
        <v>2.8308765817559103E-6</v>
      </c>
      <c r="O20" s="362">
        <f ca="1">'ETS calculations'!AH$149</f>
        <v>3.8996109993570654E-3</v>
      </c>
      <c r="P20" s="362">
        <f ca="1">'ETS calculations'!AI$149</f>
        <v>2.8360055384195219E-2</v>
      </c>
      <c r="Q20" s="362">
        <f ca="1">'ETS calculations'!AJ$149</f>
        <v>0.10880573897339046</v>
      </c>
      <c r="R20" s="362">
        <f ca="1">'ETS calculations'!AK$149</f>
        <v>0.37422106756908702</v>
      </c>
      <c r="S20" s="362">
        <f ca="1">'ETS calculations'!AL$149</f>
        <v>0.96935894238423792</v>
      </c>
      <c r="T20" s="362">
        <f ca="1">'ETS calculations'!AM$149</f>
        <v>2.1161855629004487</v>
      </c>
      <c r="U20" s="362">
        <f ca="1">'ETS calculations'!AN$149</f>
        <v>3.5616373980080325</v>
      </c>
      <c r="V20" s="362">
        <f ca="1">'ETS calculations'!AO$149</f>
        <v>5.1353981070829384</v>
      </c>
      <c r="W20" s="362">
        <f ca="1">'ETS calculations'!AP$149</f>
        <v>6.5808651300464458</v>
      </c>
      <c r="X20" s="362">
        <f ca="1">'ETS calculations'!AQ$149</f>
        <v>7.7668025479362806</v>
      </c>
      <c r="Y20" s="362">
        <f ca="1">'ETS calculations'!AR$149</f>
        <v>8.7490503336841581</v>
      </c>
      <c r="Z20" s="362">
        <f ca="1">'ETS calculations'!AS$149</f>
        <v>9.7932997295275008</v>
      </c>
      <c r="AA20" s="362">
        <f ca="1">'ETS calculations'!AT$149</f>
        <v>10.915071140839895</v>
      </c>
      <c r="AB20" s="362">
        <f ca="1">'ETS calculations'!AU$149</f>
        <v>12.166596564336681</v>
      </c>
      <c r="AC20" s="362">
        <f ca="1">'ETS calculations'!AV$149</f>
        <v>13.489323387732574</v>
      </c>
      <c r="AD20" s="362">
        <f ca="1">'ETS calculations'!AW$149</f>
        <v>14.860126372736685</v>
      </c>
      <c r="AE20" s="362">
        <f ca="1">'ETS calculations'!AX$149</f>
        <v>15.983843163316859</v>
      </c>
      <c r="AF20" s="362">
        <f ca="1">'ETS calculations'!AY$149</f>
        <v>16.727569158981154</v>
      </c>
      <c r="AG20" s="362">
        <f ca="1">'ETS calculations'!AZ$149</f>
        <v>16.820100944972683</v>
      </c>
      <c r="AH20" s="362">
        <f ca="1">'ETS calculations'!BA$149</f>
        <v>17.170057456944154</v>
      </c>
      <c r="AI20" s="362">
        <f ca="1">'ETS calculations'!BB$149</f>
        <v>17.415288592482646</v>
      </c>
      <c r="AJ20" s="362">
        <f ca="1">'ETS calculations'!BC$149</f>
        <v>17.647780375991665</v>
      </c>
      <c r="AK20" s="362">
        <f ca="1">'ETS calculations'!BD$149</f>
        <v>17.858672530567592</v>
      </c>
      <c r="AL20" s="362">
        <f ca="1">'ETS calculations'!BE$149</f>
        <v>18.034386838251578</v>
      </c>
      <c r="AM20" s="362">
        <f ca="1">'ETS calculations'!BF$149</f>
        <v>18.164259579405698</v>
      </c>
      <c r="AN20" s="362">
        <f ca="1">'ETS calculations'!BG$149</f>
        <v>18.243840937126826</v>
      </c>
      <c r="AO20" s="362">
        <f ca="1">'ETS calculations'!BH$149</f>
        <v>18.270625970487071</v>
      </c>
      <c r="AP20" s="362">
        <f ca="1">'ETS calculations'!BI$149</f>
        <v>18.272800421547217</v>
      </c>
      <c r="AQ20" s="362">
        <f ca="1">'ETS calculations'!BJ$149</f>
        <v>18.253002907584403</v>
      </c>
      <c r="AR20" s="362">
        <f ca="1">'ETS calculations'!BK$149</f>
        <v>18.207872108092761</v>
      </c>
      <c r="AS20" s="362">
        <f ca="1">'ETS calculations'!BL$149</f>
        <v>18.136844074342317</v>
      </c>
      <c r="AT20" s="362">
        <f ca="1">'ETS calculations'!BM$149</f>
        <v>18.03309840113964</v>
      </c>
      <c r="AU20" s="362">
        <f ca="1">'ETS calculations'!BN$149</f>
        <v>17.898910011299158</v>
      </c>
      <c r="AV20" s="362">
        <f ca="1">'ETS calculations'!BO$149</f>
        <v>17.741749615831939</v>
      </c>
      <c r="AW20" s="362">
        <f ca="1">'ETS calculations'!BP$149</f>
        <v>17.570095151059807</v>
      </c>
      <c r="AX20" s="362">
        <f ca="1">'ETS calculations'!BQ$149</f>
        <v>17.390677168952578</v>
      </c>
      <c r="AY20" s="362">
        <f ca="1">'ETS calculations'!BR$149</f>
        <v>17.216796262033956</v>
      </c>
      <c r="AZ20" s="362">
        <f ca="1">'ETS calculations'!BS$149</f>
        <v>17.048184177319524</v>
      </c>
      <c r="BA20" s="362">
        <f ca="1">'ETS calculations'!BT$149</f>
        <v>16.879848219832009</v>
      </c>
      <c r="BB20" s="362">
        <f ca="1">'ETS calculations'!BU$149</f>
        <v>16.703390648787337</v>
      </c>
      <c r="BC20" s="362">
        <f ca="1">'ETS calculations'!BV$149</f>
        <v>16.514499317220277</v>
      </c>
      <c r="BD20" s="362">
        <f ca="1">'ETS calculations'!BW$149</f>
        <v>16.317763858353505</v>
      </c>
      <c r="BE20" s="362">
        <f ca="1">'ETS calculations'!BX$149</f>
        <v>16.115310959909699</v>
      </c>
      <c r="BF20" s="362">
        <f ca="1">'ETS calculations'!BY$149</f>
        <v>15.905097493717875</v>
      </c>
      <c r="BG20" s="362">
        <f ca="1">'ETS calculations'!BZ$149</f>
        <v>15.698853390905414</v>
      </c>
      <c r="BH20" s="362">
        <f ca="1">'ETS calculations'!CA$149</f>
        <v>15.499417665047782</v>
      </c>
      <c r="BI20" s="362">
        <f ca="1">'ETS calculations'!CB$149</f>
        <v>15.313784263689691</v>
      </c>
      <c r="BJ20" s="362">
        <f ca="1">'ETS calculations'!CC$149</f>
        <v>15.108492342282211</v>
      </c>
      <c r="BK20" s="362">
        <f ca="1">'ETS calculations'!CD$149</f>
        <v>14.889538410247525</v>
      </c>
      <c r="BL20" s="362">
        <f ca="1">'ETS calculations'!CE$149</f>
        <v>14.662203538941318</v>
      </c>
      <c r="BM20" s="362">
        <f ca="1">'ETS calculations'!CF$149</f>
        <v>14.430107884705535</v>
      </c>
      <c r="BN20" s="362">
        <f ca="1">'ETS calculations'!CG$149</f>
        <v>14.20483772278714</v>
      </c>
      <c r="BO20" s="362">
        <f ca="1">'ETS calculations'!CH$149</f>
        <v>13.995233177175507</v>
      </c>
      <c r="BP20" s="362">
        <f ca="1">'ETS calculations'!CI$149</f>
        <v>13.799651081937411</v>
      </c>
      <c r="BQ20" s="362">
        <f ca="1">'ETS calculations'!CJ$149</f>
        <v>13.619433320032645</v>
      </c>
      <c r="BR20" s="362">
        <f ca="1">'ETS calculations'!CK$149</f>
        <v>13.456072986699313</v>
      </c>
      <c r="BS20" s="362">
        <f ca="1">'ETS calculations'!CL$149</f>
        <v>13.306265534318356</v>
      </c>
      <c r="BT20" s="362">
        <f ca="1">'ETS calculations'!CM$149</f>
        <v>13.169588510508834</v>
      </c>
      <c r="BU20" s="362">
        <f ca="1">'ETS calculations'!CN$149</f>
        <v>13.047959820032643</v>
      </c>
      <c r="BV20" s="362">
        <f ca="1">'ETS calculations'!CO$149</f>
        <v>12.941532367651689</v>
      </c>
    </row>
    <row r="21" spans="1:74" ht="16.5" thickTop="1" thickBot="1">
      <c r="B21" t="s">
        <v>54</v>
      </c>
      <c r="C21" s="362">
        <f ca="1">'ETS calculations'!V$272</f>
        <v>4.0812601382064404</v>
      </c>
      <c r="D21" s="362">
        <f ca="1">'ETS calculations'!W$272</f>
        <v>4.28389864484509</v>
      </c>
      <c r="E21" s="362">
        <f ca="1">'ETS calculations'!X$272</f>
        <v>4.4671941203332191</v>
      </c>
      <c r="F21" s="362">
        <f ca="1">'ETS calculations'!Y$272</f>
        <v>4.6443886088715001</v>
      </c>
      <c r="G21" s="362">
        <f ca="1">'ETS calculations'!Z$272</f>
        <v>4.8110858238297123</v>
      </c>
      <c r="H21" s="362">
        <f ca="1">'ETS calculations'!AA$272</f>
        <v>9.1986505677307342</v>
      </c>
      <c r="I21" s="362">
        <f ca="1">'ETS calculations'!AB$272</f>
        <v>9.6061647004207202</v>
      </c>
      <c r="J21" s="362">
        <f ca="1">'ETS calculations'!AC$272</f>
        <v>10.096695757817788</v>
      </c>
      <c r="K21" s="362">
        <f ca="1">'ETS calculations'!AD$272</f>
        <v>10.522034342474948</v>
      </c>
      <c r="L21" s="362">
        <f ca="1">'ETS calculations'!AE$272</f>
        <v>10.829227451219532</v>
      </c>
      <c r="M21" s="362">
        <f ca="1">'ETS calculations'!AF$272</f>
        <v>14.927346698288202</v>
      </c>
      <c r="N21" s="362">
        <f ca="1">'ETS calculations'!AG$272</f>
        <v>14.741263237268623</v>
      </c>
      <c r="O21" s="362">
        <f ca="1">'ETS calculations'!AH$272</f>
        <v>14.338751365024118</v>
      </c>
      <c r="P21" s="362">
        <f ca="1">'ETS calculations'!AI$272</f>
        <v>13.971770552418432</v>
      </c>
      <c r="Q21" s="362">
        <f ca="1">'ETS calculations'!AJ$272</f>
        <v>13.551778669290117</v>
      </c>
      <c r="R21" s="362">
        <f ca="1">'ETS calculations'!AK$272</f>
        <v>13.303707021328615</v>
      </c>
      <c r="S21" s="362">
        <f ca="1">'ETS calculations'!AL$272</f>
        <v>13.074252329881922</v>
      </c>
      <c r="T21" s="362">
        <f ca="1">'ETS calculations'!AM$272</f>
        <v>13.211204471516213</v>
      </c>
      <c r="U21" s="362">
        <f ca="1">'ETS calculations'!AN$272</f>
        <v>13.176028038508782</v>
      </c>
      <c r="V21" s="362">
        <f ca="1">'ETS calculations'!AO$272</f>
        <v>12.805947728105222</v>
      </c>
      <c r="W21" s="362">
        <f ca="1">'ETS calculations'!AP$272</f>
        <v>12.196080819927412</v>
      </c>
      <c r="X21" s="362">
        <f ca="1">'ETS calculations'!AQ$272</f>
        <v>11.690880535957312</v>
      </c>
      <c r="Y21" s="362">
        <f ca="1">'ETS calculations'!AR$272</f>
        <v>11.506288122490401</v>
      </c>
      <c r="Z21" s="362">
        <f ca="1">'ETS calculations'!AS$272</f>
        <v>11.629913171966319</v>
      </c>
      <c r="AA21" s="362">
        <f ca="1">'ETS calculations'!AT$272</f>
        <v>11.923897210669004</v>
      </c>
      <c r="AB21" s="362">
        <f ca="1">'ETS calculations'!AU$272</f>
        <v>12.646268944458395</v>
      </c>
      <c r="AC21" s="362">
        <f ca="1">'ETS calculations'!AV$272</f>
        <v>13.581365545576151</v>
      </c>
      <c r="AD21" s="362">
        <f ca="1">'ETS calculations'!AW$272</f>
        <v>14.685617731675746</v>
      </c>
      <c r="AE21" s="362">
        <f ca="1">'ETS calculations'!AX$272</f>
        <v>15.379974572764166</v>
      </c>
      <c r="AF21" s="362">
        <f ca="1">'ETS calculations'!AY$272</f>
        <v>15.831842478221834</v>
      </c>
      <c r="AG21" s="362">
        <f ca="1">'ETS calculations'!AZ$272</f>
        <v>16.04497382685366</v>
      </c>
      <c r="AH21" s="362">
        <f ca="1">'ETS calculations'!BA$272</f>
        <v>15.981677834250362</v>
      </c>
      <c r="AI21" s="362">
        <f ca="1">'ETS calculations'!BB$272</f>
        <v>15.752197835748754</v>
      </c>
      <c r="AJ21" s="362">
        <f ca="1">'ETS calculations'!BC$272</f>
        <v>15.751886054994264</v>
      </c>
      <c r="AK21" s="362">
        <f ca="1">'ETS calculations'!BD$272</f>
        <v>15.690238708092648</v>
      </c>
      <c r="AL21" s="362">
        <f ca="1">'ETS calculations'!BE$272</f>
        <v>15.617209295194508</v>
      </c>
      <c r="AM21" s="362">
        <f ca="1">'ETS calculations'!BF$272</f>
        <v>15.492821849186889</v>
      </c>
      <c r="AN21" s="362">
        <f ca="1">'ETS calculations'!BG$272</f>
        <v>15.373851257929786</v>
      </c>
      <c r="AO21" s="362">
        <f ca="1">'ETS calculations'!BH$272</f>
        <v>15.151041060547447</v>
      </c>
      <c r="AP21" s="362">
        <f ca="1">'ETS calculations'!BI$272</f>
        <v>14.217811614224544</v>
      </c>
      <c r="AQ21" s="362">
        <f ca="1">'ETS calculations'!BJ$272</f>
        <v>13.125822869228662</v>
      </c>
      <c r="AR21" s="362">
        <f ca="1">'ETS calculations'!BK$272</f>
        <v>11.944485300294945</v>
      </c>
      <c r="AS21" s="362">
        <f ca="1">'ETS calculations'!BL$272</f>
        <v>11.181943738904126</v>
      </c>
      <c r="AT21" s="362">
        <f ca="1">'ETS calculations'!BM$272</f>
        <v>10.599326710688215</v>
      </c>
      <c r="AU21" s="362">
        <f ca="1">'ETS calculations'!BN$272</f>
        <v>9.7235202687997404</v>
      </c>
      <c r="AV21" s="362">
        <f ca="1">'ETS calculations'!BO$272</f>
        <v>8.8508312813968253</v>
      </c>
      <c r="AW21" s="362">
        <f ca="1">'ETS calculations'!BP$272</f>
        <v>8.506604222465505</v>
      </c>
      <c r="AX21" s="362">
        <f ca="1">'ETS calculations'!BQ$272</f>
        <v>8.3316292367718603</v>
      </c>
      <c r="AY21" s="362">
        <f ca="1">'ETS calculations'!BR$272</f>
        <v>8.1318449416316216</v>
      </c>
      <c r="AZ21" s="362">
        <f ca="1">'ETS calculations'!BS$272</f>
        <v>7.9317228808956042</v>
      </c>
      <c r="BA21" s="362">
        <f ca="1">'ETS calculations'!BT$272</f>
        <v>8.2715237910374295</v>
      </c>
      <c r="BB21" s="362">
        <f ca="1">'ETS calculations'!BU$272</f>
        <v>8.9009079885395863</v>
      </c>
      <c r="BC21" s="362">
        <f ca="1">'ETS calculations'!BV$272</f>
        <v>9.7330540366490261</v>
      </c>
      <c r="BD21" s="362">
        <f ca="1">'ETS calculations'!BW$272</f>
        <v>10.446575036375572</v>
      </c>
      <c r="BE21" s="362">
        <f ca="1">'ETS calculations'!BX$272</f>
        <v>11.233328781903857</v>
      </c>
      <c r="BF21" s="362">
        <f ca="1">'ETS calculations'!BY$272</f>
        <v>12.240994231726459</v>
      </c>
      <c r="BG21" s="362">
        <f ca="1">'ETS calculations'!BZ$272</f>
        <v>13.433096891705118</v>
      </c>
      <c r="BH21" s="362">
        <f ca="1">'ETS calculations'!CA$272</f>
        <v>14.227949707408204</v>
      </c>
      <c r="BI21" s="362">
        <f ca="1">'ETS calculations'!CB$272</f>
        <v>14.815470195163492</v>
      </c>
      <c r="BJ21" s="362">
        <f ca="1">'ETS calculations'!CC$272</f>
        <v>15.19147679596389</v>
      </c>
      <c r="BK21" s="362">
        <f ca="1">'ETS calculations'!CD$272</f>
        <v>15.3320694009803</v>
      </c>
      <c r="BL21" s="362">
        <f ca="1">'ETS calculations'!CE$272</f>
        <v>15.307218363558436</v>
      </c>
      <c r="BM21" s="362">
        <f ca="1">'ETS calculations'!CF$272</f>
        <v>15.553371775313886</v>
      </c>
      <c r="BN21" s="362">
        <f ca="1">'ETS calculations'!CG$272</f>
        <v>15.746781858679142</v>
      </c>
      <c r="BO21" s="362">
        <f ca="1">'ETS calculations'!CH$272</f>
        <v>15.855626415927418</v>
      </c>
      <c r="BP21" s="362">
        <f ca="1">'ETS calculations'!CI$272</f>
        <v>15.889906065156767</v>
      </c>
      <c r="BQ21" s="362">
        <f ca="1">'ETS calculations'!CJ$272</f>
        <v>15.87112105763693</v>
      </c>
      <c r="BR21" s="362">
        <f ca="1">'ETS calculations'!CK$272</f>
        <v>15.786995092294102</v>
      </c>
      <c r="BS21" s="362">
        <f ca="1">'ETS calculations'!CL$272</f>
        <v>14.959312723924041</v>
      </c>
      <c r="BT21" s="362">
        <f ca="1">'ETS calculations'!CM$272</f>
        <v>13.929395604946887</v>
      </c>
      <c r="BU21" s="362">
        <f ca="1">'ETS calculations'!CN$272</f>
        <v>12.761653535906179</v>
      </c>
      <c r="BV21" s="362">
        <f ca="1">'ETS calculations'!CO$272</f>
        <v>11.965940856407673</v>
      </c>
    </row>
    <row r="22" spans="1:74" ht="16.5" thickTop="1" thickBot="1">
      <c r="B22" s="591" t="s">
        <v>55</v>
      </c>
      <c r="C22" s="362">
        <f ca="1">'ETS calculations'!V$279</f>
        <v>3.2958101375999043</v>
      </c>
      <c r="D22" s="362">
        <f ca="1">'ETS calculations'!W$279</f>
        <v>3.1220618163773262</v>
      </c>
      <c r="E22" s="362">
        <f ca="1">'ETS calculations'!X$279</f>
        <v>2.8545725357552199</v>
      </c>
      <c r="F22" s="362">
        <f ca="1">'ETS calculations'!Y$279</f>
        <v>2.6708358374243</v>
      </c>
      <c r="G22" s="362">
        <f ca="1">'ETS calculations'!Z$279</f>
        <v>2.5726415232324493</v>
      </c>
      <c r="H22" s="362">
        <f ca="1">'ETS calculations'!AA$279</f>
        <v>4.46848555730576</v>
      </c>
      <c r="I22" s="362">
        <f ca="1">'ETS calculations'!AB$279</f>
        <v>4.5074450697673774</v>
      </c>
      <c r="J22" s="362">
        <f ca="1">'ETS calculations'!AC$279</f>
        <v>4.6522057979681506</v>
      </c>
      <c r="K22" s="362">
        <f ca="1">'ETS calculations'!AD$279</f>
        <v>4.8067786902498799</v>
      </c>
      <c r="L22" s="362">
        <f ca="1">'ETS calculations'!AE$279</f>
        <v>4.9112122308688893</v>
      </c>
      <c r="M22" s="362">
        <f ca="1">'ETS calculations'!AF$279</f>
        <v>6.5888832111036066</v>
      </c>
      <c r="N22" s="362">
        <f ca="1">'ETS calculations'!AG$279</f>
        <v>6.459864619377969</v>
      </c>
      <c r="O22" s="362">
        <f ca="1">'ETS calculations'!AH$279</f>
        <v>6.3437166057497265</v>
      </c>
      <c r="P22" s="362">
        <f ca="1">'ETS calculations'!AI$279</f>
        <v>6.3788840066263637</v>
      </c>
      <c r="Q22" s="362">
        <f ca="1">'ETS calculations'!AJ$279</f>
        <v>6.6877856453938058</v>
      </c>
      <c r="R22" s="362">
        <f ca="1">'ETS calculations'!AK$279</f>
        <v>7.3116796436119014</v>
      </c>
      <c r="S22" s="362">
        <f ca="1">'ETS calculations'!AL$279</f>
        <v>8.0309894978804586</v>
      </c>
      <c r="T22" s="362">
        <f ca="1">'ETS calculations'!AM$279</f>
        <v>8.4638351011233901</v>
      </c>
      <c r="U22" s="362">
        <f ca="1">'ETS calculations'!AN$279</f>
        <v>8.2890406282346127</v>
      </c>
      <c r="V22" s="362">
        <f ca="1">'ETS calculations'!AO$279</f>
        <v>7.9010050257025064</v>
      </c>
      <c r="W22" s="362">
        <f ca="1">'ETS calculations'!AP$279</f>
        <v>7.3975129272103413</v>
      </c>
      <c r="X22" s="362">
        <f ca="1">'ETS calculations'!AQ$279</f>
        <v>6.9120734955291407</v>
      </c>
      <c r="Y22" s="362">
        <f ca="1">'ETS calculations'!AR$279</f>
        <v>6.6247828148014154</v>
      </c>
      <c r="Z22" s="362">
        <f ca="1">'ETS calculations'!AS$279</f>
        <v>6.5086928654455241</v>
      </c>
      <c r="AA22" s="362">
        <f ca="1">'ETS calculations'!AT$279</f>
        <v>6.4199287901040618</v>
      </c>
      <c r="AB22" s="362">
        <f ca="1">'ETS calculations'!AU$279</f>
        <v>5.9197333856662571</v>
      </c>
      <c r="AC22" s="362">
        <f ca="1">'ETS calculations'!AV$279</f>
        <v>5.2154302497172447</v>
      </c>
      <c r="AD22" s="362">
        <f ca="1">'ETS calculations'!AW$279</f>
        <v>4.4734233499740705</v>
      </c>
      <c r="AE22" s="362">
        <f ca="1">'ETS calculations'!AX$279</f>
        <v>3.9143968770623525</v>
      </c>
      <c r="AF22" s="362">
        <f ca="1">'ETS calculations'!AY$279</f>
        <v>3.752552186972328</v>
      </c>
      <c r="AG22" s="362">
        <f ca="1">'ETS calculations'!AZ$279</f>
        <v>3.6858254091921072</v>
      </c>
      <c r="AH22" s="362">
        <f ca="1">'ETS calculations'!BA$279</f>
        <v>3.6105790688173514</v>
      </c>
      <c r="AI22" s="362">
        <f ca="1">'ETS calculations'!BB$279</f>
        <v>3.5533675380540681</v>
      </c>
      <c r="AJ22" s="362">
        <f ca="1">'ETS calculations'!BC$279</f>
        <v>3.4847790036780704</v>
      </c>
      <c r="AK22" s="362">
        <f ca="1">'ETS calculations'!BD$279</f>
        <v>3.4236898088289163</v>
      </c>
      <c r="AL22" s="362">
        <f ca="1">'ETS calculations'!BE$279</f>
        <v>3.3777068158561212</v>
      </c>
      <c r="AM22" s="362">
        <f ca="1">'ETS calculations'!BF$279</f>
        <v>3.3153025054251932</v>
      </c>
      <c r="AN22" s="362">
        <f ca="1">'ETS calculations'!BG$279</f>
        <v>3.2562023385169816</v>
      </c>
      <c r="AO22" s="362">
        <f ca="1">'ETS calculations'!BH$279</f>
        <v>3.1841117620702888</v>
      </c>
      <c r="AP22" s="362">
        <f ca="1">'ETS calculations'!BI$279</f>
        <v>3.1490252169718582</v>
      </c>
      <c r="AQ22" s="362">
        <f ca="1">'ETS calculations'!BJ$279</f>
        <v>3.1161757624834432</v>
      </c>
      <c r="AR22" s="362">
        <f ca="1">'ETS calculations'!BK$279</f>
        <v>3.0767668904351226</v>
      </c>
      <c r="AS22" s="362">
        <f ca="1">'ETS calculations'!BL$279</f>
        <v>3.0406670322121445</v>
      </c>
      <c r="AT22" s="362">
        <f ca="1">'ETS calculations'!BM$279</f>
        <v>3.0005872877038615</v>
      </c>
      <c r="AU22" s="362">
        <f ca="1">'ETS calculations'!BN$279</f>
        <v>2.9747605432086321</v>
      </c>
      <c r="AV22" s="362">
        <f ca="1">'ETS calculations'!BO$279</f>
        <v>2.9397784172419357</v>
      </c>
      <c r="AW22" s="362">
        <f ca="1">'ETS calculations'!BP$279</f>
        <v>2.9082619562567502</v>
      </c>
      <c r="AX22" s="362">
        <f ca="1">'ETS calculations'!BQ$279</f>
        <v>2.8883142377716338</v>
      </c>
      <c r="AY22" s="362">
        <f ca="1">'ETS calculations'!BR$279</f>
        <v>2.8630485882715093</v>
      </c>
      <c r="AZ22" s="362">
        <f ca="1">'ETS calculations'!BS$279</f>
        <v>2.8450367081499701</v>
      </c>
      <c r="BA22" s="362">
        <f ca="1">'ETS calculations'!BT$279</f>
        <v>2.8232942283852158</v>
      </c>
      <c r="BB22" s="362">
        <f ca="1">'ETS calculations'!BU$279</f>
        <v>2.8047521304062863</v>
      </c>
      <c r="BC22" s="362">
        <f ca="1">'ETS calculations'!BV$279</f>
        <v>2.7945058551771393</v>
      </c>
      <c r="BD22" s="362">
        <f ca="1">'ETS calculations'!BW$279</f>
        <v>2.7786858041932181</v>
      </c>
      <c r="BE22" s="362">
        <f ca="1">'ETS calculations'!BX$279</f>
        <v>2.7650617789949625</v>
      </c>
      <c r="BF22" s="362">
        <f ca="1">'ETS calculations'!BY$279</f>
        <v>2.7515553846361418</v>
      </c>
      <c r="BG22" s="362">
        <f ca="1">'ETS calculations'!BZ$279</f>
        <v>2.7418628364206787</v>
      </c>
      <c r="BH22" s="362">
        <f ca="1">'ETS calculations'!CA$279</f>
        <v>2.7306166933251572</v>
      </c>
      <c r="BI22" s="362">
        <f ca="1">'ETS calculations'!CB$279</f>
        <v>2.7268001173181946</v>
      </c>
      <c r="BJ22" s="362">
        <f ca="1">'ETS calculations'!CC$279</f>
        <v>2.7188535841244432</v>
      </c>
      <c r="BK22" s="362">
        <f ca="1">'ETS calculations'!CD$279</f>
        <v>2.7123108041112691</v>
      </c>
      <c r="BL22" s="362">
        <f ca="1">'ETS calculations'!CE$279</f>
        <v>2.7102042808921025</v>
      </c>
      <c r="BM22" s="362">
        <f ca="1">'ETS calculations'!CF$279</f>
        <v>2.7089860995165709</v>
      </c>
      <c r="BN22" s="362">
        <f ca="1">'ETS calculations'!CG$279</f>
        <v>2.7090426240250673</v>
      </c>
      <c r="BO22" s="362">
        <f ca="1">'ETS calculations'!CH$279</f>
        <v>2.709266836303367</v>
      </c>
      <c r="BP22" s="362">
        <f ca="1">'ETS calculations'!CI$279</f>
        <v>2.709266836303367</v>
      </c>
      <c r="BQ22" s="362">
        <f ca="1">'ETS calculations'!CJ$279</f>
        <v>2.709266836303367</v>
      </c>
      <c r="BR22" s="362">
        <f ca="1">'ETS calculations'!CK$279</f>
        <v>2.709266836303367</v>
      </c>
      <c r="BS22" s="362">
        <f ca="1">'ETS calculations'!CL$279</f>
        <v>2.709266836303367</v>
      </c>
      <c r="BT22" s="362">
        <f ca="1">'ETS calculations'!CM$279</f>
        <v>2.709266836303367</v>
      </c>
      <c r="BU22" s="362">
        <f ca="1">'ETS calculations'!CN$279</f>
        <v>2.709266836303367</v>
      </c>
      <c r="BV22" s="362">
        <f ca="1">'ETS calculations'!CO$279</f>
        <v>2.709266836303367</v>
      </c>
    </row>
    <row r="23" spans="1:74" ht="16.5" thickTop="1" thickBot="1">
      <c r="B23" s="592" t="s">
        <v>56</v>
      </c>
      <c r="C23" s="362">
        <f ca="1">'ETS calculations'!V$285</f>
        <v>0.78545000060653591</v>
      </c>
      <c r="D23" s="362">
        <f ca="1">'ETS calculations'!W$285</f>
        <v>1.1618368284677638</v>
      </c>
      <c r="E23" s="362">
        <f ca="1">'ETS calculations'!X$285</f>
        <v>1.6126215845780003</v>
      </c>
      <c r="F23" s="362">
        <f ca="1">'ETS calculations'!Y$285</f>
        <v>1.9735527714472005</v>
      </c>
      <c r="G23" s="362">
        <f ca="1">'ETS calculations'!Z$285</f>
        <v>2.238444300597263</v>
      </c>
      <c r="H23" s="362">
        <f ca="1">'ETS calculations'!AA$285</f>
        <v>4.7301650104249742</v>
      </c>
      <c r="I23" s="362">
        <f ca="1">'ETS calculations'!AB$285</f>
        <v>5.098719630653342</v>
      </c>
      <c r="J23" s="362">
        <f ca="1">'ETS calculations'!AC$285</f>
        <v>5.444489959849637</v>
      </c>
      <c r="K23" s="362">
        <f ca="1">'ETS calculations'!AD$285</f>
        <v>5.7152556522250677</v>
      </c>
      <c r="L23" s="362">
        <f ca="1">'ETS calculations'!AE$285</f>
        <v>5.9180152203506431</v>
      </c>
      <c r="M23" s="362">
        <f ca="1">'ETS calculations'!AF$285</f>
        <v>8.3384634871845975</v>
      </c>
      <c r="N23" s="362">
        <f ca="1">'ETS calculations'!AG$285</f>
        <v>8.2813986178906518</v>
      </c>
      <c r="O23" s="362">
        <f ca="1">'ETS calculations'!AH$285</f>
        <v>7.9950347592743904</v>
      </c>
      <c r="P23" s="362">
        <f ca="1">'ETS calculations'!AI$285</f>
        <v>7.5928865457920702</v>
      </c>
      <c r="Q23" s="362">
        <f ca="1">'ETS calculations'!AJ$285</f>
        <v>6.8639930238963114</v>
      </c>
      <c r="R23" s="362">
        <f ca="1">'ETS calculations'!AK$285</f>
        <v>5.9920273777167141</v>
      </c>
      <c r="S23" s="362">
        <f ca="1">'ETS calculations'!AL$285</f>
        <v>5.0432628320014654</v>
      </c>
      <c r="T23" s="362">
        <f ca="1">'ETS calculations'!AM$285</f>
        <v>4.7473693703928257</v>
      </c>
      <c r="U23" s="362">
        <f ca="1">'ETS calculations'!AN$285</f>
        <v>4.8869874102741679</v>
      </c>
      <c r="V23" s="362">
        <f ca="1">'ETS calculations'!AO$285</f>
        <v>4.9049427024027148</v>
      </c>
      <c r="W23" s="362">
        <f ca="1">'ETS calculations'!AP$285</f>
        <v>4.7985678927170703</v>
      </c>
      <c r="X23" s="362">
        <f ca="1">'ETS calculations'!AQ$285</f>
        <v>4.7788070404281697</v>
      </c>
      <c r="Y23" s="362">
        <f ca="1">'ETS calculations'!AR$285</f>
        <v>4.8815053076889861</v>
      </c>
      <c r="Z23" s="362">
        <f ca="1">'ETS calculations'!AS$285</f>
        <v>5.1212203065207955</v>
      </c>
      <c r="AA23" s="362">
        <f ca="1">'ETS calculations'!AT$285</f>
        <v>5.5039684205649406</v>
      </c>
      <c r="AB23" s="362">
        <f ca="1">'ETS calculations'!AU$285</f>
        <v>6.7265355587921354</v>
      </c>
      <c r="AC23" s="362">
        <f ca="1">'ETS calculations'!AV$285</f>
        <v>8.3659352958589075</v>
      </c>
      <c r="AD23" s="362">
        <f ca="1">'ETS calculations'!AW$285</f>
        <v>10.212194381701675</v>
      </c>
      <c r="AE23" s="362">
        <f ca="1">'ETS calculations'!AX$285</f>
        <v>11.465577695701814</v>
      </c>
      <c r="AF23" s="362">
        <f ca="1">'ETS calculations'!AY$285</f>
        <v>12.079290291249508</v>
      </c>
      <c r="AG23" s="362">
        <f ca="1">'ETS calculations'!AZ$285</f>
        <v>12.359148417661551</v>
      </c>
      <c r="AH23" s="362">
        <f ca="1">'ETS calculations'!BA$285</f>
        <v>12.371098765433011</v>
      </c>
      <c r="AI23" s="362">
        <f ca="1">'ETS calculations'!BB$285</f>
        <v>12.198830297694684</v>
      </c>
      <c r="AJ23" s="362">
        <f ca="1">'ETS calculations'!BC$285</f>
        <v>12.267107051316193</v>
      </c>
      <c r="AK23" s="362">
        <f ca="1">'ETS calculations'!BD$285</f>
        <v>12.266548899263734</v>
      </c>
      <c r="AL23" s="362">
        <f ca="1">'ETS calculations'!BE$285</f>
        <v>12.239502479338386</v>
      </c>
      <c r="AM23" s="362">
        <f ca="1">'ETS calculations'!BF$285</f>
        <v>12.177519343761695</v>
      </c>
      <c r="AN23" s="362">
        <f ca="1">'ETS calculations'!BG$285</f>
        <v>12.117648919412805</v>
      </c>
      <c r="AO23" s="362">
        <f ca="1">'ETS calculations'!BH$285</f>
        <v>11.96692929847716</v>
      </c>
      <c r="AP23" s="362">
        <f ca="1">'ETS calculations'!BI$285</f>
        <v>11.068786397252687</v>
      </c>
      <c r="AQ23" s="362">
        <f ca="1">'ETS calculations'!BJ$285</f>
        <v>10.009647106745218</v>
      </c>
      <c r="AR23" s="362">
        <f ca="1">'ETS calculations'!BK$285</f>
        <v>8.8677184098598225</v>
      </c>
      <c r="AS23" s="362">
        <f ca="1">'ETS calculations'!BL$285</f>
        <v>8.1412767066919827</v>
      </c>
      <c r="AT23" s="362">
        <f ca="1">'ETS calculations'!BM$285</f>
        <v>7.5987394229843543</v>
      </c>
      <c r="AU23" s="362">
        <f ca="1">'ETS calculations'!BN$285</f>
        <v>6.7487597255911087</v>
      </c>
      <c r="AV23" s="362">
        <f ca="1">'ETS calculations'!BO$285</f>
        <v>5.9110528641548896</v>
      </c>
      <c r="AW23" s="362">
        <f ca="1">'ETS calculations'!BP$285</f>
        <v>5.5983422662087561</v>
      </c>
      <c r="AX23" s="362">
        <f ca="1">'ETS calculations'!BQ$285</f>
        <v>5.4433149990002256</v>
      </c>
      <c r="AY23" s="362">
        <f ca="1">'ETS calculations'!BR$285</f>
        <v>5.268796353360111</v>
      </c>
      <c r="AZ23" s="362">
        <f ca="1">'ETS calculations'!BS$285</f>
        <v>5.0866861727456349</v>
      </c>
      <c r="BA23" s="362">
        <f ca="1">'ETS calculations'!BT$285</f>
        <v>5.4482295626522124</v>
      </c>
      <c r="BB23" s="362">
        <f ca="1">'ETS calculations'!BU$285</f>
        <v>6.0961558581333</v>
      </c>
      <c r="BC23" s="362">
        <f ca="1">'ETS calculations'!BV$285</f>
        <v>6.9385481814718872</v>
      </c>
      <c r="BD23" s="362">
        <f ca="1">'ETS calculations'!BW$285</f>
        <v>7.6678892321823531</v>
      </c>
      <c r="BE23" s="362">
        <f ca="1">'ETS calculations'!BX$285</f>
        <v>8.4682670029088953</v>
      </c>
      <c r="BF23" s="362">
        <f ca="1">'ETS calculations'!BY$285</f>
        <v>9.4894388470903177</v>
      </c>
      <c r="BG23" s="362">
        <f ca="1">'ETS calculations'!BZ$285</f>
        <v>10.691234055284438</v>
      </c>
      <c r="BH23" s="362">
        <f ca="1">'ETS calculations'!CA$285</f>
        <v>11.497333014083047</v>
      </c>
      <c r="BI23" s="362">
        <f ca="1">'ETS calculations'!CB$285</f>
        <v>12.088670077845297</v>
      </c>
      <c r="BJ23" s="362">
        <f ca="1">'ETS calculations'!CC$285</f>
        <v>12.472623211839446</v>
      </c>
      <c r="BK23" s="362">
        <f ca="1">'ETS calculations'!CD$285</f>
        <v>12.61975859686903</v>
      </c>
      <c r="BL23" s="362">
        <f ca="1">'ETS calculations'!CE$285</f>
        <v>12.597014082666332</v>
      </c>
      <c r="BM23" s="362">
        <f ca="1">'ETS calculations'!CF$285</f>
        <v>12.844385675797316</v>
      </c>
      <c r="BN23" s="362">
        <f ca="1">'ETS calculations'!CG$285</f>
        <v>13.037739234654074</v>
      </c>
      <c r="BO23" s="362">
        <f ca="1">'ETS calculations'!CH$285</f>
        <v>13.14635957962405</v>
      </c>
      <c r="BP23" s="362">
        <f ca="1">'ETS calculations'!CI$285</f>
        <v>13.180639228853398</v>
      </c>
      <c r="BQ23" s="362">
        <f ca="1">'ETS calculations'!CJ$285</f>
        <v>13.161854221333561</v>
      </c>
      <c r="BR23" s="362">
        <f ca="1">'ETS calculations'!CK$285</f>
        <v>13.077728255990735</v>
      </c>
      <c r="BS23" s="362">
        <f ca="1">'ETS calculations'!CL$285</f>
        <v>12.250045887620672</v>
      </c>
      <c r="BT23" s="362">
        <f ca="1">'ETS calculations'!CM$285</f>
        <v>11.220128768643519</v>
      </c>
      <c r="BU23" s="362">
        <f ca="1">'ETS calculations'!CN$285</f>
        <v>10.052386699602812</v>
      </c>
      <c r="BV23" s="362">
        <f ca="1">'ETS calculations'!CO$285</f>
        <v>9.2566740201043061</v>
      </c>
    </row>
    <row r="24" spans="1:74" s="2" customFormat="1" ht="15.75" thickTop="1">
      <c r="B24" s="2" t="s">
        <v>57</v>
      </c>
      <c r="C24" s="450">
        <f ca="1">SUM(C20:C21)</f>
        <v>4.0812601382064404</v>
      </c>
      <c r="D24" s="450">
        <f t="shared" ref="D24:Y24" ca="1" si="0">SUM(D20:D21)</f>
        <v>4.28389864484509</v>
      </c>
      <c r="E24" s="450">
        <f t="shared" ca="1" si="0"/>
        <v>4.4671941203332191</v>
      </c>
      <c r="F24" s="450">
        <f t="shared" ca="1" si="0"/>
        <v>4.6443886088715001</v>
      </c>
      <c r="G24" s="450">
        <f t="shared" ca="1" si="0"/>
        <v>4.8110858238297123</v>
      </c>
      <c r="H24" s="450">
        <f t="shared" ca="1" si="0"/>
        <v>9.1986505677307342</v>
      </c>
      <c r="I24" s="450">
        <f t="shared" ca="1" si="0"/>
        <v>9.6061647004207202</v>
      </c>
      <c r="J24" s="450">
        <f t="shared" ca="1" si="0"/>
        <v>10.096695757817788</v>
      </c>
      <c r="K24" s="450">
        <f t="shared" ca="1" si="0"/>
        <v>10.522034342474948</v>
      </c>
      <c r="L24" s="450">
        <f t="shared" ca="1" si="0"/>
        <v>10.829227451219532</v>
      </c>
      <c r="M24" s="450">
        <f t="shared" ca="1" si="0"/>
        <v>14.927346698288202</v>
      </c>
      <c r="N24" s="450">
        <f t="shared" ca="1" si="0"/>
        <v>14.741266068145205</v>
      </c>
      <c r="O24" s="450">
        <f t="shared" ca="1" si="0"/>
        <v>14.342650976023474</v>
      </c>
      <c r="P24" s="450">
        <f t="shared" ca="1" si="0"/>
        <v>14.000130607802628</v>
      </c>
      <c r="Q24" s="450">
        <f t="shared" ca="1" si="0"/>
        <v>13.660584408263508</v>
      </c>
      <c r="R24" s="450">
        <f t="shared" ca="1" si="0"/>
        <v>13.677928088897701</v>
      </c>
      <c r="S24" s="450">
        <f t="shared" ca="1" si="0"/>
        <v>14.04361127226616</v>
      </c>
      <c r="T24" s="450">
        <f t="shared" ca="1" si="0"/>
        <v>15.327390034416663</v>
      </c>
      <c r="U24" s="450">
        <f t="shared" ca="1" si="0"/>
        <v>16.737665436516814</v>
      </c>
      <c r="V24" s="450">
        <f t="shared" ca="1" si="0"/>
        <v>17.941345835188159</v>
      </c>
      <c r="W24" s="450">
        <f t="shared" ca="1" si="0"/>
        <v>18.776945949973857</v>
      </c>
      <c r="X24" s="450">
        <f t="shared" ca="1" si="0"/>
        <v>19.457683083893592</v>
      </c>
      <c r="Y24" s="450">
        <f t="shared" ca="1" si="0"/>
        <v>20.25533845617456</v>
      </c>
      <c r="Z24" s="450">
        <f t="shared" ref="Z24:AR24" ca="1" si="1">SUM(Z20:Z21)</f>
        <v>21.42321290149382</v>
      </c>
      <c r="AA24" s="450">
        <f t="shared" ca="1" si="1"/>
        <v>22.8389683515089</v>
      </c>
      <c r="AB24" s="450">
        <f t="shared" ca="1" si="1"/>
        <v>24.812865508795078</v>
      </c>
      <c r="AC24" s="450">
        <f t="shared" ca="1" si="1"/>
        <v>27.070688933308723</v>
      </c>
      <c r="AD24" s="450">
        <f t="shared" ca="1" si="1"/>
        <v>29.545744104412432</v>
      </c>
      <c r="AE24" s="450">
        <f t="shared" ca="1" si="1"/>
        <v>31.363817736081025</v>
      </c>
      <c r="AF24" s="450">
        <f t="shared" ca="1" si="1"/>
        <v>32.559411637202984</v>
      </c>
      <c r="AG24" s="450">
        <f t="shared" ca="1" si="1"/>
        <v>32.865074771826343</v>
      </c>
      <c r="AH24" s="450">
        <f t="shared" ca="1" si="1"/>
        <v>33.151735291194512</v>
      </c>
      <c r="AI24" s="450">
        <f t="shared" ca="1" si="1"/>
        <v>33.167486428231399</v>
      </c>
      <c r="AJ24" s="450">
        <f t="shared" ca="1" si="1"/>
        <v>33.399666430985931</v>
      </c>
      <c r="AK24" s="450">
        <f t="shared" ca="1" si="1"/>
        <v>33.548911238660239</v>
      </c>
      <c r="AL24" s="450">
        <f t="shared" ca="1" si="1"/>
        <v>33.651596133446084</v>
      </c>
      <c r="AM24" s="450">
        <f t="shared" ca="1" si="1"/>
        <v>33.657081428592591</v>
      </c>
      <c r="AN24" s="450">
        <f t="shared" ca="1" si="1"/>
        <v>33.617692195056613</v>
      </c>
      <c r="AO24" s="450">
        <f t="shared" ca="1" si="1"/>
        <v>33.421667031034517</v>
      </c>
      <c r="AP24" s="450">
        <f t="shared" ca="1" si="1"/>
        <v>32.490612035771761</v>
      </c>
      <c r="AQ24" s="450">
        <f t="shared" ca="1" si="1"/>
        <v>31.378825776813066</v>
      </c>
      <c r="AR24" s="450">
        <f t="shared" ca="1" si="1"/>
        <v>30.152357408387708</v>
      </c>
      <c r="AS24" s="450">
        <f t="shared" ref="AS24:AT24" ca="1" si="2">SUM(AS20:AS21)</f>
        <v>29.318787813246445</v>
      </c>
      <c r="AT24" s="450">
        <f t="shared" ca="1" si="2"/>
        <v>28.632425111827857</v>
      </c>
      <c r="AU24" s="450">
        <f t="shared" ref="AU24:BT24" ca="1" si="3">SUM(AU20:AU21)</f>
        <v>27.622430280098897</v>
      </c>
      <c r="AV24" s="450">
        <f t="shared" ca="1" si="3"/>
        <v>26.592580897228764</v>
      </c>
      <c r="AW24" s="450">
        <f t="shared" ca="1" si="3"/>
        <v>26.076699373525312</v>
      </c>
      <c r="AX24" s="450">
        <f t="shared" ca="1" si="3"/>
        <v>25.722306405724439</v>
      </c>
      <c r="AY24" s="450">
        <f t="shared" ca="1" si="3"/>
        <v>25.348641203665579</v>
      </c>
      <c r="AZ24" s="450">
        <f t="shared" ca="1" si="3"/>
        <v>24.979907058215126</v>
      </c>
      <c r="BA24" s="450">
        <f t="shared" ca="1" si="3"/>
        <v>25.151372010869437</v>
      </c>
      <c r="BB24" s="450">
        <f t="shared" ca="1" si="3"/>
        <v>25.604298637326924</v>
      </c>
      <c r="BC24" s="450">
        <f t="shared" ca="1" si="3"/>
        <v>26.247553353869304</v>
      </c>
      <c r="BD24" s="450">
        <f t="shared" ca="1" si="3"/>
        <v>26.764338894729079</v>
      </c>
      <c r="BE24" s="450">
        <f t="shared" ca="1" si="3"/>
        <v>27.348639741813557</v>
      </c>
      <c r="BF24" s="450">
        <f t="shared" ca="1" si="3"/>
        <v>28.146091725444336</v>
      </c>
      <c r="BG24" s="450">
        <f t="shared" ca="1" si="3"/>
        <v>29.131950282610532</v>
      </c>
      <c r="BH24" s="450">
        <f t="shared" ca="1" si="3"/>
        <v>29.727367372455987</v>
      </c>
      <c r="BI24" s="450">
        <f t="shared" ca="1" si="3"/>
        <v>30.129254458853183</v>
      </c>
      <c r="BJ24" s="450">
        <f t="shared" ca="1" si="3"/>
        <v>30.299969138246102</v>
      </c>
      <c r="BK24" s="450">
        <f t="shared" ca="1" si="3"/>
        <v>30.221607811227827</v>
      </c>
      <c r="BL24" s="450">
        <f t="shared" ca="1" si="3"/>
        <v>29.969421902499754</v>
      </c>
      <c r="BM24" s="450">
        <f t="shared" ca="1" si="3"/>
        <v>29.98347966001942</v>
      </c>
      <c r="BN24" s="450">
        <f t="shared" ca="1" si="3"/>
        <v>29.951619581466282</v>
      </c>
      <c r="BO24" s="450">
        <f t="shared" ca="1" si="3"/>
        <v>29.850859593102925</v>
      </c>
      <c r="BP24" s="450">
        <f t="shared" ca="1" si="3"/>
        <v>29.689557147094177</v>
      </c>
      <c r="BQ24" s="450">
        <f t="shared" ca="1" si="3"/>
        <v>29.490554377669575</v>
      </c>
      <c r="BR24" s="450">
        <f t="shared" ca="1" si="3"/>
        <v>29.243068078993417</v>
      </c>
      <c r="BS24" s="450">
        <f t="shared" ca="1" si="3"/>
        <v>28.2655782582424</v>
      </c>
      <c r="BT24" s="450">
        <f t="shared" ca="1" si="3"/>
        <v>27.098984115455721</v>
      </c>
      <c r="BU24" s="450">
        <f t="shared" ref="BU24:BV24" ca="1" si="4">SUM(BU20:BU21)</f>
        <v>25.809613355938822</v>
      </c>
      <c r="BV24" s="450">
        <f t="shared" ca="1" si="4"/>
        <v>24.907473224059363</v>
      </c>
    </row>
    <row r="25" spans="1:74">
      <c r="B25" s="591" t="s">
        <v>58</v>
      </c>
      <c r="C25" s="450">
        <f ca="1">SUM(C20,C22)</f>
        <v>3.2958101375999043</v>
      </c>
      <c r="D25" s="450">
        <f t="shared" ref="D25:Y25" ca="1" si="5">SUM(D20,D22)</f>
        <v>3.1220618163773262</v>
      </c>
      <c r="E25" s="450">
        <f t="shared" ca="1" si="5"/>
        <v>2.8545725357552199</v>
      </c>
      <c r="F25" s="450">
        <f t="shared" ca="1" si="5"/>
        <v>2.6708358374243</v>
      </c>
      <c r="G25" s="450">
        <f t="shared" ca="1" si="5"/>
        <v>2.5726415232324493</v>
      </c>
      <c r="H25" s="450">
        <f t="shared" ca="1" si="5"/>
        <v>4.46848555730576</v>
      </c>
      <c r="I25" s="450">
        <f t="shared" ca="1" si="5"/>
        <v>4.5074450697673774</v>
      </c>
      <c r="J25" s="450">
        <f t="shared" ca="1" si="5"/>
        <v>4.6522057979681506</v>
      </c>
      <c r="K25" s="450">
        <f t="shared" ca="1" si="5"/>
        <v>4.8067786902498799</v>
      </c>
      <c r="L25" s="450">
        <f t="shared" ca="1" si="5"/>
        <v>4.9112122308688893</v>
      </c>
      <c r="M25" s="450">
        <f t="shared" ca="1" si="5"/>
        <v>6.5888832111036066</v>
      </c>
      <c r="N25" s="450">
        <f t="shared" ca="1" si="5"/>
        <v>6.459867450254551</v>
      </c>
      <c r="O25" s="450">
        <f t="shared" ca="1" si="5"/>
        <v>6.3476162167490839</v>
      </c>
      <c r="P25" s="450">
        <f t="shared" ca="1" si="5"/>
        <v>6.4072440620105588</v>
      </c>
      <c r="Q25" s="450">
        <f t="shared" ca="1" si="5"/>
        <v>6.7965913843671961</v>
      </c>
      <c r="R25" s="450">
        <f t="shared" ca="1" si="5"/>
        <v>7.6859007111809881</v>
      </c>
      <c r="S25" s="450">
        <f t="shared" ca="1" si="5"/>
        <v>9.0003484402646965</v>
      </c>
      <c r="T25" s="450">
        <f t="shared" ca="1" si="5"/>
        <v>10.580020664023838</v>
      </c>
      <c r="U25" s="450">
        <f t="shared" ca="1" si="5"/>
        <v>11.850678026242646</v>
      </c>
      <c r="V25" s="450">
        <f t="shared" ca="1" si="5"/>
        <v>13.036403132785445</v>
      </c>
      <c r="W25" s="450">
        <f t="shared" ca="1" si="5"/>
        <v>13.978378057256787</v>
      </c>
      <c r="X25" s="450">
        <f t="shared" ca="1" si="5"/>
        <v>14.678876043465422</v>
      </c>
      <c r="Y25" s="450">
        <f t="shared" ca="1" si="5"/>
        <v>15.373833148485573</v>
      </c>
      <c r="Z25" s="450">
        <f t="shared" ref="Z25:AR25" ca="1" si="6">SUM(Z20,Z22)</f>
        <v>16.301992594973026</v>
      </c>
      <c r="AA25" s="450">
        <f t="shared" ca="1" si="6"/>
        <v>17.334999930943958</v>
      </c>
      <c r="AB25" s="450">
        <f t="shared" ca="1" si="6"/>
        <v>18.086329950002938</v>
      </c>
      <c r="AC25" s="450">
        <f t="shared" ca="1" si="6"/>
        <v>18.704753637449819</v>
      </c>
      <c r="AD25" s="450">
        <f t="shared" ca="1" si="6"/>
        <v>19.333549722710757</v>
      </c>
      <c r="AE25" s="450">
        <f t="shared" ca="1" si="6"/>
        <v>19.898240040379211</v>
      </c>
      <c r="AF25" s="450">
        <f t="shared" ca="1" si="6"/>
        <v>20.480121345953481</v>
      </c>
      <c r="AG25" s="450">
        <f t="shared" ca="1" si="6"/>
        <v>20.505926354164792</v>
      </c>
      <c r="AH25" s="450">
        <f t="shared" ca="1" si="6"/>
        <v>20.780636525761505</v>
      </c>
      <c r="AI25" s="450">
        <f t="shared" ca="1" si="6"/>
        <v>20.968656130536715</v>
      </c>
      <c r="AJ25" s="450">
        <f t="shared" ca="1" si="6"/>
        <v>21.132559379669736</v>
      </c>
      <c r="AK25" s="450">
        <f t="shared" ca="1" si="6"/>
        <v>21.282362339396506</v>
      </c>
      <c r="AL25" s="450">
        <f t="shared" ca="1" si="6"/>
        <v>21.4120936541077</v>
      </c>
      <c r="AM25" s="450">
        <f t="shared" ca="1" si="6"/>
        <v>21.479562084830892</v>
      </c>
      <c r="AN25" s="450">
        <f t="shared" ca="1" si="6"/>
        <v>21.500043275643808</v>
      </c>
      <c r="AO25" s="450">
        <f t="shared" ca="1" si="6"/>
        <v>21.454737732557358</v>
      </c>
      <c r="AP25" s="450">
        <f t="shared" ca="1" si="6"/>
        <v>21.421825638519074</v>
      </c>
      <c r="AQ25" s="450">
        <f t="shared" ca="1" si="6"/>
        <v>21.369178670067846</v>
      </c>
      <c r="AR25" s="450">
        <f t="shared" ca="1" si="6"/>
        <v>21.284638998527885</v>
      </c>
      <c r="AS25" s="450">
        <f t="shared" ref="AS25:AT25" ca="1" si="7">SUM(AS20,AS22)</f>
        <v>21.177511106554462</v>
      </c>
      <c r="AT25" s="450">
        <f t="shared" ca="1" si="7"/>
        <v>21.033685688843502</v>
      </c>
      <c r="AU25" s="450">
        <f t="shared" ref="AU25:BT25" ca="1" si="8">SUM(AU20,AU22)</f>
        <v>20.87367055450779</v>
      </c>
      <c r="AV25" s="450">
        <f t="shared" ca="1" si="8"/>
        <v>20.681528033073874</v>
      </c>
      <c r="AW25" s="450">
        <f t="shared" ca="1" si="8"/>
        <v>20.478357107316558</v>
      </c>
      <c r="AX25" s="450">
        <f t="shared" ca="1" si="8"/>
        <v>20.278991406724213</v>
      </c>
      <c r="AY25" s="450">
        <f t="shared" ca="1" si="8"/>
        <v>20.079844850305467</v>
      </c>
      <c r="AZ25" s="450">
        <f t="shared" ca="1" si="8"/>
        <v>19.893220885469493</v>
      </c>
      <c r="BA25" s="450">
        <f t="shared" ca="1" si="8"/>
        <v>19.703142448217225</v>
      </c>
      <c r="BB25" s="450">
        <f t="shared" ca="1" si="8"/>
        <v>19.508142779193623</v>
      </c>
      <c r="BC25" s="450">
        <f t="shared" ca="1" si="8"/>
        <v>19.309005172397416</v>
      </c>
      <c r="BD25" s="450">
        <f t="shared" ca="1" si="8"/>
        <v>19.096449662546725</v>
      </c>
      <c r="BE25" s="450">
        <f t="shared" ca="1" si="8"/>
        <v>18.880372738904661</v>
      </c>
      <c r="BF25" s="450">
        <f t="shared" ca="1" si="8"/>
        <v>18.656652878354016</v>
      </c>
      <c r="BG25" s="450">
        <f t="shared" ca="1" si="8"/>
        <v>18.440716227326092</v>
      </c>
      <c r="BH25" s="450">
        <f t="shared" ca="1" si="8"/>
        <v>18.23003435837294</v>
      </c>
      <c r="BI25" s="450">
        <f t="shared" ca="1" si="8"/>
        <v>18.040584381007886</v>
      </c>
      <c r="BJ25" s="450">
        <f t="shared" ca="1" si="8"/>
        <v>17.827345926406654</v>
      </c>
      <c r="BK25" s="450">
        <f t="shared" ca="1" si="8"/>
        <v>17.601849214358793</v>
      </c>
      <c r="BL25" s="450">
        <f t="shared" ca="1" si="8"/>
        <v>17.37240781983342</v>
      </c>
      <c r="BM25" s="450">
        <f t="shared" ca="1" si="8"/>
        <v>17.139093984222107</v>
      </c>
      <c r="BN25" s="450">
        <f t="shared" ca="1" si="8"/>
        <v>16.913880346812206</v>
      </c>
      <c r="BO25" s="450">
        <f t="shared" ca="1" si="8"/>
        <v>16.704500013478874</v>
      </c>
      <c r="BP25" s="450">
        <f t="shared" ca="1" si="8"/>
        <v>16.508917918240776</v>
      </c>
      <c r="BQ25" s="450">
        <f t="shared" ca="1" si="8"/>
        <v>16.328700156336012</v>
      </c>
      <c r="BR25" s="450">
        <f t="shared" ca="1" si="8"/>
        <v>16.165339823002679</v>
      </c>
      <c r="BS25" s="450">
        <f t="shared" ca="1" si="8"/>
        <v>16.015532370621724</v>
      </c>
      <c r="BT25" s="450">
        <f t="shared" ca="1" si="8"/>
        <v>15.878855346812202</v>
      </c>
      <c r="BU25" s="450">
        <f t="shared" ref="BU25:BV25" ca="1" si="9">SUM(BU20,BU22)</f>
        <v>15.757226656336011</v>
      </c>
      <c r="BV25" s="450">
        <f t="shared" ca="1" si="9"/>
        <v>15.650799203955057</v>
      </c>
    </row>
    <row r="26" spans="1:74">
      <c r="B26" s="448"/>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row>
    <row r="27" spans="1:74" s="2" customFormat="1" ht="15" customHeight="1" thickBot="1">
      <c r="B27" s="2" t="s">
        <v>59</v>
      </c>
      <c r="C27" s="451">
        <f ca="1">'ETS calculations'!V$727</f>
        <v>0</v>
      </c>
      <c r="D27" s="451">
        <f ca="1">'ETS calculations'!W$727</f>
        <v>0</v>
      </c>
      <c r="E27" s="451">
        <f ca="1">'ETS calculations'!X$727</f>
        <v>0</v>
      </c>
      <c r="F27" s="451">
        <f ca="1">'ETS calculations'!Y$727</f>
        <v>0</v>
      </c>
      <c r="G27" s="451">
        <f ca="1">'ETS calculations'!Z$727</f>
        <v>0</v>
      </c>
      <c r="H27" s="451">
        <f ca="1">'ETS calculations'!AA$727</f>
        <v>0</v>
      </c>
      <c r="I27" s="451">
        <f ca="1">'ETS calculations'!AB$727</f>
        <v>0</v>
      </c>
      <c r="J27" s="451">
        <f ca="1">'ETS calculations'!AC$727</f>
        <v>0</v>
      </c>
      <c r="K27" s="451">
        <f ca="1">'ETS calculations'!AD$727</f>
        <v>0</v>
      </c>
      <c r="L27" s="451">
        <f ca="1">'ETS calculations'!AE$727</f>
        <v>0</v>
      </c>
      <c r="M27" s="451">
        <f ca="1">'ETS calculations'!AF$727</f>
        <v>-0.80074531939777627</v>
      </c>
      <c r="N27" s="451">
        <f ca="1">'ETS calculations'!AG$727</f>
        <v>-1.2895208322871896</v>
      </c>
      <c r="O27" s="451">
        <f ca="1">'ETS calculations'!AH$727</f>
        <v>-3.092094174877722</v>
      </c>
      <c r="P27" s="451">
        <f ca="1">'ETS calculations'!AI$727</f>
        <v>-4.5757972094522517</v>
      </c>
      <c r="Q27" s="451">
        <f ca="1">'ETS calculations'!AJ$727</f>
        <v>-9.5696291721724638</v>
      </c>
      <c r="R27" s="451">
        <f ca="1">'ETS calculations'!AK$727</f>
        <v>-11.791976700622037</v>
      </c>
      <c r="S27" s="451">
        <f ca="1">'ETS calculations'!AL$727</f>
        <v>-14.534233225957681</v>
      </c>
      <c r="T27" s="451">
        <f ca="1">'ETS calculations'!AM$727</f>
        <v>-10.054586419899611</v>
      </c>
      <c r="U27" s="451">
        <f ca="1">'ETS calculations'!AN$727</f>
        <v>-7.4899407805415699</v>
      </c>
      <c r="V27" s="451">
        <f ca="1">'ETS calculations'!AO$727</f>
        <v>-6.144282462374143</v>
      </c>
      <c r="W27" s="451">
        <f ca="1">'ETS calculations'!AP$727</f>
        <v>-6.9780540891825789</v>
      </c>
      <c r="X27" s="451">
        <f ca="1">'ETS calculations'!AQ$727</f>
        <v>-6.5861418339966544</v>
      </c>
      <c r="Y27" s="451">
        <f ca="1">'ETS calculations'!AR$727</f>
        <v>-5.1509808997726712</v>
      </c>
      <c r="Z27" s="451">
        <f ca="1">'ETS calculations'!AS$727</f>
        <v>-3.9280581733997924</v>
      </c>
      <c r="AA27" s="451">
        <f ca="1">'ETS calculations'!AT$727</f>
        <v>-3.0287973639216466</v>
      </c>
      <c r="AB27" s="451">
        <f ca="1">'ETS calculations'!AU$727</f>
        <v>-1.6125557048900254</v>
      </c>
      <c r="AC27" s="451">
        <f ca="1">'ETS calculations'!AV$727</f>
        <v>-1.6518333014730613</v>
      </c>
      <c r="AD27" s="451">
        <f ca="1">'ETS calculations'!AW$727</f>
        <v>-1.663998717648917</v>
      </c>
      <c r="AE27" s="451">
        <f ca="1">'ETS calculations'!AX$727</f>
        <v>-2.2304229860170124</v>
      </c>
      <c r="AF27" s="451">
        <f ca="1">'ETS calculations'!AY$727</f>
        <v>-2.5079611152107248</v>
      </c>
      <c r="AG27" s="451">
        <f ca="1">'ETS calculations'!AZ$727</f>
        <v>-4.386930788182358</v>
      </c>
      <c r="AH27" s="451">
        <f ca="1">'ETS calculations'!BA$727</f>
        <v>-8.9678212538277435</v>
      </c>
      <c r="AI27" s="451">
        <f ca="1">'ETS calculations'!BB$727</f>
        <v>-11.600185455014492</v>
      </c>
      <c r="AJ27" s="451">
        <f ca="1">'ETS calculations'!BC$727</f>
        <v>-7.1044641032951468</v>
      </c>
      <c r="AK27" s="451">
        <f ca="1">'ETS calculations'!BD$727</f>
        <v>-7.5359548671073835</v>
      </c>
      <c r="AL27" s="451">
        <f ca="1">'ETS calculations'!BE$727</f>
        <v>-6.4831820156428543</v>
      </c>
      <c r="AM27" s="451">
        <f ca="1">'ETS calculations'!BF$727</f>
        <v>-5.118869715918958</v>
      </c>
      <c r="AN27" s="451">
        <f ca="1">'ETS calculations'!BG$727</f>
        <v>-4.8499282217164312</v>
      </c>
      <c r="AO27" s="451">
        <f ca="1">'ETS calculations'!BH$727</f>
        <v>-6.6513158704036215</v>
      </c>
      <c r="AP27" s="451">
        <f ca="1">'ETS calculations'!BI$727</f>
        <v>-17.103771410600515</v>
      </c>
      <c r="AQ27" s="451">
        <f ca="1">'ETS calculations'!BJ$727</f>
        <v>-18.57249402832576</v>
      </c>
      <c r="AR27" s="451">
        <f ca="1">'ETS calculations'!BK$727</f>
        <v>-21.507865725542395</v>
      </c>
      <c r="AS27" s="451">
        <f ca="1">'ETS calculations'!BL$727</f>
        <v>-20.001490346865808</v>
      </c>
      <c r="AT27" s="451">
        <f ca="1">'ETS calculations'!BM$727</f>
        <v>-19.703146151946711</v>
      </c>
      <c r="AU27" s="451">
        <f ca="1">'ETS calculations'!BN$727</f>
        <v>-21.238328834743719</v>
      </c>
      <c r="AV27" s="451">
        <f ca="1">'ETS calculations'!BO$727</f>
        <v>-23.456908907064417</v>
      </c>
      <c r="AW27" s="451">
        <f ca="1">'ETS calculations'!BP$727</f>
        <v>-16.294209492656236</v>
      </c>
      <c r="AX27" s="451">
        <f ca="1">'ETS calculations'!BQ$727</f>
        <v>-12.503228140694539</v>
      </c>
      <c r="AY27" s="451">
        <f ca="1">'ETS calculations'!BR$727</f>
        <v>-10.122700469945899</v>
      </c>
      <c r="AZ27" s="451">
        <f ca="1">'ETS calculations'!BS$727</f>
        <v>-9.6258667704083916</v>
      </c>
      <c r="BA27" s="451">
        <f ca="1">'ETS calculations'!BT$727</f>
        <v>-8.4479454801940719</v>
      </c>
      <c r="BB27" s="451">
        <f ca="1">'ETS calculations'!BU$727</f>
        <v>-6.4149488715462386</v>
      </c>
      <c r="BC27" s="451">
        <f ca="1">'ETS calculations'!BV$727</f>
        <v>-4.8570339487810443</v>
      </c>
      <c r="BD27" s="451">
        <f ca="1">'ETS calculations'!BW$727</f>
        <v>-3.6499833120594056</v>
      </c>
      <c r="BE27" s="451">
        <f ca="1">'ETS calculations'!BX$727</f>
        <v>-2.1395879461585978</v>
      </c>
      <c r="BF27" s="451">
        <f ca="1">'ETS calculations'!BY$727</f>
        <v>-1.8235648987554161</v>
      </c>
      <c r="BG27" s="451">
        <f ca="1">'ETS calculations'!BZ$727</f>
        <v>-1.6968860823436867</v>
      </c>
      <c r="BH27" s="451">
        <f ca="1">'ETS calculations'!CA$727</f>
        <v>-2.2543851203492675</v>
      </c>
      <c r="BI27" s="451">
        <f ca="1">'ETS calculations'!CB$727</f>
        <v>-2.2590070734883865</v>
      </c>
      <c r="BJ27" s="451">
        <f ca="1">'ETS calculations'!CC$727</f>
        <v>-3.5915012922303058</v>
      </c>
      <c r="BK27" s="451">
        <f ca="1">'ETS calculations'!CD$727</f>
        <v>-6.8897661021372203</v>
      </c>
      <c r="BL27" s="451">
        <f ca="1">'ETS calculations'!CE$727</f>
        <v>-8.9099879914052096</v>
      </c>
      <c r="BM27" s="451">
        <f ca="1">'ETS calculations'!CF$727</f>
        <v>-3.2687662395135555</v>
      </c>
      <c r="BN27" s="451">
        <f ca="1">'ETS calculations'!CG$727</f>
        <v>-2.760654366660567</v>
      </c>
      <c r="BO27" s="451">
        <f ca="1">'ETS calculations'!CH$727</f>
        <v>-2.5930437445130159</v>
      </c>
      <c r="BP27" s="451">
        <f ca="1">'ETS calculations'!CI$727</f>
        <v>-1.9605858570788974</v>
      </c>
      <c r="BQ27" s="451">
        <f ca="1">'ETS calculations'!CJ$727</f>
        <v>-2.6545692103821326</v>
      </c>
      <c r="BR27" s="451">
        <f ca="1">'ETS calculations'!CK$727</f>
        <v>-3.8641497496813253</v>
      </c>
      <c r="BS27" s="451">
        <f ca="1">'ETS calculations'!CL$727</f>
        <v>-14.391645308661762</v>
      </c>
      <c r="BT27" s="451">
        <f ca="1">'ETS calculations'!CM$727</f>
        <v>-16.534849672817</v>
      </c>
      <c r="BU27" s="451">
        <f ca="1">'ETS calculations'!CN$727</f>
        <v>-20.505037275596926</v>
      </c>
      <c r="BV27" s="451">
        <f ca="1">'ETS calculations'!CO$727</f>
        <v>-19.326253138548513</v>
      </c>
    </row>
    <row r="28" spans="1:74" ht="15" customHeight="1" thickTop="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311"/>
      <c r="AE28" s="311"/>
      <c r="AF28" s="311"/>
      <c r="AG28" s="311"/>
      <c r="AH28" s="311"/>
      <c r="AI28" s="311"/>
      <c r="AJ28" s="311"/>
      <c r="AK28" s="311"/>
      <c r="AL28" s="311"/>
      <c r="AM28" s="311"/>
      <c r="AN28" s="311"/>
      <c r="AO28" s="311"/>
      <c r="AP28" s="311"/>
      <c r="AQ28" s="311"/>
      <c r="AR28" s="311"/>
      <c r="AS28" s="311"/>
      <c r="AT28" s="311"/>
      <c r="AU28" s="311"/>
      <c r="AV28" s="311"/>
      <c r="AW28" s="311"/>
      <c r="AX28" s="311"/>
      <c r="AY28" s="311"/>
      <c r="AZ28" s="311"/>
      <c r="BA28" s="311"/>
      <c r="BB28" s="311"/>
      <c r="BC28" s="311"/>
      <c r="BD28" s="311"/>
      <c r="BE28" s="311"/>
      <c r="BF28" s="311"/>
      <c r="BG28" s="311"/>
      <c r="BH28" s="311"/>
      <c r="BI28" s="311"/>
      <c r="BJ28" s="311"/>
      <c r="BK28" s="311"/>
      <c r="BL28" s="311"/>
      <c r="BM28" s="311"/>
      <c r="BN28" s="311"/>
      <c r="BO28" s="311"/>
      <c r="BP28" s="311"/>
      <c r="BQ28" s="311"/>
      <c r="BR28" s="311"/>
      <c r="BS28" s="311"/>
      <c r="BT28" s="311"/>
      <c r="BU28" s="311"/>
      <c r="BV28" s="311"/>
    </row>
    <row r="29" spans="1:74" ht="15" customHeight="1">
      <c r="B29" t="s">
        <v>60</v>
      </c>
      <c r="C29" s="450">
        <f ca="1">SUM(C27,C24)</f>
        <v>4.0812601382064404</v>
      </c>
      <c r="D29" s="450">
        <f t="shared" ref="D29:Y29" ca="1" si="10">SUM(D27,D24)</f>
        <v>4.28389864484509</v>
      </c>
      <c r="E29" s="450">
        <f t="shared" ca="1" si="10"/>
        <v>4.4671941203332191</v>
      </c>
      <c r="F29" s="450">
        <f t="shared" ca="1" si="10"/>
        <v>4.6443886088715001</v>
      </c>
      <c r="G29" s="450">
        <f t="shared" ca="1" si="10"/>
        <v>4.8110858238297123</v>
      </c>
      <c r="H29" s="450">
        <f t="shared" ca="1" si="10"/>
        <v>9.1986505677307342</v>
      </c>
      <c r="I29" s="450">
        <f t="shared" ca="1" si="10"/>
        <v>9.6061647004207202</v>
      </c>
      <c r="J29" s="450">
        <f t="shared" ca="1" si="10"/>
        <v>10.096695757817788</v>
      </c>
      <c r="K29" s="450">
        <f t="shared" ca="1" si="10"/>
        <v>10.522034342474948</v>
      </c>
      <c r="L29" s="450">
        <f t="shared" ca="1" si="10"/>
        <v>10.829227451219532</v>
      </c>
      <c r="M29" s="450">
        <f t="shared" ca="1" si="10"/>
        <v>14.126601378890426</v>
      </c>
      <c r="N29" s="450">
        <f t="shared" ca="1" si="10"/>
        <v>13.451745235858015</v>
      </c>
      <c r="O29" s="450">
        <f t="shared" ca="1" si="10"/>
        <v>11.250556801145752</v>
      </c>
      <c r="P29" s="450">
        <f t="shared" ca="1" si="10"/>
        <v>9.4243333983503774</v>
      </c>
      <c r="Q29" s="450">
        <f t="shared" ca="1" si="10"/>
        <v>4.0909552360910446</v>
      </c>
      <c r="R29" s="450">
        <f t="shared" ca="1" si="10"/>
        <v>1.8859513882756644</v>
      </c>
      <c r="S29" s="450">
        <f t="shared" ca="1" si="10"/>
        <v>-0.49062195369152128</v>
      </c>
      <c r="T29" s="450">
        <f t="shared" ca="1" si="10"/>
        <v>5.272803614517052</v>
      </c>
      <c r="U29" s="450">
        <f t="shared" ca="1" si="10"/>
        <v>9.2477246559752437</v>
      </c>
      <c r="V29" s="450">
        <f t="shared" ca="1" si="10"/>
        <v>11.797063372814016</v>
      </c>
      <c r="W29" s="450">
        <f t="shared" ca="1" si="10"/>
        <v>11.798891860791279</v>
      </c>
      <c r="X29" s="450">
        <f t="shared" ca="1" si="10"/>
        <v>12.871541249896937</v>
      </c>
      <c r="Y29" s="450">
        <f t="shared" ca="1" si="10"/>
        <v>15.104357556401888</v>
      </c>
      <c r="Z29" s="450">
        <f t="shared" ref="Z29:AR29" ca="1" si="11">SUM(Z27,Z24)</f>
        <v>17.495154728094029</v>
      </c>
      <c r="AA29" s="450">
        <f t="shared" ca="1" si="11"/>
        <v>19.810170987587252</v>
      </c>
      <c r="AB29" s="450">
        <f t="shared" ca="1" si="11"/>
        <v>23.200309803905053</v>
      </c>
      <c r="AC29" s="450">
        <f t="shared" ca="1" si="11"/>
        <v>25.418855631835662</v>
      </c>
      <c r="AD29" s="450">
        <f t="shared" ca="1" si="11"/>
        <v>27.881745386763516</v>
      </c>
      <c r="AE29" s="450">
        <f t="shared" ca="1" si="11"/>
        <v>29.133394750064014</v>
      </c>
      <c r="AF29" s="450">
        <f t="shared" ca="1" si="11"/>
        <v>30.051450521992258</v>
      </c>
      <c r="AG29" s="450">
        <f t="shared" ca="1" si="11"/>
        <v>28.478143983643985</v>
      </c>
      <c r="AH29" s="450">
        <f t="shared" ca="1" si="11"/>
        <v>24.183914037366769</v>
      </c>
      <c r="AI29" s="450">
        <f t="shared" ca="1" si="11"/>
        <v>21.567300973216909</v>
      </c>
      <c r="AJ29" s="450">
        <f t="shared" ca="1" si="11"/>
        <v>26.295202327690784</v>
      </c>
      <c r="AK29" s="450">
        <f t="shared" ca="1" si="11"/>
        <v>26.012956371552853</v>
      </c>
      <c r="AL29" s="450">
        <f t="shared" ca="1" si="11"/>
        <v>27.168414117803231</v>
      </c>
      <c r="AM29" s="450">
        <f t="shared" ca="1" si="11"/>
        <v>28.538211712673633</v>
      </c>
      <c r="AN29" s="450">
        <f t="shared" ca="1" si="11"/>
        <v>28.76776397334018</v>
      </c>
      <c r="AO29" s="450">
        <f t="shared" ca="1" si="11"/>
        <v>26.770351160630895</v>
      </c>
      <c r="AP29" s="450">
        <f t="shared" ca="1" si="11"/>
        <v>15.386840625171246</v>
      </c>
      <c r="AQ29" s="450">
        <f t="shared" ca="1" si="11"/>
        <v>12.806331748487306</v>
      </c>
      <c r="AR29" s="450">
        <f t="shared" ca="1" si="11"/>
        <v>8.6444916828453131</v>
      </c>
      <c r="AS29" s="450">
        <f t="shared" ref="AS29:AT29" ca="1" si="12">SUM(AS27,AS24)</f>
        <v>9.3172974663806372</v>
      </c>
      <c r="AT29" s="450">
        <f t="shared" ca="1" si="12"/>
        <v>8.9292789598811453</v>
      </c>
      <c r="AU29" s="450">
        <f t="shared" ref="AU29:BT29" ca="1" si="13">SUM(AU27,AU24)</f>
        <v>6.3841014453551779</v>
      </c>
      <c r="AV29" s="450">
        <f t="shared" ca="1" si="13"/>
        <v>3.1356719901643473</v>
      </c>
      <c r="AW29" s="450">
        <f t="shared" ca="1" si="13"/>
        <v>9.7824898808690754</v>
      </c>
      <c r="AX29" s="450">
        <f t="shared" ca="1" si="13"/>
        <v>13.2190782650299</v>
      </c>
      <c r="AY29" s="450">
        <f t="shared" ca="1" si="13"/>
        <v>15.22594073371968</v>
      </c>
      <c r="AZ29" s="450">
        <f t="shared" ca="1" si="13"/>
        <v>15.354040287806734</v>
      </c>
      <c r="BA29" s="450">
        <f t="shared" ca="1" si="13"/>
        <v>16.703426530675365</v>
      </c>
      <c r="BB29" s="450">
        <f t="shared" ca="1" si="13"/>
        <v>19.189349765780683</v>
      </c>
      <c r="BC29" s="450">
        <f t="shared" ca="1" si="13"/>
        <v>21.390519405088259</v>
      </c>
      <c r="BD29" s="450">
        <f t="shared" ca="1" si="13"/>
        <v>23.114355582669674</v>
      </c>
      <c r="BE29" s="450">
        <f t="shared" ca="1" si="13"/>
        <v>25.209051795654958</v>
      </c>
      <c r="BF29" s="450">
        <f t="shared" ca="1" si="13"/>
        <v>26.322526826688922</v>
      </c>
      <c r="BG29" s="450">
        <f t="shared" ca="1" si="13"/>
        <v>27.435064200266844</v>
      </c>
      <c r="BH29" s="450">
        <f t="shared" ca="1" si="13"/>
        <v>27.472982252106718</v>
      </c>
      <c r="BI29" s="450">
        <f t="shared" ca="1" si="13"/>
        <v>27.870247385364795</v>
      </c>
      <c r="BJ29" s="450">
        <f t="shared" ca="1" si="13"/>
        <v>26.708467846015797</v>
      </c>
      <c r="BK29" s="450">
        <f t="shared" ca="1" si="13"/>
        <v>23.331841709090607</v>
      </c>
      <c r="BL29" s="450">
        <f t="shared" ca="1" si="13"/>
        <v>21.059433911094544</v>
      </c>
      <c r="BM29" s="450">
        <f t="shared" ca="1" si="13"/>
        <v>26.714713420505863</v>
      </c>
      <c r="BN29" s="450">
        <f t="shared" ca="1" si="13"/>
        <v>27.190965214805715</v>
      </c>
      <c r="BO29" s="450">
        <f t="shared" ca="1" si="13"/>
        <v>27.25781584858991</v>
      </c>
      <c r="BP29" s="450">
        <f t="shared" ca="1" si="13"/>
        <v>27.728971290015281</v>
      </c>
      <c r="BQ29" s="450">
        <f t="shared" ca="1" si="13"/>
        <v>26.835985167287443</v>
      </c>
      <c r="BR29" s="450">
        <f t="shared" ca="1" si="13"/>
        <v>25.378918329312093</v>
      </c>
      <c r="BS29" s="450">
        <f t="shared" ca="1" si="13"/>
        <v>13.873932949580638</v>
      </c>
      <c r="BT29" s="450">
        <f t="shared" ca="1" si="13"/>
        <v>10.564134442638721</v>
      </c>
      <c r="BU29" s="450">
        <f t="shared" ref="BU29:BV29" ca="1" si="14">SUM(BU27,BU24)</f>
        <v>5.3045760803418958</v>
      </c>
      <c r="BV29" s="450">
        <f t="shared" ca="1" si="14"/>
        <v>5.58122008551085</v>
      </c>
    </row>
    <row r="30" spans="1:74" ht="15" customHeight="1">
      <c r="B30" s="591" t="s">
        <v>61</v>
      </c>
      <c r="C30" s="450">
        <f ca="1">SUM(C27,C21)</f>
        <v>4.0812601382064404</v>
      </c>
      <c r="D30" s="450">
        <f t="shared" ref="D30:AS30" ca="1" si="15">SUM(D27,D21)</f>
        <v>4.28389864484509</v>
      </c>
      <c r="E30" s="450">
        <f t="shared" ca="1" si="15"/>
        <v>4.4671941203332191</v>
      </c>
      <c r="F30" s="450">
        <f t="shared" ca="1" si="15"/>
        <v>4.6443886088715001</v>
      </c>
      <c r="G30" s="450">
        <f t="shared" ca="1" si="15"/>
        <v>4.8110858238297123</v>
      </c>
      <c r="H30" s="450">
        <f t="shared" ca="1" si="15"/>
        <v>9.1986505677307342</v>
      </c>
      <c r="I30" s="450">
        <f t="shared" ca="1" si="15"/>
        <v>9.6061647004207202</v>
      </c>
      <c r="J30" s="450">
        <f t="shared" ca="1" si="15"/>
        <v>10.096695757817788</v>
      </c>
      <c r="K30" s="450">
        <f t="shared" ca="1" si="15"/>
        <v>10.522034342474948</v>
      </c>
      <c r="L30" s="450">
        <f t="shared" ca="1" si="15"/>
        <v>10.829227451219532</v>
      </c>
      <c r="M30" s="450">
        <f t="shared" ca="1" si="15"/>
        <v>14.126601378890426</v>
      </c>
      <c r="N30" s="450">
        <f t="shared" ca="1" si="15"/>
        <v>13.451742404981433</v>
      </c>
      <c r="O30" s="450">
        <f t="shared" ca="1" si="15"/>
        <v>11.246657190146395</v>
      </c>
      <c r="P30" s="450">
        <f t="shared" ca="1" si="15"/>
        <v>9.3959733429661796</v>
      </c>
      <c r="Q30" s="450">
        <f t="shared" ca="1" si="15"/>
        <v>3.9821494971176534</v>
      </c>
      <c r="R30" s="450">
        <f t="shared" ca="1" si="15"/>
        <v>1.5117303207065778</v>
      </c>
      <c r="S30" s="450">
        <f t="shared" ca="1" si="15"/>
        <v>-1.4599808960757592</v>
      </c>
      <c r="T30" s="450">
        <f t="shared" ca="1" si="15"/>
        <v>3.1566180516166025</v>
      </c>
      <c r="U30" s="450">
        <f t="shared" ca="1" si="15"/>
        <v>5.6860872579672126</v>
      </c>
      <c r="V30" s="450">
        <f t="shared" ca="1" si="15"/>
        <v>6.6616652657310791</v>
      </c>
      <c r="W30" s="450">
        <f t="shared" ca="1" si="15"/>
        <v>5.2180267307448327</v>
      </c>
      <c r="X30" s="450">
        <f t="shared" ca="1" si="15"/>
        <v>5.1047387019606578</v>
      </c>
      <c r="Y30" s="450">
        <f t="shared" ca="1" si="15"/>
        <v>6.3553072227177303</v>
      </c>
      <c r="Z30" s="450">
        <f t="shared" ca="1" si="15"/>
        <v>7.7018549985665263</v>
      </c>
      <c r="AA30" s="450">
        <f t="shared" ca="1" si="15"/>
        <v>8.8950998467473568</v>
      </c>
      <c r="AB30" s="450">
        <f t="shared" ca="1" si="15"/>
        <v>11.033713239568369</v>
      </c>
      <c r="AC30" s="450">
        <f t="shared" ca="1" si="15"/>
        <v>11.92953224410309</v>
      </c>
      <c r="AD30" s="450">
        <f t="shared" ca="1" si="15"/>
        <v>13.021619014026829</v>
      </c>
      <c r="AE30" s="450">
        <f t="shared" ca="1" si="15"/>
        <v>13.149551586747153</v>
      </c>
      <c r="AF30" s="450">
        <f t="shared" ca="1" si="15"/>
        <v>13.323881363011109</v>
      </c>
      <c r="AG30" s="450">
        <f t="shared" ca="1" si="15"/>
        <v>11.658043038671302</v>
      </c>
      <c r="AH30" s="450">
        <f t="shared" ca="1" si="15"/>
        <v>7.0138565804226189</v>
      </c>
      <c r="AI30" s="450">
        <f t="shared" ca="1" si="15"/>
        <v>4.1520123807342628</v>
      </c>
      <c r="AJ30" s="450">
        <f t="shared" ca="1" si="15"/>
        <v>8.6474219516991173</v>
      </c>
      <c r="AK30" s="450">
        <f t="shared" ca="1" si="15"/>
        <v>8.1542838409852649</v>
      </c>
      <c r="AL30" s="450">
        <f t="shared" ca="1" si="15"/>
        <v>9.1340272795516526</v>
      </c>
      <c r="AM30" s="450">
        <f t="shared" ca="1" si="15"/>
        <v>10.373952133267931</v>
      </c>
      <c r="AN30" s="450">
        <f t="shared" ca="1" si="15"/>
        <v>10.523923036213354</v>
      </c>
      <c r="AO30" s="450">
        <f t="shared" ca="1" si="15"/>
        <v>8.4997251901438258</v>
      </c>
      <c r="AP30" s="450">
        <f t="shared" ca="1" si="15"/>
        <v>-2.8859597963759711</v>
      </c>
      <c r="AQ30" s="450">
        <f t="shared" ca="1" si="15"/>
        <v>-5.4466711590970984</v>
      </c>
      <c r="AR30" s="450">
        <f t="shared" ca="1" si="15"/>
        <v>-9.5633804252474501</v>
      </c>
      <c r="AS30" s="450">
        <f t="shared" ca="1" si="15"/>
        <v>-8.8195466079616818</v>
      </c>
      <c r="AT30" s="450">
        <f t="shared" ref="AT30:BS30" ca="1" si="16">SUM(AT27,AT21)</f>
        <v>-9.1038194412584961</v>
      </c>
      <c r="AU30" s="450">
        <f t="shared" ca="1" si="16"/>
        <v>-11.514808565943978</v>
      </c>
      <c r="AV30" s="450">
        <f t="shared" ca="1" si="16"/>
        <v>-14.606077625667591</v>
      </c>
      <c r="AW30" s="450">
        <f t="shared" ca="1" si="16"/>
        <v>-7.7876052701907312</v>
      </c>
      <c r="AX30" s="450">
        <f t="shared" ca="1" si="16"/>
        <v>-4.1715989039226784</v>
      </c>
      <c r="AY30" s="450">
        <f t="shared" ca="1" si="16"/>
        <v>-1.9908555283142775</v>
      </c>
      <c r="AZ30" s="450">
        <f t="shared" ca="1" si="16"/>
        <v>-1.6941438895127874</v>
      </c>
      <c r="BA30" s="450">
        <f t="shared" ca="1" si="16"/>
        <v>-0.17642168915664236</v>
      </c>
      <c r="BB30" s="450">
        <f t="shared" ca="1" si="16"/>
        <v>2.4859591169933477</v>
      </c>
      <c r="BC30" s="450">
        <f t="shared" ca="1" si="16"/>
        <v>4.8760200878679818</v>
      </c>
      <c r="BD30" s="450">
        <f t="shared" ca="1" si="16"/>
        <v>6.7965917243161664</v>
      </c>
      <c r="BE30" s="450">
        <f t="shared" ca="1" si="16"/>
        <v>9.09374083574526</v>
      </c>
      <c r="BF30" s="450">
        <f t="shared" ca="1" si="16"/>
        <v>10.417429332971043</v>
      </c>
      <c r="BG30" s="450">
        <f t="shared" ca="1" si="16"/>
        <v>11.736210809361431</v>
      </c>
      <c r="BH30" s="450">
        <f t="shared" ca="1" si="16"/>
        <v>11.973564587058936</v>
      </c>
      <c r="BI30" s="450">
        <f t="shared" ca="1" si="16"/>
        <v>12.556463121675105</v>
      </c>
      <c r="BJ30" s="450">
        <f t="shared" ca="1" si="16"/>
        <v>11.599975503733585</v>
      </c>
      <c r="BK30" s="450">
        <f t="shared" ca="1" si="16"/>
        <v>8.4423032988430791</v>
      </c>
      <c r="BL30" s="450">
        <f t="shared" ca="1" si="16"/>
        <v>6.397230372153226</v>
      </c>
      <c r="BM30" s="450">
        <f t="shared" ca="1" si="16"/>
        <v>12.284605535800331</v>
      </c>
      <c r="BN30" s="450">
        <f t="shared" ca="1" si="16"/>
        <v>12.986127492018575</v>
      </c>
      <c r="BO30" s="450">
        <f t="shared" ca="1" si="16"/>
        <v>13.262582671414402</v>
      </c>
      <c r="BP30" s="450">
        <f t="shared" ca="1" si="16"/>
        <v>13.92932020807787</v>
      </c>
      <c r="BQ30" s="450">
        <f t="shared" ca="1" si="16"/>
        <v>13.216551847254799</v>
      </c>
      <c r="BR30" s="450">
        <f t="shared" ca="1" si="16"/>
        <v>11.922845342612778</v>
      </c>
      <c r="BS30" s="450">
        <f t="shared" ca="1" si="16"/>
        <v>0.56766741526227982</v>
      </c>
      <c r="BT30" s="450">
        <f t="shared" ref="BT30:BV30" ca="1" si="17">SUM(BT27,BT21)</f>
        <v>-2.605454067870113</v>
      </c>
      <c r="BU30" s="450">
        <f t="shared" ca="1" si="17"/>
        <v>-7.7433837396907474</v>
      </c>
      <c r="BV30" s="450">
        <f t="shared" ca="1" si="17"/>
        <v>-7.3603122821408391</v>
      </c>
    </row>
    <row r="31" spans="1:74" ht="15" customHeight="1">
      <c r="B31" s="591" t="s">
        <v>62</v>
      </c>
      <c r="C31" s="450">
        <f ca="1">SUM(C23,C27)</f>
        <v>0.78545000060653591</v>
      </c>
      <c r="D31" s="450">
        <f t="shared" ref="D31:AS31" ca="1" si="18">SUM(D23,D27)</f>
        <v>1.1618368284677638</v>
      </c>
      <c r="E31" s="450">
        <f t="shared" ca="1" si="18"/>
        <v>1.6126215845780003</v>
      </c>
      <c r="F31" s="450">
        <f t="shared" ca="1" si="18"/>
        <v>1.9735527714472005</v>
      </c>
      <c r="G31" s="450">
        <f t="shared" ca="1" si="18"/>
        <v>2.238444300597263</v>
      </c>
      <c r="H31" s="450">
        <f t="shared" ca="1" si="18"/>
        <v>4.7301650104249742</v>
      </c>
      <c r="I31" s="450">
        <f t="shared" ca="1" si="18"/>
        <v>5.098719630653342</v>
      </c>
      <c r="J31" s="450">
        <f t="shared" ca="1" si="18"/>
        <v>5.444489959849637</v>
      </c>
      <c r="K31" s="450">
        <f t="shared" ca="1" si="18"/>
        <v>5.7152556522250677</v>
      </c>
      <c r="L31" s="450">
        <f t="shared" ca="1" si="18"/>
        <v>5.9180152203506431</v>
      </c>
      <c r="M31" s="450">
        <f t="shared" ca="1" si="18"/>
        <v>7.5377181677868208</v>
      </c>
      <c r="N31" s="450">
        <f t="shared" ca="1" si="18"/>
        <v>6.991877785603462</v>
      </c>
      <c r="O31" s="450">
        <f t="shared" ca="1" si="18"/>
        <v>4.9029405843966689</v>
      </c>
      <c r="P31" s="450">
        <f t="shared" ca="1" si="18"/>
        <v>3.0170893363398186</v>
      </c>
      <c r="Q31" s="450">
        <f t="shared" ca="1" si="18"/>
        <v>-2.7056361482761524</v>
      </c>
      <c r="R31" s="450">
        <f t="shared" ca="1" si="18"/>
        <v>-5.7999493229053227</v>
      </c>
      <c r="S31" s="450">
        <f t="shared" ca="1" si="18"/>
        <v>-9.490970393956216</v>
      </c>
      <c r="T31" s="450">
        <f t="shared" ca="1" si="18"/>
        <v>-5.307217049506785</v>
      </c>
      <c r="U31" s="450">
        <f t="shared" ca="1" si="18"/>
        <v>-2.6029533702674019</v>
      </c>
      <c r="V31" s="450">
        <f t="shared" ca="1" si="18"/>
        <v>-1.2393397599714282</v>
      </c>
      <c r="W31" s="450">
        <f t="shared" ca="1" si="18"/>
        <v>-2.1794861964655086</v>
      </c>
      <c r="X31" s="450">
        <f t="shared" ca="1" si="18"/>
        <v>-1.8073347935684847</v>
      </c>
      <c r="Y31" s="450">
        <f t="shared" ca="1" si="18"/>
        <v>-0.2694755920836851</v>
      </c>
      <c r="Z31" s="450">
        <f t="shared" ca="1" si="18"/>
        <v>1.1931621331210032</v>
      </c>
      <c r="AA31" s="450">
        <f t="shared" ca="1" si="18"/>
        <v>2.4751710566432941</v>
      </c>
      <c r="AB31" s="450">
        <f t="shared" ca="1" si="18"/>
        <v>5.1139798539021104</v>
      </c>
      <c r="AC31" s="450">
        <f t="shared" ca="1" si="18"/>
        <v>6.714101994385846</v>
      </c>
      <c r="AD31" s="450">
        <f t="shared" ca="1" si="18"/>
        <v>8.5481956640527574</v>
      </c>
      <c r="AE31" s="450">
        <f t="shared" ca="1" si="18"/>
        <v>9.2351547096848012</v>
      </c>
      <c r="AF31" s="450">
        <f t="shared" ca="1" si="18"/>
        <v>9.571329176038784</v>
      </c>
      <c r="AG31" s="450">
        <f t="shared" ca="1" si="18"/>
        <v>7.9722176294791929</v>
      </c>
      <c r="AH31" s="450">
        <f t="shared" ca="1" si="18"/>
        <v>3.4032775116052676</v>
      </c>
      <c r="AI31" s="450">
        <f t="shared" ca="1" si="18"/>
        <v>0.59864484268019247</v>
      </c>
      <c r="AJ31" s="450">
        <f t="shared" ca="1" si="18"/>
        <v>5.1626429480210465</v>
      </c>
      <c r="AK31" s="450">
        <f t="shared" ca="1" si="18"/>
        <v>4.7305940321563504</v>
      </c>
      <c r="AL31" s="450">
        <f t="shared" ca="1" si="18"/>
        <v>5.7563204636955314</v>
      </c>
      <c r="AM31" s="450">
        <f t="shared" ca="1" si="18"/>
        <v>7.0586496278427369</v>
      </c>
      <c r="AN31" s="450">
        <f t="shared" ca="1" si="18"/>
        <v>7.2677206976963733</v>
      </c>
      <c r="AO31" s="450">
        <f t="shared" ca="1" si="18"/>
        <v>5.3156134280735383</v>
      </c>
      <c r="AP31" s="450">
        <f t="shared" ca="1" si="18"/>
        <v>-6.0349850133478284</v>
      </c>
      <c r="AQ31" s="450">
        <f t="shared" ca="1" si="18"/>
        <v>-8.5628469215805421</v>
      </c>
      <c r="AR31" s="450">
        <f t="shared" ca="1" si="18"/>
        <v>-12.640147315682572</v>
      </c>
      <c r="AS31" s="450">
        <f t="shared" ca="1" si="18"/>
        <v>-11.860213640173825</v>
      </c>
      <c r="AT31" s="450">
        <f t="shared" ref="AT31:BS31" ca="1" si="19">SUM(AT23,AT27)</f>
        <v>-12.104406728962356</v>
      </c>
      <c r="AU31" s="450">
        <f t="shared" ca="1" si="19"/>
        <v>-14.48956910915261</v>
      </c>
      <c r="AV31" s="450">
        <f t="shared" ca="1" si="19"/>
        <v>-17.545856042909527</v>
      </c>
      <c r="AW31" s="450">
        <f t="shared" ca="1" si="19"/>
        <v>-10.695867226447479</v>
      </c>
      <c r="AX31" s="450">
        <f t="shared" ca="1" si="19"/>
        <v>-7.0599131416943131</v>
      </c>
      <c r="AY31" s="450">
        <f t="shared" ca="1" si="19"/>
        <v>-4.8539041165857881</v>
      </c>
      <c r="AZ31" s="450">
        <f t="shared" ca="1" si="19"/>
        <v>-4.5391805976627566</v>
      </c>
      <c r="BA31" s="450">
        <f t="shared" ca="1" si="19"/>
        <v>-2.9997159175418595</v>
      </c>
      <c r="BB31" s="450">
        <f t="shared" ca="1" si="19"/>
        <v>-0.31879301341293864</v>
      </c>
      <c r="BC31" s="450">
        <f t="shared" ca="1" si="19"/>
        <v>2.0815142326908429</v>
      </c>
      <c r="BD31" s="450">
        <f t="shared" ca="1" si="19"/>
        <v>4.0179059201229474</v>
      </c>
      <c r="BE31" s="450">
        <f t="shared" ca="1" si="19"/>
        <v>6.328679056750298</v>
      </c>
      <c r="BF31" s="450">
        <f t="shared" ca="1" si="19"/>
        <v>7.6658739483349017</v>
      </c>
      <c r="BG31" s="450">
        <f t="shared" ca="1" si="19"/>
        <v>8.9943479729407514</v>
      </c>
      <c r="BH31" s="450">
        <f t="shared" ca="1" si="19"/>
        <v>9.2429478937337795</v>
      </c>
      <c r="BI31" s="450">
        <f t="shared" ca="1" si="19"/>
        <v>9.8296630043569095</v>
      </c>
      <c r="BJ31" s="450">
        <f t="shared" ca="1" si="19"/>
        <v>8.8811219196091393</v>
      </c>
      <c r="BK31" s="450">
        <f t="shared" ca="1" si="19"/>
        <v>5.7299924947318095</v>
      </c>
      <c r="BL31" s="450">
        <f t="shared" ca="1" si="19"/>
        <v>3.6870260912611226</v>
      </c>
      <c r="BM31" s="450">
        <f t="shared" ca="1" si="19"/>
        <v>9.5756194362837608</v>
      </c>
      <c r="BN31" s="450">
        <f t="shared" ca="1" si="19"/>
        <v>10.277084867993507</v>
      </c>
      <c r="BO31" s="450">
        <f t="shared" ca="1" si="19"/>
        <v>10.553315835111034</v>
      </c>
      <c r="BP31" s="450">
        <f t="shared" ca="1" si="19"/>
        <v>11.220053371774501</v>
      </c>
      <c r="BQ31" s="450">
        <f t="shared" ca="1" si="19"/>
        <v>10.507285010951428</v>
      </c>
      <c r="BR31" s="450">
        <f t="shared" ca="1" si="19"/>
        <v>9.2135785063094104</v>
      </c>
      <c r="BS31" s="450">
        <f t="shared" ca="1" si="19"/>
        <v>-2.1415994210410894</v>
      </c>
      <c r="BT31" s="450">
        <f t="shared" ref="BT31:BV31" ca="1" si="20">SUM(BT23,BT27)</f>
        <v>-5.3147209041734804</v>
      </c>
      <c r="BU31" s="450">
        <f t="shared" ca="1" si="20"/>
        <v>-10.452650575994115</v>
      </c>
      <c r="BV31" s="450">
        <f t="shared" ca="1" si="20"/>
        <v>-10.069579118444207</v>
      </c>
    </row>
    <row r="32" spans="1:74">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311"/>
      <c r="AF32" s="311"/>
      <c r="AG32" s="311"/>
      <c r="AH32" s="311"/>
      <c r="AI32" s="311"/>
      <c r="AJ32" s="311"/>
      <c r="AK32" s="311"/>
      <c r="AL32" s="311"/>
      <c r="AM32" s="311"/>
      <c r="AN32" s="311"/>
      <c r="AO32" s="311"/>
      <c r="AP32" s="311"/>
      <c r="AQ32" s="311"/>
      <c r="AR32" s="311"/>
      <c r="AS32" s="311"/>
      <c r="AT32" s="311"/>
      <c r="AU32" s="311"/>
      <c r="AV32" s="311"/>
      <c r="AW32" s="311"/>
      <c r="AX32" s="311"/>
      <c r="AY32" s="311"/>
      <c r="AZ32" s="311"/>
      <c r="BA32" s="311"/>
      <c r="BB32" s="311"/>
      <c r="BC32" s="311"/>
      <c r="BD32" s="311"/>
      <c r="BE32" s="311"/>
      <c r="BF32" s="311"/>
      <c r="BG32" s="311"/>
      <c r="BH32" s="311"/>
      <c r="BI32" s="311"/>
      <c r="BJ32" s="311"/>
      <c r="BK32" s="311"/>
      <c r="BL32" s="311"/>
      <c r="BM32" s="311"/>
      <c r="BN32" s="311"/>
      <c r="BO32" s="311"/>
      <c r="BP32" s="311"/>
      <c r="BQ32" s="311"/>
      <c r="BR32" s="311"/>
      <c r="BS32" s="311"/>
      <c r="BT32" s="311"/>
      <c r="BU32" s="311"/>
      <c r="BV32" s="311"/>
    </row>
    <row r="33" spans="1:74">
      <c r="A33" s="2" t="s">
        <v>63</v>
      </c>
      <c r="C33" s="89">
        <v>2008</v>
      </c>
      <c r="D33" s="89">
        <v>2009</v>
      </c>
      <c r="E33" s="89">
        <v>2010</v>
      </c>
      <c r="F33" s="89">
        <v>2011</v>
      </c>
      <c r="G33" s="89">
        <v>2012</v>
      </c>
      <c r="H33" s="89">
        <v>2013</v>
      </c>
      <c r="I33" s="89">
        <v>2014</v>
      </c>
      <c r="J33" s="89">
        <v>2015</v>
      </c>
      <c r="K33" s="89">
        <v>2016</v>
      </c>
      <c r="L33" s="89">
        <v>2017</v>
      </c>
      <c r="M33" s="89">
        <v>2018</v>
      </c>
      <c r="N33" s="89">
        <v>2019</v>
      </c>
      <c r="O33" s="89">
        <v>2020</v>
      </c>
      <c r="P33" s="89">
        <v>2021</v>
      </c>
      <c r="Q33" s="89">
        <v>2022</v>
      </c>
      <c r="R33" s="89">
        <v>2023</v>
      </c>
      <c r="S33" s="89">
        <v>2024</v>
      </c>
      <c r="T33" s="89">
        <v>2025</v>
      </c>
      <c r="U33" s="89">
        <v>2026</v>
      </c>
      <c r="V33" s="89">
        <v>2027</v>
      </c>
      <c r="W33" s="89">
        <v>2028</v>
      </c>
      <c r="X33" s="89">
        <v>2029</v>
      </c>
      <c r="Y33" s="89">
        <v>2030</v>
      </c>
      <c r="Z33" s="89">
        <v>2031</v>
      </c>
      <c r="AA33" s="89">
        <v>2032</v>
      </c>
      <c r="AB33" s="89">
        <v>2033</v>
      </c>
      <c r="AC33" s="89">
        <v>2034</v>
      </c>
      <c r="AD33" s="89">
        <v>2035</v>
      </c>
      <c r="AE33" s="89">
        <v>2036</v>
      </c>
      <c r="AF33" s="89">
        <v>2037</v>
      </c>
      <c r="AG33" s="89">
        <v>2038</v>
      </c>
      <c r="AH33" s="89">
        <v>2039</v>
      </c>
      <c r="AI33" s="89">
        <v>2040</v>
      </c>
      <c r="AJ33" s="89">
        <v>2041</v>
      </c>
      <c r="AK33" s="89">
        <v>2042</v>
      </c>
      <c r="AL33" s="89">
        <v>2043</v>
      </c>
      <c r="AM33" s="89">
        <v>2044</v>
      </c>
      <c r="AN33" s="89">
        <v>2045</v>
      </c>
      <c r="AO33" s="89">
        <v>2046</v>
      </c>
      <c r="AP33" s="89">
        <v>2047</v>
      </c>
      <c r="AQ33" s="89">
        <v>2048</v>
      </c>
      <c r="AR33" s="89">
        <v>2049</v>
      </c>
      <c r="AS33" s="89">
        <v>2050</v>
      </c>
      <c r="AT33" s="89">
        <v>2051</v>
      </c>
      <c r="AU33" s="89">
        <v>2052</v>
      </c>
      <c r="AV33" s="89">
        <v>2053</v>
      </c>
      <c r="AW33" s="89">
        <v>2054</v>
      </c>
      <c r="AX33" s="89">
        <v>2055</v>
      </c>
      <c r="AY33" s="89">
        <v>2056</v>
      </c>
      <c r="AZ33" s="89">
        <v>2057</v>
      </c>
      <c r="BA33" s="89">
        <v>2058</v>
      </c>
      <c r="BB33" s="89">
        <v>2059</v>
      </c>
      <c r="BC33" s="89">
        <v>2060</v>
      </c>
      <c r="BD33" s="89">
        <v>2061</v>
      </c>
      <c r="BE33" s="89">
        <v>2062</v>
      </c>
      <c r="BF33" s="89">
        <v>2063</v>
      </c>
      <c r="BG33" s="89">
        <v>2064</v>
      </c>
      <c r="BH33" s="89">
        <v>2065</v>
      </c>
      <c r="BI33" s="89">
        <v>2066</v>
      </c>
      <c r="BJ33" s="89">
        <v>2067</v>
      </c>
      <c r="BK33" s="89">
        <v>2068</v>
      </c>
      <c r="BL33" s="89">
        <v>2069</v>
      </c>
      <c r="BM33" s="89">
        <v>2070</v>
      </c>
      <c r="BN33" s="89">
        <v>2071</v>
      </c>
      <c r="BO33" s="89">
        <v>2072</v>
      </c>
      <c r="BP33" s="89">
        <v>2073</v>
      </c>
      <c r="BQ33" s="89">
        <v>2074</v>
      </c>
      <c r="BR33" s="89">
        <v>2075</v>
      </c>
      <c r="BS33" s="89">
        <v>2076</v>
      </c>
      <c r="BT33" s="89">
        <v>2077</v>
      </c>
      <c r="BU33" s="89">
        <v>2078</v>
      </c>
      <c r="BV33" s="89">
        <v>2079</v>
      </c>
    </row>
    <row r="34" spans="1:74">
      <c r="B34" t="s">
        <v>53</v>
      </c>
      <c r="C34" s="450">
        <f>SUM($C20:C20)</f>
        <v>0</v>
      </c>
      <c r="D34" s="450">
        <f>SUM($C20:D20)</f>
        <v>0</v>
      </c>
      <c r="E34" s="450">
        <f>SUM($C20:E20)</f>
        <v>0</v>
      </c>
      <c r="F34" s="450">
        <f>SUM($C20:F20)</f>
        <v>0</v>
      </c>
      <c r="G34" s="450">
        <f>SUM($C20:G20)</f>
        <v>0</v>
      </c>
      <c r="H34" s="450">
        <f>SUM($C20:H20)</f>
        <v>0</v>
      </c>
      <c r="I34" s="450">
        <f>SUM($C20:I20)</f>
        <v>0</v>
      </c>
      <c r="J34" s="450">
        <f>SUM($C20:J20)</f>
        <v>0</v>
      </c>
      <c r="K34" s="450">
        <f>SUM($C20:K20)</f>
        <v>0</v>
      </c>
      <c r="L34" s="450">
        <f>SUM($C20:L20)</f>
        <v>0</v>
      </c>
      <c r="M34" s="450">
        <f ca="1">SUM($C20:M20)</f>
        <v>0</v>
      </c>
      <c r="N34" s="450">
        <f ca="1">SUM($C20:N20)</f>
        <v>2.8308765817559103E-6</v>
      </c>
      <c r="O34" s="450">
        <f ca="1">SUM($C20:O20)</f>
        <v>3.9024418759388215E-3</v>
      </c>
      <c r="P34" s="450">
        <f ca="1">SUM($C20:P20)</f>
        <v>3.226249726013404E-2</v>
      </c>
      <c r="Q34" s="450">
        <f ca="1">SUM($C20:Q20)</f>
        <v>0.14106823623352449</v>
      </c>
      <c r="R34" s="450">
        <f ca="1">SUM($C20:R20)</f>
        <v>0.51528930380261151</v>
      </c>
      <c r="S34" s="450">
        <f ca="1">SUM($C20:S20)</f>
        <v>1.4846482461868495</v>
      </c>
      <c r="T34" s="450">
        <f ca="1">SUM($C20:T20)</f>
        <v>3.6008338090872982</v>
      </c>
      <c r="U34" s="450">
        <f ca="1">SUM($C20:U20)</f>
        <v>7.1624712070953311</v>
      </c>
      <c r="V34" s="450">
        <f ca="1">SUM($C20:V20)</f>
        <v>12.29786931417827</v>
      </c>
      <c r="W34" s="450">
        <f ca="1">SUM($C20:W20)</f>
        <v>18.878734444224715</v>
      </c>
      <c r="X34" s="450">
        <f ca="1">SUM($C20:X20)</f>
        <v>26.645536992160995</v>
      </c>
      <c r="Y34" s="450">
        <f ca="1">SUM($C20:Y20)</f>
        <v>35.394587325845151</v>
      </c>
      <c r="Z34" s="450">
        <f ca="1">SUM($C20:Z20)</f>
        <v>45.187887055372656</v>
      </c>
      <c r="AA34" s="450">
        <f ca="1">SUM($C20:AA20)</f>
        <v>56.102958196212555</v>
      </c>
      <c r="AB34" s="450">
        <f ca="1">SUM($C20:AB20)</f>
        <v>68.269554760549241</v>
      </c>
      <c r="AC34" s="450">
        <f ca="1">SUM($C20:AC20)</f>
        <v>81.758878148281809</v>
      </c>
      <c r="AD34" s="450">
        <f ca="1">SUM($C20:AD20)</f>
        <v>96.619004521018496</v>
      </c>
      <c r="AE34" s="450">
        <f ca="1">SUM($C20:AE20)</f>
        <v>112.60284768433536</v>
      </c>
      <c r="AF34" s="450">
        <f ca="1">SUM($C20:AF20)</f>
        <v>129.33041684331653</v>
      </c>
      <c r="AG34" s="450">
        <f ca="1">SUM($C20:AG20)</f>
        <v>146.15051778828922</v>
      </c>
      <c r="AH34" s="450">
        <f ca="1">SUM($C20:AH20)</f>
        <v>163.32057524523339</v>
      </c>
      <c r="AI34" s="450">
        <f ca="1">SUM($C20:AI20)</f>
        <v>180.73586383771604</v>
      </c>
      <c r="AJ34" s="450">
        <f ca="1">SUM($C20:AJ20)</f>
        <v>198.3836442137077</v>
      </c>
      <c r="AK34" s="450">
        <f ca="1">SUM($C20:AK20)</f>
        <v>216.24231674427529</v>
      </c>
      <c r="AL34" s="450">
        <f ca="1">SUM($C20:AL20)</f>
        <v>234.27670358252686</v>
      </c>
      <c r="AM34" s="450">
        <f ca="1">SUM($C20:AM20)</f>
        <v>252.44096316193256</v>
      </c>
      <c r="AN34" s="450">
        <f ca="1">SUM($C20:AN20)</f>
        <v>270.68480409905936</v>
      </c>
      <c r="AO34" s="450">
        <f ca="1">SUM($C20:AO20)</f>
        <v>288.95543006954642</v>
      </c>
      <c r="AP34" s="450">
        <f ca="1">SUM($C20:AP20)</f>
        <v>307.22823049109365</v>
      </c>
      <c r="AQ34" s="450">
        <f ca="1">SUM($C20:AQ20)</f>
        <v>325.48123339867806</v>
      </c>
      <c r="AR34" s="450">
        <f ca="1">SUM($C20:AR20)</f>
        <v>343.68910550677083</v>
      </c>
      <c r="AS34" s="450">
        <f ca="1">SUM($C20:AS20)</f>
        <v>361.82594958111315</v>
      </c>
      <c r="AT34" s="450">
        <f ca="1">SUM($C20:AT20)</f>
        <v>379.85904798225278</v>
      </c>
      <c r="AU34" s="450">
        <f ca="1">SUM($C20:AU20)</f>
        <v>397.75795799355194</v>
      </c>
      <c r="AV34" s="450">
        <f ca="1">SUM($C20:AV20)</f>
        <v>415.4997076093839</v>
      </c>
      <c r="AW34" s="450">
        <f ca="1">SUM($C20:AW20)</f>
        <v>433.06980276044374</v>
      </c>
      <c r="AX34" s="450">
        <f ca="1">SUM($C20:AX20)</f>
        <v>450.46047992939634</v>
      </c>
      <c r="AY34" s="450">
        <f ca="1">SUM($C20:AY20)</f>
        <v>467.67727619143028</v>
      </c>
      <c r="AZ34" s="450">
        <f ca="1">SUM($C20:AZ20)</f>
        <v>484.72546036874979</v>
      </c>
      <c r="BA34" s="450">
        <f ca="1">SUM($C20:BA20)</f>
        <v>501.60530858858181</v>
      </c>
      <c r="BB34" s="450">
        <f ca="1">SUM($C20:BB20)</f>
        <v>518.30869923736918</v>
      </c>
      <c r="BC34" s="450">
        <f ca="1">SUM($C20:BC20)</f>
        <v>534.82319855458945</v>
      </c>
      <c r="BD34" s="450">
        <f ca="1">SUM($C20:BD20)</f>
        <v>551.14096241294294</v>
      </c>
      <c r="BE34" s="450">
        <f ca="1">SUM($C20:BE20)</f>
        <v>567.25627337285266</v>
      </c>
      <c r="BF34" s="450">
        <f ca="1">SUM($C20:BF20)</f>
        <v>583.16137086657056</v>
      </c>
      <c r="BG34" s="450">
        <f ca="1">SUM($C20:BG20)</f>
        <v>598.86022425747603</v>
      </c>
      <c r="BH34" s="450">
        <f ca="1">SUM($C20:BH20)</f>
        <v>614.35964192252379</v>
      </c>
      <c r="BI34" s="450">
        <f ca="1">SUM($C20:BI20)</f>
        <v>629.67342618621353</v>
      </c>
      <c r="BJ34" s="450">
        <f ca="1">SUM($C20:BJ20)</f>
        <v>644.78191852849579</v>
      </c>
      <c r="BK34" s="450">
        <f ca="1">SUM($C20:BK20)</f>
        <v>659.67145693874329</v>
      </c>
      <c r="BL34" s="450">
        <f ca="1">SUM($C20:BL20)</f>
        <v>674.33366047768459</v>
      </c>
      <c r="BM34" s="450">
        <f ca="1">SUM($C20:BM20)</f>
        <v>688.76376836239012</v>
      </c>
      <c r="BN34" s="450">
        <f ca="1">SUM($C20:BN20)</f>
        <v>702.96860608517727</v>
      </c>
      <c r="BO34" s="450">
        <f ca="1">SUM($C20:BO20)</f>
        <v>716.96383926235274</v>
      </c>
      <c r="BP34" s="450">
        <f ca="1">SUM($C20:BP20)</f>
        <v>730.76349034429018</v>
      </c>
      <c r="BQ34" s="450">
        <f ca="1">SUM($C20:BQ20)</f>
        <v>744.38292366432279</v>
      </c>
      <c r="BR34" s="450">
        <f ca="1">SUM($C20:BR20)</f>
        <v>757.83899665102206</v>
      </c>
      <c r="BS34" s="450">
        <f ca="1">SUM($C20:BS20)</f>
        <v>771.14526218534047</v>
      </c>
      <c r="BT34" s="450">
        <f ca="1">SUM($C20:BT20)</f>
        <v>784.31485069584926</v>
      </c>
      <c r="BU34" s="450">
        <f ca="1">SUM($C20:BU20)</f>
        <v>797.36281051588185</v>
      </c>
      <c r="BV34" s="450">
        <f ca="1">SUM($C20:BV20)</f>
        <v>810.30434288353354</v>
      </c>
    </row>
    <row r="35" spans="1:74">
      <c r="B35" t="s">
        <v>54</v>
      </c>
      <c r="C35" s="450">
        <f ca="1">SUM($C21:C21)</f>
        <v>4.0812601382064404</v>
      </c>
      <c r="D35" s="450">
        <f ca="1">SUM($C21:D21)</f>
        <v>8.3651587830515304</v>
      </c>
      <c r="E35" s="450">
        <f ca="1">SUM($C21:E21)</f>
        <v>12.832352903384749</v>
      </c>
      <c r="F35" s="450">
        <f ca="1">SUM($C21:F21)</f>
        <v>17.476741512256247</v>
      </c>
      <c r="G35" s="450">
        <f ca="1">SUM($C21:G21)</f>
        <v>22.287827336085961</v>
      </c>
      <c r="H35" s="450">
        <f ca="1">SUM($C21:H21)</f>
        <v>31.486477903816695</v>
      </c>
      <c r="I35" s="450">
        <f ca="1">SUM($C21:I21)</f>
        <v>41.092642604237412</v>
      </c>
      <c r="J35" s="450">
        <f ca="1">SUM($C21:J21)</f>
        <v>51.189338362055196</v>
      </c>
      <c r="K35" s="450">
        <f ca="1">SUM($C21:K21)</f>
        <v>61.711372704530142</v>
      </c>
      <c r="L35" s="450">
        <f ca="1">SUM($C21:L21)</f>
        <v>72.540600155749672</v>
      </c>
      <c r="M35" s="450">
        <f ca="1">SUM($C21:M21)</f>
        <v>87.467946854037876</v>
      </c>
      <c r="N35" s="450">
        <f ca="1">SUM($C21:N21)</f>
        <v>102.2092100913065</v>
      </c>
      <c r="O35" s="450">
        <f ca="1">SUM($C21:O21)</f>
        <v>116.54796145633063</v>
      </c>
      <c r="P35" s="450">
        <f ca="1">SUM($C21:P21)</f>
        <v>130.51973200874906</v>
      </c>
      <c r="Q35" s="450">
        <f ca="1">SUM($C21:Q21)</f>
        <v>144.07151067803917</v>
      </c>
      <c r="R35" s="450">
        <f ca="1">SUM($C21:R21)</f>
        <v>157.37521769936779</v>
      </c>
      <c r="S35" s="450">
        <f ca="1">SUM($C21:S21)</f>
        <v>170.44947002924971</v>
      </c>
      <c r="T35" s="450">
        <f ca="1">SUM($C21:T21)</f>
        <v>183.66067450076594</v>
      </c>
      <c r="U35" s="450">
        <f ca="1">SUM($C21:U21)</f>
        <v>196.83670253927471</v>
      </c>
      <c r="V35" s="450">
        <f ca="1">SUM($C21:V21)</f>
        <v>209.64265026737993</v>
      </c>
      <c r="W35" s="450">
        <f ca="1">SUM($C21:W21)</f>
        <v>221.83873108730734</v>
      </c>
      <c r="X35" s="450">
        <f ca="1">SUM($C21:X21)</f>
        <v>233.52961162326466</v>
      </c>
      <c r="Y35" s="450">
        <f ca="1">SUM($C21:Y21)</f>
        <v>245.03589974575505</v>
      </c>
      <c r="Z35" s="450">
        <f ca="1">SUM($C21:Z21)</f>
        <v>256.66581291772138</v>
      </c>
      <c r="AA35" s="450">
        <f ca="1">SUM($C21:AA21)</f>
        <v>268.58971012839038</v>
      </c>
      <c r="AB35" s="450">
        <f ca="1">SUM($C21:AB21)</f>
        <v>281.23597907284875</v>
      </c>
      <c r="AC35" s="450">
        <f ca="1">SUM($C21:AC21)</f>
        <v>294.8173446184249</v>
      </c>
      <c r="AD35" s="450">
        <f ca="1">SUM($C21:AD21)</f>
        <v>309.50296235010063</v>
      </c>
      <c r="AE35" s="450">
        <f ca="1">SUM($C21:AE21)</f>
        <v>324.88293692286481</v>
      </c>
      <c r="AF35" s="450">
        <f ca="1">SUM($C21:AF21)</f>
        <v>340.71477940108667</v>
      </c>
      <c r="AG35" s="450">
        <f ca="1">SUM($C21:AG21)</f>
        <v>356.75975322794034</v>
      </c>
      <c r="AH35" s="450">
        <f ca="1">SUM($C21:AH21)</f>
        <v>372.74143106219071</v>
      </c>
      <c r="AI35" s="450">
        <f ca="1">SUM($C21:AI21)</f>
        <v>388.49362889793946</v>
      </c>
      <c r="AJ35" s="450">
        <f ca="1">SUM($C21:AJ21)</f>
        <v>404.24551495293372</v>
      </c>
      <c r="AK35" s="450">
        <f ca="1">SUM($C21:AK21)</f>
        <v>419.93575366102635</v>
      </c>
      <c r="AL35" s="450">
        <f ca="1">SUM($C21:AL21)</f>
        <v>435.55296295622088</v>
      </c>
      <c r="AM35" s="450">
        <f ca="1">SUM($C21:AM21)</f>
        <v>451.04578480540778</v>
      </c>
      <c r="AN35" s="450">
        <f ca="1">SUM($C21:AN21)</f>
        <v>466.41963606333758</v>
      </c>
      <c r="AO35" s="450">
        <f ca="1">SUM($C21:AO21)</f>
        <v>481.57067712388505</v>
      </c>
      <c r="AP35" s="450">
        <f ca="1">SUM($C21:AP21)</f>
        <v>495.78848873810961</v>
      </c>
      <c r="AQ35" s="450">
        <f ca="1">SUM($C21:AQ21)</f>
        <v>508.91431160733828</v>
      </c>
      <c r="AR35" s="450">
        <f ca="1">SUM($C21:AR21)</f>
        <v>520.85879690763318</v>
      </c>
      <c r="AS35" s="450">
        <f ca="1">SUM($C21:AS21)</f>
        <v>532.0407406465373</v>
      </c>
      <c r="AT35" s="450">
        <f ca="1">SUM($C21:AT21)</f>
        <v>542.64006735722546</v>
      </c>
      <c r="AU35" s="450">
        <f ca="1">SUM($C21:AU21)</f>
        <v>552.36358762602515</v>
      </c>
      <c r="AV35" s="450">
        <f ca="1">SUM($C21:AV21)</f>
        <v>561.21441890742199</v>
      </c>
      <c r="AW35" s="450">
        <f ca="1">SUM($C21:AW21)</f>
        <v>569.7210231298875</v>
      </c>
      <c r="AX35" s="450">
        <f ca="1">SUM($C21:AX21)</f>
        <v>578.05265236665934</v>
      </c>
      <c r="AY35" s="450">
        <f ca="1">SUM($C21:AY21)</f>
        <v>586.18449730829093</v>
      </c>
      <c r="AZ35" s="450">
        <f ca="1">SUM($C21:AZ21)</f>
        <v>594.11622018918649</v>
      </c>
      <c r="BA35" s="450">
        <f ca="1">SUM($C21:BA21)</f>
        <v>602.38774398022395</v>
      </c>
      <c r="BB35" s="450">
        <f ca="1">SUM($C21:BB21)</f>
        <v>611.28865196876359</v>
      </c>
      <c r="BC35" s="450">
        <f ca="1">SUM($C21:BC21)</f>
        <v>621.02170600541263</v>
      </c>
      <c r="BD35" s="450">
        <f ca="1">SUM($C21:BD21)</f>
        <v>631.46828104178815</v>
      </c>
      <c r="BE35" s="450">
        <f ca="1">SUM($C21:BE21)</f>
        <v>642.70160982369202</v>
      </c>
      <c r="BF35" s="450">
        <f ca="1">SUM($C21:BF21)</f>
        <v>654.94260405541843</v>
      </c>
      <c r="BG35" s="450">
        <f ca="1">SUM($C21:BG21)</f>
        <v>668.37570094712351</v>
      </c>
      <c r="BH35" s="450">
        <f ca="1">SUM($C21:BH21)</f>
        <v>682.60365065453175</v>
      </c>
      <c r="BI35" s="450">
        <f ca="1">SUM($C21:BI21)</f>
        <v>697.41912084969522</v>
      </c>
      <c r="BJ35" s="450">
        <f ca="1">SUM($C21:BJ21)</f>
        <v>712.61059764565914</v>
      </c>
      <c r="BK35" s="450">
        <f ca="1">SUM($C21:BK21)</f>
        <v>727.94266704663949</v>
      </c>
      <c r="BL35" s="450">
        <f ca="1">SUM($C21:BL21)</f>
        <v>743.24988541019798</v>
      </c>
      <c r="BM35" s="450">
        <f ca="1">SUM($C21:BM21)</f>
        <v>758.80325718551182</v>
      </c>
      <c r="BN35" s="450">
        <f ca="1">SUM($C21:BN21)</f>
        <v>774.55003904419095</v>
      </c>
      <c r="BO35" s="450">
        <f ca="1">SUM($C21:BO21)</f>
        <v>790.40566546011837</v>
      </c>
      <c r="BP35" s="450">
        <f ca="1">SUM($C21:BP21)</f>
        <v>806.29557152527514</v>
      </c>
      <c r="BQ35" s="450">
        <f ca="1">SUM($C21:BQ21)</f>
        <v>822.16669258291211</v>
      </c>
      <c r="BR35" s="450">
        <f ca="1">SUM($C21:BR21)</f>
        <v>837.9536876752062</v>
      </c>
      <c r="BS35" s="450">
        <f ca="1">SUM($C21:BS21)</f>
        <v>852.91300039913028</v>
      </c>
      <c r="BT35" s="450">
        <f ca="1">SUM($C21:BT21)</f>
        <v>866.84239600407716</v>
      </c>
      <c r="BU35" s="450">
        <f ca="1">SUM($C21:BU21)</f>
        <v>879.60404953998329</v>
      </c>
      <c r="BV35" s="450">
        <f ca="1">SUM($C21:BV21)</f>
        <v>891.56999039639095</v>
      </c>
    </row>
    <row r="36" spans="1:74">
      <c r="B36" s="591" t="s">
        <v>55</v>
      </c>
      <c r="C36" s="450">
        <f ca="1">SUM($C22:C22)</f>
        <v>3.2958101375999043</v>
      </c>
      <c r="D36" s="450">
        <f ca="1">SUM($C22:D22)</f>
        <v>6.4178719539772304</v>
      </c>
      <c r="E36" s="450">
        <f ca="1">SUM($C22:E22)</f>
        <v>9.2724444897324503</v>
      </c>
      <c r="F36" s="450">
        <f ca="1">SUM($C22:F22)</f>
        <v>11.943280327156749</v>
      </c>
      <c r="G36" s="450">
        <f ca="1">SUM($C22:G22)</f>
        <v>14.515921850389198</v>
      </c>
      <c r="H36" s="450">
        <f ca="1">SUM($C22:H22)</f>
        <v>18.98440740769496</v>
      </c>
      <c r="I36" s="450">
        <f ca="1">SUM($C22:I22)</f>
        <v>23.491852477462338</v>
      </c>
      <c r="J36" s="450">
        <f ca="1">SUM($C22:J22)</f>
        <v>28.144058275430488</v>
      </c>
      <c r="K36" s="450">
        <f ca="1">SUM($C22:K22)</f>
        <v>32.950836965680367</v>
      </c>
      <c r="L36" s="450">
        <f ca="1">SUM($C22:L22)</f>
        <v>37.862049196549258</v>
      </c>
      <c r="M36" s="450">
        <f ca="1">SUM($C22:M22)</f>
        <v>44.450932407652864</v>
      </c>
      <c r="N36" s="450">
        <f ca="1">SUM($C22:N22)</f>
        <v>50.910797027030831</v>
      </c>
      <c r="O36" s="450">
        <f ca="1">SUM($C22:O22)</f>
        <v>57.254513632780558</v>
      </c>
      <c r="P36" s="450">
        <f ca="1">SUM($C22:P22)</f>
        <v>63.633397639406923</v>
      </c>
      <c r="Q36" s="450">
        <f ca="1">SUM($C22:Q22)</f>
        <v>70.321183284800725</v>
      </c>
      <c r="R36" s="450">
        <f ca="1">SUM($C22:R22)</f>
        <v>77.632862928412621</v>
      </c>
      <c r="S36" s="450">
        <f ca="1">SUM($C22:S22)</f>
        <v>85.663852426293076</v>
      </c>
      <c r="T36" s="450">
        <f ca="1">SUM($C22:T22)</f>
        <v>94.127687527416469</v>
      </c>
      <c r="U36" s="450">
        <f ca="1">SUM($C22:U22)</f>
        <v>102.41672815565109</v>
      </c>
      <c r="V36" s="450">
        <f ca="1">SUM($C22:V22)</f>
        <v>110.31773318135359</v>
      </c>
      <c r="W36" s="450">
        <f ca="1">SUM($C22:W22)</f>
        <v>117.71524610856393</v>
      </c>
      <c r="X36" s="450">
        <f ca="1">SUM($C22:X22)</f>
        <v>124.62731960409307</v>
      </c>
      <c r="Y36" s="450">
        <f ca="1">SUM($C22:Y22)</f>
        <v>131.25210241889448</v>
      </c>
      <c r="Z36" s="450">
        <f ca="1">SUM($C22:Z22)</f>
        <v>137.76079528433999</v>
      </c>
      <c r="AA36" s="450">
        <f ca="1">SUM($C22:AA22)</f>
        <v>144.18072407444404</v>
      </c>
      <c r="AB36" s="450">
        <f ca="1">SUM($C22:AB22)</f>
        <v>150.10045746011031</v>
      </c>
      <c r="AC36" s="450">
        <f ca="1">SUM($C22:AC22)</f>
        <v>155.31588770982756</v>
      </c>
      <c r="AD36" s="450">
        <f ca="1">SUM($C22:AD22)</f>
        <v>159.78931105980163</v>
      </c>
      <c r="AE36" s="450">
        <f ca="1">SUM($C22:AE22)</f>
        <v>163.70370793686399</v>
      </c>
      <c r="AF36" s="450">
        <f ca="1">SUM($C22:AF22)</f>
        <v>167.45626012383633</v>
      </c>
      <c r="AG36" s="450">
        <f ca="1">SUM($C22:AG22)</f>
        <v>171.14208553302845</v>
      </c>
      <c r="AH36" s="450">
        <f ca="1">SUM($C22:AH22)</f>
        <v>174.75266460184579</v>
      </c>
      <c r="AI36" s="450">
        <f ca="1">SUM($C22:AI22)</f>
        <v>178.30603213989986</v>
      </c>
      <c r="AJ36" s="450">
        <f ca="1">SUM($C22:AJ22)</f>
        <v>181.79081114357791</v>
      </c>
      <c r="AK36" s="450">
        <f ca="1">SUM($C22:AK22)</f>
        <v>185.21450095240684</v>
      </c>
      <c r="AL36" s="450">
        <f ca="1">SUM($C22:AL22)</f>
        <v>188.59220776826297</v>
      </c>
      <c r="AM36" s="450">
        <f ca="1">SUM($C22:AM22)</f>
        <v>191.90751027368816</v>
      </c>
      <c r="AN36" s="450">
        <f ca="1">SUM($C22:AN22)</f>
        <v>195.16371261220513</v>
      </c>
      <c r="AO36" s="450">
        <f ca="1">SUM($C22:AO22)</f>
        <v>198.34782437427543</v>
      </c>
      <c r="AP36" s="450">
        <f ca="1">SUM($C22:AP22)</f>
        <v>201.4968495912473</v>
      </c>
      <c r="AQ36" s="450">
        <f ca="1">SUM($C22:AQ22)</f>
        <v>204.61302535373073</v>
      </c>
      <c r="AR36" s="450">
        <f ca="1">SUM($C22:AR22)</f>
        <v>207.68979224416586</v>
      </c>
      <c r="AS36" s="450">
        <f ca="1">SUM($C22:AS22)</f>
        <v>210.73045927637801</v>
      </c>
      <c r="AT36" s="450">
        <f ca="1">SUM($C22:AT22)</f>
        <v>213.73104656408188</v>
      </c>
      <c r="AU36" s="450">
        <f ca="1">SUM($C22:AU22)</f>
        <v>216.70580710729052</v>
      </c>
      <c r="AV36" s="450">
        <f ca="1">SUM($C22:AV22)</f>
        <v>219.64558552453246</v>
      </c>
      <c r="AW36" s="450">
        <f ca="1">SUM($C22:AW22)</f>
        <v>222.55384748078922</v>
      </c>
      <c r="AX36" s="450">
        <f ca="1">SUM($C22:AX22)</f>
        <v>225.44216171856084</v>
      </c>
      <c r="AY36" s="450">
        <f ca="1">SUM($C22:AY22)</f>
        <v>228.30521030683235</v>
      </c>
      <c r="AZ36" s="450">
        <f ca="1">SUM($C22:AZ22)</f>
        <v>231.15024701498231</v>
      </c>
      <c r="BA36" s="450">
        <f ca="1">SUM($C22:BA22)</f>
        <v>233.97354124336752</v>
      </c>
      <c r="BB36" s="450">
        <f ca="1">SUM($C22:BB22)</f>
        <v>236.77829337377381</v>
      </c>
      <c r="BC36" s="450">
        <f ca="1">SUM($C22:BC22)</f>
        <v>239.57279922895094</v>
      </c>
      <c r="BD36" s="450">
        <f ca="1">SUM($C22:BD22)</f>
        <v>242.35148503314417</v>
      </c>
      <c r="BE36" s="450">
        <f ca="1">SUM($C22:BE22)</f>
        <v>245.11654681213915</v>
      </c>
      <c r="BF36" s="450">
        <f ca="1">SUM($C22:BF22)</f>
        <v>247.86810219677528</v>
      </c>
      <c r="BG36" s="450">
        <f ca="1">SUM($C22:BG22)</f>
        <v>250.60996503319595</v>
      </c>
      <c r="BH36" s="450">
        <f ca="1">SUM($C22:BH22)</f>
        <v>253.34058172652109</v>
      </c>
      <c r="BI36" s="450">
        <f ca="1">SUM($C22:BI22)</f>
        <v>256.06738184383931</v>
      </c>
      <c r="BJ36" s="450">
        <f ca="1">SUM($C22:BJ22)</f>
        <v>258.78623542796373</v>
      </c>
      <c r="BK36" s="450">
        <f ca="1">SUM($C22:BK22)</f>
        <v>261.498546232075</v>
      </c>
      <c r="BL36" s="450">
        <f ca="1">SUM($C22:BL22)</f>
        <v>264.20875051296713</v>
      </c>
      <c r="BM36" s="450">
        <f ca="1">SUM($C22:BM22)</f>
        <v>266.91773661248368</v>
      </c>
      <c r="BN36" s="450">
        <f ca="1">SUM($C22:BN22)</f>
        <v>269.62677923650875</v>
      </c>
      <c r="BO36" s="450">
        <f ca="1">SUM($C22:BO22)</f>
        <v>272.33604607281211</v>
      </c>
      <c r="BP36" s="450">
        <f ca="1">SUM($C22:BP22)</f>
        <v>275.04531290911547</v>
      </c>
      <c r="BQ36" s="450">
        <f ca="1">SUM($C22:BQ22)</f>
        <v>277.75457974541882</v>
      </c>
      <c r="BR36" s="450">
        <f ca="1">SUM($C22:BR22)</f>
        <v>280.46384658172218</v>
      </c>
      <c r="BS36" s="450">
        <f ca="1">SUM($C22:BS22)</f>
        <v>283.17311341802554</v>
      </c>
      <c r="BT36" s="450">
        <f ca="1">SUM($C22:BT22)</f>
        <v>285.88238025432889</v>
      </c>
      <c r="BU36" s="450">
        <f ca="1">SUM($C22:BU22)</f>
        <v>288.59164709063225</v>
      </c>
      <c r="BV36" s="450">
        <f ca="1">SUM($C22:BV22)</f>
        <v>291.30091392693561</v>
      </c>
    </row>
    <row r="37" spans="1:74">
      <c r="B37" s="593" t="s">
        <v>56</v>
      </c>
      <c r="C37" s="450">
        <f ca="1">SUM($C23:C23)</f>
        <v>0.78545000060653591</v>
      </c>
      <c r="D37" s="452">
        <f ca="1">SUM($C23:D23)</f>
        <v>1.9472868290742997</v>
      </c>
      <c r="E37" s="452">
        <f ca="1">SUM($C23:E23)</f>
        <v>3.5599084136523</v>
      </c>
      <c r="F37" s="452">
        <f ca="1">SUM($C23:F23)</f>
        <v>5.533461185099501</v>
      </c>
      <c r="G37" s="452">
        <f ca="1">SUM($C23:G23)</f>
        <v>7.771905485696764</v>
      </c>
      <c r="H37" s="452">
        <f ca="1">SUM($C23:H23)</f>
        <v>12.502070496121739</v>
      </c>
      <c r="I37" s="452">
        <f ca="1">SUM($C23:I23)</f>
        <v>17.600790126775081</v>
      </c>
      <c r="J37" s="452">
        <f ca="1">SUM($C23:J23)</f>
        <v>23.045280086624718</v>
      </c>
      <c r="K37" s="452">
        <f ca="1">SUM($C23:K23)</f>
        <v>28.760535738849786</v>
      </c>
      <c r="L37" s="452">
        <f ca="1">SUM($C23:L23)</f>
        <v>34.678550959200429</v>
      </c>
      <c r="M37" s="452">
        <f ca="1">SUM($C23:M23)</f>
        <v>43.017014446385026</v>
      </c>
      <c r="N37" s="452">
        <f ca="1">SUM($C23:N23)</f>
        <v>51.298413064275678</v>
      </c>
      <c r="O37" s="452">
        <f ca="1">SUM($C23:O23)</f>
        <v>59.293447823550068</v>
      </c>
      <c r="P37" s="452">
        <f ca="1">SUM($C23:P23)</f>
        <v>66.886334369342137</v>
      </c>
      <c r="Q37" s="456">
        <f ca="1">SUM($C23:Q23)</f>
        <v>73.75032739323845</v>
      </c>
      <c r="R37" s="452">
        <f ca="1">SUM($C23:R23)</f>
        <v>79.74235477095516</v>
      </c>
      <c r="S37" s="452">
        <f ca="1">SUM($C23:S23)</f>
        <v>84.78561760295662</v>
      </c>
      <c r="T37" s="452">
        <f ca="1">SUM($C23:T23)</f>
        <v>89.532986973349452</v>
      </c>
      <c r="U37" s="452">
        <f ca="1">SUM($C23:U23)</f>
        <v>94.419974383623625</v>
      </c>
      <c r="V37" s="452">
        <f ca="1">SUM($C23:V23)</f>
        <v>99.324917086026346</v>
      </c>
      <c r="W37" s="452">
        <f ca="1">SUM($C23:W23)</f>
        <v>104.12348497874342</v>
      </c>
      <c r="X37" s="452">
        <f ca="1">SUM($C23:X23)</f>
        <v>108.9022920191716</v>
      </c>
      <c r="Y37" s="452">
        <f ca="1">SUM($C23:Y23)</f>
        <v>113.78379732686058</v>
      </c>
      <c r="Z37" s="452">
        <f ca="1">SUM($C23:Z23)</f>
        <v>118.90501763338138</v>
      </c>
      <c r="AA37" s="452">
        <f ca="1">SUM($C23:AA23)</f>
        <v>124.40898605394632</v>
      </c>
      <c r="AB37" s="452">
        <f ca="1">SUM($C23:AB23)</f>
        <v>131.13552161273844</v>
      </c>
      <c r="AC37" s="452">
        <f ca="1">SUM($C23:AC23)</f>
        <v>139.50145690859736</v>
      </c>
      <c r="AD37" s="452">
        <f ca="1">SUM($C23:AD23)</f>
        <v>149.71365129029903</v>
      </c>
      <c r="AE37" s="452">
        <f ca="1">SUM($C23:AE23)</f>
        <v>161.17922898600085</v>
      </c>
      <c r="AF37" s="452">
        <f ca="1">SUM($C23:AF23)</f>
        <v>173.25851927725037</v>
      </c>
      <c r="AG37" s="452">
        <f ca="1">SUM($C23:AG23)</f>
        <v>185.61766769491192</v>
      </c>
      <c r="AH37" s="452">
        <f ca="1">SUM($C23:AH23)</f>
        <v>197.98876646034492</v>
      </c>
      <c r="AI37" s="452">
        <f ca="1">SUM($C23:AI23)</f>
        <v>210.1875967580396</v>
      </c>
      <c r="AJ37" s="452">
        <f ca="1">SUM($C23:AJ23)</f>
        <v>222.45470380935581</v>
      </c>
      <c r="AK37" s="452">
        <f ca="1">SUM($C23:AK23)</f>
        <v>234.72125270861955</v>
      </c>
      <c r="AL37" s="452">
        <f ca="1">SUM($C23:AL23)</f>
        <v>246.96075518795794</v>
      </c>
      <c r="AM37" s="452">
        <f ca="1">SUM($C23:AM23)</f>
        <v>259.13827453171962</v>
      </c>
      <c r="AN37" s="452">
        <f ca="1">SUM($C23:AN23)</f>
        <v>271.25592345113245</v>
      </c>
      <c r="AO37" s="452">
        <f ca="1">SUM($C23:AO23)</f>
        <v>283.22285274960961</v>
      </c>
      <c r="AP37" s="452">
        <f ca="1">SUM($C23:AP23)</f>
        <v>294.29163914686228</v>
      </c>
      <c r="AQ37" s="452">
        <f ca="1">SUM($C23:AQ23)</f>
        <v>304.30128625360749</v>
      </c>
      <c r="AR37" s="452">
        <f ca="1">SUM($C23:AR23)</f>
        <v>313.16900466346732</v>
      </c>
      <c r="AS37" s="452">
        <f ca="1">SUM($C23:AS23)</f>
        <v>321.31028137015932</v>
      </c>
      <c r="AT37" s="452">
        <f ca="1">SUM($C23:AT23)</f>
        <v>328.90902079314367</v>
      </c>
      <c r="AU37" s="452">
        <f ca="1">SUM($C23:AU23)</f>
        <v>335.6577805187348</v>
      </c>
      <c r="AV37" s="452">
        <f ca="1">SUM($C23:AV23)</f>
        <v>341.56883338288969</v>
      </c>
      <c r="AW37" s="452">
        <f ca="1">SUM($C23:AW23)</f>
        <v>347.16717564909845</v>
      </c>
      <c r="AX37" s="452">
        <f ca="1">SUM($C23:AX23)</f>
        <v>352.61049064809868</v>
      </c>
      <c r="AY37" s="452">
        <f ca="1">SUM($C23:AY23)</f>
        <v>357.87928700145881</v>
      </c>
      <c r="AZ37" s="452">
        <f ca="1">SUM($C23:AZ23)</f>
        <v>362.96597317420446</v>
      </c>
      <c r="BA37" s="452">
        <f ca="1">SUM($C23:BA23)</f>
        <v>368.41420273685668</v>
      </c>
      <c r="BB37" s="452">
        <f ca="1">SUM($C23:BB23)</f>
        <v>374.51035859498995</v>
      </c>
      <c r="BC37" s="452">
        <f ca="1">SUM($C23:BC23)</f>
        <v>381.44890677646185</v>
      </c>
      <c r="BD37" s="452">
        <f ca="1">SUM($C23:BD23)</f>
        <v>389.1167960086442</v>
      </c>
      <c r="BE37" s="452">
        <f ca="1">SUM($C23:BE23)</f>
        <v>397.58506301155307</v>
      </c>
      <c r="BF37" s="452">
        <f ca="1">SUM($C23:BF23)</f>
        <v>407.07450185864337</v>
      </c>
      <c r="BG37" s="452">
        <f ca="1">SUM($C23:BG23)</f>
        <v>417.76573591392781</v>
      </c>
      <c r="BH37" s="452">
        <f ca="1">SUM($C23:BH23)</f>
        <v>429.26306892801085</v>
      </c>
      <c r="BI37" s="452">
        <f ca="1">SUM($C23:BI23)</f>
        <v>441.35173900585613</v>
      </c>
      <c r="BJ37" s="452">
        <f ca="1">SUM($C23:BJ23)</f>
        <v>453.82436221769558</v>
      </c>
      <c r="BK37" s="452">
        <f ca="1">SUM($C23:BK23)</f>
        <v>466.4441208145646</v>
      </c>
      <c r="BL37" s="452">
        <f ca="1">SUM($C23:BL23)</f>
        <v>479.0411348972309</v>
      </c>
      <c r="BM37" s="452">
        <f ca="1">SUM($C23:BM23)</f>
        <v>491.8855205730282</v>
      </c>
      <c r="BN37" s="452">
        <f ca="1">SUM($C23:BN23)</f>
        <v>504.92325980768226</v>
      </c>
      <c r="BO37" s="452">
        <f ca="1">SUM($C23:BO23)</f>
        <v>518.06961938730626</v>
      </c>
      <c r="BP37" s="452">
        <f ca="1">SUM($C23:BP23)</f>
        <v>531.25025861615961</v>
      </c>
      <c r="BQ37" s="452">
        <f ca="1">SUM($C23:BQ23)</f>
        <v>544.41211283749317</v>
      </c>
      <c r="BR37" s="452">
        <f ca="1">SUM($C23:BR23)</f>
        <v>557.48984109348385</v>
      </c>
      <c r="BS37" s="452">
        <f ca="1">SUM($C23:BS23)</f>
        <v>569.73988698110452</v>
      </c>
      <c r="BT37" s="452">
        <f ca="1">SUM($C23:BT23)</f>
        <v>580.96001574974798</v>
      </c>
      <c r="BU37" s="452">
        <f ca="1">SUM($C23:BU23)</f>
        <v>591.01240244935082</v>
      </c>
      <c r="BV37" s="452">
        <f ca="1">SUM($C23:BV23)</f>
        <v>600.26907646945517</v>
      </c>
    </row>
    <row r="38" spans="1:74">
      <c r="B38" t="s">
        <v>57</v>
      </c>
      <c r="C38" s="450">
        <f ca="1">SUM($C24:C24)</f>
        <v>4.0812601382064404</v>
      </c>
      <c r="D38" s="450">
        <f ca="1">SUM($C24:D24)</f>
        <v>8.3651587830515304</v>
      </c>
      <c r="E38" s="450">
        <f ca="1">SUM($C24:E24)</f>
        <v>12.832352903384749</v>
      </c>
      <c r="F38" s="450">
        <f ca="1">SUM($C24:F24)</f>
        <v>17.476741512256247</v>
      </c>
      <c r="G38" s="450">
        <f ca="1">SUM($C24:G24)</f>
        <v>22.287827336085961</v>
      </c>
      <c r="H38" s="450">
        <f ca="1">SUM($C24:H24)</f>
        <v>31.486477903816695</v>
      </c>
      <c r="I38" s="450">
        <f ca="1">SUM($C24:I24)</f>
        <v>41.092642604237412</v>
      </c>
      <c r="J38" s="450">
        <f ca="1">SUM($C24:J24)</f>
        <v>51.189338362055196</v>
      </c>
      <c r="K38" s="450">
        <f ca="1">SUM($C24:K24)</f>
        <v>61.711372704530142</v>
      </c>
      <c r="L38" s="450">
        <f ca="1">SUM($C24:L24)</f>
        <v>72.540600155749672</v>
      </c>
      <c r="M38" s="450">
        <f ca="1">SUM($C24:M24)</f>
        <v>87.467946854037876</v>
      </c>
      <c r="N38" s="450">
        <f ca="1">SUM($C24:N24)</f>
        <v>102.20921292218308</v>
      </c>
      <c r="O38" s="450">
        <f ca="1">SUM($C24:O24)</f>
        <v>116.55186389820656</v>
      </c>
      <c r="P38" s="450">
        <f ca="1">SUM($C24:P24)</f>
        <v>130.55199450600918</v>
      </c>
      <c r="Q38" s="450">
        <f ca="1">SUM($C24:Q24)</f>
        <v>144.21257891427268</v>
      </c>
      <c r="R38" s="450">
        <f ca="1">SUM($C24:R24)</f>
        <v>157.8905070031704</v>
      </c>
      <c r="S38" s="450">
        <f ca="1">SUM($C24:S24)</f>
        <v>171.93411827543656</v>
      </c>
      <c r="T38" s="450">
        <f ca="1">SUM($C24:T24)</f>
        <v>187.26150830985321</v>
      </c>
      <c r="U38" s="450">
        <f ca="1">SUM($C24:U24)</f>
        <v>203.99917374637002</v>
      </c>
      <c r="V38" s="450">
        <f ca="1">SUM($C24:V24)</f>
        <v>221.94051958155819</v>
      </c>
      <c r="W38" s="450">
        <f ca="1">SUM($C24:W24)</f>
        <v>240.71746553153204</v>
      </c>
      <c r="X38" s="450">
        <f ca="1">SUM($C24:X24)</f>
        <v>260.17514861542566</v>
      </c>
      <c r="Y38" s="450">
        <f ca="1">SUM($C24:Y24)</f>
        <v>280.43048707160023</v>
      </c>
      <c r="Z38" s="450">
        <f ca="1">SUM($C24:Z24)</f>
        <v>301.85369997309402</v>
      </c>
      <c r="AA38" s="450">
        <f ca="1">SUM($C24:AA24)</f>
        <v>324.69266832460295</v>
      </c>
      <c r="AB38" s="450">
        <f ca="1">SUM($C24:AB24)</f>
        <v>349.50553383339803</v>
      </c>
      <c r="AC38" s="450">
        <f ca="1">SUM($C24:AC24)</f>
        <v>376.57622276670674</v>
      </c>
      <c r="AD38" s="450">
        <f ca="1">SUM($C24:AD24)</f>
        <v>406.12196687111918</v>
      </c>
      <c r="AE38" s="450">
        <f ca="1">SUM($C24:AE24)</f>
        <v>437.48578460720023</v>
      </c>
      <c r="AF38" s="450">
        <f ca="1">SUM($C24:AF24)</f>
        <v>470.0451962444032</v>
      </c>
      <c r="AG38" s="450">
        <f ca="1">SUM($C24:AG24)</f>
        <v>502.91027101622956</v>
      </c>
      <c r="AH38" s="450">
        <f ca="1">SUM($C24:AH24)</f>
        <v>536.0620063074241</v>
      </c>
      <c r="AI38" s="450">
        <f ca="1">SUM($C24:AI24)</f>
        <v>569.22949273565553</v>
      </c>
      <c r="AJ38" s="450">
        <f ca="1">SUM($C24:AJ24)</f>
        <v>602.62915916664144</v>
      </c>
      <c r="AK38" s="450">
        <f ca="1">SUM($C24:AK24)</f>
        <v>636.1780704053017</v>
      </c>
      <c r="AL38" s="450">
        <f ca="1">SUM($C24:AL24)</f>
        <v>669.8296665387478</v>
      </c>
      <c r="AM38" s="450">
        <f ca="1">SUM($C24:AM24)</f>
        <v>703.48674796734042</v>
      </c>
      <c r="AN38" s="450">
        <f ca="1">SUM($C24:AN24)</f>
        <v>737.10444016239705</v>
      </c>
      <c r="AO38" s="450">
        <f ca="1">SUM($C24:AO24)</f>
        <v>770.52610719343159</v>
      </c>
      <c r="AP38" s="450">
        <f ca="1">SUM($C24:AP24)</f>
        <v>803.01671922920332</v>
      </c>
      <c r="AQ38" s="450">
        <f ca="1">SUM($C24:AQ24)</f>
        <v>834.39554500601639</v>
      </c>
      <c r="AR38" s="450">
        <f ca="1">SUM($C24:AR24)</f>
        <v>864.54790241440412</v>
      </c>
      <c r="AS38" s="450">
        <f ca="1">SUM($C24:AS24)</f>
        <v>893.86669022765057</v>
      </c>
      <c r="AT38" s="450">
        <f ca="1">SUM($C24:AT24)</f>
        <v>922.49911533947841</v>
      </c>
      <c r="AU38" s="450">
        <f ca="1">SUM($C24:AU24)</f>
        <v>950.12154561957732</v>
      </c>
      <c r="AV38" s="450">
        <f ca="1">SUM($C24:AV24)</f>
        <v>976.71412651680612</v>
      </c>
      <c r="AW38" s="450">
        <f ca="1">SUM($C24:AW24)</f>
        <v>1002.7908258903315</v>
      </c>
      <c r="AX38" s="450">
        <f ca="1">SUM($C24:AX24)</f>
        <v>1028.5131322960558</v>
      </c>
      <c r="AY38" s="450">
        <f ca="1">SUM($C24:AY24)</f>
        <v>1053.8617734997215</v>
      </c>
      <c r="AZ38" s="450">
        <f ca="1">SUM($C24:AZ24)</f>
        <v>1078.8416805579366</v>
      </c>
      <c r="BA38" s="450">
        <f ca="1">SUM($C24:BA24)</f>
        <v>1103.993052568806</v>
      </c>
      <c r="BB38" s="450">
        <f ca="1">SUM($C24:BB24)</f>
        <v>1129.597351206133</v>
      </c>
      <c r="BC38" s="450">
        <f ca="1">SUM($C24:BC24)</f>
        <v>1155.8449045600023</v>
      </c>
      <c r="BD38" s="450">
        <f ca="1">SUM($C24:BD24)</f>
        <v>1182.6092434547313</v>
      </c>
      <c r="BE38" s="450">
        <f ca="1">SUM($C24:BE24)</f>
        <v>1209.9578831965448</v>
      </c>
      <c r="BF38" s="450">
        <f ca="1">SUM($C24:BF24)</f>
        <v>1238.1039749219892</v>
      </c>
      <c r="BG38" s="450">
        <f ca="1">SUM($C24:BG24)</f>
        <v>1267.2359252045997</v>
      </c>
      <c r="BH38" s="450">
        <f ca="1">SUM($C24:BH24)</f>
        <v>1296.9632925770557</v>
      </c>
      <c r="BI38" s="450">
        <f ca="1">SUM($C24:BI24)</f>
        <v>1327.0925470359089</v>
      </c>
      <c r="BJ38" s="450">
        <f ca="1">SUM($C24:BJ24)</f>
        <v>1357.3925161741549</v>
      </c>
      <c r="BK38" s="450">
        <f ca="1">SUM($C24:BK24)</f>
        <v>1387.6141239853828</v>
      </c>
      <c r="BL38" s="450">
        <f ca="1">SUM($C24:BL24)</f>
        <v>1417.5835458878826</v>
      </c>
      <c r="BM38" s="450">
        <f ca="1">SUM($C24:BM24)</f>
        <v>1447.5670255479019</v>
      </c>
      <c r="BN38" s="450">
        <f ca="1">SUM($C24:BN24)</f>
        <v>1477.5186451293682</v>
      </c>
      <c r="BO38" s="450">
        <f ca="1">SUM($C24:BO24)</f>
        <v>1507.3695047224712</v>
      </c>
      <c r="BP38" s="450">
        <f ca="1">SUM($C24:BP24)</f>
        <v>1537.0590618695653</v>
      </c>
      <c r="BQ38" s="450">
        <f ca="1">SUM($C24:BQ24)</f>
        <v>1566.5496162472348</v>
      </c>
      <c r="BR38" s="450">
        <f ca="1">SUM($C24:BR24)</f>
        <v>1595.7926843262283</v>
      </c>
      <c r="BS38" s="450">
        <f ca="1">SUM($C24:BS24)</f>
        <v>1624.0582625844706</v>
      </c>
      <c r="BT38" s="450">
        <f ca="1">SUM($C24:BT24)</f>
        <v>1651.1572466999264</v>
      </c>
      <c r="BU38" s="450">
        <f ca="1">SUM($C24:BU24)</f>
        <v>1676.9668600558653</v>
      </c>
      <c r="BV38" s="450">
        <f ca="1">SUM($C24:BV24)</f>
        <v>1701.8743332799247</v>
      </c>
    </row>
    <row r="39" spans="1:74" ht="13.5" customHeight="1">
      <c r="B39" s="591" t="s">
        <v>58</v>
      </c>
      <c r="C39" s="450">
        <f ca="1">SUM($C25:C25)</f>
        <v>3.2958101375999043</v>
      </c>
      <c r="D39" s="450">
        <f ca="1">SUM($C25:D25)</f>
        <v>6.4178719539772304</v>
      </c>
      <c r="E39" s="450">
        <f ca="1">SUM($C25:E25)</f>
        <v>9.2724444897324503</v>
      </c>
      <c r="F39" s="450">
        <f ca="1">SUM($C25:F25)</f>
        <v>11.943280327156749</v>
      </c>
      <c r="G39" s="450">
        <f ca="1">SUM($C25:G25)</f>
        <v>14.515921850389198</v>
      </c>
      <c r="H39" s="450">
        <f ca="1">SUM($C25:H25)</f>
        <v>18.98440740769496</v>
      </c>
      <c r="I39" s="450">
        <f ca="1">SUM($C25:I25)</f>
        <v>23.491852477462338</v>
      </c>
      <c r="J39" s="450">
        <f ca="1">SUM($C25:J25)</f>
        <v>28.144058275430488</v>
      </c>
      <c r="K39" s="450">
        <f ca="1">SUM($C25:K25)</f>
        <v>32.950836965680367</v>
      </c>
      <c r="L39" s="450">
        <f ca="1">SUM($C25:L25)</f>
        <v>37.862049196549258</v>
      </c>
      <c r="M39" s="450">
        <f ca="1">SUM($C25:M25)</f>
        <v>44.450932407652864</v>
      </c>
      <c r="N39" s="450">
        <f ca="1">SUM($C25:N25)</f>
        <v>50.910799857907413</v>
      </c>
      <c r="O39" s="450">
        <f ca="1">SUM($C25:O25)</f>
        <v>57.258416074656495</v>
      </c>
      <c r="P39" s="452">
        <f ca="1">SUM($C25:P25)</f>
        <v>63.665660136667057</v>
      </c>
      <c r="Q39" s="452">
        <f ca="1">SUM($C25:Q25)</f>
        <v>70.462251521034247</v>
      </c>
      <c r="R39" s="452">
        <f ca="1">SUM($C25:R25)</f>
        <v>78.148152232215239</v>
      </c>
      <c r="S39" s="452">
        <f ca="1">SUM($C25:S25)</f>
        <v>87.14850067247994</v>
      </c>
      <c r="T39" s="452">
        <f ca="1">SUM($C25:T25)</f>
        <v>97.728521336503775</v>
      </c>
      <c r="U39" s="452">
        <f ca="1">SUM($C25:U25)</f>
        <v>109.57919936274642</v>
      </c>
      <c r="V39" s="452">
        <f ca="1">SUM($C25:V25)</f>
        <v>122.61560249553187</v>
      </c>
      <c r="W39" s="452">
        <f ca="1">SUM($C25:W25)</f>
        <v>136.59398055278865</v>
      </c>
      <c r="X39" s="452">
        <f ca="1">SUM($C25:X25)</f>
        <v>151.27285659625409</v>
      </c>
      <c r="Y39" s="450">
        <f ca="1">SUM($C25:Y25)</f>
        <v>166.64668974473966</v>
      </c>
      <c r="Z39" s="450">
        <f ca="1">SUM($C25:Z25)</f>
        <v>182.94868233971269</v>
      </c>
      <c r="AA39" s="450">
        <f ca="1">SUM($C25:AA25)</f>
        <v>200.28368227065664</v>
      </c>
      <c r="AB39" s="450">
        <f ca="1">SUM($C25:AB25)</f>
        <v>218.37001222065959</v>
      </c>
      <c r="AC39" s="450">
        <f ca="1">SUM($C25:AC25)</f>
        <v>237.0747658581094</v>
      </c>
      <c r="AD39" s="450">
        <f ca="1">SUM($C25:AD25)</f>
        <v>256.40831558082016</v>
      </c>
      <c r="AE39" s="450">
        <f ca="1">SUM($C25:AE25)</f>
        <v>276.30655562119938</v>
      </c>
      <c r="AF39" s="450">
        <f ca="1">SUM($C25:AF25)</f>
        <v>296.78667696715286</v>
      </c>
      <c r="AG39" s="450">
        <f ca="1">SUM($C25:AG25)</f>
        <v>317.29260332131764</v>
      </c>
      <c r="AH39" s="450">
        <f ca="1">SUM($C25:AH25)</f>
        <v>338.07323984707915</v>
      </c>
      <c r="AI39" s="450">
        <f ca="1">SUM($C25:AI25)</f>
        <v>359.04189597761587</v>
      </c>
      <c r="AJ39" s="450">
        <f ca="1">SUM($C25:AJ25)</f>
        <v>380.17445535728558</v>
      </c>
      <c r="AK39" s="450">
        <f ca="1">SUM($C25:AK25)</f>
        <v>401.45681769668209</v>
      </c>
      <c r="AL39" s="450">
        <f ca="1">SUM($C25:AL25)</f>
        <v>422.8689113507898</v>
      </c>
      <c r="AM39" s="450">
        <f ca="1">SUM($C25:AM25)</f>
        <v>444.34847343562069</v>
      </c>
      <c r="AN39" s="450">
        <f ca="1">SUM($C25:AN25)</f>
        <v>465.84851671126449</v>
      </c>
      <c r="AO39" s="450">
        <f ca="1">SUM($C25:AO25)</f>
        <v>487.30325444382186</v>
      </c>
      <c r="AP39" s="450">
        <f ca="1">SUM($C25:AP25)</f>
        <v>508.72508008234092</v>
      </c>
      <c r="AQ39" s="450">
        <f ca="1">SUM($C25:AQ25)</f>
        <v>530.09425875240879</v>
      </c>
      <c r="AR39" s="450">
        <f ca="1">SUM($C25:AR25)</f>
        <v>551.37889775093663</v>
      </c>
      <c r="AS39" s="450">
        <f ca="1">SUM($C25:AS25)</f>
        <v>572.55640885749108</v>
      </c>
      <c r="AT39" s="450">
        <f ca="1">SUM($C25:AT25)</f>
        <v>593.59009454633463</v>
      </c>
      <c r="AU39" s="450">
        <f ca="1">SUM($C25:AU25)</f>
        <v>614.46376510084247</v>
      </c>
      <c r="AV39" s="450">
        <f ca="1">SUM($C25:AV25)</f>
        <v>635.14529313391631</v>
      </c>
      <c r="AW39" s="450">
        <f ca="1">SUM($C25:AW25)</f>
        <v>655.62365024123289</v>
      </c>
      <c r="AX39" s="450">
        <f ca="1">SUM($C25:AX25)</f>
        <v>675.90264164795713</v>
      </c>
      <c r="AY39" s="450">
        <f ca="1">SUM($C25:AY25)</f>
        <v>695.98248649826257</v>
      </c>
      <c r="AZ39" s="450">
        <f ca="1">SUM($C25:AZ25)</f>
        <v>715.87570738373211</v>
      </c>
      <c r="BA39" s="450">
        <f ca="1">SUM($C25:BA25)</f>
        <v>735.57884983194936</v>
      </c>
      <c r="BB39" s="450">
        <f ca="1">SUM($C25:BB25)</f>
        <v>755.08699261114293</v>
      </c>
      <c r="BC39" s="450">
        <f ca="1">SUM($C25:BC25)</f>
        <v>774.39599778354034</v>
      </c>
      <c r="BD39" s="450">
        <f ca="1">SUM($C25:BD25)</f>
        <v>793.49244744608711</v>
      </c>
      <c r="BE39" s="450">
        <f ca="1">SUM($C25:BE25)</f>
        <v>812.37282018499172</v>
      </c>
      <c r="BF39" s="450">
        <f ca="1">SUM($C25:BF25)</f>
        <v>831.02947306334579</v>
      </c>
      <c r="BG39" s="450">
        <f ca="1">SUM($C25:BG25)</f>
        <v>849.4701892906719</v>
      </c>
      <c r="BH39" s="450">
        <f ca="1">SUM($C25:BH25)</f>
        <v>867.7002236490448</v>
      </c>
      <c r="BI39" s="450">
        <f ca="1">SUM($C25:BI25)</f>
        <v>885.74080803005268</v>
      </c>
      <c r="BJ39" s="450">
        <f ca="1">SUM($C25:BJ25)</f>
        <v>903.56815395645935</v>
      </c>
      <c r="BK39" s="450">
        <f ca="1">SUM($C25:BK25)</f>
        <v>921.17000317081818</v>
      </c>
      <c r="BL39" s="450">
        <f ca="1">SUM($C25:BL25)</f>
        <v>938.54241099065155</v>
      </c>
      <c r="BM39" s="450">
        <f ca="1">SUM($C25:BM25)</f>
        <v>955.68150497487363</v>
      </c>
      <c r="BN39" s="450">
        <f ca="1">SUM($C25:BN25)</f>
        <v>972.59538532168585</v>
      </c>
      <c r="BO39" s="450">
        <f ca="1">SUM($C25:BO25)</f>
        <v>989.29988533516473</v>
      </c>
      <c r="BP39" s="450">
        <f ca="1">SUM($C25:BP25)</f>
        <v>1005.8088032534055</v>
      </c>
      <c r="BQ39" s="450">
        <f ca="1">SUM($C25:BQ25)</f>
        <v>1022.1375034097415</v>
      </c>
      <c r="BR39" s="450">
        <f ca="1">SUM($C25:BR25)</f>
        <v>1038.3028432327442</v>
      </c>
      <c r="BS39" s="450">
        <f ca="1">SUM($C25:BS25)</f>
        <v>1054.3183756033659</v>
      </c>
      <c r="BT39" s="450">
        <f ca="1">SUM($C25:BT25)</f>
        <v>1070.197230950178</v>
      </c>
      <c r="BU39" s="450">
        <f ca="1">SUM($C25:BU25)</f>
        <v>1085.9544576065141</v>
      </c>
      <c r="BV39" s="450">
        <f ca="1">SUM($C25:BV25)</f>
        <v>1101.6052568104692</v>
      </c>
    </row>
    <row r="40" spans="1:74">
      <c r="B40" s="448"/>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1"/>
      <c r="AV40" s="311"/>
      <c r="AW40" s="311"/>
      <c r="AX40" s="311"/>
      <c r="AY40" s="311"/>
      <c r="AZ40" s="311"/>
      <c r="BA40" s="311"/>
      <c r="BB40" s="311"/>
      <c r="BC40" s="311"/>
      <c r="BD40" s="311"/>
      <c r="BE40" s="311"/>
      <c r="BF40" s="311"/>
      <c r="BG40" s="311"/>
      <c r="BH40" s="311"/>
      <c r="BI40" s="311"/>
      <c r="BJ40" s="311"/>
      <c r="BK40" s="311"/>
      <c r="BL40" s="311"/>
      <c r="BM40" s="311"/>
      <c r="BN40" s="311"/>
      <c r="BO40" s="311"/>
      <c r="BP40" s="311"/>
      <c r="BQ40" s="311"/>
      <c r="BR40" s="311"/>
      <c r="BS40" s="311"/>
      <c r="BT40" s="311"/>
      <c r="BU40" s="311"/>
      <c r="BV40" s="311"/>
    </row>
    <row r="41" spans="1:74">
      <c r="B41" s="2" t="s">
        <v>59</v>
      </c>
      <c r="C41" s="450">
        <f ca="1">SUM($C27:C27)</f>
        <v>0</v>
      </c>
      <c r="D41" s="450">
        <f ca="1">SUM($C27:D27)</f>
        <v>0</v>
      </c>
      <c r="E41" s="450">
        <f ca="1">SUM($C27:E27)</f>
        <v>0</v>
      </c>
      <c r="F41" s="450">
        <f ca="1">SUM($C27:F27)</f>
        <v>0</v>
      </c>
      <c r="G41" s="450">
        <f ca="1">SUM($C27:G27)</f>
        <v>0</v>
      </c>
      <c r="H41" s="450">
        <f ca="1">SUM($C27:H27)</f>
        <v>0</v>
      </c>
      <c r="I41" s="450">
        <f ca="1">SUM($C27:I27)</f>
        <v>0</v>
      </c>
      <c r="J41" s="450">
        <f ca="1">SUM($C27:J27)</f>
        <v>0</v>
      </c>
      <c r="K41" s="450">
        <f ca="1">SUM($C27:K27)</f>
        <v>0</v>
      </c>
      <c r="L41" s="450">
        <f ca="1">SUM($C27:L27)</f>
        <v>0</v>
      </c>
      <c r="M41" s="450">
        <f ca="1">SUM($C27:M27)</f>
        <v>-0.80074531939777627</v>
      </c>
      <c r="N41" s="450">
        <f ca="1">SUM($C27:N27)</f>
        <v>-2.0902661516849657</v>
      </c>
      <c r="O41" s="450">
        <f ca="1">SUM($C27:O27)</f>
        <v>-5.1823603265626872</v>
      </c>
      <c r="P41" s="450">
        <f ca="1">SUM($C27:P27)</f>
        <v>-9.758157536014938</v>
      </c>
      <c r="Q41" s="450">
        <f ca="1">SUM($C27:Q27)</f>
        <v>-19.327786708187404</v>
      </c>
      <c r="R41" s="450">
        <f ca="1">SUM($C27:R27)</f>
        <v>-31.11976340880944</v>
      </c>
      <c r="S41" s="450">
        <f ca="1">SUM($C27:S27)</f>
        <v>-45.653996634767125</v>
      </c>
      <c r="T41" s="450">
        <f ca="1">SUM($C27:T27)</f>
        <v>-55.708583054666732</v>
      </c>
      <c r="U41" s="450">
        <f ca="1">SUM($C27:U27)</f>
        <v>-63.198523835208306</v>
      </c>
      <c r="V41" s="450">
        <f ca="1">SUM($C27:V27)</f>
        <v>-69.342806297582456</v>
      </c>
      <c r="W41" s="450">
        <f ca="1">SUM($C27:W27)</f>
        <v>-76.320860386765034</v>
      </c>
      <c r="X41" s="450">
        <f ca="1">SUM($C27:X27)</f>
        <v>-82.907002220761683</v>
      </c>
      <c r="Y41" s="450">
        <f ca="1">SUM($C27:Y27)</f>
        <v>-88.05798312053436</v>
      </c>
      <c r="Z41" s="450">
        <f ca="1">SUM($C27:Z27)</f>
        <v>-91.98604129393415</v>
      </c>
      <c r="AA41" s="450">
        <f ca="1">SUM($C27:AA27)</f>
        <v>-95.01483865785579</v>
      </c>
      <c r="AB41" s="450">
        <f ca="1">SUM($C27:AB27)</f>
        <v>-96.627394362745818</v>
      </c>
      <c r="AC41" s="450">
        <f ca="1">SUM($C27:AC27)</f>
        <v>-98.27922766421888</v>
      </c>
      <c r="AD41" s="450">
        <f ca="1">SUM($C27:AD27)</f>
        <v>-99.943226381867802</v>
      </c>
      <c r="AE41" s="450">
        <f ca="1">SUM($C27:AE27)</f>
        <v>-102.17364936788482</v>
      </c>
      <c r="AF41" s="450">
        <f ca="1">SUM($C27:AF27)</f>
        <v>-104.68161048309554</v>
      </c>
      <c r="AG41" s="450">
        <f ca="1">SUM($C27:AG27)</f>
        <v>-109.06854127127789</v>
      </c>
      <c r="AH41" s="450">
        <f ca="1">SUM($C27:AH27)</f>
        <v>-118.03636252510563</v>
      </c>
      <c r="AI41" s="450">
        <f ca="1">SUM($C27:AI27)</f>
        <v>-129.63654798012013</v>
      </c>
      <c r="AJ41" s="450">
        <f ca="1">SUM($C27:AJ27)</f>
        <v>-136.74101208341528</v>
      </c>
      <c r="AK41" s="450">
        <f ca="1">SUM($C27:AK27)</f>
        <v>-144.27696695052268</v>
      </c>
      <c r="AL41" s="450">
        <f ca="1">SUM($C27:AL27)</f>
        <v>-150.76014896616553</v>
      </c>
      <c r="AM41" s="450">
        <f ca="1">SUM($C27:AM27)</f>
        <v>-155.87901868208448</v>
      </c>
      <c r="AN41" s="450">
        <f ca="1">SUM($C27:AN27)</f>
        <v>-160.7289469038009</v>
      </c>
      <c r="AO41" s="450">
        <f ca="1">SUM($C27:AO27)</f>
        <v>-167.38026277420454</v>
      </c>
      <c r="AP41" s="450">
        <f ca="1">SUM($C27:AP27)</f>
        <v>-184.48403418480507</v>
      </c>
      <c r="AQ41" s="450">
        <f ca="1">SUM($C27:AQ27)</f>
        <v>-203.05652821313083</v>
      </c>
      <c r="AR41" s="450">
        <f ca="1">SUM($C27:AR27)</f>
        <v>-224.56439393867322</v>
      </c>
      <c r="AS41" s="450">
        <f ca="1">SUM($C27:AS27)</f>
        <v>-244.56588428553903</v>
      </c>
      <c r="AT41" s="450">
        <f ca="1">SUM($C27:AT27)</f>
        <v>-264.26903043748575</v>
      </c>
      <c r="AU41" s="450">
        <f ca="1">SUM($C27:AU27)</f>
        <v>-285.50735927222945</v>
      </c>
      <c r="AV41" s="450">
        <f ca="1">SUM($C27:AV27)</f>
        <v>-308.96426817929387</v>
      </c>
      <c r="AW41" s="450">
        <f ca="1">SUM($C27:AW27)</f>
        <v>-325.25847767195012</v>
      </c>
      <c r="AX41" s="450">
        <f ca="1">SUM($C27:AX27)</f>
        <v>-337.76170581264466</v>
      </c>
      <c r="AY41" s="450">
        <f ca="1">SUM($C27:AY27)</f>
        <v>-347.88440628259059</v>
      </c>
      <c r="AZ41" s="450">
        <f ca="1">SUM($C27:AZ27)</f>
        <v>-357.51027305299897</v>
      </c>
      <c r="BA41" s="450">
        <f ca="1">SUM($C27:BA27)</f>
        <v>-365.95821853319302</v>
      </c>
      <c r="BB41" s="450">
        <f ca="1">SUM($C27:BB27)</f>
        <v>-372.37316740473926</v>
      </c>
      <c r="BC41" s="450">
        <f ca="1">SUM($C27:BC27)</f>
        <v>-377.23020135352033</v>
      </c>
      <c r="BD41" s="450">
        <f ca="1">SUM($C27:BD27)</f>
        <v>-380.88018466557975</v>
      </c>
      <c r="BE41" s="450">
        <f ca="1">SUM($C27:BE27)</f>
        <v>-383.01977261173835</v>
      </c>
      <c r="BF41" s="450">
        <f ca="1">SUM($C27:BF27)</f>
        <v>-384.84333751049377</v>
      </c>
      <c r="BG41" s="450">
        <f ca="1">SUM($C27:BG27)</f>
        <v>-386.54022359283744</v>
      </c>
      <c r="BH41" s="450">
        <f ca="1">SUM($C27:BH27)</f>
        <v>-388.79460871318668</v>
      </c>
      <c r="BI41" s="450">
        <f ca="1">SUM($C27:BI27)</f>
        <v>-391.05361578667504</v>
      </c>
      <c r="BJ41" s="450">
        <f ca="1">SUM($C27:BJ27)</f>
        <v>-394.64511707890534</v>
      </c>
      <c r="BK41" s="450">
        <f ca="1">SUM($C27:BK27)</f>
        <v>-401.53488318104257</v>
      </c>
      <c r="BL41" s="450">
        <f ca="1">SUM($C27:BL27)</f>
        <v>-410.44487117244779</v>
      </c>
      <c r="BM41" s="450">
        <f ca="1">SUM($C27:BM27)</f>
        <v>-413.71363741196137</v>
      </c>
      <c r="BN41" s="450">
        <f ca="1">SUM($C27:BN27)</f>
        <v>-416.47429177862193</v>
      </c>
      <c r="BO41" s="450">
        <f ca="1">SUM($C27:BO27)</f>
        <v>-419.06733552313494</v>
      </c>
      <c r="BP41" s="450">
        <f ca="1">SUM($C27:BP27)</f>
        <v>-421.02792138021385</v>
      </c>
      <c r="BQ41" s="450">
        <f ca="1">SUM($C27:BQ27)</f>
        <v>-423.68249059059599</v>
      </c>
      <c r="BR41" s="450">
        <f ca="1">SUM($C27:BR27)</f>
        <v>-427.54664034027729</v>
      </c>
      <c r="BS41" s="450">
        <f ca="1">SUM($C27:BS27)</f>
        <v>-441.93828564893903</v>
      </c>
      <c r="BT41" s="450">
        <f ca="1">SUM($C27:BT27)</f>
        <v>-458.47313532175605</v>
      </c>
      <c r="BU41" s="450">
        <f ca="1">SUM($C27:BU27)</f>
        <v>-478.97817259735297</v>
      </c>
      <c r="BV41" s="450">
        <f ca="1">SUM($C27:BV27)</f>
        <v>-498.30442573590148</v>
      </c>
    </row>
    <row r="42" spans="1:74">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311"/>
      <c r="AF42" s="311"/>
      <c r="AG42" s="311"/>
      <c r="AH42" s="311"/>
      <c r="AI42" s="311"/>
      <c r="AJ42" s="311"/>
      <c r="AK42" s="311"/>
      <c r="AL42" s="311"/>
      <c r="AM42" s="311"/>
      <c r="AN42" s="311"/>
      <c r="AO42" s="311"/>
      <c r="AP42" s="311"/>
      <c r="AQ42" s="311"/>
      <c r="AR42" s="311"/>
      <c r="AS42" s="311"/>
      <c r="AT42" s="311"/>
      <c r="AU42" s="311"/>
      <c r="AV42" s="311"/>
      <c r="AW42" s="311"/>
      <c r="AX42" s="311"/>
      <c r="AY42" s="311"/>
      <c r="AZ42" s="311"/>
      <c r="BA42" s="311"/>
      <c r="BB42" s="311"/>
      <c r="BC42" s="311"/>
      <c r="BD42" s="311"/>
      <c r="BE42" s="311"/>
      <c r="BF42" s="311"/>
      <c r="BG42" s="311"/>
      <c r="BH42" s="311"/>
      <c r="BI42" s="311"/>
      <c r="BJ42" s="311"/>
      <c r="BK42" s="311"/>
      <c r="BL42" s="311"/>
      <c r="BM42" s="311"/>
      <c r="BN42" s="311"/>
      <c r="BO42" s="311"/>
      <c r="BP42" s="311"/>
      <c r="BQ42" s="311"/>
      <c r="BR42" s="311"/>
      <c r="BS42" s="311"/>
      <c r="BT42" s="311"/>
      <c r="BU42" s="311"/>
      <c r="BV42" s="311"/>
    </row>
    <row r="43" spans="1:74" ht="15" customHeight="1">
      <c r="B43" t="s">
        <v>60</v>
      </c>
      <c r="C43" s="450">
        <f ca="1">SUM(C41,C38)</f>
        <v>4.0812601382064404</v>
      </c>
      <c r="D43" s="450">
        <f t="shared" ref="D43:Y43" ca="1" si="21">SUM(D41,D38)</f>
        <v>8.3651587830515304</v>
      </c>
      <c r="E43" s="450">
        <f t="shared" ca="1" si="21"/>
        <v>12.832352903384749</v>
      </c>
      <c r="F43" s="450">
        <f t="shared" ca="1" si="21"/>
        <v>17.476741512256247</v>
      </c>
      <c r="G43" s="450">
        <f t="shared" ca="1" si="21"/>
        <v>22.287827336085961</v>
      </c>
      <c r="H43" s="450">
        <f t="shared" ca="1" si="21"/>
        <v>31.486477903816695</v>
      </c>
      <c r="I43" s="450">
        <f t="shared" ca="1" si="21"/>
        <v>41.092642604237412</v>
      </c>
      <c r="J43" s="450">
        <f t="shared" ca="1" si="21"/>
        <v>51.189338362055196</v>
      </c>
      <c r="K43" s="450">
        <f t="shared" ca="1" si="21"/>
        <v>61.711372704530142</v>
      </c>
      <c r="L43" s="450">
        <f t="shared" ca="1" si="21"/>
        <v>72.540600155749672</v>
      </c>
      <c r="M43" s="450">
        <f t="shared" ca="1" si="21"/>
        <v>86.6672015346401</v>
      </c>
      <c r="N43" s="450">
        <f t="shared" ca="1" si="21"/>
        <v>100.11894677049811</v>
      </c>
      <c r="O43" s="450">
        <f t="shared" ca="1" si="21"/>
        <v>111.36950357164388</v>
      </c>
      <c r="P43" s="450">
        <f t="shared" ca="1" si="21"/>
        <v>120.79383696999425</v>
      </c>
      <c r="Q43" s="450">
        <f t="shared" ca="1" si="21"/>
        <v>124.88479220608528</v>
      </c>
      <c r="R43" s="450">
        <f t="shared" ca="1" si="21"/>
        <v>126.77074359436097</v>
      </c>
      <c r="S43" s="450">
        <f t="shared" ca="1" si="21"/>
        <v>126.28012164066944</v>
      </c>
      <c r="T43" s="450">
        <f t="shared" ca="1" si="21"/>
        <v>131.55292525518649</v>
      </c>
      <c r="U43" s="450">
        <f t="shared" ca="1" si="21"/>
        <v>140.80064991116171</v>
      </c>
      <c r="V43" s="450">
        <f t="shared" ca="1" si="21"/>
        <v>152.59771328397574</v>
      </c>
      <c r="W43" s="450">
        <f t="shared" ca="1" si="21"/>
        <v>164.39660514476702</v>
      </c>
      <c r="X43" s="450">
        <f t="shared" ca="1" si="21"/>
        <v>177.26814639466397</v>
      </c>
      <c r="Y43" s="450">
        <f t="shared" ca="1" si="21"/>
        <v>192.37250395106588</v>
      </c>
      <c r="Z43" s="450">
        <f t="shared" ref="Z43:AR43" ca="1" si="22">SUM(Z41,Z38)</f>
        <v>209.86765867915989</v>
      </c>
      <c r="AA43" s="450">
        <f t="shared" ca="1" si="22"/>
        <v>229.67782966674716</v>
      </c>
      <c r="AB43" s="450">
        <f t="shared" ca="1" si="22"/>
        <v>252.87813947065223</v>
      </c>
      <c r="AC43" s="450">
        <f t="shared" ca="1" si="22"/>
        <v>278.29699510248787</v>
      </c>
      <c r="AD43" s="450">
        <f t="shared" ca="1" si="22"/>
        <v>306.17874048925137</v>
      </c>
      <c r="AE43" s="450">
        <f t="shared" ca="1" si="22"/>
        <v>335.31213523931541</v>
      </c>
      <c r="AF43" s="450">
        <f t="shared" ca="1" si="22"/>
        <v>365.36358576130766</v>
      </c>
      <c r="AG43" s="450">
        <f t="shared" ca="1" si="22"/>
        <v>393.84172974495164</v>
      </c>
      <c r="AH43" s="450">
        <f t="shared" ca="1" si="22"/>
        <v>418.02564378231847</v>
      </c>
      <c r="AI43" s="450">
        <f t="shared" ca="1" si="22"/>
        <v>439.59294475553543</v>
      </c>
      <c r="AJ43" s="450">
        <f t="shared" ca="1" si="22"/>
        <v>465.88814708322616</v>
      </c>
      <c r="AK43" s="450">
        <f t="shared" ca="1" si="22"/>
        <v>491.90110345477899</v>
      </c>
      <c r="AL43" s="450">
        <f t="shared" ca="1" si="22"/>
        <v>519.0695175725823</v>
      </c>
      <c r="AM43" s="450">
        <f t="shared" ca="1" si="22"/>
        <v>547.60772928525591</v>
      </c>
      <c r="AN43" s="450">
        <f t="shared" ca="1" si="22"/>
        <v>576.37549325859618</v>
      </c>
      <c r="AO43" s="450">
        <f t="shared" ca="1" si="22"/>
        <v>603.14584441922705</v>
      </c>
      <c r="AP43" s="450">
        <f t="shared" ca="1" si="22"/>
        <v>618.53268504439825</v>
      </c>
      <c r="AQ43" s="450">
        <f t="shared" ca="1" si="22"/>
        <v>631.33901679288556</v>
      </c>
      <c r="AR43" s="450">
        <f t="shared" ca="1" si="22"/>
        <v>639.9835084757309</v>
      </c>
      <c r="AS43" s="450">
        <f t="shared" ref="AS43:AT43" ca="1" si="23">SUM(AS41,AS38)</f>
        <v>649.30080594211154</v>
      </c>
      <c r="AT43" s="450">
        <f t="shared" ca="1" si="23"/>
        <v>658.23008490199265</v>
      </c>
      <c r="AU43" s="450">
        <f t="shared" ref="AU43:BT43" ca="1" si="24">SUM(AU41,AU38)</f>
        <v>664.61418634734787</v>
      </c>
      <c r="AV43" s="450">
        <f t="shared" ca="1" si="24"/>
        <v>667.74985833751225</v>
      </c>
      <c r="AW43" s="450">
        <f t="shared" ca="1" si="24"/>
        <v>677.53234821838134</v>
      </c>
      <c r="AX43" s="450">
        <f t="shared" ca="1" si="24"/>
        <v>690.75142648341114</v>
      </c>
      <c r="AY43" s="450">
        <f t="shared" ca="1" si="24"/>
        <v>705.9773672171309</v>
      </c>
      <c r="AZ43" s="450">
        <f t="shared" ca="1" si="24"/>
        <v>721.3314075049376</v>
      </c>
      <c r="BA43" s="450">
        <f t="shared" ca="1" si="24"/>
        <v>738.0348340356129</v>
      </c>
      <c r="BB43" s="450">
        <f t="shared" ca="1" si="24"/>
        <v>757.22418380139379</v>
      </c>
      <c r="BC43" s="450">
        <f t="shared" ca="1" si="24"/>
        <v>778.61470320648198</v>
      </c>
      <c r="BD43" s="450">
        <f t="shared" ca="1" si="24"/>
        <v>801.72905878915162</v>
      </c>
      <c r="BE43" s="450">
        <f t="shared" ca="1" si="24"/>
        <v>826.93811058480651</v>
      </c>
      <c r="BF43" s="450">
        <f t="shared" ca="1" si="24"/>
        <v>853.26063741149551</v>
      </c>
      <c r="BG43" s="450">
        <f t="shared" ca="1" si="24"/>
        <v>880.69570161176216</v>
      </c>
      <c r="BH43" s="450">
        <f t="shared" ca="1" si="24"/>
        <v>908.16868386386898</v>
      </c>
      <c r="BI43" s="450">
        <f t="shared" ca="1" si="24"/>
        <v>936.03893124923388</v>
      </c>
      <c r="BJ43" s="450">
        <f t="shared" ca="1" si="24"/>
        <v>962.74739909524965</v>
      </c>
      <c r="BK43" s="450">
        <f t="shared" ca="1" si="24"/>
        <v>986.0792408043402</v>
      </c>
      <c r="BL43" s="450">
        <f t="shared" ca="1" si="24"/>
        <v>1007.1386747154347</v>
      </c>
      <c r="BM43" s="450">
        <f t="shared" ca="1" si="24"/>
        <v>1033.8533881359406</v>
      </c>
      <c r="BN43" s="450">
        <f t="shared" ca="1" si="24"/>
        <v>1061.0443533507464</v>
      </c>
      <c r="BO43" s="450">
        <f t="shared" ca="1" si="24"/>
        <v>1088.3021691993363</v>
      </c>
      <c r="BP43" s="450">
        <f t="shared" ca="1" si="24"/>
        <v>1116.0311404893514</v>
      </c>
      <c r="BQ43" s="450">
        <f t="shared" ca="1" si="24"/>
        <v>1142.8671256566388</v>
      </c>
      <c r="BR43" s="450">
        <f t="shared" ca="1" si="24"/>
        <v>1168.246043985951</v>
      </c>
      <c r="BS43" s="450">
        <f t="shared" ca="1" si="24"/>
        <v>1182.1199769355317</v>
      </c>
      <c r="BT43" s="450">
        <f t="shared" ca="1" si="24"/>
        <v>1192.6841113781704</v>
      </c>
      <c r="BU43" s="450">
        <f t="shared" ref="BU43:BV43" ca="1" si="25">SUM(BU41,BU38)</f>
        <v>1197.9886874585122</v>
      </c>
      <c r="BV43" s="450">
        <f t="shared" ca="1" si="25"/>
        <v>1203.5699075440232</v>
      </c>
    </row>
    <row r="44" spans="1:74">
      <c r="B44" s="591" t="s">
        <v>61</v>
      </c>
      <c r="C44" s="450">
        <f ca="1">SUM(C35,C41)</f>
        <v>4.0812601382064404</v>
      </c>
      <c r="D44" s="450">
        <f t="shared" ref="D44:AS44" ca="1" si="26">SUM(D35,D41)</f>
        <v>8.3651587830515304</v>
      </c>
      <c r="E44" s="450">
        <f t="shared" ca="1" si="26"/>
        <v>12.832352903384749</v>
      </c>
      <c r="F44" s="450">
        <f t="shared" ca="1" si="26"/>
        <v>17.476741512256247</v>
      </c>
      <c r="G44" s="450">
        <f t="shared" ca="1" si="26"/>
        <v>22.287827336085961</v>
      </c>
      <c r="H44" s="450">
        <f t="shared" ca="1" si="26"/>
        <v>31.486477903816695</v>
      </c>
      <c r="I44" s="450">
        <f t="shared" ca="1" si="26"/>
        <v>41.092642604237412</v>
      </c>
      <c r="J44" s="450">
        <f t="shared" ca="1" si="26"/>
        <v>51.189338362055196</v>
      </c>
      <c r="K44" s="450">
        <f t="shared" ca="1" si="26"/>
        <v>61.711372704530142</v>
      </c>
      <c r="L44" s="450">
        <f t="shared" ca="1" si="26"/>
        <v>72.540600155749672</v>
      </c>
      <c r="M44" s="450">
        <f t="shared" ca="1" si="26"/>
        <v>86.6672015346401</v>
      </c>
      <c r="N44" s="450">
        <f t="shared" ca="1" si="26"/>
        <v>100.11894393962153</v>
      </c>
      <c r="O44" s="450">
        <f t="shared" ca="1" si="26"/>
        <v>111.36560112976794</v>
      </c>
      <c r="P44" s="450">
        <f t="shared" ca="1" si="26"/>
        <v>120.76157447273413</v>
      </c>
      <c r="Q44" s="450">
        <f t="shared" ca="1" si="26"/>
        <v>124.74372396985177</v>
      </c>
      <c r="R44" s="450">
        <f t="shared" ca="1" si="26"/>
        <v>126.25545429055836</v>
      </c>
      <c r="S44" s="450">
        <f t="shared" ca="1" si="26"/>
        <v>124.79547339448258</v>
      </c>
      <c r="T44" s="450">
        <f t="shared" ca="1" si="26"/>
        <v>127.9520914460992</v>
      </c>
      <c r="U44" s="450">
        <f t="shared" ca="1" si="26"/>
        <v>133.63817870406641</v>
      </c>
      <c r="V44" s="450">
        <f t="shared" ca="1" si="26"/>
        <v>140.29984396979748</v>
      </c>
      <c r="W44" s="450">
        <f t="shared" ca="1" si="26"/>
        <v>145.51787070054229</v>
      </c>
      <c r="X44" s="450">
        <f t="shared" ca="1" si="26"/>
        <v>150.62260940250297</v>
      </c>
      <c r="Y44" s="450">
        <f t="shared" ca="1" si="26"/>
        <v>156.9779166252207</v>
      </c>
      <c r="Z44" s="450">
        <f t="shared" ca="1" si="26"/>
        <v>164.67977162378725</v>
      </c>
      <c r="AA44" s="450">
        <f t="shared" ca="1" si="26"/>
        <v>173.57487147053459</v>
      </c>
      <c r="AB44" s="450">
        <f t="shared" ca="1" si="26"/>
        <v>184.60858471010295</v>
      </c>
      <c r="AC44" s="450">
        <f t="shared" ca="1" si="26"/>
        <v>196.53811695420603</v>
      </c>
      <c r="AD44" s="450">
        <f t="shared" ca="1" si="26"/>
        <v>209.55973596823281</v>
      </c>
      <c r="AE44" s="450">
        <f t="shared" ca="1" si="26"/>
        <v>222.70928755497999</v>
      </c>
      <c r="AF44" s="450">
        <f t="shared" ca="1" si="26"/>
        <v>236.03316891799113</v>
      </c>
      <c r="AG44" s="450">
        <f t="shared" ca="1" si="26"/>
        <v>247.69121195666244</v>
      </c>
      <c r="AH44" s="450">
        <f t="shared" ca="1" si="26"/>
        <v>254.70506853708508</v>
      </c>
      <c r="AI44" s="450">
        <f t="shared" ca="1" si="26"/>
        <v>258.8570809178193</v>
      </c>
      <c r="AJ44" s="450">
        <f t="shared" ca="1" si="26"/>
        <v>267.50450286951843</v>
      </c>
      <c r="AK44" s="450">
        <f t="shared" ca="1" si="26"/>
        <v>275.6587867105037</v>
      </c>
      <c r="AL44" s="450">
        <f t="shared" ca="1" si="26"/>
        <v>284.79281399005538</v>
      </c>
      <c r="AM44" s="450">
        <f t="shared" ca="1" si="26"/>
        <v>295.16676612332333</v>
      </c>
      <c r="AN44" s="450">
        <f t="shared" ca="1" si="26"/>
        <v>305.69068915953665</v>
      </c>
      <c r="AO44" s="450">
        <f t="shared" ca="1" si="26"/>
        <v>314.19041434968051</v>
      </c>
      <c r="AP44" s="450">
        <f t="shared" ca="1" si="26"/>
        <v>311.30445455330454</v>
      </c>
      <c r="AQ44" s="450">
        <f t="shared" ca="1" si="26"/>
        <v>305.85778339420744</v>
      </c>
      <c r="AR44" s="450">
        <f t="shared" ca="1" si="26"/>
        <v>296.29440296895996</v>
      </c>
      <c r="AS44" s="450">
        <f t="shared" ca="1" si="26"/>
        <v>287.47485636099827</v>
      </c>
      <c r="AT44" s="450">
        <f t="shared" ref="AT44:BS44" ca="1" si="27">SUM(AT35,AT41)</f>
        <v>278.37103691973971</v>
      </c>
      <c r="AU44" s="450">
        <f t="shared" ca="1" si="27"/>
        <v>266.8562283537957</v>
      </c>
      <c r="AV44" s="450">
        <f t="shared" ca="1" si="27"/>
        <v>252.25015072812812</v>
      </c>
      <c r="AW44" s="450">
        <f t="shared" ca="1" si="27"/>
        <v>244.46254545793738</v>
      </c>
      <c r="AX44" s="450">
        <f t="shared" ca="1" si="27"/>
        <v>240.29094655401468</v>
      </c>
      <c r="AY44" s="450">
        <f t="shared" ca="1" si="27"/>
        <v>238.30009102570034</v>
      </c>
      <c r="AZ44" s="450">
        <f t="shared" ca="1" si="27"/>
        <v>236.60594713618752</v>
      </c>
      <c r="BA44" s="450">
        <f t="shared" ca="1" si="27"/>
        <v>236.42952544703093</v>
      </c>
      <c r="BB44" s="450">
        <f t="shared" ca="1" si="27"/>
        <v>238.91548456402433</v>
      </c>
      <c r="BC44" s="450">
        <f t="shared" ca="1" si="27"/>
        <v>243.7915046518923</v>
      </c>
      <c r="BD44" s="450">
        <f t="shared" ca="1" si="27"/>
        <v>250.5880963762084</v>
      </c>
      <c r="BE44" s="450">
        <f t="shared" ca="1" si="27"/>
        <v>259.68183721195368</v>
      </c>
      <c r="BF44" s="450">
        <f t="shared" ca="1" si="27"/>
        <v>270.09926654492466</v>
      </c>
      <c r="BG44" s="450">
        <f t="shared" ca="1" si="27"/>
        <v>281.83547735428607</v>
      </c>
      <c r="BH44" s="450">
        <f t="shared" ca="1" si="27"/>
        <v>293.80904194134507</v>
      </c>
      <c r="BI44" s="450">
        <f t="shared" ca="1" si="27"/>
        <v>306.36550506302018</v>
      </c>
      <c r="BJ44" s="450">
        <f t="shared" ca="1" si="27"/>
        <v>317.9654805667538</v>
      </c>
      <c r="BK44" s="450">
        <f t="shared" ca="1" si="27"/>
        <v>326.40778386559691</v>
      </c>
      <c r="BL44" s="450">
        <f t="shared" ca="1" si="27"/>
        <v>332.80501423775019</v>
      </c>
      <c r="BM44" s="450">
        <f t="shared" ca="1" si="27"/>
        <v>345.08961977355045</v>
      </c>
      <c r="BN44" s="450">
        <f t="shared" ca="1" si="27"/>
        <v>358.07574726556902</v>
      </c>
      <c r="BO44" s="450">
        <f t="shared" ca="1" si="27"/>
        <v>371.33832993698343</v>
      </c>
      <c r="BP44" s="450">
        <f t="shared" ca="1" si="27"/>
        <v>385.26765014506128</v>
      </c>
      <c r="BQ44" s="450">
        <f t="shared" ca="1" si="27"/>
        <v>398.48420199231612</v>
      </c>
      <c r="BR44" s="450">
        <f t="shared" ca="1" si="27"/>
        <v>410.4070473349289</v>
      </c>
      <c r="BS44" s="450">
        <f t="shared" ca="1" si="27"/>
        <v>410.97471475019125</v>
      </c>
      <c r="BT44" s="450">
        <f t="shared" ref="BT44:BV44" ca="1" si="28">SUM(BT35,BT41)</f>
        <v>408.36926068232111</v>
      </c>
      <c r="BU44" s="450">
        <f t="shared" ca="1" si="28"/>
        <v>400.62587694263033</v>
      </c>
      <c r="BV44" s="450">
        <f t="shared" ca="1" si="28"/>
        <v>393.26556466048947</v>
      </c>
    </row>
    <row r="45" spans="1:74">
      <c r="B45" s="591" t="s">
        <v>62</v>
      </c>
      <c r="C45" s="452">
        <f ca="1">SUM(C37,C41)</f>
        <v>0.78545000060653591</v>
      </c>
      <c r="D45" s="452">
        <f t="shared" ref="D45:AS45" ca="1" si="29">SUM(D37,D41)</f>
        <v>1.9472868290742997</v>
      </c>
      <c r="E45" s="452">
        <f t="shared" ca="1" si="29"/>
        <v>3.5599084136523</v>
      </c>
      <c r="F45" s="452">
        <f t="shared" ca="1" si="29"/>
        <v>5.533461185099501</v>
      </c>
      <c r="G45" s="452">
        <f ca="1">SUM(G37,G41)</f>
        <v>7.771905485696764</v>
      </c>
      <c r="H45" s="452">
        <f t="shared" ca="1" si="29"/>
        <v>12.502070496121739</v>
      </c>
      <c r="I45" s="452">
        <f t="shared" ca="1" si="29"/>
        <v>17.600790126775081</v>
      </c>
      <c r="J45" s="452">
        <f t="shared" ca="1" si="29"/>
        <v>23.045280086624718</v>
      </c>
      <c r="K45" s="452">
        <f t="shared" ca="1" si="29"/>
        <v>28.760535738849786</v>
      </c>
      <c r="L45" s="452">
        <f t="shared" ca="1" si="29"/>
        <v>34.678550959200429</v>
      </c>
      <c r="M45" s="452">
        <f t="shared" ca="1" si="29"/>
        <v>42.21626912698725</v>
      </c>
      <c r="N45" s="452">
        <f t="shared" ca="1" si="29"/>
        <v>49.208146912590713</v>
      </c>
      <c r="O45" s="452">
        <f t="shared" ca="1" si="29"/>
        <v>54.111087496987381</v>
      </c>
      <c r="P45" s="456">
        <f t="shared" ca="1" si="29"/>
        <v>57.128176833327203</v>
      </c>
      <c r="Q45" s="614">
        <f t="shared" ca="1" si="29"/>
        <v>54.422540685051047</v>
      </c>
      <c r="R45" s="452">
        <f t="shared" ca="1" si="29"/>
        <v>48.62259136214572</v>
      </c>
      <c r="S45" s="457">
        <f t="shared" ca="1" si="29"/>
        <v>39.131620968189495</v>
      </c>
      <c r="T45" s="450">
        <f t="shared" ca="1" si="29"/>
        <v>33.824403918682719</v>
      </c>
      <c r="U45" s="450">
        <f t="shared" ca="1" si="29"/>
        <v>31.221450548415319</v>
      </c>
      <c r="V45" s="450">
        <f t="shared" ca="1" si="29"/>
        <v>29.98211078844389</v>
      </c>
      <c r="W45" s="450">
        <f t="shared" ca="1" si="29"/>
        <v>27.802624591978386</v>
      </c>
      <c r="X45" s="450">
        <f t="shared" ca="1" si="29"/>
        <v>25.995289798409914</v>
      </c>
      <c r="Y45" s="450">
        <f t="shared" ca="1" si="29"/>
        <v>25.72581420632622</v>
      </c>
      <c r="Z45" s="450">
        <f t="shared" ca="1" si="29"/>
        <v>26.918976339447227</v>
      </c>
      <c r="AA45" s="450">
        <f t="shared" ca="1" si="29"/>
        <v>29.394147396090531</v>
      </c>
      <c r="AB45" s="450">
        <f t="shared" ca="1" si="29"/>
        <v>34.508127249992626</v>
      </c>
      <c r="AC45" s="450">
        <f t="shared" ca="1" si="29"/>
        <v>41.222229244378482</v>
      </c>
      <c r="AD45" s="450">
        <f t="shared" ca="1" si="29"/>
        <v>49.770424908431224</v>
      </c>
      <c r="AE45" s="450">
        <f t="shared" ca="1" si="29"/>
        <v>59.00557961811603</v>
      </c>
      <c r="AF45" s="450">
        <f t="shared" ca="1" si="29"/>
        <v>68.576908794154832</v>
      </c>
      <c r="AG45" s="450">
        <f ca="1">SUM(AG37,AG41)</f>
        <v>76.549126423634021</v>
      </c>
      <c r="AH45" s="450">
        <f t="shared" ca="1" si="29"/>
        <v>79.952403935239289</v>
      </c>
      <c r="AI45" s="450">
        <f t="shared" ca="1" si="29"/>
        <v>80.551048777919476</v>
      </c>
      <c r="AJ45" s="450">
        <f t="shared" ca="1" si="29"/>
        <v>85.713691725940521</v>
      </c>
      <c r="AK45" s="450">
        <f t="shared" ca="1" si="29"/>
        <v>90.444285758096868</v>
      </c>
      <c r="AL45" s="450">
        <f t="shared" ca="1" si="29"/>
        <v>96.200606221792412</v>
      </c>
      <c r="AM45" s="450">
        <f t="shared" ca="1" si="29"/>
        <v>103.25925584963514</v>
      </c>
      <c r="AN45" s="450">
        <f t="shared" ca="1" si="29"/>
        <v>110.52697654733154</v>
      </c>
      <c r="AO45" s="450">
        <f t="shared" ca="1" si="29"/>
        <v>115.84258997540508</v>
      </c>
      <c r="AP45" s="450">
        <f t="shared" ca="1" si="29"/>
        <v>109.80760496205721</v>
      </c>
      <c r="AQ45" s="450">
        <f t="shared" ca="1" si="29"/>
        <v>101.24475804047665</v>
      </c>
      <c r="AR45" s="450">
        <f t="shared" ca="1" si="29"/>
        <v>88.604610724794099</v>
      </c>
      <c r="AS45" s="450">
        <f t="shared" ca="1" si="29"/>
        <v>76.744397084620289</v>
      </c>
      <c r="AT45" s="450">
        <f t="shared" ref="AT45:BS45" ca="1" si="30">SUM(AT37,AT41)</f>
        <v>64.639990355657915</v>
      </c>
      <c r="AU45" s="450">
        <f t="shared" ca="1" si="30"/>
        <v>50.150421246505346</v>
      </c>
      <c r="AV45" s="450">
        <f t="shared" ca="1" si="30"/>
        <v>32.604565203595826</v>
      </c>
      <c r="AW45" s="450">
        <f t="shared" ca="1" si="30"/>
        <v>21.908697977148336</v>
      </c>
      <c r="AX45" s="450">
        <f t="shared" ca="1" si="30"/>
        <v>14.848784835454012</v>
      </c>
      <c r="AY45" s="450">
        <f t="shared" ca="1" si="30"/>
        <v>9.9948807188682167</v>
      </c>
      <c r="AZ45" s="450">
        <f t="shared" ca="1" si="30"/>
        <v>5.4557001212054956</v>
      </c>
      <c r="BA45" s="450">
        <f t="shared" ca="1" si="30"/>
        <v>2.455984203663661</v>
      </c>
      <c r="BB45" s="450">
        <f t="shared" ca="1" si="30"/>
        <v>2.1371911902506895</v>
      </c>
      <c r="BC45" s="450">
        <f t="shared" ca="1" si="30"/>
        <v>4.2187054229415253</v>
      </c>
      <c r="BD45" s="450">
        <f t="shared" ca="1" si="30"/>
        <v>8.2366113430644532</v>
      </c>
      <c r="BE45" s="450">
        <f t="shared" ca="1" si="30"/>
        <v>14.565290399814728</v>
      </c>
      <c r="BF45" s="450">
        <f t="shared" ca="1" si="30"/>
        <v>22.231164348149605</v>
      </c>
      <c r="BG45" s="450">
        <f t="shared" ca="1" si="30"/>
        <v>31.225512321090378</v>
      </c>
      <c r="BH45" s="450">
        <f t="shared" ca="1" si="30"/>
        <v>40.468460214824177</v>
      </c>
      <c r="BI45" s="450">
        <f t="shared" ca="1" si="30"/>
        <v>50.298123219181093</v>
      </c>
      <c r="BJ45" s="450">
        <f t="shared" ca="1" si="30"/>
        <v>59.179245138790236</v>
      </c>
      <c r="BK45" s="450">
        <f t="shared" ca="1" si="30"/>
        <v>64.909237633522025</v>
      </c>
      <c r="BL45" s="450">
        <f t="shared" ca="1" si="30"/>
        <v>68.596263724783114</v>
      </c>
      <c r="BM45" s="450">
        <f t="shared" ca="1" si="30"/>
        <v>78.17188316106683</v>
      </c>
      <c r="BN45" s="450">
        <f t="shared" ca="1" si="30"/>
        <v>88.448968029060325</v>
      </c>
      <c r="BO45" s="450">
        <f t="shared" ca="1" si="30"/>
        <v>99.002283864171318</v>
      </c>
      <c r="BP45" s="450">
        <f t="shared" ca="1" si="30"/>
        <v>110.22233723594576</v>
      </c>
      <c r="BQ45" s="450">
        <f t="shared" ca="1" si="30"/>
        <v>120.72962224689718</v>
      </c>
      <c r="BR45" s="450">
        <f t="shared" ca="1" si="30"/>
        <v>129.94320075320655</v>
      </c>
      <c r="BS45" s="450">
        <f t="shared" ca="1" si="30"/>
        <v>127.80160133216549</v>
      </c>
      <c r="BT45" s="450">
        <f t="shared" ref="BT45:BV45" ca="1" si="31">SUM(BT37,BT41)</f>
        <v>122.48688042799193</v>
      </c>
      <c r="BU45" s="450">
        <f t="shared" ca="1" si="31"/>
        <v>112.03422985199785</v>
      </c>
      <c r="BV45" s="450">
        <f t="shared" ca="1" si="31"/>
        <v>101.9646507335537</v>
      </c>
    </row>
    <row r="46" spans="1:74">
      <c r="B46" t="s">
        <v>64</v>
      </c>
      <c r="C46" s="67">
        <f ca="1">C45/C44</f>
        <v>0.1924528145740084</v>
      </c>
      <c r="D46" s="67">
        <f t="shared" ref="D46:O46" ca="1" si="32">D45/D44</f>
        <v>0.23278539948574031</v>
      </c>
      <c r="E46" s="67">
        <f t="shared" ca="1" si="32"/>
        <v>0.27741665464275961</v>
      </c>
      <c r="F46" s="67">
        <f t="shared" ca="1" si="32"/>
        <v>0.31661858597719406</v>
      </c>
      <c r="G46" s="67">
        <f t="shared" ca="1" si="32"/>
        <v>0.34870628565546014</v>
      </c>
      <c r="H46" s="67">
        <f t="shared" ca="1" si="32"/>
        <v>0.39706157463252745</v>
      </c>
      <c r="I46" s="67">
        <f t="shared" ca="1" si="32"/>
        <v>0.42831974317855415</v>
      </c>
      <c r="J46" s="67">
        <f t="shared" ca="1" si="32"/>
        <v>0.45019687349011234</v>
      </c>
      <c r="K46" s="67">
        <f t="shared" ca="1" si="32"/>
        <v>0.46604919771519709</v>
      </c>
      <c r="L46" s="67">
        <f t="shared" ca="1" si="32"/>
        <v>0.47805712779799431</v>
      </c>
      <c r="M46" s="67">
        <f t="shared" ca="1" si="32"/>
        <v>0.4871077914072694</v>
      </c>
      <c r="N46" s="67">
        <f t="shared" ca="1" si="32"/>
        <v>0.49149686339347071</v>
      </c>
      <c r="O46" s="67">
        <f t="shared" ca="1" si="32"/>
        <v>0.4858869071602715</v>
      </c>
      <c r="P46" s="67">
        <f t="shared" ref="P46" ca="1" si="33">P45/P44</f>
        <v>0.47306584965257931</v>
      </c>
      <c r="Q46" s="67">
        <f t="shared" ref="Q46" ca="1" si="34">Q45/Q44</f>
        <v>0.43627477962902533</v>
      </c>
      <c r="R46" s="67">
        <f t="shared" ref="R46" ca="1" si="35">R45/R44</f>
        <v>0.38511279877262156</v>
      </c>
      <c r="S46" s="67">
        <f t="shared" ref="S46" ca="1" si="36">S45/S44</f>
        <v>0.3135660285088479</v>
      </c>
      <c r="T46" s="67">
        <f t="shared" ref="T46" ca="1" si="37">T45/T44</f>
        <v>0.264352098792629</v>
      </c>
      <c r="U46" s="67">
        <f t="shared" ref="U46" ca="1" si="38">U45/U44</f>
        <v>0.23362672891220193</v>
      </c>
      <c r="V46" s="67">
        <f t="shared" ref="V46" ca="1" si="39">V45/V44</f>
        <v>0.21370024327965878</v>
      </c>
      <c r="W46" s="67">
        <f t="shared" ref="W46" ca="1" si="40">W45/W44</f>
        <v>0.19105986404372791</v>
      </c>
      <c r="X46" s="67">
        <f t="shared" ref="X46" ca="1" si="41">X45/X44</f>
        <v>0.17258557597381483</v>
      </c>
      <c r="Y46" s="67">
        <f t="shared" ref="Y46" ca="1" si="42">Y45/Y44</f>
        <v>0.16388174056192695</v>
      </c>
      <c r="Z46" s="67">
        <f t="shared" ref="Z46:AA46" ca="1" si="43">Z45/Z44</f>
        <v>0.16346255568621945</v>
      </c>
      <c r="AA46" s="67">
        <f t="shared" ca="1" si="43"/>
        <v>0.16934563826584983</v>
      </c>
      <c r="AB46" s="67">
        <f t="shared" ref="AB46" ca="1" si="44">AB45/AB44</f>
        <v>0.18692590761248667</v>
      </c>
      <c r="AC46" s="67">
        <f t="shared" ref="AC46" ca="1" si="45">AC45/AC44</f>
        <v>0.20974165155954652</v>
      </c>
      <c r="AD46" s="67">
        <f t="shared" ref="AD46" ca="1" si="46">AD45/AD44</f>
        <v>0.2374999409045635</v>
      </c>
      <c r="AE46" s="67">
        <f t="shared" ref="AE46" ca="1" si="47">AE45/AE44</f>
        <v>0.26494440472559722</v>
      </c>
      <c r="AF46" s="67">
        <f t="shared" ref="AF46" ca="1" si="48">AF45/AF44</f>
        <v>0.29053928779807059</v>
      </c>
      <c r="AG46" s="67">
        <f t="shared" ref="AG46" ca="1" si="49">AG45/AG44</f>
        <v>0.30905063534118249</v>
      </c>
      <c r="AH46" s="67">
        <f t="shared" ref="AH46" ca="1" si="50">AH45/AH44</f>
        <v>0.31390189600250618</v>
      </c>
      <c r="AI46" s="67">
        <f t="shared" ref="AI46" ca="1" si="51">AI45/AI44</f>
        <v>0.31117962271811461</v>
      </c>
      <c r="AJ46" s="67">
        <f t="shared" ref="AJ46" ca="1" si="52">AJ45/AJ44</f>
        <v>0.32041962212407832</v>
      </c>
      <c r="AK46" s="67">
        <f t="shared" ref="AK46" ca="1" si="53">AK45/AK44</f>
        <v>0.32810231386921568</v>
      </c>
      <c r="AL46" s="67">
        <f t="shared" ref="AL46:AM46" ca="1" si="54">AL45/AL44</f>
        <v>0.33779155054506266</v>
      </c>
      <c r="AM46" s="67">
        <f t="shared" ca="1" si="54"/>
        <v>0.34983361170983762</v>
      </c>
      <c r="AN46" s="67">
        <f t="shared" ref="AN46" ca="1" si="55">AN45/AN44</f>
        <v>0.36156474654564541</v>
      </c>
      <c r="AO46" s="67">
        <f t="shared" ref="AO46" ca="1" si="56">AO45/AO44</f>
        <v>0.36870185939688543</v>
      </c>
      <c r="AP46" s="67">
        <f t="shared" ref="AP46" ca="1" si="57">AP45/AP44</f>
        <v>0.35273380562325007</v>
      </c>
      <c r="AQ46" s="67">
        <f t="shared" ref="AQ46" ca="1" si="58">AQ45/AQ44</f>
        <v>0.33101906682553334</v>
      </c>
      <c r="AR46" s="67">
        <f t="shared" ref="AR46" ca="1" si="59">AR45/AR44</f>
        <v>0.29904247207152407</v>
      </c>
      <c r="AS46" s="67">
        <f t="shared" ref="AS46" ca="1" si="60">AS45/AS44</f>
        <v>0.26696038066107614</v>
      </c>
      <c r="AT46" s="67">
        <f t="shared" ref="AT46" ca="1" si="61">AT45/AT44</f>
        <v>0.232208030946463</v>
      </c>
      <c r="AU46" s="67">
        <f t="shared" ref="AU46" ca="1" si="62">AU45/AU44</f>
        <v>0.18793048809794444</v>
      </c>
      <c r="AV46" s="67">
        <f t="shared" ref="AV46" ca="1" si="63">AV45/AV44</f>
        <v>0.12925488888502823</v>
      </c>
      <c r="AW46" s="67">
        <f t="shared" ref="AW46" ca="1" si="64">AW45/AW44</f>
        <v>8.9619855410194044E-2</v>
      </c>
      <c r="AX46" s="67">
        <f t="shared" ref="AX46:AY46" ca="1" si="65">AX45/AX44</f>
        <v>6.1795024108892815E-2</v>
      </c>
      <c r="AY46" s="67">
        <f t="shared" ca="1" si="65"/>
        <v>4.1942412509570891E-2</v>
      </c>
      <c r="AZ46" s="67">
        <f t="shared" ref="AZ46" ca="1" si="66">AZ45/AZ44</f>
        <v>2.3058169869522596E-2</v>
      </c>
      <c r="BA46" s="67">
        <f t="shared" ref="BA46" ca="1" si="67">BA45/BA44</f>
        <v>1.038780667947453E-2</v>
      </c>
      <c r="BB46" s="67">
        <f t="shared" ref="BB46" ca="1" si="68">BB45/BB44</f>
        <v>8.9453858302682224E-3</v>
      </c>
      <c r="BC46" s="67">
        <f t="shared" ref="BC46" ca="1" si="69">BC45/BC44</f>
        <v>1.7304562884442494E-2</v>
      </c>
      <c r="BD46" s="67">
        <f t="shared" ref="BD46" ca="1" si="70">BD45/BD44</f>
        <v>3.2869124520179968E-2</v>
      </c>
      <c r="BE46" s="67">
        <f t="shared" ref="BE46" ca="1" si="71">BE45/BE44</f>
        <v>5.6088983951259025E-2</v>
      </c>
      <c r="BF46" s="67">
        <f t="shared" ref="BF46" ca="1" si="72">BF45/BF44</f>
        <v>8.2307385105216388E-2</v>
      </c>
      <c r="BG46" s="67">
        <f t="shared" ref="BG46" ca="1" si="73">BG45/BG44</f>
        <v>0.11079340547974312</v>
      </c>
      <c r="BH46" s="67">
        <f t="shared" ref="BH46" ca="1" si="74">BH45/BH44</f>
        <v>0.13773728659754164</v>
      </c>
      <c r="BI46" s="67">
        <f t="shared" ref="BI46" ca="1" si="75">BI45/BI44</f>
        <v>0.16417684885520856</v>
      </c>
      <c r="BJ46" s="67">
        <f t="shared" ref="BJ46:BK46" ca="1" si="76">BJ45/BJ44</f>
        <v>0.18611845862420945</v>
      </c>
      <c r="BK46" s="67">
        <f t="shared" ca="1" si="76"/>
        <v>0.19885934356347745</v>
      </c>
      <c r="BL46" s="67">
        <f t="shared" ref="BL46" ca="1" si="77">BL45/BL44</f>
        <v>0.2061154753989948</v>
      </c>
      <c r="BM46" s="67">
        <f t="shared" ref="BM46" ca="1" si="78">BM45/BM44</f>
        <v>0.22652632441498419</v>
      </c>
      <c r="BN46" s="67">
        <f t="shared" ref="BN46" ca="1" si="79">BN45/BN44</f>
        <v>0.24701189260791132</v>
      </c>
      <c r="BO46" s="67">
        <f t="shared" ref="BO46" ca="1" si="80">BO45/BO44</f>
        <v>0.26660938524975897</v>
      </c>
      <c r="BP46" s="67">
        <f t="shared" ref="BP46" ca="1" si="81">BP45/BP44</f>
        <v>0.28609289462648824</v>
      </c>
      <c r="BQ46" s="67">
        <f t="shared" ref="BQ46" ca="1" si="82">BQ45/BQ44</f>
        <v>0.30297216713556235</v>
      </c>
      <c r="BR46" s="67">
        <f t="shared" ref="BR46" ca="1" si="83">BR45/BR44</f>
        <v>0.31662029586729112</v>
      </c>
      <c r="BS46" s="67">
        <f t="shared" ref="BS46" ca="1" si="84">BS45/BS44</f>
        <v>0.31097193268897089</v>
      </c>
      <c r="BT46" s="67">
        <f t="shared" ref="BT46" ca="1" si="85">BT45/BT44</f>
        <v>0.29994147998146464</v>
      </c>
      <c r="BU46" s="67">
        <f t="shared" ref="BU46" ca="1" si="86">BU45/BU44</f>
        <v>0.27964801152383167</v>
      </c>
      <c r="BV46" s="67">
        <f t="shared" ref="BV46" ca="1" si="87">BV45/BV44</f>
        <v>0.25927683452676797</v>
      </c>
    </row>
    <row r="47" spans="1:74">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row>
    <row r="48" spans="1:74">
      <c r="A48" s="2" t="s">
        <v>65</v>
      </c>
      <c r="C48" s="90"/>
      <c r="D48" s="90"/>
      <c r="E48" s="90"/>
      <c r="F48" s="90"/>
      <c r="G48" s="90"/>
      <c r="H48" s="90"/>
      <c r="I48" s="90"/>
      <c r="J48" s="90"/>
      <c r="K48" s="90"/>
      <c r="L48" s="90"/>
      <c r="M48" s="90"/>
      <c r="N48" s="90"/>
      <c r="O48" s="90"/>
      <c r="P48" s="90"/>
      <c r="Q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row>
    <row r="49" spans="1:74" s="446" customFormat="1" ht="15.75" thickBot="1">
      <c r="B49" s="449" t="s">
        <v>66</v>
      </c>
      <c r="C49" s="454">
        <f ca="1">'Target accounting calculations'!Y205/1000</f>
        <v>-2.9536440535328166</v>
      </c>
      <c r="D49" s="454">
        <f ca="1">'Target accounting calculations'!Z205/1000</f>
        <v>-0.21745439963665558</v>
      </c>
      <c r="E49" s="454">
        <f ca="1">'Target accounting calculations'!AA205/1000</f>
        <v>5.4417938721329849E-2</v>
      </c>
      <c r="F49" s="454">
        <f ca="1">'Target accounting calculations'!AB205/1000</f>
        <v>-1.8011967675014675</v>
      </c>
      <c r="G49" s="454">
        <f ca="1">'Target accounting calculations'!AC205/1000</f>
        <v>-11.276985332639248</v>
      </c>
      <c r="H49" s="454">
        <f ca="1">'Target accounting calculations'!AD205/1000</f>
        <v>-2.0439977832251981</v>
      </c>
      <c r="I49" s="454">
        <f ca="1">'Target accounting calculations'!AE205/1000</f>
        <v>-6.2547285365459304</v>
      </c>
      <c r="J49" s="454">
        <f ca="1">'Target accounting calculations'!AF205/1000</f>
        <v>-1.2002539400988281</v>
      </c>
      <c r="K49" s="454">
        <f ca="1">'Target accounting calculations'!AG205/1000</f>
        <v>-0.49898355245854875</v>
      </c>
      <c r="L49" s="454">
        <f ca="1">'Target accounting calculations'!AH205/1000</f>
        <v>-0.51683962523804439</v>
      </c>
      <c r="M49" s="454">
        <f ca="1">'Target accounting calculations'!AI205/1000</f>
        <v>-0.34116962086116837</v>
      </c>
      <c r="N49" s="454">
        <f ca="1">'Target accounting calculations'!AJ205/1000</f>
        <v>1.5007715490127858</v>
      </c>
      <c r="O49" s="454">
        <f ca="1">'Target accounting calculations'!AK205/1000</f>
        <v>-0.16347201312663764</v>
      </c>
      <c r="P49" s="536">
        <f ca="1">'Target accounting calculations'!AL205/1000</f>
        <v>-0.49783922278529552</v>
      </c>
      <c r="Q49" s="454">
        <f ca="1">'Target accounting calculations'!AM205/1000</f>
        <v>-0.12338468940004077</v>
      </c>
      <c r="R49" s="455">
        <f ca="1">'Target accounting calculations'!AN205/1000</f>
        <v>0.26101959333134894</v>
      </c>
      <c r="S49" s="455">
        <f ca="1">'Target accounting calculations'!AO205/1000</f>
        <v>0.70000929420924785</v>
      </c>
      <c r="T49" s="455">
        <f ca="1">'Target accounting calculations'!AP205/1000</f>
        <v>1.0847545840220101</v>
      </c>
      <c r="U49" s="455">
        <f ca="1">'Target accounting calculations'!AQ205/1000</f>
        <v>1.0111859311325935</v>
      </c>
      <c r="V49" s="455">
        <f ca="1">'Target accounting calculations'!AR205/1000</f>
        <v>1.0877020368063968</v>
      </c>
      <c r="W49" s="455">
        <f ca="1">'Target accounting calculations'!AS205/1000</f>
        <v>1.1836108406503518</v>
      </c>
      <c r="X49" s="455">
        <f ca="1">'Target accounting calculations'!AT205/1000</f>
        <v>1.1982199843742092</v>
      </c>
      <c r="Y49" s="455">
        <f ca="1">'Target accounting calculations'!AU205/1000</f>
        <v>1.1891959715978446</v>
      </c>
      <c r="Z49" s="536">
        <f ca="1">'Target accounting calculations'!AV205/1000</f>
        <v>1.1954684470472694</v>
      </c>
      <c r="AA49" s="536">
        <f ca="1">'Target accounting calculations'!AW205/1000</f>
        <v>1.391737187255867</v>
      </c>
      <c r="AB49" s="536">
        <f ca="1">'Target accounting calculations'!AX205/1000</f>
        <v>1.6949397382156859</v>
      </c>
      <c r="AC49" s="536">
        <f ca="1">'Target accounting calculations'!AY205/1000</f>
        <v>1.7968634046111438</v>
      </c>
      <c r="AD49" s="536">
        <f ca="1">'Target accounting calculations'!AZ205/1000</f>
        <v>1.7407446946205565</v>
      </c>
      <c r="AE49" s="454">
        <f ca="1">'Target accounting calculations'!BA205/1000</f>
        <v>1.7088703796979607</v>
      </c>
      <c r="AF49" s="454">
        <f ca="1">'Target accounting calculations'!BB205/1000</f>
        <v>1.4676974477456752</v>
      </c>
      <c r="AG49" s="454">
        <f ca="1">'Target accounting calculations'!BC205/1000</f>
        <v>1.453598925821123</v>
      </c>
      <c r="AH49" s="454">
        <f ca="1">'Target accounting calculations'!BD205/1000</f>
        <v>1.4541173008369406</v>
      </c>
      <c r="AI49" s="454">
        <f ca="1">'Target accounting calculations'!BE205/1000</f>
        <v>1.4477988230943883</v>
      </c>
      <c r="AJ49" s="454">
        <f ca="1">'Target accounting calculations'!BF205/1000</f>
        <v>1.4148095378999714</v>
      </c>
      <c r="AK49" s="454">
        <f ca="1">'Target accounting calculations'!BG205/1000</f>
        <v>1.2883818960400604</v>
      </c>
      <c r="AL49" s="454">
        <f ca="1">'Target accounting calculations'!BH205/1000</f>
        <v>1.2696522493537814</v>
      </c>
      <c r="AM49" s="454">
        <f ca="1">'Target accounting calculations'!BI205/1000</f>
        <v>1.2606160362588852</v>
      </c>
      <c r="AN49" s="454">
        <f ca="1">'Target accounting calculations'!BJ205/1000</f>
        <v>1.242975222706733</v>
      </c>
      <c r="AO49" s="454">
        <f ca="1">'Target accounting calculations'!BK205/1000</f>
        <v>1.2131769967709114</v>
      </c>
      <c r="AP49" s="454">
        <f ca="1">'Target accounting calculations'!BL205/1000</f>
        <v>1.1894278850023583</v>
      </c>
      <c r="AQ49" s="454">
        <f ca="1">'Target accounting calculations'!BM205/1000</f>
        <v>1.1737913243959301</v>
      </c>
      <c r="AR49" s="454">
        <f ca="1">'Target accounting calculations'!BN205/1000</f>
        <v>1.1528603859656541</v>
      </c>
      <c r="AS49" s="454">
        <f ca="1">'Target accounting calculations'!BO205/1000</f>
        <v>1.1333719378865243</v>
      </c>
      <c r="AT49" s="454">
        <f ca="1">'Target accounting calculations'!BP205/1000</f>
        <v>1.1189439950921261</v>
      </c>
      <c r="AU49" s="454">
        <f ca="1">'Target accounting calculations'!BQ205/1000</f>
        <v>1.1014812613150753</v>
      </c>
      <c r="AV49" s="454">
        <f ca="1">'Target accounting calculations'!BR205/1000</f>
        <v>1.077555531729391</v>
      </c>
      <c r="AW49" s="454">
        <f ca="1">'Target accounting calculations'!BS205/1000</f>
        <v>1.0544753997617591</v>
      </c>
      <c r="AX49" s="454">
        <f ca="1">'Target accounting calculations'!BT205/1000</f>
        <v>1.0353712666289285</v>
      </c>
      <c r="AY49" s="454">
        <f ca="1">'Target accounting calculations'!BU205/1000</f>
        <v>1.0155362110515052</v>
      </c>
      <c r="AZ49" s="454">
        <f ca="1">'Target accounting calculations'!BV205/1000</f>
        <v>0.99491881546108563</v>
      </c>
      <c r="BA49" s="454">
        <f ca="1">'Target accounting calculations'!BW205/1000</f>
        <v>0.97461046760274983</v>
      </c>
      <c r="BB49" s="454">
        <f ca="1">'Target accounting calculations'!BX205/1000</f>
        <v>0.95425790042639713</v>
      </c>
      <c r="BC49" s="454">
        <f ca="1">'Target accounting calculations'!BY205/1000</f>
        <v>0.93410093486888579</v>
      </c>
      <c r="BD49" s="454">
        <f ca="1">'Target accounting calculations'!BZ205/1000</f>
        <v>0.91389169132923054</v>
      </c>
      <c r="BE49" s="454">
        <f ca="1">'Target accounting calculations'!CA205/1000</f>
        <v>0.89405790943947427</v>
      </c>
      <c r="BF49" s="454">
        <f ca="1">'Target accounting calculations'!CB205/1000</f>
        <v>0.87431570921706947</v>
      </c>
      <c r="BG49" s="454">
        <f ca="1">'Target accounting calculations'!CC205/1000</f>
        <v>0.85497155331652175</v>
      </c>
      <c r="BH49" s="454">
        <f ca="1">'Target accounting calculations'!CD205/1000</f>
        <v>0.83605284815475167</v>
      </c>
      <c r="BI49" s="454">
        <f ca="1">'Target accounting calculations'!CE205/1000</f>
        <v>0.81748399240012437</v>
      </c>
      <c r="BJ49" s="454">
        <f ca="1">'Target accounting calculations'!CF205/1000</f>
        <v>0.79907861975989358</v>
      </c>
      <c r="BK49" s="454">
        <f ca="1">'Target accounting calculations'!CG205/1000</f>
        <v>0.78108214769204276</v>
      </c>
      <c r="BL49" s="454">
        <f ca="1">'Target accounting calculations'!CH205/1000</f>
        <v>0.76334976739629201</v>
      </c>
      <c r="BM49" s="454">
        <f ca="1">'Target accounting calculations'!CI205/1000</f>
        <v>0.74572985376540968</v>
      </c>
      <c r="BN49" s="454">
        <f ca="1">'Target accounting calculations'!CJ205/1000</f>
        <v>0.72826455770448228</v>
      </c>
      <c r="BO49" s="454">
        <f ca="1">'Target accounting calculations'!CK205/1000</f>
        <v>0.71080817401908281</v>
      </c>
      <c r="BP49" s="454">
        <f ca="1">'Target accounting calculations'!CL205/1000</f>
        <v>0.69250118940186445</v>
      </c>
      <c r="BQ49" s="454">
        <f ca="1">'Target accounting calculations'!CM205/1000</f>
        <v>0.67478497456830877</v>
      </c>
      <c r="BR49" s="454">
        <f ca="1">'Target accounting calculations'!CN205/1000</f>
        <v>0.65722436223624026</v>
      </c>
      <c r="BS49" s="454"/>
      <c r="BT49" s="454"/>
      <c r="BU49" s="454"/>
      <c r="BV49" s="454"/>
    </row>
    <row r="50" spans="1:74" s="446" customFormat="1" ht="16.5" thickTop="1" thickBot="1">
      <c r="B50" s="449" t="s">
        <v>67</v>
      </c>
      <c r="C50" s="455">
        <f ca="1">'Target accounting calculations'!Y204/1000</f>
        <v>-10.458352542484681</v>
      </c>
      <c r="D50" s="455">
        <f ca="1">'Target accounting calculations'!Z204/1000</f>
        <v>-10.863951260647148</v>
      </c>
      <c r="E50" s="455">
        <f ca="1">'Target accounting calculations'!AA204/1000</f>
        <v>-10.619725501187817</v>
      </c>
      <c r="F50" s="455">
        <f ca="1">'Target accounting calculations'!AB204/1000</f>
        <v>-10.265909151140846</v>
      </c>
      <c r="G50" s="455">
        <f ca="1">'Target accounting calculations'!AC204/1000</f>
        <v>1.0749098969156903</v>
      </c>
      <c r="H50" s="455">
        <f ca="1">'Target accounting calculations'!AD204/1000</f>
        <v>-5.0908722061104719</v>
      </c>
      <c r="I50" s="455">
        <f ca="1">'Target accounting calculations'!AE204/1000</f>
        <v>-4.150555132520334</v>
      </c>
      <c r="J50" s="455">
        <f ca="1">'Target accounting calculations'!AF204/1000</f>
        <v>-10.74490946817151</v>
      </c>
      <c r="K50" s="455">
        <f ca="1">'Target accounting calculations'!AG204/1000</f>
        <v>-11.47012654146401</v>
      </c>
      <c r="L50" s="455">
        <f ca="1">'Target accounting calculations'!AH204/1000</f>
        <v>-11.563334993464686</v>
      </c>
      <c r="M50" s="455">
        <f ca="1">'Target accounting calculations'!AI204/1000</f>
        <v>-10.744102159847705</v>
      </c>
      <c r="N50" s="455">
        <f ca="1">'Target accounting calculations'!AJ204/1000</f>
        <v>-9.2034593628311292</v>
      </c>
      <c r="O50" s="455">
        <f ca="1">'Target accounting calculations'!AK204/1000</f>
        <v>-7.8967532063054362</v>
      </c>
      <c r="P50" s="455">
        <f ca="1">'Target accounting calculations'!AL204/1000</f>
        <v>-6.7743709137982355</v>
      </c>
      <c r="Q50" s="455">
        <f ca="1">'Target accounting calculations'!AM204/1000</f>
        <v>-6.1915174940545805</v>
      </c>
      <c r="R50" s="455">
        <f ca="1">'Target accounting calculations'!AN204/1000</f>
        <v>-6.3925524316082445</v>
      </c>
      <c r="S50" s="455">
        <f ca="1">'Target accounting calculations'!AO204/1000</f>
        <v>-6.7511442485740378</v>
      </c>
      <c r="T50" s="455">
        <f ca="1">'Target accounting calculations'!AP204/1000</f>
        <v>-7.8579423088334499</v>
      </c>
      <c r="U50" s="455">
        <f ca="1">'Target accounting calculations'!AQ204/1000</f>
        <v>-9.9485312681488693</v>
      </c>
      <c r="V50" s="455">
        <f ca="1">'Target accounting calculations'!AR204/1000</f>
        <v>-11.575428971601545</v>
      </c>
      <c r="W50" s="455">
        <f ca="1">'Target accounting calculations'!AS204/1000</f>
        <v>-13.618748484825479</v>
      </c>
      <c r="X50" s="455">
        <f ca="1">'Target accounting calculations'!AT204/1000</f>
        <v>-14.774324698689618</v>
      </c>
      <c r="Y50" s="455">
        <f ca="1">'Target accounting calculations'!AU204/1000</f>
        <v>-15.312903182568267</v>
      </c>
      <c r="Z50" s="455">
        <f ca="1">'Target accounting calculations'!AV204/1000</f>
        <v>-16.302923141749222</v>
      </c>
      <c r="AA50" s="455">
        <f ca="1">'Target accounting calculations'!AW204/1000</f>
        <v>-17.323913169713485</v>
      </c>
      <c r="AB50" s="455">
        <f ca="1">'Target accounting calculations'!AX204/1000</f>
        <v>-18.529436249331596</v>
      </c>
      <c r="AC50" s="455">
        <f ca="1">'Target accounting calculations'!AY204/1000</f>
        <v>-19.4584033686046</v>
      </c>
      <c r="AD50" s="455">
        <f ca="1">'Target accounting calculations'!AZ204/1000</f>
        <v>-20.288394882393444</v>
      </c>
      <c r="AE50" s="455">
        <f ca="1">'Target accounting calculations'!BA204/1000</f>
        <v>-21.449995337925522</v>
      </c>
      <c r="AF50" s="455">
        <f ca="1">'Target accounting calculations'!BB204/1000</f>
        <v>-22.889217218511558</v>
      </c>
      <c r="AG50" s="455">
        <f ca="1">'Target accounting calculations'!BC204/1000</f>
        <v>-24.03205256433937</v>
      </c>
      <c r="AH50" s="455">
        <f ca="1">'Target accounting calculations'!BD204/1000</f>
        <v>-25.18522171130267</v>
      </c>
      <c r="AI50" s="455">
        <f ca="1">'Target accounting calculations'!BE204/1000</f>
        <v>-26.277924968430902</v>
      </c>
      <c r="AJ50" s="455">
        <f ca="1">'Target accounting calculations'!BF204/1000</f>
        <v>-27.288656872931046</v>
      </c>
      <c r="AK50" s="455">
        <f ca="1">'Target accounting calculations'!BG204/1000</f>
        <v>-27.746669214680605</v>
      </c>
      <c r="AL50" s="455">
        <f ca="1">'Target accounting calculations'!BH204/1000</f>
        <v>-27.804617621596506</v>
      </c>
      <c r="AM50" s="455">
        <f ca="1">'Target accounting calculations'!BI204/1000</f>
        <v>-27.580304689537058</v>
      </c>
      <c r="AN50" s="455">
        <f ca="1">'Target accounting calculations'!BJ204/1000</f>
        <v>-27.080781219963523</v>
      </c>
      <c r="AO50" s="455">
        <f ca="1">'Target accounting calculations'!BK204/1000</f>
        <v>-27.115564390248736</v>
      </c>
      <c r="AP50" s="455">
        <f ca="1">'Target accounting calculations'!BL204/1000</f>
        <v>-27.098407395110204</v>
      </c>
      <c r="AQ50" s="455">
        <f ca="1">'Target accounting calculations'!BM204/1000</f>
        <v>-27.0119482552474</v>
      </c>
      <c r="AR50" s="455">
        <f ca="1">'Target accounting calculations'!BN204/1000</f>
        <v>-26.768843660594687</v>
      </c>
      <c r="AS50" s="455">
        <f ca="1">'Target accounting calculations'!BO204/1000</f>
        <v>-26.613609036181519</v>
      </c>
      <c r="AT50" s="455">
        <f ca="1">'Target accounting calculations'!BP204/1000</f>
        <v>-26.479163249627756</v>
      </c>
      <c r="AU50" s="455">
        <f ca="1">'Target accounting calculations'!BQ204/1000</f>
        <v>-26.20327854215892</v>
      </c>
      <c r="AV50" s="455">
        <f ca="1">'Target accounting calculations'!BR204/1000</f>
        <v>-25.831435962461864</v>
      </c>
      <c r="AW50" s="455">
        <f ca="1">'Target accounting calculations'!BS204/1000</f>
        <v>-25.432964171907191</v>
      </c>
      <c r="AX50" s="455">
        <f ca="1">'Target accounting calculations'!BT204/1000</f>
        <v>-25.049155561743383</v>
      </c>
      <c r="AY50" s="455">
        <f ca="1">'Target accounting calculations'!BU204/1000</f>
        <v>-24.567545125997423</v>
      </c>
      <c r="AZ50" s="455">
        <f ca="1">'Target accounting calculations'!BV204/1000</f>
        <v>-24.027115683559821</v>
      </c>
      <c r="BA50" s="455">
        <f ca="1">'Target accounting calculations'!BW204/1000</f>
        <v>-23.56081123143495</v>
      </c>
      <c r="BB50" s="455">
        <f ca="1">'Target accounting calculations'!BX204/1000</f>
        <v>-23.099459375203047</v>
      </c>
      <c r="BC50" s="455">
        <f ca="1">'Target accounting calculations'!BY204/1000</f>
        <v>-22.641345408391064</v>
      </c>
      <c r="BD50" s="455">
        <f ca="1">'Target accounting calculations'!BZ204/1000</f>
        <v>-22.184803989261589</v>
      </c>
      <c r="BE50" s="455">
        <f ca="1">'Target accounting calculations'!CA204/1000</f>
        <v>-21.728299879114687</v>
      </c>
      <c r="BF50" s="455">
        <f ca="1">'Target accounting calculations'!CB204/1000</f>
        <v>-21.272722110948589</v>
      </c>
      <c r="BG50" s="455">
        <f ca="1">'Target accounting calculations'!CC204/1000</f>
        <v>-20.822414203553219</v>
      </c>
      <c r="BH50" s="455">
        <f ca="1">'Target accounting calculations'!CD204/1000</f>
        <v>-20.385246080236712</v>
      </c>
      <c r="BI50" s="455">
        <f ca="1">'Target accounting calculations'!CE204/1000</f>
        <v>-19.96278150413222</v>
      </c>
      <c r="BJ50" s="455">
        <f ca="1">'Target accounting calculations'!CF204/1000</f>
        <v>-19.561355584634416</v>
      </c>
      <c r="BK50" s="455">
        <f ca="1">'Target accounting calculations'!CG204/1000</f>
        <v>-19.181641965568314</v>
      </c>
      <c r="BL50" s="455">
        <f ca="1">'Target accounting calculations'!CH204/1000</f>
        <v>-18.828778509703913</v>
      </c>
      <c r="BM50" s="455">
        <f ca="1">'Target accounting calculations'!CI204/1000</f>
        <v>-18.503535640431956</v>
      </c>
      <c r="BN50" s="455">
        <f ca="1">'Target accounting calculations'!CJ204/1000</f>
        <v>-18.200907655987894</v>
      </c>
      <c r="BO50" s="455">
        <f ca="1">'Target accounting calculations'!CK204/1000</f>
        <v>-17.92249918571757</v>
      </c>
      <c r="BP50" s="455">
        <f ca="1">'Target accounting calculations'!CL204/1000</f>
        <v>-17.668891879567152</v>
      </c>
      <c r="BQ50" s="455">
        <f ca="1">'Target accounting calculations'!CM204/1000</f>
        <v>-17.412347730565042</v>
      </c>
      <c r="BR50" s="455">
        <f ca="1">'Target accounting calculations'!CN204/1000</f>
        <v>-17.156835631828855</v>
      </c>
      <c r="BS50" s="455"/>
      <c r="BT50" s="455"/>
      <c r="BU50" s="455"/>
      <c r="BV50" s="455"/>
    </row>
    <row r="51" spans="1:74" ht="15.75" thickTop="1">
      <c r="B51" t="s">
        <v>68</v>
      </c>
      <c r="C51" s="453">
        <f ca="1">C49+C50</f>
        <v>-13.411996596017497</v>
      </c>
      <c r="D51" s="453">
        <f t="shared" ref="D51:BO51" ca="1" si="88">D49+D50</f>
        <v>-11.081405660283805</v>
      </c>
      <c r="E51" s="453">
        <f t="shared" ca="1" si="88"/>
        <v>-10.565307562466488</v>
      </c>
      <c r="F51" s="453">
        <f t="shared" ca="1" si="88"/>
        <v>-12.067105918642314</v>
      </c>
      <c r="G51" s="453">
        <f t="shared" ca="1" si="88"/>
        <v>-10.202075435723557</v>
      </c>
      <c r="H51" s="453">
        <f t="shared" ca="1" si="88"/>
        <v>-7.1348699893356695</v>
      </c>
      <c r="I51" s="453">
        <f t="shared" ca="1" si="88"/>
        <v>-10.405283669066264</v>
      </c>
      <c r="J51" s="453">
        <f t="shared" ca="1" si="88"/>
        <v>-11.945163408270339</v>
      </c>
      <c r="K51" s="453">
        <f t="shared" ca="1" si="88"/>
        <v>-11.969110093922559</v>
      </c>
      <c r="L51" s="453">
        <f t="shared" ca="1" si="88"/>
        <v>-12.080174618702729</v>
      </c>
      <c r="M51" s="453">
        <f t="shared" ca="1" si="88"/>
        <v>-11.085271780708872</v>
      </c>
      <c r="N51" s="453">
        <f t="shared" ca="1" si="88"/>
        <v>-7.7026878138183434</v>
      </c>
      <c r="O51" s="512">
        <f t="shared" ca="1" si="88"/>
        <v>-8.0602252194320734</v>
      </c>
      <c r="P51" s="512">
        <f t="shared" ca="1" si="88"/>
        <v>-7.2722101365835314</v>
      </c>
      <c r="Q51" s="512">
        <f t="shared" ca="1" si="88"/>
        <v>-6.3149021834546213</v>
      </c>
      <c r="R51" s="453">
        <f t="shared" ca="1" si="88"/>
        <v>-6.1315328382768959</v>
      </c>
      <c r="S51" s="453">
        <f t="shared" ca="1" si="88"/>
        <v>-6.0511349543647901</v>
      </c>
      <c r="T51" s="453">
        <f t="shared" ca="1" si="88"/>
        <v>-6.7731877248114394</v>
      </c>
      <c r="U51" s="453">
        <f t="shared" ca="1" si="88"/>
        <v>-8.937345337016275</v>
      </c>
      <c r="V51" s="453">
        <f t="shared" ca="1" si="88"/>
        <v>-10.487726934795148</v>
      </c>
      <c r="W51" s="453">
        <f t="shared" ca="1" si="88"/>
        <v>-12.435137644175128</v>
      </c>
      <c r="X51" s="453">
        <f t="shared" ca="1" si="88"/>
        <v>-13.576104714315409</v>
      </c>
      <c r="Y51" s="453">
        <f t="shared" ca="1" si="88"/>
        <v>-14.123707210970423</v>
      </c>
      <c r="Z51" s="453">
        <f t="shared" ca="1" si="88"/>
        <v>-15.107454694701953</v>
      </c>
      <c r="AA51" s="453">
        <f t="shared" ca="1" si="88"/>
        <v>-15.932175982457618</v>
      </c>
      <c r="AB51" s="453">
        <f t="shared" ca="1" si="88"/>
        <v>-16.834496511115908</v>
      </c>
      <c r="AC51" s="453">
        <f t="shared" ca="1" si="88"/>
        <v>-17.661539963993455</v>
      </c>
      <c r="AD51" s="453">
        <f t="shared" ca="1" si="88"/>
        <v>-18.547650187772888</v>
      </c>
      <c r="AE51" s="453">
        <f t="shared" ca="1" si="88"/>
        <v>-19.741124958227562</v>
      </c>
      <c r="AF51" s="453">
        <f t="shared" ca="1" si="88"/>
        <v>-21.421519770765883</v>
      </c>
      <c r="AG51" s="453">
        <f t="shared" ca="1" si="88"/>
        <v>-22.578453638518248</v>
      </c>
      <c r="AH51" s="453">
        <f t="shared" ca="1" si="88"/>
        <v>-23.731104410465729</v>
      </c>
      <c r="AI51" s="453">
        <f t="shared" ca="1" si="88"/>
        <v>-24.830126145336514</v>
      </c>
      <c r="AJ51" s="453">
        <f t="shared" ca="1" si="88"/>
        <v>-25.873847335031076</v>
      </c>
      <c r="AK51" s="453">
        <f t="shared" ca="1" si="88"/>
        <v>-26.458287318640544</v>
      </c>
      <c r="AL51" s="453">
        <f t="shared" ca="1" si="88"/>
        <v>-26.534965372242723</v>
      </c>
      <c r="AM51" s="453">
        <f t="shared" ca="1" si="88"/>
        <v>-26.319688653278174</v>
      </c>
      <c r="AN51" s="453">
        <f t="shared" ca="1" si="88"/>
        <v>-25.83780599725679</v>
      </c>
      <c r="AO51" s="453">
        <f t="shared" ca="1" si="88"/>
        <v>-25.902387393477824</v>
      </c>
      <c r="AP51" s="453">
        <f t="shared" ca="1" si="88"/>
        <v>-25.908979510107844</v>
      </c>
      <c r="AQ51" s="453">
        <f t="shared" ca="1" si="88"/>
        <v>-25.838156930851468</v>
      </c>
      <c r="AR51" s="453">
        <f t="shared" ca="1" si="88"/>
        <v>-25.615983274629034</v>
      </c>
      <c r="AS51" s="453">
        <f t="shared" ca="1" si="88"/>
        <v>-25.480237098294992</v>
      </c>
      <c r="AT51" s="453">
        <f t="shared" ca="1" si="88"/>
        <v>-25.360219254535629</v>
      </c>
      <c r="AU51" s="453">
        <f t="shared" ca="1" si="88"/>
        <v>-25.101797280843844</v>
      </c>
      <c r="AV51" s="453">
        <f t="shared" ca="1" si="88"/>
        <v>-24.753880430732472</v>
      </c>
      <c r="AW51" s="453">
        <f t="shared" ca="1" si="88"/>
        <v>-24.378488772145431</v>
      </c>
      <c r="AX51" s="453">
        <f t="shared" ca="1" si="88"/>
        <v>-24.013784295114455</v>
      </c>
      <c r="AY51" s="453">
        <f t="shared" ca="1" si="88"/>
        <v>-23.552008914945919</v>
      </c>
      <c r="AZ51" s="453">
        <f t="shared" ca="1" si="88"/>
        <v>-23.032196868098733</v>
      </c>
      <c r="BA51" s="453">
        <f t="shared" ca="1" si="88"/>
        <v>-22.586200763832199</v>
      </c>
      <c r="BB51" s="453">
        <f t="shared" ca="1" si="88"/>
        <v>-22.145201474776648</v>
      </c>
      <c r="BC51" s="453">
        <f t="shared" ca="1" si="88"/>
        <v>-21.707244473522177</v>
      </c>
      <c r="BD51" s="453">
        <f t="shared" ca="1" si="88"/>
        <v>-21.270912297932359</v>
      </c>
      <c r="BE51" s="453">
        <f t="shared" ca="1" si="88"/>
        <v>-20.834241969675212</v>
      </c>
      <c r="BF51" s="453">
        <f t="shared" ca="1" si="88"/>
        <v>-20.398406401731521</v>
      </c>
      <c r="BG51" s="453">
        <f t="shared" ca="1" si="88"/>
        <v>-19.967442650236698</v>
      </c>
      <c r="BH51" s="453">
        <f t="shared" ca="1" si="88"/>
        <v>-19.549193232081961</v>
      </c>
      <c r="BI51" s="453">
        <f t="shared" ca="1" si="88"/>
        <v>-19.145297511732096</v>
      </c>
      <c r="BJ51" s="453">
        <f t="shared" ca="1" si="88"/>
        <v>-18.762276964874523</v>
      </c>
      <c r="BK51" s="453">
        <f t="shared" ca="1" si="88"/>
        <v>-18.400559817876271</v>
      </c>
      <c r="BL51" s="453">
        <f t="shared" ca="1" si="88"/>
        <v>-18.065428742307621</v>
      </c>
      <c r="BM51" s="453">
        <f t="shared" ca="1" si="88"/>
        <v>-17.757805786666545</v>
      </c>
      <c r="BN51" s="453">
        <f t="shared" ca="1" si="88"/>
        <v>-17.472643098283413</v>
      </c>
      <c r="BO51" s="453">
        <f t="shared" ca="1" si="88"/>
        <v>-17.211691011698488</v>
      </c>
      <c r="BP51" s="453">
        <f t="shared" ref="BP51:BR51" ca="1" si="89">BP49+BP50</f>
        <v>-16.976390690165289</v>
      </c>
      <c r="BQ51" s="453">
        <f t="shared" ca="1" si="89"/>
        <v>-16.737562755996734</v>
      </c>
      <c r="BR51" s="453">
        <f t="shared" ca="1" si="89"/>
        <v>-16.499611269592616</v>
      </c>
      <c r="BS51" s="453"/>
      <c r="BT51" s="453"/>
      <c r="BU51" s="453"/>
      <c r="BV51" s="453"/>
    </row>
    <row r="52" spans="1:74" ht="18" customHeight="1">
      <c r="O52" s="7"/>
      <c r="P52" s="7"/>
      <c r="Q52" s="7"/>
      <c r="R52" s="7"/>
      <c r="S52" s="7"/>
      <c r="T52" s="7"/>
      <c r="U52" s="7"/>
      <c r="V52" s="7"/>
      <c r="W52" s="7"/>
      <c r="X52" s="7"/>
      <c r="Y52" s="7"/>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row>
    <row r="53" spans="1:74">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row>
    <row r="54" spans="1:74">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row>
    <row r="55" spans="1:74">
      <c r="H55" t="s">
        <v>69</v>
      </c>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row>
    <row r="57" spans="1:74">
      <c r="A57" t="s">
        <v>70</v>
      </c>
      <c r="B57" t="s">
        <v>71</v>
      </c>
    </row>
    <row r="58" spans="1:74">
      <c r="B58" t="s">
        <v>72</v>
      </c>
    </row>
    <row r="59" spans="1:74">
      <c r="B59" t="s">
        <v>34</v>
      </c>
    </row>
  </sheetData>
  <dataValidations count="2">
    <dataValidation type="decimal" allowBlank="1" showInputMessage="1" showErrorMessage="1" sqref="C4" xr:uid="{8A028186-7FA1-4B4D-B32A-FF6ED219F121}">
      <formula1>0</formula1>
      <formula2>1</formula2>
    </dataValidation>
    <dataValidation type="list" allowBlank="1" showInputMessage="1" showErrorMessage="1" sqref="C3" xr:uid="{513072ED-0210-4BB3-BC24-1BAD486A3B41}">
      <formula1>$B$57:$B$59</formula1>
    </dataValidation>
  </dataValidations>
  <pageMargins left="0.7" right="0.7" top="0.75" bottom="0.75" header="0.3" footer="0.3"/>
  <pageSetup orientation="portrait" r:id="rId1"/>
  <headerFooter>
    <oddHeader>&amp;C&amp;"Calibri"&amp;10&amp;K000000 [STAFF IN-CONFIDENCE]&amp;1#_x000D_</oddHeader>
    <oddFooter>&amp;C_x000D_&amp;1#&amp;"Calibri"&amp;10&amp;K000000 [STAFF IN-CONFIDENCE]</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D2361D6-A7D3-4A88-96C4-F3E3E37FFEFD}">
          <x14:formula1>
            <xm:f>'ENZ scenario inputs'!$C$5:$C$8</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0C42C-BF66-4FF5-A70E-43E35146C461}">
  <sheetPr codeName="Sheet3">
    <tabColor theme="6" tint="0.39997558519241921"/>
  </sheetPr>
  <dimension ref="A1:DO822"/>
  <sheetViews>
    <sheetView zoomScale="70" zoomScaleNormal="70" workbookViewId="0">
      <pane xSplit="3" ySplit="1" topLeftCell="D14" activePane="bottomRight" state="frozen"/>
      <selection pane="bottomRight" activeCell="A39" sqref="A39"/>
      <selection pane="bottomLeft" activeCell="F57" sqref="F57"/>
      <selection pane="topRight" activeCell="F57" sqref="F57"/>
    </sheetView>
  </sheetViews>
  <sheetFormatPr defaultRowHeight="15" outlineLevelRow="2" outlineLevelCol="1"/>
  <cols>
    <col min="1" max="1" width="11.140625" customWidth="1"/>
    <col min="2" max="2" width="43.85546875" customWidth="1"/>
    <col min="3" max="3" width="22.140625" customWidth="1"/>
    <col min="4" max="14" width="9.42578125" customWidth="1" outlineLevel="1"/>
    <col min="15" max="21" width="9.5703125" customWidth="1" outlineLevel="1"/>
    <col min="22" max="24" width="9.5703125" customWidth="1"/>
    <col min="25" max="28" width="11.42578125" customWidth="1"/>
    <col min="29" max="30" width="9.5703125" customWidth="1"/>
    <col min="31" max="32" width="12.85546875" customWidth="1"/>
    <col min="33" max="33" width="12.140625" customWidth="1"/>
    <col min="34" max="36" width="11.42578125" customWidth="1"/>
    <col min="37" max="38" width="13.140625" bestFit="1" customWidth="1"/>
    <col min="39" max="39" width="12.85546875" bestFit="1" customWidth="1"/>
    <col min="40" max="65" width="13.140625" bestFit="1" customWidth="1"/>
    <col min="66" max="67" width="12.85546875" bestFit="1" customWidth="1"/>
    <col min="68" max="93" width="12" bestFit="1" customWidth="1"/>
    <col min="94" max="113" width="10.5703125" bestFit="1" customWidth="1"/>
  </cols>
  <sheetData>
    <row r="1" spans="1:94" s="80" customFormat="1" ht="15.75" thickBot="1">
      <c r="A1" s="399"/>
      <c r="B1" s="399"/>
      <c r="C1" s="399" t="s">
        <v>73</v>
      </c>
      <c r="D1" s="80">
        <v>1990</v>
      </c>
      <c r="E1" s="80">
        <v>1991</v>
      </c>
      <c r="F1" s="80">
        <v>1992</v>
      </c>
      <c r="G1" s="80">
        <v>1993</v>
      </c>
      <c r="H1" s="80">
        <v>1994</v>
      </c>
      <c r="I1" s="80">
        <v>1995</v>
      </c>
      <c r="J1" s="80">
        <v>1996</v>
      </c>
      <c r="K1" s="80">
        <v>1997</v>
      </c>
      <c r="L1" s="80">
        <v>1998</v>
      </c>
      <c r="M1" s="80">
        <v>1999</v>
      </c>
      <c r="N1" s="80">
        <v>2000</v>
      </c>
      <c r="O1" s="80">
        <v>2001</v>
      </c>
      <c r="P1" s="80">
        <v>2002</v>
      </c>
      <c r="Q1" s="80">
        <v>2003</v>
      </c>
      <c r="R1" s="80">
        <v>2004</v>
      </c>
      <c r="S1" s="80">
        <v>2005</v>
      </c>
      <c r="T1" s="80">
        <v>2006</v>
      </c>
      <c r="U1" s="80">
        <v>2007</v>
      </c>
      <c r="V1" s="353">
        <v>2008</v>
      </c>
      <c r="W1" s="353">
        <v>2009</v>
      </c>
      <c r="X1" s="353">
        <v>2010</v>
      </c>
      <c r="Y1" s="353">
        <v>2011</v>
      </c>
      <c r="Z1" s="353">
        <v>2012</v>
      </c>
      <c r="AA1" s="354">
        <v>2013</v>
      </c>
      <c r="AB1" s="354">
        <v>2014</v>
      </c>
      <c r="AC1" s="354">
        <v>2015</v>
      </c>
      <c r="AD1" s="354">
        <v>2016</v>
      </c>
      <c r="AE1" s="354">
        <v>2017</v>
      </c>
      <c r="AF1" s="355">
        <v>2018</v>
      </c>
      <c r="AG1" s="355">
        <v>2019</v>
      </c>
      <c r="AH1" s="355">
        <v>2020</v>
      </c>
      <c r="AI1" s="355">
        <v>2021</v>
      </c>
      <c r="AJ1" s="355">
        <v>2022</v>
      </c>
      <c r="AK1" s="370">
        <v>2023</v>
      </c>
      <c r="AL1" s="370">
        <v>2024</v>
      </c>
      <c r="AM1" s="370">
        <v>2025</v>
      </c>
      <c r="AN1" s="371">
        <v>2026</v>
      </c>
      <c r="AO1" s="371">
        <v>2027</v>
      </c>
      <c r="AP1" s="371">
        <v>2028</v>
      </c>
      <c r="AQ1" s="371">
        <v>2029</v>
      </c>
      <c r="AR1" s="371">
        <v>2030</v>
      </c>
      <c r="AS1" s="399">
        <v>2031</v>
      </c>
      <c r="AT1" s="399">
        <v>2032</v>
      </c>
      <c r="AU1" s="399">
        <v>2033</v>
      </c>
      <c r="AV1" s="399">
        <v>2034</v>
      </c>
      <c r="AW1" s="399">
        <v>2035</v>
      </c>
      <c r="AX1" s="399">
        <v>2036</v>
      </c>
      <c r="AY1" s="399">
        <v>2037</v>
      </c>
      <c r="AZ1" s="399">
        <v>2038</v>
      </c>
      <c r="BA1" s="399">
        <v>2039</v>
      </c>
      <c r="BB1" s="399">
        <v>2040</v>
      </c>
      <c r="BC1" s="399">
        <v>2041</v>
      </c>
      <c r="BD1" s="399">
        <v>2042</v>
      </c>
      <c r="BE1" s="399">
        <v>2043</v>
      </c>
      <c r="BF1" s="399">
        <v>2044</v>
      </c>
      <c r="BG1" s="399">
        <v>2045</v>
      </c>
      <c r="BH1" s="399">
        <v>2046</v>
      </c>
      <c r="BI1" s="399">
        <v>2047</v>
      </c>
      <c r="BJ1" s="399">
        <v>2048</v>
      </c>
      <c r="BK1" s="399">
        <v>2049</v>
      </c>
      <c r="BL1" s="399">
        <v>2050</v>
      </c>
      <c r="BM1" s="399">
        <v>2051</v>
      </c>
      <c r="BN1" s="399">
        <v>2052</v>
      </c>
      <c r="BO1" s="399">
        <v>2053</v>
      </c>
      <c r="BP1" s="399">
        <v>2054</v>
      </c>
      <c r="BQ1" s="399">
        <v>2055</v>
      </c>
      <c r="BR1" s="399">
        <v>2056</v>
      </c>
      <c r="BS1" s="399">
        <v>2057</v>
      </c>
      <c r="BT1" s="399">
        <v>2058</v>
      </c>
      <c r="BU1" s="399">
        <v>2059</v>
      </c>
      <c r="BV1" s="399">
        <v>2060</v>
      </c>
      <c r="BW1" s="399">
        <v>2061</v>
      </c>
      <c r="BX1" s="399">
        <v>2062</v>
      </c>
      <c r="BY1" s="399">
        <v>2063</v>
      </c>
      <c r="BZ1" s="399">
        <v>2064</v>
      </c>
      <c r="CA1" s="399">
        <v>2065</v>
      </c>
      <c r="CB1" s="399">
        <v>2066</v>
      </c>
      <c r="CC1" s="399">
        <v>2067</v>
      </c>
      <c r="CD1" s="399">
        <v>2068</v>
      </c>
      <c r="CE1" s="399">
        <v>2069</v>
      </c>
      <c r="CF1" s="399">
        <v>2070</v>
      </c>
      <c r="CG1" s="399">
        <v>2071</v>
      </c>
      <c r="CH1" s="399">
        <v>2072</v>
      </c>
      <c r="CI1" s="399">
        <v>2073</v>
      </c>
      <c r="CJ1" s="399">
        <v>2074</v>
      </c>
      <c r="CK1" s="399">
        <v>2075</v>
      </c>
      <c r="CL1" s="399">
        <v>2076</v>
      </c>
      <c r="CM1" s="399">
        <v>2077</v>
      </c>
      <c r="CN1" s="399">
        <v>2078</v>
      </c>
      <c r="CO1" s="399">
        <v>2079</v>
      </c>
    </row>
    <row r="2" spans="1:94" s="77" customFormat="1">
      <c r="A2" s="76" t="s">
        <v>74</v>
      </c>
    </row>
    <row r="3" spans="1:94" outlineLevel="1"/>
    <row r="4" spans="1:94" outlineLevel="1">
      <c r="A4" s="2" t="s">
        <v>75</v>
      </c>
    </row>
    <row r="5" spans="1:94" outlineLevel="1">
      <c r="B5" t="s">
        <v>76</v>
      </c>
      <c r="D5" s="79">
        <f>'ENZ scenario inputs'!G30</f>
        <v>11199.78397430193</v>
      </c>
      <c r="E5" s="79">
        <f>'ENZ scenario inputs'!H30</f>
        <v>10916.245139509463</v>
      </c>
      <c r="F5" s="79">
        <f>'ENZ scenario inputs'!I30</f>
        <v>35584.123766452998</v>
      </c>
      <c r="G5" s="79">
        <f>'ENZ scenario inputs'!J30</f>
        <v>43664.980558037918</v>
      </c>
      <c r="H5" s="79">
        <f>'ENZ scenario inputs'!K30</f>
        <v>69608.783941547372</v>
      </c>
      <c r="I5" s="79">
        <f>'ENZ scenario inputs'!L30</f>
        <v>52383.799727905935</v>
      </c>
      <c r="J5" s="79">
        <f>'ENZ scenario inputs'!M30</f>
        <v>59259.616471622794</v>
      </c>
      <c r="K5" s="79">
        <f>'ENZ scenario inputs'!N30</f>
        <v>45153.559440698307</v>
      </c>
      <c r="L5" s="79">
        <f>'ENZ scenario inputs'!O30</f>
        <v>36292.970853434126</v>
      </c>
      <c r="M5" s="79">
        <f>'ENZ scenario inputs'!P30</f>
        <v>28353.883479245353</v>
      </c>
      <c r="N5" s="79">
        <f>'ENZ scenario inputs'!Q30</f>
        <v>23817.262122566135</v>
      </c>
      <c r="O5" s="79">
        <f>'ENZ scenario inputs'!R30</f>
        <v>21336.297318132125</v>
      </c>
      <c r="P5" s="79">
        <f>'ENZ scenario inputs'!S30</f>
        <v>15665.520622283138</v>
      </c>
      <c r="Q5" s="79">
        <f>'ENZ scenario inputs'!T30</f>
        <v>14106.057030924552</v>
      </c>
      <c r="R5" s="79">
        <f>'ENZ scenario inputs'!U30</f>
        <v>7513.779122000029</v>
      </c>
      <c r="S5" s="79">
        <f>'ENZ scenario inputs'!V30</f>
        <v>4253.0825218867794</v>
      </c>
      <c r="T5" s="79">
        <f>'ENZ scenario inputs'!W30</f>
        <v>1843.0024261509691</v>
      </c>
      <c r="U5" s="79">
        <f>'ENZ scenario inputs'!X30</f>
        <v>1701.2330087546929</v>
      </c>
      <c r="V5" s="79">
        <f>'ENZ scenario inputs'!Y30</f>
        <v>3086.1385633850123</v>
      </c>
      <c r="W5" s="79">
        <f>'ENZ scenario inputs'!Z30</f>
        <v>5603.5134215973922</v>
      </c>
      <c r="X5" s="79">
        <f>'ENZ scenario inputs'!AA30</f>
        <v>7386.6539461645043</v>
      </c>
      <c r="Y5" s="79">
        <f>'ENZ scenario inputs'!AB30</f>
        <v>13680.091091695511</v>
      </c>
      <c r="Z5" s="79">
        <f>'ENZ scenario inputs'!AC30</f>
        <v>13155.637996234553</v>
      </c>
      <c r="AA5" s="79">
        <f>'ENZ scenario inputs'!AD30</f>
        <v>4338.797982273577</v>
      </c>
      <c r="AB5" s="79">
        <f>'ENZ scenario inputs'!AE30</f>
        <v>3225.6323006273697</v>
      </c>
      <c r="AC5" s="79">
        <f>'ENZ scenario inputs'!AF30</f>
        <v>3225.6323006274356</v>
      </c>
      <c r="AD5" s="79">
        <f>'ENZ scenario inputs'!AG30</f>
        <v>3099.6064263291209</v>
      </c>
      <c r="AE5" s="79">
        <f>'ENZ scenario inputs'!AH30</f>
        <v>4037.1113792261303</v>
      </c>
      <c r="AF5" s="79">
        <f>'ENZ scenario inputs'!AI30</f>
        <v>4870.8639405848435</v>
      </c>
      <c r="AG5" s="79">
        <f>'ENZ scenario inputs'!AJ30</f>
        <v>17031.688851893774</v>
      </c>
      <c r="AH5" s="79">
        <f>'ENZ scenario inputs'!AK30</f>
        <v>27127.748659429468</v>
      </c>
      <c r="AI5" s="79">
        <f>'ENZ scenario inputs'!AL30</f>
        <v>34852.941176470587</v>
      </c>
      <c r="AJ5" s="79">
        <f>'ENZ scenario inputs'!AM30</f>
        <v>41129.032258064522</v>
      </c>
      <c r="AK5" s="79">
        <f>'ENZ scenario inputs'!AN30</f>
        <v>23800</v>
      </c>
      <c r="AL5" s="79">
        <f>'ENZ scenario inputs'!AO30</f>
        <v>25700</v>
      </c>
      <c r="AM5" s="79">
        <f>'ENZ scenario inputs'!AP30</f>
        <v>25100</v>
      </c>
      <c r="AN5" s="79">
        <f>'ENZ scenario inputs'!AQ30</f>
        <v>24600</v>
      </c>
      <c r="AO5" s="79">
        <f>'ENZ scenario inputs'!AR30</f>
        <v>24600</v>
      </c>
      <c r="AP5" s="79">
        <f>'ENZ scenario inputs'!AS30</f>
        <v>24600</v>
      </c>
      <c r="AQ5" s="79">
        <f>'ENZ scenario inputs'!AT30</f>
        <v>24600</v>
      </c>
      <c r="AR5" s="79">
        <f>'ENZ scenario inputs'!AU30</f>
        <v>24600</v>
      </c>
      <c r="AS5" s="79">
        <f>'ENZ scenario inputs'!AV30</f>
        <v>23760.476190476191</v>
      </c>
      <c r="AT5" s="79">
        <f>'ENZ scenario inputs'!AW30</f>
        <v>22920.952380952382</v>
      </c>
      <c r="AU5" s="79">
        <f>'ENZ scenario inputs'!AX30</f>
        <v>22081.428571428572</v>
      </c>
      <c r="AV5" s="79">
        <f>'ENZ scenario inputs'!AY30</f>
        <v>21241.904761904763</v>
      </c>
      <c r="AW5" s="79">
        <f>'ENZ scenario inputs'!AZ30</f>
        <v>20402.380952380954</v>
      </c>
      <c r="AX5" s="79">
        <f>'ENZ scenario inputs'!BA30</f>
        <v>19562.857142857141</v>
      </c>
      <c r="AY5" s="79">
        <f>'ENZ scenario inputs'!BB30</f>
        <v>18723.333333333332</v>
      </c>
      <c r="AZ5" s="79">
        <f>'ENZ scenario inputs'!BC30</f>
        <v>17883.809523809523</v>
      </c>
      <c r="BA5" s="79">
        <f>'ENZ scenario inputs'!BD30</f>
        <v>17044.285714285714</v>
      </c>
      <c r="BB5" s="79">
        <f>'ENZ scenario inputs'!BE30</f>
        <v>16204.761904761905</v>
      </c>
      <c r="BC5" s="79">
        <f>'ENZ scenario inputs'!BF30</f>
        <v>15365.238095238095</v>
      </c>
      <c r="BD5" s="79">
        <f>'ENZ scenario inputs'!BG30</f>
        <v>14525.714285714286</v>
      </c>
      <c r="BE5" s="79">
        <f>'ENZ scenario inputs'!BH30</f>
        <v>13686.190476190477</v>
      </c>
      <c r="BF5" s="79">
        <f>'ENZ scenario inputs'!BI30</f>
        <v>12846.666666666666</v>
      </c>
      <c r="BG5" s="79">
        <f>'ENZ scenario inputs'!BJ30</f>
        <v>12007.142857142857</v>
      </c>
      <c r="BH5" s="79">
        <f>'ENZ scenario inputs'!BK30</f>
        <v>11167.619047619048</v>
      </c>
      <c r="BI5" s="79">
        <f>'ENZ scenario inputs'!BL30</f>
        <v>10328.095238095239</v>
      </c>
      <c r="BJ5" s="79">
        <f>'ENZ scenario inputs'!BM30</f>
        <v>9488.5714285714294</v>
      </c>
      <c r="BK5" s="79">
        <f>'ENZ scenario inputs'!BN30</f>
        <v>8649.0476190476184</v>
      </c>
      <c r="BL5" s="79">
        <f>'ENZ scenario inputs'!BO30</f>
        <v>7809.5238095238092</v>
      </c>
      <c r="BM5" s="79">
        <f>'ENZ scenario inputs'!BP30</f>
        <v>7809.5238095238092</v>
      </c>
      <c r="BN5" s="79">
        <f>'ENZ scenario inputs'!BQ30</f>
        <v>7809.5238095238092</v>
      </c>
      <c r="BO5" s="79">
        <f>'ENZ scenario inputs'!BR30</f>
        <v>7809.5238095238092</v>
      </c>
      <c r="BP5" s="79">
        <f>'ENZ scenario inputs'!BS30</f>
        <v>7809.5238095238092</v>
      </c>
      <c r="BQ5" s="79">
        <f>'ENZ scenario inputs'!BT30</f>
        <v>7809.5238095238092</v>
      </c>
      <c r="BR5" s="79">
        <f>'ENZ scenario inputs'!BU30</f>
        <v>7809.5238095238092</v>
      </c>
      <c r="BS5" s="79">
        <f>'ENZ scenario inputs'!BV30</f>
        <v>7809.5238095238092</v>
      </c>
      <c r="BT5" s="79">
        <f>'ENZ scenario inputs'!BW30</f>
        <v>7809.5238095238092</v>
      </c>
      <c r="BU5" s="79">
        <f>'ENZ scenario inputs'!BX30</f>
        <v>7809.5238095238092</v>
      </c>
      <c r="BV5" s="79">
        <f>'ENZ scenario inputs'!BY30</f>
        <v>7809.5238095238092</v>
      </c>
      <c r="BW5" s="79">
        <f>'ENZ scenario inputs'!BZ30</f>
        <v>7809.5238095238092</v>
      </c>
      <c r="BX5" s="79">
        <f>'ENZ scenario inputs'!CA30</f>
        <v>7809.5238095238092</v>
      </c>
      <c r="BY5" s="79">
        <f>'ENZ scenario inputs'!CB30</f>
        <v>7809.5238095238092</v>
      </c>
      <c r="BZ5" s="79">
        <f>'ENZ scenario inputs'!CC30</f>
        <v>7809.5238095238092</v>
      </c>
      <c r="CA5" s="79">
        <f>'ENZ scenario inputs'!CD30</f>
        <v>7809.5238095238092</v>
      </c>
      <c r="CB5" s="79">
        <f>'ENZ scenario inputs'!CE30</f>
        <v>7809.5238095238092</v>
      </c>
      <c r="CC5" s="79">
        <f>'ENZ scenario inputs'!CF30</f>
        <v>7809.5238095238092</v>
      </c>
      <c r="CD5" s="79">
        <f>'ENZ scenario inputs'!CG30</f>
        <v>7809.5238095238092</v>
      </c>
      <c r="CE5" s="79">
        <f>'ENZ scenario inputs'!CH30</f>
        <v>7809.5238095238092</v>
      </c>
      <c r="CF5" s="79">
        <f>'ENZ scenario inputs'!CI30</f>
        <v>7809.5238095238092</v>
      </c>
      <c r="CG5" s="79">
        <f>'ENZ scenario inputs'!CJ30</f>
        <v>7809.5238095238092</v>
      </c>
      <c r="CH5" s="79">
        <f>'ENZ scenario inputs'!CK30</f>
        <v>7809.5238095238092</v>
      </c>
      <c r="CI5" s="79">
        <f>'ENZ scenario inputs'!CL30</f>
        <v>7809.5238095238092</v>
      </c>
      <c r="CJ5" s="79">
        <f>'ENZ scenario inputs'!CM30</f>
        <v>7809.5238095238092</v>
      </c>
      <c r="CK5" s="79">
        <f>'ENZ scenario inputs'!CN30</f>
        <v>7809.5238095238092</v>
      </c>
      <c r="CL5" s="58">
        <f t="shared" ref="CL5:CO8" si="0">CK5</f>
        <v>7809.5238095238092</v>
      </c>
      <c r="CM5" s="58">
        <f t="shared" si="0"/>
        <v>7809.5238095238092</v>
      </c>
      <c r="CN5" s="58">
        <f t="shared" si="0"/>
        <v>7809.5238095238092</v>
      </c>
      <c r="CO5" s="58">
        <f t="shared" si="0"/>
        <v>7809.5238095238092</v>
      </c>
    </row>
    <row r="6" spans="1:94" outlineLevel="1">
      <c r="B6" t="s">
        <v>77</v>
      </c>
      <c r="D6" s="79">
        <f>'ENZ scenario inputs'!G31</f>
        <v>727.56850099299004</v>
      </c>
      <c r="E6" s="79">
        <f>'ENZ scenario inputs'!H31</f>
        <v>709.14904527164765</v>
      </c>
      <c r="F6" s="79">
        <f>'ENZ scenario inputs'!I31</f>
        <v>2311.6416930283626</v>
      </c>
      <c r="G6" s="79">
        <f>'ENZ scenario inputs'!J31</f>
        <v>2836.5961810865952</v>
      </c>
      <c r="H6" s="79">
        <f>'ENZ scenario inputs'!K31</f>
        <v>4521.9763795893396</v>
      </c>
      <c r="I6" s="79">
        <f>'ENZ scenario inputs'!L31</f>
        <v>3402.9944445178508</v>
      </c>
      <c r="J6" s="79">
        <f>'ENZ scenario inputs'!M31</f>
        <v>3849.6662457603729</v>
      </c>
      <c r="K6" s="79">
        <f>'ENZ scenario inputs'!N31</f>
        <v>2933.2983236236387</v>
      </c>
      <c r="L6" s="79">
        <f>'ENZ scenario inputs'!O31</f>
        <v>2357.6903323317165</v>
      </c>
      <c r="M6" s="79">
        <f>'ENZ scenario inputs'!P31</f>
        <v>1841.9455721341494</v>
      </c>
      <c r="N6" s="79">
        <f>'ENZ scenario inputs'!Q31</f>
        <v>1547.234280592688</v>
      </c>
      <c r="O6" s="79">
        <f>'ENZ scenario inputs'!R31</f>
        <v>1386.0640430309472</v>
      </c>
      <c r="P6" s="79">
        <f>'ENZ scenario inputs'!S31</f>
        <v>1017.6749286041228</v>
      </c>
      <c r="Q6" s="79">
        <f>'ENZ scenario inputs'!T31</f>
        <v>916.36792213673868</v>
      </c>
      <c r="R6" s="79">
        <f>'ENZ scenario inputs'!U31</f>
        <v>488.11557661555031</v>
      </c>
      <c r="S6" s="79">
        <f>'ENZ scenario inputs'!V31</f>
        <v>276.29183582012087</v>
      </c>
      <c r="T6" s="79">
        <f>'ENZ scenario inputs'!W31</f>
        <v>119.72646218872109</v>
      </c>
      <c r="U6" s="79">
        <f>'ENZ scenario inputs'!X31</f>
        <v>110.51673432804714</v>
      </c>
      <c r="V6" s="79">
        <f>'ENZ scenario inputs'!Y31</f>
        <v>200.48397483118819</v>
      </c>
      <c r="W6" s="79">
        <f>'ENZ scenario inputs'!Z31</f>
        <v>364.01950875126823</v>
      </c>
      <c r="X6" s="79">
        <f>'ENZ scenario inputs'!AA31</f>
        <v>479.85717861132559</v>
      </c>
      <c r="Y6" s="79">
        <f>'ENZ scenario inputs'!AB31</f>
        <v>888.69601341152941</v>
      </c>
      <c r="Z6" s="79">
        <f>'ENZ scenario inputs'!AC31</f>
        <v>854.62611051150975</v>
      </c>
      <c r="AA6" s="79">
        <f>'ENZ scenario inputs'!AD31</f>
        <v>281.86014581329943</v>
      </c>
      <c r="AB6" s="79">
        <f>'ENZ scenario inputs'!AE31</f>
        <v>209.54586830486639</v>
      </c>
      <c r="AC6" s="79">
        <f>'ENZ scenario inputs'!AF31</f>
        <v>209.54586830487068</v>
      </c>
      <c r="AD6" s="79">
        <f>'ENZ scenario inputs'!AG31</f>
        <v>201.35888392553395</v>
      </c>
      <c r="AE6" s="79">
        <f>'ENZ scenario inputs'!AH31</f>
        <v>262.26176158976989</v>
      </c>
      <c r="AF6" s="79">
        <f>'ENZ scenario inputs'!AI31</f>
        <v>316.42460103905796</v>
      </c>
      <c r="AG6" s="79">
        <f>'ENZ scenario inputs'!AJ31</f>
        <v>4325.5082798460371</v>
      </c>
      <c r="AH6" s="79">
        <f>'ENZ scenario inputs'!AK31</f>
        <v>6150.4207486965597</v>
      </c>
      <c r="AI6" s="79">
        <f>'ENZ scenario inputs'!AL31</f>
        <v>10147.058823529413</v>
      </c>
      <c r="AJ6" s="79">
        <f>'ENZ scenario inputs'!AM31</f>
        <v>18870.967741935485</v>
      </c>
      <c r="AK6" s="79">
        <f>'ENZ scenario inputs'!AN31</f>
        <v>6900</v>
      </c>
      <c r="AL6" s="79">
        <f>'ENZ scenario inputs'!AO31</f>
        <v>6900</v>
      </c>
      <c r="AM6" s="79">
        <f>'ENZ scenario inputs'!AP31</f>
        <v>6900</v>
      </c>
      <c r="AN6" s="79">
        <f>'ENZ scenario inputs'!AQ31</f>
        <v>6900</v>
      </c>
      <c r="AO6" s="79">
        <f>'ENZ scenario inputs'!AR31</f>
        <v>6900</v>
      </c>
      <c r="AP6" s="79">
        <f>'ENZ scenario inputs'!AS31</f>
        <v>6900</v>
      </c>
      <c r="AQ6" s="79">
        <f>'ENZ scenario inputs'!AT31</f>
        <v>6900</v>
      </c>
      <c r="AR6" s="79">
        <f>'ENZ scenario inputs'!AU31</f>
        <v>6900</v>
      </c>
      <c r="AS6" s="79">
        <f>'ENZ scenario inputs'!AV31</f>
        <v>6664.5238095238092</v>
      </c>
      <c r="AT6" s="79">
        <f>'ENZ scenario inputs'!AW31</f>
        <v>6429.0476190476193</v>
      </c>
      <c r="AU6" s="79">
        <f>'ENZ scenario inputs'!AX31</f>
        <v>6193.5714285714284</v>
      </c>
      <c r="AV6" s="79">
        <f>'ENZ scenario inputs'!AY31</f>
        <v>5958.0952380952376</v>
      </c>
      <c r="AW6" s="79">
        <f>'ENZ scenario inputs'!AZ31</f>
        <v>5722.6190476190477</v>
      </c>
      <c r="AX6" s="79">
        <f>'ENZ scenario inputs'!BA31</f>
        <v>5487.1428571428569</v>
      </c>
      <c r="AY6" s="79">
        <f>'ENZ scenario inputs'!BB31</f>
        <v>5251.666666666667</v>
      </c>
      <c r="AZ6" s="79">
        <f>'ENZ scenario inputs'!BC31</f>
        <v>5016.1904761904761</v>
      </c>
      <c r="BA6" s="79">
        <f>'ENZ scenario inputs'!BD31</f>
        <v>4780.7142857142853</v>
      </c>
      <c r="BB6" s="79">
        <f>'ENZ scenario inputs'!BE31</f>
        <v>4545.2380952380954</v>
      </c>
      <c r="BC6" s="79">
        <f>'ENZ scenario inputs'!BF31</f>
        <v>4309.7619047619046</v>
      </c>
      <c r="BD6" s="79">
        <f>'ENZ scenario inputs'!BG31</f>
        <v>4074.2857142857142</v>
      </c>
      <c r="BE6" s="79">
        <f>'ENZ scenario inputs'!BH31</f>
        <v>3838.8095238095239</v>
      </c>
      <c r="BF6" s="79">
        <f>'ENZ scenario inputs'!BI31</f>
        <v>3603.3333333333335</v>
      </c>
      <c r="BG6" s="79">
        <f>'ENZ scenario inputs'!BJ31</f>
        <v>3367.8571428571427</v>
      </c>
      <c r="BH6" s="79">
        <f>'ENZ scenario inputs'!BK31</f>
        <v>3132.3809523809523</v>
      </c>
      <c r="BI6" s="79">
        <f>'ENZ scenario inputs'!BL31</f>
        <v>2896.9047619047619</v>
      </c>
      <c r="BJ6" s="79">
        <f>'ENZ scenario inputs'!BM31</f>
        <v>2661.4285714285716</v>
      </c>
      <c r="BK6" s="79">
        <f>'ENZ scenario inputs'!BN31</f>
        <v>2425.9523809523807</v>
      </c>
      <c r="BL6" s="79">
        <f>'ENZ scenario inputs'!BO31</f>
        <v>2190.4761904761904</v>
      </c>
      <c r="BM6" s="79">
        <f>'ENZ scenario inputs'!BP31</f>
        <v>2190.4761904761904</v>
      </c>
      <c r="BN6" s="79">
        <f>'ENZ scenario inputs'!BQ31</f>
        <v>2190.4761904761904</v>
      </c>
      <c r="BO6" s="79">
        <f>'ENZ scenario inputs'!BR31</f>
        <v>2190.4761904761904</v>
      </c>
      <c r="BP6" s="79">
        <f>'ENZ scenario inputs'!BS31</f>
        <v>2190.4761904761904</v>
      </c>
      <c r="BQ6" s="79">
        <f>'ENZ scenario inputs'!BT31</f>
        <v>2190.4761904761904</v>
      </c>
      <c r="BR6" s="79">
        <f>'ENZ scenario inputs'!BU31</f>
        <v>2190.4761904761904</v>
      </c>
      <c r="BS6" s="79">
        <f>'ENZ scenario inputs'!BV31</f>
        <v>2190.4761904761904</v>
      </c>
      <c r="BT6" s="79">
        <f>'ENZ scenario inputs'!BW31</f>
        <v>2190.4761904761904</v>
      </c>
      <c r="BU6" s="79">
        <f>'ENZ scenario inputs'!BX31</f>
        <v>2190.4761904761904</v>
      </c>
      <c r="BV6" s="79">
        <f>'ENZ scenario inputs'!BY31</f>
        <v>2190.4761904761904</v>
      </c>
      <c r="BW6" s="79">
        <f>'ENZ scenario inputs'!BZ31</f>
        <v>2190.4761904761904</v>
      </c>
      <c r="BX6" s="79">
        <f>'ENZ scenario inputs'!CA31</f>
        <v>2190.4761904761904</v>
      </c>
      <c r="BY6" s="79">
        <f>'ENZ scenario inputs'!CB31</f>
        <v>2190.4761904761904</v>
      </c>
      <c r="BZ6" s="79">
        <f>'ENZ scenario inputs'!CC31</f>
        <v>2190.4761904761904</v>
      </c>
      <c r="CA6" s="79">
        <f>'ENZ scenario inputs'!CD31</f>
        <v>2190.4761904761904</v>
      </c>
      <c r="CB6" s="79">
        <f>'ENZ scenario inputs'!CE31</f>
        <v>2190.4761904761904</v>
      </c>
      <c r="CC6" s="79">
        <f>'ENZ scenario inputs'!CF31</f>
        <v>2190.4761904761904</v>
      </c>
      <c r="CD6" s="79">
        <f>'ENZ scenario inputs'!CG31</f>
        <v>2190.4761904761904</v>
      </c>
      <c r="CE6" s="79">
        <f>'ENZ scenario inputs'!CH31</f>
        <v>2190.4761904761904</v>
      </c>
      <c r="CF6" s="79">
        <f>'ENZ scenario inputs'!CI31</f>
        <v>2190.4761904761904</v>
      </c>
      <c r="CG6" s="79">
        <f>'ENZ scenario inputs'!CJ31</f>
        <v>2190.4761904761904</v>
      </c>
      <c r="CH6" s="79">
        <f>'ENZ scenario inputs'!CK31</f>
        <v>2190.4761904761904</v>
      </c>
      <c r="CI6" s="79">
        <f>'ENZ scenario inputs'!CL31</f>
        <v>2190.4761904761904</v>
      </c>
      <c r="CJ6" s="79">
        <f>'ENZ scenario inputs'!CM31</f>
        <v>2190.4761904761904</v>
      </c>
      <c r="CK6" s="79">
        <f>'ENZ scenario inputs'!CN31</f>
        <v>2190.4761904761904</v>
      </c>
      <c r="CL6" s="58">
        <f t="shared" si="0"/>
        <v>2190.4761904761904</v>
      </c>
      <c r="CM6" s="58">
        <f t="shared" si="0"/>
        <v>2190.4761904761904</v>
      </c>
      <c r="CN6" s="58">
        <f t="shared" si="0"/>
        <v>2190.4761904761904</v>
      </c>
      <c r="CO6" s="58">
        <f t="shared" si="0"/>
        <v>2190.4761904761904</v>
      </c>
    </row>
    <row r="7" spans="1:94" outlineLevel="1">
      <c r="A7" s="1"/>
      <c r="B7" t="s">
        <v>78</v>
      </c>
      <c r="D7" s="79">
        <f>'ENZ scenario inputs'!G15</f>
        <v>11927.35247529492</v>
      </c>
      <c r="E7" s="79">
        <f>'ENZ scenario inputs'!H15</f>
        <v>11625.394184781109</v>
      </c>
      <c r="F7" s="79">
        <f>'ENZ scenario inputs'!I15</f>
        <v>37895.765459481358</v>
      </c>
      <c r="G7" s="79">
        <f>'ENZ scenario inputs'!J15</f>
        <v>46501.57673912451</v>
      </c>
      <c r="H7" s="79">
        <f>'ENZ scenario inputs'!K15</f>
        <v>74130.76032113671</v>
      </c>
      <c r="I7" s="79">
        <f>'ENZ scenario inputs'!L15</f>
        <v>55786.794172423783</v>
      </c>
      <c r="J7" s="79">
        <f>'ENZ scenario inputs'!M15</f>
        <v>63109.282717383161</v>
      </c>
      <c r="K7" s="79">
        <f>'ENZ scenario inputs'!N15</f>
        <v>48086.857764321947</v>
      </c>
      <c r="L7" s="79">
        <f>'ENZ scenario inputs'!O15</f>
        <v>38650.661185765843</v>
      </c>
      <c r="M7" s="79">
        <f>'ENZ scenario inputs'!P15</f>
        <v>30195.8290513795</v>
      </c>
      <c r="N7" s="79">
        <f>'ENZ scenario inputs'!Q15</f>
        <v>25364.496403158821</v>
      </c>
      <c r="O7" s="79">
        <f>'ENZ scenario inputs'!R15</f>
        <v>22722.361361163072</v>
      </c>
      <c r="P7" s="79">
        <f>'ENZ scenario inputs'!S15</f>
        <v>16683.19555088726</v>
      </c>
      <c r="Q7" s="79">
        <f>'ENZ scenario inputs'!T15</f>
        <v>15022.424953061291</v>
      </c>
      <c r="R7" s="79">
        <f>'ENZ scenario inputs'!U15</f>
        <v>8001.8946986155788</v>
      </c>
      <c r="S7" s="79">
        <f>'ENZ scenario inputs'!V15</f>
        <v>4529.3743577068999</v>
      </c>
      <c r="T7" s="79">
        <f>'ENZ scenario inputs'!W15</f>
        <v>1962.72888833969</v>
      </c>
      <c r="U7" s="79">
        <f>'ENZ scenario inputs'!X15</f>
        <v>1811.74974308274</v>
      </c>
      <c r="V7" s="79">
        <f>'ENZ scenario inputs'!Y15</f>
        <v>3286.6225382162002</v>
      </c>
      <c r="W7" s="79">
        <f>'ENZ scenario inputs'!Z15</f>
        <v>5967.5329303486596</v>
      </c>
      <c r="X7" s="79">
        <f>'ENZ scenario inputs'!AA15</f>
        <v>7866.5111247758296</v>
      </c>
      <c r="Y7" s="79">
        <f>'ENZ scenario inputs'!AB15</f>
        <v>14568.78710510704</v>
      </c>
      <c r="Z7" s="79">
        <f>'ENZ scenario inputs'!AC15</f>
        <v>14010.264106746061</v>
      </c>
      <c r="AA7" s="79">
        <f>'ENZ scenario inputs'!AD15</f>
        <v>4620.6581280868759</v>
      </c>
      <c r="AB7" s="79">
        <f>'ENZ scenario inputs'!AE15</f>
        <v>3435.1781689322361</v>
      </c>
      <c r="AC7" s="79">
        <f>'ENZ scenario inputs'!AF15</f>
        <v>3435.1781689323061</v>
      </c>
      <c r="AD7" s="79">
        <f>'ENZ scenario inputs'!AG15</f>
        <v>3300.9653102546549</v>
      </c>
      <c r="AE7" s="79">
        <f>'ENZ scenario inputs'!AH15</f>
        <v>4299.3731408159001</v>
      </c>
      <c r="AF7" s="79">
        <f>'ENZ scenario inputs'!AI15</f>
        <v>5187.2885416239014</v>
      </c>
      <c r="AG7" s="79">
        <f>'ENZ scenario inputs'!AJ15</f>
        <v>21357.197131739809</v>
      </c>
      <c r="AH7" s="79">
        <f>'ENZ scenario inputs'!AK15</f>
        <v>33278.169408126028</v>
      </c>
      <c r="AI7" s="79">
        <f>'ENZ scenario inputs'!AL15</f>
        <v>45000</v>
      </c>
      <c r="AJ7" s="79">
        <f>'ENZ scenario inputs'!AM15</f>
        <v>60000</v>
      </c>
      <c r="AK7" s="79">
        <f>'ENZ scenario inputs'!AN15</f>
        <v>30700</v>
      </c>
      <c r="AL7" s="79">
        <f>'ENZ scenario inputs'!AO15</f>
        <v>32600</v>
      </c>
      <c r="AM7" s="79">
        <f>'ENZ scenario inputs'!AP15</f>
        <v>32000</v>
      </c>
      <c r="AN7" s="79">
        <f>'ENZ scenario inputs'!AQ15</f>
        <v>31500</v>
      </c>
      <c r="AO7" s="79">
        <f>'ENZ scenario inputs'!AR15</f>
        <v>31500</v>
      </c>
      <c r="AP7" s="79">
        <f>'ENZ scenario inputs'!AS15</f>
        <v>31500</v>
      </c>
      <c r="AQ7" s="79">
        <f>'ENZ scenario inputs'!AT15</f>
        <v>31500</v>
      </c>
      <c r="AR7" s="79">
        <f>'ENZ scenario inputs'!AU15</f>
        <v>31500</v>
      </c>
      <c r="AS7" s="79">
        <f>'ENZ scenario inputs'!AV15</f>
        <v>30425</v>
      </c>
      <c r="AT7" s="79">
        <f>'ENZ scenario inputs'!AW15</f>
        <v>29350</v>
      </c>
      <c r="AU7" s="79">
        <f>'ENZ scenario inputs'!AX15</f>
        <v>28275</v>
      </c>
      <c r="AV7" s="79">
        <f>'ENZ scenario inputs'!AY15</f>
        <v>27200</v>
      </c>
      <c r="AW7" s="79">
        <f>'ENZ scenario inputs'!AZ15</f>
        <v>26125</v>
      </c>
      <c r="AX7" s="79">
        <f>'ENZ scenario inputs'!BA15</f>
        <v>25050</v>
      </c>
      <c r="AY7" s="79">
        <f>'ENZ scenario inputs'!BB15</f>
        <v>23975</v>
      </c>
      <c r="AZ7" s="79">
        <f>'ENZ scenario inputs'!BC15</f>
        <v>22900</v>
      </c>
      <c r="BA7" s="79">
        <f>'ENZ scenario inputs'!BD15</f>
        <v>21825</v>
      </c>
      <c r="BB7" s="79">
        <f>'ENZ scenario inputs'!BE15</f>
        <v>20750</v>
      </c>
      <c r="BC7" s="79">
        <f>'ENZ scenario inputs'!BF15</f>
        <v>19675</v>
      </c>
      <c r="BD7" s="79">
        <f>'ENZ scenario inputs'!BG15</f>
        <v>18600</v>
      </c>
      <c r="BE7" s="79">
        <f>'ENZ scenario inputs'!BH15</f>
        <v>17525</v>
      </c>
      <c r="BF7" s="79">
        <f>'ENZ scenario inputs'!BI15</f>
        <v>16450</v>
      </c>
      <c r="BG7" s="79">
        <f>'ENZ scenario inputs'!BJ15</f>
        <v>15375</v>
      </c>
      <c r="BH7" s="79">
        <f>'ENZ scenario inputs'!BK15</f>
        <v>14300</v>
      </c>
      <c r="BI7" s="79">
        <f>'ENZ scenario inputs'!BL15</f>
        <v>13225</v>
      </c>
      <c r="BJ7" s="79">
        <f>'ENZ scenario inputs'!BM15</f>
        <v>12150</v>
      </c>
      <c r="BK7" s="79">
        <f>'ENZ scenario inputs'!BN15</f>
        <v>11075</v>
      </c>
      <c r="BL7" s="79">
        <f>'ENZ scenario inputs'!BO15</f>
        <v>10000</v>
      </c>
      <c r="BM7" s="79">
        <f>'ENZ scenario inputs'!BP15</f>
        <v>10000</v>
      </c>
      <c r="BN7" s="79">
        <f>'ENZ scenario inputs'!BQ15</f>
        <v>10000</v>
      </c>
      <c r="BO7" s="79">
        <f>'ENZ scenario inputs'!BR15</f>
        <v>10000</v>
      </c>
      <c r="BP7" s="79">
        <f>'ENZ scenario inputs'!BS15</f>
        <v>10000</v>
      </c>
      <c r="BQ7" s="79">
        <f>'ENZ scenario inputs'!BT15</f>
        <v>10000</v>
      </c>
      <c r="BR7" s="79">
        <f>'ENZ scenario inputs'!BU15</f>
        <v>10000</v>
      </c>
      <c r="BS7" s="79">
        <f>'ENZ scenario inputs'!BV15</f>
        <v>10000</v>
      </c>
      <c r="BT7" s="79">
        <f>'ENZ scenario inputs'!BW15</f>
        <v>10000</v>
      </c>
      <c r="BU7" s="79">
        <f>'ENZ scenario inputs'!BX15</f>
        <v>10000</v>
      </c>
      <c r="BV7" s="79">
        <f>'ENZ scenario inputs'!BY15</f>
        <v>10000</v>
      </c>
      <c r="BW7" s="79">
        <f>'ENZ scenario inputs'!BZ15</f>
        <v>10000</v>
      </c>
      <c r="BX7" s="79">
        <f>'ENZ scenario inputs'!CA15</f>
        <v>10000</v>
      </c>
      <c r="BY7" s="79">
        <f>'ENZ scenario inputs'!CB15</f>
        <v>10000</v>
      </c>
      <c r="BZ7" s="79">
        <f>'ENZ scenario inputs'!CC15</f>
        <v>10000</v>
      </c>
      <c r="CA7" s="79">
        <f>'ENZ scenario inputs'!CD15</f>
        <v>10000</v>
      </c>
      <c r="CB7" s="79">
        <f>'ENZ scenario inputs'!CE15</f>
        <v>10000</v>
      </c>
      <c r="CC7" s="79">
        <f>'ENZ scenario inputs'!CF15</f>
        <v>10000</v>
      </c>
      <c r="CD7" s="79">
        <f>'ENZ scenario inputs'!CG15</f>
        <v>10000</v>
      </c>
      <c r="CE7" s="79">
        <f>'ENZ scenario inputs'!CH15</f>
        <v>10000</v>
      </c>
      <c r="CF7" s="79">
        <f>'ENZ scenario inputs'!CI15</f>
        <v>10000</v>
      </c>
      <c r="CG7" s="79">
        <f>'ENZ scenario inputs'!CJ15</f>
        <v>10000</v>
      </c>
      <c r="CH7" s="79">
        <f>'ENZ scenario inputs'!CK15</f>
        <v>10000</v>
      </c>
      <c r="CI7" s="79">
        <f>'ENZ scenario inputs'!CL15</f>
        <v>10000</v>
      </c>
      <c r="CJ7" s="79">
        <f>'ENZ scenario inputs'!CM15</f>
        <v>10000</v>
      </c>
      <c r="CK7" s="79">
        <f>'ENZ scenario inputs'!CN15</f>
        <v>10000</v>
      </c>
      <c r="CL7" s="58">
        <f t="shared" si="0"/>
        <v>10000</v>
      </c>
      <c r="CM7" s="58">
        <f t="shared" si="0"/>
        <v>10000</v>
      </c>
      <c r="CN7" s="58">
        <f t="shared" si="0"/>
        <v>10000</v>
      </c>
      <c r="CO7" s="58">
        <f t="shared" si="0"/>
        <v>10000</v>
      </c>
      <c r="CP7" s="1"/>
    </row>
    <row r="8" spans="1:94" outlineLevel="1">
      <c r="A8" s="1"/>
      <c r="B8" t="s">
        <v>38</v>
      </c>
      <c r="D8" s="79">
        <f>'ENZ scenario inputs'!G16</f>
        <v>981.71973364553003</v>
      </c>
      <c r="E8" s="79">
        <f>'ENZ scenario inputs'!H16</f>
        <v>1145.33968925312</v>
      </c>
      <c r="F8" s="79">
        <f>'ENZ scenario inputs'!I16</f>
        <v>1308.9596448606901</v>
      </c>
      <c r="G8" s="79">
        <f>'ENZ scenario inputs'!J16</f>
        <v>1145.3396892563901</v>
      </c>
      <c r="H8" s="79">
        <f>'ENZ scenario inputs'!K16</f>
        <v>981.71973364228006</v>
      </c>
      <c r="I8" s="79">
        <f>'ENZ scenario inputs'!L16</f>
        <v>818.09977803794004</v>
      </c>
      <c r="J8" s="79">
        <f>'ENZ scenario inputs'!M16</f>
        <v>818.09977803794004</v>
      </c>
      <c r="K8" s="79">
        <f>'ENZ scenario inputs'!N16</f>
        <v>2617.9192897214198</v>
      </c>
      <c r="L8" s="79">
        <f>'ENZ scenario inputs'!O16</f>
        <v>2945.15920093659</v>
      </c>
      <c r="M8" s="79">
        <f>'ENZ scenario inputs'!P16</f>
        <v>3272.3991121517602</v>
      </c>
      <c r="N8" s="79">
        <f>'ENZ scenario inputs'!Q16</f>
        <v>4090.4988901897</v>
      </c>
      <c r="O8" s="79">
        <f>'ENZ scenario inputs'!R16</f>
        <v>4908.5986682276407</v>
      </c>
      <c r="P8" s="79">
        <f>'ENZ scenario inputs'!S16</f>
        <v>3926.8789345821201</v>
      </c>
      <c r="Q8" s="79">
        <f>'ENZ scenario inputs'!T16</f>
        <v>4417.7388014048702</v>
      </c>
      <c r="R8" s="79">
        <f>'ENZ scenario inputs'!U16</f>
        <v>5890.3184018731599</v>
      </c>
      <c r="S8" s="79">
        <f>'ENZ scenario inputs'!V16</f>
        <v>6872.0381355187101</v>
      </c>
      <c r="T8" s="79">
        <f>'ENZ scenario inputs'!W16</f>
        <v>7853.7578691642302</v>
      </c>
      <c r="U8" s="79">
        <f>'ENZ scenario inputs'!X16</f>
        <v>7362.8980023414706</v>
      </c>
      <c r="V8" s="79">
        <f>'ENZ scenario inputs'!Y16</f>
        <v>1723.52816787135</v>
      </c>
      <c r="W8" s="79">
        <f>'ENZ scenario inputs'!Z16</f>
        <v>1723.52816787134</v>
      </c>
      <c r="X8" s="79">
        <f>'ENZ scenario inputs'!AA16</f>
        <v>1723.52816787135</v>
      </c>
      <c r="Y8" s="79">
        <f>'ENZ scenario inputs'!AB16</f>
        <v>1723.52816787134</v>
      </c>
      <c r="Z8" s="79">
        <f>'ENZ scenario inputs'!AC16</f>
        <v>1723.52816787134</v>
      </c>
      <c r="AA8" s="79">
        <f>'ENZ scenario inputs'!AD16</f>
        <v>2117.777760451771</v>
      </c>
      <c r="AB8" s="79">
        <f>'ENZ scenario inputs'!AE16</f>
        <v>2117.777760451771</v>
      </c>
      <c r="AC8" s="79">
        <f>'ENZ scenario inputs'!AF16</f>
        <v>2117.777760451781</v>
      </c>
      <c r="AD8" s="79">
        <f>'ENZ scenario inputs'!AG16</f>
        <v>2117.7777604517678</v>
      </c>
      <c r="AE8" s="79">
        <f>'ENZ scenario inputs'!AH16</f>
        <v>3614.7385282057398</v>
      </c>
      <c r="AF8" s="79">
        <f>'ENZ scenario inputs'!AI16</f>
        <v>2963.70461106517</v>
      </c>
      <c r="AG8" s="79">
        <f>'ENZ scenario inputs'!AJ16</f>
        <v>3128.96446363726</v>
      </c>
      <c r="AH8" s="79">
        <f>'ENZ scenario inputs'!AK16</f>
        <v>3581.74999999999</v>
      </c>
      <c r="AI8" s="79">
        <f>'ENZ scenario inputs'!AL16</f>
        <v>7700</v>
      </c>
      <c r="AJ8" s="79">
        <f>'ENZ scenario inputs'!AM16</f>
        <v>9430</v>
      </c>
      <c r="AK8" s="79">
        <f>'ENZ scenario inputs'!AN16</f>
        <v>11160</v>
      </c>
      <c r="AL8" s="79">
        <f>'ENZ scenario inputs'!AO16</f>
        <v>12890</v>
      </c>
      <c r="AM8" s="79">
        <f>'ENZ scenario inputs'!AP16</f>
        <v>14620</v>
      </c>
      <c r="AN8" s="79">
        <f>'ENZ scenario inputs'!AQ16</f>
        <v>16350</v>
      </c>
      <c r="AO8" s="79">
        <f>'ENZ scenario inputs'!AR16</f>
        <v>18080</v>
      </c>
      <c r="AP8" s="79">
        <f>'ENZ scenario inputs'!AS16</f>
        <v>19810</v>
      </c>
      <c r="AQ8" s="79">
        <f>'ENZ scenario inputs'!AT16</f>
        <v>21540</v>
      </c>
      <c r="AR8" s="79">
        <f>'ENZ scenario inputs'!AU16</f>
        <v>23270</v>
      </c>
      <c r="AS8" s="79">
        <f>'ENZ scenario inputs'!AV16</f>
        <v>25000</v>
      </c>
      <c r="AT8" s="79">
        <f>'ENZ scenario inputs'!AW16</f>
        <v>25000</v>
      </c>
      <c r="AU8" s="79">
        <f>'ENZ scenario inputs'!AX16</f>
        <v>25000</v>
      </c>
      <c r="AV8" s="79">
        <f>'ENZ scenario inputs'!AY16</f>
        <v>25000</v>
      </c>
      <c r="AW8" s="79">
        <f>'ENZ scenario inputs'!AZ16</f>
        <v>25000</v>
      </c>
      <c r="AX8" s="79">
        <f>'ENZ scenario inputs'!BA16</f>
        <v>25000</v>
      </c>
      <c r="AY8" s="79">
        <f>'ENZ scenario inputs'!BB16</f>
        <v>25000</v>
      </c>
      <c r="AZ8" s="79">
        <f>'ENZ scenario inputs'!BC16</f>
        <v>25000</v>
      </c>
      <c r="BA8" s="79">
        <f>'ENZ scenario inputs'!BD16</f>
        <v>25000</v>
      </c>
      <c r="BB8" s="79">
        <f>'ENZ scenario inputs'!BE16</f>
        <v>25000</v>
      </c>
      <c r="BC8" s="79">
        <f>'ENZ scenario inputs'!BF16</f>
        <v>25000</v>
      </c>
      <c r="BD8" s="79">
        <f>'ENZ scenario inputs'!BG16</f>
        <v>25000</v>
      </c>
      <c r="BE8" s="79">
        <f>'ENZ scenario inputs'!BH16</f>
        <v>25000</v>
      </c>
      <c r="BF8" s="79">
        <f>'ENZ scenario inputs'!BI16</f>
        <v>25000</v>
      </c>
      <c r="BG8" s="79">
        <f>'ENZ scenario inputs'!BJ16</f>
        <v>25000</v>
      </c>
      <c r="BH8" s="79">
        <f>'ENZ scenario inputs'!BK16</f>
        <v>25000</v>
      </c>
      <c r="BI8" s="79">
        <f>'ENZ scenario inputs'!BL16</f>
        <v>25000</v>
      </c>
      <c r="BJ8" s="79">
        <f>'ENZ scenario inputs'!BM16</f>
        <v>25000</v>
      </c>
      <c r="BK8" s="79">
        <f>'ENZ scenario inputs'!BN16</f>
        <v>25000</v>
      </c>
      <c r="BL8" s="79">
        <f>'ENZ scenario inputs'!BO16</f>
        <v>25000</v>
      </c>
      <c r="BM8" s="79">
        <f>'ENZ scenario inputs'!BP16</f>
        <v>20000</v>
      </c>
      <c r="BN8" s="79">
        <f>'ENZ scenario inputs'!BQ16</f>
        <v>15000</v>
      </c>
      <c r="BO8" s="79">
        <f>'ENZ scenario inputs'!BR16</f>
        <v>10000</v>
      </c>
      <c r="BP8" s="79">
        <f>'ENZ scenario inputs'!BS16</f>
        <v>5000</v>
      </c>
      <c r="BQ8" s="79">
        <f>'ENZ scenario inputs'!BT16</f>
        <v>1000</v>
      </c>
      <c r="BR8" s="79">
        <f>'ENZ scenario inputs'!BU16</f>
        <v>1000</v>
      </c>
      <c r="BS8" s="79">
        <f>'ENZ scenario inputs'!BV16</f>
        <v>1000</v>
      </c>
      <c r="BT8" s="79">
        <f>'ENZ scenario inputs'!BW16</f>
        <v>1000</v>
      </c>
      <c r="BU8" s="79">
        <f>'ENZ scenario inputs'!BX16</f>
        <v>1000</v>
      </c>
      <c r="BV8" s="79">
        <f>'ENZ scenario inputs'!BY16</f>
        <v>1000</v>
      </c>
      <c r="BW8" s="79">
        <f>'ENZ scenario inputs'!BZ16</f>
        <v>1000</v>
      </c>
      <c r="BX8" s="79">
        <f>'ENZ scenario inputs'!CA16</f>
        <v>1000</v>
      </c>
      <c r="BY8" s="79">
        <f>'ENZ scenario inputs'!CB16</f>
        <v>1000</v>
      </c>
      <c r="BZ8" s="79">
        <f>'ENZ scenario inputs'!CC16</f>
        <v>1000</v>
      </c>
      <c r="CA8" s="79">
        <f>'ENZ scenario inputs'!CD16</f>
        <v>1000</v>
      </c>
      <c r="CB8" s="79">
        <f>'ENZ scenario inputs'!CE16</f>
        <v>1000</v>
      </c>
      <c r="CC8" s="79">
        <f>'ENZ scenario inputs'!CF16</f>
        <v>1000</v>
      </c>
      <c r="CD8" s="79">
        <f>'ENZ scenario inputs'!CG16</f>
        <v>1000</v>
      </c>
      <c r="CE8" s="79">
        <f>'ENZ scenario inputs'!CH16</f>
        <v>1000</v>
      </c>
      <c r="CF8" s="79">
        <f>'ENZ scenario inputs'!CI16</f>
        <v>1000</v>
      </c>
      <c r="CG8" s="79">
        <f>'ENZ scenario inputs'!CJ16</f>
        <v>1000</v>
      </c>
      <c r="CH8" s="79">
        <f>'ENZ scenario inputs'!CK16</f>
        <v>1000</v>
      </c>
      <c r="CI8" s="79">
        <f>'ENZ scenario inputs'!CL16</f>
        <v>1000</v>
      </c>
      <c r="CJ8" s="79">
        <f>'ENZ scenario inputs'!CM16</f>
        <v>1000</v>
      </c>
      <c r="CK8" s="79">
        <f>'ENZ scenario inputs'!CN16</f>
        <v>1000</v>
      </c>
      <c r="CL8" s="58">
        <f t="shared" si="0"/>
        <v>1000</v>
      </c>
      <c r="CM8" s="58">
        <f t="shared" si="0"/>
        <v>1000</v>
      </c>
      <c r="CN8" s="58">
        <f t="shared" si="0"/>
        <v>1000</v>
      </c>
      <c r="CO8" s="58">
        <f t="shared" si="0"/>
        <v>1000</v>
      </c>
    </row>
    <row r="9" spans="1:94" outlineLevel="1">
      <c r="A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94" outlineLevel="1">
      <c r="A10" s="2" t="s">
        <v>79</v>
      </c>
      <c r="C10" s="294"/>
    </row>
    <row r="11" spans="1:94" outlineLevel="1">
      <c r="A11" s="1"/>
      <c r="B11" t="s">
        <v>80</v>
      </c>
      <c r="D11" s="79">
        <f>'ENZ scenario inputs'!G18</f>
        <v>0</v>
      </c>
      <c r="E11" s="79">
        <f>'ENZ scenario inputs'!H18</f>
        <v>0</v>
      </c>
      <c r="F11" s="79">
        <f>'ENZ scenario inputs'!I18</f>
        <v>0</v>
      </c>
      <c r="G11" s="79">
        <f>'ENZ scenario inputs'!J18</f>
        <v>0</v>
      </c>
      <c r="H11" s="79">
        <f>'ENZ scenario inputs'!K18</f>
        <v>0</v>
      </c>
      <c r="I11" s="79">
        <f>'ENZ scenario inputs'!L18</f>
        <v>0</v>
      </c>
      <c r="J11" s="79">
        <f>'ENZ scenario inputs'!M18</f>
        <v>0</v>
      </c>
      <c r="K11" s="79">
        <f>'ENZ scenario inputs'!N18</f>
        <v>0</v>
      </c>
      <c r="L11" s="79">
        <f>'ENZ scenario inputs'!O18</f>
        <v>0</v>
      </c>
      <c r="M11" s="79">
        <f>'ENZ scenario inputs'!P18</f>
        <v>0</v>
      </c>
      <c r="N11" s="79">
        <f>'ENZ scenario inputs'!Q18</f>
        <v>0</v>
      </c>
      <c r="O11" s="79">
        <f>'ENZ scenario inputs'!R18</f>
        <v>0</v>
      </c>
      <c r="P11" s="79">
        <f>'ENZ scenario inputs'!S18</f>
        <v>598.38625049583004</v>
      </c>
      <c r="Q11" s="79">
        <f>'ENZ scenario inputs'!T18</f>
        <v>1886.3947622235501</v>
      </c>
      <c r="R11" s="79">
        <f>'ENZ scenario inputs'!U18</f>
        <v>1733.0693062549201</v>
      </c>
      <c r="S11" s="79">
        <f>'ENZ scenario inputs'!V18</f>
        <v>1971.8844394048001</v>
      </c>
      <c r="T11" s="79">
        <f>'ENZ scenario inputs'!W18</f>
        <v>1689.8784526049801</v>
      </c>
      <c r="U11" s="79">
        <f>'ENZ scenario inputs'!X18</f>
        <v>4056.5756982071498</v>
      </c>
      <c r="V11" s="79">
        <f>'ENZ scenario inputs'!Y18</f>
        <v>1141.658223930878</v>
      </c>
      <c r="W11" s="79">
        <f>'ENZ scenario inputs'!Z18</f>
        <v>2003.4773061254664</v>
      </c>
      <c r="X11" s="79">
        <f>'ENZ scenario inputs'!AA18</f>
        <v>1694.819467779093</v>
      </c>
      <c r="Y11" s="79">
        <f>'ENZ scenario inputs'!AB18</f>
        <v>2117.4336734635849</v>
      </c>
      <c r="Z11" s="79">
        <f>'ENZ scenario inputs'!AC18</f>
        <v>1612.9034698327309</v>
      </c>
      <c r="AA11" s="79">
        <f>'ENZ scenario inputs'!AD18</f>
        <v>2800.5720781006703</v>
      </c>
      <c r="AB11" s="79">
        <f>'ENZ scenario inputs'!AE18</f>
        <v>2855.4413644698689</v>
      </c>
      <c r="AC11" s="79">
        <f>'ENZ scenario inputs'!AF18</f>
        <v>2407.343306085339</v>
      </c>
      <c r="AD11" s="79">
        <f>'ENZ scenario inputs'!AG18</f>
        <v>2957.2743817713754</v>
      </c>
      <c r="AE11" s="79">
        <f>'ENZ scenario inputs'!AH18</f>
        <v>2879.9999999997763</v>
      </c>
      <c r="AF11" s="79">
        <f>'ENZ scenario inputs'!AI18</f>
        <v>1170.7884589620842</v>
      </c>
      <c r="AG11" s="79">
        <f>'ENZ scenario inputs'!AJ18</f>
        <v>1544.7608234724989</v>
      </c>
      <c r="AH11" s="79">
        <f>'ENZ scenario inputs'!AK18</f>
        <v>616.55894729655711</v>
      </c>
      <c r="AI11" s="79">
        <f>'ENZ scenario inputs'!AL18</f>
        <v>1020</v>
      </c>
      <c r="AJ11" s="79">
        <f>'ENZ scenario inputs'!AM18</f>
        <v>1020</v>
      </c>
      <c r="AK11" s="79">
        <f>'ENZ scenario inputs'!AN18</f>
        <v>1020</v>
      </c>
      <c r="AL11" s="79">
        <f>'ENZ scenario inputs'!AO18</f>
        <v>1020</v>
      </c>
      <c r="AM11" s="79">
        <f>'ENZ scenario inputs'!AP18</f>
        <v>1020</v>
      </c>
      <c r="AN11" s="79">
        <f>'ENZ scenario inputs'!AQ18</f>
        <v>510</v>
      </c>
      <c r="AO11" s="79">
        <f>'ENZ scenario inputs'!AR18</f>
        <v>510</v>
      </c>
      <c r="AP11" s="79">
        <f>'ENZ scenario inputs'!AS18</f>
        <v>510</v>
      </c>
      <c r="AQ11" s="79">
        <f>'ENZ scenario inputs'!AT18</f>
        <v>510</v>
      </c>
      <c r="AR11" s="79">
        <f>'ENZ scenario inputs'!AU18</f>
        <v>510</v>
      </c>
      <c r="AS11" s="79">
        <f>'ENZ scenario inputs'!AV18</f>
        <v>510</v>
      </c>
      <c r="AT11" s="79">
        <f>'ENZ scenario inputs'!AW18</f>
        <v>510</v>
      </c>
      <c r="AU11" s="79">
        <f>'ENZ scenario inputs'!AX18</f>
        <v>510</v>
      </c>
      <c r="AV11" s="79">
        <f>'ENZ scenario inputs'!AY18</f>
        <v>510</v>
      </c>
      <c r="AW11" s="79">
        <f>'ENZ scenario inputs'!AZ18</f>
        <v>510</v>
      </c>
      <c r="AX11" s="79">
        <f>'ENZ scenario inputs'!BA18</f>
        <v>510</v>
      </c>
      <c r="AY11" s="79">
        <f>'ENZ scenario inputs'!BB18</f>
        <v>0</v>
      </c>
      <c r="AZ11" s="79">
        <f>'ENZ scenario inputs'!BC18</f>
        <v>0</v>
      </c>
      <c r="BA11" s="79">
        <f>'ENZ scenario inputs'!BD18</f>
        <v>0</v>
      </c>
      <c r="BB11" s="79">
        <f>'ENZ scenario inputs'!BE18</f>
        <v>0</v>
      </c>
      <c r="BC11" s="79">
        <f>'ENZ scenario inputs'!BF18</f>
        <v>0</v>
      </c>
      <c r="BD11" s="79">
        <f>'ENZ scenario inputs'!BG18</f>
        <v>0</v>
      </c>
      <c r="BE11" s="79">
        <f>'ENZ scenario inputs'!BH18</f>
        <v>0</v>
      </c>
      <c r="BF11" s="79">
        <f>'ENZ scenario inputs'!BI18</f>
        <v>0</v>
      </c>
      <c r="BG11" s="79">
        <f>'ENZ scenario inputs'!BJ18</f>
        <v>0</v>
      </c>
      <c r="BH11" s="79">
        <f>'ENZ scenario inputs'!BK18</f>
        <v>0</v>
      </c>
      <c r="BI11" s="79">
        <f>'ENZ scenario inputs'!BL18</f>
        <v>0</v>
      </c>
      <c r="BJ11" s="79">
        <f>'ENZ scenario inputs'!BM18</f>
        <v>0</v>
      </c>
      <c r="BK11" s="79">
        <f>'ENZ scenario inputs'!BN18</f>
        <v>0</v>
      </c>
      <c r="BL11" s="79">
        <f>'ENZ scenario inputs'!BO18</f>
        <v>0</v>
      </c>
      <c r="BM11" s="79">
        <f>'ENZ scenario inputs'!BP18</f>
        <v>0</v>
      </c>
      <c r="BN11" s="79">
        <f>'ENZ scenario inputs'!BQ18</f>
        <v>0</v>
      </c>
      <c r="BO11" s="79">
        <f>'ENZ scenario inputs'!BR18</f>
        <v>0</v>
      </c>
      <c r="BP11" s="79">
        <f>'ENZ scenario inputs'!BS18</f>
        <v>0</v>
      </c>
      <c r="BQ11" s="79">
        <f>'ENZ scenario inputs'!BT18</f>
        <v>0</v>
      </c>
      <c r="BR11" s="79">
        <f>'ENZ scenario inputs'!BU18</f>
        <v>0</v>
      </c>
      <c r="BS11" s="79">
        <f>'ENZ scenario inputs'!BV18</f>
        <v>0</v>
      </c>
      <c r="BT11" s="79">
        <f>'ENZ scenario inputs'!BW18</f>
        <v>0</v>
      </c>
      <c r="BU11" s="79">
        <f>'ENZ scenario inputs'!BX18</f>
        <v>0</v>
      </c>
      <c r="BV11" s="79">
        <f>'ENZ scenario inputs'!BY18</f>
        <v>0</v>
      </c>
      <c r="BW11" s="79">
        <f>'ENZ scenario inputs'!BZ18</f>
        <v>0</v>
      </c>
      <c r="BX11" s="79">
        <f>'ENZ scenario inputs'!CA18</f>
        <v>0</v>
      </c>
      <c r="BY11" s="79">
        <f>'ENZ scenario inputs'!CB18</f>
        <v>0</v>
      </c>
      <c r="BZ11" s="79">
        <f>'ENZ scenario inputs'!CC18</f>
        <v>0</v>
      </c>
      <c r="CA11" s="79">
        <f>'ENZ scenario inputs'!CD18</f>
        <v>0</v>
      </c>
      <c r="CB11" s="79">
        <f>'ENZ scenario inputs'!CE18</f>
        <v>0</v>
      </c>
      <c r="CC11" s="79">
        <f>'ENZ scenario inputs'!CF18</f>
        <v>0</v>
      </c>
      <c r="CD11" s="79">
        <f>'ENZ scenario inputs'!CG18</f>
        <v>0</v>
      </c>
      <c r="CE11" s="79">
        <f>'ENZ scenario inputs'!CH18</f>
        <v>0</v>
      </c>
      <c r="CF11" s="79">
        <f>'ENZ scenario inputs'!CI18</f>
        <v>0</v>
      </c>
      <c r="CG11" s="79">
        <f>'ENZ scenario inputs'!CJ18</f>
        <v>0</v>
      </c>
      <c r="CH11" s="79">
        <f>'ENZ scenario inputs'!CK18</f>
        <v>0</v>
      </c>
      <c r="CI11" s="79">
        <f>'ENZ scenario inputs'!CL18</f>
        <v>0</v>
      </c>
      <c r="CJ11" s="79">
        <f>'ENZ scenario inputs'!CM18</f>
        <v>0</v>
      </c>
      <c r="CK11" s="79">
        <f>'ENZ scenario inputs'!CN18</f>
        <v>0</v>
      </c>
      <c r="CL11" s="58">
        <f t="shared" ref="CL11:CO14" si="1">CK11</f>
        <v>0</v>
      </c>
      <c r="CM11" s="58">
        <f t="shared" si="1"/>
        <v>0</v>
      </c>
      <c r="CN11" s="58">
        <f t="shared" si="1"/>
        <v>0</v>
      </c>
      <c r="CO11" s="58">
        <f t="shared" si="1"/>
        <v>0</v>
      </c>
    </row>
    <row r="12" spans="1:94" outlineLevel="1">
      <c r="A12" s="1"/>
      <c r="B12" t="s">
        <v>81</v>
      </c>
      <c r="D12" s="79">
        <f>'ENZ scenario inputs'!G19</f>
        <v>0</v>
      </c>
      <c r="E12" s="79">
        <f>'ENZ scenario inputs'!H19</f>
        <v>0</v>
      </c>
      <c r="F12" s="79">
        <f>'ENZ scenario inputs'!I19</f>
        <v>0</v>
      </c>
      <c r="G12" s="79">
        <f>'ENZ scenario inputs'!J19</f>
        <v>0</v>
      </c>
      <c r="H12" s="79">
        <f>'ENZ scenario inputs'!K19</f>
        <v>0</v>
      </c>
      <c r="I12" s="79">
        <f>'ENZ scenario inputs'!L19</f>
        <v>0</v>
      </c>
      <c r="J12" s="79">
        <f>'ENZ scenario inputs'!M19</f>
        <v>0</v>
      </c>
      <c r="K12" s="79">
        <f>'ENZ scenario inputs'!N19</f>
        <v>0</v>
      </c>
      <c r="L12" s="79">
        <f>'ENZ scenario inputs'!O19</f>
        <v>0</v>
      </c>
      <c r="M12" s="79">
        <f>'ENZ scenario inputs'!P19</f>
        <v>0</v>
      </c>
      <c r="N12" s="79">
        <f>'ENZ scenario inputs'!Q19</f>
        <v>2746.0860119842632</v>
      </c>
      <c r="O12" s="79">
        <f>'ENZ scenario inputs'!R19</f>
        <v>2667.9687129057002</v>
      </c>
      <c r="P12" s="79">
        <f>'ENZ scenario inputs'!S19</f>
        <v>2074.809857851023</v>
      </c>
      <c r="Q12" s="79">
        <f>'ENZ scenario inputs'!T19</f>
        <v>3557.334162921662</v>
      </c>
      <c r="R12" s="79">
        <f>'ENZ scenario inputs'!U19</f>
        <v>7104.9602848782106</v>
      </c>
      <c r="S12" s="79">
        <f>'ENZ scenario inputs'!V19</f>
        <v>12851.929060238161</v>
      </c>
      <c r="T12" s="79">
        <f>'ENZ scenario inputs'!W19</f>
        <v>16175.252010247801</v>
      </c>
      <c r="U12" s="79">
        <f>'ENZ scenario inputs'!X19</f>
        <v>21462.876583137979</v>
      </c>
      <c r="V12" s="79">
        <f>'ENZ scenario inputs'!Y19</f>
        <v>3773.0508688998711</v>
      </c>
      <c r="W12" s="79">
        <f>'ENZ scenario inputs'!Z19</f>
        <v>5560.5378920535095</v>
      </c>
      <c r="X12" s="79">
        <f>'ENZ scenario inputs'!AA19</f>
        <v>6402.0166941444713</v>
      </c>
      <c r="Y12" s="79">
        <f>'ENZ scenario inputs'!AB19</f>
        <v>5270.1717849005527</v>
      </c>
      <c r="Z12" s="79">
        <f>'ENZ scenario inputs'!AC19</f>
        <v>7561.3137297148896</v>
      </c>
      <c r="AA12" s="79">
        <f>'ENZ scenario inputs'!AD19</f>
        <v>9836.7457961502296</v>
      </c>
      <c r="AB12" s="79">
        <f>'ENZ scenario inputs'!AE19</f>
        <v>6927.0944630083768</v>
      </c>
      <c r="AC12" s="79">
        <f>'ENZ scenario inputs'!AF19</f>
        <v>4484.4542728095839</v>
      </c>
      <c r="AD12" s="79">
        <f>'ENZ scenario inputs'!AG19</f>
        <v>3301.2081661741336</v>
      </c>
      <c r="AE12" s="79">
        <f>'ENZ scenario inputs'!AH19</f>
        <v>1159.0000000002733</v>
      </c>
      <c r="AF12" s="79">
        <f>'ENZ scenario inputs'!AI19</f>
        <v>1749.9855310940702</v>
      </c>
      <c r="AG12" s="79">
        <f>'ENZ scenario inputs'!AJ19</f>
        <v>2308.9645865437838</v>
      </c>
      <c r="AH12" s="79">
        <f>'ENZ scenario inputs'!AK19</f>
        <v>921.57502896689778</v>
      </c>
      <c r="AI12" s="79">
        <f>'ENZ scenario inputs'!AL19</f>
        <v>118.33333333333331</v>
      </c>
      <c r="AJ12" s="79">
        <f>'ENZ scenario inputs'!AM19</f>
        <v>0</v>
      </c>
      <c r="AK12" s="79">
        <f>'ENZ scenario inputs'!AN19</f>
        <v>0</v>
      </c>
      <c r="AL12" s="79">
        <f>'ENZ scenario inputs'!AO19</f>
        <v>0</v>
      </c>
      <c r="AM12" s="79">
        <f>'ENZ scenario inputs'!AP19</f>
        <v>0</v>
      </c>
      <c r="AN12" s="79">
        <f>'ENZ scenario inputs'!AQ19</f>
        <v>0</v>
      </c>
      <c r="AO12" s="79">
        <f>'ENZ scenario inputs'!AR19</f>
        <v>0</v>
      </c>
      <c r="AP12" s="79">
        <f>'ENZ scenario inputs'!AS19</f>
        <v>0</v>
      </c>
      <c r="AQ12" s="79">
        <f>'ENZ scenario inputs'!AT19</f>
        <v>0</v>
      </c>
      <c r="AR12" s="79">
        <f>'ENZ scenario inputs'!AU19</f>
        <v>0</v>
      </c>
      <c r="AS12" s="79">
        <f>'ENZ scenario inputs'!AV19</f>
        <v>0</v>
      </c>
      <c r="AT12" s="79">
        <f>'ENZ scenario inputs'!AW19</f>
        <v>0</v>
      </c>
      <c r="AU12" s="79">
        <f>'ENZ scenario inputs'!AX19</f>
        <v>0</v>
      </c>
      <c r="AV12" s="79">
        <f>'ENZ scenario inputs'!AY19</f>
        <v>0</v>
      </c>
      <c r="AW12" s="79">
        <f>'ENZ scenario inputs'!AZ19</f>
        <v>0</v>
      </c>
      <c r="AX12" s="79">
        <f>'ENZ scenario inputs'!BA19</f>
        <v>0</v>
      </c>
      <c r="AY12" s="79">
        <f>'ENZ scenario inputs'!BB19</f>
        <v>0</v>
      </c>
      <c r="AZ12" s="79">
        <f>'ENZ scenario inputs'!BC19</f>
        <v>0</v>
      </c>
      <c r="BA12" s="79">
        <f>'ENZ scenario inputs'!BD19</f>
        <v>0</v>
      </c>
      <c r="BB12" s="79">
        <f>'ENZ scenario inputs'!BE19</f>
        <v>0</v>
      </c>
      <c r="BC12" s="79">
        <f>'ENZ scenario inputs'!BF19</f>
        <v>0</v>
      </c>
      <c r="BD12" s="79">
        <f>'ENZ scenario inputs'!BG19</f>
        <v>0</v>
      </c>
      <c r="BE12" s="79">
        <f>'ENZ scenario inputs'!BH19</f>
        <v>0</v>
      </c>
      <c r="BF12" s="79">
        <f>'ENZ scenario inputs'!BI19</f>
        <v>0</v>
      </c>
      <c r="BG12" s="79">
        <f>'ENZ scenario inputs'!BJ19</f>
        <v>0</v>
      </c>
      <c r="BH12" s="79">
        <f>'ENZ scenario inputs'!BK19</f>
        <v>0</v>
      </c>
      <c r="BI12" s="79">
        <f>'ENZ scenario inputs'!BL19</f>
        <v>0</v>
      </c>
      <c r="BJ12" s="79">
        <f>'ENZ scenario inputs'!BM19</f>
        <v>0</v>
      </c>
      <c r="BK12" s="79">
        <f>'ENZ scenario inputs'!BN19</f>
        <v>0</v>
      </c>
      <c r="BL12" s="79">
        <f>'ENZ scenario inputs'!BO19</f>
        <v>0</v>
      </c>
      <c r="BM12" s="79">
        <f>'ENZ scenario inputs'!BP19</f>
        <v>0</v>
      </c>
      <c r="BN12" s="79">
        <f>'ENZ scenario inputs'!BQ19</f>
        <v>0</v>
      </c>
      <c r="BO12" s="79">
        <f>'ENZ scenario inputs'!BR19</f>
        <v>0</v>
      </c>
      <c r="BP12" s="79">
        <f>'ENZ scenario inputs'!BS19</f>
        <v>0</v>
      </c>
      <c r="BQ12" s="79">
        <f>'ENZ scenario inputs'!BT19</f>
        <v>0</v>
      </c>
      <c r="BR12" s="79">
        <f>'ENZ scenario inputs'!BU19</f>
        <v>0</v>
      </c>
      <c r="BS12" s="79">
        <f>'ENZ scenario inputs'!BV19</f>
        <v>0</v>
      </c>
      <c r="BT12" s="79">
        <f>'ENZ scenario inputs'!BW19</f>
        <v>0</v>
      </c>
      <c r="BU12" s="79">
        <f>'ENZ scenario inputs'!BX19</f>
        <v>0</v>
      </c>
      <c r="BV12" s="79">
        <f>'ENZ scenario inputs'!BY19</f>
        <v>0</v>
      </c>
      <c r="BW12" s="79">
        <f>'ENZ scenario inputs'!BZ19</f>
        <v>0</v>
      </c>
      <c r="BX12" s="79">
        <f>'ENZ scenario inputs'!CA19</f>
        <v>0</v>
      </c>
      <c r="BY12" s="79">
        <f>'ENZ scenario inputs'!CB19</f>
        <v>0</v>
      </c>
      <c r="BZ12" s="79">
        <f>'ENZ scenario inputs'!CC19</f>
        <v>0</v>
      </c>
      <c r="CA12" s="79">
        <f>'ENZ scenario inputs'!CD19</f>
        <v>0</v>
      </c>
      <c r="CB12" s="79">
        <f>'ENZ scenario inputs'!CE19</f>
        <v>0</v>
      </c>
      <c r="CC12" s="79">
        <f>'ENZ scenario inputs'!CF19</f>
        <v>0</v>
      </c>
      <c r="CD12" s="79">
        <f>'ENZ scenario inputs'!CG19</f>
        <v>0</v>
      </c>
      <c r="CE12" s="79">
        <f>'ENZ scenario inputs'!CH19</f>
        <v>0</v>
      </c>
      <c r="CF12" s="79">
        <f>'ENZ scenario inputs'!CI19</f>
        <v>0</v>
      </c>
      <c r="CG12" s="79">
        <f>'ENZ scenario inputs'!CJ19</f>
        <v>0</v>
      </c>
      <c r="CH12" s="79">
        <f>'ENZ scenario inputs'!CK19</f>
        <v>0</v>
      </c>
      <c r="CI12" s="79">
        <f>'ENZ scenario inputs'!CL19</f>
        <v>0</v>
      </c>
      <c r="CJ12" s="79">
        <f>'ENZ scenario inputs'!CM19</f>
        <v>0</v>
      </c>
      <c r="CK12" s="79">
        <f>'ENZ scenario inputs'!CN19</f>
        <v>0</v>
      </c>
      <c r="CL12" s="58">
        <f t="shared" si="1"/>
        <v>0</v>
      </c>
      <c r="CM12" s="58">
        <f t="shared" si="1"/>
        <v>0</v>
      </c>
      <c r="CN12" s="58">
        <f t="shared" si="1"/>
        <v>0</v>
      </c>
      <c r="CO12" s="58">
        <f t="shared" si="1"/>
        <v>0</v>
      </c>
    </row>
    <row r="13" spans="1:94" outlineLevel="1">
      <c r="A13" s="1"/>
      <c r="B13" t="s">
        <v>82</v>
      </c>
      <c r="D13" s="79">
        <f>'ENZ scenario inputs'!G20</f>
        <v>0</v>
      </c>
      <c r="E13" s="79">
        <f>'ENZ scenario inputs'!H20</f>
        <v>0</v>
      </c>
      <c r="F13" s="79">
        <f>'ENZ scenario inputs'!I20</f>
        <v>0</v>
      </c>
      <c r="G13" s="79">
        <f>'ENZ scenario inputs'!J20</f>
        <v>0</v>
      </c>
      <c r="H13" s="79">
        <f>'ENZ scenario inputs'!K20</f>
        <v>0</v>
      </c>
      <c r="I13" s="79">
        <f>'ENZ scenario inputs'!L20</f>
        <v>0</v>
      </c>
      <c r="J13" s="79">
        <f>'ENZ scenario inputs'!M20</f>
        <v>0</v>
      </c>
      <c r="K13" s="79">
        <f>'ENZ scenario inputs'!N20</f>
        <v>0</v>
      </c>
      <c r="L13" s="79">
        <f>'ENZ scenario inputs'!O20</f>
        <v>0</v>
      </c>
      <c r="M13" s="79">
        <f>'ENZ scenario inputs'!P20</f>
        <v>0</v>
      </c>
      <c r="N13" s="79">
        <f>'ENZ scenario inputs'!Q20</f>
        <v>0</v>
      </c>
      <c r="O13" s="79">
        <f>'ENZ scenario inputs'!R20</f>
        <v>0</v>
      </c>
      <c r="P13" s="79">
        <f>'ENZ scenario inputs'!S20</f>
        <v>0</v>
      </c>
      <c r="Q13" s="79">
        <f>'ENZ scenario inputs'!T20</f>
        <v>0</v>
      </c>
      <c r="R13" s="79">
        <f>'ENZ scenario inputs'!U20</f>
        <v>0</v>
      </c>
      <c r="S13" s="79">
        <f>'ENZ scenario inputs'!V20</f>
        <v>0</v>
      </c>
      <c r="T13" s="79">
        <f>'ENZ scenario inputs'!W20</f>
        <v>0</v>
      </c>
      <c r="U13" s="79">
        <f>'ENZ scenario inputs'!X20</f>
        <v>0</v>
      </c>
      <c r="V13" s="79">
        <f>'ENZ scenario inputs'!Y20</f>
        <v>13.760379229570001</v>
      </c>
      <c r="W13" s="79">
        <f>'ENZ scenario inputs'!Z20</f>
        <v>55.176310858690002</v>
      </c>
      <c r="X13" s="79">
        <f>'ENZ scenario inputs'!AA20</f>
        <v>28.67472070713</v>
      </c>
      <c r="Y13" s="79">
        <f>'ENZ scenario inputs'!AB20</f>
        <v>89.05326598004001</v>
      </c>
      <c r="Z13" s="79">
        <f>'ENZ scenario inputs'!AC20</f>
        <v>60.084509274360002</v>
      </c>
      <c r="AA13" s="79">
        <f>'ENZ scenario inputs'!AD20</f>
        <v>112.24584813700911</v>
      </c>
      <c r="AB13" s="79">
        <f>'ENZ scenario inputs'!AE20</f>
        <v>122.9216897760796</v>
      </c>
      <c r="AC13" s="79">
        <f>'ENZ scenario inputs'!AF20</f>
        <v>115.8635108856475</v>
      </c>
      <c r="AD13" s="79">
        <f>'ENZ scenario inputs'!AG20</f>
        <v>134.31403158600821</v>
      </c>
      <c r="AE13" s="79">
        <f>'ENZ scenario inputs'!AH20</f>
        <v>124.36641074924511</v>
      </c>
      <c r="AF13" s="79">
        <f>'ENZ scenario inputs'!AI20</f>
        <v>124.36641074924511</v>
      </c>
      <c r="AG13" s="79">
        <f>'ENZ scenario inputs'!AJ20</f>
        <v>124.36641074924511</v>
      </c>
      <c r="AH13" s="79">
        <f>'ENZ scenario inputs'!AK20</f>
        <v>124.36641074924511</v>
      </c>
      <c r="AI13" s="79">
        <f>'ENZ scenario inputs'!AL20</f>
        <v>56.584259509935791</v>
      </c>
      <c r="AJ13" s="79">
        <f>'ENZ scenario inputs'!AM20</f>
        <v>56.584259509935791</v>
      </c>
      <c r="AK13" s="79">
        <f>'ENZ scenario inputs'!AN20</f>
        <v>56.584259509935791</v>
      </c>
      <c r="AL13" s="79">
        <f>'ENZ scenario inputs'!AO20</f>
        <v>56.584259509935791</v>
      </c>
      <c r="AM13" s="79">
        <f>'ENZ scenario inputs'!AP20</f>
        <v>56.584259509935791</v>
      </c>
      <c r="AN13" s="79">
        <f>'ENZ scenario inputs'!AQ20</f>
        <v>56.584259509935791</v>
      </c>
      <c r="AO13" s="79">
        <f>'ENZ scenario inputs'!AR20</f>
        <v>56.584259509935791</v>
      </c>
      <c r="AP13" s="79">
        <f>'ENZ scenario inputs'!AS20</f>
        <v>56.584259509935791</v>
      </c>
      <c r="AQ13" s="79">
        <f>'ENZ scenario inputs'!AT20</f>
        <v>56.584259509935791</v>
      </c>
      <c r="AR13" s="79">
        <f>'ENZ scenario inputs'!AU20</f>
        <v>56.584259509935791</v>
      </c>
      <c r="AS13" s="79">
        <f>'ENZ scenario inputs'!AV20</f>
        <v>56.584259509935791</v>
      </c>
      <c r="AT13" s="79">
        <f>'ENZ scenario inputs'!AW20</f>
        <v>56.584259509935791</v>
      </c>
      <c r="AU13" s="79">
        <f>'ENZ scenario inputs'!AX20</f>
        <v>56.584259509935791</v>
      </c>
      <c r="AV13" s="79">
        <f>'ENZ scenario inputs'!AY20</f>
        <v>56.584259509935791</v>
      </c>
      <c r="AW13" s="79">
        <f>'ENZ scenario inputs'!AZ20</f>
        <v>56.584259509935791</v>
      </c>
      <c r="AX13" s="79">
        <f>'ENZ scenario inputs'!BA20</f>
        <v>56.584259509935791</v>
      </c>
      <c r="AY13" s="79">
        <f>'ENZ scenario inputs'!BB20</f>
        <v>56.584259509935791</v>
      </c>
      <c r="AZ13" s="79">
        <f>'ENZ scenario inputs'!BC20</f>
        <v>56.584259509935791</v>
      </c>
      <c r="BA13" s="79">
        <f>'ENZ scenario inputs'!BD20</f>
        <v>56.584259509935791</v>
      </c>
      <c r="BB13" s="79">
        <f>'ENZ scenario inputs'!BE20</f>
        <v>56.584259509935791</v>
      </c>
      <c r="BC13" s="79">
        <f>'ENZ scenario inputs'!BF20</f>
        <v>56.584259509935791</v>
      </c>
      <c r="BD13" s="79">
        <f>'ENZ scenario inputs'!BG20</f>
        <v>56.584259509935791</v>
      </c>
      <c r="BE13" s="79">
        <f>'ENZ scenario inputs'!BH20</f>
        <v>56.584259509935791</v>
      </c>
      <c r="BF13" s="79">
        <f>'ENZ scenario inputs'!BI20</f>
        <v>56.584259509935791</v>
      </c>
      <c r="BG13" s="79">
        <f>'ENZ scenario inputs'!BJ20</f>
        <v>56.584259509935791</v>
      </c>
      <c r="BH13" s="79">
        <f>'ENZ scenario inputs'!BK20</f>
        <v>56.584259509935791</v>
      </c>
      <c r="BI13" s="79">
        <f>'ENZ scenario inputs'!BL20</f>
        <v>56.584259509935791</v>
      </c>
      <c r="BJ13" s="79">
        <f>'ENZ scenario inputs'!BM20</f>
        <v>56.584259509935791</v>
      </c>
      <c r="BK13" s="79">
        <f>'ENZ scenario inputs'!BN20</f>
        <v>56.584259509935791</v>
      </c>
      <c r="BL13" s="79">
        <f>'ENZ scenario inputs'!BO20</f>
        <v>56.584259509935791</v>
      </c>
      <c r="BM13" s="79">
        <f>'ENZ scenario inputs'!BP20</f>
        <v>56.584259509935791</v>
      </c>
      <c r="BN13" s="79">
        <f>'ENZ scenario inputs'!BQ20</f>
        <v>56.584259509935791</v>
      </c>
      <c r="BO13" s="79">
        <f>'ENZ scenario inputs'!BR20</f>
        <v>56.584259509935791</v>
      </c>
      <c r="BP13" s="79">
        <f>'ENZ scenario inputs'!BS20</f>
        <v>56.584259509935791</v>
      </c>
      <c r="BQ13" s="79">
        <f>'ENZ scenario inputs'!BT20</f>
        <v>56.584259509935791</v>
      </c>
      <c r="BR13" s="79">
        <f>'ENZ scenario inputs'!BU20</f>
        <v>56.584259509935791</v>
      </c>
      <c r="BS13" s="79">
        <f>'ENZ scenario inputs'!BV20</f>
        <v>56.584259509935791</v>
      </c>
      <c r="BT13" s="79">
        <f>'ENZ scenario inputs'!BW20</f>
        <v>56.584259509935791</v>
      </c>
      <c r="BU13" s="79">
        <f>'ENZ scenario inputs'!BX20</f>
        <v>56.584259509935791</v>
      </c>
      <c r="BV13" s="79">
        <f>'ENZ scenario inputs'!BY20</f>
        <v>56.584259509935791</v>
      </c>
      <c r="BW13" s="79">
        <f>'ENZ scenario inputs'!BZ20</f>
        <v>56.584259509935791</v>
      </c>
      <c r="BX13" s="79">
        <f>'ENZ scenario inputs'!CA20</f>
        <v>56.584259509935791</v>
      </c>
      <c r="BY13" s="79">
        <f>'ENZ scenario inputs'!CB20</f>
        <v>56.584259509935791</v>
      </c>
      <c r="BZ13" s="79">
        <f>'ENZ scenario inputs'!CC20</f>
        <v>56.584259509935791</v>
      </c>
      <c r="CA13" s="79">
        <f>'ENZ scenario inputs'!CD20</f>
        <v>56.584259509935791</v>
      </c>
      <c r="CB13" s="79">
        <f>'ENZ scenario inputs'!CE20</f>
        <v>56.584259509935791</v>
      </c>
      <c r="CC13" s="79">
        <f>'ENZ scenario inputs'!CF20</f>
        <v>56.584259509935791</v>
      </c>
      <c r="CD13" s="79">
        <f>'ENZ scenario inputs'!CG20</f>
        <v>56.584259509935791</v>
      </c>
      <c r="CE13" s="79">
        <f>'ENZ scenario inputs'!CH20</f>
        <v>56.584259509935791</v>
      </c>
      <c r="CF13" s="79">
        <f>'ENZ scenario inputs'!CI20</f>
        <v>56.584259509935791</v>
      </c>
      <c r="CG13" s="79">
        <f>'ENZ scenario inputs'!CJ20</f>
        <v>56.584259509935791</v>
      </c>
      <c r="CH13" s="79">
        <f>'ENZ scenario inputs'!CK20</f>
        <v>56.584259509935791</v>
      </c>
      <c r="CI13" s="79">
        <f>'ENZ scenario inputs'!CL20</f>
        <v>56.584259509935791</v>
      </c>
      <c r="CJ13" s="79">
        <f>'ENZ scenario inputs'!CM20</f>
        <v>56.584259509935791</v>
      </c>
      <c r="CK13" s="79">
        <f>'ENZ scenario inputs'!CN20</f>
        <v>56.584259509935791</v>
      </c>
      <c r="CL13" s="58">
        <f t="shared" si="1"/>
        <v>56.584259509935791</v>
      </c>
      <c r="CM13" s="58">
        <f t="shared" si="1"/>
        <v>56.584259509935791</v>
      </c>
      <c r="CN13" s="58">
        <f t="shared" si="1"/>
        <v>56.584259509935791</v>
      </c>
      <c r="CO13" s="58">
        <f t="shared" si="1"/>
        <v>56.584259509935791</v>
      </c>
    </row>
    <row r="14" spans="1:94" outlineLevel="1">
      <c r="A14" s="1"/>
      <c r="B14" t="s">
        <v>83</v>
      </c>
      <c r="D14" s="79">
        <f>'ENZ scenario inputs'!G21</f>
        <v>1844.4162470083047</v>
      </c>
      <c r="E14" s="79">
        <f>'ENZ scenario inputs'!H21</f>
        <v>1844.4162470082247</v>
      </c>
      <c r="F14" s="79">
        <f>'ENZ scenario inputs'!I21</f>
        <v>1844.4162470083147</v>
      </c>
      <c r="G14" s="79">
        <f>'ENZ scenario inputs'!J21</f>
        <v>1844.4162470082247</v>
      </c>
      <c r="H14" s="79">
        <f>'ENZ scenario inputs'!K21</f>
        <v>1844.4162470082947</v>
      </c>
      <c r="I14" s="79">
        <f>'ENZ scenario inputs'!L21</f>
        <v>1844.4162470082347</v>
      </c>
      <c r="J14" s="79">
        <f>'ENZ scenario inputs'!M21</f>
        <v>1844.4162470083047</v>
      </c>
      <c r="K14" s="79">
        <f>'ENZ scenario inputs'!N21</f>
        <v>1844.4162470082547</v>
      </c>
      <c r="L14" s="79">
        <f>'ENZ scenario inputs'!O21</f>
        <v>1844.4162470082947</v>
      </c>
      <c r="M14" s="79">
        <f>'ENZ scenario inputs'!P21</f>
        <v>1844.4162470082547</v>
      </c>
      <c r="N14" s="79">
        <f>'ENZ scenario inputs'!Q21</f>
        <v>1844.4162470082747</v>
      </c>
      <c r="O14" s="79">
        <f>'ENZ scenario inputs'!R21</f>
        <v>1844.4162470082447</v>
      </c>
      <c r="P14" s="79">
        <f>'ENZ scenario inputs'!S21</f>
        <v>1844.4162470083047</v>
      </c>
      <c r="Q14" s="79">
        <f>'ENZ scenario inputs'!T21</f>
        <v>1844.4162470082847</v>
      </c>
      <c r="R14" s="79">
        <f>'ENZ scenario inputs'!U21</f>
        <v>1844.4162470082547</v>
      </c>
      <c r="S14" s="79">
        <f>'ENZ scenario inputs'!V21</f>
        <v>1844.4162470082747</v>
      </c>
      <c r="T14" s="79">
        <f>'ENZ scenario inputs'!W21</f>
        <v>1844.4162470082547</v>
      </c>
      <c r="U14" s="79">
        <f>'ENZ scenario inputs'!X21</f>
        <v>1844.4162470082842</v>
      </c>
      <c r="V14" s="79">
        <f>'ENZ scenario inputs'!Y21</f>
        <v>762.06802668852708</v>
      </c>
      <c r="W14" s="79">
        <f>'ENZ scenario inputs'!Z21</f>
        <v>2453.8796931839588</v>
      </c>
      <c r="X14" s="79">
        <f>'ENZ scenario inputs'!AA21</f>
        <v>1943.4718343591062</v>
      </c>
      <c r="Y14" s="79">
        <f>'ENZ scenario inputs'!AB21</f>
        <v>1100.1533866015693</v>
      </c>
      <c r="Z14" s="79">
        <f>'ENZ scenario inputs'!AC21</f>
        <v>1137.9006530743579</v>
      </c>
      <c r="AA14" s="79">
        <f>'ENZ scenario inputs'!AD21</f>
        <v>1147.6823368426499</v>
      </c>
      <c r="AB14" s="79">
        <f>'ENZ scenario inputs'!AE21</f>
        <v>600.95156997487049</v>
      </c>
      <c r="AC14" s="79">
        <f>'ENZ scenario inputs'!AF21</f>
        <v>972.1466466824179</v>
      </c>
      <c r="AD14" s="79">
        <f>'ENZ scenario inputs'!AG21</f>
        <v>766.64148255382156</v>
      </c>
      <c r="AE14" s="79">
        <f>'ENZ scenario inputs'!AH21</f>
        <v>780.82463668065338</v>
      </c>
      <c r="AF14" s="79">
        <f>'ENZ scenario inputs'!AI21</f>
        <v>780.82463668065338</v>
      </c>
      <c r="AG14" s="79">
        <f>'ENZ scenario inputs'!AJ21</f>
        <v>780.82463668065338</v>
      </c>
      <c r="AH14" s="79">
        <f>'ENZ scenario inputs'!AK21</f>
        <v>780.82463668065338</v>
      </c>
      <c r="AI14" s="79">
        <f>'ENZ scenario inputs'!AL21</f>
        <v>629.910076</v>
      </c>
      <c r="AJ14" s="79">
        <f>'ENZ scenario inputs'!AM21</f>
        <v>629.910076</v>
      </c>
      <c r="AK14" s="79">
        <f>'ENZ scenario inputs'!AN21</f>
        <v>629.910076</v>
      </c>
      <c r="AL14" s="79">
        <f>'ENZ scenario inputs'!AO21</f>
        <v>629.910076</v>
      </c>
      <c r="AM14" s="79">
        <f>'ENZ scenario inputs'!AP21</f>
        <v>629.910076</v>
      </c>
      <c r="AN14" s="79">
        <f>'ENZ scenario inputs'!AQ21</f>
        <v>0</v>
      </c>
      <c r="AO14" s="79">
        <f>'ENZ scenario inputs'!AR21</f>
        <v>0</v>
      </c>
      <c r="AP14" s="79">
        <f>'ENZ scenario inputs'!AS21</f>
        <v>0</v>
      </c>
      <c r="AQ14" s="79">
        <f>'ENZ scenario inputs'!AT21</f>
        <v>0</v>
      </c>
      <c r="AR14" s="79">
        <f>'ENZ scenario inputs'!AU21</f>
        <v>0</v>
      </c>
      <c r="AS14" s="79">
        <f>'ENZ scenario inputs'!AV21</f>
        <v>0</v>
      </c>
      <c r="AT14" s="79">
        <f>'ENZ scenario inputs'!AW21</f>
        <v>0</v>
      </c>
      <c r="AU14" s="79">
        <f>'ENZ scenario inputs'!AX21</f>
        <v>0</v>
      </c>
      <c r="AV14" s="79">
        <f>'ENZ scenario inputs'!AY21</f>
        <v>0</v>
      </c>
      <c r="AW14" s="79">
        <f>'ENZ scenario inputs'!AZ21</f>
        <v>0</v>
      </c>
      <c r="AX14" s="79">
        <f>'ENZ scenario inputs'!BA21</f>
        <v>0</v>
      </c>
      <c r="AY14" s="79">
        <f>'ENZ scenario inputs'!BB21</f>
        <v>0</v>
      </c>
      <c r="AZ14" s="79">
        <f>'ENZ scenario inputs'!BC21</f>
        <v>0</v>
      </c>
      <c r="BA14" s="79">
        <f>'ENZ scenario inputs'!BD21</f>
        <v>0</v>
      </c>
      <c r="BB14" s="79">
        <f>'ENZ scenario inputs'!BE21</f>
        <v>0</v>
      </c>
      <c r="BC14" s="79">
        <f>'ENZ scenario inputs'!BF21</f>
        <v>0</v>
      </c>
      <c r="BD14" s="79">
        <f>'ENZ scenario inputs'!BG21</f>
        <v>0</v>
      </c>
      <c r="BE14" s="79">
        <f>'ENZ scenario inputs'!BH21</f>
        <v>0</v>
      </c>
      <c r="BF14" s="79">
        <f>'ENZ scenario inputs'!BI21</f>
        <v>0</v>
      </c>
      <c r="BG14" s="79">
        <f>'ENZ scenario inputs'!BJ21</f>
        <v>0</v>
      </c>
      <c r="BH14" s="79">
        <f>'ENZ scenario inputs'!BK21</f>
        <v>0</v>
      </c>
      <c r="BI14" s="79">
        <f>'ENZ scenario inputs'!BL21</f>
        <v>0</v>
      </c>
      <c r="BJ14" s="79">
        <f>'ENZ scenario inputs'!BM21</f>
        <v>0</v>
      </c>
      <c r="BK14" s="79">
        <f>'ENZ scenario inputs'!BN21</f>
        <v>0</v>
      </c>
      <c r="BL14" s="79">
        <f>'ENZ scenario inputs'!BO21</f>
        <v>0</v>
      </c>
      <c r="BM14" s="79">
        <f>'ENZ scenario inputs'!BP21</f>
        <v>0</v>
      </c>
      <c r="BN14" s="79">
        <f>'ENZ scenario inputs'!BQ21</f>
        <v>0</v>
      </c>
      <c r="BO14" s="79">
        <f>'ENZ scenario inputs'!BR21</f>
        <v>0</v>
      </c>
      <c r="BP14" s="79">
        <f>'ENZ scenario inputs'!BS21</f>
        <v>0</v>
      </c>
      <c r="BQ14" s="79">
        <f>'ENZ scenario inputs'!BT21</f>
        <v>0</v>
      </c>
      <c r="BR14" s="79">
        <f>'ENZ scenario inputs'!BU21</f>
        <v>0</v>
      </c>
      <c r="BS14" s="79">
        <f>'ENZ scenario inputs'!BV21</f>
        <v>0</v>
      </c>
      <c r="BT14" s="79">
        <f>'ENZ scenario inputs'!BW21</f>
        <v>0</v>
      </c>
      <c r="BU14" s="79">
        <f>'ENZ scenario inputs'!BX21</f>
        <v>0</v>
      </c>
      <c r="BV14" s="79">
        <f>'ENZ scenario inputs'!BY21</f>
        <v>0</v>
      </c>
      <c r="BW14" s="79">
        <f>'ENZ scenario inputs'!BZ21</f>
        <v>0</v>
      </c>
      <c r="BX14" s="79">
        <f>'ENZ scenario inputs'!CA21</f>
        <v>0</v>
      </c>
      <c r="BY14" s="79">
        <f>'ENZ scenario inputs'!CB21</f>
        <v>0</v>
      </c>
      <c r="BZ14" s="79">
        <f>'ENZ scenario inputs'!CC21</f>
        <v>0</v>
      </c>
      <c r="CA14" s="79">
        <f>'ENZ scenario inputs'!CD21</f>
        <v>0</v>
      </c>
      <c r="CB14" s="79">
        <f>'ENZ scenario inputs'!CE21</f>
        <v>0</v>
      </c>
      <c r="CC14" s="79">
        <f>'ENZ scenario inputs'!CF21</f>
        <v>0</v>
      </c>
      <c r="CD14" s="79">
        <f>'ENZ scenario inputs'!CG21</f>
        <v>0</v>
      </c>
      <c r="CE14" s="79">
        <f>'ENZ scenario inputs'!CH21</f>
        <v>0</v>
      </c>
      <c r="CF14" s="79">
        <f>'ENZ scenario inputs'!CI21</f>
        <v>0</v>
      </c>
      <c r="CG14" s="79">
        <f>'ENZ scenario inputs'!CJ21</f>
        <v>0</v>
      </c>
      <c r="CH14" s="79">
        <f>'ENZ scenario inputs'!CK21</f>
        <v>0</v>
      </c>
      <c r="CI14" s="79">
        <f>'ENZ scenario inputs'!CL21</f>
        <v>0</v>
      </c>
      <c r="CJ14" s="79">
        <f>'ENZ scenario inputs'!CM21</f>
        <v>0</v>
      </c>
      <c r="CK14" s="79">
        <f>'ENZ scenario inputs'!CN21</f>
        <v>0</v>
      </c>
      <c r="CL14" s="58">
        <f t="shared" si="1"/>
        <v>0</v>
      </c>
      <c r="CM14" s="58">
        <f t="shared" si="1"/>
        <v>0</v>
      </c>
      <c r="CN14" s="58">
        <f t="shared" si="1"/>
        <v>0</v>
      </c>
      <c r="CO14" s="58">
        <f t="shared" si="1"/>
        <v>0</v>
      </c>
    </row>
    <row r="15" spans="1:94">
      <c r="A15" s="1"/>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8"/>
      <c r="CM15" s="58"/>
      <c r="CN15" s="58"/>
      <c r="CO15" s="58"/>
    </row>
    <row r="16" spans="1:94" s="77" customFormat="1">
      <c r="A16" s="76" t="s">
        <v>84</v>
      </c>
    </row>
    <row r="17" spans="1:93" outlineLevel="1"/>
    <row r="18" spans="1:93" outlineLevel="1">
      <c r="A18" s="2" t="s">
        <v>85</v>
      </c>
    </row>
    <row r="19" spans="1:93" outlineLevel="1">
      <c r="B19" t="s">
        <v>41</v>
      </c>
      <c r="D19" s="79" cm="1">
        <f t="array" ref="D19:AM23">TRANSPOSE('Forestry registrations data'!B5:F40)</f>
        <v>1839.6302273800002</v>
      </c>
      <c r="E19" s="79">
        <v>2145.5510542200009</v>
      </c>
      <c r="F19" s="79">
        <v>5428.5173194400022</v>
      </c>
      <c r="G19" s="79">
        <v>5817.8204864099998</v>
      </c>
      <c r="H19" s="79">
        <v>12377.174139670004</v>
      </c>
      <c r="I19" s="79">
        <v>11385.342798099991</v>
      </c>
      <c r="J19" s="79">
        <v>14661.031745359991</v>
      </c>
      <c r="K19" s="79">
        <v>9683.3186278299963</v>
      </c>
      <c r="L19" s="79">
        <v>7267.7888361999958</v>
      </c>
      <c r="M19" s="79">
        <v>6271.9398291799971</v>
      </c>
      <c r="N19" s="79">
        <v>5414.6353376700035</v>
      </c>
      <c r="O19" s="79">
        <v>3957.2874733600011</v>
      </c>
      <c r="P19" s="79">
        <v>3289.2283671699997</v>
      </c>
      <c r="Q19" s="79">
        <v>2561.0230577999987</v>
      </c>
      <c r="R19" s="79">
        <v>3056.2243244499996</v>
      </c>
      <c r="S19" s="79">
        <v>1404.9737362299998</v>
      </c>
      <c r="T19" s="79">
        <v>1283.9120186</v>
      </c>
      <c r="U19" s="79">
        <v>821.21058341999992</v>
      </c>
      <c r="V19" s="356">
        <v>2019.182533189999</v>
      </c>
      <c r="W19" s="356">
        <v>1773.9219067199997</v>
      </c>
      <c r="X19" s="356">
        <v>3526.4882030000008</v>
      </c>
      <c r="Y19" s="356">
        <v>3449.3018077200004</v>
      </c>
      <c r="Z19" s="356">
        <v>2229.4389912199995</v>
      </c>
      <c r="AA19" s="79">
        <v>0</v>
      </c>
      <c r="AB19" s="79">
        <v>0</v>
      </c>
      <c r="AC19" s="79">
        <v>0</v>
      </c>
      <c r="AD19" s="79">
        <v>13.021897590000002</v>
      </c>
      <c r="AE19" s="79">
        <v>0</v>
      </c>
      <c r="AF19" s="79">
        <v>15.12342462</v>
      </c>
      <c r="AG19" s="79">
        <v>0</v>
      </c>
      <c r="AH19" s="79">
        <v>0</v>
      </c>
      <c r="AI19" s="79">
        <v>0</v>
      </c>
      <c r="AJ19" s="79">
        <v>0</v>
      </c>
      <c r="AK19" s="79">
        <v>0</v>
      </c>
      <c r="AL19" s="79">
        <v>0</v>
      </c>
      <c r="AM19" s="79">
        <v>0</v>
      </c>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row>
    <row r="20" spans="1:93" outlineLevel="1">
      <c r="B20" s="4" t="s">
        <v>86</v>
      </c>
      <c r="C20" s="4"/>
      <c r="D20" s="79">
        <v>100.37314736</v>
      </c>
      <c r="E20" s="79">
        <v>119.17718674000001</v>
      </c>
      <c r="F20" s="79">
        <v>18.11094048</v>
      </c>
      <c r="G20" s="79">
        <v>159.97361329999998</v>
      </c>
      <c r="H20" s="79">
        <v>742.60119717999999</v>
      </c>
      <c r="I20" s="79">
        <v>1738.6172858499995</v>
      </c>
      <c r="J20" s="79">
        <v>2347.8842442600003</v>
      </c>
      <c r="K20" s="79">
        <v>3309.1128105500002</v>
      </c>
      <c r="L20" s="79">
        <v>3194.5531060000021</v>
      </c>
      <c r="M20" s="79">
        <v>2174.4505480400003</v>
      </c>
      <c r="N20" s="79">
        <v>2796.9265776100001</v>
      </c>
      <c r="O20" s="79">
        <v>1483.8105195200001</v>
      </c>
      <c r="P20" s="79">
        <v>1786.2364725699997</v>
      </c>
      <c r="Q20" s="79">
        <v>1722.4019688300002</v>
      </c>
      <c r="R20" s="79">
        <v>1048.6944637599995</v>
      </c>
      <c r="S20" s="79">
        <v>208.91687242000003</v>
      </c>
      <c r="T20" s="79">
        <v>68.133140700000013</v>
      </c>
      <c r="U20" s="79">
        <v>53.666437560000006</v>
      </c>
      <c r="V20" s="356">
        <v>28.010803979999999</v>
      </c>
      <c r="W20" s="356">
        <v>119.73070479</v>
      </c>
      <c r="X20" s="356">
        <v>295.49837196999999</v>
      </c>
      <c r="Y20" s="356">
        <v>230.64965205000004</v>
      </c>
      <c r="Z20" s="356">
        <v>1.81078125</v>
      </c>
      <c r="AA20" s="79">
        <v>0</v>
      </c>
      <c r="AB20" s="79">
        <v>81.636613049999994</v>
      </c>
      <c r="AC20" s="79">
        <v>0</v>
      </c>
      <c r="AD20" s="79">
        <v>0</v>
      </c>
      <c r="AE20" s="79">
        <v>0</v>
      </c>
      <c r="AF20" s="79">
        <v>0</v>
      </c>
      <c r="AG20" s="79">
        <v>0</v>
      </c>
      <c r="AH20" s="79">
        <v>0</v>
      </c>
      <c r="AI20" s="79">
        <v>0</v>
      </c>
      <c r="AJ20" s="79">
        <v>0</v>
      </c>
      <c r="AK20" s="79">
        <v>0</v>
      </c>
      <c r="AL20" s="79">
        <v>0</v>
      </c>
      <c r="AM20" s="79">
        <v>0</v>
      </c>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row>
    <row r="21" spans="1:93" outlineLevel="1">
      <c r="B21" t="s">
        <v>43</v>
      </c>
      <c r="D21" s="79">
        <v>0</v>
      </c>
      <c r="E21" s="79">
        <v>0</v>
      </c>
      <c r="F21" s="79">
        <v>0</v>
      </c>
      <c r="G21" s="79">
        <v>0</v>
      </c>
      <c r="H21" s="79">
        <v>0</v>
      </c>
      <c r="I21" s="79">
        <v>0</v>
      </c>
      <c r="J21" s="79">
        <v>0</v>
      </c>
      <c r="K21" s="79">
        <v>0</v>
      </c>
      <c r="L21" s="79">
        <v>0</v>
      </c>
      <c r="M21" s="79">
        <v>0</v>
      </c>
      <c r="N21" s="79">
        <v>0</v>
      </c>
      <c r="O21" s="79">
        <v>0</v>
      </c>
      <c r="P21" s="79">
        <v>0</v>
      </c>
      <c r="Q21" s="79">
        <v>0</v>
      </c>
      <c r="R21" s="79">
        <v>0</v>
      </c>
      <c r="S21" s="79">
        <v>0</v>
      </c>
      <c r="T21" s="79">
        <v>0</v>
      </c>
      <c r="U21" s="79">
        <v>0</v>
      </c>
      <c r="V21" s="356">
        <v>0</v>
      </c>
      <c r="W21" s="356">
        <v>0</v>
      </c>
      <c r="X21" s="356">
        <v>0</v>
      </c>
      <c r="Y21" s="356">
        <v>0</v>
      </c>
      <c r="Z21" s="356">
        <v>0</v>
      </c>
      <c r="AA21" s="79">
        <v>0</v>
      </c>
      <c r="AB21" s="79">
        <v>0</v>
      </c>
      <c r="AC21" s="79">
        <v>0</v>
      </c>
      <c r="AD21" s="79">
        <v>0</v>
      </c>
      <c r="AE21" s="79">
        <v>0</v>
      </c>
      <c r="AF21" s="79">
        <v>0</v>
      </c>
      <c r="AG21" s="79">
        <v>0</v>
      </c>
      <c r="AH21" s="79">
        <v>0</v>
      </c>
      <c r="AI21" s="79">
        <v>0</v>
      </c>
      <c r="AJ21" s="79">
        <v>0</v>
      </c>
      <c r="AK21" s="79">
        <v>0</v>
      </c>
      <c r="AL21" s="79">
        <v>0</v>
      </c>
      <c r="AM21" s="79">
        <v>0</v>
      </c>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row>
    <row r="22" spans="1:93" outlineLevel="1">
      <c r="B22" t="s">
        <v>44</v>
      </c>
      <c r="D22" s="333">
        <v>0</v>
      </c>
      <c r="E22" s="333">
        <v>0</v>
      </c>
      <c r="F22" s="333">
        <v>0</v>
      </c>
      <c r="G22" s="333">
        <v>0</v>
      </c>
      <c r="H22" s="333">
        <v>0</v>
      </c>
      <c r="I22" s="333">
        <v>0</v>
      </c>
      <c r="J22" s="333">
        <v>0</v>
      </c>
      <c r="K22" s="333">
        <v>0</v>
      </c>
      <c r="L22" s="333">
        <v>0</v>
      </c>
      <c r="M22" s="333">
        <v>0</v>
      </c>
      <c r="N22" s="333">
        <v>0</v>
      </c>
      <c r="O22" s="333">
        <v>0</v>
      </c>
      <c r="P22" s="333">
        <v>0</v>
      </c>
      <c r="Q22" s="333">
        <v>0</v>
      </c>
      <c r="R22" s="333">
        <v>0</v>
      </c>
      <c r="S22" s="333">
        <v>0</v>
      </c>
      <c r="T22" s="333">
        <v>0</v>
      </c>
      <c r="U22" s="333">
        <v>0</v>
      </c>
      <c r="V22" s="357">
        <v>0</v>
      </c>
      <c r="W22" s="357">
        <v>0</v>
      </c>
      <c r="X22" s="357">
        <v>0</v>
      </c>
      <c r="Y22" s="357">
        <v>0</v>
      </c>
      <c r="Z22" s="357">
        <v>0</v>
      </c>
      <c r="AA22" s="81">
        <v>0</v>
      </c>
      <c r="AB22" s="81">
        <v>0</v>
      </c>
      <c r="AC22" s="81">
        <v>0</v>
      </c>
      <c r="AD22" s="81">
        <v>0</v>
      </c>
      <c r="AE22" s="81">
        <v>0</v>
      </c>
      <c r="AF22" s="81">
        <v>0</v>
      </c>
      <c r="AG22" s="81">
        <v>0</v>
      </c>
      <c r="AH22" s="81">
        <v>0</v>
      </c>
      <c r="AI22" s="81">
        <v>0</v>
      </c>
      <c r="AJ22" s="81">
        <v>0</v>
      </c>
      <c r="AK22" s="81">
        <v>0</v>
      </c>
      <c r="AL22" s="81">
        <v>0</v>
      </c>
      <c r="AM22" s="81">
        <v>0</v>
      </c>
    </row>
    <row r="23" spans="1:93" outlineLevel="1">
      <c r="B23" t="s">
        <v>38</v>
      </c>
      <c r="D23" s="333">
        <v>2780.6606544999995</v>
      </c>
      <c r="E23" s="333">
        <v>935.16829980000011</v>
      </c>
      <c r="F23" s="333">
        <v>1379.2660421000003</v>
      </c>
      <c r="G23" s="333">
        <v>1262.4025156400003</v>
      </c>
      <c r="H23" s="333">
        <v>1672.8860688100006</v>
      </c>
      <c r="I23" s="333">
        <v>1918.8522494899996</v>
      </c>
      <c r="J23" s="333">
        <v>1771.5211887200005</v>
      </c>
      <c r="K23" s="333">
        <v>1019.0300732800001</v>
      </c>
      <c r="L23" s="333">
        <v>2211.7746903999991</v>
      </c>
      <c r="M23" s="333">
        <v>868.49140328999988</v>
      </c>
      <c r="N23" s="333">
        <v>2800.71593046</v>
      </c>
      <c r="O23" s="333">
        <v>369.68419222999995</v>
      </c>
      <c r="P23" s="333">
        <v>842.24927607999985</v>
      </c>
      <c r="Q23" s="333">
        <v>575.14108197999997</v>
      </c>
      <c r="R23" s="333">
        <v>288.28213015999995</v>
      </c>
      <c r="S23" s="333">
        <v>485.50698441000009</v>
      </c>
      <c r="T23" s="333">
        <v>92.413060329999993</v>
      </c>
      <c r="U23" s="333">
        <v>153.31818093000001</v>
      </c>
      <c r="V23" s="357">
        <v>173.66860476000005</v>
      </c>
      <c r="W23" s="357">
        <v>79.731536190000043</v>
      </c>
      <c r="X23" s="357">
        <v>25.11918369</v>
      </c>
      <c r="Y23" s="357">
        <v>7.5231786300000003</v>
      </c>
      <c r="Z23" s="357">
        <v>49.290102480000002</v>
      </c>
      <c r="AA23" s="81">
        <v>4.4063033999999996</v>
      </c>
      <c r="AB23" s="81">
        <v>2.94971228</v>
      </c>
      <c r="AC23" s="81">
        <v>1.2804081300000001</v>
      </c>
      <c r="AD23" s="81">
        <v>2.2756461799999999</v>
      </c>
      <c r="AE23" s="81">
        <v>0</v>
      </c>
      <c r="AF23" s="81">
        <v>0</v>
      </c>
      <c r="AG23" s="81">
        <v>0</v>
      </c>
      <c r="AH23" s="81">
        <v>0</v>
      </c>
      <c r="AI23" s="81">
        <v>0</v>
      </c>
      <c r="AJ23" s="81">
        <v>0</v>
      </c>
      <c r="AK23" s="81">
        <v>0</v>
      </c>
      <c r="AL23" s="81">
        <v>0</v>
      </c>
      <c r="AM23" s="81">
        <v>0</v>
      </c>
    </row>
    <row r="24" spans="1:93" outlineLevel="1"/>
    <row r="25" spans="1:93" outlineLevel="1">
      <c r="A25" s="2" t="s">
        <v>87</v>
      </c>
    </row>
    <row r="26" spans="1:93" outlineLevel="1">
      <c r="B26" t="s">
        <v>41</v>
      </c>
      <c r="D26" s="79" cm="1">
        <f t="array" ref="D26:AM30">TRANSPOSE('Forestry registrations data'!I5:M40)</f>
        <v>1329.9652457200004</v>
      </c>
      <c r="E26" s="79">
        <v>2410.8284973899999</v>
      </c>
      <c r="F26" s="79">
        <v>2760.2354133900003</v>
      </c>
      <c r="G26" s="79">
        <v>5245.915584170004</v>
      </c>
      <c r="H26" s="79">
        <v>8980.5593043800036</v>
      </c>
      <c r="I26" s="79">
        <v>14732.545971979995</v>
      </c>
      <c r="J26" s="79">
        <v>15364.634204079999</v>
      </c>
      <c r="K26" s="79">
        <v>9815.519151819999</v>
      </c>
      <c r="L26" s="79">
        <v>6479.9770111900007</v>
      </c>
      <c r="M26" s="79">
        <v>3286.2773635400022</v>
      </c>
      <c r="N26" s="79">
        <v>6291.6247717199967</v>
      </c>
      <c r="O26" s="79">
        <v>6520.6458926700052</v>
      </c>
      <c r="P26" s="79">
        <v>4858.6488759700042</v>
      </c>
      <c r="Q26" s="79">
        <v>3197.4704550200004</v>
      </c>
      <c r="R26" s="79">
        <v>743.68681730000003</v>
      </c>
      <c r="S26" s="79">
        <v>358.89661152999992</v>
      </c>
      <c r="T26" s="79">
        <v>580.84480549</v>
      </c>
      <c r="U26" s="79">
        <v>1168.3520579400001</v>
      </c>
      <c r="V26" s="79">
        <v>745.52003166000009</v>
      </c>
      <c r="W26" s="79">
        <v>574.33462598000017</v>
      </c>
      <c r="X26" s="79">
        <v>1088.52471496</v>
      </c>
      <c r="Y26" s="79">
        <v>6796.0321324899996</v>
      </c>
      <c r="Z26" s="79">
        <v>12085.522956189992</v>
      </c>
      <c r="AA26" s="358">
        <v>3470.7318039100005</v>
      </c>
      <c r="AB26" s="358">
        <v>2720.6486866000009</v>
      </c>
      <c r="AC26" s="358">
        <v>2307.780114239999</v>
      </c>
      <c r="AD26" s="358">
        <v>1069.7860613600003</v>
      </c>
      <c r="AE26" s="358">
        <v>230.77688147000001</v>
      </c>
      <c r="AF26" s="79">
        <v>0</v>
      </c>
      <c r="AG26" s="79">
        <v>0</v>
      </c>
      <c r="AH26" s="79">
        <v>0</v>
      </c>
      <c r="AI26" s="79">
        <v>0</v>
      </c>
      <c r="AJ26" s="79">
        <v>0</v>
      </c>
      <c r="AK26" s="79">
        <v>0</v>
      </c>
      <c r="AL26" s="79">
        <v>0</v>
      </c>
      <c r="AM26" s="79">
        <v>0</v>
      </c>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row>
    <row r="27" spans="1:93" outlineLevel="1">
      <c r="B27" s="4" t="s">
        <v>86</v>
      </c>
      <c r="D27" s="79">
        <v>47.847886450000004</v>
      </c>
      <c r="E27" s="79">
        <v>69.05221078000001</v>
      </c>
      <c r="F27" s="79">
        <v>51.628318069999992</v>
      </c>
      <c r="G27" s="79">
        <v>173.15498780000001</v>
      </c>
      <c r="H27" s="79">
        <v>269.77613191999995</v>
      </c>
      <c r="I27" s="79">
        <v>886.91448692000006</v>
      </c>
      <c r="J27" s="79">
        <v>1141.63448675</v>
      </c>
      <c r="K27" s="79">
        <v>1558.1884688700004</v>
      </c>
      <c r="L27" s="79">
        <v>2808.6004337700006</v>
      </c>
      <c r="M27" s="79">
        <v>1747.2180732399997</v>
      </c>
      <c r="N27" s="79">
        <v>322.95019397999994</v>
      </c>
      <c r="O27" s="79">
        <v>139.36813120000002</v>
      </c>
      <c r="P27" s="79">
        <v>722.11316278999993</v>
      </c>
      <c r="Q27" s="79">
        <v>553.36511462000021</v>
      </c>
      <c r="R27" s="79">
        <v>436.0948426299999</v>
      </c>
      <c r="S27" s="79">
        <v>59.938446769999999</v>
      </c>
      <c r="T27" s="79">
        <v>27.34794969</v>
      </c>
      <c r="U27" s="79">
        <v>23.702135929999997</v>
      </c>
      <c r="V27" s="79">
        <v>23.71799876</v>
      </c>
      <c r="W27" s="79">
        <v>70.60075178999999</v>
      </c>
      <c r="X27" s="79">
        <v>67.254785689999991</v>
      </c>
      <c r="Y27" s="79">
        <v>233.78348953999998</v>
      </c>
      <c r="Z27" s="79">
        <v>168.74560599000003</v>
      </c>
      <c r="AA27" s="358">
        <v>150.2810331</v>
      </c>
      <c r="AB27" s="358">
        <v>0</v>
      </c>
      <c r="AC27" s="358">
        <v>68.436432910000008</v>
      </c>
      <c r="AD27" s="358">
        <v>14.443194030000001</v>
      </c>
      <c r="AE27" s="358">
        <v>6.47563522</v>
      </c>
      <c r="AF27" s="79">
        <v>0</v>
      </c>
      <c r="AG27" s="79">
        <v>0</v>
      </c>
      <c r="AH27" s="79">
        <v>0</v>
      </c>
      <c r="AI27" s="79">
        <v>0</v>
      </c>
      <c r="AJ27" s="79">
        <v>0</v>
      </c>
      <c r="AK27" s="79">
        <v>0</v>
      </c>
      <c r="AL27" s="79">
        <v>0</v>
      </c>
      <c r="AM27" s="79">
        <v>0</v>
      </c>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69"/>
    </row>
    <row r="28" spans="1:93" outlineLevel="1">
      <c r="B28" t="s">
        <v>43</v>
      </c>
      <c r="D28" s="79">
        <v>0</v>
      </c>
      <c r="E28" s="79">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358">
        <v>0</v>
      </c>
      <c r="AB28" s="358">
        <v>0</v>
      </c>
      <c r="AC28" s="358">
        <v>0</v>
      </c>
      <c r="AD28" s="358">
        <v>0</v>
      </c>
      <c r="AE28" s="358">
        <v>0</v>
      </c>
      <c r="AF28" s="79">
        <v>0</v>
      </c>
      <c r="AG28" s="79">
        <v>0</v>
      </c>
      <c r="AH28" s="79">
        <v>0</v>
      </c>
      <c r="AI28" s="79">
        <v>0</v>
      </c>
      <c r="AJ28" s="79">
        <v>0</v>
      </c>
      <c r="AK28" s="79">
        <v>0</v>
      </c>
      <c r="AL28" s="79">
        <v>0</v>
      </c>
      <c r="AM28" s="79">
        <v>0</v>
      </c>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c r="CF28" s="69"/>
      <c r="CG28" s="69"/>
      <c r="CH28" s="69"/>
      <c r="CI28" s="69"/>
      <c r="CJ28" s="69"/>
      <c r="CK28" s="69"/>
      <c r="CL28" s="69"/>
      <c r="CM28" s="69"/>
      <c r="CN28" s="69"/>
      <c r="CO28" s="69"/>
    </row>
    <row r="29" spans="1:93" outlineLevel="1">
      <c r="B29" t="s">
        <v>44</v>
      </c>
      <c r="D29" s="322">
        <v>0</v>
      </c>
      <c r="E29" s="322">
        <v>0</v>
      </c>
      <c r="F29" s="322">
        <v>0</v>
      </c>
      <c r="G29" s="322">
        <v>0</v>
      </c>
      <c r="H29" s="322">
        <v>0</v>
      </c>
      <c r="I29" s="322">
        <v>0</v>
      </c>
      <c r="J29" s="322">
        <v>0</v>
      </c>
      <c r="K29" s="322">
        <v>0</v>
      </c>
      <c r="L29" s="322">
        <v>0</v>
      </c>
      <c r="M29" s="322">
        <v>0</v>
      </c>
      <c r="N29" s="322">
        <v>0</v>
      </c>
      <c r="O29" s="322">
        <v>0</v>
      </c>
      <c r="P29" s="322">
        <v>0</v>
      </c>
      <c r="Q29" s="322">
        <v>0</v>
      </c>
      <c r="R29" s="322">
        <v>0</v>
      </c>
      <c r="S29" s="322">
        <v>0</v>
      </c>
      <c r="T29" s="322">
        <v>0</v>
      </c>
      <c r="U29" s="322">
        <v>0</v>
      </c>
      <c r="V29" s="322">
        <v>0</v>
      </c>
      <c r="W29" s="322">
        <v>0</v>
      </c>
      <c r="X29" s="322">
        <v>0</v>
      </c>
      <c r="Y29" s="322">
        <v>0</v>
      </c>
      <c r="Z29" s="322">
        <v>0</v>
      </c>
      <c r="AA29" s="367">
        <v>0</v>
      </c>
      <c r="AB29" s="367">
        <v>0</v>
      </c>
      <c r="AC29" s="367">
        <v>0</v>
      </c>
      <c r="AD29" s="367">
        <v>0</v>
      </c>
      <c r="AE29" s="367">
        <v>0</v>
      </c>
      <c r="AF29" s="81">
        <v>0</v>
      </c>
      <c r="AG29" s="81">
        <v>0</v>
      </c>
      <c r="AH29" s="81">
        <v>0</v>
      </c>
      <c r="AI29" s="81">
        <v>0</v>
      </c>
      <c r="AJ29" s="81">
        <v>0</v>
      </c>
      <c r="AK29" s="81">
        <v>0</v>
      </c>
      <c r="AL29" s="81">
        <v>0</v>
      </c>
      <c r="AM29" s="81">
        <v>0</v>
      </c>
    </row>
    <row r="30" spans="1:93" outlineLevel="1">
      <c r="B30" t="s">
        <v>38</v>
      </c>
      <c r="D30" s="322">
        <v>65.413225090000012</v>
      </c>
      <c r="E30" s="322">
        <v>123.07181317</v>
      </c>
      <c r="F30" s="322">
        <v>559.43410930999983</v>
      </c>
      <c r="G30" s="322">
        <v>134.84015583000001</v>
      </c>
      <c r="H30" s="322">
        <v>332.58621334999992</v>
      </c>
      <c r="I30" s="322">
        <v>1270.5393792699997</v>
      </c>
      <c r="J30" s="322">
        <v>160.20460553999999</v>
      </c>
      <c r="K30" s="322">
        <v>179.13880477000001</v>
      </c>
      <c r="L30" s="322">
        <v>430.04503551000016</v>
      </c>
      <c r="M30" s="322">
        <v>239.83981644999994</v>
      </c>
      <c r="N30" s="322">
        <v>1292.2652248699987</v>
      </c>
      <c r="O30" s="322">
        <v>47.643859710000001</v>
      </c>
      <c r="P30" s="322">
        <v>144.72514113000003</v>
      </c>
      <c r="Q30" s="322">
        <v>109.90831096000002</v>
      </c>
      <c r="R30" s="322">
        <v>77.952115740000011</v>
      </c>
      <c r="S30" s="322">
        <v>123.05055798999999</v>
      </c>
      <c r="T30" s="322">
        <v>63.395811780000002</v>
      </c>
      <c r="U30" s="322">
        <v>30.956503399999999</v>
      </c>
      <c r="V30" s="322">
        <v>335.67690278999993</v>
      </c>
      <c r="W30" s="322">
        <v>217.70166753000001</v>
      </c>
      <c r="X30" s="322">
        <v>319.80062231000005</v>
      </c>
      <c r="Y30" s="322">
        <v>151.60093026999999</v>
      </c>
      <c r="Z30" s="322">
        <v>241.34405289999998</v>
      </c>
      <c r="AA30" s="367">
        <v>100.98073379</v>
      </c>
      <c r="AB30" s="367">
        <v>211.37900112000003</v>
      </c>
      <c r="AC30" s="367">
        <v>55.595722890000005</v>
      </c>
      <c r="AD30" s="367">
        <v>86.971542740000004</v>
      </c>
      <c r="AE30" s="367">
        <v>2.3402222199999998</v>
      </c>
      <c r="AF30" s="81">
        <v>0</v>
      </c>
      <c r="AG30" s="81">
        <v>0</v>
      </c>
      <c r="AH30" s="81">
        <v>0</v>
      </c>
      <c r="AI30" s="81">
        <v>0</v>
      </c>
      <c r="AJ30" s="81">
        <v>0</v>
      </c>
      <c r="AK30" s="81">
        <v>0</v>
      </c>
      <c r="AL30" s="81">
        <v>0</v>
      </c>
      <c r="AM30" s="81">
        <v>0</v>
      </c>
    </row>
    <row r="31" spans="1:93" outlineLevel="1"/>
    <row r="32" spans="1:93" outlineLevel="1">
      <c r="A32" s="2" t="s">
        <v>88</v>
      </c>
    </row>
    <row r="33" spans="1:93" outlineLevel="1">
      <c r="B33" t="s">
        <v>41</v>
      </c>
      <c r="D33" s="79" cm="1">
        <f t="array" ref="D33:AM37">TRANSPOSE('Forestry registrations data'!AK5:AO40)</f>
        <v>1085.6506824305</v>
      </c>
      <c r="E33" s="79">
        <v>2318.2529266474999</v>
      </c>
      <c r="F33" s="79">
        <v>6100.6313655924969</v>
      </c>
      <c r="G33" s="79">
        <v>8579.9618821557979</v>
      </c>
      <c r="H33" s="79">
        <v>11338.6431054856</v>
      </c>
      <c r="I33" s="79">
        <v>10246.065739654099</v>
      </c>
      <c r="J33" s="79">
        <v>10776.931457723604</v>
      </c>
      <c r="K33" s="79">
        <v>5575.2857872732984</v>
      </c>
      <c r="L33" s="79">
        <v>4008.2853307571995</v>
      </c>
      <c r="M33" s="79">
        <v>4268.7719282581011</v>
      </c>
      <c r="N33" s="79">
        <v>3083.0610591238992</v>
      </c>
      <c r="O33" s="79">
        <v>2985.8201618374983</v>
      </c>
      <c r="P33" s="79">
        <v>1594.3518797190002</v>
      </c>
      <c r="Q33" s="79">
        <v>1295.0302796202</v>
      </c>
      <c r="R33" s="79">
        <v>1198.6762792366999</v>
      </c>
      <c r="S33" s="79">
        <v>465.20982665140002</v>
      </c>
      <c r="T33" s="79">
        <v>346.46345105820001</v>
      </c>
      <c r="U33" s="79">
        <v>449.91314112679999</v>
      </c>
      <c r="V33" s="79">
        <v>1131.4096549852002</v>
      </c>
      <c r="W33" s="79">
        <v>1617.0610694721001</v>
      </c>
      <c r="X33" s="79">
        <v>2078.9152992674999</v>
      </c>
      <c r="Y33" s="79">
        <v>3105.5275375896003</v>
      </c>
      <c r="Z33" s="79">
        <v>2711.6239693236012</v>
      </c>
      <c r="AA33" s="79">
        <v>1134.5258029116999</v>
      </c>
      <c r="AB33" s="79">
        <v>955.58474744600028</v>
      </c>
      <c r="AC33" s="79">
        <v>1396.6794138629</v>
      </c>
      <c r="AD33" s="79">
        <v>1838.5141125884006</v>
      </c>
      <c r="AE33" s="79">
        <v>4526.8713504597008</v>
      </c>
      <c r="AF33" s="359">
        <v>7268.6623456214984</v>
      </c>
      <c r="AG33" s="359">
        <v>24734.643677373413</v>
      </c>
      <c r="AH33" s="359">
        <v>25109.87612374669</v>
      </c>
      <c r="AI33" s="359">
        <v>24382.308289626202</v>
      </c>
      <c r="AJ33" s="359">
        <v>14604.770336169302</v>
      </c>
      <c r="AK33" s="79">
        <v>0</v>
      </c>
      <c r="AL33" s="79">
        <v>0</v>
      </c>
      <c r="AM33" s="79">
        <v>0</v>
      </c>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row>
    <row r="34" spans="1:93" outlineLevel="1">
      <c r="B34" s="4" t="s">
        <v>86</v>
      </c>
      <c r="D34" s="79">
        <v>12.0700274497</v>
      </c>
      <c r="E34" s="79">
        <v>42.331934090200001</v>
      </c>
      <c r="F34" s="79">
        <v>32.829188255100007</v>
      </c>
      <c r="G34" s="79">
        <v>88.298780031000007</v>
      </c>
      <c r="H34" s="79">
        <v>130.4757644085</v>
      </c>
      <c r="I34" s="79">
        <v>253.68862280240009</v>
      </c>
      <c r="J34" s="79">
        <v>121.28196179410001</v>
      </c>
      <c r="K34" s="79">
        <v>153.92093579799996</v>
      </c>
      <c r="L34" s="79">
        <v>90.273163607900003</v>
      </c>
      <c r="M34" s="79">
        <v>615.35069410529991</v>
      </c>
      <c r="N34" s="79">
        <v>210.84248369960002</v>
      </c>
      <c r="O34" s="79">
        <v>219.87059475120003</v>
      </c>
      <c r="P34" s="79">
        <v>164.70467569029998</v>
      </c>
      <c r="Q34" s="79">
        <v>282.30676948859991</v>
      </c>
      <c r="R34" s="79">
        <v>106.05721188740002</v>
      </c>
      <c r="S34" s="79">
        <v>27.943732622599999</v>
      </c>
      <c r="T34" s="79">
        <v>39.739290603000001</v>
      </c>
      <c r="U34" s="79">
        <v>393.38188494069999</v>
      </c>
      <c r="V34" s="79">
        <v>38.4092823087</v>
      </c>
      <c r="W34" s="79">
        <v>108.2091806513</v>
      </c>
      <c r="X34" s="79">
        <v>406.81263703720003</v>
      </c>
      <c r="Y34" s="79">
        <v>355.95760251120004</v>
      </c>
      <c r="Z34" s="79">
        <v>626.88742761619994</v>
      </c>
      <c r="AA34" s="79">
        <v>77.67402199</v>
      </c>
      <c r="AB34" s="79">
        <v>47.091071545300004</v>
      </c>
      <c r="AC34" s="79">
        <v>60.183314327299996</v>
      </c>
      <c r="AD34" s="79">
        <v>22.6457287659</v>
      </c>
      <c r="AE34" s="79">
        <v>21.672359972400002</v>
      </c>
      <c r="AF34" s="359">
        <v>86.846195455900016</v>
      </c>
      <c r="AG34" s="359">
        <v>262.28763898789998</v>
      </c>
      <c r="AH34" s="359">
        <v>197.03455000369996</v>
      </c>
      <c r="AI34" s="359">
        <v>489.0132370279</v>
      </c>
      <c r="AJ34" s="359">
        <v>167.80497052019999</v>
      </c>
      <c r="AK34" s="79">
        <v>0</v>
      </c>
      <c r="AL34" s="79">
        <v>0</v>
      </c>
      <c r="AM34" s="79">
        <v>0</v>
      </c>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row>
    <row r="35" spans="1:93" outlineLevel="1">
      <c r="B35" t="s">
        <v>43</v>
      </c>
      <c r="D35" s="79">
        <v>0</v>
      </c>
      <c r="E35" s="79">
        <v>0</v>
      </c>
      <c r="F35" s="79">
        <v>0</v>
      </c>
      <c r="G35" s="79">
        <v>0</v>
      </c>
      <c r="H35" s="79">
        <v>0</v>
      </c>
      <c r="I35" s="79">
        <v>0</v>
      </c>
      <c r="J35" s="79">
        <v>0</v>
      </c>
      <c r="K35" s="79">
        <v>0</v>
      </c>
      <c r="L35" s="79">
        <v>0</v>
      </c>
      <c r="M35" s="79">
        <v>0</v>
      </c>
      <c r="N35" s="79">
        <v>0</v>
      </c>
      <c r="O35" s="79">
        <v>0</v>
      </c>
      <c r="P35" s="79">
        <v>0</v>
      </c>
      <c r="Q35" s="79">
        <v>0</v>
      </c>
      <c r="R35" s="79">
        <v>0</v>
      </c>
      <c r="S35" s="79">
        <v>0</v>
      </c>
      <c r="T35" s="79">
        <v>0</v>
      </c>
      <c r="U35" s="79">
        <v>0</v>
      </c>
      <c r="V35" s="79">
        <v>0</v>
      </c>
      <c r="W35" s="79">
        <v>0</v>
      </c>
      <c r="X35" s="79">
        <v>0</v>
      </c>
      <c r="Y35" s="79">
        <v>0</v>
      </c>
      <c r="Z35" s="79">
        <v>0</v>
      </c>
      <c r="AA35" s="79">
        <v>0</v>
      </c>
      <c r="AB35" s="79">
        <v>0</v>
      </c>
      <c r="AC35" s="79">
        <v>0</v>
      </c>
      <c r="AD35" s="79">
        <v>0</v>
      </c>
      <c r="AE35" s="79">
        <v>0</v>
      </c>
      <c r="AF35" s="359">
        <v>0</v>
      </c>
      <c r="AG35" s="359">
        <v>0</v>
      </c>
      <c r="AH35" s="359">
        <v>0</v>
      </c>
      <c r="AI35" s="359">
        <v>0</v>
      </c>
      <c r="AJ35" s="359">
        <v>0</v>
      </c>
      <c r="AK35" s="79">
        <v>0</v>
      </c>
      <c r="AL35" s="79">
        <v>0</v>
      </c>
      <c r="AM35" s="79">
        <v>0</v>
      </c>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row>
    <row r="36" spans="1:93" outlineLevel="1">
      <c r="B36" t="s">
        <v>44</v>
      </c>
      <c r="D36" s="79">
        <v>0</v>
      </c>
      <c r="E36" s="79">
        <v>0</v>
      </c>
      <c r="F36" s="79">
        <v>0</v>
      </c>
      <c r="G36" s="79">
        <v>0</v>
      </c>
      <c r="H36" s="79">
        <v>0</v>
      </c>
      <c r="I36" s="79">
        <v>0</v>
      </c>
      <c r="J36" s="79">
        <v>0</v>
      </c>
      <c r="K36" s="79">
        <v>0</v>
      </c>
      <c r="L36" s="79">
        <v>0</v>
      </c>
      <c r="M36" s="79">
        <v>0</v>
      </c>
      <c r="N36" s="79">
        <v>0</v>
      </c>
      <c r="O36" s="79">
        <v>0</v>
      </c>
      <c r="P36" s="79">
        <v>0</v>
      </c>
      <c r="Q36" s="79">
        <v>0</v>
      </c>
      <c r="R36" s="79">
        <v>0</v>
      </c>
      <c r="S36" s="79">
        <v>0</v>
      </c>
      <c r="T36" s="79">
        <v>0</v>
      </c>
      <c r="U36" s="79">
        <v>0</v>
      </c>
      <c r="V36" s="79">
        <v>0</v>
      </c>
      <c r="W36" s="79">
        <v>0</v>
      </c>
      <c r="X36" s="79">
        <v>0</v>
      </c>
      <c r="Y36" s="79">
        <v>0</v>
      </c>
      <c r="Z36" s="79">
        <v>0</v>
      </c>
      <c r="AA36" s="79">
        <v>0</v>
      </c>
      <c r="AB36" s="79">
        <v>0</v>
      </c>
      <c r="AC36" s="79">
        <v>0</v>
      </c>
      <c r="AD36" s="79">
        <v>0</v>
      </c>
      <c r="AE36" s="79">
        <v>0</v>
      </c>
      <c r="AF36" s="359">
        <v>0</v>
      </c>
      <c r="AG36" s="359">
        <v>0</v>
      </c>
      <c r="AH36" s="359">
        <v>0</v>
      </c>
      <c r="AI36" s="359">
        <v>0</v>
      </c>
      <c r="AJ36" s="359">
        <v>0</v>
      </c>
      <c r="AK36" s="79">
        <v>0</v>
      </c>
      <c r="AL36" s="79">
        <v>0</v>
      </c>
      <c r="AM36" s="79">
        <v>0</v>
      </c>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row>
    <row r="37" spans="1:93" outlineLevel="1">
      <c r="B37" t="s">
        <v>38</v>
      </c>
      <c r="D37" s="79">
        <v>843.57380337900008</v>
      </c>
      <c r="E37" s="79">
        <v>1517.8732174416</v>
      </c>
      <c r="F37" s="79">
        <v>1355.0421604148</v>
      </c>
      <c r="G37" s="79">
        <v>743.29222363330018</v>
      </c>
      <c r="H37" s="79">
        <v>5594.3431312493976</v>
      </c>
      <c r="I37" s="79">
        <v>2579.762978261801</v>
      </c>
      <c r="J37" s="79">
        <v>673.67074771469993</v>
      </c>
      <c r="K37" s="79">
        <v>1398.8201201360009</v>
      </c>
      <c r="L37" s="79">
        <v>1748.7307337478005</v>
      </c>
      <c r="M37" s="79">
        <v>596.04975456279999</v>
      </c>
      <c r="N37" s="79">
        <v>4754.1165422557024</v>
      </c>
      <c r="O37" s="79">
        <v>650.68991075020017</v>
      </c>
      <c r="P37" s="79">
        <v>1920.3124826651001</v>
      </c>
      <c r="Q37" s="79">
        <v>689.77672775010001</v>
      </c>
      <c r="R37" s="79">
        <v>1383.9374581946004</v>
      </c>
      <c r="S37" s="79">
        <v>3072.2428898262983</v>
      </c>
      <c r="T37" s="79">
        <v>1042.6803738747999</v>
      </c>
      <c r="U37" s="79">
        <v>1769.2502612447997</v>
      </c>
      <c r="V37" s="79">
        <v>1629.3714238994003</v>
      </c>
      <c r="W37" s="79">
        <v>725.4394652796999</v>
      </c>
      <c r="X37" s="79">
        <v>5069.6993982541007</v>
      </c>
      <c r="Y37" s="79">
        <v>984.5915027522999</v>
      </c>
      <c r="Z37" s="79">
        <v>1437.7991421805</v>
      </c>
      <c r="AA37" s="79">
        <v>1141.1030429750999</v>
      </c>
      <c r="AB37" s="79">
        <v>1084.7616564927998</v>
      </c>
      <c r="AC37" s="79">
        <v>2907.7652367672003</v>
      </c>
      <c r="AD37" s="79">
        <v>2018.8384440152995</v>
      </c>
      <c r="AE37" s="79">
        <v>1862.0396324417</v>
      </c>
      <c r="AF37" s="359">
        <v>2242.4232389721997</v>
      </c>
      <c r="AG37" s="359">
        <v>3124.2463360010001</v>
      </c>
      <c r="AH37" s="359">
        <v>2401.2889516248997</v>
      </c>
      <c r="AI37" s="359">
        <v>1613.1197601382996</v>
      </c>
      <c r="AJ37" s="359">
        <v>224.21227829960003</v>
      </c>
      <c r="AK37" s="79">
        <v>0</v>
      </c>
      <c r="AL37" s="79">
        <v>0</v>
      </c>
      <c r="AM37" s="79">
        <v>0</v>
      </c>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c r="CF37" s="69"/>
      <c r="CG37" s="69"/>
      <c r="CH37" s="69"/>
      <c r="CI37" s="69"/>
      <c r="CJ37" s="69"/>
      <c r="CK37" s="69"/>
      <c r="CL37" s="69"/>
      <c r="CM37" s="69"/>
      <c r="CN37" s="69"/>
      <c r="CO37" s="69"/>
    </row>
    <row r="38" spans="1:93" outlineLevel="1">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c r="BM38" s="352"/>
      <c r="BN38" s="352"/>
      <c r="BO38" s="352"/>
      <c r="BP38" s="352"/>
      <c r="BQ38" s="352"/>
      <c r="BR38" s="352"/>
      <c r="BS38" s="352"/>
      <c r="BT38" s="352"/>
      <c r="BU38" s="352"/>
      <c r="BV38" s="352"/>
      <c r="BW38" s="352"/>
      <c r="BX38" s="352"/>
      <c r="BY38" s="352"/>
      <c r="BZ38" s="352"/>
      <c r="CA38" s="352"/>
      <c r="CB38" s="352"/>
      <c r="CC38" s="352"/>
      <c r="CD38" s="352"/>
      <c r="CE38" s="352"/>
      <c r="CF38" s="352"/>
      <c r="CG38" s="352"/>
      <c r="CH38" s="352"/>
      <c r="CI38" s="352"/>
      <c r="CJ38" s="352"/>
      <c r="CK38" s="352"/>
      <c r="CL38" s="352"/>
      <c r="CM38" s="352"/>
      <c r="CN38" s="352"/>
      <c r="CO38" s="352"/>
    </row>
    <row r="39" spans="1:93" outlineLevel="1">
      <c r="A39" s="2" t="s">
        <v>89</v>
      </c>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c r="BT39" s="352"/>
      <c r="BU39" s="352"/>
      <c r="BV39" s="352"/>
      <c r="BW39" s="352"/>
      <c r="BX39" s="352"/>
      <c r="BY39" s="352"/>
      <c r="BZ39" s="352"/>
      <c r="CA39" s="352"/>
      <c r="CB39" s="352"/>
      <c r="CC39" s="352"/>
      <c r="CD39" s="352"/>
      <c r="CE39" s="352"/>
      <c r="CF39" s="352"/>
      <c r="CG39" s="352"/>
      <c r="CH39" s="352"/>
      <c r="CI39" s="352"/>
      <c r="CJ39" s="352"/>
      <c r="CK39" s="352"/>
      <c r="CL39" s="352"/>
      <c r="CM39" s="352"/>
      <c r="CN39" s="352"/>
      <c r="CO39" s="352"/>
    </row>
    <row r="40" spans="1:93" outlineLevel="1">
      <c r="B40" t="s">
        <v>41</v>
      </c>
      <c r="D40" s="79" cm="1">
        <f t="array" ref="D40:AM44">TRANSPOSE('Forestry registrations data'!AR5:AV40)</f>
        <v>0</v>
      </c>
      <c r="E40" s="79">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K40" s="520">
        <v>0</v>
      </c>
      <c r="AL40" s="520">
        <v>0</v>
      </c>
      <c r="AM40" s="520">
        <v>0</v>
      </c>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c r="BO40" s="352"/>
      <c r="BP40" s="352"/>
      <c r="BQ40" s="352"/>
      <c r="BR40" s="352"/>
      <c r="BS40" s="352"/>
      <c r="BT40" s="352"/>
      <c r="BU40" s="352"/>
      <c r="BV40" s="352"/>
      <c r="BW40" s="352"/>
      <c r="BX40" s="352"/>
      <c r="BY40" s="352"/>
      <c r="BZ40" s="352"/>
      <c r="CA40" s="352"/>
      <c r="CB40" s="352"/>
      <c r="CC40" s="352"/>
      <c r="CD40" s="352"/>
      <c r="CE40" s="352"/>
      <c r="CF40" s="352"/>
      <c r="CG40" s="352"/>
      <c r="CH40" s="352"/>
      <c r="CI40" s="352"/>
      <c r="CJ40" s="352"/>
      <c r="CK40" s="352"/>
      <c r="CL40" s="352"/>
      <c r="CM40" s="352"/>
      <c r="CN40" s="352"/>
      <c r="CO40" s="352"/>
    </row>
    <row r="41" spans="1:93" outlineLevel="1">
      <c r="B41" s="4" t="s">
        <v>86</v>
      </c>
      <c r="D41" s="79">
        <v>0</v>
      </c>
      <c r="E41" s="79">
        <v>0</v>
      </c>
      <c r="F41" s="79">
        <v>0</v>
      </c>
      <c r="G41" s="79">
        <v>0</v>
      </c>
      <c r="H41" s="79">
        <v>0</v>
      </c>
      <c r="I41" s="79">
        <v>0</v>
      </c>
      <c r="J41" s="79">
        <v>0</v>
      </c>
      <c r="K41" s="79">
        <v>0</v>
      </c>
      <c r="L41" s="79">
        <v>0</v>
      </c>
      <c r="M41" s="79">
        <v>0</v>
      </c>
      <c r="N41" s="79">
        <v>0</v>
      </c>
      <c r="O41" s="79">
        <v>0</v>
      </c>
      <c r="P41" s="79">
        <v>0</v>
      </c>
      <c r="Q41" s="79">
        <v>0</v>
      </c>
      <c r="R41" s="79">
        <v>0</v>
      </c>
      <c r="S41" s="79">
        <v>0</v>
      </c>
      <c r="T41" s="79">
        <v>0</v>
      </c>
      <c r="U41" s="79">
        <v>0</v>
      </c>
      <c r="V41" s="79">
        <v>0</v>
      </c>
      <c r="W41" s="79">
        <v>0</v>
      </c>
      <c r="X41" s="79">
        <v>0</v>
      </c>
      <c r="Y41" s="79">
        <v>0</v>
      </c>
      <c r="Z41" s="79">
        <v>0</v>
      </c>
      <c r="AA41" s="79">
        <v>0</v>
      </c>
      <c r="AB41" s="79">
        <v>0</v>
      </c>
      <c r="AC41" s="79">
        <v>0</v>
      </c>
      <c r="AD41" s="79">
        <v>0</v>
      </c>
      <c r="AE41" s="79">
        <v>0</v>
      </c>
      <c r="AF41" s="79">
        <v>0</v>
      </c>
      <c r="AG41" s="79">
        <v>0</v>
      </c>
      <c r="AH41" s="79">
        <v>0</v>
      </c>
      <c r="AI41" s="79">
        <v>0</v>
      </c>
      <c r="AJ41" s="79">
        <v>0</v>
      </c>
      <c r="AK41" s="520">
        <v>0</v>
      </c>
      <c r="AL41" s="520">
        <v>0</v>
      </c>
      <c r="AM41" s="520">
        <v>0</v>
      </c>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c r="BO41" s="352"/>
      <c r="BP41" s="352"/>
      <c r="BQ41" s="352"/>
      <c r="BR41" s="352"/>
      <c r="BS41" s="352"/>
      <c r="BT41" s="352"/>
      <c r="BU41" s="352"/>
      <c r="BV41" s="352"/>
      <c r="BW41" s="352"/>
      <c r="BX41" s="352"/>
      <c r="BY41" s="352"/>
      <c r="BZ41" s="352"/>
      <c r="CA41" s="352"/>
      <c r="CB41" s="352"/>
      <c r="CC41" s="352"/>
      <c r="CD41" s="352"/>
      <c r="CE41" s="352"/>
      <c r="CF41" s="352"/>
      <c r="CG41" s="352"/>
      <c r="CH41" s="352"/>
      <c r="CI41" s="352"/>
      <c r="CJ41" s="352"/>
      <c r="CK41" s="352"/>
      <c r="CL41" s="352"/>
      <c r="CM41" s="352"/>
      <c r="CN41" s="352"/>
      <c r="CO41" s="352"/>
    </row>
    <row r="42" spans="1:93" outlineLevel="1">
      <c r="B42" t="s">
        <v>43</v>
      </c>
      <c r="D42" s="79">
        <v>0</v>
      </c>
      <c r="E42" s="79">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K42" s="520">
        <v>0</v>
      </c>
      <c r="AL42" s="520">
        <v>0</v>
      </c>
      <c r="AM42" s="520">
        <v>0</v>
      </c>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c r="BO42" s="352"/>
      <c r="BP42" s="352"/>
      <c r="BQ42" s="352"/>
      <c r="BR42" s="352"/>
      <c r="BS42" s="352"/>
      <c r="BT42" s="352"/>
      <c r="BU42" s="352"/>
      <c r="BV42" s="352"/>
      <c r="BW42" s="352"/>
      <c r="BX42" s="352"/>
      <c r="BY42" s="352"/>
      <c r="BZ42" s="352"/>
      <c r="CA42" s="352"/>
      <c r="CB42" s="352"/>
      <c r="CC42" s="352"/>
      <c r="CD42" s="352"/>
      <c r="CE42" s="352"/>
      <c r="CF42" s="352"/>
      <c r="CG42" s="352"/>
      <c r="CH42" s="352"/>
      <c r="CI42" s="352"/>
      <c r="CJ42" s="352"/>
      <c r="CK42" s="352"/>
      <c r="CL42" s="352"/>
      <c r="CM42" s="352"/>
      <c r="CN42" s="352"/>
      <c r="CO42" s="352"/>
    </row>
    <row r="43" spans="1:93" outlineLevel="1">
      <c r="B43" t="s">
        <v>44</v>
      </c>
      <c r="D43" s="79">
        <v>0</v>
      </c>
      <c r="E43" s="79">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K43" s="520">
        <v>0</v>
      </c>
      <c r="AL43" s="520">
        <v>0</v>
      </c>
      <c r="AM43" s="520">
        <v>0</v>
      </c>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c r="BO43" s="352"/>
      <c r="BP43" s="352"/>
      <c r="BQ43" s="352"/>
      <c r="BR43" s="352"/>
      <c r="BS43" s="352"/>
      <c r="BT43" s="352"/>
      <c r="BU43" s="352"/>
      <c r="BV43" s="352"/>
      <c r="BW43" s="352"/>
      <c r="BX43" s="352"/>
      <c r="BY43" s="352"/>
      <c r="BZ43" s="352"/>
      <c r="CA43" s="352"/>
      <c r="CB43" s="352"/>
      <c r="CC43" s="352"/>
      <c r="CD43" s="352"/>
      <c r="CE43" s="352"/>
      <c r="CF43" s="352"/>
      <c r="CG43" s="352"/>
      <c r="CH43" s="352"/>
      <c r="CI43" s="352"/>
      <c r="CJ43" s="352"/>
      <c r="CK43" s="352"/>
      <c r="CL43" s="352"/>
      <c r="CM43" s="352"/>
      <c r="CN43" s="352"/>
      <c r="CO43" s="352"/>
    </row>
    <row r="44" spans="1:93" outlineLevel="1">
      <c r="B44" t="s">
        <v>38</v>
      </c>
      <c r="D44" s="79">
        <v>0</v>
      </c>
      <c r="E44" s="79">
        <v>0</v>
      </c>
      <c r="F44" s="79">
        <v>0</v>
      </c>
      <c r="G44" s="79">
        <v>0</v>
      </c>
      <c r="H44" s="79">
        <v>0</v>
      </c>
      <c r="I44" s="79">
        <v>0</v>
      </c>
      <c r="J44" s="79">
        <v>0</v>
      </c>
      <c r="K44" s="79">
        <v>0</v>
      </c>
      <c r="L44" s="79">
        <v>0</v>
      </c>
      <c r="M44" s="79">
        <v>0</v>
      </c>
      <c r="N44" s="79">
        <v>0</v>
      </c>
      <c r="O44" s="79">
        <v>0</v>
      </c>
      <c r="P44" s="79">
        <v>0</v>
      </c>
      <c r="Q44" s="79">
        <v>0</v>
      </c>
      <c r="R44" s="79">
        <v>0</v>
      </c>
      <c r="S44" s="79">
        <v>0</v>
      </c>
      <c r="T44" s="79">
        <v>0</v>
      </c>
      <c r="U44" s="79">
        <v>0</v>
      </c>
      <c r="V44" s="79">
        <v>0</v>
      </c>
      <c r="W44" s="79">
        <v>0</v>
      </c>
      <c r="X44" s="79">
        <v>0</v>
      </c>
      <c r="Y44" s="79">
        <v>0</v>
      </c>
      <c r="Z44" s="79">
        <v>0</v>
      </c>
      <c r="AA44" s="79">
        <v>0</v>
      </c>
      <c r="AB44" s="79">
        <v>0</v>
      </c>
      <c r="AC44" s="79">
        <v>0</v>
      </c>
      <c r="AD44" s="79">
        <v>0</v>
      </c>
      <c r="AE44" s="79">
        <v>0</v>
      </c>
      <c r="AF44" s="79">
        <v>0</v>
      </c>
      <c r="AG44" s="79">
        <v>0</v>
      </c>
      <c r="AH44" s="79">
        <v>0</v>
      </c>
      <c r="AI44" s="79">
        <v>0</v>
      </c>
      <c r="AJ44" s="79">
        <v>0</v>
      </c>
      <c r="AK44" s="520">
        <v>0</v>
      </c>
      <c r="AL44" s="520">
        <v>0</v>
      </c>
      <c r="AM44" s="520">
        <v>0</v>
      </c>
      <c r="AN44" s="352"/>
      <c r="AO44" s="352"/>
      <c r="AP44" s="352"/>
      <c r="AQ44" s="352"/>
      <c r="AR44" s="352"/>
      <c r="AS44" s="352"/>
      <c r="AT44" s="352"/>
      <c r="AU44" s="352"/>
      <c r="AV44" s="352"/>
      <c r="AW44" s="352"/>
      <c r="AX44" s="352"/>
      <c r="AY44" s="352"/>
      <c r="AZ44" s="352"/>
      <c r="BA44" s="352"/>
      <c r="BB44" s="352"/>
      <c r="BC44" s="352"/>
      <c r="BD44" s="352"/>
      <c r="BE44" s="352"/>
      <c r="BF44" s="352"/>
      <c r="BG44" s="352"/>
      <c r="BH44" s="352"/>
      <c r="BI44" s="352"/>
      <c r="BJ44" s="352"/>
      <c r="BK44" s="352"/>
      <c r="BL44" s="352"/>
      <c r="BM44" s="352"/>
      <c r="BN44" s="352"/>
      <c r="BO44" s="352"/>
      <c r="BP44" s="352"/>
      <c r="BQ44" s="352"/>
      <c r="BR44" s="352"/>
      <c r="BS44" s="352"/>
      <c r="BT44" s="352"/>
      <c r="BU44" s="352"/>
      <c r="BV44" s="352"/>
      <c r="BW44" s="352"/>
      <c r="BX44" s="352"/>
      <c r="BY44" s="352"/>
      <c r="BZ44" s="352"/>
      <c r="CA44" s="352"/>
      <c r="CB44" s="352"/>
      <c r="CC44" s="352"/>
      <c r="CD44" s="352"/>
      <c r="CE44" s="352"/>
      <c r="CF44" s="352"/>
      <c r="CG44" s="352"/>
      <c r="CH44" s="352"/>
      <c r="CI44" s="352"/>
      <c r="CJ44" s="352"/>
      <c r="CK44" s="352"/>
      <c r="CL44" s="352"/>
      <c r="CM44" s="352"/>
      <c r="CN44" s="352"/>
      <c r="CO44" s="352"/>
    </row>
    <row r="45" spans="1:93" outlineLevel="1">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352"/>
      <c r="AL45" s="352"/>
      <c r="AM45" s="352"/>
      <c r="AN45" s="352"/>
      <c r="AO45" s="352"/>
      <c r="AP45" s="352"/>
      <c r="AQ45" s="352"/>
      <c r="AR45" s="352"/>
      <c r="AS45" s="352"/>
      <c r="AT45" s="352"/>
      <c r="AU45" s="352"/>
      <c r="AV45" s="352"/>
      <c r="AW45" s="352"/>
      <c r="AX45" s="352"/>
      <c r="AY45" s="352"/>
      <c r="AZ45" s="352"/>
      <c r="BA45" s="352"/>
      <c r="BB45" s="352"/>
      <c r="BC45" s="352"/>
      <c r="BD45" s="352"/>
      <c r="BE45" s="352"/>
      <c r="BF45" s="352"/>
      <c r="BG45" s="352"/>
      <c r="BH45" s="352"/>
      <c r="BI45" s="352"/>
      <c r="BJ45" s="352"/>
      <c r="BK45" s="352"/>
      <c r="BL45" s="352"/>
      <c r="BM45" s="352"/>
      <c r="BN45" s="352"/>
      <c r="BO45" s="352"/>
      <c r="BP45" s="352"/>
      <c r="BQ45" s="352"/>
      <c r="BR45" s="352"/>
      <c r="BS45" s="352"/>
      <c r="BT45" s="352"/>
      <c r="BU45" s="352"/>
      <c r="BV45" s="352"/>
      <c r="BW45" s="352"/>
      <c r="BX45" s="352"/>
      <c r="BY45" s="352"/>
      <c r="BZ45" s="352"/>
      <c r="CA45" s="352"/>
      <c r="CB45" s="352"/>
      <c r="CC45" s="352"/>
      <c r="CD45" s="352"/>
      <c r="CE45" s="352"/>
      <c r="CF45" s="352"/>
      <c r="CG45" s="352"/>
      <c r="CH45" s="352"/>
      <c r="CI45" s="352"/>
      <c r="CJ45" s="352"/>
      <c r="CK45" s="352"/>
      <c r="CL45" s="352"/>
      <c r="CM45" s="352"/>
      <c r="CN45" s="352"/>
      <c r="CO45" s="352"/>
    </row>
    <row r="46" spans="1:93" outlineLevel="1">
      <c r="A46" s="2" t="s">
        <v>90</v>
      </c>
      <c r="D46" s="68"/>
      <c r="E46" s="68"/>
      <c r="F46" s="68"/>
      <c r="G46" s="68"/>
      <c r="H46" s="68"/>
      <c r="I46" s="68"/>
      <c r="J46" s="68"/>
      <c r="K46" s="68"/>
      <c r="L46" s="68"/>
      <c r="M46" s="68"/>
      <c r="N46" s="68"/>
      <c r="O46" s="68"/>
      <c r="P46" s="68"/>
      <c r="Q46" s="68"/>
      <c r="R46" s="68"/>
      <c r="S46" s="68"/>
      <c r="T46" s="68"/>
      <c r="U46" s="68"/>
      <c r="V46" s="68"/>
      <c r="W46" s="68"/>
      <c r="X46" s="68"/>
      <c r="Y46" s="68"/>
      <c r="Z46" s="68"/>
      <c r="AA46" s="68"/>
      <c r="AB46" s="68"/>
      <c r="AC46" s="68"/>
    </row>
    <row r="47" spans="1:93" outlineLevel="1">
      <c r="A47" s="1"/>
      <c r="B47" t="s">
        <v>41</v>
      </c>
      <c r="D47" s="521">
        <f>SUM(D19,D26,D33,D40)</f>
        <v>4255.2461555305008</v>
      </c>
      <c r="E47" s="521">
        <f t="shared" ref="E47:AJ47" si="2">SUM(E19,E26,E33,E40)</f>
        <v>6874.6324782575011</v>
      </c>
      <c r="F47" s="521">
        <f t="shared" si="2"/>
        <v>14289.384098422499</v>
      </c>
      <c r="G47" s="521">
        <f t="shared" si="2"/>
        <v>19643.697952735802</v>
      </c>
      <c r="H47" s="521">
        <f t="shared" si="2"/>
        <v>32696.376549535606</v>
      </c>
      <c r="I47" s="521">
        <f t="shared" si="2"/>
        <v>36363.954509734089</v>
      </c>
      <c r="J47" s="521">
        <f t="shared" si="2"/>
        <v>40802.597407163594</v>
      </c>
      <c r="K47" s="521">
        <f t="shared" si="2"/>
        <v>25074.123566923292</v>
      </c>
      <c r="L47" s="521">
        <f t="shared" si="2"/>
        <v>17756.051178147198</v>
      </c>
      <c r="M47" s="521">
        <f t="shared" si="2"/>
        <v>13826.989120978102</v>
      </c>
      <c r="N47" s="521">
        <f t="shared" si="2"/>
        <v>14789.321168513899</v>
      </c>
      <c r="O47" s="521">
        <f t="shared" si="2"/>
        <v>13463.753527867506</v>
      </c>
      <c r="P47" s="521">
        <f t="shared" si="2"/>
        <v>9742.2291228590038</v>
      </c>
      <c r="Q47" s="521">
        <f t="shared" si="2"/>
        <v>7053.523792440199</v>
      </c>
      <c r="R47" s="521">
        <f t="shared" si="2"/>
        <v>4998.5874209866997</v>
      </c>
      <c r="S47" s="521">
        <f t="shared" si="2"/>
        <v>2229.0801744113996</v>
      </c>
      <c r="T47" s="521">
        <f t="shared" si="2"/>
        <v>2211.2202751482</v>
      </c>
      <c r="U47" s="521">
        <f t="shared" si="2"/>
        <v>2439.4757824868002</v>
      </c>
      <c r="V47" s="521">
        <f t="shared" si="2"/>
        <v>3896.1122198351995</v>
      </c>
      <c r="W47" s="521">
        <f t="shared" si="2"/>
        <v>3965.3176021721001</v>
      </c>
      <c r="X47" s="521">
        <f t="shared" si="2"/>
        <v>6693.9282172275007</v>
      </c>
      <c r="Y47" s="521">
        <f t="shared" si="2"/>
        <v>13350.861477799599</v>
      </c>
      <c r="Z47" s="521">
        <f t="shared" si="2"/>
        <v>17026.585916733595</v>
      </c>
      <c r="AA47" s="521">
        <f t="shared" si="2"/>
        <v>4605.2576068217004</v>
      </c>
      <c r="AB47" s="521">
        <f t="shared" si="2"/>
        <v>3676.2334340460011</v>
      </c>
      <c r="AC47" s="521">
        <f t="shared" si="2"/>
        <v>3704.4595281028987</v>
      </c>
      <c r="AD47" s="521">
        <f t="shared" si="2"/>
        <v>2921.3220715384009</v>
      </c>
      <c r="AE47" s="521">
        <f t="shared" si="2"/>
        <v>4757.6482319297011</v>
      </c>
      <c r="AF47" s="521">
        <f t="shared" si="2"/>
        <v>7283.7857702414985</v>
      </c>
      <c r="AG47" s="521">
        <f t="shared" si="2"/>
        <v>24734.643677373413</v>
      </c>
      <c r="AH47" s="521">
        <f t="shared" si="2"/>
        <v>25109.87612374669</v>
      </c>
      <c r="AI47" s="521">
        <f t="shared" si="2"/>
        <v>24382.308289626202</v>
      </c>
      <c r="AJ47" s="521">
        <f t="shared" si="2"/>
        <v>14604.770336169302</v>
      </c>
      <c r="AK47" s="521">
        <f t="shared" ref="AK47:AM47" si="3">SUM(AK19,AK26,AK33,AK40)</f>
        <v>0</v>
      </c>
      <c r="AL47" s="521">
        <f t="shared" si="3"/>
        <v>0</v>
      </c>
      <c r="AM47" s="521">
        <f t="shared" si="3"/>
        <v>0</v>
      </c>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row>
    <row r="48" spans="1:93" outlineLevel="1">
      <c r="A48" s="1"/>
      <c r="B48" s="4" t="s">
        <v>86</v>
      </c>
      <c r="D48" s="521">
        <f t="shared" ref="D48:AJ48" si="4">SUM(D20,D27,D34,D41)</f>
        <v>160.2910612597</v>
      </c>
      <c r="E48" s="521">
        <f t="shared" si="4"/>
        <v>230.56133161020003</v>
      </c>
      <c r="F48" s="521">
        <f t="shared" si="4"/>
        <v>102.5684468051</v>
      </c>
      <c r="G48" s="521">
        <f t="shared" si="4"/>
        <v>421.42738113099995</v>
      </c>
      <c r="H48" s="521">
        <f t="shared" si="4"/>
        <v>1142.8530935085</v>
      </c>
      <c r="I48" s="521">
        <f t="shared" si="4"/>
        <v>2879.2203955723994</v>
      </c>
      <c r="J48" s="521">
        <f t="shared" si="4"/>
        <v>3610.8006928041</v>
      </c>
      <c r="K48" s="521">
        <f t="shared" si="4"/>
        <v>5021.2222152180002</v>
      </c>
      <c r="L48" s="521">
        <f t="shared" si="4"/>
        <v>6093.4267033779024</v>
      </c>
      <c r="M48" s="521">
        <f t="shared" si="4"/>
        <v>4537.0193153852997</v>
      </c>
      <c r="N48" s="521">
        <f t="shared" si="4"/>
        <v>3330.7192552895999</v>
      </c>
      <c r="O48" s="521">
        <f t="shared" si="4"/>
        <v>1843.0492454712003</v>
      </c>
      <c r="P48" s="521">
        <f t="shared" si="4"/>
        <v>2673.0543110502995</v>
      </c>
      <c r="Q48" s="521">
        <f t="shared" si="4"/>
        <v>2558.0738529386003</v>
      </c>
      <c r="R48" s="521">
        <f t="shared" si="4"/>
        <v>1590.8465182773994</v>
      </c>
      <c r="S48" s="521">
        <f t="shared" si="4"/>
        <v>296.79905181260006</v>
      </c>
      <c r="T48" s="521">
        <f t="shared" si="4"/>
        <v>135.22038099300002</v>
      </c>
      <c r="U48" s="521">
        <f t="shared" si="4"/>
        <v>470.75045843070001</v>
      </c>
      <c r="V48" s="521">
        <f t="shared" si="4"/>
        <v>90.138085048699992</v>
      </c>
      <c r="W48" s="521">
        <f t="shared" si="4"/>
        <v>298.54063723130002</v>
      </c>
      <c r="X48" s="521">
        <f t="shared" si="4"/>
        <v>769.56579469720009</v>
      </c>
      <c r="Y48" s="521">
        <f t="shared" si="4"/>
        <v>820.39074410119997</v>
      </c>
      <c r="Z48" s="521">
        <f t="shared" si="4"/>
        <v>797.44381485619999</v>
      </c>
      <c r="AA48" s="521">
        <f t="shared" si="4"/>
        <v>227.95505509</v>
      </c>
      <c r="AB48" s="521">
        <f t="shared" si="4"/>
        <v>128.72768459529999</v>
      </c>
      <c r="AC48" s="521">
        <f t="shared" si="4"/>
        <v>128.6197472373</v>
      </c>
      <c r="AD48" s="521">
        <f t="shared" si="4"/>
        <v>37.088922795900004</v>
      </c>
      <c r="AE48" s="521">
        <f t="shared" si="4"/>
        <v>28.147995192400003</v>
      </c>
      <c r="AF48" s="521">
        <f t="shared" si="4"/>
        <v>86.846195455900016</v>
      </c>
      <c r="AG48" s="521">
        <f t="shared" si="4"/>
        <v>262.28763898789998</v>
      </c>
      <c r="AH48" s="521">
        <f t="shared" si="4"/>
        <v>197.03455000369996</v>
      </c>
      <c r="AI48" s="521">
        <f t="shared" si="4"/>
        <v>489.0132370279</v>
      </c>
      <c r="AJ48" s="521">
        <f t="shared" si="4"/>
        <v>167.80497052019999</v>
      </c>
      <c r="AK48" s="521">
        <f t="shared" ref="AK48:AM48" si="5">SUM(AK20,AK27,AK34,AK41)</f>
        <v>0</v>
      </c>
      <c r="AL48" s="521">
        <f t="shared" si="5"/>
        <v>0</v>
      </c>
      <c r="AM48" s="521">
        <f t="shared" si="5"/>
        <v>0</v>
      </c>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row>
    <row r="49" spans="1:93" outlineLevel="1">
      <c r="A49" s="1"/>
      <c r="B49" t="s">
        <v>43</v>
      </c>
      <c r="D49" s="521">
        <f t="shared" ref="D49:AJ49" si="6">SUM(D21,D28,D35,D42)</f>
        <v>0</v>
      </c>
      <c r="E49" s="521">
        <f t="shared" si="6"/>
        <v>0</v>
      </c>
      <c r="F49" s="521">
        <f t="shared" si="6"/>
        <v>0</v>
      </c>
      <c r="G49" s="521">
        <f t="shared" si="6"/>
        <v>0</v>
      </c>
      <c r="H49" s="521">
        <f t="shared" si="6"/>
        <v>0</v>
      </c>
      <c r="I49" s="521">
        <f t="shared" si="6"/>
        <v>0</v>
      </c>
      <c r="J49" s="521">
        <f t="shared" si="6"/>
        <v>0</v>
      </c>
      <c r="K49" s="521">
        <f t="shared" si="6"/>
        <v>0</v>
      </c>
      <c r="L49" s="521">
        <f t="shared" si="6"/>
        <v>0</v>
      </c>
      <c r="M49" s="521">
        <f t="shared" si="6"/>
        <v>0</v>
      </c>
      <c r="N49" s="521">
        <f t="shared" si="6"/>
        <v>0</v>
      </c>
      <c r="O49" s="521">
        <f t="shared" si="6"/>
        <v>0</v>
      </c>
      <c r="P49" s="521">
        <f t="shared" si="6"/>
        <v>0</v>
      </c>
      <c r="Q49" s="521">
        <f t="shared" si="6"/>
        <v>0</v>
      </c>
      <c r="R49" s="521">
        <f t="shared" si="6"/>
        <v>0</v>
      </c>
      <c r="S49" s="521">
        <f t="shared" si="6"/>
        <v>0</v>
      </c>
      <c r="T49" s="521">
        <f t="shared" si="6"/>
        <v>0</v>
      </c>
      <c r="U49" s="521">
        <f t="shared" si="6"/>
        <v>0</v>
      </c>
      <c r="V49" s="521">
        <f t="shared" si="6"/>
        <v>0</v>
      </c>
      <c r="W49" s="521">
        <f t="shared" si="6"/>
        <v>0</v>
      </c>
      <c r="X49" s="521">
        <f t="shared" si="6"/>
        <v>0</v>
      </c>
      <c r="Y49" s="521">
        <f t="shared" si="6"/>
        <v>0</v>
      </c>
      <c r="Z49" s="521">
        <f t="shared" si="6"/>
        <v>0</v>
      </c>
      <c r="AA49" s="521">
        <f t="shared" si="6"/>
        <v>0</v>
      </c>
      <c r="AB49" s="521">
        <f t="shared" si="6"/>
        <v>0</v>
      </c>
      <c r="AC49" s="521">
        <f t="shared" si="6"/>
        <v>0</v>
      </c>
      <c r="AD49" s="521">
        <f t="shared" si="6"/>
        <v>0</v>
      </c>
      <c r="AE49" s="521">
        <f t="shared" si="6"/>
        <v>0</v>
      </c>
      <c r="AF49" s="521">
        <f t="shared" si="6"/>
        <v>0</v>
      </c>
      <c r="AG49" s="521">
        <f t="shared" si="6"/>
        <v>0</v>
      </c>
      <c r="AH49" s="521">
        <f t="shared" si="6"/>
        <v>0</v>
      </c>
      <c r="AI49" s="521">
        <f t="shared" si="6"/>
        <v>0</v>
      </c>
      <c r="AJ49" s="521">
        <f t="shared" si="6"/>
        <v>0</v>
      </c>
      <c r="AK49" s="521">
        <f t="shared" ref="AK49:AM49" si="7">SUM(AK21,AK28,AK35,AK42)</f>
        <v>0</v>
      </c>
      <c r="AL49" s="521">
        <f t="shared" si="7"/>
        <v>0</v>
      </c>
      <c r="AM49" s="521">
        <f t="shared" si="7"/>
        <v>0</v>
      </c>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c r="CF49" s="69"/>
      <c r="CG49" s="69"/>
      <c r="CH49" s="69"/>
      <c r="CI49" s="69"/>
      <c r="CJ49" s="69"/>
      <c r="CK49" s="69"/>
      <c r="CL49" s="69"/>
      <c r="CM49" s="69"/>
      <c r="CN49" s="69"/>
      <c r="CO49" s="69"/>
    </row>
    <row r="50" spans="1:93" outlineLevel="1">
      <c r="A50" s="1"/>
      <c r="B50" t="s">
        <v>44</v>
      </c>
      <c r="D50" s="521">
        <f t="shared" ref="D50:AJ50" si="8">SUM(D22,D29,D36,D43)</f>
        <v>0</v>
      </c>
      <c r="E50" s="521">
        <f t="shared" si="8"/>
        <v>0</v>
      </c>
      <c r="F50" s="521">
        <f t="shared" si="8"/>
        <v>0</v>
      </c>
      <c r="G50" s="521">
        <f t="shared" si="8"/>
        <v>0</v>
      </c>
      <c r="H50" s="521">
        <f t="shared" si="8"/>
        <v>0</v>
      </c>
      <c r="I50" s="521">
        <f t="shared" si="8"/>
        <v>0</v>
      </c>
      <c r="J50" s="521">
        <f t="shared" si="8"/>
        <v>0</v>
      </c>
      <c r="K50" s="521">
        <f t="shared" si="8"/>
        <v>0</v>
      </c>
      <c r="L50" s="521">
        <f t="shared" si="8"/>
        <v>0</v>
      </c>
      <c r="M50" s="521">
        <f t="shared" si="8"/>
        <v>0</v>
      </c>
      <c r="N50" s="521">
        <f t="shared" si="8"/>
        <v>0</v>
      </c>
      <c r="O50" s="521">
        <f t="shared" si="8"/>
        <v>0</v>
      </c>
      <c r="P50" s="521">
        <f t="shared" si="8"/>
        <v>0</v>
      </c>
      <c r="Q50" s="521">
        <f t="shared" si="8"/>
        <v>0</v>
      </c>
      <c r="R50" s="521">
        <f t="shared" si="8"/>
        <v>0</v>
      </c>
      <c r="S50" s="521">
        <f t="shared" si="8"/>
        <v>0</v>
      </c>
      <c r="T50" s="521">
        <f t="shared" si="8"/>
        <v>0</v>
      </c>
      <c r="U50" s="521">
        <f t="shared" si="8"/>
        <v>0</v>
      </c>
      <c r="V50" s="521">
        <f t="shared" si="8"/>
        <v>0</v>
      </c>
      <c r="W50" s="521">
        <f t="shared" si="8"/>
        <v>0</v>
      </c>
      <c r="X50" s="521">
        <f t="shared" si="8"/>
        <v>0</v>
      </c>
      <c r="Y50" s="521">
        <f t="shared" si="8"/>
        <v>0</v>
      </c>
      <c r="Z50" s="521">
        <f t="shared" si="8"/>
        <v>0</v>
      </c>
      <c r="AA50" s="521">
        <f t="shared" si="8"/>
        <v>0</v>
      </c>
      <c r="AB50" s="521">
        <f t="shared" si="8"/>
        <v>0</v>
      </c>
      <c r="AC50" s="521">
        <f t="shared" si="8"/>
        <v>0</v>
      </c>
      <c r="AD50" s="521">
        <f t="shared" si="8"/>
        <v>0</v>
      </c>
      <c r="AE50" s="521">
        <f t="shared" si="8"/>
        <v>0</v>
      </c>
      <c r="AF50" s="521">
        <f t="shared" si="8"/>
        <v>0</v>
      </c>
      <c r="AG50" s="521">
        <f t="shared" si="8"/>
        <v>0</v>
      </c>
      <c r="AH50" s="521">
        <f t="shared" si="8"/>
        <v>0</v>
      </c>
      <c r="AI50" s="521">
        <f t="shared" si="8"/>
        <v>0</v>
      </c>
      <c r="AJ50" s="521">
        <f t="shared" si="8"/>
        <v>0</v>
      </c>
      <c r="AK50" s="521">
        <f t="shared" ref="AK50:AM50" si="9">SUM(AK22,AK29,AK36,AK43)</f>
        <v>0</v>
      </c>
      <c r="AL50" s="521">
        <f t="shared" si="9"/>
        <v>0</v>
      </c>
      <c r="AM50" s="521">
        <f t="shared" si="9"/>
        <v>0</v>
      </c>
    </row>
    <row r="51" spans="1:93" outlineLevel="1">
      <c r="A51" s="1"/>
      <c r="B51" t="s">
        <v>38</v>
      </c>
      <c r="D51" s="521">
        <f t="shared" ref="D51:AJ51" si="10">SUM(D23,D30,D37,D44)</f>
        <v>3689.647682969</v>
      </c>
      <c r="E51" s="521">
        <f t="shared" si="10"/>
        <v>2576.1133304116001</v>
      </c>
      <c r="F51" s="521">
        <f t="shared" si="10"/>
        <v>3293.7423118248003</v>
      </c>
      <c r="G51" s="521">
        <f t="shared" si="10"/>
        <v>2140.5348951033002</v>
      </c>
      <c r="H51" s="521">
        <f t="shared" si="10"/>
        <v>7599.8154134093984</v>
      </c>
      <c r="I51" s="521">
        <f t="shared" si="10"/>
        <v>5769.154607021801</v>
      </c>
      <c r="J51" s="521">
        <f t="shared" si="10"/>
        <v>2605.3965419747001</v>
      </c>
      <c r="K51" s="521">
        <f t="shared" si="10"/>
        <v>2596.988998186001</v>
      </c>
      <c r="L51" s="521">
        <f t="shared" si="10"/>
        <v>4390.5504596577994</v>
      </c>
      <c r="M51" s="521">
        <f t="shared" si="10"/>
        <v>1704.3809743027998</v>
      </c>
      <c r="N51" s="521">
        <f t="shared" si="10"/>
        <v>8847.0976975857011</v>
      </c>
      <c r="O51" s="521">
        <f t="shared" si="10"/>
        <v>1068.0179626902002</v>
      </c>
      <c r="P51" s="521">
        <f t="shared" si="10"/>
        <v>2907.2868998751001</v>
      </c>
      <c r="Q51" s="521">
        <f t="shared" si="10"/>
        <v>1374.8261206901</v>
      </c>
      <c r="R51" s="521">
        <f t="shared" si="10"/>
        <v>1750.1717040946003</v>
      </c>
      <c r="S51" s="521">
        <f t="shared" si="10"/>
        <v>3680.8004322262987</v>
      </c>
      <c r="T51" s="521">
        <f t="shared" si="10"/>
        <v>1198.4892459847999</v>
      </c>
      <c r="U51" s="521">
        <f t="shared" si="10"/>
        <v>1953.5249455747999</v>
      </c>
      <c r="V51" s="521">
        <f t="shared" si="10"/>
        <v>2138.7169314494004</v>
      </c>
      <c r="W51" s="521">
        <f t="shared" si="10"/>
        <v>1022.8726689997</v>
      </c>
      <c r="X51" s="521">
        <f t="shared" si="10"/>
        <v>5414.6192042541006</v>
      </c>
      <c r="Y51" s="521">
        <f t="shared" si="10"/>
        <v>1143.7156116522999</v>
      </c>
      <c r="Z51" s="521">
        <f t="shared" si="10"/>
        <v>1728.4332975605</v>
      </c>
      <c r="AA51" s="521">
        <f t="shared" si="10"/>
        <v>1246.4900801650999</v>
      </c>
      <c r="AB51" s="521">
        <f t="shared" si="10"/>
        <v>1299.0903698927998</v>
      </c>
      <c r="AC51" s="521">
        <f t="shared" si="10"/>
        <v>2964.6413677872006</v>
      </c>
      <c r="AD51" s="521">
        <f t="shared" si="10"/>
        <v>2108.0856329352996</v>
      </c>
      <c r="AE51" s="521">
        <f t="shared" si="10"/>
        <v>1864.3798546616999</v>
      </c>
      <c r="AF51" s="521">
        <f t="shared" si="10"/>
        <v>2242.4232389721997</v>
      </c>
      <c r="AG51" s="521">
        <f t="shared" si="10"/>
        <v>3124.2463360010001</v>
      </c>
      <c r="AH51" s="521">
        <f t="shared" si="10"/>
        <v>2401.2889516248997</v>
      </c>
      <c r="AI51" s="521">
        <f t="shared" si="10"/>
        <v>1613.1197601382996</v>
      </c>
      <c r="AJ51" s="521">
        <f t="shared" si="10"/>
        <v>224.21227829960003</v>
      </c>
      <c r="AK51" s="521">
        <f t="shared" ref="AK51:AM51" si="11">SUM(AK23,AK30,AK37,AK44)</f>
        <v>0</v>
      </c>
      <c r="AL51" s="521">
        <f t="shared" si="11"/>
        <v>0</v>
      </c>
      <c r="AM51" s="521">
        <f t="shared" si="11"/>
        <v>0</v>
      </c>
    </row>
    <row r="52" spans="1:93">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93" s="76" customFormat="1">
      <c r="A53" s="76" t="s">
        <v>91</v>
      </c>
      <c r="D53" s="364"/>
      <c r="E53" s="364"/>
      <c r="F53" s="364"/>
      <c r="G53" s="364"/>
      <c r="H53" s="364"/>
      <c r="I53" s="364"/>
      <c r="J53" s="364"/>
      <c r="K53" s="364"/>
      <c r="L53" s="364"/>
      <c r="M53" s="364"/>
      <c r="N53" s="364"/>
      <c r="O53" s="364"/>
      <c r="P53" s="364"/>
      <c r="Q53" s="364"/>
      <c r="R53" s="364"/>
      <c r="S53" s="364"/>
      <c r="T53" s="364"/>
      <c r="U53" s="364"/>
      <c r="V53" s="364"/>
      <c r="W53" s="364"/>
      <c r="X53" s="364"/>
      <c r="Y53" s="364"/>
      <c r="Z53" s="364"/>
      <c r="AA53" s="364"/>
      <c r="AB53" s="364"/>
      <c r="AC53" s="364"/>
      <c r="AD53" s="364"/>
      <c r="AE53" s="364"/>
    </row>
    <row r="54" spans="1:93" outlineLevel="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93" outlineLevel="1">
      <c r="A55" s="2" t="s">
        <v>88</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61"/>
      <c r="AF55" s="61"/>
      <c r="AG55" s="61"/>
      <c r="AH55" s="61"/>
      <c r="AI55" s="61"/>
      <c r="AJ55" s="61"/>
    </row>
    <row r="56" spans="1:93" outlineLevel="1">
      <c r="B56" t="s">
        <v>41</v>
      </c>
      <c r="D56" s="365" cm="1">
        <f t="array" ref="D56:AJ60">TRANSPOSE('Forestry registrations data'!AD5:AH37)</f>
        <v>0</v>
      </c>
      <c r="E56" s="365">
        <v>0</v>
      </c>
      <c r="F56" s="365">
        <v>0</v>
      </c>
      <c r="G56" s="365">
        <v>0</v>
      </c>
      <c r="H56" s="365">
        <v>0</v>
      </c>
      <c r="I56" s="365">
        <v>0</v>
      </c>
      <c r="J56" s="365">
        <v>0</v>
      </c>
      <c r="K56" s="365">
        <v>0</v>
      </c>
      <c r="L56" s="365">
        <v>0</v>
      </c>
      <c r="M56" s="365">
        <v>0</v>
      </c>
      <c r="N56" s="365">
        <v>0</v>
      </c>
      <c r="O56" s="365">
        <v>0</v>
      </c>
      <c r="P56" s="365">
        <v>0</v>
      </c>
      <c r="Q56" s="365">
        <v>0</v>
      </c>
      <c r="R56" s="365">
        <v>0</v>
      </c>
      <c r="S56" s="365">
        <v>0</v>
      </c>
      <c r="T56" s="365">
        <v>0</v>
      </c>
      <c r="U56" s="365">
        <v>0</v>
      </c>
      <c r="V56" s="365">
        <v>0</v>
      </c>
      <c r="W56" s="365">
        <v>0</v>
      </c>
      <c r="X56" s="365">
        <v>0</v>
      </c>
      <c r="Y56" s="365">
        <v>0</v>
      </c>
      <c r="Z56" s="365">
        <v>0</v>
      </c>
      <c r="AA56" s="365">
        <v>0</v>
      </c>
      <c r="AB56" s="365">
        <v>0</v>
      </c>
      <c r="AC56" s="365">
        <v>0</v>
      </c>
      <c r="AD56" s="365">
        <v>0</v>
      </c>
      <c r="AE56" s="333">
        <v>0</v>
      </c>
      <c r="AF56" s="366">
        <v>0</v>
      </c>
      <c r="AG56" s="366">
        <v>0</v>
      </c>
      <c r="AH56" s="366">
        <v>0</v>
      </c>
      <c r="AI56" s="366">
        <v>0</v>
      </c>
      <c r="AJ56" s="366">
        <v>0</v>
      </c>
    </row>
    <row r="57" spans="1:93" outlineLevel="1">
      <c r="B57" s="4" t="s">
        <v>86</v>
      </c>
      <c r="D57" s="365">
        <v>0</v>
      </c>
      <c r="E57" s="365">
        <v>0</v>
      </c>
      <c r="F57" s="365">
        <v>0</v>
      </c>
      <c r="G57" s="365">
        <v>0</v>
      </c>
      <c r="H57" s="365">
        <v>0</v>
      </c>
      <c r="I57" s="365">
        <v>0</v>
      </c>
      <c r="J57" s="365">
        <v>0</v>
      </c>
      <c r="K57" s="365">
        <v>0</v>
      </c>
      <c r="L57" s="365">
        <v>0</v>
      </c>
      <c r="M57" s="365">
        <v>0</v>
      </c>
      <c r="N57" s="365">
        <v>0</v>
      </c>
      <c r="O57" s="365">
        <v>0</v>
      </c>
      <c r="P57" s="365">
        <v>0</v>
      </c>
      <c r="Q57" s="365">
        <v>0</v>
      </c>
      <c r="R57" s="365">
        <v>0</v>
      </c>
      <c r="S57" s="365">
        <v>0</v>
      </c>
      <c r="T57" s="365">
        <v>0</v>
      </c>
      <c r="U57" s="365">
        <v>0</v>
      </c>
      <c r="V57" s="365">
        <v>0</v>
      </c>
      <c r="W57" s="365">
        <v>0</v>
      </c>
      <c r="X57" s="365">
        <v>0</v>
      </c>
      <c r="Y57" s="365">
        <v>0</v>
      </c>
      <c r="Z57" s="365">
        <v>0</v>
      </c>
      <c r="AA57" s="365">
        <v>0</v>
      </c>
      <c r="AB57" s="365">
        <v>0</v>
      </c>
      <c r="AC57" s="365">
        <v>0</v>
      </c>
      <c r="AD57" s="365">
        <v>0</v>
      </c>
      <c r="AE57" s="333">
        <v>0</v>
      </c>
      <c r="AF57" s="366">
        <v>0</v>
      </c>
      <c r="AG57" s="366">
        <v>0</v>
      </c>
      <c r="AH57" s="366">
        <v>0</v>
      </c>
      <c r="AI57" s="366">
        <v>0</v>
      </c>
      <c r="AJ57" s="366">
        <v>0</v>
      </c>
    </row>
    <row r="58" spans="1:93" outlineLevel="1">
      <c r="B58" t="s">
        <v>43</v>
      </c>
      <c r="D58" s="365">
        <v>0</v>
      </c>
      <c r="E58" s="365">
        <v>0</v>
      </c>
      <c r="F58" s="365">
        <v>0</v>
      </c>
      <c r="G58" s="365">
        <v>0</v>
      </c>
      <c r="H58" s="365">
        <v>0</v>
      </c>
      <c r="I58" s="365">
        <v>0</v>
      </c>
      <c r="J58" s="365">
        <v>0</v>
      </c>
      <c r="K58" s="365">
        <v>0</v>
      </c>
      <c r="L58" s="365">
        <v>0</v>
      </c>
      <c r="M58" s="365">
        <v>0</v>
      </c>
      <c r="N58" s="365">
        <v>0</v>
      </c>
      <c r="O58" s="365">
        <v>0</v>
      </c>
      <c r="P58" s="365">
        <v>0</v>
      </c>
      <c r="Q58" s="365">
        <v>0</v>
      </c>
      <c r="R58" s="365">
        <v>0</v>
      </c>
      <c r="S58" s="365">
        <v>0</v>
      </c>
      <c r="T58" s="365">
        <v>0</v>
      </c>
      <c r="U58" s="365">
        <v>0</v>
      </c>
      <c r="V58" s="365">
        <v>0</v>
      </c>
      <c r="W58" s="365">
        <v>0</v>
      </c>
      <c r="X58" s="365">
        <v>0</v>
      </c>
      <c r="Y58" s="365">
        <v>0</v>
      </c>
      <c r="Z58" s="365">
        <v>0</v>
      </c>
      <c r="AA58" s="365">
        <v>0</v>
      </c>
      <c r="AB58" s="365">
        <v>0</v>
      </c>
      <c r="AC58" s="365">
        <v>0</v>
      </c>
      <c r="AD58" s="365">
        <v>0</v>
      </c>
      <c r="AE58" s="333">
        <v>0</v>
      </c>
      <c r="AF58" s="366">
        <v>0</v>
      </c>
      <c r="AG58" s="366">
        <v>0</v>
      </c>
      <c r="AH58" s="366">
        <v>0</v>
      </c>
      <c r="AI58" s="366">
        <v>0</v>
      </c>
      <c r="AJ58" s="366">
        <v>0</v>
      </c>
    </row>
    <row r="59" spans="1:93" outlineLevel="1">
      <c r="B59" t="s">
        <v>44</v>
      </c>
      <c r="D59" s="365">
        <v>0</v>
      </c>
      <c r="E59" s="365">
        <v>0</v>
      </c>
      <c r="F59" s="365">
        <v>0</v>
      </c>
      <c r="G59" s="365">
        <v>0</v>
      </c>
      <c r="H59" s="365">
        <v>0</v>
      </c>
      <c r="I59" s="365">
        <v>0</v>
      </c>
      <c r="J59" s="365">
        <v>0</v>
      </c>
      <c r="K59" s="365">
        <v>0</v>
      </c>
      <c r="L59" s="365">
        <v>0</v>
      </c>
      <c r="M59" s="365">
        <v>0</v>
      </c>
      <c r="N59" s="365">
        <v>0</v>
      </c>
      <c r="O59" s="365">
        <v>0</v>
      </c>
      <c r="P59" s="365">
        <v>0</v>
      </c>
      <c r="Q59" s="365">
        <v>0</v>
      </c>
      <c r="R59" s="365">
        <v>0</v>
      </c>
      <c r="S59" s="365">
        <v>0</v>
      </c>
      <c r="T59" s="365">
        <v>0</v>
      </c>
      <c r="U59" s="365">
        <v>0</v>
      </c>
      <c r="V59" s="365">
        <v>0</v>
      </c>
      <c r="W59" s="365">
        <v>0</v>
      </c>
      <c r="X59" s="365">
        <v>0</v>
      </c>
      <c r="Y59" s="365">
        <v>0</v>
      </c>
      <c r="Z59" s="365">
        <v>0</v>
      </c>
      <c r="AA59" s="365">
        <v>0</v>
      </c>
      <c r="AB59" s="365">
        <v>0</v>
      </c>
      <c r="AC59" s="365">
        <v>0</v>
      </c>
      <c r="AD59" s="365">
        <v>0</v>
      </c>
      <c r="AE59" s="333">
        <v>0</v>
      </c>
      <c r="AF59" s="366">
        <v>0</v>
      </c>
      <c r="AG59" s="366">
        <v>0</v>
      </c>
      <c r="AH59" s="366">
        <v>0</v>
      </c>
      <c r="AI59" s="366">
        <v>0</v>
      </c>
      <c r="AJ59" s="366">
        <v>0</v>
      </c>
    </row>
    <row r="60" spans="1:93" outlineLevel="1">
      <c r="B60" t="s">
        <v>38</v>
      </c>
      <c r="D60" s="365">
        <v>0</v>
      </c>
      <c r="E60" s="365">
        <v>0</v>
      </c>
      <c r="F60" s="365">
        <v>0</v>
      </c>
      <c r="G60" s="365">
        <v>0</v>
      </c>
      <c r="H60" s="365">
        <v>0</v>
      </c>
      <c r="I60" s="365">
        <v>0</v>
      </c>
      <c r="J60" s="365">
        <v>0</v>
      </c>
      <c r="K60" s="365">
        <v>0</v>
      </c>
      <c r="L60" s="365">
        <v>0</v>
      </c>
      <c r="M60" s="365">
        <v>0</v>
      </c>
      <c r="N60" s="365">
        <v>0</v>
      </c>
      <c r="O60" s="365">
        <v>0</v>
      </c>
      <c r="P60" s="365">
        <v>0</v>
      </c>
      <c r="Q60" s="365">
        <v>0</v>
      </c>
      <c r="R60" s="365">
        <v>0</v>
      </c>
      <c r="S60" s="365">
        <v>0</v>
      </c>
      <c r="T60" s="365">
        <v>0</v>
      </c>
      <c r="U60" s="365">
        <v>0</v>
      </c>
      <c r="V60" s="365">
        <v>0</v>
      </c>
      <c r="W60" s="365">
        <v>0</v>
      </c>
      <c r="X60" s="365">
        <v>0</v>
      </c>
      <c r="Y60" s="365">
        <v>0</v>
      </c>
      <c r="Z60" s="365">
        <v>0</v>
      </c>
      <c r="AA60" s="365">
        <v>0</v>
      </c>
      <c r="AB60" s="365">
        <v>0</v>
      </c>
      <c r="AC60" s="365">
        <v>0</v>
      </c>
      <c r="AD60" s="365">
        <v>0</v>
      </c>
      <c r="AE60" s="333">
        <v>0</v>
      </c>
      <c r="AF60" s="366">
        <v>0</v>
      </c>
      <c r="AG60" s="366">
        <v>0</v>
      </c>
      <c r="AH60" s="366">
        <v>0</v>
      </c>
      <c r="AI60" s="366">
        <v>0</v>
      </c>
      <c r="AJ60" s="366">
        <v>0</v>
      </c>
    </row>
    <row r="61" spans="1:93" outlineLevel="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row>
    <row r="62" spans="1:93" outlineLevel="1">
      <c r="A62" s="2" t="s">
        <v>89</v>
      </c>
    </row>
    <row r="63" spans="1:93" outlineLevel="1">
      <c r="B63" t="s">
        <v>41</v>
      </c>
      <c r="D63" s="365" cm="1">
        <f t="array" ref="D63:AJ67">TRANSPOSE('Forestry registrations data'!AY5:BC37)</f>
        <v>0</v>
      </c>
      <c r="E63" s="365">
        <v>0</v>
      </c>
      <c r="F63" s="365">
        <v>0</v>
      </c>
      <c r="G63" s="365">
        <v>0</v>
      </c>
      <c r="H63" s="365">
        <v>0</v>
      </c>
      <c r="I63" s="365">
        <v>0</v>
      </c>
      <c r="J63" s="365">
        <v>0</v>
      </c>
      <c r="K63" s="365">
        <v>0</v>
      </c>
      <c r="L63" s="365">
        <v>0</v>
      </c>
      <c r="M63" s="365">
        <v>0</v>
      </c>
      <c r="N63" s="365">
        <v>0</v>
      </c>
      <c r="O63" s="365">
        <v>0</v>
      </c>
      <c r="P63" s="365">
        <v>0</v>
      </c>
      <c r="Q63" s="365">
        <v>0</v>
      </c>
      <c r="R63" s="365">
        <v>0</v>
      </c>
      <c r="S63" s="365">
        <v>0</v>
      </c>
      <c r="T63" s="365">
        <v>0</v>
      </c>
      <c r="U63" s="365">
        <v>0</v>
      </c>
      <c r="V63" s="365">
        <v>0</v>
      </c>
      <c r="W63" s="365">
        <v>0</v>
      </c>
      <c r="X63" s="365">
        <v>0</v>
      </c>
      <c r="Y63" s="365">
        <v>0</v>
      </c>
      <c r="Z63" s="365">
        <v>0</v>
      </c>
      <c r="AA63" s="365">
        <v>0</v>
      </c>
      <c r="AB63" s="365">
        <v>0</v>
      </c>
      <c r="AC63" s="365">
        <v>0</v>
      </c>
      <c r="AD63" s="365">
        <v>0</v>
      </c>
      <c r="AE63" s="365">
        <v>0</v>
      </c>
      <c r="AF63" s="333">
        <v>0</v>
      </c>
      <c r="AG63" s="333">
        <v>0</v>
      </c>
      <c r="AH63" s="333">
        <v>0</v>
      </c>
      <c r="AI63" s="333">
        <v>0</v>
      </c>
      <c r="AJ63" s="333">
        <v>0</v>
      </c>
    </row>
    <row r="64" spans="1:93" outlineLevel="1">
      <c r="B64" s="4" t="s">
        <v>86</v>
      </c>
      <c r="D64" s="365">
        <v>0</v>
      </c>
      <c r="E64" s="365">
        <v>0</v>
      </c>
      <c r="F64" s="365">
        <v>0</v>
      </c>
      <c r="G64" s="365">
        <v>0</v>
      </c>
      <c r="H64" s="365">
        <v>0</v>
      </c>
      <c r="I64" s="365">
        <v>0</v>
      </c>
      <c r="J64" s="365">
        <v>0</v>
      </c>
      <c r="K64" s="365">
        <v>0</v>
      </c>
      <c r="L64" s="365">
        <v>0</v>
      </c>
      <c r="M64" s="365">
        <v>0</v>
      </c>
      <c r="N64" s="365">
        <v>0</v>
      </c>
      <c r="O64" s="365">
        <v>0</v>
      </c>
      <c r="P64" s="365">
        <v>0</v>
      </c>
      <c r="Q64" s="365">
        <v>0</v>
      </c>
      <c r="R64" s="365">
        <v>0</v>
      </c>
      <c r="S64" s="365">
        <v>0</v>
      </c>
      <c r="T64" s="365">
        <v>0</v>
      </c>
      <c r="U64" s="365">
        <v>0</v>
      </c>
      <c r="V64" s="365">
        <v>0</v>
      </c>
      <c r="W64" s="365">
        <v>0</v>
      </c>
      <c r="X64" s="365">
        <v>0</v>
      </c>
      <c r="Y64" s="365">
        <v>0</v>
      </c>
      <c r="Z64" s="365">
        <v>0</v>
      </c>
      <c r="AA64" s="365">
        <v>0</v>
      </c>
      <c r="AB64" s="365">
        <v>0</v>
      </c>
      <c r="AC64" s="365">
        <v>0</v>
      </c>
      <c r="AD64" s="365">
        <v>0</v>
      </c>
      <c r="AE64" s="365">
        <v>0</v>
      </c>
      <c r="AF64" s="333">
        <v>0</v>
      </c>
      <c r="AG64" s="333">
        <v>0</v>
      </c>
      <c r="AH64" s="333">
        <v>0</v>
      </c>
      <c r="AI64" s="333">
        <v>0</v>
      </c>
      <c r="AJ64" s="333">
        <v>0</v>
      </c>
    </row>
    <row r="65" spans="1:93" outlineLevel="1">
      <c r="B65" t="s">
        <v>43</v>
      </c>
      <c r="D65" s="365">
        <v>0</v>
      </c>
      <c r="E65" s="365">
        <v>0</v>
      </c>
      <c r="F65" s="365">
        <v>0</v>
      </c>
      <c r="G65" s="365">
        <v>0</v>
      </c>
      <c r="H65" s="365">
        <v>0</v>
      </c>
      <c r="I65" s="365">
        <v>0</v>
      </c>
      <c r="J65" s="365">
        <v>0</v>
      </c>
      <c r="K65" s="365">
        <v>0</v>
      </c>
      <c r="L65" s="365">
        <v>0</v>
      </c>
      <c r="M65" s="365">
        <v>0</v>
      </c>
      <c r="N65" s="365">
        <v>0</v>
      </c>
      <c r="O65" s="365">
        <v>0</v>
      </c>
      <c r="P65" s="365">
        <v>0</v>
      </c>
      <c r="Q65" s="365">
        <v>0</v>
      </c>
      <c r="R65" s="365">
        <v>0</v>
      </c>
      <c r="S65" s="365">
        <v>0</v>
      </c>
      <c r="T65" s="365">
        <v>0</v>
      </c>
      <c r="U65" s="365">
        <v>0</v>
      </c>
      <c r="V65" s="365">
        <v>0</v>
      </c>
      <c r="W65" s="365">
        <v>0</v>
      </c>
      <c r="X65" s="365">
        <v>0</v>
      </c>
      <c r="Y65" s="365">
        <v>0</v>
      </c>
      <c r="Z65" s="365">
        <v>0</v>
      </c>
      <c r="AA65" s="365">
        <v>0</v>
      </c>
      <c r="AB65" s="365">
        <v>0</v>
      </c>
      <c r="AC65" s="365">
        <v>0</v>
      </c>
      <c r="AD65" s="365">
        <v>0</v>
      </c>
      <c r="AE65" s="365">
        <v>0</v>
      </c>
      <c r="AF65" s="333">
        <v>0</v>
      </c>
      <c r="AG65" s="333">
        <v>0</v>
      </c>
      <c r="AH65" s="333">
        <v>0</v>
      </c>
      <c r="AI65" s="333">
        <v>0</v>
      </c>
      <c r="AJ65" s="333">
        <v>0</v>
      </c>
    </row>
    <row r="66" spans="1:93" outlineLevel="1">
      <c r="B66" t="s">
        <v>44</v>
      </c>
      <c r="D66" s="365">
        <v>0</v>
      </c>
      <c r="E66" s="365">
        <v>0</v>
      </c>
      <c r="F66" s="365">
        <v>0</v>
      </c>
      <c r="G66" s="365">
        <v>0</v>
      </c>
      <c r="H66" s="365">
        <v>0</v>
      </c>
      <c r="I66" s="365">
        <v>0</v>
      </c>
      <c r="J66" s="365">
        <v>0</v>
      </c>
      <c r="K66" s="365">
        <v>0</v>
      </c>
      <c r="L66" s="365">
        <v>0</v>
      </c>
      <c r="M66" s="365">
        <v>0</v>
      </c>
      <c r="N66" s="365">
        <v>0</v>
      </c>
      <c r="O66" s="365">
        <v>0</v>
      </c>
      <c r="P66" s="365">
        <v>0</v>
      </c>
      <c r="Q66" s="365">
        <v>0</v>
      </c>
      <c r="R66" s="365">
        <v>0</v>
      </c>
      <c r="S66" s="365">
        <v>0</v>
      </c>
      <c r="T66" s="365">
        <v>0</v>
      </c>
      <c r="U66" s="365">
        <v>0</v>
      </c>
      <c r="V66" s="365">
        <v>0</v>
      </c>
      <c r="W66" s="365">
        <v>0</v>
      </c>
      <c r="X66" s="365">
        <v>0</v>
      </c>
      <c r="Y66" s="365">
        <v>0</v>
      </c>
      <c r="Z66" s="365">
        <v>0</v>
      </c>
      <c r="AA66" s="365">
        <v>0</v>
      </c>
      <c r="AB66" s="365">
        <v>0</v>
      </c>
      <c r="AC66" s="365">
        <v>0</v>
      </c>
      <c r="AD66" s="365">
        <v>0</v>
      </c>
      <c r="AE66" s="365">
        <v>0</v>
      </c>
      <c r="AF66" s="333">
        <v>0</v>
      </c>
      <c r="AG66" s="333">
        <v>0</v>
      </c>
      <c r="AH66" s="333">
        <v>0</v>
      </c>
      <c r="AI66" s="333">
        <v>0</v>
      </c>
      <c r="AJ66" s="333">
        <v>0</v>
      </c>
    </row>
    <row r="67" spans="1:93" outlineLevel="1">
      <c r="B67" t="s">
        <v>38</v>
      </c>
      <c r="D67" s="365">
        <v>0</v>
      </c>
      <c r="E67" s="365">
        <v>0</v>
      </c>
      <c r="F67" s="365">
        <v>0</v>
      </c>
      <c r="G67" s="365">
        <v>0</v>
      </c>
      <c r="H67" s="365">
        <v>0</v>
      </c>
      <c r="I67" s="365">
        <v>0</v>
      </c>
      <c r="J67" s="365">
        <v>0</v>
      </c>
      <c r="K67" s="365">
        <v>0</v>
      </c>
      <c r="L67" s="365">
        <v>0</v>
      </c>
      <c r="M67" s="365">
        <v>0</v>
      </c>
      <c r="N67" s="365">
        <v>0</v>
      </c>
      <c r="O67" s="365">
        <v>0</v>
      </c>
      <c r="P67" s="365">
        <v>0</v>
      </c>
      <c r="Q67" s="365">
        <v>0</v>
      </c>
      <c r="R67" s="365">
        <v>0</v>
      </c>
      <c r="S67" s="365">
        <v>0</v>
      </c>
      <c r="T67" s="365">
        <v>0</v>
      </c>
      <c r="U67" s="365">
        <v>0</v>
      </c>
      <c r="V67" s="365">
        <v>0</v>
      </c>
      <c r="W67" s="365">
        <v>0</v>
      </c>
      <c r="X67" s="365">
        <v>0</v>
      </c>
      <c r="Y67" s="365">
        <v>0</v>
      </c>
      <c r="Z67" s="365">
        <v>0</v>
      </c>
      <c r="AA67" s="365">
        <v>0</v>
      </c>
      <c r="AB67" s="365">
        <v>0</v>
      </c>
      <c r="AC67" s="365">
        <v>0</v>
      </c>
      <c r="AD67" s="365">
        <v>0</v>
      </c>
      <c r="AE67" s="365">
        <v>0</v>
      </c>
      <c r="AF67" s="333">
        <v>0</v>
      </c>
      <c r="AG67" s="333">
        <v>0</v>
      </c>
      <c r="AH67" s="333">
        <v>0</v>
      </c>
      <c r="AI67" s="333">
        <v>0</v>
      </c>
      <c r="AJ67" s="333">
        <v>0</v>
      </c>
    </row>
    <row r="68" spans="1:93" outlineLevel="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row>
    <row r="69" spans="1:93" outlineLevel="1">
      <c r="A69" s="2" t="s">
        <v>92</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row>
    <row r="70" spans="1:93" outlineLevel="1">
      <c r="A70" s="1"/>
      <c r="B70" t="s">
        <v>41</v>
      </c>
      <c r="D70" s="365">
        <f>D56+D63</f>
        <v>0</v>
      </c>
      <c r="E70" s="365">
        <f t="shared" ref="E70:AJ74" si="12">E56+E63</f>
        <v>0</v>
      </c>
      <c r="F70" s="365">
        <f t="shared" si="12"/>
        <v>0</v>
      </c>
      <c r="G70" s="365">
        <f t="shared" si="12"/>
        <v>0</v>
      </c>
      <c r="H70" s="365">
        <f t="shared" si="12"/>
        <v>0</v>
      </c>
      <c r="I70" s="365">
        <f t="shared" si="12"/>
        <v>0</v>
      </c>
      <c r="J70" s="365">
        <f t="shared" si="12"/>
        <v>0</v>
      </c>
      <c r="K70" s="365">
        <f t="shared" si="12"/>
        <v>0</v>
      </c>
      <c r="L70" s="365">
        <f t="shared" si="12"/>
        <v>0</v>
      </c>
      <c r="M70" s="365">
        <f t="shared" si="12"/>
        <v>0</v>
      </c>
      <c r="N70" s="365">
        <f t="shared" si="12"/>
        <v>0</v>
      </c>
      <c r="O70" s="365">
        <f t="shared" si="12"/>
        <v>0</v>
      </c>
      <c r="P70" s="365">
        <f t="shared" si="12"/>
        <v>0</v>
      </c>
      <c r="Q70" s="365">
        <f t="shared" si="12"/>
        <v>0</v>
      </c>
      <c r="R70" s="365">
        <f t="shared" si="12"/>
        <v>0</v>
      </c>
      <c r="S70" s="365">
        <f t="shared" si="12"/>
        <v>0</v>
      </c>
      <c r="T70" s="365">
        <f t="shared" si="12"/>
        <v>0</v>
      </c>
      <c r="U70" s="365">
        <f t="shared" si="12"/>
        <v>0</v>
      </c>
      <c r="V70" s="365">
        <f t="shared" si="12"/>
        <v>0</v>
      </c>
      <c r="W70" s="365">
        <f t="shared" si="12"/>
        <v>0</v>
      </c>
      <c r="X70" s="365">
        <f t="shared" si="12"/>
        <v>0</v>
      </c>
      <c r="Y70" s="365">
        <f t="shared" si="12"/>
        <v>0</v>
      </c>
      <c r="Z70" s="365">
        <f t="shared" si="12"/>
        <v>0</v>
      </c>
      <c r="AA70" s="365">
        <f t="shared" si="12"/>
        <v>0</v>
      </c>
      <c r="AB70" s="365">
        <f t="shared" si="12"/>
        <v>0</v>
      </c>
      <c r="AC70" s="365">
        <f t="shared" si="12"/>
        <v>0</v>
      </c>
      <c r="AD70" s="365">
        <f t="shared" si="12"/>
        <v>0</v>
      </c>
      <c r="AE70" s="365">
        <f t="shared" si="12"/>
        <v>0</v>
      </c>
      <c r="AF70" s="365">
        <f t="shared" si="12"/>
        <v>0</v>
      </c>
      <c r="AG70" s="365">
        <f t="shared" si="12"/>
        <v>0</v>
      </c>
      <c r="AH70" s="365">
        <f t="shared" si="12"/>
        <v>0</v>
      </c>
      <c r="AI70" s="365">
        <f t="shared" si="12"/>
        <v>0</v>
      </c>
      <c r="AJ70" s="365">
        <f t="shared" si="12"/>
        <v>0</v>
      </c>
    </row>
    <row r="71" spans="1:93" outlineLevel="1">
      <c r="A71" s="1"/>
      <c r="B71" s="4" t="s">
        <v>86</v>
      </c>
      <c r="D71" s="365">
        <f t="shared" ref="D71:S74" si="13">D57+D64</f>
        <v>0</v>
      </c>
      <c r="E71" s="365">
        <f t="shared" si="13"/>
        <v>0</v>
      </c>
      <c r="F71" s="365">
        <f t="shared" si="13"/>
        <v>0</v>
      </c>
      <c r="G71" s="365">
        <f t="shared" si="13"/>
        <v>0</v>
      </c>
      <c r="H71" s="365">
        <f t="shared" si="13"/>
        <v>0</v>
      </c>
      <c r="I71" s="365">
        <f t="shared" si="13"/>
        <v>0</v>
      </c>
      <c r="J71" s="365">
        <f t="shared" si="13"/>
        <v>0</v>
      </c>
      <c r="K71" s="365">
        <f t="shared" si="13"/>
        <v>0</v>
      </c>
      <c r="L71" s="365">
        <f t="shared" si="13"/>
        <v>0</v>
      </c>
      <c r="M71" s="365">
        <f t="shared" si="13"/>
        <v>0</v>
      </c>
      <c r="N71" s="365">
        <f t="shared" si="13"/>
        <v>0</v>
      </c>
      <c r="O71" s="365">
        <f t="shared" si="13"/>
        <v>0</v>
      </c>
      <c r="P71" s="365">
        <f t="shared" si="13"/>
        <v>0</v>
      </c>
      <c r="Q71" s="365">
        <f t="shared" si="13"/>
        <v>0</v>
      </c>
      <c r="R71" s="365">
        <f t="shared" si="13"/>
        <v>0</v>
      </c>
      <c r="S71" s="365">
        <f t="shared" si="13"/>
        <v>0</v>
      </c>
      <c r="T71" s="365">
        <f t="shared" si="12"/>
        <v>0</v>
      </c>
      <c r="U71" s="365">
        <f t="shared" si="12"/>
        <v>0</v>
      </c>
      <c r="V71" s="365">
        <f t="shared" si="12"/>
        <v>0</v>
      </c>
      <c r="W71" s="365">
        <f t="shared" si="12"/>
        <v>0</v>
      </c>
      <c r="X71" s="365">
        <f t="shared" si="12"/>
        <v>0</v>
      </c>
      <c r="Y71" s="365">
        <f t="shared" si="12"/>
        <v>0</v>
      </c>
      <c r="Z71" s="365">
        <f t="shared" si="12"/>
        <v>0</v>
      </c>
      <c r="AA71" s="365">
        <f t="shared" si="12"/>
        <v>0</v>
      </c>
      <c r="AB71" s="365">
        <f t="shared" si="12"/>
        <v>0</v>
      </c>
      <c r="AC71" s="365">
        <f t="shared" si="12"/>
        <v>0</v>
      </c>
      <c r="AD71" s="365">
        <f t="shared" si="12"/>
        <v>0</v>
      </c>
      <c r="AE71" s="365">
        <f t="shared" si="12"/>
        <v>0</v>
      </c>
      <c r="AF71" s="365">
        <f t="shared" si="12"/>
        <v>0</v>
      </c>
      <c r="AG71" s="365">
        <f t="shared" si="12"/>
        <v>0</v>
      </c>
      <c r="AH71" s="365">
        <f t="shared" si="12"/>
        <v>0</v>
      </c>
      <c r="AI71" s="365">
        <f t="shared" si="12"/>
        <v>0</v>
      </c>
      <c r="AJ71" s="365">
        <f t="shared" si="12"/>
        <v>0</v>
      </c>
    </row>
    <row r="72" spans="1:93" outlineLevel="1">
      <c r="A72" s="1"/>
      <c r="B72" t="s">
        <v>43</v>
      </c>
      <c r="D72" s="365">
        <f t="shared" si="13"/>
        <v>0</v>
      </c>
      <c r="E72" s="365">
        <f t="shared" si="12"/>
        <v>0</v>
      </c>
      <c r="F72" s="365">
        <f t="shared" si="12"/>
        <v>0</v>
      </c>
      <c r="G72" s="365">
        <f t="shared" si="12"/>
        <v>0</v>
      </c>
      <c r="H72" s="365">
        <f t="shared" si="12"/>
        <v>0</v>
      </c>
      <c r="I72" s="365">
        <f t="shared" si="12"/>
        <v>0</v>
      </c>
      <c r="J72" s="365">
        <f t="shared" si="12"/>
        <v>0</v>
      </c>
      <c r="K72" s="365">
        <f t="shared" si="12"/>
        <v>0</v>
      </c>
      <c r="L72" s="365">
        <f t="shared" si="12"/>
        <v>0</v>
      </c>
      <c r="M72" s="365">
        <f t="shared" si="12"/>
        <v>0</v>
      </c>
      <c r="N72" s="365">
        <f t="shared" si="12"/>
        <v>0</v>
      </c>
      <c r="O72" s="365">
        <f t="shared" si="12"/>
        <v>0</v>
      </c>
      <c r="P72" s="365">
        <f t="shared" si="12"/>
        <v>0</v>
      </c>
      <c r="Q72" s="365">
        <f t="shared" si="12"/>
        <v>0</v>
      </c>
      <c r="R72" s="365">
        <f t="shared" si="12"/>
        <v>0</v>
      </c>
      <c r="S72" s="365">
        <f t="shared" si="12"/>
        <v>0</v>
      </c>
      <c r="T72" s="365">
        <f t="shared" si="12"/>
        <v>0</v>
      </c>
      <c r="U72" s="365">
        <f t="shared" si="12"/>
        <v>0</v>
      </c>
      <c r="V72" s="365">
        <f t="shared" si="12"/>
        <v>0</v>
      </c>
      <c r="W72" s="365">
        <f t="shared" si="12"/>
        <v>0</v>
      </c>
      <c r="X72" s="365">
        <f t="shared" si="12"/>
        <v>0</v>
      </c>
      <c r="Y72" s="365">
        <f t="shared" si="12"/>
        <v>0</v>
      </c>
      <c r="Z72" s="365">
        <f t="shared" si="12"/>
        <v>0</v>
      </c>
      <c r="AA72" s="365">
        <f t="shared" si="12"/>
        <v>0</v>
      </c>
      <c r="AB72" s="365">
        <f t="shared" si="12"/>
        <v>0</v>
      </c>
      <c r="AC72" s="365">
        <f t="shared" si="12"/>
        <v>0</v>
      </c>
      <c r="AD72" s="365">
        <f t="shared" si="12"/>
        <v>0</v>
      </c>
      <c r="AE72" s="365">
        <f t="shared" si="12"/>
        <v>0</v>
      </c>
      <c r="AF72" s="365">
        <f t="shared" si="12"/>
        <v>0</v>
      </c>
      <c r="AG72" s="365">
        <f t="shared" si="12"/>
        <v>0</v>
      </c>
      <c r="AH72" s="365">
        <f t="shared" si="12"/>
        <v>0</v>
      </c>
      <c r="AI72" s="365">
        <f t="shared" si="12"/>
        <v>0</v>
      </c>
      <c r="AJ72" s="365">
        <f t="shared" si="12"/>
        <v>0</v>
      </c>
    </row>
    <row r="73" spans="1:93" outlineLevel="1">
      <c r="A73" s="1"/>
      <c r="B73" t="s">
        <v>44</v>
      </c>
      <c r="D73" s="365">
        <f t="shared" si="13"/>
        <v>0</v>
      </c>
      <c r="E73" s="365">
        <f t="shared" si="12"/>
        <v>0</v>
      </c>
      <c r="F73" s="365">
        <f t="shared" si="12"/>
        <v>0</v>
      </c>
      <c r="G73" s="365">
        <f t="shared" si="12"/>
        <v>0</v>
      </c>
      <c r="H73" s="365">
        <f t="shared" si="12"/>
        <v>0</v>
      </c>
      <c r="I73" s="365">
        <f t="shared" si="12"/>
        <v>0</v>
      </c>
      <c r="J73" s="365">
        <f t="shared" si="12"/>
        <v>0</v>
      </c>
      <c r="K73" s="365">
        <f t="shared" si="12"/>
        <v>0</v>
      </c>
      <c r="L73" s="365">
        <f t="shared" si="12"/>
        <v>0</v>
      </c>
      <c r="M73" s="365">
        <f t="shared" si="12"/>
        <v>0</v>
      </c>
      <c r="N73" s="365">
        <f t="shared" si="12"/>
        <v>0</v>
      </c>
      <c r="O73" s="365">
        <f t="shared" si="12"/>
        <v>0</v>
      </c>
      <c r="P73" s="365">
        <f t="shared" si="12"/>
        <v>0</v>
      </c>
      <c r="Q73" s="365">
        <f t="shared" si="12"/>
        <v>0</v>
      </c>
      <c r="R73" s="365">
        <f t="shared" si="12"/>
        <v>0</v>
      </c>
      <c r="S73" s="365">
        <f t="shared" si="12"/>
        <v>0</v>
      </c>
      <c r="T73" s="365">
        <f t="shared" si="12"/>
        <v>0</v>
      </c>
      <c r="U73" s="365">
        <f t="shared" si="12"/>
        <v>0</v>
      </c>
      <c r="V73" s="365">
        <f t="shared" si="12"/>
        <v>0</v>
      </c>
      <c r="W73" s="365">
        <f t="shared" si="12"/>
        <v>0</v>
      </c>
      <c r="X73" s="365">
        <f t="shared" si="12"/>
        <v>0</v>
      </c>
      <c r="Y73" s="365">
        <f t="shared" si="12"/>
        <v>0</v>
      </c>
      <c r="Z73" s="365">
        <f t="shared" si="12"/>
        <v>0</v>
      </c>
      <c r="AA73" s="365">
        <f t="shared" si="12"/>
        <v>0</v>
      </c>
      <c r="AB73" s="365">
        <f t="shared" si="12"/>
        <v>0</v>
      </c>
      <c r="AC73" s="365">
        <f t="shared" si="12"/>
        <v>0</v>
      </c>
      <c r="AD73" s="365">
        <f t="shared" si="12"/>
        <v>0</v>
      </c>
      <c r="AE73" s="365">
        <f t="shared" si="12"/>
        <v>0</v>
      </c>
      <c r="AF73" s="365">
        <f t="shared" si="12"/>
        <v>0</v>
      </c>
      <c r="AG73" s="365">
        <f t="shared" si="12"/>
        <v>0</v>
      </c>
      <c r="AH73" s="365">
        <f t="shared" si="12"/>
        <v>0</v>
      </c>
      <c r="AI73" s="365">
        <f t="shared" si="12"/>
        <v>0</v>
      </c>
      <c r="AJ73" s="365">
        <f t="shared" si="12"/>
        <v>0</v>
      </c>
    </row>
    <row r="74" spans="1:93" outlineLevel="1">
      <c r="A74" s="1"/>
      <c r="B74" t="s">
        <v>38</v>
      </c>
      <c r="D74" s="365">
        <f t="shared" si="13"/>
        <v>0</v>
      </c>
      <c r="E74" s="365">
        <f t="shared" si="12"/>
        <v>0</v>
      </c>
      <c r="F74" s="365">
        <f t="shared" si="12"/>
        <v>0</v>
      </c>
      <c r="G74" s="365">
        <f t="shared" si="12"/>
        <v>0</v>
      </c>
      <c r="H74" s="365">
        <f t="shared" si="12"/>
        <v>0</v>
      </c>
      <c r="I74" s="365">
        <f t="shared" si="12"/>
        <v>0</v>
      </c>
      <c r="J74" s="365">
        <f t="shared" si="12"/>
        <v>0</v>
      </c>
      <c r="K74" s="365">
        <f t="shared" si="12"/>
        <v>0</v>
      </c>
      <c r="L74" s="365">
        <f t="shared" si="12"/>
        <v>0</v>
      </c>
      <c r="M74" s="365">
        <f t="shared" si="12"/>
        <v>0</v>
      </c>
      <c r="N74" s="365">
        <f t="shared" si="12"/>
        <v>0</v>
      </c>
      <c r="O74" s="365">
        <f t="shared" si="12"/>
        <v>0</v>
      </c>
      <c r="P74" s="365">
        <f t="shared" si="12"/>
        <v>0</v>
      </c>
      <c r="Q74" s="365">
        <f t="shared" si="12"/>
        <v>0</v>
      </c>
      <c r="R74" s="365">
        <f t="shared" si="12"/>
        <v>0</v>
      </c>
      <c r="S74" s="365">
        <f t="shared" si="12"/>
        <v>0</v>
      </c>
      <c r="T74" s="365">
        <f t="shared" si="12"/>
        <v>0</v>
      </c>
      <c r="U74" s="365">
        <f t="shared" si="12"/>
        <v>0</v>
      </c>
      <c r="V74" s="365">
        <f t="shared" si="12"/>
        <v>0</v>
      </c>
      <c r="W74" s="365">
        <f t="shared" si="12"/>
        <v>0</v>
      </c>
      <c r="X74" s="365">
        <f t="shared" si="12"/>
        <v>0</v>
      </c>
      <c r="Y74" s="365">
        <f t="shared" si="12"/>
        <v>0</v>
      </c>
      <c r="Z74" s="365">
        <f t="shared" si="12"/>
        <v>0</v>
      </c>
      <c r="AA74" s="365">
        <f t="shared" si="12"/>
        <v>0</v>
      </c>
      <c r="AB74" s="365">
        <f t="shared" si="12"/>
        <v>0</v>
      </c>
      <c r="AC74" s="365">
        <f t="shared" si="12"/>
        <v>0</v>
      </c>
      <c r="AD74" s="365">
        <f t="shared" si="12"/>
        <v>0</v>
      </c>
      <c r="AE74" s="365">
        <f t="shared" si="12"/>
        <v>0</v>
      </c>
      <c r="AF74" s="365">
        <f t="shared" si="12"/>
        <v>0</v>
      </c>
      <c r="AG74" s="365">
        <f t="shared" si="12"/>
        <v>0</v>
      </c>
      <c r="AH74" s="365">
        <f t="shared" si="12"/>
        <v>0</v>
      </c>
      <c r="AI74" s="365">
        <f t="shared" si="12"/>
        <v>0</v>
      </c>
      <c r="AJ74" s="365">
        <f t="shared" si="12"/>
        <v>0</v>
      </c>
      <c r="AK74" s="182"/>
      <c r="AL74" s="182"/>
      <c r="AM74" s="182"/>
      <c r="AN74" s="182"/>
      <c r="AO74" s="474"/>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row>
    <row r="75" spans="1:93">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93" s="397" customFormat="1">
      <c r="A76" s="76" t="s">
        <v>93</v>
      </c>
      <c r="B76" s="76" t="s">
        <v>94</v>
      </c>
      <c r="D76" s="473"/>
      <c r="E76" s="473"/>
      <c r="F76" s="473"/>
      <c r="G76" s="473"/>
      <c r="H76" s="473"/>
      <c r="I76" s="473"/>
      <c r="J76" s="473"/>
      <c r="K76" s="473"/>
      <c r="L76" s="473"/>
      <c r="M76" s="473"/>
      <c r="N76" s="473"/>
      <c r="O76" s="473"/>
      <c r="P76" s="473"/>
      <c r="Q76" s="473"/>
      <c r="R76" s="473"/>
      <c r="S76" s="473"/>
      <c r="T76" s="473"/>
      <c r="U76" s="473"/>
      <c r="V76" s="473"/>
      <c r="W76" s="473"/>
      <c r="X76" s="473"/>
      <c r="Y76" s="473"/>
      <c r="Z76" s="473"/>
      <c r="AA76" s="473"/>
      <c r="AB76" s="473"/>
      <c r="AC76" s="473"/>
      <c r="AD76" s="473"/>
      <c r="AE76" s="473"/>
      <c r="AF76" s="473"/>
      <c r="AG76" s="473"/>
      <c r="AH76" s="473"/>
      <c r="AI76" s="473"/>
      <c r="AJ76" s="473"/>
    </row>
    <row r="77" spans="1:93">
      <c r="A77" s="123"/>
      <c r="B77" s="376"/>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93">
      <c r="A78" s="1"/>
      <c r="B78" t="s">
        <v>41</v>
      </c>
      <c r="D78" s="1">
        <f t="shared" ref="D78:AJ78" si="14">D47+D70</f>
        <v>4255.2461555305008</v>
      </c>
      <c r="E78" s="1">
        <f t="shared" si="14"/>
        <v>6874.6324782575011</v>
      </c>
      <c r="F78" s="1">
        <f t="shared" si="14"/>
        <v>14289.384098422499</v>
      </c>
      <c r="G78" s="1">
        <f t="shared" si="14"/>
        <v>19643.697952735802</v>
      </c>
      <c r="H78" s="1">
        <f t="shared" si="14"/>
        <v>32696.376549535606</v>
      </c>
      <c r="I78" s="1">
        <f t="shared" si="14"/>
        <v>36363.954509734089</v>
      </c>
      <c r="J78" s="1">
        <f t="shared" si="14"/>
        <v>40802.597407163594</v>
      </c>
      <c r="K78" s="1">
        <f t="shared" si="14"/>
        <v>25074.123566923292</v>
      </c>
      <c r="L78" s="1">
        <f t="shared" si="14"/>
        <v>17756.051178147198</v>
      </c>
      <c r="M78" s="1">
        <f t="shared" si="14"/>
        <v>13826.989120978102</v>
      </c>
      <c r="N78" s="1">
        <f t="shared" si="14"/>
        <v>14789.321168513899</v>
      </c>
      <c r="O78" s="1">
        <f t="shared" si="14"/>
        <v>13463.753527867506</v>
      </c>
      <c r="P78" s="1">
        <f t="shared" si="14"/>
        <v>9742.2291228590038</v>
      </c>
      <c r="Q78" s="1">
        <f t="shared" si="14"/>
        <v>7053.523792440199</v>
      </c>
      <c r="R78" s="1">
        <f t="shared" si="14"/>
        <v>4998.5874209866997</v>
      </c>
      <c r="S78" s="1">
        <f t="shared" si="14"/>
        <v>2229.0801744113996</v>
      </c>
      <c r="T78" s="1">
        <f t="shared" si="14"/>
        <v>2211.2202751482</v>
      </c>
      <c r="U78" s="1">
        <f t="shared" si="14"/>
        <v>2439.4757824868002</v>
      </c>
      <c r="V78" s="1">
        <f t="shared" si="14"/>
        <v>3896.1122198351995</v>
      </c>
      <c r="W78" s="1">
        <f t="shared" si="14"/>
        <v>3965.3176021721001</v>
      </c>
      <c r="X78" s="1">
        <f t="shared" si="14"/>
        <v>6693.9282172275007</v>
      </c>
      <c r="Y78" s="1">
        <f t="shared" si="14"/>
        <v>13350.861477799599</v>
      </c>
      <c r="Z78" s="1">
        <f t="shared" si="14"/>
        <v>17026.585916733595</v>
      </c>
      <c r="AA78" s="1">
        <f t="shared" si="14"/>
        <v>4605.2576068217004</v>
      </c>
      <c r="AB78" s="1">
        <f t="shared" si="14"/>
        <v>3676.2334340460011</v>
      </c>
      <c r="AC78" s="1">
        <f t="shared" si="14"/>
        <v>3704.4595281028987</v>
      </c>
      <c r="AD78" s="1">
        <f t="shared" si="14"/>
        <v>2921.3220715384009</v>
      </c>
      <c r="AE78" s="1">
        <f t="shared" si="14"/>
        <v>4757.6482319297011</v>
      </c>
      <c r="AF78" s="1">
        <f t="shared" si="14"/>
        <v>7283.7857702414985</v>
      </c>
      <c r="AG78" s="1">
        <f t="shared" si="14"/>
        <v>24734.643677373413</v>
      </c>
      <c r="AH78" s="1">
        <f t="shared" si="14"/>
        <v>25109.87612374669</v>
      </c>
      <c r="AI78" s="1">
        <f t="shared" si="14"/>
        <v>24382.308289626202</v>
      </c>
      <c r="AJ78" s="1">
        <f t="shared" si="14"/>
        <v>14604.770336169302</v>
      </c>
      <c r="AK78" s="1"/>
      <c r="AL78" s="1"/>
      <c r="AM78" s="1"/>
    </row>
    <row r="79" spans="1:93">
      <c r="A79" s="1"/>
      <c r="B79" s="4" t="s">
        <v>86</v>
      </c>
      <c r="D79" s="1">
        <f t="shared" ref="D79:AJ79" si="15">D48+D71</f>
        <v>160.2910612597</v>
      </c>
      <c r="E79" s="1">
        <f t="shared" si="15"/>
        <v>230.56133161020003</v>
      </c>
      <c r="F79" s="1">
        <f t="shared" si="15"/>
        <v>102.5684468051</v>
      </c>
      <c r="G79" s="1">
        <f t="shared" si="15"/>
        <v>421.42738113099995</v>
      </c>
      <c r="H79" s="1">
        <f t="shared" si="15"/>
        <v>1142.8530935085</v>
      </c>
      <c r="I79" s="1">
        <f t="shared" si="15"/>
        <v>2879.2203955723994</v>
      </c>
      <c r="J79" s="1">
        <f t="shared" si="15"/>
        <v>3610.8006928041</v>
      </c>
      <c r="K79" s="1">
        <f t="shared" si="15"/>
        <v>5021.2222152180002</v>
      </c>
      <c r="L79" s="1">
        <f t="shared" si="15"/>
        <v>6093.4267033779024</v>
      </c>
      <c r="M79" s="1">
        <f t="shared" si="15"/>
        <v>4537.0193153852997</v>
      </c>
      <c r="N79" s="1">
        <f t="shared" si="15"/>
        <v>3330.7192552895999</v>
      </c>
      <c r="O79" s="1">
        <f t="shared" si="15"/>
        <v>1843.0492454712003</v>
      </c>
      <c r="P79" s="1">
        <f t="shared" si="15"/>
        <v>2673.0543110502995</v>
      </c>
      <c r="Q79" s="1">
        <f t="shared" si="15"/>
        <v>2558.0738529386003</v>
      </c>
      <c r="R79" s="1">
        <f t="shared" si="15"/>
        <v>1590.8465182773994</v>
      </c>
      <c r="S79" s="1">
        <f t="shared" si="15"/>
        <v>296.79905181260006</v>
      </c>
      <c r="T79" s="1">
        <f t="shared" si="15"/>
        <v>135.22038099300002</v>
      </c>
      <c r="U79" s="1">
        <f t="shared" si="15"/>
        <v>470.75045843070001</v>
      </c>
      <c r="V79" s="1">
        <f t="shared" si="15"/>
        <v>90.138085048699992</v>
      </c>
      <c r="W79" s="1">
        <f t="shared" si="15"/>
        <v>298.54063723130002</v>
      </c>
      <c r="X79" s="1">
        <f t="shared" si="15"/>
        <v>769.56579469720009</v>
      </c>
      <c r="Y79" s="1">
        <f t="shared" si="15"/>
        <v>820.39074410119997</v>
      </c>
      <c r="Z79" s="1">
        <f t="shared" si="15"/>
        <v>797.44381485619999</v>
      </c>
      <c r="AA79" s="1">
        <f t="shared" si="15"/>
        <v>227.95505509</v>
      </c>
      <c r="AB79" s="1">
        <f t="shared" si="15"/>
        <v>128.72768459529999</v>
      </c>
      <c r="AC79" s="1">
        <f t="shared" si="15"/>
        <v>128.6197472373</v>
      </c>
      <c r="AD79" s="1">
        <f t="shared" si="15"/>
        <v>37.088922795900004</v>
      </c>
      <c r="AE79" s="1">
        <f t="shared" si="15"/>
        <v>28.147995192400003</v>
      </c>
      <c r="AF79" s="1">
        <f t="shared" si="15"/>
        <v>86.846195455900016</v>
      </c>
      <c r="AG79" s="1">
        <f t="shared" si="15"/>
        <v>262.28763898789998</v>
      </c>
      <c r="AH79" s="1">
        <f t="shared" si="15"/>
        <v>197.03455000369996</v>
      </c>
      <c r="AI79" s="1">
        <f t="shared" si="15"/>
        <v>489.0132370279</v>
      </c>
      <c r="AJ79" s="1">
        <f t="shared" si="15"/>
        <v>167.80497052019999</v>
      </c>
      <c r="AK79" s="1"/>
      <c r="AL79" s="1"/>
      <c r="AM79" s="1"/>
    </row>
    <row r="80" spans="1:93">
      <c r="A80" s="1"/>
      <c r="B80" t="s">
        <v>43</v>
      </c>
      <c r="D80" s="1">
        <f t="shared" ref="D80:AJ80" si="16">D49+D72</f>
        <v>0</v>
      </c>
      <c r="E80" s="1">
        <f t="shared" si="16"/>
        <v>0</v>
      </c>
      <c r="F80" s="1">
        <f t="shared" si="16"/>
        <v>0</v>
      </c>
      <c r="G80" s="1">
        <f t="shared" si="16"/>
        <v>0</v>
      </c>
      <c r="H80" s="1">
        <f t="shared" si="16"/>
        <v>0</v>
      </c>
      <c r="I80" s="1">
        <f t="shared" si="16"/>
        <v>0</v>
      </c>
      <c r="J80" s="1">
        <f t="shared" si="16"/>
        <v>0</v>
      </c>
      <c r="K80" s="1">
        <f t="shared" si="16"/>
        <v>0</v>
      </c>
      <c r="L80" s="1">
        <f t="shared" si="16"/>
        <v>0</v>
      </c>
      <c r="M80" s="1">
        <f t="shared" si="16"/>
        <v>0</v>
      </c>
      <c r="N80" s="1">
        <f t="shared" si="16"/>
        <v>0</v>
      </c>
      <c r="O80" s="1">
        <f t="shared" si="16"/>
        <v>0</v>
      </c>
      <c r="P80" s="1">
        <f t="shared" si="16"/>
        <v>0</v>
      </c>
      <c r="Q80" s="1">
        <f t="shared" si="16"/>
        <v>0</v>
      </c>
      <c r="R80" s="1">
        <f t="shared" si="16"/>
        <v>0</v>
      </c>
      <c r="S80" s="1">
        <f t="shared" si="16"/>
        <v>0</v>
      </c>
      <c r="T80" s="1">
        <f t="shared" si="16"/>
        <v>0</v>
      </c>
      <c r="U80" s="1">
        <f t="shared" si="16"/>
        <v>0</v>
      </c>
      <c r="V80" s="1">
        <f t="shared" si="16"/>
        <v>0</v>
      </c>
      <c r="W80" s="1">
        <f t="shared" si="16"/>
        <v>0</v>
      </c>
      <c r="X80" s="1">
        <f t="shared" si="16"/>
        <v>0</v>
      </c>
      <c r="Y80" s="1">
        <f t="shared" si="16"/>
        <v>0</v>
      </c>
      <c r="Z80" s="1">
        <f t="shared" si="16"/>
        <v>0</v>
      </c>
      <c r="AA80" s="1">
        <f t="shared" si="16"/>
        <v>0</v>
      </c>
      <c r="AB80" s="1">
        <f t="shared" si="16"/>
        <v>0</v>
      </c>
      <c r="AC80" s="1">
        <f t="shared" si="16"/>
        <v>0</v>
      </c>
      <c r="AD80" s="1">
        <f t="shared" si="16"/>
        <v>0</v>
      </c>
      <c r="AE80" s="1">
        <f t="shared" si="16"/>
        <v>0</v>
      </c>
      <c r="AF80" s="1">
        <f t="shared" si="16"/>
        <v>0</v>
      </c>
      <c r="AG80" s="1">
        <f t="shared" si="16"/>
        <v>0</v>
      </c>
      <c r="AH80" s="1">
        <f t="shared" si="16"/>
        <v>0</v>
      </c>
      <c r="AI80" s="1">
        <f t="shared" si="16"/>
        <v>0</v>
      </c>
      <c r="AJ80" s="1">
        <f t="shared" si="16"/>
        <v>0</v>
      </c>
      <c r="AK80" s="1"/>
      <c r="AL80" s="1"/>
      <c r="AM80" s="1"/>
    </row>
    <row r="81" spans="1:93">
      <c r="A81" s="1"/>
      <c r="B81" t="s">
        <v>44</v>
      </c>
      <c r="D81" s="1">
        <f t="shared" ref="D81:AJ81" si="17">D50+D73</f>
        <v>0</v>
      </c>
      <c r="E81" s="1">
        <f t="shared" si="17"/>
        <v>0</v>
      </c>
      <c r="F81" s="1">
        <f t="shared" si="17"/>
        <v>0</v>
      </c>
      <c r="G81" s="1">
        <f t="shared" si="17"/>
        <v>0</v>
      </c>
      <c r="H81" s="1">
        <f t="shared" si="17"/>
        <v>0</v>
      </c>
      <c r="I81" s="1">
        <f t="shared" si="17"/>
        <v>0</v>
      </c>
      <c r="J81" s="1">
        <f t="shared" si="17"/>
        <v>0</v>
      </c>
      <c r="K81" s="1">
        <f t="shared" si="17"/>
        <v>0</v>
      </c>
      <c r="L81" s="1">
        <f t="shared" si="17"/>
        <v>0</v>
      </c>
      <c r="M81" s="1">
        <f t="shared" si="17"/>
        <v>0</v>
      </c>
      <c r="N81" s="1">
        <f t="shared" si="17"/>
        <v>0</v>
      </c>
      <c r="O81" s="1">
        <f t="shared" si="17"/>
        <v>0</v>
      </c>
      <c r="P81" s="1">
        <f t="shared" si="17"/>
        <v>0</v>
      </c>
      <c r="Q81" s="1">
        <f t="shared" si="17"/>
        <v>0</v>
      </c>
      <c r="R81" s="1">
        <f t="shared" si="17"/>
        <v>0</v>
      </c>
      <c r="S81" s="1">
        <f t="shared" si="17"/>
        <v>0</v>
      </c>
      <c r="T81" s="1">
        <f t="shared" si="17"/>
        <v>0</v>
      </c>
      <c r="U81" s="1">
        <f t="shared" si="17"/>
        <v>0</v>
      </c>
      <c r="V81" s="1">
        <f t="shared" si="17"/>
        <v>0</v>
      </c>
      <c r="W81" s="1">
        <f t="shared" si="17"/>
        <v>0</v>
      </c>
      <c r="X81" s="1">
        <f t="shared" si="17"/>
        <v>0</v>
      </c>
      <c r="Y81" s="1">
        <f t="shared" si="17"/>
        <v>0</v>
      </c>
      <c r="Z81" s="1">
        <f t="shared" si="17"/>
        <v>0</v>
      </c>
      <c r="AA81" s="1">
        <f t="shared" si="17"/>
        <v>0</v>
      </c>
      <c r="AB81" s="1">
        <f t="shared" si="17"/>
        <v>0</v>
      </c>
      <c r="AC81" s="1">
        <f t="shared" si="17"/>
        <v>0</v>
      </c>
      <c r="AD81" s="1">
        <f t="shared" si="17"/>
        <v>0</v>
      </c>
      <c r="AE81" s="1">
        <f t="shared" si="17"/>
        <v>0</v>
      </c>
      <c r="AF81" s="1">
        <f t="shared" si="17"/>
        <v>0</v>
      </c>
      <c r="AG81" s="1">
        <f t="shared" si="17"/>
        <v>0</v>
      </c>
      <c r="AH81" s="1">
        <f t="shared" si="17"/>
        <v>0</v>
      </c>
      <c r="AI81" s="1">
        <f t="shared" si="17"/>
        <v>0</v>
      </c>
      <c r="AJ81" s="1">
        <f t="shared" si="17"/>
        <v>0</v>
      </c>
      <c r="AK81" s="1"/>
      <c r="AL81" s="1"/>
      <c r="AM81" s="1"/>
    </row>
    <row r="82" spans="1:93">
      <c r="A82" s="1"/>
      <c r="B82" t="s">
        <v>38</v>
      </c>
      <c r="D82" s="1">
        <f t="shared" ref="D82:AJ82" si="18">D51+D74</f>
        <v>3689.647682969</v>
      </c>
      <c r="E82" s="1">
        <f t="shared" si="18"/>
        <v>2576.1133304116001</v>
      </c>
      <c r="F82" s="1">
        <f t="shared" si="18"/>
        <v>3293.7423118248003</v>
      </c>
      <c r="G82" s="1">
        <f t="shared" si="18"/>
        <v>2140.5348951033002</v>
      </c>
      <c r="H82" s="1">
        <f t="shared" si="18"/>
        <v>7599.8154134093984</v>
      </c>
      <c r="I82" s="1">
        <f t="shared" si="18"/>
        <v>5769.154607021801</v>
      </c>
      <c r="J82" s="1">
        <f t="shared" si="18"/>
        <v>2605.3965419747001</v>
      </c>
      <c r="K82" s="1">
        <f t="shared" si="18"/>
        <v>2596.988998186001</v>
      </c>
      <c r="L82" s="1">
        <f t="shared" si="18"/>
        <v>4390.5504596577994</v>
      </c>
      <c r="M82" s="1">
        <f t="shared" si="18"/>
        <v>1704.3809743027998</v>
      </c>
      <c r="N82" s="1">
        <f t="shared" si="18"/>
        <v>8847.0976975857011</v>
      </c>
      <c r="O82" s="1">
        <f t="shared" si="18"/>
        <v>1068.0179626902002</v>
      </c>
      <c r="P82" s="1">
        <f t="shared" si="18"/>
        <v>2907.2868998751001</v>
      </c>
      <c r="Q82" s="1">
        <f t="shared" si="18"/>
        <v>1374.8261206901</v>
      </c>
      <c r="R82" s="1">
        <f t="shared" si="18"/>
        <v>1750.1717040946003</v>
      </c>
      <c r="S82" s="1">
        <f t="shared" si="18"/>
        <v>3680.8004322262987</v>
      </c>
      <c r="T82" s="1">
        <f t="shared" si="18"/>
        <v>1198.4892459847999</v>
      </c>
      <c r="U82" s="1">
        <f t="shared" si="18"/>
        <v>1953.5249455747999</v>
      </c>
      <c r="V82" s="1">
        <f t="shared" si="18"/>
        <v>2138.7169314494004</v>
      </c>
      <c r="W82" s="1">
        <f t="shared" si="18"/>
        <v>1022.8726689997</v>
      </c>
      <c r="X82" s="1">
        <f t="shared" si="18"/>
        <v>5414.6192042541006</v>
      </c>
      <c r="Y82" s="1">
        <f t="shared" si="18"/>
        <v>1143.7156116522999</v>
      </c>
      <c r="Z82" s="1">
        <f t="shared" si="18"/>
        <v>1728.4332975605</v>
      </c>
      <c r="AA82" s="1">
        <f t="shared" si="18"/>
        <v>1246.4900801650999</v>
      </c>
      <c r="AB82" s="1">
        <f t="shared" si="18"/>
        <v>1299.0903698927998</v>
      </c>
      <c r="AC82" s="1">
        <f t="shared" si="18"/>
        <v>2964.6413677872006</v>
      </c>
      <c r="AD82" s="1">
        <f t="shared" si="18"/>
        <v>2108.0856329352996</v>
      </c>
      <c r="AE82" s="1">
        <f t="shared" si="18"/>
        <v>1864.3798546616999</v>
      </c>
      <c r="AF82" s="1">
        <f t="shared" si="18"/>
        <v>2242.4232389721997</v>
      </c>
      <c r="AG82" s="1">
        <f t="shared" si="18"/>
        <v>3124.2463360010001</v>
      </c>
      <c r="AH82" s="1">
        <f t="shared" si="18"/>
        <v>2401.2889516248997</v>
      </c>
      <c r="AI82" s="1">
        <f t="shared" si="18"/>
        <v>1613.1197601382996</v>
      </c>
      <c r="AJ82" s="1">
        <f t="shared" si="18"/>
        <v>224.21227829960003</v>
      </c>
      <c r="AK82" s="1"/>
      <c r="AL82" s="1"/>
      <c r="AM82" s="1"/>
    </row>
    <row r="83" spans="1:93">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93" s="77" customFormat="1">
      <c r="A84" s="76" t="s">
        <v>95</v>
      </c>
      <c r="D84" s="363"/>
      <c r="E84" s="363"/>
      <c r="F84" s="363"/>
      <c r="G84" s="363"/>
      <c r="H84" s="363"/>
      <c r="I84" s="363"/>
      <c r="J84" s="363"/>
      <c r="K84" s="363"/>
      <c r="L84" s="363"/>
      <c r="M84" s="363"/>
      <c r="N84" s="363"/>
      <c r="O84" s="363"/>
      <c r="P84" s="363"/>
      <c r="Q84" s="363"/>
      <c r="R84" s="363"/>
      <c r="S84" s="363"/>
      <c r="T84" s="363"/>
      <c r="U84" s="363"/>
      <c r="V84" s="363"/>
      <c r="W84" s="363"/>
      <c r="X84" s="363"/>
      <c r="Y84" s="363"/>
      <c r="Z84" s="363"/>
      <c r="AA84" s="363"/>
      <c r="AB84" s="363"/>
      <c r="AC84" s="363"/>
      <c r="AD84" s="363"/>
      <c r="AE84" s="363"/>
      <c r="AF84" s="363"/>
      <c r="AG84" s="363"/>
      <c r="AH84" s="363"/>
      <c r="AI84" s="363"/>
      <c r="AJ84" s="363"/>
      <c r="AK84" s="363"/>
      <c r="AL84" s="363"/>
      <c r="AM84" s="363"/>
      <c r="AN84" s="363"/>
      <c r="AO84" s="363"/>
      <c r="AP84" s="363"/>
      <c r="AQ84" s="363"/>
      <c r="AR84" s="363"/>
      <c r="AS84" s="363"/>
      <c r="AT84" s="363"/>
      <c r="AU84" s="363"/>
      <c r="AV84" s="363"/>
      <c r="AW84" s="363"/>
      <c r="AX84" s="363"/>
      <c r="AY84" s="363"/>
      <c r="AZ84" s="363"/>
      <c r="BA84" s="363"/>
      <c r="BB84" s="363"/>
      <c r="BC84" s="363"/>
      <c r="BD84" s="363"/>
      <c r="BE84" s="363"/>
      <c r="BF84" s="363"/>
      <c r="BG84" s="363"/>
      <c r="BH84" s="363"/>
      <c r="BI84" s="363"/>
      <c r="BJ84" s="363"/>
      <c r="BK84" s="363"/>
      <c r="BL84" s="363"/>
      <c r="BM84" s="363"/>
      <c r="BN84" s="363"/>
      <c r="BO84" s="363"/>
      <c r="BP84" s="363"/>
      <c r="BQ84" s="363"/>
      <c r="BR84" s="363"/>
      <c r="BS84" s="363"/>
      <c r="BT84" s="363"/>
      <c r="BU84" s="363"/>
      <c r="BV84" s="363"/>
      <c r="BW84" s="363"/>
      <c r="BX84" s="363"/>
      <c r="BY84" s="363"/>
      <c r="BZ84" s="363"/>
      <c r="CA84" s="363"/>
      <c r="CB84" s="363"/>
      <c r="CC84" s="363"/>
      <c r="CD84" s="363"/>
      <c r="CE84" s="363"/>
      <c r="CF84" s="363"/>
      <c r="CG84" s="363"/>
      <c r="CH84" s="363"/>
      <c r="CI84" s="363"/>
      <c r="CJ84" s="363"/>
      <c r="CK84" s="363"/>
      <c r="CL84" s="363"/>
      <c r="CM84" s="363"/>
      <c r="CN84" s="363"/>
      <c r="CO84" s="363"/>
    </row>
    <row r="85" spans="1:93" s="376" customFormat="1">
      <c r="A85" s="123"/>
      <c r="D85" s="377"/>
      <c r="E85" s="377"/>
      <c r="F85" s="377"/>
      <c r="G85" s="377"/>
      <c r="H85" s="377"/>
      <c r="I85" s="377"/>
      <c r="J85" s="377"/>
      <c r="K85" s="377"/>
      <c r="L85" s="377"/>
      <c r="M85" s="377"/>
      <c r="N85" s="377"/>
      <c r="O85" s="377"/>
      <c r="P85" s="377"/>
      <c r="Q85" s="377"/>
      <c r="R85" s="377"/>
      <c r="S85" s="377"/>
      <c r="T85" s="377"/>
      <c r="U85" s="377"/>
      <c r="V85" s="377"/>
      <c r="W85" s="377"/>
      <c r="X85" s="377"/>
      <c r="Y85" s="377"/>
      <c r="Z85" s="377"/>
      <c r="AA85" s="377"/>
      <c r="AB85" s="377"/>
      <c r="AC85" s="377"/>
      <c r="AD85" s="377"/>
      <c r="AE85" s="377"/>
      <c r="AF85" s="377"/>
      <c r="AG85" s="377"/>
      <c r="AH85" s="377"/>
      <c r="AI85" s="377"/>
      <c r="AJ85" s="377"/>
      <c r="AK85" s="377"/>
      <c r="AL85" s="377"/>
      <c r="AM85" s="377"/>
      <c r="AN85" s="377"/>
      <c r="AO85" s="377"/>
      <c r="AP85" s="377"/>
      <c r="AQ85" s="377"/>
      <c r="AR85" s="377"/>
      <c r="AS85" s="377"/>
      <c r="AT85" s="377"/>
      <c r="AU85" s="377"/>
      <c r="AV85" s="377"/>
      <c r="AW85" s="377"/>
      <c r="AX85" s="377"/>
      <c r="AY85" s="377"/>
      <c r="AZ85" s="377"/>
      <c r="BA85" s="377"/>
      <c r="BB85" s="377"/>
      <c r="BC85" s="377"/>
      <c r="BD85" s="377"/>
      <c r="BE85" s="377"/>
      <c r="BF85" s="377"/>
      <c r="BG85" s="377"/>
      <c r="BH85" s="377"/>
      <c r="BI85" s="377"/>
      <c r="BJ85" s="377"/>
      <c r="BK85" s="377"/>
      <c r="BL85" s="377"/>
      <c r="BM85" s="377"/>
      <c r="BN85" s="377"/>
      <c r="BO85" s="377"/>
      <c r="BP85" s="377"/>
      <c r="BQ85" s="377"/>
      <c r="BR85" s="377"/>
      <c r="BS85" s="377"/>
      <c r="BT85" s="377"/>
      <c r="BU85" s="377"/>
      <c r="BV85" s="377"/>
      <c r="BW85" s="377"/>
      <c r="BX85" s="377"/>
      <c r="BY85" s="377"/>
      <c r="BZ85" s="377"/>
      <c r="CA85" s="377"/>
      <c r="CB85" s="377"/>
      <c r="CC85" s="377"/>
      <c r="CD85" s="377"/>
      <c r="CE85" s="377"/>
      <c r="CF85" s="377"/>
      <c r="CG85" s="377"/>
      <c r="CH85" s="377"/>
      <c r="CI85" s="377"/>
      <c r="CJ85" s="377"/>
      <c r="CK85" s="377"/>
      <c r="CL85" s="377"/>
      <c r="CM85" s="377"/>
      <c r="CN85" s="377"/>
      <c r="CO85" s="377"/>
    </row>
    <row r="86" spans="1:93" s="376" customFormat="1">
      <c r="A86" s="89" t="s">
        <v>96</v>
      </c>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377"/>
      <c r="AE86" s="377"/>
      <c r="AF86" s="377"/>
      <c r="AG86" s="377"/>
      <c r="AH86" s="377"/>
      <c r="AI86" s="377"/>
      <c r="AJ86" s="377"/>
      <c r="AK86" s="377"/>
      <c r="AL86" s="377"/>
      <c r="AM86" s="377"/>
      <c r="AN86" s="377"/>
      <c r="AO86" s="377"/>
      <c r="AP86" s="377"/>
      <c r="AQ86" s="377"/>
      <c r="AR86" s="377"/>
      <c r="AS86" s="377"/>
      <c r="AT86" s="377"/>
      <c r="AU86" s="377"/>
      <c r="AV86" s="377"/>
      <c r="AW86" s="377"/>
      <c r="AX86" s="377"/>
      <c r="AY86" s="377"/>
      <c r="AZ86" s="377"/>
      <c r="BA86" s="377"/>
      <c r="BB86" s="377"/>
      <c r="BC86" s="377"/>
      <c r="BD86" s="377"/>
      <c r="BE86" s="377"/>
      <c r="BF86" s="377"/>
      <c r="BG86" s="377"/>
      <c r="BH86" s="377"/>
      <c r="BI86" s="377"/>
      <c r="BJ86" s="377"/>
      <c r="BK86" s="377"/>
      <c r="BL86" s="377"/>
      <c r="BM86" s="377"/>
      <c r="BN86" s="377"/>
      <c r="BO86" s="377"/>
      <c r="BP86" s="377"/>
      <c r="BQ86" s="377"/>
      <c r="BR86" s="377"/>
      <c r="BS86" s="377"/>
      <c r="BT86" s="377"/>
      <c r="BU86" s="377"/>
      <c r="BV86" s="377"/>
      <c r="BW86" s="377"/>
      <c r="BX86" s="377"/>
      <c r="BY86" s="377"/>
      <c r="BZ86" s="377"/>
      <c r="CA86" s="377"/>
      <c r="CB86" s="377"/>
      <c r="CC86" s="377"/>
      <c r="CD86" s="377"/>
      <c r="CE86" s="377"/>
      <c r="CF86" s="377"/>
      <c r="CG86" s="377"/>
      <c r="CH86" s="377"/>
      <c r="CI86" s="377"/>
      <c r="CJ86" s="377"/>
      <c r="CK86" s="377"/>
      <c r="CL86" s="377"/>
      <c r="CM86" s="377"/>
      <c r="CN86" s="377"/>
      <c r="CO86" s="377"/>
    </row>
    <row r="87" spans="1:93" s="90" customFormat="1">
      <c r="A87" s="89"/>
      <c r="B87" s="90" t="s">
        <v>78</v>
      </c>
      <c r="D87" s="533"/>
      <c r="E87" s="533"/>
      <c r="F87" s="533"/>
      <c r="G87" s="533"/>
      <c r="H87" s="533"/>
      <c r="I87" s="533"/>
      <c r="J87" s="533"/>
      <c r="K87" s="533"/>
      <c r="L87" s="533"/>
      <c r="M87" s="533"/>
      <c r="N87" s="533"/>
      <c r="O87" s="533"/>
      <c r="P87" s="533"/>
      <c r="Q87" s="533"/>
      <c r="R87" s="533"/>
      <c r="S87" s="533"/>
      <c r="T87" s="533"/>
      <c r="U87" s="533"/>
      <c r="V87" s="533"/>
      <c r="W87" s="533"/>
      <c r="X87" s="533"/>
      <c r="Y87" s="533"/>
      <c r="Z87" s="533"/>
      <c r="AA87" s="533"/>
      <c r="AB87" s="533"/>
      <c r="AC87" s="533"/>
      <c r="AD87" s="533"/>
      <c r="AE87" s="533"/>
      <c r="AF87" s="533"/>
      <c r="AG87" s="57">
        <f t="shared" ref="AG87:BL87" si="19">AG7*arearegisteredpercent_exotic</f>
        <v>21357.197131739809</v>
      </c>
      <c r="AH87" s="57">
        <f t="shared" si="19"/>
        <v>33278.169408126028</v>
      </c>
      <c r="AI87" s="57">
        <f t="shared" si="19"/>
        <v>45000</v>
      </c>
      <c r="AJ87" s="57">
        <f t="shared" si="19"/>
        <v>60000</v>
      </c>
      <c r="AK87" s="57">
        <f t="shared" si="19"/>
        <v>30700</v>
      </c>
      <c r="AL87" s="57">
        <f t="shared" si="19"/>
        <v>32600</v>
      </c>
      <c r="AM87" s="57">
        <f t="shared" si="19"/>
        <v>32000</v>
      </c>
      <c r="AN87" s="57">
        <f t="shared" si="19"/>
        <v>31500</v>
      </c>
      <c r="AO87" s="57">
        <f t="shared" si="19"/>
        <v>31500</v>
      </c>
      <c r="AP87" s="57">
        <f t="shared" si="19"/>
        <v>31500</v>
      </c>
      <c r="AQ87" s="57">
        <f t="shared" si="19"/>
        <v>31500</v>
      </c>
      <c r="AR87" s="57">
        <f t="shared" si="19"/>
        <v>31500</v>
      </c>
      <c r="AS87" s="57">
        <f t="shared" si="19"/>
        <v>30425</v>
      </c>
      <c r="AT87" s="57">
        <f t="shared" si="19"/>
        <v>29350</v>
      </c>
      <c r="AU87" s="57">
        <f t="shared" si="19"/>
        <v>28275</v>
      </c>
      <c r="AV87" s="57">
        <f t="shared" si="19"/>
        <v>27200</v>
      </c>
      <c r="AW87" s="57">
        <f t="shared" si="19"/>
        <v>26125</v>
      </c>
      <c r="AX87" s="57">
        <f t="shared" si="19"/>
        <v>25050</v>
      </c>
      <c r="AY87" s="57">
        <f t="shared" si="19"/>
        <v>23975</v>
      </c>
      <c r="AZ87" s="57">
        <f t="shared" si="19"/>
        <v>22900</v>
      </c>
      <c r="BA87" s="57">
        <f t="shared" si="19"/>
        <v>21825</v>
      </c>
      <c r="BB87" s="57">
        <f t="shared" si="19"/>
        <v>20750</v>
      </c>
      <c r="BC87" s="57">
        <f t="shared" si="19"/>
        <v>19675</v>
      </c>
      <c r="BD87" s="57">
        <f t="shared" si="19"/>
        <v>18600</v>
      </c>
      <c r="BE87" s="57">
        <f t="shared" si="19"/>
        <v>17525</v>
      </c>
      <c r="BF87" s="57">
        <f t="shared" si="19"/>
        <v>16450</v>
      </c>
      <c r="BG87" s="57">
        <f t="shared" si="19"/>
        <v>15375</v>
      </c>
      <c r="BH87" s="57">
        <f t="shared" si="19"/>
        <v>14300</v>
      </c>
      <c r="BI87" s="57">
        <f t="shared" si="19"/>
        <v>13225</v>
      </c>
      <c r="BJ87" s="57">
        <f t="shared" si="19"/>
        <v>12150</v>
      </c>
      <c r="BK87" s="57">
        <f t="shared" si="19"/>
        <v>11075</v>
      </c>
      <c r="BL87" s="57">
        <f t="shared" si="19"/>
        <v>10000</v>
      </c>
      <c r="BM87" s="57">
        <f t="shared" ref="BM87:CO87" si="20">BM7*arearegisteredpercent_exotic</f>
        <v>10000</v>
      </c>
      <c r="BN87" s="57">
        <f t="shared" si="20"/>
        <v>10000</v>
      </c>
      <c r="BO87" s="57">
        <f t="shared" si="20"/>
        <v>10000</v>
      </c>
      <c r="BP87" s="57">
        <f t="shared" si="20"/>
        <v>10000</v>
      </c>
      <c r="BQ87" s="57">
        <f t="shared" si="20"/>
        <v>10000</v>
      </c>
      <c r="BR87" s="57">
        <f t="shared" si="20"/>
        <v>10000</v>
      </c>
      <c r="BS87" s="57">
        <f t="shared" si="20"/>
        <v>10000</v>
      </c>
      <c r="BT87" s="57">
        <f t="shared" si="20"/>
        <v>10000</v>
      </c>
      <c r="BU87" s="57">
        <f t="shared" si="20"/>
        <v>10000</v>
      </c>
      <c r="BV87" s="57">
        <f t="shared" si="20"/>
        <v>10000</v>
      </c>
      <c r="BW87" s="57">
        <f t="shared" si="20"/>
        <v>10000</v>
      </c>
      <c r="BX87" s="57">
        <f t="shared" si="20"/>
        <v>10000</v>
      </c>
      <c r="BY87" s="57">
        <f t="shared" si="20"/>
        <v>10000</v>
      </c>
      <c r="BZ87" s="57">
        <f t="shared" si="20"/>
        <v>10000</v>
      </c>
      <c r="CA87" s="57">
        <f t="shared" si="20"/>
        <v>10000</v>
      </c>
      <c r="CB87" s="57">
        <f t="shared" si="20"/>
        <v>10000</v>
      </c>
      <c r="CC87" s="57">
        <f t="shared" si="20"/>
        <v>10000</v>
      </c>
      <c r="CD87" s="57">
        <f t="shared" si="20"/>
        <v>10000</v>
      </c>
      <c r="CE87" s="57">
        <f t="shared" si="20"/>
        <v>10000</v>
      </c>
      <c r="CF87" s="57">
        <f t="shared" si="20"/>
        <v>10000</v>
      </c>
      <c r="CG87" s="57">
        <f t="shared" si="20"/>
        <v>10000</v>
      </c>
      <c r="CH87" s="57">
        <f t="shared" si="20"/>
        <v>10000</v>
      </c>
      <c r="CI87" s="57">
        <f t="shared" si="20"/>
        <v>10000</v>
      </c>
      <c r="CJ87" s="57">
        <f t="shared" si="20"/>
        <v>10000</v>
      </c>
      <c r="CK87" s="57">
        <f t="shared" si="20"/>
        <v>10000</v>
      </c>
      <c r="CL87" s="57">
        <f t="shared" si="20"/>
        <v>10000</v>
      </c>
      <c r="CM87" s="57">
        <f t="shared" si="20"/>
        <v>10000</v>
      </c>
      <c r="CN87" s="57">
        <f t="shared" si="20"/>
        <v>10000</v>
      </c>
      <c r="CO87" s="57">
        <f t="shared" si="20"/>
        <v>10000</v>
      </c>
    </row>
    <row r="88" spans="1:93" s="90" customFormat="1">
      <c r="A88" s="89"/>
      <c r="B88" s="90" t="s">
        <v>38</v>
      </c>
      <c r="D88" s="533"/>
      <c r="E88" s="533"/>
      <c r="F88" s="533"/>
      <c r="G88" s="533"/>
      <c r="H88" s="533"/>
      <c r="I88" s="533"/>
      <c r="J88" s="533"/>
      <c r="K88" s="533"/>
      <c r="L88" s="533"/>
      <c r="M88" s="533"/>
      <c r="N88" s="533"/>
      <c r="O88" s="533"/>
      <c r="P88" s="533"/>
      <c r="Q88" s="533"/>
      <c r="R88" s="533"/>
      <c r="S88" s="533"/>
      <c r="T88" s="533"/>
      <c r="U88" s="533"/>
      <c r="V88" s="533"/>
      <c r="W88" s="533"/>
      <c r="X88" s="533"/>
      <c r="Y88" s="533"/>
      <c r="Z88" s="533"/>
      <c r="AA88" s="533"/>
      <c r="AB88" s="533"/>
      <c r="AC88" s="533"/>
      <c r="AD88" s="533"/>
      <c r="AE88" s="533"/>
      <c r="AF88" s="533"/>
      <c r="AG88" s="57">
        <f t="shared" ref="AG88:BL88" si="21">AG8*arearegisteredpercent_native</f>
        <v>3128.96446363726</v>
      </c>
      <c r="AH88" s="57">
        <f t="shared" si="21"/>
        <v>3581.74999999999</v>
      </c>
      <c r="AI88" s="57">
        <f t="shared" si="21"/>
        <v>7700</v>
      </c>
      <c r="AJ88" s="57">
        <f t="shared" si="21"/>
        <v>9430</v>
      </c>
      <c r="AK88" s="57">
        <f t="shared" si="21"/>
        <v>11160</v>
      </c>
      <c r="AL88" s="57">
        <f t="shared" si="21"/>
        <v>12890</v>
      </c>
      <c r="AM88" s="57">
        <f t="shared" si="21"/>
        <v>14620</v>
      </c>
      <c r="AN88" s="57">
        <f t="shared" si="21"/>
        <v>16350</v>
      </c>
      <c r="AO88" s="57">
        <f t="shared" si="21"/>
        <v>18080</v>
      </c>
      <c r="AP88" s="57">
        <f t="shared" si="21"/>
        <v>19810</v>
      </c>
      <c r="AQ88" s="57">
        <f t="shared" si="21"/>
        <v>21540</v>
      </c>
      <c r="AR88" s="57">
        <f t="shared" si="21"/>
        <v>23270</v>
      </c>
      <c r="AS88" s="57">
        <f t="shared" si="21"/>
        <v>25000</v>
      </c>
      <c r="AT88" s="57">
        <f t="shared" si="21"/>
        <v>25000</v>
      </c>
      <c r="AU88" s="57">
        <f t="shared" si="21"/>
        <v>25000</v>
      </c>
      <c r="AV88" s="57">
        <f t="shared" si="21"/>
        <v>25000</v>
      </c>
      <c r="AW88" s="57">
        <f t="shared" si="21"/>
        <v>25000</v>
      </c>
      <c r="AX88" s="57">
        <f t="shared" si="21"/>
        <v>25000</v>
      </c>
      <c r="AY88" s="57">
        <f t="shared" si="21"/>
        <v>25000</v>
      </c>
      <c r="AZ88" s="57">
        <f t="shared" si="21"/>
        <v>25000</v>
      </c>
      <c r="BA88" s="57">
        <f t="shared" si="21"/>
        <v>25000</v>
      </c>
      <c r="BB88" s="57">
        <f t="shared" si="21"/>
        <v>25000</v>
      </c>
      <c r="BC88" s="57">
        <f t="shared" si="21"/>
        <v>25000</v>
      </c>
      <c r="BD88" s="57">
        <f t="shared" si="21"/>
        <v>25000</v>
      </c>
      <c r="BE88" s="57">
        <f t="shared" si="21"/>
        <v>25000</v>
      </c>
      <c r="BF88" s="57">
        <f t="shared" si="21"/>
        <v>25000</v>
      </c>
      <c r="BG88" s="57">
        <f t="shared" si="21"/>
        <v>25000</v>
      </c>
      <c r="BH88" s="57">
        <f t="shared" si="21"/>
        <v>25000</v>
      </c>
      <c r="BI88" s="57">
        <f t="shared" si="21"/>
        <v>25000</v>
      </c>
      <c r="BJ88" s="57">
        <f t="shared" si="21"/>
        <v>25000</v>
      </c>
      <c r="BK88" s="57">
        <f t="shared" si="21"/>
        <v>25000</v>
      </c>
      <c r="BL88" s="57">
        <f t="shared" si="21"/>
        <v>25000</v>
      </c>
      <c r="BM88" s="57">
        <f t="shared" ref="BM88:CO88" si="22">BM8*arearegisteredpercent_native</f>
        <v>20000</v>
      </c>
      <c r="BN88" s="57">
        <f t="shared" si="22"/>
        <v>15000</v>
      </c>
      <c r="BO88" s="57">
        <f t="shared" si="22"/>
        <v>10000</v>
      </c>
      <c r="BP88" s="57">
        <f t="shared" si="22"/>
        <v>5000</v>
      </c>
      <c r="BQ88" s="57">
        <f t="shared" si="22"/>
        <v>1000</v>
      </c>
      <c r="BR88" s="57">
        <f t="shared" si="22"/>
        <v>1000</v>
      </c>
      <c r="BS88" s="57">
        <f t="shared" si="22"/>
        <v>1000</v>
      </c>
      <c r="BT88" s="57">
        <f t="shared" si="22"/>
        <v>1000</v>
      </c>
      <c r="BU88" s="57">
        <f t="shared" si="22"/>
        <v>1000</v>
      </c>
      <c r="BV88" s="57">
        <f t="shared" si="22"/>
        <v>1000</v>
      </c>
      <c r="BW88" s="57">
        <f t="shared" si="22"/>
        <v>1000</v>
      </c>
      <c r="BX88" s="57">
        <f t="shared" si="22"/>
        <v>1000</v>
      </c>
      <c r="BY88" s="57">
        <f t="shared" si="22"/>
        <v>1000</v>
      </c>
      <c r="BZ88" s="57">
        <f t="shared" si="22"/>
        <v>1000</v>
      </c>
      <c r="CA88" s="57">
        <f t="shared" si="22"/>
        <v>1000</v>
      </c>
      <c r="CB88" s="57">
        <f t="shared" si="22"/>
        <v>1000</v>
      </c>
      <c r="CC88" s="57">
        <f t="shared" si="22"/>
        <v>1000</v>
      </c>
      <c r="CD88" s="57">
        <f t="shared" si="22"/>
        <v>1000</v>
      </c>
      <c r="CE88" s="57">
        <f t="shared" si="22"/>
        <v>1000</v>
      </c>
      <c r="CF88" s="57">
        <f t="shared" si="22"/>
        <v>1000</v>
      </c>
      <c r="CG88" s="57">
        <f t="shared" si="22"/>
        <v>1000</v>
      </c>
      <c r="CH88" s="57">
        <f t="shared" si="22"/>
        <v>1000</v>
      </c>
      <c r="CI88" s="57">
        <f t="shared" si="22"/>
        <v>1000</v>
      </c>
      <c r="CJ88" s="57">
        <f t="shared" si="22"/>
        <v>1000</v>
      </c>
      <c r="CK88" s="57">
        <f t="shared" si="22"/>
        <v>1000</v>
      </c>
      <c r="CL88" s="57">
        <f t="shared" si="22"/>
        <v>1000</v>
      </c>
      <c r="CM88" s="57">
        <f t="shared" si="22"/>
        <v>1000</v>
      </c>
      <c r="CN88" s="57">
        <f t="shared" si="22"/>
        <v>1000</v>
      </c>
      <c r="CO88" s="57">
        <f t="shared" si="22"/>
        <v>1000</v>
      </c>
    </row>
    <row r="89" spans="1:93" s="90" customFormat="1">
      <c r="A89" s="89"/>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row>
    <row r="90" spans="1:93" s="376" customFormat="1" outlineLevel="1">
      <c r="A90" s="89" t="s">
        <v>97</v>
      </c>
      <c r="D90" s="377"/>
      <c r="E90" s="377"/>
      <c r="F90" s="377"/>
      <c r="G90" s="377"/>
      <c r="H90" s="377"/>
      <c r="I90" s="377"/>
      <c r="J90" s="377"/>
      <c r="K90" s="377"/>
      <c r="L90" s="377"/>
      <c r="M90" s="377"/>
      <c r="N90" s="377"/>
      <c r="O90" s="377"/>
      <c r="P90" s="377"/>
      <c r="Q90" s="377"/>
      <c r="R90" s="377"/>
      <c r="S90" s="377"/>
      <c r="T90" s="377"/>
      <c r="U90" s="377"/>
      <c r="V90" s="377"/>
      <c r="W90" s="377"/>
      <c r="X90" s="377"/>
      <c r="Y90" s="377"/>
      <c r="Z90" s="377"/>
      <c r="AA90" s="377"/>
      <c r="AB90" s="377"/>
      <c r="AC90" s="377"/>
      <c r="AD90" s="377"/>
      <c r="AE90" s="377"/>
      <c r="AF90" s="377"/>
      <c r="AG90" s="377"/>
      <c r="AH90" s="377"/>
      <c r="AI90" s="377"/>
      <c r="AJ90" s="377"/>
      <c r="AK90" s="377"/>
      <c r="AL90" s="377"/>
      <c r="AM90" s="377"/>
      <c r="AN90" s="377"/>
      <c r="AO90" s="377"/>
      <c r="AP90" s="377"/>
      <c r="AQ90" s="377"/>
      <c r="AR90" s="377"/>
      <c r="AS90" s="377"/>
      <c r="AT90" s="377"/>
      <c r="AU90" s="377"/>
      <c r="AV90" s="377"/>
      <c r="AW90" s="377"/>
      <c r="AX90" s="377"/>
      <c r="AY90" s="377"/>
      <c r="AZ90" s="377"/>
      <c r="BA90" s="377"/>
      <c r="BB90" s="377"/>
      <c r="BC90" s="377"/>
      <c r="BD90" s="377"/>
      <c r="BE90" s="377"/>
      <c r="BF90" s="377"/>
      <c r="BG90" s="377"/>
      <c r="BH90" s="377"/>
      <c r="BI90" s="377"/>
      <c r="BJ90" s="377"/>
      <c r="BK90" s="377"/>
      <c r="BL90" s="377"/>
      <c r="BM90" s="377"/>
      <c r="BN90" s="377"/>
      <c r="BO90" s="377"/>
      <c r="BP90" s="377"/>
      <c r="BQ90" s="377"/>
      <c r="BR90" s="377"/>
      <c r="BS90" s="377"/>
      <c r="BT90" s="377"/>
      <c r="BU90" s="377"/>
      <c r="BV90" s="377"/>
      <c r="BW90" s="377"/>
      <c r="BX90" s="377"/>
      <c r="BY90" s="377"/>
      <c r="BZ90" s="377"/>
      <c r="CA90" s="377"/>
      <c r="CB90" s="377"/>
      <c r="CC90" s="377"/>
      <c r="CD90" s="377"/>
      <c r="CE90" s="377"/>
      <c r="CF90" s="377"/>
      <c r="CG90" s="377"/>
      <c r="CH90" s="377"/>
      <c r="CI90" s="377"/>
      <c r="CJ90" s="377"/>
      <c r="CK90" s="377"/>
      <c r="CL90" s="377"/>
      <c r="CM90" s="377"/>
      <c r="CN90" s="377"/>
      <c r="CO90" s="377"/>
    </row>
    <row r="91" spans="1:93" s="376" customFormat="1" outlineLevel="1">
      <c r="A91" s="89"/>
      <c r="B91" s="90" t="s">
        <v>78</v>
      </c>
      <c r="D91" s="534"/>
      <c r="E91" s="534"/>
      <c r="F91" s="534"/>
      <c r="G91" s="534"/>
      <c r="H91" s="534"/>
      <c r="I91" s="534"/>
      <c r="J91" s="534"/>
      <c r="K91" s="534"/>
      <c r="L91" s="534"/>
      <c r="M91" s="534"/>
      <c r="N91" s="534"/>
      <c r="O91" s="534"/>
      <c r="P91" s="534"/>
      <c r="Q91" s="534"/>
      <c r="R91" s="534"/>
      <c r="S91" s="534"/>
      <c r="T91" s="534"/>
      <c r="U91" s="534"/>
      <c r="V91" s="534"/>
      <c r="W91" s="534"/>
      <c r="X91" s="534"/>
      <c r="Y91" s="534"/>
      <c r="Z91" s="534"/>
      <c r="AA91" s="534"/>
      <c r="AB91" s="534"/>
      <c r="AC91" s="534"/>
      <c r="AD91" s="534"/>
      <c r="AE91" s="534"/>
      <c r="AF91" s="534"/>
      <c r="AG91" s="57">
        <f>MAX(AG87-SUM(AG78:AG81),0)</f>
        <v>0</v>
      </c>
      <c r="AH91" s="57">
        <f t="shared" ref="AH91:AL91" si="23">MAX(AH87-SUM(AH78:AH81),0)</f>
        <v>7971.2587343756386</v>
      </c>
      <c r="AI91" s="57">
        <f t="shared" si="23"/>
        <v>20128.678473345899</v>
      </c>
      <c r="AJ91" s="57">
        <f t="shared" si="23"/>
        <v>45227.424693310502</v>
      </c>
      <c r="AK91" s="57">
        <f t="shared" si="23"/>
        <v>30700</v>
      </c>
      <c r="AL91" s="57">
        <f t="shared" si="23"/>
        <v>32600</v>
      </c>
      <c r="AM91" s="57">
        <f t="shared" ref="AM91:CO91" si="24">MAX(AM87-SUM(AM78:AM81),0)</f>
        <v>32000</v>
      </c>
      <c r="AN91" s="57">
        <f t="shared" si="24"/>
        <v>31500</v>
      </c>
      <c r="AO91" s="57">
        <f t="shared" si="24"/>
        <v>31500</v>
      </c>
      <c r="AP91" s="57">
        <f t="shared" si="24"/>
        <v>31500</v>
      </c>
      <c r="AQ91" s="57">
        <f t="shared" si="24"/>
        <v>31500</v>
      </c>
      <c r="AR91" s="57">
        <f t="shared" si="24"/>
        <v>31500</v>
      </c>
      <c r="AS91" s="57">
        <f t="shared" si="24"/>
        <v>30425</v>
      </c>
      <c r="AT91" s="57">
        <f t="shared" si="24"/>
        <v>29350</v>
      </c>
      <c r="AU91" s="57">
        <f t="shared" si="24"/>
        <v>28275</v>
      </c>
      <c r="AV91" s="57">
        <f t="shared" si="24"/>
        <v>27200</v>
      </c>
      <c r="AW91" s="57">
        <f t="shared" si="24"/>
        <v>26125</v>
      </c>
      <c r="AX91" s="57">
        <f t="shared" si="24"/>
        <v>25050</v>
      </c>
      <c r="AY91" s="57">
        <f t="shared" si="24"/>
        <v>23975</v>
      </c>
      <c r="AZ91" s="57">
        <f t="shared" si="24"/>
        <v>22900</v>
      </c>
      <c r="BA91" s="57">
        <f t="shared" si="24"/>
        <v>21825</v>
      </c>
      <c r="BB91" s="57">
        <f t="shared" si="24"/>
        <v>20750</v>
      </c>
      <c r="BC91" s="57">
        <f t="shared" si="24"/>
        <v>19675</v>
      </c>
      <c r="BD91" s="57">
        <f t="shared" si="24"/>
        <v>18600</v>
      </c>
      <c r="BE91" s="57">
        <f t="shared" si="24"/>
        <v>17525</v>
      </c>
      <c r="BF91" s="57">
        <f t="shared" si="24"/>
        <v>16450</v>
      </c>
      <c r="BG91" s="57">
        <f t="shared" si="24"/>
        <v>15375</v>
      </c>
      <c r="BH91" s="57">
        <f t="shared" si="24"/>
        <v>14300</v>
      </c>
      <c r="BI91" s="57">
        <f t="shared" si="24"/>
        <v>13225</v>
      </c>
      <c r="BJ91" s="57">
        <f t="shared" si="24"/>
        <v>12150</v>
      </c>
      <c r="BK91" s="57">
        <f t="shared" si="24"/>
        <v>11075</v>
      </c>
      <c r="BL91" s="57">
        <f t="shared" si="24"/>
        <v>10000</v>
      </c>
      <c r="BM91" s="57">
        <f t="shared" si="24"/>
        <v>10000</v>
      </c>
      <c r="BN91" s="57">
        <f t="shared" si="24"/>
        <v>10000</v>
      </c>
      <c r="BO91" s="57">
        <f t="shared" si="24"/>
        <v>10000</v>
      </c>
      <c r="BP91" s="57">
        <f t="shared" si="24"/>
        <v>10000</v>
      </c>
      <c r="BQ91" s="57">
        <f t="shared" si="24"/>
        <v>10000</v>
      </c>
      <c r="BR91" s="57">
        <f t="shared" si="24"/>
        <v>10000</v>
      </c>
      <c r="BS91" s="57">
        <f t="shared" si="24"/>
        <v>10000</v>
      </c>
      <c r="BT91" s="57">
        <f t="shared" si="24"/>
        <v>10000</v>
      </c>
      <c r="BU91" s="57">
        <f t="shared" si="24"/>
        <v>10000</v>
      </c>
      <c r="BV91" s="57">
        <f t="shared" si="24"/>
        <v>10000</v>
      </c>
      <c r="BW91" s="57">
        <f t="shared" si="24"/>
        <v>10000</v>
      </c>
      <c r="BX91" s="57">
        <f t="shared" si="24"/>
        <v>10000</v>
      </c>
      <c r="BY91" s="57">
        <f t="shared" si="24"/>
        <v>10000</v>
      </c>
      <c r="BZ91" s="57">
        <f t="shared" si="24"/>
        <v>10000</v>
      </c>
      <c r="CA91" s="57">
        <f t="shared" si="24"/>
        <v>10000</v>
      </c>
      <c r="CB91" s="57">
        <f t="shared" si="24"/>
        <v>10000</v>
      </c>
      <c r="CC91" s="57">
        <f t="shared" si="24"/>
        <v>10000</v>
      </c>
      <c r="CD91" s="57">
        <f t="shared" si="24"/>
        <v>10000</v>
      </c>
      <c r="CE91" s="57">
        <f t="shared" si="24"/>
        <v>10000</v>
      </c>
      <c r="CF91" s="57">
        <f t="shared" si="24"/>
        <v>10000</v>
      </c>
      <c r="CG91" s="57">
        <f t="shared" si="24"/>
        <v>10000</v>
      </c>
      <c r="CH91" s="57">
        <f t="shared" si="24"/>
        <v>10000</v>
      </c>
      <c r="CI91" s="57">
        <f t="shared" si="24"/>
        <v>10000</v>
      </c>
      <c r="CJ91" s="57">
        <f t="shared" si="24"/>
        <v>10000</v>
      </c>
      <c r="CK91" s="57">
        <f t="shared" si="24"/>
        <v>10000</v>
      </c>
      <c r="CL91" s="57">
        <f t="shared" si="24"/>
        <v>10000</v>
      </c>
      <c r="CM91" s="57">
        <f t="shared" si="24"/>
        <v>10000</v>
      </c>
      <c r="CN91" s="57">
        <f t="shared" si="24"/>
        <v>10000</v>
      </c>
      <c r="CO91" s="57">
        <f t="shared" si="24"/>
        <v>10000</v>
      </c>
    </row>
    <row r="92" spans="1:93" s="376" customFormat="1" outlineLevel="1">
      <c r="A92" s="89"/>
      <c r="B92" s="90" t="s">
        <v>38</v>
      </c>
      <c r="D92" s="534"/>
      <c r="E92" s="534"/>
      <c r="F92" s="534"/>
      <c r="G92" s="534"/>
      <c r="H92" s="534"/>
      <c r="I92" s="534"/>
      <c r="J92" s="534"/>
      <c r="K92" s="534"/>
      <c r="L92" s="534"/>
      <c r="M92" s="534"/>
      <c r="N92" s="534"/>
      <c r="O92" s="534"/>
      <c r="P92" s="534"/>
      <c r="Q92" s="534"/>
      <c r="R92" s="534"/>
      <c r="S92" s="534"/>
      <c r="T92" s="534"/>
      <c r="U92" s="534"/>
      <c r="V92" s="534"/>
      <c r="W92" s="534"/>
      <c r="X92" s="534"/>
      <c r="Y92" s="534"/>
      <c r="Z92" s="534"/>
      <c r="AA92" s="534"/>
      <c r="AB92" s="534"/>
      <c r="AC92" s="534"/>
      <c r="AD92" s="534"/>
      <c r="AE92" s="534"/>
      <c r="AF92" s="534"/>
      <c r="AG92" s="57">
        <f>MAX(AG88-AG82,0)</f>
        <v>4.718127636259851</v>
      </c>
      <c r="AH92" s="57">
        <f t="shared" ref="AH92:AL92" si="25">MAX(AH88-AH82,0)</f>
        <v>1180.4610483750903</v>
      </c>
      <c r="AI92" s="57">
        <f t="shared" si="25"/>
        <v>6086.8802398617008</v>
      </c>
      <c r="AJ92" s="57">
        <f t="shared" si="25"/>
        <v>9205.7877217004007</v>
      </c>
      <c r="AK92" s="57">
        <f t="shared" si="25"/>
        <v>11160</v>
      </c>
      <c r="AL92" s="57">
        <f t="shared" si="25"/>
        <v>12890</v>
      </c>
      <c r="AM92" s="57">
        <f t="shared" ref="AM92:CO92" si="26">MAX(AM88-AM82,0)</f>
        <v>14620</v>
      </c>
      <c r="AN92" s="57">
        <f t="shared" si="26"/>
        <v>16350</v>
      </c>
      <c r="AO92" s="57">
        <f t="shared" si="26"/>
        <v>18080</v>
      </c>
      <c r="AP92" s="57">
        <f t="shared" si="26"/>
        <v>19810</v>
      </c>
      <c r="AQ92" s="57">
        <f t="shared" si="26"/>
        <v>21540</v>
      </c>
      <c r="AR92" s="57">
        <f t="shared" si="26"/>
        <v>23270</v>
      </c>
      <c r="AS92" s="57">
        <f t="shared" si="26"/>
        <v>25000</v>
      </c>
      <c r="AT92" s="57">
        <f t="shared" si="26"/>
        <v>25000</v>
      </c>
      <c r="AU92" s="57">
        <f t="shared" si="26"/>
        <v>25000</v>
      </c>
      <c r="AV92" s="57">
        <f t="shared" si="26"/>
        <v>25000</v>
      </c>
      <c r="AW92" s="57">
        <f t="shared" si="26"/>
        <v>25000</v>
      </c>
      <c r="AX92" s="57">
        <f t="shared" si="26"/>
        <v>25000</v>
      </c>
      <c r="AY92" s="57">
        <f t="shared" si="26"/>
        <v>25000</v>
      </c>
      <c r="AZ92" s="57">
        <f t="shared" si="26"/>
        <v>25000</v>
      </c>
      <c r="BA92" s="57">
        <f t="shared" si="26"/>
        <v>25000</v>
      </c>
      <c r="BB92" s="57">
        <f t="shared" si="26"/>
        <v>25000</v>
      </c>
      <c r="BC92" s="57">
        <f t="shared" si="26"/>
        <v>25000</v>
      </c>
      <c r="BD92" s="57">
        <f t="shared" si="26"/>
        <v>25000</v>
      </c>
      <c r="BE92" s="57">
        <f t="shared" si="26"/>
        <v>25000</v>
      </c>
      <c r="BF92" s="57">
        <f t="shared" si="26"/>
        <v>25000</v>
      </c>
      <c r="BG92" s="57">
        <f t="shared" si="26"/>
        <v>25000</v>
      </c>
      <c r="BH92" s="57">
        <f t="shared" si="26"/>
        <v>25000</v>
      </c>
      <c r="BI92" s="57">
        <f t="shared" si="26"/>
        <v>25000</v>
      </c>
      <c r="BJ92" s="57">
        <f t="shared" si="26"/>
        <v>25000</v>
      </c>
      <c r="BK92" s="57">
        <f t="shared" si="26"/>
        <v>25000</v>
      </c>
      <c r="BL92" s="57">
        <f t="shared" si="26"/>
        <v>25000</v>
      </c>
      <c r="BM92" s="57">
        <f t="shared" si="26"/>
        <v>20000</v>
      </c>
      <c r="BN92" s="57">
        <f t="shared" si="26"/>
        <v>15000</v>
      </c>
      <c r="BO92" s="57">
        <f t="shared" si="26"/>
        <v>10000</v>
      </c>
      <c r="BP92" s="57">
        <f t="shared" si="26"/>
        <v>5000</v>
      </c>
      <c r="BQ92" s="57">
        <f t="shared" si="26"/>
        <v>1000</v>
      </c>
      <c r="BR92" s="57">
        <f t="shared" si="26"/>
        <v>1000</v>
      </c>
      <c r="BS92" s="57">
        <f t="shared" si="26"/>
        <v>1000</v>
      </c>
      <c r="BT92" s="57">
        <f t="shared" si="26"/>
        <v>1000</v>
      </c>
      <c r="BU92" s="57">
        <f t="shared" si="26"/>
        <v>1000</v>
      </c>
      <c r="BV92" s="57">
        <f t="shared" si="26"/>
        <v>1000</v>
      </c>
      <c r="BW92" s="57">
        <f t="shared" si="26"/>
        <v>1000</v>
      </c>
      <c r="BX92" s="57">
        <f t="shared" si="26"/>
        <v>1000</v>
      </c>
      <c r="BY92" s="57">
        <f t="shared" si="26"/>
        <v>1000</v>
      </c>
      <c r="BZ92" s="57">
        <f t="shared" si="26"/>
        <v>1000</v>
      </c>
      <c r="CA92" s="57">
        <f t="shared" si="26"/>
        <v>1000</v>
      </c>
      <c r="CB92" s="57">
        <f t="shared" si="26"/>
        <v>1000</v>
      </c>
      <c r="CC92" s="57">
        <f t="shared" si="26"/>
        <v>1000</v>
      </c>
      <c r="CD92" s="57">
        <f t="shared" si="26"/>
        <v>1000</v>
      </c>
      <c r="CE92" s="57">
        <f t="shared" si="26"/>
        <v>1000</v>
      </c>
      <c r="CF92" s="57">
        <f t="shared" si="26"/>
        <v>1000</v>
      </c>
      <c r="CG92" s="57">
        <f t="shared" si="26"/>
        <v>1000</v>
      </c>
      <c r="CH92" s="57">
        <f t="shared" si="26"/>
        <v>1000</v>
      </c>
      <c r="CI92" s="57">
        <f t="shared" si="26"/>
        <v>1000</v>
      </c>
      <c r="CJ92" s="57">
        <f t="shared" si="26"/>
        <v>1000</v>
      </c>
      <c r="CK92" s="57">
        <f t="shared" si="26"/>
        <v>1000</v>
      </c>
      <c r="CL92" s="57">
        <f t="shared" si="26"/>
        <v>1000</v>
      </c>
      <c r="CM92" s="57">
        <f t="shared" si="26"/>
        <v>1000</v>
      </c>
      <c r="CN92" s="57">
        <f t="shared" si="26"/>
        <v>1000</v>
      </c>
      <c r="CO92" s="57">
        <f t="shared" si="26"/>
        <v>1000</v>
      </c>
    </row>
    <row r="93" spans="1:93" outlineLevel="1"/>
    <row r="94" spans="1:93" outlineLevel="1">
      <c r="A94" s="2" t="s">
        <v>98</v>
      </c>
    </row>
    <row r="95" spans="1:93" outlineLevel="1">
      <c r="A95" s="1"/>
      <c r="B95" t="s">
        <v>41</v>
      </c>
      <c r="D95" s="197">
        <f t="shared" ref="D95:AI95" si="27">D47+D70+D91</f>
        <v>4255.2461555305008</v>
      </c>
      <c r="E95" s="197">
        <f t="shared" si="27"/>
        <v>6874.6324782575011</v>
      </c>
      <c r="F95" s="197">
        <f t="shared" si="27"/>
        <v>14289.384098422499</v>
      </c>
      <c r="G95" s="197">
        <f t="shared" si="27"/>
        <v>19643.697952735802</v>
      </c>
      <c r="H95" s="197">
        <f t="shared" si="27"/>
        <v>32696.376549535606</v>
      </c>
      <c r="I95" s="197">
        <f t="shared" si="27"/>
        <v>36363.954509734089</v>
      </c>
      <c r="J95" s="197">
        <f t="shared" si="27"/>
        <v>40802.597407163594</v>
      </c>
      <c r="K95" s="197">
        <f t="shared" si="27"/>
        <v>25074.123566923292</v>
      </c>
      <c r="L95" s="197">
        <f t="shared" si="27"/>
        <v>17756.051178147198</v>
      </c>
      <c r="M95" s="197">
        <f t="shared" si="27"/>
        <v>13826.989120978102</v>
      </c>
      <c r="N95" s="197">
        <f t="shared" si="27"/>
        <v>14789.321168513899</v>
      </c>
      <c r="O95" s="197">
        <f t="shared" si="27"/>
        <v>13463.753527867506</v>
      </c>
      <c r="P95" s="197">
        <f t="shared" si="27"/>
        <v>9742.2291228590038</v>
      </c>
      <c r="Q95" s="197">
        <f t="shared" si="27"/>
        <v>7053.523792440199</v>
      </c>
      <c r="R95" s="197">
        <f t="shared" si="27"/>
        <v>4998.5874209866997</v>
      </c>
      <c r="S95" s="197">
        <f t="shared" si="27"/>
        <v>2229.0801744113996</v>
      </c>
      <c r="T95" s="197">
        <f t="shared" si="27"/>
        <v>2211.2202751482</v>
      </c>
      <c r="U95" s="197">
        <f t="shared" si="27"/>
        <v>2439.4757824868002</v>
      </c>
      <c r="V95" s="197">
        <f t="shared" si="27"/>
        <v>3896.1122198351995</v>
      </c>
      <c r="W95" s="197">
        <f t="shared" si="27"/>
        <v>3965.3176021721001</v>
      </c>
      <c r="X95" s="197">
        <f t="shared" si="27"/>
        <v>6693.9282172275007</v>
      </c>
      <c r="Y95" s="197">
        <f t="shared" si="27"/>
        <v>13350.861477799599</v>
      </c>
      <c r="Z95" s="197">
        <f t="shared" si="27"/>
        <v>17026.585916733595</v>
      </c>
      <c r="AA95" s="197">
        <f t="shared" si="27"/>
        <v>4605.2576068217004</v>
      </c>
      <c r="AB95" s="197">
        <f t="shared" si="27"/>
        <v>3676.2334340460011</v>
      </c>
      <c r="AC95" s="197">
        <f t="shared" si="27"/>
        <v>3704.4595281028987</v>
      </c>
      <c r="AD95" s="197">
        <f t="shared" si="27"/>
        <v>2921.3220715384009</v>
      </c>
      <c r="AE95" s="197">
        <f t="shared" si="27"/>
        <v>4757.6482319297011</v>
      </c>
      <c r="AF95" s="197">
        <f t="shared" si="27"/>
        <v>7283.7857702414985</v>
      </c>
      <c r="AG95" s="197">
        <f t="shared" si="27"/>
        <v>24734.643677373413</v>
      </c>
      <c r="AH95" s="197">
        <f t="shared" si="27"/>
        <v>33081.134858122328</v>
      </c>
      <c r="AI95" s="197">
        <f t="shared" si="27"/>
        <v>44510.986762972097</v>
      </c>
      <c r="AJ95" s="197">
        <f t="shared" ref="AJ95:BO95" si="28">AJ47+AJ70+AJ91</f>
        <v>59832.195029479801</v>
      </c>
      <c r="AK95" s="197">
        <f t="shared" si="28"/>
        <v>30700</v>
      </c>
      <c r="AL95" s="197">
        <f t="shared" si="28"/>
        <v>32600</v>
      </c>
      <c r="AM95" s="197">
        <f t="shared" si="28"/>
        <v>32000</v>
      </c>
      <c r="AN95" s="197">
        <f t="shared" si="28"/>
        <v>31500</v>
      </c>
      <c r="AO95" s="197">
        <f t="shared" si="28"/>
        <v>31500</v>
      </c>
      <c r="AP95" s="197">
        <f t="shared" si="28"/>
        <v>31500</v>
      </c>
      <c r="AQ95" s="197">
        <f t="shared" si="28"/>
        <v>31500</v>
      </c>
      <c r="AR95" s="197">
        <f t="shared" si="28"/>
        <v>31500</v>
      </c>
      <c r="AS95" s="197">
        <f t="shared" si="28"/>
        <v>30425</v>
      </c>
      <c r="AT95" s="197">
        <f t="shared" si="28"/>
        <v>29350</v>
      </c>
      <c r="AU95" s="197">
        <f t="shared" si="28"/>
        <v>28275</v>
      </c>
      <c r="AV95" s="197">
        <f t="shared" si="28"/>
        <v>27200</v>
      </c>
      <c r="AW95" s="197">
        <f t="shared" si="28"/>
        <v>26125</v>
      </c>
      <c r="AX95" s="197">
        <f t="shared" si="28"/>
        <v>25050</v>
      </c>
      <c r="AY95" s="197">
        <f t="shared" si="28"/>
        <v>23975</v>
      </c>
      <c r="AZ95" s="197">
        <f t="shared" si="28"/>
        <v>22900</v>
      </c>
      <c r="BA95" s="197">
        <f t="shared" si="28"/>
        <v>21825</v>
      </c>
      <c r="BB95" s="197">
        <f t="shared" si="28"/>
        <v>20750</v>
      </c>
      <c r="BC95" s="197">
        <f t="shared" si="28"/>
        <v>19675</v>
      </c>
      <c r="BD95" s="197">
        <f t="shared" si="28"/>
        <v>18600</v>
      </c>
      <c r="BE95" s="197">
        <f t="shared" si="28"/>
        <v>17525</v>
      </c>
      <c r="BF95" s="197">
        <f t="shared" si="28"/>
        <v>16450</v>
      </c>
      <c r="BG95" s="197">
        <f t="shared" si="28"/>
        <v>15375</v>
      </c>
      <c r="BH95" s="197">
        <f t="shared" si="28"/>
        <v>14300</v>
      </c>
      <c r="BI95" s="197">
        <f t="shared" si="28"/>
        <v>13225</v>
      </c>
      <c r="BJ95" s="197">
        <f t="shared" si="28"/>
        <v>12150</v>
      </c>
      <c r="BK95" s="197">
        <f t="shared" si="28"/>
        <v>11075</v>
      </c>
      <c r="BL95" s="197">
        <f t="shared" si="28"/>
        <v>10000</v>
      </c>
      <c r="BM95" s="197">
        <f t="shared" si="28"/>
        <v>10000</v>
      </c>
      <c r="BN95" s="197">
        <f t="shared" si="28"/>
        <v>10000</v>
      </c>
      <c r="BO95" s="197">
        <f t="shared" si="28"/>
        <v>10000</v>
      </c>
      <c r="BP95" s="197">
        <f t="shared" ref="BP95:CO95" si="29">BP47+BP70+BP91</f>
        <v>10000</v>
      </c>
      <c r="BQ95" s="197">
        <f t="shared" si="29"/>
        <v>10000</v>
      </c>
      <c r="BR95" s="197">
        <f t="shared" si="29"/>
        <v>10000</v>
      </c>
      <c r="BS95" s="197">
        <f t="shared" si="29"/>
        <v>10000</v>
      </c>
      <c r="BT95" s="197">
        <f t="shared" si="29"/>
        <v>10000</v>
      </c>
      <c r="BU95" s="197">
        <f t="shared" si="29"/>
        <v>10000</v>
      </c>
      <c r="BV95" s="197">
        <f t="shared" si="29"/>
        <v>10000</v>
      </c>
      <c r="BW95" s="197">
        <f t="shared" si="29"/>
        <v>10000</v>
      </c>
      <c r="BX95" s="197">
        <f t="shared" si="29"/>
        <v>10000</v>
      </c>
      <c r="BY95" s="197">
        <f t="shared" si="29"/>
        <v>10000</v>
      </c>
      <c r="BZ95" s="197">
        <f t="shared" si="29"/>
        <v>10000</v>
      </c>
      <c r="CA95" s="197">
        <f t="shared" si="29"/>
        <v>10000</v>
      </c>
      <c r="CB95" s="197">
        <f t="shared" si="29"/>
        <v>10000</v>
      </c>
      <c r="CC95" s="197">
        <f t="shared" si="29"/>
        <v>10000</v>
      </c>
      <c r="CD95" s="197">
        <f t="shared" si="29"/>
        <v>10000</v>
      </c>
      <c r="CE95" s="197">
        <f t="shared" si="29"/>
        <v>10000</v>
      </c>
      <c r="CF95" s="197">
        <f t="shared" si="29"/>
        <v>10000</v>
      </c>
      <c r="CG95" s="197">
        <f t="shared" si="29"/>
        <v>10000</v>
      </c>
      <c r="CH95" s="197">
        <f t="shared" si="29"/>
        <v>10000</v>
      </c>
      <c r="CI95" s="197">
        <f t="shared" si="29"/>
        <v>10000</v>
      </c>
      <c r="CJ95" s="197">
        <f t="shared" si="29"/>
        <v>10000</v>
      </c>
      <c r="CK95" s="197">
        <f t="shared" si="29"/>
        <v>10000</v>
      </c>
      <c r="CL95" s="197">
        <f t="shared" si="29"/>
        <v>10000</v>
      </c>
      <c r="CM95" s="197">
        <f t="shared" si="29"/>
        <v>10000</v>
      </c>
      <c r="CN95" s="197">
        <f t="shared" si="29"/>
        <v>10000</v>
      </c>
      <c r="CO95" s="197">
        <f t="shared" si="29"/>
        <v>10000</v>
      </c>
    </row>
    <row r="96" spans="1:93" outlineLevel="1">
      <c r="A96" s="1"/>
      <c r="B96" t="s">
        <v>86</v>
      </c>
      <c r="D96" s="313">
        <f>D79</f>
        <v>160.2910612597</v>
      </c>
      <c r="E96" s="313">
        <f t="shared" ref="E96:AJ96" si="30">E48+E71</f>
        <v>230.56133161020003</v>
      </c>
      <c r="F96" s="313">
        <f t="shared" si="30"/>
        <v>102.5684468051</v>
      </c>
      <c r="G96" s="313">
        <f t="shared" si="30"/>
        <v>421.42738113099995</v>
      </c>
      <c r="H96" s="313">
        <f t="shared" si="30"/>
        <v>1142.8530935085</v>
      </c>
      <c r="I96" s="313">
        <f t="shared" si="30"/>
        <v>2879.2203955723994</v>
      </c>
      <c r="J96" s="313">
        <f t="shared" si="30"/>
        <v>3610.8006928041</v>
      </c>
      <c r="K96" s="313">
        <f t="shared" si="30"/>
        <v>5021.2222152180002</v>
      </c>
      <c r="L96" s="313">
        <f t="shared" si="30"/>
        <v>6093.4267033779024</v>
      </c>
      <c r="M96" s="313">
        <f t="shared" si="30"/>
        <v>4537.0193153852997</v>
      </c>
      <c r="N96" s="313">
        <f t="shared" si="30"/>
        <v>3330.7192552895999</v>
      </c>
      <c r="O96" s="313">
        <f t="shared" si="30"/>
        <v>1843.0492454712003</v>
      </c>
      <c r="P96" s="313">
        <f t="shared" si="30"/>
        <v>2673.0543110502995</v>
      </c>
      <c r="Q96" s="313">
        <f t="shared" si="30"/>
        <v>2558.0738529386003</v>
      </c>
      <c r="R96" s="313">
        <f t="shared" si="30"/>
        <v>1590.8465182773994</v>
      </c>
      <c r="S96" s="313">
        <f t="shared" si="30"/>
        <v>296.79905181260006</v>
      </c>
      <c r="T96" s="313">
        <f t="shared" si="30"/>
        <v>135.22038099300002</v>
      </c>
      <c r="U96" s="313">
        <f t="shared" si="30"/>
        <v>470.75045843070001</v>
      </c>
      <c r="V96" s="313">
        <f t="shared" si="30"/>
        <v>90.138085048699992</v>
      </c>
      <c r="W96" s="313">
        <f t="shared" si="30"/>
        <v>298.54063723130002</v>
      </c>
      <c r="X96" s="313">
        <f t="shared" si="30"/>
        <v>769.56579469720009</v>
      </c>
      <c r="Y96" s="313">
        <f t="shared" si="30"/>
        <v>820.39074410119997</v>
      </c>
      <c r="Z96" s="313">
        <f t="shared" si="30"/>
        <v>797.44381485619999</v>
      </c>
      <c r="AA96" s="313">
        <f t="shared" si="30"/>
        <v>227.95505509</v>
      </c>
      <c r="AB96" s="313">
        <f t="shared" si="30"/>
        <v>128.72768459529999</v>
      </c>
      <c r="AC96" s="313">
        <f t="shared" si="30"/>
        <v>128.6197472373</v>
      </c>
      <c r="AD96" s="313">
        <f t="shared" si="30"/>
        <v>37.088922795900004</v>
      </c>
      <c r="AE96" s="313">
        <f t="shared" si="30"/>
        <v>28.147995192400003</v>
      </c>
      <c r="AF96" s="313">
        <f t="shared" si="30"/>
        <v>86.846195455900016</v>
      </c>
      <c r="AG96" s="197">
        <f t="shared" si="30"/>
        <v>262.28763898789998</v>
      </c>
      <c r="AH96" s="197">
        <f t="shared" si="30"/>
        <v>197.03455000369996</v>
      </c>
      <c r="AI96" s="197">
        <f t="shared" si="30"/>
        <v>489.0132370279</v>
      </c>
      <c r="AJ96" s="197">
        <f t="shared" si="30"/>
        <v>167.80497052019999</v>
      </c>
      <c r="AK96" s="197">
        <f t="shared" ref="AK96:BP96" si="31">AK48+AK71</f>
        <v>0</v>
      </c>
      <c r="AL96" s="197">
        <f t="shared" si="31"/>
        <v>0</v>
      </c>
      <c r="AM96" s="197">
        <f t="shared" si="31"/>
        <v>0</v>
      </c>
      <c r="AN96" s="197">
        <f t="shared" si="31"/>
        <v>0</v>
      </c>
      <c r="AO96" s="197">
        <f t="shared" si="31"/>
        <v>0</v>
      </c>
      <c r="AP96" s="197">
        <f t="shared" si="31"/>
        <v>0</v>
      </c>
      <c r="AQ96" s="197">
        <f t="shared" si="31"/>
        <v>0</v>
      </c>
      <c r="AR96" s="197">
        <f t="shared" si="31"/>
        <v>0</v>
      </c>
      <c r="AS96" s="197">
        <f t="shared" si="31"/>
        <v>0</v>
      </c>
      <c r="AT96" s="197">
        <f t="shared" si="31"/>
        <v>0</v>
      </c>
      <c r="AU96" s="197">
        <f t="shared" si="31"/>
        <v>0</v>
      </c>
      <c r="AV96" s="197">
        <f t="shared" si="31"/>
        <v>0</v>
      </c>
      <c r="AW96" s="197">
        <f t="shared" si="31"/>
        <v>0</v>
      </c>
      <c r="AX96" s="197">
        <f t="shared" si="31"/>
        <v>0</v>
      </c>
      <c r="AY96" s="197">
        <f t="shared" si="31"/>
        <v>0</v>
      </c>
      <c r="AZ96" s="197">
        <f t="shared" si="31"/>
        <v>0</v>
      </c>
      <c r="BA96" s="197">
        <f t="shared" si="31"/>
        <v>0</v>
      </c>
      <c r="BB96" s="197">
        <f t="shared" si="31"/>
        <v>0</v>
      </c>
      <c r="BC96" s="197">
        <f t="shared" si="31"/>
        <v>0</v>
      </c>
      <c r="BD96" s="197">
        <f t="shared" si="31"/>
        <v>0</v>
      </c>
      <c r="BE96" s="197">
        <f t="shared" si="31"/>
        <v>0</v>
      </c>
      <c r="BF96" s="197">
        <f t="shared" si="31"/>
        <v>0</v>
      </c>
      <c r="BG96" s="197">
        <f t="shared" si="31"/>
        <v>0</v>
      </c>
      <c r="BH96" s="197">
        <f t="shared" si="31"/>
        <v>0</v>
      </c>
      <c r="BI96" s="197">
        <f t="shared" si="31"/>
        <v>0</v>
      </c>
      <c r="BJ96" s="197">
        <f t="shared" si="31"/>
        <v>0</v>
      </c>
      <c r="BK96" s="197">
        <f t="shared" si="31"/>
        <v>0</v>
      </c>
      <c r="BL96" s="197">
        <f t="shared" si="31"/>
        <v>0</v>
      </c>
      <c r="BM96" s="197">
        <f t="shared" si="31"/>
        <v>0</v>
      </c>
      <c r="BN96" s="197">
        <f t="shared" si="31"/>
        <v>0</v>
      </c>
      <c r="BO96" s="197">
        <f t="shared" si="31"/>
        <v>0</v>
      </c>
      <c r="BP96" s="197">
        <f t="shared" si="31"/>
        <v>0</v>
      </c>
      <c r="BQ96" s="197">
        <f t="shared" ref="BQ96:CO96" si="32">BQ48+BQ71</f>
        <v>0</v>
      </c>
      <c r="BR96" s="197">
        <f t="shared" si="32"/>
        <v>0</v>
      </c>
      <c r="BS96" s="197">
        <f t="shared" si="32"/>
        <v>0</v>
      </c>
      <c r="BT96" s="197">
        <f t="shared" si="32"/>
        <v>0</v>
      </c>
      <c r="BU96" s="197">
        <f t="shared" si="32"/>
        <v>0</v>
      </c>
      <c r="BV96" s="197">
        <f t="shared" si="32"/>
        <v>0</v>
      </c>
      <c r="BW96" s="197">
        <f t="shared" si="32"/>
        <v>0</v>
      </c>
      <c r="BX96" s="197">
        <f t="shared" si="32"/>
        <v>0</v>
      </c>
      <c r="BY96" s="197">
        <f t="shared" si="32"/>
        <v>0</v>
      </c>
      <c r="BZ96" s="197">
        <f t="shared" si="32"/>
        <v>0</v>
      </c>
      <c r="CA96" s="197">
        <f t="shared" si="32"/>
        <v>0</v>
      </c>
      <c r="CB96" s="197">
        <f t="shared" si="32"/>
        <v>0</v>
      </c>
      <c r="CC96" s="197">
        <f t="shared" si="32"/>
        <v>0</v>
      </c>
      <c r="CD96" s="197">
        <f t="shared" si="32"/>
        <v>0</v>
      </c>
      <c r="CE96" s="197">
        <f t="shared" si="32"/>
        <v>0</v>
      </c>
      <c r="CF96" s="197">
        <f t="shared" si="32"/>
        <v>0</v>
      </c>
      <c r="CG96" s="197">
        <f t="shared" si="32"/>
        <v>0</v>
      </c>
      <c r="CH96" s="197">
        <f t="shared" si="32"/>
        <v>0</v>
      </c>
      <c r="CI96" s="197">
        <f t="shared" si="32"/>
        <v>0</v>
      </c>
      <c r="CJ96" s="197">
        <f t="shared" si="32"/>
        <v>0</v>
      </c>
      <c r="CK96" s="197">
        <f t="shared" si="32"/>
        <v>0</v>
      </c>
      <c r="CL96" s="197">
        <f t="shared" si="32"/>
        <v>0</v>
      </c>
      <c r="CM96" s="197">
        <f t="shared" si="32"/>
        <v>0</v>
      </c>
      <c r="CN96" s="197">
        <f t="shared" si="32"/>
        <v>0</v>
      </c>
      <c r="CO96" s="197">
        <f t="shared" si="32"/>
        <v>0</v>
      </c>
    </row>
    <row r="97" spans="1:93" outlineLevel="1">
      <c r="A97" s="1"/>
      <c r="B97" t="s">
        <v>43</v>
      </c>
      <c r="D97" s="313">
        <f>D80</f>
        <v>0</v>
      </c>
      <c r="E97" s="313">
        <f t="shared" ref="E97:AJ97" si="33">E49+E72</f>
        <v>0</v>
      </c>
      <c r="F97" s="313">
        <f t="shared" si="33"/>
        <v>0</v>
      </c>
      <c r="G97" s="313">
        <f t="shared" si="33"/>
        <v>0</v>
      </c>
      <c r="H97" s="313">
        <f t="shared" si="33"/>
        <v>0</v>
      </c>
      <c r="I97" s="313">
        <f t="shared" si="33"/>
        <v>0</v>
      </c>
      <c r="J97" s="313">
        <f t="shared" si="33"/>
        <v>0</v>
      </c>
      <c r="K97" s="313">
        <f t="shared" si="33"/>
        <v>0</v>
      </c>
      <c r="L97" s="313">
        <f t="shared" si="33"/>
        <v>0</v>
      </c>
      <c r="M97" s="313">
        <f t="shared" si="33"/>
        <v>0</v>
      </c>
      <c r="N97" s="313">
        <f t="shared" si="33"/>
        <v>0</v>
      </c>
      <c r="O97" s="313">
        <f t="shared" si="33"/>
        <v>0</v>
      </c>
      <c r="P97" s="313">
        <f t="shared" si="33"/>
        <v>0</v>
      </c>
      <c r="Q97" s="313">
        <f t="shared" si="33"/>
        <v>0</v>
      </c>
      <c r="R97" s="313">
        <f t="shared" si="33"/>
        <v>0</v>
      </c>
      <c r="S97" s="313">
        <f t="shared" si="33"/>
        <v>0</v>
      </c>
      <c r="T97" s="313">
        <f t="shared" si="33"/>
        <v>0</v>
      </c>
      <c r="U97" s="313">
        <f t="shared" si="33"/>
        <v>0</v>
      </c>
      <c r="V97" s="313">
        <f t="shared" si="33"/>
        <v>0</v>
      </c>
      <c r="W97" s="313">
        <f t="shared" si="33"/>
        <v>0</v>
      </c>
      <c r="X97" s="313">
        <f t="shared" si="33"/>
        <v>0</v>
      </c>
      <c r="Y97" s="313">
        <f t="shared" si="33"/>
        <v>0</v>
      </c>
      <c r="Z97" s="313">
        <f t="shared" si="33"/>
        <v>0</v>
      </c>
      <c r="AA97" s="313">
        <f t="shared" si="33"/>
        <v>0</v>
      </c>
      <c r="AB97" s="313">
        <f t="shared" si="33"/>
        <v>0</v>
      </c>
      <c r="AC97" s="313">
        <f t="shared" si="33"/>
        <v>0</v>
      </c>
      <c r="AD97" s="313">
        <f t="shared" si="33"/>
        <v>0</v>
      </c>
      <c r="AE97" s="313">
        <f t="shared" si="33"/>
        <v>0</v>
      </c>
      <c r="AF97" s="313">
        <f t="shared" si="33"/>
        <v>0</v>
      </c>
      <c r="AG97" s="197">
        <f t="shared" si="33"/>
        <v>0</v>
      </c>
      <c r="AH97" s="197">
        <f t="shared" si="33"/>
        <v>0</v>
      </c>
      <c r="AI97" s="197">
        <f t="shared" si="33"/>
        <v>0</v>
      </c>
      <c r="AJ97" s="197">
        <f t="shared" si="33"/>
        <v>0</v>
      </c>
      <c r="AK97" s="197">
        <f t="shared" ref="AK97:BP97" si="34">AK49+AK72</f>
        <v>0</v>
      </c>
      <c r="AL97" s="197">
        <f t="shared" si="34"/>
        <v>0</v>
      </c>
      <c r="AM97" s="197">
        <f t="shared" si="34"/>
        <v>0</v>
      </c>
      <c r="AN97" s="197">
        <f t="shared" si="34"/>
        <v>0</v>
      </c>
      <c r="AO97" s="197">
        <f t="shared" si="34"/>
        <v>0</v>
      </c>
      <c r="AP97" s="197">
        <f t="shared" si="34"/>
        <v>0</v>
      </c>
      <c r="AQ97" s="197">
        <f t="shared" si="34"/>
        <v>0</v>
      </c>
      <c r="AR97" s="197">
        <f t="shared" si="34"/>
        <v>0</v>
      </c>
      <c r="AS97" s="197">
        <f t="shared" si="34"/>
        <v>0</v>
      </c>
      <c r="AT97" s="197">
        <f t="shared" si="34"/>
        <v>0</v>
      </c>
      <c r="AU97" s="197">
        <f t="shared" si="34"/>
        <v>0</v>
      </c>
      <c r="AV97" s="197">
        <f t="shared" si="34"/>
        <v>0</v>
      </c>
      <c r="AW97" s="197">
        <f t="shared" si="34"/>
        <v>0</v>
      </c>
      <c r="AX97" s="197">
        <f t="shared" si="34"/>
        <v>0</v>
      </c>
      <c r="AY97" s="197">
        <f t="shared" si="34"/>
        <v>0</v>
      </c>
      <c r="AZ97" s="197">
        <f t="shared" si="34"/>
        <v>0</v>
      </c>
      <c r="BA97" s="197">
        <f t="shared" si="34"/>
        <v>0</v>
      </c>
      <c r="BB97" s="197">
        <f t="shared" si="34"/>
        <v>0</v>
      </c>
      <c r="BC97" s="197">
        <f t="shared" si="34"/>
        <v>0</v>
      </c>
      <c r="BD97" s="197">
        <f t="shared" si="34"/>
        <v>0</v>
      </c>
      <c r="BE97" s="197">
        <f t="shared" si="34"/>
        <v>0</v>
      </c>
      <c r="BF97" s="197">
        <f t="shared" si="34"/>
        <v>0</v>
      </c>
      <c r="BG97" s="197">
        <f t="shared" si="34"/>
        <v>0</v>
      </c>
      <c r="BH97" s="197">
        <f t="shared" si="34"/>
        <v>0</v>
      </c>
      <c r="BI97" s="197">
        <f t="shared" si="34"/>
        <v>0</v>
      </c>
      <c r="BJ97" s="197">
        <f t="shared" si="34"/>
        <v>0</v>
      </c>
      <c r="BK97" s="197">
        <f t="shared" si="34"/>
        <v>0</v>
      </c>
      <c r="BL97" s="197">
        <f t="shared" si="34"/>
        <v>0</v>
      </c>
      <c r="BM97" s="197">
        <f t="shared" si="34"/>
        <v>0</v>
      </c>
      <c r="BN97" s="197">
        <f t="shared" si="34"/>
        <v>0</v>
      </c>
      <c r="BO97" s="197">
        <f t="shared" si="34"/>
        <v>0</v>
      </c>
      <c r="BP97" s="197">
        <f t="shared" si="34"/>
        <v>0</v>
      </c>
      <c r="BQ97" s="197">
        <f t="shared" ref="BQ97:CO97" si="35">BQ49+BQ72</f>
        <v>0</v>
      </c>
      <c r="BR97" s="197">
        <f t="shared" si="35"/>
        <v>0</v>
      </c>
      <c r="BS97" s="197">
        <f t="shared" si="35"/>
        <v>0</v>
      </c>
      <c r="BT97" s="197">
        <f t="shared" si="35"/>
        <v>0</v>
      </c>
      <c r="BU97" s="197">
        <f t="shared" si="35"/>
        <v>0</v>
      </c>
      <c r="BV97" s="197">
        <f t="shared" si="35"/>
        <v>0</v>
      </c>
      <c r="BW97" s="197">
        <f t="shared" si="35"/>
        <v>0</v>
      </c>
      <c r="BX97" s="197">
        <f t="shared" si="35"/>
        <v>0</v>
      </c>
      <c r="BY97" s="197">
        <f t="shared" si="35"/>
        <v>0</v>
      </c>
      <c r="BZ97" s="197">
        <f t="shared" si="35"/>
        <v>0</v>
      </c>
      <c r="CA97" s="197">
        <f t="shared" si="35"/>
        <v>0</v>
      </c>
      <c r="CB97" s="197">
        <f t="shared" si="35"/>
        <v>0</v>
      </c>
      <c r="CC97" s="197">
        <f t="shared" si="35"/>
        <v>0</v>
      </c>
      <c r="CD97" s="197">
        <f t="shared" si="35"/>
        <v>0</v>
      </c>
      <c r="CE97" s="197">
        <f t="shared" si="35"/>
        <v>0</v>
      </c>
      <c r="CF97" s="197">
        <f t="shared" si="35"/>
        <v>0</v>
      </c>
      <c r="CG97" s="197">
        <f t="shared" si="35"/>
        <v>0</v>
      </c>
      <c r="CH97" s="197">
        <f t="shared" si="35"/>
        <v>0</v>
      </c>
      <c r="CI97" s="197">
        <f t="shared" si="35"/>
        <v>0</v>
      </c>
      <c r="CJ97" s="197">
        <f t="shared" si="35"/>
        <v>0</v>
      </c>
      <c r="CK97" s="197">
        <f t="shared" si="35"/>
        <v>0</v>
      </c>
      <c r="CL97" s="197">
        <f t="shared" si="35"/>
        <v>0</v>
      </c>
      <c r="CM97" s="197">
        <f t="shared" si="35"/>
        <v>0</v>
      </c>
      <c r="CN97" s="197">
        <f t="shared" si="35"/>
        <v>0</v>
      </c>
      <c r="CO97" s="197">
        <f t="shared" si="35"/>
        <v>0</v>
      </c>
    </row>
    <row r="98" spans="1:93" outlineLevel="1">
      <c r="A98" s="1"/>
      <c r="B98" t="s">
        <v>44</v>
      </c>
      <c r="D98" s="313">
        <f>D81</f>
        <v>0</v>
      </c>
      <c r="E98" s="313">
        <f t="shared" ref="E98:AJ98" si="36">E50+E73</f>
        <v>0</v>
      </c>
      <c r="F98" s="313">
        <f t="shared" si="36"/>
        <v>0</v>
      </c>
      <c r="G98" s="313">
        <f t="shared" si="36"/>
        <v>0</v>
      </c>
      <c r="H98" s="313">
        <f t="shared" si="36"/>
        <v>0</v>
      </c>
      <c r="I98" s="313">
        <f t="shared" si="36"/>
        <v>0</v>
      </c>
      <c r="J98" s="313">
        <f t="shared" si="36"/>
        <v>0</v>
      </c>
      <c r="K98" s="313">
        <f t="shared" si="36"/>
        <v>0</v>
      </c>
      <c r="L98" s="313">
        <f t="shared" si="36"/>
        <v>0</v>
      </c>
      <c r="M98" s="313">
        <f t="shared" si="36"/>
        <v>0</v>
      </c>
      <c r="N98" s="313">
        <f t="shared" si="36"/>
        <v>0</v>
      </c>
      <c r="O98" s="313">
        <f t="shared" si="36"/>
        <v>0</v>
      </c>
      <c r="P98" s="313">
        <f t="shared" si="36"/>
        <v>0</v>
      </c>
      <c r="Q98" s="313">
        <f t="shared" si="36"/>
        <v>0</v>
      </c>
      <c r="R98" s="313">
        <f t="shared" si="36"/>
        <v>0</v>
      </c>
      <c r="S98" s="313">
        <f t="shared" si="36"/>
        <v>0</v>
      </c>
      <c r="T98" s="313">
        <f t="shared" si="36"/>
        <v>0</v>
      </c>
      <c r="U98" s="313">
        <f t="shared" si="36"/>
        <v>0</v>
      </c>
      <c r="V98" s="313">
        <f t="shared" si="36"/>
        <v>0</v>
      </c>
      <c r="W98" s="313">
        <f t="shared" si="36"/>
        <v>0</v>
      </c>
      <c r="X98" s="313">
        <f t="shared" si="36"/>
        <v>0</v>
      </c>
      <c r="Y98" s="313">
        <f t="shared" si="36"/>
        <v>0</v>
      </c>
      <c r="Z98" s="313">
        <f t="shared" si="36"/>
        <v>0</v>
      </c>
      <c r="AA98" s="313">
        <f t="shared" si="36"/>
        <v>0</v>
      </c>
      <c r="AB98" s="313">
        <f t="shared" si="36"/>
        <v>0</v>
      </c>
      <c r="AC98" s="313">
        <f t="shared" si="36"/>
        <v>0</v>
      </c>
      <c r="AD98" s="313">
        <f t="shared" si="36"/>
        <v>0</v>
      </c>
      <c r="AE98" s="313">
        <f t="shared" si="36"/>
        <v>0</v>
      </c>
      <c r="AF98" s="313">
        <f t="shared" si="36"/>
        <v>0</v>
      </c>
      <c r="AG98" s="197">
        <f t="shared" si="36"/>
        <v>0</v>
      </c>
      <c r="AH98" s="197">
        <f t="shared" si="36"/>
        <v>0</v>
      </c>
      <c r="AI98" s="197">
        <f t="shared" si="36"/>
        <v>0</v>
      </c>
      <c r="AJ98" s="197">
        <f t="shared" si="36"/>
        <v>0</v>
      </c>
      <c r="AK98" s="197">
        <f t="shared" ref="AK98:BP98" si="37">AK50+AK73</f>
        <v>0</v>
      </c>
      <c r="AL98" s="197">
        <f t="shared" si="37"/>
        <v>0</v>
      </c>
      <c r="AM98" s="197">
        <f t="shared" si="37"/>
        <v>0</v>
      </c>
      <c r="AN98" s="197">
        <f t="shared" si="37"/>
        <v>0</v>
      </c>
      <c r="AO98" s="197">
        <f t="shared" si="37"/>
        <v>0</v>
      </c>
      <c r="AP98" s="197">
        <f t="shared" si="37"/>
        <v>0</v>
      </c>
      <c r="AQ98" s="197">
        <f t="shared" si="37"/>
        <v>0</v>
      </c>
      <c r="AR98" s="197">
        <f t="shared" si="37"/>
        <v>0</v>
      </c>
      <c r="AS98" s="197">
        <f t="shared" si="37"/>
        <v>0</v>
      </c>
      <c r="AT98" s="197">
        <f t="shared" si="37"/>
        <v>0</v>
      </c>
      <c r="AU98" s="197">
        <f t="shared" si="37"/>
        <v>0</v>
      </c>
      <c r="AV98" s="197">
        <f t="shared" si="37"/>
        <v>0</v>
      </c>
      <c r="AW98" s="197">
        <f t="shared" si="37"/>
        <v>0</v>
      </c>
      <c r="AX98" s="197">
        <f t="shared" si="37"/>
        <v>0</v>
      </c>
      <c r="AY98" s="197">
        <f t="shared" si="37"/>
        <v>0</v>
      </c>
      <c r="AZ98" s="197">
        <f t="shared" si="37"/>
        <v>0</v>
      </c>
      <c r="BA98" s="197">
        <f t="shared" si="37"/>
        <v>0</v>
      </c>
      <c r="BB98" s="197">
        <f t="shared" si="37"/>
        <v>0</v>
      </c>
      <c r="BC98" s="197">
        <f t="shared" si="37"/>
        <v>0</v>
      </c>
      <c r="BD98" s="197">
        <f t="shared" si="37"/>
        <v>0</v>
      </c>
      <c r="BE98" s="197">
        <f t="shared" si="37"/>
        <v>0</v>
      </c>
      <c r="BF98" s="197">
        <f t="shared" si="37"/>
        <v>0</v>
      </c>
      <c r="BG98" s="197">
        <f t="shared" si="37"/>
        <v>0</v>
      </c>
      <c r="BH98" s="197">
        <f t="shared" si="37"/>
        <v>0</v>
      </c>
      <c r="BI98" s="197">
        <f t="shared" si="37"/>
        <v>0</v>
      </c>
      <c r="BJ98" s="197">
        <f t="shared" si="37"/>
        <v>0</v>
      </c>
      <c r="BK98" s="197">
        <f t="shared" si="37"/>
        <v>0</v>
      </c>
      <c r="BL98" s="197">
        <f t="shared" si="37"/>
        <v>0</v>
      </c>
      <c r="BM98" s="197">
        <f t="shared" si="37"/>
        <v>0</v>
      </c>
      <c r="BN98" s="197">
        <f t="shared" si="37"/>
        <v>0</v>
      </c>
      <c r="BO98" s="197">
        <f t="shared" si="37"/>
        <v>0</v>
      </c>
      <c r="BP98" s="197">
        <f t="shared" si="37"/>
        <v>0</v>
      </c>
      <c r="BQ98" s="197">
        <f t="shared" ref="BQ98:CO98" si="38">BQ50+BQ73</f>
        <v>0</v>
      </c>
      <c r="BR98" s="197">
        <f t="shared" si="38"/>
        <v>0</v>
      </c>
      <c r="BS98" s="197">
        <f t="shared" si="38"/>
        <v>0</v>
      </c>
      <c r="BT98" s="197">
        <f t="shared" si="38"/>
        <v>0</v>
      </c>
      <c r="BU98" s="197">
        <f t="shared" si="38"/>
        <v>0</v>
      </c>
      <c r="BV98" s="197">
        <f t="shared" si="38"/>
        <v>0</v>
      </c>
      <c r="BW98" s="197">
        <f t="shared" si="38"/>
        <v>0</v>
      </c>
      <c r="BX98" s="197">
        <f t="shared" si="38"/>
        <v>0</v>
      </c>
      <c r="BY98" s="197">
        <f t="shared" si="38"/>
        <v>0</v>
      </c>
      <c r="BZ98" s="197">
        <f t="shared" si="38"/>
        <v>0</v>
      </c>
      <c r="CA98" s="197">
        <f t="shared" si="38"/>
        <v>0</v>
      </c>
      <c r="CB98" s="197">
        <f t="shared" si="38"/>
        <v>0</v>
      </c>
      <c r="CC98" s="197">
        <f t="shared" si="38"/>
        <v>0</v>
      </c>
      <c r="CD98" s="197">
        <f t="shared" si="38"/>
        <v>0</v>
      </c>
      <c r="CE98" s="197">
        <f t="shared" si="38"/>
        <v>0</v>
      </c>
      <c r="CF98" s="197">
        <f t="shared" si="38"/>
        <v>0</v>
      </c>
      <c r="CG98" s="197">
        <f t="shared" si="38"/>
        <v>0</v>
      </c>
      <c r="CH98" s="197">
        <f t="shared" si="38"/>
        <v>0</v>
      </c>
      <c r="CI98" s="197">
        <f t="shared" si="38"/>
        <v>0</v>
      </c>
      <c r="CJ98" s="197">
        <f t="shared" si="38"/>
        <v>0</v>
      </c>
      <c r="CK98" s="197">
        <f t="shared" si="38"/>
        <v>0</v>
      </c>
      <c r="CL98" s="197">
        <f t="shared" si="38"/>
        <v>0</v>
      </c>
      <c r="CM98" s="197">
        <f t="shared" si="38"/>
        <v>0</v>
      </c>
      <c r="CN98" s="197">
        <f t="shared" si="38"/>
        <v>0</v>
      </c>
      <c r="CO98" s="197">
        <f t="shared" si="38"/>
        <v>0</v>
      </c>
    </row>
    <row r="99" spans="1:93" outlineLevel="1">
      <c r="A99" s="1"/>
      <c r="B99" t="s">
        <v>38</v>
      </c>
      <c r="D99" s="197">
        <f t="shared" ref="D99:AI99" si="39">D51+D74+D92</f>
        <v>3689.647682969</v>
      </c>
      <c r="E99" s="197">
        <f t="shared" si="39"/>
        <v>2576.1133304116001</v>
      </c>
      <c r="F99" s="197">
        <f t="shared" si="39"/>
        <v>3293.7423118248003</v>
      </c>
      <c r="G99" s="197">
        <f t="shared" si="39"/>
        <v>2140.5348951033002</v>
      </c>
      <c r="H99" s="197">
        <f t="shared" si="39"/>
        <v>7599.8154134093984</v>
      </c>
      <c r="I99" s="197">
        <f t="shared" si="39"/>
        <v>5769.154607021801</v>
      </c>
      <c r="J99" s="197">
        <f t="shared" si="39"/>
        <v>2605.3965419747001</v>
      </c>
      <c r="K99" s="197">
        <f t="shared" si="39"/>
        <v>2596.988998186001</v>
      </c>
      <c r="L99" s="197">
        <f t="shared" si="39"/>
        <v>4390.5504596577994</v>
      </c>
      <c r="M99" s="197">
        <f t="shared" si="39"/>
        <v>1704.3809743027998</v>
      </c>
      <c r="N99" s="197">
        <f t="shared" si="39"/>
        <v>8847.0976975857011</v>
      </c>
      <c r="O99" s="197">
        <f t="shared" si="39"/>
        <v>1068.0179626902002</v>
      </c>
      <c r="P99" s="197">
        <f t="shared" si="39"/>
        <v>2907.2868998751001</v>
      </c>
      <c r="Q99" s="197">
        <f t="shared" si="39"/>
        <v>1374.8261206901</v>
      </c>
      <c r="R99" s="197">
        <f t="shared" si="39"/>
        <v>1750.1717040946003</v>
      </c>
      <c r="S99" s="197">
        <f t="shared" si="39"/>
        <v>3680.8004322262987</v>
      </c>
      <c r="T99" s="197">
        <f t="shared" si="39"/>
        <v>1198.4892459847999</v>
      </c>
      <c r="U99" s="197">
        <f t="shared" si="39"/>
        <v>1953.5249455747999</v>
      </c>
      <c r="V99" s="197">
        <f t="shared" si="39"/>
        <v>2138.7169314494004</v>
      </c>
      <c r="W99" s="197">
        <f t="shared" si="39"/>
        <v>1022.8726689997</v>
      </c>
      <c r="X99" s="197">
        <f t="shared" si="39"/>
        <v>5414.6192042541006</v>
      </c>
      <c r="Y99" s="197">
        <f t="shared" si="39"/>
        <v>1143.7156116522999</v>
      </c>
      <c r="Z99" s="197">
        <f t="shared" si="39"/>
        <v>1728.4332975605</v>
      </c>
      <c r="AA99" s="197">
        <f t="shared" si="39"/>
        <v>1246.4900801650999</v>
      </c>
      <c r="AB99" s="197">
        <f t="shared" si="39"/>
        <v>1299.0903698927998</v>
      </c>
      <c r="AC99" s="197">
        <f t="shared" si="39"/>
        <v>2964.6413677872006</v>
      </c>
      <c r="AD99" s="197">
        <f t="shared" si="39"/>
        <v>2108.0856329352996</v>
      </c>
      <c r="AE99" s="197">
        <f t="shared" si="39"/>
        <v>1864.3798546616999</v>
      </c>
      <c r="AF99" s="197">
        <f t="shared" si="39"/>
        <v>2242.4232389721997</v>
      </c>
      <c r="AG99" s="197">
        <f t="shared" si="39"/>
        <v>3128.96446363726</v>
      </c>
      <c r="AH99" s="197">
        <f t="shared" si="39"/>
        <v>3581.74999999999</v>
      </c>
      <c r="AI99" s="197">
        <f t="shared" si="39"/>
        <v>7700</v>
      </c>
      <c r="AJ99" s="197">
        <f t="shared" ref="AJ99:BO99" si="40">AJ51+AJ74+AJ92</f>
        <v>9430</v>
      </c>
      <c r="AK99" s="197">
        <f t="shared" si="40"/>
        <v>11160</v>
      </c>
      <c r="AL99" s="197">
        <f t="shared" si="40"/>
        <v>12890</v>
      </c>
      <c r="AM99" s="197">
        <f t="shared" si="40"/>
        <v>14620</v>
      </c>
      <c r="AN99" s="197">
        <f t="shared" si="40"/>
        <v>16350</v>
      </c>
      <c r="AO99" s="197">
        <f t="shared" si="40"/>
        <v>18080</v>
      </c>
      <c r="AP99" s="197">
        <f t="shared" si="40"/>
        <v>19810</v>
      </c>
      <c r="AQ99" s="197">
        <f t="shared" si="40"/>
        <v>21540</v>
      </c>
      <c r="AR99" s="197">
        <f t="shared" si="40"/>
        <v>23270</v>
      </c>
      <c r="AS99" s="197">
        <f t="shared" si="40"/>
        <v>25000</v>
      </c>
      <c r="AT99" s="197">
        <f t="shared" si="40"/>
        <v>25000</v>
      </c>
      <c r="AU99" s="197">
        <f t="shared" si="40"/>
        <v>25000</v>
      </c>
      <c r="AV99" s="197">
        <f t="shared" si="40"/>
        <v>25000</v>
      </c>
      <c r="AW99" s="197">
        <f t="shared" si="40"/>
        <v>25000</v>
      </c>
      <c r="AX99" s="197">
        <f t="shared" si="40"/>
        <v>25000</v>
      </c>
      <c r="AY99" s="197">
        <f t="shared" si="40"/>
        <v>25000</v>
      </c>
      <c r="AZ99" s="197">
        <f t="shared" si="40"/>
        <v>25000</v>
      </c>
      <c r="BA99" s="197">
        <f t="shared" si="40"/>
        <v>25000</v>
      </c>
      <c r="BB99" s="197">
        <f t="shared" si="40"/>
        <v>25000</v>
      </c>
      <c r="BC99" s="197">
        <f t="shared" si="40"/>
        <v>25000</v>
      </c>
      <c r="BD99" s="197">
        <f t="shared" si="40"/>
        <v>25000</v>
      </c>
      <c r="BE99" s="197">
        <f t="shared" si="40"/>
        <v>25000</v>
      </c>
      <c r="BF99" s="197">
        <f t="shared" si="40"/>
        <v>25000</v>
      </c>
      <c r="BG99" s="197">
        <f t="shared" si="40"/>
        <v>25000</v>
      </c>
      <c r="BH99" s="197">
        <f t="shared" si="40"/>
        <v>25000</v>
      </c>
      <c r="BI99" s="197">
        <f t="shared" si="40"/>
        <v>25000</v>
      </c>
      <c r="BJ99" s="197">
        <f t="shared" si="40"/>
        <v>25000</v>
      </c>
      <c r="BK99" s="197">
        <f t="shared" si="40"/>
        <v>25000</v>
      </c>
      <c r="BL99" s="197">
        <f t="shared" si="40"/>
        <v>25000</v>
      </c>
      <c r="BM99" s="197">
        <f t="shared" si="40"/>
        <v>20000</v>
      </c>
      <c r="BN99" s="197">
        <f t="shared" si="40"/>
        <v>15000</v>
      </c>
      <c r="BO99" s="197">
        <f t="shared" si="40"/>
        <v>10000</v>
      </c>
      <c r="BP99" s="197">
        <f t="shared" ref="BP99:CO99" si="41">BP51+BP74+BP92</f>
        <v>5000</v>
      </c>
      <c r="BQ99" s="197">
        <f t="shared" si="41"/>
        <v>1000</v>
      </c>
      <c r="BR99" s="197">
        <f t="shared" si="41"/>
        <v>1000</v>
      </c>
      <c r="BS99" s="197">
        <f t="shared" si="41"/>
        <v>1000</v>
      </c>
      <c r="BT99" s="197">
        <f t="shared" si="41"/>
        <v>1000</v>
      </c>
      <c r="BU99" s="197">
        <f t="shared" si="41"/>
        <v>1000</v>
      </c>
      <c r="BV99" s="197">
        <f t="shared" si="41"/>
        <v>1000</v>
      </c>
      <c r="BW99" s="197">
        <f t="shared" si="41"/>
        <v>1000</v>
      </c>
      <c r="BX99" s="197">
        <f t="shared" si="41"/>
        <v>1000</v>
      </c>
      <c r="BY99" s="197">
        <f t="shared" si="41"/>
        <v>1000</v>
      </c>
      <c r="BZ99" s="197">
        <f t="shared" si="41"/>
        <v>1000</v>
      </c>
      <c r="CA99" s="197">
        <f t="shared" si="41"/>
        <v>1000</v>
      </c>
      <c r="CB99" s="197">
        <f t="shared" si="41"/>
        <v>1000</v>
      </c>
      <c r="CC99" s="197">
        <f t="shared" si="41"/>
        <v>1000</v>
      </c>
      <c r="CD99" s="197">
        <f t="shared" si="41"/>
        <v>1000</v>
      </c>
      <c r="CE99" s="197">
        <f t="shared" si="41"/>
        <v>1000</v>
      </c>
      <c r="CF99" s="197">
        <f t="shared" si="41"/>
        <v>1000</v>
      </c>
      <c r="CG99" s="197">
        <f t="shared" si="41"/>
        <v>1000</v>
      </c>
      <c r="CH99" s="197">
        <f t="shared" si="41"/>
        <v>1000</v>
      </c>
      <c r="CI99" s="197">
        <f t="shared" si="41"/>
        <v>1000</v>
      </c>
      <c r="CJ99" s="197">
        <f t="shared" si="41"/>
        <v>1000</v>
      </c>
      <c r="CK99" s="197">
        <f t="shared" si="41"/>
        <v>1000</v>
      </c>
      <c r="CL99" s="197">
        <f t="shared" si="41"/>
        <v>1000</v>
      </c>
      <c r="CM99" s="197">
        <f t="shared" si="41"/>
        <v>1000</v>
      </c>
      <c r="CN99" s="197">
        <f t="shared" si="41"/>
        <v>1000</v>
      </c>
      <c r="CO99" s="197">
        <f t="shared" si="41"/>
        <v>1000</v>
      </c>
    </row>
    <row r="100" spans="1:93" outlineLevel="1">
      <c r="A100" s="1"/>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197"/>
      <c r="BB100" s="197"/>
      <c r="BC100" s="197"/>
      <c r="BD100" s="197"/>
      <c r="BE100" s="197"/>
      <c r="BF100" s="197"/>
      <c r="BG100" s="197"/>
      <c r="BH100" s="197"/>
      <c r="BI100" s="197"/>
      <c r="BJ100" s="197"/>
      <c r="BK100" s="197"/>
      <c r="BL100" s="197"/>
      <c r="BM100" s="197"/>
      <c r="BN100" s="197"/>
      <c r="BO100" s="197"/>
      <c r="BP100" s="197"/>
      <c r="BQ100" s="197"/>
      <c r="BR100" s="197"/>
      <c r="BS100" s="197"/>
      <c r="BT100" s="197"/>
      <c r="BU100" s="197"/>
      <c r="BV100" s="197"/>
      <c r="BW100" s="197"/>
      <c r="BX100" s="197"/>
      <c r="BY100" s="197"/>
      <c r="BZ100" s="197"/>
      <c r="CA100" s="197"/>
      <c r="CB100" s="197"/>
      <c r="CC100" s="197"/>
      <c r="CD100" s="197"/>
      <c r="CE100" s="197"/>
      <c r="CF100" s="197"/>
      <c r="CG100" s="197"/>
      <c r="CH100" s="197"/>
      <c r="CI100" s="197"/>
      <c r="CJ100" s="197"/>
      <c r="CK100" s="197"/>
      <c r="CL100" s="197"/>
      <c r="CM100" s="197"/>
      <c r="CN100" s="197"/>
      <c r="CO100" s="197"/>
    </row>
    <row r="101" spans="1:93" outlineLevel="1">
      <c r="A101" s="293" t="s">
        <v>99</v>
      </c>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C101" s="197"/>
      <c r="AD101" s="197"/>
      <c r="AE101" s="197"/>
      <c r="AF101" s="197"/>
      <c r="AG101" s="197"/>
      <c r="AH101" s="197"/>
      <c r="AI101" s="197"/>
      <c r="AJ101" s="197"/>
      <c r="AK101" s="197"/>
      <c r="AL101" s="197"/>
      <c r="AM101" s="197"/>
      <c r="AN101" s="197"/>
      <c r="AO101" s="197"/>
      <c r="AP101" s="197"/>
      <c r="AQ101" s="197"/>
      <c r="AR101" s="197"/>
      <c r="AS101" s="197"/>
      <c r="AT101" s="197"/>
      <c r="AU101" s="197"/>
      <c r="AV101" s="197"/>
      <c r="AW101" s="197"/>
      <c r="AX101" s="197"/>
      <c r="AY101" s="197"/>
      <c r="AZ101" s="197"/>
      <c r="BA101" s="197"/>
      <c r="BB101" s="197"/>
      <c r="BC101" s="197"/>
      <c r="BD101" s="197"/>
      <c r="BE101" s="197"/>
      <c r="BF101" s="197"/>
      <c r="BG101" s="197"/>
      <c r="BH101" s="197"/>
      <c r="BI101" s="197"/>
      <c r="BJ101" s="197"/>
      <c r="BK101" s="197"/>
      <c r="BL101" s="197"/>
      <c r="BM101" s="197"/>
      <c r="BN101" s="197"/>
      <c r="BO101" s="197"/>
      <c r="BP101" s="197"/>
      <c r="BQ101" s="197"/>
      <c r="BR101" s="197"/>
      <c r="BS101" s="197"/>
      <c r="BT101" s="197"/>
      <c r="BU101" s="197"/>
      <c r="BV101" s="197"/>
      <c r="BW101" s="197"/>
      <c r="BX101" s="197"/>
      <c r="BY101" s="197"/>
      <c r="BZ101" s="197"/>
      <c r="CA101" s="197"/>
      <c r="CB101" s="197"/>
      <c r="CC101" s="197"/>
      <c r="CD101" s="197"/>
      <c r="CE101" s="197"/>
      <c r="CF101" s="197"/>
      <c r="CG101" s="197"/>
      <c r="CH101" s="197"/>
      <c r="CI101" s="197"/>
      <c r="CJ101" s="197"/>
      <c r="CK101" s="197"/>
      <c r="CL101" s="197"/>
      <c r="CM101" s="197"/>
      <c r="CN101" s="197"/>
      <c r="CO101" s="197"/>
    </row>
    <row r="102" spans="1:93" outlineLevel="1">
      <c r="A102" s="1"/>
      <c r="B102" t="s">
        <v>41</v>
      </c>
      <c r="D102" s="197">
        <f t="shared" ref="D102:AI102" si="42">D70+D91</f>
        <v>0</v>
      </c>
      <c r="E102" s="197">
        <f t="shared" si="42"/>
        <v>0</v>
      </c>
      <c r="F102" s="197">
        <f t="shared" si="42"/>
        <v>0</v>
      </c>
      <c r="G102" s="197">
        <f t="shared" si="42"/>
        <v>0</v>
      </c>
      <c r="H102" s="197">
        <f t="shared" si="42"/>
        <v>0</v>
      </c>
      <c r="I102" s="197">
        <f t="shared" si="42"/>
        <v>0</v>
      </c>
      <c r="J102" s="197">
        <f t="shared" si="42"/>
        <v>0</v>
      </c>
      <c r="K102" s="197">
        <f t="shared" si="42"/>
        <v>0</v>
      </c>
      <c r="L102" s="197">
        <f t="shared" si="42"/>
        <v>0</v>
      </c>
      <c r="M102" s="197">
        <f t="shared" si="42"/>
        <v>0</v>
      </c>
      <c r="N102" s="197">
        <f t="shared" si="42"/>
        <v>0</v>
      </c>
      <c r="O102" s="197">
        <f t="shared" si="42"/>
        <v>0</v>
      </c>
      <c r="P102" s="197">
        <f t="shared" si="42"/>
        <v>0</v>
      </c>
      <c r="Q102" s="197">
        <f t="shared" si="42"/>
        <v>0</v>
      </c>
      <c r="R102" s="197">
        <f t="shared" si="42"/>
        <v>0</v>
      </c>
      <c r="S102" s="197">
        <f t="shared" si="42"/>
        <v>0</v>
      </c>
      <c r="T102" s="197">
        <f t="shared" si="42"/>
        <v>0</v>
      </c>
      <c r="U102" s="197">
        <f t="shared" si="42"/>
        <v>0</v>
      </c>
      <c r="V102" s="197">
        <f t="shared" si="42"/>
        <v>0</v>
      </c>
      <c r="W102" s="197">
        <f t="shared" si="42"/>
        <v>0</v>
      </c>
      <c r="X102" s="197">
        <f t="shared" si="42"/>
        <v>0</v>
      </c>
      <c r="Y102" s="197">
        <f t="shared" si="42"/>
        <v>0</v>
      </c>
      <c r="Z102" s="197">
        <f t="shared" si="42"/>
        <v>0</v>
      </c>
      <c r="AA102" s="197">
        <f t="shared" si="42"/>
        <v>0</v>
      </c>
      <c r="AB102" s="197">
        <f t="shared" si="42"/>
        <v>0</v>
      </c>
      <c r="AC102" s="197">
        <f t="shared" si="42"/>
        <v>0</v>
      </c>
      <c r="AD102" s="197">
        <f t="shared" si="42"/>
        <v>0</v>
      </c>
      <c r="AE102" s="197">
        <f t="shared" si="42"/>
        <v>0</v>
      </c>
      <c r="AF102" s="197">
        <f t="shared" si="42"/>
        <v>0</v>
      </c>
      <c r="AG102" s="197">
        <f t="shared" si="42"/>
        <v>0</v>
      </c>
      <c r="AH102" s="197">
        <f>AH70+AH91</f>
        <v>7971.2587343756386</v>
      </c>
      <c r="AI102" s="197">
        <f t="shared" si="42"/>
        <v>20128.678473345899</v>
      </c>
      <c r="AJ102" s="197">
        <f t="shared" ref="AJ102:BO102" si="43">AJ70+AJ91</f>
        <v>45227.424693310502</v>
      </c>
      <c r="AK102" s="197">
        <f t="shared" si="43"/>
        <v>30700</v>
      </c>
      <c r="AL102" s="197">
        <f t="shared" si="43"/>
        <v>32600</v>
      </c>
      <c r="AM102" s="197">
        <f t="shared" si="43"/>
        <v>32000</v>
      </c>
      <c r="AN102" s="197">
        <f t="shared" si="43"/>
        <v>31500</v>
      </c>
      <c r="AO102" s="197">
        <f t="shared" si="43"/>
        <v>31500</v>
      </c>
      <c r="AP102" s="197">
        <f t="shared" si="43"/>
        <v>31500</v>
      </c>
      <c r="AQ102" s="197">
        <f t="shared" si="43"/>
        <v>31500</v>
      </c>
      <c r="AR102" s="197">
        <f t="shared" si="43"/>
        <v>31500</v>
      </c>
      <c r="AS102" s="197">
        <f t="shared" si="43"/>
        <v>30425</v>
      </c>
      <c r="AT102" s="197">
        <f t="shared" si="43"/>
        <v>29350</v>
      </c>
      <c r="AU102" s="197">
        <f t="shared" si="43"/>
        <v>28275</v>
      </c>
      <c r="AV102" s="197">
        <f t="shared" si="43"/>
        <v>27200</v>
      </c>
      <c r="AW102" s="197">
        <f t="shared" si="43"/>
        <v>26125</v>
      </c>
      <c r="AX102" s="197">
        <f t="shared" si="43"/>
        <v>25050</v>
      </c>
      <c r="AY102" s="197">
        <f t="shared" si="43"/>
        <v>23975</v>
      </c>
      <c r="AZ102" s="197">
        <f t="shared" si="43"/>
        <v>22900</v>
      </c>
      <c r="BA102" s="197">
        <f t="shared" si="43"/>
        <v>21825</v>
      </c>
      <c r="BB102" s="197">
        <f t="shared" si="43"/>
        <v>20750</v>
      </c>
      <c r="BC102" s="197">
        <f t="shared" si="43"/>
        <v>19675</v>
      </c>
      <c r="BD102" s="197">
        <f t="shared" si="43"/>
        <v>18600</v>
      </c>
      <c r="BE102" s="197">
        <f t="shared" si="43"/>
        <v>17525</v>
      </c>
      <c r="BF102" s="197">
        <f t="shared" si="43"/>
        <v>16450</v>
      </c>
      <c r="BG102" s="197">
        <f t="shared" si="43"/>
        <v>15375</v>
      </c>
      <c r="BH102" s="197">
        <f t="shared" si="43"/>
        <v>14300</v>
      </c>
      <c r="BI102" s="197">
        <f t="shared" si="43"/>
        <v>13225</v>
      </c>
      <c r="BJ102" s="197">
        <f t="shared" si="43"/>
        <v>12150</v>
      </c>
      <c r="BK102" s="197">
        <f t="shared" si="43"/>
        <v>11075</v>
      </c>
      <c r="BL102" s="197">
        <f t="shared" si="43"/>
        <v>10000</v>
      </c>
      <c r="BM102" s="197">
        <f t="shared" si="43"/>
        <v>10000</v>
      </c>
      <c r="BN102" s="197">
        <f t="shared" si="43"/>
        <v>10000</v>
      </c>
      <c r="BO102" s="197">
        <f t="shared" si="43"/>
        <v>10000</v>
      </c>
      <c r="BP102" s="197">
        <f t="shared" ref="BP102:CO102" si="44">BP70+BP91</f>
        <v>10000</v>
      </c>
      <c r="BQ102" s="197">
        <f t="shared" si="44"/>
        <v>10000</v>
      </c>
      <c r="BR102" s="197">
        <f t="shared" si="44"/>
        <v>10000</v>
      </c>
      <c r="BS102" s="197">
        <f t="shared" si="44"/>
        <v>10000</v>
      </c>
      <c r="BT102" s="197">
        <f t="shared" si="44"/>
        <v>10000</v>
      </c>
      <c r="BU102" s="197">
        <f t="shared" si="44"/>
        <v>10000</v>
      </c>
      <c r="BV102" s="197">
        <f t="shared" si="44"/>
        <v>10000</v>
      </c>
      <c r="BW102" s="197">
        <f t="shared" si="44"/>
        <v>10000</v>
      </c>
      <c r="BX102" s="197">
        <f t="shared" si="44"/>
        <v>10000</v>
      </c>
      <c r="BY102" s="197">
        <f t="shared" si="44"/>
        <v>10000</v>
      </c>
      <c r="BZ102" s="197">
        <f t="shared" si="44"/>
        <v>10000</v>
      </c>
      <c r="CA102" s="197">
        <f t="shared" si="44"/>
        <v>10000</v>
      </c>
      <c r="CB102" s="197">
        <f t="shared" si="44"/>
        <v>10000</v>
      </c>
      <c r="CC102" s="197">
        <f t="shared" si="44"/>
        <v>10000</v>
      </c>
      <c r="CD102" s="197">
        <f t="shared" si="44"/>
        <v>10000</v>
      </c>
      <c r="CE102" s="197">
        <f t="shared" si="44"/>
        <v>10000</v>
      </c>
      <c r="CF102" s="197">
        <f t="shared" si="44"/>
        <v>10000</v>
      </c>
      <c r="CG102" s="197">
        <f t="shared" si="44"/>
        <v>10000</v>
      </c>
      <c r="CH102" s="197">
        <f t="shared" si="44"/>
        <v>10000</v>
      </c>
      <c r="CI102" s="197">
        <f t="shared" si="44"/>
        <v>10000</v>
      </c>
      <c r="CJ102" s="197">
        <f t="shared" si="44"/>
        <v>10000</v>
      </c>
      <c r="CK102" s="197">
        <f t="shared" si="44"/>
        <v>10000</v>
      </c>
      <c r="CL102" s="197">
        <f t="shared" si="44"/>
        <v>10000</v>
      </c>
      <c r="CM102" s="197">
        <f t="shared" si="44"/>
        <v>10000</v>
      </c>
      <c r="CN102" s="197">
        <f t="shared" si="44"/>
        <v>10000</v>
      </c>
      <c r="CO102" s="197">
        <f t="shared" si="44"/>
        <v>10000</v>
      </c>
    </row>
    <row r="103" spans="1:93" outlineLevel="1">
      <c r="A103" s="1"/>
      <c r="B103" t="s">
        <v>86</v>
      </c>
      <c r="D103" s="197">
        <f t="shared" ref="D103:AI103" si="45">D71</f>
        <v>0</v>
      </c>
      <c r="E103" s="197">
        <f t="shared" si="45"/>
        <v>0</v>
      </c>
      <c r="F103" s="197">
        <f t="shared" si="45"/>
        <v>0</v>
      </c>
      <c r="G103" s="197">
        <f t="shared" si="45"/>
        <v>0</v>
      </c>
      <c r="H103" s="197">
        <f t="shared" si="45"/>
        <v>0</v>
      </c>
      <c r="I103" s="197">
        <f t="shared" si="45"/>
        <v>0</v>
      </c>
      <c r="J103" s="197">
        <f t="shared" si="45"/>
        <v>0</v>
      </c>
      <c r="K103" s="197">
        <f t="shared" si="45"/>
        <v>0</v>
      </c>
      <c r="L103" s="197">
        <f t="shared" si="45"/>
        <v>0</v>
      </c>
      <c r="M103" s="197">
        <f t="shared" si="45"/>
        <v>0</v>
      </c>
      <c r="N103" s="197">
        <f t="shared" si="45"/>
        <v>0</v>
      </c>
      <c r="O103" s="197">
        <f t="shared" si="45"/>
        <v>0</v>
      </c>
      <c r="P103" s="197">
        <f t="shared" si="45"/>
        <v>0</v>
      </c>
      <c r="Q103" s="197">
        <f t="shared" si="45"/>
        <v>0</v>
      </c>
      <c r="R103" s="197">
        <f t="shared" si="45"/>
        <v>0</v>
      </c>
      <c r="S103" s="197">
        <f t="shared" si="45"/>
        <v>0</v>
      </c>
      <c r="T103" s="197">
        <f t="shared" si="45"/>
        <v>0</v>
      </c>
      <c r="U103" s="197">
        <f t="shared" si="45"/>
        <v>0</v>
      </c>
      <c r="V103" s="197">
        <f t="shared" si="45"/>
        <v>0</v>
      </c>
      <c r="W103" s="197">
        <f t="shared" si="45"/>
        <v>0</v>
      </c>
      <c r="X103" s="197">
        <f t="shared" si="45"/>
        <v>0</v>
      </c>
      <c r="Y103" s="197">
        <f t="shared" si="45"/>
        <v>0</v>
      </c>
      <c r="Z103" s="197">
        <f t="shared" si="45"/>
        <v>0</v>
      </c>
      <c r="AA103" s="197">
        <f t="shared" si="45"/>
        <v>0</v>
      </c>
      <c r="AB103" s="197">
        <f t="shared" si="45"/>
        <v>0</v>
      </c>
      <c r="AC103" s="197">
        <f t="shared" si="45"/>
        <v>0</v>
      </c>
      <c r="AD103" s="197">
        <f t="shared" si="45"/>
        <v>0</v>
      </c>
      <c r="AE103" s="197">
        <f t="shared" si="45"/>
        <v>0</v>
      </c>
      <c r="AF103" s="197">
        <f t="shared" si="45"/>
        <v>0</v>
      </c>
      <c r="AG103" s="197">
        <f t="shared" si="45"/>
        <v>0</v>
      </c>
      <c r="AH103" s="197">
        <f t="shared" si="45"/>
        <v>0</v>
      </c>
      <c r="AI103" s="197">
        <f t="shared" si="45"/>
        <v>0</v>
      </c>
      <c r="AJ103" s="197">
        <f t="shared" ref="AJ103:BO103" si="46">AJ71</f>
        <v>0</v>
      </c>
      <c r="AK103" s="197">
        <f t="shared" si="46"/>
        <v>0</v>
      </c>
      <c r="AL103" s="197">
        <f t="shared" si="46"/>
        <v>0</v>
      </c>
      <c r="AM103" s="197">
        <f t="shared" si="46"/>
        <v>0</v>
      </c>
      <c r="AN103" s="197">
        <f t="shared" si="46"/>
        <v>0</v>
      </c>
      <c r="AO103" s="197">
        <f t="shared" si="46"/>
        <v>0</v>
      </c>
      <c r="AP103" s="197">
        <f t="shared" si="46"/>
        <v>0</v>
      </c>
      <c r="AQ103" s="197">
        <f t="shared" si="46"/>
        <v>0</v>
      </c>
      <c r="AR103" s="197">
        <f t="shared" si="46"/>
        <v>0</v>
      </c>
      <c r="AS103" s="197">
        <f t="shared" si="46"/>
        <v>0</v>
      </c>
      <c r="AT103" s="197">
        <f t="shared" si="46"/>
        <v>0</v>
      </c>
      <c r="AU103" s="197">
        <f t="shared" si="46"/>
        <v>0</v>
      </c>
      <c r="AV103" s="197">
        <f t="shared" si="46"/>
        <v>0</v>
      </c>
      <c r="AW103" s="197">
        <f t="shared" si="46"/>
        <v>0</v>
      </c>
      <c r="AX103" s="197">
        <f t="shared" si="46"/>
        <v>0</v>
      </c>
      <c r="AY103" s="197">
        <f t="shared" si="46"/>
        <v>0</v>
      </c>
      <c r="AZ103" s="197">
        <f t="shared" si="46"/>
        <v>0</v>
      </c>
      <c r="BA103" s="197">
        <f t="shared" si="46"/>
        <v>0</v>
      </c>
      <c r="BB103" s="197">
        <f t="shared" si="46"/>
        <v>0</v>
      </c>
      <c r="BC103" s="197">
        <f t="shared" si="46"/>
        <v>0</v>
      </c>
      <c r="BD103" s="197">
        <f t="shared" si="46"/>
        <v>0</v>
      </c>
      <c r="BE103" s="197">
        <f t="shared" si="46"/>
        <v>0</v>
      </c>
      <c r="BF103" s="197">
        <f t="shared" si="46"/>
        <v>0</v>
      </c>
      <c r="BG103" s="197">
        <f t="shared" si="46"/>
        <v>0</v>
      </c>
      <c r="BH103" s="197">
        <f t="shared" si="46"/>
        <v>0</v>
      </c>
      <c r="BI103" s="197">
        <f t="shared" si="46"/>
        <v>0</v>
      </c>
      <c r="BJ103" s="197">
        <f t="shared" si="46"/>
        <v>0</v>
      </c>
      <c r="BK103" s="197">
        <f t="shared" si="46"/>
        <v>0</v>
      </c>
      <c r="BL103" s="197">
        <f t="shared" si="46"/>
        <v>0</v>
      </c>
      <c r="BM103" s="197">
        <f t="shared" si="46"/>
        <v>0</v>
      </c>
      <c r="BN103" s="197">
        <f t="shared" si="46"/>
        <v>0</v>
      </c>
      <c r="BO103" s="197">
        <f t="shared" si="46"/>
        <v>0</v>
      </c>
      <c r="BP103" s="197">
        <f t="shared" ref="BP103:CO103" si="47">BP71</f>
        <v>0</v>
      </c>
      <c r="BQ103" s="197">
        <f t="shared" si="47"/>
        <v>0</v>
      </c>
      <c r="BR103" s="197">
        <f t="shared" si="47"/>
        <v>0</v>
      </c>
      <c r="BS103" s="197">
        <f t="shared" si="47"/>
        <v>0</v>
      </c>
      <c r="BT103" s="197">
        <f t="shared" si="47"/>
        <v>0</v>
      </c>
      <c r="BU103" s="197">
        <f t="shared" si="47"/>
        <v>0</v>
      </c>
      <c r="BV103" s="197">
        <f t="shared" si="47"/>
        <v>0</v>
      </c>
      <c r="BW103" s="197">
        <f t="shared" si="47"/>
        <v>0</v>
      </c>
      <c r="BX103" s="197">
        <f t="shared" si="47"/>
        <v>0</v>
      </c>
      <c r="BY103" s="197">
        <f t="shared" si="47"/>
        <v>0</v>
      </c>
      <c r="BZ103" s="197">
        <f t="shared" si="47"/>
        <v>0</v>
      </c>
      <c r="CA103" s="197">
        <f t="shared" si="47"/>
        <v>0</v>
      </c>
      <c r="CB103" s="197">
        <f t="shared" si="47"/>
        <v>0</v>
      </c>
      <c r="CC103" s="197">
        <f t="shared" si="47"/>
        <v>0</v>
      </c>
      <c r="CD103" s="197">
        <f t="shared" si="47"/>
        <v>0</v>
      </c>
      <c r="CE103" s="197">
        <f t="shared" si="47"/>
        <v>0</v>
      </c>
      <c r="CF103" s="197">
        <f t="shared" si="47"/>
        <v>0</v>
      </c>
      <c r="CG103" s="197">
        <f t="shared" si="47"/>
        <v>0</v>
      </c>
      <c r="CH103" s="197">
        <f t="shared" si="47"/>
        <v>0</v>
      </c>
      <c r="CI103" s="197">
        <f t="shared" si="47"/>
        <v>0</v>
      </c>
      <c r="CJ103" s="197">
        <f t="shared" si="47"/>
        <v>0</v>
      </c>
      <c r="CK103" s="197">
        <f t="shared" si="47"/>
        <v>0</v>
      </c>
      <c r="CL103" s="197">
        <f t="shared" si="47"/>
        <v>0</v>
      </c>
      <c r="CM103" s="197">
        <f t="shared" si="47"/>
        <v>0</v>
      </c>
      <c r="CN103" s="197">
        <f t="shared" si="47"/>
        <v>0</v>
      </c>
      <c r="CO103" s="197">
        <f t="shared" si="47"/>
        <v>0</v>
      </c>
    </row>
    <row r="104" spans="1:93" outlineLevel="1">
      <c r="A104" s="1"/>
      <c r="B104" t="s">
        <v>43</v>
      </c>
      <c r="D104" s="197">
        <f t="shared" ref="D104:AI104" si="48">D72</f>
        <v>0</v>
      </c>
      <c r="E104" s="197">
        <f t="shared" si="48"/>
        <v>0</v>
      </c>
      <c r="F104" s="197">
        <f t="shared" si="48"/>
        <v>0</v>
      </c>
      <c r="G104" s="197">
        <f t="shared" si="48"/>
        <v>0</v>
      </c>
      <c r="H104" s="197">
        <f t="shared" si="48"/>
        <v>0</v>
      </c>
      <c r="I104" s="197">
        <f t="shared" si="48"/>
        <v>0</v>
      </c>
      <c r="J104" s="197">
        <f t="shared" si="48"/>
        <v>0</v>
      </c>
      <c r="K104" s="197">
        <f t="shared" si="48"/>
        <v>0</v>
      </c>
      <c r="L104" s="197">
        <f t="shared" si="48"/>
        <v>0</v>
      </c>
      <c r="M104" s="197">
        <f t="shared" si="48"/>
        <v>0</v>
      </c>
      <c r="N104" s="197">
        <f t="shared" si="48"/>
        <v>0</v>
      </c>
      <c r="O104" s="197">
        <f t="shared" si="48"/>
        <v>0</v>
      </c>
      <c r="P104" s="197">
        <f t="shared" si="48"/>
        <v>0</v>
      </c>
      <c r="Q104" s="197">
        <f t="shared" si="48"/>
        <v>0</v>
      </c>
      <c r="R104" s="197">
        <f t="shared" si="48"/>
        <v>0</v>
      </c>
      <c r="S104" s="197">
        <f t="shared" si="48"/>
        <v>0</v>
      </c>
      <c r="T104" s="197">
        <f t="shared" si="48"/>
        <v>0</v>
      </c>
      <c r="U104" s="197">
        <f t="shared" si="48"/>
        <v>0</v>
      </c>
      <c r="V104" s="197">
        <f t="shared" si="48"/>
        <v>0</v>
      </c>
      <c r="W104" s="197">
        <f t="shared" si="48"/>
        <v>0</v>
      </c>
      <c r="X104" s="197">
        <f t="shared" si="48"/>
        <v>0</v>
      </c>
      <c r="Y104" s="197">
        <f t="shared" si="48"/>
        <v>0</v>
      </c>
      <c r="Z104" s="197">
        <f t="shared" si="48"/>
        <v>0</v>
      </c>
      <c r="AA104" s="197">
        <f t="shared" si="48"/>
        <v>0</v>
      </c>
      <c r="AB104" s="197">
        <f t="shared" si="48"/>
        <v>0</v>
      </c>
      <c r="AC104" s="197">
        <f t="shared" si="48"/>
        <v>0</v>
      </c>
      <c r="AD104" s="197">
        <f t="shared" si="48"/>
        <v>0</v>
      </c>
      <c r="AE104" s="197">
        <f t="shared" si="48"/>
        <v>0</v>
      </c>
      <c r="AF104" s="197">
        <f t="shared" si="48"/>
        <v>0</v>
      </c>
      <c r="AG104" s="197">
        <f t="shared" si="48"/>
        <v>0</v>
      </c>
      <c r="AH104" s="197">
        <f t="shared" si="48"/>
        <v>0</v>
      </c>
      <c r="AI104" s="197">
        <f t="shared" si="48"/>
        <v>0</v>
      </c>
      <c r="AJ104" s="197">
        <f t="shared" ref="AJ104:BO104" si="49">AJ72</f>
        <v>0</v>
      </c>
      <c r="AK104" s="197">
        <f t="shared" si="49"/>
        <v>0</v>
      </c>
      <c r="AL104" s="197">
        <f t="shared" si="49"/>
        <v>0</v>
      </c>
      <c r="AM104" s="197">
        <f t="shared" si="49"/>
        <v>0</v>
      </c>
      <c r="AN104" s="197">
        <f t="shared" si="49"/>
        <v>0</v>
      </c>
      <c r="AO104" s="197">
        <f t="shared" si="49"/>
        <v>0</v>
      </c>
      <c r="AP104" s="197">
        <f t="shared" si="49"/>
        <v>0</v>
      </c>
      <c r="AQ104" s="197">
        <f t="shared" si="49"/>
        <v>0</v>
      </c>
      <c r="AR104" s="197">
        <f t="shared" si="49"/>
        <v>0</v>
      </c>
      <c r="AS104" s="197">
        <f t="shared" si="49"/>
        <v>0</v>
      </c>
      <c r="AT104" s="197">
        <f t="shared" si="49"/>
        <v>0</v>
      </c>
      <c r="AU104" s="197">
        <f t="shared" si="49"/>
        <v>0</v>
      </c>
      <c r="AV104" s="197">
        <f t="shared" si="49"/>
        <v>0</v>
      </c>
      <c r="AW104" s="197">
        <f t="shared" si="49"/>
        <v>0</v>
      </c>
      <c r="AX104" s="197">
        <f t="shared" si="49"/>
        <v>0</v>
      </c>
      <c r="AY104" s="197">
        <f t="shared" si="49"/>
        <v>0</v>
      </c>
      <c r="AZ104" s="197">
        <f t="shared" si="49"/>
        <v>0</v>
      </c>
      <c r="BA104" s="197">
        <f t="shared" si="49"/>
        <v>0</v>
      </c>
      <c r="BB104" s="197">
        <f t="shared" si="49"/>
        <v>0</v>
      </c>
      <c r="BC104" s="197">
        <f t="shared" si="49"/>
        <v>0</v>
      </c>
      <c r="BD104" s="197">
        <f t="shared" si="49"/>
        <v>0</v>
      </c>
      <c r="BE104" s="197">
        <f t="shared" si="49"/>
        <v>0</v>
      </c>
      <c r="BF104" s="197">
        <f t="shared" si="49"/>
        <v>0</v>
      </c>
      <c r="BG104" s="197">
        <f t="shared" si="49"/>
        <v>0</v>
      </c>
      <c r="BH104" s="197">
        <f t="shared" si="49"/>
        <v>0</v>
      </c>
      <c r="BI104" s="197">
        <f t="shared" si="49"/>
        <v>0</v>
      </c>
      <c r="BJ104" s="197">
        <f t="shared" si="49"/>
        <v>0</v>
      </c>
      <c r="BK104" s="197">
        <f t="shared" si="49"/>
        <v>0</v>
      </c>
      <c r="BL104" s="197">
        <f t="shared" si="49"/>
        <v>0</v>
      </c>
      <c r="BM104" s="197">
        <f t="shared" si="49"/>
        <v>0</v>
      </c>
      <c r="BN104" s="197">
        <f t="shared" si="49"/>
        <v>0</v>
      </c>
      <c r="BO104" s="197">
        <f t="shared" si="49"/>
        <v>0</v>
      </c>
      <c r="BP104" s="197">
        <f t="shared" ref="BP104:CO104" si="50">BP72</f>
        <v>0</v>
      </c>
      <c r="BQ104" s="197">
        <f t="shared" si="50"/>
        <v>0</v>
      </c>
      <c r="BR104" s="197">
        <f t="shared" si="50"/>
        <v>0</v>
      </c>
      <c r="BS104" s="197">
        <f t="shared" si="50"/>
        <v>0</v>
      </c>
      <c r="BT104" s="197">
        <f t="shared" si="50"/>
        <v>0</v>
      </c>
      <c r="BU104" s="197">
        <f t="shared" si="50"/>
        <v>0</v>
      </c>
      <c r="BV104" s="197">
        <f t="shared" si="50"/>
        <v>0</v>
      </c>
      <c r="BW104" s="197">
        <f t="shared" si="50"/>
        <v>0</v>
      </c>
      <c r="BX104" s="197">
        <f t="shared" si="50"/>
        <v>0</v>
      </c>
      <c r="BY104" s="197">
        <f t="shared" si="50"/>
        <v>0</v>
      </c>
      <c r="BZ104" s="197">
        <f t="shared" si="50"/>
        <v>0</v>
      </c>
      <c r="CA104" s="197">
        <f t="shared" si="50"/>
        <v>0</v>
      </c>
      <c r="CB104" s="197">
        <f t="shared" si="50"/>
        <v>0</v>
      </c>
      <c r="CC104" s="197">
        <f t="shared" si="50"/>
        <v>0</v>
      </c>
      <c r="CD104" s="197">
        <f t="shared" si="50"/>
        <v>0</v>
      </c>
      <c r="CE104" s="197">
        <f t="shared" si="50"/>
        <v>0</v>
      </c>
      <c r="CF104" s="197">
        <f t="shared" si="50"/>
        <v>0</v>
      </c>
      <c r="CG104" s="197">
        <f t="shared" si="50"/>
        <v>0</v>
      </c>
      <c r="CH104" s="197">
        <f t="shared" si="50"/>
        <v>0</v>
      </c>
      <c r="CI104" s="197">
        <f t="shared" si="50"/>
        <v>0</v>
      </c>
      <c r="CJ104" s="197">
        <f t="shared" si="50"/>
        <v>0</v>
      </c>
      <c r="CK104" s="197">
        <f t="shared" si="50"/>
        <v>0</v>
      </c>
      <c r="CL104" s="197">
        <f t="shared" si="50"/>
        <v>0</v>
      </c>
      <c r="CM104" s="197">
        <f t="shared" si="50"/>
        <v>0</v>
      </c>
      <c r="CN104" s="197">
        <f t="shared" si="50"/>
        <v>0</v>
      </c>
      <c r="CO104" s="197">
        <f t="shared" si="50"/>
        <v>0</v>
      </c>
    </row>
    <row r="105" spans="1:93" outlineLevel="1">
      <c r="A105" s="1"/>
      <c r="B105" t="s">
        <v>44</v>
      </c>
      <c r="D105" s="197">
        <f t="shared" ref="D105:AI105" si="51">D73</f>
        <v>0</v>
      </c>
      <c r="E105" s="197">
        <f t="shared" si="51"/>
        <v>0</v>
      </c>
      <c r="F105" s="197">
        <f t="shared" si="51"/>
        <v>0</v>
      </c>
      <c r="G105" s="197">
        <f t="shared" si="51"/>
        <v>0</v>
      </c>
      <c r="H105" s="197">
        <f t="shared" si="51"/>
        <v>0</v>
      </c>
      <c r="I105" s="197">
        <f t="shared" si="51"/>
        <v>0</v>
      </c>
      <c r="J105" s="197">
        <f t="shared" si="51"/>
        <v>0</v>
      </c>
      <c r="K105" s="197">
        <f t="shared" si="51"/>
        <v>0</v>
      </c>
      <c r="L105" s="197">
        <f t="shared" si="51"/>
        <v>0</v>
      </c>
      <c r="M105" s="197">
        <f t="shared" si="51"/>
        <v>0</v>
      </c>
      <c r="N105" s="197">
        <f t="shared" si="51"/>
        <v>0</v>
      </c>
      <c r="O105" s="197">
        <f t="shared" si="51"/>
        <v>0</v>
      </c>
      <c r="P105" s="197">
        <f t="shared" si="51"/>
        <v>0</v>
      </c>
      <c r="Q105" s="197">
        <f t="shared" si="51"/>
        <v>0</v>
      </c>
      <c r="R105" s="197">
        <f t="shared" si="51"/>
        <v>0</v>
      </c>
      <c r="S105" s="197">
        <f t="shared" si="51"/>
        <v>0</v>
      </c>
      <c r="T105" s="197">
        <f t="shared" si="51"/>
        <v>0</v>
      </c>
      <c r="U105" s="197">
        <f t="shared" si="51"/>
        <v>0</v>
      </c>
      <c r="V105" s="197">
        <f t="shared" si="51"/>
        <v>0</v>
      </c>
      <c r="W105" s="197">
        <f t="shared" si="51"/>
        <v>0</v>
      </c>
      <c r="X105" s="197">
        <f t="shared" si="51"/>
        <v>0</v>
      </c>
      <c r="Y105" s="197">
        <f t="shared" si="51"/>
        <v>0</v>
      </c>
      <c r="Z105" s="197">
        <f t="shared" si="51"/>
        <v>0</v>
      </c>
      <c r="AA105" s="197">
        <f t="shared" si="51"/>
        <v>0</v>
      </c>
      <c r="AB105" s="197">
        <f t="shared" si="51"/>
        <v>0</v>
      </c>
      <c r="AC105" s="197">
        <f t="shared" si="51"/>
        <v>0</v>
      </c>
      <c r="AD105" s="197">
        <f t="shared" si="51"/>
        <v>0</v>
      </c>
      <c r="AE105" s="197">
        <f t="shared" si="51"/>
        <v>0</v>
      </c>
      <c r="AF105" s="197">
        <f t="shared" si="51"/>
        <v>0</v>
      </c>
      <c r="AG105" s="197">
        <f t="shared" si="51"/>
        <v>0</v>
      </c>
      <c r="AH105" s="197">
        <f t="shared" si="51"/>
        <v>0</v>
      </c>
      <c r="AI105" s="197">
        <f t="shared" si="51"/>
        <v>0</v>
      </c>
      <c r="AJ105" s="197">
        <f t="shared" ref="AJ105:BO105" si="52">AJ73</f>
        <v>0</v>
      </c>
      <c r="AK105" s="197">
        <f t="shared" si="52"/>
        <v>0</v>
      </c>
      <c r="AL105" s="197">
        <f t="shared" si="52"/>
        <v>0</v>
      </c>
      <c r="AM105" s="197">
        <f t="shared" si="52"/>
        <v>0</v>
      </c>
      <c r="AN105" s="197">
        <f t="shared" si="52"/>
        <v>0</v>
      </c>
      <c r="AO105" s="197">
        <f t="shared" si="52"/>
        <v>0</v>
      </c>
      <c r="AP105" s="197">
        <f t="shared" si="52"/>
        <v>0</v>
      </c>
      <c r="AQ105" s="197">
        <f t="shared" si="52"/>
        <v>0</v>
      </c>
      <c r="AR105" s="197">
        <f t="shared" si="52"/>
        <v>0</v>
      </c>
      <c r="AS105" s="197">
        <f t="shared" si="52"/>
        <v>0</v>
      </c>
      <c r="AT105" s="197">
        <f t="shared" si="52"/>
        <v>0</v>
      </c>
      <c r="AU105" s="197">
        <f t="shared" si="52"/>
        <v>0</v>
      </c>
      <c r="AV105" s="197">
        <f t="shared" si="52"/>
        <v>0</v>
      </c>
      <c r="AW105" s="197">
        <f t="shared" si="52"/>
        <v>0</v>
      </c>
      <c r="AX105" s="197">
        <f t="shared" si="52"/>
        <v>0</v>
      </c>
      <c r="AY105" s="197">
        <f t="shared" si="52"/>
        <v>0</v>
      </c>
      <c r="AZ105" s="197">
        <f t="shared" si="52"/>
        <v>0</v>
      </c>
      <c r="BA105" s="197">
        <f t="shared" si="52"/>
        <v>0</v>
      </c>
      <c r="BB105" s="197">
        <f t="shared" si="52"/>
        <v>0</v>
      </c>
      <c r="BC105" s="197">
        <f t="shared" si="52"/>
        <v>0</v>
      </c>
      <c r="BD105" s="197">
        <f t="shared" si="52"/>
        <v>0</v>
      </c>
      <c r="BE105" s="197">
        <f t="shared" si="52"/>
        <v>0</v>
      </c>
      <c r="BF105" s="197">
        <f t="shared" si="52"/>
        <v>0</v>
      </c>
      <c r="BG105" s="197">
        <f t="shared" si="52"/>
        <v>0</v>
      </c>
      <c r="BH105" s="197">
        <f t="shared" si="52"/>
        <v>0</v>
      </c>
      <c r="BI105" s="197">
        <f t="shared" si="52"/>
        <v>0</v>
      </c>
      <c r="BJ105" s="197">
        <f t="shared" si="52"/>
        <v>0</v>
      </c>
      <c r="BK105" s="197">
        <f t="shared" si="52"/>
        <v>0</v>
      </c>
      <c r="BL105" s="197">
        <f t="shared" si="52"/>
        <v>0</v>
      </c>
      <c r="BM105" s="197">
        <f t="shared" si="52"/>
        <v>0</v>
      </c>
      <c r="BN105" s="197">
        <f t="shared" si="52"/>
        <v>0</v>
      </c>
      <c r="BO105" s="197">
        <f t="shared" si="52"/>
        <v>0</v>
      </c>
      <c r="BP105" s="197">
        <f t="shared" ref="BP105:CO105" si="53">BP73</f>
        <v>0</v>
      </c>
      <c r="BQ105" s="197">
        <f t="shared" si="53"/>
        <v>0</v>
      </c>
      <c r="BR105" s="197">
        <f t="shared" si="53"/>
        <v>0</v>
      </c>
      <c r="BS105" s="197">
        <f t="shared" si="53"/>
        <v>0</v>
      </c>
      <c r="BT105" s="197">
        <f t="shared" si="53"/>
        <v>0</v>
      </c>
      <c r="BU105" s="197">
        <f t="shared" si="53"/>
        <v>0</v>
      </c>
      <c r="BV105" s="197">
        <f t="shared" si="53"/>
        <v>0</v>
      </c>
      <c r="BW105" s="197">
        <f t="shared" si="53"/>
        <v>0</v>
      </c>
      <c r="BX105" s="197">
        <f t="shared" si="53"/>
        <v>0</v>
      </c>
      <c r="BY105" s="197">
        <f t="shared" si="53"/>
        <v>0</v>
      </c>
      <c r="BZ105" s="197">
        <f t="shared" si="53"/>
        <v>0</v>
      </c>
      <c r="CA105" s="197">
        <f t="shared" si="53"/>
        <v>0</v>
      </c>
      <c r="CB105" s="197">
        <f t="shared" si="53"/>
        <v>0</v>
      </c>
      <c r="CC105" s="197">
        <f t="shared" si="53"/>
        <v>0</v>
      </c>
      <c r="CD105" s="197">
        <f t="shared" si="53"/>
        <v>0</v>
      </c>
      <c r="CE105" s="197">
        <f t="shared" si="53"/>
        <v>0</v>
      </c>
      <c r="CF105" s="197">
        <f t="shared" si="53"/>
        <v>0</v>
      </c>
      <c r="CG105" s="197">
        <f t="shared" si="53"/>
        <v>0</v>
      </c>
      <c r="CH105" s="197">
        <f t="shared" si="53"/>
        <v>0</v>
      </c>
      <c r="CI105" s="197">
        <f t="shared" si="53"/>
        <v>0</v>
      </c>
      <c r="CJ105" s="197">
        <f t="shared" si="53"/>
        <v>0</v>
      </c>
      <c r="CK105" s="197">
        <f t="shared" si="53"/>
        <v>0</v>
      </c>
      <c r="CL105" s="197">
        <f t="shared" si="53"/>
        <v>0</v>
      </c>
      <c r="CM105" s="197">
        <f t="shared" si="53"/>
        <v>0</v>
      </c>
      <c r="CN105" s="197">
        <f t="shared" si="53"/>
        <v>0</v>
      </c>
      <c r="CO105" s="197">
        <f t="shared" si="53"/>
        <v>0</v>
      </c>
    </row>
    <row r="106" spans="1:93" outlineLevel="1">
      <c r="A106" s="1"/>
      <c r="B106" t="s">
        <v>38</v>
      </c>
      <c r="D106" s="197">
        <f t="shared" ref="D106:AI106" si="54">D74+D92</f>
        <v>0</v>
      </c>
      <c r="E106" s="197">
        <f t="shared" si="54"/>
        <v>0</v>
      </c>
      <c r="F106" s="197">
        <f t="shared" si="54"/>
        <v>0</v>
      </c>
      <c r="G106" s="197">
        <f t="shared" si="54"/>
        <v>0</v>
      </c>
      <c r="H106" s="197">
        <f t="shared" si="54"/>
        <v>0</v>
      </c>
      <c r="I106" s="197">
        <f t="shared" si="54"/>
        <v>0</v>
      </c>
      <c r="J106" s="197">
        <f t="shared" si="54"/>
        <v>0</v>
      </c>
      <c r="K106" s="197">
        <f t="shared" si="54"/>
        <v>0</v>
      </c>
      <c r="L106" s="197">
        <f t="shared" si="54"/>
        <v>0</v>
      </c>
      <c r="M106" s="197">
        <f t="shared" si="54"/>
        <v>0</v>
      </c>
      <c r="N106" s="197">
        <f t="shared" si="54"/>
        <v>0</v>
      </c>
      <c r="O106" s="197">
        <f t="shared" si="54"/>
        <v>0</v>
      </c>
      <c r="P106" s="197">
        <f t="shared" si="54"/>
        <v>0</v>
      </c>
      <c r="Q106" s="197">
        <f t="shared" si="54"/>
        <v>0</v>
      </c>
      <c r="R106" s="197">
        <f t="shared" si="54"/>
        <v>0</v>
      </c>
      <c r="S106" s="197">
        <f t="shared" si="54"/>
        <v>0</v>
      </c>
      <c r="T106" s="197">
        <f t="shared" si="54"/>
        <v>0</v>
      </c>
      <c r="U106" s="197">
        <f t="shared" si="54"/>
        <v>0</v>
      </c>
      <c r="V106" s="197">
        <f t="shared" si="54"/>
        <v>0</v>
      </c>
      <c r="W106" s="197">
        <f t="shared" si="54"/>
        <v>0</v>
      </c>
      <c r="X106" s="197">
        <f t="shared" si="54"/>
        <v>0</v>
      </c>
      <c r="Y106" s="197">
        <f t="shared" si="54"/>
        <v>0</v>
      </c>
      <c r="Z106" s="197">
        <f t="shared" si="54"/>
        <v>0</v>
      </c>
      <c r="AA106" s="197">
        <f t="shared" si="54"/>
        <v>0</v>
      </c>
      <c r="AB106" s="197">
        <f t="shared" si="54"/>
        <v>0</v>
      </c>
      <c r="AC106" s="197">
        <f t="shared" si="54"/>
        <v>0</v>
      </c>
      <c r="AD106" s="197">
        <f t="shared" si="54"/>
        <v>0</v>
      </c>
      <c r="AE106" s="197">
        <f t="shared" si="54"/>
        <v>0</v>
      </c>
      <c r="AF106" s="197">
        <f t="shared" si="54"/>
        <v>0</v>
      </c>
      <c r="AG106" s="197">
        <f t="shared" si="54"/>
        <v>4.718127636259851</v>
      </c>
      <c r="AH106" s="197">
        <f t="shared" si="54"/>
        <v>1180.4610483750903</v>
      </c>
      <c r="AI106" s="197">
        <f t="shared" si="54"/>
        <v>6086.8802398617008</v>
      </c>
      <c r="AJ106" s="197">
        <f t="shared" ref="AJ106:BO106" si="55">AJ74+AJ92</f>
        <v>9205.7877217004007</v>
      </c>
      <c r="AK106" s="197">
        <f t="shared" si="55"/>
        <v>11160</v>
      </c>
      <c r="AL106" s="197">
        <f t="shared" si="55"/>
        <v>12890</v>
      </c>
      <c r="AM106" s="197">
        <f t="shared" si="55"/>
        <v>14620</v>
      </c>
      <c r="AN106" s="197">
        <f t="shared" si="55"/>
        <v>16350</v>
      </c>
      <c r="AO106" s="197">
        <f t="shared" si="55"/>
        <v>18080</v>
      </c>
      <c r="AP106" s="197">
        <f t="shared" si="55"/>
        <v>19810</v>
      </c>
      <c r="AQ106" s="197">
        <f t="shared" si="55"/>
        <v>21540</v>
      </c>
      <c r="AR106" s="197">
        <f t="shared" si="55"/>
        <v>23270</v>
      </c>
      <c r="AS106" s="197">
        <f t="shared" si="55"/>
        <v>25000</v>
      </c>
      <c r="AT106" s="197">
        <f t="shared" si="55"/>
        <v>25000</v>
      </c>
      <c r="AU106" s="197">
        <f t="shared" si="55"/>
        <v>25000</v>
      </c>
      <c r="AV106" s="197">
        <f t="shared" si="55"/>
        <v>25000</v>
      </c>
      <c r="AW106" s="197">
        <f t="shared" si="55"/>
        <v>25000</v>
      </c>
      <c r="AX106" s="197">
        <f t="shared" si="55"/>
        <v>25000</v>
      </c>
      <c r="AY106" s="197">
        <f t="shared" si="55"/>
        <v>25000</v>
      </c>
      <c r="AZ106" s="197">
        <f t="shared" si="55"/>
        <v>25000</v>
      </c>
      <c r="BA106" s="197">
        <f t="shared" si="55"/>
        <v>25000</v>
      </c>
      <c r="BB106" s="197">
        <f t="shared" si="55"/>
        <v>25000</v>
      </c>
      <c r="BC106" s="197">
        <f t="shared" si="55"/>
        <v>25000</v>
      </c>
      <c r="BD106" s="197">
        <f t="shared" si="55"/>
        <v>25000</v>
      </c>
      <c r="BE106" s="197">
        <f t="shared" si="55"/>
        <v>25000</v>
      </c>
      <c r="BF106" s="197">
        <f t="shared" si="55"/>
        <v>25000</v>
      </c>
      <c r="BG106" s="197">
        <f t="shared" si="55"/>
        <v>25000</v>
      </c>
      <c r="BH106" s="197">
        <f t="shared" si="55"/>
        <v>25000</v>
      </c>
      <c r="BI106" s="197">
        <f t="shared" si="55"/>
        <v>25000</v>
      </c>
      <c r="BJ106" s="197">
        <f t="shared" si="55"/>
        <v>25000</v>
      </c>
      <c r="BK106" s="197">
        <f t="shared" si="55"/>
        <v>25000</v>
      </c>
      <c r="BL106" s="197">
        <f t="shared" si="55"/>
        <v>25000</v>
      </c>
      <c r="BM106" s="197">
        <f t="shared" si="55"/>
        <v>20000</v>
      </c>
      <c r="BN106" s="197">
        <f t="shared" si="55"/>
        <v>15000</v>
      </c>
      <c r="BO106" s="197">
        <f t="shared" si="55"/>
        <v>10000</v>
      </c>
      <c r="BP106" s="197">
        <f t="shared" ref="BP106:CO106" si="56">BP74+BP92</f>
        <v>5000</v>
      </c>
      <c r="BQ106" s="197">
        <f t="shared" si="56"/>
        <v>1000</v>
      </c>
      <c r="BR106" s="197">
        <f t="shared" si="56"/>
        <v>1000</v>
      </c>
      <c r="BS106" s="197">
        <f t="shared" si="56"/>
        <v>1000</v>
      </c>
      <c r="BT106" s="197">
        <f t="shared" si="56"/>
        <v>1000</v>
      </c>
      <c r="BU106" s="197">
        <f t="shared" si="56"/>
        <v>1000</v>
      </c>
      <c r="BV106" s="197">
        <f t="shared" si="56"/>
        <v>1000</v>
      </c>
      <c r="BW106" s="197">
        <f t="shared" si="56"/>
        <v>1000</v>
      </c>
      <c r="BX106" s="197">
        <f t="shared" si="56"/>
        <v>1000</v>
      </c>
      <c r="BY106" s="197">
        <f t="shared" si="56"/>
        <v>1000</v>
      </c>
      <c r="BZ106" s="197">
        <f t="shared" si="56"/>
        <v>1000</v>
      </c>
      <c r="CA106" s="197">
        <f t="shared" si="56"/>
        <v>1000</v>
      </c>
      <c r="CB106" s="197">
        <f t="shared" si="56"/>
        <v>1000</v>
      </c>
      <c r="CC106" s="197">
        <f t="shared" si="56"/>
        <v>1000</v>
      </c>
      <c r="CD106" s="197">
        <f t="shared" si="56"/>
        <v>1000</v>
      </c>
      <c r="CE106" s="197">
        <f t="shared" si="56"/>
        <v>1000</v>
      </c>
      <c r="CF106" s="197">
        <f t="shared" si="56"/>
        <v>1000</v>
      </c>
      <c r="CG106" s="197">
        <f t="shared" si="56"/>
        <v>1000</v>
      </c>
      <c r="CH106" s="197">
        <f t="shared" si="56"/>
        <v>1000</v>
      </c>
      <c r="CI106" s="197">
        <f t="shared" si="56"/>
        <v>1000</v>
      </c>
      <c r="CJ106" s="197">
        <f t="shared" si="56"/>
        <v>1000</v>
      </c>
      <c r="CK106" s="197">
        <f t="shared" si="56"/>
        <v>1000</v>
      </c>
      <c r="CL106" s="197">
        <f t="shared" si="56"/>
        <v>1000</v>
      </c>
      <c r="CM106" s="197">
        <f t="shared" si="56"/>
        <v>1000</v>
      </c>
      <c r="CN106" s="197">
        <f t="shared" si="56"/>
        <v>1000</v>
      </c>
      <c r="CO106" s="197">
        <f t="shared" si="56"/>
        <v>1000</v>
      </c>
    </row>
    <row r="107" spans="1:93">
      <c r="A107" s="1"/>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row>
    <row r="108" spans="1:93" s="77" customFormat="1">
      <c r="A108" s="76" t="s">
        <v>100</v>
      </c>
    </row>
    <row r="109" spans="1:93">
      <c r="A109" s="1"/>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8"/>
      <c r="CM109" s="58"/>
      <c r="CN109" s="58"/>
      <c r="CO109" s="58"/>
    </row>
    <row r="110" spans="1:93">
      <c r="A110" s="1"/>
      <c r="B110" t="s">
        <v>41</v>
      </c>
      <c r="D110" s="213">
        <f t="shared" ref="D110:AF110" si="57">harvestpercent_SC_pine</f>
        <v>0.8</v>
      </c>
      <c r="E110" s="213">
        <f t="shared" si="57"/>
        <v>0.8</v>
      </c>
      <c r="F110" s="213">
        <f t="shared" si="57"/>
        <v>0.8</v>
      </c>
      <c r="G110" s="213">
        <f t="shared" si="57"/>
        <v>0.8</v>
      </c>
      <c r="H110" s="213">
        <f t="shared" si="57"/>
        <v>0.8</v>
      </c>
      <c r="I110" s="213">
        <f t="shared" si="57"/>
        <v>0.8</v>
      </c>
      <c r="J110" s="213">
        <f t="shared" si="57"/>
        <v>0.8</v>
      </c>
      <c r="K110" s="213">
        <f t="shared" si="57"/>
        <v>0.8</v>
      </c>
      <c r="L110" s="213">
        <f t="shared" si="57"/>
        <v>0.8</v>
      </c>
      <c r="M110" s="213">
        <f t="shared" si="57"/>
        <v>0.8</v>
      </c>
      <c r="N110" s="213">
        <f t="shared" si="57"/>
        <v>0.8</v>
      </c>
      <c r="O110" s="213">
        <f t="shared" si="57"/>
        <v>0.8</v>
      </c>
      <c r="P110" s="213">
        <f t="shared" si="57"/>
        <v>0.8</v>
      </c>
      <c r="Q110" s="213">
        <f t="shared" si="57"/>
        <v>0.8</v>
      </c>
      <c r="R110" s="213">
        <f t="shared" si="57"/>
        <v>0.8</v>
      </c>
      <c r="S110" s="213">
        <f t="shared" si="57"/>
        <v>0.8</v>
      </c>
      <c r="T110" s="213">
        <f t="shared" si="57"/>
        <v>0.8</v>
      </c>
      <c r="U110" s="213">
        <f t="shared" si="57"/>
        <v>0.8</v>
      </c>
      <c r="V110" s="213">
        <f t="shared" si="57"/>
        <v>0.8</v>
      </c>
      <c r="W110" s="213">
        <f t="shared" si="57"/>
        <v>0.8</v>
      </c>
      <c r="X110" s="213">
        <f t="shared" si="57"/>
        <v>0.8</v>
      </c>
      <c r="Y110" s="213">
        <f t="shared" si="57"/>
        <v>0.8</v>
      </c>
      <c r="Z110" s="213">
        <f t="shared" si="57"/>
        <v>0.8</v>
      </c>
      <c r="AA110" s="213">
        <f t="shared" si="57"/>
        <v>0.8</v>
      </c>
      <c r="AB110" s="213">
        <f t="shared" si="57"/>
        <v>0.8</v>
      </c>
      <c r="AC110" s="213">
        <f t="shared" si="57"/>
        <v>0.8</v>
      </c>
      <c r="AD110" s="213">
        <f t="shared" si="57"/>
        <v>0.8</v>
      </c>
      <c r="AE110" s="213">
        <f t="shared" si="57"/>
        <v>0.8</v>
      </c>
      <c r="AF110" s="213">
        <f t="shared" si="57"/>
        <v>0.8</v>
      </c>
      <c r="AG110" s="532">
        <f t="shared" ref="AG110:BL110" si="58">AG5/AG7</f>
        <v>0.79746835443037989</v>
      </c>
      <c r="AH110" s="532">
        <f t="shared" si="58"/>
        <v>0.81518151815181517</v>
      </c>
      <c r="AI110" s="532">
        <f t="shared" si="58"/>
        <v>0.77450980392156865</v>
      </c>
      <c r="AJ110" s="532">
        <f t="shared" si="58"/>
        <v>0.68548387096774199</v>
      </c>
      <c r="AK110" s="532">
        <f t="shared" si="58"/>
        <v>0.77524429967426711</v>
      </c>
      <c r="AL110" s="532">
        <f t="shared" si="58"/>
        <v>0.78834355828220859</v>
      </c>
      <c r="AM110" s="532">
        <f t="shared" si="58"/>
        <v>0.78437500000000004</v>
      </c>
      <c r="AN110" s="532">
        <f t="shared" si="58"/>
        <v>0.78095238095238095</v>
      </c>
      <c r="AO110" s="532">
        <f t="shared" si="58"/>
        <v>0.78095238095238095</v>
      </c>
      <c r="AP110" s="532">
        <f t="shared" si="58"/>
        <v>0.78095238095238095</v>
      </c>
      <c r="AQ110" s="532">
        <f t="shared" si="58"/>
        <v>0.78095238095238095</v>
      </c>
      <c r="AR110" s="532">
        <f t="shared" si="58"/>
        <v>0.78095238095238095</v>
      </c>
      <c r="AS110" s="532">
        <f t="shared" si="58"/>
        <v>0.78095238095238095</v>
      </c>
      <c r="AT110" s="532">
        <f t="shared" si="58"/>
        <v>0.78095238095238095</v>
      </c>
      <c r="AU110" s="532">
        <f t="shared" si="58"/>
        <v>0.78095238095238095</v>
      </c>
      <c r="AV110" s="532">
        <f t="shared" si="58"/>
        <v>0.78095238095238095</v>
      </c>
      <c r="AW110" s="532">
        <f t="shared" si="58"/>
        <v>0.78095238095238106</v>
      </c>
      <c r="AX110" s="532">
        <f t="shared" si="58"/>
        <v>0.78095238095238084</v>
      </c>
      <c r="AY110" s="532">
        <f t="shared" si="58"/>
        <v>0.78095238095238095</v>
      </c>
      <c r="AZ110" s="532">
        <f t="shared" si="58"/>
        <v>0.78095238095238095</v>
      </c>
      <c r="BA110" s="532">
        <f t="shared" si="58"/>
        <v>0.78095238095238095</v>
      </c>
      <c r="BB110" s="532">
        <f t="shared" si="58"/>
        <v>0.78095238095238095</v>
      </c>
      <c r="BC110" s="532">
        <f t="shared" si="58"/>
        <v>0.78095238095238095</v>
      </c>
      <c r="BD110" s="532">
        <f t="shared" si="58"/>
        <v>0.78095238095238095</v>
      </c>
      <c r="BE110" s="532">
        <f t="shared" si="58"/>
        <v>0.78095238095238095</v>
      </c>
      <c r="BF110" s="532">
        <f t="shared" si="58"/>
        <v>0.78095238095238095</v>
      </c>
      <c r="BG110" s="532">
        <f t="shared" si="58"/>
        <v>0.78095238095238095</v>
      </c>
      <c r="BH110" s="532">
        <f t="shared" si="58"/>
        <v>0.78095238095238095</v>
      </c>
      <c r="BI110" s="532">
        <f t="shared" si="58"/>
        <v>0.78095238095238095</v>
      </c>
      <c r="BJ110" s="532">
        <f t="shared" si="58"/>
        <v>0.78095238095238106</v>
      </c>
      <c r="BK110" s="532">
        <f t="shared" si="58"/>
        <v>0.78095238095238084</v>
      </c>
      <c r="BL110" s="532">
        <f t="shared" si="58"/>
        <v>0.78095238095238095</v>
      </c>
      <c r="BM110" s="532">
        <f t="shared" ref="BM110:CO110" si="59">BM5/BM7</f>
        <v>0.78095238095238095</v>
      </c>
      <c r="BN110" s="532">
        <f t="shared" si="59"/>
        <v>0.78095238095238095</v>
      </c>
      <c r="BO110" s="532">
        <f t="shared" si="59"/>
        <v>0.78095238095238095</v>
      </c>
      <c r="BP110" s="532">
        <f t="shared" si="59"/>
        <v>0.78095238095238095</v>
      </c>
      <c r="BQ110" s="532">
        <f t="shared" si="59"/>
        <v>0.78095238095238095</v>
      </c>
      <c r="BR110" s="532">
        <f t="shared" si="59"/>
        <v>0.78095238095238095</v>
      </c>
      <c r="BS110" s="532">
        <f t="shared" si="59"/>
        <v>0.78095238095238095</v>
      </c>
      <c r="BT110" s="532">
        <f t="shared" si="59"/>
        <v>0.78095238095238095</v>
      </c>
      <c r="BU110" s="532">
        <f t="shared" si="59"/>
        <v>0.78095238095238095</v>
      </c>
      <c r="BV110" s="532">
        <f t="shared" si="59"/>
        <v>0.78095238095238095</v>
      </c>
      <c r="BW110" s="532">
        <f t="shared" si="59"/>
        <v>0.78095238095238095</v>
      </c>
      <c r="BX110" s="532">
        <f t="shared" si="59"/>
        <v>0.78095238095238095</v>
      </c>
      <c r="BY110" s="532">
        <f t="shared" si="59"/>
        <v>0.78095238095238095</v>
      </c>
      <c r="BZ110" s="532">
        <f t="shared" si="59"/>
        <v>0.78095238095238095</v>
      </c>
      <c r="CA110" s="532">
        <f t="shared" si="59"/>
        <v>0.78095238095238095</v>
      </c>
      <c r="CB110" s="532">
        <f t="shared" si="59"/>
        <v>0.78095238095238095</v>
      </c>
      <c r="CC110" s="532">
        <f t="shared" si="59"/>
        <v>0.78095238095238095</v>
      </c>
      <c r="CD110" s="532">
        <f t="shared" si="59"/>
        <v>0.78095238095238095</v>
      </c>
      <c r="CE110" s="532">
        <f t="shared" si="59"/>
        <v>0.78095238095238095</v>
      </c>
      <c r="CF110" s="532">
        <f t="shared" si="59"/>
        <v>0.78095238095238095</v>
      </c>
      <c r="CG110" s="532">
        <f t="shared" si="59"/>
        <v>0.78095238095238095</v>
      </c>
      <c r="CH110" s="532">
        <f t="shared" si="59"/>
        <v>0.78095238095238095</v>
      </c>
      <c r="CI110" s="532">
        <f t="shared" si="59"/>
        <v>0.78095238095238095</v>
      </c>
      <c r="CJ110" s="532">
        <f t="shared" si="59"/>
        <v>0.78095238095238095</v>
      </c>
      <c r="CK110" s="532">
        <f t="shared" si="59"/>
        <v>0.78095238095238095</v>
      </c>
      <c r="CL110" s="532">
        <f t="shared" si="59"/>
        <v>0.78095238095238095</v>
      </c>
      <c r="CM110" s="532">
        <f t="shared" si="59"/>
        <v>0.78095238095238095</v>
      </c>
      <c r="CN110" s="532">
        <f t="shared" si="59"/>
        <v>0.78095238095238095</v>
      </c>
      <c r="CO110" s="532">
        <f t="shared" si="59"/>
        <v>0.78095238095238095</v>
      </c>
    </row>
    <row r="111" spans="1:93">
      <c r="A111" s="1"/>
      <c r="B111" t="s">
        <v>86</v>
      </c>
      <c r="D111" s="213">
        <f t="shared" ref="D111:AF111" si="60">harvestpercent_SC_DF</f>
        <v>0.8</v>
      </c>
      <c r="E111" s="213">
        <f t="shared" si="60"/>
        <v>0.8</v>
      </c>
      <c r="F111" s="213">
        <f t="shared" si="60"/>
        <v>0.8</v>
      </c>
      <c r="G111" s="213">
        <f t="shared" si="60"/>
        <v>0.8</v>
      </c>
      <c r="H111" s="213">
        <f t="shared" si="60"/>
        <v>0.8</v>
      </c>
      <c r="I111" s="213">
        <f t="shared" si="60"/>
        <v>0.8</v>
      </c>
      <c r="J111" s="213">
        <f t="shared" si="60"/>
        <v>0.8</v>
      </c>
      <c r="K111" s="213">
        <f t="shared" si="60"/>
        <v>0.8</v>
      </c>
      <c r="L111" s="213">
        <f t="shared" si="60"/>
        <v>0.8</v>
      </c>
      <c r="M111" s="213">
        <f t="shared" si="60"/>
        <v>0.8</v>
      </c>
      <c r="N111" s="213">
        <f t="shared" si="60"/>
        <v>0.8</v>
      </c>
      <c r="O111" s="213">
        <f t="shared" si="60"/>
        <v>0.8</v>
      </c>
      <c r="P111" s="213">
        <f t="shared" si="60"/>
        <v>0.8</v>
      </c>
      <c r="Q111" s="213">
        <f t="shared" si="60"/>
        <v>0.8</v>
      </c>
      <c r="R111" s="213">
        <f t="shared" si="60"/>
        <v>0.8</v>
      </c>
      <c r="S111" s="213">
        <f t="shared" si="60"/>
        <v>0.8</v>
      </c>
      <c r="T111" s="213">
        <f t="shared" si="60"/>
        <v>0.8</v>
      </c>
      <c r="U111" s="213">
        <f t="shared" si="60"/>
        <v>0.8</v>
      </c>
      <c r="V111" s="213">
        <f t="shared" si="60"/>
        <v>0.8</v>
      </c>
      <c r="W111" s="213">
        <f t="shared" si="60"/>
        <v>0.8</v>
      </c>
      <c r="X111" s="213">
        <f t="shared" si="60"/>
        <v>0.8</v>
      </c>
      <c r="Y111" s="213">
        <f t="shared" si="60"/>
        <v>0.8</v>
      </c>
      <c r="Z111" s="213">
        <f t="shared" si="60"/>
        <v>0.8</v>
      </c>
      <c r="AA111" s="213">
        <f t="shared" si="60"/>
        <v>0.8</v>
      </c>
      <c r="AB111" s="213">
        <f t="shared" si="60"/>
        <v>0.8</v>
      </c>
      <c r="AC111" s="213">
        <f t="shared" si="60"/>
        <v>0.8</v>
      </c>
      <c r="AD111" s="213">
        <f t="shared" si="60"/>
        <v>0.8</v>
      </c>
      <c r="AE111" s="213">
        <f t="shared" si="60"/>
        <v>0.8</v>
      </c>
      <c r="AF111" s="213">
        <f t="shared" si="60"/>
        <v>0.8</v>
      </c>
      <c r="AG111" s="531">
        <f t="shared" ref="AG111:AJ111" si="61">AG110</f>
        <v>0.79746835443037989</v>
      </c>
      <c r="AH111" s="531">
        <f t="shared" si="61"/>
        <v>0.81518151815181517</v>
      </c>
      <c r="AI111" s="531">
        <f t="shared" si="61"/>
        <v>0.77450980392156865</v>
      </c>
      <c r="AJ111" s="531">
        <f t="shared" si="61"/>
        <v>0.68548387096774199</v>
      </c>
      <c r="AK111" s="531">
        <f t="shared" ref="AK111:CO113" si="62">AK110</f>
        <v>0.77524429967426711</v>
      </c>
      <c r="AL111" s="531">
        <f t="shared" si="62"/>
        <v>0.78834355828220859</v>
      </c>
      <c r="AM111" s="531">
        <f t="shared" si="62"/>
        <v>0.78437500000000004</v>
      </c>
      <c r="AN111" s="531">
        <f t="shared" si="62"/>
        <v>0.78095238095238095</v>
      </c>
      <c r="AO111" s="531">
        <f t="shared" si="62"/>
        <v>0.78095238095238095</v>
      </c>
      <c r="AP111" s="531">
        <f t="shared" si="62"/>
        <v>0.78095238095238095</v>
      </c>
      <c r="AQ111" s="531">
        <f t="shared" si="62"/>
        <v>0.78095238095238095</v>
      </c>
      <c r="AR111" s="531">
        <f t="shared" si="62"/>
        <v>0.78095238095238095</v>
      </c>
      <c r="AS111" s="531">
        <f t="shared" si="62"/>
        <v>0.78095238095238095</v>
      </c>
      <c r="AT111" s="531">
        <f t="shared" si="62"/>
        <v>0.78095238095238095</v>
      </c>
      <c r="AU111" s="531">
        <f t="shared" si="62"/>
        <v>0.78095238095238095</v>
      </c>
      <c r="AV111" s="531">
        <f t="shared" si="62"/>
        <v>0.78095238095238095</v>
      </c>
      <c r="AW111" s="531">
        <f t="shared" si="62"/>
        <v>0.78095238095238106</v>
      </c>
      <c r="AX111" s="531">
        <f t="shared" si="62"/>
        <v>0.78095238095238084</v>
      </c>
      <c r="AY111" s="531">
        <f t="shared" si="62"/>
        <v>0.78095238095238095</v>
      </c>
      <c r="AZ111" s="531">
        <f t="shared" si="62"/>
        <v>0.78095238095238095</v>
      </c>
      <c r="BA111" s="531">
        <f t="shared" si="62"/>
        <v>0.78095238095238095</v>
      </c>
      <c r="BB111" s="531">
        <f t="shared" si="62"/>
        <v>0.78095238095238095</v>
      </c>
      <c r="BC111" s="531">
        <f t="shared" si="62"/>
        <v>0.78095238095238095</v>
      </c>
      <c r="BD111" s="531">
        <f t="shared" si="62"/>
        <v>0.78095238095238095</v>
      </c>
      <c r="BE111" s="531">
        <f t="shared" si="62"/>
        <v>0.78095238095238095</v>
      </c>
      <c r="BF111" s="531">
        <f t="shared" si="62"/>
        <v>0.78095238095238095</v>
      </c>
      <c r="BG111" s="531">
        <f t="shared" si="62"/>
        <v>0.78095238095238095</v>
      </c>
      <c r="BH111" s="531">
        <f t="shared" si="62"/>
        <v>0.78095238095238095</v>
      </c>
      <c r="BI111" s="531">
        <f t="shared" si="62"/>
        <v>0.78095238095238095</v>
      </c>
      <c r="BJ111" s="531">
        <f t="shared" si="62"/>
        <v>0.78095238095238106</v>
      </c>
      <c r="BK111" s="531">
        <f t="shared" si="62"/>
        <v>0.78095238095238084</v>
      </c>
      <c r="BL111" s="531">
        <f t="shared" si="62"/>
        <v>0.78095238095238095</v>
      </c>
      <c r="BM111" s="531">
        <f t="shared" si="62"/>
        <v>0.78095238095238095</v>
      </c>
      <c r="BN111" s="531">
        <f t="shared" si="62"/>
        <v>0.78095238095238095</v>
      </c>
      <c r="BO111" s="531">
        <f t="shared" si="62"/>
        <v>0.78095238095238095</v>
      </c>
      <c r="BP111" s="531">
        <f t="shared" si="62"/>
        <v>0.78095238095238095</v>
      </c>
      <c r="BQ111" s="531">
        <f t="shared" si="62"/>
        <v>0.78095238095238095</v>
      </c>
      <c r="BR111" s="531">
        <f t="shared" si="62"/>
        <v>0.78095238095238095</v>
      </c>
      <c r="BS111" s="531">
        <f t="shared" si="62"/>
        <v>0.78095238095238095</v>
      </c>
      <c r="BT111" s="531">
        <f t="shared" si="62"/>
        <v>0.78095238095238095</v>
      </c>
      <c r="BU111" s="531">
        <f t="shared" si="62"/>
        <v>0.78095238095238095</v>
      </c>
      <c r="BV111" s="531">
        <f t="shared" si="62"/>
        <v>0.78095238095238095</v>
      </c>
      <c r="BW111" s="531">
        <f t="shared" si="62"/>
        <v>0.78095238095238095</v>
      </c>
      <c r="BX111" s="531">
        <f t="shared" si="62"/>
        <v>0.78095238095238095</v>
      </c>
      <c r="BY111" s="531">
        <f t="shared" si="62"/>
        <v>0.78095238095238095</v>
      </c>
      <c r="BZ111" s="531">
        <f t="shared" si="62"/>
        <v>0.78095238095238095</v>
      </c>
      <c r="CA111" s="531">
        <f t="shared" si="62"/>
        <v>0.78095238095238095</v>
      </c>
      <c r="CB111" s="531">
        <f t="shared" si="62"/>
        <v>0.78095238095238095</v>
      </c>
      <c r="CC111" s="531">
        <f t="shared" si="62"/>
        <v>0.78095238095238095</v>
      </c>
      <c r="CD111" s="531">
        <f t="shared" si="62"/>
        <v>0.78095238095238095</v>
      </c>
      <c r="CE111" s="531">
        <f t="shared" si="62"/>
        <v>0.78095238095238095</v>
      </c>
      <c r="CF111" s="531">
        <f t="shared" si="62"/>
        <v>0.78095238095238095</v>
      </c>
      <c r="CG111" s="531">
        <f t="shared" si="62"/>
        <v>0.78095238095238095</v>
      </c>
      <c r="CH111" s="531">
        <f t="shared" si="62"/>
        <v>0.78095238095238095</v>
      </c>
      <c r="CI111" s="531">
        <f t="shared" si="62"/>
        <v>0.78095238095238095</v>
      </c>
      <c r="CJ111" s="531">
        <f t="shared" si="62"/>
        <v>0.78095238095238095</v>
      </c>
      <c r="CK111" s="531">
        <f t="shared" si="62"/>
        <v>0.78095238095238095</v>
      </c>
      <c r="CL111" s="531">
        <f t="shared" si="62"/>
        <v>0.78095238095238095</v>
      </c>
      <c r="CM111" s="531">
        <f t="shared" si="62"/>
        <v>0.78095238095238095</v>
      </c>
      <c r="CN111" s="531">
        <f t="shared" si="62"/>
        <v>0.78095238095238095</v>
      </c>
      <c r="CO111" s="531">
        <f t="shared" si="62"/>
        <v>0.78095238095238095</v>
      </c>
    </row>
    <row r="112" spans="1:93">
      <c r="A112" s="1"/>
      <c r="B112" t="s">
        <v>43</v>
      </c>
      <c r="D112" s="213">
        <f t="shared" ref="D112:AF112" si="63">harvestpercent_SC_exsoft</f>
        <v>0.8</v>
      </c>
      <c r="E112" s="213">
        <f t="shared" si="63"/>
        <v>0.8</v>
      </c>
      <c r="F112" s="213">
        <f t="shared" si="63"/>
        <v>0.8</v>
      </c>
      <c r="G112" s="213">
        <f t="shared" si="63"/>
        <v>0.8</v>
      </c>
      <c r="H112" s="213">
        <f t="shared" si="63"/>
        <v>0.8</v>
      </c>
      <c r="I112" s="213">
        <f t="shared" si="63"/>
        <v>0.8</v>
      </c>
      <c r="J112" s="213">
        <f t="shared" si="63"/>
        <v>0.8</v>
      </c>
      <c r="K112" s="213">
        <f t="shared" si="63"/>
        <v>0.8</v>
      </c>
      <c r="L112" s="213">
        <f t="shared" si="63"/>
        <v>0.8</v>
      </c>
      <c r="M112" s="213">
        <f t="shared" si="63"/>
        <v>0.8</v>
      </c>
      <c r="N112" s="213">
        <f t="shared" si="63"/>
        <v>0.8</v>
      </c>
      <c r="O112" s="213">
        <f t="shared" si="63"/>
        <v>0.8</v>
      </c>
      <c r="P112" s="213">
        <f t="shared" si="63"/>
        <v>0.8</v>
      </c>
      <c r="Q112" s="213">
        <f t="shared" si="63"/>
        <v>0.8</v>
      </c>
      <c r="R112" s="213">
        <f t="shared" si="63"/>
        <v>0.8</v>
      </c>
      <c r="S112" s="213">
        <f t="shared" si="63"/>
        <v>0.8</v>
      </c>
      <c r="T112" s="213">
        <f t="shared" si="63"/>
        <v>0.8</v>
      </c>
      <c r="U112" s="213">
        <f t="shared" si="63"/>
        <v>0.8</v>
      </c>
      <c r="V112" s="213">
        <f t="shared" si="63"/>
        <v>0.8</v>
      </c>
      <c r="W112" s="213">
        <f t="shared" si="63"/>
        <v>0.8</v>
      </c>
      <c r="X112" s="213">
        <f t="shared" si="63"/>
        <v>0.8</v>
      </c>
      <c r="Y112" s="213">
        <f t="shared" si="63"/>
        <v>0.8</v>
      </c>
      <c r="Z112" s="213">
        <f t="shared" si="63"/>
        <v>0.8</v>
      </c>
      <c r="AA112" s="213">
        <f t="shared" si="63"/>
        <v>0.8</v>
      </c>
      <c r="AB112" s="213">
        <f t="shared" si="63"/>
        <v>0.8</v>
      </c>
      <c r="AC112" s="213">
        <f t="shared" si="63"/>
        <v>0.8</v>
      </c>
      <c r="AD112" s="213">
        <f t="shared" si="63"/>
        <v>0.8</v>
      </c>
      <c r="AE112" s="213">
        <f t="shared" si="63"/>
        <v>0.8</v>
      </c>
      <c r="AF112" s="213">
        <f t="shared" si="63"/>
        <v>0.8</v>
      </c>
      <c r="AG112" s="531">
        <f t="shared" ref="AG112:AJ112" si="64">AG111</f>
        <v>0.79746835443037989</v>
      </c>
      <c r="AH112" s="531">
        <f t="shared" si="64"/>
        <v>0.81518151815181517</v>
      </c>
      <c r="AI112" s="531">
        <f t="shared" si="64"/>
        <v>0.77450980392156865</v>
      </c>
      <c r="AJ112" s="531">
        <f t="shared" si="64"/>
        <v>0.68548387096774199</v>
      </c>
      <c r="AK112" s="531">
        <f t="shared" si="62"/>
        <v>0.77524429967426711</v>
      </c>
      <c r="AL112" s="531">
        <f t="shared" si="62"/>
        <v>0.78834355828220859</v>
      </c>
      <c r="AM112" s="531">
        <f t="shared" si="62"/>
        <v>0.78437500000000004</v>
      </c>
      <c r="AN112" s="531">
        <f t="shared" si="62"/>
        <v>0.78095238095238095</v>
      </c>
      <c r="AO112" s="531">
        <f t="shared" si="62"/>
        <v>0.78095238095238095</v>
      </c>
      <c r="AP112" s="531">
        <f t="shared" si="62"/>
        <v>0.78095238095238095</v>
      </c>
      <c r="AQ112" s="531">
        <f t="shared" si="62"/>
        <v>0.78095238095238095</v>
      </c>
      <c r="AR112" s="531">
        <f t="shared" si="62"/>
        <v>0.78095238095238095</v>
      </c>
      <c r="AS112" s="531">
        <f t="shared" si="62"/>
        <v>0.78095238095238095</v>
      </c>
      <c r="AT112" s="531">
        <f t="shared" si="62"/>
        <v>0.78095238095238095</v>
      </c>
      <c r="AU112" s="531">
        <f t="shared" si="62"/>
        <v>0.78095238095238095</v>
      </c>
      <c r="AV112" s="531">
        <f t="shared" si="62"/>
        <v>0.78095238095238095</v>
      </c>
      <c r="AW112" s="531">
        <f t="shared" si="62"/>
        <v>0.78095238095238106</v>
      </c>
      <c r="AX112" s="531">
        <f t="shared" si="62"/>
        <v>0.78095238095238084</v>
      </c>
      <c r="AY112" s="531">
        <f t="shared" si="62"/>
        <v>0.78095238095238095</v>
      </c>
      <c r="AZ112" s="531">
        <f t="shared" si="62"/>
        <v>0.78095238095238095</v>
      </c>
      <c r="BA112" s="531">
        <f t="shared" si="62"/>
        <v>0.78095238095238095</v>
      </c>
      <c r="BB112" s="531">
        <f t="shared" si="62"/>
        <v>0.78095238095238095</v>
      </c>
      <c r="BC112" s="531">
        <f t="shared" si="62"/>
        <v>0.78095238095238095</v>
      </c>
      <c r="BD112" s="531">
        <f t="shared" si="62"/>
        <v>0.78095238095238095</v>
      </c>
      <c r="BE112" s="531">
        <f t="shared" si="62"/>
        <v>0.78095238095238095</v>
      </c>
      <c r="BF112" s="531">
        <f t="shared" si="62"/>
        <v>0.78095238095238095</v>
      </c>
      <c r="BG112" s="531">
        <f t="shared" si="62"/>
        <v>0.78095238095238095</v>
      </c>
      <c r="BH112" s="531">
        <f t="shared" si="62"/>
        <v>0.78095238095238095</v>
      </c>
      <c r="BI112" s="531">
        <f t="shared" si="62"/>
        <v>0.78095238095238095</v>
      </c>
      <c r="BJ112" s="531">
        <f t="shared" si="62"/>
        <v>0.78095238095238106</v>
      </c>
      <c r="BK112" s="531">
        <f t="shared" si="62"/>
        <v>0.78095238095238084</v>
      </c>
      <c r="BL112" s="531">
        <f t="shared" si="62"/>
        <v>0.78095238095238095</v>
      </c>
      <c r="BM112" s="531">
        <f t="shared" si="62"/>
        <v>0.78095238095238095</v>
      </c>
      <c r="BN112" s="531">
        <f t="shared" si="62"/>
        <v>0.78095238095238095</v>
      </c>
      <c r="BO112" s="531">
        <f t="shared" si="62"/>
        <v>0.78095238095238095</v>
      </c>
      <c r="BP112" s="531">
        <f t="shared" si="62"/>
        <v>0.78095238095238095</v>
      </c>
      <c r="BQ112" s="531">
        <f t="shared" si="62"/>
        <v>0.78095238095238095</v>
      </c>
      <c r="BR112" s="531">
        <f t="shared" si="62"/>
        <v>0.78095238095238095</v>
      </c>
      <c r="BS112" s="531">
        <f t="shared" si="62"/>
        <v>0.78095238095238095</v>
      </c>
      <c r="BT112" s="531">
        <f t="shared" si="62"/>
        <v>0.78095238095238095</v>
      </c>
      <c r="BU112" s="531">
        <f t="shared" si="62"/>
        <v>0.78095238095238095</v>
      </c>
      <c r="BV112" s="531">
        <f t="shared" si="62"/>
        <v>0.78095238095238095</v>
      </c>
      <c r="BW112" s="531">
        <f t="shared" si="62"/>
        <v>0.78095238095238095</v>
      </c>
      <c r="BX112" s="531">
        <f t="shared" si="62"/>
        <v>0.78095238095238095</v>
      </c>
      <c r="BY112" s="531">
        <f t="shared" si="62"/>
        <v>0.78095238095238095</v>
      </c>
      <c r="BZ112" s="531">
        <f t="shared" si="62"/>
        <v>0.78095238095238095</v>
      </c>
      <c r="CA112" s="531">
        <f t="shared" si="62"/>
        <v>0.78095238095238095</v>
      </c>
      <c r="CB112" s="531">
        <f t="shared" si="62"/>
        <v>0.78095238095238095</v>
      </c>
      <c r="CC112" s="531">
        <f t="shared" si="62"/>
        <v>0.78095238095238095</v>
      </c>
      <c r="CD112" s="531">
        <f t="shared" si="62"/>
        <v>0.78095238095238095</v>
      </c>
      <c r="CE112" s="531">
        <f t="shared" si="62"/>
        <v>0.78095238095238095</v>
      </c>
      <c r="CF112" s="531">
        <f t="shared" si="62"/>
        <v>0.78095238095238095</v>
      </c>
      <c r="CG112" s="531">
        <f t="shared" si="62"/>
        <v>0.78095238095238095</v>
      </c>
      <c r="CH112" s="531">
        <f t="shared" si="62"/>
        <v>0.78095238095238095</v>
      </c>
      <c r="CI112" s="531">
        <f t="shared" si="62"/>
        <v>0.78095238095238095</v>
      </c>
      <c r="CJ112" s="531">
        <f t="shared" si="62"/>
        <v>0.78095238095238095</v>
      </c>
      <c r="CK112" s="531">
        <f t="shared" si="62"/>
        <v>0.78095238095238095</v>
      </c>
      <c r="CL112" s="531">
        <f t="shared" si="62"/>
        <v>0.78095238095238095</v>
      </c>
      <c r="CM112" s="531">
        <f t="shared" si="62"/>
        <v>0.78095238095238095</v>
      </c>
      <c r="CN112" s="531">
        <f t="shared" si="62"/>
        <v>0.78095238095238095</v>
      </c>
      <c r="CO112" s="531">
        <f t="shared" si="62"/>
        <v>0.78095238095238095</v>
      </c>
    </row>
    <row r="113" spans="1:93">
      <c r="A113" s="1"/>
      <c r="B113" t="s">
        <v>44</v>
      </c>
      <c r="D113" s="213">
        <f t="shared" ref="D113:AF113" si="65">harvestpercent_SC_exhard</f>
        <v>0.8</v>
      </c>
      <c r="E113" s="213">
        <f t="shared" si="65"/>
        <v>0.8</v>
      </c>
      <c r="F113" s="213">
        <f t="shared" si="65"/>
        <v>0.8</v>
      </c>
      <c r="G113" s="213">
        <f t="shared" si="65"/>
        <v>0.8</v>
      </c>
      <c r="H113" s="213">
        <f t="shared" si="65"/>
        <v>0.8</v>
      </c>
      <c r="I113" s="213">
        <f t="shared" si="65"/>
        <v>0.8</v>
      </c>
      <c r="J113" s="213">
        <f t="shared" si="65"/>
        <v>0.8</v>
      </c>
      <c r="K113" s="213">
        <f t="shared" si="65"/>
        <v>0.8</v>
      </c>
      <c r="L113" s="213">
        <f t="shared" si="65"/>
        <v>0.8</v>
      </c>
      <c r="M113" s="213">
        <f t="shared" si="65"/>
        <v>0.8</v>
      </c>
      <c r="N113" s="213">
        <f t="shared" si="65"/>
        <v>0.8</v>
      </c>
      <c r="O113" s="213">
        <f t="shared" si="65"/>
        <v>0.8</v>
      </c>
      <c r="P113" s="213">
        <f t="shared" si="65"/>
        <v>0.8</v>
      </c>
      <c r="Q113" s="213">
        <f t="shared" si="65"/>
        <v>0.8</v>
      </c>
      <c r="R113" s="213">
        <f t="shared" si="65"/>
        <v>0.8</v>
      </c>
      <c r="S113" s="213">
        <f t="shared" si="65"/>
        <v>0.8</v>
      </c>
      <c r="T113" s="213">
        <f t="shared" si="65"/>
        <v>0.8</v>
      </c>
      <c r="U113" s="213">
        <f t="shared" si="65"/>
        <v>0.8</v>
      </c>
      <c r="V113" s="213">
        <f t="shared" si="65"/>
        <v>0.8</v>
      </c>
      <c r="W113" s="213">
        <f t="shared" si="65"/>
        <v>0.8</v>
      </c>
      <c r="X113" s="213">
        <f t="shared" si="65"/>
        <v>0.8</v>
      </c>
      <c r="Y113" s="213">
        <f t="shared" si="65"/>
        <v>0.8</v>
      </c>
      <c r="Z113" s="213">
        <f t="shared" si="65"/>
        <v>0.8</v>
      </c>
      <c r="AA113" s="213">
        <f t="shared" si="65"/>
        <v>0.8</v>
      </c>
      <c r="AB113" s="213">
        <f t="shared" si="65"/>
        <v>0.8</v>
      </c>
      <c r="AC113" s="213">
        <f t="shared" si="65"/>
        <v>0.8</v>
      </c>
      <c r="AD113" s="213">
        <f t="shared" si="65"/>
        <v>0.8</v>
      </c>
      <c r="AE113" s="213">
        <f t="shared" si="65"/>
        <v>0.8</v>
      </c>
      <c r="AF113" s="213">
        <f t="shared" si="65"/>
        <v>0.8</v>
      </c>
      <c r="AG113" s="531">
        <f t="shared" ref="AG113:AJ113" si="66">AG112</f>
        <v>0.79746835443037989</v>
      </c>
      <c r="AH113" s="531">
        <f t="shared" si="66"/>
        <v>0.81518151815181517</v>
      </c>
      <c r="AI113" s="531">
        <f t="shared" si="66"/>
        <v>0.77450980392156865</v>
      </c>
      <c r="AJ113" s="531">
        <f t="shared" si="66"/>
        <v>0.68548387096774199</v>
      </c>
      <c r="AK113" s="531">
        <f t="shared" si="62"/>
        <v>0.77524429967426711</v>
      </c>
      <c r="AL113" s="531">
        <f t="shared" si="62"/>
        <v>0.78834355828220859</v>
      </c>
      <c r="AM113" s="531">
        <f t="shared" si="62"/>
        <v>0.78437500000000004</v>
      </c>
      <c r="AN113" s="531">
        <f t="shared" si="62"/>
        <v>0.78095238095238095</v>
      </c>
      <c r="AO113" s="531">
        <f t="shared" si="62"/>
        <v>0.78095238095238095</v>
      </c>
      <c r="AP113" s="531">
        <f t="shared" si="62"/>
        <v>0.78095238095238095</v>
      </c>
      <c r="AQ113" s="531">
        <f t="shared" si="62"/>
        <v>0.78095238095238095</v>
      </c>
      <c r="AR113" s="531">
        <f t="shared" si="62"/>
        <v>0.78095238095238095</v>
      </c>
      <c r="AS113" s="531">
        <f t="shared" si="62"/>
        <v>0.78095238095238095</v>
      </c>
      <c r="AT113" s="531">
        <f t="shared" si="62"/>
        <v>0.78095238095238095</v>
      </c>
      <c r="AU113" s="531">
        <f t="shared" si="62"/>
        <v>0.78095238095238095</v>
      </c>
      <c r="AV113" s="531">
        <f t="shared" si="62"/>
        <v>0.78095238095238095</v>
      </c>
      <c r="AW113" s="531">
        <f t="shared" si="62"/>
        <v>0.78095238095238106</v>
      </c>
      <c r="AX113" s="531">
        <f t="shared" si="62"/>
        <v>0.78095238095238084</v>
      </c>
      <c r="AY113" s="531">
        <f t="shared" si="62"/>
        <v>0.78095238095238095</v>
      </c>
      <c r="AZ113" s="531">
        <f t="shared" si="62"/>
        <v>0.78095238095238095</v>
      </c>
      <c r="BA113" s="531">
        <f t="shared" si="62"/>
        <v>0.78095238095238095</v>
      </c>
      <c r="BB113" s="531">
        <f t="shared" si="62"/>
        <v>0.78095238095238095</v>
      </c>
      <c r="BC113" s="531">
        <f t="shared" si="62"/>
        <v>0.78095238095238095</v>
      </c>
      <c r="BD113" s="531">
        <f t="shared" si="62"/>
        <v>0.78095238095238095</v>
      </c>
      <c r="BE113" s="531">
        <f t="shared" si="62"/>
        <v>0.78095238095238095</v>
      </c>
      <c r="BF113" s="531">
        <f t="shared" si="62"/>
        <v>0.78095238095238095</v>
      </c>
      <c r="BG113" s="531">
        <f t="shared" si="62"/>
        <v>0.78095238095238095</v>
      </c>
      <c r="BH113" s="531">
        <f t="shared" si="62"/>
        <v>0.78095238095238095</v>
      </c>
      <c r="BI113" s="531">
        <f t="shared" si="62"/>
        <v>0.78095238095238095</v>
      </c>
      <c r="BJ113" s="531">
        <f t="shared" si="62"/>
        <v>0.78095238095238106</v>
      </c>
      <c r="BK113" s="531">
        <f t="shared" si="62"/>
        <v>0.78095238095238084</v>
      </c>
      <c r="BL113" s="531">
        <f t="shared" si="62"/>
        <v>0.78095238095238095</v>
      </c>
      <c r="BM113" s="531">
        <f t="shared" si="62"/>
        <v>0.78095238095238095</v>
      </c>
      <c r="BN113" s="531">
        <f t="shared" si="62"/>
        <v>0.78095238095238095</v>
      </c>
      <c r="BO113" s="531">
        <f t="shared" si="62"/>
        <v>0.78095238095238095</v>
      </c>
      <c r="BP113" s="531">
        <f t="shared" si="62"/>
        <v>0.78095238095238095</v>
      </c>
      <c r="BQ113" s="531">
        <f t="shared" si="62"/>
        <v>0.78095238095238095</v>
      </c>
      <c r="BR113" s="531">
        <f t="shared" si="62"/>
        <v>0.78095238095238095</v>
      </c>
      <c r="BS113" s="531">
        <f t="shared" si="62"/>
        <v>0.78095238095238095</v>
      </c>
      <c r="BT113" s="531">
        <f t="shared" si="62"/>
        <v>0.78095238095238095</v>
      </c>
      <c r="BU113" s="531">
        <f t="shared" si="62"/>
        <v>0.78095238095238095</v>
      </c>
      <c r="BV113" s="531">
        <f t="shared" si="62"/>
        <v>0.78095238095238095</v>
      </c>
      <c r="BW113" s="531">
        <f t="shared" si="62"/>
        <v>0.78095238095238095</v>
      </c>
      <c r="BX113" s="531">
        <f t="shared" si="62"/>
        <v>0.78095238095238095</v>
      </c>
      <c r="BY113" s="531">
        <f t="shared" si="62"/>
        <v>0.78095238095238095</v>
      </c>
      <c r="BZ113" s="531">
        <f t="shared" si="62"/>
        <v>0.78095238095238095</v>
      </c>
      <c r="CA113" s="531">
        <f t="shared" si="62"/>
        <v>0.78095238095238095</v>
      </c>
      <c r="CB113" s="531">
        <f t="shared" si="62"/>
        <v>0.78095238095238095</v>
      </c>
      <c r="CC113" s="531">
        <f t="shared" si="62"/>
        <v>0.78095238095238095</v>
      </c>
      <c r="CD113" s="531">
        <f t="shared" si="62"/>
        <v>0.78095238095238095</v>
      </c>
      <c r="CE113" s="531">
        <f t="shared" si="62"/>
        <v>0.78095238095238095</v>
      </c>
      <c r="CF113" s="531">
        <f t="shared" si="62"/>
        <v>0.78095238095238095</v>
      </c>
      <c r="CG113" s="531">
        <f t="shared" si="62"/>
        <v>0.78095238095238095</v>
      </c>
      <c r="CH113" s="531">
        <f t="shared" si="62"/>
        <v>0.78095238095238095</v>
      </c>
      <c r="CI113" s="531">
        <f t="shared" si="62"/>
        <v>0.78095238095238095</v>
      </c>
      <c r="CJ113" s="531">
        <f t="shared" si="62"/>
        <v>0.78095238095238095</v>
      </c>
      <c r="CK113" s="531">
        <f t="shared" si="62"/>
        <v>0.78095238095238095</v>
      </c>
      <c r="CL113" s="531">
        <f t="shared" si="62"/>
        <v>0.78095238095238095</v>
      </c>
      <c r="CM113" s="531">
        <f t="shared" si="62"/>
        <v>0.78095238095238095</v>
      </c>
      <c r="CN113" s="531">
        <f t="shared" si="62"/>
        <v>0.78095238095238095</v>
      </c>
      <c r="CO113" s="531">
        <f t="shared" si="62"/>
        <v>0.78095238095238095</v>
      </c>
    </row>
    <row r="114" spans="1:93">
      <c r="A114" s="1"/>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57"/>
      <c r="BJ114" s="57"/>
      <c r="BK114" s="57"/>
      <c r="BL114" s="57"/>
      <c r="BM114" s="57"/>
      <c r="BN114" s="57"/>
      <c r="BO114" s="57"/>
      <c r="BP114" s="57"/>
      <c r="BQ114" s="57"/>
      <c r="BR114" s="57"/>
      <c r="BS114" s="57"/>
      <c r="BT114" s="57"/>
      <c r="BU114" s="57"/>
      <c r="BV114" s="57"/>
      <c r="BW114" s="57"/>
      <c r="BX114" s="57"/>
      <c r="BY114" s="57"/>
      <c r="BZ114" s="57"/>
      <c r="CA114" s="57"/>
      <c r="CB114" s="57"/>
      <c r="CC114" s="57"/>
      <c r="CD114" s="57"/>
      <c r="CE114" s="57"/>
      <c r="CF114" s="57"/>
      <c r="CG114" s="57"/>
      <c r="CH114" s="57"/>
      <c r="CI114" s="57"/>
      <c r="CJ114" s="57"/>
      <c r="CK114" s="57"/>
      <c r="CL114" s="58"/>
      <c r="CM114" s="58"/>
      <c r="CN114" s="58"/>
      <c r="CO114" s="58"/>
    </row>
    <row r="115" spans="1:93" s="77" customFormat="1">
      <c r="A115" s="76" t="s">
        <v>101</v>
      </c>
    </row>
    <row r="116" spans="1:93" outlineLevel="1"/>
    <row r="117" spans="1:93" outlineLevel="1">
      <c r="A117" s="2" t="s">
        <v>102</v>
      </c>
      <c r="C117" s="18" t="s">
        <v>103</v>
      </c>
      <c r="D117" s="19">
        <v>1</v>
      </c>
      <c r="E117" s="19">
        <v>2</v>
      </c>
      <c r="F117" s="19">
        <v>3</v>
      </c>
      <c r="G117" s="19">
        <v>4</v>
      </c>
      <c r="H117" s="19">
        <v>5</v>
      </c>
      <c r="I117" s="19">
        <v>6</v>
      </c>
      <c r="J117" s="19">
        <v>7</v>
      </c>
      <c r="K117" s="19">
        <v>8</v>
      </c>
      <c r="L117" s="19">
        <v>9</v>
      </c>
      <c r="M117" s="19">
        <v>10</v>
      </c>
      <c r="N117" s="19">
        <v>11</v>
      </c>
      <c r="O117" s="19">
        <v>12</v>
      </c>
      <c r="P117" s="19">
        <v>13</v>
      </c>
      <c r="Q117" s="19">
        <v>14</v>
      </c>
      <c r="R117" s="19">
        <v>15</v>
      </c>
      <c r="S117" s="19">
        <v>16</v>
      </c>
      <c r="T117" s="19">
        <v>17</v>
      </c>
      <c r="U117" s="19">
        <v>18</v>
      </c>
      <c r="V117" s="19">
        <v>19</v>
      </c>
      <c r="W117" s="19">
        <v>20</v>
      </c>
      <c r="X117" s="19">
        <v>21</v>
      </c>
      <c r="Y117" s="19">
        <v>22</v>
      </c>
      <c r="Z117" s="19">
        <v>23</v>
      </c>
      <c r="AA117" s="19">
        <v>24</v>
      </c>
      <c r="AB117" s="19">
        <v>25</v>
      </c>
      <c r="AC117" s="19">
        <v>26</v>
      </c>
      <c r="AD117" s="19">
        <v>27</v>
      </c>
      <c r="AE117" s="19">
        <v>28</v>
      </c>
      <c r="AF117" s="19">
        <v>29</v>
      </c>
      <c r="AG117" s="19">
        <v>30</v>
      </c>
      <c r="AH117" s="19">
        <v>31</v>
      </c>
      <c r="AI117" s="19">
        <v>32</v>
      </c>
      <c r="AJ117" s="19">
        <v>33</v>
      </c>
      <c r="AK117" s="19">
        <v>34</v>
      </c>
      <c r="AL117" s="19">
        <v>35</v>
      </c>
      <c r="AM117" s="19">
        <v>36</v>
      </c>
      <c r="AN117" s="19">
        <v>37</v>
      </c>
      <c r="AO117" s="19">
        <v>38</v>
      </c>
      <c r="AP117" s="19">
        <v>39</v>
      </c>
      <c r="AQ117" s="19">
        <v>40</v>
      </c>
      <c r="AR117" s="19">
        <v>41</v>
      </c>
      <c r="AS117" s="19">
        <v>42</v>
      </c>
      <c r="AT117" s="19">
        <v>43</v>
      </c>
      <c r="AU117" s="19">
        <v>44</v>
      </c>
      <c r="AV117" s="19">
        <v>45</v>
      </c>
      <c r="AW117" s="19">
        <v>46</v>
      </c>
      <c r="AX117" s="19">
        <v>47</v>
      </c>
      <c r="AY117" s="19">
        <v>48</v>
      </c>
      <c r="AZ117" s="19">
        <v>49</v>
      </c>
      <c r="BA117" s="19">
        <v>50</v>
      </c>
      <c r="BB117" s="19">
        <v>51</v>
      </c>
      <c r="BC117" s="19">
        <v>52</v>
      </c>
      <c r="BD117" s="19">
        <v>53</v>
      </c>
      <c r="BE117" s="19">
        <v>54</v>
      </c>
      <c r="BF117" s="19">
        <v>55</v>
      </c>
      <c r="BG117" s="19">
        <v>56</v>
      </c>
      <c r="BH117" s="19">
        <v>57</v>
      </c>
      <c r="BI117" s="19">
        <v>58</v>
      </c>
      <c r="BJ117" s="19">
        <v>59</v>
      </c>
      <c r="BK117" s="19">
        <v>60</v>
      </c>
      <c r="BL117" s="19">
        <v>61</v>
      </c>
      <c r="BM117" s="19">
        <v>62</v>
      </c>
      <c r="BN117" s="19">
        <v>63</v>
      </c>
      <c r="BO117" s="19">
        <v>64</v>
      </c>
      <c r="BP117" s="19">
        <v>65</v>
      </c>
      <c r="BQ117" s="19">
        <v>66</v>
      </c>
      <c r="BR117" s="19">
        <v>67</v>
      </c>
      <c r="BS117" s="19">
        <v>68</v>
      </c>
      <c r="BT117" s="19">
        <v>69</v>
      </c>
      <c r="BU117" s="19">
        <v>70</v>
      </c>
      <c r="BV117" s="19">
        <v>71</v>
      </c>
      <c r="BW117" s="19">
        <v>72</v>
      </c>
      <c r="BX117" s="19">
        <v>73</v>
      </c>
      <c r="BY117" s="19">
        <v>74</v>
      </c>
      <c r="BZ117" s="19">
        <v>75</v>
      </c>
      <c r="CA117" s="19">
        <v>76</v>
      </c>
      <c r="CB117" s="19">
        <v>77</v>
      </c>
      <c r="CC117" s="19">
        <v>78</v>
      </c>
      <c r="CD117" s="19">
        <v>79</v>
      </c>
      <c r="CE117" s="19">
        <v>80</v>
      </c>
      <c r="CF117" s="19">
        <v>81</v>
      </c>
      <c r="CG117" s="19">
        <v>82</v>
      </c>
      <c r="CH117" s="19">
        <v>83</v>
      </c>
      <c r="CI117" s="19">
        <v>84</v>
      </c>
      <c r="CJ117" s="19">
        <v>85</v>
      </c>
      <c r="CK117" s="19">
        <v>86</v>
      </c>
      <c r="CL117" s="19">
        <v>87</v>
      </c>
      <c r="CM117" s="19">
        <v>88</v>
      </c>
      <c r="CN117" s="19">
        <v>89</v>
      </c>
      <c r="CO117" s="19">
        <v>90</v>
      </c>
    </row>
    <row r="118" spans="1:93" s="5" customFormat="1" outlineLevel="1">
      <c r="B118" s="5" t="s">
        <v>104</v>
      </c>
      <c r="D118" s="5">
        <f>'ETS yield tables'!D$27</f>
        <v>0.4</v>
      </c>
      <c r="E118" s="5">
        <f>'ETS yield tables'!E$27</f>
        <v>2</v>
      </c>
      <c r="F118" s="5">
        <f>'ETS yield tables'!F$27</f>
        <v>5</v>
      </c>
      <c r="G118" s="5">
        <f>'ETS yield tables'!G$27</f>
        <v>18.700000000000003</v>
      </c>
      <c r="H118" s="5">
        <f>'ETS yield tables'!H$27</f>
        <v>31.6</v>
      </c>
      <c r="I118" s="5">
        <f>'ETS yield tables'!I$27</f>
        <v>41.8</v>
      </c>
      <c r="J118" s="5">
        <f>'ETS yield tables'!J$27</f>
        <v>45.900000000000006</v>
      </c>
      <c r="K118" s="5">
        <f>'ETS yield tables'!K$27</f>
        <v>42.400000000000006</v>
      </c>
      <c r="L118" s="5">
        <f>'ETS yield tables'!L$27</f>
        <v>33.5</v>
      </c>
      <c r="M118" s="5">
        <f>'ETS yield tables'!M$27</f>
        <v>30.199999999999989</v>
      </c>
      <c r="N118" s="5">
        <f>'ETS yield tables'!N$27</f>
        <v>29.5</v>
      </c>
      <c r="O118" s="5">
        <f>'ETS yield tables'!O$27</f>
        <v>31.800000000000011</v>
      </c>
      <c r="P118" s="5">
        <f>'ETS yield tables'!P$27</f>
        <v>34.099999999999966</v>
      </c>
      <c r="Q118" s="5">
        <f>'ETS yield tables'!Q$27</f>
        <v>36.300000000000011</v>
      </c>
      <c r="R118" s="5">
        <f>'ETS yield tables'!R$27</f>
        <v>38.199999999999989</v>
      </c>
      <c r="S118" s="5">
        <f>'ETS yield tables'!S$27</f>
        <v>39.600000000000023</v>
      </c>
      <c r="T118" s="5">
        <f>'ETS yield tables'!T$27</f>
        <v>0</v>
      </c>
      <c r="U118" s="5">
        <f>'ETS yield tables'!U$27</f>
        <v>0</v>
      </c>
      <c r="V118" s="5">
        <f>'ETS yield tables'!V$27</f>
        <v>0</v>
      </c>
      <c r="W118" s="5">
        <f>'ETS yield tables'!W$27</f>
        <v>0</v>
      </c>
      <c r="X118" s="5">
        <f>'ETS yield tables'!X$27</f>
        <v>0</v>
      </c>
      <c r="Y118" s="5">
        <f>'ETS yield tables'!Y$27</f>
        <v>0</v>
      </c>
      <c r="Z118" s="5">
        <f>'ETS yield tables'!Z$27</f>
        <v>0</v>
      </c>
      <c r="AA118" s="5">
        <f>'ETS yield tables'!AA$27</f>
        <v>0</v>
      </c>
      <c r="AB118" s="5">
        <f>'ETS yield tables'!AB$27</f>
        <v>0</v>
      </c>
      <c r="AC118" s="5">
        <f>'ETS yield tables'!AC$27</f>
        <v>0</v>
      </c>
      <c r="AD118" s="5">
        <f>'ETS yield tables'!AD$27</f>
        <v>0</v>
      </c>
      <c r="AE118" s="5">
        <f>'ETS yield tables'!AE$27</f>
        <v>0</v>
      </c>
      <c r="AF118" s="5">
        <f>'ETS yield tables'!AF$27</f>
        <v>0</v>
      </c>
      <c r="AG118" s="5">
        <f>'ETS yield tables'!AG$27</f>
        <v>0</v>
      </c>
      <c r="AH118" s="5">
        <f>'ETS yield tables'!AH$27</f>
        <v>0</v>
      </c>
      <c r="AI118" s="5">
        <f>'ETS yield tables'!AI$27</f>
        <v>0</v>
      </c>
      <c r="AJ118" s="5">
        <f>'ETS yield tables'!AJ$27</f>
        <v>0</v>
      </c>
      <c r="AK118" s="5">
        <f>'ETS yield tables'!AK$27</f>
        <v>0</v>
      </c>
      <c r="AL118" s="5">
        <f>'ETS yield tables'!AL$27</f>
        <v>0</v>
      </c>
      <c r="AM118" s="5">
        <f>'ETS yield tables'!AM$27</f>
        <v>0</v>
      </c>
      <c r="AN118" s="5">
        <f>'ETS yield tables'!AN$27</f>
        <v>0</v>
      </c>
      <c r="AO118" s="459">
        <f>'ETS yield tables'!AO$27</f>
        <v>0</v>
      </c>
      <c r="AP118" s="5">
        <f>'ETS yield tables'!AP$27</f>
        <v>0</v>
      </c>
      <c r="AQ118" s="5">
        <f>'ETS yield tables'!AQ$27</f>
        <v>0</v>
      </c>
      <c r="AR118" s="5">
        <f>'ETS yield tables'!AR$27</f>
        <v>0</v>
      </c>
      <c r="AS118" s="5">
        <f>'ETS yield tables'!AS$27</f>
        <v>0</v>
      </c>
      <c r="AT118" s="5">
        <f>'ETS yield tables'!AT$27</f>
        <v>0</v>
      </c>
      <c r="AU118" s="5">
        <f>'ETS yield tables'!AU$27</f>
        <v>0</v>
      </c>
      <c r="AV118" s="5">
        <f>'ETS yield tables'!AV$27</f>
        <v>0</v>
      </c>
      <c r="AW118" s="5">
        <f>'ETS yield tables'!AW$27</f>
        <v>0</v>
      </c>
      <c r="AX118" s="5">
        <f>'ETS yield tables'!AX$27</f>
        <v>0</v>
      </c>
      <c r="AY118" s="5">
        <f>'ETS yield tables'!AY$27</f>
        <v>0</v>
      </c>
      <c r="AZ118" s="5">
        <f>'ETS yield tables'!AZ$27</f>
        <v>0</v>
      </c>
      <c r="BA118" s="5">
        <f>'ETS yield tables'!BA$27</f>
        <v>0</v>
      </c>
      <c r="BB118" s="5">
        <f>'ETS yield tables'!BB$27</f>
        <v>0</v>
      </c>
      <c r="BC118" s="5">
        <f>'ETS yield tables'!BC$27</f>
        <v>0</v>
      </c>
      <c r="BD118" s="5">
        <f>'ETS yield tables'!BD$27</f>
        <v>0</v>
      </c>
      <c r="BE118" s="5">
        <f>'ETS yield tables'!BE$27</f>
        <v>0</v>
      </c>
      <c r="BF118" s="5">
        <f>'ETS yield tables'!BF$27</f>
        <v>0</v>
      </c>
      <c r="BG118" s="5">
        <f>'ETS yield tables'!BG$27</f>
        <v>0</v>
      </c>
      <c r="BH118" s="5">
        <f>'ETS yield tables'!BH$27</f>
        <v>0</v>
      </c>
      <c r="BI118" s="5">
        <f>'ETS yield tables'!BI$27</f>
        <v>0</v>
      </c>
      <c r="BJ118" s="5">
        <f>'ETS yield tables'!BJ$27</f>
        <v>0</v>
      </c>
      <c r="BK118" s="5">
        <f>'ETS yield tables'!BK$27</f>
        <v>0</v>
      </c>
      <c r="BL118" s="5">
        <f>'ETS yield tables'!BL$27</f>
        <v>0</v>
      </c>
      <c r="BM118" s="5">
        <f>'ETS yield tables'!BM$27</f>
        <v>0</v>
      </c>
      <c r="BN118" s="5">
        <f>'ETS yield tables'!BN$27</f>
        <v>0</v>
      </c>
      <c r="BO118" s="5">
        <f>'ETS yield tables'!BO$27</f>
        <v>0</v>
      </c>
      <c r="BP118" s="5">
        <f>'ETS yield tables'!BP$27</f>
        <v>0</v>
      </c>
      <c r="BQ118" s="5">
        <f>'ETS yield tables'!BQ$27</f>
        <v>0</v>
      </c>
      <c r="BR118" s="5">
        <f>'ETS yield tables'!BR$27</f>
        <v>0</v>
      </c>
      <c r="BS118" s="5">
        <f>'ETS yield tables'!BS$27</f>
        <v>0</v>
      </c>
      <c r="BT118" s="5">
        <f>'ETS yield tables'!BT$27</f>
        <v>0</v>
      </c>
      <c r="BU118" s="5">
        <f>'ETS yield tables'!BU$27</f>
        <v>0</v>
      </c>
      <c r="BV118" s="5">
        <f>'ETS yield tables'!BV$27</f>
        <v>0</v>
      </c>
      <c r="BW118" s="5">
        <f>'ETS yield tables'!BW$27</f>
        <v>0</v>
      </c>
      <c r="BX118" s="5">
        <f>'ETS yield tables'!BX$27</f>
        <v>0</v>
      </c>
      <c r="BY118" s="5">
        <f>'ETS yield tables'!BY$27</f>
        <v>0</v>
      </c>
      <c r="BZ118" s="5">
        <f>'ETS yield tables'!BZ$27</f>
        <v>0</v>
      </c>
      <c r="CA118" s="5">
        <f>'ETS yield tables'!CA$27</f>
        <v>0</v>
      </c>
      <c r="CB118" s="5">
        <f>'ETS yield tables'!CB$27</f>
        <v>0</v>
      </c>
      <c r="CC118" s="5">
        <f>'ETS yield tables'!CC$27</f>
        <v>0</v>
      </c>
      <c r="CD118" s="5">
        <f>'ETS yield tables'!CD$27</f>
        <v>0</v>
      </c>
      <c r="CE118" s="5">
        <f>'ETS yield tables'!CE$27</f>
        <v>0</v>
      </c>
      <c r="CF118" s="5">
        <f>'ETS yield tables'!CF$27</f>
        <v>0</v>
      </c>
      <c r="CG118" s="5">
        <f>'ETS yield tables'!CG$27</f>
        <v>0</v>
      </c>
      <c r="CH118" s="5">
        <f>'ETS yield tables'!CH$27</f>
        <v>0</v>
      </c>
      <c r="CI118" s="5">
        <f>'ETS yield tables'!CI$27</f>
        <v>0</v>
      </c>
      <c r="CJ118" s="5">
        <f>'ETS yield tables'!CJ$27</f>
        <v>0</v>
      </c>
      <c r="CK118" s="5">
        <f>'ETS yield tables'!CK$27</f>
        <v>0</v>
      </c>
      <c r="CL118" s="5">
        <f>'ETS yield tables'!CL$27</f>
        <v>0</v>
      </c>
      <c r="CM118" s="5">
        <f>'ETS yield tables'!CM$27</f>
        <v>0</v>
      </c>
      <c r="CN118" s="5">
        <f>'ETS yield tables'!CN$27</f>
        <v>0</v>
      </c>
      <c r="CO118" s="5">
        <f>'ETS yield tables'!CO$27</f>
        <v>0</v>
      </c>
    </row>
    <row r="119" spans="1:93" s="5" customFormat="1" outlineLevel="1">
      <c r="B119" s="5" t="s">
        <v>105</v>
      </c>
      <c r="D119" s="5">
        <f>'ETS yield tables'!D$11</f>
        <v>0.4</v>
      </c>
      <c r="E119" s="5">
        <f>'ETS yield tables'!E$11</f>
        <v>2</v>
      </c>
      <c r="F119" s="5">
        <f>'ETS yield tables'!F$11</f>
        <v>5</v>
      </c>
      <c r="G119" s="5">
        <f>'ETS yield tables'!G$11</f>
        <v>18.700000000000003</v>
      </c>
      <c r="H119" s="5">
        <f>'ETS yield tables'!H$11</f>
        <v>31.6</v>
      </c>
      <c r="I119" s="5">
        <f>'ETS yield tables'!I$11</f>
        <v>41.8</v>
      </c>
      <c r="J119" s="5">
        <f>'ETS yield tables'!J$11</f>
        <v>45.900000000000006</v>
      </c>
      <c r="K119" s="5">
        <f>'ETS yield tables'!K$11</f>
        <v>42.400000000000006</v>
      </c>
      <c r="L119" s="5">
        <f>'ETS yield tables'!L$11</f>
        <v>33.5</v>
      </c>
      <c r="M119" s="5">
        <f>'ETS yield tables'!M$11</f>
        <v>30.199999999999989</v>
      </c>
      <c r="N119" s="5">
        <f>'ETS yield tables'!N$11</f>
        <v>29.5</v>
      </c>
      <c r="O119" s="5">
        <f>'ETS yield tables'!O$11</f>
        <v>31.800000000000011</v>
      </c>
      <c r="P119" s="5">
        <f>'ETS yield tables'!P$11</f>
        <v>34.099999999999966</v>
      </c>
      <c r="Q119" s="5">
        <f>'ETS yield tables'!Q$11</f>
        <v>36.300000000000011</v>
      </c>
      <c r="R119" s="5">
        <f>'ETS yield tables'!R$11</f>
        <v>38.199999999999989</v>
      </c>
      <c r="S119" s="5">
        <f>'ETS yield tables'!S$11</f>
        <v>39.700000000000045</v>
      </c>
      <c r="T119" s="5">
        <f>'ETS yield tables'!T$11</f>
        <v>40.699999999999989</v>
      </c>
      <c r="U119" s="5">
        <f>'ETS yield tables'!U$11</f>
        <v>41.099999999999966</v>
      </c>
      <c r="V119" s="5">
        <f>'ETS yield tables'!V$11</f>
        <v>41.300000000000068</v>
      </c>
      <c r="W119" s="5">
        <f>'ETS yield tables'!W$11</f>
        <v>41.299999999999955</v>
      </c>
      <c r="X119" s="5">
        <f>'ETS yield tables'!X$11</f>
        <v>40.700000000000045</v>
      </c>
      <c r="Y119" s="5">
        <f>'ETS yield tables'!Y$11</f>
        <v>40.699999999999932</v>
      </c>
      <c r="Z119" s="5">
        <f>'ETS yield tables'!Z$11</f>
        <v>40.5</v>
      </c>
      <c r="AA119" s="5">
        <f>'ETS yield tables'!AA$11</f>
        <v>40.200000000000045</v>
      </c>
      <c r="AB119" s="5">
        <f>'ETS yield tables'!AB$11</f>
        <v>40</v>
      </c>
      <c r="AC119" s="5">
        <f>'ETS yield tables'!AC$11</f>
        <v>39.399999999999977</v>
      </c>
      <c r="AD119" s="5">
        <f>'ETS yield tables'!AD$11</f>
        <v>39</v>
      </c>
      <c r="AE119" s="5">
        <f>'ETS yield tables'!AE$11</f>
        <v>38.5</v>
      </c>
      <c r="AF119" s="5">
        <f>'ETS yield tables'!AF$11</f>
        <v>38.100000000000023</v>
      </c>
      <c r="AG119" s="5">
        <f>'ETS yield tables'!AG$11</f>
        <v>37.5</v>
      </c>
      <c r="AH119" s="5">
        <f>'ETS yield tables'!AH$11</f>
        <v>36.399999999999977</v>
      </c>
      <c r="AI119" s="5">
        <f>'ETS yield tables'!AI$11</f>
        <v>35.799999999999955</v>
      </c>
      <c r="AJ119" s="5">
        <f>'ETS yield tables'!AJ$11</f>
        <v>35.200000000000045</v>
      </c>
      <c r="AK119" s="5">
        <f>'ETS yield tables'!AK$11</f>
        <v>34.299999999999955</v>
      </c>
      <c r="AL119" s="5">
        <f>'ETS yield tables'!AL$11</f>
        <v>33.600000000000136</v>
      </c>
      <c r="AM119" s="5">
        <f>'ETS yield tables'!AM$11</f>
        <v>33</v>
      </c>
      <c r="AN119" s="5">
        <f>'ETS yield tables'!AN$11</f>
        <v>32.299999999999955</v>
      </c>
      <c r="AO119" s="459">
        <f>'ETS yield tables'!AO$11</f>
        <v>31.799999999999955</v>
      </c>
      <c r="AP119" s="5">
        <f>'ETS yield tables'!AP$11</f>
        <v>31.200000000000045</v>
      </c>
      <c r="AQ119" s="5">
        <f>'ETS yield tables'!AQ$11</f>
        <v>30.899999999999864</v>
      </c>
      <c r="AR119" s="5">
        <f>'ETS yield tables'!AR$11</f>
        <v>30.700000000000045</v>
      </c>
      <c r="AS119" s="5">
        <f>'ETS yield tables'!AS$11</f>
        <v>30</v>
      </c>
      <c r="AT119" s="5">
        <f>'ETS yield tables'!AT$11</f>
        <v>29.5</v>
      </c>
      <c r="AU119" s="5">
        <f>'ETS yield tables'!AU$11</f>
        <v>29</v>
      </c>
      <c r="AV119" s="5">
        <f>'ETS yield tables'!AV$11</f>
        <v>28.600000000000136</v>
      </c>
      <c r="AW119" s="5">
        <f>'ETS yield tables'!AW$11</f>
        <v>28.099999999999909</v>
      </c>
      <c r="AX119" s="5">
        <f>'ETS yield tables'!AX$11</f>
        <v>27.599999999999909</v>
      </c>
      <c r="AY119" s="5">
        <f>'ETS yield tables'!AY$11</f>
        <v>27.300000000000182</v>
      </c>
      <c r="AZ119" s="5">
        <f>'ETS yield tables'!AZ$11</f>
        <v>27.099999999999909</v>
      </c>
      <c r="BA119" s="5">
        <f>'ETS yield tables'!BA$11</f>
        <v>26.599999999999909</v>
      </c>
      <c r="BB119" s="5">
        <f>'ETS yield tables'!BB$11</f>
        <v>26.599999999999909</v>
      </c>
      <c r="BC119" s="5">
        <f>'ETS yield tables'!BC$11</f>
        <v>26.599999999999909</v>
      </c>
      <c r="BD119" s="5">
        <f>'ETS yield tables'!BD$11</f>
        <v>26.599999999999909</v>
      </c>
      <c r="BE119" s="5">
        <f>'ETS yield tables'!BE$11</f>
        <v>26.599999999999909</v>
      </c>
      <c r="BF119" s="5">
        <f>'ETS yield tables'!BF$11</f>
        <v>26.599999999999909</v>
      </c>
      <c r="BG119" s="5">
        <f>'ETS yield tables'!BG$11</f>
        <v>26.599999999999909</v>
      </c>
      <c r="BH119" s="5">
        <f>'ETS yield tables'!BH$11</f>
        <v>26.599999999999909</v>
      </c>
      <c r="BI119" s="5">
        <f>'ETS yield tables'!BI$11</f>
        <v>26.599999999999909</v>
      </c>
      <c r="BJ119" s="5">
        <f>'ETS yield tables'!BJ$11</f>
        <v>26.599999999999909</v>
      </c>
      <c r="BK119" s="5">
        <f>'ETS yield tables'!BK$11</f>
        <v>26.599999999999909</v>
      </c>
      <c r="BL119" s="5">
        <f>'ETS yield tables'!BL$11</f>
        <v>26.599999999999909</v>
      </c>
      <c r="BM119" s="5">
        <f>'ETS yield tables'!BM$11</f>
        <v>26.599999999999909</v>
      </c>
      <c r="BN119" s="5">
        <f>'ETS yield tables'!BN$11</f>
        <v>26.599999999999909</v>
      </c>
      <c r="BO119" s="5">
        <f>'ETS yield tables'!BO$11</f>
        <v>26.599999999999909</v>
      </c>
      <c r="BP119" s="5">
        <f>'ETS yield tables'!BP$11</f>
        <v>26.599999999999909</v>
      </c>
      <c r="BQ119" s="5">
        <f>'ETS yield tables'!BQ$11</f>
        <v>26.599999999999909</v>
      </c>
      <c r="BR119" s="5">
        <f>'ETS yield tables'!BR$11</f>
        <v>26.599999999999909</v>
      </c>
      <c r="BS119" s="5">
        <f>'ETS yield tables'!BS$11</f>
        <v>26.599999999999909</v>
      </c>
      <c r="BT119" s="5">
        <f>'ETS yield tables'!BT$11</f>
        <v>26.599999999999909</v>
      </c>
      <c r="BU119" s="5">
        <f>'ETS yield tables'!BU$11</f>
        <v>26.599999999999909</v>
      </c>
      <c r="BV119" s="5">
        <f>'ETS yield tables'!BV$11</f>
        <v>26.599999999999909</v>
      </c>
      <c r="BW119" s="5">
        <f>'ETS yield tables'!BW$11</f>
        <v>26.599999999999909</v>
      </c>
      <c r="BX119" s="5">
        <f>'ETS yield tables'!BX$11</f>
        <v>26.599999999999909</v>
      </c>
      <c r="BY119" s="5">
        <f>'ETS yield tables'!BY$11</f>
        <v>26.599999999999909</v>
      </c>
      <c r="BZ119" s="5">
        <f>'ETS yield tables'!BZ$11</f>
        <v>26.599999999999909</v>
      </c>
      <c r="CA119" s="5">
        <f>'ETS yield tables'!CA$11</f>
        <v>26.599999999999909</v>
      </c>
      <c r="CB119" s="5">
        <f>'ETS yield tables'!CB$11</f>
        <v>26.599999999999909</v>
      </c>
      <c r="CC119" s="5">
        <f>'ETS yield tables'!CC$11</f>
        <v>26.599999999999909</v>
      </c>
      <c r="CD119" s="5">
        <f>'ETS yield tables'!CD$11</f>
        <v>26.599999999999909</v>
      </c>
      <c r="CE119" s="5">
        <f>'ETS yield tables'!CE$11</f>
        <v>26.599999999999909</v>
      </c>
      <c r="CF119" s="5">
        <f>'ETS yield tables'!CF$11</f>
        <v>26.599999999999909</v>
      </c>
      <c r="CG119" s="5">
        <f>'ETS yield tables'!CG$11</f>
        <v>26.599999999999909</v>
      </c>
      <c r="CH119" s="5">
        <f>'ETS yield tables'!CH$11</f>
        <v>26.599999999999909</v>
      </c>
      <c r="CI119" s="5">
        <f>'ETS yield tables'!CI$11</f>
        <v>26.599999999999909</v>
      </c>
      <c r="CJ119" s="5">
        <f>'ETS yield tables'!CJ$11</f>
        <v>26.599999999999909</v>
      </c>
      <c r="CK119" s="5">
        <f>'ETS yield tables'!CK$11</f>
        <v>26.599999999999909</v>
      </c>
      <c r="CL119" s="5">
        <f>'ETS yield tables'!CL$11</f>
        <v>26.599999999999909</v>
      </c>
      <c r="CM119" s="5">
        <f>'ETS yield tables'!CM$11</f>
        <v>26.599999999999909</v>
      </c>
      <c r="CN119" s="5">
        <f>'ETS yield tables'!CN$11</f>
        <v>26.599999999999909</v>
      </c>
      <c r="CO119" s="5">
        <f>'ETS yield tables'!CO$11</f>
        <v>26.599999999999909</v>
      </c>
    </row>
    <row r="120" spans="1:93" s="5" customFormat="1" outlineLevel="1">
      <c r="B120" s="5" t="s">
        <v>106</v>
      </c>
      <c r="D120" s="5">
        <f>'ETS yield tables'!D28</f>
        <v>0.26542700000000002</v>
      </c>
      <c r="E120" s="5">
        <f>'ETS yield tables'!E28</f>
        <v>0.92647899999999983</v>
      </c>
      <c r="F120" s="5">
        <f>'ETS yield tables'!F28</f>
        <v>1.7507390000000003</v>
      </c>
      <c r="G120" s="5">
        <f>'ETS yield tables'!G28</f>
        <v>2.5977419999999998</v>
      </c>
      <c r="H120" s="5">
        <f>'ETS yield tables'!H28</f>
        <v>3.5134909999999993</v>
      </c>
      <c r="I120" s="5">
        <f>'ETS yield tables'!I28</f>
        <v>4.1502510000000008</v>
      </c>
      <c r="J120" s="5">
        <f>'ETS yield tables'!J28</f>
        <v>7.0131789999999992</v>
      </c>
      <c r="K120" s="5">
        <f>'ETS yield tables'!K28</f>
        <v>11.488225</v>
      </c>
      <c r="L120" s="5">
        <f>'ETS yield tables'!L28</f>
        <v>17.233179000000003</v>
      </c>
      <c r="M120" s="5">
        <f>'ETS yield tables'!M28</f>
        <v>20.095346999999997</v>
      </c>
      <c r="N120" s="5">
        <f>'ETS yield tables'!N28</f>
        <v>22.334114999999997</v>
      </c>
      <c r="O120" s="5">
        <f>'ETS yield tables'!O28</f>
        <v>24.033445</v>
      </c>
      <c r="P120" s="5">
        <f>'ETS yield tables'!P28</f>
        <v>26.398054000000016</v>
      </c>
      <c r="Q120" s="5">
        <f>'ETS yield tables'!Q28</f>
        <v>28.401865999999984</v>
      </c>
      <c r="R120" s="5">
        <f>'ETS yield tables'!R28</f>
        <v>29.656383000000005</v>
      </c>
      <c r="S120" s="5">
        <f>'ETS yield tables'!S28</f>
        <v>30.340452999999997</v>
      </c>
      <c r="T120" s="5">
        <f>'ETS yield tables'!T28</f>
        <v>31.171941000000004</v>
      </c>
      <c r="U120" s="5">
        <f>'ETS yield tables'!U28</f>
        <v>32.159657999999979</v>
      </c>
      <c r="V120" s="5">
        <f>'ETS yield tables'!V28</f>
        <v>34.782541000000037</v>
      </c>
      <c r="W120" s="5">
        <f>'ETS yield tables'!W28</f>
        <v>35.645436999999959</v>
      </c>
      <c r="X120" s="5">
        <f>'ETS yield tables'!X28</f>
        <v>38.374753999999996</v>
      </c>
      <c r="Y120" s="5">
        <f>'ETS yield tables'!Y28</f>
        <v>39.060377000000017</v>
      </c>
      <c r="Z120" s="5">
        <f>'ETS yield tables'!Z28</f>
        <v>41.444205000000011</v>
      </c>
      <c r="AA120" s="5">
        <f>'ETS yield tables'!AA28</f>
        <v>42.749577999999985</v>
      </c>
      <c r="AB120" s="5">
        <f>'ETS yield tables'!AB28</f>
        <v>43.925401999999963</v>
      </c>
      <c r="AC120" s="5">
        <f>'ETS yield tables'!AC28</f>
        <v>44.487732000000051</v>
      </c>
      <c r="AD120" s="5">
        <f>'ETS yield tables'!AD28</f>
        <v>0</v>
      </c>
      <c r="AE120" s="5">
        <f>'ETS yield tables'!AE28</f>
        <v>0</v>
      </c>
      <c r="AF120" s="5">
        <f>'ETS yield tables'!AF28</f>
        <v>0</v>
      </c>
      <c r="AG120" s="5">
        <f>'ETS yield tables'!AG28</f>
        <v>0</v>
      </c>
      <c r="AH120" s="5">
        <f>'ETS yield tables'!AH28</f>
        <v>0</v>
      </c>
      <c r="AI120" s="5">
        <f>'ETS yield tables'!AI28</f>
        <v>0</v>
      </c>
      <c r="AJ120" s="5">
        <f>'ETS yield tables'!AJ28</f>
        <v>0</v>
      </c>
      <c r="AK120" s="5">
        <f>'ETS yield tables'!AK28</f>
        <v>0</v>
      </c>
      <c r="AL120" s="5">
        <f>'ETS yield tables'!AL28</f>
        <v>0</v>
      </c>
      <c r="AM120" s="5">
        <f>'ETS yield tables'!AM28</f>
        <v>0</v>
      </c>
      <c r="AN120" s="5">
        <f>'ETS yield tables'!AN28</f>
        <v>0</v>
      </c>
      <c r="AO120" s="459">
        <f>'ETS yield tables'!AO28</f>
        <v>0</v>
      </c>
      <c r="AP120" s="5">
        <f>'ETS yield tables'!AP28</f>
        <v>0</v>
      </c>
      <c r="AQ120" s="5">
        <f>'ETS yield tables'!AQ28</f>
        <v>0</v>
      </c>
      <c r="AR120" s="5">
        <f>'ETS yield tables'!AR28</f>
        <v>0</v>
      </c>
      <c r="AS120" s="5">
        <f>'ETS yield tables'!AS28</f>
        <v>0</v>
      </c>
      <c r="AT120" s="5">
        <f>'ETS yield tables'!AT28</f>
        <v>0</v>
      </c>
      <c r="AU120" s="5">
        <f>'ETS yield tables'!AU28</f>
        <v>0</v>
      </c>
      <c r="AV120" s="5">
        <f>'ETS yield tables'!AV28</f>
        <v>0</v>
      </c>
      <c r="AW120" s="5">
        <f>'ETS yield tables'!AW28</f>
        <v>0</v>
      </c>
      <c r="AX120" s="5">
        <f>'ETS yield tables'!AX28</f>
        <v>0</v>
      </c>
      <c r="AY120" s="5">
        <f>'ETS yield tables'!AY28</f>
        <v>0</v>
      </c>
      <c r="AZ120" s="5">
        <f>'ETS yield tables'!AZ28</f>
        <v>0</v>
      </c>
      <c r="BA120" s="5">
        <f>'ETS yield tables'!BA28</f>
        <v>0</v>
      </c>
      <c r="BB120" s="5">
        <f>'ETS yield tables'!BB28</f>
        <v>0</v>
      </c>
      <c r="BC120" s="5">
        <f>'ETS yield tables'!BC28</f>
        <v>0</v>
      </c>
      <c r="BD120" s="5">
        <f>'ETS yield tables'!BD28</f>
        <v>0</v>
      </c>
      <c r="BE120" s="5">
        <f>'ETS yield tables'!BE28</f>
        <v>0</v>
      </c>
      <c r="BF120" s="5">
        <f>'ETS yield tables'!BF28</f>
        <v>0</v>
      </c>
      <c r="BG120" s="5">
        <f>'ETS yield tables'!BG28</f>
        <v>0</v>
      </c>
      <c r="BH120" s="5">
        <f>'ETS yield tables'!BH28</f>
        <v>0</v>
      </c>
      <c r="BI120" s="5">
        <f>'ETS yield tables'!BI28</f>
        <v>0</v>
      </c>
      <c r="BJ120" s="5">
        <f>'ETS yield tables'!BJ28</f>
        <v>0</v>
      </c>
      <c r="BK120" s="5">
        <f>'ETS yield tables'!BK28</f>
        <v>0</v>
      </c>
      <c r="BL120" s="5">
        <f>'ETS yield tables'!BL28</f>
        <v>0</v>
      </c>
      <c r="BM120" s="5">
        <f>'ETS yield tables'!BM28</f>
        <v>0</v>
      </c>
      <c r="BN120" s="5">
        <f>'ETS yield tables'!BN28</f>
        <v>0</v>
      </c>
      <c r="BO120" s="5">
        <f>'ETS yield tables'!BO28</f>
        <v>0</v>
      </c>
      <c r="BP120" s="5">
        <f>'ETS yield tables'!BP28</f>
        <v>0</v>
      </c>
      <c r="BQ120" s="5">
        <f>'ETS yield tables'!BQ28</f>
        <v>0</v>
      </c>
      <c r="BR120" s="5">
        <f>'ETS yield tables'!BR28</f>
        <v>0</v>
      </c>
      <c r="BS120" s="5">
        <f>'ETS yield tables'!BS28</f>
        <v>0</v>
      </c>
      <c r="BT120" s="5">
        <f>'ETS yield tables'!BT28</f>
        <v>0</v>
      </c>
      <c r="BU120" s="5">
        <f>'ETS yield tables'!BU28</f>
        <v>0</v>
      </c>
      <c r="BV120" s="5">
        <f>'ETS yield tables'!BV28</f>
        <v>0</v>
      </c>
      <c r="BW120" s="5">
        <f>'ETS yield tables'!BW28</f>
        <v>0</v>
      </c>
      <c r="BX120" s="5">
        <f>'ETS yield tables'!BX28</f>
        <v>0</v>
      </c>
      <c r="BY120" s="5">
        <f>'ETS yield tables'!BY28</f>
        <v>0</v>
      </c>
      <c r="BZ120" s="5">
        <f>'ETS yield tables'!BZ28</f>
        <v>0</v>
      </c>
      <c r="CA120" s="5">
        <f>'ETS yield tables'!CA28</f>
        <v>0</v>
      </c>
      <c r="CB120" s="5">
        <f>'ETS yield tables'!CB28</f>
        <v>0</v>
      </c>
      <c r="CC120" s="5">
        <f>'ETS yield tables'!CC28</f>
        <v>0</v>
      </c>
      <c r="CD120" s="5">
        <f>'ETS yield tables'!CD28</f>
        <v>0</v>
      </c>
      <c r="CE120" s="5">
        <f>'ETS yield tables'!CE28</f>
        <v>0</v>
      </c>
      <c r="CF120" s="5">
        <f>'ETS yield tables'!CF28</f>
        <v>0</v>
      </c>
      <c r="CG120" s="5">
        <f>'ETS yield tables'!CG28</f>
        <v>0</v>
      </c>
      <c r="CH120" s="5">
        <f>'ETS yield tables'!CH28</f>
        <v>0</v>
      </c>
      <c r="CI120" s="5">
        <f>'ETS yield tables'!CI28</f>
        <v>0</v>
      </c>
      <c r="CJ120" s="5">
        <f>'ETS yield tables'!CJ28</f>
        <v>0</v>
      </c>
      <c r="CK120" s="5">
        <f>'ETS yield tables'!CK28</f>
        <v>0</v>
      </c>
      <c r="CL120" s="5">
        <f>'ETS yield tables'!CL28</f>
        <v>0</v>
      </c>
      <c r="CM120" s="5">
        <f>'ETS yield tables'!CM28</f>
        <v>0</v>
      </c>
      <c r="CN120" s="5">
        <f>'ETS yield tables'!CN28</f>
        <v>0</v>
      </c>
      <c r="CO120" s="5">
        <f>'ETS yield tables'!CO28</f>
        <v>0</v>
      </c>
    </row>
    <row r="121" spans="1:93" s="5" customFormat="1" outlineLevel="1">
      <c r="B121" s="5" t="s">
        <v>107</v>
      </c>
      <c r="D121" s="5">
        <f>'ETS yield tables'!D12</f>
        <v>0.26542700000000002</v>
      </c>
      <c r="E121" s="5">
        <f>'ETS yield tables'!E12</f>
        <v>0.92647899999999983</v>
      </c>
      <c r="F121" s="5">
        <f>'ETS yield tables'!F12</f>
        <v>1.7507390000000003</v>
      </c>
      <c r="G121" s="5">
        <f>'ETS yield tables'!G12</f>
        <v>2.5977419999999998</v>
      </c>
      <c r="H121" s="5">
        <f>'ETS yield tables'!H12</f>
        <v>3.5134909999999993</v>
      </c>
      <c r="I121" s="5">
        <f>'ETS yield tables'!I12</f>
        <v>4.1502510000000008</v>
      </c>
      <c r="J121" s="5">
        <f>'ETS yield tables'!J12</f>
        <v>7.0131789999999992</v>
      </c>
      <c r="K121" s="5">
        <f>'ETS yield tables'!K12</f>
        <v>11.488225</v>
      </c>
      <c r="L121" s="5">
        <f>'ETS yield tables'!L12</f>
        <v>17.233179000000003</v>
      </c>
      <c r="M121" s="5">
        <f>'ETS yield tables'!M12</f>
        <v>20.095346999999997</v>
      </c>
      <c r="N121" s="5">
        <f>'ETS yield tables'!N12</f>
        <v>22.334114999999997</v>
      </c>
      <c r="O121" s="5">
        <f>'ETS yield tables'!O12</f>
        <v>24.033445</v>
      </c>
      <c r="P121" s="5">
        <f>'ETS yield tables'!P12</f>
        <v>26.398054000000016</v>
      </c>
      <c r="Q121" s="5">
        <f>'ETS yield tables'!Q12</f>
        <v>28.401865999999984</v>
      </c>
      <c r="R121" s="5">
        <f>'ETS yield tables'!R12</f>
        <v>29.656383000000005</v>
      </c>
      <c r="S121" s="5">
        <f>'ETS yield tables'!S12</f>
        <v>30.340452999999997</v>
      </c>
      <c r="T121" s="5">
        <f>'ETS yield tables'!T12</f>
        <v>31.171941000000004</v>
      </c>
      <c r="U121" s="5">
        <f>'ETS yield tables'!U12</f>
        <v>32.159657999999979</v>
      </c>
      <c r="V121" s="5">
        <f>'ETS yield tables'!V12</f>
        <v>34.782541000000037</v>
      </c>
      <c r="W121" s="5">
        <f>'ETS yield tables'!W12</f>
        <v>35.645436999999959</v>
      </c>
      <c r="X121" s="5">
        <f>'ETS yield tables'!X12</f>
        <v>38.374753999999996</v>
      </c>
      <c r="Y121" s="5">
        <f>'ETS yield tables'!Y12</f>
        <v>39.060377000000017</v>
      </c>
      <c r="Z121" s="5">
        <f>'ETS yield tables'!Z12</f>
        <v>41.444205000000011</v>
      </c>
      <c r="AA121" s="5">
        <f>'ETS yield tables'!AA12</f>
        <v>42.749577999999985</v>
      </c>
      <c r="AB121" s="5">
        <f>'ETS yield tables'!AB12</f>
        <v>43.925401999999963</v>
      </c>
      <c r="AC121" s="5">
        <f>'ETS yield tables'!AC12</f>
        <v>44.844935000000078</v>
      </c>
      <c r="AD121" s="5">
        <f>'ETS yield tables'!AD12</f>
        <v>45.487308999999982</v>
      </c>
      <c r="AE121" s="5">
        <f>'ETS yield tables'!AE12</f>
        <v>45.853942999999958</v>
      </c>
      <c r="AF121" s="5">
        <f>'ETS yield tables'!AF12</f>
        <v>45.985423000000083</v>
      </c>
      <c r="AG121" s="5">
        <f>'ETS yield tables'!AG12</f>
        <v>45.867046999999957</v>
      </c>
      <c r="AH121" s="5">
        <f>'ETS yield tables'!AH12</f>
        <v>45.551020999999992</v>
      </c>
      <c r="AI121" s="5">
        <f>'ETS yield tables'!AI12</f>
        <v>45.030900999999972</v>
      </c>
      <c r="AJ121" s="5">
        <f>'ETS yield tables'!AJ12</f>
        <v>44.356821000000082</v>
      </c>
      <c r="AK121" s="5">
        <f>'ETS yield tables'!AK12</f>
        <v>43.60609599999998</v>
      </c>
      <c r="AL121" s="5">
        <f>'ETS yield tables'!AL12</f>
        <v>42.813460999999961</v>
      </c>
      <c r="AM121" s="5">
        <f>'ETS yield tables'!AM12</f>
        <v>41.981503999999973</v>
      </c>
      <c r="AN121" s="5">
        <f>'ETS yield tables'!AN12</f>
        <v>41.12725300000011</v>
      </c>
      <c r="AO121" s="459">
        <f>'ETS yield tables'!AO12</f>
        <v>40.253762999999935</v>
      </c>
      <c r="AP121" s="5">
        <f>'ETS yield tables'!AP12</f>
        <v>39.366297999999915</v>
      </c>
      <c r="AQ121" s="5">
        <f>'ETS yield tables'!AQ12</f>
        <v>38.469426000000112</v>
      </c>
      <c r="AR121" s="5">
        <f>'ETS yield tables'!AR12</f>
        <v>37.569070000000011</v>
      </c>
      <c r="AS121" s="5">
        <f>'ETS yield tables'!AS12</f>
        <v>36.667414000000008</v>
      </c>
      <c r="AT121" s="5">
        <f>'ETS yield tables'!AT12</f>
        <v>35.766243000000031</v>
      </c>
      <c r="AU121" s="5">
        <f>'ETS yield tables'!AU12</f>
        <v>34.866855999999871</v>
      </c>
      <c r="AV121" s="5">
        <f>'ETS yield tables'!AV12</f>
        <v>0</v>
      </c>
      <c r="AW121" s="5">
        <f>'ETS yield tables'!AW12</f>
        <v>67.055855000000065</v>
      </c>
      <c r="AX121" s="5">
        <f>'ETS yield tables'!AX12</f>
        <v>32.198922999999922</v>
      </c>
      <c r="AY121" s="5">
        <f>'ETS yield tables'!AY12</f>
        <v>31.324382000000014</v>
      </c>
      <c r="AZ121" s="5">
        <f>'ETS yield tables'!AZ12</f>
        <v>30.459522000000106</v>
      </c>
      <c r="BA121" s="5">
        <f>'ETS yield tables'!BA12</f>
        <v>29.599757999999838</v>
      </c>
      <c r="BB121" s="5">
        <f>'ETS yield tables'!BB12</f>
        <v>29.599757999999838</v>
      </c>
      <c r="BC121" s="5">
        <f>'ETS yield tables'!BC12</f>
        <v>29.599757999999838</v>
      </c>
      <c r="BD121" s="5">
        <f>'ETS yield tables'!BD12</f>
        <v>29.599757999999838</v>
      </c>
      <c r="BE121" s="5">
        <f>'ETS yield tables'!BE12</f>
        <v>29.599757999999838</v>
      </c>
      <c r="BF121" s="5">
        <f>'ETS yield tables'!BF12</f>
        <v>29.599757999999838</v>
      </c>
      <c r="BG121" s="5">
        <f>'ETS yield tables'!BG12</f>
        <v>29.599757999999838</v>
      </c>
      <c r="BH121" s="5">
        <f>'ETS yield tables'!BH12</f>
        <v>29.599757999999838</v>
      </c>
      <c r="BI121" s="5">
        <f>'ETS yield tables'!BI12</f>
        <v>29.599757999999838</v>
      </c>
      <c r="BJ121" s="5">
        <f>'ETS yield tables'!BJ12</f>
        <v>29.599757999999838</v>
      </c>
      <c r="BK121" s="5">
        <f>'ETS yield tables'!BK12</f>
        <v>29.599757999999838</v>
      </c>
      <c r="BL121" s="5">
        <f>'ETS yield tables'!BL12</f>
        <v>29.599757999999838</v>
      </c>
      <c r="BM121" s="5">
        <f>'ETS yield tables'!BM12</f>
        <v>29.599757999999838</v>
      </c>
      <c r="BN121" s="5">
        <f>'ETS yield tables'!BN12</f>
        <v>29.599757999999838</v>
      </c>
      <c r="BO121" s="5">
        <f>'ETS yield tables'!BO12</f>
        <v>29.599757999999838</v>
      </c>
      <c r="BP121" s="5">
        <f>'ETS yield tables'!BP12</f>
        <v>29.599757999999838</v>
      </c>
      <c r="BQ121" s="5">
        <f>'ETS yield tables'!BQ12</f>
        <v>29.599757999999838</v>
      </c>
      <c r="BR121" s="5">
        <f>'ETS yield tables'!BR12</f>
        <v>29.599757999999838</v>
      </c>
      <c r="BS121" s="5">
        <f>'ETS yield tables'!BS12</f>
        <v>29.599757999999838</v>
      </c>
      <c r="BT121" s="5">
        <f>'ETS yield tables'!BT12</f>
        <v>29.599757999999838</v>
      </c>
      <c r="BU121" s="5">
        <f>'ETS yield tables'!BU12</f>
        <v>29.599757999999838</v>
      </c>
      <c r="BV121" s="5">
        <f>'ETS yield tables'!BV12</f>
        <v>29.599757999999838</v>
      </c>
      <c r="BW121" s="5">
        <f>'ETS yield tables'!BW12</f>
        <v>29.599757999999838</v>
      </c>
      <c r="BX121" s="5">
        <f>'ETS yield tables'!BX12</f>
        <v>29.599757999999838</v>
      </c>
      <c r="BY121" s="5">
        <f>'ETS yield tables'!BY12</f>
        <v>29.599757999999838</v>
      </c>
      <c r="BZ121" s="5">
        <f>'ETS yield tables'!BZ12</f>
        <v>29.599757999999838</v>
      </c>
      <c r="CA121" s="5">
        <f>'ETS yield tables'!CA12</f>
        <v>29.599757999999838</v>
      </c>
      <c r="CB121" s="5">
        <f>'ETS yield tables'!CB12</f>
        <v>29.599757999999838</v>
      </c>
      <c r="CC121" s="5">
        <f>'ETS yield tables'!CC12</f>
        <v>29.599757999999838</v>
      </c>
      <c r="CD121" s="5">
        <f>'ETS yield tables'!CD12</f>
        <v>29.599757999999838</v>
      </c>
      <c r="CE121" s="5">
        <f>'ETS yield tables'!CE12</f>
        <v>29.599757999999838</v>
      </c>
      <c r="CF121" s="5">
        <f>'ETS yield tables'!CF12</f>
        <v>29.599757999999838</v>
      </c>
      <c r="CG121" s="5">
        <f>'ETS yield tables'!CG12</f>
        <v>29.599757999999838</v>
      </c>
      <c r="CH121" s="5">
        <f>'ETS yield tables'!CH12</f>
        <v>29.599757999999838</v>
      </c>
      <c r="CI121" s="5">
        <f>'ETS yield tables'!CI12</f>
        <v>29.599757999999838</v>
      </c>
      <c r="CJ121" s="5">
        <f>'ETS yield tables'!CJ12</f>
        <v>29.599757999999838</v>
      </c>
      <c r="CK121" s="5">
        <f>'ETS yield tables'!CK12</f>
        <v>29.599757999999838</v>
      </c>
      <c r="CL121" s="5">
        <f>'ETS yield tables'!CL12</f>
        <v>29.599757999999838</v>
      </c>
      <c r="CM121" s="5">
        <f>'ETS yield tables'!CM12</f>
        <v>29.599757999999838</v>
      </c>
      <c r="CN121" s="5">
        <f>'ETS yield tables'!CN12</f>
        <v>29.599757999999838</v>
      </c>
      <c r="CO121" s="5">
        <f>'ETS yield tables'!CO12</f>
        <v>29.599757999999838</v>
      </c>
    </row>
    <row r="122" spans="1:93" s="5" customFormat="1" outlineLevel="1">
      <c r="B122" t="s">
        <v>108</v>
      </c>
      <c r="D122" s="5">
        <f>'ETS yield tables'!D29</f>
        <v>0.6</v>
      </c>
      <c r="E122" s="5">
        <f>'ETS yield tables'!E29</f>
        <v>1.2000000000000002</v>
      </c>
      <c r="F122" s="5">
        <f>'ETS yield tables'!F29</f>
        <v>2.7</v>
      </c>
      <c r="G122" s="5">
        <f>'ETS yield tables'!G29</f>
        <v>6.4</v>
      </c>
      <c r="H122" s="5">
        <f>'ETS yield tables'!H29</f>
        <v>11.999999999999998</v>
      </c>
      <c r="I122" s="5">
        <f>'ETS yield tables'!I29</f>
        <v>17.100000000000001</v>
      </c>
      <c r="J122" s="5">
        <f>'ETS yield tables'!J29</f>
        <v>21</v>
      </c>
      <c r="K122" s="5">
        <f>'ETS yield tables'!K29</f>
        <v>23.799999999999997</v>
      </c>
      <c r="L122" s="5">
        <f>'ETS yield tables'!L29</f>
        <v>26.5</v>
      </c>
      <c r="M122" s="5">
        <f>'ETS yield tables'!M29</f>
        <v>28.399999999999991</v>
      </c>
      <c r="N122" s="5">
        <f>'ETS yield tables'!N29</f>
        <v>28.800000000000011</v>
      </c>
      <c r="O122" s="5">
        <f>'ETS yield tables'!O29</f>
        <v>28.199999999999989</v>
      </c>
      <c r="P122" s="5">
        <f>'ETS yield tables'!P29</f>
        <v>29.700000000000017</v>
      </c>
      <c r="Q122" s="5">
        <f>'ETS yield tables'!Q29</f>
        <v>31.099999999999994</v>
      </c>
      <c r="R122" s="5">
        <f>'ETS yield tables'!R29</f>
        <v>32.300000000000011</v>
      </c>
      <c r="S122" s="5">
        <f>'ETS yield tables'!S29</f>
        <v>33.5</v>
      </c>
      <c r="T122" s="5">
        <f>'ETS yield tables'!T29</f>
        <v>34.399999999999977</v>
      </c>
      <c r="U122" s="5">
        <f>'ETS yield tables'!U29</f>
        <v>35.400000000000034</v>
      </c>
      <c r="V122" s="5">
        <f>'ETS yield tables'!V29</f>
        <v>35.799999999999955</v>
      </c>
      <c r="W122" s="5">
        <f>'ETS yield tables'!W29</f>
        <v>36.200000000000045</v>
      </c>
      <c r="X122" s="5">
        <f>'ETS yield tables'!X29</f>
        <v>36.799999999999955</v>
      </c>
      <c r="Y122" s="5">
        <f>'ETS yield tables'!Y29</f>
        <v>36</v>
      </c>
      <c r="Z122" s="5">
        <f>'ETS yield tables'!Z29</f>
        <v>0.10000000000002274</v>
      </c>
      <c r="AA122" s="5">
        <f>'ETS yield tables'!AA29</f>
        <v>0</v>
      </c>
      <c r="AB122" s="5">
        <f>'ETS yield tables'!AB29</f>
        <v>0</v>
      </c>
      <c r="AC122" s="5">
        <f>'ETS yield tables'!AC29</f>
        <v>0</v>
      </c>
      <c r="AD122" s="5">
        <f>'ETS yield tables'!AD29</f>
        <v>0</v>
      </c>
      <c r="AE122" s="5">
        <f>'ETS yield tables'!AE29</f>
        <v>0</v>
      </c>
      <c r="AF122" s="5">
        <f>'ETS yield tables'!AF29</f>
        <v>0</v>
      </c>
      <c r="AG122" s="5">
        <f>'ETS yield tables'!AG29</f>
        <v>0</v>
      </c>
      <c r="AH122" s="5">
        <f>'ETS yield tables'!AH29</f>
        <v>0</v>
      </c>
      <c r="AI122" s="5">
        <f>'ETS yield tables'!AI29</f>
        <v>0</v>
      </c>
      <c r="AJ122" s="5">
        <f>'ETS yield tables'!AJ29</f>
        <v>0</v>
      </c>
      <c r="AK122" s="5">
        <f>'ETS yield tables'!AK29</f>
        <v>0</v>
      </c>
      <c r="AL122" s="5">
        <f>'ETS yield tables'!AL29</f>
        <v>0</v>
      </c>
      <c r="AM122" s="5">
        <f>'ETS yield tables'!AM29</f>
        <v>0</v>
      </c>
      <c r="AN122" s="5">
        <f>'ETS yield tables'!AN29</f>
        <v>0</v>
      </c>
      <c r="AO122" s="459">
        <f>'ETS yield tables'!AO29</f>
        <v>0</v>
      </c>
      <c r="AP122" s="5">
        <f>'ETS yield tables'!AP29</f>
        <v>0</v>
      </c>
      <c r="AQ122" s="5">
        <f>'ETS yield tables'!AQ29</f>
        <v>0</v>
      </c>
      <c r="AR122" s="5">
        <f>'ETS yield tables'!AR29</f>
        <v>0</v>
      </c>
      <c r="AS122" s="5">
        <f>'ETS yield tables'!AS29</f>
        <v>0</v>
      </c>
      <c r="AT122" s="5">
        <f>'ETS yield tables'!AT29</f>
        <v>0</v>
      </c>
      <c r="AU122" s="5">
        <f>'ETS yield tables'!AU29</f>
        <v>0</v>
      </c>
      <c r="AV122" s="5">
        <f>'ETS yield tables'!AV29</f>
        <v>0</v>
      </c>
      <c r="AW122" s="5">
        <f>'ETS yield tables'!AW29</f>
        <v>0</v>
      </c>
      <c r="AX122" s="5">
        <f>'ETS yield tables'!AX29</f>
        <v>0</v>
      </c>
      <c r="AY122" s="5">
        <f>'ETS yield tables'!AY29</f>
        <v>0</v>
      </c>
      <c r="AZ122" s="5">
        <f>'ETS yield tables'!AZ29</f>
        <v>0</v>
      </c>
      <c r="BA122" s="5">
        <f>'ETS yield tables'!BA29</f>
        <v>0</v>
      </c>
      <c r="BB122" s="5">
        <f>'ETS yield tables'!BB29</f>
        <v>0</v>
      </c>
      <c r="BC122" s="5">
        <f>'ETS yield tables'!BC29</f>
        <v>0</v>
      </c>
      <c r="BD122" s="5">
        <f>'ETS yield tables'!BD29</f>
        <v>0</v>
      </c>
      <c r="BE122" s="5">
        <f>'ETS yield tables'!BE29</f>
        <v>0</v>
      </c>
      <c r="BF122" s="5">
        <f>'ETS yield tables'!BF29</f>
        <v>0</v>
      </c>
      <c r="BG122" s="5">
        <f>'ETS yield tables'!BG29</f>
        <v>0</v>
      </c>
      <c r="BH122" s="5">
        <f>'ETS yield tables'!BH29</f>
        <v>0</v>
      </c>
      <c r="BI122" s="5">
        <f>'ETS yield tables'!BI29</f>
        <v>0</v>
      </c>
      <c r="BJ122" s="5">
        <f>'ETS yield tables'!BJ29</f>
        <v>0</v>
      </c>
      <c r="BK122" s="5">
        <f>'ETS yield tables'!BK29</f>
        <v>0</v>
      </c>
      <c r="BL122" s="5">
        <f>'ETS yield tables'!BL29</f>
        <v>0</v>
      </c>
      <c r="BM122" s="5">
        <f>'ETS yield tables'!BM29</f>
        <v>0</v>
      </c>
      <c r="BN122" s="5">
        <f>'ETS yield tables'!BN29</f>
        <v>0</v>
      </c>
      <c r="BO122" s="5">
        <f>'ETS yield tables'!BO29</f>
        <v>0</v>
      </c>
      <c r="BP122" s="5">
        <f>'ETS yield tables'!BP29</f>
        <v>0</v>
      </c>
      <c r="BQ122" s="5">
        <f>'ETS yield tables'!BQ29</f>
        <v>0</v>
      </c>
      <c r="BR122" s="5">
        <f>'ETS yield tables'!BR29</f>
        <v>0</v>
      </c>
      <c r="BS122" s="5">
        <f>'ETS yield tables'!BS29</f>
        <v>0</v>
      </c>
      <c r="BT122" s="5">
        <f>'ETS yield tables'!BT29</f>
        <v>0</v>
      </c>
      <c r="BU122" s="5">
        <f>'ETS yield tables'!BU29</f>
        <v>0</v>
      </c>
      <c r="BV122" s="5">
        <f>'ETS yield tables'!BV29</f>
        <v>0</v>
      </c>
      <c r="BW122" s="5">
        <f>'ETS yield tables'!BW29</f>
        <v>0</v>
      </c>
      <c r="BX122" s="5">
        <f>'ETS yield tables'!BX29</f>
        <v>0</v>
      </c>
      <c r="BY122" s="5">
        <f>'ETS yield tables'!BY29</f>
        <v>0</v>
      </c>
      <c r="BZ122" s="5">
        <f>'ETS yield tables'!BZ29</f>
        <v>0</v>
      </c>
      <c r="CA122" s="5">
        <f>'ETS yield tables'!CA29</f>
        <v>0</v>
      </c>
      <c r="CB122" s="5">
        <f>'ETS yield tables'!CB29</f>
        <v>0</v>
      </c>
      <c r="CC122" s="5">
        <f>'ETS yield tables'!CC29</f>
        <v>0</v>
      </c>
      <c r="CD122" s="5">
        <f>'ETS yield tables'!CD29</f>
        <v>0</v>
      </c>
      <c r="CE122" s="5">
        <f>'ETS yield tables'!CE29</f>
        <v>0</v>
      </c>
      <c r="CF122" s="5">
        <f>'ETS yield tables'!CF29</f>
        <v>0</v>
      </c>
      <c r="CG122" s="5">
        <f>'ETS yield tables'!CG29</f>
        <v>0</v>
      </c>
      <c r="CH122" s="5">
        <f>'ETS yield tables'!CH29</f>
        <v>0</v>
      </c>
      <c r="CI122" s="5">
        <f>'ETS yield tables'!CI29</f>
        <v>0</v>
      </c>
      <c r="CJ122" s="5">
        <f>'ETS yield tables'!CJ29</f>
        <v>0</v>
      </c>
      <c r="CK122" s="5">
        <f>'ETS yield tables'!CK29</f>
        <v>0</v>
      </c>
      <c r="CL122" s="5">
        <f>'ETS yield tables'!CL29</f>
        <v>0</v>
      </c>
      <c r="CM122" s="5">
        <f>'ETS yield tables'!CM29</f>
        <v>0</v>
      </c>
      <c r="CN122" s="5">
        <f>'ETS yield tables'!CN29</f>
        <v>0</v>
      </c>
      <c r="CO122" s="5">
        <f>'ETS yield tables'!CO29</f>
        <v>0</v>
      </c>
    </row>
    <row r="123" spans="1:93" s="5" customFormat="1" outlineLevel="1">
      <c r="B123" t="s">
        <v>109</v>
      </c>
      <c r="D123" s="5">
        <f>'ETS yield tables'!D13</f>
        <v>0.6</v>
      </c>
      <c r="E123" s="5">
        <f>'ETS yield tables'!E13</f>
        <v>1.2000000000000002</v>
      </c>
      <c r="F123" s="5">
        <f>'ETS yield tables'!F13</f>
        <v>2.7</v>
      </c>
      <c r="G123" s="5">
        <f>'ETS yield tables'!G13</f>
        <v>6.4</v>
      </c>
      <c r="H123" s="5">
        <f>'ETS yield tables'!H13</f>
        <v>11.999999999999998</v>
      </c>
      <c r="I123" s="5">
        <f>'ETS yield tables'!I13</f>
        <v>17.100000000000001</v>
      </c>
      <c r="J123" s="5">
        <f>'ETS yield tables'!J13</f>
        <v>21</v>
      </c>
      <c r="K123" s="5">
        <f>'ETS yield tables'!K13</f>
        <v>23.799999999999997</v>
      </c>
      <c r="L123" s="5">
        <f>'ETS yield tables'!L13</f>
        <v>26.5</v>
      </c>
      <c r="M123" s="5">
        <f>'ETS yield tables'!M13</f>
        <v>28.399999999999991</v>
      </c>
      <c r="N123" s="5">
        <f>'ETS yield tables'!N13</f>
        <v>28.800000000000011</v>
      </c>
      <c r="O123" s="5">
        <f>'ETS yield tables'!O13</f>
        <v>28.199999999999989</v>
      </c>
      <c r="P123" s="5">
        <f>'ETS yield tables'!P13</f>
        <v>29.700000000000017</v>
      </c>
      <c r="Q123" s="5">
        <f>'ETS yield tables'!Q13</f>
        <v>31.099999999999994</v>
      </c>
      <c r="R123" s="5">
        <f>'ETS yield tables'!R13</f>
        <v>32.300000000000011</v>
      </c>
      <c r="S123" s="5">
        <f>'ETS yield tables'!S13</f>
        <v>33.5</v>
      </c>
      <c r="T123" s="5">
        <f>'ETS yield tables'!T13</f>
        <v>34.399999999999977</v>
      </c>
      <c r="U123" s="5">
        <f>'ETS yield tables'!U13</f>
        <v>35.400000000000034</v>
      </c>
      <c r="V123" s="5">
        <f>'ETS yield tables'!V13</f>
        <v>35.799999999999955</v>
      </c>
      <c r="W123" s="5">
        <f>'ETS yield tables'!W13</f>
        <v>36.200000000000045</v>
      </c>
      <c r="X123" s="5">
        <f>'ETS yield tables'!X13</f>
        <v>36.799999999999955</v>
      </c>
      <c r="Y123" s="5">
        <f>'ETS yield tables'!Y13</f>
        <v>36</v>
      </c>
      <c r="Z123" s="5">
        <f>'ETS yield tables'!Z13</f>
        <v>36.700000000000045</v>
      </c>
      <c r="AA123" s="5">
        <f>'ETS yield tables'!AA13</f>
        <v>38.199999999999932</v>
      </c>
      <c r="AB123" s="5">
        <f>'ETS yield tables'!AB13</f>
        <v>38.400000000000091</v>
      </c>
      <c r="AC123" s="5">
        <f>'ETS yield tables'!AC13</f>
        <v>38.799999999999955</v>
      </c>
      <c r="AD123" s="5">
        <f>'ETS yield tables'!AD13</f>
        <v>38.899999999999977</v>
      </c>
      <c r="AE123" s="5">
        <f>'ETS yield tables'!AE13</f>
        <v>38.899999999999977</v>
      </c>
      <c r="AF123" s="5">
        <f>'ETS yield tables'!AF13</f>
        <v>38.900000000000091</v>
      </c>
      <c r="AG123" s="5">
        <f>'ETS yield tables'!AG13</f>
        <v>0</v>
      </c>
      <c r="AH123" s="5">
        <f>'ETS yield tables'!AH13</f>
        <v>36.401945999999953</v>
      </c>
      <c r="AI123" s="5">
        <f>'ETS yield tables'!AI13</f>
        <v>45.030900999999972</v>
      </c>
      <c r="AJ123" s="5">
        <f>'ETS yield tables'!AJ13</f>
        <v>44.356821000000082</v>
      </c>
      <c r="AK123" s="5">
        <f>'ETS yield tables'!AK13</f>
        <v>43.60609599999998</v>
      </c>
      <c r="AL123" s="5">
        <f>'ETS yield tables'!AL13</f>
        <v>42.813460999999961</v>
      </c>
      <c r="AM123" s="5">
        <f>'ETS yield tables'!AM13</f>
        <v>41.981503999999973</v>
      </c>
      <c r="AN123" s="5">
        <f>'ETS yield tables'!AN13</f>
        <v>41.12725300000011</v>
      </c>
      <c r="AO123" s="459">
        <f>'ETS yield tables'!AO13</f>
        <v>40.253762999999935</v>
      </c>
      <c r="AP123" s="5">
        <f>'ETS yield tables'!AP13</f>
        <v>39.366297999999915</v>
      </c>
      <c r="AQ123" s="5">
        <f>'ETS yield tables'!AQ13</f>
        <v>38.469426000000112</v>
      </c>
      <c r="AR123" s="5">
        <f>'ETS yield tables'!AR13</f>
        <v>37.569070000000011</v>
      </c>
      <c r="AS123" s="5">
        <f>'ETS yield tables'!AS13</f>
        <v>36.667414000000008</v>
      </c>
      <c r="AT123" s="5">
        <f>'ETS yield tables'!AT13</f>
        <v>35.766243000000031</v>
      </c>
      <c r="AU123" s="5">
        <f>'ETS yield tables'!AU13</f>
        <v>34.866855999999871</v>
      </c>
      <c r="AV123" s="5">
        <f>'ETS yield tables'!AV13</f>
        <v>33.970956000000115</v>
      </c>
      <c r="AW123" s="5">
        <f>'ETS yield tables'!AW13</f>
        <v>33.08489899999995</v>
      </c>
      <c r="AX123" s="5">
        <f>'ETS yield tables'!AX13</f>
        <v>32.198922999999922</v>
      </c>
      <c r="AY123" s="5">
        <f>'ETS yield tables'!AY13</f>
        <v>31.324382000000014</v>
      </c>
      <c r="AZ123" s="5">
        <f>'ETS yield tables'!AZ13</f>
        <v>30.459522000000106</v>
      </c>
      <c r="BA123" s="5">
        <f>'ETS yield tables'!BA13</f>
        <v>29.599757999999838</v>
      </c>
      <c r="BB123" s="5">
        <f>'ETS yield tables'!BB13</f>
        <v>29.599757999999838</v>
      </c>
      <c r="BC123" s="5">
        <f>'ETS yield tables'!BC13</f>
        <v>29.599757999999838</v>
      </c>
      <c r="BD123" s="5">
        <f>'ETS yield tables'!BD13</f>
        <v>29.599757999999838</v>
      </c>
      <c r="BE123" s="5">
        <f>'ETS yield tables'!BE13</f>
        <v>29.599757999999838</v>
      </c>
      <c r="BF123" s="5">
        <f>'ETS yield tables'!BF13</f>
        <v>29.599757999999838</v>
      </c>
      <c r="BG123" s="5">
        <f>'ETS yield tables'!BG13</f>
        <v>29.599757999999838</v>
      </c>
      <c r="BH123" s="5">
        <f>'ETS yield tables'!BH13</f>
        <v>29.599757999999838</v>
      </c>
      <c r="BI123" s="5">
        <f>'ETS yield tables'!BI13</f>
        <v>29.599757999999838</v>
      </c>
      <c r="BJ123" s="5">
        <f>'ETS yield tables'!BJ13</f>
        <v>29.599757999999838</v>
      </c>
      <c r="BK123" s="5">
        <f>'ETS yield tables'!BK13</f>
        <v>29.599757999999838</v>
      </c>
      <c r="BL123" s="5">
        <f>'ETS yield tables'!BL13</f>
        <v>29.599757999999838</v>
      </c>
      <c r="BM123" s="5">
        <f>'ETS yield tables'!BM13</f>
        <v>29.599757999999838</v>
      </c>
      <c r="BN123" s="5">
        <f>'ETS yield tables'!BN13</f>
        <v>29.599757999999838</v>
      </c>
      <c r="BO123" s="5">
        <f>'ETS yield tables'!BO13</f>
        <v>29.599757999999838</v>
      </c>
      <c r="BP123" s="5">
        <f>'ETS yield tables'!BP13</f>
        <v>29.599757999999838</v>
      </c>
      <c r="BQ123" s="5">
        <f>'ETS yield tables'!BQ13</f>
        <v>29.599757999999838</v>
      </c>
      <c r="BR123" s="5">
        <f>'ETS yield tables'!BR13</f>
        <v>29.599757999999838</v>
      </c>
      <c r="BS123" s="5">
        <f>'ETS yield tables'!BS13</f>
        <v>29.599757999999838</v>
      </c>
      <c r="BT123" s="5">
        <f>'ETS yield tables'!BT13</f>
        <v>29.599757999999838</v>
      </c>
      <c r="BU123" s="5">
        <f>'ETS yield tables'!BU13</f>
        <v>29.599757999999838</v>
      </c>
      <c r="BV123" s="5">
        <f>'ETS yield tables'!BV13</f>
        <v>29.599757999999838</v>
      </c>
      <c r="BW123" s="5">
        <f>'ETS yield tables'!BW13</f>
        <v>29.599757999999838</v>
      </c>
      <c r="BX123" s="5">
        <f>'ETS yield tables'!BX13</f>
        <v>29.599757999999838</v>
      </c>
      <c r="BY123" s="5">
        <f>'ETS yield tables'!BY13</f>
        <v>29.599757999999838</v>
      </c>
      <c r="BZ123" s="5">
        <f>'ETS yield tables'!BZ13</f>
        <v>29.599757999999838</v>
      </c>
      <c r="CA123" s="5">
        <f>'ETS yield tables'!CA13</f>
        <v>29.599757999999838</v>
      </c>
      <c r="CB123" s="5">
        <f>'ETS yield tables'!CB13</f>
        <v>29.599757999999838</v>
      </c>
      <c r="CC123" s="5">
        <f>'ETS yield tables'!CC13</f>
        <v>29.599757999999838</v>
      </c>
      <c r="CD123" s="5">
        <f>'ETS yield tables'!CD13</f>
        <v>29.599757999999838</v>
      </c>
      <c r="CE123" s="5">
        <f>'ETS yield tables'!CE13</f>
        <v>29.599757999999838</v>
      </c>
      <c r="CF123" s="5">
        <f>'ETS yield tables'!CF13</f>
        <v>29.599757999999838</v>
      </c>
      <c r="CG123" s="5">
        <f>'ETS yield tables'!CG13</f>
        <v>29.599757999999838</v>
      </c>
      <c r="CH123" s="5">
        <f>'ETS yield tables'!CH13</f>
        <v>29.599757999999838</v>
      </c>
      <c r="CI123" s="5">
        <f>'ETS yield tables'!CI13</f>
        <v>29.599757999999838</v>
      </c>
      <c r="CJ123" s="5">
        <f>'ETS yield tables'!CJ13</f>
        <v>29.599757999999838</v>
      </c>
      <c r="CK123" s="5">
        <f>'ETS yield tables'!CK13</f>
        <v>29.599757999999838</v>
      </c>
      <c r="CL123" s="5">
        <f>'ETS yield tables'!CL13</f>
        <v>29.599757999999838</v>
      </c>
      <c r="CM123" s="5">
        <f>'ETS yield tables'!CM13</f>
        <v>29.599757999999838</v>
      </c>
      <c r="CN123" s="5">
        <f>'ETS yield tables'!CN13</f>
        <v>29.599757999999838</v>
      </c>
      <c r="CO123" s="5">
        <f>'ETS yield tables'!CO13</f>
        <v>29.599757999999838</v>
      </c>
    </row>
    <row r="124" spans="1:93" s="5" customFormat="1" outlineLevel="1">
      <c r="B124" t="s">
        <v>110</v>
      </c>
      <c r="D124" s="5">
        <f>'ETS yield tables'!D30</f>
        <v>0.26542700000000002</v>
      </c>
      <c r="E124" s="5">
        <f>'ETS yield tables'!E30</f>
        <v>0.92647899999999983</v>
      </c>
      <c r="F124" s="5">
        <f>'ETS yield tables'!F30</f>
        <v>1.7507390000000003</v>
      </c>
      <c r="G124" s="5">
        <f>'ETS yield tables'!G30</f>
        <v>2.5977419999999998</v>
      </c>
      <c r="H124" s="5">
        <f>'ETS yield tables'!H30</f>
        <v>3.5134909999999993</v>
      </c>
      <c r="I124" s="5">
        <f>'ETS yield tables'!I30</f>
        <v>4.1502510000000008</v>
      </c>
      <c r="J124" s="5">
        <f>'ETS yield tables'!J30</f>
        <v>7.0131789999999992</v>
      </c>
      <c r="K124" s="5">
        <f>'ETS yield tables'!K30</f>
        <v>11.488225</v>
      </c>
      <c r="L124" s="5">
        <f>'ETS yield tables'!L30</f>
        <v>17.233179000000003</v>
      </c>
      <c r="M124" s="5">
        <f>'ETS yield tables'!M30</f>
        <v>20.095346999999997</v>
      </c>
      <c r="N124" s="5">
        <f>'ETS yield tables'!N30</f>
        <v>22.334114999999997</v>
      </c>
      <c r="O124" s="5">
        <f>'ETS yield tables'!O30</f>
        <v>24.033445</v>
      </c>
      <c r="P124" s="5">
        <f>'ETS yield tables'!P30</f>
        <v>26.398054000000016</v>
      </c>
      <c r="Q124" s="5">
        <f>'ETS yield tables'!Q30</f>
        <v>28.401865999999984</v>
      </c>
      <c r="R124" s="5">
        <f>'ETS yield tables'!R30</f>
        <v>29.656383000000005</v>
      </c>
      <c r="S124" s="5">
        <f>'ETS yield tables'!S30</f>
        <v>30.340452999999997</v>
      </c>
      <c r="T124" s="5">
        <f>'ETS yield tables'!T30</f>
        <v>31.171941000000004</v>
      </c>
      <c r="U124" s="5">
        <f>'ETS yield tables'!U30</f>
        <v>13.629683999999997</v>
      </c>
      <c r="V124" s="5">
        <f>'ETS yield tables'!V30</f>
        <v>0</v>
      </c>
      <c r="W124" s="5">
        <f>'ETS yield tables'!W30</f>
        <v>0</v>
      </c>
      <c r="X124" s="5">
        <f>'ETS yield tables'!X30</f>
        <v>0</v>
      </c>
      <c r="Y124" s="5">
        <f>'ETS yield tables'!Y30</f>
        <v>0</v>
      </c>
      <c r="Z124" s="5">
        <f>'ETS yield tables'!Z30</f>
        <v>0</v>
      </c>
      <c r="AA124" s="5">
        <f>'ETS yield tables'!AA30</f>
        <v>0</v>
      </c>
      <c r="AB124" s="5">
        <f>'ETS yield tables'!AB30</f>
        <v>0</v>
      </c>
      <c r="AC124" s="5">
        <f>'ETS yield tables'!AC30</f>
        <v>0</v>
      </c>
      <c r="AD124" s="5">
        <f>'ETS yield tables'!AD30</f>
        <v>0</v>
      </c>
      <c r="AE124" s="5">
        <f>'ETS yield tables'!AE30</f>
        <v>0</v>
      </c>
      <c r="AF124" s="5">
        <f>'ETS yield tables'!AF30</f>
        <v>0</v>
      </c>
      <c r="AG124" s="5">
        <f>'ETS yield tables'!AG30</f>
        <v>0</v>
      </c>
      <c r="AH124" s="5">
        <f>'ETS yield tables'!AH30</f>
        <v>0</v>
      </c>
      <c r="AI124" s="5">
        <f>'ETS yield tables'!AI30</f>
        <v>0</v>
      </c>
      <c r="AJ124" s="5">
        <f>'ETS yield tables'!AJ30</f>
        <v>0</v>
      </c>
      <c r="AK124" s="5">
        <f>'ETS yield tables'!AK30</f>
        <v>0</v>
      </c>
      <c r="AL124" s="5">
        <f>'ETS yield tables'!AL30</f>
        <v>0</v>
      </c>
      <c r="AM124" s="5">
        <f>'ETS yield tables'!AM30</f>
        <v>0</v>
      </c>
      <c r="AN124" s="5">
        <f>'ETS yield tables'!AN30</f>
        <v>0</v>
      </c>
      <c r="AO124" s="459">
        <f>'ETS yield tables'!AO30</f>
        <v>0</v>
      </c>
      <c r="AP124" s="5">
        <f>'ETS yield tables'!AP30</f>
        <v>0</v>
      </c>
      <c r="AQ124" s="5">
        <f>'ETS yield tables'!AQ30</f>
        <v>0</v>
      </c>
      <c r="AR124" s="5">
        <f>'ETS yield tables'!AR30</f>
        <v>0</v>
      </c>
      <c r="AS124" s="5">
        <f>'ETS yield tables'!AS30</f>
        <v>0</v>
      </c>
      <c r="AT124" s="5">
        <f>'ETS yield tables'!AT30</f>
        <v>0</v>
      </c>
      <c r="AU124" s="5">
        <f>'ETS yield tables'!AU30</f>
        <v>0</v>
      </c>
      <c r="AV124" s="5">
        <f>'ETS yield tables'!AV30</f>
        <v>0</v>
      </c>
      <c r="AW124" s="5">
        <f>'ETS yield tables'!AW30</f>
        <v>0</v>
      </c>
      <c r="AX124" s="5">
        <f>'ETS yield tables'!AX30</f>
        <v>0</v>
      </c>
      <c r="AY124" s="5">
        <f>'ETS yield tables'!AY30</f>
        <v>0</v>
      </c>
      <c r="AZ124" s="5">
        <f>'ETS yield tables'!AZ30</f>
        <v>0</v>
      </c>
      <c r="BA124" s="5">
        <f>'ETS yield tables'!BA30</f>
        <v>0</v>
      </c>
      <c r="BB124" s="5">
        <f>'ETS yield tables'!BB30</f>
        <v>0</v>
      </c>
      <c r="BC124" s="5">
        <f>'ETS yield tables'!BC30</f>
        <v>0</v>
      </c>
      <c r="BD124" s="5">
        <f>'ETS yield tables'!BD30</f>
        <v>0</v>
      </c>
      <c r="BE124" s="5">
        <f>'ETS yield tables'!BE30</f>
        <v>0</v>
      </c>
      <c r="BF124" s="5">
        <f>'ETS yield tables'!BF30</f>
        <v>0</v>
      </c>
      <c r="BG124" s="5">
        <f>'ETS yield tables'!BG30</f>
        <v>0</v>
      </c>
      <c r="BH124" s="5">
        <f>'ETS yield tables'!BH30</f>
        <v>0</v>
      </c>
      <c r="BI124" s="5">
        <f>'ETS yield tables'!BI30</f>
        <v>0</v>
      </c>
      <c r="BJ124" s="5">
        <f>'ETS yield tables'!BJ30</f>
        <v>0</v>
      </c>
      <c r="BK124" s="5">
        <f>'ETS yield tables'!BK30</f>
        <v>0</v>
      </c>
      <c r="BL124" s="5">
        <f>'ETS yield tables'!BL30</f>
        <v>0</v>
      </c>
      <c r="BM124" s="5">
        <f>'ETS yield tables'!BM30</f>
        <v>0</v>
      </c>
      <c r="BN124" s="5">
        <f>'ETS yield tables'!BN30</f>
        <v>0</v>
      </c>
      <c r="BO124" s="5">
        <f>'ETS yield tables'!BO30</f>
        <v>0</v>
      </c>
      <c r="BP124" s="5">
        <f>'ETS yield tables'!BP30</f>
        <v>0</v>
      </c>
      <c r="BQ124" s="5">
        <f>'ETS yield tables'!BQ30</f>
        <v>0</v>
      </c>
      <c r="BR124" s="5">
        <f>'ETS yield tables'!BR30</f>
        <v>0</v>
      </c>
      <c r="BS124" s="5">
        <f>'ETS yield tables'!BS30</f>
        <v>0</v>
      </c>
      <c r="BT124" s="5">
        <f>'ETS yield tables'!BT30</f>
        <v>0</v>
      </c>
      <c r="BU124" s="5">
        <f>'ETS yield tables'!BU30</f>
        <v>0</v>
      </c>
      <c r="BV124" s="5">
        <f>'ETS yield tables'!BV30</f>
        <v>0</v>
      </c>
      <c r="BW124" s="5">
        <f>'ETS yield tables'!BW30</f>
        <v>0</v>
      </c>
      <c r="BX124" s="5">
        <f>'ETS yield tables'!BX30</f>
        <v>0</v>
      </c>
      <c r="BY124" s="5">
        <f>'ETS yield tables'!BY30</f>
        <v>0</v>
      </c>
      <c r="BZ124" s="5">
        <f>'ETS yield tables'!BZ30</f>
        <v>0</v>
      </c>
      <c r="CA124" s="5">
        <f>'ETS yield tables'!CA30</f>
        <v>0</v>
      </c>
      <c r="CB124" s="5">
        <f>'ETS yield tables'!CB30</f>
        <v>0</v>
      </c>
      <c r="CC124" s="5">
        <f>'ETS yield tables'!CC30</f>
        <v>0</v>
      </c>
      <c r="CD124" s="5">
        <f>'ETS yield tables'!CD30</f>
        <v>0</v>
      </c>
      <c r="CE124" s="5">
        <f>'ETS yield tables'!CE30</f>
        <v>0</v>
      </c>
      <c r="CF124" s="5">
        <f>'ETS yield tables'!CF30</f>
        <v>0</v>
      </c>
      <c r="CG124" s="5">
        <f>'ETS yield tables'!CG30</f>
        <v>0</v>
      </c>
      <c r="CH124" s="5">
        <f>'ETS yield tables'!CH30</f>
        <v>0</v>
      </c>
      <c r="CI124" s="5">
        <f>'ETS yield tables'!CI30</f>
        <v>0</v>
      </c>
      <c r="CJ124" s="5">
        <f>'ETS yield tables'!CJ30</f>
        <v>0</v>
      </c>
      <c r="CK124" s="5">
        <f>'ETS yield tables'!CK30</f>
        <v>0</v>
      </c>
      <c r="CL124" s="5">
        <f>'ETS yield tables'!CL30</f>
        <v>0</v>
      </c>
      <c r="CM124" s="5">
        <f>'ETS yield tables'!CM30</f>
        <v>0</v>
      </c>
      <c r="CN124" s="5">
        <f>'ETS yield tables'!CN30</f>
        <v>0</v>
      </c>
      <c r="CO124" s="5">
        <f>'ETS yield tables'!CO30</f>
        <v>0</v>
      </c>
    </row>
    <row r="125" spans="1:93" s="5" customFormat="1" outlineLevel="1">
      <c r="B125" t="s">
        <v>111</v>
      </c>
      <c r="D125" s="5">
        <f>'ETS yield tables'!D14</f>
        <v>0.26542700000000002</v>
      </c>
      <c r="E125" s="5">
        <f>'ETS yield tables'!E14</f>
        <v>0.92647899999999983</v>
      </c>
      <c r="F125" s="5">
        <f>'ETS yield tables'!F14</f>
        <v>1.7507390000000003</v>
      </c>
      <c r="G125" s="5">
        <f>'ETS yield tables'!G14</f>
        <v>2.5977419999999998</v>
      </c>
      <c r="H125" s="5">
        <f>'ETS yield tables'!H14</f>
        <v>3.5134909999999993</v>
      </c>
      <c r="I125" s="5">
        <f>'ETS yield tables'!I14</f>
        <v>4.1502510000000008</v>
      </c>
      <c r="J125" s="5">
        <f>'ETS yield tables'!J14</f>
        <v>7.0131789999999992</v>
      </c>
      <c r="K125" s="5">
        <f>'ETS yield tables'!K14</f>
        <v>11.488225</v>
      </c>
      <c r="L125" s="5">
        <f>'ETS yield tables'!L14</f>
        <v>17.233179000000003</v>
      </c>
      <c r="M125" s="5">
        <f>'ETS yield tables'!M14</f>
        <v>20.095346999999997</v>
      </c>
      <c r="N125" s="5">
        <f>'ETS yield tables'!N14</f>
        <v>22.334114999999997</v>
      </c>
      <c r="O125" s="5">
        <f>'ETS yield tables'!O14</f>
        <v>24.033445</v>
      </c>
      <c r="P125" s="5">
        <f>'ETS yield tables'!P14</f>
        <v>26.398054000000016</v>
      </c>
      <c r="Q125" s="5">
        <f>'ETS yield tables'!Q14</f>
        <v>28.401865999999984</v>
      </c>
      <c r="R125" s="5">
        <f>'ETS yield tables'!R14</f>
        <v>29.656383000000005</v>
      </c>
      <c r="S125" s="5">
        <f>'ETS yield tables'!S14</f>
        <v>30.340452999999997</v>
      </c>
      <c r="T125" s="5">
        <f>'ETS yield tables'!T14</f>
        <v>31.171941000000004</v>
      </c>
      <c r="U125" s="5">
        <f>'ETS yield tables'!U14</f>
        <v>32.159657999999979</v>
      </c>
      <c r="V125" s="5">
        <f>'ETS yield tables'!V14</f>
        <v>34.782541000000037</v>
      </c>
      <c r="W125" s="5">
        <f>'ETS yield tables'!W14</f>
        <v>35.645436999999959</v>
      </c>
      <c r="X125" s="5">
        <f>'ETS yield tables'!X14</f>
        <v>38.374753999999996</v>
      </c>
      <c r="Y125" s="5">
        <f>'ETS yield tables'!Y14</f>
        <v>39.060377000000017</v>
      </c>
      <c r="Z125" s="5">
        <f>'ETS yield tables'!Z14</f>
        <v>41.444205000000011</v>
      </c>
      <c r="AA125" s="5">
        <f>'ETS yield tables'!AA14</f>
        <v>42.749577999999985</v>
      </c>
      <c r="AB125" s="5">
        <f>'ETS yield tables'!AB14</f>
        <v>43.925401999999963</v>
      </c>
      <c r="AC125" s="5">
        <f>'ETS yield tables'!AC14</f>
        <v>44.844935000000078</v>
      </c>
      <c r="AD125" s="5">
        <f>'ETS yield tables'!AD14</f>
        <v>45.487308999999982</v>
      </c>
      <c r="AE125" s="5">
        <f>'ETS yield tables'!AE14</f>
        <v>45.853942999999958</v>
      </c>
      <c r="AF125" s="5">
        <f>'ETS yield tables'!AF14</f>
        <v>45.985423000000083</v>
      </c>
      <c r="AG125" s="5">
        <f>'ETS yield tables'!AG14</f>
        <v>45.867046999999957</v>
      </c>
      <c r="AH125" s="5">
        <f>'ETS yield tables'!AH14</f>
        <v>45.551020999999992</v>
      </c>
      <c r="AI125" s="5">
        <f>'ETS yield tables'!AI14</f>
        <v>45.030900999999972</v>
      </c>
      <c r="AJ125" s="5">
        <f>'ETS yield tables'!AJ14</f>
        <v>44.356821000000082</v>
      </c>
      <c r="AK125" s="5">
        <f>'ETS yield tables'!AK14</f>
        <v>43.60609599999998</v>
      </c>
      <c r="AL125" s="5">
        <f>'ETS yield tables'!AL14</f>
        <v>42.813460999999961</v>
      </c>
      <c r="AM125" s="5">
        <f>'ETS yield tables'!AM14</f>
        <v>41.981503999999973</v>
      </c>
      <c r="AN125" s="5">
        <f>'ETS yield tables'!AN14</f>
        <v>41.12725300000011</v>
      </c>
      <c r="AO125" s="459">
        <f>'ETS yield tables'!AO14</f>
        <v>40.253762999999935</v>
      </c>
      <c r="AP125" s="5">
        <f>'ETS yield tables'!AP14</f>
        <v>39.366297999999915</v>
      </c>
      <c r="AQ125" s="5">
        <f>'ETS yield tables'!AQ14</f>
        <v>38.469426000000112</v>
      </c>
      <c r="AR125" s="5">
        <f>'ETS yield tables'!AR14</f>
        <v>37.569070000000011</v>
      </c>
      <c r="AS125" s="5">
        <f>'ETS yield tables'!AS14</f>
        <v>36.667414000000008</v>
      </c>
      <c r="AT125" s="5">
        <f>'ETS yield tables'!AT14</f>
        <v>35.766243000000031</v>
      </c>
      <c r="AU125" s="5">
        <f>'ETS yield tables'!AU14</f>
        <v>34.866855999999871</v>
      </c>
      <c r="AV125" s="5">
        <f>'ETS yield tables'!AV14</f>
        <v>33.970956000000115</v>
      </c>
      <c r="AW125" s="5">
        <f>'ETS yield tables'!AW14</f>
        <v>33.08489899999995</v>
      </c>
      <c r="AX125" s="5">
        <f>'ETS yield tables'!AX14</f>
        <v>32.198922999999922</v>
      </c>
      <c r="AY125" s="5">
        <f>'ETS yield tables'!AY14</f>
        <v>31.324382000000014</v>
      </c>
      <c r="AZ125" s="5">
        <f>'ETS yield tables'!AZ14</f>
        <v>30.459522000000106</v>
      </c>
      <c r="BA125" s="5">
        <f>'ETS yield tables'!BA14</f>
        <v>29.599757999999838</v>
      </c>
      <c r="BB125" s="5">
        <f>'ETS yield tables'!BB14</f>
        <v>29.599757999999838</v>
      </c>
      <c r="BC125" s="5">
        <f>'ETS yield tables'!BC14</f>
        <v>29.599757999999838</v>
      </c>
      <c r="BD125" s="5">
        <f>'ETS yield tables'!BD14</f>
        <v>29.599757999999838</v>
      </c>
      <c r="BE125" s="5">
        <f>'ETS yield tables'!BE14</f>
        <v>29.599757999999838</v>
      </c>
      <c r="BF125" s="5">
        <f>'ETS yield tables'!BF14</f>
        <v>29.599757999999838</v>
      </c>
      <c r="BG125" s="5">
        <f>'ETS yield tables'!BG14</f>
        <v>29.599757999999838</v>
      </c>
      <c r="BH125" s="5">
        <f>'ETS yield tables'!BH14</f>
        <v>29.599757999999838</v>
      </c>
      <c r="BI125" s="5">
        <f>'ETS yield tables'!BI14</f>
        <v>29.599757999999838</v>
      </c>
      <c r="BJ125" s="5">
        <f>'ETS yield tables'!BJ14</f>
        <v>29.599757999999838</v>
      </c>
      <c r="BK125" s="5">
        <f>'ETS yield tables'!BK14</f>
        <v>29.599757999999838</v>
      </c>
      <c r="BL125" s="5">
        <f>'ETS yield tables'!BL14</f>
        <v>29.599757999999838</v>
      </c>
      <c r="BM125" s="5">
        <f>'ETS yield tables'!BM14</f>
        <v>29.599757999999838</v>
      </c>
      <c r="BN125" s="5">
        <f>'ETS yield tables'!BN14</f>
        <v>29.599757999999838</v>
      </c>
      <c r="BO125" s="5">
        <f>'ETS yield tables'!BO14</f>
        <v>29.599757999999838</v>
      </c>
      <c r="BP125" s="5">
        <f>'ETS yield tables'!BP14</f>
        <v>29.599757999999838</v>
      </c>
      <c r="BQ125" s="5">
        <f>'ETS yield tables'!BQ14</f>
        <v>29.599757999999838</v>
      </c>
      <c r="BR125" s="5">
        <f>'ETS yield tables'!BR14</f>
        <v>29.599757999999838</v>
      </c>
      <c r="BS125" s="5">
        <f>'ETS yield tables'!BS14</f>
        <v>29.599757999999838</v>
      </c>
      <c r="BT125" s="5">
        <f>'ETS yield tables'!BT14</f>
        <v>29.599757999999838</v>
      </c>
      <c r="BU125" s="5">
        <f>'ETS yield tables'!BU14</f>
        <v>29.599757999999838</v>
      </c>
      <c r="BV125" s="5">
        <f>'ETS yield tables'!BV14</f>
        <v>29.599757999999838</v>
      </c>
      <c r="BW125" s="5">
        <f>'ETS yield tables'!BW14</f>
        <v>29.599757999999838</v>
      </c>
      <c r="BX125" s="5">
        <f>'ETS yield tables'!BX14</f>
        <v>29.599757999999838</v>
      </c>
      <c r="BY125" s="5">
        <f>'ETS yield tables'!BY14</f>
        <v>29.599757999999838</v>
      </c>
      <c r="BZ125" s="5">
        <f>'ETS yield tables'!BZ14</f>
        <v>29.599757999999838</v>
      </c>
      <c r="CA125" s="5">
        <f>'ETS yield tables'!CA14</f>
        <v>29.599757999999838</v>
      </c>
      <c r="CB125" s="5">
        <f>'ETS yield tables'!CB14</f>
        <v>29.599757999999838</v>
      </c>
      <c r="CC125" s="5">
        <f>'ETS yield tables'!CC14</f>
        <v>29.599757999999838</v>
      </c>
      <c r="CD125" s="5">
        <f>'ETS yield tables'!CD14</f>
        <v>29.599757999999838</v>
      </c>
      <c r="CE125" s="5">
        <f>'ETS yield tables'!CE14</f>
        <v>29.599757999999838</v>
      </c>
      <c r="CF125" s="5">
        <f>'ETS yield tables'!CF14</f>
        <v>29.599757999999838</v>
      </c>
      <c r="CG125" s="5">
        <f>'ETS yield tables'!CG14</f>
        <v>29.599757999999838</v>
      </c>
      <c r="CH125" s="5">
        <f>'ETS yield tables'!CH14</f>
        <v>29.599757999999838</v>
      </c>
      <c r="CI125" s="5">
        <f>'ETS yield tables'!CI14</f>
        <v>29.599757999999838</v>
      </c>
      <c r="CJ125" s="5">
        <f>'ETS yield tables'!CJ14</f>
        <v>29.599757999999838</v>
      </c>
      <c r="CK125" s="5">
        <f>'ETS yield tables'!CK14</f>
        <v>29.599757999999838</v>
      </c>
      <c r="CL125" s="5">
        <f>'ETS yield tables'!CL14</f>
        <v>29.599757999999838</v>
      </c>
      <c r="CM125" s="5">
        <f>'ETS yield tables'!CM14</f>
        <v>29.599757999999838</v>
      </c>
      <c r="CN125" s="5">
        <f>'ETS yield tables'!CN14</f>
        <v>29.599757999999838</v>
      </c>
      <c r="CO125" s="5">
        <f>'ETS yield tables'!CO14</f>
        <v>29.599757999999838</v>
      </c>
    </row>
    <row r="126" spans="1:93" s="5" customFormat="1" outlineLevel="1">
      <c r="B126" t="s">
        <v>38</v>
      </c>
      <c r="D126" s="5">
        <f>'ETS yield tables'!D15</f>
        <v>0.6</v>
      </c>
      <c r="E126" s="5">
        <f>'ETS yield tables'!E15</f>
        <v>0.6</v>
      </c>
      <c r="F126" s="5">
        <f>'ETS yield tables'!F15</f>
        <v>1.2</v>
      </c>
      <c r="G126" s="5">
        <f>'ETS yield tables'!G15</f>
        <v>1.9</v>
      </c>
      <c r="H126" s="5">
        <f>'ETS yield tables'!H15</f>
        <v>2.9000000000000004</v>
      </c>
      <c r="I126" s="5">
        <f>'ETS yield tables'!I15</f>
        <v>3.8999999999999995</v>
      </c>
      <c r="J126" s="5">
        <f>'ETS yield tables'!J15</f>
        <v>4.9000000000000004</v>
      </c>
      <c r="K126" s="5">
        <f>'ETS yield tables'!K15</f>
        <v>5.8000000000000007</v>
      </c>
      <c r="L126" s="5">
        <f>'ETS yield tables'!L15</f>
        <v>6.8000000000000007</v>
      </c>
      <c r="M126" s="5">
        <f>'ETS yield tables'!M15</f>
        <v>7.7999999999999972</v>
      </c>
      <c r="N126" s="5">
        <f>'ETS yield tables'!N15</f>
        <v>8.7000000000000028</v>
      </c>
      <c r="O126" s="5">
        <f>'ETS yield tables'!O15</f>
        <v>9.3999999999999986</v>
      </c>
      <c r="P126" s="5">
        <f>'ETS yield tables'!P15</f>
        <v>10.200000000000003</v>
      </c>
      <c r="Q126" s="5">
        <f>'ETS yield tables'!Q15</f>
        <v>10.700000000000003</v>
      </c>
      <c r="R126" s="5">
        <f>'ETS yield tables'!R15</f>
        <v>11.299999999999997</v>
      </c>
      <c r="S126" s="5">
        <f>'ETS yield tables'!S15</f>
        <v>11.599999999999994</v>
      </c>
      <c r="T126" s="5">
        <f>'ETS yield tables'!T15</f>
        <v>11.900000000000006</v>
      </c>
      <c r="U126" s="5">
        <f>'ETS yield tables'!U15</f>
        <v>12.099999999999994</v>
      </c>
      <c r="V126" s="5">
        <f>'ETS yield tables'!V15</f>
        <v>12.000000000000014</v>
      </c>
      <c r="W126" s="5">
        <f>'ETS yield tables'!W15</f>
        <v>11.899999999999977</v>
      </c>
      <c r="X126" s="5">
        <f>'ETS yield tables'!X15</f>
        <v>10.400000000000006</v>
      </c>
      <c r="Y126" s="5">
        <f>'ETS yield tables'!Y15</f>
        <v>10.099999999999994</v>
      </c>
      <c r="Z126" s="5">
        <f>'ETS yield tables'!Z15</f>
        <v>9.7000000000000171</v>
      </c>
      <c r="AA126" s="5">
        <f>'ETS yield tables'!AA15</f>
        <v>9.4000000000000057</v>
      </c>
      <c r="AB126" s="5">
        <f>'ETS yield tables'!AB15</f>
        <v>8.7999999999999829</v>
      </c>
      <c r="AC126" s="5">
        <f>'ETS yield tables'!AC15</f>
        <v>8.3000000000000114</v>
      </c>
      <c r="AD126" s="5">
        <f>'ETS yield tables'!AD15</f>
        <v>8</v>
      </c>
      <c r="AE126" s="5">
        <f>'ETS yield tables'!AE15</f>
        <v>7.4000000000000057</v>
      </c>
      <c r="AF126" s="5">
        <f>'ETS yield tables'!AF15</f>
        <v>7</v>
      </c>
      <c r="AG126" s="5">
        <f>'ETS yield tables'!AG15</f>
        <v>6.5</v>
      </c>
      <c r="AH126" s="5">
        <f>'ETS yield tables'!AH15</f>
        <v>5.8999999999999773</v>
      </c>
      <c r="AI126" s="5">
        <f>'ETS yield tables'!AI15</f>
        <v>5.6000000000000227</v>
      </c>
      <c r="AJ126" s="5">
        <f>'ETS yield tables'!AJ15</f>
        <v>4.8999999999999773</v>
      </c>
      <c r="AK126" s="5">
        <f>'ETS yield tables'!AK15</f>
        <v>4.8000000000000114</v>
      </c>
      <c r="AL126" s="5">
        <f>'ETS yield tables'!AL15</f>
        <v>4.3000000000000114</v>
      </c>
      <c r="AM126" s="5">
        <f>'ETS yield tables'!AM15</f>
        <v>4</v>
      </c>
      <c r="AN126" s="5">
        <f>'ETS yield tables'!AN15</f>
        <v>3.5</v>
      </c>
      <c r="AO126" s="459">
        <f>'ETS yield tables'!AO15</f>
        <v>3.5</v>
      </c>
      <c r="AP126" s="5">
        <f>'ETS yield tables'!AP15</f>
        <v>3</v>
      </c>
      <c r="AQ126" s="5">
        <f>'ETS yield tables'!AQ15</f>
        <v>2.6999999999999886</v>
      </c>
      <c r="AR126" s="5">
        <f>'ETS yield tables'!AR15</f>
        <v>2.6000000000000227</v>
      </c>
      <c r="AS126" s="5">
        <f>'ETS yield tables'!AS15</f>
        <v>2.3999999999999773</v>
      </c>
      <c r="AT126" s="5">
        <f>'ETS yield tables'!AT15</f>
        <v>2.1000000000000227</v>
      </c>
      <c r="AU126" s="5">
        <f>'ETS yield tables'!AU15</f>
        <v>1.8999999999999773</v>
      </c>
      <c r="AV126" s="5">
        <f>'ETS yield tables'!AV15</f>
        <v>1.6000000000000227</v>
      </c>
      <c r="AW126" s="5">
        <f>'ETS yield tables'!AW15</f>
        <v>1.7999999999999545</v>
      </c>
      <c r="AX126" s="5">
        <f>'ETS yield tables'!AX15</f>
        <v>1.3000000000000114</v>
      </c>
      <c r="AY126" s="5">
        <f>'ETS yield tables'!AY15</f>
        <v>1.3000000000000114</v>
      </c>
      <c r="AZ126" s="5">
        <f>'ETS yield tables'!AZ15</f>
        <v>1.3000000000000114</v>
      </c>
      <c r="BA126" s="5">
        <f>'ETS yield tables'!BA15</f>
        <v>1</v>
      </c>
      <c r="BB126" s="5">
        <f>'ETS yield tables'!BB15</f>
        <v>2</v>
      </c>
      <c r="BC126" s="5">
        <f>'ETS yield tables'!BC15</f>
        <v>2</v>
      </c>
      <c r="BD126" s="5">
        <f>'ETS yield tables'!BD15</f>
        <v>2</v>
      </c>
      <c r="BE126" s="5">
        <f>'ETS yield tables'!BE15</f>
        <v>2</v>
      </c>
      <c r="BF126" s="5">
        <f>'ETS yield tables'!BF15</f>
        <v>2</v>
      </c>
      <c r="BG126" s="5">
        <f>'ETS yield tables'!BG15</f>
        <v>2</v>
      </c>
      <c r="BH126" s="5">
        <f>'ETS yield tables'!BH15</f>
        <v>2</v>
      </c>
      <c r="BI126" s="5">
        <f>'ETS yield tables'!BI15</f>
        <v>2</v>
      </c>
      <c r="BJ126" s="5">
        <f>'ETS yield tables'!BJ15</f>
        <v>2</v>
      </c>
      <c r="BK126" s="5">
        <f>'ETS yield tables'!BK15</f>
        <v>2</v>
      </c>
      <c r="BL126" s="5">
        <f>'ETS yield tables'!BL15</f>
        <v>2</v>
      </c>
      <c r="BM126" s="5">
        <f>'ETS yield tables'!BM15</f>
        <v>2</v>
      </c>
      <c r="BN126" s="5">
        <f>'ETS yield tables'!BN15</f>
        <v>2</v>
      </c>
      <c r="BO126" s="5">
        <f>'ETS yield tables'!BO15</f>
        <v>2</v>
      </c>
      <c r="BP126" s="5">
        <f>'ETS yield tables'!BP15</f>
        <v>2</v>
      </c>
      <c r="BQ126" s="5">
        <f>'ETS yield tables'!BQ15</f>
        <v>2</v>
      </c>
      <c r="BR126" s="5">
        <f>'ETS yield tables'!BR15</f>
        <v>2</v>
      </c>
      <c r="BS126" s="5">
        <f>'ETS yield tables'!BS15</f>
        <v>2</v>
      </c>
      <c r="BT126" s="5">
        <f>'ETS yield tables'!BT15</f>
        <v>2</v>
      </c>
      <c r="BU126" s="5">
        <f>'ETS yield tables'!BU15</f>
        <v>2</v>
      </c>
      <c r="BV126" s="5">
        <f>'ETS yield tables'!BV15</f>
        <v>2</v>
      </c>
      <c r="BW126" s="5">
        <f>'ETS yield tables'!BW15</f>
        <v>2</v>
      </c>
      <c r="BX126" s="5">
        <f>'ETS yield tables'!BX15</f>
        <v>2</v>
      </c>
      <c r="BY126" s="5">
        <f>'ETS yield tables'!BY15</f>
        <v>2</v>
      </c>
      <c r="BZ126" s="5">
        <f>'ETS yield tables'!BZ15</f>
        <v>2</v>
      </c>
      <c r="CA126" s="5">
        <f>'ETS yield tables'!CA15</f>
        <v>2</v>
      </c>
      <c r="CB126" s="5">
        <f>'ETS yield tables'!CB15</f>
        <v>2</v>
      </c>
      <c r="CC126" s="5">
        <f>'ETS yield tables'!CC15</f>
        <v>2</v>
      </c>
      <c r="CD126" s="5">
        <f>'ETS yield tables'!CD15</f>
        <v>2</v>
      </c>
      <c r="CE126" s="5">
        <f>'ETS yield tables'!CE15</f>
        <v>2</v>
      </c>
      <c r="CF126" s="5">
        <f>'ETS yield tables'!CF15</f>
        <v>2</v>
      </c>
      <c r="CG126" s="5">
        <f>'ETS yield tables'!CG15</f>
        <v>2</v>
      </c>
      <c r="CH126" s="5">
        <f>'ETS yield tables'!CH15</f>
        <v>2</v>
      </c>
      <c r="CI126" s="5">
        <f>'ETS yield tables'!CI15</f>
        <v>2</v>
      </c>
      <c r="CJ126" s="5">
        <f>'ETS yield tables'!CJ15</f>
        <v>2</v>
      </c>
      <c r="CK126" s="5">
        <f>'ETS yield tables'!CK15</f>
        <v>2</v>
      </c>
      <c r="CL126" s="5">
        <f>'ETS yield tables'!CL15</f>
        <v>2</v>
      </c>
      <c r="CM126" s="5">
        <f>'ETS yield tables'!CM15</f>
        <v>2</v>
      </c>
      <c r="CN126" s="5">
        <f>'ETS yield tables'!CN15</f>
        <v>2</v>
      </c>
      <c r="CO126" s="5">
        <f>'ETS yield tables'!CO15</f>
        <v>2</v>
      </c>
    </row>
    <row r="127" spans="1:93" ht="15" customHeight="1" outlineLevel="1"/>
    <row r="128" spans="1:93" outlineLevel="1">
      <c r="A128" s="2" t="s">
        <v>112</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8"/>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row>
    <row r="129" spans="1:93" s="298" customFormat="1" outlineLevel="1">
      <c r="B129" s="298" t="s">
        <v>113</v>
      </c>
      <c r="C129" s="299"/>
      <c r="D129" s="197">
        <f t="shared" ref="D129:AI129" si="67">D102*D110</f>
        <v>0</v>
      </c>
      <c r="E129" s="197">
        <f t="shared" si="67"/>
        <v>0</v>
      </c>
      <c r="F129" s="197">
        <f t="shared" si="67"/>
        <v>0</v>
      </c>
      <c r="G129" s="197">
        <f t="shared" si="67"/>
        <v>0</v>
      </c>
      <c r="H129" s="197">
        <f t="shared" si="67"/>
        <v>0</v>
      </c>
      <c r="I129" s="197">
        <f t="shared" si="67"/>
        <v>0</v>
      </c>
      <c r="J129" s="197">
        <f t="shared" si="67"/>
        <v>0</v>
      </c>
      <c r="K129" s="197">
        <f t="shared" si="67"/>
        <v>0</v>
      </c>
      <c r="L129" s="197">
        <f t="shared" si="67"/>
        <v>0</v>
      </c>
      <c r="M129" s="197">
        <f t="shared" si="67"/>
        <v>0</v>
      </c>
      <c r="N129" s="197">
        <f t="shared" si="67"/>
        <v>0</v>
      </c>
      <c r="O129" s="197">
        <f t="shared" si="67"/>
        <v>0</v>
      </c>
      <c r="P129" s="197">
        <f t="shared" si="67"/>
        <v>0</v>
      </c>
      <c r="Q129" s="197">
        <f t="shared" si="67"/>
        <v>0</v>
      </c>
      <c r="R129" s="197">
        <f t="shared" si="67"/>
        <v>0</v>
      </c>
      <c r="S129" s="197">
        <f t="shared" si="67"/>
        <v>0</v>
      </c>
      <c r="T129" s="197">
        <f t="shared" si="67"/>
        <v>0</v>
      </c>
      <c r="U129" s="197">
        <f t="shared" si="67"/>
        <v>0</v>
      </c>
      <c r="V129" s="197">
        <f t="shared" si="67"/>
        <v>0</v>
      </c>
      <c r="W129" s="197">
        <f t="shared" si="67"/>
        <v>0</v>
      </c>
      <c r="X129" s="197">
        <f t="shared" si="67"/>
        <v>0</v>
      </c>
      <c r="Y129" s="197">
        <f t="shared" si="67"/>
        <v>0</v>
      </c>
      <c r="Z129" s="197">
        <f t="shared" si="67"/>
        <v>0</v>
      </c>
      <c r="AA129" s="197">
        <f t="shared" si="67"/>
        <v>0</v>
      </c>
      <c r="AB129" s="197">
        <f t="shared" si="67"/>
        <v>0</v>
      </c>
      <c r="AC129" s="197">
        <f t="shared" si="67"/>
        <v>0</v>
      </c>
      <c r="AD129" s="197">
        <f t="shared" si="67"/>
        <v>0</v>
      </c>
      <c r="AE129" s="197">
        <f t="shared" si="67"/>
        <v>0</v>
      </c>
      <c r="AF129" s="197">
        <f t="shared" si="67"/>
        <v>0</v>
      </c>
      <c r="AG129" s="197">
        <f t="shared" si="67"/>
        <v>0</v>
      </c>
      <c r="AH129" s="197">
        <f>AH102*AH110</f>
        <v>6498.0227966692501</v>
      </c>
      <c r="AI129" s="197">
        <f t="shared" si="67"/>
        <v>15589.858817591432</v>
      </c>
      <c r="AJ129" s="197">
        <f t="shared" ref="AJ129:BO129" si="68">AJ102*AJ110</f>
        <v>31002.670152672523</v>
      </c>
      <c r="AK129" s="197">
        <f t="shared" si="68"/>
        <v>23800</v>
      </c>
      <c r="AL129" s="197">
        <f t="shared" si="68"/>
        <v>25700</v>
      </c>
      <c r="AM129" s="197">
        <f t="shared" si="68"/>
        <v>25100</v>
      </c>
      <c r="AN129" s="197">
        <f t="shared" si="68"/>
        <v>24600</v>
      </c>
      <c r="AO129" s="197">
        <f t="shared" si="68"/>
        <v>24600</v>
      </c>
      <c r="AP129" s="197">
        <f t="shared" si="68"/>
        <v>24600</v>
      </c>
      <c r="AQ129" s="197">
        <f t="shared" si="68"/>
        <v>24600</v>
      </c>
      <c r="AR129" s="197">
        <f t="shared" si="68"/>
        <v>24600</v>
      </c>
      <c r="AS129" s="197">
        <f t="shared" si="68"/>
        <v>23760.476190476191</v>
      </c>
      <c r="AT129" s="197">
        <f t="shared" si="68"/>
        <v>22920.952380952382</v>
      </c>
      <c r="AU129" s="197">
        <f t="shared" si="68"/>
        <v>22081.428571428572</v>
      </c>
      <c r="AV129" s="197">
        <f t="shared" si="68"/>
        <v>21241.904761904763</v>
      </c>
      <c r="AW129" s="197">
        <f t="shared" si="68"/>
        <v>20402.380952380954</v>
      </c>
      <c r="AX129" s="197">
        <f t="shared" si="68"/>
        <v>19562.857142857141</v>
      </c>
      <c r="AY129" s="197">
        <f t="shared" si="68"/>
        <v>18723.333333333332</v>
      </c>
      <c r="AZ129" s="197">
        <f t="shared" si="68"/>
        <v>17883.809523809523</v>
      </c>
      <c r="BA129" s="197">
        <f t="shared" si="68"/>
        <v>17044.285714285714</v>
      </c>
      <c r="BB129" s="197">
        <f t="shared" si="68"/>
        <v>16204.761904761905</v>
      </c>
      <c r="BC129" s="197">
        <f t="shared" si="68"/>
        <v>15365.238095238095</v>
      </c>
      <c r="BD129" s="197">
        <f t="shared" si="68"/>
        <v>14525.714285714286</v>
      </c>
      <c r="BE129" s="197">
        <f t="shared" si="68"/>
        <v>13686.190476190477</v>
      </c>
      <c r="BF129" s="197">
        <f t="shared" si="68"/>
        <v>12846.666666666666</v>
      </c>
      <c r="BG129" s="197">
        <f t="shared" si="68"/>
        <v>12007.142857142857</v>
      </c>
      <c r="BH129" s="197">
        <f t="shared" si="68"/>
        <v>11167.619047619048</v>
      </c>
      <c r="BI129" s="197">
        <f t="shared" si="68"/>
        <v>10328.095238095239</v>
      </c>
      <c r="BJ129" s="197">
        <f t="shared" si="68"/>
        <v>9488.5714285714294</v>
      </c>
      <c r="BK129" s="197">
        <f t="shared" si="68"/>
        <v>8649.0476190476184</v>
      </c>
      <c r="BL129" s="197">
        <f t="shared" si="68"/>
        <v>7809.5238095238092</v>
      </c>
      <c r="BM129" s="197">
        <f t="shared" si="68"/>
        <v>7809.5238095238092</v>
      </c>
      <c r="BN129" s="197">
        <f t="shared" si="68"/>
        <v>7809.5238095238092</v>
      </c>
      <c r="BO129" s="197">
        <f t="shared" si="68"/>
        <v>7809.5238095238092</v>
      </c>
      <c r="BP129" s="197">
        <f t="shared" ref="BP129:CO129" si="69">BP102*BP110</f>
        <v>7809.5238095238092</v>
      </c>
      <c r="BQ129" s="197">
        <f t="shared" si="69"/>
        <v>7809.5238095238092</v>
      </c>
      <c r="BR129" s="197">
        <f t="shared" si="69"/>
        <v>7809.5238095238092</v>
      </c>
      <c r="BS129" s="197">
        <f t="shared" si="69"/>
        <v>7809.5238095238092</v>
      </c>
      <c r="BT129" s="197">
        <f t="shared" si="69"/>
        <v>7809.5238095238092</v>
      </c>
      <c r="BU129" s="197">
        <f t="shared" si="69"/>
        <v>7809.5238095238092</v>
      </c>
      <c r="BV129" s="197">
        <f t="shared" si="69"/>
        <v>7809.5238095238092</v>
      </c>
      <c r="BW129" s="197">
        <f t="shared" si="69"/>
        <v>7809.5238095238092</v>
      </c>
      <c r="BX129" s="197">
        <f t="shared" si="69"/>
        <v>7809.5238095238092</v>
      </c>
      <c r="BY129" s="197">
        <f t="shared" si="69"/>
        <v>7809.5238095238092</v>
      </c>
      <c r="BZ129" s="197">
        <f t="shared" si="69"/>
        <v>7809.5238095238092</v>
      </c>
      <c r="CA129" s="197">
        <f t="shared" si="69"/>
        <v>7809.5238095238092</v>
      </c>
      <c r="CB129" s="197">
        <f t="shared" si="69"/>
        <v>7809.5238095238092</v>
      </c>
      <c r="CC129" s="197">
        <f t="shared" si="69"/>
        <v>7809.5238095238092</v>
      </c>
      <c r="CD129" s="197">
        <f t="shared" si="69"/>
        <v>7809.5238095238092</v>
      </c>
      <c r="CE129" s="197">
        <f t="shared" si="69"/>
        <v>7809.5238095238092</v>
      </c>
      <c r="CF129" s="197">
        <f t="shared" si="69"/>
        <v>7809.5238095238092</v>
      </c>
      <c r="CG129" s="197">
        <f t="shared" si="69"/>
        <v>7809.5238095238092</v>
      </c>
      <c r="CH129" s="197">
        <f t="shared" si="69"/>
        <v>7809.5238095238092</v>
      </c>
      <c r="CI129" s="197">
        <f t="shared" si="69"/>
        <v>7809.5238095238092</v>
      </c>
      <c r="CJ129" s="197">
        <f t="shared" si="69"/>
        <v>7809.5238095238092</v>
      </c>
      <c r="CK129" s="197">
        <f t="shared" si="69"/>
        <v>7809.5238095238092</v>
      </c>
      <c r="CL129" s="197">
        <f t="shared" si="69"/>
        <v>7809.5238095238092</v>
      </c>
      <c r="CM129" s="197">
        <f t="shared" si="69"/>
        <v>7809.5238095238092</v>
      </c>
      <c r="CN129" s="197">
        <f t="shared" si="69"/>
        <v>7809.5238095238092</v>
      </c>
      <c r="CO129" s="197">
        <f t="shared" si="69"/>
        <v>7809.5238095238092</v>
      </c>
    </row>
    <row r="130" spans="1:93" s="298" customFormat="1" outlineLevel="1">
      <c r="B130" s="298" t="s">
        <v>114</v>
      </c>
      <c r="D130" s="197">
        <f t="shared" ref="D130:AI130" si="70">D102-D129</f>
        <v>0</v>
      </c>
      <c r="E130" s="197">
        <f t="shared" si="70"/>
        <v>0</v>
      </c>
      <c r="F130" s="197">
        <f t="shared" si="70"/>
        <v>0</v>
      </c>
      <c r="G130" s="197">
        <f t="shared" si="70"/>
        <v>0</v>
      </c>
      <c r="H130" s="197">
        <f t="shared" si="70"/>
        <v>0</v>
      </c>
      <c r="I130" s="197">
        <f t="shared" si="70"/>
        <v>0</v>
      </c>
      <c r="J130" s="197">
        <f t="shared" si="70"/>
        <v>0</v>
      </c>
      <c r="K130" s="197">
        <f t="shared" si="70"/>
        <v>0</v>
      </c>
      <c r="L130" s="197">
        <f t="shared" si="70"/>
        <v>0</v>
      </c>
      <c r="M130" s="197">
        <f t="shared" si="70"/>
        <v>0</v>
      </c>
      <c r="N130" s="197">
        <f t="shared" si="70"/>
        <v>0</v>
      </c>
      <c r="O130" s="197">
        <f t="shared" si="70"/>
        <v>0</v>
      </c>
      <c r="P130" s="197">
        <f t="shared" si="70"/>
        <v>0</v>
      </c>
      <c r="Q130" s="197">
        <f t="shared" si="70"/>
        <v>0</v>
      </c>
      <c r="R130" s="197">
        <f t="shared" si="70"/>
        <v>0</v>
      </c>
      <c r="S130" s="197">
        <f t="shared" si="70"/>
        <v>0</v>
      </c>
      <c r="T130" s="197">
        <f t="shared" si="70"/>
        <v>0</v>
      </c>
      <c r="U130" s="197">
        <f t="shared" si="70"/>
        <v>0</v>
      </c>
      <c r="V130" s="197">
        <f t="shared" si="70"/>
        <v>0</v>
      </c>
      <c r="W130" s="197">
        <f t="shared" si="70"/>
        <v>0</v>
      </c>
      <c r="X130" s="197">
        <f t="shared" si="70"/>
        <v>0</v>
      </c>
      <c r="Y130" s="197">
        <f t="shared" si="70"/>
        <v>0</v>
      </c>
      <c r="Z130" s="197">
        <f t="shared" si="70"/>
        <v>0</v>
      </c>
      <c r="AA130" s="197">
        <f t="shared" si="70"/>
        <v>0</v>
      </c>
      <c r="AB130" s="197">
        <f t="shared" si="70"/>
        <v>0</v>
      </c>
      <c r="AC130" s="197">
        <f t="shared" si="70"/>
        <v>0</v>
      </c>
      <c r="AD130" s="197">
        <f t="shared" si="70"/>
        <v>0</v>
      </c>
      <c r="AE130" s="197">
        <f t="shared" si="70"/>
        <v>0</v>
      </c>
      <c r="AF130" s="197">
        <f t="shared" si="70"/>
        <v>0</v>
      </c>
      <c r="AG130" s="197">
        <f t="shared" si="70"/>
        <v>0</v>
      </c>
      <c r="AH130" s="197">
        <f t="shared" si="70"/>
        <v>1473.2359377063885</v>
      </c>
      <c r="AI130" s="197">
        <f t="shared" si="70"/>
        <v>4538.819655754467</v>
      </c>
      <c r="AJ130" s="197">
        <f t="shared" ref="AJ130:BO130" si="71">AJ102-AJ129</f>
        <v>14224.75454063798</v>
      </c>
      <c r="AK130" s="197">
        <f t="shared" si="71"/>
        <v>6900</v>
      </c>
      <c r="AL130" s="197">
        <f t="shared" si="71"/>
        <v>6900</v>
      </c>
      <c r="AM130" s="197">
        <f t="shared" si="71"/>
        <v>6900</v>
      </c>
      <c r="AN130" s="197">
        <f t="shared" si="71"/>
        <v>6900</v>
      </c>
      <c r="AO130" s="197">
        <f t="shared" si="71"/>
        <v>6900</v>
      </c>
      <c r="AP130" s="197">
        <f t="shared" si="71"/>
        <v>6900</v>
      </c>
      <c r="AQ130" s="197">
        <f t="shared" si="71"/>
        <v>6900</v>
      </c>
      <c r="AR130" s="197">
        <f t="shared" si="71"/>
        <v>6900</v>
      </c>
      <c r="AS130" s="197">
        <f t="shared" si="71"/>
        <v>6664.5238095238092</v>
      </c>
      <c r="AT130" s="197">
        <f t="shared" si="71"/>
        <v>6429.0476190476184</v>
      </c>
      <c r="AU130" s="197">
        <f t="shared" si="71"/>
        <v>6193.5714285714275</v>
      </c>
      <c r="AV130" s="197">
        <f t="shared" si="71"/>
        <v>5958.0952380952367</v>
      </c>
      <c r="AW130" s="197">
        <f t="shared" si="71"/>
        <v>5722.6190476190459</v>
      </c>
      <c r="AX130" s="197">
        <f t="shared" si="71"/>
        <v>5487.1428571428587</v>
      </c>
      <c r="AY130" s="197">
        <f t="shared" si="71"/>
        <v>5251.6666666666679</v>
      </c>
      <c r="AZ130" s="197">
        <f t="shared" si="71"/>
        <v>5016.1904761904771</v>
      </c>
      <c r="BA130" s="197">
        <f t="shared" si="71"/>
        <v>4780.7142857142862</v>
      </c>
      <c r="BB130" s="197">
        <f t="shared" si="71"/>
        <v>4545.2380952380954</v>
      </c>
      <c r="BC130" s="197">
        <f t="shared" si="71"/>
        <v>4309.7619047619046</v>
      </c>
      <c r="BD130" s="197">
        <f t="shared" si="71"/>
        <v>4074.2857142857138</v>
      </c>
      <c r="BE130" s="197">
        <f t="shared" si="71"/>
        <v>3838.8095238095229</v>
      </c>
      <c r="BF130" s="197">
        <f t="shared" si="71"/>
        <v>3603.3333333333339</v>
      </c>
      <c r="BG130" s="197">
        <f t="shared" si="71"/>
        <v>3367.8571428571431</v>
      </c>
      <c r="BH130" s="197">
        <f t="shared" si="71"/>
        <v>3132.3809523809523</v>
      </c>
      <c r="BI130" s="197">
        <f t="shared" si="71"/>
        <v>2896.9047619047615</v>
      </c>
      <c r="BJ130" s="197">
        <f t="shared" si="71"/>
        <v>2661.4285714285706</v>
      </c>
      <c r="BK130" s="197">
        <f t="shared" si="71"/>
        <v>2425.9523809523816</v>
      </c>
      <c r="BL130" s="197">
        <f t="shared" si="71"/>
        <v>2190.4761904761908</v>
      </c>
      <c r="BM130" s="197">
        <f t="shared" si="71"/>
        <v>2190.4761904761908</v>
      </c>
      <c r="BN130" s="197">
        <f t="shared" si="71"/>
        <v>2190.4761904761908</v>
      </c>
      <c r="BO130" s="197">
        <f t="shared" si="71"/>
        <v>2190.4761904761908</v>
      </c>
      <c r="BP130" s="197">
        <f t="shared" ref="BP130:CO130" si="72">BP102-BP129</f>
        <v>2190.4761904761908</v>
      </c>
      <c r="BQ130" s="197">
        <f t="shared" si="72"/>
        <v>2190.4761904761908</v>
      </c>
      <c r="BR130" s="197">
        <f t="shared" si="72"/>
        <v>2190.4761904761908</v>
      </c>
      <c r="BS130" s="197">
        <f t="shared" si="72"/>
        <v>2190.4761904761908</v>
      </c>
      <c r="BT130" s="197">
        <f t="shared" si="72"/>
        <v>2190.4761904761908</v>
      </c>
      <c r="BU130" s="197">
        <f t="shared" si="72"/>
        <v>2190.4761904761908</v>
      </c>
      <c r="BV130" s="197">
        <f t="shared" si="72"/>
        <v>2190.4761904761908</v>
      </c>
      <c r="BW130" s="197">
        <f t="shared" si="72"/>
        <v>2190.4761904761908</v>
      </c>
      <c r="BX130" s="197">
        <f t="shared" si="72"/>
        <v>2190.4761904761908</v>
      </c>
      <c r="BY130" s="197">
        <f t="shared" si="72"/>
        <v>2190.4761904761908</v>
      </c>
      <c r="BZ130" s="197">
        <f t="shared" si="72"/>
        <v>2190.4761904761908</v>
      </c>
      <c r="CA130" s="197">
        <f t="shared" si="72"/>
        <v>2190.4761904761908</v>
      </c>
      <c r="CB130" s="197">
        <f t="shared" si="72"/>
        <v>2190.4761904761908</v>
      </c>
      <c r="CC130" s="197">
        <f t="shared" si="72"/>
        <v>2190.4761904761908</v>
      </c>
      <c r="CD130" s="197">
        <f t="shared" si="72"/>
        <v>2190.4761904761908</v>
      </c>
      <c r="CE130" s="197">
        <f t="shared" si="72"/>
        <v>2190.4761904761908</v>
      </c>
      <c r="CF130" s="197">
        <f t="shared" si="72"/>
        <v>2190.4761904761908</v>
      </c>
      <c r="CG130" s="197">
        <f t="shared" si="72"/>
        <v>2190.4761904761908</v>
      </c>
      <c r="CH130" s="197">
        <f t="shared" si="72"/>
        <v>2190.4761904761908</v>
      </c>
      <c r="CI130" s="197">
        <f t="shared" si="72"/>
        <v>2190.4761904761908</v>
      </c>
      <c r="CJ130" s="197">
        <f t="shared" si="72"/>
        <v>2190.4761904761908</v>
      </c>
      <c r="CK130" s="197">
        <f t="shared" si="72"/>
        <v>2190.4761904761908</v>
      </c>
      <c r="CL130" s="197">
        <f t="shared" si="72"/>
        <v>2190.4761904761908</v>
      </c>
      <c r="CM130" s="197">
        <f t="shared" si="72"/>
        <v>2190.4761904761908</v>
      </c>
      <c r="CN130" s="197">
        <f t="shared" si="72"/>
        <v>2190.4761904761908</v>
      </c>
      <c r="CO130" s="197">
        <f t="shared" si="72"/>
        <v>2190.4761904761908</v>
      </c>
    </row>
    <row r="131" spans="1:93" s="316" customFormat="1" outlineLevel="1">
      <c r="A131"/>
      <c r="B131" s="5" t="s">
        <v>106</v>
      </c>
      <c r="C131"/>
      <c r="D131" s="197">
        <f t="shared" ref="D131:AJ131" si="73">D103*D111</f>
        <v>0</v>
      </c>
      <c r="E131" s="197">
        <f t="shared" si="73"/>
        <v>0</v>
      </c>
      <c r="F131" s="197">
        <f t="shared" si="73"/>
        <v>0</v>
      </c>
      <c r="G131" s="197">
        <f t="shared" si="73"/>
        <v>0</v>
      </c>
      <c r="H131" s="197">
        <f t="shared" si="73"/>
        <v>0</v>
      </c>
      <c r="I131" s="197">
        <f t="shared" si="73"/>
        <v>0</v>
      </c>
      <c r="J131" s="197">
        <f t="shared" si="73"/>
        <v>0</v>
      </c>
      <c r="K131" s="197">
        <f t="shared" si="73"/>
        <v>0</v>
      </c>
      <c r="L131" s="197">
        <f t="shared" si="73"/>
        <v>0</v>
      </c>
      <c r="M131" s="197">
        <f t="shared" si="73"/>
        <v>0</v>
      </c>
      <c r="N131" s="197">
        <f t="shared" si="73"/>
        <v>0</v>
      </c>
      <c r="O131" s="197">
        <f t="shared" si="73"/>
        <v>0</v>
      </c>
      <c r="P131" s="197">
        <f t="shared" si="73"/>
        <v>0</v>
      </c>
      <c r="Q131" s="197">
        <f t="shared" si="73"/>
        <v>0</v>
      </c>
      <c r="R131" s="197">
        <f t="shared" si="73"/>
        <v>0</v>
      </c>
      <c r="S131" s="197">
        <f t="shared" si="73"/>
        <v>0</v>
      </c>
      <c r="T131" s="197">
        <f t="shared" si="73"/>
        <v>0</v>
      </c>
      <c r="U131" s="197">
        <f t="shared" si="73"/>
        <v>0</v>
      </c>
      <c r="V131" s="197">
        <f t="shared" si="73"/>
        <v>0</v>
      </c>
      <c r="W131" s="197">
        <f t="shared" si="73"/>
        <v>0</v>
      </c>
      <c r="X131" s="197">
        <f t="shared" si="73"/>
        <v>0</v>
      </c>
      <c r="Y131" s="197">
        <f t="shared" si="73"/>
        <v>0</v>
      </c>
      <c r="Z131" s="197">
        <f t="shared" si="73"/>
        <v>0</v>
      </c>
      <c r="AA131" s="197">
        <f t="shared" si="73"/>
        <v>0</v>
      </c>
      <c r="AB131" s="197">
        <f t="shared" si="73"/>
        <v>0</v>
      </c>
      <c r="AC131" s="197">
        <f t="shared" si="73"/>
        <v>0</v>
      </c>
      <c r="AD131" s="197">
        <f t="shared" si="73"/>
        <v>0</v>
      </c>
      <c r="AE131" s="197">
        <f t="shared" si="73"/>
        <v>0</v>
      </c>
      <c r="AF131" s="197">
        <f t="shared" si="73"/>
        <v>0</v>
      </c>
      <c r="AG131" s="197">
        <f t="shared" si="73"/>
        <v>0</v>
      </c>
      <c r="AH131" s="197">
        <f t="shared" si="73"/>
        <v>0</v>
      </c>
      <c r="AI131" s="197">
        <f t="shared" si="73"/>
        <v>0</v>
      </c>
      <c r="AJ131" s="197">
        <f t="shared" si="73"/>
        <v>0</v>
      </c>
      <c r="AK131" s="317"/>
      <c r="AL131" s="317"/>
      <c r="AM131" s="317"/>
      <c r="AN131" s="317"/>
      <c r="AO131" s="317"/>
      <c r="AP131" s="317"/>
      <c r="AQ131" s="317"/>
      <c r="AR131" s="317"/>
      <c r="AS131" s="317"/>
      <c r="AT131" s="317"/>
      <c r="AU131" s="317"/>
      <c r="AV131" s="317"/>
      <c r="AW131" s="317"/>
      <c r="AX131" s="317"/>
      <c r="AY131" s="317"/>
      <c r="AZ131" s="317"/>
      <c r="BA131" s="317"/>
      <c r="BB131" s="317"/>
      <c r="BC131" s="317"/>
      <c r="BD131" s="317"/>
      <c r="BE131" s="317"/>
      <c r="BF131" s="317"/>
      <c r="BG131" s="317"/>
      <c r="BH131" s="317"/>
      <c r="BI131" s="317"/>
      <c r="BJ131" s="317"/>
      <c r="BK131" s="317"/>
      <c r="BL131" s="317"/>
      <c r="BM131" s="317"/>
      <c r="BN131" s="317"/>
      <c r="BO131" s="317"/>
      <c r="BP131" s="317"/>
      <c r="BQ131" s="317"/>
      <c r="BR131" s="317"/>
      <c r="BS131" s="317"/>
      <c r="BT131" s="317"/>
      <c r="BU131" s="317"/>
      <c r="BV131" s="317"/>
      <c r="BW131" s="317"/>
      <c r="BX131" s="317"/>
      <c r="BY131" s="317"/>
      <c r="BZ131" s="317"/>
      <c r="CA131" s="317"/>
      <c r="CB131" s="317"/>
      <c r="CC131" s="317"/>
      <c r="CD131" s="317"/>
      <c r="CE131" s="317"/>
      <c r="CF131" s="317"/>
      <c r="CG131" s="317"/>
      <c r="CH131" s="317"/>
      <c r="CI131" s="317"/>
      <c r="CJ131" s="317"/>
      <c r="CK131" s="317"/>
      <c r="CL131" s="317"/>
      <c r="CM131" s="317"/>
      <c r="CN131" s="317"/>
      <c r="CO131" s="317"/>
    </row>
    <row r="132" spans="1:93" s="316" customFormat="1" outlineLevel="1">
      <c r="A132"/>
      <c r="B132" s="5" t="s">
        <v>107</v>
      </c>
      <c r="C132"/>
      <c r="D132" s="197">
        <f t="shared" ref="D132:AJ132" si="74">D103-D131</f>
        <v>0</v>
      </c>
      <c r="E132" s="197">
        <f t="shared" si="74"/>
        <v>0</v>
      </c>
      <c r="F132" s="197">
        <f t="shared" si="74"/>
        <v>0</v>
      </c>
      <c r="G132" s="197">
        <f t="shared" si="74"/>
        <v>0</v>
      </c>
      <c r="H132" s="197">
        <f t="shared" si="74"/>
        <v>0</v>
      </c>
      <c r="I132" s="197">
        <f t="shared" si="74"/>
        <v>0</v>
      </c>
      <c r="J132" s="197">
        <f t="shared" si="74"/>
        <v>0</v>
      </c>
      <c r="K132" s="197">
        <f t="shared" si="74"/>
        <v>0</v>
      </c>
      <c r="L132" s="197">
        <f t="shared" si="74"/>
        <v>0</v>
      </c>
      <c r="M132" s="197">
        <f t="shared" si="74"/>
        <v>0</v>
      </c>
      <c r="N132" s="197">
        <f t="shared" si="74"/>
        <v>0</v>
      </c>
      <c r="O132" s="197">
        <f t="shared" si="74"/>
        <v>0</v>
      </c>
      <c r="P132" s="197">
        <f t="shared" si="74"/>
        <v>0</v>
      </c>
      <c r="Q132" s="197">
        <f t="shared" si="74"/>
        <v>0</v>
      </c>
      <c r="R132" s="197">
        <f t="shared" si="74"/>
        <v>0</v>
      </c>
      <c r="S132" s="197">
        <f t="shared" si="74"/>
        <v>0</v>
      </c>
      <c r="T132" s="197">
        <f t="shared" si="74"/>
        <v>0</v>
      </c>
      <c r="U132" s="197">
        <f t="shared" si="74"/>
        <v>0</v>
      </c>
      <c r="V132" s="197">
        <f t="shared" si="74"/>
        <v>0</v>
      </c>
      <c r="W132" s="197">
        <f t="shared" si="74"/>
        <v>0</v>
      </c>
      <c r="X132" s="197">
        <f t="shared" si="74"/>
        <v>0</v>
      </c>
      <c r="Y132" s="197">
        <f t="shared" si="74"/>
        <v>0</v>
      </c>
      <c r="Z132" s="197">
        <f t="shared" si="74"/>
        <v>0</v>
      </c>
      <c r="AA132" s="197">
        <f t="shared" si="74"/>
        <v>0</v>
      </c>
      <c r="AB132" s="197">
        <f t="shared" si="74"/>
        <v>0</v>
      </c>
      <c r="AC132" s="197">
        <f t="shared" si="74"/>
        <v>0</v>
      </c>
      <c r="AD132" s="197">
        <f t="shared" si="74"/>
        <v>0</v>
      </c>
      <c r="AE132" s="197">
        <f t="shared" si="74"/>
        <v>0</v>
      </c>
      <c r="AF132" s="197">
        <f t="shared" si="74"/>
        <v>0</v>
      </c>
      <c r="AG132" s="197">
        <f t="shared" si="74"/>
        <v>0</v>
      </c>
      <c r="AH132" s="197">
        <f t="shared" si="74"/>
        <v>0</v>
      </c>
      <c r="AI132" s="197">
        <f t="shared" si="74"/>
        <v>0</v>
      </c>
      <c r="AJ132" s="197">
        <f t="shared" si="74"/>
        <v>0</v>
      </c>
      <c r="AK132" s="317"/>
      <c r="AL132" s="317"/>
      <c r="AM132" s="317"/>
      <c r="AN132" s="317"/>
      <c r="AO132" s="317"/>
      <c r="AP132" s="317"/>
      <c r="AQ132" s="317"/>
      <c r="AR132" s="317"/>
      <c r="AS132" s="317"/>
      <c r="AT132" s="317"/>
      <c r="AU132" s="317"/>
      <c r="AV132" s="317"/>
      <c r="AW132" s="317"/>
      <c r="AX132" s="317"/>
      <c r="AY132" s="317"/>
      <c r="AZ132" s="317"/>
      <c r="BA132" s="317"/>
      <c r="BB132" s="317"/>
      <c r="BC132" s="317"/>
      <c r="BD132" s="317"/>
      <c r="BE132" s="317"/>
      <c r="BF132" s="317"/>
      <c r="BG132" s="317"/>
      <c r="BH132" s="317"/>
      <c r="BI132" s="317"/>
      <c r="BJ132" s="317"/>
      <c r="BK132" s="317"/>
      <c r="BL132" s="317"/>
      <c r="BM132" s="317"/>
      <c r="BN132" s="317"/>
      <c r="BO132" s="317"/>
      <c r="BP132" s="317"/>
      <c r="BQ132" s="317"/>
      <c r="BR132" s="317"/>
      <c r="BS132" s="317"/>
      <c r="BT132" s="317"/>
      <c r="BU132" s="317"/>
      <c r="BV132" s="317"/>
      <c r="BW132" s="317"/>
      <c r="BX132" s="317"/>
      <c r="BY132" s="317"/>
      <c r="BZ132" s="317"/>
      <c r="CA132" s="317"/>
      <c r="CB132" s="317"/>
      <c r="CC132" s="317"/>
      <c r="CD132" s="317"/>
      <c r="CE132" s="317"/>
      <c r="CF132" s="317"/>
      <c r="CG132" s="317"/>
      <c r="CH132" s="317"/>
      <c r="CI132" s="317"/>
      <c r="CJ132" s="317"/>
      <c r="CK132" s="317"/>
      <c r="CL132" s="317"/>
      <c r="CM132" s="317"/>
      <c r="CN132" s="317"/>
      <c r="CO132" s="317"/>
    </row>
    <row r="133" spans="1:93" s="316" customFormat="1" outlineLevel="1">
      <c r="A133"/>
      <c r="B133" t="s">
        <v>108</v>
      </c>
      <c r="C133"/>
      <c r="D133" s="197">
        <f t="shared" ref="D133:AJ133" si="75">D104*D112</f>
        <v>0</v>
      </c>
      <c r="E133" s="197">
        <f t="shared" si="75"/>
        <v>0</v>
      </c>
      <c r="F133" s="197">
        <f t="shared" si="75"/>
        <v>0</v>
      </c>
      <c r="G133" s="197">
        <f t="shared" si="75"/>
        <v>0</v>
      </c>
      <c r="H133" s="197">
        <f t="shared" si="75"/>
        <v>0</v>
      </c>
      <c r="I133" s="197">
        <f t="shared" si="75"/>
        <v>0</v>
      </c>
      <c r="J133" s="197">
        <f t="shared" si="75"/>
        <v>0</v>
      </c>
      <c r="K133" s="197">
        <f t="shared" si="75"/>
        <v>0</v>
      </c>
      <c r="L133" s="197">
        <f t="shared" si="75"/>
        <v>0</v>
      </c>
      <c r="M133" s="197">
        <f t="shared" si="75"/>
        <v>0</v>
      </c>
      <c r="N133" s="197">
        <f t="shared" si="75"/>
        <v>0</v>
      </c>
      <c r="O133" s="197">
        <f t="shared" si="75"/>
        <v>0</v>
      </c>
      <c r="P133" s="197">
        <f t="shared" si="75"/>
        <v>0</v>
      </c>
      <c r="Q133" s="197">
        <f t="shared" si="75"/>
        <v>0</v>
      </c>
      <c r="R133" s="197">
        <f t="shared" si="75"/>
        <v>0</v>
      </c>
      <c r="S133" s="197">
        <f t="shared" si="75"/>
        <v>0</v>
      </c>
      <c r="T133" s="197">
        <f t="shared" si="75"/>
        <v>0</v>
      </c>
      <c r="U133" s="197">
        <f t="shared" si="75"/>
        <v>0</v>
      </c>
      <c r="V133" s="197">
        <f t="shared" si="75"/>
        <v>0</v>
      </c>
      <c r="W133" s="197">
        <f t="shared" si="75"/>
        <v>0</v>
      </c>
      <c r="X133" s="197">
        <f t="shared" si="75"/>
        <v>0</v>
      </c>
      <c r="Y133" s="197">
        <f t="shared" si="75"/>
        <v>0</v>
      </c>
      <c r="Z133" s="197">
        <f t="shared" si="75"/>
        <v>0</v>
      </c>
      <c r="AA133" s="197">
        <f t="shared" si="75"/>
        <v>0</v>
      </c>
      <c r="AB133" s="197">
        <f t="shared" si="75"/>
        <v>0</v>
      </c>
      <c r="AC133" s="197">
        <f t="shared" si="75"/>
        <v>0</v>
      </c>
      <c r="AD133" s="197">
        <f t="shared" si="75"/>
        <v>0</v>
      </c>
      <c r="AE133" s="197">
        <f t="shared" si="75"/>
        <v>0</v>
      </c>
      <c r="AF133" s="197">
        <f t="shared" si="75"/>
        <v>0</v>
      </c>
      <c r="AG133" s="197">
        <f t="shared" si="75"/>
        <v>0</v>
      </c>
      <c r="AH133" s="197">
        <f t="shared" si="75"/>
        <v>0</v>
      </c>
      <c r="AI133" s="197">
        <f t="shared" si="75"/>
        <v>0</v>
      </c>
      <c r="AJ133" s="197">
        <f t="shared" si="75"/>
        <v>0</v>
      </c>
      <c r="AK133" s="317"/>
      <c r="AL133" s="317"/>
      <c r="AM133" s="317"/>
      <c r="AN133" s="317"/>
      <c r="AO133" s="317"/>
      <c r="AP133" s="317"/>
      <c r="AQ133" s="317"/>
      <c r="AR133" s="317"/>
      <c r="AS133" s="317"/>
      <c r="AT133" s="317"/>
      <c r="AU133" s="317"/>
      <c r="AV133" s="317"/>
      <c r="AW133" s="317"/>
      <c r="AX133" s="317"/>
      <c r="AY133" s="317"/>
      <c r="AZ133" s="317"/>
      <c r="BA133" s="317"/>
      <c r="BB133" s="317"/>
      <c r="BC133" s="317"/>
      <c r="BD133" s="317"/>
      <c r="BE133" s="317"/>
      <c r="BF133" s="317"/>
      <c r="BG133" s="317"/>
      <c r="BH133" s="317"/>
      <c r="BI133" s="317"/>
      <c r="BJ133" s="317"/>
      <c r="BK133" s="317"/>
      <c r="BL133" s="317"/>
      <c r="BM133" s="317"/>
      <c r="BN133" s="317"/>
      <c r="BO133" s="317"/>
      <c r="BP133" s="317"/>
      <c r="BQ133" s="317"/>
      <c r="BR133" s="317"/>
      <c r="BS133" s="317"/>
      <c r="BT133" s="317"/>
      <c r="BU133" s="317"/>
      <c r="BV133" s="317"/>
      <c r="BW133" s="317"/>
      <c r="BX133" s="317"/>
      <c r="BY133" s="317"/>
      <c r="BZ133" s="317"/>
      <c r="CA133" s="317"/>
      <c r="CB133" s="317"/>
      <c r="CC133" s="317"/>
      <c r="CD133" s="317"/>
      <c r="CE133" s="317"/>
      <c r="CF133" s="317"/>
      <c r="CG133" s="317"/>
      <c r="CH133" s="317"/>
      <c r="CI133" s="317"/>
      <c r="CJ133" s="317"/>
      <c r="CK133" s="317"/>
      <c r="CL133" s="317"/>
      <c r="CM133" s="317"/>
      <c r="CN133" s="317"/>
      <c r="CO133" s="317"/>
    </row>
    <row r="134" spans="1:93" s="316" customFormat="1" outlineLevel="1">
      <c r="A134"/>
      <c r="B134" t="s">
        <v>109</v>
      </c>
      <c r="C134"/>
      <c r="D134" s="197">
        <f t="shared" ref="D134:AJ134" si="76">D104-D133</f>
        <v>0</v>
      </c>
      <c r="E134" s="197">
        <f t="shared" si="76"/>
        <v>0</v>
      </c>
      <c r="F134" s="197">
        <f t="shared" si="76"/>
        <v>0</v>
      </c>
      <c r="G134" s="197">
        <f t="shared" si="76"/>
        <v>0</v>
      </c>
      <c r="H134" s="197">
        <f t="shared" si="76"/>
        <v>0</v>
      </c>
      <c r="I134" s="197">
        <f t="shared" si="76"/>
        <v>0</v>
      </c>
      <c r="J134" s="197">
        <f t="shared" si="76"/>
        <v>0</v>
      </c>
      <c r="K134" s="197">
        <f t="shared" si="76"/>
        <v>0</v>
      </c>
      <c r="L134" s="197">
        <f t="shared" si="76"/>
        <v>0</v>
      </c>
      <c r="M134" s="197">
        <f t="shared" si="76"/>
        <v>0</v>
      </c>
      <c r="N134" s="197">
        <f t="shared" si="76"/>
        <v>0</v>
      </c>
      <c r="O134" s="197">
        <f t="shared" si="76"/>
        <v>0</v>
      </c>
      <c r="P134" s="197">
        <f t="shared" si="76"/>
        <v>0</v>
      </c>
      <c r="Q134" s="197">
        <f t="shared" si="76"/>
        <v>0</v>
      </c>
      <c r="R134" s="197">
        <f t="shared" si="76"/>
        <v>0</v>
      </c>
      <c r="S134" s="197">
        <f t="shared" si="76"/>
        <v>0</v>
      </c>
      <c r="T134" s="197">
        <f t="shared" si="76"/>
        <v>0</v>
      </c>
      <c r="U134" s="197">
        <f t="shared" si="76"/>
        <v>0</v>
      </c>
      <c r="V134" s="197">
        <f t="shared" si="76"/>
        <v>0</v>
      </c>
      <c r="W134" s="197">
        <f t="shared" si="76"/>
        <v>0</v>
      </c>
      <c r="X134" s="197">
        <f t="shared" si="76"/>
        <v>0</v>
      </c>
      <c r="Y134" s="197">
        <f t="shared" si="76"/>
        <v>0</v>
      </c>
      <c r="Z134" s="197">
        <f t="shared" si="76"/>
        <v>0</v>
      </c>
      <c r="AA134" s="197">
        <f t="shared" si="76"/>
        <v>0</v>
      </c>
      <c r="AB134" s="197">
        <f t="shared" si="76"/>
        <v>0</v>
      </c>
      <c r="AC134" s="197">
        <f t="shared" si="76"/>
        <v>0</v>
      </c>
      <c r="AD134" s="197">
        <f t="shared" si="76"/>
        <v>0</v>
      </c>
      <c r="AE134" s="197">
        <f t="shared" si="76"/>
        <v>0</v>
      </c>
      <c r="AF134" s="197">
        <f t="shared" si="76"/>
        <v>0</v>
      </c>
      <c r="AG134" s="197">
        <f t="shared" si="76"/>
        <v>0</v>
      </c>
      <c r="AH134" s="197">
        <f t="shared" si="76"/>
        <v>0</v>
      </c>
      <c r="AI134" s="197">
        <f t="shared" si="76"/>
        <v>0</v>
      </c>
      <c r="AJ134" s="197">
        <f t="shared" si="76"/>
        <v>0</v>
      </c>
      <c r="AK134" s="317"/>
      <c r="AL134" s="317"/>
      <c r="AM134" s="317"/>
      <c r="AN134" s="317"/>
      <c r="AO134" s="317"/>
      <c r="AP134" s="317"/>
      <c r="AQ134" s="317"/>
      <c r="AR134" s="317"/>
      <c r="AS134" s="317"/>
      <c r="AT134" s="317"/>
      <c r="AU134" s="317"/>
      <c r="AV134" s="317"/>
      <c r="AW134" s="317"/>
      <c r="AX134" s="317"/>
      <c r="AY134" s="317"/>
      <c r="AZ134" s="317"/>
      <c r="BA134" s="317"/>
      <c r="BB134" s="317"/>
      <c r="BC134" s="317"/>
      <c r="BD134" s="317"/>
      <c r="BE134" s="317"/>
      <c r="BF134" s="317"/>
      <c r="BG134" s="317"/>
      <c r="BH134" s="317"/>
      <c r="BI134" s="317"/>
      <c r="BJ134" s="317"/>
      <c r="BK134" s="317"/>
      <c r="BL134" s="317"/>
      <c r="BM134" s="317"/>
      <c r="BN134" s="317"/>
      <c r="BO134" s="317"/>
      <c r="BP134" s="317"/>
      <c r="BQ134" s="317"/>
      <c r="BR134" s="317"/>
      <c r="BS134" s="317"/>
      <c r="BT134" s="317"/>
      <c r="BU134" s="317"/>
      <c r="BV134" s="317"/>
      <c r="BW134" s="317"/>
      <c r="BX134" s="317"/>
      <c r="BY134" s="317"/>
      <c r="BZ134" s="317"/>
      <c r="CA134" s="317"/>
      <c r="CB134" s="317"/>
      <c r="CC134" s="317"/>
      <c r="CD134" s="317"/>
      <c r="CE134" s="317"/>
      <c r="CF134" s="317"/>
      <c r="CG134" s="317"/>
      <c r="CH134" s="317"/>
      <c r="CI134" s="317"/>
      <c r="CJ134" s="317"/>
      <c r="CK134" s="317"/>
      <c r="CL134" s="317"/>
      <c r="CM134" s="317"/>
      <c r="CN134" s="317"/>
      <c r="CO134" s="317"/>
    </row>
    <row r="135" spans="1:93" s="316" customFormat="1" outlineLevel="1">
      <c r="A135"/>
      <c r="B135" t="s">
        <v>110</v>
      </c>
      <c r="C135"/>
      <c r="D135" s="197">
        <f t="shared" ref="D135:AJ135" si="77">D105*D113</f>
        <v>0</v>
      </c>
      <c r="E135" s="197">
        <f t="shared" si="77"/>
        <v>0</v>
      </c>
      <c r="F135" s="197">
        <f t="shared" si="77"/>
        <v>0</v>
      </c>
      <c r="G135" s="197">
        <f t="shared" si="77"/>
        <v>0</v>
      </c>
      <c r="H135" s="197">
        <f t="shared" si="77"/>
        <v>0</v>
      </c>
      <c r="I135" s="197">
        <f t="shared" si="77"/>
        <v>0</v>
      </c>
      <c r="J135" s="197">
        <f t="shared" si="77"/>
        <v>0</v>
      </c>
      <c r="K135" s="197">
        <f t="shared" si="77"/>
        <v>0</v>
      </c>
      <c r="L135" s="197">
        <f t="shared" si="77"/>
        <v>0</v>
      </c>
      <c r="M135" s="197">
        <f t="shared" si="77"/>
        <v>0</v>
      </c>
      <c r="N135" s="197">
        <f t="shared" si="77"/>
        <v>0</v>
      </c>
      <c r="O135" s="197">
        <f t="shared" si="77"/>
        <v>0</v>
      </c>
      <c r="P135" s="197">
        <f t="shared" si="77"/>
        <v>0</v>
      </c>
      <c r="Q135" s="197">
        <f t="shared" si="77"/>
        <v>0</v>
      </c>
      <c r="R135" s="197">
        <f t="shared" si="77"/>
        <v>0</v>
      </c>
      <c r="S135" s="197">
        <f t="shared" si="77"/>
        <v>0</v>
      </c>
      <c r="T135" s="197">
        <f t="shared" si="77"/>
        <v>0</v>
      </c>
      <c r="U135" s="197">
        <f t="shared" si="77"/>
        <v>0</v>
      </c>
      <c r="V135" s="197">
        <f t="shared" si="77"/>
        <v>0</v>
      </c>
      <c r="W135" s="197">
        <f t="shared" si="77"/>
        <v>0</v>
      </c>
      <c r="X135" s="197">
        <f t="shared" si="77"/>
        <v>0</v>
      </c>
      <c r="Y135" s="197">
        <f t="shared" si="77"/>
        <v>0</v>
      </c>
      <c r="Z135" s="197">
        <f t="shared" si="77"/>
        <v>0</v>
      </c>
      <c r="AA135" s="197">
        <f t="shared" si="77"/>
        <v>0</v>
      </c>
      <c r="AB135" s="197">
        <f t="shared" si="77"/>
        <v>0</v>
      </c>
      <c r="AC135" s="197">
        <f t="shared" si="77"/>
        <v>0</v>
      </c>
      <c r="AD135" s="197">
        <f t="shared" si="77"/>
        <v>0</v>
      </c>
      <c r="AE135" s="197">
        <f t="shared" si="77"/>
        <v>0</v>
      </c>
      <c r="AF135" s="197">
        <f t="shared" si="77"/>
        <v>0</v>
      </c>
      <c r="AG135" s="197">
        <f t="shared" si="77"/>
        <v>0</v>
      </c>
      <c r="AH135" s="197">
        <f t="shared" si="77"/>
        <v>0</v>
      </c>
      <c r="AI135" s="197">
        <f t="shared" si="77"/>
        <v>0</v>
      </c>
      <c r="AJ135" s="197">
        <f t="shared" si="77"/>
        <v>0</v>
      </c>
      <c r="AK135" s="317"/>
      <c r="AL135" s="317"/>
      <c r="AM135" s="317"/>
      <c r="AN135" s="317"/>
      <c r="AO135" s="317"/>
      <c r="AP135" s="317"/>
      <c r="AQ135" s="317"/>
      <c r="AR135" s="317"/>
      <c r="AS135" s="317"/>
      <c r="AT135" s="317"/>
      <c r="AU135" s="317"/>
      <c r="AV135" s="317"/>
      <c r="AW135" s="317"/>
      <c r="AX135" s="317"/>
      <c r="AY135" s="317"/>
      <c r="AZ135" s="317"/>
      <c r="BA135" s="317"/>
      <c r="BB135" s="317"/>
      <c r="BC135" s="317"/>
      <c r="BD135" s="317"/>
      <c r="BE135" s="317"/>
      <c r="BF135" s="317"/>
      <c r="BG135" s="317"/>
      <c r="BH135" s="317"/>
      <c r="BI135" s="317"/>
      <c r="BJ135" s="317"/>
      <c r="BK135" s="317"/>
      <c r="BL135" s="317"/>
      <c r="BM135" s="317"/>
      <c r="BN135" s="317"/>
      <c r="BO135" s="317"/>
      <c r="BP135" s="317"/>
      <c r="BQ135" s="317"/>
      <c r="BR135" s="317"/>
      <c r="BS135" s="317"/>
      <c r="BT135" s="317"/>
      <c r="BU135" s="317"/>
      <c r="BV135" s="317"/>
      <c r="BW135" s="317"/>
      <c r="BX135" s="317"/>
      <c r="BY135" s="317"/>
      <c r="BZ135" s="317"/>
      <c r="CA135" s="317"/>
      <c r="CB135" s="317"/>
      <c r="CC135" s="317"/>
      <c r="CD135" s="317"/>
      <c r="CE135" s="317"/>
      <c r="CF135" s="317"/>
      <c r="CG135" s="317"/>
      <c r="CH135" s="317"/>
      <c r="CI135" s="317"/>
      <c r="CJ135" s="317"/>
      <c r="CK135" s="317"/>
      <c r="CL135" s="317"/>
      <c r="CM135" s="317"/>
      <c r="CN135" s="317"/>
      <c r="CO135" s="317"/>
    </row>
    <row r="136" spans="1:93" s="316" customFormat="1" outlineLevel="1">
      <c r="A136"/>
      <c r="B136" t="s">
        <v>111</v>
      </c>
      <c r="C136"/>
      <c r="D136" s="197">
        <f t="shared" ref="D136:AJ136" si="78">D105-D135</f>
        <v>0</v>
      </c>
      <c r="E136" s="197">
        <f t="shared" si="78"/>
        <v>0</v>
      </c>
      <c r="F136" s="197">
        <f t="shared" si="78"/>
        <v>0</v>
      </c>
      <c r="G136" s="197">
        <f t="shared" si="78"/>
        <v>0</v>
      </c>
      <c r="H136" s="197">
        <f t="shared" si="78"/>
        <v>0</v>
      </c>
      <c r="I136" s="197">
        <f t="shared" si="78"/>
        <v>0</v>
      </c>
      <c r="J136" s="197">
        <f t="shared" si="78"/>
        <v>0</v>
      </c>
      <c r="K136" s="197">
        <f t="shared" si="78"/>
        <v>0</v>
      </c>
      <c r="L136" s="197">
        <f t="shared" si="78"/>
        <v>0</v>
      </c>
      <c r="M136" s="197">
        <f t="shared" si="78"/>
        <v>0</v>
      </c>
      <c r="N136" s="197">
        <f t="shared" si="78"/>
        <v>0</v>
      </c>
      <c r="O136" s="197">
        <f t="shared" si="78"/>
        <v>0</v>
      </c>
      <c r="P136" s="197">
        <f t="shared" si="78"/>
        <v>0</v>
      </c>
      <c r="Q136" s="197">
        <f t="shared" si="78"/>
        <v>0</v>
      </c>
      <c r="R136" s="197">
        <f t="shared" si="78"/>
        <v>0</v>
      </c>
      <c r="S136" s="197">
        <f t="shared" si="78"/>
        <v>0</v>
      </c>
      <c r="T136" s="197">
        <f t="shared" si="78"/>
        <v>0</v>
      </c>
      <c r="U136" s="197">
        <f t="shared" si="78"/>
        <v>0</v>
      </c>
      <c r="V136" s="197">
        <f t="shared" si="78"/>
        <v>0</v>
      </c>
      <c r="W136" s="197">
        <f t="shared" si="78"/>
        <v>0</v>
      </c>
      <c r="X136" s="197">
        <f t="shared" si="78"/>
        <v>0</v>
      </c>
      <c r="Y136" s="197">
        <f t="shared" si="78"/>
        <v>0</v>
      </c>
      <c r="Z136" s="197">
        <f t="shared" si="78"/>
        <v>0</v>
      </c>
      <c r="AA136" s="197">
        <f t="shared" si="78"/>
        <v>0</v>
      </c>
      <c r="AB136" s="197">
        <f t="shared" si="78"/>
        <v>0</v>
      </c>
      <c r="AC136" s="197">
        <f t="shared" si="78"/>
        <v>0</v>
      </c>
      <c r="AD136" s="197">
        <f t="shared" si="78"/>
        <v>0</v>
      </c>
      <c r="AE136" s="197">
        <f t="shared" si="78"/>
        <v>0</v>
      </c>
      <c r="AF136" s="197">
        <f t="shared" si="78"/>
        <v>0</v>
      </c>
      <c r="AG136" s="197">
        <f t="shared" si="78"/>
        <v>0</v>
      </c>
      <c r="AH136" s="197">
        <f t="shared" si="78"/>
        <v>0</v>
      </c>
      <c r="AI136" s="197">
        <f t="shared" si="78"/>
        <v>0</v>
      </c>
      <c r="AJ136" s="197">
        <f t="shared" si="78"/>
        <v>0</v>
      </c>
      <c r="AK136" s="317"/>
      <c r="AL136" s="317"/>
      <c r="AM136" s="317"/>
      <c r="AN136" s="317"/>
      <c r="AO136" s="317"/>
      <c r="AP136" s="317"/>
      <c r="AQ136" s="317"/>
      <c r="AR136" s="317"/>
      <c r="AS136" s="317"/>
      <c r="AT136" s="317"/>
      <c r="AU136" s="317"/>
      <c r="AV136" s="317"/>
      <c r="AW136" s="317"/>
      <c r="AX136" s="317"/>
      <c r="AY136" s="317"/>
      <c r="AZ136" s="317"/>
      <c r="BA136" s="317"/>
      <c r="BB136" s="317"/>
      <c r="BC136" s="317"/>
      <c r="BD136" s="317"/>
      <c r="BE136" s="317"/>
      <c r="BF136" s="317"/>
      <c r="BG136" s="317"/>
      <c r="BH136" s="317"/>
      <c r="BI136" s="317"/>
      <c r="BJ136" s="317"/>
      <c r="BK136" s="317"/>
      <c r="BL136" s="317"/>
      <c r="BM136" s="317"/>
      <c r="BN136" s="317"/>
      <c r="BO136" s="317"/>
      <c r="BP136" s="317"/>
      <c r="BQ136" s="317"/>
      <c r="BR136" s="317"/>
      <c r="BS136" s="317"/>
      <c r="BT136" s="317"/>
      <c r="BU136" s="317"/>
      <c r="BV136" s="317"/>
      <c r="BW136" s="317"/>
      <c r="BX136" s="317"/>
      <c r="BY136" s="317"/>
      <c r="BZ136" s="317"/>
      <c r="CA136" s="317"/>
      <c r="CB136" s="317"/>
      <c r="CC136" s="317"/>
      <c r="CD136" s="317"/>
      <c r="CE136" s="317"/>
      <c r="CF136" s="317"/>
      <c r="CG136" s="317"/>
      <c r="CH136" s="317"/>
      <c r="CI136" s="317"/>
      <c r="CJ136" s="317"/>
      <c r="CK136" s="317"/>
      <c r="CL136" s="317"/>
      <c r="CM136" s="317"/>
      <c r="CN136" s="317"/>
      <c r="CO136" s="317"/>
    </row>
    <row r="137" spans="1:93" outlineLevel="1">
      <c r="B137" t="s">
        <v>38</v>
      </c>
      <c r="D137" s="197">
        <f t="shared" ref="D137:AI137" si="79">D106</f>
        <v>0</v>
      </c>
      <c r="E137" s="197">
        <f t="shared" si="79"/>
        <v>0</v>
      </c>
      <c r="F137" s="197">
        <f t="shared" si="79"/>
        <v>0</v>
      </c>
      <c r="G137" s="197">
        <f t="shared" si="79"/>
        <v>0</v>
      </c>
      <c r="H137" s="197">
        <f t="shared" si="79"/>
        <v>0</v>
      </c>
      <c r="I137" s="197">
        <f t="shared" si="79"/>
        <v>0</v>
      </c>
      <c r="J137" s="197">
        <f t="shared" si="79"/>
        <v>0</v>
      </c>
      <c r="K137" s="197">
        <f t="shared" si="79"/>
        <v>0</v>
      </c>
      <c r="L137" s="197">
        <f t="shared" si="79"/>
        <v>0</v>
      </c>
      <c r="M137" s="197">
        <f t="shared" si="79"/>
        <v>0</v>
      </c>
      <c r="N137" s="197">
        <f t="shared" si="79"/>
        <v>0</v>
      </c>
      <c r="O137" s="197">
        <f t="shared" si="79"/>
        <v>0</v>
      </c>
      <c r="P137" s="197">
        <f t="shared" si="79"/>
        <v>0</v>
      </c>
      <c r="Q137" s="197">
        <f t="shared" si="79"/>
        <v>0</v>
      </c>
      <c r="R137" s="197">
        <f t="shared" si="79"/>
        <v>0</v>
      </c>
      <c r="S137" s="197">
        <f t="shared" si="79"/>
        <v>0</v>
      </c>
      <c r="T137" s="197">
        <f t="shared" si="79"/>
        <v>0</v>
      </c>
      <c r="U137" s="197">
        <f t="shared" si="79"/>
        <v>0</v>
      </c>
      <c r="V137" s="197">
        <f t="shared" si="79"/>
        <v>0</v>
      </c>
      <c r="W137" s="197">
        <f t="shared" si="79"/>
        <v>0</v>
      </c>
      <c r="X137" s="197">
        <f t="shared" si="79"/>
        <v>0</v>
      </c>
      <c r="Y137" s="197">
        <f t="shared" si="79"/>
        <v>0</v>
      </c>
      <c r="Z137" s="197">
        <f t="shared" si="79"/>
        <v>0</v>
      </c>
      <c r="AA137" s="197">
        <f t="shared" si="79"/>
        <v>0</v>
      </c>
      <c r="AB137" s="197">
        <f t="shared" si="79"/>
        <v>0</v>
      </c>
      <c r="AC137" s="197">
        <f t="shared" si="79"/>
        <v>0</v>
      </c>
      <c r="AD137" s="197">
        <f t="shared" si="79"/>
        <v>0</v>
      </c>
      <c r="AE137" s="197">
        <f t="shared" si="79"/>
        <v>0</v>
      </c>
      <c r="AF137" s="197">
        <f t="shared" si="79"/>
        <v>0</v>
      </c>
      <c r="AG137" s="197">
        <f t="shared" si="79"/>
        <v>4.718127636259851</v>
      </c>
      <c r="AH137" s="197">
        <f t="shared" si="79"/>
        <v>1180.4610483750903</v>
      </c>
      <c r="AI137" s="197">
        <f t="shared" si="79"/>
        <v>6086.8802398617008</v>
      </c>
      <c r="AJ137" s="197">
        <f t="shared" ref="AJ137:BO137" si="80">AJ106</f>
        <v>9205.7877217004007</v>
      </c>
      <c r="AK137" s="197">
        <f t="shared" si="80"/>
        <v>11160</v>
      </c>
      <c r="AL137" s="197">
        <f t="shared" si="80"/>
        <v>12890</v>
      </c>
      <c r="AM137" s="197">
        <f t="shared" si="80"/>
        <v>14620</v>
      </c>
      <c r="AN137" s="197">
        <f t="shared" si="80"/>
        <v>16350</v>
      </c>
      <c r="AO137" s="197">
        <f t="shared" si="80"/>
        <v>18080</v>
      </c>
      <c r="AP137" s="197">
        <f t="shared" si="80"/>
        <v>19810</v>
      </c>
      <c r="AQ137" s="197">
        <f t="shared" si="80"/>
        <v>21540</v>
      </c>
      <c r="AR137" s="197">
        <f t="shared" si="80"/>
        <v>23270</v>
      </c>
      <c r="AS137" s="197">
        <f t="shared" si="80"/>
        <v>25000</v>
      </c>
      <c r="AT137" s="197">
        <f t="shared" si="80"/>
        <v>25000</v>
      </c>
      <c r="AU137" s="197">
        <f t="shared" si="80"/>
        <v>25000</v>
      </c>
      <c r="AV137" s="197">
        <f t="shared" si="80"/>
        <v>25000</v>
      </c>
      <c r="AW137" s="197">
        <f t="shared" si="80"/>
        <v>25000</v>
      </c>
      <c r="AX137" s="197">
        <f t="shared" si="80"/>
        <v>25000</v>
      </c>
      <c r="AY137" s="197">
        <f t="shared" si="80"/>
        <v>25000</v>
      </c>
      <c r="AZ137" s="197">
        <f t="shared" si="80"/>
        <v>25000</v>
      </c>
      <c r="BA137" s="197">
        <f t="shared" si="80"/>
        <v>25000</v>
      </c>
      <c r="BB137" s="197">
        <f t="shared" si="80"/>
        <v>25000</v>
      </c>
      <c r="BC137" s="197">
        <f t="shared" si="80"/>
        <v>25000</v>
      </c>
      <c r="BD137" s="197">
        <f t="shared" si="80"/>
        <v>25000</v>
      </c>
      <c r="BE137" s="197">
        <f t="shared" si="80"/>
        <v>25000</v>
      </c>
      <c r="BF137" s="197">
        <f t="shared" si="80"/>
        <v>25000</v>
      </c>
      <c r="BG137" s="197">
        <f t="shared" si="80"/>
        <v>25000</v>
      </c>
      <c r="BH137" s="197">
        <f t="shared" si="80"/>
        <v>25000</v>
      </c>
      <c r="BI137" s="197">
        <f t="shared" si="80"/>
        <v>25000</v>
      </c>
      <c r="BJ137" s="197">
        <f t="shared" si="80"/>
        <v>25000</v>
      </c>
      <c r="BK137" s="197">
        <f t="shared" si="80"/>
        <v>25000</v>
      </c>
      <c r="BL137" s="197">
        <f t="shared" si="80"/>
        <v>25000</v>
      </c>
      <c r="BM137" s="197">
        <f t="shared" si="80"/>
        <v>20000</v>
      </c>
      <c r="BN137" s="197">
        <f t="shared" si="80"/>
        <v>15000</v>
      </c>
      <c r="BO137" s="197">
        <f t="shared" si="80"/>
        <v>10000</v>
      </c>
      <c r="BP137" s="197">
        <f t="shared" ref="BP137:CO137" si="81">BP106</f>
        <v>5000</v>
      </c>
      <c r="BQ137" s="197">
        <f t="shared" si="81"/>
        <v>1000</v>
      </c>
      <c r="BR137" s="197">
        <f t="shared" si="81"/>
        <v>1000</v>
      </c>
      <c r="BS137" s="197">
        <f t="shared" si="81"/>
        <v>1000</v>
      </c>
      <c r="BT137" s="197">
        <f t="shared" si="81"/>
        <v>1000</v>
      </c>
      <c r="BU137" s="197">
        <f t="shared" si="81"/>
        <v>1000</v>
      </c>
      <c r="BV137" s="197">
        <f t="shared" si="81"/>
        <v>1000</v>
      </c>
      <c r="BW137" s="197">
        <f t="shared" si="81"/>
        <v>1000</v>
      </c>
      <c r="BX137" s="197">
        <f t="shared" si="81"/>
        <v>1000</v>
      </c>
      <c r="BY137" s="197">
        <f t="shared" si="81"/>
        <v>1000</v>
      </c>
      <c r="BZ137" s="197">
        <f t="shared" si="81"/>
        <v>1000</v>
      </c>
      <c r="CA137" s="197">
        <f t="shared" si="81"/>
        <v>1000</v>
      </c>
      <c r="CB137" s="197">
        <f t="shared" si="81"/>
        <v>1000</v>
      </c>
      <c r="CC137" s="197">
        <f t="shared" si="81"/>
        <v>1000</v>
      </c>
      <c r="CD137" s="197">
        <f t="shared" si="81"/>
        <v>1000</v>
      </c>
      <c r="CE137" s="197">
        <f t="shared" si="81"/>
        <v>1000</v>
      </c>
      <c r="CF137" s="197">
        <f t="shared" si="81"/>
        <v>1000</v>
      </c>
      <c r="CG137" s="197">
        <f t="shared" si="81"/>
        <v>1000</v>
      </c>
      <c r="CH137" s="197">
        <f t="shared" si="81"/>
        <v>1000</v>
      </c>
      <c r="CI137" s="197">
        <f t="shared" si="81"/>
        <v>1000</v>
      </c>
      <c r="CJ137" s="197">
        <f t="shared" si="81"/>
        <v>1000</v>
      </c>
      <c r="CK137" s="197">
        <f t="shared" si="81"/>
        <v>1000</v>
      </c>
      <c r="CL137" s="197">
        <f t="shared" si="81"/>
        <v>1000</v>
      </c>
      <c r="CM137" s="197">
        <f t="shared" si="81"/>
        <v>1000</v>
      </c>
      <c r="CN137" s="197">
        <f t="shared" si="81"/>
        <v>1000</v>
      </c>
      <c r="CO137" s="197">
        <f t="shared" si="81"/>
        <v>1000</v>
      </c>
    </row>
    <row r="138" spans="1:93" outlineLevel="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row>
    <row r="139" spans="1:93" outlineLevel="1">
      <c r="A139" s="2" t="s">
        <v>115</v>
      </c>
    </row>
    <row r="140" spans="1:93" outlineLevel="1">
      <c r="B140" t="s">
        <v>113</v>
      </c>
      <c r="D140" s="378"/>
      <c r="E140" s="378"/>
      <c r="F140" s="378"/>
      <c r="G140" s="378"/>
      <c r="H140" s="378"/>
      <c r="I140" s="378"/>
      <c r="J140" s="378"/>
      <c r="K140" s="378"/>
      <c r="L140" s="378"/>
      <c r="M140" s="378"/>
      <c r="N140" s="378"/>
      <c r="O140" s="378"/>
      <c r="P140" s="378"/>
      <c r="Q140" s="378"/>
      <c r="R140" s="378"/>
      <c r="S140" s="378"/>
      <c r="T140" s="378"/>
      <c r="U140" s="378"/>
      <c r="V140" s="378"/>
      <c r="W140" s="378"/>
      <c r="X140" s="378"/>
      <c r="Y140" s="378"/>
      <c r="Z140" s="378"/>
      <c r="AA140" s="378"/>
      <c r="AB140" s="378"/>
      <c r="AC140" s="378"/>
      <c r="AD140" s="378"/>
      <c r="AE140" s="378"/>
      <c r="AF140" s="24" cm="1">
        <f t="array" aca="1" ref="AF140" ca="1">SUMPRODUCT($D129:AF129,N(OFFSET($D118:AF118,0,COLUMN(AF118)-COLUMN($D118:AF118))))/10^6</f>
        <v>0</v>
      </c>
      <c r="AG140" s="24" cm="1">
        <f t="array" aca="1" ref="AG140" ca="1">SUMPRODUCT($D129:AG129,N(OFFSET($D118:AG118,0,COLUMN(AG118)-COLUMN($D118:AG118))))/10^6</f>
        <v>0</v>
      </c>
      <c r="AH140" s="24" cm="1">
        <f t="array" aca="1" ref="AH140" ca="1">SUMPRODUCT($D129:AH129,N(OFFSET($D118:AH118,0,COLUMN(AH118)-COLUMN($D118:AH118))))/10^6</f>
        <v>2.5992091186677001E-3</v>
      </c>
      <c r="AI140" s="24" cm="1">
        <f t="array" aca="1" ref="AI140" ca="1">SUMPRODUCT($D129:AI129,N(OFFSET($D118:AI118,0,COLUMN(AI118)-COLUMN($D118:AI118))))/10^6</f>
        <v>1.9231989120375072E-2</v>
      </c>
      <c r="AJ140" s="24" cm="1">
        <f t="array" aca="1" ref="AJ140" ca="1">SUMPRODUCT($D129:AJ129,N(OFFSET($D118:AJ118,0,COLUMN(AJ118)-COLUMN($D118:AJ118))))/10^6</f>
        <v>7.6070899679598139E-2</v>
      </c>
      <c r="AK140" s="24" cm="1">
        <f t="array" aca="1" ref="AK140" ca="1">SUMPRODUCT($D129:AK129,N(OFFSET($D118:AK118,0,COLUMN(AK118)-COLUMN($D118:AK118))))/10^6</f>
        <v>0.27098766069101715</v>
      </c>
      <c r="AL140" s="24" cm="1">
        <f t="array" aca="1" ref="AL140" ca="1">SUMPRODUCT($D129:AL129,N(OFFSET($D118:AL118,0,COLUMN(AL118)-COLUMN($D118:AL118))))/10^6</f>
        <v>0.70976123102707078</v>
      </c>
      <c r="AM140" s="24" cm="1">
        <f t="array" aca="1" ref="AM140" ca="1">SUMPRODUCT($D129:AM129,N(OFFSET($D118:AM118,0,COLUMN(AM118)-COLUMN($D118:AM118))))/10^6</f>
        <v>1.5244468233916402</v>
      </c>
      <c r="AN140" s="24" cm="1">
        <f t="array" aca="1" ref="AN140" ca="1">SUMPRODUCT($D129:AN129,N(OFFSET($D118:AN118,0,COLUMN(AN118)-COLUMN($D118:AN118))))/10^6</f>
        <v>2.5631997217668925</v>
      </c>
      <c r="AO140" s="24" cm="1">
        <f t="array" aca="1" ref="AO140" ca="1">SUMPRODUCT($D129:AO129,N(OFFSET($D118:AO118,0,COLUMN(AO118)-COLUMN($D118:AO118))))/10^6</f>
        <v>3.7042122986879344</v>
      </c>
      <c r="AP140" s="24" cm="1">
        <f t="array" aca="1" ref="AP140" ca="1">SUMPRODUCT($D129:AP129,N(OFFSET($D118:AP118,0,COLUMN(AP118)-COLUMN($D118:AP118))))/10^6</f>
        <v>4.7600863375619662</v>
      </c>
      <c r="AQ140" s="24" cm="1">
        <f t="array" aca="1" ref="AQ140" ca="1">SUMPRODUCT($D129:AQ129,N(OFFSET($D118:AQ118,0,COLUMN(AQ118)-COLUMN($D118:AQ118))))/10^6</f>
        <v>5.6349137733220394</v>
      </c>
      <c r="AR140" s="24" cm="1">
        <f t="array" aca="1" ref="AR140" ca="1">SUMPRODUCT($D129:AR129,N(OFFSET($D118:AR118,0,COLUMN(AR118)-COLUMN($D118:AR118))))/10^6</f>
        <v>6.358444858907534</v>
      </c>
      <c r="AS140" s="24" cm="1">
        <f t="array" aca="1" ref="AS140" ca="1">SUMPRODUCT($D129:AS129,N(OFFSET($D118:AS118,0,COLUMN(AS118)-COLUMN($D118:AS118))))/10^6</f>
        <v>7.0892527891399304</v>
      </c>
      <c r="AT140" s="24" cm="1">
        <f t="array" aca="1" ref="AT140" ca="1">SUMPRODUCT($D129:AT129,N(OFFSET($D118:AT118,0,COLUMN(AT118)-COLUMN($D118:AT118))))/10^6</f>
        <v>7.8503581906030009</v>
      </c>
      <c r="AU140" s="24" cm="1">
        <f t="array" aca="1" ref="AU140" ca="1">SUMPRODUCT($D129:AU129,N(OFFSET($D118:AU118,0,COLUMN(AU118)-COLUMN($D118:AU118))))/10^6</f>
        <v>8.6837841811968044</v>
      </c>
      <c r="AV140" s="24" cm="1">
        <f t="array" aca="1" ref="AV140" ca="1">SUMPRODUCT($D129:AV129,N(OFFSET($D118:AV118,0,COLUMN(AV118)-COLUMN($D118:AV118))))/10^6</f>
        <v>9.5578426838317512</v>
      </c>
      <c r="AW140" s="24" cm="1">
        <f t="array" aca="1" ref="AW140" ca="1">SUMPRODUCT($D129:AW129,N(OFFSET($D118:AW118,0,COLUMN(AW118)-COLUMN($D118:AW118))))/10^6</f>
        <v>10.45552599802687</v>
      </c>
      <c r="AX140" s="24" cm="1">
        <f t="array" aca="1" ref="AX140" ca="1">SUMPRODUCT($D129:AX129,N(OFFSET($D118:AX118,0,COLUMN(AX118)-COLUMN($D118:AX118))))/10^6</f>
        <v>11.090302551865856</v>
      </c>
      <c r="AY140" s="24" cm="1">
        <f t="array" aca="1" ref="AY140" ca="1">SUMPRODUCT($D129:AY129,N(OFFSET($D118:AY118,0,COLUMN(AY118)-COLUMN($D118:AY118))))/10^6</f>
        <v>11.336051118998215</v>
      </c>
      <c r="AZ140" s="24" cm="1">
        <f t="array" aca="1" ref="AZ140" ca="1">SUMPRODUCT($D129:AZ129,N(OFFSET($D118:AZ118,0,COLUMN(AZ118)-COLUMN($D118:AZ118))))/10^6</f>
        <v>10.926912809523809</v>
      </c>
      <c r="BA140" s="24" cm="1">
        <f t="array" aca="1" ref="BA140" ca="1">SUMPRODUCT($D129:BA129,N(OFFSET($D118:BA118,0,COLUMN(BA118)-COLUMN($D118:BA118))))/10^6</f>
        <v>10.775296190476192</v>
      </c>
      <c r="BB140" s="24" cm="1">
        <f t="array" aca="1" ref="BB140" ca="1">SUMPRODUCT($D129:BB129,N(OFFSET($D118:BB118,0,COLUMN(BB118)-COLUMN($D118:BB118))))/10^6</f>
        <v>10.521295952380953</v>
      </c>
      <c r="BC140" s="24" cm="1">
        <f t="array" aca="1" ref="BC140" ca="1">SUMPRODUCT($D129:BC129,N(OFFSET($D118:BC118,0,COLUMN(BC118)-COLUMN($D118:BC118))))/10^6</f>
        <v>10.265589761904765</v>
      </c>
      <c r="BD140" s="24" cm="1">
        <f t="array" aca="1" ref="BD140" ca="1">SUMPRODUCT($D129:BD129,N(OFFSET($D118:BD118,0,COLUMN(BD118)-COLUMN($D118:BD118))))/10^6</f>
        <v>10.002986714285715</v>
      </c>
      <c r="BE140" s="24" cm="1">
        <f t="array" aca="1" ref="BE140" ca="1">SUMPRODUCT($D129:BE129,N(OFFSET($D118:BE118,0,COLUMN(BE118)-COLUMN($D118:BE118))))/10^6</f>
        <v>9.7117559047619064</v>
      </c>
      <c r="BF140" s="24" cm="1">
        <f t="array" aca="1" ref="BF140" ca="1">SUMPRODUCT($D129:BF129,N(OFFSET($D118:BF118,0,COLUMN(BF118)-COLUMN($D118:BF118))))/10^6</f>
        <v>9.3900503809523794</v>
      </c>
      <c r="BG140" s="24" cm="1">
        <f t="array" aca="1" ref="BG140" ca="1">SUMPRODUCT($D129:BG129,N(OFFSET($D118:BG118,0,COLUMN(BG118)-COLUMN($D118:BG118))))/10^6</f>
        <v>9.0362750476190463</v>
      </c>
      <c r="BH140" s="24" cm="1">
        <f t="array" aca="1" ref="BH140" ca="1">SUMPRODUCT($D129:BH129,N(OFFSET($D118:BH118,0,COLUMN(BH118)-COLUMN($D118:BH118))))/10^6</f>
        <v>8.6492545714285729</v>
      </c>
      <c r="BI140" s="24" cm="1">
        <f t="array" aca="1" ref="BI140" ca="1">SUMPRODUCT($D129:BI129,N(OFFSET($D118:BI118,0,COLUMN(BI118)-COLUMN($D118:BI118))))/10^6</f>
        <v>8.2622340952380977</v>
      </c>
      <c r="BJ140" s="24" cm="1">
        <f t="array" aca="1" ref="BJ140" ca="1">SUMPRODUCT($D129:BJ129,N(OFFSET($D118:BJ118,0,COLUMN(BJ118)-COLUMN($D118:BJ118))))/10^6</f>
        <v>7.8752136190476172</v>
      </c>
      <c r="BK140" s="24" cm="1">
        <f t="array" aca="1" ref="BK140" ca="1">SUMPRODUCT($D129:BK129,N(OFFSET($D118:BK118,0,COLUMN(BK118)-COLUMN($D118:BK118))))/10^6</f>
        <v>7.4881931428571429</v>
      </c>
      <c r="BL140" s="24" cm="1">
        <f t="array" aca="1" ref="BL140" ca="1">SUMPRODUCT($D129:BL129,N(OFFSET($D118:BL118,0,COLUMN(BL118)-COLUMN($D118:BL118))))/10^6</f>
        <v>7.1011726666666659</v>
      </c>
      <c r="BM140" s="24" cm="1">
        <f t="array" aca="1" ref="BM140" ca="1">SUMPRODUCT($D129:BM129,N(OFFSET($D118:BM118,0,COLUMN(BM118)-COLUMN($D118:BM118))))/10^6</f>
        <v>6.7144879999999993</v>
      </c>
      <c r="BN140" s="24" cm="1">
        <f t="array" aca="1" ref="BN140" ca="1">SUMPRODUCT($D129:BN129,N(OFFSET($D118:BN118,0,COLUMN(BN118)-COLUMN($D118:BN118))))/10^6</f>
        <v>6.3294823809523812</v>
      </c>
      <c r="BO140" s="24" cm="1">
        <f t="array" aca="1" ref="BO140" ca="1">SUMPRODUCT($D129:BO129,N(OFFSET($D118:BO118,0,COLUMN(BO118)-COLUMN($D118:BO118))))/10^6</f>
        <v>5.9486743809523812</v>
      </c>
      <c r="BP140" s="24" cm="1">
        <f t="array" aca="1" ref="BP140" ca="1">SUMPRODUCT($D129:BP129,N(OFFSET($D118:BP118,0,COLUMN(BP118)-COLUMN($D118:BP118))))/10^6</f>
        <v>5.5835654761904756</v>
      </c>
      <c r="BQ140" s="24" cm="1">
        <f t="array" aca="1" ref="BQ140" ca="1">SUMPRODUCT($D129:BQ129,N(OFFSET($D118:BQ118,0,COLUMN(BQ118)-COLUMN($D118:BQ118))))/10^6</f>
        <v>5.2449855238095235</v>
      </c>
      <c r="BR140" s="24" cm="1">
        <f t="array" aca="1" ref="BR140" ca="1">SUMPRODUCT($D129:BR129,N(OFFSET($D118:BR118,0,COLUMN(BR118)-COLUMN($D118:BR118))))/10^6</f>
        <v>4.9414976666666668</v>
      </c>
      <c r="BS140" s="24" cm="1">
        <f t="array" aca="1" ref="BS140" ca="1">SUMPRODUCT($D129:BS129,N(OFFSET($D118:BS118,0,COLUMN(BS118)-COLUMN($D118:BS118))))/10^6</f>
        <v>4.6765439523809524</v>
      </c>
      <c r="BT140" s="24" cm="1">
        <f t="array" aca="1" ref="BT140" ca="1">SUMPRODUCT($D129:BT129,N(OFFSET($D118:BT118,0,COLUMN(BT118)-COLUMN($D118:BT118))))/10^6</f>
        <v>4.4471860476190477</v>
      </c>
      <c r="BU140" s="24" cm="1">
        <f t="array" aca="1" ref="BU140" ca="1">SUMPRODUCT($D129:BU129,N(OFFSET($D118:BU118,0,COLUMN(BU118)-COLUMN($D118:BU118))))/10^6</f>
        <v>4.2459521904761903</v>
      </c>
      <c r="BV140" s="24" cm="1">
        <f t="array" aca="1" ref="BV140" ca="1">SUMPRODUCT($D129:BV129,N(OFFSET($D118:BV118,0,COLUMN(BV118)-COLUMN($D118:BV118))))/10^6</f>
        <v>4.0700719523809523</v>
      </c>
      <c r="BW140" s="24" cm="1">
        <f t="array" aca="1" ref="BW140" ca="1">SUMPRODUCT($D129:BW129,N(OFFSET($D118:BW118,0,COLUMN(BW118)-COLUMN($D118:BW118))))/10^6</f>
        <v>3.9189576666666666</v>
      </c>
      <c r="BX140" s="24" cm="1">
        <f t="array" aca="1" ref="BX140" ca="1">SUMPRODUCT($D129:BX129,N(OFFSET($D118:BX118,0,COLUMN(BX118)-COLUMN($D118:BX118))))/10^6</f>
        <v>3.7945402380952382</v>
      </c>
      <c r="BY140" s="24" cm="1">
        <f t="array" aca="1" ref="BY140" ca="1">SUMPRODUCT($D129:BY129,N(OFFSET($D118:BY118,0,COLUMN(BY118)-COLUMN($D118:BY118))))/10^6</f>
        <v>3.6987505714285716</v>
      </c>
      <c r="BZ140" s="24" cm="1">
        <f t="array" aca="1" ref="BZ140" ca="1">SUMPRODUCT($D129:BZ129,N(OFFSET($D118:BZ118,0,COLUMN(BZ118)-COLUMN($D118:BZ118))))/10^6</f>
        <v>3.6334356190476189</v>
      </c>
      <c r="CA140" s="24" cm="1">
        <f t="array" aca="1" ref="CA140" ca="1">SUMPRODUCT($D129:CA129,N(OFFSET($D118:CA118,0,COLUMN(CA118)-COLUMN($D118:CA118))))/10^6</f>
        <v>3.6001904761904764</v>
      </c>
      <c r="CB140" s="24" cm="1">
        <f t="array" aca="1" ref="CB140" ca="1">SUMPRODUCT($D129:CB129,N(OFFSET($D118:CB118,0,COLUMN(CB118)-COLUMN($D118:CB118))))/10^6</f>
        <v>3.6001904761904764</v>
      </c>
      <c r="CC140" s="24" cm="1">
        <f t="array" aca="1" ref="CC140" ca="1">SUMPRODUCT($D129:CC129,N(OFFSET($D118:CC118,0,COLUMN(CC118)-COLUMN($D118:CC118))))/10^6</f>
        <v>3.6001904761904764</v>
      </c>
      <c r="CD140" s="24" cm="1">
        <f t="array" aca="1" ref="CD140" ca="1">SUMPRODUCT($D129:CD129,N(OFFSET($D118:CD118,0,COLUMN(CD118)-COLUMN($D118:CD118))))/10^6</f>
        <v>3.6001904761904764</v>
      </c>
      <c r="CE140" s="24" cm="1">
        <f t="array" aca="1" ref="CE140" ca="1">SUMPRODUCT($D129:CE129,N(OFFSET($D118:CE118,0,COLUMN(CE118)-COLUMN($D118:CE118))))/10^6</f>
        <v>3.6001904761904764</v>
      </c>
      <c r="CF140" s="24" cm="1">
        <f t="array" aca="1" ref="CF140" ca="1">SUMPRODUCT($D129:CF129,N(OFFSET($D118:CF118,0,COLUMN(CF118)-COLUMN($D118:CF118))))/10^6</f>
        <v>3.6001904761904764</v>
      </c>
      <c r="CG140" s="24" cm="1">
        <f t="array" aca="1" ref="CG140" ca="1">SUMPRODUCT($D129:CG129,N(OFFSET($D118:CG118,0,COLUMN(CG118)-COLUMN($D118:CG118))))/10^6</f>
        <v>3.6001904761904764</v>
      </c>
      <c r="CH140" s="24" cm="1">
        <f t="array" aca="1" ref="CH140" ca="1">SUMPRODUCT($D129:CH129,N(OFFSET($D118:CH118,0,COLUMN(CH118)-COLUMN($D118:CH118))))/10^6</f>
        <v>3.6001904761904764</v>
      </c>
      <c r="CI140" s="24" cm="1">
        <f t="array" aca="1" ref="CI140" ca="1">SUMPRODUCT($D129:CI129,N(OFFSET($D118:CI118,0,COLUMN(CI118)-COLUMN($D118:CI118))))/10^6</f>
        <v>3.6001904761904764</v>
      </c>
      <c r="CJ140" s="24" cm="1">
        <f t="array" aca="1" ref="CJ140" ca="1">SUMPRODUCT($D129:CJ129,N(OFFSET($D118:CJ118,0,COLUMN(CJ118)-COLUMN($D118:CJ118))))/10^6</f>
        <v>3.6001904761904764</v>
      </c>
      <c r="CK140" s="24" cm="1">
        <f t="array" aca="1" ref="CK140" ca="1">SUMPRODUCT($D129:CK129,N(OFFSET($D118:CK118,0,COLUMN(CK118)-COLUMN($D118:CK118))))/10^6</f>
        <v>3.6001904761904764</v>
      </c>
      <c r="CL140" s="24" cm="1">
        <f t="array" aca="1" ref="CL140" ca="1">SUMPRODUCT($D129:CL129,N(OFFSET($D118:CL118,0,COLUMN(CL118)-COLUMN($D118:CL118))))/10^6</f>
        <v>3.6001904761904764</v>
      </c>
      <c r="CM140" s="24" cm="1">
        <f t="array" aca="1" ref="CM140" ca="1">SUMPRODUCT($D129:CM129,N(OFFSET($D118:CM118,0,COLUMN(CM118)-COLUMN($D118:CM118))))/10^6</f>
        <v>3.6001904761904764</v>
      </c>
      <c r="CN140" s="24" cm="1">
        <f t="array" aca="1" ref="CN140" ca="1">SUMPRODUCT($D129:CN129,N(OFFSET($D118:CN118,0,COLUMN(CN118)-COLUMN($D118:CN118))))/10^6</f>
        <v>3.6001904761904764</v>
      </c>
      <c r="CO140" s="24" cm="1">
        <f t="array" aca="1" ref="CO140" ca="1">SUMPRODUCT($D129:CO129,N(OFFSET($D118:CO118,0,COLUMN(CO118)-COLUMN($D118:CO118))))/10^6</f>
        <v>3.6001904761904764</v>
      </c>
    </row>
    <row r="141" spans="1:93" outlineLevel="1">
      <c r="B141" t="s">
        <v>114</v>
      </c>
      <c r="D141" s="378"/>
      <c r="E141" s="378"/>
      <c r="F141" s="378"/>
      <c r="G141" s="378"/>
      <c r="H141" s="378"/>
      <c r="I141" s="378"/>
      <c r="J141" s="378"/>
      <c r="K141" s="378"/>
      <c r="L141" s="378"/>
      <c r="M141" s="378"/>
      <c r="N141" s="378"/>
      <c r="O141" s="378"/>
      <c r="P141" s="378"/>
      <c r="Q141" s="378"/>
      <c r="R141" s="378"/>
      <c r="S141" s="378"/>
      <c r="T141" s="378"/>
      <c r="U141" s="378"/>
      <c r="V141" s="378"/>
      <c r="W141" s="378"/>
      <c r="X141" s="378"/>
      <c r="Y141" s="378"/>
      <c r="Z141" s="378"/>
      <c r="AA141" s="378"/>
      <c r="AB141" s="378"/>
      <c r="AC141" s="378"/>
      <c r="AD141" s="378"/>
      <c r="AE141" s="378"/>
      <c r="AF141" s="24" cm="1">
        <f t="array" aca="1" ref="AF141" ca="1">SUMPRODUCT($D130:AF130,N(OFFSET($D119:AF119,0,COLUMN(AF119)-COLUMN($D119:AF119))))/10^6</f>
        <v>0</v>
      </c>
      <c r="AG141" s="24" cm="1">
        <f t="array" aca="1" ref="AG141" ca="1">SUMPRODUCT($D130:AG130,N(OFFSET($D119:AG119,0,COLUMN(AG119)-COLUMN($D119:AG119))))/10^6</f>
        <v>0</v>
      </c>
      <c r="AH141" s="24" cm="1">
        <f t="array" aca="1" ref="AH141" ca="1">SUMPRODUCT($D130:AH130,N(OFFSET($D119:AH119,0,COLUMN(AH119)-COLUMN($D119:AH119))))/10^6</f>
        <v>5.8929437508255548E-4</v>
      </c>
      <c r="AI141" s="24" cm="1">
        <f t="array" aca="1" ref="AI141" ca="1">SUMPRODUCT($D130:AI130,N(OFFSET($D119:AI119,0,COLUMN(AI119)-COLUMN($D119:AI119))))/10^6</f>
        <v>4.7619997377145633E-3</v>
      </c>
      <c r="AJ141" s="24" cm="1">
        <f t="array" aca="1" ref="AJ141" ca="1">SUMPRODUCT($D130:AJ130,N(OFFSET($D119:AJ119,0,COLUMN(AJ119)-COLUMN($D119:AJ119))))/10^6</f>
        <v>2.2133720816296068E-2</v>
      </c>
      <c r="AK141" s="24" cm="1">
        <f t="array" aca="1" ref="AK141" ca="1">SUMPRODUCT($D130:AK130,N(OFFSET($D119:AK119,0,COLUMN(AK119)-COLUMN($D119:AK119))))/10^6</f>
        <v>8.1453119395157758E-2</v>
      </c>
      <c r="AL141" s="24" cm="1">
        <f t="array" aca="1" ref="AL141" ca="1">SUMPRODUCT($D130:AL130,N(OFFSET($D119:AL119,0,COLUMN(AL119)-COLUMN($D119:AL119))))/10^6</f>
        <v>0.21911395589732033</v>
      </c>
      <c r="AM141" s="24" cm="1">
        <f t="array" aca="1" ref="AM141" ca="1">SUMPRODUCT($D130:AM130,N(OFFSET($D119:AM119,0,COLUMN(AM119)-COLUMN($D119:AM119))))/10^6</f>
        <v>0.52207087322789847</v>
      </c>
      <c r="AN141" s="24" cm="1">
        <f t="array" aca="1" ref="AN141" ca="1">SUMPRODUCT($D130:AN130,N(OFFSET($D119:AN119,0,COLUMN(AN119)-COLUMN($D119:AN119))))/10^6</f>
        <v>0.88693643463542005</v>
      </c>
      <c r="AO141" s="24" cm="1">
        <f t="array" aca="1" ref="AO141" ca="1">SUMPRODUCT($D130:AO130,N(OFFSET($D119:AO119,0,COLUMN(AO119)-COLUMN($D119:AO119))))/10^6</f>
        <v>1.2635217657565483</v>
      </c>
      <c r="AP141" s="24" cm="1">
        <f t="array" aca="1" ref="AP141" ca="1">SUMPRODUCT($D130:AP130,N(OFFSET($D119:AP119,0,COLUMN(AP119)-COLUMN($D119:AP119))))/10^6</f>
        <v>1.5812655907324369</v>
      </c>
      <c r="AQ141" s="24" cm="1">
        <f t="array" aca="1" ref="AQ141" ca="1">SUMPRODUCT($D130:AQ130,N(OFFSET($D119:AQ119,0,COLUMN(AQ119)-COLUMN($D119:AQ119))))/10^6</f>
        <v>1.802931776309558</v>
      </c>
      <c r="AR141" s="24" cm="1">
        <f t="array" aca="1" ref="AR141" ca="1">SUMPRODUCT($D130:AR130,N(OFFSET($D119:AR119,0,COLUMN(AR119)-COLUMN($D119:AR119))))/10^6</f>
        <v>1.9528820908774958</v>
      </c>
      <c r="AS141" s="24" cm="1">
        <f t="array" aca="1" ref="AS141" ca="1">SUMPRODUCT($D130:AS130,N(OFFSET($D119:AS119,0,COLUMN(AS119)-COLUMN($D119:AS119))))/10^6</f>
        <v>2.1372074793148963</v>
      </c>
      <c r="AT141" s="24" cm="1">
        <f t="array" aca="1" ref="AT141" ca="1">SUMPRODUCT($D130:AT130,N(OFFSET($D119:AT119,0,COLUMN(AT119)-COLUMN($D119:AT119))))/10^6</f>
        <v>2.3488927361442666</v>
      </c>
      <c r="AU141" s="24" cm="1">
        <f t="array" aca="1" ref="AU141" ca="1">SUMPRODUCT($D130:AU130,N(OFFSET($D119:AU119,0,COLUMN(AU119)-COLUMN($D119:AU119))))/10^6</f>
        <v>2.5970975520493993</v>
      </c>
      <c r="AV141" s="24" cm="1">
        <f t="array" aca="1" ref="AV141" ca="1">SUMPRODUCT($D130:AV130,N(OFFSET($D119:AV119,0,COLUMN(AV119)-COLUMN($D119:AV119))))/10^6</f>
        <v>2.8558731104457395</v>
      </c>
      <c r="AW141" s="24" cm="1">
        <f t="array" aca="1" ref="AW141" ca="1">SUMPRODUCT($D130:AW130,N(OFFSET($D119:AW119,0,COLUMN(AW119)-COLUMN($D119:AW119))))/10^6</f>
        <v>3.1197042054971611</v>
      </c>
      <c r="AX141" s="24" cm="1">
        <f t="array" aca="1" ref="AX141" ca="1">SUMPRODUCT($D130:AX130,N(OFFSET($D119:AX119,0,COLUMN(AX119)-COLUMN($D119:AX119))))/10^6</f>
        <v>3.3820528235933307</v>
      </c>
      <c r="AY141" s="24" cm="1">
        <f t="array" aca="1" ref="AY141" ca="1">SUMPRODUCT($D130:AY130,N(OFFSET($D119:AY119,0,COLUMN(AY119)-COLUMN($D119:AY119))))/10^6</f>
        <v>3.6378598313398864</v>
      </c>
      <c r="AZ141" s="24" cm="1">
        <f t="array" aca="1" ref="AZ141" ca="1">SUMPRODUCT($D130:AZ130,N(OFFSET($D119:AZ119,0,COLUMN(AZ119)-COLUMN($D119:AZ119))))/10^6</f>
        <v>3.8839023323589386</v>
      </c>
      <c r="BA141" s="24" cm="1">
        <f t="array" aca="1" ref="BA141" ca="1">SUMPRODUCT($D130:BA130,N(OFFSET($D119:BA119,0,COLUMN(BA119)-COLUMN($D119:BA119))))/10^6</f>
        <v>4.119219117153964</v>
      </c>
      <c r="BB141" s="24" cm="1">
        <f t="array" aca="1" ref="BB141" ca="1">SUMPRODUCT($D130:BB130,N(OFFSET($D119:BB119,0,COLUMN(BB119)-COLUMN($D119:BB119))))/10^6</f>
        <v>4.3455478645947068</v>
      </c>
      <c r="BC141" s="24" cm="1">
        <f t="array" aca="1" ref="BC141" ca="1">SUMPRODUCT($D130:BC130,N(OFFSET($D119:BC119,0,COLUMN(BC119)-COLUMN($D119:BC119))))/10^6</f>
        <v>4.5616257632774433</v>
      </c>
      <c r="BD141" s="24" cm="1">
        <f t="array" aca="1" ref="BD141" ca="1">SUMPRODUCT($D130:BD130,N(OFFSET($D119:BD119,0,COLUMN(BD119)-COLUMN($D119:BD119))))/10^6</f>
        <v>4.7641093109845682</v>
      </c>
      <c r="BE141" s="24" cm="1">
        <f t="array" aca="1" ref="BE141" ca="1">SUMPRODUCT($D130:BE130,N(OFFSET($D119:BE119,0,COLUMN(BE119)-COLUMN($D119:BE119))))/10^6</f>
        <v>4.9619028857959142</v>
      </c>
      <c r="BF141" s="24" cm="1">
        <f t="array" aca="1" ref="BF141" ca="1">SUMPRODUCT($D130:BF130,N(OFFSET($D119:BF119,0,COLUMN(BF119)-COLUMN($D119:BF119))))/10^6</f>
        <v>5.1479971656130425</v>
      </c>
      <c r="BG141" s="24" cm="1">
        <f t="array" aca="1" ref="BG141" ca="1">SUMPRODUCT($D130:BG130,N(OFFSET($D119:BG119,0,COLUMN(BG119)-COLUMN($D119:BG119))))/10^6</f>
        <v>5.3221583670904087</v>
      </c>
      <c r="BH141" s="24" cm="1">
        <f t="array" aca="1" ref="BH141" ca="1">SUMPRODUCT($D130:BH130,N(OFFSET($D119:BH119,0,COLUMN(BH119)-COLUMN($D119:BH119))))/10^6</f>
        <v>5.4848027585851735</v>
      </c>
      <c r="BI141" s="24" cm="1">
        <f t="array" aca="1" ref="BI141" ca="1">SUMPRODUCT($D130:BI130,N(OFFSET($D119:BI119,0,COLUMN(BI119)-COLUMN($D119:BI119))))/10^6</f>
        <v>5.6315538076486842</v>
      </c>
      <c r="BJ141" s="24" cm="1">
        <f t="array" aca="1" ref="BJ141" ca="1">SUMPRODUCT($D130:BJ130,N(OFFSET($D119:BJ119,0,COLUMN(BJ119)-COLUMN($D119:BJ119))))/10^6</f>
        <v>5.7670251778199457</v>
      </c>
      <c r="BK141" s="24" cm="1">
        <f t="array" aca="1" ref="BK141" ca="1">SUMPRODUCT($D130:BK130,N(OFFSET($D119:BK119,0,COLUMN(BK119)-COLUMN($D119:BK119))))/10^6</f>
        <v>5.8887481406485112</v>
      </c>
      <c r="BL141" s="24" cm="1">
        <f t="array" aca="1" ref="BL141" ca="1">SUMPRODUCT($D130:BL130,N(OFFSET($D119:BL119,0,COLUMN(BL119)-COLUMN($D119:BL119))))/10^6</f>
        <v>5.9970740303644696</v>
      </c>
      <c r="BM141" s="24" cm="1">
        <f t="array" aca="1" ref="BM141" ca="1">SUMPRODUCT($D130:BM130,N(OFFSET($D119:BM119,0,COLUMN(BM119)-COLUMN($D119:BM119))))/10^6</f>
        <v>6.0887724868370858</v>
      </c>
      <c r="BN141" s="24" cm="1">
        <f t="array" aca="1" ref="BN141" ca="1">SUMPRODUCT($D130:BN130,N(OFFSET($D119:BN119,0,COLUMN(BN119)-COLUMN($D119:BN119))))/10^6</f>
        <v>6.1623750472958276</v>
      </c>
      <c r="BO141" s="24" cm="1">
        <f t="array" aca="1" ref="BO141" ca="1">SUMPRODUCT($D130:BO130,N(OFFSET($D119:BO119,0,COLUMN(BO119)-COLUMN($D119:BO119))))/10^6</f>
        <v>6.2266986094816756</v>
      </c>
      <c r="BP141" s="24" cm="1">
        <f t="array" aca="1" ref="BP141" ca="1">SUMPRODUCT($D130:BP130,N(OFFSET($D119:BP119,0,COLUMN(BP119)-COLUMN($D119:BP119))))/10^6</f>
        <v>6.2807524348631034</v>
      </c>
      <c r="BQ141" s="24" cm="1">
        <f t="array" aca="1" ref="BQ141" ca="1">SUMPRODUCT($D130:BQ130,N(OFFSET($D119:BQ119,0,COLUMN(BQ119)-COLUMN($D119:BQ119))))/10^6</f>
        <v>6.3254759214072589</v>
      </c>
      <c r="BR141" s="24" cm="1">
        <f t="array" aca="1" ref="BR141" ca="1">SUMPRODUCT($D130:BR130,N(OFFSET($D119:BR119,0,COLUMN(BR119)-COLUMN($D119:BR119))))/10^6</f>
        <v>6.3677060600884889</v>
      </c>
      <c r="BS141" s="24" cm="1">
        <f t="array" aca="1" ref="BS141" ca="1">SUMPRODUCT($D130:BS130,N(OFFSET($D119:BS119,0,COLUMN(BS119)-COLUMN($D119:BS119))))/10^6</f>
        <v>6.4079942251600315</v>
      </c>
      <c r="BT141" s="24" cm="1">
        <f t="array" aca="1" ref="BT141" ca="1">SUMPRODUCT($D130:BT130,N(OFFSET($D119:BT119,0,COLUMN(BT119)-COLUMN($D119:BT119))))/10^6</f>
        <v>6.444398712257752</v>
      </c>
      <c r="BU141" s="24" cm="1">
        <f t="array" aca="1" ref="BU141" ca="1">SUMPRODUCT($D130:BU130,N(OFFSET($D119:BU119,0,COLUMN(BU119)-COLUMN($D119:BU119))))/10^6</f>
        <v>6.4777230486031447</v>
      </c>
      <c r="BV141" s="24" cm="1">
        <f t="array" aca="1" ref="BV141" ca="1">SUMPRODUCT($D130:BV130,N(OFFSET($D119:BV119,0,COLUMN(BV119)-COLUMN($D119:BV119))))/10^6</f>
        <v>6.505964902794493</v>
      </c>
      <c r="BW141" s="24" cm="1">
        <f t="array" aca="1" ref="BW141" ca="1">SUMPRODUCT($D130:BW130,N(OFFSET($D119:BW119,0,COLUMN(BW119)-COLUMN($D119:BW119))))/10^6</f>
        <v>6.5324266616304696</v>
      </c>
      <c r="BX141" s="24" cm="1">
        <f t="array" aca="1" ref="BX141" ca="1">SUMPRODUCT($D130:BX130,N(OFFSET($D119:BX119,0,COLUMN(BX119)-COLUMN($D119:BX119))))/10^6</f>
        <v>6.5553242285182733</v>
      </c>
      <c r="BY141" s="24" cm="1">
        <f t="array" aca="1" ref="BY141" ca="1">SUMPRODUCT($D130:BY130,N(OFFSET($D119:BY119,0,COLUMN(BY119)-COLUMN($D119:BY119))))/10^6</f>
        <v>6.5703781582573804</v>
      </c>
      <c r="BZ141" s="24" cm="1">
        <f t="array" aca="1" ref="BZ141" ca="1">SUMPRODUCT($D130:BZ130,N(OFFSET($D119:BZ119,0,COLUMN(BZ119)-COLUMN($D119:BZ119))))/10^6</f>
        <v>6.5840653148793411</v>
      </c>
      <c r="CA141" s="24" cm="1">
        <f t="array" aca="1" ref="CA141" ca="1">SUMPRODUCT($D130:CA130,N(OFFSET($D119:CA119,0,COLUMN(CA119)-COLUMN($D119:CA119))))/10^6</f>
        <v>6.5956922203492923</v>
      </c>
      <c r="CB141" s="24" cm="1">
        <f t="array" aca="1" ref="CB141" ca="1">SUMPRODUCT($D130:CB130,N(OFFSET($D119:CB119,0,COLUMN(CB119)-COLUMN($D119:CB119))))/10^6</f>
        <v>6.6064154097839261</v>
      </c>
      <c r="CC141" s="24" cm="1">
        <f t="array" aca="1" ref="CC141" ca="1">SUMPRODUCT($D130:CC130,N(OFFSET($D119:CC119,0,COLUMN(CC119)-COLUMN($D119:CC119))))/10^6</f>
        <v>6.6152287709520392</v>
      </c>
      <c r="CD141" s="24" cm="1">
        <f t="array" aca="1" ref="CD141" ca="1">SUMPRODUCT($D130:CD130,N(OFFSET($D119:CD119,0,COLUMN(CD119)-COLUMN($D119:CD119))))/10^6</f>
        <v>6.6238371482164959</v>
      </c>
      <c r="CE141" s="24" cm="1">
        <f t="array" aca="1" ref="CE141" ca="1">SUMPRODUCT($D130:CE130,N(OFFSET($D119:CE119,0,COLUMN(CE119)-COLUMN($D119:CE119))))/10^6</f>
        <v>6.6342306970971627</v>
      </c>
      <c r="CF141" s="24" cm="1">
        <f t="array" aca="1" ref="CF141" ca="1">SUMPRODUCT($D130:CF130,N(OFFSET($D119:CF119,0,COLUMN(CF119)-COLUMN($D119:CF119))))/10^6</f>
        <v>6.6458006458849637</v>
      </c>
      <c r="CG141" s="24" cm="1">
        <f t="array" aca="1" ref="CG141" ca="1">SUMPRODUCT($D130:CG130,N(OFFSET($D119:CG119,0,COLUMN(CG119)-COLUMN($D119:CG119))))/10^6</f>
        <v>6.656347340043216</v>
      </c>
      <c r="CH141" s="24" cm="1">
        <f t="array" aca="1" ref="CH141" ca="1">SUMPRODUCT($D130:CH130,N(OFFSET($D119:CH119,0,COLUMN(CH119)-COLUMN($D119:CH119))))/10^6</f>
        <v>6.6730760067098824</v>
      </c>
      <c r="CI141" s="24" cm="1">
        <f t="array" aca="1" ref="CI141" ca="1">SUMPRODUCT($D130:CI130,N(OFFSET($D119:CI119,0,COLUMN(CI119)-COLUMN($D119:CI119))))/10^6</f>
        <v>6.6923949114717853</v>
      </c>
      <c r="CJ141" s="24" cm="1">
        <f t="array" aca="1" ref="CJ141" ca="1">SUMPRODUCT($D130:CJ130,N(OFFSET($D119:CJ119,0,COLUMN(CJ119)-COLUMN($D119:CJ119))))/10^6</f>
        <v>6.7143511495670216</v>
      </c>
      <c r="CK141" s="24" cm="1">
        <f t="array" aca="1" ref="CK141" ca="1">SUMPRODUCT($D130:CK130,N(OFFSET($D119:CK119,0,COLUMN(CK119)-COLUMN($D119:CK119))))/10^6</f>
        <v>6.7389918162336899</v>
      </c>
      <c r="CL141" s="24" cm="1">
        <f t="array" aca="1" ref="CL141" ca="1">SUMPRODUCT($D130:CL130,N(OFFSET($D119:CL119,0,COLUMN(CL119)-COLUMN($D119:CL119))))/10^6</f>
        <v>6.7662933638527347</v>
      </c>
      <c r="CM141" s="24" cm="1">
        <f t="array" aca="1" ref="CM141" ca="1">SUMPRODUCT($D130:CM130,N(OFFSET($D119:CM119,0,COLUMN(CM119)-COLUMN($D119:CM119))))/10^6</f>
        <v>6.7962793400432107</v>
      </c>
      <c r="CN141" s="24" cm="1">
        <f t="array" aca="1" ref="CN141" ca="1">SUMPRODUCT($D130:CN130,N(OFFSET($D119:CN119,0,COLUMN(CN119)-COLUMN($D119:CN119))))/10^6</f>
        <v>6.82890264956702</v>
      </c>
      <c r="CO141" s="24" cm="1">
        <f t="array" aca="1" ref="CO141" ca="1">SUMPRODUCT($D130:CO130,N(OFFSET($D119:CO119,0,COLUMN(CO119)-COLUMN($D119:CO119))))/10^6</f>
        <v>6.8641161971860667</v>
      </c>
    </row>
    <row r="142" spans="1:93" outlineLevel="1">
      <c r="B142" s="5" t="s">
        <v>106</v>
      </c>
      <c r="D142" s="378"/>
      <c r="E142" s="378"/>
      <c r="F142" s="378"/>
      <c r="G142" s="378"/>
      <c r="H142" s="378"/>
      <c r="I142" s="378"/>
      <c r="J142" s="378"/>
      <c r="K142" s="378"/>
      <c r="L142" s="378"/>
      <c r="M142" s="378"/>
      <c r="N142" s="378"/>
      <c r="O142" s="378"/>
      <c r="P142" s="378"/>
      <c r="Q142" s="378"/>
      <c r="R142" s="378"/>
      <c r="S142" s="378"/>
      <c r="T142" s="378"/>
      <c r="U142" s="378"/>
      <c r="V142" s="378"/>
      <c r="W142" s="378"/>
      <c r="X142" s="378"/>
      <c r="Y142" s="378"/>
      <c r="Z142" s="378"/>
      <c r="AA142" s="378"/>
      <c r="AB142" s="378"/>
      <c r="AC142" s="378"/>
      <c r="AD142" s="378"/>
      <c r="AE142" s="378"/>
      <c r="AF142" s="24" cm="1">
        <f t="array" aca="1" ref="AF142" ca="1">SUMPRODUCT($D131:AF131,N(OFFSET($D120:AF120,0,COLUMN(AF120)-COLUMN($D120:AF120))))/10^6</f>
        <v>0</v>
      </c>
      <c r="AG142" s="24" cm="1">
        <f t="array" aca="1" ref="AG142" ca="1">SUMPRODUCT($D131:AG131,N(OFFSET($D120:AG120,0,COLUMN(AG120)-COLUMN($D120:AG120))))/10^6</f>
        <v>0</v>
      </c>
      <c r="AH142" s="24" cm="1">
        <f t="array" aca="1" ref="AH142" ca="1">SUMPRODUCT($D131:AH131,N(OFFSET($D120:AH120,0,COLUMN(AH120)-COLUMN($D120:AH120))))/10^6</f>
        <v>0</v>
      </c>
      <c r="AI142" s="24" cm="1">
        <f t="array" aca="1" ref="AI142" ca="1">SUMPRODUCT($D131:AI131,N(OFFSET($D120:AI120,0,COLUMN(AI120)-COLUMN($D120:AI120))))/10^6</f>
        <v>0</v>
      </c>
      <c r="AJ142" s="24" cm="1">
        <f t="array" aca="1" ref="AJ142" ca="1">SUMPRODUCT($D131:AJ131,N(OFFSET($D120:AJ120,0,COLUMN(AJ120)-COLUMN($D120:AJ120))))/10^6</f>
        <v>0</v>
      </c>
      <c r="AK142" s="24" cm="1">
        <f t="array" aca="1" ref="AK142" ca="1">SUMPRODUCT($D131:AK131,N(OFFSET($D120:AK120,0,COLUMN(AK120)-COLUMN($D120:AK120))))/10^6</f>
        <v>0</v>
      </c>
      <c r="AL142" s="24" cm="1">
        <f t="array" aca="1" ref="AL142" ca="1">SUMPRODUCT($D131:AL131,N(OFFSET($D120:AL120,0,COLUMN(AL120)-COLUMN($D120:AL120))))/10^6</f>
        <v>0</v>
      </c>
      <c r="AM142" s="24" cm="1">
        <f t="array" aca="1" ref="AM142" ca="1">SUMPRODUCT($D131:AM131,N(OFFSET($D120:AM120,0,COLUMN(AM120)-COLUMN($D120:AM120))))/10^6</f>
        <v>0</v>
      </c>
      <c r="AN142" s="24" cm="1">
        <f t="array" aca="1" ref="AN142" ca="1">SUMPRODUCT($D131:AN131,N(OFFSET($D120:AN120,0,COLUMN(AN120)-COLUMN($D120:AN120))))/10^6</f>
        <v>0</v>
      </c>
      <c r="AO142" s="24" cm="1">
        <f t="array" aca="1" ref="AO142" ca="1">SUMPRODUCT($D131:AO131,N(OFFSET($D120:AO120,0,COLUMN(AO120)-COLUMN($D120:AO120))))/10^6</f>
        <v>0</v>
      </c>
      <c r="AP142" s="24" cm="1">
        <f t="array" aca="1" ref="AP142" ca="1">SUMPRODUCT($D131:AP131,N(OFFSET($D120:AP120,0,COLUMN(AP120)-COLUMN($D120:AP120))))/10^6</f>
        <v>0</v>
      </c>
      <c r="AQ142" s="24" cm="1">
        <f t="array" aca="1" ref="AQ142" ca="1">SUMPRODUCT($D131:AQ131,N(OFFSET($D120:AQ120,0,COLUMN(AQ120)-COLUMN($D120:AQ120))))/10^6</f>
        <v>0</v>
      </c>
      <c r="AR142" s="24" cm="1">
        <f t="array" aca="1" ref="AR142" ca="1">SUMPRODUCT($D131:AR131,N(OFFSET($D120:AR120,0,COLUMN(AR120)-COLUMN($D120:AR120))))/10^6</f>
        <v>0</v>
      </c>
      <c r="AS142" s="24" cm="1">
        <f t="array" aca="1" ref="AS142" ca="1">SUMPRODUCT($D131:AS131,N(OFFSET($D120:AS120,0,COLUMN(AS120)-COLUMN($D120:AS120))))/10^6</f>
        <v>0</v>
      </c>
      <c r="AT142" s="24" cm="1">
        <f t="array" aca="1" ref="AT142" ca="1">SUMPRODUCT($D131:AT131,N(OFFSET($D120:AT120,0,COLUMN(AT120)-COLUMN($D120:AT120))))/10^6</f>
        <v>0</v>
      </c>
      <c r="AU142" s="24" cm="1">
        <f t="array" aca="1" ref="AU142" ca="1">SUMPRODUCT($D131:AU131,N(OFFSET($D120:AU120,0,COLUMN(AU120)-COLUMN($D120:AU120))))/10^6</f>
        <v>0</v>
      </c>
      <c r="AV142" s="24" cm="1">
        <f t="array" aca="1" ref="AV142" ca="1">SUMPRODUCT($D131:AV131,N(OFFSET($D120:AV120,0,COLUMN(AV120)-COLUMN($D120:AV120))))/10^6</f>
        <v>0</v>
      </c>
      <c r="AW142" s="24" cm="1">
        <f t="array" aca="1" ref="AW142" ca="1">SUMPRODUCT($D131:AW131,N(OFFSET($D120:AW120,0,COLUMN(AW120)-COLUMN($D120:AW120))))/10^6</f>
        <v>0</v>
      </c>
      <c r="AX142" s="24" cm="1">
        <f t="array" aca="1" ref="AX142" ca="1">SUMPRODUCT($D131:AX131,N(OFFSET($D120:AX120,0,COLUMN(AX120)-COLUMN($D120:AX120))))/10^6</f>
        <v>0</v>
      </c>
      <c r="AY142" s="24" cm="1">
        <f t="array" aca="1" ref="AY142" ca="1">SUMPRODUCT($D131:AY131,N(OFFSET($D120:AY120,0,COLUMN(AY120)-COLUMN($D120:AY120))))/10^6</f>
        <v>0</v>
      </c>
      <c r="AZ142" s="24" cm="1">
        <f t="array" aca="1" ref="AZ142" ca="1">SUMPRODUCT($D131:AZ131,N(OFFSET($D120:AZ120,0,COLUMN(AZ120)-COLUMN($D120:AZ120))))/10^6</f>
        <v>0</v>
      </c>
      <c r="BA142" s="24" cm="1">
        <f t="array" aca="1" ref="BA142" ca="1">SUMPRODUCT($D131:BA131,N(OFFSET($D120:BA120,0,COLUMN(BA120)-COLUMN($D120:BA120))))/10^6</f>
        <v>0</v>
      </c>
      <c r="BB142" s="24" cm="1">
        <f t="array" aca="1" ref="BB142" ca="1">SUMPRODUCT($D131:BB131,N(OFFSET($D120:BB120,0,COLUMN(BB120)-COLUMN($D120:BB120))))/10^6</f>
        <v>0</v>
      </c>
      <c r="BC142" s="24" cm="1">
        <f t="array" aca="1" ref="BC142" ca="1">SUMPRODUCT($D131:BC131,N(OFFSET($D120:BC120,0,COLUMN(BC120)-COLUMN($D120:BC120))))/10^6</f>
        <v>0</v>
      </c>
      <c r="BD142" s="24" cm="1">
        <f t="array" aca="1" ref="BD142" ca="1">SUMPRODUCT($D131:BD131,N(OFFSET($D120:BD120,0,COLUMN(BD120)-COLUMN($D120:BD120))))/10^6</f>
        <v>0</v>
      </c>
      <c r="BE142" s="24" cm="1">
        <f t="array" aca="1" ref="BE142" ca="1">SUMPRODUCT($D131:BE131,N(OFFSET($D120:BE120,0,COLUMN(BE120)-COLUMN($D120:BE120))))/10^6</f>
        <v>0</v>
      </c>
      <c r="BF142" s="24" cm="1">
        <f t="array" aca="1" ref="BF142" ca="1">SUMPRODUCT($D131:BF131,N(OFFSET($D120:BF120,0,COLUMN(BF120)-COLUMN($D120:BF120))))/10^6</f>
        <v>0</v>
      </c>
      <c r="BG142" s="24" cm="1">
        <f t="array" aca="1" ref="BG142" ca="1">SUMPRODUCT($D131:BG131,N(OFFSET($D120:BG120,0,COLUMN(BG120)-COLUMN($D120:BG120))))/10^6</f>
        <v>0</v>
      </c>
      <c r="BH142" s="24" cm="1">
        <f t="array" aca="1" ref="BH142" ca="1">SUMPRODUCT($D131:BH131,N(OFFSET($D120:BH120,0,COLUMN(BH120)-COLUMN($D120:BH120))))/10^6</f>
        <v>0</v>
      </c>
      <c r="BI142" s="24" cm="1">
        <f t="array" aca="1" ref="BI142" ca="1">SUMPRODUCT($D131:BI131,N(OFFSET($D120:BI120,0,COLUMN(BI120)-COLUMN($D120:BI120))))/10^6</f>
        <v>0</v>
      </c>
      <c r="BJ142" s="24" cm="1">
        <f t="array" aca="1" ref="BJ142" ca="1">SUMPRODUCT($D131:BJ131,N(OFFSET($D120:BJ120,0,COLUMN(BJ120)-COLUMN($D120:BJ120))))/10^6</f>
        <v>0</v>
      </c>
      <c r="BK142" s="24" cm="1">
        <f t="array" aca="1" ref="BK142" ca="1">SUMPRODUCT($D131:BK131,N(OFFSET($D120:BK120,0,COLUMN(BK120)-COLUMN($D120:BK120))))/10^6</f>
        <v>0</v>
      </c>
      <c r="BL142" s="24" cm="1">
        <f t="array" aca="1" ref="BL142" ca="1">SUMPRODUCT($D131:BL131,N(OFFSET($D120:BL120,0,COLUMN(BL120)-COLUMN($D120:BL120))))/10^6</f>
        <v>0</v>
      </c>
      <c r="BM142" s="24" cm="1">
        <f t="array" aca="1" ref="BM142" ca="1">SUMPRODUCT($D131:BM131,N(OFFSET($D120:BM120,0,COLUMN(BM120)-COLUMN($D120:BM120))))/10^6</f>
        <v>0</v>
      </c>
      <c r="BN142" s="24" cm="1">
        <f t="array" aca="1" ref="BN142" ca="1">SUMPRODUCT($D131:BN131,N(OFFSET($D120:BN120,0,COLUMN(BN120)-COLUMN($D120:BN120))))/10^6</f>
        <v>0</v>
      </c>
      <c r="BO142" s="24" cm="1">
        <f t="array" aca="1" ref="BO142" ca="1">SUMPRODUCT($D131:BO131,N(OFFSET($D120:BO120,0,COLUMN(BO120)-COLUMN($D120:BO120))))/10^6</f>
        <v>0</v>
      </c>
      <c r="BP142" s="24" cm="1">
        <f t="array" aca="1" ref="BP142" ca="1">SUMPRODUCT($D131:BP131,N(OFFSET($D120:BP120,0,COLUMN(BP120)-COLUMN($D120:BP120))))/10^6</f>
        <v>0</v>
      </c>
      <c r="BQ142" s="24" cm="1">
        <f t="array" aca="1" ref="BQ142" ca="1">SUMPRODUCT($D131:BQ131,N(OFFSET($D120:BQ120,0,COLUMN(BQ120)-COLUMN($D120:BQ120))))/10^6</f>
        <v>0</v>
      </c>
      <c r="BR142" s="24" cm="1">
        <f t="array" aca="1" ref="BR142" ca="1">SUMPRODUCT($D131:BR131,N(OFFSET($D120:BR120,0,COLUMN(BR120)-COLUMN($D120:BR120))))/10^6</f>
        <v>0</v>
      </c>
      <c r="BS142" s="24" cm="1">
        <f t="array" aca="1" ref="BS142" ca="1">SUMPRODUCT($D131:BS131,N(OFFSET($D120:BS120,0,COLUMN(BS120)-COLUMN($D120:BS120))))/10^6</f>
        <v>0</v>
      </c>
      <c r="BT142" s="24" cm="1">
        <f t="array" aca="1" ref="BT142" ca="1">SUMPRODUCT($D131:BT131,N(OFFSET($D120:BT120,0,COLUMN(BT120)-COLUMN($D120:BT120))))/10^6</f>
        <v>0</v>
      </c>
      <c r="BU142" s="24" cm="1">
        <f t="array" aca="1" ref="BU142" ca="1">SUMPRODUCT($D131:BU131,N(OFFSET($D120:BU120,0,COLUMN(BU120)-COLUMN($D120:BU120))))/10^6</f>
        <v>0</v>
      </c>
      <c r="BV142" s="24" cm="1">
        <f t="array" aca="1" ref="BV142" ca="1">SUMPRODUCT($D131:BV131,N(OFFSET($D120:BV120,0,COLUMN(BV120)-COLUMN($D120:BV120))))/10^6</f>
        <v>0</v>
      </c>
      <c r="BW142" s="24" cm="1">
        <f t="array" aca="1" ref="BW142" ca="1">SUMPRODUCT($D131:BW131,N(OFFSET($D120:BW120,0,COLUMN(BW120)-COLUMN($D120:BW120))))/10^6</f>
        <v>0</v>
      </c>
      <c r="BX142" s="24" cm="1">
        <f t="array" aca="1" ref="BX142" ca="1">SUMPRODUCT($D131:BX131,N(OFFSET($D120:BX120,0,COLUMN(BX120)-COLUMN($D120:BX120))))/10^6</f>
        <v>0</v>
      </c>
      <c r="BY142" s="24" cm="1">
        <f t="array" aca="1" ref="BY142" ca="1">SUMPRODUCT($D131:BY131,N(OFFSET($D120:BY120,0,COLUMN(BY120)-COLUMN($D120:BY120))))/10^6</f>
        <v>0</v>
      </c>
      <c r="BZ142" s="24" cm="1">
        <f t="array" aca="1" ref="BZ142" ca="1">SUMPRODUCT($D131:BZ131,N(OFFSET($D120:BZ120,0,COLUMN(BZ120)-COLUMN($D120:BZ120))))/10^6</f>
        <v>0</v>
      </c>
      <c r="CA142" s="24" cm="1">
        <f t="array" aca="1" ref="CA142" ca="1">SUMPRODUCT($D131:CA131,N(OFFSET($D120:CA120,0,COLUMN(CA120)-COLUMN($D120:CA120))))/10^6</f>
        <v>0</v>
      </c>
      <c r="CB142" s="24" cm="1">
        <f t="array" aca="1" ref="CB142" ca="1">SUMPRODUCT($D131:CB131,N(OFFSET($D120:CB120,0,COLUMN(CB120)-COLUMN($D120:CB120))))/10^6</f>
        <v>0</v>
      </c>
      <c r="CC142" s="24" cm="1">
        <f t="array" aca="1" ref="CC142" ca="1">SUMPRODUCT($D131:CC131,N(OFFSET($D120:CC120,0,COLUMN(CC120)-COLUMN($D120:CC120))))/10^6</f>
        <v>0</v>
      </c>
      <c r="CD142" s="24" cm="1">
        <f t="array" aca="1" ref="CD142" ca="1">SUMPRODUCT($D131:CD131,N(OFFSET($D120:CD120,0,COLUMN(CD120)-COLUMN($D120:CD120))))/10^6</f>
        <v>0</v>
      </c>
      <c r="CE142" s="24" cm="1">
        <f t="array" aca="1" ref="CE142" ca="1">SUMPRODUCT($D131:CE131,N(OFFSET($D120:CE120,0,COLUMN(CE120)-COLUMN($D120:CE120))))/10^6</f>
        <v>0</v>
      </c>
      <c r="CF142" s="24" cm="1">
        <f t="array" aca="1" ref="CF142" ca="1">SUMPRODUCT($D131:CF131,N(OFFSET($D120:CF120,0,COLUMN(CF120)-COLUMN($D120:CF120))))/10^6</f>
        <v>0</v>
      </c>
      <c r="CG142" s="24" cm="1">
        <f t="array" aca="1" ref="CG142" ca="1">SUMPRODUCT($D131:CG131,N(OFFSET($D120:CG120,0,COLUMN(CG120)-COLUMN($D120:CG120))))/10^6</f>
        <v>0</v>
      </c>
      <c r="CH142" s="24" cm="1">
        <f t="array" aca="1" ref="CH142" ca="1">SUMPRODUCT($D131:CH131,N(OFFSET($D120:CH120,0,COLUMN(CH120)-COLUMN($D120:CH120))))/10^6</f>
        <v>0</v>
      </c>
      <c r="CI142" s="24" cm="1">
        <f t="array" aca="1" ref="CI142" ca="1">SUMPRODUCT($D131:CI131,N(OFFSET($D120:CI120,0,COLUMN(CI120)-COLUMN($D120:CI120))))/10^6</f>
        <v>0</v>
      </c>
      <c r="CJ142" s="24" cm="1">
        <f t="array" aca="1" ref="CJ142" ca="1">SUMPRODUCT($D131:CJ131,N(OFFSET($D120:CJ120,0,COLUMN(CJ120)-COLUMN($D120:CJ120))))/10^6</f>
        <v>0</v>
      </c>
      <c r="CK142" s="24" cm="1">
        <f t="array" aca="1" ref="CK142" ca="1">SUMPRODUCT($D131:CK131,N(OFFSET($D120:CK120,0,COLUMN(CK120)-COLUMN($D120:CK120))))/10^6</f>
        <v>0</v>
      </c>
      <c r="CL142" s="24" cm="1">
        <f t="array" aca="1" ref="CL142" ca="1">SUMPRODUCT($D131:CL131,N(OFFSET($D120:CL120,0,COLUMN(CL120)-COLUMN($D120:CL120))))/10^6</f>
        <v>0</v>
      </c>
      <c r="CM142" s="24" cm="1">
        <f t="array" aca="1" ref="CM142" ca="1">SUMPRODUCT($D131:CM131,N(OFFSET($D120:CM120,0,COLUMN(CM120)-COLUMN($D120:CM120))))/10^6</f>
        <v>0</v>
      </c>
      <c r="CN142" s="24" cm="1">
        <f t="array" aca="1" ref="CN142" ca="1">SUMPRODUCT($D131:CN131,N(OFFSET($D120:CN120,0,COLUMN(CN120)-COLUMN($D120:CN120))))/10^6</f>
        <v>0</v>
      </c>
      <c r="CO142" s="24" cm="1">
        <f t="array" aca="1" ref="CO142" ca="1">SUMPRODUCT($D131:CO131,N(OFFSET($D120:CO120,0,COLUMN(CO120)-COLUMN($D120:CO120))))/10^6</f>
        <v>0</v>
      </c>
    </row>
    <row r="143" spans="1:93" outlineLevel="1">
      <c r="B143" s="5" t="s">
        <v>107</v>
      </c>
      <c r="D143" s="378"/>
      <c r="E143" s="378"/>
      <c r="F143" s="378"/>
      <c r="G143" s="378"/>
      <c r="H143" s="378"/>
      <c r="I143" s="378"/>
      <c r="J143" s="378"/>
      <c r="K143" s="378"/>
      <c r="L143" s="378"/>
      <c r="M143" s="378"/>
      <c r="N143" s="378"/>
      <c r="O143" s="378"/>
      <c r="P143" s="378"/>
      <c r="Q143" s="378"/>
      <c r="R143" s="378"/>
      <c r="S143" s="378"/>
      <c r="T143" s="378"/>
      <c r="U143" s="378"/>
      <c r="V143" s="378"/>
      <c r="W143" s="378"/>
      <c r="X143" s="378"/>
      <c r="Y143" s="378"/>
      <c r="Z143" s="378"/>
      <c r="AA143" s="378"/>
      <c r="AB143" s="378"/>
      <c r="AC143" s="378"/>
      <c r="AD143" s="378"/>
      <c r="AE143" s="378"/>
      <c r="AF143" s="24" cm="1">
        <f t="array" aca="1" ref="AF143" ca="1">SUMPRODUCT($D132:AF132,N(OFFSET($D121:AF121,0,COLUMN(AF121)-COLUMN($D121:AF121))))/10^6</f>
        <v>0</v>
      </c>
      <c r="AG143" s="24" cm="1">
        <f t="array" aca="1" ref="AG143" ca="1">SUMPRODUCT($D132:AG132,N(OFFSET($D121:AG121,0,COLUMN(AG121)-COLUMN($D121:AG121))))/10^6</f>
        <v>0</v>
      </c>
      <c r="AH143" s="24" cm="1">
        <f t="array" aca="1" ref="AH143" ca="1">SUMPRODUCT($D132:AH132,N(OFFSET($D121:AH121,0,COLUMN(AH121)-COLUMN($D121:AH121))))/10^6</f>
        <v>0</v>
      </c>
      <c r="AI143" s="24" cm="1">
        <f t="array" aca="1" ref="AI143" ca="1">SUMPRODUCT($D132:AI132,N(OFFSET($D121:AI121,0,COLUMN(AI121)-COLUMN($D121:AI121))))/10^6</f>
        <v>0</v>
      </c>
      <c r="AJ143" s="24" cm="1">
        <f t="array" aca="1" ref="AJ143" ca="1">SUMPRODUCT($D132:AJ132,N(OFFSET($D121:AJ121,0,COLUMN(AJ121)-COLUMN($D121:AJ121))))/10^6</f>
        <v>0</v>
      </c>
      <c r="AK143" s="24" cm="1">
        <f t="array" aca="1" ref="AK143" ca="1">SUMPRODUCT($D132:AK132,N(OFFSET($D121:AK121,0,COLUMN(AK121)-COLUMN($D121:AK121))))/10^6</f>
        <v>0</v>
      </c>
      <c r="AL143" s="24" cm="1">
        <f t="array" aca="1" ref="AL143" ca="1">SUMPRODUCT($D132:AL132,N(OFFSET($D121:AL121,0,COLUMN(AL121)-COLUMN($D121:AL121))))/10^6</f>
        <v>0</v>
      </c>
      <c r="AM143" s="24" cm="1">
        <f t="array" aca="1" ref="AM143" ca="1">SUMPRODUCT($D132:AM132,N(OFFSET($D121:AM121,0,COLUMN(AM121)-COLUMN($D121:AM121))))/10^6</f>
        <v>0</v>
      </c>
      <c r="AN143" s="24" cm="1">
        <f t="array" aca="1" ref="AN143" ca="1">SUMPRODUCT($D132:AN132,N(OFFSET($D121:AN121,0,COLUMN(AN121)-COLUMN($D121:AN121))))/10^6</f>
        <v>0</v>
      </c>
      <c r="AO143" s="24" cm="1">
        <f t="array" aca="1" ref="AO143" ca="1">SUMPRODUCT($D132:AO132,N(OFFSET($D121:AO121,0,COLUMN(AO121)-COLUMN($D121:AO121))))/10^6</f>
        <v>0</v>
      </c>
      <c r="AP143" s="24" cm="1">
        <f t="array" aca="1" ref="AP143" ca="1">SUMPRODUCT($D132:AP132,N(OFFSET($D121:AP121,0,COLUMN(AP121)-COLUMN($D121:AP121))))/10^6</f>
        <v>0</v>
      </c>
      <c r="AQ143" s="24" cm="1">
        <f t="array" aca="1" ref="AQ143" ca="1">SUMPRODUCT($D132:AQ132,N(OFFSET($D121:AQ121,0,COLUMN(AQ121)-COLUMN($D121:AQ121))))/10^6</f>
        <v>0</v>
      </c>
      <c r="AR143" s="24" cm="1">
        <f t="array" aca="1" ref="AR143" ca="1">SUMPRODUCT($D132:AR132,N(OFFSET($D121:AR121,0,COLUMN(AR121)-COLUMN($D121:AR121))))/10^6</f>
        <v>0</v>
      </c>
      <c r="AS143" s="24" cm="1">
        <f t="array" aca="1" ref="AS143" ca="1">SUMPRODUCT($D132:AS132,N(OFFSET($D121:AS121,0,COLUMN(AS121)-COLUMN($D121:AS121))))/10^6</f>
        <v>0</v>
      </c>
      <c r="AT143" s="24" cm="1">
        <f t="array" aca="1" ref="AT143" ca="1">SUMPRODUCT($D132:AT132,N(OFFSET($D121:AT121,0,COLUMN(AT121)-COLUMN($D121:AT121))))/10^6</f>
        <v>0</v>
      </c>
      <c r="AU143" s="24" cm="1">
        <f t="array" aca="1" ref="AU143" ca="1">SUMPRODUCT($D132:AU132,N(OFFSET($D121:AU121,0,COLUMN(AU121)-COLUMN($D121:AU121))))/10^6</f>
        <v>0</v>
      </c>
      <c r="AV143" s="24" cm="1">
        <f t="array" aca="1" ref="AV143" ca="1">SUMPRODUCT($D132:AV132,N(OFFSET($D121:AV121,0,COLUMN(AV121)-COLUMN($D121:AV121))))/10^6</f>
        <v>0</v>
      </c>
      <c r="AW143" s="24" cm="1">
        <f t="array" aca="1" ref="AW143" ca="1">SUMPRODUCT($D132:AW132,N(OFFSET($D121:AW121,0,COLUMN(AW121)-COLUMN($D121:AW121))))/10^6</f>
        <v>0</v>
      </c>
      <c r="AX143" s="24" cm="1">
        <f t="array" aca="1" ref="AX143" ca="1">SUMPRODUCT($D132:AX132,N(OFFSET($D121:AX121,0,COLUMN(AX121)-COLUMN($D121:AX121))))/10^6</f>
        <v>0</v>
      </c>
      <c r="AY143" s="24" cm="1">
        <f t="array" aca="1" ref="AY143" ca="1">SUMPRODUCT($D132:AY132,N(OFFSET($D121:AY121,0,COLUMN(AY121)-COLUMN($D121:AY121))))/10^6</f>
        <v>0</v>
      </c>
      <c r="AZ143" s="24" cm="1">
        <f t="array" aca="1" ref="AZ143" ca="1">SUMPRODUCT($D132:AZ132,N(OFFSET($D121:AZ121,0,COLUMN(AZ121)-COLUMN($D121:AZ121))))/10^6</f>
        <v>0</v>
      </c>
      <c r="BA143" s="24" cm="1">
        <f t="array" aca="1" ref="BA143" ca="1">SUMPRODUCT($D132:BA132,N(OFFSET($D121:BA121,0,COLUMN(BA121)-COLUMN($D121:BA121))))/10^6</f>
        <v>0</v>
      </c>
      <c r="BB143" s="24" cm="1">
        <f t="array" aca="1" ref="BB143" ca="1">SUMPRODUCT($D132:BB132,N(OFFSET($D121:BB121,0,COLUMN(BB121)-COLUMN($D121:BB121))))/10^6</f>
        <v>0</v>
      </c>
      <c r="BC143" s="24" cm="1">
        <f t="array" aca="1" ref="BC143" ca="1">SUMPRODUCT($D132:BC132,N(OFFSET($D121:BC121,0,COLUMN(BC121)-COLUMN($D121:BC121))))/10^6</f>
        <v>0</v>
      </c>
      <c r="BD143" s="24" cm="1">
        <f t="array" aca="1" ref="BD143" ca="1">SUMPRODUCT($D132:BD132,N(OFFSET($D121:BD121,0,COLUMN(BD121)-COLUMN($D121:BD121))))/10^6</f>
        <v>0</v>
      </c>
      <c r="BE143" s="24" cm="1">
        <f t="array" aca="1" ref="BE143" ca="1">SUMPRODUCT($D132:BE132,N(OFFSET($D121:BE121,0,COLUMN(BE121)-COLUMN($D121:BE121))))/10^6</f>
        <v>0</v>
      </c>
      <c r="BF143" s="24" cm="1">
        <f t="array" aca="1" ref="BF143" ca="1">SUMPRODUCT($D132:BF132,N(OFFSET($D121:BF121,0,COLUMN(BF121)-COLUMN($D121:BF121))))/10^6</f>
        <v>0</v>
      </c>
      <c r="BG143" s="24" cm="1">
        <f t="array" aca="1" ref="BG143" ca="1">SUMPRODUCT($D132:BG132,N(OFFSET($D121:BG121,0,COLUMN(BG121)-COLUMN($D121:BG121))))/10^6</f>
        <v>0</v>
      </c>
      <c r="BH143" s="24" cm="1">
        <f t="array" aca="1" ref="BH143" ca="1">SUMPRODUCT($D132:BH132,N(OFFSET($D121:BH121,0,COLUMN(BH121)-COLUMN($D121:BH121))))/10^6</f>
        <v>0</v>
      </c>
      <c r="BI143" s="24" cm="1">
        <f t="array" aca="1" ref="BI143" ca="1">SUMPRODUCT($D132:BI132,N(OFFSET($D121:BI121,0,COLUMN(BI121)-COLUMN($D121:BI121))))/10^6</f>
        <v>0</v>
      </c>
      <c r="BJ143" s="24" cm="1">
        <f t="array" aca="1" ref="BJ143" ca="1">SUMPRODUCT($D132:BJ132,N(OFFSET($D121:BJ121,0,COLUMN(BJ121)-COLUMN($D121:BJ121))))/10^6</f>
        <v>0</v>
      </c>
      <c r="BK143" s="24" cm="1">
        <f t="array" aca="1" ref="BK143" ca="1">SUMPRODUCT($D132:BK132,N(OFFSET($D121:BK121,0,COLUMN(BK121)-COLUMN($D121:BK121))))/10^6</f>
        <v>0</v>
      </c>
      <c r="BL143" s="24" cm="1">
        <f t="array" aca="1" ref="BL143" ca="1">SUMPRODUCT($D132:BL132,N(OFFSET($D121:BL121,0,COLUMN(BL121)-COLUMN($D121:BL121))))/10^6</f>
        <v>0</v>
      </c>
      <c r="BM143" s="24" cm="1">
        <f t="array" aca="1" ref="BM143" ca="1">SUMPRODUCT($D132:BM132,N(OFFSET($D121:BM121,0,COLUMN(BM121)-COLUMN($D121:BM121))))/10^6</f>
        <v>0</v>
      </c>
      <c r="BN143" s="24" cm="1">
        <f t="array" aca="1" ref="BN143" ca="1">SUMPRODUCT($D132:BN132,N(OFFSET($D121:BN121,0,COLUMN(BN121)-COLUMN($D121:BN121))))/10^6</f>
        <v>0</v>
      </c>
      <c r="BO143" s="24" cm="1">
        <f t="array" aca="1" ref="BO143" ca="1">SUMPRODUCT($D132:BO132,N(OFFSET($D121:BO121,0,COLUMN(BO121)-COLUMN($D121:BO121))))/10^6</f>
        <v>0</v>
      </c>
      <c r="BP143" s="24" cm="1">
        <f t="array" aca="1" ref="BP143" ca="1">SUMPRODUCT($D132:BP132,N(OFFSET($D121:BP121,0,COLUMN(BP121)-COLUMN($D121:BP121))))/10^6</f>
        <v>0</v>
      </c>
      <c r="BQ143" s="24" cm="1">
        <f t="array" aca="1" ref="BQ143" ca="1">SUMPRODUCT($D132:BQ132,N(OFFSET($D121:BQ121,0,COLUMN(BQ121)-COLUMN($D121:BQ121))))/10^6</f>
        <v>0</v>
      </c>
      <c r="BR143" s="24" cm="1">
        <f t="array" aca="1" ref="BR143" ca="1">SUMPRODUCT($D132:BR132,N(OFFSET($D121:BR121,0,COLUMN(BR121)-COLUMN($D121:BR121))))/10^6</f>
        <v>0</v>
      </c>
      <c r="BS143" s="24" cm="1">
        <f t="array" aca="1" ref="BS143" ca="1">SUMPRODUCT($D132:BS132,N(OFFSET($D121:BS121,0,COLUMN(BS121)-COLUMN($D121:BS121))))/10^6</f>
        <v>0</v>
      </c>
      <c r="BT143" s="24" cm="1">
        <f t="array" aca="1" ref="BT143" ca="1">SUMPRODUCT($D132:BT132,N(OFFSET($D121:BT121,0,COLUMN(BT121)-COLUMN($D121:BT121))))/10^6</f>
        <v>0</v>
      </c>
      <c r="BU143" s="24" cm="1">
        <f t="array" aca="1" ref="BU143" ca="1">SUMPRODUCT($D132:BU132,N(OFFSET($D121:BU121,0,COLUMN(BU121)-COLUMN($D121:BU121))))/10^6</f>
        <v>0</v>
      </c>
      <c r="BV143" s="24" cm="1">
        <f t="array" aca="1" ref="BV143" ca="1">SUMPRODUCT($D132:BV132,N(OFFSET($D121:BV121,0,COLUMN(BV121)-COLUMN($D121:BV121))))/10^6</f>
        <v>0</v>
      </c>
      <c r="BW143" s="24" cm="1">
        <f t="array" aca="1" ref="BW143" ca="1">SUMPRODUCT($D132:BW132,N(OFFSET($D121:BW121,0,COLUMN(BW121)-COLUMN($D121:BW121))))/10^6</f>
        <v>0</v>
      </c>
      <c r="BX143" s="24" cm="1">
        <f t="array" aca="1" ref="BX143" ca="1">SUMPRODUCT($D132:BX132,N(OFFSET($D121:BX121,0,COLUMN(BX121)-COLUMN($D121:BX121))))/10^6</f>
        <v>0</v>
      </c>
      <c r="BY143" s="24" cm="1">
        <f t="array" aca="1" ref="BY143" ca="1">SUMPRODUCT($D132:BY132,N(OFFSET($D121:BY121,0,COLUMN(BY121)-COLUMN($D121:BY121))))/10^6</f>
        <v>0</v>
      </c>
      <c r="BZ143" s="24" cm="1">
        <f t="array" aca="1" ref="BZ143" ca="1">SUMPRODUCT($D132:BZ132,N(OFFSET($D121:BZ121,0,COLUMN(BZ121)-COLUMN($D121:BZ121))))/10^6</f>
        <v>0</v>
      </c>
      <c r="CA143" s="24" cm="1">
        <f t="array" aca="1" ref="CA143" ca="1">SUMPRODUCT($D132:CA132,N(OFFSET($D121:CA121,0,COLUMN(CA121)-COLUMN($D121:CA121))))/10^6</f>
        <v>0</v>
      </c>
      <c r="CB143" s="24" cm="1">
        <f t="array" aca="1" ref="CB143" ca="1">SUMPRODUCT($D132:CB132,N(OFFSET($D121:CB121,0,COLUMN(CB121)-COLUMN($D121:CB121))))/10^6</f>
        <v>0</v>
      </c>
      <c r="CC143" s="24" cm="1">
        <f t="array" aca="1" ref="CC143" ca="1">SUMPRODUCT($D132:CC132,N(OFFSET($D121:CC121,0,COLUMN(CC121)-COLUMN($D121:CC121))))/10^6</f>
        <v>0</v>
      </c>
      <c r="CD143" s="24" cm="1">
        <f t="array" aca="1" ref="CD143" ca="1">SUMPRODUCT($D132:CD132,N(OFFSET($D121:CD121,0,COLUMN(CD121)-COLUMN($D121:CD121))))/10^6</f>
        <v>0</v>
      </c>
      <c r="CE143" s="24" cm="1">
        <f t="array" aca="1" ref="CE143" ca="1">SUMPRODUCT($D132:CE132,N(OFFSET($D121:CE121,0,COLUMN(CE121)-COLUMN($D121:CE121))))/10^6</f>
        <v>0</v>
      </c>
      <c r="CF143" s="24" cm="1">
        <f t="array" aca="1" ref="CF143" ca="1">SUMPRODUCT($D132:CF132,N(OFFSET($D121:CF121,0,COLUMN(CF121)-COLUMN($D121:CF121))))/10^6</f>
        <v>0</v>
      </c>
      <c r="CG143" s="24" cm="1">
        <f t="array" aca="1" ref="CG143" ca="1">SUMPRODUCT($D132:CG132,N(OFFSET($D121:CG121,0,COLUMN(CG121)-COLUMN($D121:CG121))))/10^6</f>
        <v>0</v>
      </c>
      <c r="CH143" s="24" cm="1">
        <f t="array" aca="1" ref="CH143" ca="1">SUMPRODUCT($D132:CH132,N(OFFSET($D121:CH121,0,COLUMN(CH121)-COLUMN($D121:CH121))))/10^6</f>
        <v>0</v>
      </c>
      <c r="CI143" s="24" cm="1">
        <f t="array" aca="1" ref="CI143" ca="1">SUMPRODUCT($D132:CI132,N(OFFSET($D121:CI121,0,COLUMN(CI121)-COLUMN($D121:CI121))))/10^6</f>
        <v>0</v>
      </c>
      <c r="CJ143" s="24" cm="1">
        <f t="array" aca="1" ref="CJ143" ca="1">SUMPRODUCT($D132:CJ132,N(OFFSET($D121:CJ121,0,COLUMN(CJ121)-COLUMN($D121:CJ121))))/10^6</f>
        <v>0</v>
      </c>
      <c r="CK143" s="24" cm="1">
        <f t="array" aca="1" ref="CK143" ca="1">SUMPRODUCT($D132:CK132,N(OFFSET($D121:CK121,0,COLUMN(CK121)-COLUMN($D121:CK121))))/10^6</f>
        <v>0</v>
      </c>
      <c r="CL143" s="24" cm="1">
        <f t="array" aca="1" ref="CL143" ca="1">SUMPRODUCT($D132:CL132,N(OFFSET($D121:CL121,0,COLUMN(CL121)-COLUMN($D121:CL121))))/10^6</f>
        <v>0</v>
      </c>
      <c r="CM143" s="24" cm="1">
        <f t="array" aca="1" ref="CM143" ca="1">SUMPRODUCT($D132:CM132,N(OFFSET($D121:CM121,0,COLUMN(CM121)-COLUMN($D121:CM121))))/10^6</f>
        <v>0</v>
      </c>
      <c r="CN143" s="24" cm="1">
        <f t="array" aca="1" ref="CN143" ca="1">SUMPRODUCT($D132:CN132,N(OFFSET($D121:CN121,0,COLUMN(CN121)-COLUMN($D121:CN121))))/10^6</f>
        <v>0</v>
      </c>
      <c r="CO143" s="24" cm="1">
        <f t="array" aca="1" ref="CO143" ca="1">SUMPRODUCT($D132:CO132,N(OFFSET($D121:CO121,0,COLUMN(CO121)-COLUMN($D121:CO121))))/10^6</f>
        <v>0</v>
      </c>
    </row>
    <row r="144" spans="1:93" outlineLevel="1">
      <c r="B144" t="s">
        <v>108</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8"/>
      <c r="AD144" s="378"/>
      <c r="AE144" s="378"/>
      <c r="AF144" s="24" cm="1">
        <f t="array" aca="1" ref="AF144" ca="1">SUMPRODUCT($D133:AF133,N(OFFSET($D122:AF122,0,COLUMN(AF122)-COLUMN($D122:AF122))))/10^6</f>
        <v>0</v>
      </c>
      <c r="AG144" s="24" cm="1">
        <f t="array" aca="1" ref="AG144" ca="1">SUMPRODUCT($D133:AG133,N(OFFSET($D122:AG122,0,COLUMN(AG122)-COLUMN($D122:AG122))))/10^6</f>
        <v>0</v>
      </c>
      <c r="AH144" s="24" cm="1">
        <f t="array" aca="1" ref="AH144" ca="1">SUMPRODUCT($D133:AH133,N(OFFSET($D122:AH122,0,COLUMN(AH122)-COLUMN($D122:AH122))))/10^6</f>
        <v>0</v>
      </c>
      <c r="AI144" s="24" cm="1">
        <f t="array" aca="1" ref="AI144" ca="1">SUMPRODUCT($D133:AI133,N(OFFSET($D122:AI122,0,COLUMN(AI122)-COLUMN($D122:AI122))))/10^6</f>
        <v>0</v>
      </c>
      <c r="AJ144" s="24" cm="1">
        <f t="array" aca="1" ref="AJ144" ca="1">SUMPRODUCT($D133:AJ133,N(OFFSET($D122:AJ122,0,COLUMN(AJ122)-COLUMN($D122:AJ122))))/10^6</f>
        <v>0</v>
      </c>
      <c r="AK144" s="24" cm="1">
        <f t="array" aca="1" ref="AK144" ca="1">SUMPRODUCT($D133:AK133,N(OFFSET($D122:AK122,0,COLUMN(AK122)-COLUMN($D122:AK122))))/10^6</f>
        <v>0</v>
      </c>
      <c r="AL144" s="24" cm="1">
        <f t="array" aca="1" ref="AL144" ca="1">SUMPRODUCT($D133:AL133,N(OFFSET($D122:AL122,0,COLUMN(AL122)-COLUMN($D122:AL122))))/10^6</f>
        <v>0</v>
      </c>
      <c r="AM144" s="24" cm="1">
        <f t="array" aca="1" ref="AM144" ca="1">SUMPRODUCT($D133:AM133,N(OFFSET($D122:AM122,0,COLUMN(AM122)-COLUMN($D122:AM122))))/10^6</f>
        <v>0</v>
      </c>
      <c r="AN144" s="24" cm="1">
        <f t="array" aca="1" ref="AN144" ca="1">SUMPRODUCT($D133:AN133,N(OFFSET($D122:AN122,0,COLUMN(AN122)-COLUMN($D122:AN122))))/10^6</f>
        <v>0</v>
      </c>
      <c r="AO144" s="24" cm="1">
        <f t="array" aca="1" ref="AO144" ca="1">SUMPRODUCT($D133:AO133,N(OFFSET($D122:AO122,0,COLUMN(AO122)-COLUMN($D122:AO122))))/10^6</f>
        <v>0</v>
      </c>
      <c r="AP144" s="24" cm="1">
        <f t="array" aca="1" ref="AP144" ca="1">SUMPRODUCT($D133:AP133,N(OFFSET($D122:AP122,0,COLUMN(AP122)-COLUMN($D122:AP122))))/10^6</f>
        <v>0</v>
      </c>
      <c r="AQ144" s="24" cm="1">
        <f t="array" aca="1" ref="AQ144" ca="1">SUMPRODUCT($D133:AQ133,N(OFFSET($D122:AQ122,0,COLUMN(AQ122)-COLUMN($D122:AQ122))))/10^6</f>
        <v>0</v>
      </c>
      <c r="AR144" s="24" cm="1">
        <f t="array" aca="1" ref="AR144" ca="1">SUMPRODUCT($D133:AR133,N(OFFSET($D122:AR122,0,COLUMN(AR122)-COLUMN($D122:AR122))))/10^6</f>
        <v>0</v>
      </c>
      <c r="AS144" s="24" cm="1">
        <f t="array" aca="1" ref="AS144" ca="1">SUMPRODUCT($D133:AS133,N(OFFSET($D122:AS122,0,COLUMN(AS122)-COLUMN($D122:AS122))))/10^6</f>
        <v>0</v>
      </c>
      <c r="AT144" s="24" cm="1">
        <f t="array" aca="1" ref="AT144" ca="1">SUMPRODUCT($D133:AT133,N(OFFSET($D122:AT122,0,COLUMN(AT122)-COLUMN($D122:AT122))))/10^6</f>
        <v>0</v>
      </c>
      <c r="AU144" s="24" cm="1">
        <f t="array" aca="1" ref="AU144" ca="1">SUMPRODUCT($D133:AU133,N(OFFSET($D122:AU122,0,COLUMN(AU122)-COLUMN($D122:AU122))))/10^6</f>
        <v>0</v>
      </c>
      <c r="AV144" s="24" cm="1">
        <f t="array" aca="1" ref="AV144" ca="1">SUMPRODUCT($D133:AV133,N(OFFSET($D122:AV122,0,COLUMN(AV122)-COLUMN($D122:AV122))))/10^6</f>
        <v>0</v>
      </c>
      <c r="AW144" s="24" cm="1">
        <f t="array" aca="1" ref="AW144" ca="1">SUMPRODUCT($D133:AW133,N(OFFSET($D122:AW122,0,COLUMN(AW122)-COLUMN($D122:AW122))))/10^6</f>
        <v>0</v>
      </c>
      <c r="AX144" s="24" cm="1">
        <f t="array" aca="1" ref="AX144" ca="1">SUMPRODUCT($D133:AX133,N(OFFSET($D122:AX122,0,COLUMN(AX122)-COLUMN($D122:AX122))))/10^6</f>
        <v>0</v>
      </c>
      <c r="AY144" s="24" cm="1">
        <f t="array" aca="1" ref="AY144" ca="1">SUMPRODUCT($D133:AY133,N(OFFSET($D122:AY122,0,COLUMN(AY122)-COLUMN($D122:AY122))))/10^6</f>
        <v>0</v>
      </c>
      <c r="AZ144" s="24" cm="1">
        <f t="array" aca="1" ref="AZ144" ca="1">SUMPRODUCT($D133:AZ133,N(OFFSET($D122:AZ122,0,COLUMN(AZ122)-COLUMN($D122:AZ122))))/10^6</f>
        <v>0</v>
      </c>
      <c r="BA144" s="24" cm="1">
        <f t="array" aca="1" ref="BA144" ca="1">SUMPRODUCT($D133:BA133,N(OFFSET($D122:BA122,0,COLUMN(BA122)-COLUMN($D122:BA122))))/10^6</f>
        <v>0</v>
      </c>
      <c r="BB144" s="24" cm="1">
        <f t="array" aca="1" ref="BB144" ca="1">SUMPRODUCT($D133:BB133,N(OFFSET($D122:BB122,0,COLUMN(BB122)-COLUMN($D122:BB122))))/10^6</f>
        <v>0</v>
      </c>
      <c r="BC144" s="24" cm="1">
        <f t="array" aca="1" ref="BC144" ca="1">SUMPRODUCT($D133:BC133,N(OFFSET($D122:BC122,0,COLUMN(BC122)-COLUMN($D122:BC122))))/10^6</f>
        <v>0</v>
      </c>
      <c r="BD144" s="24" cm="1">
        <f t="array" aca="1" ref="BD144" ca="1">SUMPRODUCT($D133:BD133,N(OFFSET($D122:BD122,0,COLUMN(BD122)-COLUMN($D122:BD122))))/10^6</f>
        <v>0</v>
      </c>
      <c r="BE144" s="24" cm="1">
        <f t="array" aca="1" ref="BE144" ca="1">SUMPRODUCT($D133:BE133,N(OFFSET($D122:BE122,0,COLUMN(BE122)-COLUMN($D122:BE122))))/10^6</f>
        <v>0</v>
      </c>
      <c r="BF144" s="24" cm="1">
        <f t="array" aca="1" ref="BF144" ca="1">SUMPRODUCT($D133:BF133,N(OFFSET($D122:BF122,0,COLUMN(BF122)-COLUMN($D122:BF122))))/10^6</f>
        <v>0</v>
      </c>
      <c r="BG144" s="24" cm="1">
        <f t="array" aca="1" ref="BG144" ca="1">SUMPRODUCT($D133:BG133,N(OFFSET($D122:BG122,0,COLUMN(BG122)-COLUMN($D122:BG122))))/10^6</f>
        <v>0</v>
      </c>
      <c r="BH144" s="24" cm="1">
        <f t="array" aca="1" ref="BH144" ca="1">SUMPRODUCT($D133:BH133,N(OFFSET($D122:BH122,0,COLUMN(BH122)-COLUMN($D122:BH122))))/10^6</f>
        <v>0</v>
      </c>
      <c r="BI144" s="24" cm="1">
        <f t="array" aca="1" ref="BI144" ca="1">SUMPRODUCT($D133:BI133,N(OFFSET($D122:BI122,0,COLUMN(BI122)-COLUMN($D122:BI122))))/10^6</f>
        <v>0</v>
      </c>
      <c r="BJ144" s="24" cm="1">
        <f t="array" aca="1" ref="BJ144" ca="1">SUMPRODUCT($D133:BJ133,N(OFFSET($D122:BJ122,0,COLUMN(BJ122)-COLUMN($D122:BJ122))))/10^6</f>
        <v>0</v>
      </c>
      <c r="BK144" s="24" cm="1">
        <f t="array" aca="1" ref="BK144" ca="1">SUMPRODUCT($D133:BK133,N(OFFSET($D122:BK122,0,COLUMN(BK122)-COLUMN($D122:BK122))))/10^6</f>
        <v>0</v>
      </c>
      <c r="BL144" s="24" cm="1">
        <f t="array" aca="1" ref="BL144" ca="1">SUMPRODUCT($D133:BL133,N(OFFSET($D122:BL122,0,COLUMN(BL122)-COLUMN($D122:BL122))))/10^6</f>
        <v>0</v>
      </c>
      <c r="BM144" s="24" cm="1">
        <f t="array" aca="1" ref="BM144" ca="1">SUMPRODUCT($D133:BM133,N(OFFSET($D122:BM122,0,COLUMN(BM122)-COLUMN($D122:BM122))))/10^6</f>
        <v>0</v>
      </c>
      <c r="BN144" s="24" cm="1">
        <f t="array" aca="1" ref="BN144" ca="1">SUMPRODUCT($D133:BN133,N(OFFSET($D122:BN122,0,COLUMN(BN122)-COLUMN($D122:BN122))))/10^6</f>
        <v>0</v>
      </c>
      <c r="BO144" s="24" cm="1">
        <f t="array" aca="1" ref="BO144" ca="1">SUMPRODUCT($D133:BO133,N(OFFSET($D122:BO122,0,COLUMN(BO122)-COLUMN($D122:BO122))))/10^6</f>
        <v>0</v>
      </c>
      <c r="BP144" s="24" cm="1">
        <f t="array" aca="1" ref="BP144" ca="1">SUMPRODUCT($D133:BP133,N(OFFSET($D122:BP122,0,COLUMN(BP122)-COLUMN($D122:BP122))))/10^6</f>
        <v>0</v>
      </c>
      <c r="BQ144" s="24" cm="1">
        <f t="array" aca="1" ref="BQ144" ca="1">SUMPRODUCT($D133:BQ133,N(OFFSET($D122:BQ122,0,COLUMN(BQ122)-COLUMN($D122:BQ122))))/10^6</f>
        <v>0</v>
      </c>
      <c r="BR144" s="24" cm="1">
        <f t="array" aca="1" ref="BR144" ca="1">SUMPRODUCT($D133:BR133,N(OFFSET($D122:BR122,0,COLUMN(BR122)-COLUMN($D122:BR122))))/10^6</f>
        <v>0</v>
      </c>
      <c r="BS144" s="24" cm="1">
        <f t="array" aca="1" ref="BS144" ca="1">SUMPRODUCT($D133:BS133,N(OFFSET($D122:BS122,0,COLUMN(BS122)-COLUMN($D122:BS122))))/10^6</f>
        <v>0</v>
      </c>
      <c r="BT144" s="24" cm="1">
        <f t="array" aca="1" ref="BT144" ca="1">SUMPRODUCT($D133:BT133,N(OFFSET($D122:BT122,0,COLUMN(BT122)-COLUMN($D122:BT122))))/10^6</f>
        <v>0</v>
      </c>
      <c r="BU144" s="24" cm="1">
        <f t="array" aca="1" ref="BU144" ca="1">SUMPRODUCT($D133:BU133,N(OFFSET($D122:BU122,0,COLUMN(BU122)-COLUMN($D122:BU122))))/10^6</f>
        <v>0</v>
      </c>
      <c r="BV144" s="24" cm="1">
        <f t="array" aca="1" ref="BV144" ca="1">SUMPRODUCT($D133:BV133,N(OFFSET($D122:BV122,0,COLUMN(BV122)-COLUMN($D122:BV122))))/10^6</f>
        <v>0</v>
      </c>
      <c r="BW144" s="24" cm="1">
        <f t="array" aca="1" ref="BW144" ca="1">SUMPRODUCT($D133:BW133,N(OFFSET($D122:BW122,0,COLUMN(BW122)-COLUMN($D122:BW122))))/10^6</f>
        <v>0</v>
      </c>
      <c r="BX144" s="24" cm="1">
        <f t="array" aca="1" ref="BX144" ca="1">SUMPRODUCT($D133:BX133,N(OFFSET($D122:BX122,0,COLUMN(BX122)-COLUMN($D122:BX122))))/10^6</f>
        <v>0</v>
      </c>
      <c r="BY144" s="24" cm="1">
        <f t="array" aca="1" ref="BY144" ca="1">SUMPRODUCT($D133:BY133,N(OFFSET($D122:BY122,0,COLUMN(BY122)-COLUMN($D122:BY122))))/10^6</f>
        <v>0</v>
      </c>
      <c r="BZ144" s="24" cm="1">
        <f t="array" aca="1" ref="BZ144" ca="1">SUMPRODUCT($D133:BZ133,N(OFFSET($D122:BZ122,0,COLUMN(BZ122)-COLUMN($D122:BZ122))))/10^6</f>
        <v>0</v>
      </c>
      <c r="CA144" s="24" cm="1">
        <f t="array" aca="1" ref="CA144" ca="1">SUMPRODUCT($D133:CA133,N(OFFSET($D122:CA122,0,COLUMN(CA122)-COLUMN($D122:CA122))))/10^6</f>
        <v>0</v>
      </c>
      <c r="CB144" s="24" cm="1">
        <f t="array" aca="1" ref="CB144" ca="1">SUMPRODUCT($D133:CB133,N(OFFSET($D122:CB122,0,COLUMN(CB122)-COLUMN($D122:CB122))))/10^6</f>
        <v>0</v>
      </c>
      <c r="CC144" s="24" cm="1">
        <f t="array" aca="1" ref="CC144" ca="1">SUMPRODUCT($D133:CC133,N(OFFSET($D122:CC122,0,COLUMN(CC122)-COLUMN($D122:CC122))))/10^6</f>
        <v>0</v>
      </c>
      <c r="CD144" s="24" cm="1">
        <f t="array" aca="1" ref="CD144" ca="1">SUMPRODUCT($D133:CD133,N(OFFSET($D122:CD122,0,COLUMN(CD122)-COLUMN($D122:CD122))))/10^6</f>
        <v>0</v>
      </c>
      <c r="CE144" s="24" cm="1">
        <f t="array" aca="1" ref="CE144" ca="1">SUMPRODUCT($D133:CE133,N(OFFSET($D122:CE122,0,COLUMN(CE122)-COLUMN($D122:CE122))))/10^6</f>
        <v>0</v>
      </c>
      <c r="CF144" s="24" cm="1">
        <f t="array" aca="1" ref="CF144" ca="1">SUMPRODUCT($D133:CF133,N(OFFSET($D122:CF122,0,COLUMN(CF122)-COLUMN($D122:CF122))))/10^6</f>
        <v>0</v>
      </c>
      <c r="CG144" s="24" cm="1">
        <f t="array" aca="1" ref="CG144" ca="1">SUMPRODUCT($D133:CG133,N(OFFSET($D122:CG122,0,COLUMN(CG122)-COLUMN($D122:CG122))))/10^6</f>
        <v>0</v>
      </c>
      <c r="CH144" s="24" cm="1">
        <f t="array" aca="1" ref="CH144" ca="1">SUMPRODUCT($D133:CH133,N(OFFSET($D122:CH122,0,COLUMN(CH122)-COLUMN($D122:CH122))))/10^6</f>
        <v>0</v>
      </c>
      <c r="CI144" s="24" cm="1">
        <f t="array" aca="1" ref="CI144" ca="1">SUMPRODUCT($D133:CI133,N(OFFSET($D122:CI122,0,COLUMN(CI122)-COLUMN($D122:CI122))))/10^6</f>
        <v>0</v>
      </c>
      <c r="CJ144" s="24" cm="1">
        <f t="array" aca="1" ref="CJ144" ca="1">SUMPRODUCT($D133:CJ133,N(OFFSET($D122:CJ122,0,COLUMN(CJ122)-COLUMN($D122:CJ122))))/10^6</f>
        <v>0</v>
      </c>
      <c r="CK144" s="24" cm="1">
        <f t="array" aca="1" ref="CK144" ca="1">SUMPRODUCT($D133:CK133,N(OFFSET($D122:CK122,0,COLUMN(CK122)-COLUMN($D122:CK122))))/10^6</f>
        <v>0</v>
      </c>
      <c r="CL144" s="24" cm="1">
        <f t="array" aca="1" ref="CL144" ca="1">SUMPRODUCT($D133:CL133,N(OFFSET($D122:CL122,0,COLUMN(CL122)-COLUMN($D122:CL122))))/10^6</f>
        <v>0</v>
      </c>
      <c r="CM144" s="24" cm="1">
        <f t="array" aca="1" ref="CM144" ca="1">SUMPRODUCT($D133:CM133,N(OFFSET($D122:CM122,0,COLUMN(CM122)-COLUMN($D122:CM122))))/10^6</f>
        <v>0</v>
      </c>
      <c r="CN144" s="24" cm="1">
        <f t="array" aca="1" ref="CN144" ca="1">SUMPRODUCT($D133:CN133,N(OFFSET($D122:CN122,0,COLUMN(CN122)-COLUMN($D122:CN122))))/10^6</f>
        <v>0</v>
      </c>
      <c r="CO144" s="24" cm="1">
        <f t="array" aca="1" ref="CO144" ca="1">SUMPRODUCT($D133:CO133,N(OFFSET($D122:CO122,0,COLUMN(CO122)-COLUMN($D122:CO122))))/10^6</f>
        <v>0</v>
      </c>
    </row>
    <row r="145" spans="1:119" outlineLevel="1">
      <c r="B145" t="s">
        <v>109</v>
      </c>
      <c r="D145" s="378"/>
      <c r="E145" s="378"/>
      <c r="F145" s="378"/>
      <c r="G145" s="378"/>
      <c r="H145" s="378"/>
      <c r="I145" s="378"/>
      <c r="J145" s="378"/>
      <c r="K145" s="378"/>
      <c r="L145" s="378"/>
      <c r="M145" s="378"/>
      <c r="N145" s="378"/>
      <c r="O145" s="378"/>
      <c r="P145" s="378"/>
      <c r="Q145" s="378"/>
      <c r="R145" s="378"/>
      <c r="S145" s="378"/>
      <c r="T145" s="378"/>
      <c r="U145" s="378"/>
      <c r="V145" s="378"/>
      <c r="W145" s="378"/>
      <c r="X145" s="378"/>
      <c r="Y145" s="378"/>
      <c r="Z145" s="378"/>
      <c r="AA145" s="378"/>
      <c r="AB145" s="378"/>
      <c r="AC145" s="378"/>
      <c r="AD145" s="378"/>
      <c r="AE145" s="378"/>
      <c r="AF145" s="24" cm="1">
        <f t="array" aca="1" ref="AF145" ca="1">SUMPRODUCT($D134:AF134,N(OFFSET($D123:AF123,0,COLUMN(AF123)-COLUMN($D123:AF123))))/10^6</f>
        <v>0</v>
      </c>
      <c r="AG145" s="24" cm="1">
        <f t="array" aca="1" ref="AG145" ca="1">SUMPRODUCT($D134:AG134,N(OFFSET($D123:AG123,0,COLUMN(AG123)-COLUMN($D123:AG123))))/10^6</f>
        <v>0</v>
      </c>
      <c r="AH145" s="24" cm="1">
        <f t="array" aca="1" ref="AH145" ca="1">SUMPRODUCT($D134:AH134,N(OFFSET($D123:AH123,0,COLUMN(AH123)-COLUMN($D123:AH123))))/10^6</f>
        <v>0</v>
      </c>
      <c r="AI145" s="24" cm="1">
        <f t="array" aca="1" ref="AI145" ca="1">SUMPRODUCT($D134:AI134,N(OFFSET($D123:AI123,0,COLUMN(AI123)-COLUMN($D123:AI123))))/10^6</f>
        <v>0</v>
      </c>
      <c r="AJ145" s="24" cm="1">
        <f t="array" aca="1" ref="AJ145" ca="1">SUMPRODUCT($D134:AJ134,N(OFFSET($D123:AJ123,0,COLUMN(AJ123)-COLUMN($D123:AJ123))))/10^6</f>
        <v>0</v>
      </c>
      <c r="AK145" s="24" cm="1">
        <f t="array" aca="1" ref="AK145" ca="1">SUMPRODUCT($D134:AK134,N(OFFSET($D123:AK123,0,COLUMN(AK123)-COLUMN($D123:AK123))))/10^6</f>
        <v>0</v>
      </c>
      <c r="AL145" s="24" cm="1">
        <f t="array" aca="1" ref="AL145" ca="1">SUMPRODUCT($D134:AL134,N(OFFSET($D123:AL123,0,COLUMN(AL123)-COLUMN($D123:AL123))))/10^6</f>
        <v>0</v>
      </c>
      <c r="AM145" s="24" cm="1">
        <f t="array" aca="1" ref="AM145" ca="1">SUMPRODUCT($D134:AM134,N(OFFSET($D123:AM123,0,COLUMN(AM123)-COLUMN($D123:AM123))))/10^6</f>
        <v>0</v>
      </c>
      <c r="AN145" s="24" cm="1">
        <f t="array" aca="1" ref="AN145" ca="1">SUMPRODUCT($D134:AN134,N(OFFSET($D123:AN123,0,COLUMN(AN123)-COLUMN($D123:AN123))))/10^6</f>
        <v>0</v>
      </c>
      <c r="AO145" s="24" cm="1">
        <f t="array" aca="1" ref="AO145" ca="1">SUMPRODUCT($D134:AO134,N(OFFSET($D123:AO123,0,COLUMN(AO123)-COLUMN($D123:AO123))))/10^6</f>
        <v>0</v>
      </c>
      <c r="AP145" s="24" cm="1">
        <f t="array" aca="1" ref="AP145" ca="1">SUMPRODUCT($D134:AP134,N(OFFSET($D123:AP123,0,COLUMN(AP123)-COLUMN($D123:AP123))))/10^6</f>
        <v>0</v>
      </c>
      <c r="AQ145" s="24" cm="1">
        <f t="array" aca="1" ref="AQ145" ca="1">SUMPRODUCT($D134:AQ134,N(OFFSET($D123:AQ123,0,COLUMN(AQ123)-COLUMN($D123:AQ123))))/10^6</f>
        <v>0</v>
      </c>
      <c r="AR145" s="24" cm="1">
        <f t="array" aca="1" ref="AR145" ca="1">SUMPRODUCT($D134:AR134,N(OFFSET($D123:AR123,0,COLUMN(AR123)-COLUMN($D123:AR123))))/10^6</f>
        <v>0</v>
      </c>
      <c r="AS145" s="24" cm="1">
        <f t="array" aca="1" ref="AS145" ca="1">SUMPRODUCT($D134:AS134,N(OFFSET($D123:AS123,0,COLUMN(AS123)-COLUMN($D123:AS123))))/10^6</f>
        <v>0</v>
      </c>
      <c r="AT145" s="24" cm="1">
        <f t="array" aca="1" ref="AT145" ca="1">SUMPRODUCT($D134:AT134,N(OFFSET($D123:AT123,0,COLUMN(AT123)-COLUMN($D123:AT123))))/10^6</f>
        <v>0</v>
      </c>
      <c r="AU145" s="24" cm="1">
        <f t="array" aca="1" ref="AU145" ca="1">SUMPRODUCT($D134:AU134,N(OFFSET($D123:AU123,0,COLUMN(AU123)-COLUMN($D123:AU123))))/10^6</f>
        <v>0</v>
      </c>
      <c r="AV145" s="24" cm="1">
        <f t="array" aca="1" ref="AV145" ca="1">SUMPRODUCT($D134:AV134,N(OFFSET($D123:AV123,0,COLUMN(AV123)-COLUMN($D123:AV123))))/10^6</f>
        <v>0</v>
      </c>
      <c r="AW145" s="24" cm="1">
        <f t="array" aca="1" ref="AW145" ca="1">SUMPRODUCT($D134:AW134,N(OFFSET($D123:AW123,0,COLUMN(AW123)-COLUMN($D123:AW123))))/10^6</f>
        <v>0</v>
      </c>
      <c r="AX145" s="24" cm="1">
        <f t="array" aca="1" ref="AX145" ca="1">SUMPRODUCT($D134:AX134,N(OFFSET($D123:AX123,0,COLUMN(AX123)-COLUMN($D123:AX123))))/10^6</f>
        <v>0</v>
      </c>
      <c r="AY145" s="24" cm="1">
        <f t="array" aca="1" ref="AY145" ca="1">SUMPRODUCT($D134:AY134,N(OFFSET($D123:AY123,0,COLUMN(AY123)-COLUMN($D123:AY123))))/10^6</f>
        <v>0</v>
      </c>
      <c r="AZ145" s="24" cm="1">
        <f t="array" aca="1" ref="AZ145" ca="1">SUMPRODUCT($D134:AZ134,N(OFFSET($D123:AZ123,0,COLUMN(AZ123)-COLUMN($D123:AZ123))))/10^6</f>
        <v>0</v>
      </c>
      <c r="BA145" s="24" cm="1">
        <f t="array" aca="1" ref="BA145" ca="1">SUMPRODUCT($D134:BA134,N(OFFSET($D123:BA123,0,COLUMN(BA123)-COLUMN($D123:BA123))))/10^6</f>
        <v>0</v>
      </c>
      <c r="BB145" s="24" cm="1">
        <f t="array" aca="1" ref="BB145" ca="1">SUMPRODUCT($D134:BB134,N(OFFSET($D123:BB123,0,COLUMN(BB123)-COLUMN($D123:BB123))))/10^6</f>
        <v>0</v>
      </c>
      <c r="BC145" s="24" cm="1">
        <f t="array" aca="1" ref="BC145" ca="1">SUMPRODUCT($D134:BC134,N(OFFSET($D123:BC123,0,COLUMN(BC123)-COLUMN($D123:BC123))))/10^6</f>
        <v>0</v>
      </c>
      <c r="BD145" s="24" cm="1">
        <f t="array" aca="1" ref="BD145" ca="1">SUMPRODUCT($D134:BD134,N(OFFSET($D123:BD123,0,COLUMN(BD123)-COLUMN($D123:BD123))))/10^6</f>
        <v>0</v>
      </c>
      <c r="BE145" s="24" cm="1">
        <f t="array" aca="1" ref="BE145" ca="1">SUMPRODUCT($D134:BE134,N(OFFSET($D123:BE123,0,COLUMN(BE123)-COLUMN($D123:BE123))))/10^6</f>
        <v>0</v>
      </c>
      <c r="BF145" s="24" cm="1">
        <f t="array" aca="1" ref="BF145" ca="1">SUMPRODUCT($D134:BF134,N(OFFSET($D123:BF123,0,COLUMN(BF123)-COLUMN($D123:BF123))))/10^6</f>
        <v>0</v>
      </c>
      <c r="BG145" s="24" cm="1">
        <f t="array" aca="1" ref="BG145" ca="1">SUMPRODUCT($D134:BG134,N(OFFSET($D123:BG123,0,COLUMN(BG123)-COLUMN($D123:BG123))))/10^6</f>
        <v>0</v>
      </c>
      <c r="BH145" s="24" cm="1">
        <f t="array" aca="1" ref="BH145" ca="1">SUMPRODUCT($D134:BH134,N(OFFSET($D123:BH123,0,COLUMN(BH123)-COLUMN($D123:BH123))))/10^6</f>
        <v>0</v>
      </c>
      <c r="BI145" s="24" cm="1">
        <f t="array" aca="1" ref="BI145" ca="1">SUMPRODUCT($D134:BI134,N(OFFSET($D123:BI123,0,COLUMN(BI123)-COLUMN($D123:BI123))))/10^6</f>
        <v>0</v>
      </c>
      <c r="BJ145" s="24" cm="1">
        <f t="array" aca="1" ref="BJ145" ca="1">SUMPRODUCT($D134:BJ134,N(OFFSET($D123:BJ123,0,COLUMN(BJ123)-COLUMN($D123:BJ123))))/10^6</f>
        <v>0</v>
      </c>
      <c r="BK145" s="24" cm="1">
        <f t="array" aca="1" ref="BK145" ca="1">SUMPRODUCT($D134:BK134,N(OFFSET($D123:BK123,0,COLUMN(BK123)-COLUMN($D123:BK123))))/10^6</f>
        <v>0</v>
      </c>
      <c r="BL145" s="24" cm="1">
        <f t="array" aca="1" ref="BL145" ca="1">SUMPRODUCT($D134:BL134,N(OFFSET($D123:BL123,0,COLUMN(BL123)-COLUMN($D123:BL123))))/10^6</f>
        <v>0</v>
      </c>
      <c r="BM145" s="24" cm="1">
        <f t="array" aca="1" ref="BM145" ca="1">SUMPRODUCT($D134:BM134,N(OFFSET($D123:BM123,0,COLUMN(BM123)-COLUMN($D123:BM123))))/10^6</f>
        <v>0</v>
      </c>
      <c r="BN145" s="24" cm="1">
        <f t="array" aca="1" ref="BN145" ca="1">SUMPRODUCT($D134:BN134,N(OFFSET($D123:BN123,0,COLUMN(BN123)-COLUMN($D123:BN123))))/10^6</f>
        <v>0</v>
      </c>
      <c r="BO145" s="24" cm="1">
        <f t="array" aca="1" ref="BO145" ca="1">SUMPRODUCT($D134:BO134,N(OFFSET($D123:BO123,0,COLUMN(BO123)-COLUMN($D123:BO123))))/10^6</f>
        <v>0</v>
      </c>
      <c r="BP145" s="24" cm="1">
        <f t="array" aca="1" ref="BP145" ca="1">SUMPRODUCT($D134:BP134,N(OFFSET($D123:BP123,0,COLUMN(BP123)-COLUMN($D123:BP123))))/10^6</f>
        <v>0</v>
      </c>
      <c r="BQ145" s="24" cm="1">
        <f t="array" aca="1" ref="BQ145" ca="1">SUMPRODUCT($D134:BQ134,N(OFFSET($D123:BQ123,0,COLUMN(BQ123)-COLUMN($D123:BQ123))))/10^6</f>
        <v>0</v>
      </c>
      <c r="BR145" s="24" cm="1">
        <f t="array" aca="1" ref="BR145" ca="1">SUMPRODUCT($D134:BR134,N(OFFSET($D123:BR123,0,COLUMN(BR123)-COLUMN($D123:BR123))))/10^6</f>
        <v>0</v>
      </c>
      <c r="BS145" s="24" cm="1">
        <f t="array" aca="1" ref="BS145" ca="1">SUMPRODUCT($D134:BS134,N(OFFSET($D123:BS123,0,COLUMN(BS123)-COLUMN($D123:BS123))))/10^6</f>
        <v>0</v>
      </c>
      <c r="BT145" s="24" cm="1">
        <f t="array" aca="1" ref="BT145" ca="1">SUMPRODUCT($D134:BT134,N(OFFSET($D123:BT123,0,COLUMN(BT123)-COLUMN($D123:BT123))))/10^6</f>
        <v>0</v>
      </c>
      <c r="BU145" s="24" cm="1">
        <f t="array" aca="1" ref="BU145" ca="1">SUMPRODUCT($D134:BU134,N(OFFSET($D123:BU123,0,COLUMN(BU123)-COLUMN($D123:BU123))))/10^6</f>
        <v>0</v>
      </c>
      <c r="BV145" s="24" cm="1">
        <f t="array" aca="1" ref="BV145" ca="1">SUMPRODUCT($D134:BV134,N(OFFSET($D123:BV123,0,COLUMN(BV123)-COLUMN($D123:BV123))))/10^6</f>
        <v>0</v>
      </c>
      <c r="BW145" s="24" cm="1">
        <f t="array" aca="1" ref="BW145" ca="1">SUMPRODUCT($D134:BW134,N(OFFSET($D123:BW123,0,COLUMN(BW123)-COLUMN($D123:BW123))))/10^6</f>
        <v>0</v>
      </c>
      <c r="BX145" s="24" cm="1">
        <f t="array" aca="1" ref="BX145" ca="1">SUMPRODUCT($D134:BX134,N(OFFSET($D123:BX123,0,COLUMN(BX123)-COLUMN($D123:BX123))))/10^6</f>
        <v>0</v>
      </c>
      <c r="BY145" s="24" cm="1">
        <f t="array" aca="1" ref="BY145" ca="1">SUMPRODUCT($D134:BY134,N(OFFSET($D123:BY123,0,COLUMN(BY123)-COLUMN($D123:BY123))))/10^6</f>
        <v>0</v>
      </c>
      <c r="BZ145" s="24" cm="1">
        <f t="array" aca="1" ref="BZ145" ca="1">SUMPRODUCT($D134:BZ134,N(OFFSET($D123:BZ123,0,COLUMN(BZ123)-COLUMN($D123:BZ123))))/10^6</f>
        <v>0</v>
      </c>
      <c r="CA145" s="24" cm="1">
        <f t="array" aca="1" ref="CA145" ca="1">SUMPRODUCT($D134:CA134,N(OFFSET($D123:CA123,0,COLUMN(CA123)-COLUMN($D123:CA123))))/10^6</f>
        <v>0</v>
      </c>
      <c r="CB145" s="24" cm="1">
        <f t="array" aca="1" ref="CB145" ca="1">SUMPRODUCT($D134:CB134,N(OFFSET($D123:CB123,0,COLUMN(CB123)-COLUMN($D123:CB123))))/10^6</f>
        <v>0</v>
      </c>
      <c r="CC145" s="24" cm="1">
        <f t="array" aca="1" ref="CC145" ca="1">SUMPRODUCT($D134:CC134,N(OFFSET($D123:CC123,0,COLUMN(CC123)-COLUMN($D123:CC123))))/10^6</f>
        <v>0</v>
      </c>
      <c r="CD145" s="24" cm="1">
        <f t="array" aca="1" ref="CD145" ca="1">SUMPRODUCT($D134:CD134,N(OFFSET($D123:CD123,0,COLUMN(CD123)-COLUMN($D123:CD123))))/10^6</f>
        <v>0</v>
      </c>
      <c r="CE145" s="24" cm="1">
        <f t="array" aca="1" ref="CE145" ca="1">SUMPRODUCT($D134:CE134,N(OFFSET($D123:CE123,0,COLUMN(CE123)-COLUMN($D123:CE123))))/10^6</f>
        <v>0</v>
      </c>
      <c r="CF145" s="24" cm="1">
        <f t="array" aca="1" ref="CF145" ca="1">SUMPRODUCT($D134:CF134,N(OFFSET($D123:CF123,0,COLUMN(CF123)-COLUMN($D123:CF123))))/10^6</f>
        <v>0</v>
      </c>
      <c r="CG145" s="24" cm="1">
        <f t="array" aca="1" ref="CG145" ca="1">SUMPRODUCT($D134:CG134,N(OFFSET($D123:CG123,0,COLUMN(CG123)-COLUMN($D123:CG123))))/10^6</f>
        <v>0</v>
      </c>
      <c r="CH145" s="24" cm="1">
        <f t="array" aca="1" ref="CH145" ca="1">SUMPRODUCT($D134:CH134,N(OFFSET($D123:CH123,0,COLUMN(CH123)-COLUMN($D123:CH123))))/10^6</f>
        <v>0</v>
      </c>
      <c r="CI145" s="24" cm="1">
        <f t="array" aca="1" ref="CI145" ca="1">SUMPRODUCT($D134:CI134,N(OFFSET($D123:CI123,0,COLUMN(CI123)-COLUMN($D123:CI123))))/10^6</f>
        <v>0</v>
      </c>
      <c r="CJ145" s="24" cm="1">
        <f t="array" aca="1" ref="CJ145" ca="1">SUMPRODUCT($D134:CJ134,N(OFFSET($D123:CJ123,0,COLUMN(CJ123)-COLUMN($D123:CJ123))))/10^6</f>
        <v>0</v>
      </c>
      <c r="CK145" s="24" cm="1">
        <f t="array" aca="1" ref="CK145" ca="1">SUMPRODUCT($D134:CK134,N(OFFSET($D123:CK123,0,COLUMN(CK123)-COLUMN($D123:CK123))))/10^6</f>
        <v>0</v>
      </c>
      <c r="CL145" s="24" cm="1">
        <f t="array" aca="1" ref="CL145" ca="1">SUMPRODUCT($D134:CL134,N(OFFSET($D123:CL123,0,COLUMN(CL123)-COLUMN($D123:CL123))))/10^6</f>
        <v>0</v>
      </c>
      <c r="CM145" s="24" cm="1">
        <f t="array" aca="1" ref="CM145" ca="1">SUMPRODUCT($D134:CM134,N(OFFSET($D123:CM123,0,COLUMN(CM123)-COLUMN($D123:CM123))))/10^6</f>
        <v>0</v>
      </c>
      <c r="CN145" s="24" cm="1">
        <f t="array" aca="1" ref="CN145" ca="1">SUMPRODUCT($D134:CN134,N(OFFSET($D123:CN123,0,COLUMN(CN123)-COLUMN($D123:CN123))))/10^6</f>
        <v>0</v>
      </c>
      <c r="CO145" s="24" cm="1">
        <f t="array" aca="1" ref="CO145" ca="1">SUMPRODUCT($D134:CO134,N(OFFSET($D123:CO123,0,COLUMN(CO123)-COLUMN($D123:CO123))))/10^6</f>
        <v>0</v>
      </c>
    </row>
    <row r="146" spans="1:119" outlineLevel="1">
      <c r="B146" t="s">
        <v>110</v>
      </c>
      <c r="D146" s="378"/>
      <c r="E146" s="378"/>
      <c r="F146" s="378"/>
      <c r="G146" s="378"/>
      <c r="H146" s="378"/>
      <c r="I146" s="378"/>
      <c r="J146" s="378"/>
      <c r="K146" s="378"/>
      <c r="L146" s="378"/>
      <c r="M146" s="378"/>
      <c r="N146" s="378"/>
      <c r="O146" s="378"/>
      <c r="P146" s="378"/>
      <c r="Q146" s="378"/>
      <c r="R146" s="378"/>
      <c r="S146" s="378"/>
      <c r="T146" s="378"/>
      <c r="U146" s="378"/>
      <c r="V146" s="378"/>
      <c r="W146" s="378"/>
      <c r="X146" s="378"/>
      <c r="Y146" s="378"/>
      <c r="Z146" s="378"/>
      <c r="AA146" s="378"/>
      <c r="AB146" s="378"/>
      <c r="AC146" s="378"/>
      <c r="AD146" s="378"/>
      <c r="AE146" s="378"/>
      <c r="AF146" s="24" cm="1">
        <f t="array" aca="1" ref="AF146" ca="1">SUMPRODUCT($D135:AF135,N(OFFSET($D124:AF124,0,COLUMN(AF124)-COLUMN($D124:AF124))))/10^6</f>
        <v>0</v>
      </c>
      <c r="AG146" s="24" cm="1">
        <f t="array" aca="1" ref="AG146" ca="1">SUMPRODUCT($D135:AG135,N(OFFSET($D124:AG124,0,COLUMN(AG124)-COLUMN($D124:AG124))))/10^6</f>
        <v>0</v>
      </c>
      <c r="AH146" s="24" cm="1">
        <f t="array" aca="1" ref="AH146" ca="1">SUMPRODUCT($D135:AH135,N(OFFSET($D124:AH124,0,COLUMN(AH124)-COLUMN($D124:AH124))))/10^6</f>
        <v>0</v>
      </c>
      <c r="AI146" s="24" cm="1">
        <f t="array" aca="1" ref="AI146" ca="1">SUMPRODUCT($D135:AI135,N(OFFSET($D124:AI124,0,COLUMN(AI124)-COLUMN($D124:AI124))))/10^6</f>
        <v>0</v>
      </c>
      <c r="AJ146" s="24" cm="1">
        <f t="array" aca="1" ref="AJ146" ca="1">SUMPRODUCT($D135:AJ135,N(OFFSET($D124:AJ124,0,COLUMN(AJ124)-COLUMN($D124:AJ124))))/10^6</f>
        <v>0</v>
      </c>
      <c r="AK146" s="24" cm="1">
        <f t="array" aca="1" ref="AK146" ca="1">SUMPRODUCT($D135:AK135,N(OFFSET($D124:AK124,0,COLUMN(AK124)-COLUMN($D124:AK124))))/10^6</f>
        <v>0</v>
      </c>
      <c r="AL146" s="24" cm="1">
        <f t="array" aca="1" ref="AL146" ca="1">SUMPRODUCT($D135:AL135,N(OFFSET($D124:AL124,0,COLUMN(AL124)-COLUMN($D124:AL124))))/10^6</f>
        <v>0</v>
      </c>
      <c r="AM146" s="24" cm="1">
        <f t="array" aca="1" ref="AM146" ca="1">SUMPRODUCT($D135:AM135,N(OFFSET($D124:AM124,0,COLUMN(AM124)-COLUMN($D124:AM124))))/10^6</f>
        <v>0</v>
      </c>
      <c r="AN146" s="24" cm="1">
        <f t="array" aca="1" ref="AN146" ca="1">SUMPRODUCT($D135:AN135,N(OFFSET($D124:AN124,0,COLUMN(AN124)-COLUMN($D124:AN124))))/10^6</f>
        <v>0</v>
      </c>
      <c r="AO146" s="24" cm="1">
        <f t="array" aca="1" ref="AO146" ca="1">SUMPRODUCT($D135:AO135,N(OFFSET($D124:AO124,0,COLUMN(AO124)-COLUMN($D124:AO124))))/10^6</f>
        <v>0</v>
      </c>
      <c r="AP146" s="24" cm="1">
        <f t="array" aca="1" ref="AP146" ca="1">SUMPRODUCT($D135:AP135,N(OFFSET($D124:AP124,0,COLUMN(AP124)-COLUMN($D124:AP124))))/10^6</f>
        <v>0</v>
      </c>
      <c r="AQ146" s="24" cm="1">
        <f t="array" aca="1" ref="AQ146" ca="1">SUMPRODUCT($D135:AQ135,N(OFFSET($D124:AQ124,0,COLUMN(AQ124)-COLUMN($D124:AQ124))))/10^6</f>
        <v>0</v>
      </c>
      <c r="AR146" s="24" cm="1">
        <f t="array" aca="1" ref="AR146" ca="1">SUMPRODUCT($D135:AR135,N(OFFSET($D124:AR124,0,COLUMN(AR124)-COLUMN($D124:AR124))))/10^6</f>
        <v>0</v>
      </c>
      <c r="AS146" s="24" cm="1">
        <f t="array" aca="1" ref="AS146" ca="1">SUMPRODUCT($D135:AS135,N(OFFSET($D124:AS124,0,COLUMN(AS124)-COLUMN($D124:AS124))))/10^6</f>
        <v>0</v>
      </c>
      <c r="AT146" s="24" cm="1">
        <f t="array" aca="1" ref="AT146" ca="1">SUMPRODUCT($D135:AT135,N(OFFSET($D124:AT124,0,COLUMN(AT124)-COLUMN($D124:AT124))))/10^6</f>
        <v>0</v>
      </c>
      <c r="AU146" s="24" cm="1">
        <f t="array" aca="1" ref="AU146" ca="1">SUMPRODUCT($D135:AU135,N(OFFSET($D124:AU124,0,COLUMN(AU124)-COLUMN($D124:AU124))))/10^6</f>
        <v>0</v>
      </c>
      <c r="AV146" s="24" cm="1">
        <f t="array" aca="1" ref="AV146" ca="1">SUMPRODUCT($D135:AV135,N(OFFSET($D124:AV124,0,COLUMN(AV124)-COLUMN($D124:AV124))))/10^6</f>
        <v>0</v>
      </c>
      <c r="AW146" s="24" cm="1">
        <f t="array" aca="1" ref="AW146" ca="1">SUMPRODUCT($D135:AW135,N(OFFSET($D124:AW124,0,COLUMN(AW124)-COLUMN($D124:AW124))))/10^6</f>
        <v>0</v>
      </c>
      <c r="AX146" s="24" cm="1">
        <f t="array" aca="1" ref="AX146" ca="1">SUMPRODUCT($D135:AX135,N(OFFSET($D124:AX124,0,COLUMN(AX124)-COLUMN($D124:AX124))))/10^6</f>
        <v>0</v>
      </c>
      <c r="AY146" s="24" cm="1">
        <f t="array" aca="1" ref="AY146" ca="1">SUMPRODUCT($D135:AY135,N(OFFSET($D124:AY124,0,COLUMN(AY124)-COLUMN($D124:AY124))))/10^6</f>
        <v>0</v>
      </c>
      <c r="AZ146" s="24" cm="1">
        <f t="array" aca="1" ref="AZ146" ca="1">SUMPRODUCT($D135:AZ135,N(OFFSET($D124:AZ124,0,COLUMN(AZ124)-COLUMN($D124:AZ124))))/10^6</f>
        <v>0</v>
      </c>
      <c r="BA146" s="24" cm="1">
        <f t="array" aca="1" ref="BA146" ca="1">SUMPRODUCT($D135:BA135,N(OFFSET($D124:BA124,0,COLUMN(BA124)-COLUMN($D124:BA124))))/10^6</f>
        <v>0</v>
      </c>
      <c r="BB146" s="24" cm="1">
        <f t="array" aca="1" ref="BB146" ca="1">SUMPRODUCT($D135:BB135,N(OFFSET($D124:BB124,0,COLUMN(BB124)-COLUMN($D124:BB124))))/10^6</f>
        <v>0</v>
      </c>
      <c r="BC146" s="24" cm="1">
        <f t="array" aca="1" ref="BC146" ca="1">SUMPRODUCT($D135:BC135,N(OFFSET($D124:BC124,0,COLUMN(BC124)-COLUMN($D124:BC124))))/10^6</f>
        <v>0</v>
      </c>
      <c r="BD146" s="24" cm="1">
        <f t="array" aca="1" ref="BD146" ca="1">SUMPRODUCT($D135:BD135,N(OFFSET($D124:BD124,0,COLUMN(BD124)-COLUMN($D124:BD124))))/10^6</f>
        <v>0</v>
      </c>
      <c r="BE146" s="24" cm="1">
        <f t="array" aca="1" ref="BE146" ca="1">SUMPRODUCT($D135:BE135,N(OFFSET($D124:BE124,0,COLUMN(BE124)-COLUMN($D124:BE124))))/10^6</f>
        <v>0</v>
      </c>
      <c r="BF146" s="24" cm="1">
        <f t="array" aca="1" ref="BF146" ca="1">SUMPRODUCT($D135:BF135,N(OFFSET($D124:BF124,0,COLUMN(BF124)-COLUMN($D124:BF124))))/10^6</f>
        <v>0</v>
      </c>
      <c r="BG146" s="24" cm="1">
        <f t="array" aca="1" ref="BG146" ca="1">SUMPRODUCT($D135:BG135,N(OFFSET($D124:BG124,0,COLUMN(BG124)-COLUMN($D124:BG124))))/10^6</f>
        <v>0</v>
      </c>
      <c r="BH146" s="24" cm="1">
        <f t="array" aca="1" ref="BH146" ca="1">SUMPRODUCT($D135:BH135,N(OFFSET($D124:BH124,0,COLUMN(BH124)-COLUMN($D124:BH124))))/10^6</f>
        <v>0</v>
      </c>
      <c r="BI146" s="24" cm="1">
        <f t="array" aca="1" ref="BI146" ca="1">SUMPRODUCT($D135:BI135,N(OFFSET($D124:BI124,0,COLUMN(BI124)-COLUMN($D124:BI124))))/10^6</f>
        <v>0</v>
      </c>
      <c r="BJ146" s="24" cm="1">
        <f t="array" aca="1" ref="BJ146" ca="1">SUMPRODUCT($D135:BJ135,N(OFFSET($D124:BJ124,0,COLUMN(BJ124)-COLUMN($D124:BJ124))))/10^6</f>
        <v>0</v>
      </c>
      <c r="BK146" s="24" cm="1">
        <f t="array" aca="1" ref="BK146" ca="1">SUMPRODUCT($D135:BK135,N(OFFSET($D124:BK124,0,COLUMN(BK124)-COLUMN($D124:BK124))))/10^6</f>
        <v>0</v>
      </c>
      <c r="BL146" s="24" cm="1">
        <f t="array" aca="1" ref="BL146" ca="1">SUMPRODUCT($D135:BL135,N(OFFSET($D124:BL124,0,COLUMN(BL124)-COLUMN($D124:BL124))))/10^6</f>
        <v>0</v>
      </c>
      <c r="BM146" s="24" cm="1">
        <f t="array" aca="1" ref="BM146" ca="1">SUMPRODUCT($D135:BM135,N(OFFSET($D124:BM124,0,COLUMN(BM124)-COLUMN($D124:BM124))))/10^6</f>
        <v>0</v>
      </c>
      <c r="BN146" s="24" cm="1">
        <f t="array" aca="1" ref="BN146" ca="1">SUMPRODUCT($D135:BN135,N(OFFSET($D124:BN124,0,COLUMN(BN124)-COLUMN($D124:BN124))))/10^6</f>
        <v>0</v>
      </c>
      <c r="BO146" s="24" cm="1">
        <f t="array" aca="1" ref="BO146" ca="1">SUMPRODUCT($D135:BO135,N(OFFSET($D124:BO124,0,COLUMN(BO124)-COLUMN($D124:BO124))))/10^6</f>
        <v>0</v>
      </c>
      <c r="BP146" s="24" cm="1">
        <f t="array" aca="1" ref="BP146" ca="1">SUMPRODUCT($D135:BP135,N(OFFSET($D124:BP124,0,COLUMN(BP124)-COLUMN($D124:BP124))))/10^6</f>
        <v>0</v>
      </c>
      <c r="BQ146" s="24" cm="1">
        <f t="array" aca="1" ref="BQ146" ca="1">SUMPRODUCT($D135:BQ135,N(OFFSET($D124:BQ124,0,COLUMN(BQ124)-COLUMN($D124:BQ124))))/10^6</f>
        <v>0</v>
      </c>
      <c r="BR146" s="24" cm="1">
        <f t="array" aca="1" ref="BR146" ca="1">SUMPRODUCT($D135:BR135,N(OFFSET($D124:BR124,0,COLUMN(BR124)-COLUMN($D124:BR124))))/10^6</f>
        <v>0</v>
      </c>
      <c r="BS146" s="24" cm="1">
        <f t="array" aca="1" ref="BS146" ca="1">SUMPRODUCT($D135:BS135,N(OFFSET($D124:BS124,0,COLUMN(BS124)-COLUMN($D124:BS124))))/10^6</f>
        <v>0</v>
      </c>
      <c r="BT146" s="24" cm="1">
        <f t="array" aca="1" ref="BT146" ca="1">SUMPRODUCT($D135:BT135,N(OFFSET($D124:BT124,0,COLUMN(BT124)-COLUMN($D124:BT124))))/10^6</f>
        <v>0</v>
      </c>
      <c r="BU146" s="24" cm="1">
        <f t="array" aca="1" ref="BU146" ca="1">SUMPRODUCT($D135:BU135,N(OFFSET($D124:BU124,0,COLUMN(BU124)-COLUMN($D124:BU124))))/10^6</f>
        <v>0</v>
      </c>
      <c r="BV146" s="24" cm="1">
        <f t="array" aca="1" ref="BV146" ca="1">SUMPRODUCT($D135:BV135,N(OFFSET($D124:BV124,0,COLUMN(BV124)-COLUMN($D124:BV124))))/10^6</f>
        <v>0</v>
      </c>
      <c r="BW146" s="24" cm="1">
        <f t="array" aca="1" ref="BW146" ca="1">SUMPRODUCT($D135:BW135,N(OFFSET($D124:BW124,0,COLUMN(BW124)-COLUMN($D124:BW124))))/10^6</f>
        <v>0</v>
      </c>
      <c r="BX146" s="24" cm="1">
        <f t="array" aca="1" ref="BX146" ca="1">SUMPRODUCT($D135:BX135,N(OFFSET($D124:BX124,0,COLUMN(BX124)-COLUMN($D124:BX124))))/10^6</f>
        <v>0</v>
      </c>
      <c r="BY146" s="24" cm="1">
        <f t="array" aca="1" ref="BY146" ca="1">SUMPRODUCT($D135:BY135,N(OFFSET($D124:BY124,0,COLUMN(BY124)-COLUMN($D124:BY124))))/10^6</f>
        <v>0</v>
      </c>
      <c r="BZ146" s="24" cm="1">
        <f t="array" aca="1" ref="BZ146" ca="1">SUMPRODUCT($D135:BZ135,N(OFFSET($D124:BZ124,0,COLUMN(BZ124)-COLUMN($D124:BZ124))))/10^6</f>
        <v>0</v>
      </c>
      <c r="CA146" s="24" cm="1">
        <f t="array" aca="1" ref="CA146" ca="1">SUMPRODUCT($D135:CA135,N(OFFSET($D124:CA124,0,COLUMN(CA124)-COLUMN($D124:CA124))))/10^6</f>
        <v>0</v>
      </c>
      <c r="CB146" s="24" cm="1">
        <f t="array" aca="1" ref="CB146" ca="1">SUMPRODUCT($D135:CB135,N(OFFSET($D124:CB124,0,COLUMN(CB124)-COLUMN($D124:CB124))))/10^6</f>
        <v>0</v>
      </c>
      <c r="CC146" s="24" cm="1">
        <f t="array" aca="1" ref="CC146" ca="1">SUMPRODUCT($D135:CC135,N(OFFSET($D124:CC124,0,COLUMN(CC124)-COLUMN($D124:CC124))))/10^6</f>
        <v>0</v>
      </c>
      <c r="CD146" s="24" cm="1">
        <f t="array" aca="1" ref="CD146" ca="1">SUMPRODUCT($D135:CD135,N(OFFSET($D124:CD124,0,COLUMN(CD124)-COLUMN($D124:CD124))))/10^6</f>
        <v>0</v>
      </c>
      <c r="CE146" s="24" cm="1">
        <f t="array" aca="1" ref="CE146" ca="1">SUMPRODUCT($D135:CE135,N(OFFSET($D124:CE124,0,COLUMN(CE124)-COLUMN($D124:CE124))))/10^6</f>
        <v>0</v>
      </c>
      <c r="CF146" s="24" cm="1">
        <f t="array" aca="1" ref="CF146" ca="1">SUMPRODUCT($D135:CF135,N(OFFSET($D124:CF124,0,COLUMN(CF124)-COLUMN($D124:CF124))))/10^6</f>
        <v>0</v>
      </c>
      <c r="CG146" s="24" cm="1">
        <f t="array" aca="1" ref="CG146" ca="1">SUMPRODUCT($D135:CG135,N(OFFSET($D124:CG124,0,COLUMN(CG124)-COLUMN($D124:CG124))))/10^6</f>
        <v>0</v>
      </c>
      <c r="CH146" s="24" cm="1">
        <f t="array" aca="1" ref="CH146" ca="1">SUMPRODUCT($D135:CH135,N(OFFSET($D124:CH124,0,COLUMN(CH124)-COLUMN($D124:CH124))))/10^6</f>
        <v>0</v>
      </c>
      <c r="CI146" s="24" cm="1">
        <f t="array" aca="1" ref="CI146" ca="1">SUMPRODUCT($D135:CI135,N(OFFSET($D124:CI124,0,COLUMN(CI124)-COLUMN($D124:CI124))))/10^6</f>
        <v>0</v>
      </c>
      <c r="CJ146" s="24" cm="1">
        <f t="array" aca="1" ref="CJ146" ca="1">SUMPRODUCT($D135:CJ135,N(OFFSET($D124:CJ124,0,COLUMN(CJ124)-COLUMN($D124:CJ124))))/10^6</f>
        <v>0</v>
      </c>
      <c r="CK146" s="24" cm="1">
        <f t="array" aca="1" ref="CK146" ca="1">SUMPRODUCT($D135:CK135,N(OFFSET($D124:CK124,0,COLUMN(CK124)-COLUMN($D124:CK124))))/10^6</f>
        <v>0</v>
      </c>
      <c r="CL146" s="24" cm="1">
        <f t="array" aca="1" ref="CL146" ca="1">SUMPRODUCT($D135:CL135,N(OFFSET($D124:CL124,0,COLUMN(CL124)-COLUMN($D124:CL124))))/10^6</f>
        <v>0</v>
      </c>
      <c r="CM146" s="24" cm="1">
        <f t="array" aca="1" ref="CM146" ca="1">SUMPRODUCT($D135:CM135,N(OFFSET($D124:CM124,0,COLUMN(CM124)-COLUMN($D124:CM124))))/10^6</f>
        <v>0</v>
      </c>
      <c r="CN146" s="24" cm="1">
        <f t="array" aca="1" ref="CN146" ca="1">SUMPRODUCT($D135:CN135,N(OFFSET($D124:CN124,0,COLUMN(CN124)-COLUMN($D124:CN124))))/10^6</f>
        <v>0</v>
      </c>
      <c r="CO146" s="24" cm="1">
        <f t="array" aca="1" ref="CO146" ca="1">SUMPRODUCT($D135:CO135,N(OFFSET($D124:CO124,0,COLUMN(CO124)-COLUMN($D124:CO124))))/10^6</f>
        <v>0</v>
      </c>
    </row>
    <row r="147" spans="1:119" outlineLevel="1">
      <c r="B147" t="s">
        <v>111</v>
      </c>
      <c r="D147" s="378"/>
      <c r="E147" s="378"/>
      <c r="F147" s="378"/>
      <c r="G147" s="378"/>
      <c r="H147" s="378"/>
      <c r="I147" s="378"/>
      <c r="J147" s="378"/>
      <c r="K147" s="378"/>
      <c r="L147" s="378"/>
      <c r="M147" s="378"/>
      <c r="N147" s="378"/>
      <c r="O147" s="378"/>
      <c r="P147" s="378"/>
      <c r="Q147" s="378"/>
      <c r="R147" s="378"/>
      <c r="S147" s="378"/>
      <c r="T147" s="378"/>
      <c r="U147" s="378"/>
      <c r="V147" s="378"/>
      <c r="W147" s="378"/>
      <c r="X147" s="378"/>
      <c r="Y147" s="378"/>
      <c r="Z147" s="378"/>
      <c r="AA147" s="378"/>
      <c r="AB147" s="378"/>
      <c r="AC147" s="378"/>
      <c r="AD147" s="378"/>
      <c r="AE147" s="378"/>
      <c r="AF147" s="24" cm="1">
        <f t="array" aca="1" ref="AF147" ca="1">SUMPRODUCT($D136:AF136,N(OFFSET($D125:AF125,0,COLUMN(AF125)-COLUMN($D125:AF125))))/10^6</f>
        <v>0</v>
      </c>
      <c r="AG147" s="24" cm="1">
        <f t="array" aca="1" ref="AG147" ca="1">SUMPRODUCT($D136:AG136,N(OFFSET($D125:AG125,0,COLUMN(AG125)-COLUMN($D125:AG125))))/10^6</f>
        <v>0</v>
      </c>
      <c r="AH147" s="24" cm="1">
        <f t="array" aca="1" ref="AH147" ca="1">SUMPRODUCT($D136:AH136,N(OFFSET($D125:AH125,0,COLUMN(AH125)-COLUMN($D125:AH125))))/10^6</f>
        <v>0</v>
      </c>
      <c r="AI147" s="24" cm="1">
        <f t="array" aca="1" ref="AI147" ca="1">SUMPRODUCT($D136:AI136,N(OFFSET($D125:AI125,0,COLUMN(AI125)-COLUMN($D125:AI125))))/10^6</f>
        <v>0</v>
      </c>
      <c r="AJ147" s="24" cm="1">
        <f t="array" aca="1" ref="AJ147" ca="1">SUMPRODUCT($D136:AJ136,N(OFFSET($D125:AJ125,0,COLUMN(AJ125)-COLUMN($D125:AJ125))))/10^6</f>
        <v>0</v>
      </c>
      <c r="AK147" s="24" cm="1">
        <f t="array" aca="1" ref="AK147" ca="1">SUMPRODUCT($D136:AK136,N(OFFSET($D125:AK125,0,COLUMN(AK125)-COLUMN($D125:AK125))))/10^6</f>
        <v>0</v>
      </c>
      <c r="AL147" s="24" cm="1">
        <f t="array" aca="1" ref="AL147" ca="1">SUMPRODUCT($D136:AL136,N(OFFSET($D125:AL125,0,COLUMN(AL125)-COLUMN($D125:AL125))))/10^6</f>
        <v>0</v>
      </c>
      <c r="AM147" s="24" cm="1">
        <f t="array" aca="1" ref="AM147" ca="1">SUMPRODUCT($D136:AM136,N(OFFSET($D125:AM125,0,COLUMN(AM125)-COLUMN($D125:AM125))))/10^6</f>
        <v>0</v>
      </c>
      <c r="AN147" s="24" cm="1">
        <f t="array" aca="1" ref="AN147" ca="1">SUMPRODUCT($D136:AN136,N(OFFSET($D125:AN125,0,COLUMN(AN125)-COLUMN($D125:AN125))))/10^6</f>
        <v>0</v>
      </c>
      <c r="AO147" s="24" cm="1">
        <f t="array" aca="1" ref="AO147" ca="1">SUMPRODUCT($D136:AO136,N(OFFSET($D125:AO125,0,COLUMN(AO125)-COLUMN($D125:AO125))))/10^6</f>
        <v>0</v>
      </c>
      <c r="AP147" s="24" cm="1">
        <f t="array" aca="1" ref="AP147" ca="1">SUMPRODUCT($D136:AP136,N(OFFSET($D125:AP125,0,COLUMN(AP125)-COLUMN($D125:AP125))))/10^6</f>
        <v>0</v>
      </c>
      <c r="AQ147" s="24" cm="1">
        <f t="array" aca="1" ref="AQ147" ca="1">SUMPRODUCT($D136:AQ136,N(OFFSET($D125:AQ125,0,COLUMN(AQ125)-COLUMN($D125:AQ125))))/10^6</f>
        <v>0</v>
      </c>
      <c r="AR147" s="24" cm="1">
        <f t="array" aca="1" ref="AR147" ca="1">SUMPRODUCT($D136:AR136,N(OFFSET($D125:AR125,0,COLUMN(AR125)-COLUMN($D125:AR125))))/10^6</f>
        <v>0</v>
      </c>
      <c r="AS147" s="24" cm="1">
        <f t="array" aca="1" ref="AS147" ca="1">SUMPRODUCT($D136:AS136,N(OFFSET($D125:AS125,0,COLUMN(AS125)-COLUMN($D125:AS125))))/10^6</f>
        <v>0</v>
      </c>
      <c r="AT147" s="24" cm="1">
        <f t="array" aca="1" ref="AT147" ca="1">SUMPRODUCT($D136:AT136,N(OFFSET($D125:AT125,0,COLUMN(AT125)-COLUMN($D125:AT125))))/10^6</f>
        <v>0</v>
      </c>
      <c r="AU147" s="24" cm="1">
        <f t="array" aca="1" ref="AU147" ca="1">SUMPRODUCT($D136:AU136,N(OFFSET($D125:AU125,0,COLUMN(AU125)-COLUMN($D125:AU125))))/10^6</f>
        <v>0</v>
      </c>
      <c r="AV147" s="24" cm="1">
        <f t="array" aca="1" ref="AV147" ca="1">SUMPRODUCT($D136:AV136,N(OFFSET($D125:AV125,0,COLUMN(AV125)-COLUMN($D125:AV125))))/10^6</f>
        <v>0</v>
      </c>
      <c r="AW147" s="24" cm="1">
        <f t="array" aca="1" ref="AW147" ca="1">SUMPRODUCT($D136:AW136,N(OFFSET($D125:AW125,0,COLUMN(AW125)-COLUMN($D125:AW125))))/10^6</f>
        <v>0</v>
      </c>
      <c r="AX147" s="24" cm="1">
        <f t="array" aca="1" ref="AX147" ca="1">SUMPRODUCT($D136:AX136,N(OFFSET($D125:AX125,0,COLUMN(AX125)-COLUMN($D125:AX125))))/10^6</f>
        <v>0</v>
      </c>
      <c r="AY147" s="24" cm="1">
        <f t="array" aca="1" ref="AY147" ca="1">SUMPRODUCT($D136:AY136,N(OFFSET($D125:AY125,0,COLUMN(AY125)-COLUMN($D125:AY125))))/10^6</f>
        <v>0</v>
      </c>
      <c r="AZ147" s="24" cm="1">
        <f t="array" aca="1" ref="AZ147" ca="1">SUMPRODUCT($D136:AZ136,N(OFFSET($D125:AZ125,0,COLUMN(AZ125)-COLUMN($D125:AZ125))))/10^6</f>
        <v>0</v>
      </c>
      <c r="BA147" s="24" cm="1">
        <f t="array" aca="1" ref="BA147" ca="1">SUMPRODUCT($D136:BA136,N(OFFSET($D125:BA125,0,COLUMN(BA125)-COLUMN($D125:BA125))))/10^6</f>
        <v>0</v>
      </c>
      <c r="BB147" s="24" cm="1">
        <f t="array" aca="1" ref="BB147" ca="1">SUMPRODUCT($D136:BB136,N(OFFSET($D125:BB125,0,COLUMN(BB125)-COLUMN($D125:BB125))))/10^6</f>
        <v>0</v>
      </c>
      <c r="BC147" s="24" cm="1">
        <f t="array" aca="1" ref="BC147" ca="1">SUMPRODUCT($D136:BC136,N(OFFSET($D125:BC125,0,COLUMN(BC125)-COLUMN($D125:BC125))))/10^6</f>
        <v>0</v>
      </c>
      <c r="BD147" s="24" cm="1">
        <f t="array" aca="1" ref="BD147" ca="1">SUMPRODUCT($D136:BD136,N(OFFSET($D125:BD125,0,COLUMN(BD125)-COLUMN($D125:BD125))))/10^6</f>
        <v>0</v>
      </c>
      <c r="BE147" s="24" cm="1">
        <f t="array" aca="1" ref="BE147" ca="1">SUMPRODUCT($D136:BE136,N(OFFSET($D125:BE125,0,COLUMN(BE125)-COLUMN($D125:BE125))))/10^6</f>
        <v>0</v>
      </c>
      <c r="BF147" s="24" cm="1">
        <f t="array" aca="1" ref="BF147" ca="1">SUMPRODUCT($D136:BF136,N(OFFSET($D125:BF125,0,COLUMN(BF125)-COLUMN($D125:BF125))))/10^6</f>
        <v>0</v>
      </c>
      <c r="BG147" s="24" cm="1">
        <f t="array" aca="1" ref="BG147" ca="1">SUMPRODUCT($D136:BG136,N(OFFSET($D125:BG125,0,COLUMN(BG125)-COLUMN($D125:BG125))))/10^6</f>
        <v>0</v>
      </c>
      <c r="BH147" s="24" cm="1">
        <f t="array" aca="1" ref="BH147" ca="1">SUMPRODUCT($D136:BH136,N(OFFSET($D125:BH125,0,COLUMN(BH125)-COLUMN($D125:BH125))))/10^6</f>
        <v>0</v>
      </c>
      <c r="BI147" s="24" cm="1">
        <f t="array" aca="1" ref="BI147" ca="1">SUMPRODUCT($D136:BI136,N(OFFSET($D125:BI125,0,COLUMN(BI125)-COLUMN($D125:BI125))))/10^6</f>
        <v>0</v>
      </c>
      <c r="BJ147" s="24" cm="1">
        <f t="array" aca="1" ref="BJ147" ca="1">SUMPRODUCT($D136:BJ136,N(OFFSET($D125:BJ125,0,COLUMN(BJ125)-COLUMN($D125:BJ125))))/10^6</f>
        <v>0</v>
      </c>
      <c r="BK147" s="24" cm="1">
        <f t="array" aca="1" ref="BK147" ca="1">SUMPRODUCT($D136:BK136,N(OFFSET($D125:BK125,0,COLUMN(BK125)-COLUMN($D125:BK125))))/10^6</f>
        <v>0</v>
      </c>
      <c r="BL147" s="24" cm="1">
        <f t="array" aca="1" ref="BL147" ca="1">SUMPRODUCT($D136:BL136,N(OFFSET($D125:BL125,0,COLUMN(BL125)-COLUMN($D125:BL125))))/10^6</f>
        <v>0</v>
      </c>
      <c r="BM147" s="24" cm="1">
        <f t="array" aca="1" ref="BM147" ca="1">SUMPRODUCT($D136:BM136,N(OFFSET($D125:BM125,0,COLUMN(BM125)-COLUMN($D125:BM125))))/10^6</f>
        <v>0</v>
      </c>
      <c r="BN147" s="24" cm="1">
        <f t="array" aca="1" ref="BN147" ca="1">SUMPRODUCT($D136:BN136,N(OFFSET($D125:BN125,0,COLUMN(BN125)-COLUMN($D125:BN125))))/10^6</f>
        <v>0</v>
      </c>
      <c r="BO147" s="24" cm="1">
        <f t="array" aca="1" ref="BO147" ca="1">SUMPRODUCT($D136:BO136,N(OFFSET($D125:BO125,0,COLUMN(BO125)-COLUMN($D125:BO125))))/10^6</f>
        <v>0</v>
      </c>
      <c r="BP147" s="24" cm="1">
        <f t="array" aca="1" ref="BP147" ca="1">SUMPRODUCT($D136:BP136,N(OFFSET($D125:BP125,0,COLUMN(BP125)-COLUMN($D125:BP125))))/10^6</f>
        <v>0</v>
      </c>
      <c r="BQ147" s="24" cm="1">
        <f t="array" aca="1" ref="BQ147" ca="1">SUMPRODUCT($D136:BQ136,N(OFFSET($D125:BQ125,0,COLUMN(BQ125)-COLUMN($D125:BQ125))))/10^6</f>
        <v>0</v>
      </c>
      <c r="BR147" s="24" cm="1">
        <f t="array" aca="1" ref="BR147" ca="1">SUMPRODUCT($D136:BR136,N(OFFSET($D125:BR125,0,COLUMN(BR125)-COLUMN($D125:BR125))))/10^6</f>
        <v>0</v>
      </c>
      <c r="BS147" s="24" cm="1">
        <f t="array" aca="1" ref="BS147" ca="1">SUMPRODUCT($D136:BS136,N(OFFSET($D125:BS125,0,COLUMN(BS125)-COLUMN($D125:BS125))))/10^6</f>
        <v>0</v>
      </c>
      <c r="BT147" s="24" cm="1">
        <f t="array" aca="1" ref="BT147" ca="1">SUMPRODUCT($D136:BT136,N(OFFSET($D125:BT125,0,COLUMN(BT125)-COLUMN($D125:BT125))))/10^6</f>
        <v>0</v>
      </c>
      <c r="BU147" s="24" cm="1">
        <f t="array" aca="1" ref="BU147" ca="1">SUMPRODUCT($D136:BU136,N(OFFSET($D125:BU125,0,COLUMN(BU125)-COLUMN($D125:BU125))))/10^6</f>
        <v>0</v>
      </c>
      <c r="BV147" s="24" cm="1">
        <f t="array" aca="1" ref="BV147" ca="1">SUMPRODUCT($D136:BV136,N(OFFSET($D125:BV125,0,COLUMN(BV125)-COLUMN($D125:BV125))))/10^6</f>
        <v>0</v>
      </c>
      <c r="BW147" s="24" cm="1">
        <f t="array" aca="1" ref="BW147" ca="1">SUMPRODUCT($D136:BW136,N(OFFSET($D125:BW125,0,COLUMN(BW125)-COLUMN($D125:BW125))))/10^6</f>
        <v>0</v>
      </c>
      <c r="BX147" s="24" cm="1">
        <f t="array" aca="1" ref="BX147" ca="1">SUMPRODUCT($D136:BX136,N(OFFSET($D125:BX125,0,COLUMN(BX125)-COLUMN($D125:BX125))))/10^6</f>
        <v>0</v>
      </c>
      <c r="BY147" s="24" cm="1">
        <f t="array" aca="1" ref="BY147" ca="1">SUMPRODUCT($D136:BY136,N(OFFSET($D125:BY125,0,COLUMN(BY125)-COLUMN($D125:BY125))))/10^6</f>
        <v>0</v>
      </c>
      <c r="BZ147" s="24" cm="1">
        <f t="array" aca="1" ref="BZ147" ca="1">SUMPRODUCT($D136:BZ136,N(OFFSET($D125:BZ125,0,COLUMN(BZ125)-COLUMN($D125:BZ125))))/10^6</f>
        <v>0</v>
      </c>
      <c r="CA147" s="24" cm="1">
        <f t="array" aca="1" ref="CA147" ca="1">SUMPRODUCT($D136:CA136,N(OFFSET($D125:CA125,0,COLUMN(CA125)-COLUMN($D125:CA125))))/10^6</f>
        <v>0</v>
      </c>
      <c r="CB147" s="24" cm="1">
        <f t="array" aca="1" ref="CB147" ca="1">SUMPRODUCT($D136:CB136,N(OFFSET($D125:CB125,0,COLUMN(CB125)-COLUMN($D125:CB125))))/10^6</f>
        <v>0</v>
      </c>
      <c r="CC147" s="24" cm="1">
        <f t="array" aca="1" ref="CC147" ca="1">SUMPRODUCT($D136:CC136,N(OFFSET($D125:CC125,0,COLUMN(CC125)-COLUMN($D125:CC125))))/10^6</f>
        <v>0</v>
      </c>
      <c r="CD147" s="24" cm="1">
        <f t="array" aca="1" ref="CD147" ca="1">SUMPRODUCT($D136:CD136,N(OFFSET($D125:CD125,0,COLUMN(CD125)-COLUMN($D125:CD125))))/10^6</f>
        <v>0</v>
      </c>
      <c r="CE147" s="24" cm="1">
        <f t="array" aca="1" ref="CE147" ca="1">SUMPRODUCT($D136:CE136,N(OFFSET($D125:CE125,0,COLUMN(CE125)-COLUMN($D125:CE125))))/10^6</f>
        <v>0</v>
      </c>
      <c r="CF147" s="24" cm="1">
        <f t="array" aca="1" ref="CF147" ca="1">SUMPRODUCT($D136:CF136,N(OFFSET($D125:CF125,0,COLUMN(CF125)-COLUMN($D125:CF125))))/10^6</f>
        <v>0</v>
      </c>
      <c r="CG147" s="24" cm="1">
        <f t="array" aca="1" ref="CG147" ca="1">SUMPRODUCT($D136:CG136,N(OFFSET($D125:CG125,0,COLUMN(CG125)-COLUMN($D125:CG125))))/10^6</f>
        <v>0</v>
      </c>
      <c r="CH147" s="24" cm="1">
        <f t="array" aca="1" ref="CH147" ca="1">SUMPRODUCT($D136:CH136,N(OFFSET($D125:CH125,0,COLUMN(CH125)-COLUMN($D125:CH125))))/10^6</f>
        <v>0</v>
      </c>
      <c r="CI147" s="24" cm="1">
        <f t="array" aca="1" ref="CI147" ca="1">SUMPRODUCT($D136:CI136,N(OFFSET($D125:CI125,0,COLUMN(CI125)-COLUMN($D125:CI125))))/10^6</f>
        <v>0</v>
      </c>
      <c r="CJ147" s="24" cm="1">
        <f t="array" aca="1" ref="CJ147" ca="1">SUMPRODUCT($D136:CJ136,N(OFFSET($D125:CJ125,0,COLUMN(CJ125)-COLUMN($D125:CJ125))))/10^6</f>
        <v>0</v>
      </c>
      <c r="CK147" s="24" cm="1">
        <f t="array" aca="1" ref="CK147" ca="1">SUMPRODUCT($D136:CK136,N(OFFSET($D125:CK125,0,COLUMN(CK125)-COLUMN($D125:CK125))))/10^6</f>
        <v>0</v>
      </c>
      <c r="CL147" s="24" cm="1">
        <f t="array" aca="1" ref="CL147" ca="1">SUMPRODUCT($D136:CL136,N(OFFSET($D125:CL125,0,COLUMN(CL125)-COLUMN($D125:CL125))))/10^6</f>
        <v>0</v>
      </c>
      <c r="CM147" s="24" cm="1">
        <f t="array" aca="1" ref="CM147" ca="1">SUMPRODUCT($D136:CM136,N(OFFSET($D125:CM125,0,COLUMN(CM125)-COLUMN($D125:CM125))))/10^6</f>
        <v>0</v>
      </c>
      <c r="CN147" s="24" cm="1">
        <f t="array" aca="1" ref="CN147" ca="1">SUMPRODUCT($D136:CN136,N(OFFSET($D125:CN125,0,COLUMN(CN125)-COLUMN($D125:CN125))))/10^6</f>
        <v>0</v>
      </c>
      <c r="CO147" s="24" cm="1">
        <f t="array" aca="1" ref="CO147" ca="1">SUMPRODUCT($D136:CO136,N(OFFSET($D125:CO125,0,COLUMN(CO125)-COLUMN($D125:CO125))))/10^6</f>
        <v>0</v>
      </c>
    </row>
    <row r="148" spans="1:119" outlineLevel="1">
      <c r="B148" t="s">
        <v>38</v>
      </c>
      <c r="D148" s="378"/>
      <c r="E148" s="378"/>
      <c r="F148" s="378"/>
      <c r="G148" s="378"/>
      <c r="H148" s="378"/>
      <c r="I148" s="378"/>
      <c r="J148" s="378"/>
      <c r="K148" s="378"/>
      <c r="L148" s="378"/>
      <c r="M148" s="378"/>
      <c r="N148" s="378"/>
      <c r="O148" s="378"/>
      <c r="P148" s="378"/>
      <c r="Q148" s="378"/>
      <c r="R148" s="378"/>
      <c r="S148" s="378"/>
      <c r="T148" s="378"/>
      <c r="U148" s="378"/>
      <c r="V148" s="378"/>
      <c r="W148" s="378"/>
      <c r="X148" s="378"/>
      <c r="Y148" s="378"/>
      <c r="Z148" s="378"/>
      <c r="AA148" s="378"/>
      <c r="AB148" s="378"/>
      <c r="AC148" s="378"/>
      <c r="AD148" s="378"/>
      <c r="AE148" s="378"/>
      <c r="AF148" s="24" cm="1">
        <f t="array" aca="1" ref="AF148" ca="1">SUMPRODUCT($D137:AF137,N(OFFSET($D126:AF126,0,COLUMN(AF126)-COLUMN($D126:AF126))))/10^6</f>
        <v>0</v>
      </c>
      <c r="AG148" s="24" cm="1">
        <f t="array" aca="1" ref="AG148" ca="1">SUMPRODUCT($D137:AG137,N(OFFSET($D126:AG126,0,COLUMN(AG126)-COLUMN($D126:AG126))))/10^6</f>
        <v>2.8308765817559103E-6</v>
      </c>
      <c r="AH148" s="24" cm="1">
        <f t="array" aca="1" ref="AH148" ca="1">SUMPRODUCT($D137:AH137,N(OFFSET($D126:AH126,0,COLUMN(AH126)-COLUMN($D126:AH126))))/10^6</f>
        <v>7.1110750560680999E-4</v>
      </c>
      <c r="AI148" s="24" cm="1">
        <f t="array" aca="1" ref="AI148" ca="1">SUMPRODUCT($D137:AI137,N(OFFSET($D126:AI126,0,COLUMN(AI126)-COLUMN($D126:AI126))))/10^6</f>
        <v>4.3660665261055862E-3</v>
      </c>
      <c r="AJ148" s="24" cm="1">
        <f t="array" aca="1" ref="AJ148" ca="1">SUMPRODUCT($D137:AJ137,N(OFFSET($D126:AJ126,0,COLUMN(AJ126)-COLUMN($D126:AJ126))))/10^6</f>
        <v>1.0601118477496263E-2</v>
      </c>
      <c r="AK148" s="24" cm="1">
        <f t="array" aca="1" ref="AK148" ca="1">SUMPRODUCT($D137:AK137,N(OFFSET($D126:AK126,0,COLUMN(AK126)-COLUMN($D126:AK126))))/10^6</f>
        <v>2.1780287482912105E-2</v>
      </c>
      <c r="AL148" s="24" cm="1">
        <f t="array" aca="1" ref="AL148" ca="1">SUMPRODUCT($D137:AL137,N(OFFSET($D126:AL126,0,COLUMN(AL126)-COLUMN($D126:AL126))))/10^6</f>
        <v>4.0483755459846886E-2</v>
      </c>
      <c r="AM148" s="24" cm="1">
        <f t="array" aca="1" ref="AM148" ca="1">SUMPRODUCT($D137:AM137,N(OFFSET($D126:AM126,0,COLUMN(AM126)-COLUMN($D126:AM126))))/10^6</f>
        <v>6.9667866280910221E-2</v>
      </c>
      <c r="AN148" s="24" cm="1">
        <f t="array" aca="1" ref="AN148" ca="1">SUMPRODUCT($D137:AN137,N(OFFSET($D126:AN126,0,COLUMN(AN126)-COLUMN($D126:AN126))))/10^6</f>
        <v>0.11150124160572004</v>
      </c>
      <c r="AO148" s="24" cm="1">
        <f t="array" aca="1" ref="AO148" ca="1">SUMPRODUCT($D137:AO137,N(OFFSET($D126:AO126,0,COLUMN(AO126)-COLUMN($D126:AO126))))/10^6</f>
        <v>0.167664042638456</v>
      </c>
      <c r="AP148" s="24" cm="1">
        <f t="array" aca="1" ref="AP148" ca="1">SUMPRODUCT($D137:AP137,N(OFFSET($D126:AP126,0,COLUMN(AP126)-COLUMN($D126:AP126))))/10^6</f>
        <v>0.23951320175204327</v>
      </c>
      <c r="AQ148" s="24" cm="1">
        <f t="array" aca="1" ref="AQ148" ca="1">SUMPRODUCT($D137:AQ137,N(OFFSET($D126:AQ126,0,COLUMN(AQ126)-COLUMN($D126:AQ126))))/10^6</f>
        <v>0.32895699830468306</v>
      </c>
      <c r="AR148" s="24" cm="1">
        <f t="array" aca="1" ref="AR148" ca="1">SUMPRODUCT($D137:AR137,N(OFFSET($D126:AR126,0,COLUMN(AR126)-COLUMN($D126:AR126))))/10^6</f>
        <v>0.43772338389912813</v>
      </c>
      <c r="AS148" s="24" cm="1">
        <f t="array" aca="1" ref="AS148" ca="1">SUMPRODUCT($D137:AS137,N(OFFSET($D126:AS126,0,COLUMN(AS126)-COLUMN($D126:AS126))))/10^6</f>
        <v>0.56683946107267569</v>
      </c>
      <c r="AT148" s="24" cm="1">
        <f t="array" aca="1" ref="AT148" ca="1">SUMPRODUCT($D137:AT137,N(OFFSET($D126:AT126,0,COLUMN(AT126)-COLUMN($D126:AT126))))/10^6</f>
        <v>0.71582021409262742</v>
      </c>
      <c r="AU148" s="24" cm="1">
        <f t="array" aca="1" ref="AU148" ca="1">SUMPRODUCT($D137:AU137,N(OFFSET($D126:AU126,0,COLUMN(AU126)-COLUMN($D126:AU126))))/10^6</f>
        <v>0.88571483109047633</v>
      </c>
      <c r="AV148" s="24" cm="1">
        <f t="array" aca="1" ref="AV148" ca="1">SUMPRODUCT($D137:AV137,N(OFFSET($D126:AV126,0,COLUMN(AV126)-COLUMN($D126:AV126))))/10^6</f>
        <v>1.0756075934550835</v>
      </c>
      <c r="AW148" s="24" cm="1">
        <f t="array" aca="1" ref="AW148" ca="1">SUMPRODUCT($D137:AW137,N(OFFSET($D126:AW126,0,COLUMN(AW126)-COLUMN($D126:AW126))))/10^6</f>
        <v>1.2848961692126539</v>
      </c>
      <c r="AX148" s="24" cm="1">
        <f t="array" aca="1" ref="AX148" ca="1">SUMPRODUCT($D137:AX137,N(OFFSET($D126:AX126,0,COLUMN(AX126)-COLUMN($D126:AX126))))/10^6</f>
        <v>1.5114877878576727</v>
      </c>
      <c r="AY148" s="24" cm="1">
        <f t="array" aca="1" ref="AY148" ca="1">SUMPRODUCT($D137:AY137,N(OFFSET($D126:AY126,0,COLUMN(AY126)-COLUMN($D126:AY126))))/10^6</f>
        <v>1.7536582086430528</v>
      </c>
      <c r="AZ148" s="24" cm="1">
        <f t="array" aca="1" ref="AZ148" ca="1">SUMPRODUCT($D137:AZ137,N(OFFSET($D126:AZ126,0,COLUMN(AZ126)-COLUMN($D126:AZ126))))/10^6</f>
        <v>2.0092858030899339</v>
      </c>
      <c r="BA148" s="24" cm="1">
        <f t="array" aca="1" ref="BA148" ca="1">SUMPRODUCT($D137:BA137,N(OFFSET($D126:BA126,0,COLUMN(BA126)-COLUMN($D126:BA126))))/10^6</f>
        <v>2.275542149313996</v>
      </c>
      <c r="BB148" s="24" cm="1">
        <f t="array" aca="1" ref="BB148" ca="1">SUMPRODUCT($D137:BB137,N(OFFSET($D126:BB126,0,COLUMN(BB126)-COLUMN($D126:BB126))))/10^6</f>
        <v>2.5484447755069861</v>
      </c>
      <c r="BC148" s="24" cm="1">
        <f t="array" aca="1" ref="BC148" ca="1">SUMPRODUCT($D137:BC137,N(OFFSET($D126:BC126,0,COLUMN(BC126)-COLUMN($D126:BC126))))/10^6</f>
        <v>2.8205648508094563</v>
      </c>
      <c r="BD148" s="24" cm="1">
        <f t="array" aca="1" ref="BD148" ca="1">SUMPRODUCT($D137:BD137,N(OFFSET($D126:BD126,0,COLUMN(BD126)-COLUMN($D126:BD126))))/10^6</f>
        <v>3.0915765052973065</v>
      </c>
      <c r="BE148" s="24" cm="1">
        <f t="array" aca="1" ref="BE148" ca="1">SUMPRODUCT($D137:BE137,N(OFFSET($D126:BE126,0,COLUMN(BE126)-COLUMN($D126:BE126))))/10^6</f>
        <v>3.3607280476937573</v>
      </c>
      <c r="BF148" s="24" cm="1">
        <f t="array" aca="1" ref="BF148" ca="1">SUMPRODUCT($D137:BF137,N(OFFSET($D126:BF126,0,COLUMN(BF126)-COLUMN($D126:BF126))))/10^6</f>
        <v>3.6262120328402756</v>
      </c>
      <c r="BG148" s="24" cm="1">
        <f t="array" aca="1" ref="BG148" ca="1">SUMPRODUCT($D137:BG137,N(OFFSET($D126:BG126,0,COLUMN(BG126)-COLUMN($D126:BG126))))/10^6</f>
        <v>3.8854075224173701</v>
      </c>
      <c r="BH148" s="24" cm="1">
        <f t="array" aca="1" ref="BH148" ca="1">SUMPRODUCT($D137:BH137,N(OFFSET($D126:BH126,0,COLUMN(BH126)-COLUMN($D126:BH126))))/10^6</f>
        <v>4.1365686404733246</v>
      </c>
      <c r="BI148" s="24" cm="1">
        <f t="array" aca="1" ref="BI148" ca="1">SUMPRODUCT($D137:BI137,N(OFFSET($D126:BI126,0,COLUMN(BI126)-COLUMN($D126:BI126))))/10^6</f>
        <v>4.3790125186604367</v>
      </c>
      <c r="BJ148" s="24" cm="1">
        <f t="array" aca="1" ref="BJ148" ca="1">SUMPRODUCT($D137:BJ137,N(OFFSET($D126:BJ126,0,COLUMN(BJ126)-COLUMN($D126:BJ126))))/10^6</f>
        <v>4.6107641107168416</v>
      </c>
      <c r="BK148" s="24" cm="1">
        <f t="array" aca="1" ref="BK148" ca="1">SUMPRODUCT($D137:BK137,N(OFFSET($D126:BK126,0,COLUMN(BK126)-COLUMN($D126:BK126))))/10^6</f>
        <v>4.8309308245871074</v>
      </c>
      <c r="BL148" s="24" cm="1">
        <f t="array" aca="1" ref="BL148" ca="1">SUMPRODUCT($D137:BL137,N(OFFSET($D126:BL126,0,COLUMN(BL126)-COLUMN($D126:BL126))))/10^6</f>
        <v>5.0385973773111807</v>
      </c>
      <c r="BM148" s="24" cm="1">
        <f t="array" aca="1" ref="BM148" ca="1">SUMPRODUCT($D137:BM137,N(OFFSET($D126:BM126,0,COLUMN(BM126)-COLUMN($D126:BM126))))/10^6</f>
        <v>5.2298379143025553</v>
      </c>
      <c r="BN148" s="24" cm="1">
        <f t="array" aca="1" ref="BN148" ca="1">SUMPRODUCT($D137:BN137,N(OFFSET($D126:BN126,0,COLUMN(BN126)-COLUMN($D126:BN126))))/10^6</f>
        <v>5.4070525830509499</v>
      </c>
      <c r="BO148" s="24" cm="1">
        <f t="array" aca="1" ref="BO148" ca="1">SUMPRODUCT($D137:BO137,N(OFFSET($D126:BO126,0,COLUMN(BO126)-COLUMN($D126:BO126))))/10^6</f>
        <v>5.5663766253978819</v>
      </c>
      <c r="BP148" s="24" cm="1">
        <f t="array" aca="1" ref="BP148" ca="1">SUMPRODUCT($D137:BP137,N(OFFSET($D126:BP126,0,COLUMN(BP126)-COLUMN($D126:BP126))))/10^6</f>
        <v>5.7057772400062268</v>
      </c>
      <c r="BQ148" s="24" cm="1">
        <f t="array" aca="1" ref="BQ148" ca="1">SUMPRODUCT($D137:BQ137,N(OFFSET($D126:BQ126,0,COLUMN(BQ126)-COLUMN($D126:BQ126))))/10^6</f>
        <v>5.820215723735795</v>
      </c>
      <c r="BR148" s="24" cm="1">
        <f t="array" aca="1" ref="BR148" ca="1">SUMPRODUCT($D137:BR137,N(OFFSET($D126:BR126,0,COLUMN(BR126)-COLUMN($D126:BR126))))/10^6</f>
        <v>5.9075925352787992</v>
      </c>
      <c r="BS148" s="24" cm="1">
        <f t="array" aca="1" ref="BS148" ca="1">SUMPRODUCT($D137:BS137,N(OFFSET($D126:BS126,0,COLUMN(BS126)-COLUMN($D126:BS126))))/10^6</f>
        <v>5.9636459997785387</v>
      </c>
      <c r="BT148" s="24" cm="1">
        <f t="array" aca="1" ref="BT148" ca="1">SUMPRODUCT($D137:BT137,N(OFFSET($D126:BT126,0,COLUMN(BT126)-COLUMN($D126:BT126))))/10^6</f>
        <v>5.9882634599552107</v>
      </c>
      <c r="BU148" s="24" cm="1">
        <f t="array" aca="1" ref="BU148" ca="1">SUMPRODUCT($D137:BU137,N(OFFSET($D126:BU126,0,COLUMN(BU126)-COLUMN($D126:BU126))))/10^6</f>
        <v>5.9797154097080032</v>
      </c>
      <c r="BV148" s="24" cm="1">
        <f t="array" aca="1" ref="BV148" ca="1">SUMPRODUCT($D137:BV137,N(OFFSET($D126:BV126,0,COLUMN(BV126)-COLUMN($D126:BV126))))/10^6</f>
        <v>5.9384624620448303</v>
      </c>
      <c r="BW148" s="24" cm="1">
        <f t="array" aca="1" ref="BW148" ca="1">SUMPRODUCT($D137:BW137,N(OFFSET($D126:BW126,0,COLUMN(BW126)-COLUMN($D126:BW126))))/10^6</f>
        <v>5.8663795300563679</v>
      </c>
      <c r="BX148" s="24" cm="1">
        <f t="array" aca="1" ref="BX148" ca="1">SUMPRODUCT($D137:BX137,N(OFFSET($D126:BX126,0,COLUMN(BX126)-COLUMN($D126:BX126))))/10^6</f>
        <v>5.7654464932961869</v>
      </c>
      <c r="BY148" s="24" cm="1">
        <f t="array" aca="1" ref="BY148" ca="1">SUMPRODUCT($D137:BY137,N(OFFSET($D126:BY126,0,COLUMN(BY126)-COLUMN($D126:BY126))))/10^6</f>
        <v>5.6359687640319214</v>
      </c>
      <c r="BZ148" s="24" cm="1">
        <f t="array" aca="1" ref="BZ148" ca="1">SUMPRODUCT($D137:BZ137,N(OFFSET($D126:BZ126,0,COLUMN(BZ126)-COLUMN($D126:BZ126))))/10^6</f>
        <v>5.4813524569784544</v>
      </c>
      <c r="CA148" s="24" cm="1">
        <f t="array" aca="1" ref="CA148" ca="1">SUMPRODUCT($D137:CA137,N(OFFSET($D126:CA126,0,COLUMN(CA126)-COLUMN($D126:CA126))))/10^6</f>
        <v>5.3035349685080124</v>
      </c>
      <c r="CB148" s="24" cm="1">
        <f t="array" aca="1" ref="CB148" ca="1">SUMPRODUCT($D137:CB137,N(OFFSET($D126:CB126,0,COLUMN(CB126)-COLUMN($D126:CB126))))/10^6</f>
        <v>5.1071783777152868</v>
      </c>
      <c r="CC148" s="24" cm="1">
        <f t="array" aca="1" ref="CC148" ca="1">SUMPRODUCT($D137:CC137,N(OFFSET($D126:CC126,0,COLUMN(CC126)-COLUMN($D126:CC126))))/10^6</f>
        <v>4.8930730951396955</v>
      </c>
      <c r="CD148" s="24" cm="1">
        <f t="array" aca="1" ref="CD148" ca="1">SUMPRODUCT($D137:CD137,N(OFFSET($D126:CD126,0,COLUMN(CD126)-COLUMN($D126:CD126))))/10^6</f>
        <v>4.6655107858405538</v>
      </c>
      <c r="CE148" s="24" cm="1">
        <f t="array" aca="1" ref="CE148" ca="1">SUMPRODUCT($D137:CE137,N(OFFSET($D126:CE126,0,COLUMN(CE126)-COLUMN($D126:CE126))))/10^6</f>
        <v>4.4277823656536786</v>
      </c>
      <c r="CF148" s="24" cm="1">
        <f t="array" aca="1" ref="CF148" ca="1">SUMPRODUCT($D137:CF137,N(OFFSET($D126:CF126,0,COLUMN(CF126)-COLUMN($D126:CF126))))/10^6</f>
        <v>4.1841167626300946</v>
      </c>
      <c r="CG148" s="24" cm="1">
        <f t="array" aca="1" ref="CG148" ca="1">SUMPRODUCT($D137:CG137,N(OFFSET($D126:CG126,0,COLUMN(CG126)-COLUMN($D126:CG126))))/10^6</f>
        <v>3.9482999065534474</v>
      </c>
      <c r="CH148" s="24" cm="1">
        <f t="array" aca="1" ref="CH148" ca="1">SUMPRODUCT($D137:CH137,N(OFFSET($D126:CH126,0,COLUMN(CH126)-COLUMN($D126:CH126))))/10^6</f>
        <v>3.7219666942751473</v>
      </c>
      <c r="CI148" s="24" cm="1">
        <f t="array" aca="1" ref="CI148" ca="1">SUMPRODUCT($D137:CI137,N(OFFSET($D126:CI126,0,COLUMN(CI126)-COLUMN($D126:CI126))))/10^6</f>
        <v>3.5070656942751479</v>
      </c>
      <c r="CJ148" s="24" cm="1">
        <f t="array" aca="1" ref="CJ148" ca="1">SUMPRODUCT($D137:CJ137,N(OFFSET($D126:CJ126,0,COLUMN(CJ126)-COLUMN($D126:CJ126))))/10^6</f>
        <v>3.3048916942751476</v>
      </c>
      <c r="CK148" s="24" cm="1">
        <f t="array" aca="1" ref="CK148" ca="1">SUMPRODUCT($D137:CK137,N(OFFSET($D126:CK126,0,COLUMN(CK126)-COLUMN($D126:CK126))))/10^6</f>
        <v>3.1168906942751473</v>
      </c>
      <c r="CL148" s="24" cm="1">
        <f t="array" aca="1" ref="CL148" ca="1">SUMPRODUCT($D137:CL137,N(OFFSET($D126:CL126,0,COLUMN(CL126)-COLUMN($D126:CL126))))/10^6</f>
        <v>2.9397816942751467</v>
      </c>
      <c r="CM148" s="24" cm="1">
        <f t="array" aca="1" ref="CM148" ca="1">SUMPRODUCT($D137:CM137,N(OFFSET($D126:CM126,0,COLUMN(CM126)-COLUMN($D126:CM126))))/10^6</f>
        <v>2.7731186942751469</v>
      </c>
      <c r="CN148" s="24" cm="1">
        <f t="array" aca="1" ref="CN148" ca="1">SUMPRODUCT($D137:CN137,N(OFFSET($D126:CN126,0,COLUMN(CN126)-COLUMN($D126:CN126))))/10^6</f>
        <v>2.6188666942751468</v>
      </c>
      <c r="CO148" s="24" cm="1">
        <f t="array" aca="1" ref="CO148" ca="1">SUMPRODUCT($D137:CO137,N(OFFSET($D126:CO126,0,COLUMN(CO126)-COLUMN($D126:CO126))))/10^6</f>
        <v>2.4772256942751474</v>
      </c>
    </row>
    <row r="149" spans="1:119" s="2" customFormat="1" outlineLevel="1">
      <c r="B149" s="151" t="s">
        <v>116</v>
      </c>
      <c r="C149" s="151"/>
      <c r="D149" s="389">
        <f>SUM(D140:D148)</f>
        <v>0</v>
      </c>
      <c r="E149" s="389">
        <f t="shared" ref="E149:AF149" si="82">SUM(E140:E148)</f>
        <v>0</v>
      </c>
      <c r="F149" s="389">
        <f t="shared" si="82"/>
        <v>0</v>
      </c>
      <c r="G149" s="389">
        <f t="shared" si="82"/>
        <v>0</v>
      </c>
      <c r="H149" s="389">
        <f t="shared" si="82"/>
        <v>0</v>
      </c>
      <c r="I149" s="389">
        <f t="shared" si="82"/>
        <v>0</v>
      </c>
      <c r="J149" s="389">
        <f t="shared" si="82"/>
        <v>0</v>
      </c>
      <c r="K149" s="389">
        <f t="shared" si="82"/>
        <v>0</v>
      </c>
      <c r="L149" s="389">
        <f t="shared" si="82"/>
        <v>0</v>
      </c>
      <c r="M149" s="389">
        <f t="shared" si="82"/>
        <v>0</v>
      </c>
      <c r="N149" s="389">
        <f t="shared" si="82"/>
        <v>0</v>
      </c>
      <c r="O149" s="389">
        <f t="shared" si="82"/>
        <v>0</v>
      </c>
      <c r="P149" s="389">
        <f t="shared" si="82"/>
        <v>0</v>
      </c>
      <c r="Q149" s="389">
        <f t="shared" si="82"/>
        <v>0</v>
      </c>
      <c r="R149" s="389">
        <f t="shared" si="82"/>
        <v>0</v>
      </c>
      <c r="S149" s="389">
        <f t="shared" si="82"/>
        <v>0</v>
      </c>
      <c r="T149" s="389">
        <f t="shared" si="82"/>
        <v>0</v>
      </c>
      <c r="U149" s="389">
        <f t="shared" si="82"/>
        <v>0</v>
      </c>
      <c r="V149" s="389">
        <f t="shared" si="82"/>
        <v>0</v>
      </c>
      <c r="W149" s="389">
        <f t="shared" si="82"/>
        <v>0</v>
      </c>
      <c r="X149" s="389">
        <f t="shared" si="82"/>
        <v>0</v>
      </c>
      <c r="Y149" s="389">
        <f t="shared" si="82"/>
        <v>0</v>
      </c>
      <c r="Z149" s="389">
        <f t="shared" si="82"/>
        <v>0</v>
      </c>
      <c r="AA149" s="389">
        <f t="shared" si="82"/>
        <v>0</v>
      </c>
      <c r="AB149" s="389">
        <f t="shared" si="82"/>
        <v>0</v>
      </c>
      <c r="AC149" s="389">
        <f t="shared" si="82"/>
        <v>0</v>
      </c>
      <c r="AD149" s="389">
        <f t="shared" si="82"/>
        <v>0</v>
      </c>
      <c r="AE149" s="389">
        <f t="shared" si="82"/>
        <v>0</v>
      </c>
      <c r="AF149" s="389">
        <f t="shared" ca="1" si="82"/>
        <v>0</v>
      </c>
      <c r="AG149" s="389">
        <f t="shared" ref="AG149:BL149" ca="1" si="83">SUM(AG140:AG148)</f>
        <v>2.8308765817559103E-6</v>
      </c>
      <c r="AH149" s="389">
        <f t="shared" ca="1" si="83"/>
        <v>3.8996109993570654E-3</v>
      </c>
      <c r="AI149" s="389">
        <f t="shared" ca="1" si="83"/>
        <v>2.8360055384195219E-2</v>
      </c>
      <c r="AJ149" s="389">
        <f t="shared" ca="1" si="83"/>
        <v>0.10880573897339046</v>
      </c>
      <c r="AK149" s="389">
        <f t="shared" ca="1" si="83"/>
        <v>0.37422106756908702</v>
      </c>
      <c r="AL149" s="389">
        <f t="shared" ca="1" si="83"/>
        <v>0.96935894238423792</v>
      </c>
      <c r="AM149" s="389">
        <f t="shared" ca="1" si="83"/>
        <v>2.1161855629004487</v>
      </c>
      <c r="AN149" s="389">
        <f t="shared" ca="1" si="83"/>
        <v>3.5616373980080325</v>
      </c>
      <c r="AO149" s="389">
        <f t="shared" ca="1" si="83"/>
        <v>5.1353981070829384</v>
      </c>
      <c r="AP149" s="389">
        <f t="shared" ca="1" si="83"/>
        <v>6.5808651300464458</v>
      </c>
      <c r="AQ149" s="389">
        <f t="shared" ca="1" si="83"/>
        <v>7.7668025479362806</v>
      </c>
      <c r="AR149" s="389">
        <f t="shared" ca="1" si="83"/>
        <v>8.7490503336841581</v>
      </c>
      <c r="AS149" s="389">
        <f t="shared" ca="1" si="83"/>
        <v>9.7932997295275008</v>
      </c>
      <c r="AT149" s="389">
        <f t="shared" ca="1" si="83"/>
        <v>10.915071140839895</v>
      </c>
      <c r="AU149" s="389">
        <f t="shared" ca="1" si="83"/>
        <v>12.166596564336681</v>
      </c>
      <c r="AV149" s="389">
        <f t="shared" ca="1" si="83"/>
        <v>13.489323387732574</v>
      </c>
      <c r="AW149" s="389">
        <f t="shared" ca="1" si="83"/>
        <v>14.860126372736685</v>
      </c>
      <c r="AX149" s="389">
        <f t="shared" ca="1" si="83"/>
        <v>15.983843163316859</v>
      </c>
      <c r="AY149" s="389">
        <f t="shared" ca="1" si="83"/>
        <v>16.727569158981154</v>
      </c>
      <c r="AZ149" s="389">
        <f t="shared" ca="1" si="83"/>
        <v>16.820100944972683</v>
      </c>
      <c r="BA149" s="389">
        <f t="shared" ca="1" si="83"/>
        <v>17.170057456944154</v>
      </c>
      <c r="BB149" s="389">
        <f t="shared" ca="1" si="83"/>
        <v>17.415288592482646</v>
      </c>
      <c r="BC149" s="389">
        <f t="shared" ca="1" si="83"/>
        <v>17.647780375991665</v>
      </c>
      <c r="BD149" s="389">
        <f t="shared" ca="1" si="83"/>
        <v>17.858672530567592</v>
      </c>
      <c r="BE149" s="389">
        <f t="shared" ca="1" si="83"/>
        <v>18.034386838251578</v>
      </c>
      <c r="BF149" s="389">
        <f t="shared" ca="1" si="83"/>
        <v>18.164259579405698</v>
      </c>
      <c r="BG149" s="389">
        <f t="shared" ca="1" si="83"/>
        <v>18.243840937126826</v>
      </c>
      <c r="BH149" s="389">
        <f t="shared" ca="1" si="83"/>
        <v>18.270625970487071</v>
      </c>
      <c r="BI149" s="389">
        <f t="shared" ca="1" si="83"/>
        <v>18.272800421547217</v>
      </c>
      <c r="BJ149" s="389">
        <f t="shared" ca="1" si="83"/>
        <v>18.253002907584403</v>
      </c>
      <c r="BK149" s="389">
        <f t="shared" ca="1" si="83"/>
        <v>18.207872108092761</v>
      </c>
      <c r="BL149" s="389">
        <f t="shared" ca="1" si="83"/>
        <v>18.136844074342317</v>
      </c>
      <c r="BM149" s="389">
        <f t="shared" ref="BM149:CO149" ca="1" si="84">SUM(BM140:BM148)</f>
        <v>18.03309840113964</v>
      </c>
      <c r="BN149" s="389">
        <f t="shared" ca="1" si="84"/>
        <v>17.898910011299158</v>
      </c>
      <c r="BO149" s="389">
        <f t="shared" ca="1" si="84"/>
        <v>17.741749615831939</v>
      </c>
      <c r="BP149" s="389">
        <f t="shared" ca="1" si="84"/>
        <v>17.570095151059807</v>
      </c>
      <c r="BQ149" s="389">
        <f t="shared" ca="1" si="84"/>
        <v>17.390677168952578</v>
      </c>
      <c r="BR149" s="389">
        <f t="shared" ca="1" si="84"/>
        <v>17.216796262033956</v>
      </c>
      <c r="BS149" s="389">
        <f t="shared" ca="1" si="84"/>
        <v>17.048184177319524</v>
      </c>
      <c r="BT149" s="389">
        <f t="shared" ca="1" si="84"/>
        <v>16.879848219832009</v>
      </c>
      <c r="BU149" s="389">
        <f t="shared" ca="1" si="84"/>
        <v>16.703390648787337</v>
      </c>
      <c r="BV149" s="389">
        <f t="shared" ca="1" si="84"/>
        <v>16.514499317220277</v>
      </c>
      <c r="BW149" s="389">
        <f t="shared" ca="1" si="84"/>
        <v>16.317763858353505</v>
      </c>
      <c r="BX149" s="389">
        <f t="shared" ca="1" si="84"/>
        <v>16.115310959909699</v>
      </c>
      <c r="BY149" s="389">
        <f t="shared" ca="1" si="84"/>
        <v>15.905097493717875</v>
      </c>
      <c r="BZ149" s="389">
        <f t="shared" ca="1" si="84"/>
        <v>15.698853390905414</v>
      </c>
      <c r="CA149" s="389">
        <f t="shared" ca="1" si="84"/>
        <v>15.499417665047782</v>
      </c>
      <c r="CB149" s="389">
        <f t="shared" ca="1" si="84"/>
        <v>15.313784263689691</v>
      </c>
      <c r="CC149" s="389">
        <f t="shared" ca="1" si="84"/>
        <v>15.108492342282211</v>
      </c>
      <c r="CD149" s="389">
        <f t="shared" ca="1" si="84"/>
        <v>14.889538410247525</v>
      </c>
      <c r="CE149" s="389">
        <f t="shared" ca="1" si="84"/>
        <v>14.662203538941318</v>
      </c>
      <c r="CF149" s="389">
        <f t="shared" ca="1" si="84"/>
        <v>14.430107884705535</v>
      </c>
      <c r="CG149" s="389">
        <f t="shared" ca="1" si="84"/>
        <v>14.20483772278714</v>
      </c>
      <c r="CH149" s="389">
        <f t="shared" ca="1" si="84"/>
        <v>13.995233177175507</v>
      </c>
      <c r="CI149" s="389">
        <f t="shared" ca="1" si="84"/>
        <v>13.799651081937411</v>
      </c>
      <c r="CJ149" s="389">
        <f t="shared" ca="1" si="84"/>
        <v>13.619433320032645</v>
      </c>
      <c r="CK149" s="389">
        <f t="shared" ca="1" si="84"/>
        <v>13.456072986699313</v>
      </c>
      <c r="CL149" s="389">
        <f t="shared" ca="1" si="84"/>
        <v>13.306265534318356</v>
      </c>
      <c r="CM149" s="389">
        <f t="shared" ca="1" si="84"/>
        <v>13.169588510508834</v>
      </c>
      <c r="CN149" s="389">
        <f t="shared" ca="1" si="84"/>
        <v>13.047959820032643</v>
      </c>
      <c r="CO149" s="389">
        <f t="shared" ca="1" si="84"/>
        <v>12.941532367651689</v>
      </c>
    </row>
    <row r="151" spans="1:119" s="77" customFormat="1">
      <c r="A151" s="76" t="s">
        <v>117</v>
      </c>
    </row>
    <row r="152" spans="1:119" outlineLevel="1"/>
    <row r="153" spans="1:119" outlineLevel="1">
      <c r="A153" s="2" t="s">
        <v>102</v>
      </c>
      <c r="C153" s="18" t="s">
        <v>103</v>
      </c>
      <c r="D153" s="18">
        <f>'ETS yield tables'!D1</f>
        <v>1</v>
      </c>
      <c r="E153" s="18">
        <f>'ETS yield tables'!E1</f>
        <v>2</v>
      </c>
      <c r="F153" s="18">
        <f>'ETS yield tables'!F1</f>
        <v>3</v>
      </c>
      <c r="G153" s="18">
        <f>'ETS yield tables'!G1</f>
        <v>4</v>
      </c>
      <c r="H153" s="18">
        <f>'ETS yield tables'!H1</f>
        <v>5</v>
      </c>
      <c r="I153" s="18">
        <f>'ETS yield tables'!I1</f>
        <v>6</v>
      </c>
      <c r="J153" s="18">
        <f>'ETS yield tables'!J1</f>
        <v>7</v>
      </c>
      <c r="K153" s="18">
        <f>'ETS yield tables'!K1</f>
        <v>8</v>
      </c>
      <c r="L153" s="18">
        <f>'ETS yield tables'!L1</f>
        <v>9</v>
      </c>
      <c r="M153" s="18">
        <f>'ETS yield tables'!M1</f>
        <v>10</v>
      </c>
      <c r="N153" s="18">
        <f>'ETS yield tables'!N1</f>
        <v>11</v>
      </c>
      <c r="O153" s="18">
        <f>'ETS yield tables'!O1</f>
        <v>12</v>
      </c>
      <c r="P153" s="18">
        <f>'ETS yield tables'!P1</f>
        <v>13</v>
      </c>
      <c r="Q153" s="18">
        <f>'ETS yield tables'!Q1</f>
        <v>14</v>
      </c>
      <c r="R153" s="18">
        <f>'ETS yield tables'!R1</f>
        <v>15</v>
      </c>
      <c r="S153" s="18">
        <f>'ETS yield tables'!S1</f>
        <v>16</v>
      </c>
      <c r="T153" s="18">
        <f>'ETS yield tables'!T1</f>
        <v>17</v>
      </c>
      <c r="U153" s="18">
        <f>'ETS yield tables'!U1</f>
        <v>18</v>
      </c>
      <c r="V153" s="18">
        <f>'ETS yield tables'!V1</f>
        <v>19</v>
      </c>
      <c r="W153" s="18">
        <f>'ETS yield tables'!W1</f>
        <v>20</v>
      </c>
      <c r="X153" s="18">
        <f>'ETS yield tables'!X1</f>
        <v>21</v>
      </c>
      <c r="Y153" s="18">
        <f>'ETS yield tables'!Y1</f>
        <v>22</v>
      </c>
      <c r="Z153" s="18">
        <f>'ETS yield tables'!Z1</f>
        <v>23</v>
      </c>
      <c r="AA153" s="18">
        <f>'ETS yield tables'!AA1</f>
        <v>24</v>
      </c>
      <c r="AB153" s="18">
        <f>'ETS yield tables'!AB1</f>
        <v>25</v>
      </c>
      <c r="AC153" s="18">
        <f>'ETS yield tables'!AC1</f>
        <v>26</v>
      </c>
      <c r="AD153" s="18">
        <f>'ETS yield tables'!AD1</f>
        <v>27</v>
      </c>
      <c r="AE153" s="18">
        <f>'ETS yield tables'!AE1</f>
        <v>28</v>
      </c>
      <c r="AF153" s="18">
        <f>'ETS yield tables'!AF1</f>
        <v>29</v>
      </c>
      <c r="AG153" s="18">
        <f>'ETS yield tables'!AG1</f>
        <v>30</v>
      </c>
      <c r="AH153" s="18">
        <f>'ETS yield tables'!AH1</f>
        <v>31</v>
      </c>
      <c r="AI153" s="18">
        <f>'ETS yield tables'!AI1</f>
        <v>32</v>
      </c>
      <c r="AJ153" s="18">
        <f>'ETS yield tables'!AJ1</f>
        <v>33</v>
      </c>
      <c r="AK153" s="18">
        <f>'ETS yield tables'!AK1</f>
        <v>34</v>
      </c>
      <c r="AL153" s="18">
        <f>'ETS yield tables'!AL1</f>
        <v>35</v>
      </c>
      <c r="AM153" s="18">
        <f>'ETS yield tables'!AM1</f>
        <v>36</v>
      </c>
      <c r="AN153" s="18">
        <f>'ETS yield tables'!AN1</f>
        <v>37</v>
      </c>
      <c r="AO153" s="18">
        <f>'ETS yield tables'!AO1</f>
        <v>38</v>
      </c>
      <c r="AP153" s="18">
        <f>'ETS yield tables'!AP1</f>
        <v>39</v>
      </c>
      <c r="AQ153" s="18">
        <f>'ETS yield tables'!AQ1</f>
        <v>40</v>
      </c>
      <c r="AR153" s="18">
        <f>'ETS yield tables'!AR1</f>
        <v>41</v>
      </c>
      <c r="AS153" s="18">
        <f>'ETS yield tables'!AS1</f>
        <v>42</v>
      </c>
      <c r="AT153" s="18">
        <f>'ETS yield tables'!AT1</f>
        <v>43</v>
      </c>
      <c r="AU153" s="18">
        <f>'ETS yield tables'!AU1</f>
        <v>44</v>
      </c>
      <c r="AV153" s="18">
        <f>'ETS yield tables'!AV1</f>
        <v>45</v>
      </c>
      <c r="AW153" s="18">
        <f>'ETS yield tables'!AW1</f>
        <v>46</v>
      </c>
      <c r="AX153" s="18">
        <f>'ETS yield tables'!AX1</f>
        <v>47</v>
      </c>
      <c r="AY153" s="18">
        <f>'ETS yield tables'!AY1</f>
        <v>48</v>
      </c>
      <c r="AZ153" s="18">
        <f>'ETS yield tables'!AZ1</f>
        <v>49</v>
      </c>
      <c r="BA153" s="18">
        <f>'ETS yield tables'!BA1</f>
        <v>50</v>
      </c>
      <c r="BB153" s="18">
        <f>'ETS yield tables'!BB1</f>
        <v>51</v>
      </c>
      <c r="BC153" s="18">
        <f>'ETS yield tables'!BC1</f>
        <v>52</v>
      </c>
      <c r="BD153" s="18">
        <f>'ETS yield tables'!BD1</f>
        <v>53</v>
      </c>
      <c r="BE153" s="18">
        <f>'ETS yield tables'!BE1</f>
        <v>54</v>
      </c>
      <c r="BF153" s="18">
        <f>'ETS yield tables'!BF1</f>
        <v>55</v>
      </c>
      <c r="BG153" s="18">
        <f>'ETS yield tables'!BG1</f>
        <v>56</v>
      </c>
      <c r="BH153" s="18">
        <f>'ETS yield tables'!BH1</f>
        <v>57</v>
      </c>
      <c r="BI153" s="18">
        <f>'ETS yield tables'!BI1</f>
        <v>58</v>
      </c>
      <c r="BJ153" s="18">
        <f>'ETS yield tables'!BJ1</f>
        <v>59</v>
      </c>
      <c r="BK153" s="18">
        <f>'ETS yield tables'!BK1</f>
        <v>60</v>
      </c>
      <c r="BL153" s="18">
        <f>'ETS yield tables'!BL1</f>
        <v>61</v>
      </c>
      <c r="BM153" s="18">
        <f>'ETS yield tables'!BM1</f>
        <v>62</v>
      </c>
      <c r="BN153" s="18">
        <f>'ETS yield tables'!BN1</f>
        <v>63</v>
      </c>
      <c r="BO153" s="18">
        <f>'ETS yield tables'!BO1</f>
        <v>64</v>
      </c>
      <c r="BP153" s="18">
        <f>'ETS yield tables'!BP1</f>
        <v>65</v>
      </c>
      <c r="BQ153" s="18">
        <f>'ETS yield tables'!BQ1</f>
        <v>66</v>
      </c>
      <c r="BR153" s="18">
        <f>'ETS yield tables'!BR1</f>
        <v>67</v>
      </c>
      <c r="BS153" s="18">
        <f>'ETS yield tables'!BS1</f>
        <v>68</v>
      </c>
      <c r="BT153" s="18">
        <f>'ETS yield tables'!BT1</f>
        <v>69</v>
      </c>
      <c r="BU153" s="18">
        <f>'ETS yield tables'!BU1</f>
        <v>70</v>
      </c>
      <c r="BV153" s="18">
        <f>'ETS yield tables'!BV1</f>
        <v>71</v>
      </c>
      <c r="BW153" s="18">
        <f>'ETS yield tables'!BW1</f>
        <v>72</v>
      </c>
      <c r="BX153" s="18">
        <f>'ETS yield tables'!BX1</f>
        <v>73</v>
      </c>
      <c r="BY153" s="18">
        <f>'ETS yield tables'!BY1</f>
        <v>74</v>
      </c>
      <c r="BZ153" s="18">
        <f>'ETS yield tables'!BZ1</f>
        <v>75</v>
      </c>
      <c r="CA153" s="18">
        <f>'ETS yield tables'!CA1</f>
        <v>76</v>
      </c>
      <c r="CB153" s="18">
        <f>'ETS yield tables'!CB1</f>
        <v>77</v>
      </c>
      <c r="CC153" s="18">
        <f>'ETS yield tables'!CC1</f>
        <v>78</v>
      </c>
      <c r="CD153" s="18">
        <f>'ETS yield tables'!CD1</f>
        <v>79</v>
      </c>
      <c r="CE153" s="18">
        <f>'ETS yield tables'!CE1</f>
        <v>80</v>
      </c>
      <c r="CF153" s="18">
        <f>'ETS yield tables'!CF1</f>
        <v>81</v>
      </c>
      <c r="CG153" s="18">
        <f>'ETS yield tables'!CG1</f>
        <v>82</v>
      </c>
      <c r="CH153" s="18">
        <f>'ETS yield tables'!CH1</f>
        <v>83</v>
      </c>
      <c r="CI153" s="18">
        <f>'ETS yield tables'!CI1</f>
        <v>84</v>
      </c>
      <c r="CJ153" s="18">
        <f>'ETS yield tables'!CJ1</f>
        <v>85</v>
      </c>
      <c r="CK153" s="18">
        <f>'ETS yield tables'!CK1</f>
        <v>86</v>
      </c>
      <c r="CL153" s="18">
        <f>'ETS yield tables'!CL1</f>
        <v>87</v>
      </c>
      <c r="CM153" s="18">
        <f>'ETS yield tables'!CM1</f>
        <v>88</v>
      </c>
      <c r="CN153" s="18">
        <f>'ETS yield tables'!CN1</f>
        <v>89</v>
      </c>
      <c r="CO153" s="18">
        <f>'ETS yield tables'!CO1</f>
        <v>90</v>
      </c>
    </row>
    <row r="154" spans="1:119" outlineLevel="1">
      <c r="B154" t="s">
        <v>113</v>
      </c>
      <c r="D154" s="21">
        <f ca="1">'ETS yield tables'!D52</f>
        <v>0.4</v>
      </c>
      <c r="E154" s="21">
        <f ca="1">'ETS yield tables'!E52</f>
        <v>2</v>
      </c>
      <c r="F154" s="21">
        <f ca="1">'ETS yield tables'!F52</f>
        <v>5</v>
      </c>
      <c r="G154" s="21">
        <f ca="1">'ETS yield tables'!G52</f>
        <v>18.700000000000003</v>
      </c>
      <c r="H154" s="21">
        <f ca="1">'ETS yield tables'!H52</f>
        <v>31.6</v>
      </c>
      <c r="I154" s="21">
        <f ca="1">'ETS yield tables'!I52</f>
        <v>41.8</v>
      </c>
      <c r="J154" s="21">
        <f ca="1">'ETS yield tables'!J52</f>
        <v>45.900000000000006</v>
      </c>
      <c r="K154" s="21">
        <f ca="1">'ETS yield tables'!K52</f>
        <v>42.400000000000006</v>
      </c>
      <c r="L154" s="21">
        <f ca="1">'ETS yield tables'!L52</f>
        <v>33.5</v>
      </c>
      <c r="M154" s="21">
        <f ca="1">'ETS yield tables'!M52</f>
        <v>30.199999999999989</v>
      </c>
      <c r="N154" s="21">
        <f ca="1">'ETS yield tables'!N52</f>
        <v>29.5</v>
      </c>
      <c r="O154" s="21">
        <f ca="1">'ETS yield tables'!O52</f>
        <v>31.800000000000011</v>
      </c>
      <c r="P154" s="21">
        <f ca="1">'ETS yield tables'!P52</f>
        <v>34.099999999999966</v>
      </c>
      <c r="Q154" s="21">
        <f ca="1">'ETS yield tables'!Q52</f>
        <v>36.300000000000011</v>
      </c>
      <c r="R154" s="21">
        <f ca="1">'ETS yield tables'!R52</f>
        <v>38.199999999999989</v>
      </c>
      <c r="S154" s="21">
        <f ca="1">'ETS yield tables'!S52</f>
        <v>39.700000000000045</v>
      </c>
      <c r="T154" s="21">
        <f ca="1">'ETS yield tables'!T52</f>
        <v>40.699999999999989</v>
      </c>
      <c r="U154" s="21">
        <f ca="1">'ETS yield tables'!U52</f>
        <v>41.099999999999966</v>
      </c>
      <c r="V154" s="21">
        <f ca="1">'ETS yield tables'!V52</f>
        <v>41.300000000000068</v>
      </c>
      <c r="W154" s="21">
        <f ca="1">'ETS yield tables'!W52</f>
        <v>41.299999999999955</v>
      </c>
      <c r="X154" s="21">
        <f ca="1">'ETS yield tables'!X52</f>
        <v>40.700000000000045</v>
      </c>
      <c r="Y154" s="21">
        <f ca="1">'ETS yield tables'!Y52</f>
        <v>40.699999999999932</v>
      </c>
      <c r="Z154" s="21">
        <f ca="1">'ETS yield tables'!Z52</f>
        <v>40.5</v>
      </c>
      <c r="AA154" s="21">
        <f ca="1">'ETS yield tables'!AA52</f>
        <v>40.200000000000045</v>
      </c>
      <c r="AB154" s="21">
        <f ca="1">'ETS yield tables'!AB52</f>
        <v>40</v>
      </c>
      <c r="AC154" s="21">
        <f ca="1">'ETS yield tables'!AC52</f>
        <v>39.399999999999977</v>
      </c>
      <c r="AD154" s="21">
        <f ca="1">'ETS yield tables'!AD52</f>
        <v>39</v>
      </c>
      <c r="AE154" s="21">
        <f ca="1">'ETS yield tables'!AE52</f>
        <v>38.5</v>
      </c>
      <c r="AF154" s="21">
        <f ca="1">'ETS yield tables'!AF52</f>
        <v>0</v>
      </c>
      <c r="AG154" s="21">
        <f ca="1">'ETS yield tables'!AG52</f>
        <v>0</v>
      </c>
      <c r="AH154" s="21">
        <f ca="1">'ETS yield tables'!AH52</f>
        <v>0</v>
      </c>
      <c r="AI154" s="21">
        <f ca="1">'ETS yield tables'!AI52</f>
        <v>0</v>
      </c>
      <c r="AJ154" s="21">
        <f ca="1">'ETS yield tables'!AJ52</f>
        <v>0</v>
      </c>
      <c r="AK154" s="21">
        <f ca="1">'ETS yield tables'!AK52</f>
        <v>0</v>
      </c>
      <c r="AL154" s="21">
        <f ca="1">'ETS yield tables'!AL52</f>
        <v>7.4090000000000202</v>
      </c>
      <c r="AM154" s="21">
        <f ca="1">'ETS yield tables'!AM52</f>
        <v>11.509000000000015</v>
      </c>
      <c r="AN154" s="21">
        <f ca="1">'ETS yield tables'!AN52</f>
        <v>8.0089999999999861</v>
      </c>
      <c r="AO154" s="21">
        <f ca="1">'ETS yield tables'!AO52</f>
        <v>0</v>
      </c>
      <c r="AP154" s="21">
        <f ca="1">'ETS yield tables'!AP52</f>
        <v>0</v>
      </c>
      <c r="AQ154" s="21">
        <f ca="1">'ETS yield tables'!AQ52</f>
        <v>29.5</v>
      </c>
      <c r="AR154" s="21">
        <f ca="1">'ETS yield tables'!AR52</f>
        <v>31.800000000000011</v>
      </c>
      <c r="AS154" s="21">
        <f ca="1">'ETS yield tables'!AS52</f>
        <v>34.099999999999966</v>
      </c>
      <c r="AT154" s="21">
        <f ca="1">'ETS yield tables'!AT52</f>
        <v>36.300000000000011</v>
      </c>
      <c r="AU154" s="21">
        <f ca="1">'ETS yield tables'!AU52</f>
        <v>38.199999999999989</v>
      </c>
      <c r="AV154" s="21">
        <f ca="1">'ETS yield tables'!AV52</f>
        <v>39.700000000000045</v>
      </c>
      <c r="AW154" s="21">
        <f ca="1">'ETS yield tables'!AW52</f>
        <v>40.699999999999989</v>
      </c>
      <c r="AX154" s="21">
        <f ca="1">'ETS yield tables'!AX52</f>
        <v>41.099999999999966</v>
      </c>
      <c r="AY154" s="21">
        <f ca="1">'ETS yield tables'!AY52</f>
        <v>41.300000000000068</v>
      </c>
      <c r="AZ154" s="21">
        <f ca="1">'ETS yield tables'!AZ52</f>
        <v>41.299999999999955</v>
      </c>
      <c r="BA154" s="21">
        <f ca="1">'ETS yield tables'!BA52</f>
        <v>40.700000000000045</v>
      </c>
      <c r="BB154" s="21">
        <f ca="1">'ETS yield tables'!BB52</f>
        <v>40.699999999999932</v>
      </c>
      <c r="BC154" s="21">
        <f ca="1">'ETS yield tables'!BC52</f>
        <v>40.5</v>
      </c>
      <c r="BD154" s="21">
        <f ca="1">'ETS yield tables'!BD52</f>
        <v>40.200000000000045</v>
      </c>
      <c r="BE154" s="21">
        <f ca="1">'ETS yield tables'!BE52</f>
        <v>40</v>
      </c>
      <c r="BF154" s="21">
        <f ca="1">'ETS yield tables'!BF52</f>
        <v>39.399999999999977</v>
      </c>
      <c r="BG154" s="21">
        <f ca="1">'ETS yield tables'!BG52</f>
        <v>39</v>
      </c>
      <c r="BH154" s="21">
        <f ca="1">'ETS yield tables'!BH52</f>
        <v>38.5</v>
      </c>
      <c r="BI154" s="21">
        <f ca="1">'ETS yield tables'!BI52</f>
        <v>0</v>
      </c>
      <c r="BJ154" s="21">
        <f ca="1">'ETS yield tables'!BJ52</f>
        <v>0</v>
      </c>
      <c r="BK154" s="21">
        <f ca="1">'ETS yield tables'!BK52</f>
        <v>0</v>
      </c>
      <c r="BL154" s="21">
        <f ca="1">'ETS yield tables'!BL52</f>
        <v>0</v>
      </c>
      <c r="BM154" s="21">
        <f ca="1">'ETS yield tables'!BM52</f>
        <v>0</v>
      </c>
      <c r="BN154" s="21">
        <f ca="1">'ETS yield tables'!BN52</f>
        <v>0</v>
      </c>
      <c r="BO154" s="21">
        <f ca="1">'ETS yield tables'!BO52</f>
        <v>7.4090000000000202</v>
      </c>
      <c r="BP154" s="21">
        <f ca="1">'ETS yield tables'!BP52</f>
        <v>11.509000000000015</v>
      </c>
      <c r="BQ154" s="21">
        <f ca="1">'ETS yield tables'!BQ52</f>
        <v>8.0089999999999861</v>
      </c>
      <c r="BR154" s="21">
        <f ca="1">'ETS yield tables'!BR52</f>
        <v>0</v>
      </c>
      <c r="BS154" s="21">
        <f ca="1">'ETS yield tables'!BS52</f>
        <v>0</v>
      </c>
      <c r="BT154" s="21">
        <f ca="1">'ETS yield tables'!BT52</f>
        <v>29.5</v>
      </c>
      <c r="BU154" s="21">
        <f ca="1">'ETS yield tables'!BU52</f>
        <v>31.800000000000011</v>
      </c>
      <c r="BV154" s="21">
        <f ca="1">'ETS yield tables'!BV52</f>
        <v>34.099999999999966</v>
      </c>
      <c r="BW154" s="21">
        <f ca="1">'ETS yield tables'!BW52</f>
        <v>36.300000000000011</v>
      </c>
      <c r="BX154" s="21">
        <f ca="1">'ETS yield tables'!BX52</f>
        <v>38.199999999999989</v>
      </c>
      <c r="BY154" s="21">
        <f ca="1">'ETS yield tables'!BY52</f>
        <v>39.700000000000045</v>
      </c>
      <c r="BZ154" s="21">
        <f ca="1">'ETS yield tables'!BZ52</f>
        <v>40.699999999999989</v>
      </c>
      <c r="CA154" s="21">
        <f ca="1">'ETS yield tables'!CA52</f>
        <v>41.099999999999966</v>
      </c>
      <c r="CB154" s="21">
        <f ca="1">'ETS yield tables'!CB52</f>
        <v>41.300000000000068</v>
      </c>
      <c r="CC154" s="21">
        <f ca="1">'ETS yield tables'!CC52</f>
        <v>41.299999999999955</v>
      </c>
      <c r="CD154" s="21">
        <f ca="1">'ETS yield tables'!CD52</f>
        <v>40.700000000000045</v>
      </c>
      <c r="CE154" s="21">
        <f ca="1">'ETS yield tables'!CE52</f>
        <v>40.699999999999932</v>
      </c>
      <c r="CF154" s="21">
        <f ca="1">'ETS yield tables'!CF52</f>
        <v>40.5</v>
      </c>
      <c r="CG154" s="21">
        <f ca="1">'ETS yield tables'!CG52</f>
        <v>40.200000000000045</v>
      </c>
      <c r="CH154" s="21">
        <f ca="1">'ETS yield tables'!CH52</f>
        <v>40</v>
      </c>
      <c r="CI154" s="21">
        <f ca="1">'ETS yield tables'!CI52</f>
        <v>39.399999999999977</v>
      </c>
      <c r="CJ154" s="21">
        <f ca="1">'ETS yield tables'!CJ52</f>
        <v>39</v>
      </c>
      <c r="CK154" s="21">
        <f ca="1">'ETS yield tables'!CK52</f>
        <v>38.5</v>
      </c>
      <c r="CL154" s="21">
        <f ca="1">'ETS yield tables'!CL52</f>
        <v>0</v>
      </c>
      <c r="CM154" s="21">
        <f ca="1">'ETS yield tables'!CM52</f>
        <v>0</v>
      </c>
      <c r="CN154" s="21">
        <f ca="1">'ETS yield tables'!CN52</f>
        <v>0</v>
      </c>
      <c r="CO154" s="21">
        <f ca="1">'ETS yield tables'!CO52</f>
        <v>0</v>
      </c>
    </row>
    <row r="155" spans="1:119" outlineLevel="1">
      <c r="B155" t="s">
        <v>114</v>
      </c>
      <c r="D155" s="21">
        <f>'ETS yield tables'!D11</f>
        <v>0.4</v>
      </c>
      <c r="E155" s="21">
        <f>'ETS yield tables'!E11</f>
        <v>2</v>
      </c>
      <c r="F155" s="21">
        <f>'ETS yield tables'!F11</f>
        <v>5</v>
      </c>
      <c r="G155" s="21">
        <f>'ETS yield tables'!G11</f>
        <v>18.700000000000003</v>
      </c>
      <c r="H155" s="21">
        <f>'ETS yield tables'!H11</f>
        <v>31.6</v>
      </c>
      <c r="I155" s="21">
        <f>'ETS yield tables'!I11</f>
        <v>41.8</v>
      </c>
      <c r="J155" s="21">
        <f>'ETS yield tables'!J11</f>
        <v>45.900000000000006</v>
      </c>
      <c r="K155" s="21">
        <f>'ETS yield tables'!K11</f>
        <v>42.400000000000006</v>
      </c>
      <c r="L155" s="21">
        <f>'ETS yield tables'!L11</f>
        <v>33.5</v>
      </c>
      <c r="M155" s="21">
        <f>'ETS yield tables'!M11</f>
        <v>30.199999999999989</v>
      </c>
      <c r="N155" s="21">
        <f>'ETS yield tables'!N11</f>
        <v>29.5</v>
      </c>
      <c r="O155" s="21">
        <f>'ETS yield tables'!O11</f>
        <v>31.800000000000011</v>
      </c>
      <c r="P155" s="21">
        <f>'ETS yield tables'!P11</f>
        <v>34.099999999999966</v>
      </c>
      <c r="Q155" s="21">
        <f>'ETS yield tables'!Q11</f>
        <v>36.300000000000011</v>
      </c>
      <c r="R155" s="21">
        <f>'ETS yield tables'!R11</f>
        <v>38.199999999999989</v>
      </c>
      <c r="S155" s="21">
        <f>'ETS yield tables'!S11</f>
        <v>39.700000000000045</v>
      </c>
      <c r="T155" s="21">
        <f>'ETS yield tables'!T11</f>
        <v>40.699999999999989</v>
      </c>
      <c r="U155" s="21">
        <f>'ETS yield tables'!U11</f>
        <v>41.099999999999966</v>
      </c>
      <c r="V155" s="21">
        <f>'ETS yield tables'!V11</f>
        <v>41.300000000000068</v>
      </c>
      <c r="W155" s="21">
        <f>'ETS yield tables'!W11</f>
        <v>41.299999999999955</v>
      </c>
      <c r="X155" s="21">
        <f>'ETS yield tables'!X11</f>
        <v>40.700000000000045</v>
      </c>
      <c r="Y155" s="21">
        <f>'ETS yield tables'!Y11</f>
        <v>40.699999999999932</v>
      </c>
      <c r="Z155" s="21">
        <f>'ETS yield tables'!Z11</f>
        <v>40.5</v>
      </c>
      <c r="AA155" s="21">
        <f>'ETS yield tables'!AA11</f>
        <v>40.200000000000045</v>
      </c>
      <c r="AB155" s="21">
        <f>'ETS yield tables'!AB11</f>
        <v>40</v>
      </c>
      <c r="AC155" s="21">
        <f>'ETS yield tables'!AC11</f>
        <v>39.399999999999977</v>
      </c>
      <c r="AD155" s="21">
        <f>'ETS yield tables'!AD11</f>
        <v>39</v>
      </c>
      <c r="AE155" s="21">
        <f>'ETS yield tables'!AE11</f>
        <v>38.5</v>
      </c>
      <c r="AF155" s="21">
        <f>'ETS yield tables'!AF11</f>
        <v>38.100000000000023</v>
      </c>
      <c r="AG155" s="21">
        <f>'ETS yield tables'!AG11</f>
        <v>37.5</v>
      </c>
      <c r="AH155" s="21">
        <f>'ETS yield tables'!AH11</f>
        <v>36.399999999999977</v>
      </c>
      <c r="AI155" s="21">
        <f>'ETS yield tables'!AI11</f>
        <v>35.799999999999955</v>
      </c>
      <c r="AJ155" s="21">
        <f>'ETS yield tables'!AJ11</f>
        <v>35.200000000000045</v>
      </c>
      <c r="AK155" s="21">
        <f>'ETS yield tables'!AK11</f>
        <v>34.299999999999955</v>
      </c>
      <c r="AL155" s="21">
        <f>'ETS yield tables'!AL11</f>
        <v>33.600000000000136</v>
      </c>
      <c r="AM155" s="21">
        <f>'ETS yield tables'!AM11</f>
        <v>33</v>
      </c>
      <c r="AN155" s="21">
        <f>'ETS yield tables'!AN11</f>
        <v>32.299999999999955</v>
      </c>
      <c r="AO155" s="21">
        <f>'ETS yield tables'!AO11</f>
        <v>31.799999999999955</v>
      </c>
      <c r="AP155" s="21">
        <f>'ETS yield tables'!AP11</f>
        <v>31.200000000000045</v>
      </c>
      <c r="AQ155" s="21">
        <f>'ETS yield tables'!AQ11</f>
        <v>30.899999999999864</v>
      </c>
      <c r="AR155" s="21">
        <f>'ETS yield tables'!AR11</f>
        <v>30.700000000000045</v>
      </c>
      <c r="AS155" s="21">
        <f>'ETS yield tables'!AS11</f>
        <v>30</v>
      </c>
      <c r="AT155" s="21">
        <f>'ETS yield tables'!AT11</f>
        <v>29.5</v>
      </c>
      <c r="AU155" s="21">
        <f>'ETS yield tables'!AU11</f>
        <v>29</v>
      </c>
      <c r="AV155" s="21">
        <f>'ETS yield tables'!AV11</f>
        <v>28.600000000000136</v>
      </c>
      <c r="AW155" s="21">
        <f>'ETS yield tables'!AW11</f>
        <v>28.099999999999909</v>
      </c>
      <c r="AX155" s="21">
        <f>'ETS yield tables'!AX11</f>
        <v>27.599999999999909</v>
      </c>
      <c r="AY155" s="21">
        <f>'ETS yield tables'!AY11</f>
        <v>27.300000000000182</v>
      </c>
      <c r="AZ155" s="21">
        <f>'ETS yield tables'!AZ11</f>
        <v>27.099999999999909</v>
      </c>
      <c r="BA155" s="21">
        <f>'ETS yield tables'!BA11</f>
        <v>26.599999999999909</v>
      </c>
      <c r="BB155" s="21">
        <f>'ETS yield tables'!BB11</f>
        <v>26.599999999999909</v>
      </c>
      <c r="BC155" s="21">
        <f>'ETS yield tables'!BC11</f>
        <v>26.599999999999909</v>
      </c>
      <c r="BD155" s="21">
        <f>'ETS yield tables'!BD11</f>
        <v>26.599999999999909</v>
      </c>
      <c r="BE155" s="21">
        <f>'ETS yield tables'!BE11</f>
        <v>26.599999999999909</v>
      </c>
      <c r="BF155" s="21">
        <f>'ETS yield tables'!BF11</f>
        <v>26.599999999999909</v>
      </c>
      <c r="BG155" s="21">
        <f>'ETS yield tables'!BG11</f>
        <v>26.599999999999909</v>
      </c>
      <c r="BH155" s="21">
        <f>'ETS yield tables'!BH11</f>
        <v>26.599999999999909</v>
      </c>
      <c r="BI155" s="21">
        <f>'ETS yield tables'!BI11</f>
        <v>26.599999999999909</v>
      </c>
      <c r="BJ155" s="21">
        <f>'ETS yield tables'!BJ11</f>
        <v>26.599999999999909</v>
      </c>
      <c r="BK155" s="21">
        <f>'ETS yield tables'!BK11</f>
        <v>26.599999999999909</v>
      </c>
      <c r="BL155" s="21">
        <f>'ETS yield tables'!BL11</f>
        <v>26.599999999999909</v>
      </c>
      <c r="BM155" s="21">
        <f>'ETS yield tables'!BM11</f>
        <v>26.599999999999909</v>
      </c>
      <c r="BN155" s="21">
        <f>'ETS yield tables'!BN11</f>
        <v>26.599999999999909</v>
      </c>
      <c r="BO155" s="21">
        <f>'ETS yield tables'!BO11</f>
        <v>26.599999999999909</v>
      </c>
      <c r="BP155" s="21">
        <f>'ETS yield tables'!BP11</f>
        <v>26.599999999999909</v>
      </c>
      <c r="BQ155" s="21">
        <f>'ETS yield tables'!BQ11</f>
        <v>26.599999999999909</v>
      </c>
      <c r="BR155" s="21">
        <f>'ETS yield tables'!BR11</f>
        <v>26.599999999999909</v>
      </c>
      <c r="BS155" s="21">
        <f>'ETS yield tables'!BS11</f>
        <v>26.599999999999909</v>
      </c>
      <c r="BT155" s="21">
        <f>'ETS yield tables'!BT11</f>
        <v>26.599999999999909</v>
      </c>
      <c r="BU155" s="21">
        <f>'ETS yield tables'!BU11</f>
        <v>26.599999999999909</v>
      </c>
      <c r="BV155" s="21">
        <f>'ETS yield tables'!BV11</f>
        <v>26.599999999999909</v>
      </c>
      <c r="BW155" s="21">
        <f>'ETS yield tables'!BW11</f>
        <v>26.599999999999909</v>
      </c>
      <c r="BX155" s="21">
        <f>'ETS yield tables'!BX11</f>
        <v>26.599999999999909</v>
      </c>
      <c r="BY155" s="21">
        <f>'ETS yield tables'!BY11</f>
        <v>26.599999999999909</v>
      </c>
      <c r="BZ155" s="21">
        <f>'ETS yield tables'!BZ11</f>
        <v>26.599999999999909</v>
      </c>
      <c r="CA155" s="21">
        <f>'ETS yield tables'!CA11</f>
        <v>26.599999999999909</v>
      </c>
      <c r="CB155" s="21">
        <f>'ETS yield tables'!CB11</f>
        <v>26.599999999999909</v>
      </c>
      <c r="CC155" s="21">
        <f>'ETS yield tables'!CC11</f>
        <v>26.599999999999909</v>
      </c>
      <c r="CD155" s="21">
        <f>'ETS yield tables'!CD11</f>
        <v>26.599999999999909</v>
      </c>
      <c r="CE155" s="21">
        <f>'ETS yield tables'!CE11</f>
        <v>26.599999999999909</v>
      </c>
      <c r="CF155" s="21">
        <f>'ETS yield tables'!CF11</f>
        <v>26.599999999999909</v>
      </c>
      <c r="CG155" s="21">
        <f>'ETS yield tables'!CG11</f>
        <v>26.599999999999909</v>
      </c>
      <c r="CH155" s="21">
        <f>'ETS yield tables'!CH11</f>
        <v>26.599999999999909</v>
      </c>
      <c r="CI155" s="21">
        <f>'ETS yield tables'!CI11</f>
        <v>26.599999999999909</v>
      </c>
      <c r="CJ155" s="21">
        <f>'ETS yield tables'!CJ11</f>
        <v>26.599999999999909</v>
      </c>
      <c r="CK155" s="21">
        <f>'ETS yield tables'!CK11</f>
        <v>26.599999999999909</v>
      </c>
      <c r="CL155" s="21">
        <f>'ETS yield tables'!CL11</f>
        <v>26.599999999999909</v>
      </c>
      <c r="CM155" s="21">
        <f>'ETS yield tables'!CM11</f>
        <v>26.599999999999909</v>
      </c>
      <c r="CN155" s="21">
        <f>'ETS yield tables'!CN11</f>
        <v>26.599999999999909</v>
      </c>
      <c r="CO155" s="21">
        <f>'ETS yield tables'!CO11</f>
        <v>26.599999999999909</v>
      </c>
    </row>
    <row r="156" spans="1:119" outlineLevel="1">
      <c r="B156" t="s">
        <v>118</v>
      </c>
      <c r="D156" s="21">
        <f ca="1">'ETS yield tables'!D117</f>
        <v>0.26542700000000002</v>
      </c>
      <c r="E156" s="21">
        <f ca="1">'ETS yield tables'!E117</f>
        <v>0.92647899999999983</v>
      </c>
      <c r="F156" s="21">
        <f ca="1">'ETS yield tables'!F117</f>
        <v>1.7507390000000003</v>
      </c>
      <c r="G156" s="21">
        <f ca="1">'ETS yield tables'!G117</f>
        <v>2.5977419999999998</v>
      </c>
      <c r="H156" s="21">
        <f ca="1">'ETS yield tables'!H117</f>
        <v>3.5134909999999993</v>
      </c>
      <c r="I156" s="21">
        <f ca="1">'ETS yield tables'!I117</f>
        <v>4.1502510000000008</v>
      </c>
      <c r="J156" s="21">
        <f ca="1">'ETS yield tables'!J117</f>
        <v>7.0131789999999992</v>
      </c>
      <c r="K156" s="21">
        <f ca="1">'ETS yield tables'!K117</f>
        <v>11.488225</v>
      </c>
      <c r="L156" s="21">
        <f ca="1">'ETS yield tables'!L117</f>
        <v>17.233179000000003</v>
      </c>
      <c r="M156" s="21">
        <f ca="1">'ETS yield tables'!M117</f>
        <v>20.095346999999997</v>
      </c>
      <c r="N156" s="21">
        <f ca="1">'ETS yield tables'!N117</f>
        <v>22.334114999999997</v>
      </c>
      <c r="O156" s="21">
        <f ca="1">'ETS yield tables'!O117</f>
        <v>24.033445</v>
      </c>
      <c r="P156" s="21">
        <f ca="1">'ETS yield tables'!P117</f>
        <v>26.398054000000016</v>
      </c>
      <c r="Q156" s="21">
        <f ca="1">'ETS yield tables'!Q117</f>
        <v>28.401865999999984</v>
      </c>
      <c r="R156" s="21">
        <f ca="1">'ETS yield tables'!R117</f>
        <v>29.656383000000005</v>
      </c>
      <c r="S156" s="21">
        <f ca="1">'ETS yield tables'!S117</f>
        <v>30.340452999999997</v>
      </c>
      <c r="T156" s="21">
        <f ca="1">'ETS yield tables'!T117</f>
        <v>31.171941000000004</v>
      </c>
      <c r="U156" s="21">
        <f ca="1">'ETS yield tables'!U117</f>
        <v>32.159657999999979</v>
      </c>
      <c r="V156" s="21">
        <f ca="1">'ETS yield tables'!V117</f>
        <v>34.782541000000037</v>
      </c>
      <c r="W156" s="21">
        <f ca="1">'ETS yield tables'!W117</f>
        <v>35.645436999999959</v>
      </c>
      <c r="X156" s="21">
        <f ca="1">'ETS yield tables'!X117</f>
        <v>38.374753999999996</v>
      </c>
      <c r="Y156" s="21">
        <f ca="1">'ETS yield tables'!Y117</f>
        <v>39.060377000000017</v>
      </c>
      <c r="Z156" s="21">
        <f ca="1">'ETS yield tables'!Z117</f>
        <v>41.444205000000011</v>
      </c>
      <c r="AA156" s="21">
        <f ca="1">'ETS yield tables'!AA117</f>
        <v>42.749577999999985</v>
      </c>
      <c r="AB156" s="21">
        <f ca="1">'ETS yield tables'!AB117</f>
        <v>43.925401999999963</v>
      </c>
      <c r="AC156" s="21">
        <f ca="1">'ETS yield tables'!AC117</f>
        <v>44.844935000000078</v>
      </c>
      <c r="AD156" s="21">
        <f ca="1">'ETS yield tables'!AD117</f>
        <v>45.487308999999982</v>
      </c>
      <c r="AE156" s="21">
        <f ca="1">'ETS yield tables'!AE117</f>
        <v>45.853942999999958</v>
      </c>
      <c r="AF156" s="21">
        <f ca="1">'ETS yield tables'!AF117</f>
        <v>45.985423000000083</v>
      </c>
      <c r="AG156" s="21">
        <f ca="1">'ETS yield tables'!AG117</f>
        <v>45.867046999999957</v>
      </c>
      <c r="AH156" s="21">
        <f ca="1">'ETS yield tables'!AH117</f>
        <v>45.551020999999992</v>
      </c>
      <c r="AI156" s="21">
        <f ca="1">'ETS yield tables'!AI117</f>
        <v>45.030900999999972</v>
      </c>
      <c r="AJ156" s="21">
        <f ca="1">'ETS yield tables'!AJ117</f>
        <v>44.356821000000082</v>
      </c>
      <c r="AK156" s="21">
        <f ca="1">'ETS yield tables'!AK117</f>
        <v>43.60609599999998</v>
      </c>
      <c r="AL156" s="21">
        <f ca="1">'ETS yield tables'!AL117</f>
        <v>42.813460999999961</v>
      </c>
      <c r="AM156" s="21">
        <f ca="1">'ETS yield tables'!AM117</f>
        <v>41.981503999999973</v>
      </c>
      <c r="AN156" s="21">
        <f ca="1">'ETS yield tables'!AN117</f>
        <v>41.12725300000011</v>
      </c>
      <c r="AO156" s="21">
        <f ca="1">'ETS yield tables'!AO117</f>
        <v>40.253762999999935</v>
      </c>
      <c r="AP156" s="21">
        <f ca="1">'ETS yield tables'!AP117</f>
        <v>39.366297999999915</v>
      </c>
      <c r="AQ156" s="21">
        <f ca="1">'ETS yield tables'!AQ117</f>
        <v>38.469426000000112</v>
      </c>
      <c r="AR156" s="21">
        <f ca="1">'ETS yield tables'!AR117</f>
        <v>37.569070000000011</v>
      </c>
      <c r="AS156" s="21">
        <f ca="1">'ETS yield tables'!AS117</f>
        <v>36.667414000000008</v>
      </c>
      <c r="AT156" s="21">
        <f ca="1">'ETS yield tables'!AT117</f>
        <v>35.766243000000031</v>
      </c>
      <c r="AU156" s="21">
        <f ca="1">'ETS yield tables'!AU117</f>
        <v>34.866855999999871</v>
      </c>
      <c r="AV156" s="21">
        <f ca="1">'ETS yield tables'!AV117</f>
        <v>0</v>
      </c>
      <c r="AW156" s="21">
        <f ca="1">'ETS yield tables'!AW117</f>
        <v>0</v>
      </c>
      <c r="AX156" s="21">
        <f ca="1">'ETS yield tables'!AX117</f>
        <v>0</v>
      </c>
      <c r="AY156" s="21">
        <f ca="1">'ETS yield tables'!AY117</f>
        <v>0</v>
      </c>
      <c r="AZ156" s="21">
        <f ca="1">'ETS yield tables'!AZ117</f>
        <v>0</v>
      </c>
      <c r="BA156" s="21">
        <f ca="1">'ETS yield tables'!BA117</f>
        <v>0</v>
      </c>
      <c r="BB156" s="21">
        <f ca="1">'ETS yield tables'!BB117</f>
        <v>0</v>
      </c>
      <c r="BC156" s="21">
        <f ca="1">'ETS yield tables'!BC117</f>
        <v>0</v>
      </c>
      <c r="BD156" s="21">
        <f ca="1">'ETS yield tables'!BD117</f>
        <v>0</v>
      </c>
      <c r="BE156" s="21">
        <f ca="1">'ETS yield tables'!BE117</f>
        <v>0</v>
      </c>
      <c r="BF156" s="21">
        <f ca="1">'ETS yield tables'!BF117</f>
        <v>0</v>
      </c>
      <c r="BG156" s="21">
        <f ca="1">'ETS yield tables'!BG117</f>
        <v>22.334114999999997</v>
      </c>
      <c r="BH156" s="21">
        <f ca="1">'ETS yield tables'!BH117</f>
        <v>24.033445</v>
      </c>
      <c r="BI156" s="21">
        <f ca="1">'ETS yield tables'!BI117</f>
        <v>26.398054000000016</v>
      </c>
      <c r="BJ156" s="21">
        <f ca="1">'ETS yield tables'!BJ117</f>
        <v>28.401865999999984</v>
      </c>
      <c r="BK156" s="21">
        <f ca="1">'ETS yield tables'!BK117</f>
        <v>29.656383000000005</v>
      </c>
      <c r="BL156" s="21">
        <f ca="1">'ETS yield tables'!BL117</f>
        <v>30.340452999999997</v>
      </c>
      <c r="BM156" s="21">
        <f ca="1">'ETS yield tables'!BM117</f>
        <v>31.171941000000004</v>
      </c>
      <c r="BN156" s="21">
        <f ca="1">'ETS yield tables'!BN117</f>
        <v>32.159657999999979</v>
      </c>
      <c r="BO156" s="21">
        <f ca="1">'ETS yield tables'!BO117</f>
        <v>34.782541000000037</v>
      </c>
      <c r="BP156" s="21">
        <f ca="1">'ETS yield tables'!BP117</f>
        <v>35.645436999999959</v>
      </c>
      <c r="BQ156" s="21">
        <f ca="1">'ETS yield tables'!BQ117</f>
        <v>38.374753999999996</v>
      </c>
      <c r="BR156" s="21">
        <f ca="1">'ETS yield tables'!BR117</f>
        <v>39.060377000000017</v>
      </c>
      <c r="BS156" s="21">
        <f ca="1">'ETS yield tables'!BS117</f>
        <v>41.444205000000011</v>
      </c>
      <c r="BT156" s="21">
        <f ca="1">'ETS yield tables'!BT117</f>
        <v>42.749577999999985</v>
      </c>
      <c r="BU156" s="21">
        <f ca="1">'ETS yield tables'!BU117</f>
        <v>43.925401999999963</v>
      </c>
      <c r="BV156" s="21">
        <f ca="1">'ETS yield tables'!BV117</f>
        <v>44.844935000000078</v>
      </c>
      <c r="BW156" s="21">
        <f ca="1">'ETS yield tables'!BW117</f>
        <v>45.487308999999982</v>
      </c>
      <c r="BX156" s="21">
        <f ca="1">'ETS yield tables'!BX117</f>
        <v>45.853942999999958</v>
      </c>
      <c r="BY156" s="21">
        <f ca="1">'ETS yield tables'!BY117</f>
        <v>45.985423000000083</v>
      </c>
      <c r="BZ156" s="21">
        <f ca="1">'ETS yield tables'!BZ117</f>
        <v>45.867046999999957</v>
      </c>
      <c r="CA156" s="21">
        <f ca="1">'ETS yield tables'!CA117</f>
        <v>45.551020999999992</v>
      </c>
      <c r="CB156" s="21">
        <f ca="1">'ETS yield tables'!CB117</f>
        <v>45.030900999999972</v>
      </c>
      <c r="CC156" s="21">
        <f ca="1">'ETS yield tables'!CC117</f>
        <v>44.356821000000082</v>
      </c>
      <c r="CD156" s="21">
        <f ca="1">'ETS yield tables'!CD117</f>
        <v>43.60609599999998</v>
      </c>
      <c r="CE156" s="21">
        <f ca="1">'ETS yield tables'!CE117</f>
        <v>42.813460999999961</v>
      </c>
      <c r="CF156" s="21">
        <f ca="1">'ETS yield tables'!CF117</f>
        <v>41.981503999999973</v>
      </c>
      <c r="CG156" s="21">
        <f ca="1">'ETS yield tables'!CG117</f>
        <v>41.12725300000011</v>
      </c>
      <c r="CH156" s="21">
        <f ca="1">'ETS yield tables'!CH117</f>
        <v>40.253762999999935</v>
      </c>
      <c r="CI156" s="21">
        <f ca="1">'ETS yield tables'!CI117</f>
        <v>39.366297999999915</v>
      </c>
      <c r="CJ156" s="21">
        <f ca="1">'ETS yield tables'!CJ117</f>
        <v>38.469426000000112</v>
      </c>
      <c r="CK156" s="21">
        <f ca="1">'ETS yield tables'!CK117</f>
        <v>37.569070000000011</v>
      </c>
      <c r="CL156" s="21">
        <f ca="1">'ETS yield tables'!CL117</f>
        <v>36.667414000000008</v>
      </c>
      <c r="CM156" s="21">
        <f ca="1">'ETS yield tables'!CM117</f>
        <v>35.766243000000031</v>
      </c>
      <c r="CN156" s="21">
        <f ca="1">'ETS yield tables'!CN117</f>
        <v>34.866855999999871</v>
      </c>
      <c r="CO156" s="21">
        <f ca="1">'ETS yield tables'!CO117</f>
        <v>0</v>
      </c>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21"/>
      <c r="DN156" s="21"/>
      <c r="DO156" s="21"/>
    </row>
    <row r="157" spans="1:119" outlineLevel="1">
      <c r="B157" t="s">
        <v>119</v>
      </c>
      <c r="D157" s="21">
        <f>'ETS yield tables'!D12</f>
        <v>0.26542700000000002</v>
      </c>
      <c r="E157" s="21">
        <f>'ETS yield tables'!E12</f>
        <v>0.92647899999999983</v>
      </c>
      <c r="F157" s="21">
        <f>'ETS yield tables'!F12</f>
        <v>1.7507390000000003</v>
      </c>
      <c r="G157" s="21">
        <f>'ETS yield tables'!G12</f>
        <v>2.5977419999999998</v>
      </c>
      <c r="H157" s="21">
        <f>'ETS yield tables'!H12</f>
        <v>3.5134909999999993</v>
      </c>
      <c r="I157" s="21">
        <f>'ETS yield tables'!I12</f>
        <v>4.1502510000000008</v>
      </c>
      <c r="J157" s="21">
        <f>'ETS yield tables'!J12</f>
        <v>7.0131789999999992</v>
      </c>
      <c r="K157" s="21">
        <f>'ETS yield tables'!K12</f>
        <v>11.488225</v>
      </c>
      <c r="L157" s="21">
        <f>'ETS yield tables'!L12</f>
        <v>17.233179000000003</v>
      </c>
      <c r="M157" s="21">
        <f>'ETS yield tables'!M12</f>
        <v>20.095346999999997</v>
      </c>
      <c r="N157" s="21">
        <f>'ETS yield tables'!N12</f>
        <v>22.334114999999997</v>
      </c>
      <c r="O157" s="21">
        <f>'ETS yield tables'!O12</f>
        <v>24.033445</v>
      </c>
      <c r="P157" s="21">
        <f>'ETS yield tables'!P12</f>
        <v>26.398054000000016</v>
      </c>
      <c r="Q157" s="21">
        <f>'ETS yield tables'!Q12</f>
        <v>28.401865999999984</v>
      </c>
      <c r="R157" s="21">
        <f>'ETS yield tables'!R12</f>
        <v>29.656383000000005</v>
      </c>
      <c r="S157" s="21">
        <f>'ETS yield tables'!S12</f>
        <v>30.340452999999997</v>
      </c>
      <c r="T157" s="21">
        <f>'ETS yield tables'!T12</f>
        <v>31.171941000000004</v>
      </c>
      <c r="U157" s="21">
        <f>'ETS yield tables'!U12</f>
        <v>32.159657999999979</v>
      </c>
      <c r="V157" s="21">
        <f>'ETS yield tables'!V12</f>
        <v>34.782541000000037</v>
      </c>
      <c r="W157" s="21">
        <f>'ETS yield tables'!W12</f>
        <v>35.645436999999959</v>
      </c>
      <c r="X157" s="21">
        <f>'ETS yield tables'!X12</f>
        <v>38.374753999999996</v>
      </c>
      <c r="Y157" s="21">
        <f>'ETS yield tables'!Y12</f>
        <v>39.060377000000017</v>
      </c>
      <c r="Z157" s="21">
        <f>'ETS yield tables'!Z12</f>
        <v>41.444205000000011</v>
      </c>
      <c r="AA157" s="21">
        <f>'ETS yield tables'!AA12</f>
        <v>42.749577999999985</v>
      </c>
      <c r="AB157" s="21">
        <f>'ETS yield tables'!AB12</f>
        <v>43.925401999999963</v>
      </c>
      <c r="AC157" s="21">
        <f>'ETS yield tables'!AC12</f>
        <v>44.844935000000078</v>
      </c>
      <c r="AD157" s="21">
        <f>'ETS yield tables'!AD12</f>
        <v>45.487308999999982</v>
      </c>
      <c r="AE157" s="21">
        <f>'ETS yield tables'!AE12</f>
        <v>45.853942999999958</v>
      </c>
      <c r="AF157" s="21">
        <f>'ETS yield tables'!AF12</f>
        <v>45.985423000000083</v>
      </c>
      <c r="AG157" s="21">
        <f>'ETS yield tables'!AG12</f>
        <v>45.867046999999957</v>
      </c>
      <c r="AH157" s="21">
        <f>'ETS yield tables'!AH12</f>
        <v>45.551020999999992</v>
      </c>
      <c r="AI157" s="21">
        <f>'ETS yield tables'!AI12</f>
        <v>45.030900999999972</v>
      </c>
      <c r="AJ157" s="21">
        <f>'ETS yield tables'!AJ12</f>
        <v>44.356821000000082</v>
      </c>
      <c r="AK157" s="21">
        <f>'ETS yield tables'!AK12</f>
        <v>43.60609599999998</v>
      </c>
      <c r="AL157" s="21">
        <f>'ETS yield tables'!AL12</f>
        <v>42.813460999999961</v>
      </c>
      <c r="AM157" s="21">
        <f>'ETS yield tables'!AM12</f>
        <v>41.981503999999973</v>
      </c>
      <c r="AN157" s="21">
        <f>'ETS yield tables'!AN12</f>
        <v>41.12725300000011</v>
      </c>
      <c r="AO157" s="21">
        <f>'ETS yield tables'!AO12</f>
        <v>40.253762999999935</v>
      </c>
      <c r="AP157" s="21">
        <f>'ETS yield tables'!AP12</f>
        <v>39.366297999999915</v>
      </c>
      <c r="AQ157" s="21">
        <f>'ETS yield tables'!AQ12</f>
        <v>38.469426000000112</v>
      </c>
      <c r="AR157" s="21">
        <f>'ETS yield tables'!AR12</f>
        <v>37.569070000000011</v>
      </c>
      <c r="AS157" s="21">
        <f>'ETS yield tables'!AS12</f>
        <v>36.667414000000008</v>
      </c>
      <c r="AT157" s="21">
        <f>'ETS yield tables'!AT12</f>
        <v>35.766243000000031</v>
      </c>
      <c r="AU157" s="21">
        <f>'ETS yield tables'!AU12</f>
        <v>34.866855999999871</v>
      </c>
      <c r="AV157" s="21">
        <f>'ETS yield tables'!AV12</f>
        <v>0</v>
      </c>
      <c r="AW157" s="21">
        <f>'ETS yield tables'!AW12</f>
        <v>67.055855000000065</v>
      </c>
      <c r="AX157" s="21">
        <f>'ETS yield tables'!AX12</f>
        <v>32.198922999999922</v>
      </c>
      <c r="AY157" s="21">
        <f>'ETS yield tables'!AY12</f>
        <v>31.324382000000014</v>
      </c>
      <c r="AZ157" s="21">
        <f>'ETS yield tables'!AZ12</f>
        <v>30.459522000000106</v>
      </c>
      <c r="BA157" s="21">
        <f>'ETS yield tables'!BA12</f>
        <v>29.599757999999838</v>
      </c>
      <c r="BB157" s="21">
        <f>'ETS yield tables'!BB12</f>
        <v>29.599757999999838</v>
      </c>
      <c r="BC157" s="21">
        <f>'ETS yield tables'!BC12</f>
        <v>29.599757999999838</v>
      </c>
      <c r="BD157" s="21">
        <f>'ETS yield tables'!BD12</f>
        <v>29.599757999999838</v>
      </c>
      <c r="BE157" s="21">
        <f>'ETS yield tables'!BE12</f>
        <v>29.599757999999838</v>
      </c>
      <c r="BF157" s="21">
        <f>'ETS yield tables'!BF12</f>
        <v>29.599757999999838</v>
      </c>
      <c r="BG157" s="21">
        <f>'ETS yield tables'!BG12</f>
        <v>29.599757999999838</v>
      </c>
      <c r="BH157" s="21">
        <f>'ETS yield tables'!BH12</f>
        <v>29.599757999999838</v>
      </c>
      <c r="BI157" s="21">
        <f>'ETS yield tables'!BI12</f>
        <v>29.599757999999838</v>
      </c>
      <c r="BJ157" s="21">
        <f>'ETS yield tables'!BJ12</f>
        <v>29.599757999999838</v>
      </c>
      <c r="BK157" s="21">
        <f>'ETS yield tables'!BK12</f>
        <v>29.599757999999838</v>
      </c>
      <c r="BL157" s="21">
        <f>'ETS yield tables'!BL12</f>
        <v>29.599757999999838</v>
      </c>
      <c r="BM157" s="21">
        <f>'ETS yield tables'!BM12</f>
        <v>29.599757999999838</v>
      </c>
      <c r="BN157" s="21">
        <f>'ETS yield tables'!BN12</f>
        <v>29.599757999999838</v>
      </c>
      <c r="BO157" s="21">
        <f>'ETS yield tables'!BO12</f>
        <v>29.599757999999838</v>
      </c>
      <c r="BP157" s="21">
        <f>'ETS yield tables'!BP12</f>
        <v>29.599757999999838</v>
      </c>
      <c r="BQ157" s="21">
        <f>'ETS yield tables'!BQ12</f>
        <v>29.599757999999838</v>
      </c>
      <c r="BR157" s="21">
        <f>'ETS yield tables'!BR12</f>
        <v>29.599757999999838</v>
      </c>
      <c r="BS157" s="21">
        <f>'ETS yield tables'!BS12</f>
        <v>29.599757999999838</v>
      </c>
      <c r="BT157" s="21">
        <f>'ETS yield tables'!BT12</f>
        <v>29.599757999999838</v>
      </c>
      <c r="BU157" s="21">
        <f>'ETS yield tables'!BU12</f>
        <v>29.599757999999838</v>
      </c>
      <c r="BV157" s="21">
        <f>'ETS yield tables'!BV12</f>
        <v>29.599757999999838</v>
      </c>
      <c r="BW157" s="21">
        <f>'ETS yield tables'!BW12</f>
        <v>29.599757999999838</v>
      </c>
      <c r="BX157" s="21">
        <f>'ETS yield tables'!BX12</f>
        <v>29.599757999999838</v>
      </c>
      <c r="BY157" s="21">
        <f>'ETS yield tables'!BY12</f>
        <v>29.599757999999838</v>
      </c>
      <c r="BZ157" s="21">
        <f>'ETS yield tables'!BZ12</f>
        <v>29.599757999999838</v>
      </c>
      <c r="CA157" s="21">
        <f>'ETS yield tables'!CA12</f>
        <v>29.599757999999838</v>
      </c>
      <c r="CB157" s="21">
        <f>'ETS yield tables'!CB12</f>
        <v>29.599757999999838</v>
      </c>
      <c r="CC157" s="21">
        <f>'ETS yield tables'!CC12</f>
        <v>29.599757999999838</v>
      </c>
      <c r="CD157" s="21">
        <f>'ETS yield tables'!CD12</f>
        <v>29.599757999999838</v>
      </c>
      <c r="CE157" s="21">
        <f>'ETS yield tables'!CE12</f>
        <v>29.599757999999838</v>
      </c>
      <c r="CF157" s="21">
        <f>'ETS yield tables'!CF12</f>
        <v>29.599757999999838</v>
      </c>
      <c r="CG157" s="21">
        <f>'ETS yield tables'!CG12</f>
        <v>29.599757999999838</v>
      </c>
      <c r="CH157" s="21">
        <f>'ETS yield tables'!CH12</f>
        <v>29.599757999999838</v>
      </c>
      <c r="CI157" s="21">
        <f>'ETS yield tables'!CI12</f>
        <v>29.599757999999838</v>
      </c>
      <c r="CJ157" s="21">
        <f>'ETS yield tables'!CJ12</f>
        <v>29.599757999999838</v>
      </c>
      <c r="CK157" s="21">
        <f>'ETS yield tables'!CK12</f>
        <v>29.599757999999838</v>
      </c>
      <c r="CL157" s="21">
        <f>'ETS yield tables'!CL12</f>
        <v>29.599757999999838</v>
      </c>
      <c r="CM157" s="21">
        <f>'ETS yield tables'!CM12</f>
        <v>29.599757999999838</v>
      </c>
      <c r="CN157" s="21">
        <f>'ETS yield tables'!CN12</f>
        <v>29.599757999999838</v>
      </c>
      <c r="CO157" s="21">
        <f>'ETS yield tables'!CO12</f>
        <v>29.599757999999838</v>
      </c>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row>
    <row r="158" spans="1:119" outlineLevel="1">
      <c r="B158" t="s">
        <v>108</v>
      </c>
      <c r="D158" s="21">
        <f ca="1">'ETS yield tables'!D182</f>
        <v>0.6</v>
      </c>
      <c r="E158" s="21">
        <f ca="1">'ETS yield tables'!E182</f>
        <v>1.2000000000000002</v>
      </c>
      <c r="F158" s="21">
        <f ca="1">'ETS yield tables'!F182</f>
        <v>2.7</v>
      </c>
      <c r="G158" s="21">
        <f ca="1">'ETS yield tables'!G182</f>
        <v>6.4</v>
      </c>
      <c r="H158" s="21">
        <f ca="1">'ETS yield tables'!H182</f>
        <v>11.999999999999998</v>
      </c>
      <c r="I158" s="21">
        <f ca="1">'ETS yield tables'!I182</f>
        <v>17.100000000000001</v>
      </c>
      <c r="J158" s="21">
        <f ca="1">'ETS yield tables'!J182</f>
        <v>21</v>
      </c>
      <c r="K158" s="21">
        <f ca="1">'ETS yield tables'!K182</f>
        <v>23.799999999999997</v>
      </c>
      <c r="L158" s="21">
        <f ca="1">'ETS yield tables'!L182</f>
        <v>26.5</v>
      </c>
      <c r="M158" s="21">
        <f ca="1">'ETS yield tables'!M182</f>
        <v>28.399999999999991</v>
      </c>
      <c r="N158" s="21">
        <f ca="1">'ETS yield tables'!N182</f>
        <v>28.800000000000011</v>
      </c>
      <c r="O158" s="21">
        <f ca="1">'ETS yield tables'!O182</f>
        <v>28.199999999999989</v>
      </c>
      <c r="P158" s="21">
        <f ca="1">'ETS yield tables'!P182</f>
        <v>29.700000000000017</v>
      </c>
      <c r="Q158" s="21">
        <f ca="1">'ETS yield tables'!Q182</f>
        <v>31.099999999999994</v>
      </c>
      <c r="R158" s="21">
        <f ca="1">'ETS yield tables'!R182</f>
        <v>32.300000000000011</v>
      </c>
      <c r="S158" s="21">
        <f ca="1">'ETS yield tables'!S182</f>
        <v>33.5</v>
      </c>
      <c r="T158" s="21">
        <f ca="1">'ETS yield tables'!T182</f>
        <v>34.399999999999977</v>
      </c>
      <c r="U158" s="21">
        <f ca="1">'ETS yield tables'!U182</f>
        <v>35.400000000000034</v>
      </c>
      <c r="V158" s="21">
        <f ca="1">'ETS yield tables'!V182</f>
        <v>35.799999999999955</v>
      </c>
      <c r="W158" s="21">
        <f ca="1">'ETS yield tables'!W182</f>
        <v>36.200000000000045</v>
      </c>
      <c r="X158" s="21">
        <f ca="1">'ETS yield tables'!X182</f>
        <v>36.799999999999955</v>
      </c>
      <c r="Y158" s="21">
        <f ca="1">'ETS yield tables'!Y182</f>
        <v>36</v>
      </c>
      <c r="Z158" s="21">
        <f ca="1">'ETS yield tables'!Z182</f>
        <v>36.700000000000045</v>
      </c>
      <c r="AA158" s="21">
        <f ca="1">'ETS yield tables'!AA182</f>
        <v>38.199999999999932</v>
      </c>
      <c r="AB158" s="21">
        <f ca="1">'ETS yield tables'!AB182</f>
        <v>38.400000000000091</v>
      </c>
      <c r="AC158" s="21">
        <f ca="1">'ETS yield tables'!AC182</f>
        <v>38.799999999999955</v>
      </c>
      <c r="AD158" s="21">
        <f ca="1">'ETS yield tables'!AD182</f>
        <v>38.899999999999977</v>
      </c>
      <c r="AE158" s="21">
        <f ca="1">'ETS yield tables'!AE182</f>
        <v>38.899999999999977</v>
      </c>
      <c r="AF158" s="21">
        <f ca="1">'ETS yield tables'!AF182</f>
        <v>38.900000000000091</v>
      </c>
      <c r="AG158" s="21">
        <f ca="1">'ETS yield tables'!AG182</f>
        <v>0</v>
      </c>
      <c r="AH158" s="21">
        <f ca="1">'ETS yield tables'!AH182</f>
        <v>36.401945999999953</v>
      </c>
      <c r="AI158" s="21">
        <f ca="1">'ETS yield tables'!AI182</f>
        <v>45.030900999999972</v>
      </c>
      <c r="AJ158" s="21">
        <f ca="1">'ETS yield tables'!AJ182</f>
        <v>44.356821000000082</v>
      </c>
      <c r="AK158" s="21">
        <f ca="1">'ETS yield tables'!AK182</f>
        <v>43.60609599999998</v>
      </c>
      <c r="AL158" s="21">
        <f ca="1">'ETS yield tables'!AL182</f>
        <v>42.813460999999961</v>
      </c>
      <c r="AM158" s="21">
        <f ca="1">'ETS yield tables'!AM182</f>
        <v>41.981503999999973</v>
      </c>
      <c r="AN158" s="21">
        <f ca="1">'ETS yield tables'!AN182</f>
        <v>41.12725300000011</v>
      </c>
      <c r="AO158" s="21">
        <f ca="1">'ETS yield tables'!AO182</f>
        <v>40.253762999999935</v>
      </c>
      <c r="AP158" s="21">
        <f ca="1">'ETS yield tables'!AP182</f>
        <v>39.366297999999915</v>
      </c>
      <c r="AQ158" s="21">
        <f ca="1">'ETS yield tables'!AQ182</f>
        <v>0</v>
      </c>
      <c r="AR158" s="21">
        <f ca="1">'ETS yield tables'!AR182</f>
        <v>0</v>
      </c>
      <c r="AS158" s="21">
        <f ca="1">'ETS yield tables'!AS182</f>
        <v>0</v>
      </c>
      <c r="AT158" s="21">
        <f ca="1">'ETS yield tables'!AT182</f>
        <v>0</v>
      </c>
      <c r="AU158" s="21">
        <f ca="1">'ETS yield tables'!AU182</f>
        <v>0</v>
      </c>
      <c r="AV158" s="21">
        <f ca="1">'ETS yield tables'!AV182</f>
        <v>0</v>
      </c>
      <c r="AW158" s="21">
        <f ca="1">'ETS yield tables'!AW182</f>
        <v>0</v>
      </c>
      <c r="AX158" s="21">
        <f ca="1">'ETS yield tables'!AX182</f>
        <v>0</v>
      </c>
      <c r="AY158" s="21">
        <f ca="1">'ETS yield tables'!AY182</f>
        <v>0</v>
      </c>
      <c r="AZ158" s="21">
        <f ca="1">'ETS yield tables'!AZ182</f>
        <v>0</v>
      </c>
      <c r="BA158" s="21">
        <f ca="1">'ETS yield tables'!BA182</f>
        <v>0</v>
      </c>
      <c r="BB158" s="21">
        <f ca="1">'ETS yield tables'!BB182</f>
        <v>28.800000000000011</v>
      </c>
      <c r="BC158" s="21">
        <f ca="1">'ETS yield tables'!BC182</f>
        <v>28.199999999999989</v>
      </c>
      <c r="BD158" s="21">
        <f ca="1">'ETS yield tables'!BD182</f>
        <v>29.700000000000017</v>
      </c>
      <c r="BE158" s="21">
        <f ca="1">'ETS yield tables'!BE182</f>
        <v>31.099999999999994</v>
      </c>
      <c r="BF158" s="21">
        <f ca="1">'ETS yield tables'!BF182</f>
        <v>32.300000000000011</v>
      </c>
      <c r="BG158" s="21">
        <f ca="1">'ETS yield tables'!BG182</f>
        <v>33.5</v>
      </c>
      <c r="BH158" s="21">
        <f ca="1">'ETS yield tables'!BH182</f>
        <v>34.399999999999977</v>
      </c>
      <c r="BI158" s="21">
        <f ca="1">'ETS yield tables'!BI182</f>
        <v>35.400000000000034</v>
      </c>
      <c r="BJ158" s="21">
        <f ca="1">'ETS yield tables'!BJ182</f>
        <v>35.799999999999955</v>
      </c>
      <c r="BK158" s="21">
        <f ca="1">'ETS yield tables'!BK182</f>
        <v>36.200000000000045</v>
      </c>
      <c r="BL158" s="21">
        <f ca="1">'ETS yield tables'!BL182</f>
        <v>36.799999999999955</v>
      </c>
      <c r="BM158" s="21">
        <f ca="1">'ETS yield tables'!BM182</f>
        <v>36</v>
      </c>
      <c r="BN158" s="21">
        <f ca="1">'ETS yield tables'!BN182</f>
        <v>36.700000000000045</v>
      </c>
      <c r="BO158" s="21">
        <f ca="1">'ETS yield tables'!BO182</f>
        <v>38.199999999999932</v>
      </c>
      <c r="BP158" s="21">
        <f ca="1">'ETS yield tables'!BP182</f>
        <v>38.400000000000091</v>
      </c>
      <c r="BQ158" s="21">
        <f ca="1">'ETS yield tables'!BQ182</f>
        <v>38.799999999999955</v>
      </c>
      <c r="BR158" s="21">
        <f ca="1">'ETS yield tables'!BR182</f>
        <v>38.899999999999977</v>
      </c>
      <c r="BS158" s="21">
        <f ca="1">'ETS yield tables'!BS182</f>
        <v>38.899999999999977</v>
      </c>
      <c r="BT158" s="21">
        <f ca="1">'ETS yield tables'!BT182</f>
        <v>38.900000000000091</v>
      </c>
      <c r="BU158" s="21">
        <f ca="1">'ETS yield tables'!BU182</f>
        <v>0</v>
      </c>
      <c r="BV158" s="21">
        <f ca="1">'ETS yield tables'!BV182</f>
        <v>36.401945999999953</v>
      </c>
      <c r="BW158" s="21">
        <f ca="1">'ETS yield tables'!BW182</f>
        <v>45.030900999999972</v>
      </c>
      <c r="BX158" s="21">
        <f ca="1">'ETS yield tables'!BX182</f>
        <v>44.356821000000082</v>
      </c>
      <c r="BY158" s="21">
        <f ca="1">'ETS yield tables'!BY182</f>
        <v>43.60609599999998</v>
      </c>
      <c r="BZ158" s="21">
        <f ca="1">'ETS yield tables'!BZ182</f>
        <v>42.813460999999961</v>
      </c>
      <c r="CA158" s="21">
        <f ca="1">'ETS yield tables'!CA182</f>
        <v>41.981503999999973</v>
      </c>
      <c r="CB158" s="21">
        <f ca="1">'ETS yield tables'!CB182</f>
        <v>41.12725300000011</v>
      </c>
      <c r="CC158" s="21">
        <f ca="1">'ETS yield tables'!CC182</f>
        <v>40.253762999999935</v>
      </c>
      <c r="CD158" s="21">
        <f ca="1">'ETS yield tables'!CD182</f>
        <v>39.366297999999915</v>
      </c>
      <c r="CE158" s="21">
        <f ca="1">'ETS yield tables'!CE182</f>
        <v>0</v>
      </c>
      <c r="CF158" s="21">
        <f ca="1">'ETS yield tables'!CF182</f>
        <v>0</v>
      </c>
      <c r="CG158" s="21">
        <f ca="1">'ETS yield tables'!CG182</f>
        <v>0</v>
      </c>
      <c r="CH158" s="21">
        <f ca="1">'ETS yield tables'!CH182</f>
        <v>0</v>
      </c>
      <c r="CI158" s="21">
        <f ca="1">'ETS yield tables'!CI182</f>
        <v>0</v>
      </c>
      <c r="CJ158" s="21">
        <f ca="1">'ETS yield tables'!CJ182</f>
        <v>0</v>
      </c>
      <c r="CK158" s="21">
        <f ca="1">'ETS yield tables'!CK182</f>
        <v>0</v>
      </c>
      <c r="CL158" s="21">
        <f ca="1">'ETS yield tables'!CL182</f>
        <v>0</v>
      </c>
      <c r="CM158" s="21">
        <f ca="1">'ETS yield tables'!CM182</f>
        <v>0</v>
      </c>
      <c r="CN158" s="21">
        <f ca="1">'ETS yield tables'!CN182</f>
        <v>0</v>
      </c>
      <c r="CO158" s="21">
        <f ca="1">'ETS yield tables'!CO182</f>
        <v>0</v>
      </c>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row>
    <row r="159" spans="1:119" outlineLevel="1">
      <c r="B159" t="s">
        <v>109</v>
      </c>
      <c r="D159" s="21">
        <f>'ETS yield tables'!D13</f>
        <v>0.6</v>
      </c>
      <c r="E159" s="21">
        <f>'ETS yield tables'!E13</f>
        <v>1.2000000000000002</v>
      </c>
      <c r="F159" s="21">
        <f>'ETS yield tables'!F13</f>
        <v>2.7</v>
      </c>
      <c r="G159" s="21">
        <f>'ETS yield tables'!G13</f>
        <v>6.4</v>
      </c>
      <c r="H159" s="21">
        <f>'ETS yield tables'!H13</f>
        <v>11.999999999999998</v>
      </c>
      <c r="I159" s="21">
        <f>'ETS yield tables'!I13</f>
        <v>17.100000000000001</v>
      </c>
      <c r="J159" s="21">
        <f>'ETS yield tables'!J13</f>
        <v>21</v>
      </c>
      <c r="K159" s="21">
        <f>'ETS yield tables'!K13</f>
        <v>23.799999999999997</v>
      </c>
      <c r="L159" s="21">
        <f>'ETS yield tables'!L13</f>
        <v>26.5</v>
      </c>
      <c r="M159" s="21">
        <f>'ETS yield tables'!M13</f>
        <v>28.399999999999991</v>
      </c>
      <c r="N159" s="21">
        <f>'ETS yield tables'!N13</f>
        <v>28.800000000000011</v>
      </c>
      <c r="O159" s="21">
        <f>'ETS yield tables'!O13</f>
        <v>28.199999999999989</v>
      </c>
      <c r="P159" s="21">
        <f>'ETS yield tables'!P13</f>
        <v>29.700000000000017</v>
      </c>
      <c r="Q159" s="21">
        <f>'ETS yield tables'!Q13</f>
        <v>31.099999999999994</v>
      </c>
      <c r="R159" s="21">
        <f>'ETS yield tables'!R13</f>
        <v>32.300000000000011</v>
      </c>
      <c r="S159" s="21">
        <f>'ETS yield tables'!S13</f>
        <v>33.5</v>
      </c>
      <c r="T159" s="21">
        <f>'ETS yield tables'!T13</f>
        <v>34.399999999999977</v>
      </c>
      <c r="U159" s="21">
        <f>'ETS yield tables'!U13</f>
        <v>35.400000000000034</v>
      </c>
      <c r="V159" s="21">
        <f>'ETS yield tables'!V13</f>
        <v>35.799999999999955</v>
      </c>
      <c r="W159" s="21">
        <f>'ETS yield tables'!W13</f>
        <v>36.200000000000045</v>
      </c>
      <c r="X159" s="21">
        <f>'ETS yield tables'!X13</f>
        <v>36.799999999999955</v>
      </c>
      <c r="Y159" s="21">
        <f>'ETS yield tables'!Y13</f>
        <v>36</v>
      </c>
      <c r="Z159" s="21">
        <f>'ETS yield tables'!Z13</f>
        <v>36.700000000000045</v>
      </c>
      <c r="AA159" s="21">
        <f>'ETS yield tables'!AA13</f>
        <v>38.199999999999932</v>
      </c>
      <c r="AB159" s="21">
        <f>'ETS yield tables'!AB13</f>
        <v>38.400000000000091</v>
      </c>
      <c r="AC159" s="21">
        <f>'ETS yield tables'!AC13</f>
        <v>38.799999999999955</v>
      </c>
      <c r="AD159" s="21">
        <f>'ETS yield tables'!AD13</f>
        <v>38.899999999999977</v>
      </c>
      <c r="AE159" s="21">
        <f>'ETS yield tables'!AE13</f>
        <v>38.899999999999977</v>
      </c>
      <c r="AF159" s="21">
        <f>'ETS yield tables'!AF13</f>
        <v>38.900000000000091</v>
      </c>
      <c r="AG159" s="21">
        <f>'ETS yield tables'!AG13</f>
        <v>0</v>
      </c>
      <c r="AH159" s="21">
        <f>'ETS yield tables'!AH13</f>
        <v>36.401945999999953</v>
      </c>
      <c r="AI159" s="21">
        <f>'ETS yield tables'!AI13</f>
        <v>45.030900999999972</v>
      </c>
      <c r="AJ159" s="21">
        <f>'ETS yield tables'!AJ13</f>
        <v>44.356821000000082</v>
      </c>
      <c r="AK159" s="21">
        <f>'ETS yield tables'!AK13</f>
        <v>43.60609599999998</v>
      </c>
      <c r="AL159" s="21">
        <f>'ETS yield tables'!AL13</f>
        <v>42.813460999999961</v>
      </c>
      <c r="AM159" s="21">
        <f>'ETS yield tables'!AM13</f>
        <v>41.981503999999973</v>
      </c>
      <c r="AN159" s="21">
        <f>'ETS yield tables'!AN13</f>
        <v>41.12725300000011</v>
      </c>
      <c r="AO159" s="21">
        <f>'ETS yield tables'!AO13</f>
        <v>40.253762999999935</v>
      </c>
      <c r="AP159" s="21">
        <f>'ETS yield tables'!AP13</f>
        <v>39.366297999999915</v>
      </c>
      <c r="AQ159" s="21">
        <f>'ETS yield tables'!AQ13</f>
        <v>38.469426000000112</v>
      </c>
      <c r="AR159" s="21">
        <f>'ETS yield tables'!AR13</f>
        <v>37.569070000000011</v>
      </c>
      <c r="AS159" s="21">
        <f>'ETS yield tables'!AS13</f>
        <v>36.667414000000008</v>
      </c>
      <c r="AT159" s="21">
        <f>'ETS yield tables'!AT13</f>
        <v>35.766243000000031</v>
      </c>
      <c r="AU159" s="21">
        <f>'ETS yield tables'!AU13</f>
        <v>34.866855999999871</v>
      </c>
      <c r="AV159" s="21">
        <f>'ETS yield tables'!AV13</f>
        <v>33.970956000000115</v>
      </c>
      <c r="AW159" s="21">
        <f>'ETS yield tables'!AW13</f>
        <v>33.08489899999995</v>
      </c>
      <c r="AX159" s="21">
        <f>'ETS yield tables'!AX13</f>
        <v>32.198922999999922</v>
      </c>
      <c r="AY159" s="21">
        <f>'ETS yield tables'!AY13</f>
        <v>31.324382000000014</v>
      </c>
      <c r="AZ159" s="21">
        <f>'ETS yield tables'!AZ13</f>
        <v>30.459522000000106</v>
      </c>
      <c r="BA159" s="21">
        <f>'ETS yield tables'!BA13</f>
        <v>29.599757999999838</v>
      </c>
      <c r="BB159" s="21">
        <f>'ETS yield tables'!BB13</f>
        <v>29.599757999999838</v>
      </c>
      <c r="BC159" s="21">
        <f>'ETS yield tables'!BC13</f>
        <v>29.599757999999838</v>
      </c>
      <c r="BD159" s="21">
        <f>'ETS yield tables'!BD13</f>
        <v>29.599757999999838</v>
      </c>
      <c r="BE159" s="21">
        <f>'ETS yield tables'!BE13</f>
        <v>29.599757999999838</v>
      </c>
      <c r="BF159" s="21">
        <f>'ETS yield tables'!BF13</f>
        <v>29.599757999999838</v>
      </c>
      <c r="BG159" s="21">
        <f>'ETS yield tables'!BG13</f>
        <v>29.599757999999838</v>
      </c>
      <c r="BH159" s="21">
        <f>'ETS yield tables'!BH13</f>
        <v>29.599757999999838</v>
      </c>
      <c r="BI159" s="21">
        <f>'ETS yield tables'!BI13</f>
        <v>29.599757999999838</v>
      </c>
      <c r="BJ159" s="21">
        <f>'ETS yield tables'!BJ13</f>
        <v>29.599757999999838</v>
      </c>
      <c r="BK159" s="21">
        <f>'ETS yield tables'!BK13</f>
        <v>29.599757999999838</v>
      </c>
      <c r="BL159" s="21">
        <f>'ETS yield tables'!BL13</f>
        <v>29.599757999999838</v>
      </c>
      <c r="BM159" s="21">
        <f>'ETS yield tables'!BM13</f>
        <v>29.599757999999838</v>
      </c>
      <c r="BN159" s="21">
        <f>'ETS yield tables'!BN13</f>
        <v>29.599757999999838</v>
      </c>
      <c r="BO159" s="21">
        <f>'ETS yield tables'!BO13</f>
        <v>29.599757999999838</v>
      </c>
      <c r="BP159" s="21">
        <f>'ETS yield tables'!BP13</f>
        <v>29.599757999999838</v>
      </c>
      <c r="BQ159" s="21">
        <f>'ETS yield tables'!BQ13</f>
        <v>29.599757999999838</v>
      </c>
      <c r="BR159" s="21">
        <f>'ETS yield tables'!BR13</f>
        <v>29.599757999999838</v>
      </c>
      <c r="BS159" s="21">
        <f>'ETS yield tables'!BS13</f>
        <v>29.599757999999838</v>
      </c>
      <c r="BT159" s="21">
        <f>'ETS yield tables'!BT13</f>
        <v>29.599757999999838</v>
      </c>
      <c r="BU159" s="21">
        <f>'ETS yield tables'!BU13</f>
        <v>29.599757999999838</v>
      </c>
      <c r="BV159" s="21">
        <f>'ETS yield tables'!BV13</f>
        <v>29.599757999999838</v>
      </c>
      <c r="BW159" s="21">
        <f>'ETS yield tables'!BW13</f>
        <v>29.599757999999838</v>
      </c>
      <c r="BX159" s="21">
        <f>'ETS yield tables'!BX13</f>
        <v>29.599757999999838</v>
      </c>
      <c r="BY159" s="21">
        <f>'ETS yield tables'!BY13</f>
        <v>29.599757999999838</v>
      </c>
      <c r="BZ159" s="21">
        <f>'ETS yield tables'!BZ13</f>
        <v>29.599757999999838</v>
      </c>
      <c r="CA159" s="21">
        <f>'ETS yield tables'!CA13</f>
        <v>29.599757999999838</v>
      </c>
      <c r="CB159" s="21">
        <f>'ETS yield tables'!CB13</f>
        <v>29.599757999999838</v>
      </c>
      <c r="CC159" s="21">
        <f>'ETS yield tables'!CC13</f>
        <v>29.599757999999838</v>
      </c>
      <c r="CD159" s="21">
        <f>'ETS yield tables'!CD13</f>
        <v>29.599757999999838</v>
      </c>
      <c r="CE159" s="21">
        <f>'ETS yield tables'!CE13</f>
        <v>29.599757999999838</v>
      </c>
      <c r="CF159" s="21">
        <f>'ETS yield tables'!CF13</f>
        <v>29.599757999999838</v>
      </c>
      <c r="CG159" s="21">
        <f>'ETS yield tables'!CG13</f>
        <v>29.599757999999838</v>
      </c>
      <c r="CH159" s="21">
        <f>'ETS yield tables'!CH13</f>
        <v>29.599757999999838</v>
      </c>
      <c r="CI159" s="21">
        <f>'ETS yield tables'!CI13</f>
        <v>29.599757999999838</v>
      </c>
      <c r="CJ159" s="21">
        <f>'ETS yield tables'!CJ13</f>
        <v>29.599757999999838</v>
      </c>
      <c r="CK159" s="21">
        <f>'ETS yield tables'!CK13</f>
        <v>29.599757999999838</v>
      </c>
      <c r="CL159" s="21">
        <f>'ETS yield tables'!CL13</f>
        <v>29.599757999999838</v>
      </c>
      <c r="CM159" s="21">
        <f>'ETS yield tables'!CM13</f>
        <v>29.599757999999838</v>
      </c>
      <c r="CN159" s="21">
        <f>'ETS yield tables'!CN13</f>
        <v>29.599757999999838</v>
      </c>
      <c r="CO159" s="21">
        <f>'ETS yield tables'!CO13</f>
        <v>29.599757999999838</v>
      </c>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row>
    <row r="160" spans="1:119" outlineLevel="1">
      <c r="B160" t="s">
        <v>110</v>
      </c>
      <c r="D160" s="21">
        <f ca="1">'ETS yield tables'!D249</f>
        <v>0.26542700000000002</v>
      </c>
      <c r="E160" s="21">
        <f ca="1">'ETS yield tables'!E249</f>
        <v>0.92647899999999983</v>
      </c>
      <c r="F160" s="21">
        <f ca="1">'ETS yield tables'!F249</f>
        <v>1.7507390000000003</v>
      </c>
      <c r="G160" s="21">
        <f ca="1">'ETS yield tables'!G249</f>
        <v>2.5977419999999998</v>
      </c>
      <c r="H160" s="21">
        <f ca="1">'ETS yield tables'!H249</f>
        <v>3.5134909999999993</v>
      </c>
      <c r="I160" s="21">
        <f ca="1">'ETS yield tables'!I249</f>
        <v>4.1502510000000008</v>
      </c>
      <c r="J160" s="21">
        <f ca="1">'ETS yield tables'!J249</f>
        <v>7.0131789999999992</v>
      </c>
      <c r="K160" s="21">
        <f ca="1">'ETS yield tables'!K249</f>
        <v>11.488225</v>
      </c>
      <c r="L160" s="21">
        <f ca="1">'ETS yield tables'!L249</f>
        <v>17.233179000000003</v>
      </c>
      <c r="M160" s="21">
        <f ca="1">'ETS yield tables'!M249</f>
        <v>20.095346999999997</v>
      </c>
      <c r="N160" s="21">
        <f ca="1">'ETS yield tables'!N249</f>
        <v>22.334114999999997</v>
      </c>
      <c r="O160" s="21">
        <f ca="1">'ETS yield tables'!O249</f>
        <v>24.033445</v>
      </c>
      <c r="P160" s="21">
        <f ca="1">'ETS yield tables'!P249</f>
        <v>26.398054000000016</v>
      </c>
      <c r="Q160" s="21">
        <f ca="1">'ETS yield tables'!Q249</f>
        <v>28.401865999999984</v>
      </c>
      <c r="R160" s="21">
        <f ca="1">'ETS yield tables'!R249</f>
        <v>29.656383000000005</v>
      </c>
      <c r="S160" s="21">
        <f ca="1">'ETS yield tables'!S249</f>
        <v>30.340452999999997</v>
      </c>
      <c r="T160" s="21">
        <f ca="1">'ETS yield tables'!T249</f>
        <v>31.171941000000004</v>
      </c>
      <c r="U160" s="21">
        <f ca="1">'ETS yield tables'!U249</f>
        <v>32.159657999999979</v>
      </c>
      <c r="V160" s="21">
        <f ca="1">'ETS yield tables'!V249</f>
        <v>34.782541000000037</v>
      </c>
      <c r="W160" s="21">
        <f ca="1">'ETS yield tables'!W249</f>
        <v>35.645436999999959</v>
      </c>
      <c r="X160" s="21">
        <f ca="1">'ETS yield tables'!X249</f>
        <v>0</v>
      </c>
      <c r="Y160" s="21">
        <f ca="1">'ETS yield tables'!Y249</f>
        <v>0</v>
      </c>
      <c r="Z160" s="21">
        <f ca="1">'ETS yield tables'!Z249</f>
        <v>0</v>
      </c>
      <c r="AA160" s="21">
        <f ca="1">'ETS yield tables'!AA249</f>
        <v>0</v>
      </c>
      <c r="AB160" s="21">
        <f ca="1">'ETS yield tables'!AB249</f>
        <v>0</v>
      </c>
      <c r="AC160" s="21">
        <f ca="1">'ETS yield tables'!AC249</f>
        <v>0</v>
      </c>
      <c r="AD160" s="21">
        <f ca="1">'ETS yield tables'!AD249</f>
        <v>0</v>
      </c>
      <c r="AE160" s="21">
        <f ca="1">'ETS yield tables'!AE249</f>
        <v>0</v>
      </c>
      <c r="AF160" s="21">
        <f ca="1">'ETS yield tables'!AF249</f>
        <v>0</v>
      </c>
      <c r="AG160" s="21">
        <f ca="1">'ETS yield tables'!AG249</f>
        <v>3.1515342900000078</v>
      </c>
      <c r="AH160" s="21">
        <f ca="1">'ETS yield tables'!AH249</f>
        <v>6.0137022900000048</v>
      </c>
      <c r="AI160" s="21">
        <f ca="1">'ETS yield tables'!AI249</f>
        <v>22.334114999999997</v>
      </c>
      <c r="AJ160" s="21">
        <f ca="1">'ETS yield tables'!AJ249</f>
        <v>24.033445</v>
      </c>
      <c r="AK160" s="21">
        <f ca="1">'ETS yield tables'!AK249</f>
        <v>26.398054000000016</v>
      </c>
      <c r="AL160" s="21">
        <f ca="1">'ETS yield tables'!AL249</f>
        <v>28.401865999999984</v>
      </c>
      <c r="AM160" s="21">
        <f ca="1">'ETS yield tables'!AM249</f>
        <v>29.656383000000005</v>
      </c>
      <c r="AN160" s="21">
        <f ca="1">'ETS yield tables'!AN249</f>
        <v>30.340452999999997</v>
      </c>
      <c r="AO160" s="21">
        <f ca="1">'ETS yield tables'!AO249</f>
        <v>31.171941000000004</v>
      </c>
      <c r="AP160" s="21">
        <f ca="1">'ETS yield tables'!AP249</f>
        <v>32.159657999999979</v>
      </c>
      <c r="AQ160" s="21">
        <f ca="1">'ETS yield tables'!AQ249</f>
        <v>34.782541000000037</v>
      </c>
      <c r="AR160" s="21">
        <f ca="1">'ETS yield tables'!AR249</f>
        <v>35.645436999999959</v>
      </c>
      <c r="AS160" s="21">
        <f ca="1">'ETS yield tables'!AS249</f>
        <v>0</v>
      </c>
      <c r="AT160" s="21">
        <f ca="1">'ETS yield tables'!AT249</f>
        <v>0</v>
      </c>
      <c r="AU160" s="21">
        <f ca="1">'ETS yield tables'!AU249</f>
        <v>0</v>
      </c>
      <c r="AV160" s="21">
        <f ca="1">'ETS yield tables'!AV249</f>
        <v>0</v>
      </c>
      <c r="AW160" s="21">
        <f ca="1">'ETS yield tables'!AW249</f>
        <v>0</v>
      </c>
      <c r="AX160" s="21">
        <f ca="1">'ETS yield tables'!AX249</f>
        <v>0</v>
      </c>
      <c r="AY160" s="21">
        <f ca="1">'ETS yield tables'!AY249</f>
        <v>0</v>
      </c>
      <c r="AZ160" s="21">
        <f ca="1">'ETS yield tables'!AZ249</f>
        <v>0</v>
      </c>
      <c r="BA160" s="21">
        <f ca="1">'ETS yield tables'!BA249</f>
        <v>0</v>
      </c>
      <c r="BB160" s="21">
        <f ca="1">'ETS yield tables'!BB249</f>
        <v>3.1515342900000078</v>
      </c>
      <c r="BC160" s="21">
        <f ca="1">'ETS yield tables'!BC249</f>
        <v>6.0137022900000048</v>
      </c>
      <c r="BD160" s="21">
        <f ca="1">'ETS yield tables'!BD249</f>
        <v>22.334114999999997</v>
      </c>
      <c r="BE160" s="21">
        <f ca="1">'ETS yield tables'!BE249</f>
        <v>24.033445</v>
      </c>
      <c r="BF160" s="21">
        <f ca="1">'ETS yield tables'!BF249</f>
        <v>26.398054000000016</v>
      </c>
      <c r="BG160" s="21">
        <f ca="1">'ETS yield tables'!BG249</f>
        <v>28.401865999999984</v>
      </c>
      <c r="BH160" s="21">
        <f ca="1">'ETS yield tables'!BH249</f>
        <v>29.656383000000005</v>
      </c>
      <c r="BI160" s="21">
        <f ca="1">'ETS yield tables'!BI249</f>
        <v>30.340452999999997</v>
      </c>
      <c r="BJ160" s="21">
        <f ca="1">'ETS yield tables'!BJ249</f>
        <v>31.171941000000004</v>
      </c>
      <c r="BK160" s="21">
        <f ca="1">'ETS yield tables'!BK249</f>
        <v>32.159657999999979</v>
      </c>
      <c r="BL160" s="21">
        <f ca="1">'ETS yield tables'!BL249</f>
        <v>34.782541000000037</v>
      </c>
      <c r="BM160" s="21">
        <f ca="1">'ETS yield tables'!BM249</f>
        <v>35.645436999999959</v>
      </c>
      <c r="BN160" s="21">
        <f ca="1">'ETS yield tables'!BN249</f>
        <v>0</v>
      </c>
      <c r="BO160" s="21">
        <f ca="1">'ETS yield tables'!BO249</f>
        <v>0</v>
      </c>
      <c r="BP160" s="21">
        <f ca="1">'ETS yield tables'!BP249</f>
        <v>0</v>
      </c>
      <c r="BQ160" s="21">
        <f ca="1">'ETS yield tables'!BQ249</f>
        <v>0</v>
      </c>
      <c r="BR160" s="21">
        <f ca="1">'ETS yield tables'!BR249</f>
        <v>0</v>
      </c>
      <c r="BS160" s="21">
        <f ca="1">'ETS yield tables'!BS249</f>
        <v>0</v>
      </c>
      <c r="BT160" s="21">
        <f ca="1">'ETS yield tables'!BT249</f>
        <v>0</v>
      </c>
      <c r="BU160" s="21">
        <f ca="1">'ETS yield tables'!BU249</f>
        <v>0</v>
      </c>
      <c r="BV160" s="21">
        <f ca="1">'ETS yield tables'!BV249</f>
        <v>0</v>
      </c>
      <c r="BW160" s="21">
        <f ca="1">'ETS yield tables'!BW249</f>
        <v>0</v>
      </c>
      <c r="BX160" s="21">
        <f ca="1">'ETS yield tables'!BX249</f>
        <v>0</v>
      </c>
      <c r="BY160" s="21">
        <f ca="1">'ETS yield tables'!BY249</f>
        <v>0</v>
      </c>
      <c r="BZ160" s="21">
        <f ca="1">'ETS yield tables'!BZ249</f>
        <v>0</v>
      </c>
      <c r="CA160" s="21">
        <f ca="1">'ETS yield tables'!CA249</f>
        <v>0</v>
      </c>
      <c r="CB160" s="21">
        <f ca="1">'ETS yield tables'!CB249</f>
        <v>0</v>
      </c>
      <c r="CC160" s="21">
        <f ca="1">'ETS yield tables'!CC249</f>
        <v>0</v>
      </c>
      <c r="CD160" s="21">
        <f ca="1">'ETS yield tables'!CD249</f>
        <v>0</v>
      </c>
      <c r="CE160" s="21">
        <f ca="1">'ETS yield tables'!CE249</f>
        <v>0</v>
      </c>
      <c r="CF160" s="21">
        <f ca="1">'ETS yield tables'!CF249</f>
        <v>0</v>
      </c>
      <c r="CG160" s="21">
        <f ca="1">'ETS yield tables'!CG249</f>
        <v>0</v>
      </c>
      <c r="CH160" s="21">
        <f ca="1">'ETS yield tables'!CH249</f>
        <v>0</v>
      </c>
      <c r="CI160" s="21">
        <f ca="1">'ETS yield tables'!CI249</f>
        <v>0</v>
      </c>
      <c r="CJ160" s="21">
        <f ca="1">'ETS yield tables'!CJ249</f>
        <v>0</v>
      </c>
      <c r="CK160" s="21">
        <f ca="1">'ETS yield tables'!CK249</f>
        <v>0</v>
      </c>
      <c r="CL160" s="21">
        <f ca="1">'ETS yield tables'!CL249</f>
        <v>0</v>
      </c>
      <c r="CM160" s="21">
        <f ca="1">'ETS yield tables'!CM249</f>
        <v>0</v>
      </c>
      <c r="CN160" s="21">
        <f ca="1">'ETS yield tables'!CN249</f>
        <v>0</v>
      </c>
      <c r="CO160" s="21">
        <f ca="1">'ETS yield tables'!CO249</f>
        <v>0</v>
      </c>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row>
    <row r="161" spans="1:119" outlineLevel="1">
      <c r="B161" t="s">
        <v>111</v>
      </c>
      <c r="D161" s="21">
        <f>'ETS yield tables'!D14</f>
        <v>0.26542700000000002</v>
      </c>
      <c r="E161" s="21">
        <f>'ETS yield tables'!E14</f>
        <v>0.92647899999999983</v>
      </c>
      <c r="F161" s="21">
        <f>'ETS yield tables'!F14</f>
        <v>1.7507390000000003</v>
      </c>
      <c r="G161" s="21">
        <f>'ETS yield tables'!G14</f>
        <v>2.5977419999999998</v>
      </c>
      <c r="H161" s="21">
        <f>'ETS yield tables'!H14</f>
        <v>3.5134909999999993</v>
      </c>
      <c r="I161" s="21">
        <f>'ETS yield tables'!I14</f>
        <v>4.1502510000000008</v>
      </c>
      <c r="J161" s="21">
        <f>'ETS yield tables'!J14</f>
        <v>7.0131789999999992</v>
      </c>
      <c r="K161" s="21">
        <f>'ETS yield tables'!K14</f>
        <v>11.488225</v>
      </c>
      <c r="L161" s="21">
        <f>'ETS yield tables'!L14</f>
        <v>17.233179000000003</v>
      </c>
      <c r="M161" s="21">
        <f>'ETS yield tables'!M14</f>
        <v>20.095346999999997</v>
      </c>
      <c r="N161" s="21">
        <f>'ETS yield tables'!N14</f>
        <v>22.334114999999997</v>
      </c>
      <c r="O161" s="21">
        <f>'ETS yield tables'!O14</f>
        <v>24.033445</v>
      </c>
      <c r="P161" s="21">
        <f>'ETS yield tables'!P14</f>
        <v>26.398054000000016</v>
      </c>
      <c r="Q161" s="21">
        <f>'ETS yield tables'!Q14</f>
        <v>28.401865999999984</v>
      </c>
      <c r="R161" s="21">
        <f>'ETS yield tables'!R14</f>
        <v>29.656383000000005</v>
      </c>
      <c r="S161" s="21">
        <f>'ETS yield tables'!S14</f>
        <v>30.340452999999997</v>
      </c>
      <c r="T161" s="21">
        <f>'ETS yield tables'!T14</f>
        <v>31.171941000000004</v>
      </c>
      <c r="U161" s="21">
        <f>'ETS yield tables'!U14</f>
        <v>32.159657999999979</v>
      </c>
      <c r="V161" s="21">
        <f>'ETS yield tables'!V14</f>
        <v>34.782541000000037</v>
      </c>
      <c r="W161" s="21">
        <f>'ETS yield tables'!W14</f>
        <v>35.645436999999959</v>
      </c>
      <c r="X161" s="21">
        <f>'ETS yield tables'!X14</f>
        <v>38.374753999999996</v>
      </c>
      <c r="Y161" s="21">
        <f>'ETS yield tables'!Y14</f>
        <v>39.060377000000017</v>
      </c>
      <c r="Z161" s="21">
        <f>'ETS yield tables'!Z14</f>
        <v>41.444205000000011</v>
      </c>
      <c r="AA161" s="21">
        <f>'ETS yield tables'!AA14</f>
        <v>42.749577999999985</v>
      </c>
      <c r="AB161" s="21">
        <f>'ETS yield tables'!AB14</f>
        <v>43.925401999999963</v>
      </c>
      <c r="AC161" s="21">
        <f>'ETS yield tables'!AC14</f>
        <v>44.844935000000078</v>
      </c>
      <c r="AD161" s="21">
        <f>'ETS yield tables'!AD14</f>
        <v>45.487308999999982</v>
      </c>
      <c r="AE161" s="21">
        <f>'ETS yield tables'!AE14</f>
        <v>45.853942999999958</v>
      </c>
      <c r="AF161" s="21">
        <f>'ETS yield tables'!AF14</f>
        <v>45.985423000000083</v>
      </c>
      <c r="AG161" s="21">
        <f>'ETS yield tables'!AG14</f>
        <v>45.867046999999957</v>
      </c>
      <c r="AH161" s="21">
        <f>'ETS yield tables'!AH14</f>
        <v>45.551020999999992</v>
      </c>
      <c r="AI161" s="21">
        <f>'ETS yield tables'!AI14</f>
        <v>45.030900999999972</v>
      </c>
      <c r="AJ161" s="21">
        <f>'ETS yield tables'!AJ14</f>
        <v>44.356821000000082</v>
      </c>
      <c r="AK161" s="21">
        <f>'ETS yield tables'!AK14</f>
        <v>43.60609599999998</v>
      </c>
      <c r="AL161" s="21">
        <f>'ETS yield tables'!AL14</f>
        <v>42.813460999999961</v>
      </c>
      <c r="AM161" s="21">
        <f>'ETS yield tables'!AM14</f>
        <v>41.981503999999973</v>
      </c>
      <c r="AN161" s="21">
        <f>'ETS yield tables'!AN14</f>
        <v>41.12725300000011</v>
      </c>
      <c r="AO161" s="21">
        <f>'ETS yield tables'!AO14</f>
        <v>40.253762999999935</v>
      </c>
      <c r="AP161" s="21">
        <f>'ETS yield tables'!AP14</f>
        <v>39.366297999999915</v>
      </c>
      <c r="AQ161" s="21">
        <f>'ETS yield tables'!AQ14</f>
        <v>38.469426000000112</v>
      </c>
      <c r="AR161" s="21">
        <f>'ETS yield tables'!AR14</f>
        <v>37.569070000000011</v>
      </c>
      <c r="AS161" s="21">
        <f>'ETS yield tables'!AS14</f>
        <v>36.667414000000008</v>
      </c>
      <c r="AT161" s="21">
        <f>'ETS yield tables'!AT14</f>
        <v>35.766243000000031</v>
      </c>
      <c r="AU161" s="21">
        <f>'ETS yield tables'!AU14</f>
        <v>34.866855999999871</v>
      </c>
      <c r="AV161" s="21">
        <f>'ETS yield tables'!AV14</f>
        <v>33.970956000000115</v>
      </c>
      <c r="AW161" s="21">
        <f>'ETS yield tables'!AW14</f>
        <v>33.08489899999995</v>
      </c>
      <c r="AX161" s="21">
        <f>'ETS yield tables'!AX14</f>
        <v>32.198922999999922</v>
      </c>
      <c r="AY161" s="21">
        <f>'ETS yield tables'!AY14</f>
        <v>31.324382000000014</v>
      </c>
      <c r="AZ161" s="21">
        <f>'ETS yield tables'!AZ14</f>
        <v>30.459522000000106</v>
      </c>
      <c r="BA161" s="21">
        <f>'ETS yield tables'!BA14</f>
        <v>29.599757999999838</v>
      </c>
      <c r="BB161" s="21">
        <f>'ETS yield tables'!BB14</f>
        <v>29.599757999999838</v>
      </c>
      <c r="BC161" s="21">
        <f>'ETS yield tables'!BC14</f>
        <v>29.599757999999838</v>
      </c>
      <c r="BD161" s="21">
        <f>'ETS yield tables'!BD14</f>
        <v>29.599757999999838</v>
      </c>
      <c r="BE161" s="21">
        <f>'ETS yield tables'!BE14</f>
        <v>29.599757999999838</v>
      </c>
      <c r="BF161" s="21">
        <f>'ETS yield tables'!BF14</f>
        <v>29.599757999999838</v>
      </c>
      <c r="BG161" s="21">
        <f>'ETS yield tables'!BG14</f>
        <v>29.599757999999838</v>
      </c>
      <c r="BH161" s="21">
        <f>'ETS yield tables'!BH14</f>
        <v>29.599757999999838</v>
      </c>
      <c r="BI161" s="21">
        <f>'ETS yield tables'!BI14</f>
        <v>29.599757999999838</v>
      </c>
      <c r="BJ161" s="21">
        <f>'ETS yield tables'!BJ14</f>
        <v>29.599757999999838</v>
      </c>
      <c r="BK161" s="21">
        <f>'ETS yield tables'!BK14</f>
        <v>29.599757999999838</v>
      </c>
      <c r="BL161" s="21">
        <f>'ETS yield tables'!BL14</f>
        <v>29.599757999999838</v>
      </c>
      <c r="BM161" s="21">
        <f>'ETS yield tables'!BM14</f>
        <v>29.599757999999838</v>
      </c>
      <c r="BN161" s="21">
        <f>'ETS yield tables'!BN14</f>
        <v>29.599757999999838</v>
      </c>
      <c r="BO161" s="21">
        <f>'ETS yield tables'!BO14</f>
        <v>29.599757999999838</v>
      </c>
      <c r="BP161" s="21">
        <f>'ETS yield tables'!BP14</f>
        <v>29.599757999999838</v>
      </c>
      <c r="BQ161" s="21">
        <f>'ETS yield tables'!BQ14</f>
        <v>29.599757999999838</v>
      </c>
      <c r="BR161" s="21">
        <f>'ETS yield tables'!BR14</f>
        <v>29.599757999999838</v>
      </c>
      <c r="BS161" s="21">
        <f>'ETS yield tables'!BS14</f>
        <v>29.599757999999838</v>
      </c>
      <c r="BT161" s="21">
        <f>'ETS yield tables'!BT14</f>
        <v>29.599757999999838</v>
      </c>
      <c r="BU161" s="21">
        <f>'ETS yield tables'!BU14</f>
        <v>29.599757999999838</v>
      </c>
      <c r="BV161" s="21">
        <f>'ETS yield tables'!BV14</f>
        <v>29.599757999999838</v>
      </c>
      <c r="BW161" s="21">
        <f>'ETS yield tables'!BW14</f>
        <v>29.599757999999838</v>
      </c>
      <c r="BX161" s="21">
        <f>'ETS yield tables'!BX14</f>
        <v>29.599757999999838</v>
      </c>
      <c r="BY161" s="21">
        <f>'ETS yield tables'!BY14</f>
        <v>29.599757999999838</v>
      </c>
      <c r="BZ161" s="21">
        <f>'ETS yield tables'!BZ14</f>
        <v>29.599757999999838</v>
      </c>
      <c r="CA161" s="21">
        <f>'ETS yield tables'!CA14</f>
        <v>29.599757999999838</v>
      </c>
      <c r="CB161" s="21">
        <f>'ETS yield tables'!CB14</f>
        <v>29.599757999999838</v>
      </c>
      <c r="CC161" s="21">
        <f>'ETS yield tables'!CC14</f>
        <v>29.599757999999838</v>
      </c>
      <c r="CD161" s="21">
        <f>'ETS yield tables'!CD14</f>
        <v>29.599757999999838</v>
      </c>
      <c r="CE161" s="21">
        <f>'ETS yield tables'!CE14</f>
        <v>29.599757999999838</v>
      </c>
      <c r="CF161" s="21">
        <f>'ETS yield tables'!CF14</f>
        <v>29.599757999999838</v>
      </c>
      <c r="CG161" s="21">
        <f>'ETS yield tables'!CG14</f>
        <v>29.599757999999838</v>
      </c>
      <c r="CH161" s="21">
        <f>'ETS yield tables'!CH14</f>
        <v>29.599757999999838</v>
      </c>
      <c r="CI161" s="21">
        <f>'ETS yield tables'!CI14</f>
        <v>29.599757999999838</v>
      </c>
      <c r="CJ161" s="21">
        <f>'ETS yield tables'!CJ14</f>
        <v>29.599757999999838</v>
      </c>
      <c r="CK161" s="21">
        <f>'ETS yield tables'!CK14</f>
        <v>29.599757999999838</v>
      </c>
      <c r="CL161" s="21">
        <f>'ETS yield tables'!CL14</f>
        <v>29.599757999999838</v>
      </c>
      <c r="CM161" s="21">
        <f>'ETS yield tables'!CM14</f>
        <v>29.599757999999838</v>
      </c>
      <c r="CN161" s="21">
        <f>'ETS yield tables'!CN14</f>
        <v>29.599757999999838</v>
      </c>
      <c r="CO161" s="21">
        <f>'ETS yield tables'!CO14</f>
        <v>29.599757999999838</v>
      </c>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row>
    <row r="162" spans="1:119" outlineLevel="1">
      <c r="B162" t="s">
        <v>38</v>
      </c>
      <c r="D162">
        <f>'ETS yield tables'!D15</f>
        <v>0.6</v>
      </c>
      <c r="E162">
        <f>'ETS yield tables'!E15</f>
        <v>0.6</v>
      </c>
      <c r="F162">
        <f>'ETS yield tables'!F15</f>
        <v>1.2</v>
      </c>
      <c r="G162">
        <f>'ETS yield tables'!G15</f>
        <v>1.9</v>
      </c>
      <c r="H162">
        <f>'ETS yield tables'!H15</f>
        <v>2.9000000000000004</v>
      </c>
      <c r="I162">
        <f>'ETS yield tables'!I15</f>
        <v>3.8999999999999995</v>
      </c>
      <c r="J162">
        <f>'ETS yield tables'!J15</f>
        <v>4.9000000000000004</v>
      </c>
      <c r="K162">
        <f>'ETS yield tables'!K15</f>
        <v>5.8000000000000007</v>
      </c>
      <c r="L162">
        <f>'ETS yield tables'!L15</f>
        <v>6.8000000000000007</v>
      </c>
      <c r="M162">
        <f>'ETS yield tables'!M15</f>
        <v>7.7999999999999972</v>
      </c>
      <c r="N162">
        <f>'ETS yield tables'!N15</f>
        <v>8.7000000000000028</v>
      </c>
      <c r="O162">
        <f>'ETS yield tables'!O15</f>
        <v>9.3999999999999986</v>
      </c>
      <c r="P162">
        <f>'ETS yield tables'!P15</f>
        <v>10.200000000000003</v>
      </c>
      <c r="Q162">
        <f>'ETS yield tables'!Q15</f>
        <v>10.700000000000003</v>
      </c>
      <c r="R162">
        <f>'ETS yield tables'!R15</f>
        <v>11.299999999999997</v>
      </c>
      <c r="S162">
        <f>'ETS yield tables'!S15</f>
        <v>11.599999999999994</v>
      </c>
      <c r="T162">
        <f>'ETS yield tables'!T15</f>
        <v>11.900000000000006</v>
      </c>
      <c r="U162">
        <f>'ETS yield tables'!U15</f>
        <v>12.099999999999994</v>
      </c>
      <c r="V162">
        <f>'ETS yield tables'!V15</f>
        <v>12.000000000000014</v>
      </c>
      <c r="W162">
        <f>'ETS yield tables'!W15</f>
        <v>11.899999999999977</v>
      </c>
      <c r="X162">
        <f>'ETS yield tables'!X15</f>
        <v>10.400000000000006</v>
      </c>
      <c r="Y162">
        <f>'ETS yield tables'!Y15</f>
        <v>10.099999999999994</v>
      </c>
      <c r="Z162">
        <f>'ETS yield tables'!Z15</f>
        <v>9.7000000000000171</v>
      </c>
      <c r="AA162">
        <f>'ETS yield tables'!AA15</f>
        <v>9.4000000000000057</v>
      </c>
      <c r="AB162">
        <f>'ETS yield tables'!AB15</f>
        <v>8.7999999999999829</v>
      </c>
      <c r="AC162">
        <f>'ETS yield tables'!AC15</f>
        <v>8.3000000000000114</v>
      </c>
      <c r="AD162">
        <f>'ETS yield tables'!AD15</f>
        <v>8</v>
      </c>
      <c r="AE162">
        <f>'ETS yield tables'!AE15</f>
        <v>7.4000000000000057</v>
      </c>
      <c r="AF162">
        <f>'ETS yield tables'!AF15</f>
        <v>7</v>
      </c>
      <c r="AG162">
        <f>'ETS yield tables'!AG15</f>
        <v>6.5</v>
      </c>
      <c r="AH162">
        <f>'ETS yield tables'!AH15</f>
        <v>5.8999999999999773</v>
      </c>
      <c r="AI162">
        <f>'ETS yield tables'!AI15</f>
        <v>5.6000000000000227</v>
      </c>
      <c r="AJ162">
        <f>'ETS yield tables'!AJ15</f>
        <v>4.8999999999999773</v>
      </c>
      <c r="AK162">
        <f>'ETS yield tables'!AK15</f>
        <v>4.8000000000000114</v>
      </c>
      <c r="AL162">
        <f>'ETS yield tables'!AL15</f>
        <v>4.3000000000000114</v>
      </c>
      <c r="AM162">
        <f>'ETS yield tables'!AM15</f>
        <v>4</v>
      </c>
      <c r="AN162">
        <f>'ETS yield tables'!AN15</f>
        <v>3.5</v>
      </c>
      <c r="AO162">
        <f>'ETS yield tables'!AO15</f>
        <v>3.5</v>
      </c>
      <c r="AP162">
        <f>'ETS yield tables'!AP15</f>
        <v>3</v>
      </c>
      <c r="AQ162">
        <f>'ETS yield tables'!AQ15</f>
        <v>2.6999999999999886</v>
      </c>
      <c r="AR162">
        <f>'ETS yield tables'!AR15</f>
        <v>2.6000000000000227</v>
      </c>
      <c r="AS162">
        <f>'ETS yield tables'!AS15</f>
        <v>2.3999999999999773</v>
      </c>
      <c r="AT162">
        <f>'ETS yield tables'!AT15</f>
        <v>2.1000000000000227</v>
      </c>
      <c r="AU162">
        <f>'ETS yield tables'!AU15</f>
        <v>1.8999999999999773</v>
      </c>
      <c r="AV162">
        <f>'ETS yield tables'!AV15</f>
        <v>1.6000000000000227</v>
      </c>
      <c r="AW162">
        <f>'ETS yield tables'!AW15</f>
        <v>1.7999999999999545</v>
      </c>
      <c r="AX162">
        <f>'ETS yield tables'!AX15</f>
        <v>1.3000000000000114</v>
      </c>
      <c r="AY162">
        <f>'ETS yield tables'!AY15</f>
        <v>1.3000000000000114</v>
      </c>
      <c r="AZ162">
        <f>'ETS yield tables'!AZ15</f>
        <v>1.3000000000000114</v>
      </c>
      <c r="BA162">
        <f>'ETS yield tables'!BA15</f>
        <v>1</v>
      </c>
      <c r="BB162">
        <f>'ETS yield tables'!BB15</f>
        <v>2</v>
      </c>
      <c r="BC162">
        <f>'ETS yield tables'!BC15</f>
        <v>2</v>
      </c>
      <c r="BD162">
        <f>'ETS yield tables'!BD15</f>
        <v>2</v>
      </c>
      <c r="BE162">
        <f>'ETS yield tables'!BE15</f>
        <v>2</v>
      </c>
      <c r="BF162">
        <f>'ETS yield tables'!BF15</f>
        <v>2</v>
      </c>
      <c r="BG162">
        <f>'ETS yield tables'!BG15</f>
        <v>2</v>
      </c>
      <c r="BH162">
        <f>'ETS yield tables'!BH15</f>
        <v>2</v>
      </c>
      <c r="BI162">
        <f>'ETS yield tables'!BI15</f>
        <v>2</v>
      </c>
      <c r="BJ162">
        <f>'ETS yield tables'!BJ15</f>
        <v>2</v>
      </c>
      <c r="BK162">
        <f>'ETS yield tables'!BK15</f>
        <v>2</v>
      </c>
      <c r="BL162">
        <f>'ETS yield tables'!BL15</f>
        <v>2</v>
      </c>
      <c r="BM162">
        <f>'ETS yield tables'!BM15</f>
        <v>2</v>
      </c>
      <c r="BN162">
        <f>'ETS yield tables'!BN15</f>
        <v>2</v>
      </c>
      <c r="BO162">
        <f>'ETS yield tables'!BO15</f>
        <v>2</v>
      </c>
      <c r="BP162">
        <f>'ETS yield tables'!BP15</f>
        <v>2</v>
      </c>
      <c r="BQ162">
        <f>'ETS yield tables'!BQ15</f>
        <v>2</v>
      </c>
      <c r="BR162">
        <f>'ETS yield tables'!BR15</f>
        <v>2</v>
      </c>
      <c r="BS162">
        <f>'ETS yield tables'!BS15</f>
        <v>2</v>
      </c>
      <c r="BT162">
        <f>'ETS yield tables'!BT15</f>
        <v>2</v>
      </c>
      <c r="BU162">
        <f>'ETS yield tables'!BU15</f>
        <v>2</v>
      </c>
      <c r="BV162">
        <f>'ETS yield tables'!BV15</f>
        <v>2</v>
      </c>
      <c r="BW162">
        <f>'ETS yield tables'!BW15</f>
        <v>2</v>
      </c>
      <c r="BX162">
        <f>'ETS yield tables'!BX15</f>
        <v>2</v>
      </c>
      <c r="BY162">
        <f>'ETS yield tables'!BY15</f>
        <v>2</v>
      </c>
      <c r="BZ162">
        <f>'ETS yield tables'!BZ15</f>
        <v>2</v>
      </c>
      <c r="CA162">
        <f>'ETS yield tables'!CA15</f>
        <v>2</v>
      </c>
      <c r="CB162">
        <f>'ETS yield tables'!CB15</f>
        <v>2</v>
      </c>
      <c r="CC162">
        <f>'ETS yield tables'!CC15</f>
        <v>2</v>
      </c>
      <c r="CD162">
        <f>'ETS yield tables'!CD15</f>
        <v>2</v>
      </c>
      <c r="CE162">
        <f>'ETS yield tables'!CE15</f>
        <v>2</v>
      </c>
      <c r="CF162">
        <f>'ETS yield tables'!CF15</f>
        <v>2</v>
      </c>
      <c r="CG162">
        <f>'ETS yield tables'!CG15</f>
        <v>2</v>
      </c>
      <c r="CH162">
        <f>'ETS yield tables'!CH15</f>
        <v>2</v>
      </c>
      <c r="CI162">
        <f>'ETS yield tables'!CI15</f>
        <v>2</v>
      </c>
      <c r="CJ162">
        <f>'ETS yield tables'!CJ15</f>
        <v>2</v>
      </c>
      <c r="CK162">
        <f>'ETS yield tables'!CK15</f>
        <v>2</v>
      </c>
      <c r="CL162">
        <f>'ETS yield tables'!CL15</f>
        <v>2</v>
      </c>
      <c r="CM162">
        <f>'ETS yield tables'!CM15</f>
        <v>2</v>
      </c>
      <c r="CN162">
        <f>'ETS yield tables'!CN15</f>
        <v>2</v>
      </c>
      <c r="CO162">
        <f>'ETS yield tables'!CO15</f>
        <v>2</v>
      </c>
    </row>
    <row r="163" spans="1:119" outlineLevel="1"/>
    <row r="164" spans="1:119" outlineLevel="1">
      <c r="A164" s="70" t="s">
        <v>120</v>
      </c>
      <c r="C164" s="18" t="s">
        <v>103</v>
      </c>
      <c r="D164" s="18">
        <f>'ETS yield tables'!D1</f>
        <v>1</v>
      </c>
      <c r="E164" s="18">
        <f>'ETS yield tables'!E1</f>
        <v>2</v>
      </c>
      <c r="F164" s="18">
        <f>'ETS yield tables'!F1</f>
        <v>3</v>
      </c>
      <c r="G164" s="18">
        <f>'ETS yield tables'!G1</f>
        <v>4</v>
      </c>
      <c r="H164" s="18">
        <f>'ETS yield tables'!H1</f>
        <v>5</v>
      </c>
      <c r="I164" s="18">
        <f>'ETS yield tables'!I1</f>
        <v>6</v>
      </c>
      <c r="J164" s="18">
        <f>'ETS yield tables'!J1</f>
        <v>7</v>
      </c>
      <c r="K164" s="18">
        <f>'ETS yield tables'!K1</f>
        <v>8</v>
      </c>
      <c r="L164" s="18">
        <f>'ETS yield tables'!L1</f>
        <v>9</v>
      </c>
      <c r="M164" s="18">
        <f>'ETS yield tables'!M1</f>
        <v>10</v>
      </c>
      <c r="N164" s="18">
        <f>'ETS yield tables'!N1</f>
        <v>11</v>
      </c>
      <c r="O164" s="18">
        <f>'ETS yield tables'!O1</f>
        <v>12</v>
      </c>
      <c r="P164" s="18">
        <f>'ETS yield tables'!P1</f>
        <v>13</v>
      </c>
      <c r="Q164" s="18">
        <f>'ETS yield tables'!Q1</f>
        <v>14</v>
      </c>
      <c r="R164" s="18">
        <f>'ETS yield tables'!R1</f>
        <v>15</v>
      </c>
      <c r="S164" s="18">
        <f>'ETS yield tables'!S1</f>
        <v>16</v>
      </c>
      <c r="T164" s="18">
        <f>'ETS yield tables'!T1</f>
        <v>17</v>
      </c>
      <c r="U164" s="18">
        <f>'ETS yield tables'!U1</f>
        <v>18</v>
      </c>
      <c r="V164" s="18">
        <f>'ETS yield tables'!V1</f>
        <v>19</v>
      </c>
      <c r="W164" s="18">
        <f>'ETS yield tables'!W1</f>
        <v>20</v>
      </c>
      <c r="X164" s="18">
        <f>'ETS yield tables'!X1</f>
        <v>21</v>
      </c>
      <c r="Y164" s="18">
        <f>'ETS yield tables'!Y1</f>
        <v>22</v>
      </c>
      <c r="Z164" s="18">
        <f>'ETS yield tables'!Z1</f>
        <v>23</v>
      </c>
      <c r="AA164" s="18">
        <f>'ETS yield tables'!AA1</f>
        <v>24</v>
      </c>
      <c r="AB164" s="18">
        <f>'ETS yield tables'!AB1</f>
        <v>25</v>
      </c>
      <c r="AC164" s="18">
        <f>'ETS yield tables'!AC1</f>
        <v>26</v>
      </c>
      <c r="AD164" s="18">
        <f>'ETS yield tables'!AD1</f>
        <v>27</v>
      </c>
      <c r="AE164" s="18">
        <f>'ETS yield tables'!AE1</f>
        <v>28</v>
      </c>
      <c r="AF164" s="18">
        <f>'ETS yield tables'!AF1</f>
        <v>29</v>
      </c>
      <c r="AG164" s="18">
        <f>'ETS yield tables'!AG1</f>
        <v>30</v>
      </c>
      <c r="AH164" s="18">
        <f>'ETS yield tables'!AH1</f>
        <v>31</v>
      </c>
      <c r="AI164" s="18">
        <f>'ETS yield tables'!AI1</f>
        <v>32</v>
      </c>
      <c r="AJ164" s="18">
        <f>'ETS yield tables'!AJ1</f>
        <v>33</v>
      </c>
      <c r="AK164" s="18">
        <f>'ETS yield tables'!AK1</f>
        <v>34</v>
      </c>
      <c r="AL164" s="18">
        <f>'ETS yield tables'!AL1</f>
        <v>35</v>
      </c>
      <c r="AM164" s="18">
        <f>'ETS yield tables'!AM1</f>
        <v>36</v>
      </c>
      <c r="AN164" s="18">
        <f>'ETS yield tables'!AN1</f>
        <v>37</v>
      </c>
      <c r="AO164" s="18">
        <f>'ETS yield tables'!AO1</f>
        <v>38</v>
      </c>
      <c r="AP164" s="18">
        <f>'ETS yield tables'!AP1</f>
        <v>39</v>
      </c>
      <c r="AQ164" s="18">
        <f>'ETS yield tables'!AQ1</f>
        <v>40</v>
      </c>
      <c r="AR164" s="18">
        <f>'ETS yield tables'!AR1</f>
        <v>41</v>
      </c>
      <c r="AS164" s="18">
        <f>'ETS yield tables'!AS1</f>
        <v>42</v>
      </c>
      <c r="AT164" s="18">
        <f>'ETS yield tables'!AT1</f>
        <v>43</v>
      </c>
      <c r="AU164" s="18">
        <f>'ETS yield tables'!AU1</f>
        <v>44</v>
      </c>
      <c r="AV164" s="18">
        <f>'ETS yield tables'!AV1</f>
        <v>45</v>
      </c>
      <c r="AW164" s="18">
        <f>'ETS yield tables'!AW1</f>
        <v>46</v>
      </c>
      <c r="AX164" s="18">
        <f>'ETS yield tables'!AX1</f>
        <v>47</v>
      </c>
      <c r="AY164" s="18">
        <f>'ETS yield tables'!AY1</f>
        <v>48</v>
      </c>
      <c r="AZ164" s="18">
        <f>'ETS yield tables'!AZ1</f>
        <v>49</v>
      </c>
      <c r="BA164" s="18">
        <f>'ETS yield tables'!BA1</f>
        <v>50</v>
      </c>
      <c r="BB164" s="18">
        <f>'ETS yield tables'!BB1</f>
        <v>51</v>
      </c>
      <c r="BC164" s="18">
        <f>'ETS yield tables'!BC1</f>
        <v>52</v>
      </c>
      <c r="BD164" s="18">
        <f>'ETS yield tables'!BD1</f>
        <v>53</v>
      </c>
      <c r="BE164" s="18">
        <f>'ETS yield tables'!BE1</f>
        <v>54</v>
      </c>
      <c r="BF164" s="18">
        <f>'ETS yield tables'!BF1</f>
        <v>55</v>
      </c>
      <c r="BG164" s="18">
        <f>'ETS yield tables'!BG1</f>
        <v>56</v>
      </c>
      <c r="BH164" s="18">
        <f>'ETS yield tables'!BH1</f>
        <v>57</v>
      </c>
      <c r="BI164" s="18">
        <f>'ETS yield tables'!BI1</f>
        <v>58</v>
      </c>
      <c r="BJ164" s="18">
        <f>'ETS yield tables'!BJ1</f>
        <v>59</v>
      </c>
      <c r="BK164" s="18">
        <f>'ETS yield tables'!BK1</f>
        <v>60</v>
      </c>
      <c r="BL164" s="18">
        <f>'ETS yield tables'!BL1</f>
        <v>61</v>
      </c>
      <c r="BM164" s="18">
        <f>'ETS yield tables'!BM1</f>
        <v>62</v>
      </c>
      <c r="BN164" s="18">
        <f>'ETS yield tables'!BN1</f>
        <v>63</v>
      </c>
      <c r="BO164" s="18">
        <f>'ETS yield tables'!BO1</f>
        <v>64</v>
      </c>
      <c r="BP164" s="18">
        <f>'ETS yield tables'!BP1</f>
        <v>65</v>
      </c>
      <c r="BQ164" s="18">
        <f>'ETS yield tables'!BQ1</f>
        <v>66</v>
      </c>
      <c r="BR164" s="18">
        <f>'ETS yield tables'!BR1</f>
        <v>67</v>
      </c>
      <c r="BS164" s="18">
        <f>'ETS yield tables'!BS1</f>
        <v>68</v>
      </c>
      <c r="BT164" s="18">
        <f>'ETS yield tables'!BT1</f>
        <v>69</v>
      </c>
      <c r="BU164" s="18">
        <f>'ETS yield tables'!BU1</f>
        <v>70</v>
      </c>
      <c r="BV164" s="18">
        <f>'ETS yield tables'!BV1</f>
        <v>71</v>
      </c>
      <c r="BW164" s="18">
        <f>'ETS yield tables'!BW1</f>
        <v>72</v>
      </c>
      <c r="BX164" s="18">
        <f>'ETS yield tables'!BX1</f>
        <v>73</v>
      </c>
      <c r="BY164" s="18">
        <f>'ETS yield tables'!BY1</f>
        <v>74</v>
      </c>
      <c r="BZ164" s="18">
        <f>'ETS yield tables'!BZ1</f>
        <v>75</v>
      </c>
      <c r="CA164" s="18">
        <f>'ETS yield tables'!CA1</f>
        <v>76</v>
      </c>
      <c r="CB164" s="18">
        <f>'ETS yield tables'!CB1</f>
        <v>77</v>
      </c>
      <c r="CC164" s="18">
        <f>'ETS yield tables'!CC1</f>
        <v>78</v>
      </c>
      <c r="CD164" s="18">
        <f>'ETS yield tables'!CD1</f>
        <v>79</v>
      </c>
      <c r="CE164" s="18">
        <f>'ETS yield tables'!CE1</f>
        <v>80</v>
      </c>
      <c r="CF164" s="18">
        <f>'ETS yield tables'!CF1</f>
        <v>81</v>
      </c>
      <c r="CG164" s="18">
        <f>'ETS yield tables'!CG1</f>
        <v>82</v>
      </c>
      <c r="CH164" s="18">
        <f>'ETS yield tables'!CH1</f>
        <v>83</v>
      </c>
      <c r="CI164" s="18">
        <f>'ETS yield tables'!CI1</f>
        <v>84</v>
      </c>
      <c r="CJ164" s="18">
        <f>'ETS yield tables'!CJ1</f>
        <v>85</v>
      </c>
      <c r="CK164" s="18">
        <f>'ETS yield tables'!CK1</f>
        <v>86</v>
      </c>
      <c r="CL164" s="18">
        <f>'ETS yield tables'!CL1</f>
        <v>87</v>
      </c>
      <c r="CM164" s="18">
        <f>'ETS yield tables'!CM1</f>
        <v>88</v>
      </c>
      <c r="CN164" s="18">
        <f>'ETS yield tables'!CN1</f>
        <v>89</v>
      </c>
      <c r="CO164" s="18">
        <f>'ETS yield tables'!CO1</f>
        <v>90</v>
      </c>
    </row>
    <row r="165" spans="1:119" s="5" customFormat="1" outlineLevel="1">
      <c r="B165" s="5" t="s">
        <v>113</v>
      </c>
      <c r="D165" s="309">
        <f>'ETS yield tables'!D64</f>
        <v>0.4</v>
      </c>
      <c r="E165" s="309">
        <f>'ETS yield tables'!E64</f>
        <v>2</v>
      </c>
      <c r="F165" s="309">
        <f>'ETS yield tables'!F64</f>
        <v>5</v>
      </c>
      <c r="G165" s="309">
        <f>'ETS yield tables'!G64</f>
        <v>18.700000000000003</v>
      </c>
      <c r="H165" s="309">
        <f>'ETS yield tables'!H64</f>
        <v>31.6</v>
      </c>
      <c r="I165" s="309">
        <f>'ETS yield tables'!I64</f>
        <v>41.8</v>
      </c>
      <c r="J165" s="309">
        <f>'ETS yield tables'!J64</f>
        <v>45.900000000000006</v>
      </c>
      <c r="K165" s="309">
        <f>'ETS yield tables'!K64</f>
        <v>42.400000000000006</v>
      </c>
      <c r="L165" s="309">
        <f>'ETS yield tables'!L64</f>
        <v>33.5</v>
      </c>
      <c r="M165" s="309">
        <f>'ETS yield tables'!M64</f>
        <v>30.199999999999989</v>
      </c>
      <c r="N165" s="309">
        <f>'ETS yield tables'!N64</f>
        <v>29.5</v>
      </c>
      <c r="O165" s="309">
        <f>'ETS yield tables'!O64</f>
        <v>31.800000000000011</v>
      </c>
      <c r="P165" s="309">
        <f>'ETS yield tables'!P64</f>
        <v>34.099999999999966</v>
      </c>
      <c r="Q165" s="309">
        <f>'ETS yield tables'!Q64</f>
        <v>36.300000000000011</v>
      </c>
      <c r="R165" s="309">
        <f>'ETS yield tables'!R64</f>
        <v>8.6499999999999773</v>
      </c>
      <c r="S165" s="309">
        <f>'ETS yield tables'!S64</f>
        <v>0</v>
      </c>
      <c r="T165" s="309">
        <f>'ETS yield tables'!T64</f>
        <v>0</v>
      </c>
      <c r="U165" s="309">
        <f>'ETS yield tables'!U64</f>
        <v>0</v>
      </c>
      <c r="V165" s="309">
        <f>'ETS yield tables'!V64</f>
        <v>0</v>
      </c>
      <c r="W165" s="309">
        <f>'ETS yield tables'!W64</f>
        <v>0</v>
      </c>
      <c r="X165" s="309">
        <f>'ETS yield tables'!X64</f>
        <v>0</v>
      </c>
      <c r="Y165" s="309">
        <f>'ETS yield tables'!Y64</f>
        <v>0</v>
      </c>
      <c r="Z165" s="309">
        <f>'ETS yield tables'!Z64</f>
        <v>0</v>
      </c>
      <c r="AA165" s="309">
        <f>'ETS yield tables'!AA64</f>
        <v>0</v>
      </c>
      <c r="AB165" s="309">
        <f>'ETS yield tables'!AB64</f>
        <v>0</v>
      </c>
      <c r="AC165" s="309">
        <f>'ETS yield tables'!AC64</f>
        <v>0</v>
      </c>
      <c r="AD165" s="309">
        <f>'ETS yield tables'!AD64</f>
        <v>0</v>
      </c>
      <c r="AE165" s="309">
        <f>'ETS yield tables'!AE64</f>
        <v>0</v>
      </c>
      <c r="AF165" s="309">
        <f>'ETS yield tables'!AF64</f>
        <v>0</v>
      </c>
      <c r="AG165" s="309">
        <f>'ETS yield tables'!AG64</f>
        <v>0</v>
      </c>
      <c r="AH165" s="309">
        <f>'ETS yield tables'!AH64</f>
        <v>0</v>
      </c>
      <c r="AI165" s="309">
        <f>'ETS yield tables'!AI64</f>
        <v>0</v>
      </c>
      <c r="AJ165" s="309">
        <f>'ETS yield tables'!AJ64</f>
        <v>0</v>
      </c>
      <c r="AK165" s="309">
        <f>'ETS yield tables'!AK64</f>
        <v>0</v>
      </c>
      <c r="AL165" s="309">
        <f>'ETS yield tables'!AL64</f>
        <v>0</v>
      </c>
      <c r="AM165" s="309">
        <f>'ETS yield tables'!AM64</f>
        <v>0</v>
      </c>
      <c r="AN165" s="309">
        <f>'ETS yield tables'!AN64</f>
        <v>0</v>
      </c>
      <c r="AO165" s="340">
        <f>'ETS yield tables'!AO64</f>
        <v>0</v>
      </c>
      <c r="AP165" s="309">
        <f>'ETS yield tables'!AP64</f>
        <v>0</v>
      </c>
      <c r="AQ165" s="309">
        <f>'ETS yield tables'!AQ64</f>
        <v>0</v>
      </c>
      <c r="AR165" s="309">
        <f>'ETS yield tables'!AR64</f>
        <v>0</v>
      </c>
      <c r="AS165" s="309">
        <f>'ETS yield tables'!AS64</f>
        <v>0</v>
      </c>
      <c r="AT165" s="309">
        <f>'ETS yield tables'!AT64</f>
        <v>0</v>
      </c>
      <c r="AU165" s="309">
        <f>'ETS yield tables'!AU64</f>
        <v>0</v>
      </c>
      <c r="AV165" s="309">
        <f>'ETS yield tables'!AV64</f>
        <v>0</v>
      </c>
      <c r="AW165" s="309">
        <f>'ETS yield tables'!AW64</f>
        <v>0</v>
      </c>
      <c r="AX165" s="309">
        <f>'ETS yield tables'!AX64</f>
        <v>0</v>
      </c>
      <c r="AY165" s="309">
        <f>'ETS yield tables'!AY64</f>
        <v>0</v>
      </c>
      <c r="AZ165" s="309">
        <f>'ETS yield tables'!AZ64</f>
        <v>0</v>
      </c>
      <c r="BA165" s="309">
        <f>'ETS yield tables'!BA64</f>
        <v>0</v>
      </c>
      <c r="BB165" s="309">
        <f>'ETS yield tables'!BB64</f>
        <v>0</v>
      </c>
      <c r="BC165" s="309">
        <f>'ETS yield tables'!BC64</f>
        <v>0</v>
      </c>
      <c r="BD165" s="309">
        <f>'ETS yield tables'!BD64</f>
        <v>0</v>
      </c>
      <c r="BE165" s="309">
        <f>'ETS yield tables'!BE64</f>
        <v>0</v>
      </c>
      <c r="BF165" s="309">
        <f>'ETS yield tables'!BF64</f>
        <v>0</v>
      </c>
      <c r="BG165" s="309">
        <f>'ETS yield tables'!BG64</f>
        <v>0</v>
      </c>
      <c r="BH165" s="309">
        <f>'ETS yield tables'!BH64</f>
        <v>0</v>
      </c>
      <c r="BI165" s="309">
        <f>'ETS yield tables'!BI64</f>
        <v>0</v>
      </c>
      <c r="BJ165" s="309">
        <f>'ETS yield tables'!BJ64</f>
        <v>0</v>
      </c>
      <c r="BK165" s="309">
        <f>'ETS yield tables'!BK64</f>
        <v>0</v>
      </c>
      <c r="BL165" s="309">
        <f>'ETS yield tables'!BL64</f>
        <v>0</v>
      </c>
      <c r="BM165" s="309">
        <f>'ETS yield tables'!BM64</f>
        <v>0</v>
      </c>
      <c r="BN165" s="309">
        <f>'ETS yield tables'!BN64</f>
        <v>0</v>
      </c>
      <c r="BO165" s="309">
        <f>'ETS yield tables'!BO64</f>
        <v>0</v>
      </c>
      <c r="BP165" s="309">
        <f>'ETS yield tables'!BP64</f>
        <v>0</v>
      </c>
      <c r="BQ165" s="309">
        <f>'ETS yield tables'!BQ64</f>
        <v>0</v>
      </c>
      <c r="BR165" s="309">
        <f>'ETS yield tables'!BR64</f>
        <v>0</v>
      </c>
      <c r="BS165" s="309">
        <f>'ETS yield tables'!BS64</f>
        <v>0</v>
      </c>
      <c r="BT165" s="309">
        <f>'ETS yield tables'!BT64</f>
        <v>0</v>
      </c>
      <c r="BU165" s="309">
        <f>'ETS yield tables'!BU64</f>
        <v>0</v>
      </c>
      <c r="BV165" s="309">
        <f>'ETS yield tables'!BV64</f>
        <v>0</v>
      </c>
      <c r="BW165" s="309">
        <f>'ETS yield tables'!BW64</f>
        <v>0</v>
      </c>
      <c r="BX165" s="309">
        <f>'ETS yield tables'!BX64</f>
        <v>0</v>
      </c>
      <c r="BY165" s="309">
        <f>'ETS yield tables'!BY64</f>
        <v>0</v>
      </c>
      <c r="BZ165" s="309">
        <f>'ETS yield tables'!BZ64</f>
        <v>0</v>
      </c>
      <c r="CA165" s="309">
        <f>'ETS yield tables'!CA64</f>
        <v>0</v>
      </c>
      <c r="CB165" s="309">
        <f>'ETS yield tables'!CB64</f>
        <v>0</v>
      </c>
      <c r="CC165" s="309">
        <f>'ETS yield tables'!CC64</f>
        <v>0</v>
      </c>
      <c r="CD165" s="309">
        <f>'ETS yield tables'!CD64</f>
        <v>0</v>
      </c>
      <c r="CE165" s="309">
        <f>'ETS yield tables'!CE64</f>
        <v>0</v>
      </c>
      <c r="CF165" s="309">
        <f>'ETS yield tables'!CF64</f>
        <v>0</v>
      </c>
      <c r="CG165" s="309">
        <f>'ETS yield tables'!CG64</f>
        <v>0</v>
      </c>
      <c r="CH165" s="309">
        <f>'ETS yield tables'!CH64</f>
        <v>0</v>
      </c>
      <c r="CI165" s="309">
        <f>'ETS yield tables'!CI64</f>
        <v>0</v>
      </c>
      <c r="CJ165" s="309">
        <f>'ETS yield tables'!CJ64</f>
        <v>0</v>
      </c>
      <c r="CK165" s="309">
        <f>'ETS yield tables'!CK64</f>
        <v>0</v>
      </c>
      <c r="CL165" s="309">
        <f>'ETS yield tables'!CL64</f>
        <v>0</v>
      </c>
      <c r="CM165" s="309">
        <f>'ETS yield tables'!CM64</f>
        <v>0</v>
      </c>
      <c r="CN165" s="309">
        <f>'ETS yield tables'!CN64</f>
        <v>0</v>
      </c>
      <c r="CO165" s="309">
        <f>'ETS yield tables'!CO64</f>
        <v>0</v>
      </c>
    </row>
    <row r="166" spans="1:119" outlineLevel="1">
      <c r="B166" t="s">
        <v>121</v>
      </c>
      <c r="D166" s="522">
        <f>'ETS yield tables'!D129</f>
        <v>0.26542700000000002</v>
      </c>
      <c r="E166" s="522">
        <f>'ETS yield tables'!E129</f>
        <v>0.92647899999999983</v>
      </c>
      <c r="F166" s="522">
        <f>'ETS yield tables'!F129</f>
        <v>1.7507390000000003</v>
      </c>
      <c r="G166" s="522">
        <f>'ETS yield tables'!G129</f>
        <v>2.5977419999999998</v>
      </c>
      <c r="H166" s="522">
        <f>'ETS yield tables'!H129</f>
        <v>3.5134909999999993</v>
      </c>
      <c r="I166" s="522">
        <f>'ETS yield tables'!I129</f>
        <v>4.1502510000000008</v>
      </c>
      <c r="J166" s="522">
        <f>'ETS yield tables'!J129</f>
        <v>7.0131789999999992</v>
      </c>
      <c r="K166" s="522">
        <f>'ETS yield tables'!K129</f>
        <v>11.488225</v>
      </c>
      <c r="L166" s="522">
        <f>'ETS yield tables'!L129</f>
        <v>17.233179000000003</v>
      </c>
      <c r="M166" s="522">
        <f>'ETS yield tables'!M129</f>
        <v>20.095346999999997</v>
      </c>
      <c r="N166" s="522">
        <f>'ETS yield tables'!N129</f>
        <v>22.334114999999997</v>
      </c>
      <c r="O166" s="522">
        <f>'ETS yield tables'!O129</f>
        <v>24.033445</v>
      </c>
      <c r="P166" s="522">
        <f>'ETS yield tables'!P129</f>
        <v>26.398054000000016</v>
      </c>
      <c r="Q166" s="522">
        <f>'ETS yield tables'!Q129</f>
        <v>28.401865999999984</v>
      </c>
      <c r="R166" s="522">
        <f>'ETS yield tables'!R129</f>
        <v>29.656383000000005</v>
      </c>
      <c r="S166" s="522">
        <f>'ETS yield tables'!S129</f>
        <v>30.340452999999997</v>
      </c>
      <c r="T166" s="522">
        <f>'ETS yield tables'!T129</f>
        <v>31.171941000000004</v>
      </c>
      <c r="U166" s="522">
        <f>'ETS yield tables'!U129</f>
        <v>32.159657999999979</v>
      </c>
      <c r="V166" s="522">
        <f>'ETS yield tables'!V129</f>
        <v>34.782541000000037</v>
      </c>
      <c r="W166" s="522">
        <f>'ETS yield tables'!W129</f>
        <v>35.645436999999959</v>
      </c>
      <c r="X166" s="522">
        <f>'ETS yield tables'!X129</f>
        <v>38.374753999999996</v>
      </c>
      <c r="Y166" s="522">
        <f>'ETS yield tables'!Y129</f>
        <v>39.060377000000017</v>
      </c>
      <c r="Z166" s="522">
        <f>'ETS yield tables'!Z129</f>
        <v>41.444205000000011</v>
      </c>
      <c r="AA166" s="522">
        <f>'ETS yield tables'!AA129</f>
        <v>39.062711999999976</v>
      </c>
      <c r="AB166" s="522">
        <f>'ETS yield tables'!AB129</f>
        <v>0</v>
      </c>
      <c r="AC166" s="522">
        <f>'ETS yield tables'!AC129</f>
        <v>0</v>
      </c>
      <c r="AD166" s="522">
        <f>'ETS yield tables'!AD129</f>
        <v>0</v>
      </c>
      <c r="AE166" s="522">
        <f>'ETS yield tables'!AE129</f>
        <v>0</v>
      </c>
      <c r="AF166" s="522">
        <f>'ETS yield tables'!AF129</f>
        <v>0</v>
      </c>
      <c r="AG166" s="522">
        <f>'ETS yield tables'!AG129</f>
        <v>0</v>
      </c>
      <c r="AH166" s="522">
        <f>'ETS yield tables'!AH129</f>
        <v>0</v>
      </c>
      <c r="AI166" s="522">
        <f>'ETS yield tables'!AI129</f>
        <v>0</v>
      </c>
      <c r="AJ166" s="522">
        <f>'ETS yield tables'!AJ129</f>
        <v>0</v>
      </c>
      <c r="AK166" s="522">
        <f>'ETS yield tables'!AK129</f>
        <v>0</v>
      </c>
      <c r="AL166" s="522">
        <f>'ETS yield tables'!AL129</f>
        <v>0</v>
      </c>
      <c r="AM166" s="522">
        <f>'ETS yield tables'!AM129</f>
        <v>0</v>
      </c>
      <c r="AN166" s="522">
        <f>'ETS yield tables'!AN129</f>
        <v>0</v>
      </c>
      <c r="AO166" s="522">
        <f>'ETS yield tables'!AO129</f>
        <v>0</v>
      </c>
      <c r="AP166" s="522">
        <f>'ETS yield tables'!AP129</f>
        <v>0</v>
      </c>
      <c r="AQ166" s="522">
        <f>'ETS yield tables'!AQ129</f>
        <v>0</v>
      </c>
      <c r="AR166" s="522">
        <f>'ETS yield tables'!AR129</f>
        <v>0</v>
      </c>
      <c r="AS166" s="522">
        <f>'ETS yield tables'!AS129</f>
        <v>0</v>
      </c>
      <c r="AT166" s="522">
        <f>'ETS yield tables'!AT129</f>
        <v>0</v>
      </c>
      <c r="AU166" s="522">
        <f>'ETS yield tables'!AU129</f>
        <v>0</v>
      </c>
      <c r="AV166" s="522">
        <f>'ETS yield tables'!AV129</f>
        <v>0</v>
      </c>
      <c r="AW166" s="522">
        <f>'ETS yield tables'!AW129</f>
        <v>0</v>
      </c>
      <c r="AX166" s="522">
        <f>'ETS yield tables'!AX129</f>
        <v>0</v>
      </c>
      <c r="AY166" s="522">
        <f>'ETS yield tables'!AY129</f>
        <v>0</v>
      </c>
      <c r="AZ166" s="522">
        <f>'ETS yield tables'!AZ129</f>
        <v>0</v>
      </c>
      <c r="BA166" s="522">
        <f>'ETS yield tables'!BA129</f>
        <v>0</v>
      </c>
      <c r="BB166" s="522">
        <f>'ETS yield tables'!BB129</f>
        <v>0</v>
      </c>
      <c r="BC166" s="522">
        <f>'ETS yield tables'!BC129</f>
        <v>0</v>
      </c>
      <c r="BD166" s="522">
        <f>'ETS yield tables'!BD129</f>
        <v>0</v>
      </c>
      <c r="BE166" s="522">
        <f>'ETS yield tables'!BE129</f>
        <v>0</v>
      </c>
      <c r="BF166" s="522">
        <f>'ETS yield tables'!BF129</f>
        <v>0</v>
      </c>
      <c r="BG166" s="522">
        <f>'ETS yield tables'!BG129</f>
        <v>0</v>
      </c>
      <c r="BH166" s="522">
        <f>'ETS yield tables'!BH129</f>
        <v>0</v>
      </c>
      <c r="BI166" s="522">
        <f>'ETS yield tables'!BI129</f>
        <v>0</v>
      </c>
      <c r="BJ166" s="522">
        <f>'ETS yield tables'!BJ129</f>
        <v>0</v>
      </c>
      <c r="BK166" s="522">
        <f>'ETS yield tables'!BK129</f>
        <v>0</v>
      </c>
      <c r="BL166" s="522">
        <f>'ETS yield tables'!BL129</f>
        <v>0</v>
      </c>
      <c r="BM166" s="522">
        <f>'ETS yield tables'!BM129</f>
        <v>0</v>
      </c>
      <c r="BN166" s="522">
        <f>'ETS yield tables'!BN129</f>
        <v>0</v>
      </c>
      <c r="BO166" s="522">
        <f>'ETS yield tables'!BO129</f>
        <v>0</v>
      </c>
      <c r="BP166" s="522">
        <f>'ETS yield tables'!BP129</f>
        <v>0</v>
      </c>
      <c r="BQ166" s="522">
        <f>'ETS yield tables'!BQ129</f>
        <v>0</v>
      </c>
      <c r="BR166" s="522">
        <f>'ETS yield tables'!BR129</f>
        <v>0</v>
      </c>
      <c r="BS166" s="522">
        <f>'ETS yield tables'!BS129</f>
        <v>0</v>
      </c>
      <c r="BT166" s="522">
        <f>'ETS yield tables'!BT129</f>
        <v>0</v>
      </c>
      <c r="BU166" s="522">
        <f>'ETS yield tables'!BU129</f>
        <v>0</v>
      </c>
      <c r="BV166" s="522">
        <f>'ETS yield tables'!BV129</f>
        <v>0</v>
      </c>
      <c r="BW166" s="522">
        <f>'ETS yield tables'!BW129</f>
        <v>0</v>
      </c>
      <c r="BX166" s="522">
        <f>'ETS yield tables'!BX129</f>
        <v>0</v>
      </c>
      <c r="BY166" s="522">
        <f>'ETS yield tables'!BY129</f>
        <v>0</v>
      </c>
      <c r="BZ166" s="522">
        <f>'ETS yield tables'!BZ129</f>
        <v>0</v>
      </c>
      <c r="CA166" s="522">
        <f>'ETS yield tables'!CA129</f>
        <v>0</v>
      </c>
      <c r="CB166" s="522">
        <f>'ETS yield tables'!CB129</f>
        <v>0</v>
      </c>
      <c r="CC166" s="522">
        <f>'ETS yield tables'!CC129</f>
        <v>0</v>
      </c>
      <c r="CD166" s="522">
        <f>'ETS yield tables'!CD129</f>
        <v>0</v>
      </c>
      <c r="CE166" s="522">
        <f>'ETS yield tables'!CE129</f>
        <v>0</v>
      </c>
      <c r="CF166" s="522">
        <f>'ETS yield tables'!CF129</f>
        <v>0</v>
      </c>
      <c r="CG166" s="522">
        <f>'ETS yield tables'!CG129</f>
        <v>0</v>
      </c>
      <c r="CH166" s="522">
        <f>'ETS yield tables'!CH129</f>
        <v>0</v>
      </c>
      <c r="CI166" s="522">
        <f>'ETS yield tables'!CI129</f>
        <v>0</v>
      </c>
      <c r="CJ166" s="522">
        <f>'ETS yield tables'!CJ129</f>
        <v>0</v>
      </c>
      <c r="CK166" s="522">
        <f>'ETS yield tables'!CK129</f>
        <v>0</v>
      </c>
      <c r="CL166" s="522">
        <f>'ETS yield tables'!CL129</f>
        <v>0</v>
      </c>
      <c r="CM166" s="522">
        <f>'ETS yield tables'!CM129</f>
        <v>0</v>
      </c>
      <c r="CN166" s="522">
        <f>'ETS yield tables'!CN129</f>
        <v>0</v>
      </c>
      <c r="CO166" s="522">
        <f>'ETS yield tables'!CO129</f>
        <v>0</v>
      </c>
    </row>
    <row r="167" spans="1:119" outlineLevel="1">
      <c r="B167" t="s">
        <v>122</v>
      </c>
      <c r="D167" s="522">
        <f>'ETS yield tables'!D194</f>
        <v>0.6</v>
      </c>
      <c r="E167" s="522">
        <f>'ETS yield tables'!E194</f>
        <v>1.2000000000000002</v>
      </c>
      <c r="F167" s="522">
        <f>'ETS yield tables'!F194</f>
        <v>2.7</v>
      </c>
      <c r="G167" s="522">
        <f>'ETS yield tables'!G194</f>
        <v>6.4</v>
      </c>
      <c r="H167" s="522">
        <f>'ETS yield tables'!H194</f>
        <v>11.999999999999998</v>
      </c>
      <c r="I167" s="522">
        <f>'ETS yield tables'!I194</f>
        <v>17.100000000000001</v>
      </c>
      <c r="J167" s="522">
        <f>'ETS yield tables'!J194</f>
        <v>21</v>
      </c>
      <c r="K167" s="522">
        <f>'ETS yield tables'!K194</f>
        <v>23.799999999999997</v>
      </c>
      <c r="L167" s="522">
        <f>'ETS yield tables'!L194</f>
        <v>26.5</v>
      </c>
      <c r="M167" s="522">
        <f>'ETS yield tables'!M194</f>
        <v>28.399999999999991</v>
      </c>
      <c r="N167" s="522">
        <f>'ETS yield tables'!N194</f>
        <v>28.800000000000011</v>
      </c>
      <c r="O167" s="522">
        <f>'ETS yield tables'!O194</f>
        <v>28.199999999999989</v>
      </c>
      <c r="P167" s="522">
        <f>'ETS yield tables'!P194</f>
        <v>29.700000000000017</v>
      </c>
      <c r="Q167" s="522">
        <f>'ETS yield tables'!Q194</f>
        <v>31.099999999999994</v>
      </c>
      <c r="R167" s="522">
        <f>'ETS yield tables'!R194</f>
        <v>32.300000000000011</v>
      </c>
      <c r="S167" s="522">
        <f>'ETS yield tables'!S194</f>
        <v>33.5</v>
      </c>
      <c r="T167" s="522">
        <f>'ETS yield tables'!T194</f>
        <v>34.399999999999977</v>
      </c>
      <c r="U167" s="522">
        <f>'ETS yield tables'!U194</f>
        <v>35.400000000000034</v>
      </c>
      <c r="V167" s="522">
        <f>'ETS yield tables'!V194</f>
        <v>35.799999999999955</v>
      </c>
      <c r="W167" s="522">
        <f>'ETS yield tables'!W194</f>
        <v>28.400000000000034</v>
      </c>
      <c r="X167" s="522">
        <f>'ETS yield tables'!X194</f>
        <v>0</v>
      </c>
      <c r="Y167" s="522">
        <f>'ETS yield tables'!Y194</f>
        <v>0</v>
      </c>
      <c r="Z167" s="522">
        <f>'ETS yield tables'!Z194</f>
        <v>0</v>
      </c>
      <c r="AA167" s="522">
        <f>'ETS yield tables'!AA194</f>
        <v>0</v>
      </c>
      <c r="AB167" s="522">
        <f>'ETS yield tables'!AB194</f>
        <v>0</v>
      </c>
      <c r="AC167" s="522">
        <f>'ETS yield tables'!AC194</f>
        <v>0</v>
      </c>
      <c r="AD167" s="522">
        <f>'ETS yield tables'!AD194</f>
        <v>0</v>
      </c>
      <c r="AE167" s="522">
        <f>'ETS yield tables'!AE194</f>
        <v>0</v>
      </c>
      <c r="AF167" s="522">
        <f>'ETS yield tables'!AF194</f>
        <v>0</v>
      </c>
      <c r="AG167" s="522">
        <f>'ETS yield tables'!AG194</f>
        <v>0</v>
      </c>
      <c r="AH167" s="522">
        <f>'ETS yield tables'!AH194</f>
        <v>0</v>
      </c>
      <c r="AI167" s="522">
        <f>'ETS yield tables'!AI194</f>
        <v>0</v>
      </c>
      <c r="AJ167" s="522">
        <f>'ETS yield tables'!AJ194</f>
        <v>0</v>
      </c>
      <c r="AK167" s="522">
        <f>'ETS yield tables'!AK194</f>
        <v>0</v>
      </c>
      <c r="AL167" s="522">
        <f>'ETS yield tables'!AL194</f>
        <v>0</v>
      </c>
      <c r="AM167" s="522">
        <f>'ETS yield tables'!AM194</f>
        <v>0</v>
      </c>
      <c r="AN167" s="522">
        <f>'ETS yield tables'!AN194</f>
        <v>0</v>
      </c>
      <c r="AO167" s="522">
        <f>'ETS yield tables'!AO194</f>
        <v>0</v>
      </c>
      <c r="AP167" s="522">
        <f>'ETS yield tables'!AP194</f>
        <v>0</v>
      </c>
      <c r="AQ167" s="522">
        <f>'ETS yield tables'!AQ194</f>
        <v>0</v>
      </c>
      <c r="AR167" s="522">
        <f>'ETS yield tables'!AR194</f>
        <v>0</v>
      </c>
      <c r="AS167" s="522">
        <f>'ETS yield tables'!AS194</f>
        <v>0</v>
      </c>
      <c r="AT167" s="522">
        <f>'ETS yield tables'!AT194</f>
        <v>0</v>
      </c>
      <c r="AU167" s="522">
        <f>'ETS yield tables'!AU194</f>
        <v>0</v>
      </c>
      <c r="AV167" s="522">
        <f>'ETS yield tables'!AV194</f>
        <v>0</v>
      </c>
      <c r="AW167" s="522">
        <f>'ETS yield tables'!AW194</f>
        <v>0</v>
      </c>
      <c r="AX167" s="522">
        <f>'ETS yield tables'!AX194</f>
        <v>0</v>
      </c>
      <c r="AY167" s="522">
        <f>'ETS yield tables'!AY194</f>
        <v>0</v>
      </c>
      <c r="AZ167" s="522">
        <f>'ETS yield tables'!AZ194</f>
        <v>0</v>
      </c>
      <c r="BA167" s="522">
        <f>'ETS yield tables'!BA194</f>
        <v>0</v>
      </c>
      <c r="BB167" s="522">
        <f>'ETS yield tables'!BB194</f>
        <v>0</v>
      </c>
      <c r="BC167" s="522">
        <f>'ETS yield tables'!BC194</f>
        <v>0</v>
      </c>
      <c r="BD167" s="522">
        <f>'ETS yield tables'!BD194</f>
        <v>0</v>
      </c>
      <c r="BE167" s="522">
        <f>'ETS yield tables'!BE194</f>
        <v>0</v>
      </c>
      <c r="BF167" s="522">
        <f>'ETS yield tables'!BF194</f>
        <v>0</v>
      </c>
      <c r="BG167" s="522">
        <f>'ETS yield tables'!BG194</f>
        <v>0</v>
      </c>
      <c r="BH167" s="522">
        <f>'ETS yield tables'!BH194</f>
        <v>0</v>
      </c>
      <c r="BI167" s="522">
        <f>'ETS yield tables'!BI194</f>
        <v>0</v>
      </c>
      <c r="BJ167" s="522">
        <f>'ETS yield tables'!BJ194</f>
        <v>0</v>
      </c>
      <c r="BK167" s="522">
        <f>'ETS yield tables'!BK194</f>
        <v>0</v>
      </c>
      <c r="BL167" s="522">
        <f>'ETS yield tables'!BL194</f>
        <v>0</v>
      </c>
      <c r="BM167" s="522">
        <f>'ETS yield tables'!BM194</f>
        <v>0</v>
      </c>
      <c r="BN167" s="522">
        <f>'ETS yield tables'!BN194</f>
        <v>0</v>
      </c>
      <c r="BO167" s="522">
        <f>'ETS yield tables'!BO194</f>
        <v>0</v>
      </c>
      <c r="BP167" s="522">
        <f>'ETS yield tables'!BP194</f>
        <v>0</v>
      </c>
      <c r="BQ167" s="522">
        <f>'ETS yield tables'!BQ194</f>
        <v>0</v>
      </c>
      <c r="BR167" s="522">
        <f>'ETS yield tables'!BR194</f>
        <v>0</v>
      </c>
      <c r="BS167" s="522">
        <f>'ETS yield tables'!BS194</f>
        <v>0</v>
      </c>
      <c r="BT167" s="522">
        <f>'ETS yield tables'!BT194</f>
        <v>0</v>
      </c>
      <c r="BU167" s="522">
        <f>'ETS yield tables'!BU194</f>
        <v>0</v>
      </c>
      <c r="BV167" s="522">
        <f>'ETS yield tables'!BV194</f>
        <v>0</v>
      </c>
      <c r="BW167" s="522">
        <f>'ETS yield tables'!BW194</f>
        <v>0</v>
      </c>
      <c r="BX167" s="522">
        <f>'ETS yield tables'!BX194</f>
        <v>0</v>
      </c>
      <c r="BY167" s="522">
        <f>'ETS yield tables'!BY194</f>
        <v>0</v>
      </c>
      <c r="BZ167" s="522">
        <f>'ETS yield tables'!BZ194</f>
        <v>0</v>
      </c>
      <c r="CA167" s="522">
        <f>'ETS yield tables'!CA194</f>
        <v>0</v>
      </c>
      <c r="CB167" s="522">
        <f>'ETS yield tables'!CB194</f>
        <v>0</v>
      </c>
      <c r="CC167" s="522">
        <f>'ETS yield tables'!CC194</f>
        <v>0</v>
      </c>
      <c r="CD167" s="522">
        <f>'ETS yield tables'!CD194</f>
        <v>0</v>
      </c>
      <c r="CE167" s="522">
        <f>'ETS yield tables'!CE194</f>
        <v>0</v>
      </c>
      <c r="CF167" s="522">
        <f>'ETS yield tables'!CF194</f>
        <v>0</v>
      </c>
      <c r="CG167" s="522">
        <f>'ETS yield tables'!CG194</f>
        <v>0</v>
      </c>
      <c r="CH167" s="522">
        <f>'ETS yield tables'!CH194</f>
        <v>0</v>
      </c>
      <c r="CI167" s="522">
        <f>'ETS yield tables'!CI194</f>
        <v>0</v>
      </c>
      <c r="CJ167" s="522">
        <f>'ETS yield tables'!CJ194</f>
        <v>0</v>
      </c>
      <c r="CK167" s="522">
        <f>'ETS yield tables'!CK194</f>
        <v>0</v>
      </c>
      <c r="CL167" s="522">
        <f>'ETS yield tables'!CL194</f>
        <v>0</v>
      </c>
      <c r="CM167" s="522">
        <f>'ETS yield tables'!CM194</f>
        <v>0</v>
      </c>
      <c r="CN167" s="522">
        <f>'ETS yield tables'!CN194</f>
        <v>0</v>
      </c>
      <c r="CO167" s="522">
        <f>'ETS yield tables'!CO194</f>
        <v>0</v>
      </c>
    </row>
    <row r="168" spans="1:119" s="309" customFormat="1" outlineLevel="1">
      <c r="B168" s="309" t="s">
        <v>123</v>
      </c>
      <c r="D168" s="309">
        <f>'ETS yield tables'!D261</f>
        <v>0.26542700000000002</v>
      </c>
      <c r="E168" s="309">
        <f>'ETS yield tables'!E261</f>
        <v>0.92647899999999983</v>
      </c>
      <c r="F168" s="309">
        <f>'ETS yield tables'!F261</f>
        <v>1.7507390000000003</v>
      </c>
      <c r="G168" s="309">
        <f>'ETS yield tables'!G261</f>
        <v>2.5977419999999998</v>
      </c>
      <c r="H168" s="309">
        <f>'ETS yield tables'!H261</f>
        <v>3.5134909999999993</v>
      </c>
      <c r="I168" s="309">
        <f>'ETS yield tables'!I261</f>
        <v>4.1502510000000008</v>
      </c>
      <c r="J168" s="309">
        <f>'ETS yield tables'!J261</f>
        <v>7.0131789999999992</v>
      </c>
      <c r="K168" s="309">
        <f>'ETS yield tables'!K261</f>
        <v>11.488225</v>
      </c>
      <c r="L168" s="309">
        <f>'ETS yield tables'!L261</f>
        <v>17.233179000000003</v>
      </c>
      <c r="M168" s="309">
        <f>'ETS yield tables'!M261</f>
        <v>20.095346999999997</v>
      </c>
      <c r="N168" s="309">
        <f>'ETS yield tables'!N261</f>
        <v>22.334114999999997</v>
      </c>
      <c r="O168" s="309">
        <f>'ETS yield tables'!O261</f>
        <v>24.033445</v>
      </c>
      <c r="P168" s="309">
        <f>'ETS yield tables'!P261</f>
        <v>26.398054000000016</v>
      </c>
      <c r="Q168" s="309">
        <f>'ETS yield tables'!Q261</f>
        <v>28.401865999999984</v>
      </c>
      <c r="R168" s="309">
        <f>'ETS yield tables'!R261</f>
        <v>29.656383000000005</v>
      </c>
      <c r="S168" s="309">
        <f>'ETS yield tables'!S261</f>
        <v>30.340452999999997</v>
      </c>
      <c r="T168" s="309">
        <f>'ETS yield tables'!T261</f>
        <v>3.5516250000000014</v>
      </c>
      <c r="U168" s="309">
        <f>'ETS yield tables'!U261</f>
        <v>0</v>
      </c>
      <c r="V168" s="309">
        <f>'ETS yield tables'!V261</f>
        <v>0</v>
      </c>
      <c r="W168" s="309">
        <f>'ETS yield tables'!W261</f>
        <v>0</v>
      </c>
      <c r="X168" s="309">
        <f>'ETS yield tables'!X261</f>
        <v>0</v>
      </c>
      <c r="Y168" s="309">
        <f>'ETS yield tables'!Y261</f>
        <v>0</v>
      </c>
      <c r="Z168" s="309">
        <f>'ETS yield tables'!Z261</f>
        <v>0</v>
      </c>
      <c r="AA168" s="309">
        <f>'ETS yield tables'!AA261</f>
        <v>0</v>
      </c>
      <c r="AB168" s="309">
        <f>'ETS yield tables'!AB261</f>
        <v>0</v>
      </c>
      <c r="AC168" s="309">
        <f>'ETS yield tables'!AC261</f>
        <v>0</v>
      </c>
      <c r="AD168" s="309">
        <f>'ETS yield tables'!AD261</f>
        <v>0</v>
      </c>
      <c r="AE168" s="309">
        <f>'ETS yield tables'!AE261</f>
        <v>0</v>
      </c>
      <c r="AF168" s="309">
        <f>'ETS yield tables'!AF261</f>
        <v>0</v>
      </c>
      <c r="AG168" s="309">
        <f>'ETS yield tables'!AG261</f>
        <v>0</v>
      </c>
      <c r="AH168" s="309">
        <f>'ETS yield tables'!AH261</f>
        <v>0</v>
      </c>
      <c r="AI168" s="309">
        <f>'ETS yield tables'!AI261</f>
        <v>0</v>
      </c>
      <c r="AJ168" s="309">
        <f>'ETS yield tables'!AJ261</f>
        <v>0</v>
      </c>
      <c r="AK168" s="309">
        <f>'ETS yield tables'!AK261</f>
        <v>0</v>
      </c>
      <c r="AL168" s="309">
        <f>'ETS yield tables'!AL261</f>
        <v>0</v>
      </c>
      <c r="AM168" s="309">
        <f>'ETS yield tables'!AM261</f>
        <v>0</v>
      </c>
      <c r="AN168" s="309">
        <f>'ETS yield tables'!AN261</f>
        <v>0</v>
      </c>
      <c r="AO168" s="340">
        <f>'ETS yield tables'!AO261</f>
        <v>0</v>
      </c>
      <c r="AP168" s="309">
        <f>'ETS yield tables'!AP261</f>
        <v>0</v>
      </c>
      <c r="AQ168" s="309">
        <f>'ETS yield tables'!AQ261</f>
        <v>0</v>
      </c>
      <c r="AR168" s="309">
        <f>'ETS yield tables'!AR261</f>
        <v>0</v>
      </c>
      <c r="AS168" s="309">
        <f>'ETS yield tables'!AS261</f>
        <v>0</v>
      </c>
      <c r="AT168" s="309">
        <f>'ETS yield tables'!AT261</f>
        <v>0</v>
      </c>
      <c r="AU168" s="309">
        <f>'ETS yield tables'!AU261</f>
        <v>0</v>
      </c>
      <c r="AV168" s="309">
        <f>'ETS yield tables'!AV261</f>
        <v>0</v>
      </c>
      <c r="AW168" s="309">
        <f>'ETS yield tables'!AW261</f>
        <v>0</v>
      </c>
      <c r="AX168" s="309">
        <f>'ETS yield tables'!AX261</f>
        <v>0</v>
      </c>
      <c r="AY168" s="309">
        <f>'ETS yield tables'!AY261</f>
        <v>0</v>
      </c>
      <c r="AZ168" s="309">
        <f>'ETS yield tables'!AZ261</f>
        <v>0</v>
      </c>
      <c r="BA168" s="309">
        <f>'ETS yield tables'!BA261</f>
        <v>0</v>
      </c>
      <c r="BB168" s="309">
        <f>'ETS yield tables'!BB261</f>
        <v>0</v>
      </c>
      <c r="BC168" s="309">
        <f>'ETS yield tables'!BC261</f>
        <v>0</v>
      </c>
      <c r="BD168" s="309">
        <f>'ETS yield tables'!BD261</f>
        <v>0</v>
      </c>
      <c r="BE168" s="309">
        <f>'ETS yield tables'!BE261</f>
        <v>0</v>
      </c>
      <c r="BF168" s="309">
        <f>'ETS yield tables'!BF261</f>
        <v>0</v>
      </c>
      <c r="BG168" s="309">
        <f>'ETS yield tables'!BG261</f>
        <v>0</v>
      </c>
      <c r="BH168" s="309">
        <f>'ETS yield tables'!BH261</f>
        <v>0</v>
      </c>
      <c r="BI168" s="309">
        <f>'ETS yield tables'!BI261</f>
        <v>0</v>
      </c>
      <c r="BJ168" s="309">
        <f>'ETS yield tables'!BJ261</f>
        <v>0</v>
      </c>
      <c r="BK168" s="309">
        <f>'ETS yield tables'!BK261</f>
        <v>0</v>
      </c>
      <c r="BL168" s="309">
        <f>'ETS yield tables'!BL261</f>
        <v>0</v>
      </c>
      <c r="BM168" s="309">
        <f>'ETS yield tables'!BM261</f>
        <v>0</v>
      </c>
      <c r="BN168" s="309">
        <f>'ETS yield tables'!BN261</f>
        <v>0</v>
      </c>
      <c r="BO168" s="309">
        <f>'ETS yield tables'!BO261</f>
        <v>0</v>
      </c>
      <c r="BP168" s="309">
        <f>'ETS yield tables'!BP261</f>
        <v>0</v>
      </c>
      <c r="BQ168" s="309">
        <f>'ETS yield tables'!BQ261</f>
        <v>0</v>
      </c>
      <c r="BR168" s="309">
        <f>'ETS yield tables'!BR261</f>
        <v>0</v>
      </c>
      <c r="BS168" s="309">
        <f>'ETS yield tables'!BS261</f>
        <v>0</v>
      </c>
      <c r="BT168" s="309">
        <f>'ETS yield tables'!BT261</f>
        <v>0</v>
      </c>
      <c r="BU168" s="309">
        <f>'ETS yield tables'!BU261</f>
        <v>0</v>
      </c>
      <c r="BV168" s="309">
        <f>'ETS yield tables'!BV261</f>
        <v>0</v>
      </c>
      <c r="BW168" s="309">
        <f>'ETS yield tables'!BW261</f>
        <v>0</v>
      </c>
      <c r="BX168" s="309">
        <f>'ETS yield tables'!BX261</f>
        <v>0</v>
      </c>
      <c r="BY168" s="309">
        <f>'ETS yield tables'!BY261</f>
        <v>0</v>
      </c>
      <c r="BZ168" s="309">
        <f>'ETS yield tables'!BZ261</f>
        <v>0</v>
      </c>
      <c r="CA168" s="309">
        <f>'ETS yield tables'!CA261</f>
        <v>0</v>
      </c>
      <c r="CB168" s="309">
        <f>'ETS yield tables'!CB261</f>
        <v>0</v>
      </c>
      <c r="CC168" s="309">
        <f>'ETS yield tables'!CC261</f>
        <v>0</v>
      </c>
      <c r="CD168" s="309">
        <f>'ETS yield tables'!CD261</f>
        <v>0</v>
      </c>
      <c r="CE168" s="309">
        <f>'ETS yield tables'!CE261</f>
        <v>0</v>
      </c>
      <c r="CF168" s="309">
        <f>'ETS yield tables'!CF261</f>
        <v>0</v>
      </c>
      <c r="CG168" s="309">
        <f>'ETS yield tables'!CG261</f>
        <v>0</v>
      </c>
      <c r="CH168" s="309">
        <f>'ETS yield tables'!CH261</f>
        <v>0</v>
      </c>
      <c r="CI168" s="309">
        <f>'ETS yield tables'!CI261</f>
        <v>0</v>
      </c>
      <c r="CJ168" s="309">
        <f>'ETS yield tables'!CJ261</f>
        <v>0</v>
      </c>
      <c r="CK168" s="309">
        <f>'ETS yield tables'!CK261</f>
        <v>0</v>
      </c>
      <c r="CL168" s="309">
        <f>'ETS yield tables'!CL261</f>
        <v>0</v>
      </c>
      <c r="CM168" s="309">
        <f>'ETS yield tables'!CM261</f>
        <v>0</v>
      </c>
      <c r="CN168" s="309">
        <f>'ETS yield tables'!CN261</f>
        <v>0</v>
      </c>
      <c r="CO168" s="309">
        <f>'ETS yield tables'!CO261</f>
        <v>0</v>
      </c>
    </row>
    <row r="169" spans="1:119" outlineLevel="1"/>
    <row r="170" spans="1:119" s="63" customFormat="1" outlineLevel="1">
      <c r="A170" s="78" t="s">
        <v>124</v>
      </c>
      <c r="AO170" s="476"/>
    </row>
    <row r="171" spans="1:119" outlineLevel="1">
      <c r="A171" s="2"/>
    </row>
    <row r="172" spans="1:119" outlineLevel="1">
      <c r="A172" s="2" t="s">
        <v>125</v>
      </c>
    </row>
    <row r="173" spans="1:119" outlineLevel="1">
      <c r="B173" t="s">
        <v>113</v>
      </c>
      <c r="D173" s="1">
        <f t="shared" ref="D173:AJ173" si="85">D$19*harvestpercent_SC_pine</f>
        <v>1471.7041819040003</v>
      </c>
      <c r="E173" s="1">
        <f t="shared" si="85"/>
        <v>1716.4408433760009</v>
      </c>
      <c r="F173" s="1">
        <f t="shared" si="85"/>
        <v>4342.8138555520018</v>
      </c>
      <c r="G173" s="1">
        <f t="shared" si="85"/>
        <v>4654.2563891279997</v>
      </c>
      <c r="H173" s="1">
        <f t="shared" si="85"/>
        <v>9901.7393117360043</v>
      </c>
      <c r="I173" s="1">
        <f t="shared" si="85"/>
        <v>9108.2742384799931</v>
      </c>
      <c r="J173" s="1">
        <f t="shared" si="85"/>
        <v>11728.825396287993</v>
      </c>
      <c r="K173" s="1">
        <f t="shared" si="85"/>
        <v>7746.6549022639974</v>
      </c>
      <c r="L173" s="1">
        <f t="shared" si="85"/>
        <v>5814.2310689599972</v>
      </c>
      <c r="M173" s="1">
        <f t="shared" si="85"/>
        <v>5017.5518633439979</v>
      </c>
      <c r="N173" s="1">
        <f t="shared" si="85"/>
        <v>4331.7082701360032</v>
      </c>
      <c r="O173" s="1">
        <f t="shared" si="85"/>
        <v>3165.8299786880011</v>
      </c>
      <c r="P173" s="1">
        <f t="shared" si="85"/>
        <v>2631.382693736</v>
      </c>
      <c r="Q173" s="1">
        <f t="shared" si="85"/>
        <v>2048.818446239999</v>
      </c>
      <c r="R173" s="1">
        <f t="shared" si="85"/>
        <v>2444.9794595599997</v>
      </c>
      <c r="S173" s="1">
        <f t="shared" si="85"/>
        <v>1123.9789889839999</v>
      </c>
      <c r="T173" s="1">
        <f t="shared" si="85"/>
        <v>1027.12961488</v>
      </c>
      <c r="U173" s="1">
        <f t="shared" si="85"/>
        <v>656.96846673599998</v>
      </c>
      <c r="V173" s="1">
        <f t="shared" si="85"/>
        <v>1615.3460265519993</v>
      </c>
      <c r="W173" s="1">
        <f t="shared" si="85"/>
        <v>1419.1375253759998</v>
      </c>
      <c r="X173" s="1">
        <f t="shared" si="85"/>
        <v>2821.190562400001</v>
      </c>
      <c r="Y173" s="1">
        <f t="shared" si="85"/>
        <v>2759.4414461760007</v>
      </c>
      <c r="Z173" s="1">
        <f t="shared" si="85"/>
        <v>1783.5511929759996</v>
      </c>
      <c r="AA173" s="529">
        <f t="shared" si="85"/>
        <v>0</v>
      </c>
      <c r="AB173" s="529">
        <f t="shared" si="85"/>
        <v>0</v>
      </c>
      <c r="AC173" s="529">
        <f t="shared" si="85"/>
        <v>0</v>
      </c>
      <c r="AD173" s="529">
        <f t="shared" si="85"/>
        <v>10.417518072000002</v>
      </c>
      <c r="AE173" s="529">
        <f t="shared" si="85"/>
        <v>0</v>
      </c>
      <c r="AF173" s="529">
        <f t="shared" si="85"/>
        <v>12.098739696000001</v>
      </c>
      <c r="AG173" s="529">
        <f t="shared" si="85"/>
        <v>0</v>
      </c>
      <c r="AH173" s="529">
        <f t="shared" si="85"/>
        <v>0</v>
      </c>
      <c r="AI173" s="529">
        <f t="shared" si="85"/>
        <v>0</v>
      </c>
      <c r="AJ173" s="529">
        <f t="shared" si="85"/>
        <v>0</v>
      </c>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c r="BM173" s="62"/>
      <c r="BN173" s="62"/>
      <c r="BO173" s="62"/>
      <c r="BP173" s="62"/>
      <c r="BQ173" s="62"/>
      <c r="BR173" s="62"/>
      <c r="BS173" s="62"/>
      <c r="BT173" s="62"/>
      <c r="BU173" s="62"/>
      <c r="BV173" s="62"/>
      <c r="BW173" s="62"/>
      <c r="BX173" s="62"/>
      <c r="BY173" s="62"/>
      <c r="BZ173" s="62"/>
      <c r="CA173" s="62"/>
      <c r="CB173" s="62"/>
      <c r="CC173" s="62"/>
      <c r="CD173" s="62"/>
      <c r="CE173" s="62"/>
      <c r="CF173" s="62"/>
      <c r="CG173" s="62"/>
      <c r="CH173" s="62"/>
      <c r="CI173" s="62"/>
      <c r="CJ173" s="62"/>
      <c r="CK173" s="62"/>
      <c r="CL173" s="62"/>
      <c r="CM173" s="62"/>
      <c r="CN173" s="62"/>
      <c r="CO173" s="62"/>
    </row>
    <row r="174" spans="1:119" outlineLevel="1">
      <c r="B174" t="s">
        <v>114</v>
      </c>
      <c r="D174" s="1">
        <f t="shared" ref="D174:AJ174" si="86">D$19*(1-harvestpercent_SC_pine)</f>
        <v>367.92604547599996</v>
      </c>
      <c r="E174" s="1">
        <f t="shared" si="86"/>
        <v>429.11021084400011</v>
      </c>
      <c r="F174" s="1">
        <f t="shared" si="86"/>
        <v>1085.7034638880002</v>
      </c>
      <c r="G174" s="1">
        <f t="shared" si="86"/>
        <v>1163.5640972819997</v>
      </c>
      <c r="H174" s="1">
        <f t="shared" si="86"/>
        <v>2475.4348279340002</v>
      </c>
      <c r="I174" s="1">
        <f t="shared" si="86"/>
        <v>2277.0685596199978</v>
      </c>
      <c r="J174" s="1">
        <f t="shared" si="86"/>
        <v>2932.2063490719975</v>
      </c>
      <c r="K174" s="1">
        <f t="shared" si="86"/>
        <v>1936.6637255659989</v>
      </c>
      <c r="L174" s="1">
        <f t="shared" si="86"/>
        <v>1453.5577672399988</v>
      </c>
      <c r="M174" s="1">
        <f t="shared" si="86"/>
        <v>1254.3879658359992</v>
      </c>
      <c r="N174" s="1">
        <f t="shared" si="86"/>
        <v>1082.9270675340006</v>
      </c>
      <c r="O174" s="1">
        <f t="shared" si="86"/>
        <v>791.45749467200005</v>
      </c>
      <c r="P174" s="1">
        <f t="shared" si="86"/>
        <v>657.84567343399976</v>
      </c>
      <c r="Q174" s="1">
        <f t="shared" si="86"/>
        <v>512.20461155999965</v>
      </c>
      <c r="R174" s="1">
        <f t="shared" si="86"/>
        <v>611.2448648899998</v>
      </c>
      <c r="S174" s="1">
        <f t="shared" si="86"/>
        <v>280.99474724599992</v>
      </c>
      <c r="T174" s="1">
        <f t="shared" si="86"/>
        <v>256.78240371999993</v>
      </c>
      <c r="U174" s="1">
        <f t="shared" si="86"/>
        <v>164.24211668399994</v>
      </c>
      <c r="V174" s="1">
        <f t="shared" si="86"/>
        <v>403.83650663799972</v>
      </c>
      <c r="W174" s="1">
        <f t="shared" si="86"/>
        <v>354.78438134399988</v>
      </c>
      <c r="X174" s="1">
        <f t="shared" si="86"/>
        <v>705.29764060000002</v>
      </c>
      <c r="Y174" s="1">
        <f t="shared" si="86"/>
        <v>689.86036154399994</v>
      </c>
      <c r="Z174" s="1">
        <f t="shared" si="86"/>
        <v>445.88779824399978</v>
      </c>
      <c r="AA174" s="529">
        <f t="shared" si="86"/>
        <v>0</v>
      </c>
      <c r="AB174" s="529">
        <f t="shared" si="86"/>
        <v>0</v>
      </c>
      <c r="AC174" s="529">
        <f t="shared" si="86"/>
        <v>0</v>
      </c>
      <c r="AD174" s="529">
        <f t="shared" si="86"/>
        <v>2.6043795179999996</v>
      </c>
      <c r="AE174" s="529">
        <f t="shared" si="86"/>
        <v>0</v>
      </c>
      <c r="AF174" s="529">
        <f t="shared" si="86"/>
        <v>3.0246849239999993</v>
      </c>
      <c r="AG174" s="529">
        <f t="shared" si="86"/>
        <v>0</v>
      </c>
      <c r="AH174" s="529">
        <f t="shared" si="86"/>
        <v>0</v>
      </c>
      <c r="AI174" s="529">
        <f t="shared" si="86"/>
        <v>0</v>
      </c>
      <c r="AJ174" s="529">
        <f t="shared" si="86"/>
        <v>0</v>
      </c>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c r="BT174" s="62"/>
      <c r="BU174" s="62"/>
      <c r="BV174" s="62"/>
      <c r="BW174" s="62"/>
      <c r="BX174" s="62"/>
      <c r="BY174" s="62"/>
      <c r="BZ174" s="62"/>
      <c r="CA174" s="62"/>
      <c r="CB174" s="62"/>
      <c r="CC174" s="62"/>
      <c r="CD174" s="62"/>
      <c r="CE174" s="62"/>
      <c r="CF174" s="62"/>
      <c r="CG174" s="62"/>
      <c r="CH174" s="62"/>
      <c r="CI174" s="62"/>
      <c r="CJ174" s="62"/>
      <c r="CK174" s="62"/>
      <c r="CL174" s="62"/>
      <c r="CM174" s="62"/>
      <c r="CN174" s="62"/>
      <c r="CO174" s="62"/>
    </row>
    <row r="175" spans="1:119" outlineLevel="1">
      <c r="B175" t="s">
        <v>118</v>
      </c>
      <c r="D175" s="1">
        <f t="shared" ref="D175:AJ175" si="87">D$20*harvestpercent_SC_DF</f>
        <v>80.298517888000006</v>
      </c>
      <c r="E175" s="1">
        <f t="shared" si="87"/>
        <v>95.341749392000011</v>
      </c>
      <c r="F175" s="1">
        <f t="shared" si="87"/>
        <v>14.488752384000001</v>
      </c>
      <c r="G175" s="1">
        <f t="shared" si="87"/>
        <v>127.97889063999999</v>
      </c>
      <c r="H175" s="1">
        <f t="shared" si="87"/>
        <v>594.08095774399999</v>
      </c>
      <c r="I175" s="1">
        <f t="shared" si="87"/>
        <v>1390.8938286799996</v>
      </c>
      <c r="J175" s="1">
        <f t="shared" si="87"/>
        <v>1878.3073954080003</v>
      </c>
      <c r="K175" s="1">
        <f t="shared" si="87"/>
        <v>2647.2902484400001</v>
      </c>
      <c r="L175" s="1">
        <f t="shared" si="87"/>
        <v>2555.642484800002</v>
      </c>
      <c r="M175" s="1">
        <f t="shared" si="87"/>
        <v>1739.5604384320004</v>
      </c>
      <c r="N175" s="1">
        <f t="shared" si="87"/>
        <v>2237.5412620880002</v>
      </c>
      <c r="O175" s="1">
        <f t="shared" si="87"/>
        <v>1187.0484156160001</v>
      </c>
      <c r="P175" s="1">
        <f t="shared" si="87"/>
        <v>1428.9891780559999</v>
      </c>
      <c r="Q175" s="1">
        <f t="shared" si="87"/>
        <v>1377.9215750640003</v>
      </c>
      <c r="R175" s="1">
        <f t="shared" si="87"/>
        <v>838.95557100799965</v>
      </c>
      <c r="S175" s="1">
        <f t="shared" si="87"/>
        <v>167.13349793600003</v>
      </c>
      <c r="T175" s="1">
        <f t="shared" si="87"/>
        <v>54.506512560000012</v>
      </c>
      <c r="U175" s="1">
        <f t="shared" si="87"/>
        <v>42.933150048000009</v>
      </c>
      <c r="V175" s="1">
        <f t="shared" si="87"/>
        <v>22.408643183999999</v>
      </c>
      <c r="W175" s="1">
        <f t="shared" si="87"/>
        <v>95.784563832000003</v>
      </c>
      <c r="X175" s="1">
        <f t="shared" si="87"/>
        <v>236.39869757600002</v>
      </c>
      <c r="Y175" s="1">
        <f t="shared" si="87"/>
        <v>184.51972164000006</v>
      </c>
      <c r="Z175" s="1">
        <f t="shared" si="87"/>
        <v>1.4486250000000001</v>
      </c>
      <c r="AA175" s="529">
        <f t="shared" si="87"/>
        <v>0</v>
      </c>
      <c r="AB175" s="529">
        <f t="shared" si="87"/>
        <v>65.309290439999998</v>
      </c>
      <c r="AC175" s="529">
        <f t="shared" si="87"/>
        <v>0</v>
      </c>
      <c r="AD175" s="529">
        <f t="shared" si="87"/>
        <v>0</v>
      </c>
      <c r="AE175" s="529">
        <f t="shared" si="87"/>
        <v>0</v>
      </c>
      <c r="AF175" s="529">
        <f t="shared" si="87"/>
        <v>0</v>
      </c>
      <c r="AG175" s="529">
        <f t="shared" si="87"/>
        <v>0</v>
      </c>
      <c r="AH175" s="529">
        <f t="shared" si="87"/>
        <v>0</v>
      </c>
      <c r="AI175" s="529">
        <f t="shared" si="87"/>
        <v>0</v>
      </c>
      <c r="AJ175" s="529">
        <f t="shared" si="87"/>
        <v>0</v>
      </c>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2"/>
      <c r="BR175" s="62"/>
      <c r="BS175" s="62"/>
      <c r="BT175" s="62"/>
      <c r="BU175" s="62"/>
      <c r="BV175" s="62"/>
      <c r="BW175" s="62"/>
      <c r="BX175" s="62"/>
      <c r="BY175" s="62"/>
      <c r="BZ175" s="62"/>
      <c r="CA175" s="62"/>
      <c r="CB175" s="62"/>
      <c r="CC175" s="62"/>
      <c r="CD175" s="62"/>
      <c r="CE175" s="62"/>
      <c r="CF175" s="62"/>
      <c r="CG175" s="62"/>
      <c r="CH175" s="62"/>
      <c r="CI175" s="62"/>
      <c r="CJ175" s="62"/>
      <c r="CK175" s="62"/>
      <c r="CL175" s="62"/>
      <c r="CM175" s="62"/>
      <c r="CN175" s="62"/>
      <c r="CO175" s="62"/>
    </row>
    <row r="176" spans="1:119" outlineLevel="1">
      <c r="B176" t="s">
        <v>119</v>
      </c>
      <c r="D176" s="1">
        <f t="shared" ref="D176:AJ176" si="88">D$20*(1-harvestpercent_SC_DF)</f>
        <v>20.074629471999998</v>
      </c>
      <c r="E176" s="1">
        <f t="shared" si="88"/>
        <v>23.835437347999996</v>
      </c>
      <c r="F176" s="1">
        <f t="shared" si="88"/>
        <v>3.622188095999999</v>
      </c>
      <c r="G176" s="1">
        <f t="shared" si="88"/>
        <v>31.99472265999999</v>
      </c>
      <c r="H176" s="1">
        <f t="shared" si="88"/>
        <v>148.52023943599997</v>
      </c>
      <c r="I176" s="1">
        <f t="shared" si="88"/>
        <v>347.72345716999979</v>
      </c>
      <c r="J176" s="1">
        <f t="shared" si="88"/>
        <v>469.57684885199996</v>
      </c>
      <c r="K176" s="1">
        <f t="shared" si="88"/>
        <v>661.82256210999992</v>
      </c>
      <c r="L176" s="1">
        <f t="shared" si="88"/>
        <v>638.91062120000026</v>
      </c>
      <c r="M176" s="1">
        <f t="shared" si="88"/>
        <v>434.89010960799999</v>
      </c>
      <c r="N176" s="1">
        <f t="shared" si="88"/>
        <v>559.38531552199993</v>
      </c>
      <c r="O176" s="1">
        <f t="shared" si="88"/>
        <v>296.76210390399996</v>
      </c>
      <c r="P176" s="1">
        <f t="shared" si="88"/>
        <v>357.24729451399986</v>
      </c>
      <c r="Q176" s="1">
        <f t="shared" si="88"/>
        <v>344.48039376599996</v>
      </c>
      <c r="R176" s="1">
        <f t="shared" si="88"/>
        <v>209.73889275199986</v>
      </c>
      <c r="S176" s="1">
        <f t="shared" si="88"/>
        <v>41.783374483999999</v>
      </c>
      <c r="T176" s="1">
        <f t="shared" si="88"/>
        <v>13.626628139999999</v>
      </c>
      <c r="U176" s="1">
        <f t="shared" si="88"/>
        <v>10.733287511999999</v>
      </c>
      <c r="V176" s="1">
        <f t="shared" si="88"/>
        <v>5.6021607959999988</v>
      </c>
      <c r="W176" s="1">
        <f t="shared" si="88"/>
        <v>23.946140957999997</v>
      </c>
      <c r="X176" s="1">
        <f t="shared" si="88"/>
        <v>59.099674393999983</v>
      </c>
      <c r="Y176" s="1">
        <f t="shared" si="88"/>
        <v>46.12993041</v>
      </c>
      <c r="Z176" s="1">
        <f t="shared" si="88"/>
        <v>0.3621562499999999</v>
      </c>
      <c r="AA176" s="529">
        <f t="shared" si="88"/>
        <v>0</v>
      </c>
      <c r="AB176" s="529">
        <f t="shared" si="88"/>
        <v>16.327322609999996</v>
      </c>
      <c r="AC176" s="529">
        <f t="shared" si="88"/>
        <v>0</v>
      </c>
      <c r="AD176" s="529">
        <f t="shared" si="88"/>
        <v>0</v>
      </c>
      <c r="AE176" s="529">
        <f t="shared" si="88"/>
        <v>0</v>
      </c>
      <c r="AF176" s="529">
        <f t="shared" si="88"/>
        <v>0</v>
      </c>
      <c r="AG176" s="529">
        <f t="shared" si="88"/>
        <v>0</v>
      </c>
      <c r="AH176" s="529">
        <f t="shared" si="88"/>
        <v>0</v>
      </c>
      <c r="AI176" s="529">
        <f t="shared" si="88"/>
        <v>0</v>
      </c>
      <c r="AJ176" s="529">
        <f t="shared" si="88"/>
        <v>0</v>
      </c>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row>
    <row r="177" spans="1:93" outlineLevel="1">
      <c r="B177" t="s">
        <v>108</v>
      </c>
      <c r="D177" s="1">
        <f t="shared" ref="D177:AJ177" si="89">D$21*harvestpercent_SC_exsoft</f>
        <v>0</v>
      </c>
      <c r="E177" s="1">
        <f t="shared" si="89"/>
        <v>0</v>
      </c>
      <c r="F177" s="1">
        <f t="shared" si="89"/>
        <v>0</v>
      </c>
      <c r="G177" s="1">
        <f t="shared" si="89"/>
        <v>0</v>
      </c>
      <c r="H177" s="1">
        <f t="shared" si="89"/>
        <v>0</v>
      </c>
      <c r="I177" s="1">
        <f t="shared" si="89"/>
        <v>0</v>
      </c>
      <c r="J177" s="1">
        <f t="shared" si="89"/>
        <v>0</v>
      </c>
      <c r="K177" s="1">
        <f t="shared" si="89"/>
        <v>0</v>
      </c>
      <c r="L177" s="1">
        <f t="shared" si="89"/>
        <v>0</v>
      </c>
      <c r="M177" s="1">
        <f t="shared" si="89"/>
        <v>0</v>
      </c>
      <c r="N177" s="1">
        <f t="shared" si="89"/>
        <v>0</v>
      </c>
      <c r="O177" s="1">
        <f t="shared" si="89"/>
        <v>0</v>
      </c>
      <c r="P177" s="1">
        <f t="shared" si="89"/>
        <v>0</v>
      </c>
      <c r="Q177" s="1">
        <f t="shared" si="89"/>
        <v>0</v>
      </c>
      <c r="R177" s="1">
        <f t="shared" si="89"/>
        <v>0</v>
      </c>
      <c r="S177" s="1">
        <f t="shared" si="89"/>
        <v>0</v>
      </c>
      <c r="T177" s="1">
        <f t="shared" si="89"/>
        <v>0</v>
      </c>
      <c r="U177" s="1">
        <f t="shared" si="89"/>
        <v>0</v>
      </c>
      <c r="V177" s="1">
        <f t="shared" si="89"/>
        <v>0</v>
      </c>
      <c r="W177" s="1">
        <f t="shared" si="89"/>
        <v>0</v>
      </c>
      <c r="X177" s="1">
        <f t="shared" si="89"/>
        <v>0</v>
      </c>
      <c r="Y177" s="1">
        <f t="shared" si="89"/>
        <v>0</v>
      </c>
      <c r="Z177" s="1">
        <f t="shared" si="89"/>
        <v>0</v>
      </c>
      <c r="AA177" s="529">
        <f t="shared" si="89"/>
        <v>0</v>
      </c>
      <c r="AB177" s="529">
        <f t="shared" si="89"/>
        <v>0</v>
      </c>
      <c r="AC177" s="529">
        <f t="shared" si="89"/>
        <v>0</v>
      </c>
      <c r="AD177" s="529">
        <f t="shared" si="89"/>
        <v>0</v>
      </c>
      <c r="AE177" s="529">
        <f t="shared" si="89"/>
        <v>0</v>
      </c>
      <c r="AF177" s="529">
        <f t="shared" si="89"/>
        <v>0</v>
      </c>
      <c r="AG177" s="529">
        <f t="shared" si="89"/>
        <v>0</v>
      </c>
      <c r="AH177" s="529">
        <f t="shared" si="89"/>
        <v>0</v>
      </c>
      <c r="AI177" s="529">
        <f t="shared" si="89"/>
        <v>0</v>
      </c>
      <c r="AJ177" s="529">
        <f t="shared" si="89"/>
        <v>0</v>
      </c>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c r="BT177" s="62"/>
      <c r="BU177" s="62"/>
      <c r="BV177" s="62"/>
      <c r="BW177" s="62"/>
      <c r="BX177" s="62"/>
      <c r="BY177" s="62"/>
      <c r="BZ177" s="62"/>
      <c r="CA177" s="62"/>
      <c r="CB177" s="62"/>
      <c r="CC177" s="62"/>
      <c r="CD177" s="62"/>
      <c r="CE177" s="62"/>
      <c r="CF177" s="62"/>
      <c r="CG177" s="62"/>
      <c r="CH177" s="62"/>
      <c r="CI177" s="62"/>
      <c r="CJ177" s="62"/>
      <c r="CK177" s="62"/>
      <c r="CL177" s="62"/>
      <c r="CM177" s="62"/>
      <c r="CN177" s="62"/>
      <c r="CO177" s="62"/>
    </row>
    <row r="178" spans="1:93" outlineLevel="1">
      <c r="B178" t="s">
        <v>109</v>
      </c>
      <c r="D178" s="1">
        <f t="shared" ref="D178:AJ178" si="90">D$21*(1-harvestpercent_SC_exsoft)</f>
        <v>0</v>
      </c>
      <c r="E178" s="1">
        <f t="shared" si="90"/>
        <v>0</v>
      </c>
      <c r="F178" s="1">
        <f t="shared" si="90"/>
        <v>0</v>
      </c>
      <c r="G178" s="1">
        <f t="shared" si="90"/>
        <v>0</v>
      </c>
      <c r="H178" s="1">
        <f t="shared" si="90"/>
        <v>0</v>
      </c>
      <c r="I178" s="1">
        <f t="shared" si="90"/>
        <v>0</v>
      </c>
      <c r="J178" s="1">
        <f t="shared" si="90"/>
        <v>0</v>
      </c>
      <c r="K178" s="1">
        <f t="shared" si="90"/>
        <v>0</v>
      </c>
      <c r="L178" s="1">
        <f t="shared" si="90"/>
        <v>0</v>
      </c>
      <c r="M178" s="1">
        <f t="shared" si="90"/>
        <v>0</v>
      </c>
      <c r="N178" s="1">
        <f t="shared" si="90"/>
        <v>0</v>
      </c>
      <c r="O178" s="1">
        <f t="shared" si="90"/>
        <v>0</v>
      </c>
      <c r="P178" s="1">
        <f t="shared" si="90"/>
        <v>0</v>
      </c>
      <c r="Q178" s="1">
        <f t="shared" si="90"/>
        <v>0</v>
      </c>
      <c r="R178" s="1">
        <f t="shared" si="90"/>
        <v>0</v>
      </c>
      <c r="S178" s="1">
        <f t="shared" si="90"/>
        <v>0</v>
      </c>
      <c r="T178" s="1">
        <f t="shared" si="90"/>
        <v>0</v>
      </c>
      <c r="U178" s="1">
        <f t="shared" si="90"/>
        <v>0</v>
      </c>
      <c r="V178" s="1">
        <f t="shared" si="90"/>
        <v>0</v>
      </c>
      <c r="W178" s="1">
        <f t="shared" si="90"/>
        <v>0</v>
      </c>
      <c r="X178" s="1">
        <f t="shared" si="90"/>
        <v>0</v>
      </c>
      <c r="Y178" s="1">
        <f t="shared" si="90"/>
        <v>0</v>
      </c>
      <c r="Z178" s="1">
        <f t="shared" si="90"/>
        <v>0</v>
      </c>
      <c r="AA178" s="529">
        <f t="shared" si="90"/>
        <v>0</v>
      </c>
      <c r="AB178" s="529">
        <f t="shared" si="90"/>
        <v>0</v>
      </c>
      <c r="AC178" s="529">
        <f t="shared" si="90"/>
        <v>0</v>
      </c>
      <c r="AD178" s="529">
        <f t="shared" si="90"/>
        <v>0</v>
      </c>
      <c r="AE178" s="529">
        <f t="shared" si="90"/>
        <v>0</v>
      </c>
      <c r="AF178" s="529">
        <f t="shared" si="90"/>
        <v>0</v>
      </c>
      <c r="AG178" s="529">
        <f t="shared" si="90"/>
        <v>0</v>
      </c>
      <c r="AH178" s="529">
        <f t="shared" si="90"/>
        <v>0</v>
      </c>
      <c r="AI178" s="529">
        <f t="shared" si="90"/>
        <v>0</v>
      </c>
      <c r="AJ178" s="529">
        <f t="shared" si="90"/>
        <v>0</v>
      </c>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row>
    <row r="179" spans="1:93" outlineLevel="1">
      <c r="B179" t="s">
        <v>110</v>
      </c>
      <c r="D179" s="1">
        <f t="shared" ref="D179:AJ179" si="91">D$22*harvestpercent_SC_exhard</f>
        <v>0</v>
      </c>
      <c r="E179" s="1">
        <f t="shared" si="91"/>
        <v>0</v>
      </c>
      <c r="F179" s="1">
        <f t="shared" si="91"/>
        <v>0</v>
      </c>
      <c r="G179" s="1">
        <f t="shared" si="91"/>
        <v>0</v>
      </c>
      <c r="H179" s="1">
        <f t="shared" si="91"/>
        <v>0</v>
      </c>
      <c r="I179" s="1">
        <f t="shared" si="91"/>
        <v>0</v>
      </c>
      <c r="J179" s="1">
        <f t="shared" si="91"/>
        <v>0</v>
      </c>
      <c r="K179" s="1">
        <f t="shared" si="91"/>
        <v>0</v>
      </c>
      <c r="L179" s="1">
        <f t="shared" si="91"/>
        <v>0</v>
      </c>
      <c r="M179" s="1">
        <f t="shared" si="91"/>
        <v>0</v>
      </c>
      <c r="N179" s="1">
        <f t="shared" si="91"/>
        <v>0</v>
      </c>
      <c r="O179" s="1">
        <f t="shared" si="91"/>
        <v>0</v>
      </c>
      <c r="P179" s="1">
        <f t="shared" si="91"/>
        <v>0</v>
      </c>
      <c r="Q179" s="1">
        <f t="shared" si="91"/>
        <v>0</v>
      </c>
      <c r="R179" s="1">
        <f t="shared" si="91"/>
        <v>0</v>
      </c>
      <c r="S179" s="1">
        <f t="shared" si="91"/>
        <v>0</v>
      </c>
      <c r="T179" s="1">
        <f t="shared" si="91"/>
        <v>0</v>
      </c>
      <c r="U179" s="1">
        <f t="shared" si="91"/>
        <v>0</v>
      </c>
      <c r="V179" s="1">
        <f t="shared" si="91"/>
        <v>0</v>
      </c>
      <c r="W179" s="1">
        <f t="shared" si="91"/>
        <v>0</v>
      </c>
      <c r="X179" s="1">
        <f t="shared" si="91"/>
        <v>0</v>
      </c>
      <c r="Y179" s="1">
        <f t="shared" si="91"/>
        <v>0</v>
      </c>
      <c r="Z179" s="1">
        <f t="shared" si="91"/>
        <v>0</v>
      </c>
      <c r="AA179" s="529">
        <f t="shared" si="91"/>
        <v>0</v>
      </c>
      <c r="AB179" s="529">
        <f t="shared" si="91"/>
        <v>0</v>
      </c>
      <c r="AC179" s="529">
        <f t="shared" si="91"/>
        <v>0</v>
      </c>
      <c r="AD179" s="529">
        <f t="shared" si="91"/>
        <v>0</v>
      </c>
      <c r="AE179" s="529">
        <f t="shared" si="91"/>
        <v>0</v>
      </c>
      <c r="AF179" s="529">
        <f t="shared" si="91"/>
        <v>0</v>
      </c>
      <c r="AG179" s="529">
        <f t="shared" si="91"/>
        <v>0</v>
      </c>
      <c r="AH179" s="529">
        <f t="shared" si="91"/>
        <v>0</v>
      </c>
      <c r="AI179" s="529">
        <f t="shared" si="91"/>
        <v>0</v>
      </c>
      <c r="AJ179" s="529">
        <f t="shared" si="91"/>
        <v>0</v>
      </c>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2"/>
      <c r="BR179" s="62"/>
      <c r="BS179" s="62"/>
      <c r="BT179" s="62"/>
      <c r="BU179" s="62"/>
      <c r="BV179" s="62"/>
      <c r="BW179" s="62"/>
      <c r="BX179" s="62"/>
      <c r="BY179" s="62"/>
      <c r="BZ179" s="62"/>
      <c r="CA179" s="62"/>
      <c r="CB179" s="62"/>
      <c r="CC179" s="62"/>
      <c r="CD179" s="62"/>
      <c r="CE179" s="62"/>
      <c r="CF179" s="62"/>
      <c r="CG179" s="62"/>
      <c r="CH179" s="62"/>
      <c r="CI179" s="62"/>
      <c r="CJ179" s="62"/>
      <c r="CK179" s="62"/>
      <c r="CL179" s="62"/>
      <c r="CM179" s="62"/>
      <c r="CN179" s="62"/>
      <c r="CO179" s="62"/>
    </row>
    <row r="180" spans="1:93" outlineLevel="1">
      <c r="B180" t="s">
        <v>111</v>
      </c>
      <c r="D180" s="1">
        <f t="shared" ref="D180:AJ180" si="92">D$22*(1-harvestpercent_SC_exhard)</f>
        <v>0</v>
      </c>
      <c r="E180" s="1">
        <f t="shared" si="92"/>
        <v>0</v>
      </c>
      <c r="F180" s="1">
        <f t="shared" si="92"/>
        <v>0</v>
      </c>
      <c r="G180" s="1">
        <f t="shared" si="92"/>
        <v>0</v>
      </c>
      <c r="H180" s="1">
        <f t="shared" si="92"/>
        <v>0</v>
      </c>
      <c r="I180" s="1">
        <f t="shared" si="92"/>
        <v>0</v>
      </c>
      <c r="J180" s="1">
        <f t="shared" si="92"/>
        <v>0</v>
      </c>
      <c r="K180" s="1">
        <f t="shared" si="92"/>
        <v>0</v>
      </c>
      <c r="L180" s="1">
        <f t="shared" si="92"/>
        <v>0</v>
      </c>
      <c r="M180" s="1">
        <f t="shared" si="92"/>
        <v>0</v>
      </c>
      <c r="N180" s="1">
        <f t="shared" si="92"/>
        <v>0</v>
      </c>
      <c r="O180" s="1">
        <f t="shared" si="92"/>
        <v>0</v>
      </c>
      <c r="P180" s="1">
        <f t="shared" si="92"/>
        <v>0</v>
      </c>
      <c r="Q180" s="1">
        <f t="shared" si="92"/>
        <v>0</v>
      </c>
      <c r="R180" s="1">
        <f t="shared" si="92"/>
        <v>0</v>
      </c>
      <c r="S180" s="1">
        <f t="shared" si="92"/>
        <v>0</v>
      </c>
      <c r="T180" s="1">
        <f t="shared" si="92"/>
        <v>0</v>
      </c>
      <c r="U180" s="1">
        <f t="shared" si="92"/>
        <v>0</v>
      </c>
      <c r="V180" s="1">
        <f t="shared" si="92"/>
        <v>0</v>
      </c>
      <c r="W180" s="1">
        <f t="shared" si="92"/>
        <v>0</v>
      </c>
      <c r="X180" s="1">
        <f t="shared" si="92"/>
        <v>0</v>
      </c>
      <c r="Y180" s="1">
        <f t="shared" si="92"/>
        <v>0</v>
      </c>
      <c r="Z180" s="1">
        <f t="shared" si="92"/>
        <v>0</v>
      </c>
      <c r="AA180" s="529">
        <f t="shared" si="92"/>
        <v>0</v>
      </c>
      <c r="AB180" s="529">
        <f t="shared" si="92"/>
        <v>0</v>
      </c>
      <c r="AC180" s="529">
        <f t="shared" si="92"/>
        <v>0</v>
      </c>
      <c r="AD180" s="529">
        <f t="shared" si="92"/>
        <v>0</v>
      </c>
      <c r="AE180" s="529">
        <f t="shared" si="92"/>
        <v>0</v>
      </c>
      <c r="AF180" s="529">
        <f t="shared" si="92"/>
        <v>0</v>
      </c>
      <c r="AG180" s="529">
        <f t="shared" si="92"/>
        <v>0</v>
      </c>
      <c r="AH180" s="529">
        <f t="shared" si="92"/>
        <v>0</v>
      </c>
      <c r="AI180" s="529">
        <f t="shared" si="92"/>
        <v>0</v>
      </c>
      <c r="AJ180" s="529">
        <f t="shared" si="92"/>
        <v>0</v>
      </c>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row>
    <row r="181" spans="1:93" outlineLevel="1">
      <c r="B181" t="s">
        <v>38</v>
      </c>
      <c r="D181" s="1">
        <f t="shared" ref="D181:AJ181" si="93">D23</f>
        <v>2780.6606544999995</v>
      </c>
      <c r="E181" s="1">
        <f t="shared" si="93"/>
        <v>935.16829980000011</v>
      </c>
      <c r="F181" s="1">
        <f t="shared" si="93"/>
        <v>1379.2660421000003</v>
      </c>
      <c r="G181" s="1">
        <f t="shared" si="93"/>
        <v>1262.4025156400003</v>
      </c>
      <c r="H181" s="1">
        <f t="shared" si="93"/>
        <v>1672.8860688100006</v>
      </c>
      <c r="I181" s="1">
        <f t="shared" si="93"/>
        <v>1918.8522494899996</v>
      </c>
      <c r="J181" s="1">
        <f t="shared" si="93"/>
        <v>1771.5211887200005</v>
      </c>
      <c r="K181" s="1">
        <f t="shared" si="93"/>
        <v>1019.0300732800001</v>
      </c>
      <c r="L181" s="1">
        <f t="shared" si="93"/>
        <v>2211.7746903999991</v>
      </c>
      <c r="M181" s="1">
        <f t="shared" si="93"/>
        <v>868.49140328999988</v>
      </c>
      <c r="N181" s="1">
        <f t="shared" si="93"/>
        <v>2800.71593046</v>
      </c>
      <c r="O181" s="1">
        <f t="shared" si="93"/>
        <v>369.68419222999995</v>
      </c>
      <c r="P181" s="1">
        <f t="shared" si="93"/>
        <v>842.24927607999985</v>
      </c>
      <c r="Q181" s="1">
        <f t="shared" si="93"/>
        <v>575.14108197999997</v>
      </c>
      <c r="R181" s="1">
        <f t="shared" si="93"/>
        <v>288.28213015999995</v>
      </c>
      <c r="S181" s="1">
        <f t="shared" si="93"/>
        <v>485.50698441000009</v>
      </c>
      <c r="T181" s="1">
        <f t="shared" si="93"/>
        <v>92.413060329999993</v>
      </c>
      <c r="U181" s="1">
        <f t="shared" si="93"/>
        <v>153.31818093000001</v>
      </c>
      <c r="V181" s="1">
        <f t="shared" si="93"/>
        <v>173.66860476000005</v>
      </c>
      <c r="W181" s="1">
        <f t="shared" si="93"/>
        <v>79.731536190000043</v>
      </c>
      <c r="X181" s="1">
        <f t="shared" si="93"/>
        <v>25.11918369</v>
      </c>
      <c r="Y181" s="1">
        <f t="shared" si="93"/>
        <v>7.5231786300000003</v>
      </c>
      <c r="Z181" s="1">
        <f t="shared" si="93"/>
        <v>49.290102480000002</v>
      </c>
      <c r="AA181" s="529">
        <f t="shared" si="93"/>
        <v>4.4063033999999996</v>
      </c>
      <c r="AB181" s="529">
        <f t="shared" si="93"/>
        <v>2.94971228</v>
      </c>
      <c r="AC181" s="529">
        <f t="shared" si="93"/>
        <v>1.2804081300000001</v>
      </c>
      <c r="AD181" s="529">
        <f t="shared" si="93"/>
        <v>2.2756461799999999</v>
      </c>
      <c r="AE181" s="529">
        <f t="shared" si="93"/>
        <v>0</v>
      </c>
      <c r="AF181" s="529">
        <f t="shared" si="93"/>
        <v>0</v>
      </c>
      <c r="AG181" s="529">
        <f t="shared" si="93"/>
        <v>0</v>
      </c>
      <c r="AH181" s="529">
        <f t="shared" si="93"/>
        <v>0</v>
      </c>
      <c r="AI181" s="529">
        <f t="shared" si="93"/>
        <v>0</v>
      </c>
      <c r="AJ181" s="529">
        <f t="shared" si="93"/>
        <v>0</v>
      </c>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c r="BT181" s="62"/>
      <c r="BU181" s="62"/>
      <c r="BV181" s="62"/>
      <c r="BW181" s="62"/>
      <c r="BX181" s="62"/>
      <c r="BY181" s="62"/>
      <c r="BZ181" s="62"/>
      <c r="CA181" s="62"/>
      <c r="CB181" s="62"/>
      <c r="CC181" s="62"/>
      <c r="CD181" s="62"/>
      <c r="CE181" s="62"/>
      <c r="CF181" s="62"/>
      <c r="CG181" s="62"/>
      <c r="CH181" s="62"/>
      <c r="CI181" s="62"/>
      <c r="CJ181" s="62"/>
      <c r="CK181" s="62"/>
      <c r="CL181" s="62"/>
      <c r="CM181" s="62"/>
      <c r="CN181" s="62"/>
      <c r="CO181" s="62"/>
    </row>
    <row r="182" spans="1:93" outlineLevel="1"/>
    <row r="183" spans="1:93" outlineLevel="1">
      <c r="A183" s="2" t="s">
        <v>115</v>
      </c>
    </row>
    <row r="184" spans="1:93" outlineLevel="1">
      <c r="B184" t="s">
        <v>113</v>
      </c>
      <c r="D184" s="62"/>
      <c r="E184" s="62"/>
      <c r="F184" s="62"/>
      <c r="G184" s="62"/>
      <c r="H184" s="62"/>
      <c r="I184" s="62"/>
      <c r="J184" s="62"/>
      <c r="K184" s="62"/>
      <c r="L184" s="62"/>
      <c r="M184" s="62"/>
      <c r="N184" s="62"/>
      <c r="O184" s="62"/>
      <c r="P184" s="62"/>
      <c r="Q184" s="62"/>
      <c r="R184" s="62"/>
      <c r="S184" s="62"/>
      <c r="T184" s="62"/>
      <c r="U184" s="62"/>
      <c r="V184" s="24" cm="1">
        <f t="array" aca="1" ref="V184" ca="1">SUMPRODUCT($D173:V173,N(OFFSET($D154:V154,0,COLUMN(V154)-COLUMN($D154:V154))))/10^6</f>
        <v>2.7622168314984314</v>
      </c>
      <c r="W184" s="24" cm="1">
        <f t="array" aca="1" ref="W184" ca="1">SUMPRODUCT($D173:W173,N(OFFSET($D154:W154,0,COLUMN(W154)-COLUMN($D154:W154))))/10^6</f>
        <v>2.8699437002423185</v>
      </c>
      <c r="X184" s="24" cm="1">
        <f t="array" aca="1" ref="X184" ca="1">SUMPRODUCT($D173:X173,N(OFFSET($D154:X154,0,COLUMN(X154)-COLUMN($D154:X154))))/10^6</f>
        <v>2.9675105741000496</v>
      </c>
      <c r="Y184" s="24" cm="1">
        <f t="array" aca="1" ref="Y184" ca="1">SUMPRODUCT($D173:Y173,N(OFFSET($D154:Y154,0,COLUMN(Y154)-COLUMN($D154:Y154))))/10^6</f>
        <v>3.0649607275137742</v>
      </c>
      <c r="Z184" s="24" cm="1">
        <f t="array" aca="1" ref="Z184" ca="1">SUMPRODUCT($D173:Z173,N(OFFSET($D154:Z154,0,COLUMN(Z154)-COLUMN($D154:Z154))))/10^6</f>
        <v>3.1608503984645853</v>
      </c>
      <c r="AA184" s="24" cm="1">
        <f t="array" aca="1" ref="AA184" ca="1">SUMPRODUCT($D173:AA173,N(OFFSET($D154:AA154,0,COLUMN(AA154)-COLUMN($D154:AA154))))/10^6</f>
        <v>3.2768092470320198</v>
      </c>
      <c r="AB184" s="24" cm="1">
        <f t="array" aca="1" ref="AB184" ca="1">SUMPRODUCT($D173:AB173,N(OFFSET($D154:AB154,0,COLUMN(AB154)-COLUMN($D154:AB154))))/10^6</f>
        <v>3.3977199093997799</v>
      </c>
      <c r="AC184" s="24" cm="1">
        <f t="array" aca="1" ref="AC184" ca="1">SUMPRODUCT($D173:AC173,N(OFFSET($D154:AC154,0,COLUMN(AC154)-COLUMN($D154:AC154))))/10^6</f>
        <v>3.505273940611723</v>
      </c>
      <c r="AD184" s="24" cm="1">
        <f t="array" aca="1" ref="AD184" ca="1">SUMPRODUCT($D173:AD173,N(OFFSET($D154:AD154,0,COLUMN(AD154)-COLUMN($D154:AD154))))/10^6</f>
        <v>3.5628334777814223</v>
      </c>
      <c r="AE184" s="24" cm="1">
        <f t="array" aca="1" ref="AE184" ca="1">SUMPRODUCT($D173:AE173,N(OFFSET($D154:AE154,0,COLUMN(AE154)-COLUMN($D154:AE154))))/10^6</f>
        <v>3.5737302868951875</v>
      </c>
      <c r="AF184" s="24" cm="1">
        <f t="array" aca="1" ref="AF184" ca="1">SUMPRODUCT($D173:AF173,N(OFFSET($D154:AF154,0,COLUMN(AF154)-COLUMN($D154:AF154))))/10^6</f>
        <v>3.48673168140721</v>
      </c>
      <c r="AG184" s="24" cm="1">
        <f t="array" aca="1" ref="AG184" ca="1">SUMPRODUCT($D173:AG173,N(OFFSET($D154:AG154,0,COLUMN(AG154)-COLUMN($D154:AG154))))/10^6</f>
        <v>3.3768552613879379</v>
      </c>
      <c r="AH184" s="24" cm="1">
        <f t="array" aca="1" ref="AH184" ca="1">SUMPRODUCT($D173:AH173,N(OFFSET($D154:AH154,0,COLUMN(AH154)-COLUMN($D154:AH154))))/10^6</f>
        <v>3.1785415341045038</v>
      </c>
      <c r="AI184" s="24" cm="1">
        <f t="array" aca="1" ref="AI184" ca="1">SUMPRODUCT($D173:AI173,N(OFFSET($D154:AI154,0,COLUMN(AI154)-COLUMN($D154:AI154))))/10^6</f>
        <v>2.9885864481735203</v>
      </c>
      <c r="AJ184" s="24" cm="1">
        <f t="array" aca="1" ref="AJ184" ca="1">SUMPRODUCT($D173:AJ173,N(OFFSET($D154:AJ154,0,COLUMN(AJ154)-COLUMN($D154:AJ154))))/10^6</f>
        <v>2.6092907245690875</v>
      </c>
      <c r="AK184" s="24" cm="1">
        <f t="array" aca="1" ref="AK184" ca="1">SUMPRODUCT($D173:AK173,N(OFFSET($D154:AK154,0,COLUMN(AK154)-COLUMN($D154:AK154))))/10^6</f>
        <v>2.2651595177574935</v>
      </c>
      <c r="AL184" s="24" cm="1">
        <f t="array" aca="1" ref="AL184" ca="1">SUMPRODUCT($D173:AL173,N(OFFSET($D154:AL154,0,COLUMN(AL154)-COLUMN($D154:AL154))))/10^6</f>
        <v>1.8311870459654849</v>
      </c>
      <c r="AM184" s="24" cm="1">
        <f t="array" aca="1" ref="AM184" ca="1">SUMPRODUCT($D173:AM173,N(OFFSET($D154:AM154,0,COLUMN(AM154)-COLUMN($D154:AM154))))/10^6</f>
        <v>1.5571905199009561</v>
      </c>
      <c r="AN184" s="24" cm="1">
        <f t="array" aca="1" ref="AN184" ca="1">SUMPRODUCT($D173:AN173,N(OFFSET($D154:AN154,0,COLUMN(AN154)-COLUMN($D154:AN154))))/10^6</f>
        <v>1.3701426746303946</v>
      </c>
      <c r="AO184" s="24" cm="1">
        <f t="array" aca="1" ref="AO184" ca="1">SUMPRODUCT($D173:AO173,N(OFFSET($D154:AO154,0,COLUMN(AO154)-COLUMN($D154:AO154))))/10^6</f>
        <v>1.2115192848102829</v>
      </c>
      <c r="AP184" s="24" cm="1">
        <f t="array" aca="1" ref="AP184" ca="1">SUMPRODUCT($D173:AP173,N(OFFSET($D154:AP154,0,COLUMN(AP154)-COLUMN($D154:AP154))))/10^6</f>
        <v>1.1058476057527016</v>
      </c>
      <c r="AQ184" s="24" cm="1">
        <f t="array" aca="1" ref="AQ184" ca="1">SUMPRODUCT($D173:AQ173,N(OFFSET($D154:AQ154,0,COLUMN(AQ154)-COLUMN($D154:AQ154))))/10^6</f>
        <v>1.0805853035348847</v>
      </c>
      <c r="AR184" s="24" cm="1">
        <f t="array" aca="1" ref="AR184" ca="1">SUMPRODUCT($D173:AR173,N(OFFSET($D154:AR154,0,COLUMN(AR154)-COLUMN($D154:AR154))))/10^6</f>
        <v>1.0809170012694349</v>
      </c>
      <c r="AS184" s="24" cm="1">
        <f t="array" aca="1" ref="AS184" ca="1">SUMPRODUCT($D173:AS173,N(OFFSET($D154:AS154,0,COLUMN(AS154)-COLUMN($D154:AS154))))/10^6</f>
        <v>1.1269827882354477</v>
      </c>
      <c r="AT184" s="24" cm="1">
        <f t="array" aca="1" ref="AT184" ca="1">SUMPRODUCT($D173:AT173,N(OFFSET($D154:AT154,0,COLUMN(AT154)-COLUMN($D154:AT154))))/10^6</f>
        <v>1.1444487467674196</v>
      </c>
      <c r="AU184" s="24" cm="1">
        <f t="array" aca="1" ref="AU184" ca="1">SUMPRODUCT($D173:AU173,N(OFFSET($D154:AU154,0,COLUMN(AU154)-COLUMN($D154:AU154))))/10^6</f>
        <v>1.35710115147669</v>
      </c>
      <c r="AV184" s="24" cm="1">
        <f t="array" aca="1" ref="AV184" ca="1">SUMPRODUCT($D173:AV173,N(OFFSET($D154:AV154,0,COLUMN(AV154)-COLUMN($D154:AV154))))/10^6</f>
        <v>1.6014646434671664</v>
      </c>
      <c r="AW184" s="24" cm="1">
        <f t="array" aca="1" ref="AW184" ca="1">SUMPRODUCT($D173:AW173,N(OFFSET($D154:AW154,0,COLUMN(AW154)-COLUMN($D154:AW154))))/10^6</f>
        <v>1.9613696872369575</v>
      </c>
      <c r="AX184" s="24" cm="1">
        <f t="array" aca="1" ref="AX184" ca="1">SUMPRODUCT($D173:AX173,N(OFFSET($D154:AX154,0,COLUMN(AX154)-COLUMN($D154:AX154))))/10^6</f>
        <v>2.1883517855307475</v>
      </c>
      <c r="AY184" s="24" cm="1">
        <f t="array" aca="1" ref="AY184" ca="1">SUMPRODUCT($D173:AY173,N(OFFSET($D154:AY154,0,COLUMN(AY154)-COLUMN($D154:AY154))))/10^6</f>
        <v>2.3777958415308169</v>
      </c>
      <c r="AZ184" s="24" cm="1">
        <f t="array" aca="1" ref="AZ184" ca="1">SUMPRODUCT($D173:AZ173,N(OFFSET($D154:AZ154,0,COLUMN(AZ154)-COLUMN($D154:AZ154))))/10^6</f>
        <v>2.5029317913438196</v>
      </c>
      <c r="BA184" s="24" cm="1">
        <f t="array" aca="1" ref="BA184" ca="1">SUMPRODUCT($D173:BA173,N(OFFSET($D154:BA154,0,COLUMN(BA154)-COLUMN($D154:BA154))))/10^6</f>
        <v>2.6033420596100547</v>
      </c>
      <c r="BB184" s="24" cm="1">
        <f t="array" aca="1" ref="BB184" ca="1">SUMPRODUCT($D173:BB173,N(OFFSET($D154:BB154,0,COLUMN(BB154)-COLUMN($D154:BB154))))/10^6</f>
        <v>2.6948911677297303</v>
      </c>
      <c r="BC184" s="24" cm="1">
        <f t="array" aca="1" ref="BC184" ca="1">SUMPRODUCT($D173:BC173,N(OFFSET($D154:BC154,0,COLUMN(BC154)-COLUMN($D154:BC154))))/10^6</f>
        <v>2.8234724481605715</v>
      </c>
      <c r="BD184" s="24" cm="1">
        <f t="array" aca="1" ref="BD184" ca="1">SUMPRODUCT($D173:BD173,N(OFFSET($D154:BD154,0,COLUMN(BD154)-COLUMN($D154:BD154))))/10^6</f>
        <v>2.9377713027553924</v>
      </c>
      <c r="BE184" s="24" cm="1">
        <f t="array" aca="1" ref="BE184" ca="1">SUMPRODUCT($D173:BE173,N(OFFSET($D154:BE154,0,COLUMN(BE154)-COLUMN($D154:BE154))))/10^6</f>
        <v>3.0536230074696933</v>
      </c>
      <c r="BF184" s="24" cm="1">
        <f t="array" aca="1" ref="BF184" ca="1">SUMPRODUCT($D173:BF173,N(OFFSET($D154:BF154,0,COLUMN(BF154)-COLUMN($D154:BF154))))/10^6</f>
        <v>3.1307847879811681</v>
      </c>
      <c r="BG184" s="24" cm="1">
        <f t="array" aca="1" ref="BG184" ca="1">SUMPRODUCT($D173:BG173,N(OFFSET($D154:BG154,0,COLUMN(BG154)-COLUMN($D154:BG154))))/10^6</f>
        <v>3.1922512809273855</v>
      </c>
      <c r="BH184" s="24" cm="1">
        <f t="array" aca="1" ref="BH184" ca="1">SUMPRODUCT($D173:BH173,N(OFFSET($D154:BH154,0,COLUMN(BH154)-COLUMN($D154:BH154))))/10^6</f>
        <v>3.2241232702725027</v>
      </c>
      <c r="BI184" s="24" cm="1">
        <f t="array" aca="1" ref="BI184" ca="1">SUMPRODUCT($D173:BI173,N(OFFSET($D154:BI154,0,COLUMN(BI154)-COLUMN($D154:BI154))))/10^6</f>
        <v>3.1930688573611392</v>
      </c>
      <c r="BJ184" s="24" cm="1">
        <f t="array" aca="1" ref="BJ184" ca="1">SUMPRODUCT($D173:BJ173,N(OFFSET($D154:BJ154,0,COLUMN(BJ154)-COLUMN($D154:BJ154))))/10^6</f>
        <v>3.1376569038115854</v>
      </c>
      <c r="BK184" s="24" cm="1">
        <f t="array" aca="1" ref="BK184" ca="1">SUMPRODUCT($D173:BK173,N(OFFSET($D154:BK154,0,COLUMN(BK154)-COLUMN($D154:BK154))))/10^6</f>
        <v>3.0350677501957368</v>
      </c>
      <c r="BL184" s="24" cm="1">
        <f t="array" aca="1" ref="BL184" ca="1">SUMPRODUCT($D173:BL173,N(OFFSET($D154:BL154,0,COLUMN(BL154)-COLUMN($D154:BL154))))/10^6</f>
        <v>2.9341386868493156</v>
      </c>
      <c r="BM184" s="24" cm="1">
        <f t="array" aca="1" ref="BM184" ca="1">SUMPRODUCT($D173:BM173,N(OFFSET($D154:BM154,0,COLUMN(BM154)-COLUMN($D154:BM154))))/10^6</f>
        <v>2.6085501355306793</v>
      </c>
      <c r="BN184" s="24" cm="1">
        <f t="array" aca="1" ref="BN184" ca="1">SUMPRODUCT($D173:BN173,N(OFFSET($D154:BN154,0,COLUMN(BN154)-COLUMN($D154:BN154))))/10^6</f>
        <v>2.2643851611365942</v>
      </c>
      <c r="BO184" s="24" cm="1">
        <f t="array" aca="1" ref="BO184" ca="1">SUMPRODUCT($D173:BO173,N(OFFSET($D154:BO154,0,COLUMN(BO154)-COLUMN($D154:BO154))))/10^6</f>
        <v>1.8304219713531877</v>
      </c>
      <c r="BP184" s="24" cm="1">
        <f t="array" aca="1" ref="BP184" ca="1">SUMPRODUCT($D173:BP173,N(OFFSET($D154:BP154,0,COLUMN(BP154)-COLUMN($D154:BP154))))/10^6</f>
        <v>1.5564598230982964</v>
      </c>
      <c r="BQ184" s="24" cm="1">
        <f t="array" aca="1" ref="BQ184" ca="1">SUMPRODUCT($D173:BQ173,N(OFFSET($D154:BQ154,0,COLUMN(BQ154)-COLUMN($D154:BQ154))))/10^6</f>
        <v>1.3697373668505788</v>
      </c>
      <c r="BR184" s="24" cm="1">
        <f t="array" aca="1" ref="BR184" ca="1">SUMPRODUCT($D173:BR173,N(OFFSET($D154:BR154,0,COLUMN(BR154)-COLUMN($D154:BR154))))/10^6</f>
        <v>1.2111539028714637</v>
      </c>
      <c r="BS184" s="24" cm="1">
        <f t="array" aca="1" ref="BS184" ca="1">SUMPRODUCT($D173:BS173,N(OFFSET($D154:BS154,0,COLUMN(BS154)-COLUMN($D154:BS154))))/10^6</f>
        <v>1.1058476057527016</v>
      </c>
      <c r="BT184" s="24" cm="1">
        <f t="array" aca="1" ref="BT184" ca="1">SUMPRODUCT($D173:BT173,N(OFFSET($D154:BT154,0,COLUMN(BT154)-COLUMN($D154:BT154))))/10^6</f>
        <v>1.0805853035348847</v>
      </c>
      <c r="BU184" s="24" cm="1">
        <f t="array" aca="1" ref="BU184" ca="1">SUMPRODUCT($D173:BU173,N(OFFSET($D154:BU154,0,COLUMN(BU154)-COLUMN($D154:BU154))))/10^6</f>
        <v>1.0809170012694349</v>
      </c>
      <c r="BV184" s="24" cm="1">
        <f t="array" aca="1" ref="BV184" ca="1">SUMPRODUCT($D173:BV173,N(OFFSET($D154:BV154,0,COLUMN(BV154)-COLUMN($D154:BV154))))/10^6</f>
        <v>1.1269827882354477</v>
      </c>
      <c r="BW184" s="24" cm="1">
        <f t="array" aca="1" ref="BW184" ca="1">SUMPRODUCT($D173:BW173,N(OFFSET($D154:BW154,0,COLUMN(BW154)-COLUMN($D154:BW154))))/10^6</f>
        <v>1.1444487467674196</v>
      </c>
      <c r="BX184" s="24" cm="1">
        <f t="array" aca="1" ref="BX184" ca="1">SUMPRODUCT($D173:BX173,N(OFFSET($D154:BX154,0,COLUMN(BX154)-COLUMN($D154:BX154))))/10^6</f>
        <v>1.35710115147669</v>
      </c>
      <c r="BY184" s="24" cm="1">
        <f t="array" aca="1" ref="BY184" ca="1">SUMPRODUCT($D173:BY173,N(OFFSET($D154:BY154,0,COLUMN(BY154)-COLUMN($D154:BY154))))/10^6</f>
        <v>1.6014646434671664</v>
      </c>
      <c r="BZ184" s="24" cm="1">
        <f t="array" aca="1" ref="BZ184" ca="1">SUMPRODUCT($D173:BZ173,N(OFFSET($D154:BZ154,0,COLUMN(BZ154)-COLUMN($D154:BZ154))))/10^6</f>
        <v>1.9613696872369575</v>
      </c>
      <c r="CA184" s="24" cm="1">
        <f t="array" aca="1" ref="CA184" ca="1">SUMPRODUCT($D173:CA173,N(OFFSET($D154:CA154,0,COLUMN(CA154)-COLUMN($D154:CA154))))/10^6</f>
        <v>2.1883517855307475</v>
      </c>
      <c r="CB184" s="24" cm="1">
        <f t="array" aca="1" ref="CB184" ca="1">SUMPRODUCT($D173:CB173,N(OFFSET($D154:CB154,0,COLUMN(CB154)-COLUMN($D154:CB154))))/10^6</f>
        <v>2.3777958415308169</v>
      </c>
      <c r="CC184" s="24" cm="1">
        <f t="array" aca="1" ref="CC184" ca="1">SUMPRODUCT($D173:CC173,N(OFFSET($D154:CC154,0,COLUMN(CC154)-COLUMN($D154:CC154))))/10^6</f>
        <v>2.5029317913438196</v>
      </c>
      <c r="CD184" s="24" cm="1">
        <f t="array" aca="1" ref="CD184" ca="1">SUMPRODUCT($D173:CD173,N(OFFSET($D154:CD154,0,COLUMN(CD154)-COLUMN($D154:CD154))))/10^6</f>
        <v>2.6033420596100547</v>
      </c>
      <c r="CE184" s="24" cm="1">
        <f t="array" aca="1" ref="CE184" ca="1">SUMPRODUCT($D173:CE173,N(OFFSET($D154:CE154,0,COLUMN(CE154)-COLUMN($D154:CE154))))/10^6</f>
        <v>2.6948911677297303</v>
      </c>
      <c r="CF184" s="24" cm="1">
        <f t="array" aca="1" ref="CF184" ca="1">SUMPRODUCT($D173:CF173,N(OFFSET($D154:CF154,0,COLUMN(CF154)-COLUMN($D154:CF154))))/10^6</f>
        <v>2.8234724481605715</v>
      </c>
      <c r="CG184" s="24" cm="1">
        <f t="array" aca="1" ref="CG184" ca="1">SUMPRODUCT($D173:CG173,N(OFFSET($D154:CG154,0,COLUMN(CG154)-COLUMN($D154:CG154))))/10^6</f>
        <v>2.9377713027553924</v>
      </c>
      <c r="CH184" s="24" cm="1">
        <f t="array" aca="1" ref="CH184" ca="1">SUMPRODUCT($D173:CH173,N(OFFSET($D154:CH154,0,COLUMN(CH154)-COLUMN($D154:CH154))))/10^6</f>
        <v>3.0536230074696933</v>
      </c>
      <c r="CI184" s="24" cm="1">
        <f t="array" aca="1" ref="CI184" ca="1">SUMPRODUCT($D173:CI173,N(OFFSET($D154:CI154,0,COLUMN(CI154)-COLUMN($D154:CI154))))/10^6</f>
        <v>3.1307847879811681</v>
      </c>
      <c r="CJ184" s="24" cm="1">
        <f t="array" aca="1" ref="CJ184" ca="1">SUMPRODUCT($D173:CJ173,N(OFFSET($D154:CJ154,0,COLUMN(CJ154)-COLUMN($D154:CJ154))))/10^6</f>
        <v>3.1922512809273855</v>
      </c>
      <c r="CK184" s="24" cm="1">
        <f t="array" aca="1" ref="CK184" ca="1">SUMPRODUCT($D173:CK173,N(OFFSET($D154:CK154,0,COLUMN(CK154)-COLUMN($D154:CK154))))/10^6</f>
        <v>3.2241232702725027</v>
      </c>
      <c r="CL184" s="24" cm="1">
        <f t="array" aca="1" ref="CL184" ca="1">SUMPRODUCT($D173:CL173,N(OFFSET($D154:CL154,0,COLUMN(CL154)-COLUMN($D154:CL154))))/10^6</f>
        <v>3.1930688573611392</v>
      </c>
      <c r="CM184" s="24" cm="1">
        <f t="array" aca="1" ref="CM184" ca="1">SUMPRODUCT($D173:CM173,N(OFFSET($D154:CM154,0,COLUMN(CM154)-COLUMN($D154:CM154))))/10^6</f>
        <v>3.1376569038115854</v>
      </c>
      <c r="CN184" s="24" cm="1">
        <f t="array" aca="1" ref="CN184" ca="1">SUMPRODUCT($D173:CN173,N(OFFSET($D154:CN154,0,COLUMN(CN154)-COLUMN($D154:CN154))))/10^6</f>
        <v>3.0350677501957368</v>
      </c>
      <c r="CO184" s="24" cm="1">
        <f t="array" aca="1" ref="CO184" ca="1">SUMPRODUCT($D173:CO173,N(OFFSET($D154:CO154,0,COLUMN(CO154)-COLUMN($D154:CO154))))/10^6</f>
        <v>2.9341386868493156</v>
      </c>
    </row>
    <row r="185" spans="1:93" outlineLevel="1">
      <c r="B185" t="s">
        <v>114</v>
      </c>
      <c r="D185" s="62"/>
      <c r="E185" s="62"/>
      <c r="F185" s="62"/>
      <c r="G185" s="62"/>
      <c r="H185" s="62"/>
      <c r="I185" s="62"/>
      <c r="J185" s="62"/>
      <c r="K185" s="62"/>
      <c r="L185" s="62"/>
      <c r="M185" s="62"/>
      <c r="N185" s="62"/>
      <c r="O185" s="62"/>
      <c r="P185" s="62"/>
      <c r="Q185" s="62"/>
      <c r="R185" s="62"/>
      <c r="S185" s="62"/>
      <c r="T185" s="62"/>
      <c r="U185" s="62"/>
      <c r="V185" s="24" cm="1">
        <f t="array" aca="1" ref="V185" ca="1">SUMPRODUCT($D174:V174,N(OFFSET($D155:V155,0,COLUMN(V155)-COLUMN($D155:V155))))/10^6</f>
        <v>0.69055420787460775</v>
      </c>
      <c r="W185" s="24" cm="1">
        <f t="array" aca="1" ref="W185" ca="1">SUMPRODUCT($D174:W174,N(OFFSET($D155:W155,0,COLUMN(W155)-COLUMN($D155:W155))))/10^6</f>
        <v>0.71748592506057929</v>
      </c>
      <c r="X185" s="24" cm="1">
        <f t="array" aca="1" ref="X185" ca="1">SUMPRODUCT($D174:X174,N(OFFSET($D155:X155,0,COLUMN(X155)-COLUMN($D155:X155))))/10^6</f>
        <v>0.74187764352501229</v>
      </c>
      <c r="Y185" s="24" cm="1">
        <f t="array" aca="1" ref="Y185" ca="1">SUMPRODUCT($D174:Y174,N(OFFSET($D155:Y155,0,COLUMN(Y155)-COLUMN($D155:Y155))))/10^6</f>
        <v>0.76624018187844345</v>
      </c>
      <c r="Z185" s="24" cm="1">
        <f t="array" aca="1" ref="Z185" ca="1">SUMPRODUCT($D174:Z174,N(OFFSET($D155:Z155,0,COLUMN(Z155)-COLUMN($D155:Z155))))/10^6</f>
        <v>0.79021259961614621</v>
      </c>
      <c r="AA185" s="24" cm="1">
        <f t="array" aca="1" ref="AA185" ca="1">SUMPRODUCT($D174:AA174,N(OFFSET($D155:AA155,0,COLUMN(AA155)-COLUMN($D155:AA155))))/10^6</f>
        <v>0.81920231175800473</v>
      </c>
      <c r="AB185" s="24" cm="1">
        <f t="array" aca="1" ref="AB185" ca="1">SUMPRODUCT($D174:AB174,N(OFFSET($D155:AB155,0,COLUMN(AB155)-COLUMN($D155:AB155))))/10^6</f>
        <v>0.84942997734994474</v>
      </c>
      <c r="AC185" s="24" cm="1">
        <f t="array" aca="1" ref="AC185" ca="1">SUMPRODUCT($D174:AC174,N(OFFSET($D155:AC155,0,COLUMN(AC155)-COLUMN($D155:AC155))))/10^6</f>
        <v>0.87631848515293054</v>
      </c>
      <c r="AD185" s="24" cm="1">
        <f t="array" aca="1" ref="AD185" ca="1">SUMPRODUCT($D174:AD174,N(OFFSET($D155:AD155,0,COLUMN(AD155)-COLUMN($D155:AD155))))/10^6</f>
        <v>0.89070836944535536</v>
      </c>
      <c r="AE185" s="24" cm="1">
        <f t="array" aca="1" ref="AE185" ca="1">SUMPRODUCT($D174:AE174,N(OFFSET($D155:AE155,0,COLUMN(AE155)-COLUMN($D155:AE155))))/10^6</f>
        <v>0.89343257172379642</v>
      </c>
      <c r="AF185" s="24" cm="1">
        <f t="array" aca="1" ref="AF185" ca="1">SUMPRODUCT($D174:AF174,N(OFFSET($D155:AF155,0,COLUMN(AF155)-COLUMN($D155:AF155))))/10^6</f>
        <v>0.8857009026844378</v>
      </c>
      <c r="AG185" s="24" cm="1">
        <f t="array" aca="1" ref="AG185" ca="1">SUMPRODUCT($D174:AG174,N(OFFSET($D155:AG155,0,COLUMN(AG155)-COLUMN($D155:AG155))))/10^6</f>
        <v>0.87436014108549054</v>
      </c>
      <c r="AH185" s="24" cm="1">
        <f t="array" aca="1" ref="AH185" ca="1">SUMPRODUCT($D174:AH174,N(OFFSET($D155:AH155,0,COLUMN(AH155)-COLUMN($D155:AH155))))/10^6</f>
        <v>0.86548482646223512</v>
      </c>
      <c r="AI185" s="24" cm="1">
        <f t="array" aca="1" ref="AI185" ca="1">SUMPRODUCT($D174:AI174,N(OFFSET($D155:AI155,0,COLUMN(AI155)-COLUMN($D155:AI155))))/10^6</f>
        <v>0.86098364814838635</v>
      </c>
      <c r="AJ185" s="24" cm="1">
        <f t="array" aca="1" ref="AJ185" ca="1">SUMPRODUCT($D174:AJ174,N(OFFSET($D155:AJ155,0,COLUMN(AJ155)-COLUMN($D155:AJ155))))/10^6</f>
        <v>0.85810315016912575</v>
      </c>
      <c r="AK185" s="24" cm="1">
        <f t="array" aca="1" ref="AK185" ca="1">SUMPRODUCT($D174:AK174,N(OFFSET($D155:AK155,0,COLUMN(AK155)-COLUMN($D155:AK155))))/10^6</f>
        <v>0.85482145753821104</v>
      </c>
      <c r="AL185" s="24" cm="1">
        <f t="array" aca="1" ref="AL185" ca="1">SUMPRODUCT($D174:AL174,N(OFFSET($D155:AL155,0,COLUMN(AL155)-COLUMN($D155:AL155))))/10^6</f>
        <v>0.84923691001412582</v>
      </c>
      <c r="AM185" s="24" cm="1">
        <f t="array" aca="1" ref="AM185" ca="1">SUMPRODUCT($D174:AM174,N(OFFSET($D155:AM155,0,COLUMN(AM155)-COLUMN($D155:AM155))))/10^6</f>
        <v>0.8418911276309331</v>
      </c>
      <c r="AN185" s="24" cm="1">
        <f t="array" aca="1" ref="AN185" ca="1">SUMPRODUCT($D174:AN174,N(OFFSET($D155:AN155,0,COLUMN(AN155)-COLUMN($D155:AN155))))/10^6</f>
        <v>0.83243298785343034</v>
      </c>
      <c r="AO185" s="24" cm="1">
        <f t="array" aca="1" ref="AO185" ca="1">SUMPRODUCT($D174:AO174,N(OFFSET($D155:AO155,0,COLUMN(AO155)-COLUMN($D155:AO155))))/10^6</f>
        <v>0.82163951856864048</v>
      </c>
      <c r="AP185" s="24" cm="1">
        <f t="array" aca="1" ref="AP185" ca="1">SUMPRODUCT($D174:AP174,N(OFFSET($D155:AP155,0,COLUMN(AP155)-COLUMN($D155:AP155))))/10^6</f>
        <v>0.80965824037327061</v>
      </c>
      <c r="AQ185" s="24" cm="1">
        <f t="array" aca="1" ref="AQ185" ca="1">SUMPRODUCT($D174:AQ174,N(OFFSET($D155:AQ155,0,COLUMN(AQ155)-COLUMN($D155:AQ155))))/10^6</f>
        <v>0.79688406561281588</v>
      </c>
      <c r="AR185" s="24" cm="1">
        <f t="array" aca="1" ref="AR185" ca="1">SUMPRODUCT($D174:AR174,N(OFFSET($D155:AR155,0,COLUMN(AR155)-COLUMN($D155:AR155))))/10^6</f>
        <v>0.78382726647503609</v>
      </c>
      <c r="AS185" s="24" cm="1">
        <f t="array" aca="1" ref="AS185" ca="1">SUMPRODUCT($D174:AS174,N(OFFSET($D155:AS155,0,COLUMN(AS155)-COLUMN($D155:AS155))))/10^6</f>
        <v>0.77113220801110749</v>
      </c>
      <c r="AT185" s="24" cm="1">
        <f t="array" aca="1" ref="AT185" ca="1">SUMPRODUCT($D174:AT174,N(OFFSET($D155:AT155,0,COLUMN(AT155)-COLUMN($D155:AT155))))/10^6</f>
        <v>0.75876759961819751</v>
      </c>
      <c r="AU185" s="24" cm="1">
        <f t="array" aca="1" ref="AU185" ca="1">SUMPRODUCT($D174:AU174,N(OFFSET($D155:AU155,0,COLUMN(AU155)-COLUMN($D155:AU155))))/10^6</f>
        <v>0.74695741507657232</v>
      </c>
      <c r="AV185" s="24" cm="1">
        <f t="array" aca="1" ref="AV185" ca="1">SUMPRODUCT($D174:AV174,N(OFFSET($D155:AV155,0,COLUMN(AV155)-COLUMN($D155:AV155))))/10^6</f>
        <v>0.73555611058075276</v>
      </c>
      <c r="AW185" s="24" cm="1">
        <f t="array" aca="1" ref="AW185" ca="1">SUMPRODUCT($D174:AW174,N(OFFSET($D155:AW155,0,COLUMN(AW155)-COLUMN($D155:AW155))))/10^6</f>
        <v>0.72420483408419101</v>
      </c>
      <c r="AX185" s="24" cm="1">
        <f t="array" aca="1" ref="AX185" ca="1">SUMPRODUCT($D174:AX174,N(OFFSET($D155:AX155,0,COLUMN(AX155)-COLUMN($D155:AX155))))/10^6</f>
        <v>0.71309597152125104</v>
      </c>
      <c r="AY185" s="24" cm="1">
        <f t="array" aca="1" ref="AY185" ca="1">SUMPRODUCT($D174:AY174,N(OFFSET($D155:AY155,0,COLUMN(AY155)-COLUMN($D155:AY155))))/10^6</f>
        <v>0.70157540352850778</v>
      </c>
      <c r="AZ185" s="24" cm="1">
        <f t="array" aca="1" ref="AZ185" ca="1">SUMPRODUCT($D174:AZ174,N(OFFSET($D155:AZ155,0,COLUMN(AZ155)-COLUMN($D155:AZ155))))/10^6</f>
        <v>0.69041943559330099</v>
      </c>
      <c r="BA185" s="24" cm="1">
        <f t="array" aca="1" ref="BA185" ca="1">SUMPRODUCT($D174:BA174,N(OFFSET($D155:BA155,0,COLUMN(BA155)-COLUMN($D155:BA155))))/10^6</f>
        <v>0.67945508551256417</v>
      </c>
      <c r="BB185" s="24" cm="1">
        <f t="array" aca="1" ref="BB185" ca="1">SUMPRODUCT($D174:BB174,N(OFFSET($D155:BB155,0,COLUMN(BB155)-COLUMN($D155:BB155))))/10^6</f>
        <v>0.66869874062958545</v>
      </c>
      <c r="BC185" s="24" cm="1">
        <f t="array" aca="1" ref="BC185" ca="1">SUMPRODUCT($D174:BC174,N(OFFSET($D155:BC155,0,COLUMN(BC155)-COLUMN($D155:BC155))))/10^6</f>
        <v>0.6582265440451186</v>
      </c>
      <c r="BD185" s="24" cm="1">
        <f t="array" aca="1" ref="BD185" ca="1">SUMPRODUCT($D174:BD174,N(OFFSET($D155:BD155,0,COLUMN(BD155)-COLUMN($D155:BD155))))/10^6</f>
        <v>0.6487260412265049</v>
      </c>
      <c r="BE185" s="24" cm="1">
        <f t="array" aca="1" ref="BE185" ca="1">SUMPRODUCT($D174:BE174,N(OFFSET($D155:BE155,0,COLUMN(BE155)-COLUMN($D155:BE155))))/10^6</f>
        <v>0.64005094135293294</v>
      </c>
      <c r="BF185" s="24" cm="1">
        <f t="array" aca="1" ref="BF185" ca="1">SUMPRODUCT($D174:BF174,N(OFFSET($D155:BF155,0,COLUMN(BF155)-COLUMN($D155:BF155))))/10^6</f>
        <v>0.63255196712023032</v>
      </c>
      <c r="BG185" s="24" cm="1">
        <f t="array" aca="1" ref="BG185" ca="1">SUMPRODUCT($D174:BG174,N(OFFSET($D155:BG155,0,COLUMN(BG155)-COLUMN($D155:BG155))))/10^6</f>
        <v>0.6257718257210666</v>
      </c>
      <c r="BH185" s="24" cm="1">
        <f t="array" aca="1" ref="BH185" ca="1">SUMPRODUCT($D174:BH174,N(OFFSET($D155:BH155,0,COLUMN(BH155)-COLUMN($D155:BH155))))/10^6</f>
        <v>0.62043357037735014</v>
      </c>
      <c r="BI185" s="24" cm="1">
        <f t="array" aca="1" ref="BI185" ca="1">SUMPRODUCT($D174:BI174,N(OFFSET($D155:BI155,0,COLUMN(BI155)-COLUMN($D155:BI155))))/10^6</f>
        <v>0.61610230366782648</v>
      </c>
      <c r="BJ185" s="24" cm="1">
        <f t="array" aca="1" ref="BJ185" ca="1">SUMPRODUCT($D174:BJ174,N(OFFSET($D155:BJ155,0,COLUMN(BJ155)-COLUMN($D155:BJ155))))/10^6</f>
        <v>0.61253538325662416</v>
      </c>
      <c r="BK185" s="24" cm="1">
        <f t="array" aca="1" ref="BK185" ca="1">SUMPRODUCT($D174:BK174,N(OFFSET($D155:BK155,0,COLUMN(BK155)-COLUMN($D155:BK155))))/10^6</f>
        <v>0.60954738903290273</v>
      </c>
      <c r="BL185" s="24" cm="1">
        <f t="array" aca="1" ref="BL185" ca="1">SUMPRODUCT($D174:BL174,N(OFFSET($D155:BL155,0,COLUMN(BL155)-COLUMN($D155:BL155))))/10^6</f>
        <v>0.6071660204291075</v>
      </c>
      <c r="BM185" s="24" cm="1">
        <f t="array" aca="1" ref="BM185" ca="1">SUMPRODUCT($D174:BM174,N(OFFSET($D155:BM155,0,COLUMN(BM155)-COLUMN($D155:BM155))))/10^6</f>
        <v>0.60506765574011956</v>
      </c>
      <c r="BN185" s="24" cm="1">
        <f t="array" aca="1" ref="BN185" ca="1">SUMPRODUCT($D174:BN174,N(OFFSET($D155:BN155,0,COLUMN(BN155)-COLUMN($D155:BN155))))/10^6</f>
        <v>0.60312689800551944</v>
      </c>
      <c r="BO185" s="24" cm="1">
        <f t="array" aca="1" ref="BO185" ca="1">SUMPRODUCT($D174:BO174,N(OFFSET($D155:BO155,0,COLUMN(BO155)-COLUMN($D155:BO155))))/10^6</f>
        <v>0.60124927137775452</v>
      </c>
      <c r="BP185" s="24" cm="1">
        <f t="array" aca="1" ref="BP185" ca="1">SUMPRODUCT($D174:BP174,N(OFFSET($D155:BP155,0,COLUMN(BP155)-COLUMN($D155:BP155))))/10^6</f>
        <v>0.59977516140109977</v>
      </c>
      <c r="BQ185" s="24" cm="1">
        <f t="array" aca="1" ref="BQ185" ca="1">SUMPRODUCT($D174:BQ174,N(OFFSET($D155:BQ155,0,COLUMN(BQ155)-COLUMN($D155:BQ155))))/10^6</f>
        <v>0.59846154811288232</v>
      </c>
      <c r="BR185" s="24" cm="1">
        <f t="array" aca="1" ref="BR185" ca="1">SUMPRODUCT($D174:BR174,N(OFFSET($D155:BR155,0,COLUMN(BR155)-COLUMN($D155:BR155))))/10^6</f>
        <v>0.59731395463158188</v>
      </c>
      <c r="BS185" s="24" cm="1">
        <f t="array" aca="1" ref="BS185" ca="1">SUMPRODUCT($D174:BS174,N(OFFSET($D155:BS155,0,COLUMN(BS155)-COLUMN($D155:BS155))))/10^6</f>
        <v>0.59625888565878038</v>
      </c>
      <c r="BT185" s="24" cm="1">
        <f t="array" aca="1" ref="BT185" ca="1">SUMPRODUCT($D174:BT174,N(OFFSET($D155:BT155,0,COLUMN(BT155)-COLUMN($D155:BT155))))/10^6</f>
        <v>0.59550862480565936</v>
      </c>
      <c r="BU185" s="24" cm="1">
        <f t="array" aca="1" ref="BU185" ca="1">SUMPRODUCT($D174:BU174,N(OFFSET($D155:BU155,0,COLUMN(BU155)-COLUMN($D155:BU155))))/10^6</f>
        <v>0.59488081810437154</v>
      </c>
      <c r="BV185" s="24" cm="1">
        <f t="array" aca="1" ref="BV185" ca="1">SUMPRODUCT($D174:BV174,N(OFFSET($D155:BV155,0,COLUMN(BV155)-COLUMN($D155:BV155))))/10^6</f>
        <v>0.59444415626968139</v>
      </c>
      <c r="BW185" s="24" cm="1">
        <f t="array" aca="1" ref="BW185" ca="1">SUMPRODUCT($D174:BW174,N(OFFSET($D155:BW155,0,COLUMN(BW155)-COLUMN($D155:BW155))))/10^6</f>
        <v>0.5942183978383383</v>
      </c>
      <c r="BX185" s="24" cm="1">
        <f t="array" aca="1" ref="BX185" ca="1">SUMPRODUCT($D174:BX174,N(OFFSET($D155:BX155,0,COLUMN(BX155)-COLUMN($D155:BX155))))/10^6</f>
        <v>0.59421588577460971</v>
      </c>
      <c r="BY185" s="24" cm="1">
        <f t="array" aca="1" ref="BY185" ca="1">SUMPRODUCT($D174:BY174,N(OFFSET($D155:BY155,0,COLUMN(BY155)-COLUMN($D155:BY155))))/10^6</f>
        <v>0.5942135921182925</v>
      </c>
      <c r="BZ185" s="24" cm="1">
        <f t="array" aca="1" ref="BZ185" ca="1">SUMPRODUCT($D174:BZ174,N(OFFSET($D155:BZ155,0,COLUMN(BZ155)-COLUMN($D155:BZ155))))/10^6</f>
        <v>0.59421155889992672</v>
      </c>
      <c r="CA185" s="24" cm="1">
        <f t="array" aca="1" ref="CA185" ca="1">SUMPRODUCT($D174:CA174,N(OFFSET($D155:CA155,0,COLUMN(CA155)-COLUMN($D155:CA155))))/10^6</f>
        <v>0.5942093493046906</v>
      </c>
      <c r="CB185" s="24" cm="1">
        <f t="array" aca="1" ref="CB185" ca="1">SUMPRODUCT($D174:CB174,N(OFFSET($D155:CB155,0,COLUMN(CB155)-COLUMN($D155:CB155))))/10^6</f>
        <v>0.59420874436770577</v>
      </c>
      <c r="CC185" s="24" cm="1">
        <f t="array" aca="1" ref="CC185" ca="1">SUMPRODUCT($D174:CC174,N(OFFSET($D155:CC155,0,COLUMN(CC155)-COLUMN($D155:CC155))))/10^6</f>
        <v>0.59420723202524384</v>
      </c>
      <c r="CD185" s="24" cm="1">
        <f t="array" aca="1" ref="CD185" ca="1">SUMPRODUCT($D174:CD174,N(OFFSET($D155:CD155,0,COLUMN(CD155)-COLUMN($D155:CD155))))/10^6</f>
        <v>0.59420723202524384</v>
      </c>
      <c r="CE185" s="24" cm="1">
        <f t="array" aca="1" ref="CE185" ca="1">SUMPRODUCT($D174:CE174,N(OFFSET($D155:CE155,0,COLUMN(CE155)-COLUMN($D155:CE155))))/10^6</f>
        <v>0.59420723202524384</v>
      </c>
      <c r="CF185" s="24" cm="1">
        <f t="array" aca="1" ref="CF185" ca="1">SUMPRODUCT($D174:CF174,N(OFFSET($D155:CF155,0,COLUMN(CF155)-COLUMN($D155:CF155))))/10^6</f>
        <v>0.59420723202524384</v>
      </c>
      <c r="CG185" s="24" cm="1">
        <f t="array" aca="1" ref="CG185" ca="1">SUMPRODUCT($D174:CG174,N(OFFSET($D155:CG155,0,COLUMN(CG155)-COLUMN($D155:CG155))))/10^6</f>
        <v>0.59420723202524384</v>
      </c>
      <c r="CH185" s="24" cm="1">
        <f t="array" aca="1" ref="CH185" ca="1">SUMPRODUCT($D174:CH174,N(OFFSET($D155:CH155,0,COLUMN(CH155)-COLUMN($D155:CH155))))/10^6</f>
        <v>0.59420723202524384</v>
      </c>
      <c r="CI185" s="24" cm="1">
        <f t="array" aca="1" ref="CI185" ca="1">SUMPRODUCT($D174:CI174,N(OFFSET($D155:CI155,0,COLUMN(CI155)-COLUMN($D155:CI155))))/10^6</f>
        <v>0.59420723202524384</v>
      </c>
      <c r="CJ185" s="24" cm="1">
        <f t="array" aca="1" ref="CJ185" ca="1">SUMPRODUCT($D174:CJ174,N(OFFSET($D155:CJ155,0,COLUMN(CJ155)-COLUMN($D155:CJ155))))/10^6</f>
        <v>0.59420723202524384</v>
      </c>
      <c r="CK185" s="24" cm="1">
        <f t="array" aca="1" ref="CK185" ca="1">SUMPRODUCT($D174:CK174,N(OFFSET($D155:CK155,0,COLUMN(CK155)-COLUMN($D155:CK155))))/10^6</f>
        <v>0.59420723202524384</v>
      </c>
      <c r="CL185" s="24" cm="1">
        <f t="array" aca="1" ref="CL185" ca="1">SUMPRODUCT($D174:CL174,N(OFFSET($D155:CL155,0,COLUMN(CL155)-COLUMN($D155:CL155))))/10^6</f>
        <v>0.59420723202524384</v>
      </c>
      <c r="CM185" s="24" cm="1">
        <f t="array" aca="1" ref="CM185" ca="1">SUMPRODUCT($D174:CM174,N(OFFSET($D155:CM155,0,COLUMN(CM155)-COLUMN($D155:CM155))))/10^6</f>
        <v>0.59420723202524384</v>
      </c>
      <c r="CN185" s="24" cm="1">
        <f t="array" aca="1" ref="CN185" ca="1">SUMPRODUCT($D174:CN174,N(OFFSET($D155:CN155,0,COLUMN(CN155)-COLUMN($D155:CN155))))/10^6</f>
        <v>0.59420723202524384</v>
      </c>
      <c r="CO185" s="24" cm="1">
        <f t="array" aca="1" ref="CO185" ca="1">SUMPRODUCT($D174:CO174,N(OFFSET($D155:CO155,0,COLUMN(CO155)-COLUMN($D155:CO155))))/10^6</f>
        <v>0.59420723202524384</v>
      </c>
    </row>
    <row r="186" spans="1:93" outlineLevel="1">
      <c r="B186" t="s">
        <v>118</v>
      </c>
      <c r="D186" s="62"/>
      <c r="E186" s="62"/>
      <c r="F186" s="62"/>
      <c r="G186" s="62"/>
      <c r="H186" s="62"/>
      <c r="I186" s="62"/>
      <c r="J186" s="62"/>
      <c r="K186" s="62"/>
      <c r="L186" s="62"/>
      <c r="M186" s="62"/>
      <c r="N186" s="62"/>
      <c r="O186" s="62"/>
      <c r="P186" s="62"/>
      <c r="Q186" s="62"/>
      <c r="R186" s="62"/>
      <c r="S186" s="62"/>
      <c r="T186" s="62"/>
      <c r="U186" s="62"/>
      <c r="V186" s="24" cm="1">
        <f t="array" aca="1" ref="V186" ca="1">SUMPRODUCT($D175:V175,N(OFFSET($D156:V156,0,COLUMN(V156)-COLUMN($D156:V156))))/10^6</f>
        <v>0.34401873500013125</v>
      </c>
      <c r="W186" s="24" cm="1">
        <f t="array" aca="1" ref="W186" ca="1">SUMPRODUCT($D175:W175,N(OFFSET($D156:W156,0,COLUMN(W156)-COLUMN($D156:W156))))/10^6</f>
        <v>0.38924354270519723</v>
      </c>
      <c r="X186" s="24" cm="1">
        <f t="array" aca="1" ref="X186" ca="1">SUMPRODUCT($D175:X175,N(OFFSET($D156:X156,0,COLUMN(X156)-COLUMN($D156:X156))))/10^6</f>
        <v>0.43333676010092959</v>
      </c>
      <c r="Y186" s="24" cm="1">
        <f t="array" aca="1" ref="Y186" ca="1">SUMPRODUCT($D175:Y175,N(OFFSET($D156:Y156,0,COLUMN(Y156)-COLUMN($D156:Y156))))/10^6</f>
        <v>0.47265988509172718</v>
      </c>
      <c r="Z186" s="24" cm="1">
        <f t="array" aca="1" ref="Z186" ca="1">SUMPRODUCT($D175:Z175,N(OFFSET($D156:Z156,0,COLUMN(Z156)-COLUMN($D156:Z156))))/10^6</f>
        <v>0.50668429275579507</v>
      </c>
      <c r="AA186" s="24" cm="1">
        <f t="array" aca="1" ref="AA186" ca="1">SUMPRODUCT($D175:AA175,N(OFFSET($D156:AA156,0,COLUMN(AA156)-COLUMN($D156:AA156))))/10^6</f>
        <v>0.53651056578182188</v>
      </c>
      <c r="AB186" s="24" cm="1">
        <f t="array" aca="1" ref="AB186" ca="1">SUMPRODUCT($D175:AB175,N(OFFSET($D156:AB156,0,COLUMN(AB156)-COLUMN($D156:AB156))))/10^6</f>
        <v>0.56481417792995381</v>
      </c>
      <c r="AC186" s="24" cm="1">
        <f t="array" aca="1" ref="AC186" ca="1">SUMPRODUCT($D175:AC175,N(OFFSET($D156:AC156,0,COLUMN(AC156)-COLUMN($D156:AC156))))/10^6</f>
        <v>0.59414498728376497</v>
      </c>
      <c r="AD186" s="24" cm="1">
        <f t="array" aca="1" ref="AD186" ca="1">SUMPRODUCT($D175:AD175,N(OFFSET($D156:AD156,0,COLUMN(AD156)-COLUMN($D156:AD156))))/10^6</f>
        <v>0.62381617669973088</v>
      </c>
      <c r="AE186" s="24" cm="1">
        <f t="array" aca="1" ref="AE186" ca="1">SUMPRODUCT($D175:AE175,N(OFFSET($D156:AE156,0,COLUMN(AE156)-COLUMN($D156:AE156))))/10^6</f>
        <v>0.65386793835126578</v>
      </c>
      <c r="AF186" s="24" cm="1">
        <f t="array" aca="1" ref="AF186" ca="1">SUMPRODUCT($D175:AF175,N(OFFSET($D156:AF156,0,COLUMN(AF156)-COLUMN($D156:AF156))))/10^6</f>
        <v>0.68465683120106002</v>
      </c>
      <c r="AG186" s="24" cm="1">
        <f t="array" aca="1" ref="AG186" ca="1">SUMPRODUCT($D175:AG175,N(OFFSET($D156:AG156,0,COLUMN(AG156)-COLUMN($D156:AG156))))/10^6</f>
        <v>0.71282469455659159</v>
      </c>
      <c r="AH186" s="24" cm="1">
        <f t="array" aca="1" ref="AH186" ca="1">SUMPRODUCT($D175:AH175,N(OFFSET($D156:AH156,0,COLUMN(AH156)-COLUMN($D156:AH156))))/10^6</f>
        <v>0.74212168033547621</v>
      </c>
      <c r="AI186" s="24" cm="1">
        <f t="array" aca="1" ref="AI186" ca="1">SUMPRODUCT($D175:AI175,N(OFFSET($D156:AI156,0,COLUMN(AI156)-COLUMN($D156:AI156))))/10^6</f>
        <v>0.76756149786602623</v>
      </c>
      <c r="AJ186" s="24" cm="1">
        <f t="array" aca="1" ref="AJ186" ca="1">SUMPRODUCT($D175:AJ175,N(OFFSET($D156:AJ156,0,COLUMN(AJ156)-COLUMN($D156:AJ156))))/10^6</f>
        <v>0.79209095999320633</v>
      </c>
      <c r="AK186" s="24" cm="1">
        <f t="array" aca="1" ref="AK186" ca="1">SUMPRODUCT($D175:AK175,N(OFFSET($D156:AK156,0,COLUMN(AK156)-COLUMN($D156:AK156))))/10^6</f>
        <v>0.81179340755280216</v>
      </c>
      <c r="AL186" s="24" cm="1">
        <f t="array" aca="1" ref="AL186" ca="1">SUMPRODUCT($D175:AL175,N(OFFSET($D156:AL156,0,COLUMN(AL156)-COLUMN($D156:AL156))))/10^6</f>
        <v>0.82773943025656127</v>
      </c>
      <c r="AM186" s="24" cm="1">
        <f t="array" aca="1" ref="AM186" ca="1">SUMPRODUCT($D175:AM175,N(OFFSET($D156:AM156,0,COLUMN(AM156)-COLUMN($D156:AM156))))/10^6</f>
        <v>0.83933472297304701</v>
      </c>
      <c r="AN186" s="24" cm="1">
        <f t="array" aca="1" ref="AN186" ca="1">SUMPRODUCT($D175:AN175,N(OFFSET($D156:AN156,0,COLUMN(AN156)-COLUMN($D156:AN156))))/10^6</f>
        <v>0.84696274218234069</v>
      </c>
      <c r="AO186" s="24" cm="1">
        <f t="array" aca="1" ref="AO186" ca="1">SUMPRODUCT($D175:AO175,N(OFFSET($D156:AO156,0,COLUMN(AO156)-COLUMN($D156:AO156))))/10^6</f>
        <v>0.85038127736412183</v>
      </c>
      <c r="AP186" s="24" cm="1">
        <f t="array" aca="1" ref="AP186" ca="1">SUMPRODUCT($D175:AP175,N(OFFSET($D156:AP156,0,COLUMN(AP156)-COLUMN($D156:AP156))))/10^6</f>
        <v>0.85024385512215772</v>
      </c>
      <c r="AQ186" s="24" cm="1">
        <f t="array" aca="1" ref="AQ186" ca="1">SUMPRODUCT($D175:AQ175,N(OFFSET($D156:AQ156,0,COLUMN(AQ156)-COLUMN($D156:AQ156))))/10^6</f>
        <v>0.84674753836953154</v>
      </c>
      <c r="AR186" s="24" cm="1">
        <f t="array" aca="1" ref="AR186" ca="1">SUMPRODUCT($D175:AR175,N(OFFSET($D156:AR156,0,COLUMN(AR156)-COLUMN($D156:AR156))))/10^6</f>
        <v>0.84033654152612569</v>
      </c>
      <c r="AS186" s="24" cm="1">
        <f t="array" aca="1" ref="AS186" ca="1">SUMPRODUCT($D175:AS175,N(OFFSET($D156:AS156,0,COLUMN(AS156)-COLUMN($D156:AS156))))/10^6</f>
        <v>0.83157011037772377</v>
      </c>
      <c r="AT186" s="24" cm="1">
        <f t="array" aca="1" ref="AT186" ca="1">SUMPRODUCT($D175:AT175,N(OFFSET($D156:AT156,0,COLUMN(AT156)-COLUMN($D156:AT156))))/10^6</f>
        <v>0.82092555287003355</v>
      </c>
      <c r="AU186" s="24" cm="1">
        <f t="array" aca="1" ref="AU186" ca="1">SUMPRODUCT($D175:AU175,N(OFFSET($D156:AU156,0,COLUMN(AU156)-COLUMN($D156:AU156))))/10^6</f>
        <v>0.80871539369538714</v>
      </c>
      <c r="AV186" s="24" cm="1">
        <f t="array" aca="1" ref="AV186" ca="1">SUMPRODUCT($D175:AV175,N(OFFSET($D156:AV156,0,COLUMN(AV156)-COLUMN($D156:AV156))))/10^6</f>
        <v>0.79250574459575207</v>
      </c>
      <c r="AW186" s="24" cm="1">
        <f t="array" aca="1" ref="AW186" ca="1">SUMPRODUCT($D175:AW175,N(OFFSET($D156:AW156,0,COLUMN(AW156)-COLUMN($D156:AW156))))/10^6</f>
        <v>0.77476955920042523</v>
      </c>
      <c r="AX186" s="24" cm="1">
        <f t="array" aca="1" ref="AX186" ca="1">SUMPRODUCT($D175:AX175,N(OFFSET($D156:AX156,0,COLUMN(AX156)-COLUMN($D156:AX156))))/10^6</f>
        <v>0.7592829648446674</v>
      </c>
      <c r="AY186" s="24" cm="1">
        <f t="array" aca="1" ref="AY186" ca="1">SUMPRODUCT($D175:AY175,N(OFFSET($D156:AY156,0,COLUMN(AY156)-COLUMN($D156:AY156))))/10^6</f>
        <v>0.73938779824274814</v>
      </c>
      <c r="AZ186" s="24" cm="1">
        <f t="array" aca="1" ref="AZ186" ca="1">SUMPRODUCT($D175:AZ175,N(OFFSET($D156:AZ156,0,COLUMN(AZ156)-COLUMN($D156:AZ156))))/10^6</f>
        <v>0.70340114381619667</v>
      </c>
      <c r="BA186" s="24" cm="1">
        <f t="array" aca="1" ref="BA186" ca="1">SUMPRODUCT($D175:BA175,N(OFFSET($D156:BA156,0,COLUMN(BA156)-COLUMN($D156:BA156))))/10^6</f>
        <v>0.64058860348660351</v>
      </c>
      <c r="BB186" s="24" cm="1">
        <f t="array" aca="1" ref="BB186" ca="1">SUMPRODUCT($D175:BB175,N(OFFSET($D156:BB156,0,COLUMN(BB156)-COLUMN($D156:BB156))))/10^6</f>
        <v>0.5622439494382353</v>
      </c>
      <c r="BC186" s="24" cm="1">
        <f t="array" aca="1" ref="BC186" ca="1">SUMPRODUCT($D175:BC175,N(OFFSET($D156:BC156,0,COLUMN(BC156)-COLUMN($D156:BC156))))/10^6</f>
        <v>0.45929051685297773</v>
      </c>
      <c r="BD186" s="24" cm="1">
        <f t="array" aca="1" ref="BD186" ca="1">SUMPRODUCT($D175:BD175,N(OFFSET($D156:BD156,0,COLUMN(BD156)-COLUMN($D156:BD156))))/10^6</f>
        <v>0.36169994678831408</v>
      </c>
      <c r="BE186" s="24" cm="1">
        <f t="array" aca="1" ref="BE186" ca="1">SUMPRODUCT($D175:BE175,N(OFFSET($D156:BE156,0,COLUMN(BE156)-COLUMN($D156:BE156))))/10^6</f>
        <v>0.29404576904985036</v>
      </c>
      <c r="BF186" s="24" cm="1">
        <f t="array" aca="1" ref="BF186" ca="1">SUMPRODUCT($D175:BF175,N(OFFSET($D156:BF156,0,COLUMN(BF156)-COLUMN($D156:BF156))))/10^6</f>
        <v>0.21099447034201213</v>
      </c>
      <c r="BG186" s="24" cm="1">
        <f t="array" aca="1" ref="BG186" ca="1">SUMPRODUCT($D175:BG175,N(OFFSET($D156:BG156,0,COLUMN(BG156)-COLUMN($D156:BG156))))/10^6</f>
        <v>0.16739896293087325</v>
      </c>
      <c r="BH186" s="24" cm="1">
        <f t="array" aca="1" ref="BH186" ca="1">SUMPRODUCT($D175:BH175,N(OFFSET($D156:BH156,0,COLUMN(BH156)-COLUMN($D156:BH156))))/10^6</f>
        <v>0.11710264343973988</v>
      </c>
      <c r="BI186" s="24" cm="1">
        <f t="array" aca="1" ref="BI186" ca="1">SUMPRODUCT($D175:BI175,N(OFFSET($D156:BI156,0,COLUMN(BI156)-COLUMN($D156:BI156))))/10^6</f>
        <v>6.822191692035387E-2</v>
      </c>
      <c r="BJ186" s="24" cm="1">
        <f t="array" aca="1" ref="BJ186" ca="1">SUMPRODUCT($D175:BJ175,N(OFFSET($D156:BJ156,0,COLUMN(BJ156)-COLUMN($D156:BJ156))))/10^6</f>
        <v>4.147123317441323E-2</v>
      </c>
      <c r="BK186" s="24" cm="1">
        <f t="array" aca="1" ref="BK186" ca="1">SUMPRODUCT($D175:BK175,N(OFFSET($D156:BK156,0,COLUMN(BK156)-COLUMN($D156:BK156))))/10^6</f>
        <v>4.8830075697320924E-2</v>
      </c>
      <c r="BL186" s="24" cm="1">
        <f t="array" aca="1" ref="BL186" ca="1">SUMPRODUCT($D175:BL175,N(OFFSET($D156:BL156,0,COLUMN(BL156)-COLUMN($D156:BL156))))/10^6</f>
        <v>7.8929135763054617E-2</v>
      </c>
      <c r="BM186" s="24" cm="1">
        <f t="array" aca="1" ref="BM186" ca="1">SUMPRODUCT($D175:BM175,N(OFFSET($D156:BM156,0,COLUMN(BM156)-COLUMN($D156:BM156))))/10^6</f>
        <v>0.12301338937452579</v>
      </c>
      <c r="BN186" s="24" cm="1">
        <f t="array" aca="1" ref="BN186" ca="1">SUMPRODUCT($D175:BN175,N(OFFSET($D156:BN156,0,COLUMN(BN156)-COLUMN($D156:BN156))))/10^6</f>
        <v>0.18883239641270344</v>
      </c>
      <c r="BO186" s="24" cm="1">
        <f t="array" aca="1" ref="BO186" ca="1">SUMPRODUCT($D175:BO175,N(OFFSET($D156:BO156,0,COLUMN(BO156)-COLUMN($D156:BO156))))/10^6</f>
        <v>0.25500875974308512</v>
      </c>
      <c r="BP186" s="24" cm="1">
        <f t="array" aca="1" ref="BP186" ca="1">SUMPRODUCT($D175:BP175,N(OFFSET($D156:BP156,0,COLUMN(BP156)-COLUMN($D156:BP156))))/10^6</f>
        <v>0.30234959889411095</v>
      </c>
      <c r="BQ186" s="24" cm="1">
        <f t="array" aca="1" ref="BQ186" ca="1">SUMPRODUCT($D175:BQ175,N(OFFSET($D156:BQ156,0,COLUMN(BQ156)-COLUMN($D156:BQ156))))/10^6</f>
        <v>0.36440079307458001</v>
      </c>
      <c r="BR186" s="24" cm="1">
        <f t="array" aca="1" ref="BR186" ca="1">SUMPRODUCT($D175:BR175,N(OFFSET($D156:BR156,0,COLUMN(BR156)-COLUMN($D156:BR156))))/10^6</f>
        <v>0.41085254146307515</v>
      </c>
      <c r="BS186" s="24" cm="1">
        <f t="array" aca="1" ref="BS186" ca="1">SUMPRODUCT($D175:BS175,N(OFFSET($D156:BS156,0,COLUMN(BS156)-COLUMN($D156:BS156))))/10^6</f>
        <v>0.46342045743427246</v>
      </c>
      <c r="BT186" s="24" cm="1">
        <f t="array" aca="1" ref="BT186" ca="1">SUMPRODUCT($D175:BT175,N(OFFSET($D156:BT156,0,COLUMN(BT156)-COLUMN($D156:BT156))))/10^6</f>
        <v>0.51447590951566069</v>
      </c>
      <c r="BU186" s="24" cm="1">
        <f t="array" aca="1" ref="BU186" ca="1">SUMPRODUCT($D175:BU175,N(OFFSET($D156:BU156,0,COLUMN(BU156)-COLUMN($D156:BU156))))/10^6</f>
        <v>0.55813854997026369</v>
      </c>
      <c r="BV186" s="24" cm="1">
        <f t="array" aca="1" ref="BV186" ca="1">SUMPRODUCT($D175:BV175,N(OFFSET($D156:BV156,0,COLUMN(BV156)-COLUMN($D156:BV156))))/10^6</f>
        <v>0.58968690236144727</v>
      </c>
      <c r="BW186" s="24" cm="1">
        <f t="array" aca="1" ref="BW186" ca="1">SUMPRODUCT($D175:BW175,N(OFFSET($D156:BW156,0,COLUMN(BW156)-COLUMN($D156:BW156))))/10^6</f>
        <v>0.61892371457828832</v>
      </c>
      <c r="BX186" s="24" cm="1">
        <f t="array" aca="1" ref="BX186" ca="1">SUMPRODUCT($D175:BX175,N(OFFSET($D156:BX156,0,COLUMN(BX156)-COLUMN($D156:BX156))))/10^6</f>
        <v>0.64758141624825771</v>
      </c>
      <c r="BY186" s="24" cm="1">
        <f t="array" aca="1" ref="BY186" ca="1">SUMPRODUCT($D175:BY175,N(OFFSET($D156:BY156,0,COLUMN(BY156)-COLUMN($D156:BY156))))/10^6</f>
        <v>0.67629867893317419</v>
      </c>
      <c r="BZ186" s="24" cm="1">
        <f t="array" aca="1" ref="BZ186" ca="1">SUMPRODUCT($D175:BZ175,N(OFFSET($D156:BZ156,0,COLUMN(BZ156)-COLUMN($D156:BZ156))))/10^6</f>
        <v>0.70460662722850298</v>
      </c>
      <c r="CA186" s="24" cm="1">
        <f t="array" aca="1" ref="CA186" ca="1">SUMPRODUCT($D175:CA175,N(OFFSET($D156:CA156,0,COLUMN(CA156)-COLUMN($D156:CA156))))/10^6</f>
        <v>0.73793070234262936</v>
      </c>
      <c r="CB186" s="24" cm="1">
        <f t="array" aca="1" ref="CB186" ca="1">SUMPRODUCT($D175:CB175,N(OFFSET($D156:CB156,0,COLUMN(CB156)-COLUMN($D156:CB156))))/10^6</f>
        <v>0.76678209942081321</v>
      </c>
      <c r="CC186" s="24" cm="1">
        <f t="array" aca="1" ref="CC186" ca="1">SUMPRODUCT($D175:CC175,N(OFFSET($D156:CC156,0,COLUMN(CC156)-COLUMN($D156:CC156))))/10^6</f>
        <v>0.79096547330069078</v>
      </c>
      <c r="CD186" s="24" cm="1">
        <f t="array" aca="1" ref="CD186" ca="1">SUMPRODUCT($D175:CD175,N(OFFSET($D156:CD156,0,COLUMN(CD156)-COLUMN($D156:CD156))))/10^6</f>
        <v>0.81048099469908652</v>
      </c>
      <c r="CE186" s="24" cm="1">
        <f t="array" aca="1" ref="CE186" ca="1">SUMPRODUCT($D175:CE175,N(OFFSET($D156:CE156,0,COLUMN(CE156)-COLUMN($D156:CE156))))/10^6</f>
        <v>0.82773943025656127</v>
      </c>
      <c r="CF186" s="24" cm="1">
        <f t="array" aca="1" ref="CF186" ca="1">SUMPRODUCT($D175:CF175,N(OFFSET($D156:CF156,0,COLUMN(CF156)-COLUMN($D156:CF156))))/10^6</f>
        <v>0.83933472297304701</v>
      </c>
      <c r="CG186" s="24" cm="1">
        <f t="array" aca="1" ref="CG186" ca="1">SUMPRODUCT($D175:CG175,N(OFFSET($D156:CG156,0,COLUMN(CG156)-COLUMN($D156:CG156))))/10^6</f>
        <v>0.84696274218234069</v>
      </c>
      <c r="CH186" s="24" cm="1">
        <f t="array" aca="1" ref="CH186" ca="1">SUMPRODUCT($D175:CH175,N(OFFSET($D156:CH156,0,COLUMN(CH156)-COLUMN($D156:CH156))))/10^6</f>
        <v>0.85038127736412183</v>
      </c>
      <c r="CI186" s="24" cm="1">
        <f t="array" aca="1" ref="CI186" ca="1">SUMPRODUCT($D175:CI175,N(OFFSET($D156:CI156,0,COLUMN(CI156)-COLUMN($D156:CI156))))/10^6</f>
        <v>0.85024385512215772</v>
      </c>
      <c r="CJ186" s="24" cm="1">
        <f t="array" aca="1" ref="CJ186" ca="1">SUMPRODUCT($D175:CJ175,N(OFFSET($D156:CJ156,0,COLUMN(CJ156)-COLUMN($D156:CJ156))))/10^6</f>
        <v>0.84674753836953154</v>
      </c>
      <c r="CK186" s="24" cm="1">
        <f t="array" aca="1" ref="CK186" ca="1">SUMPRODUCT($D175:CK175,N(OFFSET($D156:CK156,0,COLUMN(CK156)-COLUMN($D156:CK156))))/10^6</f>
        <v>0.84033654152612569</v>
      </c>
      <c r="CL186" s="24" cm="1">
        <f t="array" aca="1" ref="CL186" ca="1">SUMPRODUCT($D175:CL175,N(OFFSET($D156:CL156,0,COLUMN(CL156)-COLUMN($D156:CL156))))/10^6</f>
        <v>0.83157011037772377</v>
      </c>
      <c r="CM186" s="24" cm="1">
        <f t="array" aca="1" ref="CM186" ca="1">SUMPRODUCT($D175:CM175,N(OFFSET($D156:CM156,0,COLUMN(CM156)-COLUMN($D156:CM156))))/10^6</f>
        <v>0.82092555287003355</v>
      </c>
      <c r="CN186" s="24" cm="1">
        <f t="array" aca="1" ref="CN186" ca="1">SUMPRODUCT($D175:CN175,N(OFFSET($D156:CN156,0,COLUMN(CN156)-COLUMN($D156:CN156))))/10^6</f>
        <v>0.80871539369538714</v>
      </c>
      <c r="CO186" s="24" cm="1">
        <f t="array" aca="1" ref="CO186" ca="1">SUMPRODUCT($D175:CO175,N(OFFSET($D156:CO156,0,COLUMN(CO156)-COLUMN($D156:CO156))))/10^6</f>
        <v>0.79250574459575207</v>
      </c>
    </row>
    <row r="187" spans="1:93" outlineLevel="1">
      <c r="B187" t="s">
        <v>119</v>
      </c>
      <c r="D187" s="62"/>
      <c r="E187" s="62"/>
      <c r="F187" s="62"/>
      <c r="G187" s="62"/>
      <c r="H187" s="62"/>
      <c r="I187" s="62"/>
      <c r="J187" s="62"/>
      <c r="K187" s="62"/>
      <c r="L187" s="62"/>
      <c r="M187" s="62"/>
      <c r="N187" s="62"/>
      <c r="O187" s="62"/>
      <c r="P187" s="62"/>
      <c r="Q187" s="62"/>
      <c r="R187" s="62"/>
      <c r="S187" s="62"/>
      <c r="T187" s="62"/>
      <c r="U187" s="62"/>
      <c r="V187" s="24" cm="1">
        <f t="array" aca="1" ref="V187" ca="1">SUMPRODUCT($D176:V176,N(OFFSET($D157:V157,0,COLUMN(V157)-COLUMN($D157:V157))))/10^6</f>
        <v>8.6004683750032812E-2</v>
      </c>
      <c r="W187" s="24" cm="1">
        <f t="array" aca="1" ref="W187" ca="1">SUMPRODUCT($D176:W176,N(OFFSET($D157:W157,0,COLUMN(W157)-COLUMN($D157:W157))))/10^6</f>
        <v>9.731088567629928E-2</v>
      </c>
      <c r="X187" s="24" cm="1">
        <f t="array" aca="1" ref="X187" ca="1">SUMPRODUCT($D176:X176,N(OFFSET($D157:X157,0,COLUMN(X157)-COLUMN($D157:X157))))/10^6</f>
        <v>0.10833419002523238</v>
      </c>
      <c r="Y187" s="24" cm="1">
        <f t="array" aca="1" ref="Y187" ca="1">SUMPRODUCT($D176:Y176,N(OFFSET($D157:Y157,0,COLUMN(Y157)-COLUMN($D157:Y157))))/10^6</f>
        <v>0.11816497127293177</v>
      </c>
      <c r="Z187" s="24" cm="1">
        <f t="array" aca="1" ref="Z187" ca="1">SUMPRODUCT($D176:Z176,N(OFFSET($D157:Z157,0,COLUMN(Z157)-COLUMN($D157:Z157))))/10^6</f>
        <v>0.12667107318894874</v>
      </c>
      <c r="AA187" s="24" cm="1">
        <f t="array" aca="1" ref="AA187" ca="1">SUMPRODUCT($D176:AA176,N(OFFSET($D157:AA157,0,COLUMN(AA157)-COLUMN($D157:AA157))))/10^6</f>
        <v>0.13412764144545541</v>
      </c>
      <c r="AB187" s="24" cm="1">
        <f t="array" aca="1" ref="AB187" ca="1">SUMPRODUCT($D176:AB176,N(OFFSET($D157:AB157,0,COLUMN(AB157)-COLUMN($D157:AB157))))/10^6</f>
        <v>0.1412035444824884</v>
      </c>
      <c r="AC187" s="24" cm="1">
        <f t="array" aca="1" ref="AC187" ca="1">SUMPRODUCT($D176:AC176,N(OFFSET($D157:AC157,0,COLUMN(AC157)-COLUMN($D157:AC157))))/10^6</f>
        <v>0.14853624682094119</v>
      </c>
      <c r="AD187" s="24" cm="1">
        <f t="array" aca="1" ref="AD187" ca="1">SUMPRODUCT($D176:AD176,N(OFFSET($D157:AD157,0,COLUMN(AD157)-COLUMN($D157:AD157))))/10^6</f>
        <v>0.15595404417493269</v>
      </c>
      <c r="AE187" s="24" cm="1">
        <f t="array" aca="1" ref="AE187" ca="1">SUMPRODUCT($D176:AE176,N(OFFSET($D157:AE157,0,COLUMN(AE157)-COLUMN($D157:AE157))))/10^6</f>
        <v>0.16346698458781636</v>
      </c>
      <c r="AF187" s="24" cm="1">
        <f t="array" aca="1" ref="AF187" ca="1">SUMPRODUCT($D176:AF176,N(OFFSET($D157:AF157,0,COLUMN(AF157)-COLUMN($D157:AF157))))/10^6</f>
        <v>0.17116420780026501</v>
      </c>
      <c r="AG187" s="24" cm="1">
        <f t="array" aca="1" ref="AG187" ca="1">SUMPRODUCT($D176:AG176,N(OFFSET($D157:AG157,0,COLUMN(AG157)-COLUMN($D157:AG157))))/10^6</f>
        <v>0.17820617363914784</v>
      </c>
      <c r="AH187" s="24" cm="1">
        <f t="array" aca="1" ref="AH187" ca="1">SUMPRODUCT($D176:AH176,N(OFFSET($D157:AH157,0,COLUMN(AH157)-COLUMN($D157:AH157))))/10^6</f>
        <v>0.18553042008386902</v>
      </c>
      <c r="AI187" s="24" cm="1">
        <f t="array" aca="1" ref="AI187" ca="1">SUMPRODUCT($D176:AI176,N(OFFSET($D157:AI157,0,COLUMN(AI157)-COLUMN($D157:AI157))))/10^6</f>
        <v>0.1918903744665065</v>
      </c>
      <c r="AJ187" s="24" cm="1">
        <f t="array" aca="1" ref="AJ187" ca="1">SUMPRODUCT($D176:AJ176,N(OFFSET($D157:AJ157,0,COLUMN(AJ157)-COLUMN($D157:AJ157))))/10^6</f>
        <v>0.19802273999830153</v>
      </c>
      <c r="AK187" s="24" cm="1">
        <f t="array" aca="1" ref="AK187" ca="1">SUMPRODUCT($D176:AK176,N(OFFSET($D157:AK157,0,COLUMN(AK157)-COLUMN($D157:AK157))))/10^6</f>
        <v>0.20294835188820051</v>
      </c>
      <c r="AL187" s="24" cm="1">
        <f t="array" aca="1" ref="AL187" ca="1">SUMPRODUCT($D176:AL176,N(OFFSET($D157:AL157,0,COLUMN(AL157)-COLUMN($D157:AL157))))/10^6</f>
        <v>0.20693485756414023</v>
      </c>
      <c r="AM187" s="24" cm="1">
        <f t="array" aca="1" ref="AM187" ca="1">SUMPRODUCT($D176:AM176,N(OFFSET($D157:AM157,0,COLUMN(AM157)-COLUMN($D157:AM157))))/10^6</f>
        <v>0.20983368074326167</v>
      </c>
      <c r="AN187" s="24" cm="1">
        <f t="array" aca="1" ref="AN187" ca="1">SUMPRODUCT($D176:AN176,N(OFFSET($D157:AN157,0,COLUMN(AN157)-COLUMN($D157:AN157))))/10^6</f>
        <v>0.21174068554558514</v>
      </c>
      <c r="AO187" s="24" cm="1">
        <f t="array" aca="1" ref="AO187" ca="1">SUMPRODUCT($D176:AO176,N(OFFSET($D157:AO157,0,COLUMN(AO157)-COLUMN($D157:AO157))))/10^6</f>
        <v>0.21259531934103043</v>
      </c>
      <c r="AP187" s="24" cm="1">
        <f t="array" aca="1" ref="AP187" ca="1">SUMPRODUCT($D176:AP176,N(OFFSET($D157:AP157,0,COLUMN(AP157)-COLUMN($D157:AP157))))/10^6</f>
        <v>0.21256096378053935</v>
      </c>
      <c r="AQ187" s="24" cm="1">
        <f t="array" aca="1" ref="AQ187" ca="1">SUMPRODUCT($D176:AQ176,N(OFFSET($D157:AQ157,0,COLUMN(AQ157)-COLUMN($D157:AQ157))))/10^6</f>
        <v>0.21168688459238283</v>
      </c>
      <c r="AR187" s="24" cm="1">
        <f t="array" aca="1" ref="AR187" ca="1">SUMPRODUCT($D176:AR176,N(OFFSET($D157:AR157,0,COLUMN(AR157)-COLUMN($D157:AR157))))/10^6</f>
        <v>0.21008413538153134</v>
      </c>
      <c r="AS187" s="24" cm="1">
        <f t="array" aca="1" ref="AS187" ca="1">SUMPRODUCT($D176:AS176,N(OFFSET($D157:AS157,0,COLUMN(AS157)-COLUMN($D157:AS157))))/10^6</f>
        <v>0.20789252759443091</v>
      </c>
      <c r="AT187" s="24" cm="1">
        <f t="array" aca="1" ref="AT187" ca="1">SUMPRODUCT($D176:AT176,N(OFFSET($D157:AT157,0,COLUMN(AT157)-COLUMN($D157:AT157))))/10^6</f>
        <v>0.20523138821750833</v>
      </c>
      <c r="AU187" s="24" cm="1">
        <f t="array" aca="1" ref="AU187" ca="1">SUMPRODUCT($D176:AU176,N(OFFSET($D157:AU157,0,COLUMN(AU157)-COLUMN($D157:AU157))))/10^6</f>
        <v>0.20217884842384676</v>
      </c>
      <c r="AV187" s="24" cm="1">
        <f t="array" aca="1" ref="AV187" ca="1">SUMPRODUCT($D176:AV176,N(OFFSET($D157:AV157,0,COLUMN(AV157)-COLUMN($D157:AV157))))/10^6</f>
        <v>0.19812643614893796</v>
      </c>
      <c r="AW187" s="24" cm="1">
        <f t="array" aca="1" ref="AW187" ca="1">SUMPRODUCT($D176:AW176,N(OFFSET($D157:AW157,0,COLUMN(AW157)-COLUMN($D157:AW157))))/10^6</f>
        <v>0.19503851124315943</v>
      </c>
      <c r="AX187" s="24" cm="1">
        <f t="array" aca="1" ref="AX187" ca="1">SUMPRODUCT($D176:AX176,N(OFFSET($D157:AX157,0,COLUMN(AX157)-COLUMN($D157:AX157))))/10^6</f>
        <v>0.19206542829045833</v>
      </c>
      <c r="AY187" s="24" cm="1">
        <f t="array" aca="1" ref="AY187" ca="1">SUMPRODUCT($D176:AY176,N(OFFSET($D157:AY157,0,COLUMN(AY157)-COLUMN($D157:AY157))))/10^6</f>
        <v>0.18648613925436411</v>
      </c>
      <c r="AZ187" s="24" cm="1">
        <f t="array" aca="1" ref="AZ187" ca="1">SUMPRODUCT($D176:AZ176,N(OFFSET($D157:AZ157,0,COLUMN(AZ157)-COLUMN($D157:AZ157))))/10^6</f>
        <v>0.179470443955768</v>
      </c>
      <c r="BA187" s="24" cm="1">
        <f t="array" aca="1" ref="BA187" ca="1">SUMPRODUCT($D176:BA176,N(OFFSET($D157:BA157,0,COLUMN(BA157)-COLUMN($D157:BA157))))/10^6</f>
        <v>0.17257018112935907</v>
      </c>
      <c r="BB187" s="24" cm="1">
        <f t="array" aca="1" ref="BB187" ca="1">SUMPRODUCT($D176:BB176,N(OFFSET($D157:BB157,0,COLUMN(BB157)-COLUMN($D157:BB157))))/10^6</f>
        <v>0.17107234522141027</v>
      </c>
      <c r="BC187" s="24" cm="1">
        <f t="array" aca="1" ref="BC187" ca="1">SUMPRODUCT($D176:BC176,N(OFFSET($D157:BC157,0,COLUMN(BC157)-COLUMN($D157:BC157))))/10^6</f>
        <v>0.16454061904021045</v>
      </c>
      <c r="BD187" s="24" cm="1">
        <f t="array" aca="1" ref="BD187" ca="1">SUMPRODUCT($D176:BD176,N(OFFSET($D157:BD157,0,COLUMN(BD157)-COLUMN($D157:BD157))))/10^6</f>
        <v>0.16769399045044417</v>
      </c>
      <c r="BE187" s="24" cm="1">
        <f t="array" aca="1" ref="BE187" ca="1">SUMPRODUCT($D176:BE176,N(OFFSET($D157:BE157,0,COLUMN(BE157)-COLUMN($D157:BE157))))/10^6</f>
        <v>0.16971495127416295</v>
      </c>
      <c r="BF187" s="24" cm="1">
        <f t="array" aca="1" ref="BF187" ca="1">SUMPRODUCT($D176:BF176,N(OFFSET($D157:BF157,0,COLUMN(BF157)-COLUMN($D157:BF157))))/10^6</f>
        <v>0.15455972134154666</v>
      </c>
      <c r="BG187" s="24" cm="1">
        <f t="array" aca="1" ref="BG187" ca="1">SUMPRODUCT($D176:BG176,N(OFFSET($D157:BG157,0,COLUMN(BG157)-COLUMN($D157:BG157))))/10^6</f>
        <v>0.16402875836972802</v>
      </c>
      <c r="BH187" s="24" cm="1">
        <f t="array" aca="1" ref="BH187" ca="1">SUMPRODUCT($D176:BH176,N(OFFSET($D157:BH157,0,COLUMN(BH157)-COLUMN($D157:BH157))))/10^6</f>
        <v>0.14978749369748337</v>
      </c>
      <c r="BI187" s="24" cm="1">
        <f t="array" aca="1" ref="BI187" ca="1">SUMPRODUCT($D176:BI176,N(OFFSET($D157:BI157,0,COLUMN(BI157)-COLUMN($D157:BI157))))/10^6</f>
        <v>0.14959511027825084</v>
      </c>
      <c r="BJ187" s="24" cm="1">
        <f t="array" aca="1" ref="BJ187" ca="1">SUMPRODUCT($D176:BJ176,N(OFFSET($D157:BJ157,0,COLUMN(BJ157)-COLUMN($D157:BJ157))))/10^6</f>
        <v>0.15161978217185099</v>
      </c>
      <c r="BK187" s="24" cm="1">
        <f t="array" aca="1" ref="BK187" ca="1">SUMPRODUCT($D176:BK176,N(OFFSET($D157:BK157,0,COLUMN(BK157)-COLUMN($D157:BK157))))/10^6</f>
        <v>0.15101321102884838</v>
      </c>
      <c r="BL187" s="24" cm="1">
        <f t="array" aca="1" ref="BL187" ca="1">SUMPRODUCT($D176:BL176,N(OFFSET($D157:BL157,0,COLUMN(BL157)-COLUMN($D157:BL157))))/10^6</f>
        <v>0.14501853694162212</v>
      </c>
      <c r="BM187" s="24" cm="1">
        <f t="array" aca="1" ref="BM187" ca="1">SUMPRODUCT($D176:BM176,N(OFFSET($D157:BM157,0,COLUMN(BM157)-COLUMN($D157:BM157))))/10^6</f>
        <v>0.14317707939697916</v>
      </c>
      <c r="BN187" s="24" cm="1">
        <f t="array" aca="1" ref="BN187" ca="1">SUMPRODUCT($D176:BN176,N(OFFSET($D157:BN157,0,COLUMN(BN157)-COLUMN($D157:BN157))))/10^6</f>
        <v>0.14258118400367531</v>
      </c>
      <c r="BO187" s="24" cm="1">
        <f t="array" aca="1" ref="BO187" ca="1">SUMPRODUCT($D176:BO176,N(OFFSET($D157:BO157,0,COLUMN(BO157)-COLUMN($D157:BO157))))/10^6</f>
        <v>0.14140971130736224</v>
      </c>
      <c r="BP187" s="24" cm="1">
        <f t="array" aca="1" ref="BP187" ca="1">SUMPRODUCT($D176:BP176,N(OFFSET($D157:BP157,0,COLUMN(BP157)-COLUMN($D157:BP157))))/10^6</f>
        <v>0.14064593519449517</v>
      </c>
      <c r="BQ187" s="24" cm="1">
        <f t="array" aca="1" ref="BQ187" ca="1">SUMPRODUCT($D176:BQ176,N(OFFSET($D157:BQ157,0,COLUMN(BQ157)-COLUMN($D157:BQ157))))/10^6</f>
        <v>0.14212487460159856</v>
      </c>
      <c r="BR187" s="24" cm="1">
        <f t="array" aca="1" ref="BR187" ca="1">SUMPRODUCT($D176:BR176,N(OFFSET($D157:BR157,0,COLUMN(BR157)-COLUMN($D157:BR157))))/10^6</f>
        <v>0.1430957671742458</v>
      </c>
      <c r="BS187" s="24" cm="1">
        <f t="array" aca="1" ref="BS187" ca="1">SUMPRODUCT($D176:BS176,N(OFFSET($D157:BS157,0,COLUMN(BS157)-COLUMN($D157:BS157))))/10^6</f>
        <v>0.14142020775807901</v>
      </c>
      <c r="BT187" s="24" cm="1">
        <f t="array" aca="1" ref="BT187" ca="1">SUMPRODUCT($D176:BT176,N(OFFSET($D157:BT157,0,COLUMN(BT157)-COLUMN($D157:BT157))))/10^6</f>
        <v>0.14072625820618928</v>
      </c>
      <c r="BU187" s="24" cm="1">
        <f t="array" aca="1" ref="BU187" ca="1">SUMPRODUCT($D176:BU176,N(OFFSET($D157:BU157,0,COLUMN(BU157)-COLUMN($D157:BU157))))/10^6</f>
        <v>0.14173007635910456</v>
      </c>
      <c r="BV187" s="24" cm="1">
        <f t="array" aca="1" ref="BV187" ca="1">SUMPRODUCT($D176:BV176,N(OFFSET($D157:BV157,0,COLUMN(BV157)-COLUMN($D157:BV157))))/10^6</f>
        <v>0.14112098191720229</v>
      </c>
      <c r="BW187" s="24" cm="1">
        <f t="array" aca="1" ref="BW187" ca="1">SUMPRODUCT($D176:BW176,N(OFFSET($D157:BW157,0,COLUMN(BW157)-COLUMN($D157:BW157))))/10^6</f>
        <v>0.14110639163525351</v>
      </c>
      <c r="BX187" s="24" cm="1">
        <f t="array" aca="1" ref="BX187" ca="1">SUMPRODUCT($D176:BX176,N(OFFSET($D157:BX157,0,COLUMN(BX157)-COLUMN($D157:BX157))))/10^6</f>
        <v>0.14109227078702102</v>
      </c>
      <c r="BY187" s="24" cm="1">
        <f t="array" aca="1" ref="BY187" ca="1">SUMPRODUCT($D176:BY176,N(OFFSET($D157:BY157,0,COLUMN(BY157)-COLUMN($D157:BY157))))/10^6</f>
        <v>0.14107823314282456</v>
      </c>
      <c r="BZ187" s="24" cm="1">
        <f t="array" aca="1" ref="BZ187" ca="1">SUMPRODUCT($D176:BZ176,N(OFFSET($D157:BZ157,0,COLUMN(BZ157)-COLUMN($D157:BZ157))))/10^6</f>
        <v>0.14107823314282456</v>
      </c>
      <c r="CA187" s="24" cm="1">
        <f t="array" aca="1" ref="CA187" ca="1">SUMPRODUCT($D176:CA176,N(OFFSET($D157:CA157,0,COLUMN(CA157)-COLUMN($D157:CA157))))/10^6</f>
        <v>0.14107823314282456</v>
      </c>
      <c r="CB187" s="24" cm="1">
        <f t="array" aca="1" ref="CB187" ca="1">SUMPRODUCT($D176:CB176,N(OFFSET($D157:CB157,0,COLUMN(CB157)-COLUMN($D157:CB157))))/10^6</f>
        <v>0.14107823314282456</v>
      </c>
      <c r="CC187" s="24" cm="1">
        <f t="array" aca="1" ref="CC187" ca="1">SUMPRODUCT($D176:CC176,N(OFFSET($D157:CC157,0,COLUMN(CC157)-COLUMN($D157:CC157))))/10^6</f>
        <v>0.14107823314282456</v>
      </c>
      <c r="CD187" s="24" cm="1">
        <f t="array" aca="1" ref="CD187" ca="1">SUMPRODUCT($D176:CD176,N(OFFSET($D157:CD157,0,COLUMN(CD157)-COLUMN($D157:CD157))))/10^6</f>
        <v>0.14107823314282456</v>
      </c>
      <c r="CE187" s="24" cm="1">
        <f t="array" aca="1" ref="CE187" ca="1">SUMPRODUCT($D176:CE176,N(OFFSET($D157:CE157,0,COLUMN(CE157)-COLUMN($D157:CE157))))/10^6</f>
        <v>0.14107823314282456</v>
      </c>
      <c r="CF187" s="24" cm="1">
        <f t="array" aca="1" ref="CF187" ca="1">SUMPRODUCT($D176:CF176,N(OFFSET($D157:CF157,0,COLUMN(CF157)-COLUMN($D157:CF157))))/10^6</f>
        <v>0.14107823314282456</v>
      </c>
      <c r="CG187" s="24" cm="1">
        <f t="array" aca="1" ref="CG187" ca="1">SUMPRODUCT($D176:CG176,N(OFFSET($D157:CG157,0,COLUMN(CG157)-COLUMN($D157:CG157))))/10^6</f>
        <v>0.14107823314282456</v>
      </c>
      <c r="CH187" s="24" cm="1">
        <f t="array" aca="1" ref="CH187" ca="1">SUMPRODUCT($D176:CH176,N(OFFSET($D157:CH157,0,COLUMN(CH157)-COLUMN($D157:CH157))))/10^6</f>
        <v>0.14107823314282456</v>
      </c>
      <c r="CI187" s="24" cm="1">
        <f t="array" aca="1" ref="CI187" ca="1">SUMPRODUCT($D176:CI176,N(OFFSET($D157:CI157,0,COLUMN(CI157)-COLUMN($D157:CI157))))/10^6</f>
        <v>0.14107823314282456</v>
      </c>
      <c r="CJ187" s="24" cm="1">
        <f t="array" aca="1" ref="CJ187" ca="1">SUMPRODUCT($D176:CJ176,N(OFFSET($D157:CJ157,0,COLUMN(CJ157)-COLUMN($D157:CJ157))))/10^6</f>
        <v>0.14107823314282456</v>
      </c>
      <c r="CK187" s="24" cm="1">
        <f t="array" aca="1" ref="CK187" ca="1">SUMPRODUCT($D176:CK176,N(OFFSET($D157:CK157,0,COLUMN(CK157)-COLUMN($D157:CK157))))/10^6</f>
        <v>0.14107823314282456</v>
      </c>
      <c r="CL187" s="24" cm="1">
        <f t="array" aca="1" ref="CL187" ca="1">SUMPRODUCT($D176:CL176,N(OFFSET($D157:CL157,0,COLUMN(CL157)-COLUMN($D157:CL157))))/10^6</f>
        <v>0.14107823314282456</v>
      </c>
      <c r="CM187" s="24" cm="1">
        <f t="array" aca="1" ref="CM187" ca="1">SUMPRODUCT($D176:CM176,N(OFFSET($D157:CM157,0,COLUMN(CM157)-COLUMN($D157:CM157))))/10^6</f>
        <v>0.14107823314282456</v>
      </c>
      <c r="CN187" s="24" cm="1">
        <f t="array" aca="1" ref="CN187" ca="1">SUMPRODUCT($D176:CN176,N(OFFSET($D157:CN157,0,COLUMN(CN157)-COLUMN($D157:CN157))))/10^6</f>
        <v>0.14107823314282456</v>
      </c>
      <c r="CO187" s="24" cm="1">
        <f t="array" aca="1" ref="CO187" ca="1">SUMPRODUCT($D176:CO176,N(OFFSET($D157:CO157,0,COLUMN(CO157)-COLUMN($D157:CO157))))/10^6</f>
        <v>0.14107823314282456</v>
      </c>
    </row>
    <row r="188" spans="1:93" outlineLevel="1">
      <c r="B188" t="s">
        <v>108</v>
      </c>
      <c r="D188" s="62"/>
      <c r="E188" s="62"/>
      <c r="F188" s="62"/>
      <c r="G188" s="62"/>
      <c r="H188" s="62"/>
      <c r="I188" s="62"/>
      <c r="J188" s="62"/>
      <c r="K188" s="62"/>
      <c r="L188" s="62"/>
      <c r="M188" s="62"/>
      <c r="N188" s="62"/>
      <c r="O188" s="62"/>
      <c r="P188" s="62"/>
      <c r="Q188" s="62"/>
      <c r="R188" s="62"/>
      <c r="S188" s="62"/>
      <c r="T188" s="62"/>
      <c r="U188" s="62"/>
      <c r="V188" s="24" cm="1">
        <f t="array" aca="1" ref="V188" ca="1">SUMPRODUCT($D177:V177,N(OFFSET($D158:V158,0,COLUMN(V158)-COLUMN($D158:V158))))/10^6</f>
        <v>0</v>
      </c>
      <c r="W188" s="24" cm="1">
        <f t="array" aca="1" ref="W188" ca="1">SUMPRODUCT($D177:W177,N(OFFSET($D158:W158,0,COLUMN(W158)-COLUMN($D158:W158))))/10^6</f>
        <v>0</v>
      </c>
      <c r="X188" s="24" cm="1">
        <f t="array" aca="1" ref="X188" ca="1">SUMPRODUCT($D177:X177,N(OFFSET($D158:X158,0,COLUMN(X158)-COLUMN($D158:X158))))/10^6</f>
        <v>0</v>
      </c>
      <c r="Y188" s="24" cm="1">
        <f t="array" aca="1" ref="Y188" ca="1">SUMPRODUCT($D177:Y177,N(OFFSET($D158:Y158,0,COLUMN(Y158)-COLUMN($D158:Y158))))/10^6</f>
        <v>0</v>
      </c>
      <c r="Z188" s="24" cm="1">
        <f t="array" aca="1" ref="Z188" ca="1">SUMPRODUCT($D177:Z177,N(OFFSET($D158:Z158,0,COLUMN(Z158)-COLUMN($D158:Z158))))/10^6</f>
        <v>0</v>
      </c>
      <c r="AA188" s="24" cm="1">
        <f t="array" aca="1" ref="AA188" ca="1">SUMPRODUCT($D177:AA177,N(OFFSET($D158:AA158,0,COLUMN(AA158)-COLUMN($D158:AA158))))/10^6</f>
        <v>0</v>
      </c>
      <c r="AB188" s="24" cm="1">
        <f t="array" aca="1" ref="AB188" ca="1">SUMPRODUCT($D177:AB177,N(OFFSET($D158:AB158,0,COLUMN(AB158)-COLUMN($D158:AB158))))/10^6</f>
        <v>0</v>
      </c>
      <c r="AC188" s="24" cm="1">
        <f t="array" aca="1" ref="AC188" ca="1">SUMPRODUCT($D177:AC177,N(OFFSET($D158:AC158,0,COLUMN(AC158)-COLUMN($D158:AC158))))/10^6</f>
        <v>0</v>
      </c>
      <c r="AD188" s="24" cm="1">
        <f t="array" aca="1" ref="AD188" ca="1">SUMPRODUCT($D177:AD177,N(OFFSET($D158:AD158,0,COLUMN(AD158)-COLUMN($D158:AD158))))/10^6</f>
        <v>0</v>
      </c>
      <c r="AE188" s="24" cm="1">
        <f t="array" aca="1" ref="AE188" ca="1">SUMPRODUCT($D177:AE177,N(OFFSET($D158:AE158,0,COLUMN(AE158)-COLUMN($D158:AE158))))/10^6</f>
        <v>0</v>
      </c>
      <c r="AF188" s="24" cm="1">
        <f t="array" aca="1" ref="AF188" ca="1">SUMPRODUCT($D177:AF177,N(OFFSET($D158:AF158,0,COLUMN(AF158)-COLUMN($D158:AF158))))/10^6</f>
        <v>0</v>
      </c>
      <c r="AG188" s="24" cm="1">
        <f t="array" aca="1" ref="AG188" ca="1">SUMPRODUCT($D177:AG177,N(OFFSET($D158:AG158,0,COLUMN(AG158)-COLUMN($D158:AG158))))/10^6</f>
        <v>0</v>
      </c>
      <c r="AH188" s="24" cm="1">
        <f t="array" aca="1" ref="AH188" ca="1">SUMPRODUCT($D177:AH177,N(OFFSET($D158:AH158,0,COLUMN(AH158)-COLUMN($D158:AH158))))/10^6</f>
        <v>0</v>
      </c>
      <c r="AI188" s="24" cm="1">
        <f t="array" aca="1" ref="AI188" ca="1">SUMPRODUCT($D177:AI177,N(OFFSET($D158:AI158,0,COLUMN(AI158)-COLUMN($D158:AI158))))/10^6</f>
        <v>0</v>
      </c>
      <c r="AJ188" s="24" cm="1">
        <f t="array" aca="1" ref="AJ188" ca="1">SUMPRODUCT($D177:AJ177,N(OFFSET($D158:AJ158,0,COLUMN(AJ158)-COLUMN($D158:AJ158))))/10^6</f>
        <v>0</v>
      </c>
      <c r="AK188" s="24" cm="1">
        <f t="array" aca="1" ref="AK188" ca="1">SUMPRODUCT($D177:AK177,N(OFFSET($D158:AK158,0,COLUMN(AK158)-COLUMN($D158:AK158))))/10^6</f>
        <v>0</v>
      </c>
      <c r="AL188" s="24" cm="1">
        <f t="array" aca="1" ref="AL188" ca="1">SUMPRODUCT($D177:AL177,N(OFFSET($D158:AL158,0,COLUMN(AL158)-COLUMN($D158:AL158))))/10^6</f>
        <v>0</v>
      </c>
      <c r="AM188" s="24" cm="1">
        <f t="array" aca="1" ref="AM188" ca="1">SUMPRODUCT($D177:AM177,N(OFFSET($D158:AM158,0,COLUMN(AM158)-COLUMN($D158:AM158))))/10^6</f>
        <v>0</v>
      </c>
      <c r="AN188" s="24" cm="1">
        <f t="array" aca="1" ref="AN188" ca="1">SUMPRODUCT($D177:AN177,N(OFFSET($D158:AN158,0,COLUMN(AN158)-COLUMN($D158:AN158))))/10^6</f>
        <v>0</v>
      </c>
      <c r="AO188" s="24" cm="1">
        <f t="array" aca="1" ref="AO188" ca="1">SUMPRODUCT($D177:AO177,N(OFFSET($D158:AO158,0,COLUMN(AO158)-COLUMN($D158:AO158))))/10^6</f>
        <v>0</v>
      </c>
      <c r="AP188" s="24" cm="1">
        <f t="array" aca="1" ref="AP188" ca="1">SUMPRODUCT($D177:AP177,N(OFFSET($D158:AP158,0,COLUMN(AP158)-COLUMN($D158:AP158))))/10^6</f>
        <v>0</v>
      </c>
      <c r="AQ188" s="24" cm="1">
        <f t="array" aca="1" ref="AQ188" ca="1">SUMPRODUCT($D177:AQ177,N(OFFSET($D158:AQ158,0,COLUMN(AQ158)-COLUMN($D158:AQ158))))/10^6</f>
        <v>0</v>
      </c>
      <c r="AR188" s="24" cm="1">
        <f t="array" aca="1" ref="AR188" ca="1">SUMPRODUCT($D177:AR177,N(OFFSET($D158:AR158,0,COLUMN(AR158)-COLUMN($D158:AR158))))/10^6</f>
        <v>0</v>
      </c>
      <c r="AS188" s="24" cm="1">
        <f t="array" aca="1" ref="AS188" ca="1">SUMPRODUCT($D177:AS177,N(OFFSET($D158:AS158,0,COLUMN(AS158)-COLUMN($D158:AS158))))/10^6</f>
        <v>0</v>
      </c>
      <c r="AT188" s="24" cm="1">
        <f t="array" aca="1" ref="AT188" ca="1">SUMPRODUCT($D177:AT177,N(OFFSET($D158:AT158,0,COLUMN(AT158)-COLUMN($D158:AT158))))/10^6</f>
        <v>0</v>
      </c>
      <c r="AU188" s="24" cm="1">
        <f t="array" aca="1" ref="AU188" ca="1">SUMPRODUCT($D177:AU177,N(OFFSET($D158:AU158,0,COLUMN(AU158)-COLUMN($D158:AU158))))/10^6</f>
        <v>0</v>
      </c>
      <c r="AV188" s="24" cm="1">
        <f t="array" aca="1" ref="AV188" ca="1">SUMPRODUCT($D177:AV177,N(OFFSET($D158:AV158,0,COLUMN(AV158)-COLUMN($D158:AV158))))/10^6</f>
        <v>0</v>
      </c>
      <c r="AW188" s="24" cm="1">
        <f t="array" aca="1" ref="AW188" ca="1">SUMPRODUCT($D177:AW177,N(OFFSET($D158:AW158,0,COLUMN(AW158)-COLUMN($D158:AW158))))/10^6</f>
        <v>0</v>
      </c>
      <c r="AX188" s="24" cm="1">
        <f t="array" aca="1" ref="AX188" ca="1">SUMPRODUCT($D177:AX177,N(OFFSET($D158:AX158,0,COLUMN(AX158)-COLUMN($D158:AX158))))/10^6</f>
        <v>0</v>
      </c>
      <c r="AY188" s="24" cm="1">
        <f t="array" aca="1" ref="AY188" ca="1">SUMPRODUCT($D177:AY177,N(OFFSET($D158:AY158,0,COLUMN(AY158)-COLUMN($D158:AY158))))/10^6</f>
        <v>0</v>
      </c>
      <c r="AZ188" s="24" cm="1">
        <f t="array" aca="1" ref="AZ188" ca="1">SUMPRODUCT($D177:AZ177,N(OFFSET($D158:AZ158,0,COLUMN(AZ158)-COLUMN($D158:AZ158))))/10^6</f>
        <v>0</v>
      </c>
      <c r="BA188" s="24" cm="1">
        <f t="array" aca="1" ref="BA188" ca="1">SUMPRODUCT($D177:BA177,N(OFFSET($D158:BA158,0,COLUMN(BA158)-COLUMN($D158:BA158))))/10^6</f>
        <v>0</v>
      </c>
      <c r="BB188" s="24" cm="1">
        <f t="array" aca="1" ref="BB188" ca="1">SUMPRODUCT($D177:BB177,N(OFFSET($D158:BB158,0,COLUMN(BB158)-COLUMN($D158:BB158))))/10^6</f>
        <v>0</v>
      </c>
      <c r="BC188" s="24" cm="1">
        <f t="array" aca="1" ref="BC188" ca="1">SUMPRODUCT($D177:BC177,N(OFFSET($D158:BC158,0,COLUMN(BC158)-COLUMN($D158:BC158))))/10^6</f>
        <v>0</v>
      </c>
      <c r="BD188" s="24" cm="1">
        <f t="array" aca="1" ref="BD188" ca="1">SUMPRODUCT($D177:BD177,N(OFFSET($D158:BD158,0,COLUMN(BD158)-COLUMN($D158:BD158))))/10^6</f>
        <v>0</v>
      </c>
      <c r="BE188" s="24" cm="1">
        <f t="array" aca="1" ref="BE188" ca="1">SUMPRODUCT($D177:BE177,N(OFFSET($D158:BE158,0,COLUMN(BE158)-COLUMN($D158:BE158))))/10^6</f>
        <v>0</v>
      </c>
      <c r="BF188" s="24" cm="1">
        <f t="array" aca="1" ref="BF188" ca="1">SUMPRODUCT($D177:BF177,N(OFFSET($D158:BF158,0,COLUMN(BF158)-COLUMN($D158:BF158))))/10^6</f>
        <v>0</v>
      </c>
      <c r="BG188" s="24" cm="1">
        <f t="array" aca="1" ref="BG188" ca="1">SUMPRODUCT($D177:BG177,N(OFFSET($D158:BG158,0,COLUMN(BG158)-COLUMN($D158:BG158))))/10^6</f>
        <v>0</v>
      </c>
      <c r="BH188" s="24" cm="1">
        <f t="array" aca="1" ref="BH188" ca="1">SUMPRODUCT($D177:BH177,N(OFFSET($D158:BH158,0,COLUMN(BH158)-COLUMN($D158:BH158))))/10^6</f>
        <v>0</v>
      </c>
      <c r="BI188" s="24" cm="1">
        <f t="array" aca="1" ref="BI188" ca="1">SUMPRODUCT($D177:BI177,N(OFFSET($D158:BI158,0,COLUMN(BI158)-COLUMN($D158:BI158))))/10^6</f>
        <v>0</v>
      </c>
      <c r="BJ188" s="24" cm="1">
        <f t="array" aca="1" ref="BJ188" ca="1">SUMPRODUCT($D177:BJ177,N(OFFSET($D158:BJ158,0,COLUMN(BJ158)-COLUMN($D158:BJ158))))/10^6</f>
        <v>0</v>
      </c>
      <c r="BK188" s="24" cm="1">
        <f t="array" aca="1" ref="BK188" ca="1">SUMPRODUCT($D177:BK177,N(OFFSET($D158:BK158,0,COLUMN(BK158)-COLUMN($D158:BK158))))/10^6</f>
        <v>0</v>
      </c>
      <c r="BL188" s="24" cm="1">
        <f t="array" aca="1" ref="BL188" ca="1">SUMPRODUCT($D177:BL177,N(OFFSET($D158:BL158,0,COLUMN(BL158)-COLUMN($D158:BL158))))/10^6</f>
        <v>0</v>
      </c>
      <c r="BM188" s="24" cm="1">
        <f t="array" aca="1" ref="BM188" ca="1">SUMPRODUCT($D177:BM177,N(OFFSET($D158:BM158,0,COLUMN(BM158)-COLUMN($D158:BM158))))/10^6</f>
        <v>0</v>
      </c>
      <c r="BN188" s="24" cm="1">
        <f t="array" aca="1" ref="BN188" ca="1">SUMPRODUCT($D177:BN177,N(OFFSET($D158:BN158,0,COLUMN(BN158)-COLUMN($D158:BN158))))/10^6</f>
        <v>0</v>
      </c>
      <c r="BO188" s="24" cm="1">
        <f t="array" aca="1" ref="BO188" ca="1">SUMPRODUCT($D177:BO177,N(OFFSET($D158:BO158,0,COLUMN(BO158)-COLUMN($D158:BO158))))/10^6</f>
        <v>0</v>
      </c>
      <c r="BP188" s="24" cm="1">
        <f t="array" aca="1" ref="BP188" ca="1">SUMPRODUCT($D177:BP177,N(OFFSET($D158:BP158,0,COLUMN(BP158)-COLUMN($D158:BP158))))/10^6</f>
        <v>0</v>
      </c>
      <c r="BQ188" s="24" cm="1">
        <f t="array" aca="1" ref="BQ188" ca="1">SUMPRODUCT($D177:BQ177,N(OFFSET($D158:BQ158,0,COLUMN(BQ158)-COLUMN($D158:BQ158))))/10^6</f>
        <v>0</v>
      </c>
      <c r="BR188" s="24" cm="1">
        <f t="array" aca="1" ref="BR188" ca="1">SUMPRODUCT($D177:BR177,N(OFFSET($D158:BR158,0,COLUMN(BR158)-COLUMN($D158:BR158))))/10^6</f>
        <v>0</v>
      </c>
      <c r="BS188" s="24" cm="1">
        <f t="array" aca="1" ref="BS188" ca="1">SUMPRODUCT($D177:BS177,N(OFFSET($D158:BS158,0,COLUMN(BS158)-COLUMN($D158:BS158))))/10^6</f>
        <v>0</v>
      </c>
      <c r="BT188" s="24" cm="1">
        <f t="array" aca="1" ref="BT188" ca="1">SUMPRODUCT($D177:BT177,N(OFFSET($D158:BT158,0,COLUMN(BT158)-COLUMN($D158:BT158))))/10^6</f>
        <v>0</v>
      </c>
      <c r="BU188" s="24" cm="1">
        <f t="array" aca="1" ref="BU188" ca="1">SUMPRODUCT($D177:BU177,N(OFFSET($D158:BU158,0,COLUMN(BU158)-COLUMN($D158:BU158))))/10^6</f>
        <v>0</v>
      </c>
      <c r="BV188" s="24" cm="1">
        <f t="array" aca="1" ref="BV188" ca="1">SUMPRODUCT($D177:BV177,N(OFFSET($D158:BV158,0,COLUMN(BV158)-COLUMN($D158:BV158))))/10^6</f>
        <v>0</v>
      </c>
      <c r="BW188" s="24" cm="1">
        <f t="array" aca="1" ref="BW188" ca="1">SUMPRODUCT($D177:BW177,N(OFFSET($D158:BW158,0,COLUMN(BW158)-COLUMN($D158:BW158))))/10^6</f>
        <v>0</v>
      </c>
      <c r="BX188" s="24" cm="1">
        <f t="array" aca="1" ref="BX188" ca="1">SUMPRODUCT($D177:BX177,N(OFFSET($D158:BX158,0,COLUMN(BX158)-COLUMN($D158:BX158))))/10^6</f>
        <v>0</v>
      </c>
      <c r="BY188" s="24" cm="1">
        <f t="array" aca="1" ref="BY188" ca="1">SUMPRODUCT($D177:BY177,N(OFFSET($D158:BY158,0,COLUMN(BY158)-COLUMN($D158:BY158))))/10^6</f>
        <v>0</v>
      </c>
      <c r="BZ188" s="24" cm="1">
        <f t="array" aca="1" ref="BZ188" ca="1">SUMPRODUCT($D177:BZ177,N(OFFSET($D158:BZ158,0,COLUMN(BZ158)-COLUMN($D158:BZ158))))/10^6</f>
        <v>0</v>
      </c>
      <c r="CA188" s="24" cm="1">
        <f t="array" aca="1" ref="CA188" ca="1">SUMPRODUCT($D177:CA177,N(OFFSET($D158:CA158,0,COLUMN(CA158)-COLUMN($D158:CA158))))/10^6</f>
        <v>0</v>
      </c>
      <c r="CB188" s="24" cm="1">
        <f t="array" aca="1" ref="CB188" ca="1">SUMPRODUCT($D177:CB177,N(OFFSET($D158:CB158,0,COLUMN(CB158)-COLUMN($D158:CB158))))/10^6</f>
        <v>0</v>
      </c>
      <c r="CC188" s="24" cm="1">
        <f t="array" aca="1" ref="CC188" ca="1">SUMPRODUCT($D177:CC177,N(OFFSET($D158:CC158,0,COLUMN(CC158)-COLUMN($D158:CC158))))/10^6</f>
        <v>0</v>
      </c>
      <c r="CD188" s="24" cm="1">
        <f t="array" aca="1" ref="CD188" ca="1">SUMPRODUCT($D177:CD177,N(OFFSET($D158:CD158,0,COLUMN(CD158)-COLUMN($D158:CD158))))/10^6</f>
        <v>0</v>
      </c>
      <c r="CE188" s="24" cm="1">
        <f t="array" aca="1" ref="CE188" ca="1">SUMPRODUCT($D177:CE177,N(OFFSET($D158:CE158,0,COLUMN(CE158)-COLUMN($D158:CE158))))/10^6</f>
        <v>0</v>
      </c>
      <c r="CF188" s="24" cm="1">
        <f t="array" aca="1" ref="CF188" ca="1">SUMPRODUCT($D177:CF177,N(OFFSET($D158:CF158,0,COLUMN(CF158)-COLUMN($D158:CF158))))/10^6</f>
        <v>0</v>
      </c>
      <c r="CG188" s="24" cm="1">
        <f t="array" aca="1" ref="CG188" ca="1">SUMPRODUCT($D177:CG177,N(OFFSET($D158:CG158,0,COLUMN(CG158)-COLUMN($D158:CG158))))/10^6</f>
        <v>0</v>
      </c>
      <c r="CH188" s="24" cm="1">
        <f t="array" aca="1" ref="CH188" ca="1">SUMPRODUCT($D177:CH177,N(OFFSET($D158:CH158,0,COLUMN(CH158)-COLUMN($D158:CH158))))/10^6</f>
        <v>0</v>
      </c>
      <c r="CI188" s="24" cm="1">
        <f t="array" aca="1" ref="CI188" ca="1">SUMPRODUCT($D177:CI177,N(OFFSET($D158:CI158,0,COLUMN(CI158)-COLUMN($D158:CI158))))/10^6</f>
        <v>0</v>
      </c>
      <c r="CJ188" s="24" cm="1">
        <f t="array" aca="1" ref="CJ188" ca="1">SUMPRODUCT($D177:CJ177,N(OFFSET($D158:CJ158,0,COLUMN(CJ158)-COLUMN($D158:CJ158))))/10^6</f>
        <v>0</v>
      </c>
      <c r="CK188" s="24" cm="1">
        <f t="array" aca="1" ref="CK188" ca="1">SUMPRODUCT($D177:CK177,N(OFFSET($D158:CK158,0,COLUMN(CK158)-COLUMN($D158:CK158))))/10^6</f>
        <v>0</v>
      </c>
      <c r="CL188" s="24" cm="1">
        <f t="array" aca="1" ref="CL188" ca="1">SUMPRODUCT($D177:CL177,N(OFFSET($D158:CL158,0,COLUMN(CL158)-COLUMN($D158:CL158))))/10^6</f>
        <v>0</v>
      </c>
      <c r="CM188" s="24" cm="1">
        <f t="array" aca="1" ref="CM188" ca="1">SUMPRODUCT($D177:CM177,N(OFFSET($D158:CM158,0,COLUMN(CM158)-COLUMN($D158:CM158))))/10^6</f>
        <v>0</v>
      </c>
      <c r="CN188" s="24" cm="1">
        <f t="array" aca="1" ref="CN188" ca="1">SUMPRODUCT($D177:CN177,N(OFFSET($D158:CN158,0,COLUMN(CN158)-COLUMN($D158:CN158))))/10^6</f>
        <v>0</v>
      </c>
      <c r="CO188" s="24" cm="1">
        <f t="array" aca="1" ref="CO188" ca="1">SUMPRODUCT($D177:CO177,N(OFFSET($D158:CO158,0,COLUMN(CO158)-COLUMN($D158:CO158))))/10^6</f>
        <v>0</v>
      </c>
    </row>
    <row r="189" spans="1:93" outlineLevel="1">
      <c r="B189" t="s">
        <v>109</v>
      </c>
      <c r="D189" s="62"/>
      <c r="E189" s="62"/>
      <c r="F189" s="62"/>
      <c r="G189" s="62"/>
      <c r="H189" s="62"/>
      <c r="I189" s="62"/>
      <c r="J189" s="62"/>
      <c r="K189" s="62"/>
      <c r="L189" s="62"/>
      <c r="M189" s="62"/>
      <c r="N189" s="62"/>
      <c r="O189" s="62"/>
      <c r="P189" s="62"/>
      <c r="Q189" s="62"/>
      <c r="R189" s="62"/>
      <c r="S189" s="62"/>
      <c r="T189" s="62"/>
      <c r="U189" s="62"/>
      <c r="V189" s="24" cm="1">
        <f t="array" aca="1" ref="V189" ca="1">SUMPRODUCT($D178:V178,N(OFFSET($D159:V159,0,COLUMN(V159)-COLUMN($D159:V159))))/10^6</f>
        <v>0</v>
      </c>
      <c r="W189" s="24" cm="1">
        <f t="array" aca="1" ref="W189" ca="1">SUMPRODUCT($D178:W178,N(OFFSET($D159:W159,0,COLUMN(W159)-COLUMN($D159:W159))))/10^6</f>
        <v>0</v>
      </c>
      <c r="X189" s="24" cm="1">
        <f t="array" aca="1" ref="X189" ca="1">SUMPRODUCT($D178:X178,N(OFFSET($D159:X159,0,COLUMN(X159)-COLUMN($D159:X159))))/10^6</f>
        <v>0</v>
      </c>
      <c r="Y189" s="24" cm="1">
        <f t="array" aca="1" ref="Y189" ca="1">SUMPRODUCT($D178:Y178,N(OFFSET($D159:Y159,0,COLUMN(Y159)-COLUMN($D159:Y159))))/10^6</f>
        <v>0</v>
      </c>
      <c r="Z189" s="24" cm="1">
        <f t="array" aca="1" ref="Z189" ca="1">SUMPRODUCT($D178:Z178,N(OFFSET($D159:Z159,0,COLUMN(Z159)-COLUMN($D159:Z159))))/10^6</f>
        <v>0</v>
      </c>
      <c r="AA189" s="24" cm="1">
        <f t="array" aca="1" ref="AA189" ca="1">SUMPRODUCT($D178:AA178,N(OFFSET($D159:AA159,0,COLUMN(AA159)-COLUMN($D159:AA159))))/10^6</f>
        <v>0</v>
      </c>
      <c r="AB189" s="24" cm="1">
        <f t="array" aca="1" ref="AB189" ca="1">SUMPRODUCT($D178:AB178,N(OFFSET($D159:AB159,0,COLUMN(AB159)-COLUMN($D159:AB159))))/10^6</f>
        <v>0</v>
      </c>
      <c r="AC189" s="24" cm="1">
        <f t="array" aca="1" ref="AC189" ca="1">SUMPRODUCT($D178:AC178,N(OFFSET($D159:AC159,0,COLUMN(AC159)-COLUMN($D159:AC159))))/10^6</f>
        <v>0</v>
      </c>
      <c r="AD189" s="24" cm="1">
        <f t="array" aca="1" ref="AD189" ca="1">SUMPRODUCT($D178:AD178,N(OFFSET($D159:AD159,0,COLUMN(AD159)-COLUMN($D159:AD159))))/10^6</f>
        <v>0</v>
      </c>
      <c r="AE189" s="24" cm="1">
        <f t="array" aca="1" ref="AE189" ca="1">SUMPRODUCT($D178:AE178,N(OFFSET($D159:AE159,0,COLUMN(AE159)-COLUMN($D159:AE159))))/10^6</f>
        <v>0</v>
      </c>
      <c r="AF189" s="24" cm="1">
        <f t="array" aca="1" ref="AF189" ca="1">SUMPRODUCT($D178:AF178,N(OFFSET($D159:AF159,0,COLUMN(AF159)-COLUMN($D159:AF159))))/10^6</f>
        <v>0</v>
      </c>
      <c r="AG189" s="24" cm="1">
        <f t="array" aca="1" ref="AG189" ca="1">SUMPRODUCT($D178:AG178,N(OFFSET($D159:AG159,0,COLUMN(AG159)-COLUMN($D159:AG159))))/10^6</f>
        <v>0</v>
      </c>
      <c r="AH189" s="24" cm="1">
        <f t="array" aca="1" ref="AH189" ca="1">SUMPRODUCT($D178:AH178,N(OFFSET($D159:AH159,0,COLUMN(AH159)-COLUMN($D159:AH159))))/10^6</f>
        <v>0</v>
      </c>
      <c r="AI189" s="24" cm="1">
        <f t="array" aca="1" ref="AI189" ca="1">SUMPRODUCT($D178:AI178,N(OFFSET($D159:AI159,0,COLUMN(AI159)-COLUMN($D159:AI159))))/10^6</f>
        <v>0</v>
      </c>
      <c r="AJ189" s="24" cm="1">
        <f t="array" aca="1" ref="AJ189" ca="1">SUMPRODUCT($D178:AJ178,N(OFFSET($D159:AJ159,0,COLUMN(AJ159)-COLUMN($D159:AJ159))))/10^6</f>
        <v>0</v>
      </c>
      <c r="AK189" s="24" cm="1">
        <f t="array" aca="1" ref="AK189" ca="1">SUMPRODUCT($D178:AK178,N(OFFSET($D159:AK159,0,COLUMN(AK159)-COLUMN($D159:AK159))))/10^6</f>
        <v>0</v>
      </c>
      <c r="AL189" s="24" cm="1">
        <f t="array" aca="1" ref="AL189" ca="1">SUMPRODUCT($D178:AL178,N(OFFSET($D159:AL159,0,COLUMN(AL159)-COLUMN($D159:AL159))))/10^6</f>
        <v>0</v>
      </c>
      <c r="AM189" s="24" cm="1">
        <f t="array" aca="1" ref="AM189" ca="1">SUMPRODUCT($D178:AM178,N(OFFSET($D159:AM159,0,COLUMN(AM159)-COLUMN($D159:AM159))))/10^6</f>
        <v>0</v>
      </c>
      <c r="AN189" s="24" cm="1">
        <f t="array" aca="1" ref="AN189" ca="1">SUMPRODUCT($D178:AN178,N(OFFSET($D159:AN159,0,COLUMN(AN159)-COLUMN($D159:AN159))))/10^6</f>
        <v>0</v>
      </c>
      <c r="AO189" s="24" cm="1">
        <f t="array" aca="1" ref="AO189" ca="1">SUMPRODUCT($D178:AO178,N(OFFSET($D159:AO159,0,COLUMN(AO159)-COLUMN($D159:AO159))))/10^6</f>
        <v>0</v>
      </c>
      <c r="AP189" s="24" cm="1">
        <f t="array" aca="1" ref="AP189" ca="1">SUMPRODUCT($D178:AP178,N(OFFSET($D159:AP159,0,COLUMN(AP159)-COLUMN($D159:AP159))))/10^6</f>
        <v>0</v>
      </c>
      <c r="AQ189" s="24" cm="1">
        <f t="array" aca="1" ref="AQ189" ca="1">SUMPRODUCT($D178:AQ178,N(OFFSET($D159:AQ159,0,COLUMN(AQ159)-COLUMN($D159:AQ159))))/10^6</f>
        <v>0</v>
      </c>
      <c r="AR189" s="24" cm="1">
        <f t="array" aca="1" ref="AR189" ca="1">SUMPRODUCT($D178:AR178,N(OFFSET($D159:AR159,0,COLUMN(AR159)-COLUMN($D159:AR159))))/10^6</f>
        <v>0</v>
      </c>
      <c r="AS189" s="24" cm="1">
        <f t="array" aca="1" ref="AS189" ca="1">SUMPRODUCT($D178:AS178,N(OFFSET($D159:AS159,0,COLUMN(AS159)-COLUMN($D159:AS159))))/10^6</f>
        <v>0</v>
      </c>
      <c r="AT189" s="24" cm="1">
        <f t="array" aca="1" ref="AT189" ca="1">SUMPRODUCT($D178:AT178,N(OFFSET($D159:AT159,0,COLUMN(AT159)-COLUMN($D159:AT159))))/10^6</f>
        <v>0</v>
      </c>
      <c r="AU189" s="24" cm="1">
        <f t="array" aca="1" ref="AU189" ca="1">SUMPRODUCT($D178:AU178,N(OFFSET($D159:AU159,0,COLUMN(AU159)-COLUMN($D159:AU159))))/10^6</f>
        <v>0</v>
      </c>
      <c r="AV189" s="24" cm="1">
        <f t="array" aca="1" ref="AV189" ca="1">SUMPRODUCT($D178:AV178,N(OFFSET($D159:AV159,0,COLUMN(AV159)-COLUMN($D159:AV159))))/10^6</f>
        <v>0</v>
      </c>
      <c r="AW189" s="24" cm="1">
        <f t="array" aca="1" ref="AW189" ca="1">SUMPRODUCT($D178:AW178,N(OFFSET($D159:AW159,0,COLUMN(AW159)-COLUMN($D159:AW159))))/10^6</f>
        <v>0</v>
      </c>
      <c r="AX189" s="24" cm="1">
        <f t="array" aca="1" ref="AX189" ca="1">SUMPRODUCT($D178:AX178,N(OFFSET($D159:AX159,0,COLUMN(AX159)-COLUMN($D159:AX159))))/10^6</f>
        <v>0</v>
      </c>
      <c r="AY189" s="24" cm="1">
        <f t="array" aca="1" ref="AY189" ca="1">SUMPRODUCT($D178:AY178,N(OFFSET($D159:AY159,0,COLUMN(AY159)-COLUMN($D159:AY159))))/10^6</f>
        <v>0</v>
      </c>
      <c r="AZ189" s="24" cm="1">
        <f t="array" aca="1" ref="AZ189" ca="1">SUMPRODUCT($D178:AZ178,N(OFFSET($D159:AZ159,0,COLUMN(AZ159)-COLUMN($D159:AZ159))))/10^6</f>
        <v>0</v>
      </c>
      <c r="BA189" s="24" cm="1">
        <f t="array" aca="1" ref="BA189" ca="1">SUMPRODUCT($D178:BA178,N(OFFSET($D159:BA159,0,COLUMN(BA159)-COLUMN($D159:BA159))))/10^6</f>
        <v>0</v>
      </c>
      <c r="BB189" s="24" cm="1">
        <f t="array" aca="1" ref="BB189" ca="1">SUMPRODUCT($D178:BB178,N(OFFSET($D159:BB159,0,COLUMN(BB159)-COLUMN($D159:BB159))))/10^6</f>
        <v>0</v>
      </c>
      <c r="BC189" s="24" cm="1">
        <f t="array" aca="1" ref="BC189" ca="1">SUMPRODUCT($D178:BC178,N(OFFSET($D159:BC159,0,COLUMN(BC159)-COLUMN($D159:BC159))))/10^6</f>
        <v>0</v>
      </c>
      <c r="BD189" s="24" cm="1">
        <f t="array" aca="1" ref="BD189" ca="1">SUMPRODUCT($D178:BD178,N(OFFSET($D159:BD159,0,COLUMN(BD159)-COLUMN($D159:BD159))))/10^6</f>
        <v>0</v>
      </c>
      <c r="BE189" s="24" cm="1">
        <f t="array" aca="1" ref="BE189" ca="1">SUMPRODUCT($D178:BE178,N(OFFSET($D159:BE159,0,COLUMN(BE159)-COLUMN($D159:BE159))))/10^6</f>
        <v>0</v>
      </c>
      <c r="BF189" s="24" cm="1">
        <f t="array" aca="1" ref="BF189" ca="1">SUMPRODUCT($D178:BF178,N(OFFSET($D159:BF159,0,COLUMN(BF159)-COLUMN($D159:BF159))))/10^6</f>
        <v>0</v>
      </c>
      <c r="BG189" s="24" cm="1">
        <f t="array" aca="1" ref="BG189" ca="1">SUMPRODUCT($D178:BG178,N(OFFSET($D159:BG159,0,COLUMN(BG159)-COLUMN($D159:BG159))))/10^6</f>
        <v>0</v>
      </c>
      <c r="BH189" s="24" cm="1">
        <f t="array" aca="1" ref="BH189" ca="1">SUMPRODUCT($D178:BH178,N(OFFSET($D159:BH159,0,COLUMN(BH159)-COLUMN($D159:BH159))))/10^6</f>
        <v>0</v>
      </c>
      <c r="BI189" s="24" cm="1">
        <f t="array" aca="1" ref="BI189" ca="1">SUMPRODUCT($D178:BI178,N(OFFSET($D159:BI159,0,COLUMN(BI159)-COLUMN($D159:BI159))))/10^6</f>
        <v>0</v>
      </c>
      <c r="BJ189" s="24" cm="1">
        <f t="array" aca="1" ref="BJ189" ca="1">SUMPRODUCT($D178:BJ178,N(OFFSET($D159:BJ159,0,COLUMN(BJ159)-COLUMN($D159:BJ159))))/10^6</f>
        <v>0</v>
      </c>
      <c r="BK189" s="24" cm="1">
        <f t="array" aca="1" ref="BK189" ca="1">SUMPRODUCT($D178:BK178,N(OFFSET($D159:BK159,0,COLUMN(BK159)-COLUMN($D159:BK159))))/10^6</f>
        <v>0</v>
      </c>
      <c r="BL189" s="24" cm="1">
        <f t="array" aca="1" ref="BL189" ca="1">SUMPRODUCT($D178:BL178,N(OFFSET($D159:BL159,0,COLUMN(BL159)-COLUMN($D159:BL159))))/10^6</f>
        <v>0</v>
      </c>
      <c r="BM189" s="24" cm="1">
        <f t="array" aca="1" ref="BM189" ca="1">SUMPRODUCT($D178:BM178,N(OFFSET($D159:BM159,0,COLUMN(BM159)-COLUMN($D159:BM159))))/10^6</f>
        <v>0</v>
      </c>
      <c r="BN189" s="24" cm="1">
        <f t="array" aca="1" ref="BN189" ca="1">SUMPRODUCT($D178:BN178,N(OFFSET($D159:BN159,0,COLUMN(BN159)-COLUMN($D159:BN159))))/10^6</f>
        <v>0</v>
      </c>
      <c r="BO189" s="24" cm="1">
        <f t="array" aca="1" ref="BO189" ca="1">SUMPRODUCT($D178:BO178,N(OFFSET($D159:BO159,0,COLUMN(BO159)-COLUMN($D159:BO159))))/10^6</f>
        <v>0</v>
      </c>
      <c r="BP189" s="24" cm="1">
        <f t="array" aca="1" ref="BP189" ca="1">SUMPRODUCT($D178:BP178,N(OFFSET($D159:BP159,0,COLUMN(BP159)-COLUMN($D159:BP159))))/10^6</f>
        <v>0</v>
      </c>
      <c r="BQ189" s="24" cm="1">
        <f t="array" aca="1" ref="BQ189" ca="1">SUMPRODUCT($D178:BQ178,N(OFFSET($D159:BQ159,0,COLUMN(BQ159)-COLUMN($D159:BQ159))))/10^6</f>
        <v>0</v>
      </c>
      <c r="BR189" s="24" cm="1">
        <f t="array" aca="1" ref="BR189" ca="1">SUMPRODUCT($D178:BR178,N(OFFSET($D159:BR159,0,COLUMN(BR159)-COLUMN($D159:BR159))))/10^6</f>
        <v>0</v>
      </c>
      <c r="BS189" s="24" cm="1">
        <f t="array" aca="1" ref="BS189" ca="1">SUMPRODUCT($D178:BS178,N(OFFSET($D159:BS159,0,COLUMN(BS159)-COLUMN($D159:BS159))))/10^6</f>
        <v>0</v>
      </c>
      <c r="BT189" s="24" cm="1">
        <f t="array" aca="1" ref="BT189" ca="1">SUMPRODUCT($D178:BT178,N(OFFSET($D159:BT159,0,COLUMN(BT159)-COLUMN($D159:BT159))))/10^6</f>
        <v>0</v>
      </c>
      <c r="BU189" s="24" cm="1">
        <f t="array" aca="1" ref="BU189" ca="1">SUMPRODUCT($D178:BU178,N(OFFSET($D159:BU159,0,COLUMN(BU159)-COLUMN($D159:BU159))))/10^6</f>
        <v>0</v>
      </c>
      <c r="BV189" s="24" cm="1">
        <f t="array" aca="1" ref="BV189" ca="1">SUMPRODUCT($D178:BV178,N(OFFSET($D159:BV159,0,COLUMN(BV159)-COLUMN($D159:BV159))))/10^6</f>
        <v>0</v>
      </c>
      <c r="BW189" s="24" cm="1">
        <f t="array" aca="1" ref="BW189" ca="1">SUMPRODUCT($D178:BW178,N(OFFSET($D159:BW159,0,COLUMN(BW159)-COLUMN($D159:BW159))))/10^6</f>
        <v>0</v>
      </c>
      <c r="BX189" s="24" cm="1">
        <f t="array" aca="1" ref="BX189" ca="1">SUMPRODUCT($D178:BX178,N(OFFSET($D159:BX159,0,COLUMN(BX159)-COLUMN($D159:BX159))))/10^6</f>
        <v>0</v>
      </c>
      <c r="BY189" s="24" cm="1">
        <f t="array" aca="1" ref="BY189" ca="1">SUMPRODUCT($D178:BY178,N(OFFSET($D159:BY159,0,COLUMN(BY159)-COLUMN($D159:BY159))))/10^6</f>
        <v>0</v>
      </c>
      <c r="BZ189" s="24" cm="1">
        <f t="array" aca="1" ref="BZ189" ca="1">SUMPRODUCT($D178:BZ178,N(OFFSET($D159:BZ159,0,COLUMN(BZ159)-COLUMN($D159:BZ159))))/10^6</f>
        <v>0</v>
      </c>
      <c r="CA189" s="24" cm="1">
        <f t="array" aca="1" ref="CA189" ca="1">SUMPRODUCT($D178:CA178,N(OFFSET($D159:CA159,0,COLUMN(CA159)-COLUMN($D159:CA159))))/10^6</f>
        <v>0</v>
      </c>
      <c r="CB189" s="24" cm="1">
        <f t="array" aca="1" ref="CB189" ca="1">SUMPRODUCT($D178:CB178,N(OFFSET($D159:CB159,0,COLUMN(CB159)-COLUMN($D159:CB159))))/10^6</f>
        <v>0</v>
      </c>
      <c r="CC189" s="24" cm="1">
        <f t="array" aca="1" ref="CC189" ca="1">SUMPRODUCT($D178:CC178,N(OFFSET($D159:CC159,0,COLUMN(CC159)-COLUMN($D159:CC159))))/10^6</f>
        <v>0</v>
      </c>
      <c r="CD189" s="24" cm="1">
        <f t="array" aca="1" ref="CD189" ca="1">SUMPRODUCT($D178:CD178,N(OFFSET($D159:CD159,0,COLUMN(CD159)-COLUMN($D159:CD159))))/10^6</f>
        <v>0</v>
      </c>
      <c r="CE189" s="24" cm="1">
        <f t="array" aca="1" ref="CE189" ca="1">SUMPRODUCT($D178:CE178,N(OFFSET($D159:CE159,0,COLUMN(CE159)-COLUMN($D159:CE159))))/10^6</f>
        <v>0</v>
      </c>
      <c r="CF189" s="24" cm="1">
        <f t="array" aca="1" ref="CF189" ca="1">SUMPRODUCT($D178:CF178,N(OFFSET($D159:CF159,0,COLUMN(CF159)-COLUMN($D159:CF159))))/10^6</f>
        <v>0</v>
      </c>
      <c r="CG189" s="24" cm="1">
        <f t="array" aca="1" ref="CG189" ca="1">SUMPRODUCT($D178:CG178,N(OFFSET($D159:CG159,0,COLUMN(CG159)-COLUMN($D159:CG159))))/10^6</f>
        <v>0</v>
      </c>
      <c r="CH189" s="24" cm="1">
        <f t="array" aca="1" ref="CH189" ca="1">SUMPRODUCT($D178:CH178,N(OFFSET($D159:CH159,0,COLUMN(CH159)-COLUMN($D159:CH159))))/10^6</f>
        <v>0</v>
      </c>
      <c r="CI189" s="24" cm="1">
        <f t="array" aca="1" ref="CI189" ca="1">SUMPRODUCT($D178:CI178,N(OFFSET($D159:CI159,0,COLUMN(CI159)-COLUMN($D159:CI159))))/10^6</f>
        <v>0</v>
      </c>
      <c r="CJ189" s="24" cm="1">
        <f t="array" aca="1" ref="CJ189" ca="1">SUMPRODUCT($D178:CJ178,N(OFFSET($D159:CJ159,0,COLUMN(CJ159)-COLUMN($D159:CJ159))))/10^6</f>
        <v>0</v>
      </c>
      <c r="CK189" s="24" cm="1">
        <f t="array" aca="1" ref="CK189" ca="1">SUMPRODUCT($D178:CK178,N(OFFSET($D159:CK159,0,COLUMN(CK159)-COLUMN($D159:CK159))))/10^6</f>
        <v>0</v>
      </c>
      <c r="CL189" s="24" cm="1">
        <f t="array" aca="1" ref="CL189" ca="1">SUMPRODUCT($D178:CL178,N(OFFSET($D159:CL159,0,COLUMN(CL159)-COLUMN($D159:CL159))))/10^6</f>
        <v>0</v>
      </c>
      <c r="CM189" s="24" cm="1">
        <f t="array" aca="1" ref="CM189" ca="1">SUMPRODUCT($D178:CM178,N(OFFSET($D159:CM159,0,COLUMN(CM159)-COLUMN($D159:CM159))))/10^6</f>
        <v>0</v>
      </c>
      <c r="CN189" s="24" cm="1">
        <f t="array" aca="1" ref="CN189" ca="1">SUMPRODUCT($D178:CN178,N(OFFSET($D159:CN159,0,COLUMN(CN159)-COLUMN($D159:CN159))))/10^6</f>
        <v>0</v>
      </c>
      <c r="CO189" s="24" cm="1">
        <f t="array" aca="1" ref="CO189" ca="1">SUMPRODUCT($D178:CO178,N(OFFSET($D159:CO159,0,COLUMN(CO159)-COLUMN($D159:CO159))))/10^6</f>
        <v>0</v>
      </c>
    </row>
    <row r="190" spans="1:93" outlineLevel="1">
      <c r="B190" t="s">
        <v>110</v>
      </c>
      <c r="D190" s="62"/>
      <c r="E190" s="62"/>
      <c r="F190" s="62"/>
      <c r="G190" s="62"/>
      <c r="H190" s="62"/>
      <c r="I190" s="62"/>
      <c r="J190" s="62"/>
      <c r="K190" s="62"/>
      <c r="L190" s="62"/>
      <c r="M190" s="62"/>
      <c r="N190" s="62"/>
      <c r="O190" s="62"/>
      <c r="P190" s="62"/>
      <c r="Q190" s="62"/>
      <c r="R190" s="62"/>
      <c r="S190" s="62"/>
      <c r="T190" s="62"/>
      <c r="U190" s="62"/>
      <c r="V190" s="24" cm="1">
        <f t="array" aca="1" ref="V190" ca="1">SUMPRODUCT($D179:V179,N(OFFSET($D160:V160,0,COLUMN(V160)-COLUMN($D160:V160))))/10^6</f>
        <v>0</v>
      </c>
      <c r="W190" s="24" cm="1">
        <f t="array" aca="1" ref="W190" ca="1">SUMPRODUCT($D179:W179,N(OFFSET($D160:W160,0,COLUMN(W160)-COLUMN($D160:W160))))/10^6</f>
        <v>0</v>
      </c>
      <c r="X190" s="24" cm="1">
        <f t="array" aca="1" ref="X190" ca="1">SUMPRODUCT($D179:X179,N(OFFSET($D160:X160,0,COLUMN(X160)-COLUMN($D160:X160))))/10^6</f>
        <v>0</v>
      </c>
      <c r="Y190" s="24" cm="1">
        <f t="array" aca="1" ref="Y190" ca="1">SUMPRODUCT($D179:Y179,N(OFFSET($D160:Y160,0,COLUMN(Y160)-COLUMN($D160:Y160))))/10^6</f>
        <v>0</v>
      </c>
      <c r="Z190" s="24" cm="1">
        <f t="array" aca="1" ref="Z190" ca="1">SUMPRODUCT($D179:Z179,N(OFFSET($D160:Z160,0,COLUMN(Z160)-COLUMN($D160:Z160))))/10^6</f>
        <v>0</v>
      </c>
      <c r="AA190" s="24" cm="1">
        <f t="array" aca="1" ref="AA190" ca="1">SUMPRODUCT($D179:AA179,N(OFFSET($D160:AA160,0,COLUMN(AA160)-COLUMN($D160:AA160))))/10^6</f>
        <v>0</v>
      </c>
      <c r="AB190" s="24" cm="1">
        <f t="array" aca="1" ref="AB190" ca="1">SUMPRODUCT($D179:AB179,N(OFFSET($D160:AB160,0,COLUMN(AB160)-COLUMN($D160:AB160))))/10^6</f>
        <v>0</v>
      </c>
      <c r="AC190" s="24" cm="1">
        <f t="array" aca="1" ref="AC190" ca="1">SUMPRODUCT($D179:AC179,N(OFFSET($D160:AC160,0,COLUMN(AC160)-COLUMN($D160:AC160))))/10^6</f>
        <v>0</v>
      </c>
      <c r="AD190" s="24" cm="1">
        <f t="array" aca="1" ref="AD190" ca="1">SUMPRODUCT($D179:AD179,N(OFFSET($D160:AD160,0,COLUMN(AD160)-COLUMN($D160:AD160))))/10^6</f>
        <v>0</v>
      </c>
      <c r="AE190" s="24" cm="1">
        <f t="array" aca="1" ref="AE190" ca="1">SUMPRODUCT($D179:AE179,N(OFFSET($D160:AE160,0,COLUMN(AE160)-COLUMN($D160:AE160))))/10^6</f>
        <v>0</v>
      </c>
      <c r="AF190" s="24" cm="1">
        <f t="array" aca="1" ref="AF190" ca="1">SUMPRODUCT($D179:AF179,N(OFFSET($D160:AF160,0,COLUMN(AF160)-COLUMN($D160:AF160))))/10^6</f>
        <v>0</v>
      </c>
      <c r="AG190" s="24" cm="1">
        <f t="array" aca="1" ref="AG190" ca="1">SUMPRODUCT($D179:AG179,N(OFFSET($D160:AG160,0,COLUMN(AG160)-COLUMN($D160:AG160))))/10^6</f>
        <v>0</v>
      </c>
      <c r="AH190" s="24" cm="1">
        <f t="array" aca="1" ref="AH190" ca="1">SUMPRODUCT($D179:AH179,N(OFFSET($D160:AH160,0,COLUMN(AH160)-COLUMN($D160:AH160))))/10^6</f>
        <v>0</v>
      </c>
      <c r="AI190" s="24" cm="1">
        <f t="array" aca="1" ref="AI190" ca="1">SUMPRODUCT($D179:AI179,N(OFFSET($D160:AI160,0,COLUMN(AI160)-COLUMN($D160:AI160))))/10^6</f>
        <v>0</v>
      </c>
      <c r="AJ190" s="24" cm="1">
        <f t="array" aca="1" ref="AJ190" ca="1">SUMPRODUCT($D179:AJ179,N(OFFSET($D160:AJ160,0,COLUMN(AJ160)-COLUMN($D160:AJ160))))/10^6</f>
        <v>0</v>
      </c>
      <c r="AK190" s="24" cm="1">
        <f t="array" aca="1" ref="AK190" ca="1">SUMPRODUCT($D179:AK179,N(OFFSET($D160:AK160,0,COLUMN(AK160)-COLUMN($D160:AK160))))/10^6</f>
        <v>0</v>
      </c>
      <c r="AL190" s="24" cm="1">
        <f t="array" aca="1" ref="AL190" ca="1">SUMPRODUCT($D179:AL179,N(OFFSET($D160:AL160,0,COLUMN(AL160)-COLUMN($D160:AL160))))/10^6</f>
        <v>0</v>
      </c>
      <c r="AM190" s="24" cm="1">
        <f t="array" aca="1" ref="AM190" ca="1">SUMPRODUCT($D179:AM179,N(OFFSET($D160:AM160,0,COLUMN(AM160)-COLUMN($D160:AM160))))/10^6</f>
        <v>0</v>
      </c>
      <c r="AN190" s="24" cm="1">
        <f t="array" aca="1" ref="AN190" ca="1">SUMPRODUCT($D179:AN179,N(OFFSET($D160:AN160,0,COLUMN(AN160)-COLUMN($D160:AN160))))/10^6</f>
        <v>0</v>
      </c>
      <c r="AO190" s="24" cm="1">
        <f t="array" aca="1" ref="AO190" ca="1">SUMPRODUCT($D179:AO179,N(OFFSET($D160:AO160,0,COLUMN(AO160)-COLUMN($D160:AO160))))/10^6</f>
        <v>0</v>
      </c>
      <c r="AP190" s="24" cm="1">
        <f t="array" aca="1" ref="AP190" ca="1">SUMPRODUCT($D179:AP179,N(OFFSET($D160:AP160,0,COLUMN(AP160)-COLUMN($D160:AP160))))/10^6</f>
        <v>0</v>
      </c>
      <c r="AQ190" s="24" cm="1">
        <f t="array" aca="1" ref="AQ190" ca="1">SUMPRODUCT($D179:AQ179,N(OFFSET($D160:AQ160,0,COLUMN(AQ160)-COLUMN($D160:AQ160))))/10^6</f>
        <v>0</v>
      </c>
      <c r="AR190" s="24" cm="1">
        <f t="array" aca="1" ref="AR190" ca="1">SUMPRODUCT($D179:AR179,N(OFFSET($D160:AR160,0,COLUMN(AR160)-COLUMN($D160:AR160))))/10^6</f>
        <v>0</v>
      </c>
      <c r="AS190" s="24" cm="1">
        <f t="array" aca="1" ref="AS190" ca="1">SUMPRODUCT($D179:AS179,N(OFFSET($D160:AS160,0,COLUMN(AS160)-COLUMN($D160:AS160))))/10^6</f>
        <v>0</v>
      </c>
      <c r="AT190" s="24" cm="1">
        <f t="array" aca="1" ref="AT190" ca="1">SUMPRODUCT($D179:AT179,N(OFFSET($D160:AT160,0,COLUMN(AT160)-COLUMN($D160:AT160))))/10^6</f>
        <v>0</v>
      </c>
      <c r="AU190" s="24" cm="1">
        <f t="array" aca="1" ref="AU190" ca="1">SUMPRODUCT($D179:AU179,N(OFFSET($D160:AU160,0,COLUMN(AU160)-COLUMN($D160:AU160))))/10^6</f>
        <v>0</v>
      </c>
      <c r="AV190" s="24" cm="1">
        <f t="array" aca="1" ref="AV190" ca="1">SUMPRODUCT($D179:AV179,N(OFFSET($D160:AV160,0,COLUMN(AV160)-COLUMN($D160:AV160))))/10^6</f>
        <v>0</v>
      </c>
      <c r="AW190" s="24" cm="1">
        <f t="array" aca="1" ref="AW190" ca="1">SUMPRODUCT($D179:AW179,N(OFFSET($D160:AW160,0,COLUMN(AW160)-COLUMN($D160:AW160))))/10^6</f>
        <v>0</v>
      </c>
      <c r="AX190" s="24" cm="1">
        <f t="array" aca="1" ref="AX190" ca="1">SUMPRODUCT($D179:AX179,N(OFFSET($D160:AX160,0,COLUMN(AX160)-COLUMN($D160:AX160))))/10^6</f>
        <v>0</v>
      </c>
      <c r="AY190" s="24" cm="1">
        <f t="array" aca="1" ref="AY190" ca="1">SUMPRODUCT($D179:AY179,N(OFFSET($D160:AY160,0,COLUMN(AY160)-COLUMN($D160:AY160))))/10^6</f>
        <v>0</v>
      </c>
      <c r="AZ190" s="24" cm="1">
        <f t="array" aca="1" ref="AZ190" ca="1">SUMPRODUCT($D179:AZ179,N(OFFSET($D160:AZ160,0,COLUMN(AZ160)-COLUMN($D160:AZ160))))/10^6</f>
        <v>0</v>
      </c>
      <c r="BA190" s="24" cm="1">
        <f t="array" aca="1" ref="BA190" ca="1">SUMPRODUCT($D179:BA179,N(OFFSET($D160:BA160,0,COLUMN(BA160)-COLUMN($D160:BA160))))/10^6</f>
        <v>0</v>
      </c>
      <c r="BB190" s="24" cm="1">
        <f t="array" aca="1" ref="BB190" ca="1">SUMPRODUCT($D179:BB179,N(OFFSET($D160:BB160,0,COLUMN(BB160)-COLUMN($D160:BB160))))/10^6</f>
        <v>0</v>
      </c>
      <c r="BC190" s="24" cm="1">
        <f t="array" aca="1" ref="BC190" ca="1">SUMPRODUCT($D179:BC179,N(OFFSET($D160:BC160,0,COLUMN(BC160)-COLUMN($D160:BC160))))/10^6</f>
        <v>0</v>
      </c>
      <c r="BD190" s="24" cm="1">
        <f t="array" aca="1" ref="BD190" ca="1">SUMPRODUCT($D179:BD179,N(OFFSET($D160:BD160,0,COLUMN(BD160)-COLUMN($D160:BD160))))/10^6</f>
        <v>0</v>
      </c>
      <c r="BE190" s="24" cm="1">
        <f t="array" aca="1" ref="BE190" ca="1">SUMPRODUCT($D179:BE179,N(OFFSET($D160:BE160,0,COLUMN(BE160)-COLUMN($D160:BE160))))/10^6</f>
        <v>0</v>
      </c>
      <c r="BF190" s="24" cm="1">
        <f t="array" aca="1" ref="BF190" ca="1">SUMPRODUCT($D179:BF179,N(OFFSET($D160:BF160,0,COLUMN(BF160)-COLUMN($D160:BF160))))/10^6</f>
        <v>0</v>
      </c>
      <c r="BG190" s="24" cm="1">
        <f t="array" aca="1" ref="BG190" ca="1">SUMPRODUCT($D179:BG179,N(OFFSET($D160:BG160,0,COLUMN(BG160)-COLUMN($D160:BG160))))/10^6</f>
        <v>0</v>
      </c>
      <c r="BH190" s="24" cm="1">
        <f t="array" aca="1" ref="BH190" ca="1">SUMPRODUCT($D179:BH179,N(OFFSET($D160:BH160,0,COLUMN(BH160)-COLUMN($D160:BH160))))/10^6</f>
        <v>0</v>
      </c>
      <c r="BI190" s="24" cm="1">
        <f t="array" aca="1" ref="BI190" ca="1">SUMPRODUCT($D179:BI179,N(OFFSET($D160:BI160,0,COLUMN(BI160)-COLUMN($D160:BI160))))/10^6</f>
        <v>0</v>
      </c>
      <c r="BJ190" s="24" cm="1">
        <f t="array" aca="1" ref="BJ190" ca="1">SUMPRODUCT($D179:BJ179,N(OFFSET($D160:BJ160,0,COLUMN(BJ160)-COLUMN($D160:BJ160))))/10^6</f>
        <v>0</v>
      </c>
      <c r="BK190" s="24" cm="1">
        <f t="array" aca="1" ref="BK190" ca="1">SUMPRODUCT($D179:BK179,N(OFFSET($D160:BK160,0,COLUMN(BK160)-COLUMN($D160:BK160))))/10^6</f>
        <v>0</v>
      </c>
      <c r="BL190" s="24" cm="1">
        <f t="array" aca="1" ref="BL190" ca="1">SUMPRODUCT($D179:BL179,N(OFFSET($D160:BL160,0,COLUMN(BL160)-COLUMN($D160:BL160))))/10^6</f>
        <v>0</v>
      </c>
      <c r="BM190" s="24" cm="1">
        <f t="array" aca="1" ref="BM190" ca="1">SUMPRODUCT($D179:BM179,N(OFFSET($D160:BM160,0,COLUMN(BM160)-COLUMN($D160:BM160))))/10^6</f>
        <v>0</v>
      </c>
      <c r="BN190" s="24" cm="1">
        <f t="array" aca="1" ref="BN190" ca="1">SUMPRODUCT($D179:BN179,N(OFFSET($D160:BN160,0,COLUMN(BN160)-COLUMN($D160:BN160))))/10^6</f>
        <v>0</v>
      </c>
      <c r="BO190" s="24" cm="1">
        <f t="array" aca="1" ref="BO190" ca="1">SUMPRODUCT($D179:BO179,N(OFFSET($D160:BO160,0,COLUMN(BO160)-COLUMN($D160:BO160))))/10^6</f>
        <v>0</v>
      </c>
      <c r="BP190" s="24" cm="1">
        <f t="array" aca="1" ref="BP190" ca="1">SUMPRODUCT($D179:BP179,N(OFFSET($D160:BP160,0,COLUMN(BP160)-COLUMN($D160:BP160))))/10^6</f>
        <v>0</v>
      </c>
      <c r="BQ190" s="24" cm="1">
        <f t="array" aca="1" ref="BQ190" ca="1">SUMPRODUCT($D179:BQ179,N(OFFSET($D160:BQ160,0,COLUMN(BQ160)-COLUMN($D160:BQ160))))/10^6</f>
        <v>0</v>
      </c>
      <c r="BR190" s="24" cm="1">
        <f t="array" aca="1" ref="BR190" ca="1">SUMPRODUCT($D179:BR179,N(OFFSET($D160:BR160,0,COLUMN(BR160)-COLUMN($D160:BR160))))/10^6</f>
        <v>0</v>
      </c>
      <c r="BS190" s="24" cm="1">
        <f t="array" aca="1" ref="BS190" ca="1">SUMPRODUCT($D179:BS179,N(OFFSET($D160:BS160,0,COLUMN(BS160)-COLUMN($D160:BS160))))/10^6</f>
        <v>0</v>
      </c>
      <c r="BT190" s="24" cm="1">
        <f t="array" aca="1" ref="BT190" ca="1">SUMPRODUCT($D179:BT179,N(OFFSET($D160:BT160,0,COLUMN(BT160)-COLUMN($D160:BT160))))/10^6</f>
        <v>0</v>
      </c>
      <c r="BU190" s="24" cm="1">
        <f t="array" aca="1" ref="BU190" ca="1">SUMPRODUCT($D179:BU179,N(OFFSET($D160:BU160,0,COLUMN(BU160)-COLUMN($D160:BU160))))/10^6</f>
        <v>0</v>
      </c>
      <c r="BV190" s="24" cm="1">
        <f t="array" aca="1" ref="BV190" ca="1">SUMPRODUCT($D179:BV179,N(OFFSET($D160:BV160,0,COLUMN(BV160)-COLUMN($D160:BV160))))/10^6</f>
        <v>0</v>
      </c>
      <c r="BW190" s="24" cm="1">
        <f t="array" aca="1" ref="BW190" ca="1">SUMPRODUCT($D179:BW179,N(OFFSET($D160:BW160,0,COLUMN(BW160)-COLUMN($D160:BW160))))/10^6</f>
        <v>0</v>
      </c>
      <c r="BX190" s="24" cm="1">
        <f t="array" aca="1" ref="BX190" ca="1">SUMPRODUCT($D179:BX179,N(OFFSET($D160:BX160,0,COLUMN(BX160)-COLUMN($D160:BX160))))/10^6</f>
        <v>0</v>
      </c>
      <c r="BY190" s="24" cm="1">
        <f t="array" aca="1" ref="BY190" ca="1">SUMPRODUCT($D179:BY179,N(OFFSET($D160:BY160,0,COLUMN(BY160)-COLUMN($D160:BY160))))/10^6</f>
        <v>0</v>
      </c>
      <c r="BZ190" s="24" cm="1">
        <f t="array" aca="1" ref="BZ190" ca="1">SUMPRODUCT($D179:BZ179,N(OFFSET($D160:BZ160,0,COLUMN(BZ160)-COLUMN($D160:BZ160))))/10^6</f>
        <v>0</v>
      </c>
      <c r="CA190" s="24" cm="1">
        <f t="array" aca="1" ref="CA190" ca="1">SUMPRODUCT($D179:CA179,N(OFFSET($D160:CA160,0,COLUMN(CA160)-COLUMN($D160:CA160))))/10^6</f>
        <v>0</v>
      </c>
      <c r="CB190" s="24" cm="1">
        <f t="array" aca="1" ref="CB190" ca="1">SUMPRODUCT($D179:CB179,N(OFFSET($D160:CB160,0,COLUMN(CB160)-COLUMN($D160:CB160))))/10^6</f>
        <v>0</v>
      </c>
      <c r="CC190" s="24" cm="1">
        <f t="array" aca="1" ref="CC190" ca="1">SUMPRODUCT($D179:CC179,N(OFFSET($D160:CC160,0,COLUMN(CC160)-COLUMN($D160:CC160))))/10^6</f>
        <v>0</v>
      </c>
      <c r="CD190" s="24" cm="1">
        <f t="array" aca="1" ref="CD190" ca="1">SUMPRODUCT($D179:CD179,N(OFFSET($D160:CD160,0,COLUMN(CD160)-COLUMN($D160:CD160))))/10^6</f>
        <v>0</v>
      </c>
      <c r="CE190" s="24" cm="1">
        <f t="array" aca="1" ref="CE190" ca="1">SUMPRODUCT($D179:CE179,N(OFFSET($D160:CE160,0,COLUMN(CE160)-COLUMN($D160:CE160))))/10^6</f>
        <v>0</v>
      </c>
      <c r="CF190" s="24" cm="1">
        <f t="array" aca="1" ref="CF190" ca="1">SUMPRODUCT($D179:CF179,N(OFFSET($D160:CF160,0,COLUMN(CF160)-COLUMN($D160:CF160))))/10^6</f>
        <v>0</v>
      </c>
      <c r="CG190" s="24" cm="1">
        <f t="array" aca="1" ref="CG190" ca="1">SUMPRODUCT($D179:CG179,N(OFFSET($D160:CG160,0,COLUMN(CG160)-COLUMN($D160:CG160))))/10^6</f>
        <v>0</v>
      </c>
      <c r="CH190" s="24" cm="1">
        <f t="array" aca="1" ref="CH190" ca="1">SUMPRODUCT($D179:CH179,N(OFFSET($D160:CH160,0,COLUMN(CH160)-COLUMN($D160:CH160))))/10^6</f>
        <v>0</v>
      </c>
      <c r="CI190" s="24" cm="1">
        <f t="array" aca="1" ref="CI190" ca="1">SUMPRODUCT($D179:CI179,N(OFFSET($D160:CI160,0,COLUMN(CI160)-COLUMN($D160:CI160))))/10^6</f>
        <v>0</v>
      </c>
      <c r="CJ190" s="24" cm="1">
        <f t="array" aca="1" ref="CJ190" ca="1">SUMPRODUCT($D179:CJ179,N(OFFSET($D160:CJ160,0,COLUMN(CJ160)-COLUMN($D160:CJ160))))/10^6</f>
        <v>0</v>
      </c>
      <c r="CK190" s="24" cm="1">
        <f t="array" aca="1" ref="CK190" ca="1">SUMPRODUCT($D179:CK179,N(OFFSET($D160:CK160,0,COLUMN(CK160)-COLUMN($D160:CK160))))/10^6</f>
        <v>0</v>
      </c>
      <c r="CL190" s="24" cm="1">
        <f t="array" aca="1" ref="CL190" ca="1">SUMPRODUCT($D179:CL179,N(OFFSET($D160:CL160,0,COLUMN(CL160)-COLUMN($D160:CL160))))/10^6</f>
        <v>0</v>
      </c>
      <c r="CM190" s="24" cm="1">
        <f t="array" aca="1" ref="CM190" ca="1">SUMPRODUCT($D179:CM179,N(OFFSET($D160:CM160,0,COLUMN(CM160)-COLUMN($D160:CM160))))/10^6</f>
        <v>0</v>
      </c>
      <c r="CN190" s="24" cm="1">
        <f t="array" aca="1" ref="CN190" ca="1">SUMPRODUCT($D179:CN179,N(OFFSET($D160:CN160,0,COLUMN(CN160)-COLUMN($D160:CN160))))/10^6</f>
        <v>0</v>
      </c>
      <c r="CO190" s="24" cm="1">
        <f t="array" aca="1" ref="CO190" ca="1">SUMPRODUCT($D179:CO179,N(OFFSET($D160:CO160,0,COLUMN(CO160)-COLUMN($D160:CO160))))/10^6</f>
        <v>0</v>
      </c>
    </row>
    <row r="191" spans="1:93" outlineLevel="1">
      <c r="B191" t="s">
        <v>111</v>
      </c>
      <c r="D191" s="62"/>
      <c r="E191" s="62"/>
      <c r="F191" s="62"/>
      <c r="G191" s="62"/>
      <c r="H191" s="62"/>
      <c r="I191" s="62"/>
      <c r="J191" s="62"/>
      <c r="K191" s="62"/>
      <c r="L191" s="62"/>
      <c r="M191" s="62"/>
      <c r="N191" s="62"/>
      <c r="O191" s="62"/>
      <c r="P191" s="62"/>
      <c r="Q191" s="62"/>
      <c r="R191" s="62"/>
      <c r="S191" s="62"/>
      <c r="T191" s="62"/>
      <c r="U191" s="62"/>
      <c r="V191" s="24" cm="1">
        <f t="array" aca="1" ref="V191" ca="1">SUMPRODUCT($D180:V180,N(OFFSET($D161:V161,0,COLUMN(V161)-COLUMN($D161:V161))))/10^6</f>
        <v>0</v>
      </c>
      <c r="W191" s="24" cm="1">
        <f t="array" aca="1" ref="W191" ca="1">SUMPRODUCT($D180:W180,N(OFFSET($D161:W161,0,COLUMN(W161)-COLUMN($D161:W161))))/10^6</f>
        <v>0</v>
      </c>
      <c r="X191" s="24" cm="1">
        <f t="array" aca="1" ref="X191" ca="1">SUMPRODUCT($D180:X180,N(OFFSET($D161:X161,0,COLUMN(X161)-COLUMN($D161:X161))))/10^6</f>
        <v>0</v>
      </c>
      <c r="Y191" s="24" cm="1">
        <f t="array" aca="1" ref="Y191" ca="1">SUMPRODUCT($D180:Y180,N(OFFSET($D161:Y161,0,COLUMN(Y161)-COLUMN($D161:Y161))))/10^6</f>
        <v>0</v>
      </c>
      <c r="Z191" s="24" cm="1">
        <f t="array" aca="1" ref="Z191" ca="1">SUMPRODUCT($D180:Z180,N(OFFSET($D161:Z161,0,COLUMN(Z161)-COLUMN($D161:Z161))))/10^6</f>
        <v>0</v>
      </c>
      <c r="AA191" s="24" cm="1">
        <f t="array" aca="1" ref="AA191" ca="1">SUMPRODUCT($D180:AA180,N(OFFSET($D161:AA161,0,COLUMN(AA161)-COLUMN($D161:AA161))))/10^6</f>
        <v>0</v>
      </c>
      <c r="AB191" s="24" cm="1">
        <f t="array" aca="1" ref="AB191" ca="1">SUMPRODUCT($D180:AB180,N(OFFSET($D161:AB161,0,COLUMN(AB161)-COLUMN($D161:AB161))))/10^6</f>
        <v>0</v>
      </c>
      <c r="AC191" s="24" cm="1">
        <f t="array" aca="1" ref="AC191" ca="1">SUMPRODUCT($D180:AC180,N(OFFSET($D161:AC161,0,COLUMN(AC161)-COLUMN($D161:AC161))))/10^6</f>
        <v>0</v>
      </c>
      <c r="AD191" s="24" cm="1">
        <f t="array" aca="1" ref="AD191" ca="1">SUMPRODUCT($D180:AD180,N(OFFSET($D161:AD161,0,COLUMN(AD161)-COLUMN($D161:AD161))))/10^6</f>
        <v>0</v>
      </c>
      <c r="AE191" s="24" cm="1">
        <f t="array" aca="1" ref="AE191" ca="1">SUMPRODUCT($D180:AE180,N(OFFSET($D161:AE161,0,COLUMN(AE161)-COLUMN($D161:AE161))))/10^6</f>
        <v>0</v>
      </c>
      <c r="AF191" s="24" cm="1">
        <f t="array" aca="1" ref="AF191" ca="1">SUMPRODUCT($D180:AF180,N(OFFSET($D161:AF161,0,COLUMN(AF161)-COLUMN($D161:AF161))))/10^6</f>
        <v>0</v>
      </c>
      <c r="AG191" s="24" cm="1">
        <f t="array" aca="1" ref="AG191" ca="1">SUMPRODUCT($D180:AG180,N(OFFSET($D161:AG161,0,COLUMN(AG161)-COLUMN($D161:AG161))))/10^6</f>
        <v>0</v>
      </c>
      <c r="AH191" s="24" cm="1">
        <f t="array" aca="1" ref="AH191" ca="1">SUMPRODUCT($D180:AH180,N(OFFSET($D161:AH161,0,COLUMN(AH161)-COLUMN($D161:AH161))))/10^6</f>
        <v>0</v>
      </c>
      <c r="AI191" s="24" cm="1">
        <f t="array" aca="1" ref="AI191" ca="1">SUMPRODUCT($D180:AI180,N(OFFSET($D161:AI161,0,COLUMN(AI161)-COLUMN($D161:AI161))))/10^6</f>
        <v>0</v>
      </c>
      <c r="AJ191" s="24" cm="1">
        <f t="array" aca="1" ref="AJ191" ca="1">SUMPRODUCT($D180:AJ180,N(OFFSET($D161:AJ161,0,COLUMN(AJ161)-COLUMN($D161:AJ161))))/10^6</f>
        <v>0</v>
      </c>
      <c r="AK191" s="24" cm="1">
        <f t="array" aca="1" ref="AK191" ca="1">SUMPRODUCT($D180:AK180,N(OFFSET($D161:AK161,0,COLUMN(AK161)-COLUMN($D161:AK161))))/10^6</f>
        <v>0</v>
      </c>
      <c r="AL191" s="24" cm="1">
        <f t="array" aca="1" ref="AL191" ca="1">SUMPRODUCT($D180:AL180,N(OFFSET($D161:AL161,0,COLUMN(AL161)-COLUMN($D161:AL161))))/10^6</f>
        <v>0</v>
      </c>
      <c r="AM191" s="24" cm="1">
        <f t="array" aca="1" ref="AM191" ca="1">SUMPRODUCT($D180:AM180,N(OFFSET($D161:AM161,0,COLUMN(AM161)-COLUMN($D161:AM161))))/10^6</f>
        <v>0</v>
      </c>
      <c r="AN191" s="24" cm="1">
        <f t="array" aca="1" ref="AN191" ca="1">SUMPRODUCT($D180:AN180,N(OFFSET($D161:AN161,0,COLUMN(AN161)-COLUMN($D161:AN161))))/10^6</f>
        <v>0</v>
      </c>
      <c r="AO191" s="24" cm="1">
        <f t="array" aca="1" ref="AO191" ca="1">SUMPRODUCT($D180:AO180,N(OFFSET($D161:AO161,0,COLUMN(AO161)-COLUMN($D161:AO161))))/10^6</f>
        <v>0</v>
      </c>
      <c r="AP191" s="24" cm="1">
        <f t="array" aca="1" ref="AP191" ca="1">SUMPRODUCT($D180:AP180,N(OFFSET($D161:AP161,0,COLUMN(AP161)-COLUMN($D161:AP161))))/10^6</f>
        <v>0</v>
      </c>
      <c r="AQ191" s="24" cm="1">
        <f t="array" aca="1" ref="AQ191" ca="1">SUMPRODUCT($D180:AQ180,N(OFFSET($D161:AQ161,0,COLUMN(AQ161)-COLUMN($D161:AQ161))))/10^6</f>
        <v>0</v>
      </c>
      <c r="AR191" s="24" cm="1">
        <f t="array" aca="1" ref="AR191" ca="1">SUMPRODUCT($D180:AR180,N(OFFSET($D161:AR161,0,COLUMN(AR161)-COLUMN($D161:AR161))))/10^6</f>
        <v>0</v>
      </c>
      <c r="AS191" s="24" cm="1">
        <f t="array" aca="1" ref="AS191" ca="1">SUMPRODUCT($D180:AS180,N(OFFSET($D161:AS161,0,COLUMN(AS161)-COLUMN($D161:AS161))))/10^6</f>
        <v>0</v>
      </c>
      <c r="AT191" s="24" cm="1">
        <f t="array" aca="1" ref="AT191" ca="1">SUMPRODUCT($D180:AT180,N(OFFSET($D161:AT161,0,COLUMN(AT161)-COLUMN($D161:AT161))))/10^6</f>
        <v>0</v>
      </c>
      <c r="AU191" s="24" cm="1">
        <f t="array" aca="1" ref="AU191" ca="1">SUMPRODUCT($D180:AU180,N(OFFSET($D161:AU161,0,COLUMN(AU161)-COLUMN($D161:AU161))))/10^6</f>
        <v>0</v>
      </c>
      <c r="AV191" s="24" cm="1">
        <f t="array" aca="1" ref="AV191" ca="1">SUMPRODUCT($D180:AV180,N(OFFSET($D161:AV161,0,COLUMN(AV161)-COLUMN($D161:AV161))))/10^6</f>
        <v>0</v>
      </c>
      <c r="AW191" s="24" cm="1">
        <f t="array" aca="1" ref="AW191" ca="1">SUMPRODUCT($D180:AW180,N(OFFSET($D161:AW161,0,COLUMN(AW161)-COLUMN($D161:AW161))))/10^6</f>
        <v>0</v>
      </c>
      <c r="AX191" s="24" cm="1">
        <f t="array" aca="1" ref="AX191" ca="1">SUMPRODUCT($D180:AX180,N(OFFSET($D161:AX161,0,COLUMN(AX161)-COLUMN($D161:AX161))))/10^6</f>
        <v>0</v>
      </c>
      <c r="AY191" s="24" cm="1">
        <f t="array" aca="1" ref="AY191" ca="1">SUMPRODUCT($D180:AY180,N(OFFSET($D161:AY161,0,COLUMN(AY161)-COLUMN($D161:AY161))))/10^6</f>
        <v>0</v>
      </c>
      <c r="AZ191" s="24" cm="1">
        <f t="array" aca="1" ref="AZ191" ca="1">SUMPRODUCT($D180:AZ180,N(OFFSET($D161:AZ161,0,COLUMN(AZ161)-COLUMN($D161:AZ161))))/10^6</f>
        <v>0</v>
      </c>
      <c r="BA191" s="24" cm="1">
        <f t="array" aca="1" ref="BA191" ca="1">SUMPRODUCT($D180:BA180,N(OFFSET($D161:BA161,0,COLUMN(BA161)-COLUMN($D161:BA161))))/10^6</f>
        <v>0</v>
      </c>
      <c r="BB191" s="24" cm="1">
        <f t="array" aca="1" ref="BB191" ca="1">SUMPRODUCT($D180:BB180,N(OFFSET($D161:BB161,0,COLUMN(BB161)-COLUMN($D161:BB161))))/10^6</f>
        <v>0</v>
      </c>
      <c r="BC191" s="24" cm="1">
        <f t="array" aca="1" ref="BC191" ca="1">SUMPRODUCT($D180:BC180,N(OFFSET($D161:BC161,0,COLUMN(BC161)-COLUMN($D161:BC161))))/10^6</f>
        <v>0</v>
      </c>
      <c r="BD191" s="24" cm="1">
        <f t="array" aca="1" ref="BD191" ca="1">SUMPRODUCT($D180:BD180,N(OFFSET($D161:BD161,0,COLUMN(BD161)-COLUMN($D161:BD161))))/10^6</f>
        <v>0</v>
      </c>
      <c r="BE191" s="24" cm="1">
        <f t="array" aca="1" ref="BE191" ca="1">SUMPRODUCT($D180:BE180,N(OFFSET($D161:BE161,0,COLUMN(BE161)-COLUMN($D161:BE161))))/10^6</f>
        <v>0</v>
      </c>
      <c r="BF191" s="24" cm="1">
        <f t="array" aca="1" ref="BF191" ca="1">SUMPRODUCT($D180:BF180,N(OFFSET($D161:BF161,0,COLUMN(BF161)-COLUMN($D161:BF161))))/10^6</f>
        <v>0</v>
      </c>
      <c r="BG191" s="24" cm="1">
        <f t="array" aca="1" ref="BG191" ca="1">SUMPRODUCT($D180:BG180,N(OFFSET($D161:BG161,0,COLUMN(BG161)-COLUMN($D161:BG161))))/10^6</f>
        <v>0</v>
      </c>
      <c r="BH191" s="24" cm="1">
        <f t="array" aca="1" ref="BH191" ca="1">SUMPRODUCT($D180:BH180,N(OFFSET($D161:BH161,0,COLUMN(BH161)-COLUMN($D161:BH161))))/10^6</f>
        <v>0</v>
      </c>
      <c r="BI191" s="24" cm="1">
        <f t="array" aca="1" ref="BI191" ca="1">SUMPRODUCT($D180:BI180,N(OFFSET($D161:BI161,0,COLUMN(BI161)-COLUMN($D161:BI161))))/10^6</f>
        <v>0</v>
      </c>
      <c r="BJ191" s="24" cm="1">
        <f t="array" aca="1" ref="BJ191" ca="1">SUMPRODUCT($D180:BJ180,N(OFFSET($D161:BJ161,0,COLUMN(BJ161)-COLUMN($D161:BJ161))))/10^6</f>
        <v>0</v>
      </c>
      <c r="BK191" s="24" cm="1">
        <f t="array" aca="1" ref="BK191" ca="1">SUMPRODUCT($D180:BK180,N(OFFSET($D161:BK161,0,COLUMN(BK161)-COLUMN($D161:BK161))))/10^6</f>
        <v>0</v>
      </c>
      <c r="BL191" s="24" cm="1">
        <f t="array" aca="1" ref="BL191" ca="1">SUMPRODUCT($D180:BL180,N(OFFSET($D161:BL161,0,COLUMN(BL161)-COLUMN($D161:BL161))))/10^6</f>
        <v>0</v>
      </c>
      <c r="BM191" s="24" cm="1">
        <f t="array" aca="1" ref="BM191" ca="1">SUMPRODUCT($D180:BM180,N(OFFSET($D161:BM161,0,COLUMN(BM161)-COLUMN($D161:BM161))))/10^6</f>
        <v>0</v>
      </c>
      <c r="BN191" s="24" cm="1">
        <f t="array" aca="1" ref="BN191" ca="1">SUMPRODUCT($D180:BN180,N(OFFSET($D161:BN161,0,COLUMN(BN161)-COLUMN($D161:BN161))))/10^6</f>
        <v>0</v>
      </c>
      <c r="BO191" s="24" cm="1">
        <f t="array" aca="1" ref="BO191" ca="1">SUMPRODUCT($D180:BO180,N(OFFSET($D161:BO161,0,COLUMN(BO161)-COLUMN($D161:BO161))))/10^6</f>
        <v>0</v>
      </c>
      <c r="BP191" s="24" cm="1">
        <f t="array" aca="1" ref="BP191" ca="1">SUMPRODUCT($D180:BP180,N(OFFSET($D161:BP161,0,COLUMN(BP161)-COLUMN($D161:BP161))))/10^6</f>
        <v>0</v>
      </c>
      <c r="BQ191" s="24" cm="1">
        <f t="array" aca="1" ref="BQ191" ca="1">SUMPRODUCT($D180:BQ180,N(OFFSET($D161:BQ161,0,COLUMN(BQ161)-COLUMN($D161:BQ161))))/10^6</f>
        <v>0</v>
      </c>
      <c r="BR191" s="24" cm="1">
        <f t="array" aca="1" ref="BR191" ca="1">SUMPRODUCT($D180:BR180,N(OFFSET($D161:BR161,0,COLUMN(BR161)-COLUMN($D161:BR161))))/10^6</f>
        <v>0</v>
      </c>
      <c r="BS191" s="24" cm="1">
        <f t="array" aca="1" ref="BS191" ca="1">SUMPRODUCT($D180:BS180,N(OFFSET($D161:BS161,0,COLUMN(BS161)-COLUMN($D161:BS161))))/10^6</f>
        <v>0</v>
      </c>
      <c r="BT191" s="24" cm="1">
        <f t="array" aca="1" ref="BT191" ca="1">SUMPRODUCT($D180:BT180,N(OFFSET($D161:BT161,0,COLUMN(BT161)-COLUMN($D161:BT161))))/10^6</f>
        <v>0</v>
      </c>
      <c r="BU191" s="24" cm="1">
        <f t="array" aca="1" ref="BU191" ca="1">SUMPRODUCT($D180:BU180,N(OFFSET($D161:BU161,0,COLUMN(BU161)-COLUMN($D161:BU161))))/10^6</f>
        <v>0</v>
      </c>
      <c r="BV191" s="24" cm="1">
        <f t="array" aca="1" ref="BV191" ca="1">SUMPRODUCT($D180:BV180,N(OFFSET($D161:BV161,0,COLUMN(BV161)-COLUMN($D161:BV161))))/10^6</f>
        <v>0</v>
      </c>
      <c r="BW191" s="24" cm="1">
        <f t="array" aca="1" ref="BW191" ca="1">SUMPRODUCT($D180:BW180,N(OFFSET($D161:BW161,0,COLUMN(BW161)-COLUMN($D161:BW161))))/10^6</f>
        <v>0</v>
      </c>
      <c r="BX191" s="24" cm="1">
        <f t="array" aca="1" ref="BX191" ca="1">SUMPRODUCT($D180:BX180,N(OFFSET($D161:BX161,0,COLUMN(BX161)-COLUMN($D161:BX161))))/10^6</f>
        <v>0</v>
      </c>
      <c r="BY191" s="24" cm="1">
        <f t="array" aca="1" ref="BY191" ca="1">SUMPRODUCT($D180:BY180,N(OFFSET($D161:BY161,0,COLUMN(BY161)-COLUMN($D161:BY161))))/10^6</f>
        <v>0</v>
      </c>
      <c r="BZ191" s="24" cm="1">
        <f t="array" aca="1" ref="BZ191" ca="1">SUMPRODUCT($D180:BZ180,N(OFFSET($D161:BZ161,0,COLUMN(BZ161)-COLUMN($D161:BZ161))))/10^6</f>
        <v>0</v>
      </c>
      <c r="CA191" s="24" cm="1">
        <f t="array" aca="1" ref="CA191" ca="1">SUMPRODUCT($D180:CA180,N(OFFSET($D161:CA161,0,COLUMN(CA161)-COLUMN($D161:CA161))))/10^6</f>
        <v>0</v>
      </c>
      <c r="CB191" s="24" cm="1">
        <f t="array" aca="1" ref="CB191" ca="1">SUMPRODUCT($D180:CB180,N(OFFSET($D161:CB161,0,COLUMN(CB161)-COLUMN($D161:CB161))))/10^6</f>
        <v>0</v>
      </c>
      <c r="CC191" s="24" cm="1">
        <f t="array" aca="1" ref="CC191" ca="1">SUMPRODUCT($D180:CC180,N(OFFSET($D161:CC161,0,COLUMN(CC161)-COLUMN($D161:CC161))))/10^6</f>
        <v>0</v>
      </c>
      <c r="CD191" s="24" cm="1">
        <f t="array" aca="1" ref="CD191" ca="1">SUMPRODUCT($D180:CD180,N(OFFSET($D161:CD161,0,COLUMN(CD161)-COLUMN($D161:CD161))))/10^6</f>
        <v>0</v>
      </c>
      <c r="CE191" s="24" cm="1">
        <f t="array" aca="1" ref="CE191" ca="1">SUMPRODUCT($D180:CE180,N(OFFSET($D161:CE161,0,COLUMN(CE161)-COLUMN($D161:CE161))))/10^6</f>
        <v>0</v>
      </c>
      <c r="CF191" s="24" cm="1">
        <f t="array" aca="1" ref="CF191" ca="1">SUMPRODUCT($D180:CF180,N(OFFSET($D161:CF161,0,COLUMN(CF161)-COLUMN($D161:CF161))))/10^6</f>
        <v>0</v>
      </c>
      <c r="CG191" s="24" cm="1">
        <f t="array" aca="1" ref="CG191" ca="1">SUMPRODUCT($D180:CG180,N(OFFSET($D161:CG161,0,COLUMN(CG161)-COLUMN($D161:CG161))))/10^6</f>
        <v>0</v>
      </c>
      <c r="CH191" s="24" cm="1">
        <f t="array" aca="1" ref="CH191" ca="1">SUMPRODUCT($D180:CH180,N(OFFSET($D161:CH161,0,COLUMN(CH161)-COLUMN($D161:CH161))))/10^6</f>
        <v>0</v>
      </c>
      <c r="CI191" s="24" cm="1">
        <f t="array" aca="1" ref="CI191" ca="1">SUMPRODUCT($D180:CI180,N(OFFSET($D161:CI161,0,COLUMN(CI161)-COLUMN($D161:CI161))))/10^6</f>
        <v>0</v>
      </c>
      <c r="CJ191" s="24" cm="1">
        <f t="array" aca="1" ref="CJ191" ca="1">SUMPRODUCT($D180:CJ180,N(OFFSET($D161:CJ161,0,COLUMN(CJ161)-COLUMN($D161:CJ161))))/10^6</f>
        <v>0</v>
      </c>
      <c r="CK191" s="24" cm="1">
        <f t="array" aca="1" ref="CK191" ca="1">SUMPRODUCT($D180:CK180,N(OFFSET($D161:CK161,0,COLUMN(CK161)-COLUMN($D161:CK161))))/10^6</f>
        <v>0</v>
      </c>
      <c r="CL191" s="24" cm="1">
        <f t="array" aca="1" ref="CL191" ca="1">SUMPRODUCT($D180:CL180,N(OFFSET($D161:CL161,0,COLUMN(CL161)-COLUMN($D161:CL161))))/10^6</f>
        <v>0</v>
      </c>
      <c r="CM191" s="24" cm="1">
        <f t="array" aca="1" ref="CM191" ca="1">SUMPRODUCT($D180:CM180,N(OFFSET($D161:CM161,0,COLUMN(CM161)-COLUMN($D161:CM161))))/10^6</f>
        <v>0</v>
      </c>
      <c r="CN191" s="24" cm="1">
        <f t="array" aca="1" ref="CN191" ca="1">SUMPRODUCT($D180:CN180,N(OFFSET($D161:CN161,0,COLUMN(CN161)-COLUMN($D161:CN161))))/10^6</f>
        <v>0</v>
      </c>
      <c r="CO191" s="24" cm="1">
        <f t="array" aca="1" ref="CO191" ca="1">SUMPRODUCT($D180:CO180,N(OFFSET($D161:CO161,0,COLUMN(CO161)-COLUMN($D161:CO161))))/10^6</f>
        <v>0</v>
      </c>
    </row>
    <row r="192" spans="1:93" outlineLevel="1">
      <c r="B192" t="s">
        <v>38</v>
      </c>
      <c r="D192" s="596"/>
      <c r="E192" s="596"/>
      <c r="F192" s="596"/>
      <c r="G192" s="596"/>
      <c r="H192" s="596"/>
      <c r="I192" s="596"/>
      <c r="J192" s="596"/>
      <c r="K192" s="596"/>
      <c r="L192" s="596"/>
      <c r="M192" s="596"/>
      <c r="N192" s="596"/>
      <c r="O192" s="596"/>
      <c r="P192" s="596"/>
      <c r="Q192" s="596"/>
      <c r="R192" s="596"/>
      <c r="S192" s="596"/>
      <c r="T192" s="596"/>
      <c r="U192" s="596"/>
      <c r="V192" s="594" cm="1">
        <f t="array" aca="1" ref="V192" ca="1">SUMPRODUCT($D181:V181,N(OFFSET($D162:V162,0,COLUMN(V162)-COLUMN($D162:V162))))/10^6</f>
        <v>0.19846568008323703</v>
      </c>
      <c r="W192" s="594" cm="1">
        <f t="array" aca="1" ref="W192" ca="1">SUMPRODUCT($D181:W181,N(OFFSET($D162:W162,0,COLUMN(W162)-COLUMN($D162:W162))))/10^6</f>
        <v>0.20991459116069597</v>
      </c>
      <c r="X192" s="594" cm="1">
        <f t="array" aca="1" ref="X192" ca="1">SUMPRODUCT($D181:X181,N(OFFSET($D162:X162,0,COLUMN(X162)-COLUMN($D162:X162))))/10^6</f>
        <v>0.21613495258199608</v>
      </c>
      <c r="Y192" s="594" cm="1">
        <f t="array" aca="1" ref="Y192" ca="1">SUMPRODUCT($D181:Y181,N(OFFSET($D162:Y162,0,COLUMN(Y162)-COLUMN($D162:Y162))))/10^6</f>
        <v>0.22236284311462398</v>
      </c>
      <c r="Z192" s="594" cm="1">
        <f t="array" aca="1" ref="Z192" ca="1">SUMPRODUCT($D181:Z181,N(OFFSET($D162:Z162,0,COLUMN(Z162)-COLUMN($D162:Z162))))/10^6</f>
        <v>0.22666745980423708</v>
      </c>
      <c r="AA192" s="594" cm="1">
        <f t="array" aca="1" ref="AA192" ca="1">SUMPRODUCT($D181:AA181,N(OFFSET($D162:AA162,0,COLUMN(AA162)-COLUMN($D162:AA162))))/10^6</f>
        <v>0.22872900447346903</v>
      </c>
      <c r="AB192" s="594" cm="1">
        <f t="array" aca="1" ref="AB192" ca="1">SUMPRODUCT($D181:AB181,N(OFFSET($D162:AB162,0,COLUMN(AB162)-COLUMN($D162:AB162))))/10^6</f>
        <v>0.22833130941092294</v>
      </c>
      <c r="AC192" s="594" cm="1">
        <f t="array" aca="1" ref="AC192" ca="1">SUMPRODUCT($D181:AC181,N(OFFSET($D162:AC162,0,COLUMN(AC162)-COLUMN($D162:AC162))))/10^6</f>
        <v>0.22563917888078505</v>
      </c>
      <c r="AD192" s="594" cm="1">
        <f t="array" aca="1" ref="AD192" ca="1">SUMPRODUCT($D181:AD181,N(OFFSET($D162:AD162,0,COLUMN(AD162)-COLUMN($D162:AD162))))/10^6</f>
        <v>0.22196423182489605</v>
      </c>
      <c r="AE192" s="594" cm="1">
        <f t="array" aca="1" ref="AE192" ca="1">SUMPRODUCT($D181:AE181,N(OFFSET($D162:AE162,0,COLUMN(AE162)-COLUMN($D162:AE162))))/10^6</f>
        <v>0.21727486568318194</v>
      </c>
      <c r="AF192" s="594" cm="1">
        <f t="array" aca="1" ref="AF192" ca="1">SUMPRODUCT($D181:AF181,N(OFFSET($D162:AF162,0,COLUMN(AF162)-COLUMN($D162:AF162))))/10^6</f>
        <v>0.2097011927960421</v>
      </c>
      <c r="AG192" s="594" cm="1">
        <f t="array" aca="1" ref="AG192" ca="1">SUMPRODUCT($D181:AG181,N(OFFSET($D162:AG162,0,COLUMN(AG162)-COLUMN($D162:AG162))))/10^6</f>
        <v>0.20268858379557297</v>
      </c>
      <c r="AH192" s="594" cm="1">
        <f t="array" aca="1" ref="AH192" ca="1">SUMPRODUCT($D181:AH181,N(OFFSET($D162:AH162,0,COLUMN(AH162)-COLUMN($D162:AH162))))/10^6</f>
        <v>0.19170992792912897</v>
      </c>
      <c r="AI192" s="594" cm="1">
        <f t="array" aca="1" ref="AI192" ca="1">SUMPRODUCT($D181:AI181,N(OFFSET($D162:AI162,0,COLUMN(AI162)-COLUMN($D162:AI162))))/10^6</f>
        <v>0.18405396406934307</v>
      </c>
      <c r="AJ192" s="594" cm="1">
        <f t="array" aca="1" ref="AJ192" ca="1">SUMPRODUCT($D181:AJ181,N(OFFSET($D162:AJ162,0,COLUMN(AJ162)-COLUMN($D162:AJ162))))/10^6</f>
        <v>0.17373362736089792</v>
      </c>
      <c r="AK192" s="594" cm="1">
        <f t="array" aca="1" ref="AK192" ca="1">SUMPRODUCT($D181:AK181,N(OFFSET($D162:AK162,0,COLUMN(AK162)-COLUMN($D162:AK162))))/10^6</f>
        <v>0.16507702318470607</v>
      </c>
      <c r="AL192" s="594" cm="1">
        <f t="array" aca="1" ref="AL192" ca="1">SUMPRODUCT($D181:AL181,N(OFFSET($D162:AL162,0,COLUMN(AL162)-COLUMN($D162:AL162))))/10^6</f>
        <v>0.15525125866610298</v>
      </c>
      <c r="AM192" s="594" cm="1">
        <f t="array" aca="1" ref="AM192" ca="1">SUMPRODUCT($D181:AM181,N(OFFSET($D162:AM162,0,COLUMN(AM162)-COLUMN($D162:AM162))))/10^6</f>
        <v>0.14555385373963303</v>
      </c>
      <c r="AN192" s="594" cm="1">
        <f t="array" aca="1" ref="AN192" ca="1">SUMPRODUCT($D181:AN181,N(OFFSET($D162:AN162,0,COLUMN(AN162)-COLUMN($D162:AN162))))/10^6</f>
        <v>0.13626977964306197</v>
      </c>
      <c r="AO192" s="594" cm="1">
        <f t="array" aca="1" ref="AO192" ca="1">SUMPRODUCT($D181:AO181,N(OFFSET($D162:AO162,0,COLUMN(AO162)-COLUMN($D162:AO162))))/10^6</f>
        <v>0.12755810193259501</v>
      </c>
      <c r="AP192" s="594" cm="1">
        <f t="array" aca="1" ref="AP192" ca="1">SUMPRODUCT($D181:AP181,N(OFFSET($D162:AP162,0,COLUMN(AP162)-COLUMN($D162:AP162))))/10^6</f>
        <v>0.11823093706384896</v>
      </c>
      <c r="AQ192" s="594" cm="1">
        <f t="array" aca="1" ref="AQ192" ca="1">SUMPRODUCT($D181:AQ181,N(OFFSET($D162:AQ162,0,COLUMN(AQ162)-COLUMN($D162:AQ162))))/10^6</f>
        <v>0.10984994988779102</v>
      </c>
      <c r="AR192" s="594" cm="1">
        <f t="array" aca="1" ref="AR192" ca="1">SUMPRODUCT($D181:AR181,N(OFFSET($D162:AR162,0,COLUMN(AR162)-COLUMN($D162:AR162))))/10^6</f>
        <v>0.10128197953850701</v>
      </c>
      <c r="AS192" s="594" cm="1">
        <f t="array" aca="1" ref="AS192" ca="1">SUMPRODUCT($D181:AS181,N(OFFSET($D162:AS162,0,COLUMN(AS162)-COLUMN($D162:AS162))))/10^6</f>
        <v>9.4481278759588005E-2</v>
      </c>
      <c r="AT192" s="594" cm="1">
        <f t="array" aca="1" ref="AT192" ca="1">SUMPRODUCT($D181:AT181,N(OFFSET($D162:AT162,0,COLUMN(AT162)-COLUMN($D162:AT162))))/10^6</f>
        <v>8.6133266610609022E-2</v>
      </c>
      <c r="AU192" s="594" cm="1">
        <f t="array" aca="1" ref="AU192" ca="1">SUMPRODUCT($D181:AU181,N(OFFSET($D162:AU162,0,COLUMN(AU162)-COLUMN($D162:AU162))))/10^6</f>
        <v>8.0082925710749972E-2</v>
      </c>
      <c r="AV192" s="594" cm="1">
        <f t="array" aca="1" ref="AV192" ca="1">SUMPRODUCT($D181:AV181,N(OFFSET($D162:AV162,0,COLUMN(AV162)-COLUMN($D162:AV162))))/10^6</f>
        <v>7.2521058871924074E-2</v>
      </c>
      <c r="AW192" s="594" cm="1">
        <f t="array" aca="1" ref="AW192" ca="1">SUMPRODUCT($D181:AW181,N(OFFSET($D162:AW162,0,COLUMN(AW162)-COLUMN($D162:AW162))))/10^6</f>
        <v>6.7978407058344875E-2</v>
      </c>
      <c r="AX192" s="594" cm="1">
        <f t="array" aca="1" ref="AX192" ca="1">SUMPRODUCT($D181:AX181,N(OFFSET($D162:AX162,0,COLUMN(AX162)-COLUMN($D162:AX162))))/10^6</f>
        <v>6.1000529699296042E-2</v>
      </c>
      <c r="AY192" s="594" cm="1">
        <f t="array" aca="1" ref="AY192" ca="1">SUMPRODUCT($D181:AY181,N(OFFSET($D162:AY162,0,COLUMN(AY162)-COLUMN($D162:AY162))))/10^6</f>
        <v>5.658695042725996E-2</v>
      </c>
      <c r="AZ192" s="594" cm="1">
        <f t="array" aca="1" ref="AZ192" ca="1">SUMPRODUCT($D181:AZ181,N(OFFSET($D162:AZ162,0,COLUMN(AZ162)-COLUMN($D162:AZ162))))/10^6</f>
        <v>5.1571090187275063E-2</v>
      </c>
      <c r="BA192" s="594" cm="1">
        <f t="array" aca="1" ref="BA192" ca="1">SUMPRODUCT($D181:BA181,N(OFFSET($D162:BA162,0,COLUMN(BA162)-COLUMN($D162:BA162))))/10^6</f>
        <v>4.6767635239883927E-2</v>
      </c>
      <c r="BB192" s="594" cm="1">
        <f t="array" aca="1" ref="BB192" ca="1">SUMPRODUCT($D181:BB181,N(OFFSET($D162:BB162,0,COLUMN(BB162)-COLUMN($D162:BB162))))/10^6</f>
        <v>4.5889575851264061E-2</v>
      </c>
      <c r="BC192" s="594" cm="1">
        <f t="array" aca="1" ref="BC192" ca="1">SUMPRODUCT($D181:BC181,N(OFFSET($D162:BC162,0,COLUMN(BC162)-COLUMN($D162:BC162))))/10^6</f>
        <v>4.3197809696892915E-2</v>
      </c>
      <c r="BD192" s="594" cm="1">
        <f t="array" aca="1" ref="BD192" ca="1">SUMPRODUCT($D181:BD181,N(OFFSET($D162:BD162,0,COLUMN(BD162)-COLUMN($D162:BD162))))/10^6</f>
        <v>4.1122851922506115E-2</v>
      </c>
      <c r="BE192" s="594" cm="1">
        <f t="array" aca="1" ref="BE192" ca="1">SUMPRODUCT($D181:BE181,N(OFFSET($D162:BE162,0,COLUMN(BE162)-COLUMN($D162:BE162))))/10^6</f>
        <v>4.0132243756245925E-2</v>
      </c>
      <c r="BF192" s="594" cm="1">
        <f t="array" aca="1" ref="BF192" ca="1">SUMPRODUCT($D181:BF181,N(OFFSET($D162:BF162,0,COLUMN(BF162)-COLUMN($D162:BF162))))/10^6</f>
        <v>3.8631532704753085E-2</v>
      </c>
      <c r="BG192" s="594" cm="1">
        <f t="array" aca="1" ref="BG192" ca="1">SUMPRODUCT($D181:BG181,N(OFFSET($D162:BG162,0,COLUMN(BG162)-COLUMN($D162:BG162))))/10^6</f>
        <v>3.9420370994760923E-2</v>
      </c>
      <c r="BH192" s="594" cm="1">
        <f t="array" aca="1" ref="BH192" ca="1">SUMPRODUCT($D181:BH181,N(OFFSET($D162:BH162,0,COLUMN(BH162)-COLUMN($D162:BH162))))/10^6</f>
        <v>3.882268540111404E-2</v>
      </c>
      <c r="BI192" s="594" cm="1">
        <f t="array" aca="1" ref="BI192" ca="1">SUMPRODUCT($D181:BI181,N(OFFSET($D162:BI162,0,COLUMN(BI162)-COLUMN($D162:BI162))))/10^6</f>
        <v>3.863753347821202E-2</v>
      </c>
      <c r="BJ192" s="594" cm="1">
        <f t="array" aca="1" ref="BJ192" ca="1">SUMPRODUCT($D181:BJ181,N(OFFSET($D162:BJ162,0,COLUMN(BJ162)-COLUMN($D162:BJ162))))/10^6</f>
        <v>3.9957682031049012E-2</v>
      </c>
      <c r="BK192" s="594" cm="1">
        <f t="array" aca="1" ref="BK192" ca="1">SUMPRODUCT($D181:BK181,N(OFFSET($D162:BK162,0,COLUMN(BK162)-COLUMN($D162:BK162))))/10^6</f>
        <v>3.9487954325515003E-2</v>
      </c>
      <c r="BL192" s="594" cm="1">
        <f t="array" aca="1" ref="BL192" ca="1">SUMPRODUCT($D181:BL181,N(OFFSET($D162:BL162,0,COLUMN(BL162)-COLUMN($D162:BL162))))/10^6</f>
        <v>4.197188016228999E-2</v>
      </c>
      <c r="BM192" s="594" cm="1">
        <f t="array" aca="1" ref="BM192" ca="1">SUMPRODUCT($D181:BM181,N(OFFSET($D162:BM162,0,COLUMN(BM162)-COLUMN($D162:BM162))))/10^6</f>
        <v>4.1735880820505E-2</v>
      </c>
      <c r="BN192" s="594" cm="1">
        <f t="array" aca="1" ref="BN192" ca="1">SUMPRODUCT($D181:BN181,N(OFFSET($D162:BN162,0,COLUMN(BN162)-COLUMN($D162:BN162))))/10^6</f>
        <v>4.2304094018015014E-2</v>
      </c>
      <c r="BO192" s="594" cm="1">
        <f t="array" aca="1" ref="BO192" ca="1">SUMPRODUCT($D181:BO181,N(OFFSET($D162:BO162,0,COLUMN(BO162)-COLUMN($D162:BO162))))/10^6</f>
        <v>4.2707801071665004E-2</v>
      </c>
      <c r="BP192" s="594" cm="1">
        <f t="array" aca="1" ref="BP192" ca="1">SUMPRODUCT($D181:BP181,N(OFFSET($D162:BP162,0,COLUMN(BP162)-COLUMN($D162:BP162))))/10^6</f>
        <v>4.2753017512345996E-2</v>
      </c>
      <c r="BQ192" s="594" cm="1">
        <f t="array" aca="1" ref="BQ192" ca="1">SUMPRODUCT($D181:BQ181,N(OFFSET($D162:BQ162,0,COLUMN(BQ162)-COLUMN($D162:BQ162))))/10^6</f>
        <v>4.316112110507201E-2</v>
      </c>
      <c r="BR192" s="594" cm="1">
        <f t="array" aca="1" ref="BR192" ca="1">SUMPRODUCT($D181:BR181,N(OFFSET($D162:BR162,0,COLUMN(BR162)-COLUMN($D162:BR162))))/10^6</f>
        <v>4.3179446903652011E-2</v>
      </c>
      <c r="BS192" s="594" cm="1">
        <f t="array" aca="1" ref="BS192" ca="1">SUMPRODUCT($D181:BS181,N(OFFSET($D162:BS162,0,COLUMN(BS162)-COLUMN($D162:BS162))))/10^6</f>
        <v>4.3284009849184013E-2</v>
      </c>
      <c r="BT192" s="594" cm="1">
        <f t="array" aca="1" ref="BT192" ca="1">SUMPRODUCT($D181:BT181,N(OFFSET($D162:BT162,0,COLUMN(BT162)-COLUMN($D162:BT162))))/10^6</f>
        <v>4.3408171513363014E-2</v>
      </c>
      <c r="BU192" s="594" cm="1">
        <f t="array" aca="1" ref="BU192" ca="1">SUMPRODUCT($D181:BU181,N(OFFSET($D162:BU162,0,COLUMN(BU162)-COLUMN($D162:BU162))))/10^6</f>
        <v>4.3477914833527018E-2</v>
      </c>
      <c r="BV192" s="594" cm="1">
        <f t="array" aca="1" ref="BV192" ca="1">SUMPRODUCT($D181:BV181,N(OFFSET($D162:BV162,0,COLUMN(BV162)-COLUMN($D162:BV162))))/10^6</f>
        <v>4.3498875595260021E-2</v>
      </c>
      <c r="BW192" s="594" cm="1">
        <f t="array" aca="1" ref="BW192" ca="1">SUMPRODUCT($D181:BW181,N(OFFSET($D162:BW162,0,COLUMN(BW162)-COLUMN($D162:BW162))))/10^6</f>
        <v>4.3491426668317013E-2</v>
      </c>
      <c r="BX192" s="594" cm="1">
        <f t="array" aca="1" ref="BX192" ca="1">SUMPRODUCT($D181:BX181,N(OFFSET($D162:BX162,0,COLUMN(BX162)-COLUMN($D162:BX162))))/10^6</f>
        <v>4.3538257056687013E-2</v>
      </c>
      <c r="BY192" s="594" cm="1">
        <f t="array" aca="1" ref="BY192" ca="1">SUMPRODUCT($D181:BY181,N(OFFSET($D162:BY162,0,COLUMN(BY162)-COLUMN($D162:BY162))))/10^6</f>
        <v>4.3541778446403015E-2</v>
      </c>
      <c r="BZ192" s="594" cm="1">
        <f t="array" aca="1" ref="BZ192" ca="1">SUMPRODUCT($D181:BZ181,N(OFFSET($D162:BZ162,0,COLUMN(BZ162)-COLUMN($D162:BZ162))))/10^6</f>
        <v>4.3544344036244E-2</v>
      </c>
      <c r="CA192" s="594" cm="1">
        <f t="array" aca="1" ref="CA192" ca="1">SUMPRODUCT($D181:CA181,N(OFFSET($D162:CA162,0,COLUMN(CA162)-COLUMN($D162:CA162))))/10^6</f>
        <v>4.3544941750520004E-2</v>
      </c>
      <c r="CB192" s="594" cm="1">
        <f t="array" aca="1" ref="CB192" ca="1">SUMPRODUCT($D181:CB181,N(OFFSET($D162:CB162,0,COLUMN(CB162)-COLUMN($D162:CB162))))/10^6</f>
        <v>4.3547217396700005E-2</v>
      </c>
      <c r="CC192" s="594" cm="1">
        <f t="array" aca="1" ref="CC192" ca="1">SUMPRODUCT($D181:CC181,N(OFFSET($D162:CC162,0,COLUMN(CC162)-COLUMN($D162:CC162))))/10^6</f>
        <v>4.3547217396700005E-2</v>
      </c>
      <c r="CD192" s="594" cm="1">
        <f t="array" aca="1" ref="CD192" ca="1">SUMPRODUCT($D181:CD181,N(OFFSET($D162:CD162,0,COLUMN(CD162)-COLUMN($D162:CD162))))/10^6</f>
        <v>4.3547217396700005E-2</v>
      </c>
      <c r="CE192" s="594" cm="1">
        <f t="array" aca="1" ref="CE192" ca="1">SUMPRODUCT($D181:CE181,N(OFFSET($D162:CE162,0,COLUMN(CE162)-COLUMN($D162:CE162))))/10^6</f>
        <v>4.3547217396700005E-2</v>
      </c>
      <c r="CF192" s="594" cm="1">
        <f t="array" aca="1" ref="CF192" ca="1">SUMPRODUCT($D181:CF181,N(OFFSET($D162:CF162,0,COLUMN(CF162)-COLUMN($D162:CF162))))/10^6</f>
        <v>4.3547217396700005E-2</v>
      </c>
      <c r="CG192" s="594" cm="1">
        <f t="array" aca="1" ref="CG192" ca="1">SUMPRODUCT($D181:CG181,N(OFFSET($D162:CG162,0,COLUMN(CG162)-COLUMN($D162:CG162))))/10^6</f>
        <v>4.3547217396700005E-2</v>
      </c>
      <c r="CH192" s="594" cm="1">
        <f t="array" aca="1" ref="CH192" ca="1">SUMPRODUCT($D181:CH181,N(OFFSET($D162:CH162,0,COLUMN(CH162)-COLUMN($D162:CH162))))/10^6</f>
        <v>4.3547217396700005E-2</v>
      </c>
      <c r="CI192" s="594" cm="1">
        <f t="array" aca="1" ref="CI192" ca="1">SUMPRODUCT($D181:CI181,N(OFFSET($D162:CI162,0,COLUMN(CI162)-COLUMN($D162:CI162))))/10^6</f>
        <v>4.3547217396700005E-2</v>
      </c>
      <c r="CJ192" s="594" cm="1">
        <f t="array" aca="1" ref="CJ192" ca="1">SUMPRODUCT($D181:CJ181,N(OFFSET($D162:CJ162,0,COLUMN(CJ162)-COLUMN($D162:CJ162))))/10^6</f>
        <v>4.3547217396700005E-2</v>
      </c>
      <c r="CK192" s="594" cm="1">
        <f t="array" aca="1" ref="CK192" ca="1">SUMPRODUCT($D181:CK181,N(OFFSET($D162:CK162,0,COLUMN(CK162)-COLUMN($D162:CK162))))/10^6</f>
        <v>4.3547217396700005E-2</v>
      </c>
      <c r="CL192" s="594" cm="1">
        <f t="array" aca="1" ref="CL192" ca="1">SUMPRODUCT($D181:CL181,N(OFFSET($D162:CL162,0,COLUMN(CL162)-COLUMN($D162:CL162))))/10^6</f>
        <v>4.3547217396700005E-2</v>
      </c>
      <c r="CM192" s="594" cm="1">
        <f t="array" aca="1" ref="CM192" ca="1">SUMPRODUCT($D181:CM181,N(OFFSET($D162:CM162,0,COLUMN(CM162)-COLUMN($D162:CM162))))/10^6</f>
        <v>4.3547217396700005E-2</v>
      </c>
      <c r="CN192" s="594" cm="1">
        <f t="array" aca="1" ref="CN192" ca="1">SUMPRODUCT($D181:CN181,N(OFFSET($D162:CN162,0,COLUMN(CN162)-COLUMN($D162:CN162))))/10^6</f>
        <v>4.3547217396700005E-2</v>
      </c>
      <c r="CO192" s="594" cm="1">
        <f t="array" aca="1" ref="CO192" ca="1">SUMPRODUCT($D181:CO181,N(OFFSET($D162:CO162,0,COLUMN(CO162)-COLUMN($D162:CO162))))/10^6</f>
        <v>4.3547217396700005E-2</v>
      </c>
    </row>
    <row r="193" spans="1:93" s="2" customFormat="1" outlineLevel="1">
      <c r="B193" s="151" t="s">
        <v>116</v>
      </c>
      <c r="C193" s="151"/>
      <c r="D193" s="595"/>
      <c r="E193" s="595"/>
      <c r="F193" s="595"/>
      <c r="G193" s="595"/>
      <c r="H193" s="595"/>
      <c r="I193" s="595"/>
      <c r="J193" s="595"/>
      <c r="K193" s="595"/>
      <c r="L193" s="595"/>
      <c r="M193" s="595"/>
      <c r="N193" s="595"/>
      <c r="O193" s="595"/>
      <c r="P193" s="595"/>
      <c r="Q193" s="595"/>
      <c r="R193" s="595"/>
      <c r="S193" s="595"/>
      <c r="T193" s="595"/>
      <c r="U193" s="595"/>
      <c r="V193" s="385">
        <f ca="1">SUM(V184:V192)</f>
        <v>4.0812601382064404</v>
      </c>
      <c r="W193" s="385">
        <f t="shared" ref="W193:CH193" ca="1" si="94">SUM(W184:W192)</f>
        <v>4.28389864484509</v>
      </c>
      <c r="X193" s="385">
        <f t="shared" ca="1" si="94"/>
        <v>4.4671941203332191</v>
      </c>
      <c r="Y193" s="385">
        <f t="shared" ca="1" si="94"/>
        <v>4.6443886088715001</v>
      </c>
      <c r="Z193" s="385">
        <f t="shared" ca="1" si="94"/>
        <v>4.8110858238297123</v>
      </c>
      <c r="AA193" s="385">
        <f t="shared" ca="1" si="94"/>
        <v>4.9953787704907713</v>
      </c>
      <c r="AB193" s="385">
        <f t="shared" ca="1" si="94"/>
        <v>5.1814989185730891</v>
      </c>
      <c r="AC193" s="385">
        <f t="shared" ca="1" si="94"/>
        <v>5.3499128387501447</v>
      </c>
      <c r="AD193" s="385">
        <f t="shared" ca="1" si="94"/>
        <v>5.4552762999263376</v>
      </c>
      <c r="AE193" s="385">
        <f t="shared" ca="1" si="94"/>
        <v>5.501772647241248</v>
      </c>
      <c r="AF193" s="385">
        <f t="shared" ca="1" si="94"/>
        <v>5.4379548158890154</v>
      </c>
      <c r="AG193" s="385">
        <f t="shared" ca="1" si="94"/>
        <v>5.3449348544647401</v>
      </c>
      <c r="AH193" s="385">
        <f t="shared" ca="1" si="94"/>
        <v>5.1633883889152123</v>
      </c>
      <c r="AI193" s="385">
        <f t="shared" ca="1" si="94"/>
        <v>4.9930759327237828</v>
      </c>
      <c r="AJ193" s="385">
        <f t="shared" ca="1" si="94"/>
        <v>4.6312412020906191</v>
      </c>
      <c r="AK193" s="385">
        <f t="shared" ca="1" si="94"/>
        <v>4.2997997579214129</v>
      </c>
      <c r="AL193" s="385">
        <f t="shared" ca="1" si="94"/>
        <v>3.8703495024664152</v>
      </c>
      <c r="AM193" s="385">
        <f t="shared" ca="1" si="94"/>
        <v>3.5938039049878308</v>
      </c>
      <c r="AN193" s="385">
        <f t="shared" ca="1" si="94"/>
        <v>3.3975488698548126</v>
      </c>
      <c r="AO193" s="385">
        <f t="shared" ca="1" si="94"/>
        <v>3.2236935020166708</v>
      </c>
      <c r="AP193" s="385">
        <f t="shared" ca="1" si="94"/>
        <v>3.0965416020925178</v>
      </c>
      <c r="AQ193" s="385">
        <f t="shared" ca="1" si="94"/>
        <v>3.0457537419974061</v>
      </c>
      <c r="AR193" s="385">
        <f t="shared" ca="1" si="94"/>
        <v>3.0164469241906353</v>
      </c>
      <c r="AS193" s="385">
        <f t="shared" ca="1" si="94"/>
        <v>3.032058912978298</v>
      </c>
      <c r="AT193" s="385">
        <f t="shared" ca="1" si="94"/>
        <v>3.015506554083768</v>
      </c>
      <c r="AU193" s="385">
        <f t="shared" ca="1" si="94"/>
        <v>3.1950357343832461</v>
      </c>
      <c r="AV193" s="385">
        <f t="shared" ca="1" si="94"/>
        <v>3.4001739936645334</v>
      </c>
      <c r="AW193" s="385">
        <f t="shared" ca="1" si="94"/>
        <v>3.723360998823078</v>
      </c>
      <c r="AX193" s="385">
        <f t="shared" ca="1" si="94"/>
        <v>3.9137966798864201</v>
      </c>
      <c r="AY193" s="385">
        <f t="shared" ca="1" si="94"/>
        <v>4.0618321329836968</v>
      </c>
      <c r="AZ193" s="385">
        <f t="shared" ca="1" si="94"/>
        <v>4.127793904896361</v>
      </c>
      <c r="BA193" s="385">
        <f t="shared" ca="1" si="94"/>
        <v>4.1427235649784651</v>
      </c>
      <c r="BB193" s="385">
        <f t="shared" ca="1" si="94"/>
        <v>4.1427957788702257</v>
      </c>
      <c r="BC193" s="385">
        <f t="shared" ca="1" si="94"/>
        <v>4.1487279377957718</v>
      </c>
      <c r="BD193" s="385">
        <f t="shared" ca="1" si="94"/>
        <v>4.1570141331431616</v>
      </c>
      <c r="BE193" s="385">
        <f t="shared" ca="1" si="94"/>
        <v>4.1975669129028859</v>
      </c>
      <c r="BF193" s="385">
        <f t="shared" ca="1" si="94"/>
        <v>4.1675224794897101</v>
      </c>
      <c r="BG193" s="385">
        <f t="shared" ca="1" si="94"/>
        <v>4.1888711989438141</v>
      </c>
      <c r="BH193" s="385">
        <f t="shared" ca="1" si="94"/>
        <v>4.1502696631881903</v>
      </c>
      <c r="BI193" s="385">
        <f t="shared" ca="1" si="94"/>
        <v>4.065625721705783</v>
      </c>
      <c r="BJ193" s="385">
        <f t="shared" ca="1" si="94"/>
        <v>3.9832409844455228</v>
      </c>
      <c r="BK193" s="385">
        <f t="shared" ca="1" si="94"/>
        <v>3.883946380280324</v>
      </c>
      <c r="BL193" s="385">
        <f t="shared" ca="1" si="94"/>
        <v>3.8072242601453898</v>
      </c>
      <c r="BM193" s="385">
        <f t="shared" ca="1" si="94"/>
        <v>3.521544140862809</v>
      </c>
      <c r="BN193" s="385">
        <f t="shared" ca="1" si="94"/>
        <v>3.2412297335765072</v>
      </c>
      <c r="BO193" s="385">
        <f t="shared" ca="1" si="94"/>
        <v>2.8707975148530545</v>
      </c>
      <c r="BP193" s="385">
        <f t="shared" ca="1" si="94"/>
        <v>2.6419835361003483</v>
      </c>
      <c r="BQ193" s="385">
        <f t="shared" ca="1" si="94"/>
        <v>2.517885703744712</v>
      </c>
      <c r="BR193" s="385">
        <f t="shared" ca="1" si="94"/>
        <v>2.4055956130440186</v>
      </c>
      <c r="BS193" s="385">
        <f t="shared" ca="1" si="94"/>
        <v>2.3502311664530171</v>
      </c>
      <c r="BT193" s="385">
        <f t="shared" ca="1" si="94"/>
        <v>2.374704267575757</v>
      </c>
      <c r="BU193" s="385">
        <f t="shared" ca="1" si="94"/>
        <v>2.4191443605367016</v>
      </c>
      <c r="BV193" s="385">
        <f t="shared" ca="1" si="94"/>
        <v>2.4957337043790386</v>
      </c>
      <c r="BW193" s="385">
        <f t="shared" ca="1" si="94"/>
        <v>2.5421886774876166</v>
      </c>
      <c r="BX193" s="385">
        <f t="shared" ca="1" si="94"/>
        <v>2.7835289813432658</v>
      </c>
      <c r="BY193" s="385">
        <f t="shared" ca="1" si="94"/>
        <v>3.0565969261078605</v>
      </c>
      <c r="BZ193" s="385">
        <f t="shared" ca="1" si="94"/>
        <v>3.4448104505444559</v>
      </c>
      <c r="CA193" s="385">
        <f t="shared" ca="1" si="94"/>
        <v>3.705115012071412</v>
      </c>
      <c r="CB193" s="385">
        <f t="shared" ca="1" si="94"/>
        <v>3.9234121358588601</v>
      </c>
      <c r="CC193" s="385">
        <f t="shared" ca="1" si="94"/>
        <v>4.0727299472092788</v>
      </c>
      <c r="CD193" s="385">
        <f t="shared" ca="1" si="94"/>
        <v>4.1926557368739097</v>
      </c>
      <c r="CE193" s="385">
        <f t="shared" ca="1" si="94"/>
        <v>4.3014632805510598</v>
      </c>
      <c r="CF193" s="385">
        <f t="shared" ca="1" si="94"/>
        <v>4.441639853698387</v>
      </c>
      <c r="CG193" s="385">
        <f t="shared" ca="1" si="94"/>
        <v>4.5635667275025016</v>
      </c>
      <c r="CH193" s="385">
        <f t="shared" ca="1" si="94"/>
        <v>4.6828369673985835</v>
      </c>
      <c r="CI193" s="385">
        <f t="shared" ref="CI193:CO193" ca="1" si="95">SUM(CI184:CI192)</f>
        <v>4.7598613256680942</v>
      </c>
      <c r="CJ193" s="385">
        <f t="shared" ca="1" si="95"/>
        <v>4.8178315018616855</v>
      </c>
      <c r="CK193" s="385">
        <f t="shared" ca="1" si="95"/>
        <v>4.8432924943633964</v>
      </c>
      <c r="CL193" s="385">
        <f t="shared" ca="1" si="95"/>
        <v>4.8034716503036314</v>
      </c>
      <c r="CM193" s="385">
        <f t="shared" ca="1" si="95"/>
        <v>4.7374151392463872</v>
      </c>
      <c r="CN193" s="385">
        <f t="shared" ca="1" si="95"/>
        <v>4.6226158264558919</v>
      </c>
      <c r="CO193" s="385">
        <f t="shared" ca="1" si="95"/>
        <v>4.5054771140098362</v>
      </c>
    </row>
    <row r="194" spans="1:93" outlineLevel="1">
      <c r="A194" s="70" t="s">
        <v>126</v>
      </c>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4"/>
      <c r="CA194" s="24"/>
      <c r="CB194" s="24"/>
      <c r="CC194" s="24"/>
      <c r="CD194" s="24"/>
      <c r="CE194" s="24"/>
      <c r="CF194" s="24"/>
      <c r="CG194" s="24"/>
      <c r="CH194" s="24"/>
      <c r="CI194" s="24"/>
      <c r="CJ194" s="24"/>
      <c r="CK194" s="24"/>
      <c r="CL194" s="24"/>
      <c r="CM194" s="24"/>
      <c r="CN194" s="24"/>
      <c r="CO194" s="24"/>
    </row>
    <row r="195" spans="1:93" outlineLevel="1">
      <c r="B195" s="5" t="s">
        <v>113</v>
      </c>
      <c r="D195" s="62"/>
      <c r="E195" s="62"/>
      <c r="F195" s="62"/>
      <c r="G195" s="62"/>
      <c r="H195" s="62"/>
      <c r="I195" s="62"/>
      <c r="J195" s="62"/>
      <c r="K195" s="62"/>
      <c r="L195" s="62"/>
      <c r="M195" s="62"/>
      <c r="N195" s="62"/>
      <c r="O195" s="62"/>
      <c r="P195" s="62"/>
      <c r="Q195" s="62"/>
      <c r="R195" s="62"/>
      <c r="S195" s="62"/>
      <c r="T195" s="62"/>
      <c r="U195" s="62"/>
      <c r="V195" s="24" cm="1">
        <f t="array" aca="1" ref="V195" ca="1">SUMPRODUCT($D173:V173,N(OFFSET($D165:V165,0,COLUMN(V165)-COLUMN($D165:V165))))/10^6</f>
        <v>1.9767668308918955</v>
      </c>
      <c r="W195" s="24" cm="1">
        <f t="array" aca="1" ref="W195" ca="1">SUMPRODUCT($D173:W173,N(OFFSET($D165:W165,0,COLUMN(W165)-COLUMN($D165:W165))))/10^6</f>
        <v>1.7081068717745547</v>
      </c>
      <c r="X195" s="24" cm="1">
        <f t="array" aca="1" ref="X195" ca="1">SUMPRODUCT($D173:X173,N(OFFSET($D165:X165,0,COLUMN(X165)-COLUMN($D165:X165))))/10^6</f>
        <v>1.3548889895220493</v>
      </c>
      <c r="Y195" s="24" cm="1">
        <f t="array" aca="1" ref="Y195" ca="1">SUMPRODUCT($D173:Y173,N(OFFSET($D165:Y165,0,COLUMN(Y165)-COLUMN($D165:Y165))))/10^6</f>
        <v>1.0914079560665737</v>
      </c>
      <c r="Z195" s="24" cm="1">
        <f t="array" aca="1" ref="Z195" ca="1">SUMPRODUCT($D173:Z173,N(OFFSET($D165:Z165,0,COLUMN(Z165)-COLUMN($D165:Z165))))/10^6</f>
        <v>0.92240609786732231</v>
      </c>
      <c r="AA195" s="24" cm="1">
        <f t="array" aca="1" ref="AA195" ca="1">SUMPRODUCT($D173:AA173,N(OFFSET($D165:AA165,0,COLUMN(AA165)-COLUMN($D165:AA165))))/10^6</f>
        <v>0.82039935687124554</v>
      </c>
      <c r="AB195" s="24" cm="1">
        <f t="array" aca="1" ref="AB195" ca="1">SUMPRODUCT($D173:AB173,N(OFFSET($D165:AB165,0,COLUMN(AB165)-COLUMN($D165:AB165))))/10^6</f>
        <v>0.75874010978196826</v>
      </c>
      <c r="AC195" s="24" cm="1">
        <f t="array" aca="1" ref="AC195" ca="1">SUMPRODUCT($D173:AC173,N(OFFSET($D165:AC165,0,COLUMN(AC165)-COLUMN($D165:AC165))))/10^6</f>
        <v>0.72880942156581596</v>
      </c>
      <c r="AD195" s="24" cm="1">
        <f t="array" aca="1" ref="AD195" ca="1">SUMPRODUCT($D173:AD173,N(OFFSET($D165:AD165,0,COLUMN(AD165)-COLUMN($D165:AD165))))/10^6</f>
        <v>0.68187787958942425</v>
      </c>
      <c r="AE195" s="24" cm="1">
        <f t="array" aca="1" ref="AE195" ca="1">SUMPRODUCT($D173:AE173,N(OFFSET($D165:AE165,0,COLUMN(AE165)-COLUMN($D165:AE165))))/10^6</f>
        <v>0.61402068321799985</v>
      </c>
      <c r="AF195" s="24" cm="1">
        <f t="array" aca="1" ref="AF195" ca="1">SUMPRODUCT($D173:AF173,N(OFFSET($D165:AF165,0,COLUMN(AF165)-COLUMN($D165:AF165))))/10^6</f>
        <v>0.50180901578666437</v>
      </c>
      <c r="AG195" s="24" cm="1">
        <f t="array" aca="1" ref="AG195" ca="1">SUMPRODUCT($D173:AG173,N(OFFSET($D165:AG165,0,COLUMN(AG165)-COLUMN($D165:AG165))))/10^6</f>
        <v>0.41612522771439558</v>
      </c>
      <c r="AH195" s="24" cm="1">
        <f t="array" aca="1" ref="AH195" ca="1">SUMPRODUCT($D173:AH173,N(OFFSET($D165:AH165,0,COLUMN(AH165)-COLUMN($D165:AH165))))/10^6</f>
        <v>0.35964340482317508</v>
      </c>
      <c r="AI195" s="24" cm="1">
        <f t="array" aca="1" ref="AI195" ca="1">SUMPRODUCT($D173:AI173,N(OFFSET($D165:AI165,0,COLUMN(AI165)-COLUMN($D165:AI165))))/10^6</f>
        <v>0.33835475487853761</v>
      </c>
      <c r="AJ195" s="24" cm="1">
        <f t="array" aca="1" ref="AJ195" ca="1">SUMPRODUCT($D173:AJ173,N(OFFSET($D165:AJ165,0,COLUMN(AJ165)-COLUMN($D165:AJ165))))/10^6</f>
        <v>0.30291551591375077</v>
      </c>
      <c r="AK195" s="24" cm="1">
        <f t="array" aca="1" ref="AK195" ca="1">SUMPRODUCT($D173:AK173,N(OFFSET($D165:AK165,0,COLUMN(AK165)-COLUMN($D165:AK165))))/10^6</f>
        <v>0.26644606834640633</v>
      </c>
      <c r="AL195" s="24" cm="1">
        <f t="array" aca="1" ref="AL195" ca="1">SUMPRODUCT($D173:AL173,N(OFFSET($D165:AL165,0,COLUMN(AL165)-COLUMN($D165:AL165))))/10^6</f>
        <v>0.18629443754888872</v>
      </c>
      <c r="AM195" s="24" cm="1">
        <f t="array" aca="1" ref="AM195" ca="1">SUMPRODUCT($D173:AM173,N(OFFSET($D165:AM165,0,COLUMN(AM165)-COLUMN($D165:AM165))))/10^6</f>
        <v>8.9439672423335947E-2</v>
      </c>
      <c r="AN195" s="24" cm="1">
        <f t="array" aca="1" ref="AN195" ca="1">SUMPRODUCT($D173:AN173,N(OFFSET($D165:AN165,0,COLUMN(AN165)-COLUMN($D165:AN165))))/10^6</f>
        <v>1.6140342382182357E-2</v>
      </c>
      <c r="AO195" s="24" cm="1">
        <f t="array" aca="1" ref="AO195" ca="1">SUMPRODUCT($D173:AO173,N(OFFSET($D165:AO165,0,COLUMN(AO165)-COLUMN($D165:AO165))))/10^6</f>
        <v>6.9665901350880006E-4</v>
      </c>
      <c r="AP195" s="24" cm="1">
        <f t="array" aca="1" ref="AP195" ca="1">SUMPRODUCT($D173:AP173,N(OFFSET($D165:AP165,0,COLUMN(AP165)-COLUMN($D165:AP165))))/10^6</f>
        <v>7.1215018728719979E-4</v>
      </c>
      <c r="AQ195" s="24" cm="1">
        <f t="array" aca="1" ref="AQ195" ca="1">SUMPRODUCT($D173:AQ173,N(OFFSET($D165:AQ165,0,COLUMN(AQ165)-COLUMN($D165:AQ165))))/10^6</f>
        <v>7.6289582834640035E-4</v>
      </c>
      <c r="AR195" s="24" cm="1">
        <f t="array" aca="1" ref="AR195" ca="1">SUMPRODUCT($D173:AR173,N(OFFSET($D165:AR165,0,COLUMN(AR165)-COLUMN($D165:AR165))))/10^6</f>
        <v>5.026785549563993E-4</v>
      </c>
      <c r="AS195" s="24" cm="1">
        <f t="array" aca="1" ref="AS195" ca="1">SUMPRODUCT($D173:AS173,N(OFFSET($D165:AS165,0,COLUMN(AS165)-COLUMN($D165:AS165))))/10^6</f>
        <v>4.3918425096480017E-4</v>
      </c>
      <c r="AT195" s="24" cm="1">
        <f t="array" aca="1" ref="AT195" ca="1">SUMPRODUCT($D173:AT173,N(OFFSET($D165:AT165,0,COLUMN(AT165)-COLUMN($D165:AT165))))/10^6</f>
        <v>1.0465409837039973E-4</v>
      </c>
      <c r="AU195" s="24" cm="1">
        <f t="array" aca="1" ref="AU195" ca="1">SUMPRODUCT($D173:AU173,N(OFFSET($D165:AU165,0,COLUMN(AU165)-COLUMN($D165:AU165))))/10^6</f>
        <v>0</v>
      </c>
      <c r="AV195" s="24" cm="1">
        <f t="array" aca="1" ref="AV195" ca="1">SUMPRODUCT($D173:AV173,N(OFFSET($D165:AV165,0,COLUMN(AV165)-COLUMN($D165:AV165))))/10^6</f>
        <v>0</v>
      </c>
      <c r="AW195" s="24" cm="1">
        <f t="array" aca="1" ref="AW195" ca="1">SUMPRODUCT($D173:AW173,N(OFFSET($D165:AW165,0,COLUMN(AW165)-COLUMN($D165:AW165))))/10^6</f>
        <v>0</v>
      </c>
      <c r="AX195" s="24" cm="1">
        <f t="array" aca="1" ref="AX195" ca="1">SUMPRODUCT($D173:AX173,N(OFFSET($D165:AX165,0,COLUMN(AX165)-COLUMN($D165:AX165))))/10^6</f>
        <v>0</v>
      </c>
      <c r="AY195" s="24" cm="1">
        <f t="array" aca="1" ref="AY195" ca="1">SUMPRODUCT($D173:AY173,N(OFFSET($D165:AY165,0,COLUMN(AY165)-COLUMN($D165:AY165))))/10^6</f>
        <v>0</v>
      </c>
      <c r="AZ195" s="24" cm="1">
        <f t="array" aca="1" ref="AZ195" ca="1">SUMPRODUCT($D173:AZ173,N(OFFSET($D165:AZ165,0,COLUMN(AZ165)-COLUMN($D165:AZ165))))/10^6</f>
        <v>0</v>
      </c>
      <c r="BA195" s="24" cm="1">
        <f t="array" aca="1" ref="BA195" ca="1">SUMPRODUCT($D173:BA173,N(OFFSET($D165:BA165,0,COLUMN(BA165)-COLUMN($D165:BA165))))/10^6</f>
        <v>0</v>
      </c>
      <c r="BB195" s="24" cm="1">
        <f t="array" aca="1" ref="BB195" ca="1">SUMPRODUCT($D173:BB173,N(OFFSET($D165:BB165,0,COLUMN(BB165)-COLUMN($D165:BB165))))/10^6</f>
        <v>0</v>
      </c>
      <c r="BC195" s="24" cm="1">
        <f t="array" aca="1" ref="BC195" ca="1">SUMPRODUCT($D173:BC173,N(OFFSET($D165:BC165,0,COLUMN(BC165)-COLUMN($D165:BC165))))/10^6</f>
        <v>0</v>
      </c>
      <c r="BD195" s="24" cm="1">
        <f t="array" aca="1" ref="BD195" ca="1">SUMPRODUCT($D173:BD173,N(OFFSET($D165:BD165,0,COLUMN(BD165)-COLUMN($D165:BD165))))/10^6</f>
        <v>0</v>
      </c>
      <c r="BE195" s="24" cm="1">
        <f t="array" aca="1" ref="BE195" ca="1">SUMPRODUCT($D173:BE173,N(OFFSET($D165:BE165,0,COLUMN(BE165)-COLUMN($D165:BE165))))/10^6</f>
        <v>0</v>
      </c>
      <c r="BF195" s="24" cm="1">
        <f t="array" aca="1" ref="BF195" ca="1">SUMPRODUCT($D173:BF173,N(OFFSET($D165:BF165,0,COLUMN(BF165)-COLUMN($D165:BF165))))/10^6</f>
        <v>0</v>
      </c>
      <c r="BG195" s="24" cm="1">
        <f t="array" aca="1" ref="BG195" ca="1">SUMPRODUCT($D173:BG173,N(OFFSET($D165:BG165,0,COLUMN(BG165)-COLUMN($D165:BG165))))/10^6</f>
        <v>0</v>
      </c>
      <c r="BH195" s="24" cm="1">
        <f t="array" aca="1" ref="BH195" ca="1">SUMPRODUCT($D173:BH173,N(OFFSET($D165:BH165,0,COLUMN(BH165)-COLUMN($D165:BH165))))/10^6</f>
        <v>0</v>
      </c>
      <c r="BI195" s="24" cm="1">
        <f t="array" aca="1" ref="BI195" ca="1">SUMPRODUCT($D173:BI173,N(OFFSET($D165:BI165,0,COLUMN(BI165)-COLUMN($D165:BI165))))/10^6</f>
        <v>0</v>
      </c>
      <c r="BJ195" s="24" cm="1">
        <f t="array" aca="1" ref="BJ195" ca="1">SUMPRODUCT($D173:BJ173,N(OFFSET($D165:BJ165,0,COLUMN(BJ165)-COLUMN($D165:BJ165))))/10^6</f>
        <v>0</v>
      </c>
      <c r="BK195" s="24" cm="1">
        <f t="array" aca="1" ref="BK195" ca="1">SUMPRODUCT($D173:BK173,N(OFFSET($D165:BK165,0,COLUMN(BK165)-COLUMN($D165:BK165))))/10^6</f>
        <v>0</v>
      </c>
      <c r="BL195" s="24" cm="1">
        <f t="array" aca="1" ref="BL195" ca="1">SUMPRODUCT($D173:BL173,N(OFFSET($D165:BL165,0,COLUMN(BL165)-COLUMN($D165:BL165))))/10^6</f>
        <v>0</v>
      </c>
      <c r="BM195" s="24" cm="1">
        <f t="array" aca="1" ref="BM195" ca="1">SUMPRODUCT($D173:BM173,N(OFFSET($D165:BM165,0,COLUMN(BM165)-COLUMN($D165:BM165))))/10^6</f>
        <v>0</v>
      </c>
      <c r="BN195" s="24" cm="1">
        <f t="array" aca="1" ref="BN195" ca="1">SUMPRODUCT($D173:BN173,N(OFFSET($D165:BN165,0,COLUMN(BN165)-COLUMN($D165:BN165))))/10^6</f>
        <v>0</v>
      </c>
      <c r="BO195" s="24" cm="1">
        <f t="array" aca="1" ref="BO195" ca="1">SUMPRODUCT($D173:BO173,N(OFFSET($D165:BO165,0,COLUMN(BO165)-COLUMN($D165:BO165))))/10^6</f>
        <v>0</v>
      </c>
      <c r="BP195" s="24" cm="1">
        <f t="array" aca="1" ref="BP195" ca="1">SUMPRODUCT($D173:BP173,N(OFFSET($D165:BP165,0,COLUMN(BP165)-COLUMN($D165:BP165))))/10^6</f>
        <v>0</v>
      </c>
      <c r="BQ195" s="24" cm="1">
        <f t="array" aca="1" ref="BQ195" ca="1">SUMPRODUCT($D173:BQ173,N(OFFSET($D165:BQ165,0,COLUMN(BQ165)-COLUMN($D165:BQ165))))/10^6</f>
        <v>0</v>
      </c>
      <c r="BR195" s="24" cm="1">
        <f t="array" aca="1" ref="BR195" ca="1">SUMPRODUCT($D173:BR173,N(OFFSET($D165:BR165,0,COLUMN(BR165)-COLUMN($D165:BR165))))/10^6</f>
        <v>0</v>
      </c>
      <c r="BS195" s="24" cm="1">
        <f t="array" aca="1" ref="BS195" ca="1">SUMPRODUCT($D173:BS173,N(OFFSET($D165:BS165,0,COLUMN(BS165)-COLUMN($D165:BS165))))/10^6</f>
        <v>0</v>
      </c>
      <c r="BT195" s="24" cm="1">
        <f t="array" aca="1" ref="BT195" ca="1">SUMPRODUCT($D173:BT173,N(OFFSET($D165:BT165,0,COLUMN(BT165)-COLUMN($D165:BT165))))/10^6</f>
        <v>0</v>
      </c>
      <c r="BU195" s="24" cm="1">
        <f t="array" aca="1" ref="BU195" ca="1">SUMPRODUCT($D173:BU173,N(OFFSET($D165:BU165,0,COLUMN(BU165)-COLUMN($D165:BU165))))/10^6</f>
        <v>0</v>
      </c>
      <c r="BV195" s="24" cm="1">
        <f t="array" aca="1" ref="BV195" ca="1">SUMPRODUCT($D173:BV173,N(OFFSET($D165:BV165,0,COLUMN(BV165)-COLUMN($D165:BV165))))/10^6</f>
        <v>0</v>
      </c>
      <c r="BW195" s="24" cm="1">
        <f t="array" aca="1" ref="BW195" ca="1">SUMPRODUCT($D173:BW173,N(OFFSET($D165:BW165,0,COLUMN(BW165)-COLUMN($D165:BW165))))/10^6</f>
        <v>0</v>
      </c>
      <c r="BX195" s="24" cm="1">
        <f t="array" aca="1" ref="BX195" ca="1">SUMPRODUCT($D173:BX173,N(OFFSET($D165:BX165,0,COLUMN(BX165)-COLUMN($D165:BX165))))/10^6</f>
        <v>0</v>
      </c>
      <c r="BY195" s="24" cm="1">
        <f t="array" aca="1" ref="BY195" ca="1">SUMPRODUCT($D173:BY173,N(OFFSET($D165:BY165,0,COLUMN(BY165)-COLUMN($D165:BY165))))/10^6</f>
        <v>0</v>
      </c>
      <c r="BZ195" s="24" cm="1">
        <f t="array" aca="1" ref="BZ195" ca="1">SUMPRODUCT($D173:BZ173,N(OFFSET($D165:BZ165,0,COLUMN(BZ165)-COLUMN($D165:BZ165))))/10^6</f>
        <v>0</v>
      </c>
      <c r="CA195" s="24" cm="1">
        <f t="array" aca="1" ref="CA195" ca="1">SUMPRODUCT($D173:CA173,N(OFFSET($D165:CA165,0,COLUMN(CA165)-COLUMN($D165:CA165))))/10^6</f>
        <v>0</v>
      </c>
      <c r="CB195" s="24" cm="1">
        <f t="array" aca="1" ref="CB195" ca="1">SUMPRODUCT($D173:CB173,N(OFFSET($D165:CB165,0,COLUMN(CB165)-COLUMN($D165:CB165))))/10^6</f>
        <v>0</v>
      </c>
      <c r="CC195" s="24" cm="1">
        <f t="array" aca="1" ref="CC195" ca="1">SUMPRODUCT($D173:CC173,N(OFFSET($D165:CC165,0,COLUMN(CC165)-COLUMN($D165:CC165))))/10^6</f>
        <v>0</v>
      </c>
      <c r="CD195" s="24" cm="1">
        <f t="array" aca="1" ref="CD195" ca="1">SUMPRODUCT($D173:CD173,N(OFFSET($D165:CD165,0,COLUMN(CD165)-COLUMN($D165:CD165))))/10^6</f>
        <v>0</v>
      </c>
      <c r="CE195" s="24" cm="1">
        <f t="array" aca="1" ref="CE195" ca="1">SUMPRODUCT($D173:CE173,N(OFFSET($D165:CE165,0,COLUMN(CE165)-COLUMN($D165:CE165))))/10^6</f>
        <v>0</v>
      </c>
      <c r="CF195" s="24" cm="1">
        <f t="array" aca="1" ref="CF195" ca="1">SUMPRODUCT($D173:CF173,N(OFFSET($D165:CF165,0,COLUMN(CF165)-COLUMN($D165:CF165))))/10^6</f>
        <v>0</v>
      </c>
      <c r="CG195" s="24" cm="1">
        <f t="array" aca="1" ref="CG195" ca="1">SUMPRODUCT($D173:CG173,N(OFFSET($D165:CG165,0,COLUMN(CG165)-COLUMN($D165:CG165))))/10^6</f>
        <v>0</v>
      </c>
      <c r="CH195" s="24" cm="1">
        <f t="array" aca="1" ref="CH195" ca="1">SUMPRODUCT($D173:CH173,N(OFFSET($D165:CH165,0,COLUMN(CH165)-COLUMN($D165:CH165))))/10^6</f>
        <v>0</v>
      </c>
      <c r="CI195" s="24" cm="1">
        <f t="array" aca="1" ref="CI195" ca="1">SUMPRODUCT($D173:CI173,N(OFFSET($D165:CI165,0,COLUMN(CI165)-COLUMN($D165:CI165))))/10^6</f>
        <v>0</v>
      </c>
      <c r="CJ195" s="24" cm="1">
        <f t="array" aca="1" ref="CJ195" ca="1">SUMPRODUCT($D173:CJ173,N(OFFSET($D165:CJ165,0,COLUMN(CJ165)-COLUMN($D165:CJ165))))/10^6</f>
        <v>0</v>
      </c>
      <c r="CK195" s="24" cm="1">
        <f t="array" aca="1" ref="CK195" ca="1">SUMPRODUCT($D173:CK173,N(OFFSET($D165:CK165,0,COLUMN(CK165)-COLUMN($D165:CK165))))/10^6</f>
        <v>0</v>
      </c>
      <c r="CL195" s="24" cm="1">
        <f t="array" aca="1" ref="CL195" ca="1">SUMPRODUCT($D173:CL173,N(OFFSET($D165:CL165,0,COLUMN(CL165)-COLUMN($D165:CL165))))/10^6</f>
        <v>0</v>
      </c>
      <c r="CM195" s="24" cm="1">
        <f t="array" aca="1" ref="CM195" ca="1">SUMPRODUCT($D173:CM173,N(OFFSET($D165:CM165,0,COLUMN(CM165)-COLUMN($D165:CM165))))/10^6</f>
        <v>0</v>
      </c>
      <c r="CN195" s="24" cm="1">
        <f t="array" aca="1" ref="CN195" ca="1">SUMPRODUCT($D173:CN173,N(OFFSET($D165:CN165,0,COLUMN(CN165)-COLUMN($D165:CN165))))/10^6</f>
        <v>0</v>
      </c>
      <c r="CO195" s="24" cm="1">
        <f t="array" aca="1" ref="CO195" ca="1">SUMPRODUCT($D173:CO173,N(OFFSET($D165:CO165,0,COLUMN(CO165)-COLUMN($D165:CO165))))/10^6</f>
        <v>0</v>
      </c>
    </row>
    <row r="196" spans="1:93" outlineLevel="1">
      <c r="B196" t="s">
        <v>121</v>
      </c>
      <c r="D196" s="62"/>
      <c r="E196" s="62"/>
      <c r="F196" s="62"/>
      <c r="G196" s="62"/>
      <c r="H196" s="62"/>
      <c r="I196" s="62"/>
      <c r="J196" s="62"/>
      <c r="K196" s="62"/>
      <c r="L196" s="62"/>
      <c r="M196" s="62"/>
      <c r="N196" s="62"/>
      <c r="O196" s="62"/>
      <c r="P196" s="62"/>
      <c r="Q196" s="62"/>
      <c r="R196" s="62"/>
      <c r="S196" s="62"/>
      <c r="T196" s="62"/>
      <c r="U196" s="62"/>
      <c r="V196" s="24" cm="1">
        <f t="array" aca="1" ref="V196" ca="1">SUMPRODUCT($D175:V175,N(OFFSET($D166:V166,0,COLUMN(V166)-COLUMN($D166:V166))))/10^6</f>
        <v>0.34401873500013125</v>
      </c>
      <c r="W196" s="24" cm="1">
        <f t="array" aca="1" ref="W196" ca="1">SUMPRODUCT($D175:W175,N(OFFSET($D166:W166,0,COLUMN(W166)-COLUMN($D166:W166))))/10^6</f>
        <v>0.38924354270519723</v>
      </c>
      <c r="X196" s="24" cm="1">
        <f t="array" aca="1" ref="X196" ca="1">SUMPRODUCT($D175:X175,N(OFFSET($D166:X166,0,COLUMN(X166)-COLUMN($D166:X166))))/10^6</f>
        <v>0.43333676010092959</v>
      </c>
      <c r="Y196" s="24" cm="1">
        <f t="array" aca="1" ref="Y196" ca="1">SUMPRODUCT($D175:Y175,N(OFFSET($D166:Y166,0,COLUMN(Y166)-COLUMN($D166:Y166))))/10^6</f>
        <v>0.47265988509172718</v>
      </c>
      <c r="Z196" s="24" cm="1">
        <f t="array" aca="1" ref="Z196" ca="1">SUMPRODUCT($D175:Z175,N(OFFSET($D166:Z166,0,COLUMN(Z166)-COLUMN($D166:Z166))))/10^6</f>
        <v>0.50668429275579507</v>
      </c>
      <c r="AA196" s="24" cm="1">
        <f t="array" aca="1" ref="AA196" ca="1">SUMPRODUCT($D175:AA175,N(OFFSET($D166:AA166,0,COLUMN(AA166)-COLUMN($D166:AA166))))/10^6</f>
        <v>0.53621451590637015</v>
      </c>
      <c r="AB196" s="24" cm="1">
        <f t="array" aca="1" ref="AB196" ca="1">SUMPRODUCT($D175:AB175,N(OFFSET($D166:AB166,0,COLUMN(AB166)-COLUMN($D166:AB166))))/10^6</f>
        <v>0.56093552099750532</v>
      </c>
      <c r="AC196" s="24" cm="1">
        <f t="array" aca="1" ref="AC196" ca="1">SUMPRODUCT($D175:AC175,N(OFFSET($D166:AC166,0,COLUMN(AC166)-COLUMN($D166:AC166))))/10^6</f>
        <v>0.58630266271050735</v>
      </c>
      <c r="AD196" s="24" cm="1">
        <f t="array" aca="1" ref="AD196" ca="1">SUMPRODUCT($D175:AD175,N(OFFSET($D166:AD166,0,COLUMN(AD166)-COLUMN($D166:AD166))))/10^6</f>
        <v>0.61477975335648294</v>
      </c>
      <c r="AE196" s="24" cm="1">
        <f t="array" aca="1" ref="AE196" ca="1">SUMPRODUCT($D175:AE175,N(OFFSET($D166:AE166,0,COLUMN(AE166)-COLUMN($D166:AE166))))/10^6</f>
        <v>0.63738752681172883</v>
      </c>
      <c r="AF196" s="24" cm="1">
        <f t="array" aca="1" ref="AF196" ca="1">SUMPRODUCT($D175:AF175,N(OFFSET($D166:AF166,0,COLUMN(AF166)-COLUMN($D166:AF166))))/10^6</f>
        <v>0.63897093130270743</v>
      </c>
      <c r="AG196" s="24" cm="1">
        <f t="array" aca="1" ref="AG196" ca="1">SUMPRODUCT($D175:AG175,N(OFFSET($D166:AG166,0,COLUMN(AG166)-COLUMN($D166:AG166))))/10^6</f>
        <v>0.60360936604473148</v>
      </c>
      <c r="AH196" s="24" cm="1">
        <f t="array" aca="1" ref="AH196" ca="1">SUMPRODUCT($D175:AH175,N(OFFSET($D166:AH166,0,COLUMN(AH166)-COLUMN($D166:AH166))))/10^6</f>
        <v>0.5458930489297884</v>
      </c>
      <c r="AI196" s="24" cm="1">
        <f t="array" aca="1" ref="AI196" ca="1">SUMPRODUCT($D175:AI175,N(OFFSET($D166:AI166,0,COLUMN(AI166)-COLUMN($D166:AI166))))/10^6</f>
        <v>0.45260580495911201</v>
      </c>
      <c r="AJ196" s="24" cm="1">
        <f t="array" aca="1" ref="AJ196" ca="1">SUMPRODUCT($D175:AJ175,N(OFFSET($D166:AJ166,0,COLUMN(AJ166)-COLUMN($D166:AJ166))))/10^6</f>
        <v>0.3637809686392437</v>
      </c>
      <c r="AK196" s="24" cm="1">
        <f t="array" aca="1" ref="AK196" ca="1">SUMPRODUCT($D175:AK175,N(OFFSET($D166:AK166,0,COLUMN(AK166)-COLUMN($D166:AK166))))/10^6</f>
        <v>0.30055731751430753</v>
      </c>
      <c r="AL196" s="24" cm="1">
        <f t="array" aca="1" ref="AL196" ca="1">SUMPRODUCT($D175:AL175,N(OFFSET($D166:AL166,0,COLUMN(AL166)-COLUMN($D166:AL166))))/10^6</f>
        <v>0.21819660645066727</v>
      </c>
      <c r="AM196" s="24" cm="1">
        <f t="array" aca="1" ref="AM196" ca="1">SUMPRODUCT($D175:AM175,N(OFFSET($D166:AM166,0,COLUMN(AM166)-COLUMN($D166:AM166))))/10^6</f>
        <v>0.17350874428953214</v>
      </c>
      <c r="AN196" s="24" cm="1">
        <f t="array" aca="1" ref="AN196" ca="1">SUMPRODUCT($D175:AN175,N(OFFSET($D166:AN166,0,COLUMN(AN166)-COLUMN($D166:AN166))))/10^6</f>
        <v>0.11733978837458907</v>
      </c>
      <c r="AO196" s="24" cm="1">
        <f t="array" aca="1" ref="AO196" ca="1">SUMPRODUCT($D175:AO175,N(OFFSET($D166:AO166,0,COLUMN(AO166)-COLUMN($D166:AO166))))/10^6</f>
        <v>6.2858781996865218E-2</v>
      </c>
      <c r="AP196" s="24" cm="1">
        <f t="array" aca="1" ref="AP196" ca="1">SUMPRODUCT($D175:AP175,N(OFFSET($D166:AP166,0,COLUMN(AP166)-COLUMN($D166:AP166))))/10^6</f>
        <v>3.0877492924535965E-2</v>
      </c>
      <c r="AQ196" s="24" cm="1">
        <f t="array" aca="1" ref="AQ196" ca="1">SUMPRODUCT($D175:AQ175,N(OFFSET($D166:AQ166,0,COLUMN(AQ166)-COLUMN($D166:AQ166))))/10^6</f>
        <v>2.5332202005224218E-2</v>
      </c>
      <c r="AR196" s="24" cm="1">
        <f t="array" aca="1" ref="AR196" ca="1">SUMPRODUCT($D175:AR175,N(OFFSET($D166:AR166,0,COLUMN(AR166)-COLUMN($D166:AR166))))/10^6</f>
        <v>2.4082407036705059E-2</v>
      </c>
      <c r="AS196" s="24" cm="1">
        <f t="array" aca="1" ref="AS196" ca="1">SUMPRODUCT($D175:AS175,N(OFFSET($D166:AS166,0,COLUMN(AS166)-COLUMN($D166:AS166))))/10^6</f>
        <v>2.3311739965954571E-2</v>
      </c>
      <c r="AT196" s="24" cm="1">
        <f t="array" aca="1" ref="AT196" ca="1">SUMPRODUCT($D175:AT175,N(OFFSET($D166:AT166,0,COLUMN(AT166)-COLUMN($D166:AT166))))/10^6</f>
        <v>2.3073584506704704E-2</v>
      </c>
      <c r="AU196" s="24" cm="1">
        <f t="array" aca="1" ref="AU196" ca="1">SUMPRODUCT($D175:AU175,N(OFFSET($D166:AU166,0,COLUMN(AU166)-COLUMN($D166:AU166))))/10^6</f>
        <v>1.9266209447302826E-2</v>
      </c>
      <c r="AV196" s="24" cm="1">
        <f t="array" aca="1" ref="AV196" ca="1">SUMPRODUCT($D175:AV175,N(OFFSET($D166:AV166,0,COLUMN(AV166)-COLUMN($D166:AV166))))/10^6</f>
        <v>9.7741058107611613E-3</v>
      </c>
      <c r="AW196" s="24" cm="1">
        <f t="array" aca="1" ref="AW196" ca="1">SUMPRODUCT($D175:AW175,N(OFFSET($D166:AW166,0,COLUMN(AW166)-COLUMN($D166:AW166))))/10^6</f>
        <v>2.6075927273598969E-3</v>
      </c>
      <c r="AX196" s="24" cm="1">
        <f t="array" aca="1" ref="AX196" ca="1">SUMPRODUCT($D175:AX175,N(OFFSET($D166:AX166,0,COLUMN(AX166)-COLUMN($D166:AX166))))/10^6</f>
        <v>2.7066916213999005E-3</v>
      </c>
      <c r="AY196" s="24" cm="1">
        <f t="array" aca="1" ref="AY196" ca="1">SUMPRODUCT($D175:AY175,N(OFFSET($D166:AY166,0,COLUMN(AY166)-COLUMN($D166:AY166))))/10^6</f>
        <v>2.5511580033820715E-3</v>
      </c>
      <c r="AZ196" s="24" cm="1">
        <f t="array" aca="1" ref="AZ196" ca="1">SUMPRODUCT($D175:AZ175,N(OFFSET($D166:AZ166,0,COLUMN(AZ166)-COLUMN($D166:AZ166))))/10^6</f>
        <v>0</v>
      </c>
      <c r="BA196" s="24" cm="1">
        <f t="array" aca="1" ref="BA196" ca="1">SUMPRODUCT($D175:BA175,N(OFFSET($D166:BA166,0,COLUMN(BA166)-COLUMN($D166:BA166))))/10^6</f>
        <v>0</v>
      </c>
      <c r="BB196" s="24" cm="1">
        <f t="array" aca="1" ref="BB196" ca="1">SUMPRODUCT($D175:BB175,N(OFFSET($D166:BB166,0,COLUMN(BB166)-COLUMN($D166:BB166))))/10^6</f>
        <v>0</v>
      </c>
      <c r="BC196" s="24" cm="1">
        <f t="array" aca="1" ref="BC196" ca="1">SUMPRODUCT($D175:BC175,N(OFFSET($D166:BC166,0,COLUMN(BC166)-COLUMN($D166:BC166))))/10^6</f>
        <v>0</v>
      </c>
      <c r="BD196" s="24" cm="1">
        <f t="array" aca="1" ref="BD196" ca="1">SUMPRODUCT($D175:BD175,N(OFFSET($D166:BD166,0,COLUMN(BD166)-COLUMN($D166:BD166))))/10^6</f>
        <v>0</v>
      </c>
      <c r="BE196" s="24" cm="1">
        <f t="array" aca="1" ref="BE196" ca="1">SUMPRODUCT($D175:BE175,N(OFFSET($D166:BE166,0,COLUMN(BE166)-COLUMN($D166:BE166))))/10^6</f>
        <v>0</v>
      </c>
      <c r="BF196" s="24" cm="1">
        <f t="array" aca="1" ref="BF196" ca="1">SUMPRODUCT($D175:BF175,N(OFFSET($D166:BF166,0,COLUMN(BF166)-COLUMN($D166:BF166))))/10^6</f>
        <v>0</v>
      </c>
      <c r="BG196" s="24" cm="1">
        <f t="array" aca="1" ref="BG196" ca="1">SUMPRODUCT($D175:BG175,N(OFFSET($D166:BG166,0,COLUMN(BG166)-COLUMN($D166:BG166))))/10^6</f>
        <v>0</v>
      </c>
      <c r="BH196" s="24" cm="1">
        <f t="array" aca="1" ref="BH196" ca="1">SUMPRODUCT($D175:BH175,N(OFFSET($D166:BH166,0,COLUMN(BH166)-COLUMN($D166:BH166))))/10^6</f>
        <v>0</v>
      </c>
      <c r="BI196" s="24" cm="1">
        <f t="array" aca="1" ref="BI196" ca="1">SUMPRODUCT($D175:BI175,N(OFFSET($D166:BI166,0,COLUMN(BI166)-COLUMN($D166:BI166))))/10^6</f>
        <v>0</v>
      </c>
      <c r="BJ196" s="24" cm="1">
        <f t="array" aca="1" ref="BJ196" ca="1">SUMPRODUCT($D175:BJ175,N(OFFSET($D166:BJ166,0,COLUMN(BJ166)-COLUMN($D166:BJ166))))/10^6</f>
        <v>0</v>
      </c>
      <c r="BK196" s="24" cm="1">
        <f t="array" aca="1" ref="BK196" ca="1">SUMPRODUCT($D175:BK175,N(OFFSET($D166:BK166,0,COLUMN(BK166)-COLUMN($D166:BK166))))/10^6</f>
        <v>0</v>
      </c>
      <c r="BL196" s="24" cm="1">
        <f t="array" aca="1" ref="BL196" ca="1">SUMPRODUCT($D175:BL175,N(OFFSET($D166:BL166,0,COLUMN(BL166)-COLUMN($D166:BL166))))/10^6</f>
        <v>0</v>
      </c>
      <c r="BM196" s="24" cm="1">
        <f t="array" aca="1" ref="BM196" ca="1">SUMPRODUCT($D175:BM175,N(OFFSET($D166:BM166,0,COLUMN(BM166)-COLUMN($D166:BM166))))/10^6</f>
        <v>0</v>
      </c>
      <c r="BN196" s="24" cm="1">
        <f t="array" aca="1" ref="BN196" ca="1">SUMPRODUCT($D175:BN175,N(OFFSET($D166:BN166,0,COLUMN(BN166)-COLUMN($D166:BN166))))/10^6</f>
        <v>0</v>
      </c>
      <c r="BO196" s="24" cm="1">
        <f t="array" aca="1" ref="BO196" ca="1">SUMPRODUCT($D175:BO175,N(OFFSET($D166:BO166,0,COLUMN(BO166)-COLUMN($D166:BO166))))/10^6</f>
        <v>0</v>
      </c>
      <c r="BP196" s="24" cm="1">
        <f t="array" aca="1" ref="BP196" ca="1">SUMPRODUCT($D175:BP175,N(OFFSET($D166:BP166,0,COLUMN(BP166)-COLUMN($D166:BP166))))/10^6</f>
        <v>0</v>
      </c>
      <c r="BQ196" s="24" cm="1">
        <f t="array" aca="1" ref="BQ196" ca="1">SUMPRODUCT($D175:BQ175,N(OFFSET($D166:BQ166,0,COLUMN(BQ166)-COLUMN($D166:BQ166))))/10^6</f>
        <v>0</v>
      </c>
      <c r="BR196" s="24" cm="1">
        <f t="array" aca="1" ref="BR196" ca="1">SUMPRODUCT($D175:BR175,N(OFFSET($D166:BR166,0,COLUMN(BR166)-COLUMN($D166:BR166))))/10^6</f>
        <v>0</v>
      </c>
      <c r="BS196" s="24" cm="1">
        <f t="array" aca="1" ref="BS196" ca="1">SUMPRODUCT($D175:BS175,N(OFFSET($D166:BS166,0,COLUMN(BS166)-COLUMN($D166:BS166))))/10^6</f>
        <v>0</v>
      </c>
      <c r="BT196" s="24" cm="1">
        <f t="array" aca="1" ref="BT196" ca="1">SUMPRODUCT($D175:BT175,N(OFFSET($D166:BT166,0,COLUMN(BT166)-COLUMN($D166:BT166))))/10^6</f>
        <v>0</v>
      </c>
      <c r="BU196" s="24" cm="1">
        <f t="array" aca="1" ref="BU196" ca="1">SUMPRODUCT($D175:BU175,N(OFFSET($D166:BU166,0,COLUMN(BU166)-COLUMN($D166:BU166))))/10^6</f>
        <v>0</v>
      </c>
      <c r="BV196" s="24" cm="1">
        <f t="array" aca="1" ref="BV196" ca="1">SUMPRODUCT($D175:BV175,N(OFFSET($D166:BV166,0,COLUMN(BV166)-COLUMN($D166:BV166))))/10^6</f>
        <v>0</v>
      </c>
      <c r="BW196" s="24" cm="1">
        <f t="array" aca="1" ref="BW196" ca="1">SUMPRODUCT($D175:BW175,N(OFFSET($D166:BW166,0,COLUMN(BW166)-COLUMN($D166:BW166))))/10^6</f>
        <v>0</v>
      </c>
      <c r="BX196" s="24" cm="1">
        <f t="array" aca="1" ref="BX196" ca="1">SUMPRODUCT($D175:BX175,N(OFFSET($D166:BX166,0,COLUMN(BX166)-COLUMN($D166:BX166))))/10^6</f>
        <v>0</v>
      </c>
      <c r="BY196" s="24" cm="1">
        <f t="array" aca="1" ref="BY196" ca="1">SUMPRODUCT($D175:BY175,N(OFFSET($D166:BY166,0,COLUMN(BY166)-COLUMN($D166:BY166))))/10^6</f>
        <v>0</v>
      </c>
      <c r="BZ196" s="24" cm="1">
        <f t="array" aca="1" ref="BZ196" ca="1">SUMPRODUCT($D175:BZ175,N(OFFSET($D166:BZ166,0,COLUMN(BZ166)-COLUMN($D166:BZ166))))/10^6</f>
        <v>0</v>
      </c>
      <c r="CA196" s="24" cm="1">
        <f t="array" aca="1" ref="CA196" ca="1">SUMPRODUCT($D175:CA175,N(OFFSET($D166:CA166,0,COLUMN(CA166)-COLUMN($D166:CA166))))/10^6</f>
        <v>0</v>
      </c>
      <c r="CB196" s="24" cm="1">
        <f t="array" aca="1" ref="CB196" ca="1">SUMPRODUCT($D175:CB175,N(OFFSET($D166:CB166,0,COLUMN(CB166)-COLUMN($D166:CB166))))/10^6</f>
        <v>0</v>
      </c>
      <c r="CC196" s="24" cm="1">
        <f t="array" aca="1" ref="CC196" ca="1">SUMPRODUCT($D175:CC175,N(OFFSET($D166:CC166,0,COLUMN(CC166)-COLUMN($D166:CC166))))/10^6</f>
        <v>0</v>
      </c>
      <c r="CD196" s="24" cm="1">
        <f t="array" aca="1" ref="CD196" ca="1">SUMPRODUCT($D175:CD175,N(OFFSET($D166:CD166,0,COLUMN(CD166)-COLUMN($D166:CD166))))/10^6</f>
        <v>0</v>
      </c>
      <c r="CE196" s="24" cm="1">
        <f t="array" aca="1" ref="CE196" ca="1">SUMPRODUCT($D175:CE175,N(OFFSET($D166:CE166,0,COLUMN(CE166)-COLUMN($D166:CE166))))/10^6</f>
        <v>0</v>
      </c>
      <c r="CF196" s="24" cm="1">
        <f t="array" aca="1" ref="CF196" ca="1">SUMPRODUCT($D175:CF175,N(OFFSET($D166:CF166,0,COLUMN(CF166)-COLUMN($D166:CF166))))/10^6</f>
        <v>0</v>
      </c>
      <c r="CG196" s="24" cm="1">
        <f t="array" aca="1" ref="CG196" ca="1">SUMPRODUCT($D175:CG175,N(OFFSET($D166:CG166,0,COLUMN(CG166)-COLUMN($D166:CG166))))/10^6</f>
        <v>0</v>
      </c>
      <c r="CH196" s="24" cm="1">
        <f t="array" aca="1" ref="CH196" ca="1">SUMPRODUCT($D175:CH175,N(OFFSET($D166:CH166,0,COLUMN(CH166)-COLUMN($D166:CH166))))/10^6</f>
        <v>0</v>
      </c>
      <c r="CI196" s="24" cm="1">
        <f t="array" aca="1" ref="CI196" ca="1">SUMPRODUCT($D175:CI175,N(OFFSET($D166:CI166,0,COLUMN(CI166)-COLUMN($D166:CI166))))/10^6</f>
        <v>0</v>
      </c>
      <c r="CJ196" s="24" cm="1">
        <f t="array" aca="1" ref="CJ196" ca="1">SUMPRODUCT($D175:CJ175,N(OFFSET($D166:CJ166,0,COLUMN(CJ166)-COLUMN($D166:CJ166))))/10^6</f>
        <v>0</v>
      </c>
      <c r="CK196" s="24" cm="1">
        <f t="array" aca="1" ref="CK196" ca="1">SUMPRODUCT($D175:CK175,N(OFFSET($D166:CK166,0,COLUMN(CK166)-COLUMN($D166:CK166))))/10^6</f>
        <v>0</v>
      </c>
      <c r="CL196" s="24" cm="1">
        <f t="array" aca="1" ref="CL196" ca="1">SUMPRODUCT($D175:CL175,N(OFFSET($D166:CL166,0,COLUMN(CL166)-COLUMN($D166:CL166))))/10^6</f>
        <v>0</v>
      </c>
      <c r="CM196" s="24" cm="1">
        <f t="array" aca="1" ref="CM196" ca="1">SUMPRODUCT($D175:CM175,N(OFFSET($D166:CM166,0,COLUMN(CM166)-COLUMN($D166:CM166))))/10^6</f>
        <v>0</v>
      </c>
      <c r="CN196" s="24" cm="1">
        <f t="array" aca="1" ref="CN196" ca="1">SUMPRODUCT($D175:CN175,N(OFFSET($D166:CN166,0,COLUMN(CN166)-COLUMN($D166:CN166))))/10^6</f>
        <v>0</v>
      </c>
      <c r="CO196" s="24" cm="1">
        <f t="array" aca="1" ref="CO196" ca="1">SUMPRODUCT($D175:CO175,N(OFFSET($D166:CO166,0,COLUMN(CO166)-COLUMN($D166:CO166))))/10^6</f>
        <v>0</v>
      </c>
    </row>
    <row r="197" spans="1:93" outlineLevel="1">
      <c r="B197" t="s">
        <v>122</v>
      </c>
      <c r="D197" s="62"/>
      <c r="E197" s="62"/>
      <c r="F197" s="62"/>
      <c r="G197" s="62"/>
      <c r="H197" s="62"/>
      <c r="I197" s="62"/>
      <c r="J197" s="62"/>
      <c r="K197" s="62"/>
      <c r="L197" s="62"/>
      <c r="M197" s="62"/>
      <c r="N197" s="62"/>
      <c r="O197" s="62"/>
      <c r="P197" s="62"/>
      <c r="Q197" s="62"/>
      <c r="R197" s="62"/>
      <c r="S197" s="62"/>
      <c r="T197" s="62"/>
      <c r="U197" s="62"/>
      <c r="V197" s="24" cm="1">
        <f t="array" aca="1" ref="V197" ca="1">SUMPRODUCT($D177:V177,N(OFFSET($D167:V167,0,COLUMN(V167)-COLUMN($D167:V167))))/10^6</f>
        <v>0</v>
      </c>
      <c r="W197" s="24" cm="1">
        <f t="array" aca="1" ref="W197" ca="1">SUMPRODUCT($D177:W177,N(OFFSET($D167:W167,0,COLUMN(W167)-COLUMN($D167:W167))))/10^6</f>
        <v>0</v>
      </c>
      <c r="X197" s="24" cm="1">
        <f t="array" aca="1" ref="X197" ca="1">SUMPRODUCT($D177:X177,N(OFFSET($D167:X167,0,COLUMN(X167)-COLUMN($D167:X167))))/10^6</f>
        <v>0</v>
      </c>
      <c r="Y197" s="24" cm="1">
        <f t="array" aca="1" ref="Y197" ca="1">SUMPRODUCT($D177:Y177,N(OFFSET($D167:Y167,0,COLUMN(Y167)-COLUMN($D167:Y167))))/10^6</f>
        <v>0</v>
      </c>
      <c r="Z197" s="24" cm="1">
        <f t="array" aca="1" ref="Z197" ca="1">SUMPRODUCT($D177:Z177,N(OFFSET($D167:Z167,0,COLUMN(Z167)-COLUMN($D167:Z167))))/10^6</f>
        <v>0</v>
      </c>
      <c r="AA197" s="24" cm="1">
        <f t="array" aca="1" ref="AA197" ca="1">SUMPRODUCT($D177:AA177,N(OFFSET($D167:AA167,0,COLUMN(AA167)-COLUMN($D167:AA167))))/10^6</f>
        <v>0</v>
      </c>
      <c r="AB197" s="24" cm="1">
        <f t="array" aca="1" ref="AB197" ca="1">SUMPRODUCT($D177:AB177,N(OFFSET($D167:AB167,0,COLUMN(AB167)-COLUMN($D167:AB167))))/10^6</f>
        <v>0</v>
      </c>
      <c r="AC197" s="24" cm="1">
        <f t="array" aca="1" ref="AC197" ca="1">SUMPRODUCT($D177:AC177,N(OFFSET($D167:AC167,0,COLUMN(AC167)-COLUMN($D167:AC167))))/10^6</f>
        <v>0</v>
      </c>
      <c r="AD197" s="24" cm="1">
        <f t="array" aca="1" ref="AD197" ca="1">SUMPRODUCT($D177:AD177,N(OFFSET($D167:AD167,0,COLUMN(AD167)-COLUMN($D167:AD167))))/10^6</f>
        <v>0</v>
      </c>
      <c r="AE197" s="24" cm="1">
        <f t="array" aca="1" ref="AE197" ca="1">SUMPRODUCT($D177:AE177,N(OFFSET($D167:AE167,0,COLUMN(AE167)-COLUMN($D167:AE167))))/10^6</f>
        <v>0</v>
      </c>
      <c r="AF197" s="24" cm="1">
        <f t="array" aca="1" ref="AF197" ca="1">SUMPRODUCT($D177:AF177,N(OFFSET($D167:AF167,0,COLUMN(AF167)-COLUMN($D167:AF167))))/10^6</f>
        <v>0</v>
      </c>
      <c r="AG197" s="24" cm="1">
        <f t="array" aca="1" ref="AG197" ca="1">SUMPRODUCT($D177:AG177,N(OFFSET($D167:AG167,0,COLUMN(AG167)-COLUMN($D167:AG167))))/10^6</f>
        <v>0</v>
      </c>
      <c r="AH197" s="24" cm="1">
        <f t="array" aca="1" ref="AH197" ca="1">SUMPRODUCT($D177:AH177,N(OFFSET($D167:AH167,0,COLUMN(AH167)-COLUMN($D167:AH167))))/10^6</f>
        <v>0</v>
      </c>
      <c r="AI197" s="24" cm="1">
        <f t="array" aca="1" ref="AI197" ca="1">SUMPRODUCT($D177:AI177,N(OFFSET($D167:AI167,0,COLUMN(AI167)-COLUMN($D167:AI167))))/10^6</f>
        <v>0</v>
      </c>
      <c r="AJ197" s="24" cm="1">
        <f t="array" aca="1" ref="AJ197" ca="1">SUMPRODUCT($D177:AJ177,N(OFFSET($D167:AJ167,0,COLUMN(AJ167)-COLUMN($D167:AJ167))))/10^6</f>
        <v>0</v>
      </c>
      <c r="AK197" s="24" cm="1">
        <f t="array" aca="1" ref="AK197" ca="1">SUMPRODUCT($D177:AK177,N(OFFSET($D167:AK167,0,COLUMN(AK167)-COLUMN($D167:AK167))))/10^6</f>
        <v>0</v>
      </c>
      <c r="AL197" s="24" cm="1">
        <f t="array" aca="1" ref="AL197" ca="1">SUMPRODUCT($D177:AL177,N(OFFSET($D167:AL167,0,COLUMN(AL167)-COLUMN($D167:AL167))))/10^6</f>
        <v>0</v>
      </c>
      <c r="AM197" s="24" cm="1">
        <f t="array" aca="1" ref="AM197" ca="1">SUMPRODUCT($D177:AM177,N(OFFSET($D167:AM167,0,COLUMN(AM167)-COLUMN($D167:AM167))))/10^6</f>
        <v>0</v>
      </c>
      <c r="AN197" s="24" cm="1">
        <f t="array" aca="1" ref="AN197" ca="1">SUMPRODUCT($D177:AN177,N(OFFSET($D167:AN167,0,COLUMN(AN167)-COLUMN($D167:AN167))))/10^6</f>
        <v>0</v>
      </c>
      <c r="AO197" s="24" cm="1">
        <f t="array" aca="1" ref="AO197" ca="1">SUMPRODUCT($D177:AO177,N(OFFSET($D167:AO167,0,COLUMN(AO167)-COLUMN($D167:AO167))))/10^6</f>
        <v>0</v>
      </c>
      <c r="AP197" s="24" cm="1">
        <f t="array" aca="1" ref="AP197" ca="1">SUMPRODUCT($D177:AP177,N(OFFSET($D167:AP167,0,COLUMN(AP167)-COLUMN($D167:AP167))))/10^6</f>
        <v>0</v>
      </c>
      <c r="AQ197" s="24" cm="1">
        <f t="array" aca="1" ref="AQ197" ca="1">SUMPRODUCT($D177:AQ177,N(OFFSET($D167:AQ167,0,COLUMN(AQ167)-COLUMN($D167:AQ167))))/10^6</f>
        <v>0</v>
      </c>
      <c r="AR197" s="24" cm="1">
        <f t="array" aca="1" ref="AR197" ca="1">SUMPRODUCT($D177:AR177,N(OFFSET($D167:AR167,0,COLUMN(AR167)-COLUMN($D167:AR167))))/10^6</f>
        <v>0</v>
      </c>
      <c r="AS197" s="24" cm="1">
        <f t="array" aca="1" ref="AS197" ca="1">SUMPRODUCT($D177:AS177,N(OFFSET($D167:AS167,0,COLUMN(AS167)-COLUMN($D167:AS167))))/10^6</f>
        <v>0</v>
      </c>
      <c r="AT197" s="24" cm="1">
        <f t="array" aca="1" ref="AT197" ca="1">SUMPRODUCT($D177:AT177,N(OFFSET($D167:AT167,0,COLUMN(AT167)-COLUMN($D167:AT167))))/10^6</f>
        <v>0</v>
      </c>
      <c r="AU197" s="24" cm="1">
        <f t="array" aca="1" ref="AU197" ca="1">SUMPRODUCT($D177:AU177,N(OFFSET($D167:AU167,0,COLUMN(AU167)-COLUMN($D167:AU167))))/10^6</f>
        <v>0</v>
      </c>
      <c r="AV197" s="24" cm="1">
        <f t="array" aca="1" ref="AV197" ca="1">SUMPRODUCT($D177:AV177,N(OFFSET($D167:AV167,0,COLUMN(AV167)-COLUMN($D167:AV167))))/10^6</f>
        <v>0</v>
      </c>
      <c r="AW197" s="24" cm="1">
        <f t="array" aca="1" ref="AW197" ca="1">SUMPRODUCT($D177:AW177,N(OFFSET($D167:AW167,0,COLUMN(AW167)-COLUMN($D167:AW167))))/10^6</f>
        <v>0</v>
      </c>
      <c r="AX197" s="24" cm="1">
        <f t="array" aca="1" ref="AX197" ca="1">SUMPRODUCT($D177:AX177,N(OFFSET($D167:AX167,0,COLUMN(AX167)-COLUMN($D167:AX167))))/10^6</f>
        <v>0</v>
      </c>
      <c r="AY197" s="24" cm="1">
        <f t="array" aca="1" ref="AY197" ca="1">SUMPRODUCT($D177:AY177,N(OFFSET($D167:AY167,0,COLUMN(AY167)-COLUMN($D167:AY167))))/10^6</f>
        <v>0</v>
      </c>
      <c r="AZ197" s="24" cm="1">
        <f t="array" aca="1" ref="AZ197" ca="1">SUMPRODUCT($D177:AZ177,N(OFFSET($D167:AZ167,0,COLUMN(AZ167)-COLUMN($D167:AZ167))))/10^6</f>
        <v>0</v>
      </c>
      <c r="BA197" s="24" cm="1">
        <f t="array" aca="1" ref="BA197" ca="1">SUMPRODUCT($D177:BA177,N(OFFSET($D167:BA167,0,COLUMN(BA167)-COLUMN($D167:BA167))))/10^6</f>
        <v>0</v>
      </c>
      <c r="BB197" s="24" cm="1">
        <f t="array" aca="1" ref="BB197" ca="1">SUMPRODUCT($D177:BB177,N(OFFSET($D167:BB167,0,COLUMN(BB167)-COLUMN($D167:BB167))))/10^6</f>
        <v>0</v>
      </c>
      <c r="BC197" s="24" cm="1">
        <f t="array" aca="1" ref="BC197" ca="1">SUMPRODUCT($D177:BC177,N(OFFSET($D167:BC167,0,COLUMN(BC167)-COLUMN($D167:BC167))))/10^6</f>
        <v>0</v>
      </c>
      <c r="BD197" s="24" cm="1">
        <f t="array" aca="1" ref="BD197" ca="1">SUMPRODUCT($D177:BD177,N(OFFSET($D167:BD167,0,COLUMN(BD167)-COLUMN($D167:BD167))))/10^6</f>
        <v>0</v>
      </c>
      <c r="BE197" s="24" cm="1">
        <f t="array" aca="1" ref="BE197" ca="1">SUMPRODUCT($D177:BE177,N(OFFSET($D167:BE167,0,COLUMN(BE167)-COLUMN($D167:BE167))))/10^6</f>
        <v>0</v>
      </c>
      <c r="BF197" s="24" cm="1">
        <f t="array" aca="1" ref="BF197" ca="1">SUMPRODUCT($D177:BF177,N(OFFSET($D167:BF167,0,COLUMN(BF167)-COLUMN($D167:BF167))))/10^6</f>
        <v>0</v>
      </c>
      <c r="BG197" s="24" cm="1">
        <f t="array" aca="1" ref="BG197" ca="1">SUMPRODUCT($D177:BG177,N(OFFSET($D167:BG167,0,COLUMN(BG167)-COLUMN($D167:BG167))))/10^6</f>
        <v>0</v>
      </c>
      <c r="BH197" s="24" cm="1">
        <f t="array" aca="1" ref="BH197" ca="1">SUMPRODUCT($D177:BH177,N(OFFSET($D167:BH167,0,COLUMN(BH167)-COLUMN($D167:BH167))))/10^6</f>
        <v>0</v>
      </c>
      <c r="BI197" s="24" cm="1">
        <f t="array" aca="1" ref="BI197" ca="1">SUMPRODUCT($D177:BI177,N(OFFSET($D167:BI167,0,COLUMN(BI167)-COLUMN($D167:BI167))))/10^6</f>
        <v>0</v>
      </c>
      <c r="BJ197" s="24" cm="1">
        <f t="array" aca="1" ref="BJ197" ca="1">SUMPRODUCT($D177:BJ177,N(OFFSET($D167:BJ167,0,COLUMN(BJ167)-COLUMN($D167:BJ167))))/10^6</f>
        <v>0</v>
      </c>
      <c r="BK197" s="24" cm="1">
        <f t="array" aca="1" ref="BK197" ca="1">SUMPRODUCT($D177:BK177,N(OFFSET($D167:BK167,0,COLUMN(BK167)-COLUMN($D167:BK167))))/10^6</f>
        <v>0</v>
      </c>
      <c r="BL197" s="24" cm="1">
        <f t="array" aca="1" ref="BL197" ca="1">SUMPRODUCT($D177:BL177,N(OFFSET($D167:BL167,0,COLUMN(BL167)-COLUMN($D167:BL167))))/10^6</f>
        <v>0</v>
      </c>
      <c r="BM197" s="24" cm="1">
        <f t="array" aca="1" ref="BM197" ca="1">SUMPRODUCT($D177:BM177,N(OFFSET($D167:BM167,0,COLUMN(BM167)-COLUMN($D167:BM167))))/10^6</f>
        <v>0</v>
      </c>
      <c r="BN197" s="24" cm="1">
        <f t="array" aca="1" ref="BN197" ca="1">SUMPRODUCT($D177:BN177,N(OFFSET($D167:BN167,0,COLUMN(BN167)-COLUMN($D167:BN167))))/10^6</f>
        <v>0</v>
      </c>
      <c r="BO197" s="24" cm="1">
        <f t="array" aca="1" ref="BO197" ca="1">SUMPRODUCT($D177:BO177,N(OFFSET($D167:BO167,0,COLUMN(BO167)-COLUMN($D167:BO167))))/10^6</f>
        <v>0</v>
      </c>
      <c r="BP197" s="24" cm="1">
        <f t="array" aca="1" ref="BP197" ca="1">SUMPRODUCT($D177:BP177,N(OFFSET($D167:BP167,0,COLUMN(BP167)-COLUMN($D167:BP167))))/10^6</f>
        <v>0</v>
      </c>
      <c r="BQ197" s="24" cm="1">
        <f t="array" aca="1" ref="BQ197" ca="1">SUMPRODUCT($D177:BQ177,N(OFFSET($D167:BQ167,0,COLUMN(BQ167)-COLUMN($D167:BQ167))))/10^6</f>
        <v>0</v>
      </c>
      <c r="BR197" s="24" cm="1">
        <f t="array" aca="1" ref="BR197" ca="1">SUMPRODUCT($D177:BR177,N(OFFSET($D167:BR167,0,COLUMN(BR167)-COLUMN($D167:BR167))))/10^6</f>
        <v>0</v>
      </c>
      <c r="BS197" s="24" cm="1">
        <f t="array" aca="1" ref="BS197" ca="1">SUMPRODUCT($D177:BS177,N(OFFSET($D167:BS167,0,COLUMN(BS167)-COLUMN($D167:BS167))))/10^6</f>
        <v>0</v>
      </c>
      <c r="BT197" s="24" cm="1">
        <f t="array" aca="1" ref="BT197" ca="1">SUMPRODUCT($D177:BT177,N(OFFSET($D167:BT167,0,COLUMN(BT167)-COLUMN($D167:BT167))))/10^6</f>
        <v>0</v>
      </c>
      <c r="BU197" s="24" cm="1">
        <f t="array" aca="1" ref="BU197" ca="1">SUMPRODUCT($D177:BU177,N(OFFSET($D167:BU167,0,COLUMN(BU167)-COLUMN($D167:BU167))))/10^6</f>
        <v>0</v>
      </c>
      <c r="BV197" s="24" cm="1">
        <f t="array" aca="1" ref="BV197" ca="1">SUMPRODUCT($D177:BV177,N(OFFSET($D167:BV167,0,COLUMN(BV167)-COLUMN($D167:BV167))))/10^6</f>
        <v>0</v>
      </c>
      <c r="BW197" s="24" cm="1">
        <f t="array" aca="1" ref="BW197" ca="1">SUMPRODUCT($D177:BW177,N(OFFSET($D167:BW167,0,COLUMN(BW167)-COLUMN($D167:BW167))))/10^6</f>
        <v>0</v>
      </c>
      <c r="BX197" s="24" cm="1">
        <f t="array" aca="1" ref="BX197" ca="1">SUMPRODUCT($D177:BX177,N(OFFSET($D167:BX167,0,COLUMN(BX167)-COLUMN($D167:BX167))))/10^6</f>
        <v>0</v>
      </c>
      <c r="BY197" s="24" cm="1">
        <f t="array" aca="1" ref="BY197" ca="1">SUMPRODUCT($D177:BY177,N(OFFSET($D167:BY167,0,COLUMN(BY167)-COLUMN($D167:BY167))))/10^6</f>
        <v>0</v>
      </c>
      <c r="BZ197" s="24" cm="1">
        <f t="array" aca="1" ref="BZ197" ca="1">SUMPRODUCT($D177:BZ177,N(OFFSET($D167:BZ167,0,COLUMN(BZ167)-COLUMN($D167:BZ167))))/10^6</f>
        <v>0</v>
      </c>
      <c r="CA197" s="24" cm="1">
        <f t="array" aca="1" ref="CA197" ca="1">SUMPRODUCT($D177:CA177,N(OFFSET($D167:CA167,0,COLUMN(CA167)-COLUMN($D167:CA167))))/10^6</f>
        <v>0</v>
      </c>
      <c r="CB197" s="24" cm="1">
        <f t="array" aca="1" ref="CB197" ca="1">SUMPRODUCT($D177:CB177,N(OFFSET($D167:CB167,0,COLUMN(CB167)-COLUMN($D167:CB167))))/10^6</f>
        <v>0</v>
      </c>
      <c r="CC197" s="24" cm="1">
        <f t="array" aca="1" ref="CC197" ca="1">SUMPRODUCT($D177:CC177,N(OFFSET($D167:CC167,0,COLUMN(CC167)-COLUMN($D167:CC167))))/10^6</f>
        <v>0</v>
      </c>
      <c r="CD197" s="24" cm="1">
        <f t="array" aca="1" ref="CD197" ca="1">SUMPRODUCT($D177:CD177,N(OFFSET($D167:CD167,0,COLUMN(CD167)-COLUMN($D167:CD167))))/10^6</f>
        <v>0</v>
      </c>
      <c r="CE197" s="24" cm="1">
        <f t="array" aca="1" ref="CE197" ca="1">SUMPRODUCT($D177:CE177,N(OFFSET($D167:CE167,0,COLUMN(CE167)-COLUMN($D167:CE167))))/10^6</f>
        <v>0</v>
      </c>
      <c r="CF197" s="24" cm="1">
        <f t="array" aca="1" ref="CF197" ca="1">SUMPRODUCT($D177:CF177,N(OFFSET($D167:CF167,0,COLUMN(CF167)-COLUMN($D167:CF167))))/10^6</f>
        <v>0</v>
      </c>
      <c r="CG197" s="24" cm="1">
        <f t="array" aca="1" ref="CG197" ca="1">SUMPRODUCT($D177:CG177,N(OFFSET($D167:CG167,0,COLUMN(CG167)-COLUMN($D167:CG167))))/10^6</f>
        <v>0</v>
      </c>
      <c r="CH197" s="24" cm="1">
        <f t="array" aca="1" ref="CH197" ca="1">SUMPRODUCT($D177:CH177,N(OFFSET($D167:CH167,0,COLUMN(CH167)-COLUMN($D167:CH167))))/10^6</f>
        <v>0</v>
      </c>
      <c r="CI197" s="24" cm="1">
        <f t="array" aca="1" ref="CI197" ca="1">SUMPRODUCT($D177:CI177,N(OFFSET($D167:CI167,0,COLUMN(CI167)-COLUMN($D167:CI167))))/10^6</f>
        <v>0</v>
      </c>
      <c r="CJ197" s="24" cm="1">
        <f t="array" aca="1" ref="CJ197" ca="1">SUMPRODUCT($D177:CJ177,N(OFFSET($D167:CJ167,0,COLUMN(CJ167)-COLUMN($D167:CJ167))))/10^6</f>
        <v>0</v>
      </c>
      <c r="CK197" s="24" cm="1">
        <f t="array" aca="1" ref="CK197" ca="1">SUMPRODUCT($D177:CK177,N(OFFSET($D167:CK167,0,COLUMN(CK167)-COLUMN($D167:CK167))))/10^6</f>
        <v>0</v>
      </c>
      <c r="CL197" s="24" cm="1">
        <f t="array" aca="1" ref="CL197" ca="1">SUMPRODUCT($D177:CL177,N(OFFSET($D167:CL167,0,COLUMN(CL167)-COLUMN($D167:CL167))))/10^6</f>
        <v>0</v>
      </c>
      <c r="CM197" s="24" cm="1">
        <f t="array" aca="1" ref="CM197" ca="1">SUMPRODUCT($D177:CM177,N(OFFSET($D167:CM167,0,COLUMN(CM167)-COLUMN($D167:CM167))))/10^6</f>
        <v>0</v>
      </c>
      <c r="CN197" s="24" cm="1">
        <f t="array" aca="1" ref="CN197" ca="1">SUMPRODUCT($D177:CN177,N(OFFSET($D167:CN167,0,COLUMN(CN167)-COLUMN($D167:CN167))))/10^6</f>
        <v>0</v>
      </c>
      <c r="CO197" s="24" cm="1">
        <f t="array" aca="1" ref="CO197" ca="1">SUMPRODUCT($D177:CO177,N(OFFSET($D167:CO167,0,COLUMN(CO167)-COLUMN($D167:CO167))))/10^6</f>
        <v>0</v>
      </c>
    </row>
    <row r="198" spans="1:93" outlineLevel="1">
      <c r="B198" t="s">
        <v>123</v>
      </c>
      <c r="D198" s="62"/>
      <c r="E198" s="62"/>
      <c r="F198" s="62"/>
      <c r="G198" s="62"/>
      <c r="H198" s="62"/>
      <c r="I198" s="62"/>
      <c r="J198" s="62"/>
      <c r="K198" s="62"/>
      <c r="L198" s="62"/>
      <c r="M198" s="62"/>
      <c r="N198" s="62"/>
      <c r="O198" s="62"/>
      <c r="P198" s="62"/>
      <c r="Q198" s="62"/>
      <c r="R198" s="62"/>
      <c r="S198" s="62"/>
      <c r="T198" s="62"/>
      <c r="U198" s="62"/>
      <c r="V198" s="24" cm="1">
        <f t="array" aca="1" ref="V198" ca="1">SUMPRODUCT($D179:V179,N(OFFSET($D168:V168,0,COLUMN(V168)-COLUMN($D168:V168))))/10^6</f>
        <v>0</v>
      </c>
      <c r="W198" s="24" cm="1">
        <f t="array" aca="1" ref="W198" ca="1">SUMPRODUCT($D179:W179,N(OFFSET($D168:W168,0,COLUMN(W168)-COLUMN($D168:W168))))/10^6</f>
        <v>0</v>
      </c>
      <c r="X198" s="24" cm="1">
        <f t="array" aca="1" ref="X198" ca="1">SUMPRODUCT($D179:X179,N(OFFSET($D168:X168,0,COLUMN(X168)-COLUMN($D168:X168))))/10^6</f>
        <v>0</v>
      </c>
      <c r="Y198" s="24" cm="1">
        <f t="array" aca="1" ref="Y198" ca="1">SUMPRODUCT($D179:Y179,N(OFFSET($D168:Y168,0,COLUMN(Y168)-COLUMN($D168:Y168))))/10^6</f>
        <v>0</v>
      </c>
      <c r="Z198" s="24" cm="1">
        <f t="array" aca="1" ref="Z198" ca="1">SUMPRODUCT($D179:Z179,N(OFFSET($D168:Z168,0,COLUMN(Z168)-COLUMN($D168:Z168))))/10^6</f>
        <v>0</v>
      </c>
      <c r="AA198" s="24" cm="1">
        <f t="array" aca="1" ref="AA198" ca="1">SUMPRODUCT($D179:AA179,N(OFFSET($D168:AA168,0,COLUMN(AA168)-COLUMN($D168:AA168))))/10^6</f>
        <v>0</v>
      </c>
      <c r="AB198" s="24" cm="1">
        <f t="array" aca="1" ref="AB198" ca="1">SUMPRODUCT($D179:AB179,N(OFFSET($D168:AB168,0,COLUMN(AB168)-COLUMN($D168:AB168))))/10^6</f>
        <v>0</v>
      </c>
      <c r="AC198" s="24" cm="1">
        <f t="array" aca="1" ref="AC198" ca="1">SUMPRODUCT($D179:AC179,N(OFFSET($D168:AC168,0,COLUMN(AC168)-COLUMN($D168:AC168))))/10^6</f>
        <v>0</v>
      </c>
      <c r="AD198" s="24" cm="1">
        <f t="array" aca="1" ref="AD198" ca="1">SUMPRODUCT($D179:AD179,N(OFFSET($D168:AD168,0,COLUMN(AD168)-COLUMN($D168:AD168))))/10^6</f>
        <v>0</v>
      </c>
      <c r="AE198" s="24" cm="1">
        <f t="array" aca="1" ref="AE198" ca="1">SUMPRODUCT($D179:AE179,N(OFFSET($D168:AE168,0,COLUMN(AE168)-COLUMN($D168:AE168))))/10^6</f>
        <v>0</v>
      </c>
      <c r="AF198" s="24" cm="1">
        <f t="array" aca="1" ref="AF198" ca="1">SUMPRODUCT($D179:AF179,N(OFFSET($D168:AF168,0,COLUMN(AF168)-COLUMN($D168:AF168))))/10^6</f>
        <v>0</v>
      </c>
      <c r="AG198" s="24" cm="1">
        <f t="array" aca="1" ref="AG198" ca="1">SUMPRODUCT($D179:AG179,N(OFFSET($D168:AG168,0,COLUMN(AG168)-COLUMN($D168:AG168))))/10^6</f>
        <v>0</v>
      </c>
      <c r="AH198" s="24" cm="1">
        <f t="array" aca="1" ref="AH198" ca="1">SUMPRODUCT($D179:AH179,N(OFFSET($D168:AH168,0,COLUMN(AH168)-COLUMN($D168:AH168))))/10^6</f>
        <v>0</v>
      </c>
      <c r="AI198" s="24" cm="1">
        <f t="array" aca="1" ref="AI198" ca="1">SUMPRODUCT($D179:AI179,N(OFFSET($D168:AI168,0,COLUMN(AI168)-COLUMN($D168:AI168))))/10^6</f>
        <v>0</v>
      </c>
      <c r="AJ198" s="24" cm="1">
        <f t="array" aca="1" ref="AJ198" ca="1">SUMPRODUCT($D179:AJ179,N(OFFSET($D168:AJ168,0,COLUMN(AJ168)-COLUMN($D168:AJ168))))/10^6</f>
        <v>0</v>
      </c>
      <c r="AK198" s="24" cm="1">
        <f t="array" aca="1" ref="AK198" ca="1">SUMPRODUCT($D179:AK179,N(OFFSET($D168:AK168,0,COLUMN(AK168)-COLUMN($D168:AK168))))/10^6</f>
        <v>0</v>
      </c>
      <c r="AL198" s="24" cm="1">
        <f t="array" aca="1" ref="AL198" ca="1">SUMPRODUCT($D179:AL179,N(OFFSET($D168:AL168,0,COLUMN(AL168)-COLUMN($D168:AL168))))/10^6</f>
        <v>0</v>
      </c>
      <c r="AM198" s="24" cm="1">
        <f t="array" aca="1" ref="AM198" ca="1">SUMPRODUCT($D179:AM179,N(OFFSET($D168:AM168,0,COLUMN(AM168)-COLUMN($D168:AM168))))/10^6</f>
        <v>0</v>
      </c>
      <c r="AN198" s="24" cm="1">
        <f t="array" aca="1" ref="AN198" ca="1">SUMPRODUCT($D179:AN179,N(OFFSET($D168:AN168,0,COLUMN(AN168)-COLUMN($D168:AN168))))/10^6</f>
        <v>0</v>
      </c>
      <c r="AO198" s="24" cm="1">
        <f t="array" aca="1" ref="AO198" ca="1">SUMPRODUCT($D179:AO179,N(OFFSET($D168:AO168,0,COLUMN(AO168)-COLUMN($D168:AO168))))/10^6</f>
        <v>0</v>
      </c>
      <c r="AP198" s="24" cm="1">
        <f t="array" aca="1" ref="AP198" ca="1">SUMPRODUCT($D179:AP179,N(OFFSET($D168:AP168,0,COLUMN(AP168)-COLUMN($D168:AP168))))/10^6</f>
        <v>0</v>
      </c>
      <c r="AQ198" s="24" cm="1">
        <f t="array" aca="1" ref="AQ198" ca="1">SUMPRODUCT($D179:AQ179,N(OFFSET($D168:AQ168,0,COLUMN(AQ168)-COLUMN($D168:AQ168))))/10^6</f>
        <v>0</v>
      </c>
      <c r="AR198" s="24" cm="1">
        <f t="array" aca="1" ref="AR198" ca="1">SUMPRODUCT($D179:AR179,N(OFFSET($D168:AR168,0,COLUMN(AR168)-COLUMN($D168:AR168))))/10^6</f>
        <v>0</v>
      </c>
      <c r="AS198" s="24" cm="1">
        <f t="array" aca="1" ref="AS198" ca="1">SUMPRODUCT($D179:AS179,N(OFFSET($D168:AS168,0,COLUMN(AS168)-COLUMN($D168:AS168))))/10^6</f>
        <v>0</v>
      </c>
      <c r="AT198" s="24" cm="1">
        <f t="array" aca="1" ref="AT198" ca="1">SUMPRODUCT($D179:AT179,N(OFFSET($D168:AT168,0,COLUMN(AT168)-COLUMN($D168:AT168))))/10^6</f>
        <v>0</v>
      </c>
      <c r="AU198" s="24" cm="1">
        <f t="array" aca="1" ref="AU198" ca="1">SUMPRODUCT($D179:AU179,N(OFFSET($D168:AU168,0,COLUMN(AU168)-COLUMN($D168:AU168))))/10^6</f>
        <v>0</v>
      </c>
      <c r="AV198" s="24" cm="1">
        <f t="array" aca="1" ref="AV198" ca="1">SUMPRODUCT($D179:AV179,N(OFFSET($D168:AV168,0,COLUMN(AV168)-COLUMN($D168:AV168))))/10^6</f>
        <v>0</v>
      </c>
      <c r="AW198" s="24" cm="1">
        <f t="array" aca="1" ref="AW198" ca="1">SUMPRODUCT($D179:AW179,N(OFFSET($D168:AW168,0,COLUMN(AW168)-COLUMN($D168:AW168))))/10^6</f>
        <v>0</v>
      </c>
      <c r="AX198" s="24" cm="1">
        <f t="array" aca="1" ref="AX198" ca="1">SUMPRODUCT($D179:AX179,N(OFFSET($D168:AX168,0,COLUMN(AX168)-COLUMN($D168:AX168))))/10^6</f>
        <v>0</v>
      </c>
      <c r="AY198" s="24" cm="1">
        <f t="array" aca="1" ref="AY198" ca="1">SUMPRODUCT($D179:AY179,N(OFFSET($D168:AY168,0,COLUMN(AY168)-COLUMN($D168:AY168))))/10^6</f>
        <v>0</v>
      </c>
      <c r="AZ198" s="24" cm="1">
        <f t="array" aca="1" ref="AZ198" ca="1">SUMPRODUCT($D179:AZ179,N(OFFSET($D168:AZ168,0,COLUMN(AZ168)-COLUMN($D168:AZ168))))/10^6</f>
        <v>0</v>
      </c>
      <c r="BA198" s="24" cm="1">
        <f t="array" aca="1" ref="BA198" ca="1">SUMPRODUCT($D179:BA179,N(OFFSET($D168:BA168,0,COLUMN(BA168)-COLUMN($D168:BA168))))/10^6</f>
        <v>0</v>
      </c>
      <c r="BB198" s="24" cm="1">
        <f t="array" aca="1" ref="BB198" ca="1">SUMPRODUCT($D179:BB179,N(OFFSET($D168:BB168,0,COLUMN(BB168)-COLUMN($D168:BB168))))/10^6</f>
        <v>0</v>
      </c>
      <c r="BC198" s="24" cm="1">
        <f t="array" aca="1" ref="BC198" ca="1">SUMPRODUCT($D179:BC179,N(OFFSET($D168:BC168,0,COLUMN(BC168)-COLUMN($D168:BC168))))/10^6</f>
        <v>0</v>
      </c>
      <c r="BD198" s="24" cm="1">
        <f t="array" aca="1" ref="BD198" ca="1">SUMPRODUCT($D179:BD179,N(OFFSET($D168:BD168,0,COLUMN(BD168)-COLUMN($D168:BD168))))/10^6</f>
        <v>0</v>
      </c>
      <c r="BE198" s="24" cm="1">
        <f t="array" aca="1" ref="BE198" ca="1">SUMPRODUCT($D179:BE179,N(OFFSET($D168:BE168,0,COLUMN(BE168)-COLUMN($D168:BE168))))/10^6</f>
        <v>0</v>
      </c>
      <c r="BF198" s="24" cm="1">
        <f t="array" aca="1" ref="BF198" ca="1">SUMPRODUCT($D179:BF179,N(OFFSET($D168:BF168,0,COLUMN(BF168)-COLUMN($D168:BF168))))/10^6</f>
        <v>0</v>
      </c>
      <c r="BG198" s="24" cm="1">
        <f t="array" aca="1" ref="BG198" ca="1">SUMPRODUCT($D179:BG179,N(OFFSET($D168:BG168,0,COLUMN(BG168)-COLUMN($D168:BG168))))/10^6</f>
        <v>0</v>
      </c>
      <c r="BH198" s="24" cm="1">
        <f t="array" aca="1" ref="BH198" ca="1">SUMPRODUCT($D179:BH179,N(OFFSET($D168:BH168,0,COLUMN(BH168)-COLUMN($D168:BH168))))/10^6</f>
        <v>0</v>
      </c>
      <c r="BI198" s="24" cm="1">
        <f t="array" aca="1" ref="BI198" ca="1">SUMPRODUCT($D179:BI179,N(OFFSET($D168:BI168,0,COLUMN(BI168)-COLUMN($D168:BI168))))/10^6</f>
        <v>0</v>
      </c>
      <c r="BJ198" s="24" cm="1">
        <f t="array" aca="1" ref="BJ198" ca="1">SUMPRODUCT($D179:BJ179,N(OFFSET($D168:BJ168,0,COLUMN(BJ168)-COLUMN($D168:BJ168))))/10^6</f>
        <v>0</v>
      </c>
      <c r="BK198" s="24" cm="1">
        <f t="array" aca="1" ref="BK198" ca="1">SUMPRODUCT($D179:BK179,N(OFFSET($D168:BK168,0,COLUMN(BK168)-COLUMN($D168:BK168))))/10^6</f>
        <v>0</v>
      </c>
      <c r="BL198" s="24" cm="1">
        <f t="array" aca="1" ref="BL198" ca="1">SUMPRODUCT($D179:BL179,N(OFFSET($D168:BL168,0,COLUMN(BL168)-COLUMN($D168:BL168))))/10^6</f>
        <v>0</v>
      </c>
      <c r="BM198" s="24" cm="1">
        <f t="array" aca="1" ref="BM198" ca="1">SUMPRODUCT($D179:BM179,N(OFFSET($D168:BM168,0,COLUMN(BM168)-COLUMN($D168:BM168))))/10^6</f>
        <v>0</v>
      </c>
      <c r="BN198" s="24" cm="1">
        <f t="array" aca="1" ref="BN198" ca="1">SUMPRODUCT($D179:BN179,N(OFFSET($D168:BN168,0,COLUMN(BN168)-COLUMN($D168:BN168))))/10^6</f>
        <v>0</v>
      </c>
      <c r="BO198" s="24" cm="1">
        <f t="array" aca="1" ref="BO198" ca="1">SUMPRODUCT($D179:BO179,N(OFFSET($D168:BO168,0,COLUMN(BO168)-COLUMN($D168:BO168))))/10^6</f>
        <v>0</v>
      </c>
      <c r="BP198" s="24" cm="1">
        <f t="array" aca="1" ref="BP198" ca="1">SUMPRODUCT($D179:BP179,N(OFFSET($D168:BP168,0,COLUMN(BP168)-COLUMN($D168:BP168))))/10^6</f>
        <v>0</v>
      </c>
      <c r="BQ198" s="24" cm="1">
        <f t="array" aca="1" ref="BQ198" ca="1">SUMPRODUCT($D179:BQ179,N(OFFSET($D168:BQ168,0,COLUMN(BQ168)-COLUMN($D168:BQ168))))/10^6</f>
        <v>0</v>
      </c>
      <c r="BR198" s="24" cm="1">
        <f t="array" aca="1" ref="BR198" ca="1">SUMPRODUCT($D179:BR179,N(OFFSET($D168:BR168,0,COLUMN(BR168)-COLUMN($D168:BR168))))/10^6</f>
        <v>0</v>
      </c>
      <c r="BS198" s="24" cm="1">
        <f t="array" aca="1" ref="BS198" ca="1">SUMPRODUCT($D179:BS179,N(OFFSET($D168:BS168,0,COLUMN(BS168)-COLUMN($D168:BS168))))/10^6</f>
        <v>0</v>
      </c>
      <c r="BT198" s="24" cm="1">
        <f t="array" aca="1" ref="BT198" ca="1">SUMPRODUCT($D179:BT179,N(OFFSET($D168:BT168,0,COLUMN(BT168)-COLUMN($D168:BT168))))/10^6</f>
        <v>0</v>
      </c>
      <c r="BU198" s="24" cm="1">
        <f t="array" aca="1" ref="BU198" ca="1">SUMPRODUCT($D179:BU179,N(OFFSET($D168:BU168,0,COLUMN(BU168)-COLUMN($D168:BU168))))/10^6</f>
        <v>0</v>
      </c>
      <c r="BV198" s="24" cm="1">
        <f t="array" aca="1" ref="BV198" ca="1">SUMPRODUCT($D179:BV179,N(OFFSET($D168:BV168,0,COLUMN(BV168)-COLUMN($D168:BV168))))/10^6</f>
        <v>0</v>
      </c>
      <c r="BW198" s="24" cm="1">
        <f t="array" aca="1" ref="BW198" ca="1">SUMPRODUCT($D179:BW179,N(OFFSET($D168:BW168,0,COLUMN(BW168)-COLUMN($D168:BW168))))/10^6</f>
        <v>0</v>
      </c>
      <c r="BX198" s="24" cm="1">
        <f t="array" aca="1" ref="BX198" ca="1">SUMPRODUCT($D179:BX179,N(OFFSET($D168:BX168,0,COLUMN(BX168)-COLUMN($D168:BX168))))/10^6</f>
        <v>0</v>
      </c>
      <c r="BY198" s="24" cm="1">
        <f t="array" aca="1" ref="BY198" ca="1">SUMPRODUCT($D179:BY179,N(OFFSET($D168:BY168,0,COLUMN(BY168)-COLUMN($D168:BY168))))/10^6</f>
        <v>0</v>
      </c>
      <c r="BZ198" s="24" cm="1">
        <f t="array" aca="1" ref="BZ198" ca="1">SUMPRODUCT($D179:BZ179,N(OFFSET($D168:BZ168,0,COLUMN(BZ168)-COLUMN($D168:BZ168))))/10^6</f>
        <v>0</v>
      </c>
      <c r="CA198" s="24" cm="1">
        <f t="array" aca="1" ref="CA198" ca="1">SUMPRODUCT($D179:CA179,N(OFFSET($D168:CA168,0,COLUMN(CA168)-COLUMN($D168:CA168))))/10^6</f>
        <v>0</v>
      </c>
      <c r="CB198" s="24" cm="1">
        <f t="array" aca="1" ref="CB198" ca="1">SUMPRODUCT($D179:CB179,N(OFFSET($D168:CB168,0,COLUMN(CB168)-COLUMN($D168:CB168))))/10^6</f>
        <v>0</v>
      </c>
      <c r="CC198" s="24" cm="1">
        <f t="array" aca="1" ref="CC198" ca="1">SUMPRODUCT($D179:CC179,N(OFFSET($D168:CC168,0,COLUMN(CC168)-COLUMN($D168:CC168))))/10^6</f>
        <v>0</v>
      </c>
      <c r="CD198" s="24" cm="1">
        <f t="array" aca="1" ref="CD198" ca="1">SUMPRODUCT($D179:CD179,N(OFFSET($D168:CD168,0,COLUMN(CD168)-COLUMN($D168:CD168))))/10^6</f>
        <v>0</v>
      </c>
      <c r="CE198" s="24" cm="1">
        <f t="array" aca="1" ref="CE198" ca="1">SUMPRODUCT($D179:CE179,N(OFFSET($D168:CE168,0,COLUMN(CE168)-COLUMN($D168:CE168))))/10^6</f>
        <v>0</v>
      </c>
      <c r="CF198" s="24" cm="1">
        <f t="array" aca="1" ref="CF198" ca="1">SUMPRODUCT($D179:CF179,N(OFFSET($D168:CF168,0,COLUMN(CF168)-COLUMN($D168:CF168))))/10^6</f>
        <v>0</v>
      </c>
      <c r="CG198" s="24" cm="1">
        <f t="array" aca="1" ref="CG198" ca="1">SUMPRODUCT($D179:CG179,N(OFFSET($D168:CG168,0,COLUMN(CG168)-COLUMN($D168:CG168))))/10^6</f>
        <v>0</v>
      </c>
      <c r="CH198" s="24" cm="1">
        <f t="array" aca="1" ref="CH198" ca="1">SUMPRODUCT($D179:CH179,N(OFFSET($D168:CH168,0,COLUMN(CH168)-COLUMN($D168:CH168))))/10^6</f>
        <v>0</v>
      </c>
      <c r="CI198" s="24" cm="1">
        <f t="array" aca="1" ref="CI198" ca="1">SUMPRODUCT($D179:CI179,N(OFFSET($D168:CI168,0,COLUMN(CI168)-COLUMN($D168:CI168))))/10^6</f>
        <v>0</v>
      </c>
      <c r="CJ198" s="24" cm="1">
        <f t="array" aca="1" ref="CJ198" ca="1">SUMPRODUCT($D179:CJ179,N(OFFSET($D168:CJ168,0,COLUMN(CJ168)-COLUMN($D168:CJ168))))/10^6</f>
        <v>0</v>
      </c>
      <c r="CK198" s="24" cm="1">
        <f t="array" aca="1" ref="CK198" ca="1">SUMPRODUCT($D179:CK179,N(OFFSET($D168:CK168,0,COLUMN(CK168)-COLUMN($D168:CK168))))/10^6</f>
        <v>0</v>
      </c>
      <c r="CL198" s="24" cm="1">
        <f t="array" aca="1" ref="CL198" ca="1">SUMPRODUCT($D179:CL179,N(OFFSET($D168:CL168,0,COLUMN(CL168)-COLUMN($D168:CL168))))/10^6</f>
        <v>0</v>
      </c>
      <c r="CM198" s="24" cm="1">
        <f t="array" aca="1" ref="CM198" ca="1">SUMPRODUCT($D179:CM179,N(OFFSET($D168:CM168,0,COLUMN(CM168)-COLUMN($D168:CM168))))/10^6</f>
        <v>0</v>
      </c>
      <c r="CN198" s="24" cm="1">
        <f t="array" aca="1" ref="CN198" ca="1">SUMPRODUCT($D179:CN179,N(OFFSET($D168:CN168,0,COLUMN(CN168)-COLUMN($D168:CN168))))/10^6</f>
        <v>0</v>
      </c>
      <c r="CO198" s="24" cm="1">
        <f t="array" aca="1" ref="CO198" ca="1">SUMPRODUCT($D179:CO179,N(OFFSET($D168:CO168,0,COLUMN(CO168)-COLUMN($D168:CO168))))/10^6</f>
        <v>0</v>
      </c>
    </row>
    <row r="199" spans="1:93" outlineLevel="1"/>
    <row r="200" spans="1:93" s="63" customFormat="1" outlineLevel="1">
      <c r="A200" s="78" t="s">
        <v>127</v>
      </c>
      <c r="AO200" s="476"/>
    </row>
    <row r="201" spans="1:93" outlineLevel="1">
      <c r="A201" s="2"/>
    </row>
    <row r="202" spans="1:93" outlineLevel="1">
      <c r="A202" s="2" t="s">
        <v>125</v>
      </c>
    </row>
    <row r="203" spans="1:93" outlineLevel="1">
      <c r="B203" t="s">
        <v>113</v>
      </c>
      <c r="D203" s="1">
        <f>D$26*harvestpercent_SC_pine</f>
        <v>1063.9721965760004</v>
      </c>
      <c r="E203" s="1">
        <f t="shared" ref="E203:AJ203" si="96">E$26*harvestpercent_SC_pine</f>
        <v>1928.6627979120001</v>
      </c>
      <c r="F203" s="1">
        <f t="shared" si="96"/>
        <v>2208.1883307120002</v>
      </c>
      <c r="G203" s="1">
        <f t="shared" si="96"/>
        <v>4196.7324673360035</v>
      </c>
      <c r="H203" s="1">
        <f t="shared" si="96"/>
        <v>7184.4474435040029</v>
      </c>
      <c r="I203" s="1">
        <f t="shared" si="96"/>
        <v>11786.036777583997</v>
      </c>
      <c r="J203" s="1">
        <f t="shared" si="96"/>
        <v>12291.707363264</v>
      </c>
      <c r="K203" s="1">
        <f t="shared" si="96"/>
        <v>7852.4153214559992</v>
      </c>
      <c r="L203" s="1">
        <f t="shared" si="96"/>
        <v>5183.9816089520009</v>
      </c>
      <c r="M203" s="1">
        <f t="shared" si="96"/>
        <v>2629.0218908320021</v>
      </c>
      <c r="N203" s="1">
        <f t="shared" si="96"/>
        <v>5033.2998173759979</v>
      </c>
      <c r="O203" s="1">
        <f t="shared" si="96"/>
        <v>5216.5167141360043</v>
      </c>
      <c r="P203" s="1">
        <f t="shared" si="96"/>
        <v>3886.9191007760037</v>
      </c>
      <c r="Q203" s="1">
        <f t="shared" si="96"/>
        <v>2557.9763640160004</v>
      </c>
      <c r="R203" s="1">
        <f t="shared" si="96"/>
        <v>594.94945384000005</v>
      </c>
      <c r="S203" s="1">
        <f t="shared" si="96"/>
        <v>287.11728922399993</v>
      </c>
      <c r="T203" s="1">
        <f t="shared" si="96"/>
        <v>464.67584439200004</v>
      </c>
      <c r="U203" s="1">
        <f t="shared" si="96"/>
        <v>934.68164635200014</v>
      </c>
      <c r="V203" s="1">
        <f t="shared" si="96"/>
        <v>596.41602532800005</v>
      </c>
      <c r="W203" s="1">
        <f t="shared" si="96"/>
        <v>459.46770078400016</v>
      </c>
      <c r="X203" s="1">
        <f t="shared" si="96"/>
        <v>870.81977196800005</v>
      </c>
      <c r="Y203" s="1">
        <f t="shared" si="96"/>
        <v>5436.8257059919997</v>
      </c>
      <c r="Z203" s="1">
        <f t="shared" si="96"/>
        <v>9668.4183649519946</v>
      </c>
      <c r="AA203" s="1">
        <f t="shared" si="96"/>
        <v>2776.5854431280004</v>
      </c>
      <c r="AB203" s="1">
        <f t="shared" si="96"/>
        <v>2176.5189492800009</v>
      </c>
      <c r="AC203" s="1">
        <f t="shared" si="96"/>
        <v>1846.2240913919993</v>
      </c>
      <c r="AD203" s="1">
        <f t="shared" si="96"/>
        <v>855.82884908800031</v>
      </c>
      <c r="AE203" s="1">
        <f t="shared" si="96"/>
        <v>184.62150517600003</v>
      </c>
      <c r="AF203" s="529">
        <f t="shared" si="96"/>
        <v>0</v>
      </c>
      <c r="AG203" s="529">
        <f t="shared" si="96"/>
        <v>0</v>
      </c>
      <c r="AH203" s="529">
        <f t="shared" si="96"/>
        <v>0</v>
      </c>
      <c r="AI203" s="529">
        <f t="shared" si="96"/>
        <v>0</v>
      </c>
      <c r="AJ203" s="529">
        <f t="shared" si="96"/>
        <v>0</v>
      </c>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c r="BM203" s="62"/>
      <c r="BN203" s="62"/>
      <c r="BO203" s="62"/>
      <c r="BP203" s="62"/>
      <c r="BQ203" s="62"/>
      <c r="BR203" s="62"/>
      <c r="BS203" s="62"/>
      <c r="BT203" s="62"/>
      <c r="BU203" s="62"/>
      <c r="BV203" s="62"/>
      <c r="BW203" s="62"/>
      <c r="BX203" s="62"/>
      <c r="BY203" s="62"/>
      <c r="BZ203" s="62"/>
      <c r="CA203" s="62"/>
      <c r="CB203" s="62"/>
      <c r="CC203" s="62"/>
      <c r="CD203" s="62"/>
      <c r="CE203" s="62"/>
      <c r="CF203" s="62"/>
      <c r="CG203" s="62"/>
      <c r="CH203" s="62"/>
      <c r="CI203" s="62"/>
      <c r="CJ203" s="62"/>
      <c r="CK203" s="62"/>
      <c r="CL203" s="62"/>
      <c r="CM203" s="62"/>
      <c r="CN203" s="62"/>
      <c r="CO203" s="62"/>
    </row>
    <row r="204" spans="1:93" outlineLevel="1">
      <c r="B204" t="s">
        <v>114</v>
      </c>
      <c r="D204" s="1">
        <f t="shared" ref="D204:AJ204" si="97">D$26*(1-harvestpercent_SC_pine)</f>
        <v>265.99304914400005</v>
      </c>
      <c r="E204" s="1">
        <f t="shared" si="97"/>
        <v>482.16569947799991</v>
      </c>
      <c r="F204" s="1">
        <f t="shared" si="97"/>
        <v>552.04708267799992</v>
      </c>
      <c r="G204" s="1">
        <f t="shared" si="97"/>
        <v>1049.1831168340007</v>
      </c>
      <c r="H204" s="1">
        <f t="shared" si="97"/>
        <v>1796.1118608760003</v>
      </c>
      <c r="I204" s="1">
        <f t="shared" si="97"/>
        <v>2946.5091943959983</v>
      </c>
      <c r="J204" s="1">
        <f t="shared" si="97"/>
        <v>3072.9268408159992</v>
      </c>
      <c r="K204" s="1">
        <f t="shared" si="97"/>
        <v>1963.1038303639994</v>
      </c>
      <c r="L204" s="1">
        <f t="shared" si="97"/>
        <v>1295.9954022379998</v>
      </c>
      <c r="M204" s="1">
        <f t="shared" si="97"/>
        <v>657.2554727080003</v>
      </c>
      <c r="N204" s="1">
        <f t="shared" si="97"/>
        <v>1258.324954343999</v>
      </c>
      <c r="O204" s="1">
        <f t="shared" si="97"/>
        <v>1304.1291785340009</v>
      </c>
      <c r="P204" s="1">
        <f t="shared" si="97"/>
        <v>971.72977519400058</v>
      </c>
      <c r="Q204" s="1">
        <f t="shared" si="97"/>
        <v>639.49409100399998</v>
      </c>
      <c r="R204" s="1">
        <f t="shared" si="97"/>
        <v>148.73736345999998</v>
      </c>
      <c r="S204" s="1">
        <f t="shared" si="97"/>
        <v>71.779322305999969</v>
      </c>
      <c r="T204" s="1">
        <f t="shared" si="97"/>
        <v>116.16896109799997</v>
      </c>
      <c r="U204" s="1">
        <f t="shared" si="97"/>
        <v>233.67041158799998</v>
      </c>
      <c r="V204" s="1">
        <f t="shared" si="97"/>
        <v>149.10400633199998</v>
      </c>
      <c r="W204" s="1">
        <f t="shared" si="97"/>
        <v>114.86692519600001</v>
      </c>
      <c r="X204" s="1">
        <f t="shared" si="97"/>
        <v>217.70494299199996</v>
      </c>
      <c r="Y204" s="1">
        <f t="shared" si="97"/>
        <v>1359.2064264979997</v>
      </c>
      <c r="Z204" s="1">
        <f t="shared" si="97"/>
        <v>2417.1045912379977</v>
      </c>
      <c r="AA204" s="1">
        <f t="shared" si="97"/>
        <v>694.14636078199999</v>
      </c>
      <c r="AB204" s="1">
        <f t="shared" si="97"/>
        <v>544.12973732000012</v>
      </c>
      <c r="AC204" s="1">
        <f t="shared" si="97"/>
        <v>461.55602284799971</v>
      </c>
      <c r="AD204" s="1">
        <f t="shared" si="97"/>
        <v>213.95721227200002</v>
      </c>
      <c r="AE204" s="1">
        <f t="shared" si="97"/>
        <v>46.155376293999993</v>
      </c>
      <c r="AF204" s="529">
        <f t="shared" si="97"/>
        <v>0</v>
      </c>
      <c r="AG204" s="529">
        <f t="shared" si="97"/>
        <v>0</v>
      </c>
      <c r="AH204" s="529">
        <f t="shared" si="97"/>
        <v>0</v>
      </c>
      <c r="AI204" s="529">
        <f t="shared" si="97"/>
        <v>0</v>
      </c>
      <c r="AJ204" s="529">
        <f t="shared" si="97"/>
        <v>0</v>
      </c>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c r="BM204" s="62"/>
      <c r="BN204" s="62"/>
      <c r="BO204" s="62"/>
      <c r="BP204" s="62"/>
      <c r="BQ204" s="62"/>
      <c r="BR204" s="62"/>
      <c r="BS204" s="62"/>
      <c r="BT204" s="62"/>
      <c r="BU204" s="62"/>
      <c r="BV204" s="62"/>
      <c r="BW204" s="62"/>
      <c r="BX204" s="62"/>
      <c r="BY204" s="62"/>
      <c r="BZ204" s="62"/>
      <c r="CA204" s="62"/>
      <c r="CB204" s="62"/>
      <c r="CC204" s="62"/>
      <c r="CD204" s="62"/>
      <c r="CE204" s="62"/>
      <c r="CF204" s="62"/>
      <c r="CG204" s="62"/>
      <c r="CH204" s="62"/>
      <c r="CI204" s="62"/>
      <c r="CJ204" s="62"/>
      <c r="CK204" s="62"/>
      <c r="CL204" s="62"/>
      <c r="CM204" s="62"/>
      <c r="CN204" s="62"/>
      <c r="CO204" s="62"/>
    </row>
    <row r="205" spans="1:93" outlineLevel="1">
      <c r="B205" t="s">
        <v>118</v>
      </c>
      <c r="D205" s="1">
        <f t="shared" ref="D205:AJ205" si="98">D$27*harvestpercent_SC_DF</f>
        <v>38.278309160000006</v>
      </c>
      <c r="E205" s="1">
        <f t="shared" si="98"/>
        <v>55.241768624000009</v>
      </c>
      <c r="F205" s="1">
        <f t="shared" si="98"/>
        <v>41.302654455999999</v>
      </c>
      <c r="G205" s="1">
        <f t="shared" si="98"/>
        <v>138.52399024000002</v>
      </c>
      <c r="H205" s="1">
        <f t="shared" si="98"/>
        <v>215.82090553599997</v>
      </c>
      <c r="I205" s="1">
        <f t="shared" si="98"/>
        <v>709.53158953600007</v>
      </c>
      <c r="J205" s="1">
        <f t="shared" si="98"/>
        <v>913.30758939999998</v>
      </c>
      <c r="K205" s="1">
        <f t="shared" si="98"/>
        <v>1246.5507750960005</v>
      </c>
      <c r="L205" s="1">
        <f t="shared" si="98"/>
        <v>2246.8803470160005</v>
      </c>
      <c r="M205" s="1">
        <f t="shared" si="98"/>
        <v>1397.774458592</v>
      </c>
      <c r="N205" s="1">
        <f t="shared" si="98"/>
        <v>258.36015518399995</v>
      </c>
      <c r="O205" s="1">
        <f t="shared" si="98"/>
        <v>111.49450496000003</v>
      </c>
      <c r="P205" s="1">
        <f t="shared" si="98"/>
        <v>577.69053023200001</v>
      </c>
      <c r="Q205" s="1">
        <f t="shared" si="98"/>
        <v>442.6920916960002</v>
      </c>
      <c r="R205" s="1">
        <f t="shared" si="98"/>
        <v>348.87587410399993</v>
      </c>
      <c r="S205" s="1">
        <f t="shared" si="98"/>
        <v>47.950757416000002</v>
      </c>
      <c r="T205" s="1">
        <f t="shared" si="98"/>
        <v>21.878359752000001</v>
      </c>
      <c r="U205" s="1">
        <f t="shared" si="98"/>
        <v>18.961708743999999</v>
      </c>
      <c r="V205" s="1">
        <f t="shared" si="98"/>
        <v>18.974399008000002</v>
      </c>
      <c r="W205" s="1">
        <f t="shared" si="98"/>
        <v>56.480601431999993</v>
      </c>
      <c r="X205" s="1">
        <f t="shared" si="98"/>
        <v>53.803828551999999</v>
      </c>
      <c r="Y205" s="1">
        <f t="shared" si="98"/>
        <v>187.026791632</v>
      </c>
      <c r="Z205" s="1">
        <f t="shared" si="98"/>
        <v>134.99648479200002</v>
      </c>
      <c r="AA205" s="1">
        <f t="shared" si="98"/>
        <v>120.22482648</v>
      </c>
      <c r="AB205" s="1">
        <f t="shared" si="98"/>
        <v>0</v>
      </c>
      <c r="AC205" s="1">
        <f t="shared" si="98"/>
        <v>54.749146328000009</v>
      </c>
      <c r="AD205" s="1">
        <f t="shared" si="98"/>
        <v>11.554555224000001</v>
      </c>
      <c r="AE205" s="1">
        <f t="shared" si="98"/>
        <v>5.180508176</v>
      </c>
      <c r="AF205" s="529">
        <f t="shared" si="98"/>
        <v>0</v>
      </c>
      <c r="AG205" s="529">
        <f t="shared" si="98"/>
        <v>0</v>
      </c>
      <c r="AH205" s="529">
        <f t="shared" si="98"/>
        <v>0</v>
      </c>
      <c r="AI205" s="529">
        <f t="shared" si="98"/>
        <v>0</v>
      </c>
      <c r="AJ205" s="529">
        <f t="shared" si="98"/>
        <v>0</v>
      </c>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c r="BM205" s="62"/>
      <c r="BN205" s="62"/>
      <c r="BO205" s="62"/>
      <c r="BP205" s="62"/>
      <c r="BQ205" s="62"/>
      <c r="BR205" s="62"/>
      <c r="BS205" s="62"/>
      <c r="BT205" s="62"/>
      <c r="BU205" s="62"/>
      <c r="BV205" s="62"/>
      <c r="BW205" s="62"/>
      <c r="BX205" s="62"/>
      <c r="BY205" s="62"/>
      <c r="BZ205" s="62"/>
      <c r="CA205" s="62"/>
      <c r="CB205" s="62"/>
      <c r="CC205" s="62"/>
      <c r="CD205" s="62"/>
      <c r="CE205" s="62"/>
      <c r="CF205" s="62"/>
      <c r="CG205" s="62"/>
      <c r="CH205" s="62"/>
      <c r="CI205" s="62"/>
      <c r="CJ205" s="62"/>
      <c r="CK205" s="62"/>
      <c r="CL205" s="62"/>
      <c r="CM205" s="62"/>
      <c r="CN205" s="62"/>
      <c r="CO205" s="62"/>
    </row>
    <row r="206" spans="1:93" outlineLevel="1">
      <c r="B206" t="s">
        <v>119</v>
      </c>
      <c r="D206" s="1">
        <f t="shared" ref="D206:AJ206" si="99">D$27*(1-harvestpercent_SC_DF)</f>
        <v>9.569577289999998</v>
      </c>
      <c r="E206" s="1">
        <f t="shared" si="99"/>
        <v>13.810442155999999</v>
      </c>
      <c r="F206" s="1">
        <f t="shared" si="99"/>
        <v>10.325663613999996</v>
      </c>
      <c r="G206" s="1">
        <f t="shared" si="99"/>
        <v>34.630997559999997</v>
      </c>
      <c r="H206" s="1">
        <f t="shared" si="99"/>
        <v>53.955226383999978</v>
      </c>
      <c r="I206" s="1">
        <f t="shared" si="99"/>
        <v>177.38289738399996</v>
      </c>
      <c r="J206" s="1">
        <f t="shared" si="99"/>
        <v>228.32689734999994</v>
      </c>
      <c r="K206" s="1">
        <f t="shared" si="99"/>
        <v>311.63769377400001</v>
      </c>
      <c r="L206" s="1">
        <f t="shared" si="99"/>
        <v>561.72008675400002</v>
      </c>
      <c r="M206" s="1">
        <f t="shared" si="99"/>
        <v>349.44361464799988</v>
      </c>
      <c r="N206" s="1">
        <f t="shared" si="99"/>
        <v>64.590038795999973</v>
      </c>
      <c r="O206" s="1">
        <f t="shared" si="99"/>
        <v>27.873626239999997</v>
      </c>
      <c r="P206" s="1">
        <f t="shared" si="99"/>
        <v>144.42263255799995</v>
      </c>
      <c r="Q206" s="1">
        <f t="shared" si="99"/>
        <v>110.67302292400002</v>
      </c>
      <c r="R206" s="1">
        <f t="shared" si="99"/>
        <v>87.218968525999955</v>
      </c>
      <c r="S206" s="1">
        <f t="shared" si="99"/>
        <v>11.987689353999997</v>
      </c>
      <c r="T206" s="1">
        <f t="shared" si="99"/>
        <v>5.4695899379999986</v>
      </c>
      <c r="U206" s="1">
        <f t="shared" si="99"/>
        <v>4.740427185999998</v>
      </c>
      <c r="V206" s="1">
        <f t="shared" si="99"/>
        <v>4.7435997519999988</v>
      </c>
      <c r="W206" s="1">
        <f t="shared" si="99"/>
        <v>14.120150357999995</v>
      </c>
      <c r="X206" s="1">
        <f t="shared" si="99"/>
        <v>13.450957137999996</v>
      </c>
      <c r="Y206" s="1">
        <f t="shared" si="99"/>
        <v>46.756697907999985</v>
      </c>
      <c r="Z206" s="1">
        <f t="shared" si="99"/>
        <v>33.749121197999997</v>
      </c>
      <c r="AA206" s="1">
        <f t="shared" si="99"/>
        <v>30.056206619999994</v>
      </c>
      <c r="AB206" s="1">
        <f t="shared" si="99"/>
        <v>0</v>
      </c>
      <c r="AC206" s="1">
        <f t="shared" si="99"/>
        <v>13.687286581999999</v>
      </c>
      <c r="AD206" s="1">
        <f t="shared" si="99"/>
        <v>2.8886388059999994</v>
      </c>
      <c r="AE206" s="1">
        <f t="shared" si="99"/>
        <v>1.2951270439999998</v>
      </c>
      <c r="AF206" s="529">
        <f t="shared" si="99"/>
        <v>0</v>
      </c>
      <c r="AG206" s="529">
        <f t="shared" si="99"/>
        <v>0</v>
      </c>
      <c r="AH206" s="529">
        <f t="shared" si="99"/>
        <v>0</v>
      </c>
      <c r="AI206" s="529">
        <f t="shared" si="99"/>
        <v>0</v>
      </c>
      <c r="AJ206" s="529">
        <f t="shared" si="99"/>
        <v>0</v>
      </c>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c r="BT206" s="62"/>
      <c r="BU206" s="62"/>
      <c r="BV206" s="62"/>
      <c r="BW206" s="62"/>
      <c r="BX206" s="62"/>
      <c r="BY206" s="62"/>
      <c r="BZ206" s="62"/>
      <c r="CA206" s="62"/>
      <c r="CB206" s="62"/>
      <c r="CC206" s="62"/>
      <c r="CD206" s="62"/>
      <c r="CE206" s="62"/>
      <c r="CF206" s="62"/>
      <c r="CG206" s="62"/>
      <c r="CH206" s="62"/>
      <c r="CI206" s="62"/>
      <c r="CJ206" s="62"/>
      <c r="CK206" s="62"/>
      <c r="CL206" s="62"/>
      <c r="CM206" s="62"/>
      <c r="CN206" s="62"/>
      <c r="CO206" s="62"/>
    </row>
    <row r="207" spans="1:93" outlineLevel="1">
      <c r="B207" t="s">
        <v>108</v>
      </c>
      <c r="D207" s="1">
        <f t="shared" ref="D207:AJ207" si="100">D$28*harvestpercent_SC_exsoft</f>
        <v>0</v>
      </c>
      <c r="E207" s="1">
        <f t="shared" si="100"/>
        <v>0</v>
      </c>
      <c r="F207" s="1">
        <f t="shared" si="100"/>
        <v>0</v>
      </c>
      <c r="G207" s="1">
        <f t="shared" si="100"/>
        <v>0</v>
      </c>
      <c r="H207" s="1">
        <f t="shared" si="100"/>
        <v>0</v>
      </c>
      <c r="I207" s="1">
        <f t="shared" si="100"/>
        <v>0</v>
      </c>
      <c r="J207" s="1">
        <f t="shared" si="100"/>
        <v>0</v>
      </c>
      <c r="K207" s="1">
        <f t="shared" si="100"/>
        <v>0</v>
      </c>
      <c r="L207" s="1">
        <f t="shared" si="100"/>
        <v>0</v>
      </c>
      <c r="M207" s="1">
        <f t="shared" si="100"/>
        <v>0</v>
      </c>
      <c r="N207" s="1">
        <f t="shared" si="100"/>
        <v>0</v>
      </c>
      <c r="O207" s="1">
        <f t="shared" si="100"/>
        <v>0</v>
      </c>
      <c r="P207" s="1">
        <f t="shared" si="100"/>
        <v>0</v>
      </c>
      <c r="Q207" s="1">
        <f t="shared" si="100"/>
        <v>0</v>
      </c>
      <c r="R207" s="1">
        <f t="shared" si="100"/>
        <v>0</v>
      </c>
      <c r="S207" s="1">
        <f t="shared" si="100"/>
        <v>0</v>
      </c>
      <c r="T207" s="1">
        <f t="shared" si="100"/>
        <v>0</v>
      </c>
      <c r="U207" s="1">
        <f t="shared" si="100"/>
        <v>0</v>
      </c>
      <c r="V207" s="1">
        <f t="shared" si="100"/>
        <v>0</v>
      </c>
      <c r="W207" s="1">
        <f t="shared" si="100"/>
        <v>0</v>
      </c>
      <c r="X207" s="1">
        <f t="shared" si="100"/>
        <v>0</v>
      </c>
      <c r="Y207" s="1">
        <f t="shared" si="100"/>
        <v>0</v>
      </c>
      <c r="Z207" s="1">
        <f t="shared" si="100"/>
        <v>0</v>
      </c>
      <c r="AA207" s="1">
        <f t="shared" si="100"/>
        <v>0</v>
      </c>
      <c r="AB207" s="1">
        <f t="shared" si="100"/>
        <v>0</v>
      </c>
      <c r="AC207" s="1">
        <f t="shared" si="100"/>
        <v>0</v>
      </c>
      <c r="AD207" s="1">
        <f t="shared" si="100"/>
        <v>0</v>
      </c>
      <c r="AE207" s="1">
        <f t="shared" si="100"/>
        <v>0</v>
      </c>
      <c r="AF207" s="529">
        <f t="shared" si="100"/>
        <v>0</v>
      </c>
      <c r="AG207" s="529">
        <f t="shared" si="100"/>
        <v>0</v>
      </c>
      <c r="AH207" s="529">
        <f t="shared" si="100"/>
        <v>0</v>
      </c>
      <c r="AI207" s="529">
        <f t="shared" si="100"/>
        <v>0</v>
      </c>
      <c r="AJ207" s="529">
        <f t="shared" si="100"/>
        <v>0</v>
      </c>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c r="BM207" s="62"/>
      <c r="BN207" s="62"/>
      <c r="BO207" s="62"/>
      <c r="BP207" s="62"/>
      <c r="BQ207" s="62"/>
      <c r="BR207" s="62"/>
      <c r="BS207" s="62"/>
      <c r="BT207" s="62"/>
      <c r="BU207" s="62"/>
      <c r="BV207" s="62"/>
      <c r="BW207" s="62"/>
      <c r="BX207" s="62"/>
      <c r="BY207" s="62"/>
      <c r="BZ207" s="62"/>
      <c r="CA207" s="62"/>
      <c r="CB207" s="62"/>
      <c r="CC207" s="62"/>
      <c r="CD207" s="62"/>
      <c r="CE207" s="62"/>
      <c r="CF207" s="62"/>
      <c r="CG207" s="62"/>
      <c r="CH207" s="62"/>
      <c r="CI207" s="62"/>
      <c r="CJ207" s="62"/>
      <c r="CK207" s="62"/>
      <c r="CL207" s="62"/>
      <c r="CM207" s="62"/>
      <c r="CN207" s="62"/>
      <c r="CO207" s="62"/>
    </row>
    <row r="208" spans="1:93" outlineLevel="1">
      <c r="B208" t="s">
        <v>109</v>
      </c>
      <c r="D208" s="1">
        <f t="shared" ref="D208:AJ208" si="101">D$28*(1-harvestpercent_SC_exsoft)</f>
        <v>0</v>
      </c>
      <c r="E208" s="1">
        <f t="shared" si="101"/>
        <v>0</v>
      </c>
      <c r="F208" s="1">
        <f t="shared" si="101"/>
        <v>0</v>
      </c>
      <c r="G208" s="1">
        <f t="shared" si="101"/>
        <v>0</v>
      </c>
      <c r="H208" s="1">
        <f t="shared" si="101"/>
        <v>0</v>
      </c>
      <c r="I208" s="1">
        <f t="shared" si="101"/>
        <v>0</v>
      </c>
      <c r="J208" s="1">
        <f t="shared" si="101"/>
        <v>0</v>
      </c>
      <c r="K208" s="1">
        <f t="shared" si="101"/>
        <v>0</v>
      </c>
      <c r="L208" s="1">
        <f t="shared" si="101"/>
        <v>0</v>
      </c>
      <c r="M208" s="1">
        <f t="shared" si="101"/>
        <v>0</v>
      </c>
      <c r="N208" s="1">
        <f t="shared" si="101"/>
        <v>0</v>
      </c>
      <c r="O208" s="1">
        <f t="shared" si="101"/>
        <v>0</v>
      </c>
      <c r="P208" s="1">
        <f t="shared" si="101"/>
        <v>0</v>
      </c>
      <c r="Q208" s="1">
        <f t="shared" si="101"/>
        <v>0</v>
      </c>
      <c r="R208" s="1">
        <f t="shared" si="101"/>
        <v>0</v>
      </c>
      <c r="S208" s="1">
        <f t="shared" si="101"/>
        <v>0</v>
      </c>
      <c r="T208" s="1">
        <f t="shared" si="101"/>
        <v>0</v>
      </c>
      <c r="U208" s="1">
        <f t="shared" si="101"/>
        <v>0</v>
      </c>
      <c r="V208" s="1">
        <f t="shared" si="101"/>
        <v>0</v>
      </c>
      <c r="W208" s="1">
        <f t="shared" si="101"/>
        <v>0</v>
      </c>
      <c r="X208" s="1">
        <f t="shared" si="101"/>
        <v>0</v>
      </c>
      <c r="Y208" s="1">
        <f t="shared" si="101"/>
        <v>0</v>
      </c>
      <c r="Z208" s="1">
        <f t="shared" si="101"/>
        <v>0</v>
      </c>
      <c r="AA208" s="1">
        <f t="shared" si="101"/>
        <v>0</v>
      </c>
      <c r="AB208" s="1">
        <f t="shared" si="101"/>
        <v>0</v>
      </c>
      <c r="AC208" s="1">
        <f t="shared" si="101"/>
        <v>0</v>
      </c>
      <c r="AD208" s="1">
        <f t="shared" si="101"/>
        <v>0</v>
      </c>
      <c r="AE208" s="1">
        <f t="shared" si="101"/>
        <v>0</v>
      </c>
      <c r="AF208" s="529">
        <f t="shared" si="101"/>
        <v>0</v>
      </c>
      <c r="AG208" s="529">
        <f t="shared" si="101"/>
        <v>0</v>
      </c>
      <c r="AH208" s="529">
        <f t="shared" si="101"/>
        <v>0</v>
      </c>
      <c r="AI208" s="529">
        <f t="shared" si="101"/>
        <v>0</v>
      </c>
      <c r="AJ208" s="529">
        <f t="shared" si="101"/>
        <v>0</v>
      </c>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c r="BM208" s="62"/>
      <c r="BN208" s="62"/>
      <c r="BO208" s="62"/>
      <c r="BP208" s="62"/>
      <c r="BQ208" s="62"/>
      <c r="BR208" s="62"/>
      <c r="BS208" s="62"/>
      <c r="BT208" s="62"/>
      <c r="BU208" s="62"/>
      <c r="BV208" s="62"/>
      <c r="BW208" s="62"/>
      <c r="BX208" s="62"/>
      <c r="BY208" s="62"/>
      <c r="BZ208" s="62"/>
      <c r="CA208" s="62"/>
      <c r="CB208" s="62"/>
      <c r="CC208" s="62"/>
      <c r="CD208" s="62"/>
      <c r="CE208" s="62"/>
      <c r="CF208" s="62"/>
      <c r="CG208" s="62"/>
      <c r="CH208" s="62"/>
      <c r="CI208" s="62"/>
      <c r="CJ208" s="62"/>
      <c r="CK208" s="62"/>
      <c r="CL208" s="62"/>
      <c r="CM208" s="62"/>
      <c r="CN208" s="62"/>
      <c r="CO208" s="62"/>
    </row>
    <row r="209" spans="1:93" outlineLevel="1">
      <c r="B209" t="s">
        <v>110</v>
      </c>
      <c r="D209" s="1">
        <f t="shared" ref="D209:AJ209" si="102">D$29*harvestpercent_SC_exhard</f>
        <v>0</v>
      </c>
      <c r="E209" s="1">
        <f t="shared" si="102"/>
        <v>0</v>
      </c>
      <c r="F209" s="1">
        <f t="shared" si="102"/>
        <v>0</v>
      </c>
      <c r="G209" s="1">
        <f t="shared" si="102"/>
        <v>0</v>
      </c>
      <c r="H209" s="1">
        <f t="shared" si="102"/>
        <v>0</v>
      </c>
      <c r="I209" s="1">
        <f t="shared" si="102"/>
        <v>0</v>
      </c>
      <c r="J209" s="1">
        <f t="shared" si="102"/>
        <v>0</v>
      </c>
      <c r="K209" s="1">
        <f t="shared" si="102"/>
        <v>0</v>
      </c>
      <c r="L209" s="1">
        <f t="shared" si="102"/>
        <v>0</v>
      </c>
      <c r="M209" s="1">
        <f t="shared" si="102"/>
        <v>0</v>
      </c>
      <c r="N209" s="1">
        <f t="shared" si="102"/>
        <v>0</v>
      </c>
      <c r="O209" s="1">
        <f t="shared" si="102"/>
        <v>0</v>
      </c>
      <c r="P209" s="1">
        <f t="shared" si="102"/>
        <v>0</v>
      </c>
      <c r="Q209" s="1">
        <f t="shared" si="102"/>
        <v>0</v>
      </c>
      <c r="R209" s="1">
        <f t="shared" si="102"/>
        <v>0</v>
      </c>
      <c r="S209" s="1">
        <f t="shared" si="102"/>
        <v>0</v>
      </c>
      <c r="T209" s="1">
        <f t="shared" si="102"/>
        <v>0</v>
      </c>
      <c r="U209" s="1">
        <f t="shared" si="102"/>
        <v>0</v>
      </c>
      <c r="V209" s="1">
        <f t="shared" si="102"/>
        <v>0</v>
      </c>
      <c r="W209" s="1">
        <f t="shared" si="102"/>
        <v>0</v>
      </c>
      <c r="X209" s="1">
        <f t="shared" si="102"/>
        <v>0</v>
      </c>
      <c r="Y209" s="1">
        <f t="shared" si="102"/>
        <v>0</v>
      </c>
      <c r="Z209" s="1">
        <f t="shared" si="102"/>
        <v>0</v>
      </c>
      <c r="AA209" s="1">
        <f t="shared" si="102"/>
        <v>0</v>
      </c>
      <c r="AB209" s="1">
        <f t="shared" si="102"/>
        <v>0</v>
      </c>
      <c r="AC209" s="1">
        <f t="shared" si="102"/>
        <v>0</v>
      </c>
      <c r="AD209" s="1">
        <f t="shared" si="102"/>
        <v>0</v>
      </c>
      <c r="AE209" s="1">
        <f t="shared" si="102"/>
        <v>0</v>
      </c>
      <c r="AF209" s="529">
        <f t="shared" si="102"/>
        <v>0</v>
      </c>
      <c r="AG209" s="529">
        <f t="shared" si="102"/>
        <v>0</v>
      </c>
      <c r="AH209" s="529">
        <f t="shared" si="102"/>
        <v>0</v>
      </c>
      <c r="AI209" s="529">
        <f t="shared" si="102"/>
        <v>0</v>
      </c>
      <c r="AJ209" s="529">
        <f t="shared" si="102"/>
        <v>0</v>
      </c>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c r="BM209" s="62"/>
      <c r="BN209" s="62"/>
      <c r="BO209" s="62"/>
      <c r="BP209" s="62"/>
      <c r="BQ209" s="62"/>
      <c r="BR209" s="62"/>
      <c r="BS209" s="62"/>
      <c r="BT209" s="62"/>
      <c r="BU209" s="62"/>
      <c r="BV209" s="62"/>
      <c r="BW209" s="62"/>
      <c r="BX209" s="62"/>
      <c r="BY209" s="62"/>
      <c r="BZ209" s="62"/>
      <c r="CA209" s="62"/>
      <c r="CB209" s="62"/>
      <c r="CC209" s="62"/>
      <c r="CD209" s="62"/>
      <c r="CE209" s="62"/>
      <c r="CF209" s="62"/>
      <c r="CG209" s="62"/>
      <c r="CH209" s="62"/>
      <c r="CI209" s="62"/>
      <c r="CJ209" s="62"/>
      <c r="CK209" s="62"/>
      <c r="CL209" s="62"/>
      <c r="CM209" s="62"/>
      <c r="CN209" s="62"/>
      <c r="CO209" s="62"/>
    </row>
    <row r="210" spans="1:93" outlineLevel="1">
      <c r="B210" t="s">
        <v>111</v>
      </c>
      <c r="D210" s="1">
        <f t="shared" ref="D210:AJ210" si="103">D$29*(1-harvestpercent_SC_exhard)</f>
        <v>0</v>
      </c>
      <c r="E210" s="1">
        <f t="shared" si="103"/>
        <v>0</v>
      </c>
      <c r="F210" s="1">
        <f t="shared" si="103"/>
        <v>0</v>
      </c>
      <c r="G210" s="1">
        <f t="shared" si="103"/>
        <v>0</v>
      </c>
      <c r="H210" s="1">
        <f t="shared" si="103"/>
        <v>0</v>
      </c>
      <c r="I210" s="1">
        <f t="shared" si="103"/>
        <v>0</v>
      </c>
      <c r="J210" s="1">
        <f t="shared" si="103"/>
        <v>0</v>
      </c>
      <c r="K210" s="1">
        <f t="shared" si="103"/>
        <v>0</v>
      </c>
      <c r="L210" s="1">
        <f t="shared" si="103"/>
        <v>0</v>
      </c>
      <c r="M210" s="1">
        <f t="shared" si="103"/>
        <v>0</v>
      </c>
      <c r="N210" s="1">
        <f t="shared" si="103"/>
        <v>0</v>
      </c>
      <c r="O210" s="1">
        <f t="shared" si="103"/>
        <v>0</v>
      </c>
      <c r="P210" s="1">
        <f t="shared" si="103"/>
        <v>0</v>
      </c>
      <c r="Q210" s="1">
        <f t="shared" si="103"/>
        <v>0</v>
      </c>
      <c r="R210" s="1">
        <f t="shared" si="103"/>
        <v>0</v>
      </c>
      <c r="S210" s="1">
        <f t="shared" si="103"/>
        <v>0</v>
      </c>
      <c r="T210" s="1">
        <f t="shared" si="103"/>
        <v>0</v>
      </c>
      <c r="U210" s="1">
        <f t="shared" si="103"/>
        <v>0</v>
      </c>
      <c r="V210" s="1">
        <f t="shared" si="103"/>
        <v>0</v>
      </c>
      <c r="W210" s="1">
        <f t="shared" si="103"/>
        <v>0</v>
      </c>
      <c r="X210" s="1">
        <f t="shared" si="103"/>
        <v>0</v>
      </c>
      <c r="Y210" s="1">
        <f t="shared" si="103"/>
        <v>0</v>
      </c>
      <c r="Z210" s="1">
        <f t="shared" si="103"/>
        <v>0</v>
      </c>
      <c r="AA210" s="1">
        <f t="shared" si="103"/>
        <v>0</v>
      </c>
      <c r="AB210" s="1">
        <f t="shared" si="103"/>
        <v>0</v>
      </c>
      <c r="AC210" s="1">
        <f t="shared" si="103"/>
        <v>0</v>
      </c>
      <c r="AD210" s="1">
        <f t="shared" si="103"/>
        <v>0</v>
      </c>
      <c r="AE210" s="1">
        <f t="shared" si="103"/>
        <v>0</v>
      </c>
      <c r="AF210" s="529">
        <f t="shared" si="103"/>
        <v>0</v>
      </c>
      <c r="AG210" s="529">
        <f t="shared" si="103"/>
        <v>0</v>
      </c>
      <c r="AH210" s="529">
        <f t="shared" si="103"/>
        <v>0</v>
      </c>
      <c r="AI210" s="529">
        <f t="shared" si="103"/>
        <v>0</v>
      </c>
      <c r="AJ210" s="529">
        <f t="shared" si="103"/>
        <v>0</v>
      </c>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c r="BM210" s="62"/>
      <c r="BN210" s="62"/>
      <c r="BO210" s="62"/>
      <c r="BP210" s="62"/>
      <c r="BQ210" s="62"/>
      <c r="BR210" s="62"/>
      <c r="BS210" s="62"/>
      <c r="BT210" s="62"/>
      <c r="BU210" s="62"/>
      <c r="BV210" s="62"/>
      <c r="BW210" s="62"/>
      <c r="BX210" s="62"/>
      <c r="BY210" s="62"/>
      <c r="BZ210" s="62"/>
      <c r="CA210" s="62"/>
      <c r="CB210" s="62"/>
      <c r="CC210" s="62"/>
      <c r="CD210" s="62"/>
      <c r="CE210" s="62"/>
      <c r="CF210" s="62"/>
      <c r="CG210" s="62"/>
      <c r="CH210" s="62"/>
      <c r="CI210" s="62"/>
      <c r="CJ210" s="62"/>
      <c r="CK210" s="62"/>
      <c r="CL210" s="62"/>
      <c r="CM210" s="62"/>
      <c r="CN210" s="62"/>
      <c r="CO210" s="62"/>
    </row>
    <row r="211" spans="1:93" outlineLevel="1">
      <c r="B211" t="s">
        <v>38</v>
      </c>
      <c r="D211" s="1">
        <f t="shared" ref="D211:AJ211" si="104">D30</f>
        <v>65.413225090000012</v>
      </c>
      <c r="E211" s="1">
        <f t="shared" si="104"/>
        <v>123.07181317</v>
      </c>
      <c r="F211" s="1">
        <f t="shared" si="104"/>
        <v>559.43410930999983</v>
      </c>
      <c r="G211" s="1">
        <f t="shared" si="104"/>
        <v>134.84015583000001</v>
      </c>
      <c r="H211" s="1">
        <f t="shared" si="104"/>
        <v>332.58621334999992</v>
      </c>
      <c r="I211" s="1">
        <f t="shared" si="104"/>
        <v>1270.5393792699997</v>
      </c>
      <c r="J211" s="1">
        <f t="shared" si="104"/>
        <v>160.20460553999999</v>
      </c>
      <c r="K211" s="1">
        <f t="shared" si="104"/>
        <v>179.13880477000001</v>
      </c>
      <c r="L211" s="1">
        <f t="shared" si="104"/>
        <v>430.04503551000016</v>
      </c>
      <c r="M211" s="1">
        <f t="shared" si="104"/>
        <v>239.83981644999994</v>
      </c>
      <c r="N211" s="1">
        <f t="shared" si="104"/>
        <v>1292.2652248699987</v>
      </c>
      <c r="O211" s="1">
        <f t="shared" si="104"/>
        <v>47.643859710000001</v>
      </c>
      <c r="P211" s="1">
        <f t="shared" si="104"/>
        <v>144.72514113000003</v>
      </c>
      <c r="Q211" s="1">
        <f t="shared" si="104"/>
        <v>109.90831096000002</v>
      </c>
      <c r="R211" s="1">
        <f t="shared" si="104"/>
        <v>77.952115740000011</v>
      </c>
      <c r="S211" s="1">
        <f t="shared" si="104"/>
        <v>123.05055798999999</v>
      </c>
      <c r="T211" s="1">
        <f t="shared" si="104"/>
        <v>63.395811780000002</v>
      </c>
      <c r="U211" s="1">
        <f t="shared" si="104"/>
        <v>30.956503399999999</v>
      </c>
      <c r="V211" s="1">
        <f t="shared" si="104"/>
        <v>335.67690278999993</v>
      </c>
      <c r="W211" s="1">
        <f t="shared" si="104"/>
        <v>217.70166753000001</v>
      </c>
      <c r="X211" s="1">
        <f t="shared" si="104"/>
        <v>319.80062231000005</v>
      </c>
      <c r="Y211" s="1">
        <f t="shared" si="104"/>
        <v>151.60093026999999</v>
      </c>
      <c r="Z211" s="1">
        <f t="shared" si="104"/>
        <v>241.34405289999998</v>
      </c>
      <c r="AA211" s="1">
        <f t="shared" si="104"/>
        <v>100.98073379</v>
      </c>
      <c r="AB211" s="1">
        <f t="shared" si="104"/>
        <v>211.37900112000003</v>
      </c>
      <c r="AC211" s="1">
        <f t="shared" si="104"/>
        <v>55.595722890000005</v>
      </c>
      <c r="AD211" s="1">
        <f t="shared" si="104"/>
        <v>86.971542740000004</v>
      </c>
      <c r="AE211" s="1">
        <f t="shared" si="104"/>
        <v>2.3402222199999998</v>
      </c>
      <c r="AF211" s="529">
        <f t="shared" si="104"/>
        <v>0</v>
      </c>
      <c r="AG211" s="529">
        <f t="shared" si="104"/>
        <v>0</v>
      </c>
      <c r="AH211" s="529">
        <f t="shared" si="104"/>
        <v>0</v>
      </c>
      <c r="AI211" s="529">
        <f t="shared" si="104"/>
        <v>0</v>
      </c>
      <c r="AJ211" s="529">
        <f t="shared" si="104"/>
        <v>0</v>
      </c>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c r="BM211" s="62"/>
      <c r="BN211" s="62"/>
      <c r="BO211" s="62"/>
      <c r="BP211" s="62"/>
      <c r="BQ211" s="62"/>
      <c r="BR211" s="62"/>
      <c r="BS211" s="62"/>
      <c r="BT211" s="62"/>
      <c r="BU211" s="62"/>
      <c r="BV211" s="62"/>
      <c r="BW211" s="62"/>
      <c r="BX211" s="62"/>
      <c r="BY211" s="62"/>
      <c r="BZ211" s="62"/>
      <c r="CA211" s="62"/>
      <c r="CB211" s="62"/>
      <c r="CC211" s="62"/>
      <c r="CD211" s="62"/>
      <c r="CE211" s="62"/>
      <c r="CF211" s="62"/>
      <c r="CG211" s="62"/>
      <c r="CH211" s="62"/>
      <c r="CI211" s="62"/>
      <c r="CJ211" s="62"/>
      <c r="CK211" s="62"/>
      <c r="CL211" s="62"/>
      <c r="CM211" s="62"/>
      <c r="CN211" s="62"/>
      <c r="CO211" s="62"/>
    </row>
    <row r="212" spans="1:93" outlineLevel="1"/>
    <row r="213" spans="1:93" outlineLevel="1">
      <c r="A213" s="2" t="s">
        <v>115</v>
      </c>
    </row>
    <row r="214" spans="1:93" outlineLevel="1">
      <c r="B214" t="s">
        <v>113</v>
      </c>
      <c r="D214" s="64"/>
      <c r="E214" s="64"/>
      <c r="F214" s="64"/>
      <c r="G214" s="64"/>
      <c r="H214" s="64"/>
      <c r="I214" s="64"/>
      <c r="J214" s="64"/>
      <c r="K214" s="64"/>
      <c r="L214" s="64"/>
      <c r="M214" s="64"/>
      <c r="N214" s="64"/>
      <c r="O214" s="64"/>
      <c r="P214" s="64"/>
      <c r="Q214" s="64"/>
      <c r="R214" s="64"/>
      <c r="S214" s="64"/>
      <c r="T214" s="64"/>
      <c r="U214" s="64"/>
      <c r="V214" s="62"/>
      <c r="W214" s="62"/>
      <c r="X214" s="62"/>
      <c r="Y214" s="62"/>
      <c r="Z214" s="62"/>
      <c r="AA214" s="24" cm="1">
        <f t="array" aca="1" ref="AA214" ca="1">SUMPRODUCT($D203:AA203,N(OFFSET($D154:AA154,0,COLUMN(AA154)-COLUMN($D154:AA154))))/10^6</f>
        <v>3.049270660654952</v>
      </c>
      <c r="AB214" s="24" cm="1">
        <f t="array" aca="1" ref="AB214" ca="1">SUMPRODUCT($D203:AB203,N(OFFSET($D154:AB154,0,COLUMN(AB154)-COLUMN($D154:AB154))))/10^6</f>
        <v>3.2127140597000339</v>
      </c>
      <c r="AC214" s="24" cm="1">
        <f t="array" aca="1" ref="AC214" ca="1">SUMPRODUCT($D203:AC203,N(OFFSET($D154:AC154,0,COLUMN(AC154)-COLUMN($D154:AC154))))/10^6</f>
        <v>3.4564226028567608</v>
      </c>
      <c r="AD214" s="24" cm="1">
        <f t="array" aca="1" ref="AD214" ca="1">SUMPRODUCT($D203:AD203,N(OFFSET($D154:AD154,0,COLUMN(AD154)-COLUMN($D154:AD154))))/10^6</f>
        <v>3.695602858330866</v>
      </c>
      <c r="AE214" s="24" cm="1">
        <f t="array" aca="1" ref="AE214" ca="1">SUMPRODUCT($D203:AE203,N(OFFSET($D154:AE154,0,COLUMN(AE154)-COLUMN($D154:AE154))))/10^6</f>
        <v>3.8881627244063455</v>
      </c>
      <c r="AF214" s="24">
        <f t="array" aca="1" ref="AF214" ca="1">SUMPRODUCT($D203:AF203,N(OFFSET($D154:AF154,0,COLUMN(AF154)-COLUMN($D154:AF154))))/10^6</f>
        <v>3.9435724638874912</v>
      </c>
      <c r="AG214" s="24">
        <f t="array" aca="1" ref="AG214" ca="1">SUMPRODUCT($D203:AG203,N(OFFSET($D154:AG154,0,COLUMN(AG154)-COLUMN($D154:AG154))))/10^6</f>
        <v>3.8484276390939334</v>
      </c>
      <c r="AH214" s="24">
        <f t="array" aca="1" ref="AH214" ca="1">SUMPRODUCT($D203:AH203,N(OFFSET($D154:AH154,0,COLUMN(AH154)-COLUMN($D154:AH154))))/10^6</f>
        <v>3.6776983438816298</v>
      </c>
      <c r="AI214" s="24">
        <f t="array" aca="1" ref="AI214" ca="1">SUMPRODUCT($D203:AI203,N(OFFSET($D154:AI154,0,COLUMN(AI154)-COLUMN($D154:AI154))))/10^6</f>
        <v>3.4521820718534166</v>
      </c>
      <c r="AJ214" s="24">
        <f t="array" aca="1" ref="AJ214" ca="1">SUMPRODUCT($D203:AJ203,N(OFFSET($D154:AJ154,0,COLUMN(AJ154)-COLUMN($D154:AJ154))))/10^6</f>
        <v>3.1372761293958966</v>
      </c>
      <c r="AK214" s="24">
        <f t="array" aca="1" ref="AK214" ca="1">SUMPRODUCT($D203:AK203,N(OFFSET($D154:AK154,0,COLUMN(AK154)-COLUMN($D154:AK154))))/10^6</f>
        <v>2.6783101046148574</v>
      </c>
      <c r="AL214" s="24">
        <f t="array" aca="1" ref="AL214" ca="1">SUMPRODUCT($D203:AL203,N(OFFSET($D154:AL154,0,COLUMN(AL154)-COLUMN($D154:AL154))))/10^6</f>
        <v>2.2297915127159826</v>
      </c>
      <c r="AM214" s="24">
        <f t="array" aca="1" ref="AM214" ca="1">SUMPRODUCT($D203:AM203,N(OFFSET($D154:AM154,0,COLUMN(AM154)-COLUMN($D154:AM154))))/10^6</f>
        <v>1.9759925533279112</v>
      </c>
      <c r="AN214" s="24">
        <f t="array" aca="1" ref="AN214" ca="1">SUMPRODUCT($D203:AN203,N(OFFSET($D154:AN154,0,COLUMN(AN154)-COLUMN($D154:AN154))))/10^6</f>
        <v>1.8304046197980444</v>
      </c>
      <c r="AO214" s="24">
        <f t="array" aca="1" ref="AO214" ca="1">SUMPRODUCT($D203:AO203,N(OFFSET($D154:AO154,0,COLUMN(AO154)-COLUMN($D154:AO154))))/10^6</f>
        <v>1.7823480617251404</v>
      </c>
      <c r="AP214" s="24">
        <f t="array" aca="1" ref="AP214" ca="1">SUMPRODUCT($D203:AP203,N(OFFSET($D154:AP154,0,COLUMN(AP154)-COLUMN($D154:AP154))))/10^6</f>
        <v>1.6562454573837309</v>
      </c>
      <c r="AQ214" s="24">
        <f t="array" aca="1" ref="AQ214" ca="1">SUMPRODUCT($D203:AQ203,N(OFFSET($D154:AQ154,0,COLUMN(AQ154)-COLUMN($D154:AQ154))))/10^6</f>
        <v>1.5840300928441937</v>
      </c>
      <c r="AR214" s="24">
        <f t="array" aca="1" ref="AR214" ca="1">SUMPRODUCT($D203:AR203,N(OFFSET($D154:AR154,0,COLUMN(AR154)-COLUMN($D154:AR154))))/10^6</f>
        <v>1.5816792723073616</v>
      </c>
      <c r="AS214" s="24">
        <f t="array" aca="1" ref="AS214" ca="1">SUMPRODUCT($D203:AS203,N(OFFSET($D154:AS154,0,COLUMN(AS154)-COLUMN($D154:AS154))))/10^6</f>
        <v>1.5655006711888835</v>
      </c>
      <c r="AT214" s="24">
        <f t="array" aca="1" ref="AT214" ca="1">SUMPRODUCT($D203:AT203,N(OFFSET($D154:AT154,0,COLUMN(AT154)-COLUMN($D154:AT154))))/10^6</f>
        <v>1.6066258777407783</v>
      </c>
      <c r="AU214" s="24">
        <f t="array" aca="1" ref="AU214" ca="1">SUMPRODUCT($D203:AU203,N(OFFSET($D154:AU154,0,COLUMN(AU154)-COLUMN($D154:AU154))))/10^6</f>
        <v>1.7401396765301664</v>
      </c>
      <c r="AV214" s="24">
        <f t="array" aca="1" ref="AV214" ca="1">SUMPRODUCT($D203:AV203,N(OFFSET($D154:AV154,0,COLUMN(AV154)-COLUMN($D154:AV154))))/10^6</f>
        <v>2.0674882851610361</v>
      </c>
      <c r="AW214" s="24">
        <f t="array" aca="1" ref="AW214" ca="1">SUMPRODUCT($D203:AW203,N(OFFSET($D154:AW154,0,COLUMN(AW154)-COLUMN($D154:AW154))))/10^6</f>
        <v>2.45707296976421</v>
      </c>
      <c r="AX214" s="24">
        <f t="array" aca="1" ref="AX214" ca="1">SUMPRODUCT($D203:AX203,N(OFFSET($D154:AX154,0,COLUMN(AX154)-COLUMN($D154:AX154))))/10^6</f>
        <v>2.7545400254053463</v>
      </c>
      <c r="AY214" s="24">
        <f t="array" aca="1" ref="AY214" ca="1">SUMPRODUCT($D203:AY203,N(OFFSET($D154:AY154,0,COLUMN(AY154)-COLUMN($D154:AY154))))/10^6</f>
        <v>2.9513961629828311</v>
      </c>
      <c r="AZ214" s="24">
        <f t="array" aca="1" ref="AZ214" ca="1">SUMPRODUCT($D203:AZ203,N(OFFSET($D154:AZ154,0,COLUMN(AZ154)-COLUMN($D154:AZ154))))/10^6</f>
        <v>3.041187414210385</v>
      </c>
      <c r="BA214" s="24">
        <f t="array" aca="1" ref="BA214" ca="1">SUMPRODUCT($D203:BA203,N(OFFSET($D154:BA154,0,COLUMN(BA154)-COLUMN($D154:BA154))))/10^6</f>
        <v>3.0218665047353026</v>
      </c>
      <c r="BB214" s="24">
        <f t="array" aca="1" ref="BB214" ca="1">SUMPRODUCT($D203:BB203,N(OFFSET($D154:BB154,0,COLUMN(BB154)-COLUMN($D154:BB154))))/10^6</f>
        <v>2.8587044763971972</v>
      </c>
      <c r="BC214" s="24">
        <f t="array" aca="1" ref="BC214" ca="1">SUMPRODUCT($D203:BC203,N(OFFSET($D154:BC154,0,COLUMN(BC154)-COLUMN($D154:BC154))))/10^6</f>
        <v>2.9350451645264735</v>
      </c>
      <c r="BD214" s="24">
        <f t="array" aca="1" ref="BD214" ca="1">SUMPRODUCT($D203:BD203,N(OFFSET($D154:BD154,0,COLUMN(BD154)-COLUMN($D154:BD154))))/10^6</f>
        <v>2.9863440423880148</v>
      </c>
      <c r="BE214" s="24">
        <f t="array" aca="1" ref="BE214" ca="1">SUMPRODUCT($D203:BE203,N(OFFSET($D154:BE154,0,COLUMN(BE154)-COLUMN($D154:BE154))))/10^6</f>
        <v>2.976216176658713</v>
      </c>
      <c r="BF214" s="24">
        <f t="array" aca="1" ref="BF214" ca="1">SUMPRODUCT($D203:BF203,N(OFFSET($D154:BF154,0,COLUMN(BF154)-COLUMN($D154:BF154))))/10^6</f>
        <v>2.9803466546654311</v>
      </c>
      <c r="BG214" s="24">
        <f t="array" aca="1" ref="BG214" ca="1">SUMPRODUCT($D203:BG203,N(OFFSET($D154:BG154,0,COLUMN(BG154)-COLUMN($D154:BG154))))/10^6</f>
        <v>3.042306203844567</v>
      </c>
      <c r="BH214" s="24">
        <f t="array" aca="1" ref="BH214" ca="1">SUMPRODUCT($D203:BH203,N(OFFSET($D154:BH154,0,COLUMN(BH154)-COLUMN($D154:BH154))))/10^6</f>
        <v>3.1658683497320026</v>
      </c>
      <c r="BI214" s="24">
        <f t="array" aca="1" ref="BI214" ca="1">SUMPRODUCT($D203:BI203,N(OFFSET($D154:BI154,0,COLUMN(BI154)-COLUMN($D154:BI154))))/10^6</f>
        <v>3.1775993015823665</v>
      </c>
      <c r="BJ214" s="24">
        <f t="array" aca="1" ref="BJ214" ca="1">SUMPRODUCT($D203:BJ203,N(OFFSET($D154:BJ154,0,COLUMN(BJ154)-COLUMN($D154:BJ154))))/10^6</f>
        <v>3.061878643389587</v>
      </c>
      <c r="BK214" s="24">
        <f t="array" aca="1" ref="BK214" ca="1">SUMPRODUCT($D203:BK203,N(OFFSET($D154:BK154,0,COLUMN(BK154)-COLUMN($D154:BK154))))/10^6</f>
        <v>2.9252818726704417</v>
      </c>
      <c r="BL214" s="24">
        <f t="array" aca="1" ref="BL214" ca="1">SUMPRODUCT($D203:BL203,N(OFFSET($D154:BL154,0,COLUMN(BL154)-COLUMN($D154:BL154))))/10^6</f>
        <v>2.8935672194627808</v>
      </c>
      <c r="BM214" s="24">
        <f t="array" aca="1" ref="BM214" ca="1">SUMPRODUCT($D203:BM203,N(OFFSET($D154:BM154,0,COLUMN(BM154)-COLUMN($D154:BM154))))/10^6</f>
        <v>2.8812342433519951</v>
      </c>
      <c r="BN214" s="24">
        <f t="array" aca="1" ref="BN214" ca="1">SUMPRODUCT($D203:BN203,N(OFFSET($D154:BN154,0,COLUMN(BN154)-COLUMN($D154:BN154))))/10^6</f>
        <v>2.5149485971514767</v>
      </c>
      <c r="BO214" s="24">
        <f t="array" aca="1" ref="BO214" ca="1">SUMPRODUCT($D203:BO203,N(OFFSET($D154:BO154,0,COLUMN(BO154)-COLUMN($D154:BO154))))/10^6</f>
        <v>2.1390159605269887</v>
      </c>
      <c r="BP214" s="24">
        <f t="array" aca="1" ref="BP214" ca="1">SUMPRODUCT($D203:BP203,N(OFFSET($D154:BP154,0,COLUMN(BP154)-COLUMN($D154:BP154))))/10^6</f>
        <v>1.9439617016620576</v>
      </c>
      <c r="BQ214" s="24">
        <f t="array" aca="1" ref="BQ214" ca="1">SUMPRODUCT($D203:BQ203,N(OFFSET($D154:BQ154,0,COLUMN(BQ154)-COLUMN($D154:BQ154))))/10^6</f>
        <v>1.8248290503417293</v>
      </c>
      <c r="BR214" s="24">
        <f t="array" aca="1" ref="BR214" ca="1">SUMPRODUCT($D203:BR203,N(OFFSET($D154:BR154,0,COLUMN(BR154)-COLUMN($D154:BR154))))/10^6</f>
        <v>1.7823480617251404</v>
      </c>
      <c r="BS214" s="24">
        <f t="array" aca="1" ref="BS214" ca="1">SUMPRODUCT($D203:BS203,N(OFFSET($D154:BS154,0,COLUMN(BS154)-COLUMN($D154:BS154))))/10^6</f>
        <v>1.6562454573837309</v>
      </c>
      <c r="BT214" s="24">
        <f t="array" aca="1" ref="BT214" ca="1">SUMPRODUCT($D203:BT203,N(OFFSET($D154:BT154,0,COLUMN(BT154)-COLUMN($D154:BT154))))/10^6</f>
        <v>1.5840300928441937</v>
      </c>
      <c r="BU214" s="24">
        <f t="array" aca="1" ref="BU214" ca="1">SUMPRODUCT($D203:BU203,N(OFFSET($D154:BU154,0,COLUMN(BU154)-COLUMN($D154:BU154))))/10^6</f>
        <v>1.5816792723073616</v>
      </c>
      <c r="BV214" s="24">
        <f t="array" aca="1" ref="BV214" ca="1">SUMPRODUCT($D203:BV203,N(OFFSET($D154:BV154,0,COLUMN(BV154)-COLUMN($D154:BV154))))/10^6</f>
        <v>1.5655006711888835</v>
      </c>
      <c r="BW214" s="24">
        <f t="array" aca="1" ref="BW214" ca="1">SUMPRODUCT($D203:BW203,N(OFFSET($D154:BW154,0,COLUMN(BW154)-COLUMN($D154:BW154))))/10^6</f>
        <v>1.6066258777407783</v>
      </c>
      <c r="BX214" s="24">
        <f t="array" aca="1" ref="BX214" ca="1">SUMPRODUCT($D203:BX203,N(OFFSET($D154:BX154,0,COLUMN(BX154)-COLUMN($D154:BX154))))/10^6</f>
        <v>1.7401396765301664</v>
      </c>
      <c r="BY214" s="24">
        <f t="array" aca="1" ref="BY214" ca="1">SUMPRODUCT($D203:BY203,N(OFFSET($D154:BY154,0,COLUMN(BY154)-COLUMN($D154:BY154))))/10^6</f>
        <v>2.0674882851610361</v>
      </c>
      <c r="BZ214" s="24">
        <f t="array" aca="1" ref="BZ214" ca="1">SUMPRODUCT($D203:BZ203,N(OFFSET($D154:BZ154,0,COLUMN(BZ154)-COLUMN($D154:BZ154))))/10^6</f>
        <v>2.45707296976421</v>
      </c>
      <c r="CA214" s="24">
        <f t="array" aca="1" ref="CA214" ca="1">SUMPRODUCT($D203:CA203,N(OFFSET($D154:CA154,0,COLUMN(CA154)-COLUMN($D154:CA154))))/10^6</f>
        <v>2.7545400254053463</v>
      </c>
      <c r="CB214" s="24">
        <f t="array" aca="1" ref="CB214" ca="1">SUMPRODUCT($D203:CB203,N(OFFSET($D154:CB154,0,COLUMN(CB154)-COLUMN($D154:CB154))))/10^6</f>
        <v>2.9513961629828311</v>
      </c>
      <c r="CC214" s="24">
        <f t="array" aca="1" ref="CC214" ca="1">SUMPRODUCT($D203:CC203,N(OFFSET($D154:CC154,0,COLUMN(CC154)-COLUMN($D154:CC154))))/10^6</f>
        <v>3.041187414210385</v>
      </c>
      <c r="CD214" s="24">
        <f t="array" aca="1" ref="CD214" ca="1">SUMPRODUCT($D203:CD203,N(OFFSET($D154:CD154,0,COLUMN(CD154)-COLUMN($D154:CD154))))/10^6</f>
        <v>3.0218665047353026</v>
      </c>
      <c r="CE214" s="24">
        <f t="array" aca="1" ref="CE214" ca="1">SUMPRODUCT($D203:CE203,N(OFFSET($D154:CE154,0,COLUMN(CE154)-COLUMN($D154:CE154))))/10^6</f>
        <v>2.8587044763971972</v>
      </c>
      <c r="CF214" s="24">
        <f t="array" aca="1" ref="CF214" ca="1">SUMPRODUCT($D203:CF203,N(OFFSET($D154:CF154,0,COLUMN(CF154)-COLUMN($D154:CF154))))/10^6</f>
        <v>2.9350451645264735</v>
      </c>
      <c r="CG214" s="24">
        <f t="array" aca="1" ref="CG214" ca="1">SUMPRODUCT($D203:CG203,N(OFFSET($D154:CG154,0,COLUMN(CG154)-COLUMN($D154:CG154))))/10^6</f>
        <v>2.9863440423880148</v>
      </c>
      <c r="CH214" s="24">
        <f t="array" aca="1" ref="CH214" ca="1">SUMPRODUCT($D203:CH203,N(OFFSET($D154:CH154,0,COLUMN(CH154)-COLUMN($D154:CH154))))/10^6</f>
        <v>2.976216176658713</v>
      </c>
      <c r="CI214" s="24">
        <f t="array" aca="1" ref="CI214" ca="1">SUMPRODUCT($D203:CI203,N(OFFSET($D154:CI154,0,COLUMN(CI154)-COLUMN($D154:CI154))))/10^6</f>
        <v>2.9803466546654311</v>
      </c>
      <c r="CJ214" s="24">
        <f t="array" aca="1" ref="CJ214" ca="1">SUMPRODUCT($D203:CJ203,N(OFFSET($D154:CJ154,0,COLUMN(CJ154)-COLUMN($D154:CJ154))))/10^6</f>
        <v>3.042306203844567</v>
      </c>
      <c r="CK214" s="24">
        <f t="array" aca="1" ref="CK214" ca="1">SUMPRODUCT($D203:CK203,N(OFFSET($D154:CK154,0,COLUMN(CK154)-COLUMN($D154:CK154))))/10^6</f>
        <v>3.1658683497320026</v>
      </c>
      <c r="CL214" s="24">
        <f t="array" aca="1" ref="CL214" ca="1">SUMPRODUCT($D203:CL203,N(OFFSET($D154:CL154,0,COLUMN(CL154)-COLUMN($D154:CL154))))/10^6</f>
        <v>3.1775993015823665</v>
      </c>
      <c r="CM214" s="24">
        <f t="array" aca="1" ref="CM214" ca="1">SUMPRODUCT($D203:CM203,N(OFFSET($D154:CM154,0,COLUMN(CM154)-COLUMN($D154:CM154))))/10^6</f>
        <v>3.061878643389587</v>
      </c>
      <c r="CN214" s="24">
        <f t="array" aca="1" ref="CN214" ca="1">SUMPRODUCT($D203:CN203,N(OFFSET($D154:CN154,0,COLUMN(CN154)-COLUMN($D154:CN154))))/10^6</f>
        <v>2.9252818726704417</v>
      </c>
      <c r="CO214" s="24">
        <f t="array" aca="1" ref="CO214" ca="1">SUMPRODUCT($D203:CO203,N(OFFSET($D154:CO154,0,COLUMN(CO154)-COLUMN($D154:CO154))))/10^6</f>
        <v>2.8935672194627808</v>
      </c>
    </row>
    <row r="215" spans="1:93" outlineLevel="1">
      <c r="B215" t="s">
        <v>114</v>
      </c>
      <c r="D215" s="64"/>
      <c r="E215" s="64"/>
      <c r="F215" s="64"/>
      <c r="G215" s="64"/>
      <c r="H215" s="64"/>
      <c r="I215" s="64"/>
      <c r="J215" s="64"/>
      <c r="K215" s="64"/>
      <c r="L215" s="64"/>
      <c r="M215" s="64"/>
      <c r="N215" s="64"/>
      <c r="O215" s="64"/>
      <c r="P215" s="64"/>
      <c r="Q215" s="64"/>
      <c r="R215" s="64"/>
      <c r="S215" s="64"/>
      <c r="T215" s="64"/>
      <c r="U215" s="64"/>
      <c r="V215" s="62"/>
      <c r="W215" s="62"/>
      <c r="X215" s="62"/>
      <c r="Y215" s="62"/>
      <c r="Z215" s="62"/>
      <c r="AA215" s="24">
        <f t="array" aca="1" ref="AA215" ca="1">SUMPRODUCT($D204:AA204,N(OFFSET($D155:AA155,0,COLUMN(AA155)-COLUMN($D155:AA155))))/10^6</f>
        <v>0.76231766516373789</v>
      </c>
      <c r="AB215" s="24">
        <f t="array" aca="1" ref="AB215" ca="1">SUMPRODUCT($D204:AB204,N(OFFSET($D155:AB155,0,COLUMN(AB155)-COLUMN($D155:AB155))))/10^6</f>
        <v>0.8031785149250078</v>
      </c>
      <c r="AC215" s="24">
        <f t="array" aca="1" ref="AC215" ca="1">SUMPRODUCT($D204:AC204,N(OFFSET($D155:AC155,0,COLUMN(AC155)-COLUMN($D155:AC155))))/10^6</f>
        <v>0.86410565071418999</v>
      </c>
      <c r="AD215" s="24">
        <f t="array" aca="1" ref="AD215" ca="1">SUMPRODUCT($D204:AD204,N(OFFSET($D155:AD155,0,COLUMN(AD155)-COLUMN($D155:AD155))))/10^6</f>
        <v>0.92390071458271639</v>
      </c>
      <c r="AE215" s="24">
        <f t="array" aca="1" ref="AE215" ca="1">SUMPRODUCT($D204:AE204,N(OFFSET($D155:AE155,0,COLUMN(AE155)-COLUMN($D155:AE155))))/10^6</f>
        <v>0.97204068110158626</v>
      </c>
      <c r="AF215" s="24">
        <f t="array" aca="1" ref="AF215" ca="1">SUMPRODUCT($D204:AF204,N(OFFSET($D155:AF155,0,COLUMN(AF155)-COLUMN($D155:AF155))))/10^6</f>
        <v>0.99602745114425872</v>
      </c>
      <c r="AG215" s="24">
        <f t="array" aca="1" ref="AG215" ca="1">SUMPRODUCT($D204:AG204,N(OFFSET($D155:AG155,0,COLUMN(AG155)-COLUMN($D155:AG155))))/10^6</f>
        <v>0.99045216226649491</v>
      </c>
      <c r="AH215" s="24">
        <f t="array" aca="1" ref="AH215" ca="1">SUMPRODUCT($D204:AH204,N(OFFSET($D155:AH155,0,COLUMN(AH155)-COLUMN($D155:AH155))))/10^6</f>
        <v>0.96822094053970531</v>
      </c>
      <c r="AI215" s="24">
        <f t="array" aca="1" ref="AI215" ca="1">SUMPRODUCT($D204:AI204,N(OFFSET($D155:AI155,0,COLUMN(AI155)-COLUMN($D155:AI155))))/10^6</f>
        <v>0.95079454293550869</v>
      </c>
      <c r="AJ215" s="24">
        <f t="array" aca="1" ref="AJ215" ca="1">SUMPRODUCT($D204:AJ204,N(OFFSET($D155:AJ155,0,COLUMN(AJ155)-COLUMN($D155:AJ155))))/10^6</f>
        <v>0.93881426231028497</v>
      </c>
      <c r="AK215" s="24">
        <f t="array" aca="1" ref="AK215" ca="1">SUMPRODUCT($D204:AK204,N(OFFSET($D155:AK155,0,COLUMN(AK155)-COLUMN($D155:AK155))))/10^6</f>
        <v>0.93324306646294652</v>
      </c>
      <c r="AL215" s="24">
        <f t="array" aca="1" ref="AL215" ca="1">SUMPRODUCT($D204:AL204,N(OFFSET($D155:AL155,0,COLUMN(AL155)-COLUMN($D155:AL155))))/10^6</f>
        <v>0.93089667767497009</v>
      </c>
      <c r="AM215" s="24">
        <f t="array" aca="1" ref="AM215" ca="1">SUMPRODUCT($D204:AM204,N(OFFSET($D155:AM155,0,COLUMN(AM155)-COLUMN($D155:AM155))))/10^6</f>
        <v>0.92979220919741523</v>
      </c>
      <c r="AN215" s="24">
        <f t="array" aca="1" ref="AN215" ca="1">SUMPRODUCT($D204:AN204,N(OFFSET($D155:AN155,0,COLUMN(AN155)-COLUMN($D155:AN155))))/10^6</f>
        <v>0.9284267833354074</v>
      </c>
      <c r="AO215" s="24">
        <f t="array" aca="1" ref="AO215" ca="1">SUMPRODUCT($D204:AO204,N(OFFSET($D155:AO155,0,COLUMN(AO155)-COLUMN($D155:AO155))))/10^6</f>
        <v>0.92553386215826439</v>
      </c>
      <c r="AP215" s="24">
        <f t="array" aca="1" ref="AP215" ca="1">SUMPRODUCT($D204:AP204,N(OFFSET($D155:AP155,0,COLUMN(AP155)-COLUMN($D155:AP155))))/10^6</f>
        <v>0.91996785344009679</v>
      </c>
      <c r="AQ215" s="24">
        <f t="array" aca="1" ref="AQ215" ca="1">SUMPRODUCT($D204:AQ204,N(OFFSET($D155:AQ155,0,COLUMN(AQ155)-COLUMN($D155:AQ155))))/10^6</f>
        <v>0.91193443750178893</v>
      </c>
      <c r="AR215" s="24">
        <f t="array" aca="1" ref="AR215" ca="1">SUMPRODUCT($D204:AR204,N(OFFSET($D155:AR155,0,COLUMN(AR155)-COLUMN($D155:AR155))))/10^6</f>
        <v>0.90203998142528818</v>
      </c>
      <c r="AS215" s="24">
        <f t="array" aca="1" ref="AS215" ca="1">SUMPRODUCT($D204:AS204,N(OFFSET($D155:AS155,0,COLUMN(AS155)-COLUMN($D155:AS155))))/10^6</f>
        <v>0.89031849019850995</v>
      </c>
      <c r="AT215" s="24">
        <f t="array" aca="1" ref="AT215" ca="1">SUMPRODUCT($D204:AT204,N(OFFSET($D155:AT155,0,COLUMN(AT155)-COLUMN($D155:AT155))))/10^6</f>
        <v>0.87779068171137864</v>
      </c>
      <c r="AU215" s="24">
        <f t="array" aca="1" ref="AU215" ca="1">SUMPRODUCT($D204:AU204,N(OFFSET($D155:AU155,0,COLUMN(AU155)-COLUMN($D155:AU155))))/10^6</f>
        <v>0.86625229647585877</v>
      </c>
      <c r="AV215" s="24">
        <f t="array" aca="1" ref="AV215" ca="1">SUMPRODUCT($D204:AV204,N(OFFSET($D155:AV155,0,COLUMN(AV155)-COLUMN($D155:AV155))))/10^6</f>
        <v>0.85480456209425382</v>
      </c>
      <c r="AW215" s="24">
        <f t="array" aca="1" ref="AW215" ca="1">SUMPRODUCT($D204:AW204,N(OFFSET($D155:AW155,0,COLUMN(AW155)-COLUMN($D155:AW155))))/10^6</f>
        <v>0.84371155309008361</v>
      </c>
      <c r="AX215" s="24">
        <f t="array" aca="1" ref="AX215" ca="1">SUMPRODUCT($D204:AX204,N(OFFSET($D155:AX155,0,COLUMN(AX155)-COLUMN($D155:AX155))))/10^6</f>
        <v>0.83205380484794311</v>
      </c>
      <c r="AY215" s="24">
        <f t="array" aca="1" ref="AY215" ca="1">SUMPRODUCT($D204:AY204,N(OFFSET($D155:AY155,0,COLUMN(AY155)-COLUMN($D155:AY155))))/10^6</f>
        <v>0.81960240903353032</v>
      </c>
      <c r="AZ215" s="24">
        <f t="array" aca="1" ref="AZ215" ca="1">SUMPRODUCT($D204:AZ204,N(OFFSET($D155:AZ155,0,COLUMN(AZ155)-COLUMN($D155:AZ155))))/10^6</f>
        <v>0.8075226128191445</v>
      </c>
      <c r="BA215" s="24">
        <f t="array" aca="1" ref="BA215" ca="1">SUMPRODUCT($D204:BA204,N(OFFSET($D155:BA155,0,COLUMN(BA155)-COLUMN($D155:BA155))))/10^6</f>
        <v>0.7956233869674646</v>
      </c>
      <c r="BB215" s="24">
        <f t="array" aca="1" ref="BB215" ca="1">SUMPRODUCT($D204:BB204,N(OFFSET($D155:BB155,0,COLUMN(BB155)-COLUMN($D155:BB155))))/10^6</f>
        <v>0.7842040155759572</v>
      </c>
      <c r="BC215" s="24">
        <f t="array" aca="1" ref="BC215" ca="1">SUMPRODUCT($D204:BC204,N(OFFSET($D155:BC155,0,COLUMN(BC155)-COLUMN($D155:BC155))))/10^6</f>
        <v>0.77208190552750477</v>
      </c>
      <c r="BD215" s="24">
        <f t="array" aca="1" ref="BD215" ca="1">SUMPRODUCT($D204:BD204,N(OFFSET($D155:BD155,0,COLUMN(BD155)-COLUMN($D155:BD155))))/10^6</f>
        <v>0.75988328917964743</v>
      </c>
      <c r="BE215" s="24">
        <f t="array" aca="1" ref="BE215" ca="1">SUMPRODUCT($D204:BE204,N(OFFSET($D155:BE155,0,COLUMN(BE155)-COLUMN($D155:BE155))))/10^6</f>
        <v>0.74915122993852745</v>
      </c>
      <c r="BF215" s="24">
        <f t="array" aca="1" ref="BF215" ca="1">SUMPRODUCT($D204:BF204,N(OFFSET($D155:BF155,0,COLUMN(BF155)-COLUMN($D155:BF155))))/10^6</f>
        <v>0.73877125053992154</v>
      </c>
      <c r="BG215" s="24">
        <f t="array" aca="1" ref="BG215" ca="1">SUMPRODUCT($D204:BG204,N(OFFSET($D155:BG155,0,COLUMN(BG155)-COLUMN($D155:BG155))))/10^6</f>
        <v>0.72906485475142924</v>
      </c>
      <c r="BH215" s="24">
        <f t="array" aca="1" ref="BH215" ca="1">SUMPRODUCT($D204:BH204,N(OFFSET($D155:BH155,0,COLUMN(BH155)-COLUMN($D155:BH155))))/10^6</f>
        <v>0.72112133623259123</v>
      </c>
      <c r="BI215" s="24">
        <f t="array" aca="1" ref="BI215" ca="1">SUMPRODUCT($D204:BI204,N(OFFSET($D155:BI155,0,COLUMN(BI155)-COLUMN($D155:BI155))))/10^6</f>
        <v>0.71427644298645687</v>
      </c>
      <c r="BJ215" s="24">
        <f t="array" aca="1" ref="BJ215" ca="1">SUMPRODUCT($D204:BJ204,N(OFFSET($D155:BJ155,0,COLUMN(BJ155)-COLUMN($D155:BJ155))))/10^6</f>
        <v>0.70824693431934505</v>
      </c>
      <c r="BK215" s="24">
        <f t="array" aca="1" ref="BK215" ca="1">SUMPRODUCT($D204:BK204,N(OFFSET($D155:BK155,0,COLUMN(BK155)-COLUMN($D155:BK155))))/10^6</f>
        <v>0.70289522187976938</v>
      </c>
      <c r="BL215" s="24">
        <f t="array" aca="1" ref="BL215" ca="1">SUMPRODUCT($D204:BL204,N(OFFSET($D155:BL155,0,COLUMN(BL155)-COLUMN($D155:BL155))))/10^6</f>
        <v>0.69833066995547344</v>
      </c>
      <c r="BM215" s="24">
        <f t="array" aca="1" ref="BM215" ca="1">SUMPRODUCT($D204:BM204,N(OFFSET($D155:BM155,0,COLUMN(BM155)-COLUMN($D155:BM155))))/10^6</f>
        <v>0.69503116615387894</v>
      </c>
      <c r="BN215" s="24">
        <f t="array" aca="1" ref="BN215" ca="1">SUMPRODUCT($D204:BN204,N(OFFSET($D155:BN155,0,COLUMN(BN155)-COLUMN($D155:BN155))))/10^6</f>
        <v>0.69188146216280999</v>
      </c>
      <c r="BO215" s="24">
        <f t="array" aca="1" ref="BO215" ca="1">SUMPRODUCT($D204:BO204,N(OFFSET($D155:BO155,0,COLUMN(BO155)-COLUMN($D155:BO155))))/10^6</f>
        <v>0.68832183487403631</v>
      </c>
      <c r="BP215" s="24">
        <f t="array" aca="1" ref="BP215" ca="1">SUMPRODUCT($D204:BP204,N(OFFSET($D155:BP155,0,COLUMN(BP155)-COLUMN($D155:BP155))))/10^6</f>
        <v>0.68520074012298238</v>
      </c>
      <c r="BQ215" s="24">
        <f t="array" aca="1" ref="BQ215" ca="1">SUMPRODUCT($D204:BQ204,N(OFFSET($D155:BQ155,0,COLUMN(BQ155)-COLUMN($D155:BQ155))))/10^6</f>
        <v>0.68222051396736161</v>
      </c>
      <c r="BR215" s="24">
        <f t="array" aca="1" ref="BR215" ca="1">SUMPRODUCT($D204:BR204,N(OFFSET($D155:BR155,0,COLUMN(BR155)-COLUMN($D155:BR155))))/10^6</f>
        <v>0.67928523504111493</v>
      </c>
      <c r="BS215" s="24">
        <f t="array" aca="1" ref="BS215" ca="1">SUMPRODUCT($D204:BS204,N(OFFSET($D155:BS155,0,COLUMN(BS155)-COLUMN($D155:BS155))))/10^6</f>
        <v>0.67629474011289759</v>
      </c>
      <c r="BT215" s="24">
        <f t="array" aca="1" ref="BT215" ca="1">SUMPRODUCT($D204:BT204,N(OFFSET($D155:BT155,0,COLUMN(BT155)-COLUMN($D155:BT155))))/10^6</f>
        <v>0.67364266098184844</v>
      </c>
      <c r="BU215" s="24">
        <f t="array" aca="1" ref="BU215" ca="1">SUMPRODUCT($D204:BU204,N(OFFSET($D155:BU155,0,COLUMN(BU155)-COLUMN($D155:BU155))))/10^6</f>
        <v>0.67160301909520859</v>
      </c>
      <c r="BV215" s="24">
        <f t="array" aca="1" ref="BV215" ca="1">SUMPRODUCT($D204:BV204,N(OFFSET($D155:BV155,0,COLUMN(BV155)-COLUMN($D155:BV155))))/10^6</f>
        <v>0.66962024760233718</v>
      </c>
      <c r="BW215" s="24">
        <f t="array" aca="1" ref="BW215" ca="1">SUMPRODUCT($D204:BW204,N(OFFSET($D155:BW155,0,COLUMN(BW155)-COLUMN($D155:BW155))))/10^6</f>
        <v>0.66775340834528785</v>
      </c>
      <c r="BX215" s="24">
        <f t="array" aca="1" ref="BX215" ca="1">SUMPRODUCT($D204:BX204,N(OFFSET($D155:BX155,0,COLUMN(BX155)-COLUMN($D155:BX155))))/10^6</f>
        <v>0.66702898611629524</v>
      </c>
      <c r="BY215" s="24">
        <f t="array" aca="1" ref="BY215" ca="1">SUMPRODUCT($D204:BY204,N(OFFSET($D155:BY155,0,COLUMN(BY155)-COLUMN($D155:BY155))))/10^6</f>
        <v>0.66657734519123713</v>
      </c>
      <c r="BZ215" s="24">
        <f t="array" aca="1" ref="BZ215" ca="1">SUMPRODUCT($D204:BZ204,N(OFFSET($D155:BZ155,0,COLUMN(BZ155)-COLUMN($D155:BZ155))))/10^6</f>
        <v>0.6662899291244706</v>
      </c>
      <c r="CA215" s="24">
        <f t="array" aca="1" ref="CA215" ca="1">SUMPRODUCT($D204:CA204,N(OFFSET($D155:CA155,0,COLUMN(CA155)-COLUMN($D155:CA155))))/10^6</f>
        <v>0.66617371944307568</v>
      </c>
      <c r="CB215" s="24">
        <f t="array" aca="1" ref="CB215" ca="1">SUMPRODUCT($D204:CB204,N(OFFSET($D155:CB155,0,COLUMN(CB155)-COLUMN($D155:CB155))))/10^6</f>
        <v>0.66615064175492877</v>
      </c>
      <c r="CC215" s="24">
        <f t="array" aca="1" ref="CC215" ca="1">SUMPRODUCT($D204:CC204,N(OFFSET($D155:CC155,0,COLUMN(CC155)-COLUMN($D155:CC155))))/10^6</f>
        <v>0.66615064175492877</v>
      </c>
      <c r="CD215" s="24">
        <f t="array" aca="1" ref="CD215" ca="1">SUMPRODUCT($D204:CD204,N(OFFSET($D155:CD155,0,COLUMN(CD155)-COLUMN($D155:CD155))))/10^6</f>
        <v>0.66615064175492877</v>
      </c>
      <c r="CE215" s="24">
        <f t="array" aca="1" ref="CE215" ca="1">SUMPRODUCT($D204:CE204,N(OFFSET($D155:CE155,0,COLUMN(CE155)-COLUMN($D155:CE155))))/10^6</f>
        <v>0.66615064175492877</v>
      </c>
      <c r="CF215" s="24">
        <f t="array" aca="1" ref="CF215" ca="1">SUMPRODUCT($D204:CF204,N(OFFSET($D155:CF155,0,COLUMN(CF155)-COLUMN($D155:CF155))))/10^6</f>
        <v>0.66615064175492877</v>
      </c>
      <c r="CG215" s="24">
        <f t="array" aca="1" ref="CG215" ca="1">SUMPRODUCT($D204:CG204,N(OFFSET($D155:CG155,0,COLUMN(CG155)-COLUMN($D155:CG155))))/10^6</f>
        <v>0.66615064175492877</v>
      </c>
      <c r="CH215" s="24">
        <f t="array" aca="1" ref="CH215" ca="1">SUMPRODUCT($D204:CH204,N(OFFSET($D155:CH155,0,COLUMN(CH155)-COLUMN($D155:CH155))))/10^6</f>
        <v>0.66615064175492877</v>
      </c>
      <c r="CI215" s="24">
        <f t="array" aca="1" ref="CI215" ca="1">SUMPRODUCT($D204:CI204,N(OFFSET($D155:CI155,0,COLUMN(CI155)-COLUMN($D155:CI155))))/10^6</f>
        <v>0.66615064175492877</v>
      </c>
      <c r="CJ215" s="24">
        <f t="array" aca="1" ref="CJ215" ca="1">SUMPRODUCT($D204:CJ204,N(OFFSET($D155:CJ155,0,COLUMN(CJ155)-COLUMN($D155:CJ155))))/10^6</f>
        <v>0.66615064175492877</v>
      </c>
      <c r="CK215" s="24">
        <f t="array" aca="1" ref="CK215" ca="1">SUMPRODUCT($D204:CK204,N(OFFSET($D155:CK155,0,COLUMN(CK155)-COLUMN($D155:CK155))))/10^6</f>
        <v>0.66615064175492877</v>
      </c>
      <c r="CL215" s="24">
        <f t="array" aca="1" ref="CL215" ca="1">SUMPRODUCT($D204:CL204,N(OFFSET($D155:CL155,0,COLUMN(CL155)-COLUMN($D155:CL155))))/10^6</f>
        <v>0.66615064175492877</v>
      </c>
      <c r="CM215" s="24">
        <f t="array" aca="1" ref="CM215" ca="1">SUMPRODUCT($D204:CM204,N(OFFSET($D155:CM155,0,COLUMN(CM155)-COLUMN($D155:CM155))))/10^6</f>
        <v>0.66615064175492877</v>
      </c>
      <c r="CN215" s="24">
        <f t="array" aca="1" ref="CN215" ca="1">SUMPRODUCT($D204:CN204,N(OFFSET($D155:CN155,0,COLUMN(CN155)-COLUMN($D155:CN155))))/10^6</f>
        <v>0.66615064175492877</v>
      </c>
      <c r="CO215" s="24">
        <f t="array" aca="1" ref="CO215" ca="1">SUMPRODUCT($D204:CO204,N(OFFSET($D155:CO155,0,COLUMN(CO155)-COLUMN($D155:CO155))))/10^6</f>
        <v>0.66615064175492877</v>
      </c>
    </row>
    <row r="216" spans="1:93" outlineLevel="1">
      <c r="B216" t="s">
        <v>128</v>
      </c>
      <c r="D216" s="64"/>
      <c r="E216" s="64"/>
      <c r="F216" s="64"/>
      <c r="G216" s="64"/>
      <c r="H216" s="64"/>
      <c r="I216" s="64"/>
      <c r="J216" s="64"/>
      <c r="K216" s="64"/>
      <c r="L216" s="64"/>
      <c r="M216" s="64"/>
      <c r="N216" s="64"/>
      <c r="O216" s="64"/>
      <c r="P216" s="64"/>
      <c r="Q216" s="64"/>
      <c r="R216" s="64"/>
      <c r="S216" s="64"/>
      <c r="T216" s="64"/>
      <c r="U216" s="64"/>
      <c r="V216" s="62"/>
      <c r="W216" s="62"/>
      <c r="X216" s="62"/>
      <c r="Y216" s="62"/>
      <c r="Z216" s="62"/>
      <c r="AA216" s="24">
        <f t="array" aca="1" ref="AA216" ca="1">SUMPRODUCT($D205:AA205,N(OFFSET($D156:AA156,0,COLUMN(AA156)-COLUMN($D156:AA156))))/10^6</f>
        <v>0.26425567308372372</v>
      </c>
      <c r="AB216" s="24">
        <f t="array" aca="1" ref="AB216" ca="1">SUMPRODUCT($D205:AB205,N(OFFSET($D156:AB156,0,COLUMN(AB156)-COLUMN($D156:AB156))))/10^6</f>
        <v>0.27650207042306457</v>
      </c>
      <c r="AC216" s="24">
        <f t="array" aca="1" ref="AC216" ca="1">SUMPRODUCT($D205:AC205,N(OFFSET($D156:AC156,0,COLUMN(AC156)-COLUMN($D156:AC156))))/10^6</f>
        <v>0.29058288166059332</v>
      </c>
      <c r="AD216" s="24">
        <f t="array" aca="1" ref="AD216" ca="1">SUMPRODUCT($D205:AD205,N(OFFSET($D156:AD156,0,COLUMN(AD156)-COLUMN($D156:AD156))))/10^6</f>
        <v>0.30654304767756829</v>
      </c>
      <c r="AE216" s="24">
        <f t="array" aca="1" ref="AE216" ca="1">SUMPRODUCT($D205:AE205,N(OFFSET($D156:AE156,0,COLUMN(AE156)-COLUMN($D156:AE156))))/10^6</f>
        <v>0.32199573110127189</v>
      </c>
      <c r="AF216" s="24">
        <f t="array" aca="1" ref="AF216" ca="1">SUMPRODUCT($D205:AF205,N(OFFSET($D156:AF156,0,COLUMN(AF156)-COLUMN($D156:AF156))))/10^6</f>
        <v>0.33778652281797084</v>
      </c>
      <c r="AG216" s="24">
        <f t="array" aca="1" ref="AG216" ca="1">SUMPRODUCT($D205:AG205,N(OFFSET($D156:AG156,0,COLUMN(AG156)-COLUMN($D156:AG156))))/10^6</f>
        <v>0.35268657385887925</v>
      </c>
      <c r="AH216" s="24">
        <f t="array" aca="1" ref="AH216" ca="1">SUMPRODUCT($D205:AH205,N(OFFSET($D156:AH156,0,COLUMN(AH156)-COLUMN($D156:AH156))))/10^6</f>
        <v>0.36783300467965957</v>
      </c>
      <c r="AI216" s="24">
        <f t="array" aca="1" ref="AI216" ca="1">SUMPRODUCT($D205:AI205,N(OFFSET($D156:AI156,0,COLUMN(AI156)-COLUMN($D156:AI156))))/10^6</f>
        <v>0.38140638694219153</v>
      </c>
      <c r="AJ216" s="24">
        <f t="array" aca="1" ref="AJ216" ca="1">SUMPRODUCT($D205:AJ205,N(OFFSET($D156:AJ156,0,COLUMN(AJ156)-COLUMN($D156:AJ156))))/10^6</f>
        <v>0.39296474913271479</v>
      </c>
      <c r="AK216" s="24">
        <f t="array" aca="1" ref="AK216" ca="1">SUMPRODUCT($D205:AK205,N(OFFSET($D156:AK156,0,COLUMN(AK156)-COLUMN($D156:AK156))))/10^6</f>
        <v>0.40193155237327405</v>
      </c>
      <c r="AL216" s="24">
        <f t="array" aca="1" ref="AL216" ca="1">SUMPRODUCT($D205:AL205,N(OFFSET($D156:AL156,0,COLUMN(AL156)-COLUMN($D156:AL156))))/10^6</f>
        <v>0.40937950369415543</v>
      </c>
      <c r="AM216" s="24">
        <f t="array" aca="1" ref="AM216" ca="1">SUMPRODUCT($D205:AM205,N(OFFSET($D156:AM156,0,COLUMN(AM156)-COLUMN($D156:AM156))))/10^6</f>
        <v>0.41431455353079572</v>
      </c>
      <c r="AN216" s="24">
        <f t="array" aca="1" ref="AN216" ca="1">SUMPRODUCT($D205:AN205,N(OFFSET($D156:AN156,0,COLUMN(AN156)-COLUMN($D156:AN156))))/10^6</f>
        <v>0.4172448082095393</v>
      </c>
      <c r="AO216" s="24">
        <f t="array" aca="1" ref="AO216" ca="1">SUMPRODUCT($D205:AO205,N(OFFSET($D156:AO156,0,COLUMN(AO156)-COLUMN($D156:AO156))))/10^6</f>
        <v>0.41806013208734372</v>
      </c>
      <c r="AP216" s="24">
        <f t="array" aca="1" ref="AP216" ca="1">SUMPRODUCT($D205:AP205,N(OFFSET($D156:AP156,0,COLUMN(AP156)-COLUMN($D156:AP156))))/10^6</f>
        <v>0.41714178781100364</v>
      </c>
      <c r="AQ216" s="24">
        <f t="array" aca="1" ref="AQ216" ca="1">SUMPRODUCT($D205:AQ205,N(OFFSET($D156:AQ156,0,COLUMN(AQ156)-COLUMN($D156:AQ156))))/10^6</f>
        <v>0.41499849445001519</v>
      </c>
      <c r="AR216" s="24">
        <f t="array" aca="1" ref="AR216" ca="1">SUMPRODUCT($D205:AR205,N(OFFSET($D156:AR156,0,COLUMN(AR156)-COLUMN($D156:AR156))))/10^6</f>
        <v>0.4114702798114897</v>
      </c>
      <c r="AS216" s="24">
        <f t="array" aca="1" ref="AS216" ca="1">SUMPRODUCT($D205:AS205,N(OFFSET($D156:AS156,0,COLUMN(AS156)-COLUMN($D156:AS156))))/10^6</f>
        <v>0.40727435720411642</v>
      </c>
      <c r="AT216" s="24">
        <f t="array" aca="1" ref="AT216" ca="1">SUMPRODUCT($D205:AT205,N(OFFSET($D156:AT156,0,COLUMN(AT156)-COLUMN($D156:AT156))))/10^6</f>
        <v>0.40208952514263946</v>
      </c>
      <c r="AU216" s="24">
        <f t="array" aca="1" ref="AU216" ca="1">SUMPRODUCT($D205:AU205,N(OFFSET($D156:AU156,0,COLUMN(AU156)-COLUMN($D156:AU156))))/10^6</f>
        <v>0.39663590626024309</v>
      </c>
      <c r="AV216" s="24">
        <f t="array" aca="1" ref="AV216" ca="1">SUMPRODUCT($D205:AV205,N(OFFSET($D156:AV156,0,COLUMN(AV156)-COLUMN($D156:AV156))))/10^6</f>
        <v>0.38912129574264348</v>
      </c>
      <c r="AW216" s="24">
        <f t="array" aca="1" ref="AW216" ca="1">SUMPRODUCT($D205:AW205,N(OFFSET($D156:AW156,0,COLUMN(AW156)-COLUMN($D156:AW156))))/10^6</f>
        <v>0.38083401493195929</v>
      </c>
      <c r="AX216" s="24">
        <f t="array" aca="1" ref="AX216" ca="1">SUMPRODUCT($D205:AX205,N(OFFSET($D156:AX156,0,COLUMN(AX156)-COLUMN($D156:AX156))))/10^6</f>
        <v>0.37252580737010438</v>
      </c>
      <c r="AY216" s="24">
        <f t="array" aca="1" ref="AY216" ca="1">SUMPRODUCT($D205:AY205,N(OFFSET($D156:AY156,0,COLUMN(AY156)-COLUMN($D156:AY156))))/10^6</f>
        <v>0.36076001458159723</v>
      </c>
      <c r="AZ216" s="24">
        <f t="array" aca="1" ref="AZ216" ca="1">SUMPRODUCT($D205:AZ205,N(OFFSET($D156:AZ156,0,COLUMN(AZ156)-COLUMN($D156:AZ156))))/10^6</f>
        <v>0.34621043885556096</v>
      </c>
      <c r="BA216" s="24">
        <f t="array" aca="1" ref="BA216" ca="1">SUMPRODUCT($D205:BA205,N(OFFSET($D156:BA156,0,COLUMN(BA156)-COLUMN($D156:BA156))))/10^6</f>
        <v>0.31488025321660373</v>
      </c>
      <c r="BB216" s="24">
        <f t="array" aca="1" ref="BB216" ca="1">SUMPRODUCT($D205:BB205,N(OFFSET($D156:BB156,0,COLUMN(BB156)-COLUMN($D156:BB156))))/10^6</f>
        <v>0.27707955580962657</v>
      </c>
      <c r="BC216" s="24">
        <f t="array" aca="1" ref="BC216" ca="1">SUMPRODUCT($D205:BC205,N(OFFSET($D156:BC156,0,COLUMN(BC156)-COLUMN($D156:BC156))))/10^6</f>
        <v>0.22862484821853601</v>
      </c>
      <c r="BD216" s="24">
        <f t="array" aca="1" ref="BD216" ca="1">SUMPRODUCT($D205:BD205,N(OFFSET($D156:BD156,0,COLUMN(BD156)-COLUMN($D156:BD156))))/10^6</f>
        <v>0.14717394744326465</v>
      </c>
      <c r="BE216" s="24">
        <f t="array" aca="1" ref="BE216" ca="1">SUMPRODUCT($D205:BE205,N(OFFSET($D156:BE156,0,COLUMN(BE156)-COLUMN($D156:BE156))))/10^6</f>
        <v>9.647442318014679E-2</v>
      </c>
      <c r="BF216" s="24">
        <f t="array" aca="1" ref="BF216" ca="1">SUMPRODUCT($D205:BF205,N(OFFSET($D156:BF156,0,COLUMN(BF156)-COLUMN($D156:BF156))))/10^6</f>
        <v>8.5650245866055658E-2</v>
      </c>
      <c r="BG216" s="24">
        <f t="array" aca="1" ref="BG216" ca="1">SUMPRODUCT($D205:BG205,N(OFFSET($D156:BG156,0,COLUMN(BG156)-COLUMN($D156:BG156))))/10^6</f>
        <v>8.0846793628896255E-2</v>
      </c>
      <c r="BH216" s="24">
        <f t="array" aca="1" ref="BH216" ca="1">SUMPRODUCT($D205:BH205,N(OFFSET($D156:BH156,0,COLUMN(BH156)-COLUMN($D156:BH156))))/10^6</f>
        <v>6.0713142418561454E-2</v>
      </c>
      <c r="BI216" s="24">
        <f t="array" aca="1" ref="BI216" ca="1">SUMPRODUCT($D205:BI205,N(OFFSET($D156:BI156,0,COLUMN(BI156)-COLUMN($D156:BI156))))/10^6</f>
        <v>4.5464856163082538E-2</v>
      </c>
      <c r="BJ216" s="24">
        <f t="array" aca="1" ref="BJ216" ca="1">SUMPRODUCT($D205:BJ205,N(OFFSET($D156:BJ156,0,COLUMN(BJ156)-COLUMN($D156:BJ156))))/10^6</f>
        <v>3.6046255083385152E-2</v>
      </c>
      <c r="BK216" s="24">
        <f t="array" aca="1" ref="BK216" ca="1">SUMPRODUCT($D205:BK205,N(OFFSET($D156:BK156,0,COLUMN(BK156)-COLUMN($D156:BK156))))/10^6</f>
        <v>3.9091165882150954E-2</v>
      </c>
      <c r="BL216" s="24">
        <f t="array" aca="1" ref="BL216" ca="1">SUMPRODUCT($D205:BL205,N(OFFSET($D156:BL156,0,COLUMN(BL156)-COLUMN($D156:BL156))))/10^6</f>
        <v>5.4462974614230615E-2</v>
      </c>
      <c r="BM216" s="24">
        <f t="array" aca="1" ref="BM216" ca="1">SUMPRODUCT($D205:BM205,N(OFFSET($D156:BM156,0,COLUMN(BM156)-COLUMN($D156:BM156))))/10^6</f>
        <v>7.5741698859261186E-2</v>
      </c>
      <c r="BN216" s="24">
        <f t="array" aca="1" ref="BN216" ca="1">SUMPRODUCT($D205:BN205,N(OFFSET($D156:BN156,0,COLUMN(BN156)-COLUMN($D156:BN156))))/10^6</f>
        <v>0.10630945283089854</v>
      </c>
      <c r="BO216" s="24">
        <f t="array" aca="1" ref="BO216" ca="1">SUMPRODUCT($D205:BO205,N(OFFSET($D156:BO156,0,COLUMN(BO156)-COLUMN($D156:BO156))))/10^6</f>
        <v>0.16026673149308421</v>
      </c>
      <c r="BP216" s="24">
        <f t="array" aca="1" ref="BP216" ca="1">SUMPRODUCT($D205:BP205,N(OFFSET($D156:BP156,0,COLUMN(BP156)-COLUMN($D156:BP156))))/10^6</f>
        <v>0.19911421685513589</v>
      </c>
      <c r="BQ216" s="24">
        <f t="array" aca="1" ref="BQ216" ca="1">SUMPRODUCT($D205:BQ205,N(OFFSET($D156:BQ156,0,COLUMN(BQ156)-COLUMN($D156:BQ156))))/10^6</f>
        <v>0.21046341934978036</v>
      </c>
      <c r="BR216" s="24">
        <f t="array" aca="1" ref="BR216" ca="1">SUMPRODUCT($D205:BR205,N(OFFSET($D156:BR156,0,COLUMN(BR156)-COLUMN($D156:BR156))))/10^6</f>
        <v>0.2198883708135739</v>
      </c>
      <c r="BS216" s="24">
        <f t="array" aca="1" ref="BS216" ca="1">SUMPRODUCT($D205:BS205,N(OFFSET($D156:BS156,0,COLUMN(BS156)-COLUMN($D156:BS156))))/10^6</f>
        <v>0.23819471394323732</v>
      </c>
      <c r="BT216" s="24">
        <f t="array" aca="1" ref="BT216" ca="1">SUMPRODUCT($D205:BT205,N(OFFSET($D156:BT156,0,COLUMN(BT156)-COLUMN($D156:BT156))))/10^6</f>
        <v>0.25764499295010984</v>
      </c>
      <c r="BU216" s="24">
        <f t="array" aca="1" ref="BU216" ca="1">SUMPRODUCT($D205:BU205,N(OFFSET($D156:BU156,0,COLUMN(BU156)-COLUMN($D156:BU156))))/10^6</f>
        <v>0.27414167603886902</v>
      </c>
      <c r="BV216" s="24">
        <f t="array" aca="1" ref="BV216" ca="1">SUMPRODUCT($D205:BV205,N(OFFSET($D156:BV156,0,COLUMN(BV156)-COLUMN($D156:BV156))))/10^6</f>
        <v>0.28792687863336486</v>
      </c>
      <c r="BW216" s="24">
        <f t="array" aca="1" ref="BW216" ca="1">SUMPRODUCT($D205:BW205,N(OFFSET($D156:BW156,0,COLUMN(BW156)-COLUMN($D156:BW156))))/10^6</f>
        <v>0.30319219763840993</v>
      </c>
      <c r="BX216" s="24">
        <f t="array" aca="1" ref="BX216" ca="1">SUMPRODUCT($D205:BX205,N(OFFSET($D156:BX156,0,COLUMN(BX156)-COLUMN($D156:BX156))))/10^6</f>
        <v>0.31762072109178191</v>
      </c>
      <c r="BY216" s="24">
        <f t="array" aca="1" ref="BY216" ca="1">SUMPRODUCT($D205:BY205,N(OFFSET($D156:BY156,0,COLUMN(BY156)-COLUMN($D156:BY156))))/10^6</f>
        <v>0.33196273814389399</v>
      </c>
      <c r="BZ216" s="24">
        <f t="array" aca="1" ref="BZ216" ca="1">SUMPRODUCT($D205:BZ205,N(OFFSET($D156:BZ156,0,COLUMN(BZ156)-COLUMN($D156:BZ156))))/10^6</f>
        <v>0.34575682675237923</v>
      </c>
      <c r="CA216" s="24">
        <f t="array" aca="1" ref="CA216" ca="1">SUMPRODUCT($D205:CA205,N(OFFSET($D156:CA156,0,COLUMN(CA156)-COLUMN($D156:CA156))))/10^6</f>
        <v>0.36008577081078269</v>
      </c>
      <c r="CB216" s="24">
        <f t="array" aca="1" ref="CB216" ca="1">SUMPRODUCT($D205:CB205,N(OFFSET($D156:CB156,0,COLUMN(CB156)-COLUMN($D156:CB156))))/10^6</f>
        <v>0.37617160824502205</v>
      </c>
      <c r="CC216" s="24">
        <f t="array" aca="1" ref="CC216" ca="1">SUMPRODUCT($D205:CC205,N(OFFSET($D156:CC156,0,COLUMN(CC156)-COLUMN($D156:CC156))))/10^6</f>
        <v>0.38981728444172115</v>
      </c>
      <c r="CD216" s="24">
        <f t="array" aca="1" ref="CD216" ca="1">SUMPRODUCT($D205:CD205,N(OFFSET($D156:CD156,0,COLUMN(CD156)-COLUMN($D156:CD156))))/10^6</f>
        <v>0.40081897737316896</v>
      </c>
      <c r="CE216" s="24">
        <f t="array" aca="1" ref="CE216" ca="1">SUMPRODUCT($D205:CE205,N(OFFSET($D156:CE156,0,COLUMN(CE156)-COLUMN($D156:CE156))))/10^6</f>
        <v>0.4080206640387597</v>
      </c>
      <c r="CF216" s="24">
        <f t="array" aca="1" ref="CF216" ca="1">SUMPRODUCT($D205:CF205,N(OFFSET($D156:CF156,0,COLUMN(CF156)-COLUMN($D156:CF156))))/10^6</f>
        <v>0.41399308410943086</v>
      </c>
      <c r="CG216" s="24">
        <f t="array" aca="1" ref="CG216" ca="1">SUMPRODUCT($D205:CG205,N(OFFSET($D156:CG156,0,COLUMN(CG156)-COLUMN($D156:CG156))))/10^6</f>
        <v>0.41714070410010623</v>
      </c>
      <c r="CH216" s="24">
        <f t="array" aca="1" ref="CH216" ca="1">SUMPRODUCT($D205:CH205,N(OFFSET($D156:CH156,0,COLUMN(CH156)-COLUMN($D156:CH156))))/10^6</f>
        <v>0.41806013208734372</v>
      </c>
      <c r="CI216" s="24">
        <f t="array" aca="1" ref="CI216" ca="1">SUMPRODUCT($D205:CI205,N(OFFSET($D156:CI156,0,COLUMN(CI156)-COLUMN($D156:CI156))))/10^6</f>
        <v>0.41714178781100364</v>
      </c>
      <c r="CJ216" s="24">
        <f t="array" aca="1" ref="CJ216" ca="1">SUMPRODUCT($D205:CJ205,N(OFFSET($D156:CJ156,0,COLUMN(CJ156)-COLUMN($D156:CJ156))))/10^6</f>
        <v>0.41499849445001519</v>
      </c>
      <c r="CK216" s="24">
        <f t="array" aca="1" ref="CK216" ca="1">SUMPRODUCT($D205:CK205,N(OFFSET($D156:CK156,0,COLUMN(CK156)-COLUMN($D156:CK156))))/10^6</f>
        <v>0.4114702798114897</v>
      </c>
      <c r="CL216" s="24">
        <f t="array" aca="1" ref="CL216" ca="1">SUMPRODUCT($D205:CL205,N(OFFSET($D156:CL156,0,COLUMN(CL156)-COLUMN($D156:CL156))))/10^6</f>
        <v>0.40727435720411642</v>
      </c>
      <c r="CM216" s="24">
        <f t="array" aca="1" ref="CM216" ca="1">SUMPRODUCT($D205:CM205,N(OFFSET($D156:CM156,0,COLUMN(CM156)-COLUMN($D156:CM156))))/10^6</f>
        <v>0.40208952514263946</v>
      </c>
      <c r="CN216" s="24">
        <f t="array" aca="1" ref="CN216" ca="1">SUMPRODUCT($D205:CN205,N(OFFSET($D156:CN156,0,COLUMN(CN156)-COLUMN($D156:CN156))))/10^6</f>
        <v>0.39663590626024309</v>
      </c>
      <c r="CO216" s="24">
        <f t="array" aca="1" ref="CO216" ca="1">SUMPRODUCT($D205:CO205,N(OFFSET($D156:CO156,0,COLUMN(CO156)-COLUMN($D156:CO156))))/10^6</f>
        <v>0.38912129574264348</v>
      </c>
    </row>
    <row r="217" spans="1:93" outlineLevel="1">
      <c r="B217" t="s">
        <v>129</v>
      </c>
      <c r="D217" s="64"/>
      <c r="E217" s="64"/>
      <c r="F217" s="64"/>
      <c r="G217" s="64"/>
      <c r="H217" s="64"/>
      <c r="I217" s="64"/>
      <c r="J217" s="64"/>
      <c r="K217" s="64"/>
      <c r="L217" s="64"/>
      <c r="M217" s="64"/>
      <c r="N217" s="64"/>
      <c r="O217" s="64"/>
      <c r="P217" s="64"/>
      <c r="Q217" s="64"/>
      <c r="R217" s="64"/>
      <c r="S217" s="64"/>
      <c r="T217" s="64"/>
      <c r="U217" s="64"/>
      <c r="V217" s="62"/>
      <c r="W217" s="62"/>
      <c r="X217" s="62"/>
      <c r="Y217" s="62"/>
      <c r="Z217" s="62"/>
      <c r="AA217" s="24">
        <f t="array" aca="1" ref="AA217" ca="1">SUMPRODUCT($D206:AA206,N(OFFSET($D157:AA157,0,COLUMN(AA157)-COLUMN($D157:AA157))))/10^6</f>
        <v>6.6063918270930902E-2</v>
      </c>
      <c r="AB217" s="24">
        <f t="array" aca="1" ref="AB217" ca="1">SUMPRODUCT($D206:AB206,N(OFFSET($D157:AB157,0,COLUMN(AB157)-COLUMN($D157:AB157))))/10^6</f>
        <v>6.9125517605766129E-2</v>
      </c>
      <c r="AC217" s="24">
        <f t="array" aca="1" ref="AC217" ca="1">SUMPRODUCT($D206:AC206,N(OFFSET($D157:AC157,0,COLUMN(AC157)-COLUMN($D157:AC157))))/10^6</f>
        <v>7.2645720415148315E-2</v>
      </c>
      <c r="AD217" s="24">
        <f t="array" aca="1" ref="AD217" ca="1">SUMPRODUCT($D206:AD206,N(OFFSET($D157:AD157,0,COLUMN(AD157)-COLUMN($D157:AD157))))/10^6</f>
        <v>7.6635761919392073E-2</v>
      </c>
      <c r="AE217" s="24">
        <f t="array" aca="1" ref="AE217" ca="1">SUMPRODUCT($D206:AE206,N(OFFSET($D157:AE157,0,COLUMN(AE157)-COLUMN($D157:AE157))))/10^6</f>
        <v>8.0498932775317958E-2</v>
      </c>
      <c r="AF217" s="24">
        <f t="array" aca="1" ref="AF217" ca="1">SUMPRODUCT($D206:AF206,N(OFFSET($D157:AF157,0,COLUMN(AF157)-COLUMN($D157:AF157))))/10^6</f>
        <v>8.4446630704492695E-2</v>
      </c>
      <c r="AG217" s="24">
        <f t="array" aca="1" ref="AG217" ca="1">SUMPRODUCT($D206:AG206,N(OFFSET($D157:AG157,0,COLUMN(AG157)-COLUMN($D157:AG157))))/10^6</f>
        <v>8.8171643464719798E-2</v>
      </c>
      <c r="AH217" s="24">
        <f t="array" aca="1" ref="AH217" ca="1">SUMPRODUCT($D206:AH206,N(OFFSET($D157:AH157,0,COLUMN(AH157)-COLUMN($D157:AH157))))/10^6</f>
        <v>9.1958251169914865E-2</v>
      </c>
      <c r="AI217" s="24">
        <f t="array" aca="1" ref="AI217" ca="1">SUMPRODUCT($D206:AI206,N(OFFSET($D157:AI157,0,COLUMN(AI157)-COLUMN($D157:AI157))))/10^6</f>
        <v>9.5351596735547856E-2</v>
      </c>
      <c r="AJ217" s="24">
        <f t="array" aca="1" ref="AJ217" ca="1">SUMPRODUCT($D206:AJ206,N(OFFSET($D157:AJ157,0,COLUMN(AJ157)-COLUMN($D157:AJ157))))/10^6</f>
        <v>9.8241187283178641E-2</v>
      </c>
      <c r="AK217" s="24">
        <f t="array" aca="1" ref="AK217" ca="1">SUMPRODUCT($D206:AK206,N(OFFSET($D157:AK157,0,COLUMN(AK157)-COLUMN($D157:AK157))))/10^6</f>
        <v>0.10048288809331848</v>
      </c>
      <c r="AL217" s="24">
        <f t="array" aca="1" ref="AL217" ca="1">SUMPRODUCT($D206:AL206,N(OFFSET($D157:AL157,0,COLUMN(AL157)-COLUMN($D157:AL157))))/10^6</f>
        <v>0.10234487592353884</v>
      </c>
      <c r="AM217" s="24">
        <f t="array" aca="1" ref="AM217" ca="1">SUMPRODUCT($D206:AM206,N(OFFSET($D157:AM157,0,COLUMN(AM157)-COLUMN($D157:AM157))))/10^6</f>
        <v>0.10357863838269891</v>
      </c>
      <c r="AN217" s="24">
        <f t="array" aca="1" ref="AN217" ca="1">SUMPRODUCT($D206:AN206,N(OFFSET($D157:AN157,0,COLUMN(AN157)-COLUMN($D157:AN157))))/10^6</f>
        <v>0.10431120205238478</v>
      </c>
      <c r="AO217" s="24">
        <f t="array" aca="1" ref="AO217" ca="1">SUMPRODUCT($D206:AO206,N(OFFSET($D157:AO157,0,COLUMN(AO157)-COLUMN($D157:AO157))))/10^6</f>
        <v>0.10451503302183589</v>
      </c>
      <c r="AP217" s="24">
        <f t="array" aca="1" ref="AP217" ca="1">SUMPRODUCT($D206:AP206,N(OFFSET($D157:AP157,0,COLUMN(AP157)-COLUMN($D157:AP157))))/10^6</f>
        <v>0.10428544695275088</v>
      </c>
      <c r="AQ217" s="24">
        <f t="array" aca="1" ref="AQ217" ca="1">SUMPRODUCT($D206:AQ206,N(OFFSET($D157:AQ157,0,COLUMN(AQ157)-COLUMN($D157:AQ157))))/10^6</f>
        <v>0.10374962361250376</v>
      </c>
      <c r="AR217" s="24">
        <f t="array" aca="1" ref="AR217" ca="1">SUMPRODUCT($D206:AR206,N(OFFSET($D157:AR157,0,COLUMN(AR157)-COLUMN($D157:AR157))))/10^6</f>
        <v>0.10286756995287238</v>
      </c>
      <c r="AS217" s="24">
        <f t="array" aca="1" ref="AS217" ca="1">SUMPRODUCT($D206:AS206,N(OFFSET($D157:AS157,0,COLUMN(AS157)-COLUMN($D157:AS157))))/10^6</f>
        <v>0.10181858930102909</v>
      </c>
      <c r="AT217" s="24">
        <f t="array" aca="1" ref="AT217" ca="1">SUMPRODUCT($D206:AT206,N(OFFSET($D157:AT157,0,COLUMN(AT157)-COLUMN($D157:AT157))))/10^6</f>
        <v>0.10052238128565982</v>
      </c>
      <c r="AU217" s="24">
        <f t="array" aca="1" ref="AU217" ca="1">SUMPRODUCT($D206:AU206,N(OFFSET($D157:AU157,0,COLUMN(AU157)-COLUMN($D157:AU157))))/10^6</f>
        <v>9.9158976565060716E-2</v>
      </c>
      <c r="AV217" s="24">
        <f t="array" aca="1" ref="AV217" ca="1">SUMPRODUCT($D206:AV206,N(OFFSET($D157:AV157,0,COLUMN(AV157)-COLUMN($D157:AV157))))/10^6</f>
        <v>9.7280323935660828E-2</v>
      </c>
      <c r="AW217" s="24">
        <f t="array" aca="1" ref="AW217" ca="1">SUMPRODUCT($D206:AW206,N(OFFSET($D157:AW157,0,COLUMN(AW157)-COLUMN($D157:AW157))))/10^6</f>
        <v>9.5850199920159335E-2</v>
      </c>
      <c r="AX217" s="24">
        <f t="array" aca="1" ref="AX217" ca="1">SUMPRODUCT($D206:AX206,N(OFFSET($D157:AX157,0,COLUMN(AX157)-COLUMN($D157:AX157))))/10^6</f>
        <v>9.4365652931527932E-2</v>
      </c>
      <c r="AY217" s="24">
        <f t="array" aca="1" ref="AY217" ca="1">SUMPRODUCT($D206:AY206,N(OFFSET($D157:AY157,0,COLUMN(AY157)-COLUMN($D157:AY157))))/10^6</f>
        <v>9.1626842305665923E-2</v>
      </c>
      <c r="AZ217" s="24">
        <f t="array" aca="1" ref="AZ217" ca="1">SUMPRODUCT($D206:AZ206,N(OFFSET($D157:AZ157,0,COLUMN(AZ157)-COLUMN($D157:AZ157))))/10^6</f>
        <v>8.9931384428088929E-2</v>
      </c>
      <c r="BA217" s="24">
        <f t="array" aca="1" ref="BA217" ca="1">SUMPRODUCT($D206:BA206,N(OFFSET($D157:BA157,0,COLUMN(BA157)-COLUMN($D157:BA157))))/10^6</f>
        <v>8.4480519634971343E-2</v>
      </c>
      <c r="BB217" s="24">
        <f t="array" aca="1" ref="BB217" ca="1">SUMPRODUCT($D206:BB206,N(OFFSET($D157:BB157,0,COLUMN(BB157)-COLUMN($D157:BB157))))/10^6</f>
        <v>8.4993103270916651E-2</v>
      </c>
      <c r="BC217" s="24">
        <f t="array" aca="1" ref="BC217" ca="1">SUMPRODUCT($D206:BC206,N(OFFSET($D157:BC157,0,COLUMN(BC157)-COLUMN($D157:BC157))))/10^6</f>
        <v>8.1921043446330152E-2</v>
      </c>
      <c r="BD217" s="24">
        <f t="array" aca="1" ref="BD217" ca="1">SUMPRODUCT($D206:BD206,N(OFFSET($D157:BD157,0,COLUMN(BD157)-COLUMN($D157:BD157))))/10^6</f>
        <v>7.4265108305518399E-2</v>
      </c>
      <c r="BE217" s="24">
        <f t="array" aca="1" ref="BE217" ca="1">SUMPRODUCT($D206:BE206,N(OFFSET($D157:BE157,0,COLUMN(BE157)-COLUMN($D157:BE157))))/10^6</f>
        <v>8.7994632660161762E-2</v>
      </c>
      <c r="BF217" s="24">
        <f t="array" aca="1" ref="BF217" ca="1">SUMPRODUCT($D206:BF206,N(OFFSET($D157:BF157,0,COLUMN(BF157)-COLUMN($D157:BF157))))/10^6</f>
        <v>8.851847164895342E-2</v>
      </c>
      <c r="BG217" s="24">
        <f t="array" aca="1" ref="BG217" ca="1">SUMPRODUCT($D206:BG206,N(OFFSET($D157:BG157,0,COLUMN(BG157)-COLUMN($D157:BG157))))/10^6</f>
        <v>7.8297411043496148E-2</v>
      </c>
      <c r="BH217" s="24">
        <f t="array" aca="1" ref="BH217" ca="1">SUMPRODUCT($D206:BH206,N(OFFSET($D157:BH157,0,COLUMN(BH157)-COLUMN($D157:BH157))))/10^6</f>
        <v>7.1497624744529503E-2</v>
      </c>
      <c r="BI217" s="24">
        <f t="array" aca="1" ref="BI217" ca="1">SUMPRODUCT($D206:BI206,N(OFFSET($D157:BI157,0,COLUMN(BI157)-COLUMN($D157:BI157))))/10^6</f>
        <v>7.5279982677533483E-2</v>
      </c>
      <c r="BJ217" s="24">
        <f t="array" aca="1" ref="BJ217" ca="1">SUMPRODUCT($D206:BJ206,N(OFFSET($D157:BJ157,0,COLUMN(BJ157)-COLUMN($D157:BJ157))))/10^6</f>
        <v>7.4088968371410796E-2</v>
      </c>
      <c r="BK217" s="24">
        <f t="array" aca="1" ref="BK217" ca="1">SUMPRODUCT($D206:BK206,N(OFFSET($D157:BK157,0,COLUMN(BK157)-COLUMN($D157:BK157))))/10^6</f>
        <v>7.5307087447311516E-2</v>
      </c>
      <c r="BL217" s="24">
        <f t="array" aca="1" ref="BL217" ca="1">SUMPRODUCT($D206:BL206,N(OFFSET($D157:BL157,0,COLUMN(BL157)-COLUMN($D157:BL157))))/10^6</f>
        <v>7.2488211623467066E-2</v>
      </c>
      <c r="BM217" s="24">
        <f t="array" aca="1" ref="BM217" ca="1">SUMPRODUCT($D206:BM206,N(OFFSET($D157:BM157,0,COLUMN(BM157)-COLUMN($D157:BM157))))/10^6</f>
        <v>7.183239772425444E-2</v>
      </c>
      <c r="BN217" s="24">
        <f t="array" aca="1" ref="BN217" ca="1">SUMPRODUCT($D206:BN206,N(OFFSET($D157:BN157,0,COLUMN(BN157)-COLUMN($D157:BN157))))/10^6</f>
        <v>7.1473331820591221E-2</v>
      </c>
      <c r="BO217" s="24">
        <f t="array" aca="1" ref="BO217" ca="1">SUMPRODUCT($D206:BO206,N(OFFSET($D157:BO157,0,COLUMN(BO157)-COLUMN($D157:BO157))))/10^6</f>
        <v>7.0916215849252798E-2</v>
      </c>
      <c r="BP217" s="24">
        <f t="array" aca="1" ref="BP217" ca="1">SUMPRODUCT($D206:BP206,N(OFFSET($D157:BP157,0,COLUMN(BP157)-COLUMN($D157:BP157))))/10^6</f>
        <v>7.1093994928370652E-2</v>
      </c>
      <c r="BQ217" s="24">
        <f t="array" aca="1" ref="BQ217" ca="1">SUMPRODUCT($D206:BQ206,N(OFFSET($D157:BQ157,0,COLUMN(BQ157)-COLUMN($D157:BQ157))))/10^6</f>
        <v>6.9787062498699065E-2</v>
      </c>
      <c r="BR217" s="24">
        <f t="array" aca="1" ref="BR217" ca="1">SUMPRODUCT($D206:BR206,N(OFFSET($D157:BR157,0,COLUMN(BR157)-COLUMN($D157:BR157))))/10^6</f>
        <v>7.1213125405893668E-2</v>
      </c>
      <c r="BS217" s="24">
        <f t="array" aca="1" ref="BS217" ca="1">SUMPRODUCT($D206:BS206,N(OFFSET($D157:BS157,0,COLUMN(BS157)-COLUMN($D157:BS157))))/10^6</f>
        <v>7.0754282152980005E-2</v>
      </c>
      <c r="BT217" s="24">
        <f t="array" aca="1" ref="BT217" ca="1">SUMPRODUCT($D206:BT206,N(OFFSET($D157:BT157,0,COLUMN(BT157)-COLUMN($D157:BT157))))/10^6</f>
        <v>7.1512591037985823E-2</v>
      </c>
      <c r="BU217" s="24">
        <f t="array" aca="1" ref="BU217" ca="1">SUMPRODUCT($D206:BU206,N(OFFSET($D157:BU157,0,COLUMN(BU157)-COLUMN($D157:BU157))))/10^6</f>
        <v>6.9902408465578908E-2</v>
      </c>
      <c r="BV217" s="24">
        <f t="array" aca="1" ref="BV217" ca="1">SUMPRODUCT($D206:BV206,N(OFFSET($D157:BV157,0,COLUMN(BV157)-COLUMN($D157:BV157))))/10^6</f>
        <v>7.0622665220680281E-2</v>
      </c>
      <c r="BW217" s="24">
        <f t="array" aca="1" ref="BW217" ca="1">SUMPRODUCT($D206:BW206,N(OFFSET($D157:BW157,0,COLUMN(BW157)-COLUMN($D157:BW157))))/10^6</f>
        <v>7.0239100849509586E-2</v>
      </c>
      <c r="BX217" s="24">
        <f t="array" aca="1" ref="BX217" ca="1">SUMPRODUCT($D206:BX206,N(OFFSET($D157:BX157,0,COLUMN(BX157)-COLUMN($D157:BX157))))/10^6</f>
        <v>7.018744627662217E-2</v>
      </c>
      <c r="BY217" s="24">
        <f t="array" aca="1" ref="BY217" ca="1">SUMPRODUCT($D206:BY206,N(OFFSET($D157:BY157,0,COLUMN(BY157)-COLUMN($D157:BY157))))/10^6</f>
        <v>7.012793830157478E-2</v>
      </c>
      <c r="BZ217" s="24">
        <f t="array" aca="1" ref="BZ217" ca="1">SUMPRODUCT($D206:BZ206,N(OFFSET($D157:BZ157,0,COLUMN(BZ157)-COLUMN($D157:BZ157))))/10^6</f>
        <v>7.0112539555455919E-2</v>
      </c>
      <c r="CA217" s="24">
        <f t="array" aca="1" ref="CA217" ca="1">SUMPRODUCT($D206:CA206,N(OFFSET($D157:CA157,0,COLUMN(CA157)-COLUMN($D157:CA157))))/10^6</f>
        <v>7.0108935904226247E-2</v>
      </c>
      <c r="CB217" s="24">
        <f t="array" aca="1" ref="CB217" ca="1">SUMPRODUCT($D206:CB206,N(OFFSET($D157:CB157,0,COLUMN(CB157)-COLUMN($D157:CB157))))/10^6</f>
        <v>7.0107822400618386E-2</v>
      </c>
      <c r="CC217" s="24">
        <f t="array" aca="1" ref="CC217" ca="1">SUMPRODUCT($D206:CC206,N(OFFSET($D157:CC157,0,COLUMN(CC157)-COLUMN($D157:CC157))))/10^6</f>
        <v>7.0107822400618386E-2</v>
      </c>
      <c r="CD217" s="24">
        <f t="array" aca="1" ref="CD217" ca="1">SUMPRODUCT($D206:CD206,N(OFFSET($D157:CD157,0,COLUMN(CD157)-COLUMN($D157:CD157))))/10^6</f>
        <v>7.0107822400618386E-2</v>
      </c>
      <c r="CE217" s="24">
        <f t="array" aca="1" ref="CE217" ca="1">SUMPRODUCT($D206:CE206,N(OFFSET($D157:CE157,0,COLUMN(CE157)-COLUMN($D157:CE157))))/10^6</f>
        <v>7.0107822400618386E-2</v>
      </c>
      <c r="CF217" s="24">
        <f t="array" aca="1" ref="CF217" ca="1">SUMPRODUCT($D206:CF206,N(OFFSET($D157:CF157,0,COLUMN(CF157)-COLUMN($D157:CF157))))/10^6</f>
        <v>7.0107822400618386E-2</v>
      </c>
      <c r="CG217" s="24">
        <f t="array" aca="1" ref="CG217" ca="1">SUMPRODUCT($D206:CG206,N(OFFSET($D157:CG157,0,COLUMN(CG157)-COLUMN($D157:CG157))))/10^6</f>
        <v>7.0107822400618386E-2</v>
      </c>
      <c r="CH217" s="24">
        <f t="array" aca="1" ref="CH217" ca="1">SUMPRODUCT($D206:CH206,N(OFFSET($D157:CH157,0,COLUMN(CH157)-COLUMN($D157:CH157))))/10^6</f>
        <v>7.0107822400618386E-2</v>
      </c>
      <c r="CI217" s="24">
        <f t="array" aca="1" ref="CI217" ca="1">SUMPRODUCT($D206:CI206,N(OFFSET($D157:CI157,0,COLUMN(CI157)-COLUMN($D157:CI157))))/10^6</f>
        <v>7.0107822400618386E-2</v>
      </c>
      <c r="CJ217" s="24">
        <f t="array" aca="1" ref="CJ217" ca="1">SUMPRODUCT($D206:CJ206,N(OFFSET($D157:CJ157,0,COLUMN(CJ157)-COLUMN($D157:CJ157))))/10^6</f>
        <v>7.0107822400618386E-2</v>
      </c>
      <c r="CK217" s="24">
        <f t="array" aca="1" ref="CK217" ca="1">SUMPRODUCT($D206:CK206,N(OFFSET($D157:CK157,0,COLUMN(CK157)-COLUMN($D157:CK157))))/10^6</f>
        <v>7.0107822400618386E-2</v>
      </c>
      <c r="CL217" s="24">
        <f t="array" aca="1" ref="CL217" ca="1">SUMPRODUCT($D206:CL206,N(OFFSET($D157:CL157,0,COLUMN(CL157)-COLUMN($D157:CL157))))/10^6</f>
        <v>7.0107822400618386E-2</v>
      </c>
      <c r="CM217" s="24">
        <f t="array" aca="1" ref="CM217" ca="1">SUMPRODUCT($D206:CM206,N(OFFSET($D157:CM157,0,COLUMN(CM157)-COLUMN($D157:CM157))))/10^6</f>
        <v>7.0107822400618386E-2</v>
      </c>
      <c r="CN217" s="24">
        <f t="array" aca="1" ref="CN217" ca="1">SUMPRODUCT($D206:CN206,N(OFFSET($D157:CN157,0,COLUMN(CN157)-COLUMN($D157:CN157))))/10^6</f>
        <v>7.0107822400618386E-2</v>
      </c>
      <c r="CO217" s="24">
        <f t="array" aca="1" ref="CO217" ca="1">SUMPRODUCT($D206:CO206,N(OFFSET($D157:CO157,0,COLUMN(CO157)-COLUMN($D157:CO157))))/10^6</f>
        <v>7.0107822400618386E-2</v>
      </c>
    </row>
    <row r="218" spans="1:93" outlineLevel="1">
      <c r="B218" t="s">
        <v>108</v>
      </c>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24" cm="1">
        <f t="array" aca="1" ref="AA218" ca="1">SUMPRODUCT($D207:AA207,N(OFFSET($D188:AA188,0,COLUMN(AA188)-COLUMN($D188:AA188))))/10^6</f>
        <v>0</v>
      </c>
      <c r="AB218" s="24" cm="1">
        <f t="array" aca="1" ref="AB218" ca="1">SUMPRODUCT($D207:AB207,N(OFFSET($D188:AB188,0,COLUMN(AB188)-COLUMN($D188:AB188))))/10^6</f>
        <v>0</v>
      </c>
      <c r="AC218" s="24" cm="1">
        <f t="array" aca="1" ref="AC218" ca="1">SUMPRODUCT($D207:AC207,N(OFFSET($D188:AC188,0,COLUMN(AC188)-COLUMN($D188:AC188))))/10^6</f>
        <v>0</v>
      </c>
      <c r="AD218" s="24" cm="1">
        <f t="array" aca="1" ref="AD218" ca="1">SUMPRODUCT($D207:AD207,N(OFFSET($D188:AD188,0,COLUMN(AD188)-COLUMN($D188:AD188))))/10^6</f>
        <v>0</v>
      </c>
      <c r="AE218" s="24" cm="1">
        <f t="array" aca="1" ref="AE218" ca="1">SUMPRODUCT($D207:AE207,N(OFFSET($D188:AE188,0,COLUMN(AE188)-COLUMN($D188:AE188))))/10^6</f>
        <v>0</v>
      </c>
      <c r="AF218" s="24" cm="1">
        <f t="array" aca="1" ref="AF218" ca="1">SUMPRODUCT($D207:AF207,N(OFFSET($D188:AF188,0,COLUMN(AF188)-COLUMN($D188:AF188))))/10^6</f>
        <v>0</v>
      </c>
      <c r="AG218" s="24" cm="1">
        <f t="array" aca="1" ref="AG218" ca="1">SUMPRODUCT($D207:AG207,N(OFFSET($D188:AG188,0,COLUMN(AG188)-COLUMN($D188:AG188))))/10^6</f>
        <v>0</v>
      </c>
      <c r="AH218" s="24" cm="1">
        <f t="array" aca="1" ref="AH218" ca="1">SUMPRODUCT($D207:AH207,N(OFFSET($D188:AH188,0,COLUMN(AH188)-COLUMN($D188:AH188))))/10^6</f>
        <v>0</v>
      </c>
      <c r="AI218" s="24" cm="1">
        <f t="array" aca="1" ref="AI218" ca="1">SUMPRODUCT($D207:AI207,N(OFFSET($D188:AI188,0,COLUMN(AI188)-COLUMN($D188:AI188))))/10^6</f>
        <v>0</v>
      </c>
      <c r="AJ218" s="24" cm="1">
        <f t="array" aca="1" ref="AJ218" ca="1">SUMPRODUCT($D207:AJ207,N(OFFSET($D188:AJ188,0,COLUMN(AJ188)-COLUMN($D188:AJ188))))/10^6</f>
        <v>0</v>
      </c>
      <c r="AK218" s="24" cm="1">
        <f t="array" aca="1" ref="AK218" ca="1">SUMPRODUCT($D207:AK207,N(OFFSET($D188:AK188,0,COLUMN(AK188)-COLUMN($D188:AK188))))/10^6</f>
        <v>0</v>
      </c>
      <c r="AL218" s="24" cm="1">
        <f t="array" aca="1" ref="AL218" ca="1">SUMPRODUCT($D207:AL207,N(OFFSET($D188:AL188,0,COLUMN(AL188)-COLUMN($D188:AL188))))/10^6</f>
        <v>0</v>
      </c>
      <c r="AM218" s="24" cm="1">
        <f t="array" aca="1" ref="AM218" ca="1">SUMPRODUCT($D207:AM207,N(OFFSET($D188:AM188,0,COLUMN(AM188)-COLUMN($D188:AM188))))/10^6</f>
        <v>0</v>
      </c>
      <c r="AN218" s="24" cm="1">
        <f t="array" aca="1" ref="AN218" ca="1">SUMPRODUCT($D207:AN207,N(OFFSET($D188:AN188,0,COLUMN(AN188)-COLUMN($D188:AN188))))/10^6</f>
        <v>0</v>
      </c>
      <c r="AO218" s="24" cm="1">
        <f t="array" aca="1" ref="AO218" ca="1">SUMPRODUCT($D207:AO207,N(OFFSET($D188:AO188,0,COLUMN(AO188)-COLUMN($D188:AO188))))/10^6</f>
        <v>0</v>
      </c>
      <c r="AP218" s="24" cm="1">
        <f t="array" aca="1" ref="AP218" ca="1">SUMPRODUCT($D207:AP207,N(OFFSET($D188:AP188,0,COLUMN(AP188)-COLUMN($D188:AP188))))/10^6</f>
        <v>0</v>
      </c>
      <c r="AQ218" s="24" cm="1">
        <f t="array" aca="1" ref="AQ218" ca="1">SUMPRODUCT($D207:AQ207,N(OFFSET($D188:AQ188,0,COLUMN(AQ188)-COLUMN($D188:AQ188))))/10^6</f>
        <v>0</v>
      </c>
      <c r="AR218" s="24" cm="1">
        <f t="array" aca="1" ref="AR218" ca="1">SUMPRODUCT($D207:AR207,N(OFFSET($D188:AR188,0,COLUMN(AR188)-COLUMN($D188:AR188))))/10^6</f>
        <v>0</v>
      </c>
      <c r="AS218" s="24" cm="1">
        <f t="array" aca="1" ref="AS218" ca="1">SUMPRODUCT($D207:AS207,N(OFFSET($D188:AS188,0,COLUMN(AS188)-COLUMN($D188:AS188))))/10^6</f>
        <v>0</v>
      </c>
      <c r="AT218" s="24" cm="1">
        <f t="array" aca="1" ref="AT218" ca="1">SUMPRODUCT($D207:AT207,N(OFFSET($D188:AT188,0,COLUMN(AT188)-COLUMN($D188:AT188))))/10^6</f>
        <v>0</v>
      </c>
      <c r="AU218" s="24" cm="1">
        <f t="array" aca="1" ref="AU218" ca="1">SUMPRODUCT($D207:AU207,N(OFFSET($D188:AU188,0,COLUMN(AU188)-COLUMN($D188:AU188))))/10^6</f>
        <v>0</v>
      </c>
      <c r="AV218" s="24" cm="1">
        <f t="array" aca="1" ref="AV218" ca="1">SUMPRODUCT($D207:AV207,N(OFFSET($D188:AV188,0,COLUMN(AV188)-COLUMN($D188:AV188))))/10^6</f>
        <v>0</v>
      </c>
      <c r="AW218" s="24" cm="1">
        <f t="array" aca="1" ref="AW218" ca="1">SUMPRODUCT($D207:AW207,N(OFFSET($D188:AW188,0,COLUMN(AW188)-COLUMN($D188:AW188))))/10^6</f>
        <v>0</v>
      </c>
      <c r="AX218" s="24" cm="1">
        <f t="array" aca="1" ref="AX218" ca="1">SUMPRODUCT($D207:AX207,N(OFFSET($D188:AX188,0,COLUMN(AX188)-COLUMN($D188:AX188))))/10^6</f>
        <v>0</v>
      </c>
      <c r="AY218" s="24" cm="1">
        <f t="array" aca="1" ref="AY218" ca="1">SUMPRODUCT($D207:AY207,N(OFFSET($D188:AY188,0,COLUMN(AY188)-COLUMN($D188:AY188))))/10^6</f>
        <v>0</v>
      </c>
      <c r="AZ218" s="24" cm="1">
        <f t="array" aca="1" ref="AZ218" ca="1">SUMPRODUCT($D207:AZ207,N(OFFSET($D188:AZ188,0,COLUMN(AZ188)-COLUMN($D188:AZ188))))/10^6</f>
        <v>0</v>
      </c>
      <c r="BA218" s="24" cm="1">
        <f t="array" aca="1" ref="BA218" ca="1">SUMPRODUCT($D207:BA207,N(OFFSET($D188:BA188,0,COLUMN(BA188)-COLUMN($D188:BA188))))/10^6</f>
        <v>0</v>
      </c>
      <c r="BB218" s="24" cm="1">
        <f t="array" aca="1" ref="BB218" ca="1">SUMPRODUCT($D207:BB207,N(OFFSET($D188:BB188,0,COLUMN(BB188)-COLUMN($D188:BB188))))/10^6</f>
        <v>0</v>
      </c>
      <c r="BC218" s="24" cm="1">
        <f t="array" aca="1" ref="BC218" ca="1">SUMPRODUCT($D207:BC207,N(OFFSET($D188:BC188,0,COLUMN(BC188)-COLUMN($D188:BC188))))/10^6</f>
        <v>0</v>
      </c>
      <c r="BD218" s="24" cm="1">
        <f t="array" aca="1" ref="BD218" ca="1">SUMPRODUCT($D207:BD207,N(OFFSET($D188:BD188,0,COLUMN(BD188)-COLUMN($D188:BD188))))/10^6</f>
        <v>0</v>
      </c>
      <c r="BE218" s="24" cm="1">
        <f t="array" aca="1" ref="BE218" ca="1">SUMPRODUCT($D207:BE207,N(OFFSET($D188:BE188,0,COLUMN(BE188)-COLUMN($D188:BE188))))/10^6</f>
        <v>0</v>
      </c>
      <c r="BF218" s="24" cm="1">
        <f t="array" aca="1" ref="BF218" ca="1">SUMPRODUCT($D207:BF207,N(OFFSET($D188:BF188,0,COLUMN(BF188)-COLUMN($D188:BF188))))/10^6</f>
        <v>0</v>
      </c>
      <c r="BG218" s="24" cm="1">
        <f t="array" aca="1" ref="BG218" ca="1">SUMPRODUCT($D207:BG207,N(OFFSET($D188:BG188,0,COLUMN(BG188)-COLUMN($D188:BG188))))/10^6</f>
        <v>0</v>
      </c>
      <c r="BH218" s="24" cm="1">
        <f t="array" aca="1" ref="BH218" ca="1">SUMPRODUCT($D207:BH207,N(OFFSET($D188:BH188,0,COLUMN(BH188)-COLUMN($D188:BH188))))/10^6</f>
        <v>0</v>
      </c>
      <c r="BI218" s="24" cm="1">
        <f t="array" aca="1" ref="BI218" ca="1">SUMPRODUCT($D207:BI207,N(OFFSET($D188:BI188,0,COLUMN(BI188)-COLUMN($D188:BI188))))/10^6</f>
        <v>0</v>
      </c>
      <c r="BJ218" s="24" cm="1">
        <f t="array" aca="1" ref="BJ218" ca="1">SUMPRODUCT($D207:BJ207,N(OFFSET($D188:BJ188,0,COLUMN(BJ188)-COLUMN($D188:BJ188))))/10^6</f>
        <v>0</v>
      </c>
      <c r="BK218" s="24" cm="1">
        <f t="array" aca="1" ref="BK218" ca="1">SUMPRODUCT($D207:BK207,N(OFFSET($D188:BK188,0,COLUMN(BK188)-COLUMN($D188:BK188))))/10^6</f>
        <v>0</v>
      </c>
      <c r="BL218" s="24" cm="1">
        <f t="array" aca="1" ref="BL218" ca="1">SUMPRODUCT($D207:BL207,N(OFFSET($D188:BL188,0,COLUMN(BL188)-COLUMN($D188:BL188))))/10^6</f>
        <v>0</v>
      </c>
      <c r="BM218" s="24" cm="1">
        <f t="array" aca="1" ref="BM218" ca="1">SUMPRODUCT($D207:BM207,N(OFFSET($D188:BM188,0,COLUMN(BM188)-COLUMN($D188:BM188))))/10^6</f>
        <v>0</v>
      </c>
      <c r="BN218" s="24" cm="1">
        <f t="array" aca="1" ref="BN218" ca="1">SUMPRODUCT($D207:BN207,N(OFFSET($D188:BN188,0,COLUMN(BN188)-COLUMN($D188:BN188))))/10^6</f>
        <v>0</v>
      </c>
      <c r="BO218" s="24" cm="1">
        <f t="array" aca="1" ref="BO218" ca="1">SUMPRODUCT($D207:BO207,N(OFFSET($D188:BO188,0,COLUMN(BO188)-COLUMN($D188:BO188))))/10^6</f>
        <v>0</v>
      </c>
      <c r="BP218" s="24" cm="1">
        <f t="array" aca="1" ref="BP218" ca="1">SUMPRODUCT($D207:BP207,N(OFFSET($D188:BP188,0,COLUMN(BP188)-COLUMN($D188:BP188))))/10^6</f>
        <v>0</v>
      </c>
      <c r="BQ218" s="24" cm="1">
        <f t="array" aca="1" ref="BQ218" ca="1">SUMPRODUCT($D207:BQ207,N(OFFSET($D188:BQ188,0,COLUMN(BQ188)-COLUMN($D188:BQ188))))/10^6</f>
        <v>0</v>
      </c>
      <c r="BR218" s="24" cm="1">
        <f t="array" aca="1" ref="BR218" ca="1">SUMPRODUCT($D207:BR207,N(OFFSET($D188:BR188,0,COLUMN(BR188)-COLUMN($D188:BR188))))/10^6</f>
        <v>0</v>
      </c>
      <c r="BS218" s="24" cm="1">
        <f t="array" aca="1" ref="BS218" ca="1">SUMPRODUCT($D207:BS207,N(OFFSET($D188:BS188,0,COLUMN(BS188)-COLUMN($D188:BS188))))/10^6</f>
        <v>0</v>
      </c>
      <c r="BT218" s="24" cm="1">
        <f t="array" aca="1" ref="BT218" ca="1">SUMPRODUCT($D207:BT207,N(OFFSET($D188:BT188,0,COLUMN(BT188)-COLUMN($D188:BT188))))/10^6</f>
        <v>0</v>
      </c>
      <c r="BU218" s="24" cm="1">
        <f t="array" aca="1" ref="BU218" ca="1">SUMPRODUCT($D207:BU207,N(OFFSET($D188:BU188,0,COLUMN(BU188)-COLUMN($D188:BU188))))/10^6</f>
        <v>0</v>
      </c>
      <c r="BV218" s="24" cm="1">
        <f t="array" aca="1" ref="BV218" ca="1">SUMPRODUCT($D207:BV207,N(OFFSET($D188:BV188,0,COLUMN(BV188)-COLUMN($D188:BV188))))/10^6</f>
        <v>0</v>
      </c>
      <c r="BW218" s="24" cm="1">
        <f t="array" aca="1" ref="BW218" ca="1">SUMPRODUCT($D207:BW207,N(OFFSET($D188:BW188,0,COLUMN(BW188)-COLUMN($D188:BW188))))/10^6</f>
        <v>0</v>
      </c>
      <c r="BX218" s="24" cm="1">
        <f t="array" aca="1" ref="BX218" ca="1">SUMPRODUCT($D207:BX207,N(OFFSET($D188:BX188,0,COLUMN(BX188)-COLUMN($D188:BX188))))/10^6</f>
        <v>0</v>
      </c>
      <c r="BY218" s="24" cm="1">
        <f t="array" aca="1" ref="BY218" ca="1">SUMPRODUCT($D207:BY207,N(OFFSET($D188:BY188,0,COLUMN(BY188)-COLUMN($D188:BY188))))/10^6</f>
        <v>0</v>
      </c>
      <c r="BZ218" s="24" cm="1">
        <f t="array" aca="1" ref="BZ218" ca="1">SUMPRODUCT($D207:BZ207,N(OFFSET($D188:BZ188,0,COLUMN(BZ188)-COLUMN($D188:BZ188))))/10^6</f>
        <v>0</v>
      </c>
      <c r="CA218" s="24" cm="1">
        <f t="array" aca="1" ref="CA218" ca="1">SUMPRODUCT($D207:CA207,N(OFFSET($D188:CA188,0,COLUMN(CA188)-COLUMN($D188:CA188))))/10^6</f>
        <v>0</v>
      </c>
      <c r="CB218" s="24" cm="1">
        <f t="array" aca="1" ref="CB218" ca="1">SUMPRODUCT($D207:CB207,N(OFFSET($D188:CB188,0,COLUMN(CB188)-COLUMN($D188:CB188))))/10^6</f>
        <v>0</v>
      </c>
      <c r="CC218" s="24" cm="1">
        <f t="array" aca="1" ref="CC218" ca="1">SUMPRODUCT($D207:CC207,N(OFFSET($D188:CC188,0,COLUMN(CC188)-COLUMN($D188:CC188))))/10^6</f>
        <v>0</v>
      </c>
      <c r="CD218" s="24" cm="1">
        <f t="array" aca="1" ref="CD218" ca="1">SUMPRODUCT($D207:CD207,N(OFFSET($D188:CD188,0,COLUMN(CD188)-COLUMN($D188:CD188))))/10^6</f>
        <v>0</v>
      </c>
      <c r="CE218" s="24" cm="1">
        <f t="array" aca="1" ref="CE218" ca="1">SUMPRODUCT($D207:CE207,N(OFFSET($D188:CE188,0,COLUMN(CE188)-COLUMN($D188:CE188))))/10^6</f>
        <v>0</v>
      </c>
      <c r="CF218" s="24" cm="1">
        <f t="array" aca="1" ref="CF218" ca="1">SUMPRODUCT($D207:CF207,N(OFFSET($D188:CF188,0,COLUMN(CF188)-COLUMN($D188:CF188))))/10^6</f>
        <v>0</v>
      </c>
      <c r="CG218" s="24" cm="1">
        <f t="array" aca="1" ref="CG218" ca="1">SUMPRODUCT($D207:CG207,N(OFFSET($D188:CG188,0,COLUMN(CG188)-COLUMN($D188:CG188))))/10^6</f>
        <v>0</v>
      </c>
      <c r="CH218" s="24" cm="1">
        <f t="array" aca="1" ref="CH218" ca="1">SUMPRODUCT($D207:CH207,N(OFFSET($D188:CH188,0,COLUMN(CH188)-COLUMN($D188:CH188))))/10^6</f>
        <v>0</v>
      </c>
      <c r="CI218" s="24" cm="1">
        <f t="array" aca="1" ref="CI218" ca="1">SUMPRODUCT($D207:CI207,N(OFFSET($D188:CI188,0,COLUMN(CI188)-COLUMN($D188:CI188))))/10^6</f>
        <v>0</v>
      </c>
      <c r="CJ218" s="24" cm="1">
        <f t="array" aca="1" ref="CJ218" ca="1">SUMPRODUCT($D207:CJ207,N(OFFSET($D188:CJ188,0,COLUMN(CJ188)-COLUMN($D188:CJ188))))/10^6</f>
        <v>0</v>
      </c>
      <c r="CK218" s="24" cm="1">
        <f t="array" aca="1" ref="CK218" ca="1">SUMPRODUCT($D207:CK207,N(OFFSET($D188:CK188,0,COLUMN(CK188)-COLUMN($D188:CK188))))/10^6</f>
        <v>0</v>
      </c>
      <c r="CL218" s="24" cm="1">
        <f t="array" aca="1" ref="CL218" ca="1">SUMPRODUCT($D207:CL207,N(OFFSET($D188:CL188,0,COLUMN(CL188)-COLUMN($D188:CL188))))/10^6</f>
        <v>0</v>
      </c>
      <c r="CM218" s="24" cm="1">
        <f t="array" aca="1" ref="CM218" ca="1">SUMPRODUCT($D207:CM207,N(OFFSET($D188:CM188,0,COLUMN(CM188)-COLUMN($D188:CM188))))/10^6</f>
        <v>0</v>
      </c>
      <c r="CN218" s="24" cm="1">
        <f t="array" aca="1" ref="CN218" ca="1">SUMPRODUCT($D207:CN207,N(OFFSET($D188:CN188,0,COLUMN(CN188)-COLUMN($D188:CN188))))/10^6</f>
        <v>0</v>
      </c>
      <c r="CO218" s="24" cm="1">
        <f t="array" aca="1" ref="CO218" ca="1">SUMPRODUCT($D207:CO207,N(OFFSET($D188:CO188,0,COLUMN(CO188)-COLUMN($D188:CO188))))/10^6</f>
        <v>0</v>
      </c>
    </row>
    <row r="219" spans="1:93" outlineLevel="1">
      <c r="B219" t="s">
        <v>109</v>
      </c>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24" cm="1">
        <f t="array" aca="1" ref="AA219" ca="1">SUMPRODUCT($D208:AA208,N(OFFSET($D189:AA189,0,COLUMN(AA189)-COLUMN($D189:AA189))))/10^6</f>
        <v>0</v>
      </c>
      <c r="AB219" s="24" cm="1">
        <f t="array" aca="1" ref="AB219" ca="1">SUMPRODUCT($D208:AB208,N(OFFSET($D189:AB189,0,COLUMN(AB189)-COLUMN($D189:AB189))))/10^6</f>
        <v>0</v>
      </c>
      <c r="AC219" s="24" cm="1">
        <f t="array" aca="1" ref="AC219" ca="1">SUMPRODUCT($D208:AC208,N(OFFSET($D189:AC189,0,COLUMN(AC189)-COLUMN($D189:AC189))))/10^6</f>
        <v>0</v>
      </c>
      <c r="AD219" s="24" cm="1">
        <f t="array" aca="1" ref="AD219" ca="1">SUMPRODUCT($D208:AD208,N(OFFSET($D189:AD189,0,COLUMN(AD189)-COLUMN($D189:AD189))))/10^6</f>
        <v>0</v>
      </c>
      <c r="AE219" s="24" cm="1">
        <f t="array" aca="1" ref="AE219" ca="1">SUMPRODUCT($D208:AE208,N(OFFSET($D189:AE189,0,COLUMN(AE189)-COLUMN($D189:AE189))))/10^6</f>
        <v>0</v>
      </c>
      <c r="AF219" s="24" cm="1">
        <f t="array" aca="1" ref="AF219" ca="1">SUMPRODUCT($D208:AF208,N(OFFSET($D189:AF189,0,COLUMN(AF189)-COLUMN($D189:AF189))))/10^6</f>
        <v>0</v>
      </c>
      <c r="AG219" s="24" cm="1">
        <f t="array" aca="1" ref="AG219" ca="1">SUMPRODUCT($D208:AG208,N(OFFSET($D189:AG189,0,COLUMN(AG189)-COLUMN($D189:AG189))))/10^6</f>
        <v>0</v>
      </c>
      <c r="AH219" s="24" cm="1">
        <f t="array" aca="1" ref="AH219" ca="1">SUMPRODUCT($D208:AH208,N(OFFSET($D189:AH189,0,COLUMN(AH189)-COLUMN($D189:AH189))))/10^6</f>
        <v>0</v>
      </c>
      <c r="AI219" s="24" cm="1">
        <f t="array" aca="1" ref="AI219" ca="1">SUMPRODUCT($D208:AI208,N(OFFSET($D189:AI189,0,COLUMN(AI189)-COLUMN($D189:AI189))))/10^6</f>
        <v>0</v>
      </c>
      <c r="AJ219" s="24" cm="1">
        <f t="array" aca="1" ref="AJ219" ca="1">SUMPRODUCT($D208:AJ208,N(OFFSET($D189:AJ189,0,COLUMN(AJ189)-COLUMN($D189:AJ189))))/10^6</f>
        <v>0</v>
      </c>
      <c r="AK219" s="24" cm="1">
        <f t="array" aca="1" ref="AK219" ca="1">SUMPRODUCT($D208:AK208,N(OFFSET($D189:AK189,0,COLUMN(AK189)-COLUMN($D189:AK189))))/10^6</f>
        <v>0</v>
      </c>
      <c r="AL219" s="24" cm="1">
        <f t="array" aca="1" ref="AL219" ca="1">SUMPRODUCT($D208:AL208,N(OFFSET($D189:AL189,0,COLUMN(AL189)-COLUMN($D189:AL189))))/10^6</f>
        <v>0</v>
      </c>
      <c r="AM219" s="24" cm="1">
        <f t="array" aca="1" ref="AM219" ca="1">SUMPRODUCT($D208:AM208,N(OFFSET($D189:AM189,0,COLUMN(AM189)-COLUMN($D189:AM189))))/10^6</f>
        <v>0</v>
      </c>
      <c r="AN219" s="24" cm="1">
        <f t="array" aca="1" ref="AN219" ca="1">SUMPRODUCT($D208:AN208,N(OFFSET($D189:AN189,0,COLUMN(AN189)-COLUMN($D189:AN189))))/10^6</f>
        <v>0</v>
      </c>
      <c r="AO219" s="24" cm="1">
        <f t="array" aca="1" ref="AO219" ca="1">SUMPRODUCT($D208:AO208,N(OFFSET($D189:AO189,0,COLUMN(AO189)-COLUMN($D189:AO189))))/10^6</f>
        <v>0</v>
      </c>
      <c r="AP219" s="24" cm="1">
        <f t="array" aca="1" ref="AP219" ca="1">SUMPRODUCT($D208:AP208,N(OFFSET($D189:AP189,0,COLUMN(AP189)-COLUMN($D189:AP189))))/10^6</f>
        <v>0</v>
      </c>
      <c r="AQ219" s="24" cm="1">
        <f t="array" aca="1" ref="AQ219" ca="1">SUMPRODUCT($D208:AQ208,N(OFFSET($D189:AQ189,0,COLUMN(AQ189)-COLUMN($D189:AQ189))))/10^6</f>
        <v>0</v>
      </c>
      <c r="AR219" s="24" cm="1">
        <f t="array" aca="1" ref="AR219" ca="1">SUMPRODUCT($D208:AR208,N(OFFSET($D189:AR189,0,COLUMN(AR189)-COLUMN($D189:AR189))))/10^6</f>
        <v>0</v>
      </c>
      <c r="AS219" s="24" cm="1">
        <f t="array" aca="1" ref="AS219" ca="1">SUMPRODUCT($D208:AS208,N(OFFSET($D189:AS189,0,COLUMN(AS189)-COLUMN($D189:AS189))))/10^6</f>
        <v>0</v>
      </c>
      <c r="AT219" s="24" cm="1">
        <f t="array" aca="1" ref="AT219" ca="1">SUMPRODUCT($D208:AT208,N(OFFSET($D189:AT189,0,COLUMN(AT189)-COLUMN($D189:AT189))))/10^6</f>
        <v>0</v>
      </c>
      <c r="AU219" s="24" cm="1">
        <f t="array" aca="1" ref="AU219" ca="1">SUMPRODUCT($D208:AU208,N(OFFSET($D189:AU189,0,COLUMN(AU189)-COLUMN($D189:AU189))))/10^6</f>
        <v>0</v>
      </c>
      <c r="AV219" s="24" cm="1">
        <f t="array" aca="1" ref="AV219" ca="1">SUMPRODUCT($D208:AV208,N(OFFSET($D189:AV189,0,COLUMN(AV189)-COLUMN($D189:AV189))))/10^6</f>
        <v>0</v>
      </c>
      <c r="AW219" s="24" cm="1">
        <f t="array" aca="1" ref="AW219" ca="1">SUMPRODUCT($D208:AW208,N(OFFSET($D189:AW189,0,COLUMN(AW189)-COLUMN($D189:AW189))))/10^6</f>
        <v>0</v>
      </c>
      <c r="AX219" s="24" cm="1">
        <f t="array" aca="1" ref="AX219" ca="1">SUMPRODUCT($D208:AX208,N(OFFSET($D189:AX189,0,COLUMN(AX189)-COLUMN($D189:AX189))))/10^6</f>
        <v>0</v>
      </c>
      <c r="AY219" s="24" cm="1">
        <f t="array" aca="1" ref="AY219" ca="1">SUMPRODUCT($D208:AY208,N(OFFSET($D189:AY189,0,COLUMN(AY189)-COLUMN($D189:AY189))))/10^6</f>
        <v>0</v>
      </c>
      <c r="AZ219" s="24" cm="1">
        <f t="array" aca="1" ref="AZ219" ca="1">SUMPRODUCT($D208:AZ208,N(OFFSET($D189:AZ189,0,COLUMN(AZ189)-COLUMN($D189:AZ189))))/10^6</f>
        <v>0</v>
      </c>
      <c r="BA219" s="24" cm="1">
        <f t="array" aca="1" ref="BA219" ca="1">SUMPRODUCT($D208:BA208,N(OFFSET($D189:BA189,0,COLUMN(BA189)-COLUMN($D189:BA189))))/10^6</f>
        <v>0</v>
      </c>
      <c r="BB219" s="24" cm="1">
        <f t="array" aca="1" ref="BB219" ca="1">SUMPRODUCT($D208:BB208,N(OFFSET($D189:BB189,0,COLUMN(BB189)-COLUMN($D189:BB189))))/10^6</f>
        <v>0</v>
      </c>
      <c r="BC219" s="24" cm="1">
        <f t="array" aca="1" ref="BC219" ca="1">SUMPRODUCT($D208:BC208,N(OFFSET($D189:BC189,0,COLUMN(BC189)-COLUMN($D189:BC189))))/10^6</f>
        <v>0</v>
      </c>
      <c r="BD219" s="24" cm="1">
        <f t="array" aca="1" ref="BD219" ca="1">SUMPRODUCT($D208:BD208,N(OFFSET($D189:BD189,0,COLUMN(BD189)-COLUMN($D189:BD189))))/10^6</f>
        <v>0</v>
      </c>
      <c r="BE219" s="24" cm="1">
        <f t="array" aca="1" ref="BE219" ca="1">SUMPRODUCT($D208:BE208,N(OFFSET($D189:BE189,0,COLUMN(BE189)-COLUMN($D189:BE189))))/10^6</f>
        <v>0</v>
      </c>
      <c r="BF219" s="24" cm="1">
        <f t="array" aca="1" ref="BF219" ca="1">SUMPRODUCT($D208:BF208,N(OFFSET($D189:BF189,0,COLUMN(BF189)-COLUMN($D189:BF189))))/10^6</f>
        <v>0</v>
      </c>
      <c r="BG219" s="24" cm="1">
        <f t="array" aca="1" ref="BG219" ca="1">SUMPRODUCT($D208:BG208,N(OFFSET($D189:BG189,0,COLUMN(BG189)-COLUMN($D189:BG189))))/10^6</f>
        <v>0</v>
      </c>
      <c r="BH219" s="24" cm="1">
        <f t="array" aca="1" ref="BH219" ca="1">SUMPRODUCT($D208:BH208,N(OFFSET($D189:BH189,0,COLUMN(BH189)-COLUMN($D189:BH189))))/10^6</f>
        <v>0</v>
      </c>
      <c r="BI219" s="24" cm="1">
        <f t="array" aca="1" ref="BI219" ca="1">SUMPRODUCT($D208:BI208,N(OFFSET($D189:BI189,0,COLUMN(BI189)-COLUMN($D189:BI189))))/10^6</f>
        <v>0</v>
      </c>
      <c r="BJ219" s="24" cm="1">
        <f t="array" aca="1" ref="BJ219" ca="1">SUMPRODUCT($D208:BJ208,N(OFFSET($D189:BJ189,0,COLUMN(BJ189)-COLUMN($D189:BJ189))))/10^6</f>
        <v>0</v>
      </c>
      <c r="BK219" s="24" cm="1">
        <f t="array" aca="1" ref="BK219" ca="1">SUMPRODUCT($D208:BK208,N(OFFSET($D189:BK189,0,COLUMN(BK189)-COLUMN($D189:BK189))))/10^6</f>
        <v>0</v>
      </c>
      <c r="BL219" s="24" cm="1">
        <f t="array" aca="1" ref="BL219" ca="1">SUMPRODUCT($D208:BL208,N(OFFSET($D189:BL189,0,COLUMN(BL189)-COLUMN($D189:BL189))))/10^6</f>
        <v>0</v>
      </c>
      <c r="BM219" s="24" cm="1">
        <f t="array" aca="1" ref="BM219" ca="1">SUMPRODUCT($D208:BM208,N(OFFSET($D189:BM189,0,COLUMN(BM189)-COLUMN($D189:BM189))))/10^6</f>
        <v>0</v>
      </c>
      <c r="BN219" s="24" cm="1">
        <f t="array" aca="1" ref="BN219" ca="1">SUMPRODUCT($D208:BN208,N(OFFSET($D189:BN189,0,COLUMN(BN189)-COLUMN($D189:BN189))))/10^6</f>
        <v>0</v>
      </c>
      <c r="BO219" s="24" cm="1">
        <f t="array" aca="1" ref="BO219" ca="1">SUMPRODUCT($D208:BO208,N(OFFSET($D189:BO189,0,COLUMN(BO189)-COLUMN($D189:BO189))))/10^6</f>
        <v>0</v>
      </c>
      <c r="BP219" s="24" cm="1">
        <f t="array" aca="1" ref="BP219" ca="1">SUMPRODUCT($D208:BP208,N(OFFSET($D189:BP189,0,COLUMN(BP189)-COLUMN($D189:BP189))))/10^6</f>
        <v>0</v>
      </c>
      <c r="BQ219" s="24" cm="1">
        <f t="array" aca="1" ref="BQ219" ca="1">SUMPRODUCT($D208:BQ208,N(OFFSET($D189:BQ189,0,COLUMN(BQ189)-COLUMN($D189:BQ189))))/10^6</f>
        <v>0</v>
      </c>
      <c r="BR219" s="24" cm="1">
        <f t="array" aca="1" ref="BR219" ca="1">SUMPRODUCT($D208:BR208,N(OFFSET($D189:BR189,0,COLUMN(BR189)-COLUMN($D189:BR189))))/10^6</f>
        <v>0</v>
      </c>
      <c r="BS219" s="24" cm="1">
        <f t="array" aca="1" ref="BS219" ca="1">SUMPRODUCT($D208:BS208,N(OFFSET($D189:BS189,0,COLUMN(BS189)-COLUMN($D189:BS189))))/10^6</f>
        <v>0</v>
      </c>
      <c r="BT219" s="24" cm="1">
        <f t="array" aca="1" ref="BT219" ca="1">SUMPRODUCT($D208:BT208,N(OFFSET($D189:BT189,0,COLUMN(BT189)-COLUMN($D189:BT189))))/10^6</f>
        <v>0</v>
      </c>
      <c r="BU219" s="24" cm="1">
        <f t="array" aca="1" ref="BU219" ca="1">SUMPRODUCT($D208:BU208,N(OFFSET($D189:BU189,0,COLUMN(BU189)-COLUMN($D189:BU189))))/10^6</f>
        <v>0</v>
      </c>
      <c r="BV219" s="24" cm="1">
        <f t="array" aca="1" ref="BV219" ca="1">SUMPRODUCT($D208:BV208,N(OFFSET($D189:BV189,0,COLUMN(BV189)-COLUMN($D189:BV189))))/10^6</f>
        <v>0</v>
      </c>
      <c r="BW219" s="24" cm="1">
        <f t="array" aca="1" ref="BW219" ca="1">SUMPRODUCT($D208:BW208,N(OFFSET($D189:BW189,0,COLUMN(BW189)-COLUMN($D189:BW189))))/10^6</f>
        <v>0</v>
      </c>
      <c r="BX219" s="24" cm="1">
        <f t="array" aca="1" ref="BX219" ca="1">SUMPRODUCT($D208:BX208,N(OFFSET($D189:BX189,0,COLUMN(BX189)-COLUMN($D189:BX189))))/10^6</f>
        <v>0</v>
      </c>
      <c r="BY219" s="24" cm="1">
        <f t="array" aca="1" ref="BY219" ca="1">SUMPRODUCT($D208:BY208,N(OFFSET($D189:BY189,0,COLUMN(BY189)-COLUMN($D189:BY189))))/10^6</f>
        <v>0</v>
      </c>
      <c r="BZ219" s="24" cm="1">
        <f t="array" aca="1" ref="BZ219" ca="1">SUMPRODUCT($D208:BZ208,N(OFFSET($D189:BZ189,0,COLUMN(BZ189)-COLUMN($D189:BZ189))))/10^6</f>
        <v>0</v>
      </c>
      <c r="CA219" s="24" cm="1">
        <f t="array" aca="1" ref="CA219" ca="1">SUMPRODUCT($D208:CA208,N(OFFSET($D189:CA189,0,COLUMN(CA189)-COLUMN($D189:CA189))))/10^6</f>
        <v>0</v>
      </c>
      <c r="CB219" s="24" cm="1">
        <f t="array" aca="1" ref="CB219" ca="1">SUMPRODUCT($D208:CB208,N(OFFSET($D189:CB189,0,COLUMN(CB189)-COLUMN($D189:CB189))))/10^6</f>
        <v>0</v>
      </c>
      <c r="CC219" s="24" cm="1">
        <f t="array" aca="1" ref="CC219" ca="1">SUMPRODUCT($D208:CC208,N(OFFSET($D189:CC189,0,COLUMN(CC189)-COLUMN($D189:CC189))))/10^6</f>
        <v>0</v>
      </c>
      <c r="CD219" s="24" cm="1">
        <f t="array" aca="1" ref="CD219" ca="1">SUMPRODUCT($D208:CD208,N(OFFSET($D189:CD189,0,COLUMN(CD189)-COLUMN($D189:CD189))))/10^6</f>
        <v>0</v>
      </c>
      <c r="CE219" s="24" cm="1">
        <f t="array" aca="1" ref="CE219" ca="1">SUMPRODUCT($D208:CE208,N(OFFSET($D189:CE189,0,COLUMN(CE189)-COLUMN($D189:CE189))))/10^6</f>
        <v>0</v>
      </c>
      <c r="CF219" s="24" cm="1">
        <f t="array" aca="1" ref="CF219" ca="1">SUMPRODUCT($D208:CF208,N(OFFSET($D189:CF189,0,COLUMN(CF189)-COLUMN($D189:CF189))))/10^6</f>
        <v>0</v>
      </c>
      <c r="CG219" s="24" cm="1">
        <f t="array" aca="1" ref="CG219" ca="1">SUMPRODUCT($D208:CG208,N(OFFSET($D189:CG189,0,COLUMN(CG189)-COLUMN($D189:CG189))))/10^6</f>
        <v>0</v>
      </c>
      <c r="CH219" s="24" cm="1">
        <f t="array" aca="1" ref="CH219" ca="1">SUMPRODUCT($D208:CH208,N(OFFSET($D189:CH189,0,COLUMN(CH189)-COLUMN($D189:CH189))))/10^6</f>
        <v>0</v>
      </c>
      <c r="CI219" s="24" cm="1">
        <f t="array" aca="1" ref="CI219" ca="1">SUMPRODUCT($D208:CI208,N(OFFSET($D189:CI189,0,COLUMN(CI189)-COLUMN($D189:CI189))))/10^6</f>
        <v>0</v>
      </c>
      <c r="CJ219" s="24" cm="1">
        <f t="array" aca="1" ref="CJ219" ca="1">SUMPRODUCT($D208:CJ208,N(OFFSET($D189:CJ189,0,COLUMN(CJ189)-COLUMN($D189:CJ189))))/10^6</f>
        <v>0</v>
      </c>
      <c r="CK219" s="24" cm="1">
        <f t="array" aca="1" ref="CK219" ca="1">SUMPRODUCT($D208:CK208,N(OFFSET($D189:CK189,0,COLUMN(CK189)-COLUMN($D189:CK189))))/10^6</f>
        <v>0</v>
      </c>
      <c r="CL219" s="24" cm="1">
        <f t="array" aca="1" ref="CL219" ca="1">SUMPRODUCT($D208:CL208,N(OFFSET($D189:CL189,0,COLUMN(CL189)-COLUMN($D189:CL189))))/10^6</f>
        <v>0</v>
      </c>
      <c r="CM219" s="24" cm="1">
        <f t="array" aca="1" ref="CM219" ca="1">SUMPRODUCT($D208:CM208,N(OFFSET($D189:CM189,0,COLUMN(CM189)-COLUMN($D189:CM189))))/10^6</f>
        <v>0</v>
      </c>
      <c r="CN219" s="24" cm="1">
        <f t="array" aca="1" ref="CN219" ca="1">SUMPRODUCT($D208:CN208,N(OFFSET($D189:CN189,0,COLUMN(CN189)-COLUMN($D189:CN189))))/10^6</f>
        <v>0</v>
      </c>
      <c r="CO219" s="24" cm="1">
        <f t="array" aca="1" ref="CO219" ca="1">SUMPRODUCT($D208:CO208,N(OFFSET($D189:CO189,0,COLUMN(CO189)-COLUMN($D189:CO189))))/10^6</f>
        <v>0</v>
      </c>
    </row>
    <row r="220" spans="1:93" outlineLevel="1">
      <c r="B220" t="s">
        <v>110</v>
      </c>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24" cm="1">
        <f t="array" aca="1" ref="AA220" ca="1">SUMPRODUCT($D209:AA209,N(OFFSET($D190:AA190,0,COLUMN(AA190)-COLUMN($D190:AA190))))/10^6</f>
        <v>0</v>
      </c>
      <c r="AB220" s="24" cm="1">
        <f t="array" aca="1" ref="AB220" ca="1">SUMPRODUCT($D209:AB209,N(OFFSET($D190:AB190,0,COLUMN(AB190)-COLUMN($D190:AB190))))/10^6</f>
        <v>0</v>
      </c>
      <c r="AC220" s="24" cm="1">
        <f t="array" aca="1" ref="AC220" ca="1">SUMPRODUCT($D209:AC209,N(OFFSET($D190:AC190,0,COLUMN(AC190)-COLUMN($D190:AC190))))/10^6</f>
        <v>0</v>
      </c>
      <c r="AD220" s="24" cm="1">
        <f t="array" aca="1" ref="AD220" ca="1">SUMPRODUCT($D209:AD209,N(OFFSET($D190:AD190,0,COLUMN(AD190)-COLUMN($D190:AD190))))/10^6</f>
        <v>0</v>
      </c>
      <c r="AE220" s="24" cm="1">
        <f t="array" aca="1" ref="AE220" ca="1">SUMPRODUCT($D209:AE209,N(OFFSET($D190:AE190,0,COLUMN(AE190)-COLUMN($D190:AE190))))/10^6</f>
        <v>0</v>
      </c>
      <c r="AF220" s="24" cm="1">
        <f t="array" aca="1" ref="AF220" ca="1">SUMPRODUCT($D209:AF209,N(OFFSET($D190:AF190,0,COLUMN(AF190)-COLUMN($D190:AF190))))/10^6</f>
        <v>0</v>
      </c>
      <c r="AG220" s="24" cm="1">
        <f t="array" aca="1" ref="AG220" ca="1">SUMPRODUCT($D209:AG209,N(OFFSET($D190:AG190,0,COLUMN(AG190)-COLUMN($D190:AG190))))/10^6</f>
        <v>0</v>
      </c>
      <c r="AH220" s="24" cm="1">
        <f t="array" aca="1" ref="AH220" ca="1">SUMPRODUCT($D209:AH209,N(OFFSET($D190:AH190,0,COLUMN(AH190)-COLUMN($D190:AH190))))/10^6</f>
        <v>0</v>
      </c>
      <c r="AI220" s="24" cm="1">
        <f t="array" aca="1" ref="AI220" ca="1">SUMPRODUCT($D209:AI209,N(OFFSET($D190:AI190,0,COLUMN(AI190)-COLUMN($D190:AI190))))/10^6</f>
        <v>0</v>
      </c>
      <c r="AJ220" s="24" cm="1">
        <f t="array" aca="1" ref="AJ220" ca="1">SUMPRODUCT($D209:AJ209,N(OFFSET($D190:AJ190,0,COLUMN(AJ190)-COLUMN($D190:AJ190))))/10^6</f>
        <v>0</v>
      </c>
      <c r="AK220" s="24" cm="1">
        <f t="array" aca="1" ref="AK220" ca="1">SUMPRODUCT($D209:AK209,N(OFFSET($D190:AK190,0,COLUMN(AK190)-COLUMN($D190:AK190))))/10^6</f>
        <v>0</v>
      </c>
      <c r="AL220" s="24" cm="1">
        <f t="array" aca="1" ref="AL220" ca="1">SUMPRODUCT($D209:AL209,N(OFFSET($D190:AL190,0,COLUMN(AL190)-COLUMN($D190:AL190))))/10^6</f>
        <v>0</v>
      </c>
      <c r="AM220" s="24" cm="1">
        <f t="array" aca="1" ref="AM220" ca="1">SUMPRODUCT($D209:AM209,N(OFFSET($D190:AM190,0,COLUMN(AM190)-COLUMN($D190:AM190))))/10^6</f>
        <v>0</v>
      </c>
      <c r="AN220" s="24" cm="1">
        <f t="array" aca="1" ref="AN220" ca="1">SUMPRODUCT($D209:AN209,N(OFFSET($D190:AN190,0,COLUMN(AN190)-COLUMN($D190:AN190))))/10^6</f>
        <v>0</v>
      </c>
      <c r="AO220" s="24" cm="1">
        <f t="array" aca="1" ref="AO220" ca="1">SUMPRODUCT($D209:AO209,N(OFFSET($D190:AO190,0,COLUMN(AO190)-COLUMN($D190:AO190))))/10^6</f>
        <v>0</v>
      </c>
      <c r="AP220" s="24" cm="1">
        <f t="array" aca="1" ref="AP220" ca="1">SUMPRODUCT($D209:AP209,N(OFFSET($D190:AP190,0,COLUMN(AP190)-COLUMN($D190:AP190))))/10^6</f>
        <v>0</v>
      </c>
      <c r="AQ220" s="24" cm="1">
        <f t="array" aca="1" ref="AQ220" ca="1">SUMPRODUCT($D209:AQ209,N(OFFSET($D190:AQ190,0,COLUMN(AQ190)-COLUMN($D190:AQ190))))/10^6</f>
        <v>0</v>
      </c>
      <c r="AR220" s="24" cm="1">
        <f t="array" aca="1" ref="AR220" ca="1">SUMPRODUCT($D209:AR209,N(OFFSET($D190:AR190,0,COLUMN(AR190)-COLUMN($D190:AR190))))/10^6</f>
        <v>0</v>
      </c>
      <c r="AS220" s="24" cm="1">
        <f t="array" aca="1" ref="AS220" ca="1">SUMPRODUCT($D209:AS209,N(OFFSET($D190:AS190,0,COLUMN(AS190)-COLUMN($D190:AS190))))/10^6</f>
        <v>0</v>
      </c>
      <c r="AT220" s="24" cm="1">
        <f t="array" aca="1" ref="AT220" ca="1">SUMPRODUCT($D209:AT209,N(OFFSET($D190:AT190,0,COLUMN(AT190)-COLUMN($D190:AT190))))/10^6</f>
        <v>0</v>
      </c>
      <c r="AU220" s="24" cm="1">
        <f t="array" aca="1" ref="AU220" ca="1">SUMPRODUCT($D209:AU209,N(OFFSET($D190:AU190,0,COLUMN(AU190)-COLUMN($D190:AU190))))/10^6</f>
        <v>0</v>
      </c>
      <c r="AV220" s="24" cm="1">
        <f t="array" aca="1" ref="AV220" ca="1">SUMPRODUCT($D209:AV209,N(OFFSET($D190:AV190,0,COLUMN(AV190)-COLUMN($D190:AV190))))/10^6</f>
        <v>0</v>
      </c>
      <c r="AW220" s="24" cm="1">
        <f t="array" aca="1" ref="AW220" ca="1">SUMPRODUCT($D209:AW209,N(OFFSET($D190:AW190,0,COLUMN(AW190)-COLUMN($D190:AW190))))/10^6</f>
        <v>0</v>
      </c>
      <c r="AX220" s="24" cm="1">
        <f t="array" aca="1" ref="AX220" ca="1">SUMPRODUCT($D209:AX209,N(OFFSET($D190:AX190,0,COLUMN(AX190)-COLUMN($D190:AX190))))/10^6</f>
        <v>0</v>
      </c>
      <c r="AY220" s="24" cm="1">
        <f t="array" aca="1" ref="AY220" ca="1">SUMPRODUCT($D209:AY209,N(OFFSET($D190:AY190,0,COLUMN(AY190)-COLUMN($D190:AY190))))/10^6</f>
        <v>0</v>
      </c>
      <c r="AZ220" s="24" cm="1">
        <f t="array" aca="1" ref="AZ220" ca="1">SUMPRODUCT($D209:AZ209,N(OFFSET($D190:AZ190,0,COLUMN(AZ190)-COLUMN($D190:AZ190))))/10^6</f>
        <v>0</v>
      </c>
      <c r="BA220" s="24" cm="1">
        <f t="array" aca="1" ref="BA220" ca="1">SUMPRODUCT($D209:BA209,N(OFFSET($D190:BA190,0,COLUMN(BA190)-COLUMN($D190:BA190))))/10^6</f>
        <v>0</v>
      </c>
      <c r="BB220" s="24" cm="1">
        <f t="array" aca="1" ref="BB220" ca="1">SUMPRODUCT($D209:BB209,N(OFFSET($D190:BB190,0,COLUMN(BB190)-COLUMN($D190:BB190))))/10^6</f>
        <v>0</v>
      </c>
      <c r="BC220" s="24" cm="1">
        <f t="array" aca="1" ref="BC220" ca="1">SUMPRODUCT($D209:BC209,N(OFFSET($D190:BC190,0,COLUMN(BC190)-COLUMN($D190:BC190))))/10^6</f>
        <v>0</v>
      </c>
      <c r="BD220" s="24" cm="1">
        <f t="array" aca="1" ref="BD220" ca="1">SUMPRODUCT($D209:BD209,N(OFFSET($D190:BD190,0,COLUMN(BD190)-COLUMN($D190:BD190))))/10^6</f>
        <v>0</v>
      </c>
      <c r="BE220" s="24" cm="1">
        <f t="array" aca="1" ref="BE220" ca="1">SUMPRODUCT($D209:BE209,N(OFFSET($D190:BE190,0,COLUMN(BE190)-COLUMN($D190:BE190))))/10^6</f>
        <v>0</v>
      </c>
      <c r="BF220" s="24" cm="1">
        <f t="array" aca="1" ref="BF220" ca="1">SUMPRODUCT($D209:BF209,N(OFFSET($D190:BF190,0,COLUMN(BF190)-COLUMN($D190:BF190))))/10^6</f>
        <v>0</v>
      </c>
      <c r="BG220" s="24" cm="1">
        <f t="array" aca="1" ref="BG220" ca="1">SUMPRODUCT($D209:BG209,N(OFFSET($D190:BG190,0,COLUMN(BG190)-COLUMN($D190:BG190))))/10^6</f>
        <v>0</v>
      </c>
      <c r="BH220" s="24" cm="1">
        <f t="array" aca="1" ref="BH220" ca="1">SUMPRODUCT($D209:BH209,N(OFFSET($D190:BH190,0,COLUMN(BH190)-COLUMN($D190:BH190))))/10^6</f>
        <v>0</v>
      </c>
      <c r="BI220" s="24" cm="1">
        <f t="array" aca="1" ref="BI220" ca="1">SUMPRODUCT($D209:BI209,N(OFFSET($D190:BI190,0,COLUMN(BI190)-COLUMN($D190:BI190))))/10^6</f>
        <v>0</v>
      </c>
      <c r="BJ220" s="24" cm="1">
        <f t="array" aca="1" ref="BJ220" ca="1">SUMPRODUCT($D209:BJ209,N(OFFSET($D190:BJ190,0,COLUMN(BJ190)-COLUMN($D190:BJ190))))/10^6</f>
        <v>0</v>
      </c>
      <c r="BK220" s="24" cm="1">
        <f t="array" aca="1" ref="BK220" ca="1">SUMPRODUCT($D209:BK209,N(OFFSET($D190:BK190,0,COLUMN(BK190)-COLUMN($D190:BK190))))/10^6</f>
        <v>0</v>
      </c>
      <c r="BL220" s="24" cm="1">
        <f t="array" aca="1" ref="BL220" ca="1">SUMPRODUCT($D209:BL209,N(OFFSET($D190:BL190,0,COLUMN(BL190)-COLUMN($D190:BL190))))/10^6</f>
        <v>0</v>
      </c>
      <c r="BM220" s="24" cm="1">
        <f t="array" aca="1" ref="BM220" ca="1">SUMPRODUCT($D209:BM209,N(OFFSET($D190:BM190,0,COLUMN(BM190)-COLUMN($D190:BM190))))/10^6</f>
        <v>0</v>
      </c>
      <c r="BN220" s="24" cm="1">
        <f t="array" aca="1" ref="BN220" ca="1">SUMPRODUCT($D209:BN209,N(OFFSET($D190:BN190,0,COLUMN(BN190)-COLUMN($D190:BN190))))/10^6</f>
        <v>0</v>
      </c>
      <c r="BO220" s="24" cm="1">
        <f t="array" aca="1" ref="BO220" ca="1">SUMPRODUCT($D209:BO209,N(OFFSET($D190:BO190,0,COLUMN(BO190)-COLUMN($D190:BO190))))/10^6</f>
        <v>0</v>
      </c>
      <c r="BP220" s="24" cm="1">
        <f t="array" aca="1" ref="BP220" ca="1">SUMPRODUCT($D209:BP209,N(OFFSET($D190:BP190,0,COLUMN(BP190)-COLUMN($D190:BP190))))/10^6</f>
        <v>0</v>
      </c>
      <c r="BQ220" s="24" cm="1">
        <f t="array" aca="1" ref="BQ220" ca="1">SUMPRODUCT($D209:BQ209,N(OFFSET($D190:BQ190,0,COLUMN(BQ190)-COLUMN($D190:BQ190))))/10^6</f>
        <v>0</v>
      </c>
      <c r="BR220" s="24" cm="1">
        <f t="array" aca="1" ref="BR220" ca="1">SUMPRODUCT($D209:BR209,N(OFFSET($D190:BR190,0,COLUMN(BR190)-COLUMN($D190:BR190))))/10^6</f>
        <v>0</v>
      </c>
      <c r="BS220" s="24" cm="1">
        <f t="array" aca="1" ref="BS220" ca="1">SUMPRODUCT($D209:BS209,N(OFFSET($D190:BS190,0,COLUMN(BS190)-COLUMN($D190:BS190))))/10^6</f>
        <v>0</v>
      </c>
      <c r="BT220" s="24" cm="1">
        <f t="array" aca="1" ref="BT220" ca="1">SUMPRODUCT($D209:BT209,N(OFFSET($D190:BT190,0,COLUMN(BT190)-COLUMN($D190:BT190))))/10^6</f>
        <v>0</v>
      </c>
      <c r="BU220" s="24" cm="1">
        <f t="array" aca="1" ref="BU220" ca="1">SUMPRODUCT($D209:BU209,N(OFFSET($D190:BU190,0,COLUMN(BU190)-COLUMN($D190:BU190))))/10^6</f>
        <v>0</v>
      </c>
      <c r="BV220" s="24" cm="1">
        <f t="array" aca="1" ref="BV220" ca="1">SUMPRODUCT($D209:BV209,N(OFFSET($D190:BV190,0,COLUMN(BV190)-COLUMN($D190:BV190))))/10^6</f>
        <v>0</v>
      </c>
      <c r="BW220" s="24" cm="1">
        <f t="array" aca="1" ref="BW220" ca="1">SUMPRODUCT($D209:BW209,N(OFFSET($D190:BW190,0,COLUMN(BW190)-COLUMN($D190:BW190))))/10^6</f>
        <v>0</v>
      </c>
      <c r="BX220" s="24" cm="1">
        <f t="array" aca="1" ref="BX220" ca="1">SUMPRODUCT($D209:BX209,N(OFFSET($D190:BX190,0,COLUMN(BX190)-COLUMN($D190:BX190))))/10^6</f>
        <v>0</v>
      </c>
      <c r="BY220" s="24" cm="1">
        <f t="array" aca="1" ref="BY220" ca="1">SUMPRODUCT($D209:BY209,N(OFFSET($D190:BY190,0,COLUMN(BY190)-COLUMN($D190:BY190))))/10^6</f>
        <v>0</v>
      </c>
      <c r="BZ220" s="24" cm="1">
        <f t="array" aca="1" ref="BZ220" ca="1">SUMPRODUCT($D209:BZ209,N(OFFSET($D190:BZ190,0,COLUMN(BZ190)-COLUMN($D190:BZ190))))/10^6</f>
        <v>0</v>
      </c>
      <c r="CA220" s="24" cm="1">
        <f t="array" aca="1" ref="CA220" ca="1">SUMPRODUCT($D209:CA209,N(OFFSET($D190:CA190,0,COLUMN(CA190)-COLUMN($D190:CA190))))/10^6</f>
        <v>0</v>
      </c>
      <c r="CB220" s="24" cm="1">
        <f t="array" aca="1" ref="CB220" ca="1">SUMPRODUCT($D209:CB209,N(OFFSET($D190:CB190,0,COLUMN(CB190)-COLUMN($D190:CB190))))/10^6</f>
        <v>0</v>
      </c>
      <c r="CC220" s="24" cm="1">
        <f t="array" aca="1" ref="CC220" ca="1">SUMPRODUCT($D209:CC209,N(OFFSET($D190:CC190,0,COLUMN(CC190)-COLUMN($D190:CC190))))/10^6</f>
        <v>0</v>
      </c>
      <c r="CD220" s="24" cm="1">
        <f t="array" aca="1" ref="CD220" ca="1">SUMPRODUCT($D209:CD209,N(OFFSET($D190:CD190,0,COLUMN(CD190)-COLUMN($D190:CD190))))/10^6</f>
        <v>0</v>
      </c>
      <c r="CE220" s="24" cm="1">
        <f t="array" aca="1" ref="CE220" ca="1">SUMPRODUCT($D209:CE209,N(OFFSET($D190:CE190,0,COLUMN(CE190)-COLUMN($D190:CE190))))/10^6</f>
        <v>0</v>
      </c>
      <c r="CF220" s="24" cm="1">
        <f t="array" aca="1" ref="CF220" ca="1">SUMPRODUCT($D209:CF209,N(OFFSET($D190:CF190,0,COLUMN(CF190)-COLUMN($D190:CF190))))/10^6</f>
        <v>0</v>
      </c>
      <c r="CG220" s="24" cm="1">
        <f t="array" aca="1" ref="CG220" ca="1">SUMPRODUCT($D209:CG209,N(OFFSET($D190:CG190,0,COLUMN(CG190)-COLUMN($D190:CG190))))/10^6</f>
        <v>0</v>
      </c>
      <c r="CH220" s="24" cm="1">
        <f t="array" aca="1" ref="CH220" ca="1">SUMPRODUCT($D209:CH209,N(OFFSET($D190:CH190,0,COLUMN(CH190)-COLUMN($D190:CH190))))/10^6</f>
        <v>0</v>
      </c>
      <c r="CI220" s="24" cm="1">
        <f t="array" aca="1" ref="CI220" ca="1">SUMPRODUCT($D209:CI209,N(OFFSET($D190:CI190,0,COLUMN(CI190)-COLUMN($D190:CI190))))/10^6</f>
        <v>0</v>
      </c>
      <c r="CJ220" s="24" cm="1">
        <f t="array" aca="1" ref="CJ220" ca="1">SUMPRODUCT($D209:CJ209,N(OFFSET($D190:CJ190,0,COLUMN(CJ190)-COLUMN($D190:CJ190))))/10^6</f>
        <v>0</v>
      </c>
      <c r="CK220" s="24" cm="1">
        <f t="array" aca="1" ref="CK220" ca="1">SUMPRODUCT($D209:CK209,N(OFFSET($D190:CK190,0,COLUMN(CK190)-COLUMN($D190:CK190))))/10^6</f>
        <v>0</v>
      </c>
      <c r="CL220" s="24" cm="1">
        <f t="array" aca="1" ref="CL220" ca="1">SUMPRODUCT($D209:CL209,N(OFFSET($D190:CL190,0,COLUMN(CL190)-COLUMN($D190:CL190))))/10^6</f>
        <v>0</v>
      </c>
      <c r="CM220" s="24" cm="1">
        <f t="array" aca="1" ref="CM220" ca="1">SUMPRODUCT($D209:CM209,N(OFFSET($D190:CM190,0,COLUMN(CM190)-COLUMN($D190:CM190))))/10^6</f>
        <v>0</v>
      </c>
      <c r="CN220" s="24" cm="1">
        <f t="array" aca="1" ref="CN220" ca="1">SUMPRODUCT($D209:CN209,N(OFFSET($D190:CN190,0,COLUMN(CN190)-COLUMN($D190:CN190))))/10^6</f>
        <v>0</v>
      </c>
      <c r="CO220" s="24" cm="1">
        <f t="array" aca="1" ref="CO220" ca="1">SUMPRODUCT($D209:CO209,N(OFFSET($D190:CO190,0,COLUMN(CO190)-COLUMN($D190:CO190))))/10^6</f>
        <v>0</v>
      </c>
    </row>
    <row r="221" spans="1:93" outlineLevel="1">
      <c r="B221" t="s">
        <v>111</v>
      </c>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24" cm="1">
        <f t="array" aca="1" ref="AA221" ca="1">SUMPRODUCT($D210:AA210,N(OFFSET($D191:AA191,0,COLUMN(AA191)-COLUMN($D191:AA191))))/10^6</f>
        <v>0</v>
      </c>
      <c r="AB221" s="24" cm="1">
        <f t="array" aca="1" ref="AB221" ca="1">SUMPRODUCT($D210:AB210,N(OFFSET($D191:AB191,0,COLUMN(AB191)-COLUMN($D191:AB191))))/10^6</f>
        <v>0</v>
      </c>
      <c r="AC221" s="24" cm="1">
        <f t="array" aca="1" ref="AC221" ca="1">SUMPRODUCT($D210:AC210,N(OFFSET($D191:AC191,0,COLUMN(AC191)-COLUMN($D191:AC191))))/10^6</f>
        <v>0</v>
      </c>
      <c r="AD221" s="24" cm="1">
        <f t="array" aca="1" ref="AD221" ca="1">SUMPRODUCT($D210:AD210,N(OFFSET($D191:AD191,0,COLUMN(AD191)-COLUMN($D191:AD191))))/10^6</f>
        <v>0</v>
      </c>
      <c r="AE221" s="24" cm="1">
        <f t="array" aca="1" ref="AE221" ca="1">SUMPRODUCT($D210:AE210,N(OFFSET($D191:AE191,0,COLUMN(AE191)-COLUMN($D191:AE191))))/10^6</f>
        <v>0</v>
      </c>
      <c r="AF221" s="24" cm="1">
        <f t="array" aca="1" ref="AF221" ca="1">SUMPRODUCT($D210:AF210,N(OFFSET($D191:AF191,0,COLUMN(AF191)-COLUMN($D191:AF191))))/10^6</f>
        <v>0</v>
      </c>
      <c r="AG221" s="24" cm="1">
        <f t="array" aca="1" ref="AG221" ca="1">SUMPRODUCT($D210:AG210,N(OFFSET($D191:AG191,0,COLUMN(AG191)-COLUMN($D191:AG191))))/10^6</f>
        <v>0</v>
      </c>
      <c r="AH221" s="24" cm="1">
        <f t="array" aca="1" ref="AH221" ca="1">SUMPRODUCT($D210:AH210,N(OFFSET($D191:AH191,0,COLUMN(AH191)-COLUMN($D191:AH191))))/10^6</f>
        <v>0</v>
      </c>
      <c r="AI221" s="24" cm="1">
        <f t="array" aca="1" ref="AI221" ca="1">SUMPRODUCT($D210:AI210,N(OFFSET($D191:AI191,0,COLUMN(AI191)-COLUMN($D191:AI191))))/10^6</f>
        <v>0</v>
      </c>
      <c r="AJ221" s="24" cm="1">
        <f t="array" aca="1" ref="AJ221" ca="1">SUMPRODUCT($D210:AJ210,N(OFFSET($D191:AJ191,0,COLUMN(AJ191)-COLUMN($D191:AJ191))))/10^6</f>
        <v>0</v>
      </c>
      <c r="AK221" s="24" cm="1">
        <f t="array" aca="1" ref="AK221" ca="1">SUMPRODUCT($D210:AK210,N(OFFSET($D191:AK191,0,COLUMN(AK191)-COLUMN($D191:AK191))))/10^6</f>
        <v>0</v>
      </c>
      <c r="AL221" s="24" cm="1">
        <f t="array" aca="1" ref="AL221" ca="1">SUMPRODUCT($D210:AL210,N(OFFSET($D191:AL191,0,COLUMN(AL191)-COLUMN($D191:AL191))))/10^6</f>
        <v>0</v>
      </c>
      <c r="AM221" s="24" cm="1">
        <f t="array" aca="1" ref="AM221" ca="1">SUMPRODUCT($D210:AM210,N(OFFSET($D191:AM191,0,COLUMN(AM191)-COLUMN($D191:AM191))))/10^6</f>
        <v>0</v>
      </c>
      <c r="AN221" s="24" cm="1">
        <f t="array" aca="1" ref="AN221" ca="1">SUMPRODUCT($D210:AN210,N(OFFSET($D191:AN191,0,COLUMN(AN191)-COLUMN($D191:AN191))))/10^6</f>
        <v>0</v>
      </c>
      <c r="AO221" s="24" cm="1">
        <f t="array" aca="1" ref="AO221" ca="1">SUMPRODUCT($D210:AO210,N(OFFSET($D191:AO191,0,COLUMN(AO191)-COLUMN($D191:AO191))))/10^6</f>
        <v>0</v>
      </c>
      <c r="AP221" s="24" cm="1">
        <f t="array" aca="1" ref="AP221" ca="1">SUMPRODUCT($D210:AP210,N(OFFSET($D191:AP191,0,COLUMN(AP191)-COLUMN($D191:AP191))))/10^6</f>
        <v>0</v>
      </c>
      <c r="AQ221" s="24" cm="1">
        <f t="array" aca="1" ref="AQ221" ca="1">SUMPRODUCT($D210:AQ210,N(OFFSET($D191:AQ191,0,COLUMN(AQ191)-COLUMN($D191:AQ191))))/10^6</f>
        <v>0</v>
      </c>
      <c r="AR221" s="24" cm="1">
        <f t="array" aca="1" ref="AR221" ca="1">SUMPRODUCT($D210:AR210,N(OFFSET($D191:AR191,0,COLUMN(AR191)-COLUMN($D191:AR191))))/10^6</f>
        <v>0</v>
      </c>
      <c r="AS221" s="24" cm="1">
        <f t="array" aca="1" ref="AS221" ca="1">SUMPRODUCT($D210:AS210,N(OFFSET($D191:AS191,0,COLUMN(AS191)-COLUMN($D191:AS191))))/10^6</f>
        <v>0</v>
      </c>
      <c r="AT221" s="24" cm="1">
        <f t="array" aca="1" ref="AT221" ca="1">SUMPRODUCT($D210:AT210,N(OFFSET($D191:AT191,0,COLUMN(AT191)-COLUMN($D191:AT191))))/10^6</f>
        <v>0</v>
      </c>
      <c r="AU221" s="24" cm="1">
        <f t="array" aca="1" ref="AU221" ca="1">SUMPRODUCT($D210:AU210,N(OFFSET($D191:AU191,0,COLUMN(AU191)-COLUMN($D191:AU191))))/10^6</f>
        <v>0</v>
      </c>
      <c r="AV221" s="24" cm="1">
        <f t="array" aca="1" ref="AV221" ca="1">SUMPRODUCT($D210:AV210,N(OFFSET($D191:AV191,0,COLUMN(AV191)-COLUMN($D191:AV191))))/10^6</f>
        <v>0</v>
      </c>
      <c r="AW221" s="24" cm="1">
        <f t="array" aca="1" ref="AW221" ca="1">SUMPRODUCT($D210:AW210,N(OFFSET($D191:AW191,0,COLUMN(AW191)-COLUMN($D191:AW191))))/10^6</f>
        <v>0</v>
      </c>
      <c r="AX221" s="24" cm="1">
        <f t="array" aca="1" ref="AX221" ca="1">SUMPRODUCT($D210:AX210,N(OFFSET($D191:AX191,0,COLUMN(AX191)-COLUMN($D191:AX191))))/10^6</f>
        <v>0</v>
      </c>
      <c r="AY221" s="24" cm="1">
        <f t="array" aca="1" ref="AY221" ca="1">SUMPRODUCT($D210:AY210,N(OFFSET($D191:AY191,0,COLUMN(AY191)-COLUMN($D191:AY191))))/10^6</f>
        <v>0</v>
      </c>
      <c r="AZ221" s="24" cm="1">
        <f t="array" aca="1" ref="AZ221" ca="1">SUMPRODUCT($D210:AZ210,N(OFFSET($D191:AZ191,0,COLUMN(AZ191)-COLUMN($D191:AZ191))))/10^6</f>
        <v>0</v>
      </c>
      <c r="BA221" s="24" cm="1">
        <f t="array" aca="1" ref="BA221" ca="1">SUMPRODUCT($D210:BA210,N(OFFSET($D191:BA191,0,COLUMN(BA191)-COLUMN($D191:BA191))))/10^6</f>
        <v>0</v>
      </c>
      <c r="BB221" s="24" cm="1">
        <f t="array" aca="1" ref="BB221" ca="1">SUMPRODUCT($D210:BB210,N(OFFSET($D191:BB191,0,COLUMN(BB191)-COLUMN($D191:BB191))))/10^6</f>
        <v>0</v>
      </c>
      <c r="BC221" s="24" cm="1">
        <f t="array" aca="1" ref="BC221" ca="1">SUMPRODUCT($D210:BC210,N(OFFSET($D191:BC191,0,COLUMN(BC191)-COLUMN($D191:BC191))))/10^6</f>
        <v>0</v>
      </c>
      <c r="BD221" s="24" cm="1">
        <f t="array" aca="1" ref="BD221" ca="1">SUMPRODUCT($D210:BD210,N(OFFSET($D191:BD191,0,COLUMN(BD191)-COLUMN($D191:BD191))))/10^6</f>
        <v>0</v>
      </c>
      <c r="BE221" s="24" cm="1">
        <f t="array" aca="1" ref="BE221" ca="1">SUMPRODUCT($D210:BE210,N(OFFSET($D191:BE191,0,COLUMN(BE191)-COLUMN($D191:BE191))))/10^6</f>
        <v>0</v>
      </c>
      <c r="BF221" s="24" cm="1">
        <f t="array" aca="1" ref="BF221" ca="1">SUMPRODUCT($D210:BF210,N(OFFSET($D191:BF191,0,COLUMN(BF191)-COLUMN($D191:BF191))))/10^6</f>
        <v>0</v>
      </c>
      <c r="BG221" s="24" cm="1">
        <f t="array" aca="1" ref="BG221" ca="1">SUMPRODUCT($D210:BG210,N(OFFSET($D191:BG191,0,COLUMN(BG191)-COLUMN($D191:BG191))))/10^6</f>
        <v>0</v>
      </c>
      <c r="BH221" s="24" cm="1">
        <f t="array" aca="1" ref="BH221" ca="1">SUMPRODUCT($D210:BH210,N(OFFSET($D191:BH191,0,COLUMN(BH191)-COLUMN($D191:BH191))))/10^6</f>
        <v>0</v>
      </c>
      <c r="BI221" s="24" cm="1">
        <f t="array" aca="1" ref="BI221" ca="1">SUMPRODUCT($D210:BI210,N(OFFSET($D191:BI191,0,COLUMN(BI191)-COLUMN($D191:BI191))))/10^6</f>
        <v>0</v>
      </c>
      <c r="BJ221" s="24" cm="1">
        <f t="array" aca="1" ref="BJ221" ca="1">SUMPRODUCT($D210:BJ210,N(OFFSET($D191:BJ191,0,COLUMN(BJ191)-COLUMN($D191:BJ191))))/10^6</f>
        <v>0</v>
      </c>
      <c r="BK221" s="24" cm="1">
        <f t="array" aca="1" ref="BK221" ca="1">SUMPRODUCT($D210:BK210,N(OFFSET($D191:BK191,0,COLUMN(BK191)-COLUMN($D191:BK191))))/10^6</f>
        <v>0</v>
      </c>
      <c r="BL221" s="24" cm="1">
        <f t="array" aca="1" ref="BL221" ca="1">SUMPRODUCT($D210:BL210,N(OFFSET($D191:BL191,0,COLUMN(BL191)-COLUMN($D191:BL191))))/10^6</f>
        <v>0</v>
      </c>
      <c r="BM221" s="24" cm="1">
        <f t="array" aca="1" ref="BM221" ca="1">SUMPRODUCT($D210:BM210,N(OFFSET($D191:BM191,0,COLUMN(BM191)-COLUMN($D191:BM191))))/10^6</f>
        <v>0</v>
      </c>
      <c r="BN221" s="24" cm="1">
        <f t="array" aca="1" ref="BN221" ca="1">SUMPRODUCT($D210:BN210,N(OFFSET($D191:BN191,0,COLUMN(BN191)-COLUMN($D191:BN191))))/10^6</f>
        <v>0</v>
      </c>
      <c r="BO221" s="24" cm="1">
        <f t="array" aca="1" ref="BO221" ca="1">SUMPRODUCT($D210:BO210,N(OFFSET($D191:BO191,0,COLUMN(BO191)-COLUMN($D191:BO191))))/10^6</f>
        <v>0</v>
      </c>
      <c r="BP221" s="24" cm="1">
        <f t="array" aca="1" ref="BP221" ca="1">SUMPRODUCT($D210:BP210,N(OFFSET($D191:BP191,0,COLUMN(BP191)-COLUMN($D191:BP191))))/10^6</f>
        <v>0</v>
      </c>
      <c r="BQ221" s="24" cm="1">
        <f t="array" aca="1" ref="BQ221" ca="1">SUMPRODUCT($D210:BQ210,N(OFFSET($D191:BQ191,0,COLUMN(BQ191)-COLUMN($D191:BQ191))))/10^6</f>
        <v>0</v>
      </c>
      <c r="BR221" s="24" cm="1">
        <f t="array" aca="1" ref="BR221" ca="1">SUMPRODUCT($D210:BR210,N(OFFSET($D191:BR191,0,COLUMN(BR191)-COLUMN($D191:BR191))))/10^6</f>
        <v>0</v>
      </c>
      <c r="BS221" s="24" cm="1">
        <f t="array" aca="1" ref="BS221" ca="1">SUMPRODUCT($D210:BS210,N(OFFSET($D191:BS191,0,COLUMN(BS191)-COLUMN($D191:BS191))))/10^6</f>
        <v>0</v>
      </c>
      <c r="BT221" s="24" cm="1">
        <f t="array" aca="1" ref="BT221" ca="1">SUMPRODUCT($D210:BT210,N(OFFSET($D191:BT191,0,COLUMN(BT191)-COLUMN($D191:BT191))))/10^6</f>
        <v>0</v>
      </c>
      <c r="BU221" s="24" cm="1">
        <f t="array" aca="1" ref="BU221" ca="1">SUMPRODUCT($D210:BU210,N(OFFSET($D191:BU191,0,COLUMN(BU191)-COLUMN($D191:BU191))))/10^6</f>
        <v>0</v>
      </c>
      <c r="BV221" s="24" cm="1">
        <f t="array" aca="1" ref="BV221" ca="1">SUMPRODUCT($D210:BV210,N(OFFSET($D191:BV191,0,COLUMN(BV191)-COLUMN($D191:BV191))))/10^6</f>
        <v>0</v>
      </c>
      <c r="BW221" s="24" cm="1">
        <f t="array" aca="1" ref="BW221" ca="1">SUMPRODUCT($D210:BW210,N(OFFSET($D191:BW191,0,COLUMN(BW191)-COLUMN($D191:BW191))))/10^6</f>
        <v>0</v>
      </c>
      <c r="BX221" s="24" cm="1">
        <f t="array" aca="1" ref="BX221" ca="1">SUMPRODUCT($D210:BX210,N(OFFSET($D191:BX191,0,COLUMN(BX191)-COLUMN($D191:BX191))))/10^6</f>
        <v>0</v>
      </c>
      <c r="BY221" s="24" cm="1">
        <f t="array" aca="1" ref="BY221" ca="1">SUMPRODUCT($D210:BY210,N(OFFSET($D191:BY191,0,COLUMN(BY191)-COLUMN($D191:BY191))))/10^6</f>
        <v>0</v>
      </c>
      <c r="BZ221" s="24" cm="1">
        <f t="array" aca="1" ref="BZ221" ca="1">SUMPRODUCT($D210:BZ210,N(OFFSET($D191:BZ191,0,COLUMN(BZ191)-COLUMN($D191:BZ191))))/10^6</f>
        <v>0</v>
      </c>
      <c r="CA221" s="24" cm="1">
        <f t="array" aca="1" ref="CA221" ca="1">SUMPRODUCT($D210:CA210,N(OFFSET($D191:CA191,0,COLUMN(CA191)-COLUMN($D191:CA191))))/10^6</f>
        <v>0</v>
      </c>
      <c r="CB221" s="24" cm="1">
        <f t="array" aca="1" ref="CB221" ca="1">SUMPRODUCT($D210:CB210,N(OFFSET($D191:CB191,0,COLUMN(CB191)-COLUMN($D191:CB191))))/10^6</f>
        <v>0</v>
      </c>
      <c r="CC221" s="24" cm="1">
        <f t="array" aca="1" ref="CC221" ca="1">SUMPRODUCT($D210:CC210,N(OFFSET($D191:CC191,0,COLUMN(CC191)-COLUMN($D191:CC191))))/10^6</f>
        <v>0</v>
      </c>
      <c r="CD221" s="24" cm="1">
        <f t="array" aca="1" ref="CD221" ca="1">SUMPRODUCT($D210:CD210,N(OFFSET($D191:CD191,0,COLUMN(CD191)-COLUMN($D191:CD191))))/10^6</f>
        <v>0</v>
      </c>
      <c r="CE221" s="24" cm="1">
        <f t="array" aca="1" ref="CE221" ca="1">SUMPRODUCT($D210:CE210,N(OFFSET($D191:CE191,0,COLUMN(CE191)-COLUMN($D191:CE191))))/10^6</f>
        <v>0</v>
      </c>
      <c r="CF221" s="24" cm="1">
        <f t="array" aca="1" ref="CF221" ca="1">SUMPRODUCT($D210:CF210,N(OFFSET($D191:CF191,0,COLUMN(CF191)-COLUMN($D191:CF191))))/10^6</f>
        <v>0</v>
      </c>
      <c r="CG221" s="24" cm="1">
        <f t="array" aca="1" ref="CG221" ca="1">SUMPRODUCT($D210:CG210,N(OFFSET($D191:CG191,0,COLUMN(CG191)-COLUMN($D191:CG191))))/10^6</f>
        <v>0</v>
      </c>
      <c r="CH221" s="24" cm="1">
        <f t="array" aca="1" ref="CH221" ca="1">SUMPRODUCT($D210:CH210,N(OFFSET($D191:CH191,0,COLUMN(CH191)-COLUMN($D191:CH191))))/10^6</f>
        <v>0</v>
      </c>
      <c r="CI221" s="24" cm="1">
        <f t="array" aca="1" ref="CI221" ca="1">SUMPRODUCT($D210:CI210,N(OFFSET($D191:CI191,0,COLUMN(CI191)-COLUMN($D191:CI191))))/10^6</f>
        <v>0</v>
      </c>
      <c r="CJ221" s="24" cm="1">
        <f t="array" aca="1" ref="CJ221" ca="1">SUMPRODUCT($D210:CJ210,N(OFFSET($D191:CJ191,0,COLUMN(CJ191)-COLUMN($D191:CJ191))))/10^6</f>
        <v>0</v>
      </c>
      <c r="CK221" s="24" cm="1">
        <f t="array" aca="1" ref="CK221" ca="1">SUMPRODUCT($D210:CK210,N(OFFSET($D191:CK191,0,COLUMN(CK191)-COLUMN($D191:CK191))))/10^6</f>
        <v>0</v>
      </c>
      <c r="CL221" s="24" cm="1">
        <f t="array" aca="1" ref="CL221" ca="1">SUMPRODUCT($D210:CL210,N(OFFSET($D191:CL191,0,COLUMN(CL191)-COLUMN($D191:CL191))))/10^6</f>
        <v>0</v>
      </c>
      <c r="CM221" s="24" cm="1">
        <f t="array" aca="1" ref="CM221" ca="1">SUMPRODUCT($D210:CM210,N(OFFSET($D191:CM191,0,COLUMN(CM191)-COLUMN($D191:CM191))))/10^6</f>
        <v>0</v>
      </c>
      <c r="CN221" s="24" cm="1">
        <f t="array" aca="1" ref="CN221" ca="1">SUMPRODUCT($D210:CN210,N(OFFSET($D191:CN191,0,COLUMN(CN191)-COLUMN($D191:CN191))))/10^6</f>
        <v>0</v>
      </c>
      <c r="CO221" s="24" cm="1">
        <f t="array" aca="1" ref="CO221" ca="1">SUMPRODUCT($D210:CO210,N(OFFSET($D191:CO191,0,COLUMN(CO191)-COLUMN($D191:CO191))))/10^6</f>
        <v>0</v>
      </c>
    </row>
    <row r="222" spans="1:93" outlineLevel="1">
      <c r="B222" t="s">
        <v>130</v>
      </c>
      <c r="D222" s="64"/>
      <c r="E222" s="64"/>
      <c r="F222" s="64"/>
      <c r="G222" s="64"/>
      <c r="H222" s="64"/>
      <c r="I222" s="64"/>
      <c r="J222" s="64"/>
      <c r="K222" s="64"/>
      <c r="L222" s="64"/>
      <c r="M222" s="64"/>
      <c r="N222" s="64"/>
      <c r="O222" s="64"/>
      <c r="P222" s="64"/>
      <c r="Q222" s="64"/>
      <c r="R222" s="64"/>
      <c r="S222" s="64"/>
      <c r="T222" s="64"/>
      <c r="U222" s="64"/>
      <c r="V222" s="62"/>
      <c r="W222" s="62"/>
      <c r="X222" s="62"/>
      <c r="Y222" s="62"/>
      <c r="Z222" s="62"/>
      <c r="AA222" s="594" cm="1">
        <f t="array" aca="1" ref="AA222" ca="1">SUMPRODUCT($D211:AA211,N(OFFSET($D162:AA162,0,COLUMN(AA162)-COLUMN($D162:AA162))))/10^6</f>
        <v>6.1363880066618977E-2</v>
      </c>
      <c r="AB222" s="594">
        <f t="array" aca="1" ref="AB222" ca="1">SUMPRODUCT($D211:AB211,N(OFFSET($D162:AB162,0,COLUMN(AB162)-COLUMN($D162:AB162))))/10^6</f>
        <v>6.3145619193756955E-2</v>
      </c>
      <c r="AC222" s="594">
        <f t="array" aca="1" ref="AC222" ca="1">SUMPRODUCT($D211:AC211,N(OFFSET($D162:AC162,0,COLUMN(AC162)-COLUMN($D162:AC162))))/10^6</f>
        <v>6.3026063420948977E-2</v>
      </c>
      <c r="AD222" s="594">
        <f t="array" aca="1" ref="AD222" ca="1">SUMPRODUCT($D211:AD211,N(OFFSET($D162:AD162,0,COLUMN(AD162)-COLUMN($D162:AD162))))/10^6</f>
        <v>6.4075660038067986E-2</v>
      </c>
      <c r="AE222" s="594" cm="1">
        <f t="array" aca="1" ref="AE222" ca="1">SUMPRODUCT($D211:AE211,N(OFFSET($D162:AE162,0,COLUMN(AE162)-COLUMN($D162:AE162))))/10^6</f>
        <v>6.4756734593762993E-2</v>
      </c>
      <c r="AF222" s="594">
        <f t="array" aca="1" ref="AF222" ca="1">SUMPRODUCT($D211:AF211,N(OFFSET($D162:AF162,0,COLUMN(AF162)-COLUMN($D162:AF162))))/10^6</f>
        <v>6.4812118439164998E-2</v>
      </c>
      <c r="AG222" s="594">
        <f t="array" aca="1" ref="AG222" ca="1">SUMPRODUCT($D211:AG211,N(OFFSET($D162:AG162,0,COLUMN(AG162)-COLUMN($D162:AG162))))/10^6</f>
        <v>6.4448325611033946E-2</v>
      </c>
      <c r="AH222" s="594">
        <f t="array" aca="1" ref="AH222" ca="1">SUMPRODUCT($D211:AH211,N(OFFSET($D162:AH162,0,COLUMN(AH162)-COLUMN($D162:AH162))))/10^6</f>
        <v>6.2640312895796024E-2</v>
      </c>
      <c r="AI222" s="594">
        <f t="array" aca="1" ref="AI222" ca="1">SUMPRODUCT($D211:AI211,N(OFFSET($D162:AI162,0,COLUMN(AI162)-COLUMN($D162:AI162))))/10^6</f>
        <v>6.2205208126434999E-2</v>
      </c>
      <c r="AJ222" s="594">
        <f t="array" aca="1" ref="AJ222" ca="1">SUMPRODUCT($D211:AJ211,N(OFFSET($D162:AJ162,0,COLUMN(AJ162)-COLUMN($D162:AJ162))))/10^6</f>
        <v>6.0983427144712998E-2</v>
      </c>
      <c r="AK222" s="594">
        <f t="array" aca="1" ref="AK222" ca="1">SUMPRODUCT($D211:AK211,N(OFFSET($D162:AK162,0,COLUMN(AK162)-COLUMN($D162:AK162))))/10^6</f>
        <v>5.9965468240672989E-2</v>
      </c>
      <c r="AL222" s="594">
        <f t="array" aca="1" ref="AL222" ca="1">SUMPRODUCT($D211:AL211,N(OFFSET($D162:AL162,0,COLUMN(AL162)-COLUMN($D162:AL162))))/10^6</f>
        <v>5.8255552941687959E-2</v>
      </c>
      <c r="AM222" s="594">
        <f t="array" aca="1" ref="AM222" ca="1">SUMPRODUCT($D211:AM211,N(OFFSET($D162:AM162,0,COLUMN(AM162)-COLUMN($D162:AM162))))/10^6</f>
        <v>5.650884522236798E-2</v>
      </c>
      <c r="AN222" s="594">
        <f t="array" aca="1" ref="AN222" ca="1">SUMPRODUCT($D211:AN211,N(OFFSET($D162:AN162,0,COLUMN(AN162)-COLUMN($D162:AN162))))/10^6</f>
        <v>5.4968160030981018E-2</v>
      </c>
      <c r="AO222" s="594">
        <f t="array" aca="1" ref="AO222" ca="1">SUMPRODUCT($D211:AO211,N(OFFSET($D162:AO162,0,COLUMN(AO162)-COLUMN($D162:AO162))))/10^6</f>
        <v>5.2616461872919962E-2</v>
      </c>
      <c r="AP222" s="594">
        <f t="array" aca="1" ref="AP222" ca="1">SUMPRODUCT($D211:AP211,N(OFFSET($D162:AP162,0,COLUMN(AP162)-COLUMN($D162:AP162))))/10^6</f>
        <v>5.0465804194118002E-2</v>
      </c>
      <c r="AQ222" s="594">
        <f t="array" aca="1" ref="AQ222" ca="1">SUMPRODUCT($D211:AQ211,N(OFFSET($D162:AQ162,0,COLUMN(AQ162)-COLUMN($D162:AQ162))))/10^6</f>
        <v>4.7984934578735011E-2</v>
      </c>
      <c r="AR222" s="594">
        <f t="array" aca="1" ref="AR222" ca="1">SUMPRODUCT($D211:AR211,N(OFFSET($D162:AR162,0,COLUMN(AR162)-COLUMN($D162:AR162))))/10^6</f>
        <v>4.5023113532072966E-2</v>
      </c>
      <c r="AS222" s="594">
        <f t="array" aca="1" ref="AS222" ca="1">SUMPRODUCT($D211:AS211,N(OFFSET($D162:AS162,0,COLUMN(AS162)-COLUMN($D162:AS162))))/10^6</f>
        <v>4.2653222837904028E-2</v>
      </c>
      <c r="AT222" s="594">
        <f t="array" aca="1" ref="AT222" ca="1">SUMPRODUCT($D211:AT211,N(OFFSET($D162:AT162,0,COLUMN(AT162)-COLUMN($D162:AT162))))/10^6</f>
        <v>3.9977812719269985E-2</v>
      </c>
      <c r="AU222" s="594">
        <f t="array" aca="1" ref="AU222" ca="1">SUMPRODUCT($D211:AU211,N(OFFSET($D162:AU162,0,COLUMN(AU162)-COLUMN($D162:AU162))))/10^6</f>
        <v>3.7633913421144007E-2</v>
      </c>
      <c r="AV222" s="594">
        <f t="array" aca="1" ref="AV222" ca="1">SUMPRODUCT($D211:AV211,N(OFFSET($D162:AV162,0,COLUMN(AV162)-COLUMN($D162:AV162))))/10^6</f>
        <v>3.4771370178607021E-2</v>
      </c>
      <c r="AW222" s="594">
        <f t="array" aca="1" ref="AW222" ca="1">SUMPRODUCT($D211:AW211,N(OFFSET($D162:AW162,0,COLUMN(AW162)-COLUMN($D162:AW162))))/10^6</f>
        <v>3.2713752750524003E-2</v>
      </c>
      <c r="AX222" s="594">
        <f t="array" aca="1" ref="AX222" ca="1">SUMPRODUCT($D211:AX211,N(OFFSET($D162:AX162,0,COLUMN(AX162)-COLUMN($D162:AX162))))/10^6</f>
        <v>3.0139762598876987E-2</v>
      </c>
      <c r="AY222" s="594">
        <f t="array" aca="1" ref="AY222" ca="1">SUMPRODUCT($D211:AY211,N(OFFSET($D162:AY162,0,COLUMN(AY162)-COLUMN($D162:AY162))))/10^6</f>
        <v>2.8360583291833993E-2</v>
      </c>
      <c r="AZ222" s="594">
        <f t="array" aca="1" ref="AZ222" ca="1">SUMPRODUCT($D211:AZ211,N(OFFSET($D162:AZ162,0,COLUMN(AZ162)-COLUMN($D162:AZ162))))/10^6</f>
        <v>2.5867663961569975E-2</v>
      </c>
      <c r="BA222" s="594">
        <f t="array" aca="1" ref="BA222" ca="1">SUMPRODUCT($D211:BA211,N(OFFSET($D162:BA162,0,COLUMN(BA162)-COLUMN($D162:BA162))))/10^6</f>
        <v>2.3897784201161006E-2</v>
      </c>
      <c r="BB222" s="594">
        <f t="array" aca="1" ref="BB222" ca="1">SUMPRODUCT($D211:BB211,N(OFFSET($D162:BB162,0,COLUMN(BB162)-COLUMN($D162:BB162))))/10^6</f>
        <v>2.2557465216199977E-2</v>
      </c>
      <c r="BC222" s="594">
        <f t="array" aca="1" ref="BC222" ca="1">SUMPRODUCT($D211:BC211,N(OFFSET($D162:BC162,0,COLUMN(BC162)-COLUMN($D162:BC162))))/10^6</f>
        <v>2.0517844086976985E-2</v>
      </c>
      <c r="BD222" s="594">
        <f t="array" aca="1" ref="BD222" ca="1">SUMPRODUCT($D211:BD211,N(OFFSET($D162:BD162,0,COLUMN(BD162)-COLUMN($D162:BD162))))/10^6</f>
        <v>1.9491539132600044E-2</v>
      </c>
      <c r="BE222" s="594">
        <f t="array" aca="1" ref="BE222" ca="1">SUMPRODUCT($D211:BE211,N(OFFSET($D162:BE162,0,COLUMN(BE162)-COLUMN($D162:BE162))))/10^6</f>
        <v>1.8376560800388981E-2</v>
      </c>
      <c r="BF222" s="594">
        <f t="array" aca="1" ref="BF222" ca="1">SUMPRODUCT($D211:BF211,N(OFFSET($D162:BF162,0,COLUMN(BF162)-COLUMN($D162:BF162))))/10^6</f>
        <v>1.6823652391150024E-2</v>
      </c>
      <c r="BG222" s="594">
        <f t="array" aca="1" ref="BG222" ca="1">SUMPRODUCT($D211:BG211,N(OFFSET($D162:BG162,0,COLUMN(BG162)-COLUMN($D162:BG162))))/10^6</f>
        <v>1.7529454973034951E-2</v>
      </c>
      <c r="BH222" s="594">
        <f t="array" aca="1" ref="BH222" ca="1">SUMPRODUCT($D211:BH211,N(OFFSET($D162:BH162,0,COLUMN(BH162)-COLUMN($D162:BH162))))/10^6</f>
        <v>1.6148306417737016E-2</v>
      </c>
      <c r="BI222" s="594">
        <f t="array" aca="1" ref="BI222" ca="1">SUMPRODUCT($D211:BI211,N(OFFSET($D162:BI162,0,COLUMN(BI162)-COLUMN($D162:BI162))))/10^6</f>
        <v>1.5606503458905012E-2</v>
      </c>
      <c r="BJ222" s="594">
        <f t="array" aca="1" ref="BJ222" ca="1">SUMPRODUCT($D211:BJ211,N(OFFSET($D162:BJ162,0,COLUMN(BJ162)-COLUMN($D162:BJ162))))/10^6</f>
        <v>1.5258433882860016E-2</v>
      </c>
      <c r="BK222" s="594">
        <f t="array" aca="1" ref="BK222" ca="1">SUMPRODUCT($D211:BK211,N(OFFSET($D162:BK162,0,COLUMN(BK162)-COLUMN($D162:BK162))))/10^6</f>
        <v>1.4599665681100996E-2</v>
      </c>
      <c r="BL222" s="594">
        <f t="array" aca="1" ref="BL222" ca="1">SUMPRODUCT($D211:BL211,N(OFFSET($D162:BL162,0,COLUMN(BL162)-COLUMN($D162:BL162))))/10^6</f>
        <v>1.5329597974448005E-2</v>
      </c>
      <c r="BM222" s="594">
        <f t="array" aca="1" ref="BM222" ca="1">SUMPRODUCT($D211:BM211,N(OFFSET($D162:BM162,0,COLUMN(BM162)-COLUMN($D162:BM162))))/10^6</f>
        <v>1.488617210771199E-2</v>
      </c>
      <c r="BN222" s="594">
        <f t="array" aca="1" ref="BN222" ca="1">SUMPRODUCT($D211:BN211,N(OFFSET($D162:BN162,0,COLUMN(BN162)-COLUMN($D162:BN162))))/10^6</f>
        <v>1.4497608409231007E-2</v>
      </c>
      <c r="BO222" s="594">
        <f t="array" aca="1" ref="BO222" ca="1">SUMPRODUCT($D211:BO211,N(OFFSET($D162:BO162,0,COLUMN(BO162)-COLUMN($D162:BO162))))/10^6</f>
        <v>1.4310288753674981E-2</v>
      </c>
      <c r="BP222" s="594">
        <f t="array" aca="1" ref="BP222" ca="1">SUMPRODUCT($D211:BP211,N(OFFSET($D162:BP162,0,COLUMN(BP162)-COLUMN($D162:BP162))))/10^6</f>
        <v>1.3926865460405004E-2</v>
      </c>
      <c r="BQ222" s="594">
        <f t="array" aca="1" ref="BQ222" ca="1">SUMPRODUCT($D211:BQ211,N(OFFSET($D162:BQ162,0,COLUMN(BQ162)-COLUMN($D162:BQ162))))/10^6</f>
        <v>1.3786866309314983E-2</v>
      </c>
      <c r="BR222" s="594">
        <f t="array" aca="1" ref="BR222" ca="1">SUMPRODUCT($D211:BR211,N(OFFSET($D162:BR162,0,COLUMN(BR162)-COLUMN($D162:BR162))))/10^6</f>
        <v>1.353486361649201E-2</v>
      </c>
      <c r="BS222" s="594">
        <f t="array" aca="1" ref="BS222" ca="1">SUMPRODUCT($D211:BS211,N(OFFSET($D162:BS162,0,COLUMN(BS162)-COLUMN($D162:BS162))))/10^6</f>
        <v>1.3330708326501991E-2</v>
      </c>
      <c r="BT222" s="594">
        <f t="array" aca="1" ref="BT222" ca="1">SUMPRODUCT($D211:BT211,N(OFFSET($D162:BT162,0,COLUMN(BT162)-COLUMN($D162:BT162))))/10^6</f>
        <v>1.3399506497161009E-2</v>
      </c>
      <c r="BU222" s="594">
        <f t="array" aca="1" ref="BU222" ca="1">SUMPRODUCT($D211:BU211,N(OFFSET($D162:BU162,0,COLUMN(BU162)-COLUMN($D162:BU162))))/10^6</f>
        <v>1.3478278319245992E-2</v>
      </c>
      <c r="BV222" s="594">
        <f t="array" aca="1" ref="BV222" ca="1">SUMPRODUCT($D211:BV211,N(OFFSET($D162:BV162,0,COLUMN(BV162)-COLUMN($D162:BV162))))/10^6</f>
        <v>1.3631468799227003E-2</v>
      </c>
      <c r="BW222" s="594">
        <f t="array" aca="1" ref="BW222" ca="1">SUMPRODUCT($D211:BW211,N(OFFSET($D162:BW162,0,COLUMN(BW162)-COLUMN($D162:BW162))))/10^6</f>
        <v>1.3699560894063998E-2</v>
      </c>
      <c r="BX222" s="594">
        <f t="array" aca="1" ref="BX222" ca="1">SUMPRODUCT($D211:BX211,N(OFFSET($D162:BX162,0,COLUMN(BX162)-COLUMN($D162:BX162))))/10^6</f>
        <v>1.3867592999901002E-2</v>
      </c>
      <c r="BY222" s="594">
        <f t="array" aca="1" ref="BY222" ca="1">SUMPRODUCT($D211:BY211,N(OFFSET($D162:BY162,0,COLUMN(BY162)-COLUMN($D162:BY162))))/10^6</f>
        <v>1.3903989922244998E-2</v>
      </c>
      <c r="BZ222" s="594">
        <f t="array" aca="1" ref="BZ222" ca="1">SUMPRODUCT($D211:BZ211,N(OFFSET($D162:BZ162,0,COLUMN(BZ162)-COLUMN($D162:BZ162))))/10^6</f>
        <v>1.4098690206497998E-2</v>
      </c>
      <c r="CA222" s="594">
        <f t="array" aca="1" ref="CA222" ca="1">SUMPRODUCT($D211:CA211,N(OFFSET($D162:CA162,0,COLUMN(CA162)-COLUMN($D162:CA162))))/10^6</f>
        <v>1.4128194466565998E-2</v>
      </c>
      <c r="CB222" s="594">
        <f t="array" aca="1" ref="CB222" ca="1">SUMPRODUCT($D211:CB211,N(OFFSET($D162:CB162,0,COLUMN(CB162)-COLUMN($D162:CB162))))/10^6</f>
        <v>1.4214463942639997E-2</v>
      </c>
      <c r="CC222" s="594">
        <f t="array" aca="1" ref="CC222" ca="1">SUMPRODUCT($D211:CC211,N(OFFSET($D162:CC162,0,COLUMN(CC162)-COLUMN($D162:CC162))))/10^6</f>
        <v>1.4216804164859997E-2</v>
      </c>
      <c r="CD222" s="594">
        <f t="array" aca="1" ref="CD222" ca="1">SUMPRODUCT($D211:CD211,N(OFFSET($D162:CD162,0,COLUMN(CD162)-COLUMN($D162:CD162))))/10^6</f>
        <v>1.4216804164859997E-2</v>
      </c>
      <c r="CE222" s="594">
        <f t="array" aca="1" ref="CE222" ca="1">SUMPRODUCT($D211:CE211,N(OFFSET($D162:CE162,0,COLUMN(CE162)-COLUMN($D162:CE162))))/10^6</f>
        <v>1.4216804164859997E-2</v>
      </c>
      <c r="CF222" s="594">
        <f t="array" aca="1" ref="CF222" ca="1">SUMPRODUCT($D211:CF211,N(OFFSET($D162:CF162,0,COLUMN(CF162)-COLUMN($D162:CF162))))/10^6</f>
        <v>1.4216804164859997E-2</v>
      </c>
      <c r="CG222" s="594">
        <f t="array" aca="1" ref="CG222" ca="1">SUMPRODUCT($D211:CG211,N(OFFSET($D162:CG162,0,COLUMN(CG162)-COLUMN($D162:CG162))))/10^6</f>
        <v>1.4216804164859997E-2</v>
      </c>
      <c r="CH222" s="594">
        <f t="array" aca="1" ref="CH222" ca="1">SUMPRODUCT($D211:CH211,N(OFFSET($D162:CH162,0,COLUMN(CH162)-COLUMN($D162:CH162))))/10^6</f>
        <v>1.4216804164859997E-2</v>
      </c>
      <c r="CI222" s="594">
        <f t="array" aca="1" ref="CI222" ca="1">SUMPRODUCT($D211:CI211,N(OFFSET($D162:CI162,0,COLUMN(CI162)-COLUMN($D162:CI162))))/10^6</f>
        <v>1.4216804164859997E-2</v>
      </c>
      <c r="CJ222" s="594">
        <f t="array" aca="1" ref="CJ222" ca="1">SUMPRODUCT($D211:CJ211,N(OFFSET($D162:CJ162,0,COLUMN(CJ162)-COLUMN($D162:CJ162))))/10^6</f>
        <v>1.4216804164859997E-2</v>
      </c>
      <c r="CK222" s="594">
        <f t="array" aca="1" ref="CK222" ca="1">SUMPRODUCT($D211:CK211,N(OFFSET($D162:CK162,0,COLUMN(CK162)-COLUMN($D162:CK162))))/10^6</f>
        <v>1.4216804164859997E-2</v>
      </c>
      <c r="CL222" s="594">
        <f t="array" aca="1" ref="CL222" ca="1">SUMPRODUCT($D211:CL211,N(OFFSET($D162:CL162,0,COLUMN(CL162)-COLUMN($D162:CL162))))/10^6</f>
        <v>1.4216804164859997E-2</v>
      </c>
      <c r="CM222" s="594">
        <f t="array" aca="1" ref="CM222" ca="1">SUMPRODUCT($D211:CM211,N(OFFSET($D162:CM162,0,COLUMN(CM162)-COLUMN($D162:CM162))))/10^6</f>
        <v>1.4216804164859997E-2</v>
      </c>
      <c r="CN222" s="594">
        <f t="array" aca="1" ref="CN222" ca="1">SUMPRODUCT($D211:CN211,N(OFFSET($D162:CN162,0,COLUMN(CN162)-COLUMN($D162:CN162))))/10^6</f>
        <v>1.4216804164859997E-2</v>
      </c>
      <c r="CO222" s="594">
        <f t="array" aca="1" ref="CO222" ca="1">SUMPRODUCT($D211:CO211,N(OFFSET($D162:CO162,0,COLUMN(CO162)-COLUMN($D162:CO162))))/10^6</f>
        <v>1.4216804164859997E-2</v>
      </c>
    </row>
    <row r="223" spans="1:93" s="2" customFormat="1" outlineLevel="1">
      <c r="B223" s="151" t="s">
        <v>116</v>
      </c>
      <c r="C223" s="151"/>
      <c r="D223" s="381"/>
      <c r="E223" s="381"/>
      <c r="F223" s="381"/>
      <c r="G223" s="381"/>
      <c r="H223" s="381"/>
      <c r="I223" s="381"/>
      <c r="J223" s="381"/>
      <c r="K223" s="381"/>
      <c r="L223" s="381"/>
      <c r="M223" s="381"/>
      <c r="N223" s="381"/>
      <c r="O223" s="381"/>
      <c r="P223" s="381"/>
      <c r="Q223" s="381"/>
      <c r="R223" s="381"/>
      <c r="S223" s="381"/>
      <c r="T223" s="381"/>
      <c r="U223" s="381"/>
      <c r="V223" s="382"/>
      <c r="W223" s="382"/>
      <c r="X223" s="382"/>
      <c r="Y223" s="382"/>
      <c r="Z223" s="382"/>
      <c r="AA223" s="385">
        <f ca="1">SUM(AA214:AA222)</f>
        <v>4.2032717972399629</v>
      </c>
      <c r="AB223" s="385">
        <f t="shared" ref="AB223:BL223" ca="1" si="105">SUM(AB214:AB222)</f>
        <v>4.4246657818476294</v>
      </c>
      <c r="AC223" s="385">
        <f t="shared" ca="1" si="105"/>
        <v>4.7467829190676412</v>
      </c>
      <c r="AD223" s="385">
        <f t="shared" ca="1" si="105"/>
        <v>5.0667580425486101</v>
      </c>
      <c r="AE223" s="385">
        <f t="shared" ca="1" si="105"/>
        <v>5.3274548039782843</v>
      </c>
      <c r="AF223" s="385">
        <f t="shared" ca="1" si="105"/>
        <v>5.4266451869933787</v>
      </c>
      <c r="AG223" s="385">
        <f t="shared" ca="1" si="105"/>
        <v>5.3441863442950606</v>
      </c>
      <c r="AH223" s="385">
        <f t="shared" ca="1" si="105"/>
        <v>5.1683508531667064</v>
      </c>
      <c r="AI223" s="385">
        <f t="shared" ca="1" si="105"/>
        <v>4.9419398065930995</v>
      </c>
      <c r="AJ223" s="385">
        <f t="shared" ca="1" si="105"/>
        <v>4.6282797552667887</v>
      </c>
      <c r="AK223" s="385">
        <f t="shared" ca="1" si="105"/>
        <v>4.17393307978507</v>
      </c>
      <c r="AL223" s="385">
        <f t="shared" ca="1" si="105"/>
        <v>3.7306681229503353</v>
      </c>
      <c r="AM223" s="385">
        <f t="shared" ca="1" si="105"/>
        <v>3.4801867996611895</v>
      </c>
      <c r="AN223" s="385">
        <f t="shared" ca="1" si="105"/>
        <v>3.3353555734263569</v>
      </c>
      <c r="AO223" s="385">
        <f t="shared" ca="1" si="105"/>
        <v>3.2830735508655047</v>
      </c>
      <c r="AP223" s="385">
        <f t="shared" ca="1" si="105"/>
        <v>3.1481063497816999</v>
      </c>
      <c r="AQ223" s="385">
        <f t="shared" ca="1" si="105"/>
        <v>3.0626975829872367</v>
      </c>
      <c r="AR223" s="385">
        <f t="shared" ca="1" si="105"/>
        <v>3.0430802170290847</v>
      </c>
      <c r="AS223" s="385">
        <f t="shared" ca="1" si="105"/>
        <v>3.0075653307304426</v>
      </c>
      <c r="AT223" s="385">
        <f t="shared" ca="1" si="105"/>
        <v>3.027006278599726</v>
      </c>
      <c r="AU223" s="385">
        <f t="shared" ca="1" si="105"/>
        <v>3.1398207692524736</v>
      </c>
      <c r="AV223" s="385">
        <f t="shared" ca="1" si="105"/>
        <v>3.4434658371122016</v>
      </c>
      <c r="AW223" s="385">
        <f t="shared" ca="1" si="105"/>
        <v>3.8101824904569361</v>
      </c>
      <c r="AX223" s="385">
        <f t="shared" ca="1" si="105"/>
        <v>4.0836250531537983</v>
      </c>
      <c r="AY223" s="385">
        <f t="shared" ca="1" si="105"/>
        <v>4.2517460121954587</v>
      </c>
      <c r="AZ223" s="385">
        <f t="shared" ca="1" si="105"/>
        <v>4.3107195142747496</v>
      </c>
      <c r="BA223" s="385">
        <f t="shared" ca="1" si="105"/>
        <v>4.2407484487555029</v>
      </c>
      <c r="BB223" s="385">
        <f t="shared" ca="1" si="105"/>
        <v>4.0275386162698972</v>
      </c>
      <c r="BC223" s="385">
        <f t="shared" ca="1" si="105"/>
        <v>4.0381908058058222</v>
      </c>
      <c r="BD223" s="385">
        <f t="shared" ca="1" si="105"/>
        <v>3.9871579264490453</v>
      </c>
      <c r="BE223" s="385">
        <f t="shared" ca="1" si="105"/>
        <v>3.9282130232379382</v>
      </c>
      <c r="BF223" s="385">
        <f t="shared" ca="1" si="105"/>
        <v>3.9101102751115118</v>
      </c>
      <c r="BG223" s="385">
        <f t="shared" ca="1" si="105"/>
        <v>3.9480447182414236</v>
      </c>
      <c r="BH223" s="385">
        <f t="shared" ca="1" si="105"/>
        <v>4.035348759545422</v>
      </c>
      <c r="BI223" s="385">
        <f t="shared" ca="1" si="105"/>
        <v>4.0282270868683439</v>
      </c>
      <c r="BJ223" s="385">
        <f t="shared" ca="1" si="105"/>
        <v>3.8955192350465881</v>
      </c>
      <c r="BK223" s="385">
        <f t="shared" ca="1" si="105"/>
        <v>3.7571750135607749</v>
      </c>
      <c r="BL223" s="385">
        <f t="shared" ca="1" si="105"/>
        <v>3.7341786736303999</v>
      </c>
      <c r="BM223" s="385">
        <f t="shared" ref="BM223:BY223" ca="1" si="106">SUM(BM214:BM222)</f>
        <v>3.7387256781971012</v>
      </c>
      <c r="BN223" s="385">
        <f t="shared" ca="1" si="106"/>
        <v>3.3991104523750075</v>
      </c>
      <c r="BO223" s="385">
        <f t="shared" ca="1" si="106"/>
        <v>3.0728310314970368</v>
      </c>
      <c r="BP223" s="385">
        <f t="shared" ca="1" si="106"/>
        <v>2.9132975190289518</v>
      </c>
      <c r="BQ223" s="385">
        <f t="shared" ca="1" si="106"/>
        <v>2.8010869124668853</v>
      </c>
      <c r="BR223" s="385">
        <f t="shared" ca="1" si="106"/>
        <v>2.7662696566022147</v>
      </c>
      <c r="BS223" s="385">
        <f t="shared" ca="1" si="106"/>
        <v>2.6548199019193484</v>
      </c>
      <c r="BT223" s="385">
        <f t="shared" ca="1" si="106"/>
        <v>2.6002298443112983</v>
      </c>
      <c r="BU223" s="385">
        <f t="shared" ca="1" si="106"/>
        <v>2.6108046542262642</v>
      </c>
      <c r="BV223" s="385">
        <f t="shared" ca="1" si="106"/>
        <v>2.6073019314444927</v>
      </c>
      <c r="BW223" s="385">
        <f t="shared" ca="1" si="106"/>
        <v>2.6615101454680494</v>
      </c>
      <c r="BX223" s="385">
        <f t="shared" ca="1" si="106"/>
        <v>2.8088444230147669</v>
      </c>
      <c r="BY223" s="385">
        <f t="shared" ca="1" si="106"/>
        <v>3.1500602967199871</v>
      </c>
      <c r="BZ223" s="385">
        <f t="shared" ref="BZ223:CO223" ca="1" si="107">SUM(BZ214:BZ222)</f>
        <v>3.5533309554030135</v>
      </c>
      <c r="CA223" s="385">
        <f t="shared" ca="1" si="107"/>
        <v>3.865036646029997</v>
      </c>
      <c r="CB223" s="385">
        <f t="shared" ca="1" si="107"/>
        <v>4.0780406993260403</v>
      </c>
      <c r="CC223" s="385">
        <f t="shared" ca="1" si="107"/>
        <v>4.1814799669725131</v>
      </c>
      <c r="CD223" s="385">
        <f t="shared" ca="1" si="107"/>
        <v>4.1731607504288784</v>
      </c>
      <c r="CE223" s="385">
        <f t="shared" ca="1" si="107"/>
        <v>4.0172004087563637</v>
      </c>
      <c r="CF223" s="385">
        <f t="shared" ca="1" si="107"/>
        <v>4.0995135169563115</v>
      </c>
      <c r="CG223" s="385">
        <f t="shared" ca="1" si="107"/>
        <v>4.1539600148085283</v>
      </c>
      <c r="CH223" s="385">
        <f t="shared" ca="1" si="107"/>
        <v>4.1447515770664634</v>
      </c>
      <c r="CI223" s="385">
        <f t="shared" ca="1" si="107"/>
        <v>4.1479637107968417</v>
      </c>
      <c r="CJ223" s="385">
        <f t="shared" ca="1" si="107"/>
        <v>4.2077799666149893</v>
      </c>
      <c r="CK223" s="385">
        <f t="shared" ca="1" si="107"/>
        <v>4.3278138978638996</v>
      </c>
      <c r="CL223" s="385">
        <f t="shared" ca="1" si="107"/>
        <v>4.3353489271068897</v>
      </c>
      <c r="CM223" s="385">
        <f t="shared" ca="1" si="107"/>
        <v>4.2144434368526333</v>
      </c>
      <c r="CN223" s="385">
        <f t="shared" ca="1" si="107"/>
        <v>4.0723930472510919</v>
      </c>
      <c r="CO223" s="385">
        <f t="shared" ca="1" si="107"/>
        <v>4.0331637835258318</v>
      </c>
    </row>
    <row r="224" spans="1:93" outlineLevel="1">
      <c r="A224" s="70" t="s">
        <v>126</v>
      </c>
      <c r="V224" s="21"/>
      <c r="W224" s="21"/>
      <c r="X224" s="21"/>
      <c r="Y224" s="21"/>
      <c r="Z224" s="21"/>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A224" s="24"/>
      <c r="CB224" s="24"/>
      <c r="CC224" s="24"/>
      <c r="CD224" s="24"/>
      <c r="CE224" s="24"/>
      <c r="CF224" s="24"/>
      <c r="CG224" s="24"/>
      <c r="CH224" s="24"/>
      <c r="CI224" s="24"/>
      <c r="CJ224" s="24"/>
      <c r="CK224" s="24"/>
      <c r="CL224" s="24"/>
      <c r="CM224" s="24"/>
      <c r="CN224" s="24"/>
      <c r="CO224" s="24"/>
    </row>
    <row r="225" spans="1:93" outlineLevel="1">
      <c r="B225" s="5" t="s">
        <v>113</v>
      </c>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24" cm="1">
        <f t="array" aca="1" ref="AA225" ca="1">SUMPRODUCT($D203:AA203,N(OFFSET($D165:AA165,0,COLUMN(AA165)-COLUMN($D165:AA165))))/10^6</f>
        <v>0.77595271726278336</v>
      </c>
      <c r="AB225" s="24">
        <f t="array" aca="1" ref="AB225" ca="1">SUMPRODUCT($D203:AB203,N(OFFSET($D165:AB165,0,COLUMN(AB165)-COLUMN($D165:AB165))))/10^6</f>
        <v>0.7587379447132051</v>
      </c>
      <c r="AC225" s="24">
        <f t="array" aca="1" ref="AC225" ca="1">SUMPRODUCT($D203:AC203,N(OFFSET($D165:AC165,0,COLUMN(AC165)-COLUMN($D165:AC165))))/10^6</f>
        <v>0.80053486915890293</v>
      </c>
      <c r="AD225" s="24">
        <f t="array" aca="1" ref="AD225" ca="1">SUMPRODUCT($D203:AD203,N(OFFSET($D165:AD165,0,COLUMN(AD165)-COLUMN($D165:AD165))))/10^6</f>
        <v>0.87688267353147709</v>
      </c>
      <c r="AE225" s="24">
        <f t="array" aca="1" ref="AE225" ca="1">SUMPRODUCT($D203:AE203,N(OFFSET($D165:AE165,0,COLUMN(AE165)-COLUMN($D165:AE165))))/10^6</f>
        <v>0.95933816964894447</v>
      </c>
      <c r="AF225" s="24">
        <f t="array" aca="1" ref="AF225" ca="1">SUMPRODUCT($D203:AF203,N(OFFSET($D165:AF165,0,COLUMN(AF165)-COLUMN($D165:AF165))))/10^6</f>
        <v>1.020093513664267</v>
      </c>
      <c r="AG225" s="24">
        <f t="array" aca="1" ref="AG225" ca="1">SUMPRODUCT($D203:AG203,N(OFFSET($D165:AG165,0,COLUMN(AG165)-COLUMN($D165:AG165))))/10^6</f>
        <v>0.99580917777180111</v>
      </c>
      <c r="AH225" s="24">
        <f t="array" aca="1" ref="AH225" ca="1">SUMPRODUCT($D203:AH203,N(OFFSET($D165:AH165,0,COLUMN(AH165)-COLUMN($D165:AH165))))/10^6</f>
        <v>0.91196880734382735</v>
      </c>
      <c r="AI225" s="24">
        <f t="array" aca="1" ref="AI225" ca="1">SUMPRODUCT($D203:AI203,N(OFFSET($D165:AI165,0,COLUMN(AI165)-COLUMN($D165:AI165))))/10^6</f>
        <v>0.83711679529857486</v>
      </c>
      <c r="AJ225" s="24">
        <f t="array" aca="1" ref="AJ225" ca="1">SUMPRODUCT($D203:AJ203,N(OFFSET($D165:AJ165,0,COLUMN(AJ165)-COLUMN($D165:AJ165))))/10^6</f>
        <v>0.79168791934614713</v>
      </c>
      <c r="AK225" s="24">
        <f t="array" aca="1" ref="AK225" ca="1">SUMPRODUCT($D203:AK203,N(OFFSET($D165:AK165,0,COLUMN(AK165)-COLUMN($D165:AK165))))/10^6</f>
        <v>0.78268653410509426</v>
      </c>
      <c r="AL225" s="24">
        <f t="array" aca="1" ref="AL225" ca="1">SUMPRODUCT($D203:AL203,N(OFFSET($D165:AL165,0,COLUMN(AL165)-COLUMN($D165:AL165))))/10^6</f>
        <v>0.77933934231907465</v>
      </c>
      <c r="AM225" s="24">
        <f t="array" aca="1" ref="AM225" ca="1">SUMPRODUCT($D203:AM203,N(OFFSET($D165:AM165,0,COLUMN(AM165)-COLUMN($D165:AM165))))/10^6</f>
        <v>0.64838145756427445</v>
      </c>
      <c r="AN225" s="24">
        <f t="array" aca="1" ref="AN225" ca="1">SUMPRODUCT($D203:AN203,N(OFFSET($D165:AN165,0,COLUMN(AN165)-COLUMN($D165:AN165))))/10^6</f>
        <v>0.34817361322350571</v>
      </c>
      <c r="AO225" s="24">
        <f t="array" aca="1" ref="AO225" ca="1">SUMPRODUCT($D203:AO203,N(OFFSET($D165:AO165,0,COLUMN(AO165)-COLUMN($D165:AO165))))/10^6</f>
        <v>0.19864303526207874</v>
      </c>
      <c r="AP225" s="24">
        <f t="array" aca="1" ref="AP225" ca="1">SUMPRODUCT($D203:AP203,N(OFFSET($D165:AP165,0,COLUMN(AP165)-COLUMN($D165:AP165))))/10^6</f>
        <v>0.12089955104729914</v>
      </c>
      <c r="AQ225" s="24">
        <f t="array" aca="1" ref="AQ225" ca="1">SUMPRODUCT($D203:AQ203,N(OFFSET($D165:AQ165,0,COLUMN(AQ165)-COLUMN($D165:AQ165))))/10^6</f>
        <v>5.3332018938936764E-2</v>
      </c>
      <c r="AR225" s="24">
        <f t="array" aca="1" ref="AR225" ca="1">SUMPRODUCT($D203:AR203,N(OFFSET($D165:AR165,0,COLUMN(AR165)-COLUMN($D165:AR165))))/10^6</f>
        <v>1.4104680182499985E-2</v>
      </c>
      <c r="AS225" s="24">
        <f t="array" aca="1" ref="AS225" ca="1">SUMPRODUCT($D203:AS203,N(OFFSET($D165:AS165,0,COLUMN(AS165)-COLUMN($D165:AS165))))/10^6</f>
        <v>1.5969760197723961E-3</v>
      </c>
      <c r="AT225" s="24">
        <f t="array" aca="1" ref="AT225" ca="1">SUMPRODUCT($D203:AT203,N(OFFSET($D165:AT165,0,COLUMN(AT165)-COLUMN($D165:AT165))))/10^6</f>
        <v>0</v>
      </c>
      <c r="AU225" s="24">
        <f t="array" aca="1" ref="AU225" ca="1">SUMPRODUCT($D203:AU203,N(OFFSET($D165:AU165,0,COLUMN(AU165)-COLUMN($D165:AU165))))/10^6</f>
        <v>0</v>
      </c>
      <c r="AV225" s="24">
        <f t="array" aca="1" ref="AV225" ca="1">SUMPRODUCT($D203:AV203,N(OFFSET($D165:AV165,0,COLUMN(AV165)-COLUMN($D165:AV165))))/10^6</f>
        <v>0</v>
      </c>
      <c r="AW225" s="24">
        <f t="array" aca="1" ref="AW225" ca="1">SUMPRODUCT($D203:AW203,N(OFFSET($D165:AW165,0,COLUMN(AW165)-COLUMN($D165:AW165))))/10^6</f>
        <v>0</v>
      </c>
      <c r="AX225" s="24">
        <f t="array" aca="1" ref="AX225" ca="1">SUMPRODUCT($D203:AX203,N(OFFSET($D165:AX165,0,COLUMN(AX165)-COLUMN($D165:AX165))))/10^6</f>
        <v>0</v>
      </c>
      <c r="AY225" s="24">
        <f t="array" aca="1" ref="AY225" ca="1">SUMPRODUCT($D203:AY203,N(OFFSET($D165:AY165,0,COLUMN(AY165)-COLUMN($D165:AY165))))/10^6</f>
        <v>0</v>
      </c>
      <c r="AZ225" s="24">
        <f t="array" aca="1" ref="AZ225" ca="1">SUMPRODUCT($D203:AZ203,N(OFFSET($D165:AZ165,0,COLUMN(AZ165)-COLUMN($D165:AZ165))))/10^6</f>
        <v>0</v>
      </c>
      <c r="BA225" s="24">
        <f t="array" aca="1" ref="BA225" ca="1">SUMPRODUCT($D203:BA203,N(OFFSET($D165:BA165,0,COLUMN(BA165)-COLUMN($D165:BA165))))/10^6</f>
        <v>0</v>
      </c>
      <c r="BB225" s="24">
        <f t="array" aca="1" ref="BB225" ca="1">SUMPRODUCT($D203:BB203,N(OFFSET($D165:BB165,0,COLUMN(BB165)-COLUMN($D165:BB165))))/10^6</f>
        <v>0</v>
      </c>
      <c r="BC225" s="24">
        <f t="array" aca="1" ref="BC225" ca="1">SUMPRODUCT($D203:BC203,N(OFFSET($D165:BC165,0,COLUMN(BC165)-COLUMN($D165:BC165))))/10^6</f>
        <v>0</v>
      </c>
      <c r="BD225" s="24">
        <f t="array" aca="1" ref="BD225" ca="1">SUMPRODUCT($D203:BD203,N(OFFSET($D165:BD165,0,COLUMN(BD165)-COLUMN($D165:BD165))))/10^6</f>
        <v>0</v>
      </c>
      <c r="BE225" s="24">
        <f t="array" aca="1" ref="BE225" ca="1">SUMPRODUCT($D203:BE203,N(OFFSET($D165:BE165,0,COLUMN(BE165)-COLUMN($D165:BE165))))/10^6</f>
        <v>0</v>
      </c>
      <c r="BF225" s="24">
        <f t="array" aca="1" ref="BF225" ca="1">SUMPRODUCT($D203:BF203,N(OFFSET($D165:BF165,0,COLUMN(BF165)-COLUMN($D165:BF165))))/10^6</f>
        <v>0</v>
      </c>
      <c r="BG225" s="24">
        <f t="array" aca="1" ref="BG225" ca="1">SUMPRODUCT($D203:BG203,N(OFFSET($D165:BG165,0,COLUMN(BG165)-COLUMN($D165:BG165))))/10^6</f>
        <v>0</v>
      </c>
      <c r="BH225" s="24">
        <f t="array" aca="1" ref="BH225" ca="1">SUMPRODUCT($D203:BH203,N(OFFSET($D165:BH165,0,COLUMN(BH165)-COLUMN($D165:BH165))))/10^6</f>
        <v>0</v>
      </c>
      <c r="BI225" s="24">
        <f t="array" aca="1" ref="BI225" ca="1">SUMPRODUCT($D203:BI203,N(OFFSET($D165:BI165,0,COLUMN(BI165)-COLUMN($D165:BI165))))/10^6</f>
        <v>0</v>
      </c>
      <c r="BJ225" s="24">
        <f t="array" aca="1" ref="BJ225" ca="1">SUMPRODUCT($D203:BJ203,N(OFFSET($D165:BJ165,0,COLUMN(BJ165)-COLUMN($D165:BJ165))))/10^6</f>
        <v>0</v>
      </c>
      <c r="BK225" s="24">
        <f t="array" aca="1" ref="BK225" ca="1">SUMPRODUCT($D203:BK203,N(OFFSET($D165:BK165,0,COLUMN(BK165)-COLUMN($D165:BK165))))/10^6</f>
        <v>0</v>
      </c>
      <c r="BL225" s="24">
        <f t="array" aca="1" ref="BL225" ca="1">SUMPRODUCT($D203:BL203,N(OFFSET($D165:BL165,0,COLUMN(BL165)-COLUMN($D165:BL165))))/10^6</f>
        <v>0</v>
      </c>
      <c r="BM225" s="24">
        <f t="array" aca="1" ref="BM225" ca="1">SUMPRODUCT($D203:BM203,N(OFFSET($D165:BM165,0,COLUMN(BM165)-COLUMN($D165:BM165))))/10^6</f>
        <v>0</v>
      </c>
      <c r="BN225" s="24">
        <f t="array" aca="1" ref="BN225" ca="1">SUMPRODUCT($D203:BN203,N(OFFSET($D165:BN165,0,COLUMN(BN165)-COLUMN($D165:BN165))))/10^6</f>
        <v>0</v>
      </c>
      <c r="BO225" s="24">
        <f t="array" aca="1" ref="BO225" ca="1">SUMPRODUCT($D203:BO203,N(OFFSET($D165:BO165,0,COLUMN(BO165)-COLUMN($D165:BO165))))/10^6</f>
        <v>0</v>
      </c>
      <c r="BP225" s="24">
        <f t="array" aca="1" ref="BP225" ca="1">SUMPRODUCT($D203:BP203,N(OFFSET($D165:BP165,0,COLUMN(BP165)-COLUMN($D165:BP165))))/10^6</f>
        <v>0</v>
      </c>
      <c r="BQ225" s="24">
        <f t="array" aca="1" ref="BQ225" ca="1">SUMPRODUCT($D203:BQ203,N(OFFSET($D165:BQ165,0,COLUMN(BQ165)-COLUMN($D165:BQ165))))/10^6</f>
        <v>0</v>
      </c>
      <c r="BR225" s="24">
        <f t="array" aca="1" ref="BR225" ca="1">SUMPRODUCT($D203:BR203,N(OFFSET($D165:BR165,0,COLUMN(BR165)-COLUMN($D165:BR165))))/10^6</f>
        <v>0</v>
      </c>
      <c r="BS225" s="24">
        <f t="array" aca="1" ref="BS225" ca="1">SUMPRODUCT($D203:BS203,N(OFFSET($D165:BS165,0,COLUMN(BS165)-COLUMN($D165:BS165))))/10^6</f>
        <v>0</v>
      </c>
      <c r="BT225" s="24">
        <f t="array" aca="1" ref="BT225" ca="1">SUMPRODUCT($D203:BT203,N(OFFSET($D165:BT165,0,COLUMN(BT165)-COLUMN($D165:BT165))))/10^6</f>
        <v>0</v>
      </c>
      <c r="BU225" s="24">
        <f t="array" aca="1" ref="BU225" ca="1">SUMPRODUCT($D203:BU203,N(OFFSET($D165:BU165,0,COLUMN(BU165)-COLUMN($D165:BU165))))/10^6</f>
        <v>0</v>
      </c>
      <c r="BV225" s="24">
        <f t="array" aca="1" ref="BV225" ca="1">SUMPRODUCT($D203:BV203,N(OFFSET($D165:BV165,0,COLUMN(BV165)-COLUMN($D165:BV165))))/10^6</f>
        <v>0</v>
      </c>
      <c r="BW225" s="24">
        <f t="array" aca="1" ref="BW225" ca="1">SUMPRODUCT($D203:BW203,N(OFFSET($D165:BW165,0,COLUMN(BW165)-COLUMN($D165:BW165))))/10^6</f>
        <v>0</v>
      </c>
      <c r="BX225" s="24">
        <f t="array" aca="1" ref="BX225" ca="1">SUMPRODUCT($D203:BX203,N(OFFSET($D165:BX165,0,COLUMN(BX165)-COLUMN($D165:BX165))))/10^6</f>
        <v>0</v>
      </c>
      <c r="BY225" s="24">
        <f t="array" aca="1" ref="BY225" ca="1">SUMPRODUCT($D203:BY203,N(OFFSET($D165:BY165,0,COLUMN(BY165)-COLUMN($D165:BY165))))/10^6</f>
        <v>0</v>
      </c>
      <c r="BZ225" s="24">
        <f t="array" aca="1" ref="BZ225" ca="1">SUMPRODUCT($D203:BZ203,N(OFFSET($D165:BZ165,0,COLUMN(BZ165)-COLUMN($D165:BZ165))))/10^6</f>
        <v>0</v>
      </c>
      <c r="CA225" s="24">
        <f t="array" aca="1" ref="CA225" ca="1">SUMPRODUCT($D203:CA203,N(OFFSET($D165:CA165,0,COLUMN(CA165)-COLUMN($D165:CA165))))/10^6</f>
        <v>0</v>
      </c>
      <c r="CB225" s="24">
        <f t="array" aca="1" ref="CB225" ca="1">SUMPRODUCT($D203:CB203,N(OFFSET($D165:CB165,0,COLUMN(CB165)-COLUMN($D165:CB165))))/10^6</f>
        <v>0</v>
      </c>
      <c r="CC225" s="24">
        <f t="array" aca="1" ref="CC225" ca="1">SUMPRODUCT($D203:CC203,N(OFFSET($D165:CC165,0,COLUMN(CC165)-COLUMN($D165:CC165))))/10^6</f>
        <v>0</v>
      </c>
      <c r="CD225" s="24">
        <f t="array" aca="1" ref="CD225" ca="1">SUMPRODUCT($D203:CD203,N(OFFSET($D165:CD165,0,COLUMN(CD165)-COLUMN($D165:CD165))))/10^6</f>
        <v>0</v>
      </c>
      <c r="CE225" s="24">
        <f t="array" aca="1" ref="CE225" ca="1">SUMPRODUCT($D203:CE203,N(OFFSET($D165:CE165,0,COLUMN(CE165)-COLUMN($D165:CE165))))/10^6</f>
        <v>0</v>
      </c>
      <c r="CF225" s="24">
        <f t="array" aca="1" ref="CF225" ca="1">SUMPRODUCT($D203:CF203,N(OFFSET($D165:CF165,0,COLUMN(CF165)-COLUMN($D165:CF165))))/10^6</f>
        <v>0</v>
      </c>
      <c r="CG225" s="24">
        <f t="array" aca="1" ref="CG225" ca="1">SUMPRODUCT($D203:CG203,N(OFFSET($D165:CG165,0,COLUMN(CG165)-COLUMN($D165:CG165))))/10^6</f>
        <v>0</v>
      </c>
      <c r="CH225" s="24">
        <f t="array" aca="1" ref="CH225" ca="1">SUMPRODUCT($D203:CH203,N(OFFSET($D165:CH165,0,COLUMN(CH165)-COLUMN($D165:CH165))))/10^6</f>
        <v>0</v>
      </c>
      <c r="CI225" s="24">
        <f t="array" aca="1" ref="CI225" ca="1">SUMPRODUCT($D203:CI203,N(OFFSET($D165:CI165,0,COLUMN(CI165)-COLUMN($D165:CI165))))/10^6</f>
        <v>0</v>
      </c>
      <c r="CJ225" s="24">
        <f t="array" aca="1" ref="CJ225" ca="1">SUMPRODUCT($D203:CJ203,N(OFFSET($D165:CJ165,0,COLUMN(CJ165)-COLUMN($D165:CJ165))))/10^6</f>
        <v>0</v>
      </c>
      <c r="CK225" s="24">
        <f t="array" aca="1" ref="CK225" ca="1">SUMPRODUCT($D203:CK203,N(OFFSET($D165:CK165,0,COLUMN(CK165)-COLUMN($D165:CK165))))/10^6</f>
        <v>0</v>
      </c>
      <c r="CL225" s="24">
        <f t="array" aca="1" ref="CL225" ca="1">SUMPRODUCT($D203:CL203,N(OFFSET($D165:CL165,0,COLUMN(CL165)-COLUMN($D165:CL165))))/10^6</f>
        <v>0</v>
      </c>
      <c r="CM225" s="24">
        <f t="array" aca="1" ref="CM225" ca="1">SUMPRODUCT($D203:CM203,N(OFFSET($D165:CM165,0,COLUMN(CM165)-COLUMN($D165:CM165))))/10^6</f>
        <v>0</v>
      </c>
      <c r="CN225" s="24">
        <f t="array" aca="1" ref="CN225" ca="1">SUMPRODUCT($D203:CN203,N(OFFSET($D165:CN165,0,COLUMN(CN165)-COLUMN($D165:CN165))))/10^6</f>
        <v>0</v>
      </c>
      <c r="CO225" s="24">
        <f t="array" aca="1" ref="CO225" ca="1">SUMPRODUCT($D203:CO203,N(OFFSET($D165:CO165,0,COLUMN(CO165)-COLUMN($D165:CO165))))/10^6</f>
        <v>0</v>
      </c>
    </row>
    <row r="226" spans="1:93" outlineLevel="1">
      <c r="B226" t="s">
        <v>121</v>
      </c>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24" cm="1">
        <f t="array" aca="1" ref="AA226" ca="1">SUMPRODUCT($D205:AA205,N(OFFSET($D166:AA166,0,COLUMN(AA166)-COLUMN($D166:AA166))))/10^6</f>
        <v>0.26411454608714419</v>
      </c>
      <c r="AB226" s="24" cm="1">
        <f t="array" aca="1" ref="AB226" ca="1">SUMPRODUCT($D205:AB205,N(OFFSET($D166:AB166,0,COLUMN(AB166)-COLUMN($D166:AB166))))/10^6</f>
        <v>0.2746170113068116</v>
      </c>
      <c r="AC226" s="24" cm="1">
        <f t="array" aca="1" ref="AC226" ca="1">SUMPRODUCT($D205:AC205,N(OFFSET($D166:AC166,0,COLUMN(AC166)-COLUMN($D166:AC166))))/10^6</f>
        <v>0.28628749912797952</v>
      </c>
      <c r="AD226" s="24" cm="1">
        <f t="array" aca="1" ref="AD226" ca="1">SUMPRODUCT($D205:AD205,N(OFFSET($D166:AD166,0,COLUMN(AD166)-COLUMN($D166:AD166))))/10^6</f>
        <v>0.29999960178713447</v>
      </c>
      <c r="AE226" s="24" cm="1">
        <f t="array" aca="1" ref="AE226" ca="1">SUMPRODUCT($D205:AE205,N(OFFSET($D166:AE166,0,COLUMN(AE166)-COLUMN($D166:AE166))))/10^6</f>
        <v>0.30899508072475373</v>
      </c>
      <c r="AF226" s="24" cm="1">
        <f t="array" aca="1" ref="AF226" ca="1">SUMPRODUCT($D205:AF205,N(OFFSET($D166:AF166,0,COLUMN(AF166)-COLUMN($D166:AF166))))/10^6</f>
        <v>0.31330641179674662</v>
      </c>
      <c r="AG226" s="24" cm="1">
        <f t="array" aca="1" ref="AG226" ca="1">SUMPRODUCT($D205:AG205,N(OFFSET($D166:AG166,0,COLUMN(AG166)-COLUMN($D166:AG166))))/10^6</f>
        <v>0.29598339416360869</v>
      </c>
      <c r="AH226" s="24" cm="1">
        <f t="array" aca="1" ref="AH226" ca="1">SUMPRODUCT($D205:AH205,N(OFFSET($D166:AH166,0,COLUMN(AH166)-COLUMN($D166:AH166))))/10^6</f>
        <v>0.26895514171266272</v>
      </c>
      <c r="AI226" s="24" cm="1">
        <f t="array" aca="1" ref="AI226" ca="1">SUMPRODUCT($D205:AI205,N(OFFSET($D166:AI166,0,COLUMN(AI166)-COLUMN($D166:AI166))))/10^6</f>
        <v>0.22273451384152285</v>
      </c>
      <c r="AJ226" s="24" cm="1">
        <f t="array" aca="1" ref="AJ226" ca="1">SUMPRODUCT($D205:AJ205,N(OFFSET($D166:AJ166,0,COLUMN(AJ166)-COLUMN($D166:AJ166))))/10^6</f>
        <v>0.1367908346330127</v>
      </c>
      <c r="AK226" s="24" cm="1">
        <f t="array" aca="1" ref="AK226" ca="1">SUMPRODUCT($D205:AK205,N(OFFSET($D166:AK166,0,COLUMN(AK166)-COLUMN($D166:AK166))))/10^6</f>
        <v>8.542251085760319E-2</v>
      </c>
      <c r="AL226" s="24" cm="1">
        <f t="array" aca="1" ref="AL226" ca="1">SUMPRODUCT($D205:AL205,N(OFFSET($D166:AL166,0,COLUMN(AL166)-COLUMN($D166:AL166))))/10^6</f>
        <v>7.9081514662013089E-2</v>
      </c>
      <c r="AM226" s="24" cm="1">
        <f t="array" aca="1" ref="AM226" ca="1">SUMPRODUCT($D205:AM205,N(OFFSET($D166:AM166,0,COLUMN(AM166)-COLUMN($D166:AM166))))/10^6</f>
        <v>7.5921789940725515E-2</v>
      </c>
      <c r="AN226" s="24" cm="1">
        <f t="array" aca="1" ref="AN226" ca="1">SUMPRODUCT($D205:AN205,N(OFFSET($D166:AN166,0,COLUMN(AN166)-COLUMN($D166:AN166))))/10^6</f>
        <v>5.4064200985912622E-2</v>
      </c>
      <c r="AO226" s="24" cm="1">
        <f t="array" aca="1" ref="AO226" ca="1">SUMPRODUCT($D205:AO205,N(OFFSET($D166:AO166,0,COLUMN(AO166)-COLUMN($D166:AO166))))/10^6</f>
        <v>3.6898693877866311E-2</v>
      </c>
      <c r="AP226" s="24" cm="1">
        <f t="array" aca="1" ref="AP226" ca="1">SUMPRODUCT($D205:AP205,N(OFFSET($D166:AP166,0,COLUMN(AP166)-COLUMN($D166:AP166))))/10^6</f>
        <v>2.3988313793523688E-2</v>
      </c>
      <c r="AQ226" s="24" cm="1">
        <f t="array" aca="1" ref="AQ226" ca="1">SUMPRODUCT($D205:AQ205,N(OFFSET($D166:AQ166,0,COLUMN(AQ166)-COLUMN($D166:AQ166))))/10^6</f>
        <v>2.3149855299783032E-2</v>
      </c>
      <c r="AR226" s="24" cm="1">
        <f t="array" aca="1" ref="AR226" ca="1">SUMPRODUCT($D205:AR205,N(OFFSET($D166:AR166,0,COLUMN(AR166)-COLUMN($D166:AR166))))/10^6</f>
        <v>2.3177415023365334E-2</v>
      </c>
      <c r="AS226" s="24" cm="1">
        <f t="array" aca="1" ref="AS226" ca="1">SUMPRODUCT($D205:AS205,N(OFFSET($D166:AS166,0,COLUMN(AS166)-COLUMN($D166:AS166))))/10^6</f>
        <v>2.3565266439247164E-2</v>
      </c>
      <c r="AT226" s="24" cm="1">
        <f t="array" aca="1" ref="AT226" ca="1">SUMPRODUCT($D205:AT205,N(OFFSET($D166:AT166,0,COLUMN(AT166)-COLUMN($D166:AT166))))/10^6</f>
        <v>2.3485473431006067E-2</v>
      </c>
      <c r="AU226" s="24" cm="1">
        <f t="array" aca="1" ref="AU226" ca="1">SUMPRODUCT($D205:AU205,N(OFFSET($D166:AU166,0,COLUMN(AU166)-COLUMN($D166:AU166))))/10^6</f>
        <v>2.2176903349052927E-2</v>
      </c>
      <c r="AV226" s="24" cm="1">
        <f t="array" aca="1" ref="AV226" ca="1">SUMPRODUCT($D205:AV205,N(OFFSET($D166:AV166,0,COLUMN(AV166)-COLUMN($D166:AV166))))/10^6</f>
        <v>2.0116680143132653E-2</v>
      </c>
      <c r="AW226" s="24" cm="1">
        <f t="array" aca="1" ref="AW226" ca="1">SUMPRODUCT($D205:AW205,N(OFFSET($D166:AW166,0,COLUMN(AW166)-COLUMN($D166:AW166))))/10^6</f>
        <v>1.2948994591548494E-2</v>
      </c>
      <c r="AX226" s="24" cm="1">
        <f t="array" aca="1" ref="AX226" ca="1">SUMPRODUCT($D205:AX205,N(OFFSET($D166:AX166,0,COLUMN(AX166)-COLUMN($D166:AX166))))/10^6</f>
        <v>7.4628947601540659E-3</v>
      </c>
      <c r="AY226" s="24" cm="1">
        <f t="array" aca="1" ref="AY226" ca="1">SUMPRODUCT($D205:AY205,N(OFFSET($D166:AY166,0,COLUMN(AY166)-COLUMN($D166:AY166))))/10^6</f>
        <v>2.9191608539583785E-3</v>
      </c>
      <c r="AZ226" s="24" cm="1">
        <f t="array" aca="1" ref="AZ226" ca="1">SUMPRODUCT($D205:AZ205,N(OFFSET($D166:AZ166,0,COLUMN(AZ166)-COLUMN($D166:AZ166))))/10^6</f>
        <v>2.8198720930499403E-3</v>
      </c>
      <c r="BA226" s="24" cm="1">
        <f t="array" aca="1" ref="BA226" ca="1">SUMPRODUCT($D205:BA205,N(OFFSET($D166:BA166,0,COLUMN(BA166)-COLUMN($D166:BA166))))/10^6</f>
        <v>6.6605430585352742E-4</v>
      </c>
      <c r="BB226" s="24" cm="1">
        <f t="array" aca="1" ref="BB226" ca="1">SUMPRODUCT($D205:BB205,N(OFFSET($D166:BB166,0,COLUMN(BB166)-COLUMN($D166:BB166))))/10^6</f>
        <v>2.023646988927332E-4</v>
      </c>
      <c r="BC226" s="24" cm="1">
        <f t="array" aca="1" ref="BC226" ca="1">SUMPRODUCT($D205:BC205,N(OFFSET($D166:BC166,0,COLUMN(BC166)-COLUMN($D166:BC166))))/10^6</f>
        <v>0</v>
      </c>
      <c r="BD226" s="24" cm="1">
        <f t="array" aca="1" ref="BD226" ca="1">SUMPRODUCT($D205:BD205,N(OFFSET($D166:BD166,0,COLUMN(BD166)-COLUMN($D166:BD166))))/10^6</f>
        <v>0</v>
      </c>
      <c r="BE226" s="24" cm="1">
        <f t="array" aca="1" ref="BE226" ca="1">SUMPRODUCT($D205:BE205,N(OFFSET($D166:BE166,0,COLUMN(BE166)-COLUMN($D166:BE166))))/10^6</f>
        <v>0</v>
      </c>
      <c r="BF226" s="24" cm="1">
        <f t="array" aca="1" ref="BF226" ca="1">SUMPRODUCT($D205:BF205,N(OFFSET($D166:BF166,0,COLUMN(BF166)-COLUMN($D166:BF166))))/10^6</f>
        <v>0</v>
      </c>
      <c r="BG226" s="24" cm="1">
        <f t="array" aca="1" ref="BG226" ca="1">SUMPRODUCT($D205:BG205,N(OFFSET($D166:BG166,0,COLUMN(BG166)-COLUMN($D166:BG166))))/10^6</f>
        <v>0</v>
      </c>
      <c r="BH226" s="24" cm="1">
        <f t="array" aca="1" ref="BH226" ca="1">SUMPRODUCT($D205:BH205,N(OFFSET($D166:BH166,0,COLUMN(BH166)-COLUMN($D166:BH166))))/10^6</f>
        <v>0</v>
      </c>
      <c r="BI226" s="24" cm="1">
        <f t="array" aca="1" ref="BI226" ca="1">SUMPRODUCT($D205:BI205,N(OFFSET($D166:BI166,0,COLUMN(BI166)-COLUMN($D166:BI166))))/10^6</f>
        <v>0</v>
      </c>
      <c r="BJ226" s="24" cm="1">
        <f t="array" aca="1" ref="BJ226" ca="1">SUMPRODUCT($D205:BJ205,N(OFFSET($D166:BJ166,0,COLUMN(BJ166)-COLUMN($D166:BJ166))))/10^6</f>
        <v>0</v>
      </c>
      <c r="BK226" s="24" cm="1">
        <f t="array" aca="1" ref="BK226" ca="1">SUMPRODUCT($D205:BK205,N(OFFSET($D166:BK166,0,COLUMN(BK166)-COLUMN($D166:BK166))))/10^6</f>
        <v>0</v>
      </c>
      <c r="BL226" s="24" cm="1">
        <f t="array" aca="1" ref="BL226" ca="1">SUMPRODUCT($D205:BL205,N(OFFSET($D166:BL166,0,COLUMN(BL166)-COLUMN($D166:BL166))))/10^6</f>
        <v>0</v>
      </c>
      <c r="BM226" s="24" cm="1">
        <f t="array" aca="1" ref="BM226" ca="1">SUMPRODUCT($D205:BM205,N(OFFSET($D166:BM166,0,COLUMN(BM166)-COLUMN($D166:BM166))))/10^6</f>
        <v>0</v>
      </c>
      <c r="BN226" s="24" cm="1">
        <f t="array" aca="1" ref="BN226" ca="1">SUMPRODUCT($D205:BN205,N(OFFSET($D166:BN166,0,COLUMN(BN166)-COLUMN($D166:BN166))))/10^6</f>
        <v>0</v>
      </c>
      <c r="BO226" s="24" cm="1">
        <f t="array" aca="1" ref="BO226" ca="1">SUMPRODUCT($D205:BO205,N(OFFSET($D166:BO166,0,COLUMN(BO166)-COLUMN($D166:BO166))))/10^6</f>
        <v>0</v>
      </c>
      <c r="BP226" s="24" cm="1">
        <f t="array" aca="1" ref="BP226" ca="1">SUMPRODUCT($D205:BP205,N(OFFSET($D166:BP166,0,COLUMN(BP166)-COLUMN($D166:BP166))))/10^6</f>
        <v>0</v>
      </c>
      <c r="BQ226" s="24" cm="1">
        <f t="array" aca="1" ref="BQ226" ca="1">SUMPRODUCT($D205:BQ205,N(OFFSET($D166:BQ166,0,COLUMN(BQ166)-COLUMN($D166:BQ166))))/10^6</f>
        <v>0</v>
      </c>
      <c r="BR226" s="24" cm="1">
        <f t="array" aca="1" ref="BR226" ca="1">SUMPRODUCT($D205:BR205,N(OFFSET($D166:BR166,0,COLUMN(BR166)-COLUMN($D166:BR166))))/10^6</f>
        <v>0</v>
      </c>
      <c r="BS226" s="24" cm="1">
        <f t="array" aca="1" ref="BS226" ca="1">SUMPRODUCT($D205:BS205,N(OFFSET($D166:BS166,0,COLUMN(BS166)-COLUMN($D166:BS166))))/10^6</f>
        <v>0</v>
      </c>
      <c r="BT226" s="24" cm="1">
        <f t="array" aca="1" ref="BT226" ca="1">SUMPRODUCT($D205:BT205,N(OFFSET($D166:BT166,0,COLUMN(BT166)-COLUMN($D166:BT166))))/10^6</f>
        <v>0</v>
      </c>
      <c r="BU226" s="24" cm="1">
        <f t="array" aca="1" ref="BU226" ca="1">SUMPRODUCT($D205:BU205,N(OFFSET($D166:BU166,0,COLUMN(BU166)-COLUMN($D166:BU166))))/10^6</f>
        <v>0</v>
      </c>
      <c r="BV226" s="24" cm="1">
        <f t="array" aca="1" ref="BV226" ca="1">SUMPRODUCT($D205:BV205,N(OFFSET($D166:BV166,0,COLUMN(BV166)-COLUMN($D166:BV166))))/10^6</f>
        <v>0</v>
      </c>
      <c r="BW226" s="24" cm="1">
        <f t="array" aca="1" ref="BW226" ca="1">SUMPRODUCT($D205:BW205,N(OFFSET($D166:BW166,0,COLUMN(BW166)-COLUMN($D166:BW166))))/10^6</f>
        <v>0</v>
      </c>
      <c r="BX226" s="24" cm="1">
        <f t="array" aca="1" ref="BX226" ca="1">SUMPRODUCT($D205:BX205,N(OFFSET($D166:BX166,0,COLUMN(BX166)-COLUMN($D166:BX166))))/10^6</f>
        <v>0</v>
      </c>
      <c r="BY226" s="24" cm="1">
        <f t="array" aca="1" ref="BY226" ca="1">SUMPRODUCT($D205:BY205,N(OFFSET($D166:BY166,0,COLUMN(BY166)-COLUMN($D166:BY166))))/10^6</f>
        <v>0</v>
      </c>
      <c r="BZ226" s="24" cm="1">
        <f t="array" aca="1" ref="BZ226" ca="1">SUMPRODUCT($D205:BZ205,N(OFFSET($D166:BZ166,0,COLUMN(BZ166)-COLUMN($D166:BZ166))))/10^6</f>
        <v>0</v>
      </c>
      <c r="CA226" s="24" cm="1">
        <f t="array" aca="1" ref="CA226" ca="1">SUMPRODUCT($D205:CA205,N(OFFSET($D166:CA166,0,COLUMN(CA166)-COLUMN($D166:CA166))))/10^6</f>
        <v>0</v>
      </c>
      <c r="CB226" s="24" cm="1">
        <f t="array" aca="1" ref="CB226" ca="1">SUMPRODUCT($D205:CB205,N(OFFSET($D166:CB166,0,COLUMN(CB166)-COLUMN($D166:CB166))))/10^6</f>
        <v>0</v>
      </c>
      <c r="CC226" s="24" cm="1">
        <f t="array" aca="1" ref="CC226" ca="1">SUMPRODUCT($D205:CC205,N(OFFSET($D166:CC166,0,COLUMN(CC166)-COLUMN($D166:CC166))))/10^6</f>
        <v>0</v>
      </c>
      <c r="CD226" s="24" cm="1">
        <f t="array" aca="1" ref="CD226" ca="1">SUMPRODUCT($D205:CD205,N(OFFSET($D166:CD166,0,COLUMN(CD166)-COLUMN($D166:CD166))))/10^6</f>
        <v>0</v>
      </c>
      <c r="CE226" s="24" cm="1">
        <f t="array" aca="1" ref="CE226" ca="1">SUMPRODUCT($D205:CE205,N(OFFSET($D166:CE166,0,COLUMN(CE166)-COLUMN($D166:CE166))))/10^6</f>
        <v>0</v>
      </c>
      <c r="CF226" s="24" cm="1">
        <f t="array" aca="1" ref="CF226" ca="1">SUMPRODUCT($D205:CF205,N(OFFSET($D166:CF166,0,COLUMN(CF166)-COLUMN($D166:CF166))))/10^6</f>
        <v>0</v>
      </c>
      <c r="CG226" s="24" cm="1">
        <f t="array" aca="1" ref="CG226" ca="1">SUMPRODUCT($D205:CG205,N(OFFSET($D166:CG166,0,COLUMN(CG166)-COLUMN($D166:CG166))))/10^6</f>
        <v>0</v>
      </c>
      <c r="CH226" s="24" cm="1">
        <f t="array" aca="1" ref="CH226" ca="1">SUMPRODUCT($D205:CH205,N(OFFSET($D166:CH166,0,COLUMN(CH166)-COLUMN($D166:CH166))))/10^6</f>
        <v>0</v>
      </c>
      <c r="CI226" s="24" cm="1">
        <f t="array" aca="1" ref="CI226" ca="1">SUMPRODUCT($D205:CI205,N(OFFSET($D166:CI166,0,COLUMN(CI166)-COLUMN($D166:CI166))))/10^6</f>
        <v>0</v>
      </c>
      <c r="CJ226" s="24" cm="1">
        <f t="array" aca="1" ref="CJ226" ca="1">SUMPRODUCT($D205:CJ205,N(OFFSET($D166:CJ166,0,COLUMN(CJ166)-COLUMN($D166:CJ166))))/10^6</f>
        <v>0</v>
      </c>
      <c r="CK226" s="24" cm="1">
        <f t="array" aca="1" ref="CK226" ca="1">SUMPRODUCT($D205:CK205,N(OFFSET($D166:CK166,0,COLUMN(CK166)-COLUMN($D166:CK166))))/10^6</f>
        <v>0</v>
      </c>
      <c r="CL226" s="24" cm="1">
        <f t="array" aca="1" ref="CL226" ca="1">SUMPRODUCT($D205:CL205,N(OFFSET($D166:CL166,0,COLUMN(CL166)-COLUMN($D166:CL166))))/10^6</f>
        <v>0</v>
      </c>
      <c r="CM226" s="24" cm="1">
        <f t="array" aca="1" ref="CM226" ca="1">SUMPRODUCT($D205:CM205,N(OFFSET($D166:CM166,0,COLUMN(CM166)-COLUMN($D166:CM166))))/10^6</f>
        <v>0</v>
      </c>
      <c r="CN226" s="24" cm="1">
        <f t="array" aca="1" ref="CN226" ca="1">SUMPRODUCT($D205:CN205,N(OFFSET($D166:CN166,0,COLUMN(CN166)-COLUMN($D166:CN166))))/10^6</f>
        <v>0</v>
      </c>
      <c r="CO226" s="24" cm="1">
        <f t="array" aca="1" ref="CO226" ca="1">SUMPRODUCT($D205:CO205,N(OFFSET($D166:CO166,0,COLUMN(CO166)-COLUMN($D166:CO166))))/10^6</f>
        <v>0</v>
      </c>
    </row>
    <row r="227" spans="1:93" outlineLevel="1">
      <c r="B227" t="s">
        <v>122</v>
      </c>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24" cm="1">
        <f t="array" aca="1" ref="AA227" ca="1">SUMPRODUCT($D207:AA207,N(OFFSET($D167:AA167,0,COLUMN(AA167)-COLUMN($D167:AA167))))/10^6</f>
        <v>0</v>
      </c>
      <c r="AB227" s="24" cm="1">
        <f t="array" aca="1" ref="AB227" ca="1">SUMPRODUCT($D207:AB207,N(OFFSET($D167:AB167,0,COLUMN(AB167)-COLUMN($D167:AB167))))/10^6</f>
        <v>0</v>
      </c>
      <c r="AC227" s="24" cm="1">
        <f t="array" aca="1" ref="AC227" ca="1">SUMPRODUCT($D207:AC207,N(OFFSET($D167:AC167,0,COLUMN(AC167)-COLUMN($D167:AC167))))/10^6</f>
        <v>0</v>
      </c>
      <c r="AD227" s="24" cm="1">
        <f t="array" aca="1" ref="AD227" ca="1">SUMPRODUCT($D207:AD207,N(OFFSET($D167:AD167,0,COLUMN(AD167)-COLUMN($D167:AD167))))/10^6</f>
        <v>0</v>
      </c>
      <c r="AE227" s="24" cm="1">
        <f t="array" aca="1" ref="AE227" ca="1">SUMPRODUCT($D207:AE207,N(OFFSET($D167:AE167,0,COLUMN(AE167)-COLUMN($D167:AE167))))/10^6</f>
        <v>0</v>
      </c>
      <c r="AF227" s="24" cm="1">
        <f t="array" aca="1" ref="AF227" ca="1">SUMPRODUCT($D207:AF207,N(OFFSET($D167:AF167,0,COLUMN(AF167)-COLUMN($D167:AF167))))/10^6</f>
        <v>0</v>
      </c>
      <c r="AG227" s="24" cm="1">
        <f t="array" aca="1" ref="AG227" ca="1">SUMPRODUCT($D207:AG207,N(OFFSET($D167:AG167,0,COLUMN(AG167)-COLUMN($D167:AG167))))/10^6</f>
        <v>0</v>
      </c>
      <c r="AH227" s="24" cm="1">
        <f t="array" aca="1" ref="AH227" ca="1">SUMPRODUCT($D207:AH207,N(OFFSET($D167:AH167,0,COLUMN(AH167)-COLUMN($D167:AH167))))/10^6</f>
        <v>0</v>
      </c>
      <c r="AI227" s="24" cm="1">
        <f t="array" aca="1" ref="AI227" ca="1">SUMPRODUCT($D207:AI207,N(OFFSET($D167:AI167,0,COLUMN(AI167)-COLUMN($D167:AI167))))/10^6</f>
        <v>0</v>
      </c>
      <c r="AJ227" s="24" cm="1">
        <f t="array" aca="1" ref="AJ227" ca="1">SUMPRODUCT($D207:AJ207,N(OFFSET($D167:AJ167,0,COLUMN(AJ167)-COLUMN($D167:AJ167))))/10^6</f>
        <v>0</v>
      </c>
      <c r="AK227" s="24" cm="1">
        <f t="array" aca="1" ref="AK227" ca="1">SUMPRODUCT($D207:AK207,N(OFFSET($D167:AK167,0,COLUMN(AK167)-COLUMN($D167:AK167))))/10^6</f>
        <v>0</v>
      </c>
      <c r="AL227" s="24" cm="1">
        <f t="array" aca="1" ref="AL227" ca="1">SUMPRODUCT($D207:AL207,N(OFFSET($D167:AL167,0,COLUMN(AL167)-COLUMN($D167:AL167))))/10^6</f>
        <v>0</v>
      </c>
      <c r="AM227" s="24" cm="1">
        <f t="array" aca="1" ref="AM227" ca="1">SUMPRODUCT($D207:AM207,N(OFFSET($D167:AM167,0,COLUMN(AM167)-COLUMN($D167:AM167))))/10^6</f>
        <v>0</v>
      </c>
      <c r="AN227" s="24" cm="1">
        <f t="array" aca="1" ref="AN227" ca="1">SUMPRODUCT($D207:AN207,N(OFFSET($D167:AN167,0,COLUMN(AN167)-COLUMN($D167:AN167))))/10^6</f>
        <v>0</v>
      </c>
      <c r="AO227" s="24" cm="1">
        <f t="array" aca="1" ref="AO227" ca="1">SUMPRODUCT($D207:AO207,N(OFFSET($D167:AO167,0,COLUMN(AO167)-COLUMN($D167:AO167))))/10^6</f>
        <v>0</v>
      </c>
      <c r="AP227" s="24" cm="1">
        <f t="array" aca="1" ref="AP227" ca="1">SUMPRODUCT($D207:AP207,N(OFFSET($D167:AP167,0,COLUMN(AP167)-COLUMN($D167:AP167))))/10^6</f>
        <v>0</v>
      </c>
      <c r="AQ227" s="24" cm="1">
        <f t="array" aca="1" ref="AQ227" ca="1">SUMPRODUCT($D207:AQ207,N(OFFSET($D167:AQ167,0,COLUMN(AQ167)-COLUMN($D167:AQ167))))/10^6</f>
        <v>0</v>
      </c>
      <c r="AR227" s="24" cm="1">
        <f t="array" aca="1" ref="AR227" ca="1">SUMPRODUCT($D207:AR207,N(OFFSET($D167:AR167,0,COLUMN(AR167)-COLUMN($D167:AR167))))/10^6</f>
        <v>0</v>
      </c>
      <c r="AS227" s="24" cm="1">
        <f t="array" aca="1" ref="AS227" ca="1">SUMPRODUCT($D207:AS207,N(OFFSET($D167:AS167,0,COLUMN(AS167)-COLUMN($D167:AS167))))/10^6</f>
        <v>0</v>
      </c>
      <c r="AT227" s="24" cm="1">
        <f t="array" aca="1" ref="AT227" ca="1">SUMPRODUCT($D207:AT207,N(OFFSET($D167:AT167,0,COLUMN(AT167)-COLUMN($D167:AT167))))/10^6</f>
        <v>0</v>
      </c>
      <c r="AU227" s="24" cm="1">
        <f t="array" aca="1" ref="AU227" ca="1">SUMPRODUCT($D207:AU207,N(OFFSET($D167:AU167,0,COLUMN(AU167)-COLUMN($D167:AU167))))/10^6</f>
        <v>0</v>
      </c>
      <c r="AV227" s="24" cm="1">
        <f t="array" aca="1" ref="AV227" ca="1">SUMPRODUCT($D207:AV207,N(OFFSET($D167:AV167,0,COLUMN(AV167)-COLUMN($D167:AV167))))/10^6</f>
        <v>0</v>
      </c>
      <c r="AW227" s="24" cm="1">
        <f t="array" aca="1" ref="AW227" ca="1">SUMPRODUCT($D207:AW207,N(OFFSET($D167:AW167,0,COLUMN(AW167)-COLUMN($D167:AW167))))/10^6</f>
        <v>0</v>
      </c>
      <c r="AX227" s="24" cm="1">
        <f t="array" aca="1" ref="AX227" ca="1">SUMPRODUCT($D207:AX207,N(OFFSET($D167:AX167,0,COLUMN(AX167)-COLUMN($D167:AX167))))/10^6</f>
        <v>0</v>
      </c>
      <c r="AY227" s="24" cm="1">
        <f t="array" aca="1" ref="AY227" ca="1">SUMPRODUCT($D207:AY207,N(OFFSET($D167:AY167,0,COLUMN(AY167)-COLUMN($D167:AY167))))/10^6</f>
        <v>0</v>
      </c>
      <c r="AZ227" s="24" cm="1">
        <f t="array" aca="1" ref="AZ227" ca="1">SUMPRODUCT($D207:AZ207,N(OFFSET($D167:AZ167,0,COLUMN(AZ167)-COLUMN($D167:AZ167))))/10^6</f>
        <v>0</v>
      </c>
      <c r="BA227" s="24" cm="1">
        <f t="array" aca="1" ref="BA227" ca="1">SUMPRODUCT($D207:BA207,N(OFFSET($D167:BA167,0,COLUMN(BA167)-COLUMN($D167:BA167))))/10^6</f>
        <v>0</v>
      </c>
      <c r="BB227" s="24" cm="1">
        <f t="array" aca="1" ref="BB227" ca="1">SUMPRODUCT($D207:BB207,N(OFFSET($D167:BB167,0,COLUMN(BB167)-COLUMN($D167:BB167))))/10^6</f>
        <v>0</v>
      </c>
      <c r="BC227" s="24" cm="1">
        <f t="array" aca="1" ref="BC227" ca="1">SUMPRODUCT($D207:BC207,N(OFFSET($D167:BC167,0,COLUMN(BC167)-COLUMN($D167:BC167))))/10^6</f>
        <v>0</v>
      </c>
      <c r="BD227" s="24" cm="1">
        <f t="array" aca="1" ref="BD227" ca="1">SUMPRODUCT($D207:BD207,N(OFFSET($D167:BD167,0,COLUMN(BD167)-COLUMN($D167:BD167))))/10^6</f>
        <v>0</v>
      </c>
      <c r="BE227" s="24" cm="1">
        <f t="array" aca="1" ref="BE227" ca="1">SUMPRODUCT($D207:BE207,N(OFFSET($D167:BE167,0,COLUMN(BE167)-COLUMN($D167:BE167))))/10^6</f>
        <v>0</v>
      </c>
      <c r="BF227" s="24" cm="1">
        <f t="array" aca="1" ref="BF227" ca="1">SUMPRODUCT($D207:BF207,N(OFFSET($D167:BF167,0,COLUMN(BF167)-COLUMN($D167:BF167))))/10^6</f>
        <v>0</v>
      </c>
      <c r="BG227" s="24" cm="1">
        <f t="array" aca="1" ref="BG227" ca="1">SUMPRODUCT($D207:BG207,N(OFFSET($D167:BG167,0,COLUMN(BG167)-COLUMN($D167:BG167))))/10^6</f>
        <v>0</v>
      </c>
      <c r="BH227" s="24" cm="1">
        <f t="array" aca="1" ref="BH227" ca="1">SUMPRODUCT($D207:BH207,N(OFFSET($D167:BH167,0,COLUMN(BH167)-COLUMN($D167:BH167))))/10^6</f>
        <v>0</v>
      </c>
      <c r="BI227" s="24" cm="1">
        <f t="array" aca="1" ref="BI227" ca="1">SUMPRODUCT($D207:BI207,N(OFFSET($D167:BI167,0,COLUMN(BI167)-COLUMN($D167:BI167))))/10^6</f>
        <v>0</v>
      </c>
      <c r="BJ227" s="24" cm="1">
        <f t="array" aca="1" ref="BJ227" ca="1">SUMPRODUCT($D207:BJ207,N(OFFSET($D167:BJ167,0,COLUMN(BJ167)-COLUMN($D167:BJ167))))/10^6</f>
        <v>0</v>
      </c>
      <c r="BK227" s="24" cm="1">
        <f t="array" aca="1" ref="BK227" ca="1">SUMPRODUCT($D207:BK207,N(OFFSET($D167:BK167,0,COLUMN(BK167)-COLUMN($D167:BK167))))/10^6</f>
        <v>0</v>
      </c>
      <c r="BL227" s="24" cm="1">
        <f t="array" aca="1" ref="BL227" ca="1">SUMPRODUCT($D207:BL207,N(OFFSET($D167:BL167,0,COLUMN(BL167)-COLUMN($D167:BL167))))/10^6</f>
        <v>0</v>
      </c>
      <c r="BM227" s="24" cm="1">
        <f t="array" aca="1" ref="BM227" ca="1">SUMPRODUCT($D207:BM207,N(OFFSET($D167:BM167,0,COLUMN(BM167)-COLUMN($D167:BM167))))/10^6</f>
        <v>0</v>
      </c>
      <c r="BN227" s="24" cm="1">
        <f t="array" aca="1" ref="BN227" ca="1">SUMPRODUCT($D207:BN207,N(OFFSET($D167:BN167,0,COLUMN(BN167)-COLUMN($D167:BN167))))/10^6</f>
        <v>0</v>
      </c>
      <c r="BO227" s="24" cm="1">
        <f t="array" aca="1" ref="BO227" ca="1">SUMPRODUCT($D207:BO207,N(OFFSET($D167:BO167,0,COLUMN(BO167)-COLUMN($D167:BO167))))/10^6</f>
        <v>0</v>
      </c>
      <c r="BP227" s="24" cm="1">
        <f t="array" aca="1" ref="BP227" ca="1">SUMPRODUCT($D207:BP207,N(OFFSET($D167:BP167,0,COLUMN(BP167)-COLUMN($D167:BP167))))/10^6</f>
        <v>0</v>
      </c>
      <c r="BQ227" s="24" cm="1">
        <f t="array" aca="1" ref="BQ227" ca="1">SUMPRODUCT($D207:BQ207,N(OFFSET($D167:BQ167,0,COLUMN(BQ167)-COLUMN($D167:BQ167))))/10^6</f>
        <v>0</v>
      </c>
      <c r="BR227" s="24" cm="1">
        <f t="array" aca="1" ref="BR227" ca="1">SUMPRODUCT($D207:BR207,N(OFFSET($D167:BR167,0,COLUMN(BR167)-COLUMN($D167:BR167))))/10^6</f>
        <v>0</v>
      </c>
      <c r="BS227" s="24" cm="1">
        <f t="array" aca="1" ref="BS227" ca="1">SUMPRODUCT($D207:BS207,N(OFFSET($D167:BS167,0,COLUMN(BS167)-COLUMN($D167:BS167))))/10^6</f>
        <v>0</v>
      </c>
      <c r="BT227" s="24" cm="1">
        <f t="array" aca="1" ref="BT227" ca="1">SUMPRODUCT($D207:BT207,N(OFFSET($D167:BT167,0,COLUMN(BT167)-COLUMN($D167:BT167))))/10^6</f>
        <v>0</v>
      </c>
      <c r="BU227" s="24" cm="1">
        <f t="array" aca="1" ref="BU227" ca="1">SUMPRODUCT($D207:BU207,N(OFFSET($D167:BU167,0,COLUMN(BU167)-COLUMN($D167:BU167))))/10^6</f>
        <v>0</v>
      </c>
      <c r="BV227" s="24" cm="1">
        <f t="array" aca="1" ref="BV227" ca="1">SUMPRODUCT($D207:BV207,N(OFFSET($D167:BV167,0,COLUMN(BV167)-COLUMN($D167:BV167))))/10^6</f>
        <v>0</v>
      </c>
      <c r="BW227" s="24" cm="1">
        <f t="array" aca="1" ref="BW227" ca="1">SUMPRODUCT($D207:BW207,N(OFFSET($D167:BW167,0,COLUMN(BW167)-COLUMN($D167:BW167))))/10^6</f>
        <v>0</v>
      </c>
      <c r="BX227" s="24" cm="1">
        <f t="array" aca="1" ref="BX227" ca="1">SUMPRODUCT($D207:BX207,N(OFFSET($D167:BX167,0,COLUMN(BX167)-COLUMN($D167:BX167))))/10^6</f>
        <v>0</v>
      </c>
      <c r="BY227" s="24" cm="1">
        <f t="array" aca="1" ref="BY227" ca="1">SUMPRODUCT($D207:BY207,N(OFFSET($D167:BY167,0,COLUMN(BY167)-COLUMN($D167:BY167))))/10^6</f>
        <v>0</v>
      </c>
      <c r="BZ227" s="24" cm="1">
        <f t="array" aca="1" ref="BZ227" ca="1">SUMPRODUCT($D207:BZ207,N(OFFSET($D167:BZ167,0,COLUMN(BZ167)-COLUMN($D167:BZ167))))/10^6</f>
        <v>0</v>
      </c>
      <c r="CA227" s="24" cm="1">
        <f t="array" aca="1" ref="CA227" ca="1">SUMPRODUCT($D207:CA207,N(OFFSET($D167:CA167,0,COLUMN(CA167)-COLUMN($D167:CA167))))/10^6</f>
        <v>0</v>
      </c>
      <c r="CB227" s="24" cm="1">
        <f t="array" aca="1" ref="CB227" ca="1">SUMPRODUCT($D207:CB207,N(OFFSET($D167:CB167,0,COLUMN(CB167)-COLUMN($D167:CB167))))/10^6</f>
        <v>0</v>
      </c>
      <c r="CC227" s="24" cm="1">
        <f t="array" aca="1" ref="CC227" ca="1">SUMPRODUCT($D207:CC207,N(OFFSET($D167:CC167,0,COLUMN(CC167)-COLUMN($D167:CC167))))/10^6</f>
        <v>0</v>
      </c>
      <c r="CD227" s="24" cm="1">
        <f t="array" aca="1" ref="CD227" ca="1">SUMPRODUCT($D207:CD207,N(OFFSET($D167:CD167,0,COLUMN(CD167)-COLUMN($D167:CD167))))/10^6</f>
        <v>0</v>
      </c>
      <c r="CE227" s="24" cm="1">
        <f t="array" aca="1" ref="CE227" ca="1">SUMPRODUCT($D207:CE207,N(OFFSET($D167:CE167,0,COLUMN(CE167)-COLUMN($D167:CE167))))/10^6</f>
        <v>0</v>
      </c>
      <c r="CF227" s="24" cm="1">
        <f t="array" aca="1" ref="CF227" ca="1">SUMPRODUCT($D207:CF207,N(OFFSET($D167:CF167,0,COLUMN(CF167)-COLUMN($D167:CF167))))/10^6</f>
        <v>0</v>
      </c>
      <c r="CG227" s="24" cm="1">
        <f t="array" aca="1" ref="CG227" ca="1">SUMPRODUCT($D207:CG207,N(OFFSET($D167:CG167,0,COLUMN(CG167)-COLUMN($D167:CG167))))/10^6</f>
        <v>0</v>
      </c>
      <c r="CH227" s="24" cm="1">
        <f t="array" aca="1" ref="CH227" ca="1">SUMPRODUCT($D207:CH207,N(OFFSET($D167:CH167,0,COLUMN(CH167)-COLUMN($D167:CH167))))/10^6</f>
        <v>0</v>
      </c>
      <c r="CI227" s="24" cm="1">
        <f t="array" aca="1" ref="CI227" ca="1">SUMPRODUCT($D207:CI207,N(OFFSET($D167:CI167,0,COLUMN(CI167)-COLUMN($D167:CI167))))/10^6</f>
        <v>0</v>
      </c>
      <c r="CJ227" s="24" cm="1">
        <f t="array" aca="1" ref="CJ227" ca="1">SUMPRODUCT($D207:CJ207,N(OFFSET($D167:CJ167,0,COLUMN(CJ167)-COLUMN($D167:CJ167))))/10^6</f>
        <v>0</v>
      </c>
      <c r="CK227" s="24" cm="1">
        <f t="array" aca="1" ref="CK227" ca="1">SUMPRODUCT($D207:CK207,N(OFFSET($D167:CK167,0,COLUMN(CK167)-COLUMN($D167:CK167))))/10^6</f>
        <v>0</v>
      </c>
      <c r="CL227" s="24" cm="1">
        <f t="array" aca="1" ref="CL227" ca="1">SUMPRODUCT($D207:CL207,N(OFFSET($D167:CL167,0,COLUMN(CL167)-COLUMN($D167:CL167))))/10^6</f>
        <v>0</v>
      </c>
      <c r="CM227" s="24" cm="1">
        <f t="array" aca="1" ref="CM227" ca="1">SUMPRODUCT($D207:CM207,N(OFFSET($D167:CM167,0,COLUMN(CM167)-COLUMN($D167:CM167))))/10^6</f>
        <v>0</v>
      </c>
      <c r="CN227" s="24" cm="1">
        <f t="array" aca="1" ref="CN227" ca="1">SUMPRODUCT($D207:CN207,N(OFFSET($D167:CN167,0,COLUMN(CN167)-COLUMN($D167:CN167))))/10^6</f>
        <v>0</v>
      </c>
      <c r="CO227" s="24" cm="1">
        <f t="array" aca="1" ref="CO227" ca="1">SUMPRODUCT($D207:CO207,N(OFFSET($D167:CO167,0,COLUMN(CO167)-COLUMN($D167:CO167))))/10^6</f>
        <v>0</v>
      </c>
    </row>
    <row r="228" spans="1:93" outlineLevel="1">
      <c r="B228" t="s">
        <v>123</v>
      </c>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24" cm="1">
        <f t="array" aca="1" ref="AA228" ca="1">SUMPRODUCT($D209:AA209,N(OFFSET($D168:AA168,0,COLUMN(AA168)-COLUMN($D168:AA168))))/10^6</f>
        <v>0</v>
      </c>
      <c r="AB228" s="24" cm="1">
        <f t="array" aca="1" ref="AB228" ca="1">SUMPRODUCT($D209:AB209,N(OFFSET($D168:AB168,0,COLUMN(AB168)-COLUMN($D168:AB168))))/10^6</f>
        <v>0</v>
      </c>
      <c r="AC228" s="24" cm="1">
        <f t="array" aca="1" ref="AC228" ca="1">SUMPRODUCT($D209:AC209,N(OFFSET($D168:AC168,0,COLUMN(AC168)-COLUMN($D168:AC168))))/10^6</f>
        <v>0</v>
      </c>
      <c r="AD228" s="24" cm="1">
        <f t="array" aca="1" ref="AD228" ca="1">SUMPRODUCT($D209:AD209,N(OFFSET($D168:AD168,0,COLUMN(AD168)-COLUMN($D168:AD168))))/10^6</f>
        <v>0</v>
      </c>
      <c r="AE228" s="24" cm="1">
        <f t="array" aca="1" ref="AE228" ca="1">SUMPRODUCT($D209:AE209,N(OFFSET($D168:AE168,0,COLUMN(AE168)-COLUMN($D168:AE168))))/10^6</f>
        <v>0</v>
      </c>
      <c r="AF228" s="24" cm="1">
        <f t="array" aca="1" ref="AF228" ca="1">SUMPRODUCT($D209:AF209,N(OFFSET($D168:AF168,0,COLUMN(AF168)-COLUMN($D168:AF168))))/10^6</f>
        <v>0</v>
      </c>
      <c r="AG228" s="24" cm="1">
        <f t="array" aca="1" ref="AG228" ca="1">SUMPRODUCT($D209:AG209,N(OFFSET($D168:AG168,0,COLUMN(AG168)-COLUMN($D168:AG168))))/10^6</f>
        <v>0</v>
      </c>
      <c r="AH228" s="24" cm="1">
        <f t="array" aca="1" ref="AH228" ca="1">SUMPRODUCT($D209:AH209,N(OFFSET($D168:AH168,0,COLUMN(AH168)-COLUMN($D168:AH168))))/10^6</f>
        <v>0</v>
      </c>
      <c r="AI228" s="24" cm="1">
        <f t="array" aca="1" ref="AI228" ca="1">SUMPRODUCT($D209:AI209,N(OFFSET($D168:AI168,0,COLUMN(AI168)-COLUMN($D168:AI168))))/10^6</f>
        <v>0</v>
      </c>
      <c r="AJ228" s="24" cm="1">
        <f t="array" aca="1" ref="AJ228" ca="1">SUMPRODUCT($D209:AJ209,N(OFFSET($D168:AJ168,0,COLUMN(AJ168)-COLUMN($D168:AJ168))))/10^6</f>
        <v>0</v>
      </c>
      <c r="AK228" s="24" cm="1">
        <f t="array" aca="1" ref="AK228" ca="1">SUMPRODUCT($D209:AK209,N(OFFSET($D168:AK168,0,COLUMN(AK168)-COLUMN($D168:AK168))))/10^6</f>
        <v>0</v>
      </c>
      <c r="AL228" s="24" cm="1">
        <f t="array" aca="1" ref="AL228" ca="1">SUMPRODUCT($D209:AL209,N(OFFSET($D168:AL168,0,COLUMN(AL168)-COLUMN($D168:AL168))))/10^6</f>
        <v>0</v>
      </c>
      <c r="AM228" s="24" cm="1">
        <f t="array" aca="1" ref="AM228" ca="1">SUMPRODUCT($D209:AM209,N(OFFSET($D168:AM168,0,COLUMN(AM168)-COLUMN($D168:AM168))))/10^6</f>
        <v>0</v>
      </c>
      <c r="AN228" s="24" cm="1">
        <f t="array" aca="1" ref="AN228" ca="1">SUMPRODUCT($D209:AN209,N(OFFSET($D168:AN168,0,COLUMN(AN168)-COLUMN($D168:AN168))))/10^6</f>
        <v>0</v>
      </c>
      <c r="AO228" s="24" cm="1">
        <f t="array" aca="1" ref="AO228" ca="1">SUMPRODUCT($D209:AO209,N(OFFSET($D168:AO168,0,COLUMN(AO168)-COLUMN($D168:AO168))))/10^6</f>
        <v>0</v>
      </c>
      <c r="AP228" s="24" cm="1">
        <f t="array" aca="1" ref="AP228" ca="1">SUMPRODUCT($D209:AP209,N(OFFSET($D168:AP168,0,COLUMN(AP168)-COLUMN($D168:AP168))))/10^6</f>
        <v>0</v>
      </c>
      <c r="AQ228" s="24" cm="1">
        <f t="array" aca="1" ref="AQ228" ca="1">SUMPRODUCT($D209:AQ209,N(OFFSET($D168:AQ168,0,COLUMN(AQ168)-COLUMN($D168:AQ168))))/10^6</f>
        <v>0</v>
      </c>
      <c r="AR228" s="24" cm="1">
        <f t="array" aca="1" ref="AR228" ca="1">SUMPRODUCT($D209:AR209,N(OFFSET($D168:AR168,0,COLUMN(AR168)-COLUMN($D168:AR168))))/10^6</f>
        <v>0</v>
      </c>
      <c r="AS228" s="24" cm="1">
        <f t="array" aca="1" ref="AS228" ca="1">SUMPRODUCT($D209:AS209,N(OFFSET($D168:AS168,0,COLUMN(AS168)-COLUMN($D168:AS168))))/10^6</f>
        <v>0</v>
      </c>
      <c r="AT228" s="24" cm="1">
        <f t="array" aca="1" ref="AT228" ca="1">SUMPRODUCT($D209:AT209,N(OFFSET($D168:AT168,0,COLUMN(AT168)-COLUMN($D168:AT168))))/10^6</f>
        <v>0</v>
      </c>
      <c r="AU228" s="24" cm="1">
        <f t="array" aca="1" ref="AU228" ca="1">SUMPRODUCT($D209:AU209,N(OFFSET($D168:AU168,0,COLUMN(AU168)-COLUMN($D168:AU168))))/10^6</f>
        <v>0</v>
      </c>
      <c r="AV228" s="24" cm="1">
        <f t="array" aca="1" ref="AV228" ca="1">SUMPRODUCT($D209:AV209,N(OFFSET($D168:AV168,0,COLUMN(AV168)-COLUMN($D168:AV168))))/10^6</f>
        <v>0</v>
      </c>
      <c r="AW228" s="24" cm="1">
        <f t="array" aca="1" ref="AW228" ca="1">SUMPRODUCT($D209:AW209,N(OFFSET($D168:AW168,0,COLUMN(AW168)-COLUMN($D168:AW168))))/10^6</f>
        <v>0</v>
      </c>
      <c r="AX228" s="24" cm="1">
        <f t="array" aca="1" ref="AX228" ca="1">SUMPRODUCT($D209:AX209,N(OFFSET($D168:AX168,0,COLUMN(AX168)-COLUMN($D168:AX168))))/10^6</f>
        <v>0</v>
      </c>
      <c r="AY228" s="24" cm="1">
        <f t="array" aca="1" ref="AY228" ca="1">SUMPRODUCT($D209:AY209,N(OFFSET($D168:AY168,0,COLUMN(AY168)-COLUMN($D168:AY168))))/10^6</f>
        <v>0</v>
      </c>
      <c r="AZ228" s="24" cm="1">
        <f t="array" aca="1" ref="AZ228" ca="1">SUMPRODUCT($D209:AZ209,N(OFFSET($D168:AZ168,0,COLUMN(AZ168)-COLUMN($D168:AZ168))))/10^6</f>
        <v>0</v>
      </c>
      <c r="BA228" s="24" cm="1">
        <f t="array" aca="1" ref="BA228" ca="1">SUMPRODUCT($D209:BA209,N(OFFSET($D168:BA168,0,COLUMN(BA168)-COLUMN($D168:BA168))))/10^6</f>
        <v>0</v>
      </c>
      <c r="BB228" s="24" cm="1">
        <f t="array" aca="1" ref="BB228" ca="1">SUMPRODUCT($D209:BB209,N(OFFSET($D168:BB168,0,COLUMN(BB168)-COLUMN($D168:BB168))))/10^6</f>
        <v>0</v>
      </c>
      <c r="BC228" s="24" cm="1">
        <f t="array" aca="1" ref="BC228" ca="1">SUMPRODUCT($D209:BC209,N(OFFSET($D168:BC168,0,COLUMN(BC168)-COLUMN($D168:BC168))))/10^6</f>
        <v>0</v>
      </c>
      <c r="BD228" s="24" cm="1">
        <f t="array" aca="1" ref="BD228" ca="1">SUMPRODUCT($D209:BD209,N(OFFSET($D168:BD168,0,COLUMN(BD168)-COLUMN($D168:BD168))))/10^6</f>
        <v>0</v>
      </c>
      <c r="BE228" s="24" cm="1">
        <f t="array" aca="1" ref="BE228" ca="1">SUMPRODUCT($D209:BE209,N(OFFSET($D168:BE168,0,COLUMN(BE168)-COLUMN($D168:BE168))))/10^6</f>
        <v>0</v>
      </c>
      <c r="BF228" s="24" cm="1">
        <f t="array" aca="1" ref="BF228" ca="1">SUMPRODUCT($D209:BF209,N(OFFSET($D168:BF168,0,COLUMN(BF168)-COLUMN($D168:BF168))))/10^6</f>
        <v>0</v>
      </c>
      <c r="BG228" s="24" cm="1">
        <f t="array" aca="1" ref="BG228" ca="1">SUMPRODUCT($D209:BG209,N(OFFSET($D168:BG168,0,COLUMN(BG168)-COLUMN($D168:BG168))))/10^6</f>
        <v>0</v>
      </c>
      <c r="BH228" s="24" cm="1">
        <f t="array" aca="1" ref="BH228" ca="1">SUMPRODUCT($D209:BH209,N(OFFSET($D168:BH168,0,COLUMN(BH168)-COLUMN($D168:BH168))))/10^6</f>
        <v>0</v>
      </c>
      <c r="BI228" s="24" cm="1">
        <f t="array" aca="1" ref="BI228" ca="1">SUMPRODUCT($D209:BI209,N(OFFSET($D168:BI168,0,COLUMN(BI168)-COLUMN($D168:BI168))))/10^6</f>
        <v>0</v>
      </c>
      <c r="BJ228" s="24" cm="1">
        <f t="array" aca="1" ref="BJ228" ca="1">SUMPRODUCT($D209:BJ209,N(OFFSET($D168:BJ168,0,COLUMN(BJ168)-COLUMN($D168:BJ168))))/10^6</f>
        <v>0</v>
      </c>
      <c r="BK228" s="24" cm="1">
        <f t="array" aca="1" ref="BK228" ca="1">SUMPRODUCT($D209:BK209,N(OFFSET($D168:BK168,0,COLUMN(BK168)-COLUMN($D168:BK168))))/10^6</f>
        <v>0</v>
      </c>
      <c r="BL228" s="24" cm="1">
        <f t="array" aca="1" ref="BL228" ca="1">SUMPRODUCT($D209:BL209,N(OFFSET($D168:BL168,0,COLUMN(BL168)-COLUMN($D168:BL168))))/10^6</f>
        <v>0</v>
      </c>
      <c r="BM228" s="24" cm="1">
        <f t="array" aca="1" ref="BM228" ca="1">SUMPRODUCT($D209:BM209,N(OFFSET($D168:BM168,0,COLUMN(BM168)-COLUMN($D168:BM168))))/10^6</f>
        <v>0</v>
      </c>
      <c r="BN228" s="24" cm="1">
        <f t="array" aca="1" ref="BN228" ca="1">SUMPRODUCT($D209:BN209,N(OFFSET($D168:BN168,0,COLUMN(BN168)-COLUMN($D168:BN168))))/10^6</f>
        <v>0</v>
      </c>
      <c r="BO228" s="24" cm="1">
        <f t="array" aca="1" ref="BO228" ca="1">SUMPRODUCT($D209:BO209,N(OFFSET($D168:BO168,0,COLUMN(BO168)-COLUMN($D168:BO168))))/10^6</f>
        <v>0</v>
      </c>
      <c r="BP228" s="24" cm="1">
        <f t="array" aca="1" ref="BP228" ca="1">SUMPRODUCT($D209:BP209,N(OFFSET($D168:BP168,0,COLUMN(BP168)-COLUMN($D168:BP168))))/10^6</f>
        <v>0</v>
      </c>
      <c r="BQ228" s="24" cm="1">
        <f t="array" aca="1" ref="BQ228" ca="1">SUMPRODUCT($D209:BQ209,N(OFFSET($D168:BQ168,0,COLUMN(BQ168)-COLUMN($D168:BQ168))))/10^6</f>
        <v>0</v>
      </c>
      <c r="BR228" s="24" cm="1">
        <f t="array" aca="1" ref="BR228" ca="1">SUMPRODUCT($D209:BR209,N(OFFSET($D168:BR168,0,COLUMN(BR168)-COLUMN($D168:BR168))))/10^6</f>
        <v>0</v>
      </c>
      <c r="BS228" s="24" cm="1">
        <f t="array" aca="1" ref="BS228" ca="1">SUMPRODUCT($D209:BS209,N(OFFSET($D168:BS168,0,COLUMN(BS168)-COLUMN($D168:BS168))))/10^6</f>
        <v>0</v>
      </c>
      <c r="BT228" s="24" cm="1">
        <f t="array" aca="1" ref="BT228" ca="1">SUMPRODUCT($D209:BT209,N(OFFSET($D168:BT168,0,COLUMN(BT168)-COLUMN($D168:BT168))))/10^6</f>
        <v>0</v>
      </c>
      <c r="BU228" s="24" cm="1">
        <f t="array" aca="1" ref="BU228" ca="1">SUMPRODUCT($D209:BU209,N(OFFSET($D168:BU168,0,COLUMN(BU168)-COLUMN($D168:BU168))))/10^6</f>
        <v>0</v>
      </c>
      <c r="BV228" s="24" cm="1">
        <f t="array" aca="1" ref="BV228" ca="1">SUMPRODUCT($D209:BV209,N(OFFSET($D168:BV168,0,COLUMN(BV168)-COLUMN($D168:BV168))))/10^6</f>
        <v>0</v>
      </c>
      <c r="BW228" s="24" cm="1">
        <f t="array" aca="1" ref="BW228" ca="1">SUMPRODUCT($D209:BW209,N(OFFSET($D168:BW168,0,COLUMN(BW168)-COLUMN($D168:BW168))))/10^6</f>
        <v>0</v>
      </c>
      <c r="BX228" s="24" cm="1">
        <f t="array" aca="1" ref="BX228" ca="1">SUMPRODUCT($D209:BX209,N(OFFSET($D168:BX168,0,COLUMN(BX168)-COLUMN($D168:BX168))))/10^6</f>
        <v>0</v>
      </c>
      <c r="BY228" s="24" cm="1">
        <f t="array" aca="1" ref="BY228" ca="1">SUMPRODUCT($D209:BY209,N(OFFSET($D168:BY168,0,COLUMN(BY168)-COLUMN($D168:BY168))))/10^6</f>
        <v>0</v>
      </c>
      <c r="BZ228" s="24" cm="1">
        <f t="array" aca="1" ref="BZ228" ca="1">SUMPRODUCT($D209:BZ209,N(OFFSET($D168:BZ168,0,COLUMN(BZ168)-COLUMN($D168:BZ168))))/10^6</f>
        <v>0</v>
      </c>
      <c r="CA228" s="24" cm="1">
        <f t="array" aca="1" ref="CA228" ca="1">SUMPRODUCT($D209:CA209,N(OFFSET($D168:CA168,0,COLUMN(CA168)-COLUMN($D168:CA168))))/10^6</f>
        <v>0</v>
      </c>
      <c r="CB228" s="24" cm="1">
        <f t="array" aca="1" ref="CB228" ca="1">SUMPRODUCT($D209:CB209,N(OFFSET($D168:CB168,0,COLUMN(CB168)-COLUMN($D168:CB168))))/10^6</f>
        <v>0</v>
      </c>
      <c r="CC228" s="24" cm="1">
        <f t="array" aca="1" ref="CC228" ca="1">SUMPRODUCT($D209:CC209,N(OFFSET($D168:CC168,0,COLUMN(CC168)-COLUMN($D168:CC168))))/10^6</f>
        <v>0</v>
      </c>
      <c r="CD228" s="24" cm="1">
        <f t="array" aca="1" ref="CD228" ca="1">SUMPRODUCT($D209:CD209,N(OFFSET($D168:CD168,0,COLUMN(CD168)-COLUMN($D168:CD168))))/10^6</f>
        <v>0</v>
      </c>
      <c r="CE228" s="24" cm="1">
        <f t="array" aca="1" ref="CE228" ca="1">SUMPRODUCT($D209:CE209,N(OFFSET($D168:CE168,0,COLUMN(CE168)-COLUMN($D168:CE168))))/10^6</f>
        <v>0</v>
      </c>
      <c r="CF228" s="24" cm="1">
        <f t="array" aca="1" ref="CF228" ca="1">SUMPRODUCT($D209:CF209,N(OFFSET($D168:CF168,0,COLUMN(CF168)-COLUMN($D168:CF168))))/10^6</f>
        <v>0</v>
      </c>
      <c r="CG228" s="24" cm="1">
        <f t="array" aca="1" ref="CG228" ca="1">SUMPRODUCT($D209:CG209,N(OFFSET($D168:CG168,0,COLUMN(CG168)-COLUMN($D168:CG168))))/10^6</f>
        <v>0</v>
      </c>
      <c r="CH228" s="24" cm="1">
        <f t="array" aca="1" ref="CH228" ca="1">SUMPRODUCT($D209:CH209,N(OFFSET($D168:CH168,0,COLUMN(CH168)-COLUMN($D168:CH168))))/10^6</f>
        <v>0</v>
      </c>
      <c r="CI228" s="24" cm="1">
        <f t="array" aca="1" ref="CI228" ca="1">SUMPRODUCT($D209:CI209,N(OFFSET($D168:CI168,0,COLUMN(CI168)-COLUMN($D168:CI168))))/10^6</f>
        <v>0</v>
      </c>
      <c r="CJ228" s="24" cm="1">
        <f t="array" aca="1" ref="CJ228" ca="1">SUMPRODUCT($D209:CJ209,N(OFFSET($D168:CJ168,0,COLUMN(CJ168)-COLUMN($D168:CJ168))))/10^6</f>
        <v>0</v>
      </c>
      <c r="CK228" s="24" cm="1">
        <f t="array" aca="1" ref="CK228" ca="1">SUMPRODUCT($D209:CK209,N(OFFSET($D168:CK168,0,COLUMN(CK168)-COLUMN($D168:CK168))))/10^6</f>
        <v>0</v>
      </c>
      <c r="CL228" s="24" cm="1">
        <f t="array" aca="1" ref="CL228" ca="1">SUMPRODUCT($D209:CL209,N(OFFSET($D168:CL168,0,COLUMN(CL168)-COLUMN($D168:CL168))))/10^6</f>
        <v>0</v>
      </c>
      <c r="CM228" s="24" cm="1">
        <f t="array" aca="1" ref="CM228" ca="1">SUMPRODUCT($D209:CM209,N(OFFSET($D168:CM168,0,COLUMN(CM168)-COLUMN($D168:CM168))))/10^6</f>
        <v>0</v>
      </c>
      <c r="CN228" s="24" cm="1">
        <f t="array" aca="1" ref="CN228" ca="1">SUMPRODUCT($D209:CN209,N(OFFSET($D168:CN168,0,COLUMN(CN168)-COLUMN($D168:CN168))))/10^6</f>
        <v>0</v>
      </c>
      <c r="CO228" s="24" cm="1">
        <f t="array" aca="1" ref="CO228" ca="1">SUMPRODUCT($D209:CO209,N(OFFSET($D168:CO168,0,COLUMN(CO168)-COLUMN($D168:CO168))))/10^6</f>
        <v>0</v>
      </c>
    </row>
    <row r="229" spans="1:93" outlineLevel="1"/>
    <row r="230" spans="1:93" s="63" customFormat="1" outlineLevel="1">
      <c r="A230" s="78" t="s">
        <v>131</v>
      </c>
      <c r="AO230" s="476"/>
    </row>
    <row r="231" spans="1:93" outlineLevel="1">
      <c r="A231" s="2"/>
    </row>
    <row r="232" spans="1:93" outlineLevel="1">
      <c r="A232" s="2" t="s">
        <v>125</v>
      </c>
    </row>
    <row r="233" spans="1:93" outlineLevel="1">
      <c r="B233" t="s">
        <v>113</v>
      </c>
      <c r="D233" s="312">
        <f>D$33*harvestpercent_SC_pine</f>
        <v>868.52054594440006</v>
      </c>
      <c r="E233" s="312">
        <f t="shared" ref="E233:AJ233" si="108">E$33*harvestpercent_SC_pine</f>
        <v>1854.6023413180001</v>
      </c>
      <c r="F233" s="312">
        <f t="shared" si="108"/>
        <v>4880.505092473998</v>
      </c>
      <c r="G233" s="312">
        <f t="shared" si="108"/>
        <v>6863.969505724639</v>
      </c>
      <c r="H233" s="312">
        <f t="shared" si="108"/>
        <v>9070.9144843884806</v>
      </c>
      <c r="I233" s="312">
        <f t="shared" si="108"/>
        <v>8196.8525917232801</v>
      </c>
      <c r="J233" s="312">
        <f t="shared" si="108"/>
        <v>8621.5451661788829</v>
      </c>
      <c r="K233" s="312">
        <f t="shared" si="108"/>
        <v>4460.2286298186391</v>
      </c>
      <c r="L233" s="312">
        <f t="shared" si="108"/>
        <v>3206.6282646057598</v>
      </c>
      <c r="M233" s="312">
        <f t="shared" si="108"/>
        <v>3415.0175426064811</v>
      </c>
      <c r="N233" s="312">
        <f t="shared" si="108"/>
        <v>2466.4488472991197</v>
      </c>
      <c r="O233" s="312">
        <f t="shared" si="108"/>
        <v>2388.6561294699986</v>
      </c>
      <c r="P233" s="312">
        <f t="shared" si="108"/>
        <v>1275.4815037752003</v>
      </c>
      <c r="Q233" s="312">
        <f t="shared" si="108"/>
        <v>1036.0242236961601</v>
      </c>
      <c r="R233" s="312">
        <f t="shared" si="108"/>
        <v>958.94102338936</v>
      </c>
      <c r="S233" s="312">
        <f t="shared" si="108"/>
        <v>372.16786132112003</v>
      </c>
      <c r="T233" s="312">
        <f t="shared" si="108"/>
        <v>277.17076084656003</v>
      </c>
      <c r="U233" s="312">
        <f t="shared" si="108"/>
        <v>359.93051290144001</v>
      </c>
      <c r="V233" s="312">
        <f t="shared" si="108"/>
        <v>905.12772398816014</v>
      </c>
      <c r="W233" s="312">
        <f t="shared" si="108"/>
        <v>1293.6488555776803</v>
      </c>
      <c r="X233" s="312">
        <f t="shared" si="108"/>
        <v>1663.132239414</v>
      </c>
      <c r="Y233" s="312">
        <f t="shared" si="108"/>
        <v>2484.4220300716806</v>
      </c>
      <c r="Z233" s="312">
        <f t="shared" si="108"/>
        <v>2169.2991754588811</v>
      </c>
      <c r="AA233" s="312">
        <f t="shared" si="108"/>
        <v>907.62064232935995</v>
      </c>
      <c r="AB233" s="312">
        <f t="shared" si="108"/>
        <v>764.46779795680027</v>
      </c>
      <c r="AC233" s="312">
        <f t="shared" si="108"/>
        <v>1117.3435310903201</v>
      </c>
      <c r="AD233" s="312">
        <f t="shared" si="108"/>
        <v>1470.8112900707206</v>
      </c>
      <c r="AE233" s="312">
        <f t="shared" si="108"/>
        <v>3621.4970803677606</v>
      </c>
      <c r="AF233" s="312">
        <f t="shared" si="108"/>
        <v>5814.9298764971991</v>
      </c>
      <c r="AG233" s="312">
        <f t="shared" si="108"/>
        <v>19787.714941898732</v>
      </c>
      <c r="AH233" s="312">
        <f t="shared" si="108"/>
        <v>20087.900898997352</v>
      </c>
      <c r="AI233" s="312">
        <f t="shared" si="108"/>
        <v>19505.846631700962</v>
      </c>
      <c r="AJ233" s="312">
        <f t="shared" si="108"/>
        <v>11683.816268935443</v>
      </c>
      <c r="AK233" s="305"/>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2"/>
      <c r="BS233" s="62"/>
      <c r="BT233" s="62"/>
      <c r="BU233" s="62"/>
      <c r="BV233" s="62"/>
      <c r="BW233" s="62"/>
      <c r="BX233" s="62"/>
      <c r="BY233" s="62"/>
      <c r="BZ233" s="62"/>
      <c r="CA233" s="62"/>
      <c r="CB233" s="62"/>
      <c r="CC233" s="62"/>
      <c r="CD233" s="62"/>
      <c r="CE233" s="62"/>
      <c r="CF233" s="62"/>
      <c r="CG233" s="62"/>
      <c r="CH233" s="62"/>
      <c r="CI233" s="62"/>
      <c r="CJ233" s="62"/>
      <c r="CK233" s="62"/>
      <c r="CL233" s="62"/>
      <c r="CM233" s="62"/>
      <c r="CN233" s="62"/>
      <c r="CO233" s="62"/>
    </row>
    <row r="234" spans="1:93" outlineLevel="1">
      <c r="B234" t="s">
        <v>114</v>
      </c>
      <c r="D234" s="312">
        <f t="shared" ref="D234:AJ234" si="109">D$33*(1-harvestpercent_SC_pine)</f>
        <v>217.13013648609996</v>
      </c>
      <c r="E234" s="312">
        <f t="shared" si="109"/>
        <v>463.65058532949985</v>
      </c>
      <c r="F234" s="312">
        <f t="shared" si="109"/>
        <v>1220.1262731184991</v>
      </c>
      <c r="G234" s="312">
        <f t="shared" si="109"/>
        <v>1715.9923764311593</v>
      </c>
      <c r="H234" s="312">
        <f t="shared" si="109"/>
        <v>2267.7286210971197</v>
      </c>
      <c r="I234" s="312">
        <f t="shared" si="109"/>
        <v>2049.2131479308196</v>
      </c>
      <c r="J234" s="312">
        <f t="shared" si="109"/>
        <v>2155.3862915447203</v>
      </c>
      <c r="K234" s="312">
        <f t="shared" si="109"/>
        <v>1115.0571574546595</v>
      </c>
      <c r="L234" s="312">
        <f t="shared" si="109"/>
        <v>801.65706615143972</v>
      </c>
      <c r="M234" s="312">
        <f t="shared" si="109"/>
        <v>853.75438565162005</v>
      </c>
      <c r="N234" s="312">
        <f t="shared" si="109"/>
        <v>616.61221182477971</v>
      </c>
      <c r="O234" s="312">
        <f t="shared" si="109"/>
        <v>597.16403236749954</v>
      </c>
      <c r="P234" s="312">
        <f t="shared" si="109"/>
        <v>318.87037594379996</v>
      </c>
      <c r="Q234" s="312">
        <f t="shared" si="109"/>
        <v>259.00605592403991</v>
      </c>
      <c r="R234" s="312">
        <f t="shared" si="109"/>
        <v>239.73525584733991</v>
      </c>
      <c r="S234" s="312">
        <f t="shared" si="109"/>
        <v>93.041965330279979</v>
      </c>
      <c r="T234" s="312">
        <f t="shared" si="109"/>
        <v>69.292690211639993</v>
      </c>
      <c r="U234" s="312">
        <f t="shared" si="109"/>
        <v>89.982628225359974</v>
      </c>
      <c r="V234" s="312">
        <f t="shared" si="109"/>
        <v>226.28193099703998</v>
      </c>
      <c r="W234" s="312">
        <f t="shared" si="109"/>
        <v>323.41221389441995</v>
      </c>
      <c r="X234" s="312">
        <f>X$33*(1-harvestpercent_SC_pine)</f>
        <v>415.78305985349988</v>
      </c>
      <c r="Y234" s="312">
        <f t="shared" si="109"/>
        <v>621.10550751791993</v>
      </c>
      <c r="Z234" s="312">
        <f t="shared" si="109"/>
        <v>542.32479386472016</v>
      </c>
      <c r="AA234" s="312">
        <f t="shared" si="109"/>
        <v>226.90516058233993</v>
      </c>
      <c r="AB234" s="312">
        <f t="shared" si="109"/>
        <v>191.11694948920001</v>
      </c>
      <c r="AC234" s="312">
        <f t="shared" si="109"/>
        <v>279.33588277257996</v>
      </c>
      <c r="AD234" s="312">
        <f t="shared" si="109"/>
        <v>367.70282251768003</v>
      </c>
      <c r="AE234" s="312">
        <f t="shared" si="109"/>
        <v>905.37427009193993</v>
      </c>
      <c r="AF234" s="312">
        <f t="shared" si="109"/>
        <v>1453.7324691242993</v>
      </c>
      <c r="AG234" s="312">
        <f t="shared" si="109"/>
        <v>4946.9287354746812</v>
      </c>
      <c r="AH234" s="312">
        <f t="shared" si="109"/>
        <v>5021.975224749337</v>
      </c>
      <c r="AI234" s="312">
        <f t="shared" si="109"/>
        <v>4876.4616579252397</v>
      </c>
      <c r="AJ234" s="312">
        <f t="shared" si="109"/>
        <v>2920.9540672338599</v>
      </c>
      <c r="AK234" s="305"/>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2"/>
      <c r="BR234" s="62"/>
      <c r="BS234" s="62"/>
      <c r="BT234" s="62"/>
      <c r="BU234" s="62"/>
      <c r="BV234" s="62"/>
      <c r="BW234" s="62"/>
      <c r="BX234" s="62"/>
      <c r="BY234" s="62"/>
      <c r="BZ234" s="62"/>
      <c r="CA234" s="62"/>
      <c r="CB234" s="62"/>
      <c r="CC234" s="62"/>
      <c r="CD234" s="62"/>
      <c r="CE234" s="62"/>
      <c r="CF234" s="62"/>
      <c r="CG234" s="62"/>
      <c r="CH234" s="62"/>
      <c r="CI234" s="62"/>
      <c r="CJ234" s="62"/>
      <c r="CK234" s="62"/>
      <c r="CL234" s="62"/>
      <c r="CM234" s="62"/>
      <c r="CN234" s="62"/>
      <c r="CO234" s="62"/>
    </row>
    <row r="235" spans="1:93" outlineLevel="1">
      <c r="B235" t="s">
        <v>118</v>
      </c>
      <c r="D235" s="312">
        <f t="shared" ref="D235:AJ235" si="110">D$34*harvestpercent_SC_DF</f>
        <v>9.6560219597600003</v>
      </c>
      <c r="E235" s="312">
        <f t="shared" si="110"/>
        <v>33.865547272160001</v>
      </c>
      <c r="F235" s="312">
        <f t="shared" si="110"/>
        <v>26.263350604080006</v>
      </c>
      <c r="G235" s="312">
        <f t="shared" si="110"/>
        <v>70.639024024800008</v>
      </c>
      <c r="H235" s="312">
        <f t="shared" si="110"/>
        <v>104.38061152680001</v>
      </c>
      <c r="I235" s="312">
        <f t="shared" si="110"/>
        <v>202.95089824192007</v>
      </c>
      <c r="J235" s="312">
        <f t="shared" si="110"/>
        <v>97.025569435280019</v>
      </c>
      <c r="K235" s="312">
        <f t="shared" si="110"/>
        <v>123.13674863839998</v>
      </c>
      <c r="L235" s="312">
        <f t="shared" si="110"/>
        <v>72.218530886320011</v>
      </c>
      <c r="M235" s="312">
        <f t="shared" si="110"/>
        <v>492.28055528423994</v>
      </c>
      <c r="N235" s="312">
        <f t="shared" si="110"/>
        <v>168.67398695968004</v>
      </c>
      <c r="O235" s="312">
        <f t="shared" si="110"/>
        <v>175.89647580096005</v>
      </c>
      <c r="P235" s="312">
        <f t="shared" si="110"/>
        <v>131.76374055223999</v>
      </c>
      <c r="Q235" s="312">
        <f t="shared" si="110"/>
        <v>225.84541559087995</v>
      </c>
      <c r="R235" s="312">
        <f t="shared" si="110"/>
        <v>84.845769509920018</v>
      </c>
      <c r="S235" s="312">
        <f t="shared" si="110"/>
        <v>22.354986098080001</v>
      </c>
      <c r="T235" s="312">
        <f t="shared" si="110"/>
        <v>31.791432482400001</v>
      </c>
      <c r="U235" s="312">
        <f t="shared" si="110"/>
        <v>314.70550795256003</v>
      </c>
      <c r="V235" s="312">
        <f t="shared" si="110"/>
        <v>30.727425846960003</v>
      </c>
      <c r="W235" s="312">
        <f t="shared" si="110"/>
        <v>86.567344521040013</v>
      </c>
      <c r="X235" s="312">
        <f t="shared" si="110"/>
        <v>325.45010962976005</v>
      </c>
      <c r="Y235" s="312">
        <f t="shared" si="110"/>
        <v>284.76608200896004</v>
      </c>
      <c r="Z235" s="312">
        <f t="shared" si="110"/>
        <v>501.50994209295999</v>
      </c>
      <c r="AA235" s="312">
        <f t="shared" si="110"/>
        <v>62.139217592000001</v>
      </c>
      <c r="AB235" s="312">
        <f t="shared" si="110"/>
        <v>37.672857236240006</v>
      </c>
      <c r="AC235" s="312">
        <f t="shared" si="110"/>
        <v>48.146651461840001</v>
      </c>
      <c r="AD235" s="312">
        <f t="shared" si="110"/>
        <v>18.11658301272</v>
      </c>
      <c r="AE235" s="312">
        <f t="shared" si="110"/>
        <v>17.337887977920001</v>
      </c>
      <c r="AF235" s="312">
        <f t="shared" si="110"/>
        <v>69.47695636472001</v>
      </c>
      <c r="AG235" s="312">
        <f t="shared" si="110"/>
        <v>209.83011119032</v>
      </c>
      <c r="AH235" s="312">
        <f t="shared" si="110"/>
        <v>157.62764000295999</v>
      </c>
      <c r="AI235" s="312">
        <f t="shared" si="110"/>
        <v>391.21058962232001</v>
      </c>
      <c r="AJ235" s="312">
        <f t="shared" si="110"/>
        <v>134.24397641616</v>
      </c>
      <c r="AK235" s="305"/>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c r="BT235" s="62"/>
      <c r="BU235" s="62"/>
      <c r="BV235" s="62"/>
      <c r="BW235" s="62"/>
      <c r="BX235" s="62"/>
      <c r="BY235" s="62"/>
      <c r="BZ235" s="62"/>
      <c r="CA235" s="62"/>
      <c r="CB235" s="62"/>
      <c r="CC235" s="62"/>
      <c r="CD235" s="62"/>
      <c r="CE235" s="62"/>
      <c r="CF235" s="62"/>
      <c r="CG235" s="62"/>
      <c r="CH235" s="62"/>
      <c r="CI235" s="62"/>
      <c r="CJ235" s="62"/>
      <c r="CK235" s="62"/>
      <c r="CL235" s="62"/>
      <c r="CM235" s="62"/>
      <c r="CN235" s="62"/>
      <c r="CO235" s="62"/>
    </row>
    <row r="236" spans="1:93" outlineLevel="1">
      <c r="B236" t="s">
        <v>119</v>
      </c>
      <c r="D236" s="312">
        <f t="shared" ref="D236:AJ236" si="111">D$34*(1-harvestpercent_SC_DF)</f>
        <v>2.4140054899399992</v>
      </c>
      <c r="E236" s="312">
        <f t="shared" si="111"/>
        <v>8.4663868180399984</v>
      </c>
      <c r="F236" s="312">
        <f t="shared" si="111"/>
        <v>6.5658376510199998</v>
      </c>
      <c r="G236" s="312">
        <f t="shared" si="111"/>
        <v>17.659756006199999</v>
      </c>
      <c r="H236" s="312">
        <f t="shared" si="111"/>
        <v>26.095152881699995</v>
      </c>
      <c r="I236" s="312">
        <f t="shared" si="111"/>
        <v>50.737724560480004</v>
      </c>
      <c r="J236" s="312">
        <f t="shared" si="111"/>
        <v>24.256392358819998</v>
      </c>
      <c r="K236" s="312">
        <f t="shared" si="111"/>
        <v>30.784187159599984</v>
      </c>
      <c r="L236" s="312">
        <f t="shared" si="111"/>
        <v>18.054632721579996</v>
      </c>
      <c r="M236" s="312">
        <f t="shared" si="111"/>
        <v>123.07013882105996</v>
      </c>
      <c r="N236" s="312">
        <f t="shared" si="111"/>
        <v>42.168496739919995</v>
      </c>
      <c r="O236" s="312">
        <f t="shared" si="111"/>
        <v>43.974118950239998</v>
      </c>
      <c r="P236" s="312">
        <f t="shared" si="111"/>
        <v>32.940935138059992</v>
      </c>
      <c r="Q236" s="312">
        <f t="shared" si="111"/>
        <v>56.461353897719967</v>
      </c>
      <c r="R236" s="312">
        <f t="shared" si="111"/>
        <v>21.211442377479997</v>
      </c>
      <c r="S236" s="312">
        <f t="shared" si="111"/>
        <v>5.5887465245199985</v>
      </c>
      <c r="T236" s="312">
        <f t="shared" si="111"/>
        <v>7.9478581205999985</v>
      </c>
      <c r="U236" s="312">
        <f t="shared" si="111"/>
        <v>78.676376988139978</v>
      </c>
      <c r="V236" s="312">
        <f t="shared" si="111"/>
        <v>7.681856461739998</v>
      </c>
      <c r="W236" s="312">
        <f t="shared" si="111"/>
        <v>21.641836130259996</v>
      </c>
      <c r="X236" s="312">
        <f t="shared" si="111"/>
        <v>81.362527407439984</v>
      </c>
      <c r="Y236" s="312">
        <f t="shared" si="111"/>
        <v>71.191520502239996</v>
      </c>
      <c r="Z236" s="312">
        <f t="shared" si="111"/>
        <v>125.37748552323995</v>
      </c>
      <c r="AA236" s="312">
        <f t="shared" si="111"/>
        <v>15.534804397999997</v>
      </c>
      <c r="AB236" s="312">
        <f t="shared" si="111"/>
        <v>9.4182143090599979</v>
      </c>
      <c r="AC236" s="312">
        <f t="shared" si="111"/>
        <v>12.036662865459997</v>
      </c>
      <c r="AD236" s="312">
        <f t="shared" si="111"/>
        <v>4.529145753179999</v>
      </c>
      <c r="AE236" s="312">
        <f t="shared" si="111"/>
        <v>4.3344719944799994</v>
      </c>
      <c r="AF236" s="312">
        <f t="shared" si="111"/>
        <v>17.369239091179999</v>
      </c>
      <c r="AG236" s="312">
        <f t="shared" si="111"/>
        <v>52.457527797579985</v>
      </c>
      <c r="AH236" s="312">
        <f t="shared" si="111"/>
        <v>39.406910000739984</v>
      </c>
      <c r="AI236" s="312">
        <f t="shared" si="111"/>
        <v>97.802647405579975</v>
      </c>
      <c r="AJ236" s="312">
        <f t="shared" si="111"/>
        <v>33.560994104039992</v>
      </c>
      <c r="AK236" s="305"/>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row>
    <row r="237" spans="1:93" outlineLevel="1">
      <c r="B237" t="s">
        <v>108</v>
      </c>
      <c r="D237" s="312">
        <f t="shared" ref="D237:AJ237" si="112">D$35*harvestpercent_SC_exsoft</f>
        <v>0</v>
      </c>
      <c r="E237" s="312">
        <f t="shared" si="112"/>
        <v>0</v>
      </c>
      <c r="F237" s="312">
        <f t="shared" si="112"/>
        <v>0</v>
      </c>
      <c r="G237" s="312">
        <f t="shared" si="112"/>
        <v>0</v>
      </c>
      <c r="H237" s="312">
        <f t="shared" si="112"/>
        <v>0</v>
      </c>
      <c r="I237" s="312">
        <f t="shared" si="112"/>
        <v>0</v>
      </c>
      <c r="J237" s="312">
        <f t="shared" si="112"/>
        <v>0</v>
      </c>
      <c r="K237" s="312">
        <f t="shared" si="112"/>
        <v>0</v>
      </c>
      <c r="L237" s="312">
        <f t="shared" si="112"/>
        <v>0</v>
      </c>
      <c r="M237" s="312">
        <f t="shared" si="112"/>
        <v>0</v>
      </c>
      <c r="N237" s="312">
        <f t="shared" si="112"/>
        <v>0</v>
      </c>
      <c r="O237" s="312">
        <f t="shared" si="112"/>
        <v>0</v>
      </c>
      <c r="P237" s="312">
        <f t="shared" si="112"/>
        <v>0</v>
      </c>
      <c r="Q237" s="312">
        <f t="shared" si="112"/>
        <v>0</v>
      </c>
      <c r="R237" s="312">
        <f t="shared" si="112"/>
        <v>0</v>
      </c>
      <c r="S237" s="312">
        <f t="shared" si="112"/>
        <v>0</v>
      </c>
      <c r="T237" s="312">
        <f t="shared" si="112"/>
        <v>0</v>
      </c>
      <c r="U237" s="312">
        <f t="shared" si="112"/>
        <v>0</v>
      </c>
      <c r="V237" s="312">
        <f t="shared" si="112"/>
        <v>0</v>
      </c>
      <c r="W237" s="312">
        <f t="shared" si="112"/>
        <v>0</v>
      </c>
      <c r="X237" s="312">
        <f t="shared" si="112"/>
        <v>0</v>
      </c>
      <c r="Y237" s="312">
        <f t="shared" si="112"/>
        <v>0</v>
      </c>
      <c r="Z237" s="312">
        <f t="shared" si="112"/>
        <v>0</v>
      </c>
      <c r="AA237" s="312">
        <f t="shared" si="112"/>
        <v>0</v>
      </c>
      <c r="AB237" s="312">
        <f t="shared" si="112"/>
        <v>0</v>
      </c>
      <c r="AC237" s="312">
        <f t="shared" si="112"/>
        <v>0</v>
      </c>
      <c r="AD237" s="312">
        <f t="shared" si="112"/>
        <v>0</v>
      </c>
      <c r="AE237" s="312">
        <f t="shared" si="112"/>
        <v>0</v>
      </c>
      <c r="AF237" s="312">
        <f t="shared" si="112"/>
        <v>0</v>
      </c>
      <c r="AG237" s="312">
        <f t="shared" si="112"/>
        <v>0</v>
      </c>
      <c r="AH237" s="312">
        <f t="shared" si="112"/>
        <v>0</v>
      </c>
      <c r="AI237" s="312">
        <f t="shared" si="112"/>
        <v>0</v>
      </c>
      <c r="AJ237" s="312">
        <f t="shared" si="112"/>
        <v>0</v>
      </c>
      <c r="AK237" s="305"/>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c r="BM237" s="62"/>
      <c r="BN237" s="62"/>
      <c r="BO237" s="62"/>
      <c r="BP237" s="62"/>
      <c r="BQ237" s="62"/>
      <c r="BR237" s="62"/>
      <c r="BS237" s="62"/>
      <c r="BT237" s="62"/>
      <c r="BU237" s="62"/>
      <c r="BV237" s="62"/>
      <c r="BW237" s="62"/>
      <c r="BX237" s="62"/>
      <c r="BY237" s="62"/>
      <c r="BZ237" s="62"/>
      <c r="CA237" s="62"/>
      <c r="CB237" s="62"/>
      <c r="CC237" s="62"/>
      <c r="CD237" s="62"/>
      <c r="CE237" s="62"/>
      <c r="CF237" s="62"/>
      <c r="CG237" s="62"/>
      <c r="CH237" s="62"/>
      <c r="CI237" s="62"/>
      <c r="CJ237" s="62"/>
      <c r="CK237" s="62"/>
      <c r="CL237" s="62"/>
      <c r="CM237" s="62"/>
      <c r="CN237" s="62"/>
      <c r="CO237" s="62"/>
    </row>
    <row r="238" spans="1:93" outlineLevel="1">
      <c r="B238" t="s">
        <v>109</v>
      </c>
      <c r="D238" s="312">
        <f t="shared" ref="D238:AJ238" si="113">D$35*(1-harvestpercent_SC_exsoft)</f>
        <v>0</v>
      </c>
      <c r="E238" s="312">
        <f t="shared" si="113"/>
        <v>0</v>
      </c>
      <c r="F238" s="312">
        <f t="shared" si="113"/>
        <v>0</v>
      </c>
      <c r="G238" s="312">
        <f t="shared" si="113"/>
        <v>0</v>
      </c>
      <c r="H238" s="312">
        <f t="shared" si="113"/>
        <v>0</v>
      </c>
      <c r="I238" s="312">
        <f t="shared" si="113"/>
        <v>0</v>
      </c>
      <c r="J238" s="312">
        <f t="shared" si="113"/>
        <v>0</v>
      </c>
      <c r="K238" s="312">
        <f t="shared" si="113"/>
        <v>0</v>
      </c>
      <c r="L238" s="312">
        <f t="shared" si="113"/>
        <v>0</v>
      </c>
      <c r="M238" s="312">
        <f t="shared" si="113"/>
        <v>0</v>
      </c>
      <c r="N238" s="312">
        <f t="shared" si="113"/>
        <v>0</v>
      </c>
      <c r="O238" s="312">
        <f t="shared" si="113"/>
        <v>0</v>
      </c>
      <c r="P238" s="312">
        <f t="shared" si="113"/>
        <v>0</v>
      </c>
      <c r="Q238" s="312">
        <f t="shared" si="113"/>
        <v>0</v>
      </c>
      <c r="R238" s="312">
        <f t="shared" si="113"/>
        <v>0</v>
      </c>
      <c r="S238" s="312">
        <f t="shared" si="113"/>
        <v>0</v>
      </c>
      <c r="T238" s="312">
        <f t="shared" si="113"/>
        <v>0</v>
      </c>
      <c r="U238" s="312">
        <f t="shared" si="113"/>
        <v>0</v>
      </c>
      <c r="V238" s="312">
        <f t="shared" si="113"/>
        <v>0</v>
      </c>
      <c r="W238" s="312">
        <f t="shared" si="113"/>
        <v>0</v>
      </c>
      <c r="X238" s="312">
        <f t="shared" si="113"/>
        <v>0</v>
      </c>
      <c r="Y238" s="312">
        <f t="shared" si="113"/>
        <v>0</v>
      </c>
      <c r="Z238" s="312">
        <f t="shared" si="113"/>
        <v>0</v>
      </c>
      <c r="AA238" s="312">
        <f t="shared" si="113"/>
        <v>0</v>
      </c>
      <c r="AB238" s="312">
        <f t="shared" si="113"/>
        <v>0</v>
      </c>
      <c r="AC238" s="312">
        <f t="shared" si="113"/>
        <v>0</v>
      </c>
      <c r="AD238" s="312">
        <f t="shared" si="113"/>
        <v>0</v>
      </c>
      <c r="AE238" s="312">
        <f t="shared" si="113"/>
        <v>0</v>
      </c>
      <c r="AF238" s="312">
        <f t="shared" si="113"/>
        <v>0</v>
      </c>
      <c r="AG238" s="312">
        <f t="shared" si="113"/>
        <v>0</v>
      </c>
      <c r="AH238" s="312">
        <f t="shared" si="113"/>
        <v>0</v>
      </c>
      <c r="AI238" s="312">
        <f t="shared" si="113"/>
        <v>0</v>
      </c>
      <c r="AJ238" s="312">
        <f t="shared" si="113"/>
        <v>0</v>
      </c>
      <c r="AK238" s="305"/>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2"/>
      <c r="BZ238" s="62"/>
      <c r="CA238" s="62"/>
      <c r="CB238" s="62"/>
      <c r="CC238" s="62"/>
      <c r="CD238" s="62"/>
      <c r="CE238" s="62"/>
      <c r="CF238" s="62"/>
      <c r="CG238" s="62"/>
      <c r="CH238" s="62"/>
      <c r="CI238" s="62"/>
      <c r="CJ238" s="62"/>
      <c r="CK238" s="62"/>
      <c r="CL238" s="62"/>
      <c r="CM238" s="62"/>
      <c r="CN238" s="62"/>
      <c r="CO238" s="62"/>
    </row>
    <row r="239" spans="1:93" outlineLevel="1">
      <c r="B239" t="s">
        <v>110</v>
      </c>
      <c r="D239" s="312">
        <f t="shared" ref="D239:AJ239" si="114">D$36*harvestpercent_SC_exhard</f>
        <v>0</v>
      </c>
      <c r="E239" s="312">
        <f t="shared" si="114"/>
        <v>0</v>
      </c>
      <c r="F239" s="312">
        <f t="shared" si="114"/>
        <v>0</v>
      </c>
      <c r="G239" s="312">
        <f t="shared" si="114"/>
        <v>0</v>
      </c>
      <c r="H239" s="312">
        <f t="shared" si="114"/>
        <v>0</v>
      </c>
      <c r="I239" s="312">
        <f t="shared" si="114"/>
        <v>0</v>
      </c>
      <c r="J239" s="312">
        <f t="shared" si="114"/>
        <v>0</v>
      </c>
      <c r="K239" s="312">
        <f t="shared" si="114"/>
        <v>0</v>
      </c>
      <c r="L239" s="312">
        <f t="shared" si="114"/>
        <v>0</v>
      </c>
      <c r="M239" s="312">
        <f t="shared" si="114"/>
        <v>0</v>
      </c>
      <c r="N239" s="312">
        <f t="shared" si="114"/>
        <v>0</v>
      </c>
      <c r="O239" s="312">
        <f t="shared" si="114"/>
        <v>0</v>
      </c>
      <c r="P239" s="312">
        <f t="shared" si="114"/>
        <v>0</v>
      </c>
      <c r="Q239" s="312">
        <f t="shared" si="114"/>
        <v>0</v>
      </c>
      <c r="R239" s="312">
        <f t="shared" si="114"/>
        <v>0</v>
      </c>
      <c r="S239" s="312">
        <f t="shared" si="114"/>
        <v>0</v>
      </c>
      <c r="T239" s="312">
        <f t="shared" si="114"/>
        <v>0</v>
      </c>
      <c r="U239" s="312">
        <f t="shared" si="114"/>
        <v>0</v>
      </c>
      <c r="V239" s="312">
        <f t="shared" si="114"/>
        <v>0</v>
      </c>
      <c r="W239" s="312">
        <f t="shared" si="114"/>
        <v>0</v>
      </c>
      <c r="X239" s="312">
        <f t="shared" si="114"/>
        <v>0</v>
      </c>
      <c r="Y239" s="312">
        <f t="shared" si="114"/>
        <v>0</v>
      </c>
      <c r="Z239" s="312">
        <f t="shared" si="114"/>
        <v>0</v>
      </c>
      <c r="AA239" s="312">
        <f t="shared" si="114"/>
        <v>0</v>
      </c>
      <c r="AB239" s="312">
        <f t="shared" si="114"/>
        <v>0</v>
      </c>
      <c r="AC239" s="312">
        <f t="shared" si="114"/>
        <v>0</v>
      </c>
      <c r="AD239" s="312">
        <f t="shared" si="114"/>
        <v>0</v>
      </c>
      <c r="AE239" s="312">
        <f t="shared" si="114"/>
        <v>0</v>
      </c>
      <c r="AF239" s="312">
        <f t="shared" si="114"/>
        <v>0</v>
      </c>
      <c r="AG239" s="312">
        <f t="shared" si="114"/>
        <v>0</v>
      </c>
      <c r="AH239" s="312">
        <f t="shared" si="114"/>
        <v>0</v>
      </c>
      <c r="AI239" s="312">
        <f t="shared" si="114"/>
        <v>0</v>
      </c>
      <c r="AJ239" s="312">
        <f t="shared" si="114"/>
        <v>0</v>
      </c>
      <c r="AK239" s="305"/>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2"/>
      <c r="BR239" s="62"/>
      <c r="BS239" s="62"/>
      <c r="BT239" s="62"/>
      <c r="BU239" s="62"/>
      <c r="BV239" s="62"/>
      <c r="BW239" s="62"/>
      <c r="BX239" s="62"/>
      <c r="BY239" s="62"/>
      <c r="BZ239" s="62"/>
      <c r="CA239" s="62"/>
      <c r="CB239" s="62"/>
      <c r="CC239" s="62"/>
      <c r="CD239" s="62"/>
      <c r="CE239" s="62"/>
      <c r="CF239" s="62"/>
      <c r="CG239" s="62"/>
      <c r="CH239" s="62"/>
      <c r="CI239" s="62"/>
      <c r="CJ239" s="62"/>
      <c r="CK239" s="62"/>
      <c r="CL239" s="62"/>
      <c r="CM239" s="62"/>
      <c r="CN239" s="62"/>
      <c r="CO239" s="62"/>
    </row>
    <row r="240" spans="1:93" outlineLevel="1">
      <c r="B240" t="s">
        <v>111</v>
      </c>
      <c r="D240" s="312">
        <f t="shared" ref="D240:AJ240" si="115">D$36*(1-harvestpercent_SC_exhard)</f>
        <v>0</v>
      </c>
      <c r="E240" s="312">
        <f t="shared" si="115"/>
        <v>0</v>
      </c>
      <c r="F240" s="312">
        <f t="shared" si="115"/>
        <v>0</v>
      </c>
      <c r="G240" s="312">
        <f t="shared" si="115"/>
        <v>0</v>
      </c>
      <c r="H240" s="312">
        <f t="shared" si="115"/>
        <v>0</v>
      </c>
      <c r="I240" s="312">
        <f t="shared" si="115"/>
        <v>0</v>
      </c>
      <c r="J240" s="312">
        <f t="shared" si="115"/>
        <v>0</v>
      </c>
      <c r="K240" s="312">
        <f t="shared" si="115"/>
        <v>0</v>
      </c>
      <c r="L240" s="312">
        <f t="shared" si="115"/>
        <v>0</v>
      </c>
      <c r="M240" s="312">
        <f t="shared" si="115"/>
        <v>0</v>
      </c>
      <c r="N240" s="312">
        <f t="shared" si="115"/>
        <v>0</v>
      </c>
      <c r="O240" s="312">
        <f t="shared" si="115"/>
        <v>0</v>
      </c>
      <c r="P240" s="312">
        <f t="shared" si="115"/>
        <v>0</v>
      </c>
      <c r="Q240" s="312">
        <f t="shared" si="115"/>
        <v>0</v>
      </c>
      <c r="R240" s="312">
        <f t="shared" si="115"/>
        <v>0</v>
      </c>
      <c r="S240" s="312">
        <f t="shared" si="115"/>
        <v>0</v>
      </c>
      <c r="T240" s="312">
        <f t="shared" si="115"/>
        <v>0</v>
      </c>
      <c r="U240" s="312">
        <f t="shared" si="115"/>
        <v>0</v>
      </c>
      <c r="V240" s="312">
        <f t="shared" si="115"/>
        <v>0</v>
      </c>
      <c r="W240" s="312">
        <f t="shared" si="115"/>
        <v>0</v>
      </c>
      <c r="X240" s="312">
        <f t="shared" si="115"/>
        <v>0</v>
      </c>
      <c r="Y240" s="312">
        <f t="shared" si="115"/>
        <v>0</v>
      </c>
      <c r="Z240" s="312">
        <f t="shared" si="115"/>
        <v>0</v>
      </c>
      <c r="AA240" s="312">
        <f t="shared" si="115"/>
        <v>0</v>
      </c>
      <c r="AB240" s="312">
        <f t="shared" si="115"/>
        <v>0</v>
      </c>
      <c r="AC240" s="312">
        <f t="shared" si="115"/>
        <v>0</v>
      </c>
      <c r="AD240" s="312">
        <f t="shared" si="115"/>
        <v>0</v>
      </c>
      <c r="AE240" s="312">
        <f t="shared" si="115"/>
        <v>0</v>
      </c>
      <c r="AF240" s="312">
        <f t="shared" si="115"/>
        <v>0</v>
      </c>
      <c r="AG240" s="312">
        <f t="shared" si="115"/>
        <v>0</v>
      </c>
      <c r="AH240" s="312">
        <f t="shared" si="115"/>
        <v>0</v>
      </c>
      <c r="AI240" s="312">
        <f t="shared" si="115"/>
        <v>0</v>
      </c>
      <c r="AJ240" s="312">
        <f t="shared" si="115"/>
        <v>0</v>
      </c>
      <c r="AK240" s="305"/>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row>
    <row r="241" spans="1:93" outlineLevel="1">
      <c r="B241" t="s">
        <v>38</v>
      </c>
      <c r="D241" s="312">
        <f t="shared" ref="D241:AJ241" si="116">D37</f>
        <v>843.57380337900008</v>
      </c>
      <c r="E241" s="312">
        <f t="shared" si="116"/>
        <v>1517.8732174416</v>
      </c>
      <c r="F241" s="312">
        <f t="shared" si="116"/>
        <v>1355.0421604148</v>
      </c>
      <c r="G241" s="312">
        <f t="shared" si="116"/>
        <v>743.29222363330018</v>
      </c>
      <c r="H241" s="312">
        <f t="shared" si="116"/>
        <v>5594.3431312493976</v>
      </c>
      <c r="I241" s="312">
        <f t="shared" si="116"/>
        <v>2579.762978261801</v>
      </c>
      <c r="J241" s="312">
        <f t="shared" si="116"/>
        <v>673.67074771469993</v>
      </c>
      <c r="K241" s="312">
        <f t="shared" si="116"/>
        <v>1398.8201201360009</v>
      </c>
      <c r="L241" s="312">
        <f t="shared" si="116"/>
        <v>1748.7307337478005</v>
      </c>
      <c r="M241" s="312">
        <f t="shared" si="116"/>
        <v>596.04975456279999</v>
      </c>
      <c r="N241" s="312">
        <f t="shared" si="116"/>
        <v>4754.1165422557024</v>
      </c>
      <c r="O241" s="312">
        <f t="shared" si="116"/>
        <v>650.68991075020017</v>
      </c>
      <c r="P241" s="312">
        <f t="shared" si="116"/>
        <v>1920.3124826651001</v>
      </c>
      <c r="Q241" s="312">
        <f t="shared" si="116"/>
        <v>689.77672775010001</v>
      </c>
      <c r="R241" s="312">
        <f t="shared" si="116"/>
        <v>1383.9374581946004</v>
      </c>
      <c r="S241" s="312">
        <f t="shared" si="116"/>
        <v>3072.2428898262983</v>
      </c>
      <c r="T241" s="312">
        <f t="shared" si="116"/>
        <v>1042.6803738747999</v>
      </c>
      <c r="U241" s="312">
        <f t="shared" si="116"/>
        <v>1769.2502612447997</v>
      </c>
      <c r="V241" s="312">
        <f t="shared" si="116"/>
        <v>1629.3714238994003</v>
      </c>
      <c r="W241" s="312">
        <f t="shared" si="116"/>
        <v>725.4394652796999</v>
      </c>
      <c r="X241" s="312">
        <f t="shared" si="116"/>
        <v>5069.6993982541007</v>
      </c>
      <c r="Y241" s="312">
        <f t="shared" si="116"/>
        <v>984.5915027522999</v>
      </c>
      <c r="Z241" s="312">
        <f t="shared" si="116"/>
        <v>1437.7991421805</v>
      </c>
      <c r="AA241" s="312">
        <f t="shared" si="116"/>
        <v>1141.1030429750999</v>
      </c>
      <c r="AB241" s="312">
        <f t="shared" si="116"/>
        <v>1084.7616564927998</v>
      </c>
      <c r="AC241" s="312">
        <f t="shared" si="116"/>
        <v>2907.7652367672003</v>
      </c>
      <c r="AD241" s="312">
        <f t="shared" si="116"/>
        <v>2018.8384440152995</v>
      </c>
      <c r="AE241" s="312">
        <f t="shared" si="116"/>
        <v>1862.0396324417</v>
      </c>
      <c r="AF241" s="312">
        <f t="shared" si="116"/>
        <v>2242.4232389721997</v>
      </c>
      <c r="AG241" s="312">
        <f t="shared" si="116"/>
        <v>3124.2463360010001</v>
      </c>
      <c r="AH241" s="312">
        <f t="shared" si="116"/>
        <v>2401.2889516248997</v>
      </c>
      <c r="AI241" s="312">
        <f t="shared" si="116"/>
        <v>1613.1197601382996</v>
      </c>
      <c r="AJ241" s="312">
        <f t="shared" si="116"/>
        <v>224.21227829960003</v>
      </c>
      <c r="AK241" s="305"/>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row>
    <row r="242" spans="1:93" outlineLevel="1"/>
    <row r="243" spans="1:93" outlineLevel="1">
      <c r="A243" s="2" t="s">
        <v>115</v>
      </c>
    </row>
    <row r="244" spans="1:93" outlineLevel="1">
      <c r="B244" t="s">
        <v>113</v>
      </c>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AC244" s="64"/>
      <c r="AD244" s="64"/>
      <c r="AE244" s="380"/>
      <c r="AF244" s="24" cm="1">
        <f t="array" aca="1" ref="AF244" ca="1">SUMPRODUCT($D233:AF233,N(OFFSET($D154:AF154,0,COLUMN(AF154)-COLUMN($D154:AF154))))/10^6</f>
        <v>2.8172129284951293</v>
      </c>
      <c r="AG244" s="24">
        <f t="array" aca="1" ref="AG244" ca="1">SUMPRODUCT($D233:AG233,N(OFFSET($D154:AG154,0,COLUMN(AG154)-COLUMN($D154:AG154))))/10^6</f>
        <v>2.7737726807841909</v>
      </c>
      <c r="AH244" s="24">
        <f t="array" aca="1" ref="AH244" ca="1">SUMPRODUCT($D233:AH233,N(OFFSET($D154:AH154,0,COLUMN(AH154)-COLUMN($D154:AH154))))/10^6</f>
        <v>2.6856868279026664</v>
      </c>
      <c r="AI244" s="24">
        <f t="array" aca="1" ref="AI244" ca="1">SUMPRODUCT($D233:AI233,N(OFFSET($D154:AI154,0,COLUMN(AI154)-COLUMN($D154:AI154))))/10^6</f>
        <v>2.6409412123926557</v>
      </c>
      <c r="AJ244" s="24">
        <f t="array" aca="1" ref="AJ244" ca="1">SUMPRODUCT($D233:AJ233,N(OFFSET($D154:AJ154,0,COLUMN(AJ154)-COLUMN($D154:AJ154))))/10^6</f>
        <v>2.7638186276051333</v>
      </c>
      <c r="AK244" s="24" cm="1">
        <f t="array" aca="1" ref="AK244" ca="1">SUMPRODUCT($D233:AK233,N(OFFSET($D154:AK154,0,COLUMN(AK154)-COLUMN($D154:AK154))))/10^6</f>
        <v>3.1200095430447958</v>
      </c>
      <c r="AL244" s="24">
        <f t="array" aca="1" ref="AL244" ca="1">SUMPRODUCT($D233:AL233,N(OFFSET($D154:AL154,0,COLUMN(AL154)-COLUMN($D154:AL154))))/10^6</f>
        <v>3.5627639546541441</v>
      </c>
      <c r="AM244" s="24">
        <f t="array" aca="1" ref="AM244" ca="1">SUMPRODUCT($D233:AM233,N(OFFSET($D154:AM154,0,COLUMN(AM154)-COLUMN($D154:AM154))))/10^6</f>
        <v>4.0596683401106253</v>
      </c>
      <c r="AN244" s="24">
        <f t="array" aca="1" ref="AN244" ca="1">SUMPRODUCT($D233:AN233,N(OFFSET($D154:AN154,0,COLUMN(AN154)-COLUMN($D154:AN154))))/10^6</f>
        <v>4.2864713086327146</v>
      </c>
      <c r="AO244" s="24">
        <f t="array" aca="1" ref="AO244" ca="1">SUMPRODUCT($D233:AO233,N(OFFSET($D154:AO154,0,COLUMN(AO154)-COLUMN($D154:AO154))))/10^6</f>
        <v>4.1556996925126466</v>
      </c>
      <c r="AP244" s="24">
        <f t="array" aca="1" ref="AP244" ca="1">SUMPRODUCT($D233:AP233,N(OFFSET($D154:AP154,0,COLUMN(AP154)-COLUMN($D154:AP154))))/10^6</f>
        <v>3.8728877642587434</v>
      </c>
      <c r="AQ244" s="24">
        <f t="array" aca="1" ref="AQ244" ca="1">SUMPRODUCT($D233:AQ233,N(OFFSET($D154:AQ154,0,COLUMN(AQ154)-COLUMN($D154:AQ154))))/10^6</f>
        <v>3.5745665363641197</v>
      </c>
      <c r="AR244" s="24">
        <f t="array" aca="1" ref="AR244" ca="1">SUMPRODUCT($D233:AR233,N(OFFSET($D154:AR154,0,COLUMN(AR154)-COLUMN($D154:AR154))))/10^6</f>
        <v>3.4809325686458545</v>
      </c>
      <c r="AS244" s="24">
        <f t="array" aca="1" ref="AS244" ca="1">SUMPRODUCT($D233:AS233,N(OFFSET($D154:AS154,0,COLUMN(AS154)-COLUMN($D154:AS154))))/10^6</f>
        <v>3.6184401943029538</v>
      </c>
      <c r="AT244" s="24">
        <f t="array" aca="1" ref="AT244" ca="1">SUMPRODUCT($D233:AT233,N(OFFSET($D154:AT154,0,COLUMN(AT154)-COLUMN($D154:AT154))))/10^6</f>
        <v>3.8898853420812758</v>
      </c>
      <c r="AU244" s="24">
        <f t="array" aca="1" ref="AU244" ca="1">SUMPRODUCT($D233:AU233,N(OFFSET($D154:AU154,0,COLUMN(AU154)-COLUMN($D154:AU154))))/10^6</f>
        <v>4.2937369375935841</v>
      </c>
      <c r="AV244" s="24">
        <f t="array" aca="1" ref="AV244" ca="1">SUMPRODUCT($D233:AV233,N(OFFSET($D154:AV154,0,COLUMN(AV154)-COLUMN($D154:AV154))))/10^6</f>
        <v>4.7043204216826737</v>
      </c>
      <c r="AW244" s="24">
        <f t="array" aca="1" ref="AW244" ca="1">SUMPRODUCT($D233:AW233,N(OFFSET($D154:AW154,0,COLUMN(AW154)-COLUMN($D154:AW154))))/10^6</f>
        <v>5.114482041521649</v>
      </c>
      <c r="AX244" s="24">
        <f t="array" aca="1" ref="AX244" ca="1">SUMPRODUCT($D233:AX233,N(OFFSET($D154:AX154,0,COLUMN(AX154)-COLUMN($D154:AX154))))/10^6</f>
        <v>5.3517538286304465</v>
      </c>
      <c r="AY244" s="24">
        <f t="array" aca="1" ref="AY244" ca="1">SUMPRODUCT($D233:AY233,N(OFFSET($D154:AY154,0,COLUMN(AY154)-COLUMN($D154:AY154))))/10^6</f>
        <v>5.5058731997377359</v>
      </c>
      <c r="AZ244" s="24">
        <f t="array" aca="1" ref="AZ244" ca="1">SUMPRODUCT($D233:AZ233,N(OFFSET($D154:AZ154,0,COLUMN(AZ154)-COLUMN($D154:AZ154))))/10^6</f>
        <v>5.6218898562950681</v>
      </c>
      <c r="BA244" s="24">
        <f t="array" aca="1" ref="BA244" ca="1">SUMPRODUCT($D233:BA233,N(OFFSET($D154:BA154,0,COLUMN(BA154)-COLUMN($D154:BA154))))/10^6</f>
        <v>5.6512441537255329</v>
      </c>
      <c r="BB244" s="24">
        <f t="array" aca="1" ref="BB244" ca="1">SUMPRODUCT($D233:BB233,N(OFFSET($D154:BB154,0,COLUMN(BB154)-COLUMN($D154:BB154))))/10^6</f>
        <v>5.6705015058034469</v>
      </c>
      <c r="BC244" s="24">
        <f t="array" aca="1" ref="BC244" ca="1">SUMPRODUCT($D233:BC233,N(OFFSET($D154:BC154,0,COLUMN(BC154)-COLUMN($D154:BC154))))/10^6</f>
        <v>5.6902388857447193</v>
      </c>
      <c r="BD244" s="24">
        <f t="array" aca="1" ref="BD244" ca="1">SUMPRODUCT($D233:BD233,N(OFFSET($D154:BD154,0,COLUMN(BD154)-COLUMN($D154:BD154))))/10^6</f>
        <v>5.7041040801667711</v>
      </c>
      <c r="BE244" s="24">
        <f t="array" aca="1" ref="BE244" ca="1">SUMPRODUCT($D233:BE233,N(OFFSET($D154:BE154,0,COLUMN(BE154)-COLUMN($D154:BE154))))/10^6</f>
        <v>5.6995797000536852</v>
      </c>
      <c r="BF244" s="24">
        <f t="array" aca="1" ref="BF244" ca="1">SUMPRODUCT($D233:BF233,N(OFFSET($D154:BF154,0,COLUMN(BF154)-COLUMN($D154:BF154))))/10^6</f>
        <v>5.6498676710620224</v>
      </c>
      <c r="BG244" s="24">
        <f t="array" aca="1" ref="BG244" ca="1">SUMPRODUCT($D233:BG233,N(OFFSET($D154:BG154,0,COLUMN(BG154)-COLUMN($D154:BG154))))/10^6</f>
        <v>5.506122364123506</v>
      </c>
      <c r="BH244" s="24">
        <f t="array" aca="1" ref="BH244" ca="1">SUMPRODUCT($D233:BH233,N(OFFSET($D154:BH154,0,COLUMN(BH154)-COLUMN($D154:BH154))))/10^6</f>
        <v>5.270001972669955</v>
      </c>
      <c r="BI244" s="24">
        <f t="array" aca="1" ref="BI244" ca="1">SUMPRODUCT($D233:BI233,N(OFFSET($D154:BI154,0,COLUMN(BI154)-COLUMN($D154:BI154))))/10^6</f>
        <v>4.4636497307818441</v>
      </c>
      <c r="BJ244" s="24">
        <f t="array" aca="1" ref="BJ244" ca="1">SUMPRODUCT($D233:BJ233,N(OFFSET($D154:BJ154,0,COLUMN(BJ154)-COLUMN($D154:BJ154))))/10^6</f>
        <v>3.614388059623999</v>
      </c>
      <c r="BK244" s="24">
        <f t="array" aca="1" ref="BK244" ca="1">SUMPRODUCT($D233:BK233,N(OFFSET($D154:BK154,0,COLUMN(BK154)-COLUMN($D154:BK154))))/10^6</f>
        <v>2.7009964598480396</v>
      </c>
      <c r="BL244" s="24">
        <f t="array" aca="1" ref="BL244" ca="1">SUMPRODUCT($D233:BL233,N(OFFSET($D154:BL154,0,COLUMN(BL154)-COLUMN($D154:BL154))))/10^6</f>
        <v>2.0596278296913955</v>
      </c>
      <c r="BM244" s="24">
        <f t="array" aca="1" ref="BM244" ca="1">SUMPRODUCT($D233:BM233,N(OFFSET($D154:BM154,0,COLUMN(BM154)-COLUMN($D154:BM154))))/10^6</f>
        <v>1.7993358966529764</v>
      </c>
      <c r="BN244" s="24">
        <f t="array" aca="1" ref="BN244" ca="1">SUMPRODUCT($D233:BN233,N(OFFSET($D154:BN154,0,COLUMN(BN154)-COLUMN($D154:BN154))))/10^6</f>
        <v>1.562548372032984</v>
      </c>
      <c r="BO244" s="24">
        <f t="array" aca="1" ref="BO244" ca="1">SUMPRODUCT($D233:BO233,N(OFFSET($D154:BO154,0,COLUMN(BO154)-COLUMN($D154:BO154))))/10^6</f>
        <v>1.4167444559916647</v>
      </c>
      <c r="BP244" s="24">
        <f t="array" aca="1" ref="BP244" ca="1">SUMPRODUCT($D233:BP233,N(OFFSET($D154:BP154,0,COLUMN(BP154)-COLUMN($D154:BP154))))/10^6</f>
        <v>1.4877140114004541</v>
      </c>
      <c r="BQ244" s="24">
        <f t="array" aca="1" ref="BQ244" ca="1">SUMPRODUCT($D233:BQ233,N(OFFSET($D154:BQ154,0,COLUMN(BQ154)-COLUMN($D154:BQ154))))/10^6</f>
        <v>1.5709054759495074</v>
      </c>
      <c r="BR244" s="24">
        <f t="array" aca="1" ref="BR244" ca="1">SUMPRODUCT($D233:BR233,N(OFFSET($D154:BR154,0,COLUMN(BR154)-COLUMN($D154:BR154))))/10^6</f>
        <v>1.5537136630556192</v>
      </c>
      <c r="BS244" s="24">
        <f t="array" aca="1" ref="BS244" ca="1">SUMPRODUCT($D233:BS233,N(OFFSET($D154:BS154,0,COLUMN(BS154)-COLUMN($D154:BS154))))/10^6</f>
        <v>1.5297103960812033</v>
      </c>
      <c r="BT244" s="24">
        <f t="array" aca="1" ref="BT244" ca="1">SUMPRODUCT($D233:BT233,N(OFFSET($D154:BT154,0,COLUMN(BT154)-COLUMN($D154:BT154))))/10^6</f>
        <v>1.9126479417474582</v>
      </c>
      <c r="BU244" s="24">
        <f t="array" aca="1" ref="BU244" ca="1">SUMPRODUCT($D233:BU233,N(OFFSET($D154:BU154,0,COLUMN(BU154)-COLUMN($D154:BU154))))/10^6</f>
        <v>2.5004481553591487</v>
      </c>
      <c r="BV244" s="24">
        <f t="array" aca="1" ref="BV244" ca="1">SUMPRODUCT($D233:BV233,N(OFFSET($D154:BV154,0,COLUMN(BV154)-COLUMN($D154:BV154))))/10^6</f>
        <v>3.2655889429811036</v>
      </c>
      <c r="BW244" s="24">
        <f t="array" aca="1" ref="BW244" ca="1">SUMPRODUCT($D233:BW233,N(OFFSET($D154:BW154,0,COLUMN(BW154)-COLUMN($D154:BW154))))/10^6</f>
        <v>3.8898853420812758</v>
      </c>
      <c r="BX244" s="24">
        <f t="array" aca="1" ref="BX244" ca="1">SUMPRODUCT($D233:BX233,N(OFFSET($D154:BX154,0,COLUMN(BX154)-COLUMN($D154:BX154))))/10^6</f>
        <v>4.2937369375935841</v>
      </c>
      <c r="BY244" s="24">
        <f t="array" aca="1" ref="BY244" ca="1">SUMPRODUCT($D233:BY233,N(OFFSET($D154:BY154,0,COLUMN(BY154)-COLUMN($D154:BY154))))/10^6</f>
        <v>4.7043204216826737</v>
      </c>
      <c r="BZ244" s="24">
        <f t="array" aca="1" ref="BZ244" ca="1">SUMPRODUCT($D233:BZ233,N(OFFSET($D154:BZ154,0,COLUMN(BZ154)-COLUMN($D154:BZ154))))/10^6</f>
        <v>5.114482041521649</v>
      </c>
      <c r="CA244" s="24">
        <f t="array" aca="1" ref="CA244" ca="1">SUMPRODUCT($D233:CA233,N(OFFSET($D154:CA154,0,COLUMN(CA154)-COLUMN($D154:CA154))))/10^6</f>
        <v>5.3517538286304465</v>
      </c>
      <c r="CB244" s="24">
        <f t="array" aca="1" ref="CB244" ca="1">SUMPRODUCT($D233:CB233,N(OFFSET($D154:CB154,0,COLUMN(CB154)-COLUMN($D154:CB154))))/10^6</f>
        <v>5.5058731997377359</v>
      </c>
      <c r="CC244" s="24">
        <f t="array" aca="1" ref="CC244" ca="1">SUMPRODUCT($D233:CC233,N(OFFSET($D154:CC154,0,COLUMN(CC154)-COLUMN($D154:CC154))))/10^6</f>
        <v>5.6218898562950681</v>
      </c>
      <c r="CD244" s="24">
        <f t="array" aca="1" ref="CD244" ca="1">SUMPRODUCT($D233:CD233,N(OFFSET($D154:CD154,0,COLUMN(CD154)-COLUMN($D154:CD154))))/10^6</f>
        <v>5.6512441537255329</v>
      </c>
      <c r="CE244" s="24">
        <f t="array" aca="1" ref="CE244" ca="1">SUMPRODUCT($D233:CE233,N(OFFSET($D154:CE154,0,COLUMN(CE154)-COLUMN($D154:CE154))))/10^6</f>
        <v>5.6705015058034469</v>
      </c>
      <c r="CF244" s="24">
        <f t="array" aca="1" ref="CF244" ca="1">SUMPRODUCT($D233:CF233,N(OFFSET($D154:CF154,0,COLUMN(CF154)-COLUMN($D154:CF154))))/10^6</f>
        <v>5.6902388857447193</v>
      </c>
      <c r="CG244" s="24">
        <f t="array" aca="1" ref="CG244" ca="1">SUMPRODUCT($D233:CG233,N(OFFSET($D154:CG154,0,COLUMN(CG154)-COLUMN($D154:CG154))))/10^6</f>
        <v>5.7041040801667711</v>
      </c>
      <c r="CH244" s="24">
        <f t="array" aca="1" ref="CH244" ca="1">SUMPRODUCT($D233:CH233,N(OFFSET($D154:CH154,0,COLUMN(CH154)-COLUMN($D154:CH154))))/10^6</f>
        <v>5.6995797000536852</v>
      </c>
      <c r="CI244" s="24">
        <f t="array" aca="1" ref="CI244" ca="1">SUMPRODUCT($D233:CI233,N(OFFSET($D154:CI154,0,COLUMN(CI154)-COLUMN($D154:CI154))))/10^6</f>
        <v>5.6498676710620224</v>
      </c>
      <c r="CJ244" s="24">
        <f t="array" aca="1" ref="CJ244" ca="1">SUMPRODUCT($D233:CJ233,N(OFFSET($D154:CJ154,0,COLUMN(CJ154)-COLUMN($D154:CJ154))))/10^6</f>
        <v>5.506122364123506</v>
      </c>
      <c r="CK244" s="24">
        <f t="array" aca="1" ref="CK244" ca="1">SUMPRODUCT($D233:CK233,N(OFFSET($D154:CK154,0,COLUMN(CK154)-COLUMN($D154:CK154))))/10^6</f>
        <v>5.270001972669955</v>
      </c>
      <c r="CL244" s="24">
        <f t="array" aca="1" ref="CL244" ca="1">SUMPRODUCT($D233:CL233,N(OFFSET($D154:CL154,0,COLUMN(CL154)-COLUMN($D154:CL154))))/10^6</f>
        <v>4.4636497307818441</v>
      </c>
      <c r="CM244" s="24">
        <f t="array" aca="1" ref="CM244" ca="1">SUMPRODUCT($D233:CM233,N(OFFSET($D154:CM154,0,COLUMN(CM154)-COLUMN($D154:CM154))))/10^6</f>
        <v>3.614388059623999</v>
      </c>
      <c r="CN244" s="24">
        <f t="array" aca="1" ref="CN244" ca="1">SUMPRODUCT($D233:CN233,N(OFFSET($D154:CN154,0,COLUMN(CN154)-COLUMN($D154:CN154))))/10^6</f>
        <v>2.7009964598480396</v>
      </c>
      <c r="CO244" s="24">
        <f t="array" aca="1" ref="CO244" ca="1">SUMPRODUCT($D233:CO233,N(OFFSET($D154:CO154,0,COLUMN(CO154)-COLUMN($D154:CO154))))/10^6</f>
        <v>2.0596278296913955</v>
      </c>
    </row>
    <row r="245" spans="1:93" outlineLevel="1">
      <c r="B245" t="s">
        <v>114</v>
      </c>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AC245" s="64"/>
      <c r="AD245" s="64"/>
      <c r="AE245" s="380"/>
      <c r="AF245" s="24">
        <f t="array" aca="1" ref="AF245" ca="1">SUMPRODUCT($D234:AF234,N(OFFSET($D155:AF155,0,COLUMN(AF155)-COLUMN($D155:AF155))))/10^6</f>
        <v>0.71257589032390245</v>
      </c>
      <c r="AG245" s="24">
        <f t="array" aca="1" ref="AG245" ca="1">SUMPRODUCT($D234:AG234,N(OFFSET($D155:AG155,0,COLUMN(AG155)-COLUMN($D155:AG155))))/10^6</f>
        <v>0.71925063761533026</v>
      </c>
      <c r="AH245" s="24">
        <f t="array" aca="1" ref="AH245" ca="1">SUMPRODUCT($D234:AH234,N(OFFSET($D155:AH155,0,COLUMN(AH155)-COLUMN($D155:AH155))))/10^6</f>
        <v>0.74319895189943164</v>
      </c>
      <c r="AI245" s="24">
        <f t="array" aca="1" ref="AI245" ca="1">SUMPRODUCT($D234:AI234,N(OFFSET($D155:AI155,0,COLUMN(AI155)-COLUMN($D155:AI155))))/10^6</f>
        <v>0.79601948807433065</v>
      </c>
      <c r="AJ245" s="24">
        <f t="array" aca="1" ref="AJ245" ca="1">SUMPRODUCT($D234:AJ234,N(OFFSET($D155:AJ155,0,COLUMN(AJ155)-COLUMN($D155:AJ155))))/10^6</f>
        <v>0.910359099581872</v>
      </c>
      <c r="AK245" s="24" cm="1">
        <f t="array" aca="1" ref="AK245" ca="1">SUMPRODUCT($D234:AK234,N(OFFSET($D155:AK155,0,COLUMN(AK155)-COLUMN($D155:AK155))))/10^6</f>
        <v>1.0730279373533131</v>
      </c>
      <c r="AL245" s="24">
        <f t="array" aca="1" ref="AL245" ca="1">SUMPRODUCT($D234:AL234,N(OFFSET($D155:AL155,0,COLUMN(AL155)-COLUMN($D155:AL155))))/10^6</f>
        <v>1.2581730635982467</v>
      </c>
      <c r="AM245" s="24">
        <f t="array" aca="1" ref="AM245" ca="1">SUMPRODUCT($D234:AM234,N(OFFSET($D155:AM155,0,COLUMN(AM155)-COLUMN($D155:AM155))))/10^6</f>
        <v>1.4130668709414933</v>
      </c>
      <c r="AN245" s="24">
        <f t="array" aca="1" ref="AN245" ca="1">SUMPRODUCT($D234:AN234,N(OFFSET($D155:AN155,0,COLUMN(AN155)-COLUMN($D155:AN155))))/10^6</f>
        <v>1.4816710325594031</v>
      </c>
      <c r="AO245" s="24">
        <f t="array" aca="1" ref="AO245" ca="1">SUMPRODUCT($D234:AO234,N(OFFSET($D155:AO155,0,COLUMN(AO155)-COLUMN($D155:AO155))))/10^6</f>
        <v>1.458513974256809</v>
      </c>
      <c r="AP245" s="24">
        <f t="array" aca="1" ref="AP245" ca="1">SUMPRODUCT($D234:AP234,N(OFFSET($D155:AP155,0,COLUMN(AP155)-COLUMN($D155:AP155))))/10^6</f>
        <v>1.3864167363275388</v>
      </c>
      <c r="AQ245" s="24">
        <f t="array" aca="1" ref="AQ245" ca="1">SUMPRODUCT($D234:AQ234,N(OFFSET($D155:AQ155,0,COLUMN(AQ155)-COLUMN($D155:AQ155))))/10^6</f>
        <v>1.3101320501238618</v>
      </c>
      <c r="AR245" s="24">
        <f t="array" aca="1" ref="AR245" ca="1">SUMPRODUCT($D234:AR234,N(OFFSET($D155:AR155,0,COLUMN(AR155)-COLUMN($D155:AR155))))/10^6</f>
        <v>1.2728731584649127</v>
      </c>
      <c r="AS245" s="24">
        <f t="array" aca="1" ref="AS245" ca="1">SUMPRODUCT($D234:AS234,N(OFFSET($D155:AS155,0,COLUMN(AS155)-COLUMN($D155:AS155))))/10^6</f>
        <v>1.279060263363093</v>
      </c>
      <c r="AT245" s="24">
        <f t="array" aca="1" ref="AT245" ca="1">SUMPRODUCT($D234:AT234,N(OFFSET($D155:AT155,0,COLUMN(AT155)-COLUMN($D155:AT155))))/10^6</f>
        <v>1.3062091463718379</v>
      </c>
      <c r="AU245" s="24">
        <f t="array" aca="1" ref="AU245" ca="1">SUMPRODUCT($D234:AU234,N(OFFSET($D155:AU155,0,COLUMN(AU155)-COLUMN($D155:AU155))))/10^6</f>
        <v>1.3392685283924235</v>
      </c>
      <c r="AV245" s="24">
        <f t="array" aca="1" ref="AV245" ca="1">SUMPRODUCT($D234:AV234,N(OFFSET($D155:AV155,0,COLUMN(AV155)-COLUMN($D155:AV155))))/10^6</f>
        <v>1.3669588615383432</v>
      </c>
      <c r="AW245" s="24">
        <f t="array" aca="1" ref="AW245" ca="1">SUMPRODUCT($D234:AW234,N(OFFSET($D155:AW155,0,COLUMN(AW155)-COLUMN($D155:AW155))))/10^6</f>
        <v>1.3872732510832544</v>
      </c>
      <c r="AX245" s="24">
        <f t="array" aca="1" ref="AX245" ca="1">SUMPRODUCT($D234:AX234,N(OFFSET($D155:AX155,0,COLUMN(AX155)-COLUMN($D155:AX155))))/10^6</f>
        <v>1.3986983365518988</v>
      </c>
      <c r="AY245" s="24">
        <f t="array" aca="1" ref="AY245" ca="1">SUMPRODUCT($D234:AY234,N(OFFSET($D155:AY155,0,COLUMN(AY155)-COLUMN($D155:AY155))))/10^6</f>
        <v>1.4014582169387046</v>
      </c>
      <c r="AZ245" s="24">
        <f t="array" aca="1" ref="AZ245" ca="1">SUMPRODUCT($D234:AZ234,N(OFFSET($D155:AZ155,0,COLUMN(AZ155)-COLUMN($D155:AZ155))))/10^6</f>
        <v>1.3977422007553837</v>
      </c>
      <c r="BA245" s="24">
        <f t="array" aca="1" ref="BA245" ca="1">SUMPRODUCT($D234:BA234,N(OFFSET($D155:BA155,0,COLUMN(BA155)-COLUMN($D155:BA155))))/10^6</f>
        <v>1.3881490789210205</v>
      </c>
      <c r="BB245" s="24">
        <f t="array" aca="1" ref="BB245" ca="1">SUMPRODUCT($D234:BB234,N(OFFSET($D155:BB155,0,COLUMN(BB155)-COLUMN($D155:BB155))))/10^6</f>
        <v>1.3768062284401259</v>
      </c>
      <c r="BC245" s="24">
        <f t="array" aca="1" ref="BC245" ca="1">SUMPRODUCT($D234:BC234,N(OFFSET($D155:BC155,0,COLUMN(BC155)-COLUMN($D155:BC155))))/10^6</f>
        <v>1.3639980176157644</v>
      </c>
      <c r="BD245" s="24">
        <f t="array" aca="1" ref="BD245" ca="1">SUMPRODUCT($D234:BD234,N(OFFSET($D155:BD155,0,COLUMN(BD155)-COLUMN($D155:BD155))))/10^6</f>
        <v>1.3512857817321433</v>
      </c>
      <c r="BE245" s="24">
        <f t="array" aca="1" ref="BE245" ca="1">SUMPRODUCT($D234:BE234,N(OFFSET($D155:BE155,0,COLUMN(BE155)-COLUMN($D155:BE155))))/10^6</f>
        <v>1.3398883894118836</v>
      </c>
      <c r="BF245" s="24">
        <f t="array" aca="1" ref="BF245" ca="1">SUMPRODUCT($D234:BF234,N(OFFSET($D155:BF155,0,COLUMN(BF155)-COLUMN($D155:BF155))))/10^6</f>
        <v>1.3269792910352007</v>
      </c>
      <c r="BG245" s="24">
        <f t="array" aca="1" ref="BG245" ca="1">SUMPRODUCT($D234:BG234,N(OFFSET($D155:BG155,0,COLUMN(BG155)-COLUMN($D155:BG155))))/10^6</f>
        <v>1.3136907806794405</v>
      </c>
      <c r="BH245" s="24">
        <f t="array" aca="1" ref="BH245" ca="1">SUMPRODUCT($D234:BH234,N(OFFSET($D155:BH155,0,COLUMN(BH155)-COLUMN($D155:BH155))))/10^6</f>
        <v>1.3002781914093331</v>
      </c>
      <c r="BI245" s="24">
        <f t="array" aca="1" ref="BI245" ca="1">SUMPRODUCT($D234:BI234,N(OFFSET($D155:BI155,0,COLUMN(BI155)-COLUMN($D155:BI155))))/10^6</f>
        <v>1.2867169970417558</v>
      </c>
      <c r="BJ245" s="24">
        <f t="array" aca="1" ref="BJ245" ca="1">SUMPRODUCT($D234:BJ234,N(OFFSET($D155:BJ155,0,COLUMN(BJ155)-COLUMN($D155:BJ155))))/10^6</f>
        <v>1.2729088917011788</v>
      </c>
      <c r="BK245" s="24">
        <f t="array" aca="1" ref="BK245" ca="1">SUMPRODUCT($D234:BK234,N(OFFSET($D155:BK155,0,COLUMN(BK155)-COLUMN($D155:BK155))))/10^6</f>
        <v>1.2569463222364008</v>
      </c>
      <c r="BL245" s="24">
        <f t="array" aca="1" ref="BL245" ca="1">SUMPRODUCT($D234:BL234,N(OFFSET($D155:BL155,0,COLUMN(BL155)-COLUMN($D155:BL155))))/10^6</f>
        <v>1.2403868617866207</v>
      </c>
      <c r="BM245" s="24">
        <f t="array" aca="1" ref="BM245" ca="1">SUMPRODUCT($D234:BM234,N(OFFSET($D155:BM155,0,COLUMN(BM155)-COLUMN($D155:BM155))))/10^6</f>
        <v>1.2234457284436282</v>
      </c>
      <c r="BN245" s="24">
        <f t="array" aca="1" ref="BN245" ca="1">SUMPRODUCT($D234:BN234,N(OFFSET($D155:BN155,0,COLUMN(BN155)-COLUMN($D155:BN155))))/10^6</f>
        <v>1.2064123925014227</v>
      </c>
      <c r="BO245" s="24">
        <f t="array" aca="1" ref="BO245" ca="1">SUMPRODUCT($D234:BO234,N(OFFSET($D155:BO155,0,COLUMN(BO155)-COLUMN($D155:BO155))))/10^6</f>
        <v>1.1904463120881834</v>
      </c>
      <c r="BP245" s="24">
        <f t="array" aca="1" ref="BP245" ca="1">SUMPRODUCT($D234:BP234,N(OFFSET($D155:BP155,0,COLUMN(BP155)-COLUMN($D155:BP155))))/10^6</f>
        <v>1.1747393551767666</v>
      </c>
      <c r="BQ245" s="24">
        <f t="array" aca="1" ref="BQ245" ca="1">SUMPRODUCT($D234:BQ234,N(OFFSET($D155:BQ155,0,COLUMN(BQ155)-COLUMN($D155:BQ155))))/10^6</f>
        <v>1.1595277051543023</v>
      </c>
      <c r="BR245" s="24">
        <f t="array" aca="1" ref="BR245" ca="1">SUMPRODUCT($D234:BR234,N(OFFSET($D155:BR155,0,COLUMN(BR155)-COLUMN($D155:BR155))))/10^6</f>
        <v>1.1460237292217268</v>
      </c>
      <c r="BS245" s="24">
        <f t="array" aca="1" ref="BS245" ca="1">SUMPRODUCT($D234:BS234,N(OFFSET($D155:BS155,0,COLUMN(BS155)-COLUMN($D155:BS155))))/10^6</f>
        <v>1.1332936402393718</v>
      </c>
      <c r="BT245" s="24">
        <f t="array" aca="1" ref="BT245" ca="1">SUMPRODUCT($D234:BT234,N(OFFSET($D155:BT155,0,COLUMN(BT155)-COLUMN($D155:BT155))))/10^6</f>
        <v>1.1221731938441266</v>
      </c>
      <c r="BU245" s="24">
        <f t="array" aca="1" ref="BU245" ca="1">SUMPRODUCT($D234:BU234,N(OFFSET($D155:BU155,0,COLUMN(BU155)-COLUMN($D155:BU155))))/10^6</f>
        <v>1.1128211547488087</v>
      </c>
      <c r="BV245" s="24">
        <f t="array" aca="1" ref="BV245" ca="1">SUMPRODUCT($D234:BV234,N(OFFSET($D155:BV155,0,COLUMN(BV155)-COLUMN($D155:BV155))))/10^6</f>
        <v>1.103089448475856</v>
      </c>
      <c r="BW245" s="24">
        <f t="array" aca="1" ref="BW245" ca="1">SUMPRODUCT($D234:BW234,N(OFFSET($D155:BW155,0,COLUMN(BW155)-COLUMN($D155:BW155))))/10^6</f>
        <v>1.0934626090898996</v>
      </c>
      <c r="BX245" s="24">
        <f t="array" aca="1" ref="BX245" ca="1">SUMPRODUCT($D234:BX234,N(OFFSET($D155:BX155,0,COLUMN(BX155)-COLUMN($D155:BX155))))/10^6</f>
        <v>1.0830269348668182</v>
      </c>
      <c r="BY245" s="24">
        <f t="array" aca="1" ref="BY245" ca="1">SUMPRODUCT($D234:BY234,N(OFFSET($D155:BY155,0,COLUMN(BY155)-COLUMN($D155:BY155))))/10^6</f>
        <v>1.0726129872165648</v>
      </c>
      <c r="BZ245" s="24">
        <f t="array" aca="1" ref="BZ245" ca="1">SUMPRODUCT($D234:BZ234,N(OFFSET($D155:BZ155,0,COLUMN(BZ155)-COLUMN($D155:BZ155))))/10^6</f>
        <v>1.0630203378748684</v>
      </c>
      <c r="CA245" s="24">
        <f t="array" aca="1" ref="CA245" ca="1">SUMPRODUCT($D234:CA234,N(OFFSET($D155:CA155,0,COLUMN(CA155)-COLUMN($D155:CA155))))/10^6</f>
        <v>1.0538237781919546</v>
      </c>
      <c r="CB245" s="24">
        <f t="array" aca="1" ref="CB245" ca="1">SUMPRODUCT($D234:CB234,N(OFFSET($D155:CB155,0,COLUMN(CB155)-COLUMN($D155:CB155))))/10^6</f>
        <v>1.0454786658742108</v>
      </c>
      <c r="CC245" s="24">
        <f t="array" aca="1" ref="CC245" ca="1">SUMPRODUCT($D234:CC234,N(OFFSET($D155:CC155,0,COLUMN(CC155)-COLUMN($D155:CC155))))/10^6</f>
        <v>1.0383571134625487</v>
      </c>
      <c r="CD245" s="24">
        <f t="array" aca="1" ref="CD245" ca="1">SUMPRODUCT($D234:CD234,N(OFFSET($D155:CD155,0,COLUMN(CD155)-COLUMN($D155:CD155))))/10^6</f>
        <v>1.031955838518867</v>
      </c>
      <c r="CE245" s="24">
        <f t="array" aca="1" ref="CE245" ca="1">SUMPRODUCT($D234:CE234,N(OFFSET($D155:CE155,0,COLUMN(CE155)-COLUMN($D155:CE155))))/10^6</f>
        <v>1.0275932723547365</v>
      </c>
      <c r="CF245" s="24">
        <f t="array" aca="1" ref="CF245" ca="1">SUMPRODUCT($D234:CF234,N(OFFSET($D155:CF155,0,COLUMN(CF155)-COLUMN($D155:CF155))))/10^6</f>
        <v>1.0245708507123263</v>
      </c>
      <c r="CG245" s="24">
        <f t="array" aca="1" ref="CG245" ca="1">SUMPRODUCT($D234:CG234,N(OFFSET($D155:CG155,0,COLUMN(CG155)-COLUMN($D155:CG155))))/10^6</f>
        <v>1.0231103736787093</v>
      </c>
      <c r="CH245" s="24">
        <f t="array" aca="1" ref="CH245" ca="1">SUMPRODUCT($D234:CH234,N(OFFSET($D155:CH155,0,COLUMN(CH155)-COLUMN($D155:CH155))))/10^6</f>
        <v>1.0231103736787093</v>
      </c>
      <c r="CI245" s="24">
        <f t="array" aca="1" ref="CI245" ca="1">SUMPRODUCT($D234:CI234,N(OFFSET($D155:CI155,0,COLUMN(CI155)-COLUMN($D155:CI155))))/10^6</f>
        <v>1.0231103736787093</v>
      </c>
      <c r="CJ245" s="24">
        <f t="array" aca="1" ref="CJ245" ca="1">SUMPRODUCT($D234:CJ234,N(OFFSET($D155:CJ155,0,COLUMN(CJ155)-COLUMN($D155:CJ155))))/10^6</f>
        <v>1.0231103736787093</v>
      </c>
      <c r="CK245" s="24">
        <f t="array" aca="1" ref="CK245" ca="1">SUMPRODUCT($D234:CK234,N(OFFSET($D155:CK155,0,COLUMN(CK155)-COLUMN($D155:CK155))))/10^6</f>
        <v>1.0231103736787093</v>
      </c>
      <c r="CL245" s="24">
        <f t="array" aca="1" ref="CL245" ca="1">SUMPRODUCT($D234:CL234,N(OFFSET($D155:CL155,0,COLUMN(CL155)-COLUMN($D155:CL155))))/10^6</f>
        <v>1.0231103736787093</v>
      </c>
      <c r="CM245" s="24">
        <f t="array" aca="1" ref="CM245" ca="1">SUMPRODUCT($D234:CM234,N(OFFSET($D155:CM155,0,COLUMN(CM155)-COLUMN($D155:CM155))))/10^6</f>
        <v>1.0231103736787093</v>
      </c>
      <c r="CN245" s="24">
        <f t="array" aca="1" ref="CN245" ca="1">SUMPRODUCT($D234:CN234,N(OFFSET($D155:CN155,0,COLUMN(CN155)-COLUMN($D155:CN155))))/10^6</f>
        <v>1.0231103736787093</v>
      </c>
      <c r="CO245" s="24">
        <f t="array" aca="1" ref="CO245" ca="1">SUMPRODUCT($D234:CO234,N(OFFSET($D155:CO155,0,COLUMN(CO155)-COLUMN($D155:CO155))))/10^6</f>
        <v>1.0231103736787093</v>
      </c>
    </row>
    <row r="246" spans="1:93" outlineLevel="1">
      <c r="B246" t="s">
        <v>118</v>
      </c>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AC246" s="64"/>
      <c r="AD246" s="64"/>
      <c r="AE246" s="380"/>
      <c r="AF246" s="24">
        <f t="array" aca="1" ref="AF246" ca="1">SUMPRODUCT($D235:AF235,N(OFFSET($D156:AF156,0,COLUMN(AF156)-COLUMN($D156:AF156))))/10^6</f>
        <v>9.8211914473505649E-2</v>
      </c>
      <c r="AG246" s="24">
        <f t="array" aca="1" ref="AG246" ca="1">SUMPRODUCT($D235:AG235,N(OFFSET($D156:AG156,0,COLUMN(AG156)-COLUMN($D156:AG156))))/10^6</f>
        <v>0.10767192154713467</v>
      </c>
      <c r="AH246" s="24">
        <f t="array" aca="1" ref="AH246" ca="1">SUMPRODUCT($D235:AH235,N(OFFSET($D156:AH156,0,COLUMN(AH156)-COLUMN($D156:AH156))))/10^6</f>
        <v>0.11599978594678602</v>
      </c>
      <c r="AI246" s="24">
        <f t="array" aca="1" ref="AI246" ca="1">SUMPRODUCT($D235:AI235,N(OFFSET($D156:AI156,0,COLUMN(AI156)-COLUMN($D156:AI156))))/10^6</f>
        <v>0.12350431624154848</v>
      </c>
      <c r="AJ246" s="24">
        <f t="array" aca="1" ref="AJ246" ca="1">SUMPRODUCT($D235:AJ235,N(OFFSET($D156:AJ156,0,COLUMN(AJ156)-COLUMN($D156:AJ156))))/10^6</f>
        <v>0.1299446918534396</v>
      </c>
      <c r="AK246" s="24">
        <f t="array" aca="1" ref="AK246" ca="1">SUMPRODUCT($D235:AK235,N(OFFSET($D156:AK156,0,COLUMN(AK156)-COLUMN($D156:AK156))))/10^6</f>
        <v>0.13616673763828524</v>
      </c>
      <c r="AL246" s="24">
        <f t="array" aca="1" ref="AL246" ca="1">SUMPRODUCT($D235:AL235,N(OFFSET($D156:AL156,0,COLUMN(AL156)-COLUMN($D156:AL156))))/10^6</f>
        <v>0.14179896558388563</v>
      </c>
      <c r="AM246" s="24">
        <f t="array" aca="1" ref="AM246" ca="1">SUMPRODUCT($D235:AM235,N(OFFSET($D156:AM156,0,COLUMN(AM156)-COLUMN($D156:AM156))))/10^6</f>
        <v>0.14761139964065148</v>
      </c>
      <c r="AN246" s="24">
        <f t="array" aca="1" ref="AN246" ca="1">SUMPRODUCT($D235:AN235,N(OFFSET($D156:AN156,0,COLUMN(AN156)-COLUMN($D156:AN156))))/10^6</f>
        <v>0.15257341628957208</v>
      </c>
      <c r="AO246" s="24">
        <f t="array" aca="1" ref="AO246" ca="1">SUMPRODUCT($D235:AO235,N(OFFSET($D156:AO156,0,COLUMN(AO156)-COLUMN($D156:AO156))))/10^6</f>
        <v>0.15862312728653374</v>
      </c>
      <c r="AP246" s="24">
        <f t="array" aca="1" ref="AP246" ca="1">SUMPRODUCT($D235:AP235,N(OFFSET($D156:AP156,0,COLUMN(AP156)-COLUMN($D156:AP156))))/10^6</f>
        <v>0.16462329875479276</v>
      </c>
      <c r="AQ246" s="24">
        <f t="array" aca="1" ref="AQ246" ca="1">SUMPRODUCT($D235:AQ235,N(OFFSET($D156:AQ156,0,COLUMN(AQ156)-COLUMN($D156:AQ156))))/10^6</f>
        <v>0.17087994886482721</v>
      </c>
      <c r="AR246" s="24">
        <f t="array" aca="1" ref="AR246" ca="1">SUMPRODUCT($D235:AR235,N(OFFSET($D156:AR156,0,COLUMN(AR156)-COLUMN($D156:AR156))))/10^6</f>
        <v>0.17610280500244618</v>
      </c>
      <c r="AS246" s="24">
        <f t="array" aca="1" ref="AS246" ca="1">SUMPRODUCT($D235:AS235,N(OFFSET($D156:AS156,0,COLUMN(AS156)-COLUMN($D156:AS156))))/10^6</f>
        <v>0.17958120960222521</v>
      </c>
      <c r="AT246" s="24">
        <f t="array" aca="1" ref="AT246" ca="1">SUMPRODUCT($D235:AT235,N(OFFSET($D156:AT156,0,COLUMN(AT156)-COLUMN($D156:AT156))))/10^6</f>
        <v>0.18319008380567664</v>
      </c>
      <c r="AU246" s="24">
        <f t="array" aca="1" ref="AU246" ca="1">SUMPRODUCT($D235:AU235,N(OFFSET($D156:AU156,0,COLUMN(AU156)-COLUMN($D156:AU156))))/10^6</f>
        <v>0.18568931693296328</v>
      </c>
      <c r="AV246" s="24">
        <f t="array" aca="1" ref="AV246" ca="1">SUMPRODUCT($D235:AV235,N(OFFSET($D156:AV156,0,COLUMN(AV156)-COLUMN($D156:AV156))))/10^6</f>
        <v>0.18771324376241702</v>
      </c>
      <c r="AW246" s="24">
        <f t="array" aca="1" ref="AW246" ca="1">SUMPRODUCT($D235:AW235,N(OFFSET($D156:AW156,0,COLUMN(AW156)-COLUMN($D156:AW156))))/10^6</f>
        <v>0.18777674194106003</v>
      </c>
      <c r="AX246" s="24">
        <f t="array" aca="1" ref="AX246" ca="1">SUMPRODUCT($D235:AX235,N(OFFSET($D156:AX156,0,COLUMN(AX156)-COLUMN($D156:AX156))))/10^6</f>
        <v>0.18746929785374919</v>
      </c>
      <c r="AY246" s="24">
        <f t="array" aca="1" ref="AY246" ca="1">SUMPRODUCT($D235:AY235,N(OFFSET($D156:AY156,0,COLUMN(AY156)-COLUMN($D156:AY156))))/10^6</f>
        <v>0.18549960283093908</v>
      </c>
      <c r="AZ246" s="24">
        <f t="array" aca="1" ref="AZ246" ca="1">SUMPRODUCT($D235:AZ235,N(OFFSET($D156:AZ156,0,COLUMN(AZ156)-COLUMN($D156:AZ156))))/10^6</f>
        <v>0.18205061688458873</v>
      </c>
      <c r="BA246" s="24">
        <f t="array" aca="1" ref="BA246" ca="1">SUMPRODUCT($D235:BA235,N(OFFSET($D156:BA156,0,COLUMN(BA156)-COLUMN($D156:BA156))))/10^6</f>
        <v>0.17557870267464001</v>
      </c>
      <c r="BB246" s="24">
        <f t="array" aca="1" ref="BB246" ca="1">SUMPRODUCT($D235:BB235,N(OFFSET($D156:BB156,0,COLUMN(BB156)-COLUMN($D156:BB156))))/10^6</f>
        <v>0.17202787356003962</v>
      </c>
      <c r="BC246" s="24">
        <f t="array" aca="1" ref="BC246" ca="1">SUMPRODUCT($D235:BC235,N(OFFSET($D156:BC156,0,COLUMN(BC156)-COLUMN($D156:BC156))))/10^6</f>
        <v>0.16780017868043212</v>
      </c>
      <c r="BD246" s="24">
        <f t="array" aca="1" ref="BD246" ca="1">SUMPRODUCT($D235:BD235,N(OFFSET($D156:BD156,0,COLUMN(BD156)-COLUMN($D156:BD156))))/10^6</f>
        <v>0.16461727783827387</v>
      </c>
      <c r="BE246" s="24">
        <f t="array" aca="1" ref="BE246" ca="1">SUMPRODUCT($D235:BE235,N(OFFSET($D156:BE156,0,COLUMN(BE156)-COLUMN($D156:BE156))))/10^6</f>
        <v>0.14717779823424423</v>
      </c>
      <c r="BF246" s="24">
        <f t="array" aca="1" ref="BF246" ca="1">SUMPRODUCT($D235:BF235,N(OFFSET($D156:BF156,0,COLUMN(BF156)-COLUMN($D156:BF156))))/10^6</f>
        <v>0.14072089531737733</v>
      </c>
      <c r="BG246" s="24">
        <f t="array" aca="1" ref="BG246" ca="1">SUMPRODUCT($D235:BG235,N(OFFSET($D156:BG156,0,COLUMN(BG156)-COLUMN($D156:BG156))))/10^6</f>
        <v>0.13396724774605573</v>
      </c>
      <c r="BH246" s="24">
        <f t="array" aca="1" ref="BH246" ca="1">SUMPRODUCT($D235:BH235,N(OFFSET($D156:BH156,0,COLUMN(BH156)-COLUMN($D156:BH156))))/10^6</f>
        <v>0.12911991994439842</v>
      </c>
      <c r="BI246" s="24">
        <f t="array" aca="1" ref="BI246" ca="1">SUMPRODUCT($D235:BI235,N(OFFSET($D156:BI156,0,COLUMN(BI156)-COLUMN($D156:BI156))))/10^6</f>
        <v>0.12078173444390095</v>
      </c>
      <c r="BJ246" s="24">
        <f t="array" aca="1" ref="BJ246" ca="1">SUMPRODUCT($D235:BJ235,N(OFFSET($D156:BJ156,0,COLUMN(BJ156)-COLUMN($D156:BJ156))))/10^6</f>
        <v>0.11820601166225006</v>
      </c>
      <c r="BK246" s="24">
        <f t="array" aca="1" ref="BK246" ca="1">SUMPRODUCT($D235:BK235,N(OFFSET($D156:BK156,0,COLUMN(BK156)-COLUMN($D156:BK156))))/10^6</f>
        <v>0.11845108556613304</v>
      </c>
      <c r="BL246" s="24">
        <f t="array" aca="1" ref="BL246" ca="1">SUMPRODUCT($D235:BL235,N(OFFSET($D156:BL156,0,COLUMN(BL156)-COLUMN($D156:BL156))))/10^6</f>
        <v>0.12055086031120429</v>
      </c>
      <c r="BM246" s="24">
        <f t="array" aca="1" ref="BM246" ca="1">SUMPRODUCT($D235:BM235,N(OFFSET($D156:BM156,0,COLUMN(BM156)-COLUMN($D156:BM156))))/10^6</f>
        <v>0.11086405921491661</v>
      </c>
      <c r="BN246" s="24">
        <f t="array" aca="1" ref="BN246" ca="1">SUMPRODUCT($D235:BN235,N(OFFSET($D156:BN156,0,COLUMN(BN156)-COLUMN($D156:BN156))))/10^6</f>
        <v>0.1117357460264515</v>
      </c>
      <c r="BO246" s="24">
        <f t="array" aca="1" ref="BO246" ca="1">SUMPRODUCT($D235:BO235,N(OFFSET($D156:BO156,0,COLUMN(BO156)-COLUMN($D156:BO156))))/10^6</f>
        <v>0.1095949850468796</v>
      </c>
      <c r="BP246" s="24">
        <f t="array" aca="1" ref="BP246" ca="1">SUMPRODUCT($D235:BP235,N(OFFSET($D156:BP156,0,COLUMN(BP156)-COLUMN($D156:BP156))))/10^6</f>
        <v>0.10874291429870135</v>
      </c>
      <c r="BQ246" s="24">
        <f t="array" aca="1" ref="BQ246" ca="1">SUMPRODUCT($D235:BQ235,N(OFFSET($D156:BQ156,0,COLUMN(BQ156)-COLUMN($D156:BQ156))))/10^6</f>
        <v>0.10297889343404977</v>
      </c>
      <c r="BR246" s="24">
        <f t="array" aca="1" ref="BR246" ca="1">SUMPRODUCT($D235:BR235,N(OFFSET($D156:BR156,0,COLUMN(BR156)-COLUMN($D156:BR156))))/10^6</f>
        <v>9.0839813431238758E-2</v>
      </c>
      <c r="BS246" s="24">
        <f t="array" aca="1" ref="BS246" ca="1">SUMPRODUCT($D235:BS235,N(OFFSET($D156:BS156,0,COLUMN(BS156)-COLUMN($D156:BS156))))/10^6</f>
        <v>9.3267542150489477E-2</v>
      </c>
      <c r="BT246" s="24">
        <f t="array" aca="1" ref="BT246" ca="1">SUMPRODUCT($D235:BT235,N(OFFSET($D156:BT156,0,COLUMN(BT156)-COLUMN($D156:BT156))))/10^6</f>
        <v>9.8845322059904817E-2</v>
      </c>
      <c r="BU246" s="24">
        <f t="array" aca="1" ref="BU246" ca="1">SUMPRODUCT($D235:BU235,N(OFFSET($D156:BU156,0,COLUMN(BU156)-COLUMN($D156:BU156))))/10^6</f>
        <v>0.1008312031882227</v>
      </c>
      <c r="BV246" s="24">
        <f t="array" aca="1" ref="BV246" ca="1">SUMPRODUCT($D235:BV235,N(OFFSET($D156:BV156,0,COLUMN(BV156)-COLUMN($D156:BV156))))/10^6</f>
        <v>0.10286199807164025</v>
      </c>
      <c r="BW246" s="24">
        <f t="array" aca="1" ref="BW246" ca="1">SUMPRODUCT($D235:BW235,N(OFFSET($D156:BW156,0,COLUMN(BW156)-COLUMN($D156:BW156))))/10^6</f>
        <v>0.10481335337618117</v>
      </c>
      <c r="BX246" s="24">
        <f t="array" aca="1" ref="BX246" ca="1">SUMPRODUCT($D235:BX235,N(OFFSET($D156:BX156,0,COLUMN(BX156)-COLUMN($D156:BX156))))/10^6</f>
        <v>0.11208709996841525</v>
      </c>
      <c r="BY246" s="24">
        <f t="array" aca="1" ref="BY246" ca="1">SUMPRODUCT($D235:BY235,N(OFFSET($D156:BY156,0,COLUMN(BY156)-COLUMN($D156:BY156))))/10^6</f>
        <v>0.10790407970237233</v>
      </c>
      <c r="BZ246" s="24">
        <f t="array" aca="1" ref="BZ246" ca="1">SUMPRODUCT($D235:BZ235,N(OFFSET($D156:BZ156,0,COLUMN(BZ156)-COLUMN($D156:BZ156))))/10^6</f>
        <v>0.10794590278074027</v>
      </c>
      <c r="CA246" s="24">
        <f t="array" aca="1" ref="CA246" ca="1">SUMPRODUCT($D235:CA235,N(OFFSET($D156:CA156,0,COLUMN(CA156)-COLUMN($D156:CA156))))/10^6</f>
        <v>0.10467090136309626</v>
      </c>
      <c r="CB246" s="24">
        <f t="array" aca="1" ref="CB246" ca="1">SUMPRODUCT($D235:CB235,N(OFFSET($D156:CB156,0,COLUMN(CB156)-COLUMN($D156:CB156))))/10^6</f>
        <v>0.11065116592807778</v>
      </c>
      <c r="CC246" s="24">
        <f t="array" aca="1" ref="CC246" ca="1">SUMPRODUCT($D235:CC235,N(OFFSET($D156:CC156,0,COLUMN(CC156)-COLUMN($D156:CC156))))/10^6</f>
        <v>0.12583139224776066</v>
      </c>
      <c r="CD246" s="24">
        <f t="array" aca="1" ref="CD246" ca="1">SUMPRODUCT($D235:CD235,N(OFFSET($D156:CD156,0,COLUMN(CD156)-COLUMN($D156:CD156))))/10^6</f>
        <v>0.13200590672588342</v>
      </c>
      <c r="CE246" s="24">
        <f t="array" aca="1" ref="CE246" ca="1">SUMPRODUCT($D235:CE235,N(OFFSET($D156:CE156,0,COLUMN(CE156)-COLUMN($D156:CE156))))/10^6</f>
        <v>0.13715683844063634</v>
      </c>
      <c r="CF246" s="24">
        <f t="array" aca="1" ref="CF246" ca="1">SUMPRODUCT($D235:CF235,N(OFFSET($D156:CF156,0,COLUMN(CF156)-COLUMN($D156:CF156))))/10^6</f>
        <v>0.14230137028307449</v>
      </c>
      <c r="CG246" s="24">
        <f t="array" aca="1" ref="CG246" ca="1">SUMPRODUCT($D235:CG235,N(OFFSET($D156:CG156,0,COLUMN(CG156)-COLUMN($D156:CG156))))/10^6</f>
        <v>0.14541636306144953</v>
      </c>
      <c r="CH246" s="24">
        <f t="array" aca="1" ref="CH246" ca="1">SUMPRODUCT($D235:CH235,N(OFFSET($D156:CH156,0,COLUMN(CH156)-COLUMN($D156:CH156))))/10^6</f>
        <v>0.14849928599049314</v>
      </c>
      <c r="CI246" s="24">
        <f t="array" aca="1" ref="CI246" ca="1">SUMPRODUCT($D235:CI235,N(OFFSET($D156:CI156,0,COLUMN(CI156)-COLUMN($D156:CI156))))/10^6</f>
        <v>0.15225447221161389</v>
      </c>
      <c r="CJ246" s="24">
        <f t="array" aca="1" ref="CJ246" ca="1">SUMPRODUCT($D235:CJ235,N(OFFSET($D156:CJ156,0,COLUMN(CJ156)-COLUMN($D156:CJ156))))/10^6</f>
        <v>0.15942833961855618</v>
      </c>
      <c r="CK246" s="24">
        <f t="array" aca="1" ref="CK246" ca="1">SUMPRODUCT($D235:CK235,N(OFFSET($D156:CK156,0,COLUMN(CK156)-COLUMN($D156:CK156))))/10^6</f>
        <v>0.16592784197865956</v>
      </c>
      <c r="CL246" s="24">
        <f t="array" aca="1" ref="CL246" ca="1">SUMPRODUCT($D235:CL235,N(OFFSET($D156:CL156,0,COLUMN(CL156)-COLUMN($D156:CL156))))/10^6</f>
        <v>0.17688353031348264</v>
      </c>
      <c r="CM246" s="24">
        <f t="array" aca="1" ref="CM246" ca="1">SUMPRODUCT($D235:CM235,N(OFFSET($D156:CM156,0,COLUMN(CM156)-COLUMN($D156:CM156))))/10^6</f>
        <v>0.18319008380567664</v>
      </c>
      <c r="CN246" s="24">
        <f t="array" aca="1" ref="CN246" ca="1">SUMPRODUCT($D235:CN235,N(OFFSET($D156:CN156,0,COLUMN(CN156)-COLUMN($D156:CN156))))/10^6</f>
        <v>0.18568931693296328</v>
      </c>
      <c r="CO246" s="24">
        <f t="array" aca="1" ref="CO246" ca="1">SUMPRODUCT($D235:CO235,N(OFFSET($D156:CO156,0,COLUMN(CO156)-COLUMN($D156:CO156))))/10^6</f>
        <v>0.18771324376241702</v>
      </c>
    </row>
    <row r="247" spans="1:93" outlineLevel="1">
      <c r="B247" t="s">
        <v>119</v>
      </c>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AC247" s="64"/>
      <c r="AD247" s="64"/>
      <c r="AE247" s="380"/>
      <c r="AF247" s="24">
        <f t="array" aca="1" ref="AF247" ca="1">SUMPRODUCT($D236:AF236,N(OFFSET($D157:AF157,0,COLUMN(AF157)-COLUMN($D157:AF157))))/10^6</f>
        <v>2.4552978618376409E-2</v>
      </c>
      <c r="AG247" s="24">
        <f t="array" aca="1" ref="AG247" ca="1">SUMPRODUCT($D236:AG236,N(OFFSET($D157:AG157,0,COLUMN(AG157)-COLUMN($D157:AG157))))/10^6</f>
        <v>2.6917980386783658E-2</v>
      </c>
      <c r="AH247" s="24">
        <f t="array" aca="1" ref="AH247" ca="1">SUMPRODUCT($D236:AH236,N(OFFSET($D157:AH157,0,COLUMN(AH157)-COLUMN($D157:AH157))))/10^6</f>
        <v>2.8999946486696501E-2</v>
      </c>
      <c r="AI247" s="24">
        <f t="array" aca="1" ref="AI247" ca="1">SUMPRODUCT($D236:AI236,N(OFFSET($D157:AI157,0,COLUMN(AI157)-COLUMN($D157:AI157))))/10^6</f>
        <v>3.0876079060387113E-2</v>
      </c>
      <c r="AJ247" s="24">
        <f t="array" aca="1" ref="AJ247" ca="1">SUMPRODUCT($D236:AJ236,N(OFFSET($D157:AJ157,0,COLUMN(AJ157)-COLUMN($D157:AJ157))))/10^6</f>
        <v>3.2486172963359899E-2</v>
      </c>
      <c r="AK247" s="24">
        <f t="array" aca="1" ref="AK247" ca="1">SUMPRODUCT($D236:AK236,N(OFFSET($D157:AK157,0,COLUMN(AK157)-COLUMN($D157:AK157))))/10^6</f>
        <v>3.4041684409571289E-2</v>
      </c>
      <c r="AL247" s="24">
        <f t="array" aca="1" ref="AL247" ca="1">SUMPRODUCT($D236:AL236,N(OFFSET($D157:AL157,0,COLUMN(AL157)-COLUMN($D157:AL157))))/10^6</f>
        <v>3.5449741395971401E-2</v>
      </c>
      <c r="AM247" s="24">
        <f t="array" aca="1" ref="AM247" ca="1">SUMPRODUCT($D236:AM236,N(OFFSET($D157:AM157,0,COLUMN(AM157)-COLUMN($D157:AM157))))/10^6</f>
        <v>3.690284991016287E-2</v>
      </c>
      <c r="AN247" s="24">
        <f t="array" aca="1" ref="AN247" ca="1">SUMPRODUCT($D236:AN236,N(OFFSET($D157:AN157,0,COLUMN(AN157)-COLUMN($D157:AN157))))/10^6</f>
        <v>3.8143354072393013E-2</v>
      </c>
      <c r="AO247" s="24">
        <f t="array" aca="1" ref="AO247" ca="1">SUMPRODUCT($D236:AO236,N(OFFSET($D157:AO157,0,COLUMN(AO157)-COLUMN($D157:AO157))))/10^6</f>
        <v>3.9655781821633422E-2</v>
      </c>
      <c r="AP247" s="24">
        <f t="array" aca="1" ref="AP247" ca="1">SUMPRODUCT($D236:AP236,N(OFFSET($D157:AP157,0,COLUMN(AP157)-COLUMN($D157:AP157))))/10^6</f>
        <v>4.1155824688698175E-2</v>
      </c>
      <c r="AQ247" s="24">
        <f t="array" aca="1" ref="AQ247" ca="1">SUMPRODUCT($D236:AQ236,N(OFFSET($D157:AQ157,0,COLUMN(AQ157)-COLUMN($D157:AQ157))))/10^6</f>
        <v>4.2719987216206796E-2</v>
      </c>
      <c r="AR247" s="24">
        <f t="array" aca="1" ref="AR247" ca="1">SUMPRODUCT($D236:AR236,N(OFFSET($D157:AR157,0,COLUMN(AR157)-COLUMN($D157:AR157))))/10^6</f>
        <v>4.4025701250611511E-2</v>
      </c>
      <c r="AS247" s="24">
        <f t="array" aca="1" ref="AS247" ca="1">SUMPRODUCT($D236:AS236,N(OFFSET($D157:AS157,0,COLUMN(AS157)-COLUMN($D157:AS157))))/10^6</f>
        <v>4.4895302400556281E-2</v>
      </c>
      <c r="AT247" s="24">
        <f t="array" aca="1" ref="AT247" ca="1">SUMPRODUCT($D236:AT236,N(OFFSET($D157:AT157,0,COLUMN(AT157)-COLUMN($D157:AT157))))/10^6</f>
        <v>4.5797520951419139E-2</v>
      </c>
      <c r="AU247" s="24">
        <f t="array" aca="1" ref="AU247" ca="1">SUMPRODUCT($D236:AU236,N(OFFSET($D157:AU157,0,COLUMN(AU157)-COLUMN($D157:AU157))))/10^6</f>
        <v>4.6422329233240814E-2</v>
      </c>
      <c r="AV247" s="24">
        <f t="array" aca="1" ref="AV247" ca="1">SUMPRODUCT($D236:AV236,N(OFFSET($D157:AV157,0,COLUMN(AV157)-COLUMN($D157:AV157))))/10^6</f>
        <v>4.6928310940604241E-2</v>
      </c>
      <c r="AW247" s="24">
        <f t="array" aca="1" ref="AW247" ca="1">SUMPRODUCT($D236:AW236,N(OFFSET($D157:AW157,0,COLUMN(AW157)-COLUMN($D157:AW157))))/10^6</f>
        <v>4.710605868736762E-2</v>
      </c>
      <c r="AX247" s="24">
        <f t="array" aca="1" ref="AX247" ca="1">SUMPRODUCT($D236:AX236,N(OFFSET($D157:AX157,0,COLUMN(AX157)-COLUMN($D157:AX157))))/10^6</f>
        <v>4.7512773647173837E-2</v>
      </c>
      <c r="AY247" s="24">
        <f t="array" aca="1" ref="AY247" ca="1">SUMPRODUCT($D236:AY236,N(OFFSET($D157:AY157,0,COLUMN(AY157)-COLUMN($D157:AY157))))/10^6</f>
        <v>4.7163404332574356E-2</v>
      </c>
      <c r="AZ247" s="24">
        <f t="array" aca="1" ref="AZ247" ca="1">SUMPRODUCT($D236:AZ236,N(OFFSET($D157:AZ157,0,COLUMN(AZ157)-COLUMN($D157:AZ157))))/10^6</f>
        <v>4.7246990948366985E-2</v>
      </c>
      <c r="BA247" s="24">
        <f t="array" aca="1" ref="BA247" ca="1">SUMPRODUCT($D236:BA236,N(OFFSET($D157:BA157,0,COLUMN(BA157)-COLUMN($D157:BA157))))/10^6</f>
        <v>4.6748140460928546E-2</v>
      </c>
      <c r="BB247" s="24">
        <f t="array" aca="1" ref="BB247" ca="1">SUMPRODUCT($D236:BB236,N(OFFSET($D157:BB157,0,COLUMN(BB157)-COLUMN($D157:BB157))))/10^6</f>
        <v>4.8324695908284407E-2</v>
      </c>
      <c r="BC247" s="24">
        <f t="array" aca="1" ref="BC247" ca="1">SUMPRODUCT($D236:BC236,N(OFFSET($D157:BC157,0,COLUMN(BC157)-COLUMN($D157:BC157))))/10^6</f>
        <v>4.7082004333861269E-2</v>
      </c>
      <c r="BD247" s="24">
        <f t="array" aca="1" ref="BD247" ca="1">SUMPRODUCT($D236:BD236,N(OFFSET($D157:BD157,0,COLUMN(BD157)-COLUMN($D157:BD157))))/10^6</f>
        <v>4.7422911598012964E-2</v>
      </c>
      <c r="BE247" s="24">
        <f t="array" aca="1" ref="BE247" ca="1">SUMPRODUCT($D236:BE236,N(OFFSET($D157:BE157,0,COLUMN(BE157)-COLUMN($D157:BE157))))/10^6</f>
        <v>4.3113138301249201E-2</v>
      </c>
      <c r="BF247" s="24">
        <f t="array" aca="1" ref="BF247" ca="1">SUMPRODUCT($D236:BF236,N(OFFSET($D157:BF157,0,COLUMN(BF157)-COLUMN($D157:BF157))))/10^6</f>
        <v>4.9030633964249018E-2</v>
      </c>
      <c r="BG247" s="24">
        <f t="array" aca="1" ref="BG247" ca="1">SUMPRODUCT($D236:BG236,N(OFFSET($D157:BG157,0,COLUMN(BG157)-COLUMN($D157:BG157))))/10^6</f>
        <v>4.576283623645766E-2</v>
      </c>
      <c r="BH247" s="24">
        <f t="array" aca="1" ref="BH247" ca="1">SUMPRODUCT($D236:BH236,N(OFFSET($D157:BH157,0,COLUMN(BH157)-COLUMN($D157:BH157))))/10^6</f>
        <v>4.5686958810120602E-2</v>
      </c>
      <c r="BI247" s="24">
        <f t="array" aca="1" ref="BI247" ca="1">SUMPRODUCT($D236:BI236,N(OFFSET($D157:BI157,0,COLUMN(BI157)-COLUMN($D157:BI157))))/10^6</f>
        <v>4.395291535096623E-2</v>
      </c>
      <c r="BJ247" s="24">
        <f t="array" aca="1" ref="BJ247" ca="1">SUMPRODUCT($D236:BJ236,N(OFFSET($D157:BJ157,0,COLUMN(BJ157)-COLUMN($D157:BJ157))))/10^6</f>
        <v>4.5335661334568067E-2</v>
      </c>
      <c r="BK247" s="24">
        <f t="array" aca="1" ref="BK247" ca="1">SUMPRODUCT($D236:BK236,N(OFFSET($D157:BK157,0,COLUMN(BK157)-COLUMN($D157:BK157))))/10^6</f>
        <v>4.4099776035393737E-2</v>
      </c>
      <c r="BL247" s="24">
        <f t="array" aca="1" ref="BL247" ca="1">SUMPRODUCT($D236:BL236,N(OFFSET($D157:BL157,0,COLUMN(BL157)-COLUMN($D157:BL157))))/10^6</f>
        <v>4.289972351468898E-2</v>
      </c>
      <c r="BM247" s="24">
        <f t="array" aca="1" ref="BM247" ca="1">SUMPRODUCT($D236:BM236,N(OFFSET($D157:BM157,0,COLUMN(BM157)-COLUMN($D157:BM157))))/10^6</f>
        <v>3.99793716009769E-2</v>
      </c>
      <c r="BN247" s="24">
        <f t="array" aca="1" ref="BN247" ca="1">SUMPRODUCT($D236:BN236,N(OFFSET($D157:BN157,0,COLUMN(BN157)-COLUMN($D157:BN157))))/10^6</f>
        <v>4.4187099263502679E-2</v>
      </c>
      <c r="BO247" s="24">
        <f t="array" aca="1" ref="BO247" ca="1">SUMPRODUCT($D236:BO236,N(OFFSET($D157:BO157,0,COLUMN(BO157)-COLUMN($D157:BO157))))/10^6</f>
        <v>4.0715041036480409E-2</v>
      </c>
      <c r="BP247" s="24">
        <f t="array" aca="1" ref="BP247" ca="1">SUMPRODUCT($D236:BP236,N(OFFSET($D157:BP157,0,COLUMN(BP157)-COLUMN($D157:BP157))))/10^6</f>
        <v>3.8577282801290982E-2</v>
      </c>
      <c r="BQ247" s="24">
        <f t="array" aca="1" ref="BQ247" ca="1">SUMPRODUCT($D236:BQ236,N(OFFSET($D157:BQ157,0,COLUMN(BQ157)-COLUMN($D157:BQ157))))/10^6</f>
        <v>4.0365442796676629E-2</v>
      </c>
      <c r="BR247" s="24">
        <f t="array" aca="1" ref="BR247" ca="1">SUMPRODUCT($D236:BR236,N(OFFSET($D157:BR157,0,COLUMN(BR157)-COLUMN($D157:BR157))))/10^6</f>
        <v>3.7594324946325183E-2</v>
      </c>
      <c r="BS247" s="24">
        <f t="array" aca="1" ref="BS247" ca="1">SUMPRODUCT($D236:BS236,N(OFFSET($D157:BS157,0,COLUMN(BS157)-COLUMN($D157:BS157))))/10^6</f>
        <v>4.2646647981083245E-2</v>
      </c>
      <c r="BT247" s="24">
        <f t="array" aca="1" ref="BT247" ca="1">SUMPRODUCT($D236:BT236,N(OFFSET($D157:BT157,0,COLUMN(BT157)-COLUMN($D157:BT157))))/10^6</f>
        <v>3.8607882649624052E-2</v>
      </c>
      <c r="BU247" s="24">
        <f t="array" aca="1" ref="BU247" ca="1">SUMPRODUCT($D236:BU236,N(OFFSET($D157:BU157,0,COLUMN(BU157)-COLUMN($D157:BU157))))/10^6</f>
        <v>3.781475617208499E-2</v>
      </c>
      <c r="BV247" s="24">
        <f t="array" aca="1" ref="BV247" ca="1">SUMPRODUCT($D236:BV236,N(OFFSET($D157:BV157,0,COLUMN(BV157)-COLUMN($D157:BV157))))/10^6</f>
        <v>3.7732619482942251E-2</v>
      </c>
      <c r="BW247" s="24">
        <f t="array" aca="1" ref="BW247" ca="1">SUMPRODUCT($D236:BW236,N(OFFSET($D157:BW157,0,COLUMN(BW157)-COLUMN($D157:BW157))))/10^6</f>
        <v>3.7119584116233804E-2</v>
      </c>
      <c r="BX247" s="24">
        <f t="array" aca="1" ref="BX247" ca="1">SUMPRODUCT($D236:BX236,N(OFFSET($D157:BX157,0,COLUMN(BX157)-COLUMN($D157:BX157))))/10^6</f>
        <v>3.6413631531161748E-2</v>
      </c>
      <c r="BY247" s="24">
        <f t="array" aca="1" ref="BY247" ca="1">SUMPRODUCT($D236:BY236,N(OFFSET($D157:BY157,0,COLUMN(BY157)-COLUMN($D157:BY157))))/10^6</f>
        <v>3.5421917408379529E-2</v>
      </c>
      <c r="BZ247" s="24">
        <f t="array" aca="1" ref="BZ247" ca="1">SUMPRODUCT($D236:BZ236,N(OFFSET($D157:BZ157,0,COLUMN(BZ157)-COLUMN($D157:BZ157))))/10^6</f>
        <v>3.6823805279598373E-2</v>
      </c>
      <c r="CA247" s="24">
        <f t="array" aca="1" ref="CA247" ca="1">SUMPRODUCT($D236:CA236,N(OFFSET($D157:CA157,0,COLUMN(CA157)-COLUMN($D157:CA157))))/10^6</f>
        <v>3.4174672878321793E-2</v>
      </c>
      <c r="CB247" s="24">
        <f t="array" aca="1" ref="CB247" ca="1">SUMPRODUCT($D236:CB236,N(OFFSET($D157:CB157,0,COLUMN(CB157)-COLUMN($D157:CB157))))/10^6</f>
        <v>3.8124517848580293E-2</v>
      </c>
      <c r="CC247" s="24">
        <f t="array" aca="1" ref="CC247" ca="1">SUMPRODUCT($D236:CC236,N(OFFSET($D157:CC157,0,COLUMN(CC157)-COLUMN($D157:CC157))))/10^6</f>
        <v>3.6871113950392401E-2</v>
      </c>
      <c r="CD247" s="24">
        <f t="array" aca="1" ref="CD247" ca="1">SUMPRODUCT($D236:CD236,N(OFFSET($D157:CD157,0,COLUMN(CD157)-COLUMN($D157:CD157))))/10^6</f>
        <v>3.5536565681878157E-2</v>
      </c>
      <c r="CE247" s="24">
        <f t="array" aca="1" ref="CE247" ca="1">SUMPRODUCT($D236:CE236,N(OFFSET($D157:CE157,0,COLUMN(CE157)-COLUMN($D157:CE157))))/10^6</f>
        <v>3.5388748976328342E-2</v>
      </c>
      <c r="CF247" s="24">
        <f t="array" aca="1" ref="CF247" ca="1">SUMPRODUCT($D236:CF236,N(OFFSET($D157:CF157,0,COLUMN(CF157)-COLUMN($D157:CF157))))/10^6</f>
        <v>3.5275636219623492E-2</v>
      </c>
      <c r="CG247" s="24">
        <f t="array" aca="1" ref="CG247" ca="1">SUMPRODUCT($D236:CG236,N(OFFSET($D157:CG157,0,COLUMN(CG157)-COLUMN($D157:CG157))))/10^6</f>
        <v>3.5246781685088623E-2</v>
      </c>
      <c r="CH247" s="24">
        <f t="array" aca="1" ref="CH247" ca="1">SUMPRODUCT($D236:CH236,N(OFFSET($D157:CH157,0,COLUMN(CH157)-COLUMN($D157:CH157))))/10^6</f>
        <v>3.5246781685088623E-2</v>
      </c>
      <c r="CI247" s="24">
        <f t="array" aca="1" ref="CI247" ca="1">SUMPRODUCT($D236:CI236,N(OFFSET($D157:CI157,0,COLUMN(CI157)-COLUMN($D157:CI157))))/10^6</f>
        <v>3.5246781685088623E-2</v>
      </c>
      <c r="CJ247" s="24">
        <f t="array" aca="1" ref="CJ247" ca="1">SUMPRODUCT($D236:CJ236,N(OFFSET($D157:CJ157,0,COLUMN(CJ157)-COLUMN($D157:CJ157))))/10^6</f>
        <v>3.5246781685088623E-2</v>
      </c>
      <c r="CK247" s="24">
        <f t="array" aca="1" ref="CK247" ca="1">SUMPRODUCT($D236:CK236,N(OFFSET($D157:CK157,0,COLUMN(CK157)-COLUMN($D157:CK157))))/10^6</f>
        <v>3.5246781685088623E-2</v>
      </c>
      <c r="CL247" s="24">
        <f t="array" aca="1" ref="CL247" ca="1">SUMPRODUCT($D236:CL236,N(OFFSET($D157:CL157,0,COLUMN(CL157)-COLUMN($D157:CL157))))/10^6</f>
        <v>3.5246781685088623E-2</v>
      </c>
      <c r="CM247" s="24">
        <f t="array" aca="1" ref="CM247" ca="1">SUMPRODUCT($D236:CM236,N(OFFSET($D157:CM157,0,COLUMN(CM157)-COLUMN($D157:CM157))))/10^6</f>
        <v>3.5246781685088623E-2</v>
      </c>
      <c r="CN247" s="24">
        <f t="array" aca="1" ref="CN247" ca="1">SUMPRODUCT($D236:CN236,N(OFFSET($D157:CN157,0,COLUMN(CN157)-COLUMN($D157:CN157))))/10^6</f>
        <v>3.5246781685088623E-2</v>
      </c>
      <c r="CO247" s="24">
        <f t="array" aca="1" ref="CO247" ca="1">SUMPRODUCT($D236:CO236,N(OFFSET($D157:CO157,0,COLUMN(CO157)-COLUMN($D157:CO157))))/10^6</f>
        <v>3.5246781685088623E-2</v>
      </c>
    </row>
    <row r="248" spans="1:93" outlineLevel="1">
      <c r="B248" t="s">
        <v>108</v>
      </c>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AC248" s="64"/>
      <c r="AD248" s="64"/>
      <c r="AE248" s="380"/>
      <c r="AF248" s="24" cm="1">
        <f t="array" aca="1" ref="AF248" ca="1">SUMPRODUCT($D237:AF237,N(OFFSET($D158:AF158,0,COLUMN(AF158)-COLUMN($D158:AF158))))/10^6</f>
        <v>0</v>
      </c>
      <c r="AG248" s="24" cm="1">
        <f t="array" aca="1" ref="AG248" ca="1">SUMPRODUCT($D237:AG237,N(OFFSET($D158:AG158,0,COLUMN(AG158)-COLUMN($D158:AG158))))/10^6</f>
        <v>0</v>
      </c>
      <c r="AH248" s="24" cm="1">
        <f t="array" aca="1" ref="AH248" ca="1">SUMPRODUCT($D237:AH237,N(OFFSET($D158:AH158,0,COLUMN(AH158)-COLUMN($D158:AH158))))/10^6</f>
        <v>0</v>
      </c>
      <c r="AI248" s="24" cm="1">
        <f t="array" aca="1" ref="AI248" ca="1">SUMPRODUCT($D237:AI237,N(OFFSET($D158:AI158,0,COLUMN(AI158)-COLUMN($D158:AI158))))/10^6</f>
        <v>0</v>
      </c>
      <c r="AJ248" s="24" cm="1">
        <f t="array" aca="1" ref="AJ248" ca="1">SUMPRODUCT($D237:AJ237,N(OFFSET($D158:AJ158,0,COLUMN(AJ158)-COLUMN($D158:AJ158))))/10^6</f>
        <v>0</v>
      </c>
      <c r="AK248" s="24" cm="1">
        <f t="array" aca="1" ref="AK248" ca="1">SUMPRODUCT($D237:AK237,N(OFFSET($D158:AK158,0,COLUMN(AK158)-COLUMN($D158:AK158))))/10^6</f>
        <v>0</v>
      </c>
      <c r="AL248" s="24" cm="1">
        <f t="array" aca="1" ref="AL248" ca="1">SUMPRODUCT($D237:AL237,N(OFFSET($D158:AL158,0,COLUMN(AL158)-COLUMN($D158:AL158))))/10^6</f>
        <v>0</v>
      </c>
      <c r="AM248" s="24" cm="1">
        <f t="array" aca="1" ref="AM248" ca="1">SUMPRODUCT($D237:AM237,N(OFFSET($D158:AM158,0,COLUMN(AM158)-COLUMN($D158:AM158))))/10^6</f>
        <v>0</v>
      </c>
      <c r="AN248" s="24" cm="1">
        <f t="array" aca="1" ref="AN248" ca="1">SUMPRODUCT($D237:AN237,N(OFFSET($D158:AN158,0,COLUMN(AN158)-COLUMN($D158:AN158))))/10^6</f>
        <v>0</v>
      </c>
      <c r="AO248" s="24" cm="1">
        <f t="array" aca="1" ref="AO248" ca="1">SUMPRODUCT($D237:AO237,N(OFFSET($D158:AO158,0,COLUMN(AO158)-COLUMN($D158:AO158))))/10^6</f>
        <v>0</v>
      </c>
      <c r="AP248" s="24" cm="1">
        <f t="array" aca="1" ref="AP248" ca="1">SUMPRODUCT($D237:AP237,N(OFFSET($D158:AP158,0,COLUMN(AP158)-COLUMN($D158:AP158))))/10^6</f>
        <v>0</v>
      </c>
      <c r="AQ248" s="24" cm="1">
        <f t="array" aca="1" ref="AQ248" ca="1">SUMPRODUCT($D237:AQ237,N(OFFSET($D158:AQ158,0,COLUMN(AQ158)-COLUMN($D158:AQ158))))/10^6</f>
        <v>0</v>
      </c>
      <c r="AR248" s="24" cm="1">
        <f t="array" aca="1" ref="AR248" ca="1">SUMPRODUCT($D237:AR237,N(OFFSET($D158:AR158,0,COLUMN(AR158)-COLUMN($D158:AR158))))/10^6</f>
        <v>0</v>
      </c>
      <c r="AS248" s="24" cm="1">
        <f t="array" aca="1" ref="AS248" ca="1">SUMPRODUCT($D237:AS237,N(OFFSET($D158:AS158,0,COLUMN(AS158)-COLUMN($D158:AS158))))/10^6</f>
        <v>0</v>
      </c>
      <c r="AT248" s="24" cm="1">
        <f t="array" aca="1" ref="AT248" ca="1">SUMPRODUCT($D237:AT237,N(OFFSET($D158:AT158,0,COLUMN(AT158)-COLUMN($D158:AT158))))/10^6</f>
        <v>0</v>
      </c>
      <c r="AU248" s="24" cm="1">
        <f t="array" aca="1" ref="AU248" ca="1">SUMPRODUCT($D237:AU237,N(OFFSET($D158:AU158,0,COLUMN(AU158)-COLUMN($D158:AU158))))/10^6</f>
        <v>0</v>
      </c>
      <c r="AV248" s="24" cm="1">
        <f t="array" aca="1" ref="AV248" ca="1">SUMPRODUCT($D237:AV237,N(OFFSET($D158:AV158,0,COLUMN(AV158)-COLUMN($D158:AV158))))/10^6</f>
        <v>0</v>
      </c>
      <c r="AW248" s="24" cm="1">
        <f t="array" aca="1" ref="AW248" ca="1">SUMPRODUCT($D237:AW237,N(OFFSET($D158:AW158,0,COLUMN(AW158)-COLUMN($D158:AW158))))/10^6</f>
        <v>0</v>
      </c>
      <c r="AX248" s="24" cm="1">
        <f t="array" aca="1" ref="AX248" ca="1">SUMPRODUCT($D237:AX237,N(OFFSET($D158:AX158,0,COLUMN(AX158)-COLUMN($D158:AX158))))/10^6</f>
        <v>0</v>
      </c>
      <c r="AY248" s="24" cm="1">
        <f t="array" aca="1" ref="AY248" ca="1">SUMPRODUCT($D237:AY237,N(OFFSET($D158:AY158,0,COLUMN(AY158)-COLUMN($D158:AY158))))/10^6</f>
        <v>0</v>
      </c>
      <c r="AZ248" s="24" cm="1">
        <f t="array" aca="1" ref="AZ248" ca="1">SUMPRODUCT($D237:AZ237,N(OFFSET($D158:AZ158,0,COLUMN(AZ158)-COLUMN($D158:AZ158))))/10^6</f>
        <v>0</v>
      </c>
      <c r="BA248" s="24" cm="1">
        <f t="array" aca="1" ref="BA248" ca="1">SUMPRODUCT($D237:BA237,N(OFFSET($D158:BA158,0,COLUMN(BA158)-COLUMN($D158:BA158))))/10^6</f>
        <v>0</v>
      </c>
      <c r="BB248" s="24" cm="1">
        <f t="array" aca="1" ref="BB248" ca="1">SUMPRODUCT($D237:BB237,N(OFFSET($D158:BB158,0,COLUMN(BB158)-COLUMN($D158:BB158))))/10^6</f>
        <v>0</v>
      </c>
      <c r="BC248" s="24" cm="1">
        <f t="array" aca="1" ref="BC248" ca="1">SUMPRODUCT($D237:BC237,N(OFFSET($D158:BC158,0,COLUMN(BC158)-COLUMN($D158:BC158))))/10^6</f>
        <v>0</v>
      </c>
      <c r="BD248" s="24" cm="1">
        <f t="array" aca="1" ref="BD248" ca="1">SUMPRODUCT($D237:BD237,N(OFFSET($D158:BD158,0,COLUMN(BD158)-COLUMN($D158:BD158))))/10^6</f>
        <v>0</v>
      </c>
      <c r="BE248" s="24" cm="1">
        <f t="array" aca="1" ref="BE248" ca="1">SUMPRODUCT($D237:BE237,N(OFFSET($D158:BE158,0,COLUMN(BE158)-COLUMN($D158:BE158))))/10^6</f>
        <v>0</v>
      </c>
      <c r="BF248" s="24" cm="1">
        <f t="array" aca="1" ref="BF248" ca="1">SUMPRODUCT($D237:BF237,N(OFFSET($D158:BF158,0,COLUMN(BF158)-COLUMN($D158:BF158))))/10^6</f>
        <v>0</v>
      </c>
      <c r="BG248" s="24" cm="1">
        <f t="array" aca="1" ref="BG248" ca="1">SUMPRODUCT($D237:BG237,N(OFFSET($D158:BG158,0,COLUMN(BG158)-COLUMN($D158:BG158))))/10^6</f>
        <v>0</v>
      </c>
      <c r="BH248" s="24" cm="1">
        <f t="array" aca="1" ref="BH248" ca="1">SUMPRODUCT($D237:BH237,N(OFFSET($D158:BH158,0,COLUMN(BH158)-COLUMN($D158:BH158))))/10^6</f>
        <v>0</v>
      </c>
      <c r="BI248" s="24" cm="1">
        <f t="array" aca="1" ref="BI248" ca="1">SUMPRODUCT($D237:BI237,N(OFFSET($D158:BI158,0,COLUMN(BI158)-COLUMN($D158:BI158))))/10^6</f>
        <v>0</v>
      </c>
      <c r="BJ248" s="24" cm="1">
        <f t="array" aca="1" ref="BJ248" ca="1">SUMPRODUCT($D237:BJ237,N(OFFSET($D158:BJ158,0,COLUMN(BJ158)-COLUMN($D158:BJ158))))/10^6</f>
        <v>0</v>
      </c>
      <c r="BK248" s="24" cm="1">
        <f t="array" aca="1" ref="BK248" ca="1">SUMPRODUCT($D237:BK237,N(OFFSET($D158:BK158,0,COLUMN(BK158)-COLUMN($D158:BK158))))/10^6</f>
        <v>0</v>
      </c>
      <c r="BL248" s="24" cm="1">
        <f t="array" aca="1" ref="BL248" ca="1">SUMPRODUCT($D237:BL237,N(OFFSET($D158:BL158,0,COLUMN(BL158)-COLUMN($D158:BL158))))/10^6</f>
        <v>0</v>
      </c>
      <c r="BM248" s="24" cm="1">
        <f t="array" aca="1" ref="BM248" ca="1">SUMPRODUCT($D237:BM237,N(OFFSET($D158:BM158,0,COLUMN(BM158)-COLUMN($D158:BM158))))/10^6</f>
        <v>0</v>
      </c>
      <c r="BN248" s="24" cm="1">
        <f t="array" aca="1" ref="BN248" ca="1">SUMPRODUCT($D237:BN237,N(OFFSET($D158:BN158,0,COLUMN(BN158)-COLUMN($D158:BN158))))/10^6</f>
        <v>0</v>
      </c>
      <c r="BO248" s="24" cm="1">
        <f t="array" aca="1" ref="BO248" ca="1">SUMPRODUCT($D237:BO237,N(OFFSET($D158:BO158,0,COLUMN(BO158)-COLUMN($D158:BO158))))/10^6</f>
        <v>0</v>
      </c>
      <c r="BP248" s="24" cm="1">
        <f t="array" aca="1" ref="BP248" ca="1">SUMPRODUCT($D237:BP237,N(OFFSET($D158:BP158,0,COLUMN(BP158)-COLUMN($D158:BP158))))/10^6</f>
        <v>0</v>
      </c>
      <c r="BQ248" s="24" cm="1">
        <f t="array" aca="1" ref="BQ248" ca="1">SUMPRODUCT($D237:BQ237,N(OFFSET($D158:BQ158,0,COLUMN(BQ158)-COLUMN($D158:BQ158))))/10^6</f>
        <v>0</v>
      </c>
      <c r="BR248" s="24" cm="1">
        <f t="array" aca="1" ref="BR248" ca="1">SUMPRODUCT($D237:BR237,N(OFFSET($D158:BR158,0,COLUMN(BR158)-COLUMN($D158:BR158))))/10^6</f>
        <v>0</v>
      </c>
      <c r="BS248" s="24" cm="1">
        <f t="array" aca="1" ref="BS248" ca="1">SUMPRODUCT($D237:BS237,N(OFFSET($D158:BS158,0,COLUMN(BS158)-COLUMN($D158:BS158))))/10^6</f>
        <v>0</v>
      </c>
      <c r="BT248" s="24" cm="1">
        <f t="array" aca="1" ref="BT248" ca="1">SUMPRODUCT($D237:BT237,N(OFFSET($D158:BT158,0,COLUMN(BT158)-COLUMN($D158:BT158))))/10^6</f>
        <v>0</v>
      </c>
      <c r="BU248" s="24" cm="1">
        <f t="array" aca="1" ref="BU248" ca="1">SUMPRODUCT($D237:BU237,N(OFFSET($D158:BU158,0,COLUMN(BU158)-COLUMN($D158:BU158))))/10^6</f>
        <v>0</v>
      </c>
      <c r="BV248" s="24" cm="1">
        <f t="array" aca="1" ref="BV248" ca="1">SUMPRODUCT($D237:BV237,N(OFFSET($D158:BV158,0,COLUMN(BV158)-COLUMN($D158:BV158))))/10^6</f>
        <v>0</v>
      </c>
      <c r="BW248" s="24" cm="1">
        <f t="array" aca="1" ref="BW248" ca="1">SUMPRODUCT($D237:BW237,N(OFFSET($D158:BW158,0,COLUMN(BW158)-COLUMN($D158:BW158))))/10^6</f>
        <v>0</v>
      </c>
      <c r="BX248" s="24" cm="1">
        <f t="array" aca="1" ref="BX248" ca="1">SUMPRODUCT($D237:BX237,N(OFFSET($D158:BX158,0,COLUMN(BX158)-COLUMN($D158:BX158))))/10^6</f>
        <v>0</v>
      </c>
      <c r="BY248" s="24" cm="1">
        <f t="array" aca="1" ref="BY248" ca="1">SUMPRODUCT($D237:BY237,N(OFFSET($D158:BY158,0,COLUMN(BY158)-COLUMN($D158:BY158))))/10^6</f>
        <v>0</v>
      </c>
      <c r="BZ248" s="24" cm="1">
        <f t="array" aca="1" ref="BZ248" ca="1">SUMPRODUCT($D237:BZ237,N(OFFSET($D158:BZ158,0,COLUMN(BZ158)-COLUMN($D158:BZ158))))/10^6</f>
        <v>0</v>
      </c>
      <c r="CA248" s="24" cm="1">
        <f t="array" aca="1" ref="CA248" ca="1">SUMPRODUCT($D237:CA237,N(OFFSET($D158:CA158,0,COLUMN(CA158)-COLUMN($D158:CA158))))/10^6</f>
        <v>0</v>
      </c>
      <c r="CB248" s="24" cm="1">
        <f t="array" aca="1" ref="CB248" ca="1">SUMPRODUCT($D237:CB237,N(OFFSET($D158:CB158,0,COLUMN(CB158)-COLUMN($D158:CB158))))/10^6</f>
        <v>0</v>
      </c>
      <c r="CC248" s="24" cm="1">
        <f t="array" aca="1" ref="CC248" ca="1">SUMPRODUCT($D237:CC237,N(OFFSET($D158:CC158,0,COLUMN(CC158)-COLUMN($D158:CC158))))/10^6</f>
        <v>0</v>
      </c>
      <c r="CD248" s="24" cm="1">
        <f t="array" aca="1" ref="CD248" ca="1">SUMPRODUCT($D237:CD237,N(OFFSET($D158:CD158,0,COLUMN(CD158)-COLUMN($D158:CD158))))/10^6</f>
        <v>0</v>
      </c>
      <c r="CE248" s="24" cm="1">
        <f t="array" aca="1" ref="CE248" ca="1">SUMPRODUCT($D237:CE237,N(OFFSET($D158:CE158,0,COLUMN(CE158)-COLUMN($D158:CE158))))/10^6</f>
        <v>0</v>
      </c>
      <c r="CF248" s="24" cm="1">
        <f t="array" aca="1" ref="CF248" ca="1">SUMPRODUCT($D237:CF237,N(OFFSET($D158:CF158,0,COLUMN(CF158)-COLUMN($D158:CF158))))/10^6</f>
        <v>0</v>
      </c>
      <c r="CG248" s="24" cm="1">
        <f t="array" aca="1" ref="CG248" ca="1">SUMPRODUCT($D237:CG237,N(OFFSET($D158:CG158,0,COLUMN(CG158)-COLUMN($D158:CG158))))/10^6</f>
        <v>0</v>
      </c>
      <c r="CH248" s="24" cm="1">
        <f t="array" aca="1" ref="CH248" ca="1">SUMPRODUCT($D237:CH237,N(OFFSET($D158:CH158,0,COLUMN(CH158)-COLUMN($D158:CH158))))/10^6</f>
        <v>0</v>
      </c>
      <c r="CI248" s="24" cm="1">
        <f t="array" aca="1" ref="CI248" ca="1">SUMPRODUCT($D237:CI237,N(OFFSET($D158:CI158,0,COLUMN(CI158)-COLUMN($D158:CI158))))/10^6</f>
        <v>0</v>
      </c>
      <c r="CJ248" s="24" cm="1">
        <f t="array" aca="1" ref="CJ248" ca="1">SUMPRODUCT($D237:CJ237,N(OFFSET($D158:CJ158,0,COLUMN(CJ158)-COLUMN($D158:CJ158))))/10^6</f>
        <v>0</v>
      </c>
      <c r="CK248" s="24" cm="1">
        <f t="array" aca="1" ref="CK248" ca="1">SUMPRODUCT($D237:CK237,N(OFFSET($D158:CK158,0,COLUMN(CK158)-COLUMN($D158:CK158))))/10^6</f>
        <v>0</v>
      </c>
      <c r="CL248" s="24" cm="1">
        <f t="array" aca="1" ref="CL248" ca="1">SUMPRODUCT($D237:CL237,N(OFFSET($D158:CL158,0,COLUMN(CL158)-COLUMN($D158:CL158))))/10^6</f>
        <v>0</v>
      </c>
      <c r="CM248" s="24" cm="1">
        <f t="array" aca="1" ref="CM248" ca="1">SUMPRODUCT($D237:CM237,N(OFFSET($D158:CM158,0,COLUMN(CM158)-COLUMN($D158:CM158))))/10^6</f>
        <v>0</v>
      </c>
      <c r="CN248" s="24" cm="1">
        <f t="array" aca="1" ref="CN248" ca="1">SUMPRODUCT($D237:CN237,N(OFFSET($D158:CN158,0,COLUMN(CN158)-COLUMN($D158:CN158))))/10^6</f>
        <v>0</v>
      </c>
      <c r="CO248" s="24" cm="1">
        <f t="array" aca="1" ref="CO248" ca="1">SUMPRODUCT($D237:CO237,N(OFFSET($D158:CO158,0,COLUMN(CO158)-COLUMN($D158:CO158))))/10^6</f>
        <v>0</v>
      </c>
    </row>
    <row r="249" spans="1:93" outlineLevel="1">
      <c r="B249" t="s">
        <v>109</v>
      </c>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AC249" s="64"/>
      <c r="AD249" s="64"/>
      <c r="AE249" s="380"/>
      <c r="AF249" s="24" cm="1">
        <f t="array" aca="1" ref="AF249" ca="1">SUMPRODUCT($D238:AF238,N(OFFSET($D159:AF159,0,COLUMN(AF159)-COLUMN($D159:AF159))))/10^6</f>
        <v>0</v>
      </c>
      <c r="AG249" s="24" cm="1">
        <f t="array" aca="1" ref="AG249" ca="1">SUMPRODUCT($D238:AG238,N(OFFSET($D159:AG159,0,COLUMN(AG159)-COLUMN($D159:AG159))))/10^6</f>
        <v>0</v>
      </c>
      <c r="AH249" s="24" cm="1">
        <f t="array" aca="1" ref="AH249" ca="1">SUMPRODUCT($D238:AH238,N(OFFSET($D159:AH159,0,COLUMN(AH159)-COLUMN($D159:AH159))))/10^6</f>
        <v>0</v>
      </c>
      <c r="AI249" s="24" cm="1">
        <f t="array" aca="1" ref="AI249" ca="1">SUMPRODUCT($D238:AI238,N(OFFSET($D159:AI159,0,COLUMN(AI159)-COLUMN($D159:AI159))))/10^6</f>
        <v>0</v>
      </c>
      <c r="AJ249" s="24" cm="1">
        <f t="array" aca="1" ref="AJ249" ca="1">SUMPRODUCT($D238:AJ238,N(OFFSET($D159:AJ159,0,COLUMN(AJ159)-COLUMN($D159:AJ159))))/10^6</f>
        <v>0</v>
      </c>
      <c r="AK249" s="24" cm="1">
        <f t="array" aca="1" ref="AK249" ca="1">SUMPRODUCT($D238:AK238,N(OFFSET($D159:AK159,0,COLUMN(AK159)-COLUMN($D159:AK159))))/10^6</f>
        <v>0</v>
      </c>
      <c r="AL249" s="24" cm="1">
        <f t="array" aca="1" ref="AL249" ca="1">SUMPRODUCT($D238:AL238,N(OFFSET($D159:AL159,0,COLUMN(AL159)-COLUMN($D159:AL159))))/10^6</f>
        <v>0</v>
      </c>
      <c r="AM249" s="24" cm="1">
        <f t="array" aca="1" ref="AM249" ca="1">SUMPRODUCT($D238:AM238,N(OFFSET($D159:AM159,0,COLUMN(AM159)-COLUMN($D159:AM159))))/10^6</f>
        <v>0</v>
      </c>
      <c r="AN249" s="24" cm="1">
        <f t="array" aca="1" ref="AN249" ca="1">SUMPRODUCT($D238:AN238,N(OFFSET($D159:AN159,0,COLUMN(AN159)-COLUMN($D159:AN159))))/10^6</f>
        <v>0</v>
      </c>
      <c r="AO249" s="24" cm="1">
        <f t="array" aca="1" ref="AO249" ca="1">SUMPRODUCT($D238:AO238,N(OFFSET($D159:AO159,0,COLUMN(AO159)-COLUMN($D159:AO159))))/10^6</f>
        <v>0</v>
      </c>
      <c r="AP249" s="24" cm="1">
        <f t="array" aca="1" ref="AP249" ca="1">SUMPRODUCT($D238:AP238,N(OFFSET($D159:AP159,0,COLUMN(AP159)-COLUMN($D159:AP159))))/10^6</f>
        <v>0</v>
      </c>
      <c r="AQ249" s="24" cm="1">
        <f t="array" aca="1" ref="AQ249" ca="1">SUMPRODUCT($D238:AQ238,N(OFFSET($D159:AQ159,0,COLUMN(AQ159)-COLUMN($D159:AQ159))))/10^6</f>
        <v>0</v>
      </c>
      <c r="AR249" s="24" cm="1">
        <f t="array" aca="1" ref="AR249" ca="1">SUMPRODUCT($D238:AR238,N(OFFSET($D159:AR159,0,COLUMN(AR159)-COLUMN($D159:AR159))))/10^6</f>
        <v>0</v>
      </c>
      <c r="AS249" s="24" cm="1">
        <f t="array" aca="1" ref="AS249" ca="1">SUMPRODUCT($D238:AS238,N(OFFSET($D159:AS159,0,COLUMN(AS159)-COLUMN($D159:AS159))))/10^6</f>
        <v>0</v>
      </c>
      <c r="AT249" s="24" cm="1">
        <f t="array" aca="1" ref="AT249" ca="1">SUMPRODUCT($D238:AT238,N(OFFSET($D159:AT159,0,COLUMN(AT159)-COLUMN($D159:AT159))))/10^6</f>
        <v>0</v>
      </c>
      <c r="AU249" s="24" cm="1">
        <f t="array" aca="1" ref="AU249" ca="1">SUMPRODUCT($D238:AU238,N(OFFSET($D159:AU159,0,COLUMN(AU159)-COLUMN($D159:AU159))))/10^6</f>
        <v>0</v>
      </c>
      <c r="AV249" s="24" cm="1">
        <f t="array" aca="1" ref="AV249" ca="1">SUMPRODUCT($D238:AV238,N(OFFSET($D159:AV159,0,COLUMN(AV159)-COLUMN($D159:AV159))))/10^6</f>
        <v>0</v>
      </c>
      <c r="AW249" s="24" cm="1">
        <f t="array" aca="1" ref="AW249" ca="1">SUMPRODUCT($D238:AW238,N(OFFSET($D159:AW159,0,COLUMN(AW159)-COLUMN($D159:AW159))))/10^6</f>
        <v>0</v>
      </c>
      <c r="AX249" s="24" cm="1">
        <f t="array" aca="1" ref="AX249" ca="1">SUMPRODUCT($D238:AX238,N(OFFSET($D159:AX159,0,COLUMN(AX159)-COLUMN($D159:AX159))))/10^6</f>
        <v>0</v>
      </c>
      <c r="AY249" s="24" cm="1">
        <f t="array" aca="1" ref="AY249" ca="1">SUMPRODUCT($D238:AY238,N(OFFSET($D159:AY159,0,COLUMN(AY159)-COLUMN($D159:AY159))))/10^6</f>
        <v>0</v>
      </c>
      <c r="AZ249" s="24" cm="1">
        <f t="array" aca="1" ref="AZ249" ca="1">SUMPRODUCT($D238:AZ238,N(OFFSET($D159:AZ159,0,COLUMN(AZ159)-COLUMN($D159:AZ159))))/10^6</f>
        <v>0</v>
      </c>
      <c r="BA249" s="24" cm="1">
        <f t="array" aca="1" ref="BA249" ca="1">SUMPRODUCT($D238:BA238,N(OFFSET($D159:BA159,0,COLUMN(BA159)-COLUMN($D159:BA159))))/10^6</f>
        <v>0</v>
      </c>
      <c r="BB249" s="24" cm="1">
        <f t="array" aca="1" ref="BB249" ca="1">SUMPRODUCT($D238:BB238,N(OFFSET($D159:BB159,0,COLUMN(BB159)-COLUMN($D159:BB159))))/10^6</f>
        <v>0</v>
      </c>
      <c r="BC249" s="24" cm="1">
        <f t="array" aca="1" ref="BC249" ca="1">SUMPRODUCT($D238:BC238,N(OFFSET($D159:BC159,0,COLUMN(BC159)-COLUMN($D159:BC159))))/10^6</f>
        <v>0</v>
      </c>
      <c r="BD249" s="24" cm="1">
        <f t="array" aca="1" ref="BD249" ca="1">SUMPRODUCT($D238:BD238,N(OFFSET($D159:BD159,0,COLUMN(BD159)-COLUMN($D159:BD159))))/10^6</f>
        <v>0</v>
      </c>
      <c r="BE249" s="24" cm="1">
        <f t="array" aca="1" ref="BE249" ca="1">SUMPRODUCT($D238:BE238,N(OFFSET($D159:BE159,0,COLUMN(BE159)-COLUMN($D159:BE159))))/10^6</f>
        <v>0</v>
      </c>
      <c r="BF249" s="24" cm="1">
        <f t="array" aca="1" ref="BF249" ca="1">SUMPRODUCT($D238:BF238,N(OFFSET($D159:BF159,0,COLUMN(BF159)-COLUMN($D159:BF159))))/10^6</f>
        <v>0</v>
      </c>
      <c r="BG249" s="24" cm="1">
        <f t="array" aca="1" ref="BG249" ca="1">SUMPRODUCT($D238:BG238,N(OFFSET($D159:BG159,0,COLUMN(BG159)-COLUMN($D159:BG159))))/10^6</f>
        <v>0</v>
      </c>
      <c r="BH249" s="24" cm="1">
        <f t="array" aca="1" ref="BH249" ca="1">SUMPRODUCT($D238:BH238,N(OFFSET($D159:BH159,0,COLUMN(BH159)-COLUMN($D159:BH159))))/10^6</f>
        <v>0</v>
      </c>
      <c r="BI249" s="24" cm="1">
        <f t="array" aca="1" ref="BI249" ca="1">SUMPRODUCT($D238:BI238,N(OFFSET($D159:BI159,0,COLUMN(BI159)-COLUMN($D159:BI159))))/10^6</f>
        <v>0</v>
      </c>
      <c r="BJ249" s="24" cm="1">
        <f t="array" aca="1" ref="BJ249" ca="1">SUMPRODUCT($D238:BJ238,N(OFFSET($D159:BJ159,0,COLUMN(BJ159)-COLUMN($D159:BJ159))))/10^6</f>
        <v>0</v>
      </c>
      <c r="BK249" s="24" cm="1">
        <f t="array" aca="1" ref="BK249" ca="1">SUMPRODUCT($D238:BK238,N(OFFSET($D159:BK159,0,COLUMN(BK159)-COLUMN($D159:BK159))))/10^6</f>
        <v>0</v>
      </c>
      <c r="BL249" s="24" cm="1">
        <f t="array" aca="1" ref="BL249" ca="1">SUMPRODUCT($D238:BL238,N(OFFSET($D159:BL159,0,COLUMN(BL159)-COLUMN($D159:BL159))))/10^6</f>
        <v>0</v>
      </c>
      <c r="BM249" s="24" cm="1">
        <f t="array" aca="1" ref="BM249" ca="1">SUMPRODUCT($D238:BM238,N(OFFSET($D159:BM159,0,COLUMN(BM159)-COLUMN($D159:BM159))))/10^6</f>
        <v>0</v>
      </c>
      <c r="BN249" s="24" cm="1">
        <f t="array" aca="1" ref="BN249" ca="1">SUMPRODUCT($D238:BN238,N(OFFSET($D159:BN159,0,COLUMN(BN159)-COLUMN($D159:BN159))))/10^6</f>
        <v>0</v>
      </c>
      <c r="BO249" s="24" cm="1">
        <f t="array" aca="1" ref="BO249" ca="1">SUMPRODUCT($D238:BO238,N(OFFSET($D159:BO159,0,COLUMN(BO159)-COLUMN($D159:BO159))))/10^6</f>
        <v>0</v>
      </c>
      <c r="BP249" s="24" cm="1">
        <f t="array" aca="1" ref="BP249" ca="1">SUMPRODUCT($D238:BP238,N(OFFSET($D159:BP159,0,COLUMN(BP159)-COLUMN($D159:BP159))))/10^6</f>
        <v>0</v>
      </c>
      <c r="BQ249" s="24" cm="1">
        <f t="array" aca="1" ref="BQ249" ca="1">SUMPRODUCT($D238:BQ238,N(OFFSET($D159:BQ159,0,COLUMN(BQ159)-COLUMN($D159:BQ159))))/10^6</f>
        <v>0</v>
      </c>
      <c r="BR249" s="24" cm="1">
        <f t="array" aca="1" ref="BR249" ca="1">SUMPRODUCT($D238:BR238,N(OFFSET($D159:BR159,0,COLUMN(BR159)-COLUMN($D159:BR159))))/10^6</f>
        <v>0</v>
      </c>
      <c r="BS249" s="24" cm="1">
        <f t="array" aca="1" ref="BS249" ca="1">SUMPRODUCT($D238:BS238,N(OFFSET($D159:BS159,0,COLUMN(BS159)-COLUMN($D159:BS159))))/10^6</f>
        <v>0</v>
      </c>
      <c r="BT249" s="24" cm="1">
        <f t="array" aca="1" ref="BT249" ca="1">SUMPRODUCT($D238:BT238,N(OFFSET($D159:BT159,0,COLUMN(BT159)-COLUMN($D159:BT159))))/10^6</f>
        <v>0</v>
      </c>
      <c r="BU249" s="24" cm="1">
        <f t="array" aca="1" ref="BU249" ca="1">SUMPRODUCT($D238:BU238,N(OFFSET($D159:BU159,0,COLUMN(BU159)-COLUMN($D159:BU159))))/10^6</f>
        <v>0</v>
      </c>
      <c r="BV249" s="24" cm="1">
        <f t="array" aca="1" ref="BV249" ca="1">SUMPRODUCT($D238:BV238,N(OFFSET($D159:BV159,0,COLUMN(BV159)-COLUMN($D159:BV159))))/10^6</f>
        <v>0</v>
      </c>
      <c r="BW249" s="24" cm="1">
        <f t="array" aca="1" ref="BW249" ca="1">SUMPRODUCT($D238:BW238,N(OFFSET($D159:BW159,0,COLUMN(BW159)-COLUMN($D159:BW159))))/10^6</f>
        <v>0</v>
      </c>
      <c r="BX249" s="24" cm="1">
        <f t="array" aca="1" ref="BX249" ca="1">SUMPRODUCT($D238:BX238,N(OFFSET($D159:BX159,0,COLUMN(BX159)-COLUMN($D159:BX159))))/10^6</f>
        <v>0</v>
      </c>
      <c r="BY249" s="24" cm="1">
        <f t="array" aca="1" ref="BY249" ca="1">SUMPRODUCT($D238:BY238,N(OFFSET($D159:BY159,0,COLUMN(BY159)-COLUMN($D159:BY159))))/10^6</f>
        <v>0</v>
      </c>
      <c r="BZ249" s="24" cm="1">
        <f t="array" aca="1" ref="BZ249" ca="1">SUMPRODUCT($D238:BZ238,N(OFFSET($D159:BZ159,0,COLUMN(BZ159)-COLUMN($D159:BZ159))))/10^6</f>
        <v>0</v>
      </c>
      <c r="CA249" s="24" cm="1">
        <f t="array" aca="1" ref="CA249" ca="1">SUMPRODUCT($D238:CA238,N(OFFSET($D159:CA159,0,COLUMN(CA159)-COLUMN($D159:CA159))))/10^6</f>
        <v>0</v>
      </c>
      <c r="CB249" s="24" cm="1">
        <f t="array" aca="1" ref="CB249" ca="1">SUMPRODUCT($D238:CB238,N(OFFSET($D159:CB159,0,COLUMN(CB159)-COLUMN($D159:CB159))))/10^6</f>
        <v>0</v>
      </c>
      <c r="CC249" s="24" cm="1">
        <f t="array" aca="1" ref="CC249" ca="1">SUMPRODUCT($D238:CC238,N(OFFSET($D159:CC159,0,COLUMN(CC159)-COLUMN($D159:CC159))))/10^6</f>
        <v>0</v>
      </c>
      <c r="CD249" s="24" cm="1">
        <f t="array" aca="1" ref="CD249" ca="1">SUMPRODUCT($D238:CD238,N(OFFSET($D159:CD159,0,COLUMN(CD159)-COLUMN($D159:CD159))))/10^6</f>
        <v>0</v>
      </c>
      <c r="CE249" s="24" cm="1">
        <f t="array" aca="1" ref="CE249" ca="1">SUMPRODUCT($D238:CE238,N(OFFSET($D159:CE159,0,COLUMN(CE159)-COLUMN($D159:CE159))))/10^6</f>
        <v>0</v>
      </c>
      <c r="CF249" s="24" cm="1">
        <f t="array" aca="1" ref="CF249" ca="1">SUMPRODUCT($D238:CF238,N(OFFSET($D159:CF159,0,COLUMN(CF159)-COLUMN($D159:CF159))))/10^6</f>
        <v>0</v>
      </c>
      <c r="CG249" s="24" cm="1">
        <f t="array" aca="1" ref="CG249" ca="1">SUMPRODUCT($D238:CG238,N(OFFSET($D159:CG159,0,COLUMN(CG159)-COLUMN($D159:CG159))))/10^6</f>
        <v>0</v>
      </c>
      <c r="CH249" s="24" cm="1">
        <f t="array" aca="1" ref="CH249" ca="1">SUMPRODUCT($D238:CH238,N(OFFSET($D159:CH159,0,COLUMN(CH159)-COLUMN($D159:CH159))))/10^6</f>
        <v>0</v>
      </c>
      <c r="CI249" s="24" cm="1">
        <f t="array" aca="1" ref="CI249" ca="1">SUMPRODUCT($D238:CI238,N(OFFSET($D159:CI159,0,COLUMN(CI159)-COLUMN($D159:CI159))))/10^6</f>
        <v>0</v>
      </c>
      <c r="CJ249" s="24" cm="1">
        <f t="array" aca="1" ref="CJ249" ca="1">SUMPRODUCT($D238:CJ238,N(OFFSET($D159:CJ159,0,COLUMN(CJ159)-COLUMN($D159:CJ159))))/10^6</f>
        <v>0</v>
      </c>
      <c r="CK249" s="24" cm="1">
        <f t="array" aca="1" ref="CK249" ca="1">SUMPRODUCT($D238:CK238,N(OFFSET($D159:CK159,0,COLUMN(CK159)-COLUMN($D159:CK159))))/10^6</f>
        <v>0</v>
      </c>
      <c r="CL249" s="24" cm="1">
        <f t="array" aca="1" ref="CL249" ca="1">SUMPRODUCT($D238:CL238,N(OFFSET($D159:CL159,0,COLUMN(CL159)-COLUMN($D159:CL159))))/10^6</f>
        <v>0</v>
      </c>
      <c r="CM249" s="24" cm="1">
        <f t="array" aca="1" ref="CM249" ca="1">SUMPRODUCT($D238:CM238,N(OFFSET($D159:CM159,0,COLUMN(CM159)-COLUMN($D159:CM159))))/10^6</f>
        <v>0</v>
      </c>
      <c r="CN249" s="24" cm="1">
        <f t="array" aca="1" ref="CN249" ca="1">SUMPRODUCT($D238:CN238,N(OFFSET($D159:CN159,0,COLUMN(CN159)-COLUMN($D159:CN159))))/10^6</f>
        <v>0</v>
      </c>
      <c r="CO249" s="24" cm="1">
        <f t="array" aca="1" ref="CO249" ca="1">SUMPRODUCT($D238:CO238,N(OFFSET($D159:CO159,0,COLUMN(CO159)-COLUMN($D159:CO159))))/10^6</f>
        <v>0</v>
      </c>
    </row>
    <row r="250" spans="1:93" outlineLevel="1">
      <c r="B250" t="s">
        <v>110</v>
      </c>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AC250" s="64"/>
      <c r="AD250" s="64"/>
      <c r="AE250" s="380"/>
      <c r="AF250" s="24">
        <f t="array" aca="1" ref="AF250" ca="1">SUMPRODUCT($D239:AF239,N(OFFSET($D160:AF160,0,COLUMN(AF160)-COLUMN($D160:AF160))))/10^6</f>
        <v>0</v>
      </c>
      <c r="AG250" s="24">
        <f t="array" aca="1" ref="AG250" ca="1">SUMPRODUCT($D239:AG239,N(OFFSET($D160:AG160,0,COLUMN(AG160)-COLUMN($D160:AG160))))/10^6</f>
        <v>0</v>
      </c>
      <c r="AH250" s="24">
        <f t="array" aca="1" ref="AH250" ca="1">SUMPRODUCT($D239:AH239,N(OFFSET($D160:AH160,0,COLUMN(AH160)-COLUMN($D160:AH160))))/10^6</f>
        <v>0</v>
      </c>
      <c r="AI250" s="24">
        <f t="array" aca="1" ref="AI250" ca="1">SUMPRODUCT($D239:AI239,N(OFFSET($D160:AI160,0,COLUMN(AI160)-COLUMN($D160:AI160))))/10^6</f>
        <v>0</v>
      </c>
      <c r="AJ250" s="24">
        <f t="array" aca="1" ref="AJ250" ca="1">SUMPRODUCT($D239:AJ239,N(OFFSET($D160:AJ160,0,COLUMN(AJ160)-COLUMN($D160:AJ160))))/10^6</f>
        <v>0</v>
      </c>
      <c r="AK250" s="24">
        <f t="array" aca="1" ref="AK250" ca="1">SUMPRODUCT($D239:AK239,N(OFFSET($D160:AK160,0,COLUMN(AK160)-COLUMN($D160:AK160))))/10^6</f>
        <v>0</v>
      </c>
      <c r="AL250" s="24">
        <f t="array" aca="1" ref="AL250" ca="1">SUMPRODUCT($D239:AL239,N(OFFSET($D160:AL160,0,COLUMN(AL160)-COLUMN($D160:AL160))))/10^6</f>
        <v>0</v>
      </c>
      <c r="AM250" s="24">
        <f t="array" aca="1" ref="AM250" ca="1">SUMPRODUCT($D239:AM239,N(OFFSET($D160:AM160,0,COLUMN(AM160)-COLUMN($D160:AM160))))/10^6</f>
        <v>0</v>
      </c>
      <c r="AN250" s="24">
        <f t="array" aca="1" ref="AN250" ca="1">SUMPRODUCT($D239:AN239,N(OFFSET($D160:AN160,0,COLUMN(AN160)-COLUMN($D160:AN160))))/10^6</f>
        <v>0</v>
      </c>
      <c r="AO250" s="24">
        <f t="array" aca="1" ref="AO250" ca="1">SUMPRODUCT($D239:AO239,N(OFFSET($D160:AO160,0,COLUMN(AO160)-COLUMN($D160:AO160))))/10^6</f>
        <v>0</v>
      </c>
      <c r="AP250" s="24">
        <f t="array" aca="1" ref="AP250" ca="1">SUMPRODUCT($D239:AP239,N(OFFSET($D160:AP160,0,COLUMN(AP160)-COLUMN($D160:AP160))))/10^6</f>
        <v>0</v>
      </c>
      <c r="AQ250" s="24">
        <f t="array" aca="1" ref="AQ250" ca="1">SUMPRODUCT($D239:AQ239,N(OFFSET($D160:AQ160,0,COLUMN(AQ160)-COLUMN($D160:AQ160))))/10^6</f>
        <v>0</v>
      </c>
      <c r="AR250" s="24">
        <f t="array" aca="1" ref="AR250" ca="1">SUMPRODUCT($D239:AR239,N(OFFSET($D160:AR160,0,COLUMN(AR160)-COLUMN($D160:AR160))))/10^6</f>
        <v>0</v>
      </c>
      <c r="AS250" s="24">
        <f t="array" aca="1" ref="AS250" ca="1">SUMPRODUCT($D239:AS239,N(OFFSET($D160:AS160,0,COLUMN(AS160)-COLUMN($D160:AS160))))/10^6</f>
        <v>0</v>
      </c>
      <c r="AT250" s="24">
        <f t="array" aca="1" ref="AT250" ca="1">SUMPRODUCT($D239:AT239,N(OFFSET($D160:AT160,0,COLUMN(AT160)-COLUMN($D160:AT160))))/10^6</f>
        <v>0</v>
      </c>
      <c r="AU250" s="24">
        <f t="array" aca="1" ref="AU250" ca="1">SUMPRODUCT($D239:AU239,N(OFFSET($D160:AU160,0,COLUMN(AU160)-COLUMN($D160:AU160))))/10^6</f>
        <v>0</v>
      </c>
      <c r="AV250" s="24">
        <f t="array" aca="1" ref="AV250" ca="1">SUMPRODUCT($D239:AV239,N(OFFSET($D160:AV160,0,COLUMN(AV160)-COLUMN($D160:AV160))))/10^6</f>
        <v>0</v>
      </c>
      <c r="AW250" s="24">
        <f t="array" aca="1" ref="AW250" ca="1">SUMPRODUCT($D239:AW239,N(OFFSET($D160:AW160,0,COLUMN(AW160)-COLUMN($D160:AW160))))/10^6</f>
        <v>0</v>
      </c>
      <c r="AX250" s="24">
        <f t="array" aca="1" ref="AX250" ca="1">SUMPRODUCT($D239:AX239,N(OFFSET($D160:AX160,0,COLUMN(AX160)-COLUMN($D160:AX160))))/10^6</f>
        <v>0</v>
      </c>
      <c r="AY250" s="24">
        <f t="array" aca="1" ref="AY250" ca="1">SUMPRODUCT($D239:AY239,N(OFFSET($D160:AY160,0,COLUMN(AY160)-COLUMN($D160:AY160))))/10^6</f>
        <v>0</v>
      </c>
      <c r="AZ250" s="24">
        <f t="array" aca="1" ref="AZ250" ca="1">SUMPRODUCT($D239:AZ239,N(OFFSET($D160:AZ160,0,COLUMN(AZ160)-COLUMN($D160:AZ160))))/10^6</f>
        <v>0</v>
      </c>
      <c r="BA250" s="24">
        <f t="array" aca="1" ref="BA250" ca="1">SUMPRODUCT($D239:BA239,N(OFFSET($D160:BA160,0,COLUMN(BA160)-COLUMN($D160:BA160))))/10^6</f>
        <v>0</v>
      </c>
      <c r="BB250" s="24">
        <f t="array" aca="1" ref="BB250" ca="1">SUMPRODUCT($D239:BB239,N(OFFSET($D160:BB160,0,COLUMN(BB160)-COLUMN($D160:BB160))))/10^6</f>
        <v>0</v>
      </c>
      <c r="BC250" s="24">
        <f t="array" aca="1" ref="BC250" ca="1">SUMPRODUCT($D239:BC239,N(OFFSET($D160:BC160,0,COLUMN(BC160)-COLUMN($D160:BC160))))/10^6</f>
        <v>0</v>
      </c>
      <c r="BD250" s="24">
        <f t="array" aca="1" ref="BD250" ca="1">SUMPRODUCT($D239:BD239,N(OFFSET($D160:BD160,0,COLUMN(BD160)-COLUMN($D160:BD160))))/10^6</f>
        <v>0</v>
      </c>
      <c r="BE250" s="24">
        <f t="array" aca="1" ref="BE250" ca="1">SUMPRODUCT($D239:BE239,N(OFFSET($D160:BE160,0,COLUMN(BE160)-COLUMN($D160:BE160))))/10^6</f>
        <v>0</v>
      </c>
      <c r="BF250" s="24">
        <f t="array" aca="1" ref="BF250" ca="1">SUMPRODUCT($D239:BF239,N(OFFSET($D160:BF160,0,COLUMN(BF160)-COLUMN($D160:BF160))))/10^6</f>
        <v>0</v>
      </c>
      <c r="BG250" s="24">
        <f t="array" aca="1" ref="BG250" ca="1">SUMPRODUCT($D239:BG239,N(OFFSET($D160:BG160,0,COLUMN(BG160)-COLUMN($D160:BG160))))/10^6</f>
        <v>0</v>
      </c>
      <c r="BH250" s="24">
        <f t="array" aca="1" ref="BH250" ca="1">SUMPRODUCT($D239:BH239,N(OFFSET($D160:BH160,0,COLUMN(BH160)-COLUMN($D160:BH160))))/10^6</f>
        <v>0</v>
      </c>
      <c r="BI250" s="24">
        <f t="array" aca="1" ref="BI250" ca="1">SUMPRODUCT($D239:BI239,N(OFFSET($D160:BI160,0,COLUMN(BI160)-COLUMN($D160:BI160))))/10^6</f>
        <v>0</v>
      </c>
      <c r="BJ250" s="24">
        <f t="array" aca="1" ref="BJ250" ca="1">SUMPRODUCT($D239:BJ239,N(OFFSET($D160:BJ160,0,COLUMN(BJ160)-COLUMN($D160:BJ160))))/10^6</f>
        <v>0</v>
      </c>
      <c r="BK250" s="24">
        <f t="array" aca="1" ref="BK250" ca="1">SUMPRODUCT($D239:BK239,N(OFFSET($D160:BK160,0,COLUMN(BK160)-COLUMN($D160:BK160))))/10^6</f>
        <v>0</v>
      </c>
      <c r="BL250" s="24">
        <f t="array" aca="1" ref="BL250" ca="1">SUMPRODUCT($D239:BL239,N(OFFSET($D160:BL160,0,COLUMN(BL160)-COLUMN($D160:BL160))))/10^6</f>
        <v>0</v>
      </c>
      <c r="BM250" s="24">
        <f t="array" aca="1" ref="BM250" ca="1">SUMPRODUCT($D239:BM239,N(OFFSET($D160:BM160,0,COLUMN(BM160)-COLUMN($D160:BM160))))/10^6</f>
        <v>0</v>
      </c>
      <c r="BN250" s="24">
        <f t="array" aca="1" ref="BN250" ca="1">SUMPRODUCT($D239:BN239,N(OFFSET($D160:BN160,0,COLUMN(BN160)-COLUMN($D160:BN160))))/10^6</f>
        <v>0</v>
      </c>
      <c r="BO250" s="24">
        <f t="array" aca="1" ref="BO250" ca="1">SUMPRODUCT($D239:BO239,N(OFFSET($D160:BO160,0,COLUMN(BO160)-COLUMN($D160:BO160))))/10^6</f>
        <v>0</v>
      </c>
      <c r="BP250" s="24">
        <f t="array" aca="1" ref="BP250" ca="1">SUMPRODUCT($D239:BP239,N(OFFSET($D160:BP160,0,COLUMN(BP160)-COLUMN($D160:BP160))))/10^6</f>
        <v>0</v>
      </c>
      <c r="BQ250" s="24">
        <f t="array" aca="1" ref="BQ250" ca="1">SUMPRODUCT($D239:BQ239,N(OFFSET($D160:BQ160,0,COLUMN(BQ160)-COLUMN($D160:BQ160))))/10^6</f>
        <v>0</v>
      </c>
      <c r="BR250" s="24">
        <f t="array" aca="1" ref="BR250" ca="1">SUMPRODUCT($D239:BR239,N(OFFSET($D160:BR160,0,COLUMN(BR160)-COLUMN($D160:BR160))))/10^6</f>
        <v>0</v>
      </c>
      <c r="BS250" s="24">
        <f t="array" aca="1" ref="BS250" ca="1">SUMPRODUCT($D239:BS239,N(OFFSET($D160:BS160,0,COLUMN(BS160)-COLUMN($D160:BS160))))/10^6</f>
        <v>0</v>
      </c>
      <c r="BT250" s="24">
        <f t="array" aca="1" ref="BT250" ca="1">SUMPRODUCT($D239:BT239,N(OFFSET($D160:BT160,0,COLUMN(BT160)-COLUMN($D160:BT160))))/10^6</f>
        <v>0</v>
      </c>
      <c r="BU250" s="24">
        <f t="array" aca="1" ref="BU250" ca="1">SUMPRODUCT($D239:BU239,N(OFFSET($D160:BU160,0,COLUMN(BU160)-COLUMN($D160:BU160))))/10^6</f>
        <v>0</v>
      </c>
      <c r="BV250" s="24">
        <f t="array" aca="1" ref="BV250" ca="1">SUMPRODUCT($D239:BV239,N(OFFSET($D160:BV160,0,COLUMN(BV160)-COLUMN($D160:BV160))))/10^6</f>
        <v>0</v>
      </c>
      <c r="BW250" s="24">
        <f t="array" aca="1" ref="BW250" ca="1">SUMPRODUCT($D239:BW239,N(OFFSET($D160:BW160,0,COLUMN(BW160)-COLUMN($D160:BW160))))/10^6</f>
        <v>0</v>
      </c>
      <c r="BX250" s="24">
        <f t="array" aca="1" ref="BX250" ca="1">SUMPRODUCT($D239:BX239,N(OFFSET($D160:BX160,0,COLUMN(BX160)-COLUMN($D160:BX160))))/10^6</f>
        <v>0</v>
      </c>
      <c r="BY250" s="24">
        <f t="array" aca="1" ref="BY250" ca="1">SUMPRODUCT($D239:BY239,N(OFFSET($D160:BY160,0,COLUMN(BY160)-COLUMN($D160:BY160))))/10^6</f>
        <v>0</v>
      </c>
      <c r="BZ250" s="24">
        <f t="array" aca="1" ref="BZ250" ca="1">SUMPRODUCT($D239:BZ239,N(OFFSET($D160:BZ160,0,COLUMN(BZ160)-COLUMN($D160:BZ160))))/10^6</f>
        <v>0</v>
      </c>
      <c r="CA250" s="24">
        <f t="array" aca="1" ref="CA250" ca="1">SUMPRODUCT($D239:CA239,N(OFFSET($D160:CA160,0,COLUMN(CA160)-COLUMN($D160:CA160))))/10^6</f>
        <v>0</v>
      </c>
      <c r="CB250" s="24">
        <f t="array" aca="1" ref="CB250" ca="1">SUMPRODUCT($D239:CB239,N(OFFSET($D160:CB160,0,COLUMN(CB160)-COLUMN($D160:CB160))))/10^6</f>
        <v>0</v>
      </c>
      <c r="CC250" s="24">
        <f t="array" aca="1" ref="CC250" ca="1">SUMPRODUCT($D239:CC239,N(OFFSET($D160:CC160,0,COLUMN(CC160)-COLUMN($D160:CC160))))/10^6</f>
        <v>0</v>
      </c>
      <c r="CD250" s="24">
        <f t="array" aca="1" ref="CD250" ca="1">SUMPRODUCT($D239:CD239,N(OFFSET($D160:CD160,0,COLUMN(CD160)-COLUMN($D160:CD160))))/10^6</f>
        <v>0</v>
      </c>
      <c r="CE250" s="24">
        <f t="array" aca="1" ref="CE250" ca="1">SUMPRODUCT($D239:CE239,N(OFFSET($D160:CE160,0,COLUMN(CE160)-COLUMN($D160:CE160))))/10^6</f>
        <v>0</v>
      </c>
      <c r="CF250" s="24">
        <f t="array" aca="1" ref="CF250" ca="1">SUMPRODUCT($D239:CF239,N(OFFSET($D160:CF160,0,COLUMN(CF160)-COLUMN($D160:CF160))))/10^6</f>
        <v>0</v>
      </c>
      <c r="CG250" s="24">
        <f t="array" aca="1" ref="CG250" ca="1">SUMPRODUCT($D239:CG239,N(OFFSET($D160:CG160,0,COLUMN(CG160)-COLUMN($D160:CG160))))/10^6</f>
        <v>0</v>
      </c>
      <c r="CH250" s="24">
        <f t="array" aca="1" ref="CH250" ca="1">SUMPRODUCT($D239:CH239,N(OFFSET($D160:CH160,0,COLUMN(CH160)-COLUMN($D160:CH160))))/10^6</f>
        <v>0</v>
      </c>
      <c r="CI250" s="24">
        <f t="array" aca="1" ref="CI250" ca="1">SUMPRODUCT($D239:CI239,N(OFFSET($D160:CI160,0,COLUMN(CI160)-COLUMN($D160:CI160))))/10^6</f>
        <v>0</v>
      </c>
      <c r="CJ250" s="24">
        <f t="array" aca="1" ref="CJ250" ca="1">SUMPRODUCT($D239:CJ239,N(OFFSET($D160:CJ160,0,COLUMN(CJ160)-COLUMN($D160:CJ160))))/10^6</f>
        <v>0</v>
      </c>
      <c r="CK250" s="24">
        <f t="array" aca="1" ref="CK250" ca="1">SUMPRODUCT($D239:CK239,N(OFFSET($D160:CK160,0,COLUMN(CK160)-COLUMN($D160:CK160))))/10^6</f>
        <v>0</v>
      </c>
      <c r="CL250" s="24">
        <f t="array" aca="1" ref="CL250" ca="1">SUMPRODUCT($D239:CL239,N(OFFSET($D160:CL160,0,COLUMN(CL160)-COLUMN($D160:CL160))))/10^6</f>
        <v>0</v>
      </c>
      <c r="CM250" s="24">
        <f t="array" aca="1" ref="CM250" ca="1">SUMPRODUCT($D239:CM239,N(OFFSET($D160:CM160,0,COLUMN(CM160)-COLUMN($D160:CM160))))/10^6</f>
        <v>0</v>
      </c>
      <c r="CN250" s="24">
        <f t="array" aca="1" ref="CN250" ca="1">SUMPRODUCT($D239:CN239,N(OFFSET($D160:CN160,0,COLUMN(CN160)-COLUMN($D160:CN160))))/10^6</f>
        <v>0</v>
      </c>
      <c r="CO250" s="24">
        <f t="array" aca="1" ref="CO250" ca="1">SUMPRODUCT($D239:CO239,N(OFFSET($D160:CO160,0,COLUMN(CO160)-COLUMN($D160:CO160))))/10^6</f>
        <v>0</v>
      </c>
    </row>
    <row r="251" spans="1:93" outlineLevel="1">
      <c r="B251" t="s">
        <v>111</v>
      </c>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AC251" s="64"/>
      <c r="AD251" s="64"/>
      <c r="AE251" s="380"/>
      <c r="AF251" s="24">
        <f t="array" aca="1" ref="AF251" ca="1">SUMPRODUCT($D240:AF240,N(OFFSET($D161:AF161,0,COLUMN(AF161)-COLUMN($D161:AF161))))/10^6</f>
        <v>0</v>
      </c>
      <c r="AG251" s="24">
        <f t="array" aca="1" ref="AG251" ca="1">SUMPRODUCT($D240:AG240,N(OFFSET($D161:AG161,0,COLUMN(AG161)-COLUMN($D161:AG161))))/10^6</f>
        <v>0</v>
      </c>
      <c r="AH251" s="24">
        <f t="array" aca="1" ref="AH251" ca="1">SUMPRODUCT($D240:AH240,N(OFFSET($D161:AH161,0,COLUMN(AH161)-COLUMN($D161:AH161))))/10^6</f>
        <v>0</v>
      </c>
      <c r="AI251" s="24">
        <f t="array" aca="1" ref="AI251" ca="1">SUMPRODUCT($D240:AI240,N(OFFSET($D161:AI161,0,COLUMN(AI161)-COLUMN($D161:AI161))))/10^6</f>
        <v>0</v>
      </c>
      <c r="AJ251" s="24">
        <f t="array" aca="1" ref="AJ251" ca="1">SUMPRODUCT($D240:AJ240,N(OFFSET($D161:AJ161,0,COLUMN(AJ161)-COLUMN($D161:AJ161))))/10^6</f>
        <v>0</v>
      </c>
      <c r="AK251" s="24">
        <f t="array" aca="1" ref="AK251" ca="1">SUMPRODUCT($D240:AK240,N(OFFSET($D161:AK161,0,COLUMN(AK161)-COLUMN($D161:AK161))))/10^6</f>
        <v>0</v>
      </c>
      <c r="AL251" s="24">
        <f t="array" aca="1" ref="AL251" ca="1">SUMPRODUCT($D240:AL240,N(OFFSET($D161:AL161,0,COLUMN(AL161)-COLUMN($D161:AL161))))/10^6</f>
        <v>0</v>
      </c>
      <c r="AM251" s="24">
        <f t="array" aca="1" ref="AM251" ca="1">SUMPRODUCT($D240:AM240,N(OFFSET($D161:AM161,0,COLUMN(AM161)-COLUMN($D161:AM161))))/10^6</f>
        <v>0</v>
      </c>
      <c r="AN251" s="24">
        <f t="array" aca="1" ref="AN251" ca="1">SUMPRODUCT($D240:AN240,N(OFFSET($D161:AN161,0,COLUMN(AN161)-COLUMN($D161:AN161))))/10^6</f>
        <v>0</v>
      </c>
      <c r="AO251" s="24">
        <f t="array" aca="1" ref="AO251" ca="1">SUMPRODUCT($D240:AO240,N(OFFSET($D161:AO161,0,COLUMN(AO161)-COLUMN($D161:AO161))))/10^6</f>
        <v>0</v>
      </c>
      <c r="AP251" s="24">
        <f t="array" aca="1" ref="AP251" ca="1">SUMPRODUCT($D240:AP240,N(OFFSET($D161:AP161,0,COLUMN(AP161)-COLUMN($D161:AP161))))/10^6</f>
        <v>0</v>
      </c>
      <c r="AQ251" s="24">
        <f t="array" aca="1" ref="AQ251" ca="1">SUMPRODUCT($D240:AQ240,N(OFFSET($D161:AQ161,0,COLUMN(AQ161)-COLUMN($D161:AQ161))))/10^6</f>
        <v>0</v>
      </c>
      <c r="AR251" s="24">
        <f t="array" aca="1" ref="AR251" ca="1">SUMPRODUCT($D240:AR240,N(OFFSET($D161:AR161,0,COLUMN(AR161)-COLUMN($D161:AR161))))/10^6</f>
        <v>0</v>
      </c>
      <c r="AS251" s="24">
        <f t="array" aca="1" ref="AS251" ca="1">SUMPRODUCT($D240:AS240,N(OFFSET($D161:AS161,0,COLUMN(AS161)-COLUMN($D161:AS161))))/10^6</f>
        <v>0</v>
      </c>
      <c r="AT251" s="24">
        <f t="array" aca="1" ref="AT251" ca="1">SUMPRODUCT($D240:AT240,N(OFFSET($D161:AT161,0,COLUMN(AT161)-COLUMN($D161:AT161))))/10^6</f>
        <v>0</v>
      </c>
      <c r="AU251" s="24">
        <f t="array" aca="1" ref="AU251" ca="1">SUMPRODUCT($D240:AU240,N(OFFSET($D161:AU161,0,COLUMN(AU161)-COLUMN($D161:AU161))))/10^6</f>
        <v>0</v>
      </c>
      <c r="AV251" s="24">
        <f t="array" aca="1" ref="AV251" ca="1">SUMPRODUCT($D240:AV240,N(OFFSET($D161:AV161,0,COLUMN(AV161)-COLUMN($D161:AV161))))/10^6</f>
        <v>0</v>
      </c>
      <c r="AW251" s="24">
        <f t="array" aca="1" ref="AW251" ca="1">SUMPRODUCT($D240:AW240,N(OFFSET($D161:AW161,0,COLUMN(AW161)-COLUMN($D161:AW161))))/10^6</f>
        <v>0</v>
      </c>
      <c r="AX251" s="24">
        <f t="array" aca="1" ref="AX251" ca="1">SUMPRODUCT($D240:AX240,N(OFFSET($D161:AX161,0,COLUMN(AX161)-COLUMN($D161:AX161))))/10^6</f>
        <v>0</v>
      </c>
      <c r="AY251" s="24">
        <f t="array" aca="1" ref="AY251" ca="1">SUMPRODUCT($D240:AY240,N(OFFSET($D161:AY161,0,COLUMN(AY161)-COLUMN($D161:AY161))))/10^6</f>
        <v>0</v>
      </c>
      <c r="AZ251" s="24">
        <f t="array" aca="1" ref="AZ251" ca="1">SUMPRODUCT($D240:AZ240,N(OFFSET($D161:AZ161,0,COLUMN(AZ161)-COLUMN($D161:AZ161))))/10^6</f>
        <v>0</v>
      </c>
      <c r="BA251" s="24">
        <f t="array" aca="1" ref="BA251" ca="1">SUMPRODUCT($D240:BA240,N(OFFSET($D161:BA161,0,COLUMN(BA161)-COLUMN($D161:BA161))))/10^6</f>
        <v>0</v>
      </c>
      <c r="BB251" s="24">
        <f t="array" aca="1" ref="BB251" ca="1">SUMPRODUCT($D240:BB240,N(OFFSET($D161:BB161,0,COLUMN(BB161)-COLUMN($D161:BB161))))/10^6</f>
        <v>0</v>
      </c>
      <c r="BC251" s="24">
        <f t="array" aca="1" ref="BC251" ca="1">SUMPRODUCT($D240:BC240,N(OFFSET($D161:BC161,0,COLUMN(BC161)-COLUMN($D161:BC161))))/10^6</f>
        <v>0</v>
      </c>
      <c r="BD251" s="24">
        <f t="array" aca="1" ref="BD251" ca="1">SUMPRODUCT($D240:BD240,N(OFFSET($D161:BD161,0,COLUMN(BD161)-COLUMN($D161:BD161))))/10^6</f>
        <v>0</v>
      </c>
      <c r="BE251" s="24">
        <f t="array" aca="1" ref="BE251" ca="1">SUMPRODUCT($D240:BE240,N(OFFSET($D161:BE161,0,COLUMN(BE161)-COLUMN($D161:BE161))))/10^6</f>
        <v>0</v>
      </c>
      <c r="BF251" s="24">
        <f t="array" aca="1" ref="BF251" ca="1">SUMPRODUCT($D240:BF240,N(OFFSET($D161:BF161,0,COLUMN(BF161)-COLUMN($D161:BF161))))/10^6</f>
        <v>0</v>
      </c>
      <c r="BG251" s="24">
        <f t="array" aca="1" ref="BG251" ca="1">SUMPRODUCT($D240:BG240,N(OFFSET($D161:BG161,0,COLUMN(BG161)-COLUMN($D161:BG161))))/10^6</f>
        <v>0</v>
      </c>
      <c r="BH251" s="24">
        <f t="array" aca="1" ref="BH251" ca="1">SUMPRODUCT($D240:BH240,N(OFFSET($D161:BH161,0,COLUMN(BH161)-COLUMN($D161:BH161))))/10^6</f>
        <v>0</v>
      </c>
      <c r="BI251" s="24">
        <f t="array" aca="1" ref="BI251" ca="1">SUMPRODUCT($D240:BI240,N(OFFSET($D161:BI161,0,COLUMN(BI161)-COLUMN($D161:BI161))))/10^6</f>
        <v>0</v>
      </c>
      <c r="BJ251" s="24">
        <f t="array" aca="1" ref="BJ251" ca="1">SUMPRODUCT($D240:BJ240,N(OFFSET($D161:BJ161,0,COLUMN(BJ161)-COLUMN($D161:BJ161))))/10^6</f>
        <v>0</v>
      </c>
      <c r="BK251" s="24">
        <f t="array" aca="1" ref="BK251" ca="1">SUMPRODUCT($D240:BK240,N(OFFSET($D161:BK161,0,COLUMN(BK161)-COLUMN($D161:BK161))))/10^6</f>
        <v>0</v>
      </c>
      <c r="BL251" s="24">
        <f t="array" aca="1" ref="BL251" ca="1">SUMPRODUCT($D240:BL240,N(OFFSET($D161:BL161,0,COLUMN(BL161)-COLUMN($D161:BL161))))/10^6</f>
        <v>0</v>
      </c>
      <c r="BM251" s="24">
        <f t="array" aca="1" ref="BM251" ca="1">SUMPRODUCT($D240:BM240,N(OFFSET($D161:BM161,0,COLUMN(BM161)-COLUMN($D161:BM161))))/10^6</f>
        <v>0</v>
      </c>
      <c r="BN251" s="24">
        <f t="array" aca="1" ref="BN251" ca="1">SUMPRODUCT($D240:BN240,N(OFFSET($D161:BN161,0,COLUMN(BN161)-COLUMN($D161:BN161))))/10^6</f>
        <v>0</v>
      </c>
      <c r="BO251" s="24">
        <f t="array" aca="1" ref="BO251" ca="1">SUMPRODUCT($D240:BO240,N(OFFSET($D161:BO161,0,COLUMN(BO161)-COLUMN($D161:BO161))))/10^6</f>
        <v>0</v>
      </c>
      <c r="BP251" s="24">
        <f t="array" aca="1" ref="BP251" ca="1">SUMPRODUCT($D240:BP240,N(OFFSET($D161:BP161,0,COLUMN(BP161)-COLUMN($D161:BP161))))/10^6</f>
        <v>0</v>
      </c>
      <c r="BQ251" s="24">
        <f t="array" aca="1" ref="BQ251" ca="1">SUMPRODUCT($D240:BQ240,N(OFFSET($D161:BQ161,0,COLUMN(BQ161)-COLUMN($D161:BQ161))))/10^6</f>
        <v>0</v>
      </c>
      <c r="BR251" s="24">
        <f t="array" aca="1" ref="BR251" ca="1">SUMPRODUCT($D240:BR240,N(OFFSET($D161:BR161,0,COLUMN(BR161)-COLUMN($D161:BR161))))/10^6</f>
        <v>0</v>
      </c>
      <c r="BS251" s="24">
        <f t="array" aca="1" ref="BS251" ca="1">SUMPRODUCT($D240:BS240,N(OFFSET($D161:BS161,0,COLUMN(BS161)-COLUMN($D161:BS161))))/10^6</f>
        <v>0</v>
      </c>
      <c r="BT251" s="24">
        <f t="array" aca="1" ref="BT251" ca="1">SUMPRODUCT($D240:BT240,N(OFFSET($D161:BT161,0,COLUMN(BT161)-COLUMN($D161:BT161))))/10^6</f>
        <v>0</v>
      </c>
      <c r="BU251" s="24">
        <f t="array" aca="1" ref="BU251" ca="1">SUMPRODUCT($D240:BU240,N(OFFSET($D161:BU161,0,COLUMN(BU161)-COLUMN($D161:BU161))))/10^6</f>
        <v>0</v>
      </c>
      <c r="BV251" s="24">
        <f t="array" aca="1" ref="BV251" ca="1">SUMPRODUCT($D240:BV240,N(OFFSET($D161:BV161,0,COLUMN(BV161)-COLUMN($D161:BV161))))/10^6</f>
        <v>0</v>
      </c>
      <c r="BW251" s="24">
        <f t="array" aca="1" ref="BW251" ca="1">SUMPRODUCT($D240:BW240,N(OFFSET($D161:BW161,0,COLUMN(BW161)-COLUMN($D161:BW161))))/10^6</f>
        <v>0</v>
      </c>
      <c r="BX251" s="24">
        <f t="array" aca="1" ref="BX251" ca="1">SUMPRODUCT($D240:BX240,N(OFFSET($D161:BX161,0,COLUMN(BX161)-COLUMN($D161:BX161))))/10^6</f>
        <v>0</v>
      </c>
      <c r="BY251" s="24">
        <f t="array" aca="1" ref="BY251" ca="1">SUMPRODUCT($D240:BY240,N(OFFSET($D161:BY161,0,COLUMN(BY161)-COLUMN($D161:BY161))))/10^6</f>
        <v>0</v>
      </c>
      <c r="BZ251" s="24">
        <f t="array" aca="1" ref="BZ251" ca="1">SUMPRODUCT($D240:BZ240,N(OFFSET($D161:BZ161,0,COLUMN(BZ161)-COLUMN($D161:BZ161))))/10^6</f>
        <v>0</v>
      </c>
      <c r="CA251" s="24">
        <f t="array" aca="1" ref="CA251" ca="1">SUMPRODUCT($D240:CA240,N(OFFSET($D161:CA161,0,COLUMN(CA161)-COLUMN($D161:CA161))))/10^6</f>
        <v>0</v>
      </c>
      <c r="CB251" s="24">
        <f t="array" aca="1" ref="CB251" ca="1">SUMPRODUCT($D240:CB240,N(OFFSET($D161:CB161,0,COLUMN(CB161)-COLUMN($D161:CB161))))/10^6</f>
        <v>0</v>
      </c>
      <c r="CC251" s="24">
        <f t="array" aca="1" ref="CC251" ca="1">SUMPRODUCT($D240:CC240,N(OFFSET($D161:CC161,0,COLUMN(CC161)-COLUMN($D161:CC161))))/10^6</f>
        <v>0</v>
      </c>
      <c r="CD251" s="24">
        <f t="array" aca="1" ref="CD251" ca="1">SUMPRODUCT($D240:CD240,N(OFFSET($D161:CD161,0,COLUMN(CD161)-COLUMN($D161:CD161))))/10^6</f>
        <v>0</v>
      </c>
      <c r="CE251" s="24">
        <f t="array" aca="1" ref="CE251" ca="1">SUMPRODUCT($D240:CE240,N(OFFSET($D161:CE161,0,COLUMN(CE161)-COLUMN($D161:CE161))))/10^6</f>
        <v>0</v>
      </c>
      <c r="CF251" s="24">
        <f t="array" aca="1" ref="CF251" ca="1">SUMPRODUCT($D240:CF240,N(OFFSET($D161:CF161,0,COLUMN(CF161)-COLUMN($D161:CF161))))/10^6</f>
        <v>0</v>
      </c>
      <c r="CG251" s="24">
        <f t="array" aca="1" ref="CG251" ca="1">SUMPRODUCT($D240:CG240,N(OFFSET($D161:CG161,0,COLUMN(CG161)-COLUMN($D161:CG161))))/10^6</f>
        <v>0</v>
      </c>
      <c r="CH251" s="24">
        <f t="array" aca="1" ref="CH251" ca="1">SUMPRODUCT($D240:CH240,N(OFFSET($D161:CH161,0,COLUMN(CH161)-COLUMN($D161:CH161))))/10^6</f>
        <v>0</v>
      </c>
      <c r="CI251" s="24">
        <f t="array" aca="1" ref="CI251" ca="1">SUMPRODUCT($D240:CI240,N(OFFSET($D161:CI161,0,COLUMN(CI161)-COLUMN($D161:CI161))))/10^6</f>
        <v>0</v>
      </c>
      <c r="CJ251" s="24">
        <f t="array" aca="1" ref="CJ251" ca="1">SUMPRODUCT($D240:CJ240,N(OFFSET($D161:CJ161,0,COLUMN(CJ161)-COLUMN($D161:CJ161))))/10^6</f>
        <v>0</v>
      </c>
      <c r="CK251" s="24">
        <f t="array" aca="1" ref="CK251" ca="1">SUMPRODUCT($D240:CK240,N(OFFSET($D161:CK161,0,COLUMN(CK161)-COLUMN($D161:CK161))))/10^6</f>
        <v>0</v>
      </c>
      <c r="CL251" s="24">
        <f t="array" aca="1" ref="CL251" ca="1">SUMPRODUCT($D240:CL240,N(OFFSET($D161:CL161,0,COLUMN(CL161)-COLUMN($D161:CL161))))/10^6</f>
        <v>0</v>
      </c>
      <c r="CM251" s="24">
        <f t="array" aca="1" ref="CM251" ca="1">SUMPRODUCT($D240:CM240,N(OFFSET($D161:CM161,0,COLUMN(CM161)-COLUMN($D161:CM161))))/10^6</f>
        <v>0</v>
      </c>
      <c r="CN251" s="24">
        <f t="array" aca="1" ref="CN251" ca="1">SUMPRODUCT($D240:CN240,N(OFFSET($D161:CN161,0,COLUMN(CN161)-COLUMN($D161:CN161))))/10^6</f>
        <v>0</v>
      </c>
      <c r="CO251" s="24">
        <f t="array" aca="1" ref="CO251" ca="1">SUMPRODUCT($D240:CO240,N(OFFSET($D161:CO161,0,COLUMN(CO161)-COLUMN($D161:CO161))))/10^6</f>
        <v>0</v>
      </c>
    </row>
    <row r="252" spans="1:93" outlineLevel="1">
      <c r="B252" t="s">
        <v>38</v>
      </c>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AC252" s="64"/>
      <c r="AD252" s="64"/>
      <c r="AE252" s="380"/>
      <c r="AF252" s="24" cm="1">
        <f t="array" aca="1" ref="AF252" ca="1">SUMPRODUCT($D241:AF241,N(OFFSET($D162:AF162,0,COLUMN(AF162)-COLUMN($D162:AF162))))/10^6</f>
        <v>0.41019298349489658</v>
      </c>
      <c r="AG252" s="24" cm="1">
        <f t="array" aca="1" ref="AG252" ca="1">SUMPRODUCT($D241:AG241,N(OFFSET($D162:AG162,0,COLUMN(AG162)-COLUMN($D162:AG162))))/10^6</f>
        <v>0.42452881817537885</v>
      </c>
      <c r="AH252" s="24" cm="1">
        <f t="array" aca="1" ref="AH252" ca="1">SUMPRODUCT($D241:AH241,N(OFFSET($D162:AH162,0,COLUMN(AH162)-COLUMN($D162:AH162))))/10^6</f>
        <v>0.43312661070661718</v>
      </c>
      <c r="AI252" s="24" cm="1">
        <f t="array" aca="1" ref="AI252" ca="1">SUMPRODUCT($D241:AI241,N(OFFSET($D162:AI162,0,COLUMN(AI162)-COLUMN($D162:AI162))))/10^6</f>
        <v>0.44541371733262952</v>
      </c>
      <c r="AJ252" s="24" cm="1">
        <f t="array" aca="1" ref="AJ252" ca="1">SUMPRODUCT($D241:AJ241,N(OFFSET($D162:AJ162,0,COLUMN(AJ162)-COLUMN($D162:AJ162))))/10^6</f>
        <v>0.45564911992890589</v>
      </c>
      <c r="AK252" s="24" cm="1">
        <f t="array" aca="1" ref="AK252" ca="1">SUMPRODUCT($D241:AK241,N(OFFSET($D162:AK162,0,COLUMN(AK162)-COLUMN($D162:AK162))))/10^6</f>
        <v>0.46672828117616838</v>
      </c>
      <c r="AL252" s="24" cm="1">
        <f t="array" aca="1" ref="AL252" ca="1">SUMPRODUCT($D241:AL241,N(OFFSET($D162:AL162,0,COLUMN(AL162)-COLUMN($D162:AL162))))/10^6</f>
        <v>0.47504897923292516</v>
      </c>
      <c r="AM252" s="24" cm="1">
        <f t="array" aca="1" ref="AM252" ca="1">SUMPRODUCT($D241:AM241,N(OFFSET($D162:AM162,0,COLUMN(AM162)-COLUMN($D162:AM162))))/10^6</f>
        <v>0.47996430626426095</v>
      </c>
      <c r="AN252" s="24" cm="1">
        <f t="array" aca="1" ref="AN252" ca="1">SUMPRODUCT($D241:AN241,N(OFFSET($D162:AN162,0,COLUMN(AN162)-COLUMN($D162:AN162))))/10^6</f>
        <v>0.48426448367352937</v>
      </c>
      <c r="AO252" s="24" cm="1">
        <f t="array" aca="1" ref="AO252" ca="1">SUMPRODUCT($D241:AO241,N(OFFSET($D162:AO162,0,COLUMN(AO162)-COLUMN($D162:AO162))))/10^6</f>
        <v>0.48668809934542445</v>
      </c>
      <c r="AP252" s="24" cm="1">
        <f t="array" aca="1" ref="AP252" ca="1">SUMPRODUCT($D241:AP241,N(OFFSET($D162:AP162,0,COLUMN(AP162)-COLUMN($D162:AP162))))/10^6</f>
        <v>0.48634924402342078</v>
      </c>
      <c r="AQ252" s="24" cm="1">
        <f t="array" aca="1" ref="AQ252" ca="1">SUMPRODUCT($D241:AQ241,N(OFFSET($D162:AQ162,0,COLUMN(AQ162)-COLUMN($D162:AQ162))))/10^6</f>
        <v>0.48413068840365181</v>
      </c>
      <c r="AR252" s="24" cm="1">
        <f t="array" aca="1" ref="AR252" ca="1">SUMPRODUCT($D241:AR241,N(OFFSET($D162:AR162,0,COLUMN(AR162)-COLUMN($D162:AR162))))/10^6</f>
        <v>0.47282674790685664</v>
      </c>
      <c r="AS252" s="24" cm="1">
        <f t="array" aca="1" ref="AS252" ca="1">SUMPRODUCT($D241:AS241,N(OFFSET($D162:AS162,0,COLUMN(AS162)-COLUMN($D162:AS162))))/10^6</f>
        <v>0.46831195858875024</v>
      </c>
      <c r="AT252" s="24" cm="1">
        <f t="array" aca="1" ref="AT252" ca="1">SUMPRODUCT($D241:AT241,N(OFFSET($D162:AT162,0,COLUMN(AT162)-COLUMN($D162:AT162))))/10^6</f>
        <v>0.45630228477529933</v>
      </c>
      <c r="AU252" s="24" cm="1">
        <f t="array" aca="1" ref="AU252" ca="1">SUMPRODUCT($D241:AU241,N(OFFSET($D162:AU162,0,COLUMN(AU162)-COLUMN($D162:AU162))))/10^6</f>
        <v>0.44629532867046207</v>
      </c>
      <c r="AV252" s="24" cm="1">
        <f t="array" aca="1" ref="AV252" ca="1">SUMPRODUCT($D241:AV241,N(OFFSET($D162:AV162,0,COLUMN(AV162)-COLUMN($D162:AV162))))/10^6</f>
        <v>0.43180487687537911</v>
      </c>
      <c r="AW252" s="24" cm="1">
        <f t="array" aca="1" ref="AW252" ca="1">SUMPRODUCT($D241:AW241,N(OFFSET($D162:AW162,0,COLUMN(AW162)-COLUMN($D162:AW162))))/10^6</f>
        <v>0.41543614916240124</v>
      </c>
      <c r="AX252" s="24" cm="1">
        <f t="array" aca="1" ref="AX252" ca="1">SUMPRODUCT($D241:AX241,N(OFFSET($D162:AX162,0,COLUMN(AX162)-COLUMN($D162:AX162))))/10^6</f>
        <v>0.39711860304068042</v>
      </c>
      <c r="AY252" s="24" cm="1">
        <f t="array" aca="1" ref="AY252" ca="1">SUMPRODUCT($D241:AY241,N(OFFSET($D162:AY162,0,COLUMN(AY162)-COLUMN($D162:AY162))))/10^6</f>
        <v>0.37826990920272691</v>
      </c>
      <c r="AZ252" s="24" cm="1">
        <f t="array" aca="1" ref="AZ252" ca="1">SUMPRODUCT($D241:AZ241,N(OFFSET($D162:AZ162,0,COLUMN(AZ162)-COLUMN($D162:AZ162))))/10^6</f>
        <v>0.35753074279914077</v>
      </c>
      <c r="BA252" s="24" cm="1">
        <f t="array" aca="1" ref="BA252" ca="1">SUMPRODUCT($D241:BA241,N(OFFSET($D162:BA162,0,COLUMN(BA162)-COLUMN($D162:BA162))))/10^6</f>
        <v>0.33648574473427073</v>
      </c>
      <c r="BB252" s="24" cm="1">
        <f t="array" aca="1" ref="BB252" ca="1">SUMPRODUCT($D241:BB241,N(OFFSET($D162:BB162,0,COLUMN(BB162)-COLUMN($D162:BB162))))/10^6</f>
        <v>0.31420313689673357</v>
      </c>
      <c r="BC252" s="24" cm="1">
        <f t="array" aca="1" ref="BC252" ca="1">SUMPRODUCT($D241:BC241,N(OFFSET($D162:BC162,0,COLUMN(BC162)-COLUMN($D162:BC162))))/10^6</f>
        <v>0.29584822501789582</v>
      </c>
      <c r="BD252" s="24" cm="1">
        <f t="array" aca="1" ref="BD252" ca="1">SUMPRODUCT($D241:BD241,N(OFFSET($D162:BD162,0,COLUMN(BD162)-COLUMN($D162:BD162))))/10^6</f>
        <v>0.27863659716524269</v>
      </c>
      <c r="BE252" s="24" cm="1">
        <f t="array" aca="1" ref="BE252" ca="1">SUMPRODUCT($D241:BE241,N(OFFSET($D162:BE162,0,COLUMN(BE162)-COLUMN($D162:BE162))))/10^6</f>
        <v>0.26167033305262033</v>
      </c>
      <c r="BF252" s="24" cm="1">
        <f t="array" aca="1" ref="BF252" ca="1">SUMPRODUCT($D241:BF241,N(OFFSET($D162:BF162,0,COLUMN(BF162)-COLUMN($D162:BF162))))/10^6</f>
        <v>0.24859060320681542</v>
      </c>
      <c r="BG252" s="24" cm="1">
        <f t="array" aca="1" ref="BG252" ca="1">SUMPRODUCT($D241:BG241,N(OFFSET($D162:BG162,0,COLUMN(BG162)-COLUMN($D162:BG162))))/10^6</f>
        <v>0.23739211195908841</v>
      </c>
      <c r="BH252" s="24" cm="1">
        <f t="array" aca="1" ref="BH252" ca="1">SUMPRODUCT($D241:BH241,N(OFFSET($D162:BH162,0,COLUMN(BH162)-COLUMN($D162:BH162))))/10^6</f>
        <v>0.22033559498002947</v>
      </c>
      <c r="BI252" s="24" cm="1">
        <f t="array" aca="1" ref="BI252" ca="1">SUMPRODUCT($D241:BI241,N(OFFSET($D162:BI162,0,COLUMN(BI162)-COLUMN($D162:BI162))))/10^6</f>
        <v>0.20885742803195151</v>
      </c>
      <c r="BJ252" s="24" cm="1">
        <f t="array" aca="1" ref="BJ252" ca="1">SUMPRODUCT($D241:BJ241,N(OFFSET($D162:BJ162,0,COLUMN(BJ162)-COLUMN($D162:BJ162))))/10^6</f>
        <v>0.19622402541455627</v>
      </c>
      <c r="BK252" s="24" cm="1">
        <f t="array" aca="1" ref="BK252" ca="1">SUMPRODUCT($D241:BK241,N(OFFSET($D162:BK162,0,COLUMN(BK162)-COLUMN($D162:BK162))))/10^6</f>
        <v>0.18287026276788013</v>
      </c>
      <c r="BL252" s="24" cm="1">
        <f t="array" aca="1" ref="BL252" ca="1">SUMPRODUCT($D241:BL241,N(OFFSET($D162:BL162,0,COLUMN(BL162)-COLUMN($D162:BL162))))/10^6</f>
        <v>0.17707552982442709</v>
      </c>
      <c r="BM252" s="24" cm="1">
        <f t="array" aca="1" ref="BM252" ca="1">SUMPRODUCT($D241:BM241,N(OFFSET($D162:BM162,0,COLUMN(BM162)-COLUMN($D162:BM162))))/10^6</f>
        <v>0.16543183571580733</v>
      </c>
      <c r="BN252" s="24" cm="1">
        <f t="array" aca="1" ref="BN252" ca="1">SUMPRODUCT($D241:BN241,N(OFFSET($D162:BN162,0,COLUMN(BN162)-COLUMN($D162:BN162))))/10^6</f>
        <v>0.15829647302386471</v>
      </c>
      <c r="BO252" s="24" cm="1">
        <f t="array" aca="1" ref="BO252" ca="1">SUMPRODUCT($D241:BO241,N(OFFSET($D162:BO162,0,COLUMN(BO162)-COLUMN($D162:BO162))))/10^6</f>
        <v>0.14970194088352604</v>
      </c>
      <c r="BP252" s="24" cm="1">
        <f t="array" aca="1" ref="BP252" ca="1">SUMPRODUCT($D241:BP241,N(OFFSET($D162:BP162,0,COLUMN(BP162)-COLUMN($D162:BP162))))/10^6</f>
        <v>0.1415496036589938</v>
      </c>
      <c r="BQ252" s="24" cm="1">
        <f t="array" aca="1" ref="BQ252" ca="1">SUMPRODUCT($D241:BQ241,N(OFFSET($D162:BQ162,0,COLUMN(BQ162)-COLUMN($D162:BQ162))))/10^6</f>
        <v>0.13887910322572627</v>
      </c>
      <c r="BR252" s="24" cm="1">
        <f t="array" aca="1" ref="BR252" ca="1">SUMPRODUCT($D241:BR241,N(OFFSET($D162:BR162,0,COLUMN(BR162)-COLUMN($D162:BR162))))/10^6</f>
        <v>0.13180814133047689</v>
      </c>
      <c r="BS252" s="24" cm="1">
        <f t="array" aca="1" ref="BS252" ca="1">SUMPRODUCT($D241:BS241,N(OFFSET($D162:BS162,0,COLUMN(BS162)-COLUMN($D162:BS162))))/10^6</f>
        <v>0.12775358607109219</v>
      </c>
      <c r="BT252" s="24" cm="1">
        <f t="array" aca="1" ref="BT252" ca="1">SUMPRODUCT($D241:BT241,N(OFFSET($D162:BT162,0,COLUMN(BT162)-COLUMN($D162:BT162))))/10^6</f>
        <v>0.12431533884925842</v>
      </c>
      <c r="BU252" s="24" cm="1">
        <f t="array" aca="1" ref="BU252" ca="1">SUMPRODUCT($D241:BU241,N(OFFSET($D162:BU162,0,COLUMN(BU162)-COLUMN($D162:BU162))))/10^6</f>
        <v>0.11904370430835602</v>
      </c>
      <c r="BV252" s="24" cm="1">
        <f t="array" aca="1" ref="BV252" ca="1">SUMPRODUCT($D241:BV241,N(OFFSET($D162:BV162,0,COLUMN(BV162)-COLUMN($D162:BV162))))/10^6</f>
        <v>0.12074539181395282</v>
      </c>
      <c r="BW252" s="24" cm="1">
        <f t="array" aca="1" ref="BW252" ca="1">SUMPRODUCT($D241:BW241,N(OFFSET($D162:BW162,0,COLUMN(BW162)-COLUMN($D162:BW162))))/10^6</f>
        <v>0.11759532475631455</v>
      </c>
      <c r="BX252" s="24" cm="1">
        <f t="array" aca="1" ref="BX252" ca="1">SUMPRODUCT($D241:BX241,N(OFFSET($D162:BX162,0,COLUMN(BX162)-COLUMN($D162:BX162))))/10^6</f>
        <v>0.11569077358584622</v>
      </c>
      <c r="BY252" s="24" cm="1">
        <f t="array" aca="1" ref="BY252" ca="1">SUMPRODUCT($D241:BY241,N(OFFSET($D162:BY162,0,COLUMN(BY162)-COLUMN($D162:BY162))))/10^6</f>
        <v>0.11407760288862041</v>
      </c>
      <c r="BZ252" s="24" cm="1">
        <f t="array" aca="1" ref="BZ252" ca="1">SUMPRODUCT($D241:BZ241,N(OFFSET($D162:BZ162,0,COLUMN(BZ162)-COLUMN($D162:BZ162))))/10^6</f>
        <v>0.11268339830079208</v>
      </c>
      <c r="CA252" s="24" cm="1">
        <f t="array" aca="1" ref="CA252" ca="1">SUMPRODUCT($D241:CA241,N(OFFSET($D162:CA162,0,COLUMN(CA162)-COLUMN($D162:CA162))))/10^6</f>
        <v>0.11337486824297782</v>
      </c>
      <c r="CB252" s="24" cm="1">
        <f t="array" aca="1" ref="CB252" ca="1">SUMPRODUCT($D241:CB241,N(OFFSET($D162:CB162,0,COLUMN(CB162)-COLUMN($D162:CB162))))/10^6</f>
        <v>0.11388981058998594</v>
      </c>
      <c r="CC252" s="24" cm="1">
        <f t="array" aca="1" ref="CC252" ca="1">SUMPRODUCT($D241:CC241,N(OFFSET($D162:CC162,0,COLUMN(CC162)-COLUMN($D162:CC162))))/10^6</f>
        <v>0.11431740582632682</v>
      </c>
      <c r="CD252" s="24" cm="1">
        <f t="array" aca="1" ref="CD252" ca="1">SUMPRODUCT($D241:CD241,N(OFFSET($D162:CD162,0,COLUMN(CD162)-COLUMN($D162:CD162))))/10^6</f>
        <v>0.1155104490253489</v>
      </c>
      <c r="CE252" s="24" cm="1">
        <f t="array" aca="1" ref="CE252" ca="1">SUMPRODUCT($D241:CE241,N(OFFSET($D162:CE162,0,COLUMN(CE162)-COLUMN($D162:CE162))))/10^6</f>
        <v>0.11791430867586242</v>
      </c>
      <c r="CF252" s="24" cm="1">
        <f t="array" aca="1" ref="CF252" ca="1">SUMPRODUCT($D241:CF241,N(OFFSET($D162:CF162,0,COLUMN(CF162)-COLUMN($D162:CF162))))/10^6</f>
        <v>0.1198316616994458</v>
      </c>
      <c r="CG252" s="24" cm="1">
        <f t="array" aca="1" ref="CG252" ca="1">SUMPRODUCT($D241:CG241,N(OFFSET($D162:CG162,0,COLUMN(CG162)-COLUMN($D162:CG162))))/10^6</f>
        <v>0.12137751777609422</v>
      </c>
      <c r="CH252" s="24" cm="1">
        <f t="array" aca="1" ref="CH252" ca="1">SUMPRODUCT($D241:CH241,N(OFFSET($D162:CH162,0,COLUMN(CH162)-COLUMN($D162:CH162))))/10^6</f>
        <v>0.12160173005439381</v>
      </c>
      <c r="CI252" s="24" cm="1">
        <f t="array" aca="1" ref="CI252" ca="1">SUMPRODUCT($D241:CI241,N(OFFSET($D162:CI162,0,COLUMN(CI162)-COLUMN($D162:CI162))))/10^6</f>
        <v>0.12160173005439381</v>
      </c>
      <c r="CJ252" s="24" cm="1">
        <f t="array" aca="1" ref="CJ252" ca="1">SUMPRODUCT($D241:CJ241,N(OFFSET($D162:CJ162,0,COLUMN(CJ162)-COLUMN($D162:CJ162))))/10^6</f>
        <v>0.12160173005439381</v>
      </c>
      <c r="CK252" s="24" cm="1">
        <f t="array" aca="1" ref="CK252" ca="1">SUMPRODUCT($D241:CK241,N(OFFSET($D162:CK162,0,COLUMN(CK162)-COLUMN($D162:CK162))))/10^6</f>
        <v>0.12160173005439381</v>
      </c>
      <c r="CL252" s="24" cm="1">
        <f t="array" aca="1" ref="CL252" ca="1">SUMPRODUCT($D241:CL241,N(OFFSET($D162:CL162,0,COLUMN(CL162)-COLUMN($D162:CL162))))/10^6</f>
        <v>0.12160173005439381</v>
      </c>
      <c r="CM252" s="24" cm="1">
        <f t="array" aca="1" ref="CM252" ca="1">SUMPRODUCT($D241:CM241,N(OFFSET($D162:CM162,0,COLUMN(CM162)-COLUMN($D162:CM162))))/10^6</f>
        <v>0.12160173005439381</v>
      </c>
      <c r="CN252" s="24" cm="1">
        <f t="array" aca="1" ref="CN252" ca="1">SUMPRODUCT($D241:CN241,N(OFFSET($D162:CN162,0,COLUMN(CN162)-COLUMN($D162:CN162))))/10^6</f>
        <v>0.12160173005439381</v>
      </c>
      <c r="CO252" s="24" cm="1">
        <f t="array" aca="1" ref="CO252" ca="1">SUMPRODUCT($D241:CO241,N(OFFSET($D162:CO162,0,COLUMN(CO162)-COLUMN($D162:CO162))))/10^6</f>
        <v>0.12160173005439381</v>
      </c>
    </row>
    <row r="253" spans="1:93" s="2" customFormat="1" outlineLevel="1">
      <c r="B253" s="151" t="s">
        <v>116</v>
      </c>
      <c r="C253" s="151"/>
      <c r="D253" s="381"/>
      <c r="E253" s="381"/>
      <c r="F253" s="381"/>
      <c r="G253" s="381"/>
      <c r="H253" s="381"/>
      <c r="I253" s="381"/>
      <c r="J253" s="381"/>
      <c r="K253" s="381"/>
      <c r="L253" s="381"/>
      <c r="M253" s="381"/>
      <c r="N253" s="381"/>
      <c r="O253" s="381"/>
      <c r="P253" s="381"/>
      <c r="Q253" s="381"/>
      <c r="R253" s="381"/>
      <c r="S253" s="381"/>
      <c r="T253" s="381"/>
      <c r="U253" s="381"/>
      <c r="V253" s="382"/>
      <c r="W253" s="382"/>
      <c r="X253" s="382"/>
      <c r="Y253" s="382"/>
      <c r="Z253" s="382"/>
      <c r="AA253" s="382"/>
      <c r="AB253" s="382"/>
      <c r="AC253" s="382"/>
      <c r="AD253" s="382"/>
      <c r="AE253" s="383"/>
      <c r="AF253" s="384">
        <f t="shared" ref="AF253:BL253" ca="1" si="117">SUM(AF244:AF252)</f>
        <v>4.0627466954058109</v>
      </c>
      <c r="AG253" s="384">
        <f t="shared" ca="1" si="117"/>
        <v>4.0521420385088183</v>
      </c>
      <c r="AH253" s="384">
        <f t="shared" ca="1" si="117"/>
        <v>4.0070121229421973</v>
      </c>
      <c r="AI253" s="384">
        <f t="shared" ca="1" si="117"/>
        <v>4.0367548131015516</v>
      </c>
      <c r="AJ253" s="384">
        <f t="shared" ca="1" si="117"/>
        <v>4.2922577119327103</v>
      </c>
      <c r="AK253" s="384">
        <f t="shared" ca="1" si="117"/>
        <v>4.8299741836221335</v>
      </c>
      <c r="AL253" s="384">
        <f t="shared" ca="1" si="117"/>
        <v>5.4732347044651721</v>
      </c>
      <c r="AM253" s="384">
        <f t="shared" ca="1" si="117"/>
        <v>6.1372137668671938</v>
      </c>
      <c r="AN253" s="384">
        <f t="shared" ca="1" si="117"/>
        <v>6.443123595227612</v>
      </c>
      <c r="AO253" s="384">
        <f t="shared" ca="1" si="117"/>
        <v>6.2991806752230461</v>
      </c>
      <c r="AP253" s="384">
        <f t="shared" ca="1" si="117"/>
        <v>5.9514328680531943</v>
      </c>
      <c r="AQ253" s="384">
        <f t="shared" ca="1" si="117"/>
        <v>5.5824292109726672</v>
      </c>
      <c r="AR253" s="384">
        <f t="shared" ca="1" si="117"/>
        <v>5.4467609812706819</v>
      </c>
      <c r="AS253" s="384">
        <f t="shared" ca="1" si="117"/>
        <v>5.5902889282575785</v>
      </c>
      <c r="AT253" s="384">
        <f t="shared" ca="1" si="117"/>
        <v>5.8813843779855093</v>
      </c>
      <c r="AU253" s="384">
        <f t="shared" ca="1" si="117"/>
        <v>6.3114124408226733</v>
      </c>
      <c r="AV253" s="384">
        <f t="shared" ca="1" si="117"/>
        <v>6.7377257147994172</v>
      </c>
      <c r="AW253" s="384">
        <f t="shared" ca="1" si="117"/>
        <v>7.1520742423957318</v>
      </c>
      <c r="AX253" s="384">
        <f t="shared" ca="1" si="117"/>
        <v>7.3825528397239486</v>
      </c>
      <c r="AY253" s="384">
        <f t="shared" ca="1" si="117"/>
        <v>7.5182643330426799</v>
      </c>
      <c r="AZ253" s="384">
        <f t="shared" ca="1" si="117"/>
        <v>7.6064604076825493</v>
      </c>
      <c r="BA253" s="384">
        <f t="shared" ca="1" si="117"/>
        <v>7.5982058205163918</v>
      </c>
      <c r="BB253" s="384">
        <f t="shared" ca="1" si="117"/>
        <v>7.5818634406086307</v>
      </c>
      <c r="BC253" s="384">
        <f t="shared" ca="1" si="117"/>
        <v>7.5649673113926728</v>
      </c>
      <c r="BD253" s="384">
        <f t="shared" ca="1" si="117"/>
        <v>7.5460666485004442</v>
      </c>
      <c r="BE253" s="384">
        <f t="shared" ca="1" si="117"/>
        <v>7.4914293590536829</v>
      </c>
      <c r="BF253" s="384">
        <f t="shared" ca="1" si="117"/>
        <v>7.4151890945856653</v>
      </c>
      <c r="BG253" s="384">
        <f t="shared" ca="1" si="117"/>
        <v>7.236935340744548</v>
      </c>
      <c r="BH253" s="384">
        <f t="shared" ca="1" si="117"/>
        <v>6.9654226378138366</v>
      </c>
      <c r="BI253" s="384">
        <f t="shared" ca="1" si="117"/>
        <v>6.1239588056504193</v>
      </c>
      <c r="BJ253" s="384">
        <f t="shared" ca="1" si="117"/>
        <v>5.2470626497365522</v>
      </c>
      <c r="BK253" s="384">
        <f t="shared" ca="1" si="117"/>
        <v>4.3033639064538463</v>
      </c>
      <c r="BL253" s="384">
        <f t="shared" ca="1" si="117"/>
        <v>3.6405408051283361</v>
      </c>
      <c r="BM253" s="384">
        <f t="shared" ref="BM253:BY253" ca="1" si="118">SUM(BM244:BM252)</f>
        <v>3.3390568916283057</v>
      </c>
      <c r="BN253" s="384">
        <f t="shared" ca="1" si="118"/>
        <v>3.0831800828482256</v>
      </c>
      <c r="BO253" s="384">
        <f t="shared" ca="1" si="118"/>
        <v>2.907202735046734</v>
      </c>
      <c r="BP253" s="384">
        <f t="shared" ca="1" si="118"/>
        <v>2.951323167336207</v>
      </c>
      <c r="BQ253" s="384">
        <f t="shared" ca="1" si="118"/>
        <v>3.0126566205602625</v>
      </c>
      <c r="BR253" s="384">
        <f t="shared" ca="1" si="118"/>
        <v>2.959979671985387</v>
      </c>
      <c r="BS253" s="384">
        <f t="shared" ca="1" si="118"/>
        <v>2.92667181252324</v>
      </c>
      <c r="BT253" s="384">
        <f t="shared" ca="1" si="118"/>
        <v>3.2965896791503724</v>
      </c>
      <c r="BU253" s="384">
        <f t="shared" ca="1" si="118"/>
        <v>3.870958973776621</v>
      </c>
      <c r="BV253" s="384">
        <f t="shared" ca="1" si="118"/>
        <v>4.6300184008254952</v>
      </c>
      <c r="BW253" s="384">
        <f t="shared" ca="1" si="118"/>
        <v>5.2428762134199056</v>
      </c>
      <c r="BX253" s="384">
        <f t="shared" ca="1" si="118"/>
        <v>5.6409553775458257</v>
      </c>
      <c r="BY253" s="384">
        <f t="shared" ca="1" si="118"/>
        <v>6.0343370088986115</v>
      </c>
      <c r="BZ253" s="384">
        <f t="shared" ref="BZ253:CO253" ca="1" si="119">SUM(BZ244:BZ252)</f>
        <v>6.4349554857576479</v>
      </c>
      <c r="CA253" s="384">
        <f t="shared" ca="1" si="119"/>
        <v>6.6577980493067983</v>
      </c>
      <c r="CB253" s="384">
        <f t="shared" ca="1" si="119"/>
        <v>6.8140173599785907</v>
      </c>
      <c r="CC253" s="384">
        <f t="shared" ca="1" si="119"/>
        <v>6.9372668817820973</v>
      </c>
      <c r="CD253" s="384">
        <f t="shared" ca="1" si="119"/>
        <v>6.9662529136775095</v>
      </c>
      <c r="CE253" s="384">
        <f t="shared" ca="1" si="119"/>
        <v>6.9885546742510103</v>
      </c>
      <c r="CF253" s="384">
        <f t="shared" ca="1" si="119"/>
        <v>7.0122184046591887</v>
      </c>
      <c r="CG253" s="384">
        <f t="shared" ca="1" si="119"/>
        <v>7.0292551163681125</v>
      </c>
      <c r="CH253" s="384">
        <f t="shared" ca="1" si="119"/>
        <v>7.0280378714623701</v>
      </c>
      <c r="CI253" s="384">
        <f t="shared" ca="1" si="119"/>
        <v>6.9820810286918285</v>
      </c>
      <c r="CJ253" s="384">
        <f t="shared" ca="1" si="119"/>
        <v>6.8455095891602546</v>
      </c>
      <c r="CK253" s="384">
        <f t="shared" ca="1" si="119"/>
        <v>6.6158887000668063</v>
      </c>
      <c r="CL253" s="384">
        <f t="shared" ca="1" si="119"/>
        <v>5.8204921465135193</v>
      </c>
      <c r="CM253" s="384">
        <f t="shared" ca="1" si="119"/>
        <v>4.977537028847868</v>
      </c>
      <c r="CN253" s="384">
        <f t="shared" ca="1" si="119"/>
        <v>4.0666446621991943</v>
      </c>
      <c r="CO253" s="384">
        <f t="shared" ca="1" si="119"/>
        <v>3.4272999588720041</v>
      </c>
    </row>
    <row r="254" spans="1:93" outlineLevel="1">
      <c r="A254" s="70" t="s">
        <v>126</v>
      </c>
      <c r="V254" s="21"/>
      <c r="W254" s="21"/>
      <c r="X254" s="21"/>
      <c r="Y254" s="21"/>
      <c r="Z254" s="21"/>
      <c r="AA254" s="21"/>
      <c r="AB254" s="21"/>
      <c r="AC254" s="21"/>
      <c r="AD254" s="21"/>
      <c r="AE254" s="21"/>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c r="BY254" s="24"/>
      <c r="BZ254" s="24"/>
      <c r="CA254" s="24"/>
      <c r="CB254" s="24"/>
      <c r="CC254" s="24"/>
      <c r="CD254" s="24"/>
      <c r="CE254" s="24"/>
      <c r="CF254" s="24"/>
      <c r="CG254" s="24"/>
      <c r="CH254" s="24"/>
      <c r="CI254" s="24"/>
      <c r="CJ254" s="24"/>
      <c r="CK254" s="24"/>
      <c r="CL254" s="24"/>
      <c r="CM254" s="24"/>
      <c r="CN254" s="24"/>
      <c r="CO254" s="24"/>
    </row>
    <row r="255" spans="1:93" outlineLevel="1">
      <c r="B255" s="5" t="s">
        <v>113</v>
      </c>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24" cm="1">
        <f t="array" aca="1" ref="AF255" ca="1">SUMPRODUCT($D233:AF233,N(OFFSET($D165:AF165,0,COLUMN(AF165)-COLUMN($D165:AF165))))/10^6</f>
        <v>0.4690096378763548</v>
      </c>
      <c r="AG255" s="24" cm="1">
        <f t="array" aca="1" ref="AG255" ca="1">SUMPRODUCT($D233:AG233,N(OFFSET($D165:AG165,0,COLUMN(AG165)-COLUMN($D165:AG165))))/10^6</f>
        <v>0.49201209992450373</v>
      </c>
      <c r="AH255" s="24" cm="1">
        <f t="array" aca="1" ref="AH255" ca="1">SUMPRODUCT($D233:AH233,N(OFFSET($D165:AH165,0,COLUMN(AH165)-COLUMN($D165:AH165))))/10^6</f>
        <v>0.59539138099931344</v>
      </c>
      <c r="AI255" s="24" cm="1">
        <f t="array" aca="1" ref="AI255" ca="1">SUMPRODUCT($D233:AI233,N(OFFSET($D165:AI165,0,COLUMN(AI165)-COLUMN($D165:AI165))))/10^6</f>
        <v>0.81745376923559587</v>
      </c>
      <c r="AJ255" s="24" cm="1">
        <f t="array" aca="1" ref="AJ255" ca="1">SUMPRODUCT($D233:AJ233,N(OFFSET($D165:AJ165,0,COLUMN(AJ165)-COLUMN($D165:AJ165))))/10^6</f>
        <v>1.2716913381648294</v>
      </c>
      <c r="AK255" s="24" cm="1">
        <f t="array" aca="1" ref="AK255" ca="1">SUMPRODUCT($D233:AK233,N(OFFSET($D165:AK165,0,COLUMN(AK165)-COLUMN($D165:AK165))))/10^6</f>
        <v>1.9060426008321367</v>
      </c>
      <c r="AL255" s="24" cm="1">
        <f t="array" aca="1" ref="AL255" ca="1">SUMPRODUCT($D233:AL233,N(OFFSET($D165:AL165,0,COLUMN(AL165)-COLUMN($D165:AL165))))/10^6</f>
        <v>2.6185131286437597</v>
      </c>
      <c r="AM255" s="24" cm="1">
        <f t="array" aca="1" ref="AM255" ca="1">SUMPRODUCT($D233:AM233,N(OFFSET($D165:AM165,0,COLUMN(AM165)-COLUMN($D165:AM165))))/10^6</f>
        <v>3.1835515557929206</v>
      </c>
      <c r="AN255" s="24" cm="1">
        <f t="array" aca="1" ref="AN255" ca="1">SUMPRODUCT($D233:AN233,N(OFFSET($D165:AN165,0,COLUMN(AN165)-COLUMN($D165:AN165))))/10^6</f>
        <v>3.4064559872340681</v>
      </c>
      <c r="AO255" s="24" cm="1">
        <f t="array" aca="1" ref="AO255" ca="1">SUMPRODUCT($D233:AO233,N(OFFSET($D165:AO165,0,COLUMN(AO165)-COLUMN($D165:AO165))))/10^6</f>
        <v>3.3012366883051452</v>
      </c>
      <c r="AP255" s="24" cm="1">
        <f t="array" aca="1" ref="AP255" ca="1">SUMPRODUCT($D233:AP233,N(OFFSET($D165:AP165,0,COLUMN(AP165)-COLUMN($D165:AP165))))/10^6</f>
        <v>3.01789965542469</v>
      </c>
      <c r="AQ255" s="24" cm="1">
        <f t="array" aca="1" ref="AQ255" ca="1">SUMPRODUCT($D233:AQ233,N(OFFSET($D165:AQ165,0,COLUMN(AQ165)-COLUMN($D165:AQ165))))/10^6</f>
        <v>2.7106951617872275</v>
      </c>
      <c r="AR255" s="24" cm="1">
        <f t="array" aca="1" ref="AR255" ca="1">SUMPRODUCT($D233:AR233,N(OFFSET($D165:AR165,0,COLUMN(AR165)-COLUMN($D165:AR165))))/10^6</f>
        <v>2.5447987954245237</v>
      </c>
      <c r="AS255" s="24" cm="1">
        <f t="array" aca="1" ref="AS255" ca="1">SUMPRODUCT($D233:AS233,N(OFFSET($D165:AS165,0,COLUMN(AS165)-COLUMN($D165:AS165))))/10^6</f>
        <v>2.4842379593259203</v>
      </c>
      <c r="AT255" s="24" cm="1">
        <f t="array" aca="1" ref="AT255" ca="1">SUMPRODUCT($D233:AT233,N(OFFSET($D165:AT165,0,COLUMN(AT165)-COLUMN($D165:AT165))))/10^6</f>
        <v>2.4185491193001201</v>
      </c>
      <c r="AU255" s="24" cm="1">
        <f t="array" aca="1" ref="AU255" ca="1">SUMPRODUCT($D233:AU233,N(OFFSET($D165:AU165,0,COLUMN(AU165)-COLUMN($D165:AU165))))/10^6</f>
        <v>1.937049264374177</v>
      </c>
      <c r="AV255" s="24" cm="1">
        <f t="array" aca="1" ref="AV255" ca="1">SUMPRODUCT($D233:AV233,N(OFFSET($D165:AV165,0,COLUMN(AV165)-COLUMN($D165:AV165))))/10^6</f>
        <v>1.28024071027777</v>
      </c>
      <c r="AW255" s="24" cm="1">
        <f t="array" aca="1" ref="AW255" ca="1">SUMPRODUCT($D233:AW233,N(OFFSET($D165:AW165,0,COLUMN(AW165)-COLUMN($D165:AW165))))/10^6</f>
        <v>0.59284810392656961</v>
      </c>
      <c r="AX255" s="24" cm="1">
        <f t="array" aca="1" ref="AX255" ca="1">SUMPRODUCT($D233:AX233,N(OFFSET($D165:AX165,0,COLUMN(AX165)-COLUMN($D165:AX165))))/10^6</f>
        <v>0.10106501072629133</v>
      </c>
      <c r="AY255" s="24" cm="1">
        <f t="array" aca="1" ref="AY255" ca="1">SUMPRODUCT($D233:AY233,N(OFFSET($D165:AY165,0,COLUMN(AY165)-COLUMN($D165:AY165))))/10^6</f>
        <v>0</v>
      </c>
      <c r="AZ255" s="24" cm="1">
        <f t="array" aca="1" ref="AZ255" ca="1">SUMPRODUCT($D233:AZ233,N(OFFSET($D165:AZ165,0,COLUMN(AZ165)-COLUMN($D165:AZ165))))/10^6</f>
        <v>0</v>
      </c>
      <c r="BA255" s="24" cm="1">
        <f t="array" aca="1" ref="BA255" ca="1">SUMPRODUCT($D233:BA233,N(OFFSET($D165:BA165,0,COLUMN(BA165)-COLUMN($D165:BA165))))/10^6</f>
        <v>0</v>
      </c>
      <c r="BB255" s="24" cm="1">
        <f t="array" aca="1" ref="BB255" ca="1">SUMPRODUCT($D233:BB233,N(OFFSET($D165:BB165,0,COLUMN(BB165)-COLUMN($D165:BB165))))/10^6</f>
        <v>0</v>
      </c>
      <c r="BC255" s="24" cm="1">
        <f t="array" aca="1" ref="BC255" ca="1">SUMPRODUCT($D233:BC233,N(OFFSET($D165:BC165,0,COLUMN(BC165)-COLUMN($D165:BC165))))/10^6</f>
        <v>0</v>
      </c>
      <c r="BD255" s="24" cm="1">
        <f t="array" aca="1" ref="BD255" ca="1">SUMPRODUCT($D233:BD233,N(OFFSET($D165:BD165,0,COLUMN(BD165)-COLUMN($D165:BD165))))/10^6</f>
        <v>0</v>
      </c>
      <c r="BE255" s="24" cm="1">
        <f t="array" aca="1" ref="BE255" ca="1">SUMPRODUCT($D233:BE233,N(OFFSET($D165:BE165,0,COLUMN(BE165)-COLUMN($D165:BE165))))/10^6</f>
        <v>0</v>
      </c>
      <c r="BF255" s="24" cm="1">
        <f t="array" aca="1" ref="BF255" ca="1">SUMPRODUCT($D233:BF233,N(OFFSET($D165:BF165,0,COLUMN(BF165)-COLUMN($D165:BF165))))/10^6</f>
        <v>0</v>
      </c>
      <c r="BG255" s="24" cm="1">
        <f t="array" aca="1" ref="BG255" ca="1">SUMPRODUCT($D233:BG233,N(OFFSET($D165:BG165,0,COLUMN(BG165)-COLUMN($D165:BG165))))/10^6</f>
        <v>0</v>
      </c>
      <c r="BH255" s="24" cm="1">
        <f t="array" aca="1" ref="BH255" ca="1">SUMPRODUCT($D233:BH233,N(OFFSET($D165:BH165,0,COLUMN(BH165)-COLUMN($D165:BH165))))/10^6</f>
        <v>0</v>
      </c>
      <c r="BI255" s="24" cm="1">
        <f t="array" aca="1" ref="BI255" ca="1">SUMPRODUCT($D233:BI233,N(OFFSET($D165:BI165,0,COLUMN(BI165)-COLUMN($D165:BI165))))/10^6</f>
        <v>0</v>
      </c>
      <c r="BJ255" s="24" cm="1">
        <f t="array" aca="1" ref="BJ255" ca="1">SUMPRODUCT($D233:BJ233,N(OFFSET($D165:BJ165,0,COLUMN(BJ165)-COLUMN($D165:BJ165))))/10^6</f>
        <v>0</v>
      </c>
      <c r="BK255" s="24" cm="1">
        <f t="array" aca="1" ref="BK255" ca="1">SUMPRODUCT($D233:BK233,N(OFFSET($D165:BK165,0,COLUMN(BK165)-COLUMN($D165:BK165))))/10^6</f>
        <v>0</v>
      </c>
      <c r="BL255" s="24" cm="1">
        <f t="array" aca="1" ref="BL255" ca="1">SUMPRODUCT($D233:BL233,N(OFFSET($D165:BL165,0,COLUMN(BL165)-COLUMN($D165:BL165))))/10^6</f>
        <v>0</v>
      </c>
      <c r="BM255" s="24" cm="1">
        <f t="array" aca="1" ref="BM255" ca="1">SUMPRODUCT($D233:BM233,N(OFFSET($D165:BM165,0,COLUMN(BM165)-COLUMN($D165:BM165))))/10^6</f>
        <v>0</v>
      </c>
      <c r="BN255" s="24" cm="1">
        <f t="array" aca="1" ref="BN255" ca="1">SUMPRODUCT($D233:BN233,N(OFFSET($D165:BN165,0,COLUMN(BN165)-COLUMN($D165:BN165))))/10^6</f>
        <v>0</v>
      </c>
      <c r="BO255" s="24" cm="1">
        <f t="array" aca="1" ref="BO255" ca="1">SUMPRODUCT($D233:BO233,N(OFFSET($D165:BO165,0,COLUMN(BO165)-COLUMN($D165:BO165))))/10^6</f>
        <v>0</v>
      </c>
      <c r="BP255" s="24" cm="1">
        <f t="array" aca="1" ref="BP255" ca="1">SUMPRODUCT($D233:BP233,N(OFFSET($D165:BP165,0,COLUMN(BP165)-COLUMN($D165:BP165))))/10^6</f>
        <v>0</v>
      </c>
      <c r="BQ255" s="24" cm="1">
        <f t="array" aca="1" ref="BQ255" ca="1">SUMPRODUCT($D233:BQ233,N(OFFSET($D165:BQ165,0,COLUMN(BQ165)-COLUMN($D165:BQ165))))/10^6</f>
        <v>0</v>
      </c>
      <c r="BR255" s="24" cm="1">
        <f t="array" aca="1" ref="BR255" ca="1">SUMPRODUCT($D233:BR233,N(OFFSET($D165:BR165,0,COLUMN(BR165)-COLUMN($D165:BR165))))/10^6</f>
        <v>0</v>
      </c>
      <c r="BS255" s="24" cm="1">
        <f t="array" aca="1" ref="BS255" ca="1">SUMPRODUCT($D233:BS233,N(OFFSET($D165:BS165,0,COLUMN(BS165)-COLUMN($D165:BS165))))/10^6</f>
        <v>0</v>
      </c>
      <c r="BT255" s="24" cm="1">
        <f t="array" aca="1" ref="BT255" ca="1">SUMPRODUCT($D233:BT233,N(OFFSET($D165:BT165,0,COLUMN(BT165)-COLUMN($D165:BT165))))/10^6</f>
        <v>0</v>
      </c>
      <c r="BU255" s="24" cm="1">
        <f t="array" aca="1" ref="BU255" ca="1">SUMPRODUCT($D233:BU233,N(OFFSET($D165:BU165,0,COLUMN(BU165)-COLUMN($D165:BU165))))/10^6</f>
        <v>0</v>
      </c>
      <c r="BV255" s="24" cm="1">
        <f t="array" aca="1" ref="BV255" ca="1">SUMPRODUCT($D233:BV233,N(OFFSET($D165:BV165,0,COLUMN(BV165)-COLUMN($D165:BV165))))/10^6</f>
        <v>0</v>
      </c>
      <c r="BW255" s="24" cm="1">
        <f t="array" aca="1" ref="BW255" ca="1">SUMPRODUCT($D233:BW233,N(OFFSET($D165:BW165,0,COLUMN(BW165)-COLUMN($D165:BW165))))/10^6</f>
        <v>0</v>
      </c>
      <c r="BX255" s="24" cm="1">
        <f t="array" aca="1" ref="BX255" ca="1">SUMPRODUCT($D233:BX233,N(OFFSET($D165:BX165,0,COLUMN(BX165)-COLUMN($D165:BX165))))/10^6</f>
        <v>0</v>
      </c>
      <c r="BY255" s="24" cm="1">
        <f t="array" aca="1" ref="BY255" ca="1">SUMPRODUCT($D233:BY233,N(OFFSET($D165:BY165,0,COLUMN(BY165)-COLUMN($D165:BY165))))/10^6</f>
        <v>0</v>
      </c>
      <c r="BZ255" s="24" cm="1">
        <f t="array" aca="1" ref="BZ255" ca="1">SUMPRODUCT($D233:BZ233,N(OFFSET($D165:BZ165,0,COLUMN(BZ165)-COLUMN($D165:BZ165))))/10^6</f>
        <v>0</v>
      </c>
      <c r="CA255" s="24" cm="1">
        <f t="array" aca="1" ref="CA255" ca="1">SUMPRODUCT($D233:CA233,N(OFFSET($D165:CA165,0,COLUMN(CA165)-COLUMN($D165:CA165))))/10^6</f>
        <v>0</v>
      </c>
      <c r="CB255" s="24" cm="1">
        <f t="array" aca="1" ref="CB255" ca="1">SUMPRODUCT($D233:CB233,N(OFFSET($D165:CB165,0,COLUMN(CB165)-COLUMN($D165:CB165))))/10^6</f>
        <v>0</v>
      </c>
      <c r="CC255" s="24" cm="1">
        <f t="array" aca="1" ref="CC255" ca="1">SUMPRODUCT($D233:CC233,N(OFFSET($D165:CC165,0,COLUMN(CC165)-COLUMN($D165:CC165))))/10^6</f>
        <v>0</v>
      </c>
      <c r="CD255" s="24" cm="1">
        <f t="array" aca="1" ref="CD255" ca="1">SUMPRODUCT($D233:CD233,N(OFFSET($D165:CD165,0,COLUMN(CD165)-COLUMN($D165:CD165))))/10^6</f>
        <v>0</v>
      </c>
      <c r="CE255" s="24" cm="1">
        <f t="array" aca="1" ref="CE255" ca="1">SUMPRODUCT($D233:CE233,N(OFFSET($D165:CE165,0,COLUMN(CE165)-COLUMN($D165:CE165))))/10^6</f>
        <v>0</v>
      </c>
      <c r="CF255" s="24" cm="1">
        <f t="array" aca="1" ref="CF255" ca="1">SUMPRODUCT($D233:CF233,N(OFFSET($D165:CF165,0,COLUMN(CF165)-COLUMN($D165:CF165))))/10^6</f>
        <v>0</v>
      </c>
      <c r="CG255" s="24" cm="1">
        <f t="array" aca="1" ref="CG255" ca="1">SUMPRODUCT($D233:CG233,N(OFFSET($D165:CG165,0,COLUMN(CG165)-COLUMN($D165:CG165))))/10^6</f>
        <v>0</v>
      </c>
      <c r="CH255" s="24" cm="1">
        <f t="array" aca="1" ref="CH255" ca="1">SUMPRODUCT($D233:CH233,N(OFFSET($D165:CH165,0,COLUMN(CH165)-COLUMN($D165:CH165))))/10^6</f>
        <v>0</v>
      </c>
      <c r="CI255" s="24" cm="1">
        <f t="array" aca="1" ref="CI255" ca="1">SUMPRODUCT($D233:CI233,N(OFFSET($D165:CI165,0,COLUMN(CI165)-COLUMN($D165:CI165))))/10^6</f>
        <v>0</v>
      </c>
      <c r="CJ255" s="24" cm="1">
        <f t="array" aca="1" ref="CJ255" ca="1">SUMPRODUCT($D233:CJ233,N(OFFSET($D165:CJ165,0,COLUMN(CJ165)-COLUMN($D165:CJ165))))/10^6</f>
        <v>0</v>
      </c>
      <c r="CK255" s="24" cm="1">
        <f t="array" aca="1" ref="CK255" ca="1">SUMPRODUCT($D233:CK233,N(OFFSET($D165:CK165,0,COLUMN(CK165)-COLUMN($D165:CK165))))/10^6</f>
        <v>0</v>
      </c>
      <c r="CL255" s="24" cm="1">
        <f t="array" aca="1" ref="CL255" ca="1">SUMPRODUCT($D233:CL233,N(OFFSET($D165:CL165,0,COLUMN(CL165)-COLUMN($D165:CL165))))/10^6</f>
        <v>0</v>
      </c>
      <c r="CM255" s="24" cm="1">
        <f t="array" aca="1" ref="CM255" ca="1">SUMPRODUCT($D233:CM233,N(OFFSET($D165:CM165,0,COLUMN(CM165)-COLUMN($D165:CM165))))/10^6</f>
        <v>0</v>
      </c>
      <c r="CN255" s="24" cm="1">
        <f t="array" aca="1" ref="CN255" ca="1">SUMPRODUCT($D233:CN233,N(OFFSET($D165:CN165,0,COLUMN(CN165)-COLUMN($D165:CN165))))/10^6</f>
        <v>0</v>
      </c>
      <c r="CO255" s="24" cm="1">
        <f t="array" aca="1" ref="CO255" ca="1">SUMPRODUCT($D233:CO233,N(OFFSET($D165:CO165,0,COLUMN(CO165)-COLUMN($D165:CO165))))/10^6</f>
        <v>0</v>
      </c>
    </row>
    <row r="256" spans="1:93" outlineLevel="1">
      <c r="B256" t="s">
        <v>121</v>
      </c>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24" cm="1">
        <f t="array" aca="1" ref="AF256" ca="1">SUMPRODUCT($D235:AF235,N(OFFSET($D166:AF166,0,COLUMN(AF166)-COLUMN($D166:AF166))))/10^6</f>
        <v>8.6519344671030535E-2</v>
      </c>
      <c r="AG256" s="24" cm="1">
        <f t="array" aca="1" ref="AG256" ca="1">SUMPRODUCT($D235:AG235,N(OFFSET($D166:AG166,0,COLUMN(AG166)-COLUMN($D166:AG166))))/10^6</f>
        <v>8.7300887718974957E-2</v>
      </c>
      <c r="AH256" s="24" cm="1">
        <f t="array" aca="1" ref="AH256" ca="1">SUMPRODUCT($D235:AH235,N(OFFSET($D166:AH166,0,COLUMN(AH166)-COLUMN($D166:AH166))))/10^6</f>
        <v>9.0994633767564823E-2</v>
      </c>
      <c r="AI256" s="24" cm="1">
        <f t="array" aca="1" ref="AI256" ca="1">SUMPRODUCT($D235:AI235,N(OFFSET($D166:AI166,0,COLUMN(AI166)-COLUMN($D166:AI166))))/10^6</f>
        <v>9.3029749463946307E-2</v>
      </c>
      <c r="AJ256" s="24" cm="1">
        <f t="array" aca="1" ref="AJ256" ca="1">SUMPRODUCT($D235:AJ235,N(OFFSET($D166:AJ166,0,COLUMN(AJ166)-COLUMN($D166:AJ166))))/10^6</f>
        <v>9.4526281956182637E-2</v>
      </c>
      <c r="AK256" s="24" cm="1">
        <f t="array" aca="1" ref="AK256" ca="1">SUMPRODUCT($D235:AK235,N(OFFSET($D166:AK166,0,COLUMN(AK166)-COLUMN($D166:AK166))))/10^6</f>
        <v>8.0188453609244564E-2</v>
      </c>
      <c r="AL256" s="24" cm="1">
        <f t="array" aca="1" ref="AL256" ca="1">SUMPRODUCT($D235:AL235,N(OFFSET($D166:AL166,0,COLUMN(AL166)-COLUMN($D166:AL166))))/10^6</f>
        <v>7.7972551244344102E-2</v>
      </c>
      <c r="AM256" s="24" cm="1">
        <f t="array" aca="1" ref="AM256" ca="1">SUMPRODUCT($D235:AM235,N(OFFSET($D166:AM166,0,COLUMN(AM166)-COLUMN($D166:AM166))))/10^6</f>
        <v>7.5939499080373077E-2</v>
      </c>
      <c r="AN256" s="24" cm="1">
        <f t="array" aca="1" ref="AN256" ca="1">SUMPRODUCT($D235:AN235,N(OFFSET($D166:AN166,0,COLUMN(AN166)-COLUMN($D166:AN166))))/10^6</f>
        <v>7.4638227268179799E-2</v>
      </c>
      <c r="AO256" s="24" cm="1">
        <f t="array" aca="1" ref="AO256" ca="1">SUMPRODUCT($D235:AO235,N(OFFSET($D166:AO166,0,COLUMN(AO166)-COLUMN($D166:AO166))))/10^6</f>
        <v>7.1355014927889995E-2</v>
      </c>
      <c r="AP256" s="24" cm="1">
        <f t="array" aca="1" ref="AP256" ca="1">SUMPRODUCT($D235:AP235,N(OFFSET($D166:AP166,0,COLUMN(AP166)-COLUMN($D166:AP166))))/10^6</f>
        <v>7.4044712988722505E-2</v>
      </c>
      <c r="AQ256" s="24" cm="1">
        <f t="array" aca="1" ref="AQ256" ca="1">SUMPRODUCT($D235:AQ235,N(OFFSET($D166:AQ166,0,COLUMN(AQ166)-COLUMN($D166:AQ166))))/10^6</f>
        <v>7.9728740139883833E-2</v>
      </c>
      <c r="AR256" s="24" cm="1">
        <f t="array" aca="1" ref="AR256" ca="1">SUMPRODUCT($D235:AR235,N(OFFSET($D166:AR166,0,COLUMN(AR166)-COLUMN($D166:AR166))))/10^6</f>
        <v>8.3267184651676082E-2</v>
      </c>
      <c r="AS256" s="24" cm="1">
        <f t="array" aca="1" ref="AS256" ca="1">SUMPRODUCT($D235:AS235,N(OFFSET($D166:AS166,0,COLUMN(AS166)-COLUMN($D166:AS166))))/10^6</f>
        <v>7.4977898388695646E-2</v>
      </c>
      <c r="AT256" s="24" cm="1">
        <f t="array" aca="1" ref="AT256" ca="1">SUMPRODUCT($D235:AT235,N(OFFSET($D166:AT166,0,COLUMN(AT166)-COLUMN($D166:AT166))))/10^6</f>
        <v>7.798387650668101E-2</v>
      </c>
      <c r="AU256" s="24" cm="1">
        <f t="array" aca="1" ref="AU256" ca="1">SUMPRODUCT($D235:AU235,N(OFFSET($D166:AU166,0,COLUMN(AU166)-COLUMN($D166:AU166))))/10^6</f>
        <v>7.6990446526365913E-2</v>
      </c>
      <c r="AV256" s="24" cm="1">
        <f t="array" aca="1" ref="AV256" ca="1">SUMPRODUCT($D235:AV235,N(OFFSET($D166:AV166,0,COLUMN(AV166)-COLUMN($D166:AV166))))/10^6</f>
        <v>6.6546842321117405E-2</v>
      </c>
      <c r="AW256" s="24" cm="1">
        <f t="array" aca="1" ref="AW256" ca="1">SUMPRODUCT($D235:AW235,N(OFFSET($D166:AW166,0,COLUMN(AW166)-COLUMN($D166:AW166))))/10^6</f>
        <v>5.5705941649106985E-2</v>
      </c>
      <c r="AX256" s="24" cm="1">
        <f t="array" aca="1" ref="AX256" ca="1">SUMPRODUCT($D235:AX235,N(OFFSET($D166:AX166,0,COLUMN(AX166)-COLUMN($D166:AX166))))/10^6</f>
        <v>3.7111416825401033E-2</v>
      </c>
      <c r="AY256" s="24" cm="1">
        <f t="array" aca="1" ref="AY256" ca="1">SUMPRODUCT($D235:AY235,N(OFFSET($D166:AY166,0,COLUMN(AY166)-COLUMN($D166:AY166))))/10^6</f>
        <v>3.595200979981962E-2</v>
      </c>
      <c r="AZ256" s="24" cm="1">
        <f t="array" aca="1" ref="AZ256" ca="1">SUMPRODUCT($D235:AZ235,N(OFFSET($D166:AZ166,0,COLUMN(AZ166)-COLUMN($D166:AZ166))))/10^6</f>
        <v>3.5702971651018933E-2</v>
      </c>
      <c r="BA256" s="24" cm="1">
        <f t="array" aca="1" ref="BA256" ca="1">SUMPRODUCT($D235:BA235,N(OFFSET($D166:BA166,0,COLUMN(BA166)-COLUMN($D166:BA166))))/10^6</f>
        <v>3.5735457709874102E-2</v>
      </c>
      <c r="BB256" s="24" cm="1">
        <f t="array" aca="1" ref="BB256" ca="1">SUMPRODUCT($D235:BB235,N(OFFSET($D166:BB166,0,COLUMN(BB166)-COLUMN($D166:BB166))))/10^6</f>
        <v>3.6415866344698601E-2</v>
      </c>
      <c r="BC256" s="24" cm="1">
        <f t="array" aca="1" ref="BC256" ca="1">SUMPRODUCT($D235:BC235,N(OFFSET($D166:BC166,0,COLUMN(BC166)-COLUMN($D166:BC166))))/10^6</f>
        <v>3.7364990867515137E-2</v>
      </c>
      <c r="BD256" s="24" cm="1">
        <f t="array" aca="1" ref="BD256" ca="1">SUMPRODUCT($D235:BD235,N(OFFSET($D166:BD166,0,COLUMN(BD166)-COLUMN($D166:BD166))))/10^6</f>
        <v>3.516169811629638E-2</v>
      </c>
      <c r="BE256" s="24" cm="1">
        <f t="array" aca="1" ref="BE256" ca="1">SUMPRODUCT($D235:BE235,N(OFFSET($D166:BE166,0,COLUMN(BE166)-COLUMN($D166:BE166))))/10^6</f>
        <v>2.7614395307947931E-2</v>
      </c>
      <c r="BF256" s="24" cm="1">
        <f t="array" aca="1" ref="BF256" ca="1">SUMPRODUCT($D235:BF235,N(OFFSET($D166:BF166,0,COLUMN(BF166)-COLUMN($D166:BF166))))/10^6</f>
        <v>2.0845381472373366E-2</v>
      </c>
      <c r="BG256" s="24" cm="1">
        <f t="array" aca="1" ref="BG256" ca="1">SUMPRODUCT($D235:BG235,N(OFFSET($D166:BG166,0,COLUMN(BG166)-COLUMN($D166:BG166))))/10^6</f>
        <v>5.2439337884792464E-3</v>
      </c>
      <c r="BH256" s="24" cm="1">
        <f t="array" aca="1" ref="BH256" ca="1">SUMPRODUCT($D235:BH235,N(OFFSET($D166:BH166,0,COLUMN(BH166)-COLUMN($D166:BH166))))/10^6</f>
        <v>0</v>
      </c>
      <c r="BI256" s="24" cm="1">
        <f t="array" aca="1" ref="BI256" ca="1">SUMPRODUCT($D235:BI235,N(OFFSET($D166:BI166,0,COLUMN(BI166)-COLUMN($D166:BI166))))/10^6</f>
        <v>0</v>
      </c>
      <c r="BJ256" s="24" cm="1">
        <f t="array" aca="1" ref="BJ256" ca="1">SUMPRODUCT($D235:BJ235,N(OFFSET($D166:BJ166,0,COLUMN(BJ166)-COLUMN($D166:BJ166))))/10^6</f>
        <v>0</v>
      </c>
      <c r="BK256" s="24" cm="1">
        <f t="array" aca="1" ref="BK256" ca="1">SUMPRODUCT($D235:BK235,N(OFFSET($D166:BK166,0,COLUMN(BK166)-COLUMN($D166:BK166))))/10^6</f>
        <v>0</v>
      </c>
      <c r="BL256" s="24" cm="1">
        <f t="array" aca="1" ref="BL256" ca="1">SUMPRODUCT($D235:BL235,N(OFFSET($D166:BL166,0,COLUMN(BL166)-COLUMN($D166:BL166))))/10^6</f>
        <v>0</v>
      </c>
      <c r="BM256" s="24" cm="1">
        <f t="array" aca="1" ref="BM256" ca="1">SUMPRODUCT($D235:BM235,N(OFFSET($D166:BM166,0,COLUMN(BM166)-COLUMN($D166:BM166))))/10^6</f>
        <v>0</v>
      </c>
      <c r="BN256" s="24" cm="1">
        <f t="array" aca="1" ref="BN256" ca="1">SUMPRODUCT($D235:BN235,N(OFFSET($D166:BN166,0,COLUMN(BN166)-COLUMN($D166:BN166))))/10^6</f>
        <v>0</v>
      </c>
      <c r="BO256" s="24" cm="1">
        <f t="array" aca="1" ref="BO256" ca="1">SUMPRODUCT($D235:BO235,N(OFFSET($D166:BO166,0,COLUMN(BO166)-COLUMN($D166:BO166))))/10^6</f>
        <v>0</v>
      </c>
      <c r="BP256" s="24" cm="1">
        <f t="array" aca="1" ref="BP256" ca="1">SUMPRODUCT($D235:BP235,N(OFFSET($D166:BP166,0,COLUMN(BP166)-COLUMN($D166:BP166))))/10^6</f>
        <v>0</v>
      </c>
      <c r="BQ256" s="24" cm="1">
        <f t="array" aca="1" ref="BQ256" ca="1">SUMPRODUCT($D235:BQ235,N(OFFSET($D166:BQ166,0,COLUMN(BQ166)-COLUMN($D166:BQ166))))/10^6</f>
        <v>0</v>
      </c>
      <c r="BR256" s="24" cm="1">
        <f t="array" aca="1" ref="BR256" ca="1">SUMPRODUCT($D235:BR235,N(OFFSET($D166:BR166,0,COLUMN(BR166)-COLUMN($D166:BR166))))/10^6</f>
        <v>0</v>
      </c>
      <c r="BS256" s="24" cm="1">
        <f t="array" aca="1" ref="BS256" ca="1">SUMPRODUCT($D235:BS235,N(OFFSET($D166:BS166,0,COLUMN(BS166)-COLUMN($D166:BS166))))/10^6</f>
        <v>0</v>
      </c>
      <c r="BT256" s="24" cm="1">
        <f t="array" aca="1" ref="BT256" ca="1">SUMPRODUCT($D235:BT235,N(OFFSET($D166:BT166,0,COLUMN(BT166)-COLUMN($D166:BT166))))/10^6</f>
        <v>0</v>
      </c>
      <c r="BU256" s="24" cm="1">
        <f t="array" aca="1" ref="BU256" ca="1">SUMPRODUCT($D235:BU235,N(OFFSET($D166:BU166,0,COLUMN(BU166)-COLUMN($D166:BU166))))/10^6</f>
        <v>0</v>
      </c>
      <c r="BV256" s="24" cm="1">
        <f t="array" aca="1" ref="BV256" ca="1">SUMPRODUCT($D235:BV235,N(OFFSET($D166:BV166,0,COLUMN(BV166)-COLUMN($D166:BV166))))/10^6</f>
        <v>0</v>
      </c>
      <c r="BW256" s="24" cm="1">
        <f t="array" aca="1" ref="BW256" ca="1">SUMPRODUCT($D235:BW235,N(OFFSET($D166:BW166,0,COLUMN(BW166)-COLUMN($D166:BW166))))/10^6</f>
        <v>0</v>
      </c>
      <c r="BX256" s="24" cm="1">
        <f t="array" aca="1" ref="BX256" ca="1">SUMPRODUCT($D235:BX235,N(OFFSET($D166:BX166,0,COLUMN(BX166)-COLUMN($D166:BX166))))/10^6</f>
        <v>0</v>
      </c>
      <c r="BY256" s="24" cm="1">
        <f t="array" aca="1" ref="BY256" ca="1">SUMPRODUCT($D235:BY235,N(OFFSET($D166:BY166,0,COLUMN(BY166)-COLUMN($D166:BY166))))/10^6</f>
        <v>0</v>
      </c>
      <c r="BZ256" s="24" cm="1">
        <f t="array" aca="1" ref="BZ256" ca="1">SUMPRODUCT($D235:BZ235,N(OFFSET($D166:BZ166,0,COLUMN(BZ166)-COLUMN($D166:BZ166))))/10^6</f>
        <v>0</v>
      </c>
      <c r="CA256" s="24" cm="1">
        <f t="array" aca="1" ref="CA256" ca="1">SUMPRODUCT($D235:CA235,N(OFFSET($D166:CA166,0,COLUMN(CA166)-COLUMN($D166:CA166))))/10^6</f>
        <v>0</v>
      </c>
      <c r="CB256" s="24" cm="1">
        <f t="array" aca="1" ref="CB256" ca="1">SUMPRODUCT($D235:CB235,N(OFFSET($D166:CB166,0,COLUMN(CB166)-COLUMN($D166:CB166))))/10^6</f>
        <v>0</v>
      </c>
      <c r="CC256" s="24" cm="1">
        <f t="array" aca="1" ref="CC256" ca="1">SUMPRODUCT($D235:CC235,N(OFFSET($D166:CC166,0,COLUMN(CC166)-COLUMN($D166:CC166))))/10^6</f>
        <v>0</v>
      </c>
      <c r="CD256" s="24" cm="1">
        <f t="array" aca="1" ref="CD256" ca="1">SUMPRODUCT($D235:CD235,N(OFFSET($D166:CD166,0,COLUMN(CD166)-COLUMN($D166:CD166))))/10^6</f>
        <v>0</v>
      </c>
      <c r="CE256" s="24" cm="1">
        <f t="array" aca="1" ref="CE256" ca="1">SUMPRODUCT($D235:CE235,N(OFFSET($D166:CE166,0,COLUMN(CE166)-COLUMN($D166:CE166))))/10^6</f>
        <v>0</v>
      </c>
      <c r="CF256" s="24" cm="1">
        <f t="array" aca="1" ref="CF256" ca="1">SUMPRODUCT($D235:CF235,N(OFFSET($D166:CF166,0,COLUMN(CF166)-COLUMN($D166:CF166))))/10^6</f>
        <v>0</v>
      </c>
      <c r="CG256" s="24" cm="1">
        <f t="array" aca="1" ref="CG256" ca="1">SUMPRODUCT($D235:CG235,N(OFFSET($D166:CG166,0,COLUMN(CG166)-COLUMN($D166:CG166))))/10^6</f>
        <v>0</v>
      </c>
      <c r="CH256" s="24" cm="1">
        <f t="array" aca="1" ref="CH256" ca="1">SUMPRODUCT($D235:CH235,N(OFFSET($D166:CH166,0,COLUMN(CH166)-COLUMN($D166:CH166))))/10^6</f>
        <v>0</v>
      </c>
      <c r="CI256" s="24" cm="1">
        <f t="array" aca="1" ref="CI256" ca="1">SUMPRODUCT($D235:CI235,N(OFFSET($D166:CI166,0,COLUMN(CI166)-COLUMN($D166:CI166))))/10^6</f>
        <v>0</v>
      </c>
      <c r="CJ256" s="24" cm="1">
        <f t="array" aca="1" ref="CJ256" ca="1">SUMPRODUCT($D235:CJ235,N(OFFSET($D166:CJ166,0,COLUMN(CJ166)-COLUMN($D166:CJ166))))/10^6</f>
        <v>0</v>
      </c>
      <c r="CK256" s="24" cm="1">
        <f t="array" aca="1" ref="CK256" ca="1">SUMPRODUCT($D235:CK235,N(OFFSET($D166:CK166,0,COLUMN(CK166)-COLUMN($D166:CK166))))/10^6</f>
        <v>0</v>
      </c>
      <c r="CL256" s="24" cm="1">
        <f t="array" aca="1" ref="CL256" ca="1">SUMPRODUCT($D235:CL235,N(OFFSET($D166:CL166,0,COLUMN(CL166)-COLUMN($D166:CL166))))/10^6</f>
        <v>0</v>
      </c>
      <c r="CM256" s="24" cm="1">
        <f t="array" aca="1" ref="CM256" ca="1">SUMPRODUCT($D235:CM235,N(OFFSET($D166:CM166,0,COLUMN(CM166)-COLUMN($D166:CM166))))/10^6</f>
        <v>0</v>
      </c>
      <c r="CN256" s="24" cm="1">
        <f t="array" aca="1" ref="CN256" ca="1">SUMPRODUCT($D235:CN235,N(OFFSET($D166:CN166,0,COLUMN(CN166)-COLUMN($D166:CN166))))/10^6</f>
        <v>0</v>
      </c>
      <c r="CO256" s="24" cm="1">
        <f t="array" aca="1" ref="CO256" ca="1">SUMPRODUCT($D235:CO235,N(OFFSET($D166:CO166,0,COLUMN(CO166)-COLUMN($D166:CO166))))/10^6</f>
        <v>0</v>
      </c>
    </row>
    <row r="257" spans="1:93" outlineLevel="1">
      <c r="B257" t="s">
        <v>122</v>
      </c>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24" cm="1">
        <f t="array" aca="1" ref="AF257" ca="1">SUMPRODUCT($D237:AF237,N(OFFSET($D167:AF167,0,COLUMN(AF167)-COLUMN($D167:AF167))))/10^6</f>
        <v>0</v>
      </c>
      <c r="AG257" s="24" cm="1">
        <f t="array" aca="1" ref="AG257" ca="1">SUMPRODUCT($D237:AG237,N(OFFSET($D167:AG167,0,COLUMN(AG167)-COLUMN($D167:AG167))))/10^6</f>
        <v>0</v>
      </c>
      <c r="AH257" s="24" cm="1">
        <f t="array" aca="1" ref="AH257" ca="1">SUMPRODUCT($D237:AH237,N(OFFSET($D167:AH167,0,COLUMN(AH167)-COLUMN($D167:AH167))))/10^6</f>
        <v>0</v>
      </c>
      <c r="AI257" s="24" cm="1">
        <f t="array" aca="1" ref="AI257" ca="1">SUMPRODUCT($D237:AI237,N(OFFSET($D167:AI167,0,COLUMN(AI167)-COLUMN($D167:AI167))))/10^6</f>
        <v>0</v>
      </c>
      <c r="AJ257" s="24" cm="1">
        <f t="array" aca="1" ref="AJ257" ca="1">SUMPRODUCT($D237:AJ237,N(OFFSET($D167:AJ167,0,COLUMN(AJ167)-COLUMN($D167:AJ167))))/10^6</f>
        <v>0</v>
      </c>
      <c r="AK257" s="24" cm="1">
        <f t="array" aca="1" ref="AK257" ca="1">SUMPRODUCT($D237:AK237,N(OFFSET($D167:AK167,0,COLUMN(AK167)-COLUMN($D167:AK167))))/10^6</f>
        <v>0</v>
      </c>
      <c r="AL257" s="24" cm="1">
        <f t="array" aca="1" ref="AL257" ca="1">SUMPRODUCT($D237:AL237,N(OFFSET($D167:AL167,0,COLUMN(AL167)-COLUMN($D167:AL167))))/10^6</f>
        <v>0</v>
      </c>
      <c r="AM257" s="24" cm="1">
        <f t="array" aca="1" ref="AM257" ca="1">SUMPRODUCT($D237:AM237,N(OFFSET($D167:AM167,0,COLUMN(AM167)-COLUMN($D167:AM167))))/10^6</f>
        <v>0</v>
      </c>
      <c r="AN257" s="24" cm="1">
        <f t="array" aca="1" ref="AN257" ca="1">SUMPRODUCT($D237:AN237,N(OFFSET($D167:AN167,0,COLUMN(AN167)-COLUMN($D167:AN167))))/10^6</f>
        <v>0</v>
      </c>
      <c r="AO257" s="24" cm="1">
        <f t="array" aca="1" ref="AO257" ca="1">SUMPRODUCT($D237:AO237,N(OFFSET($D167:AO167,0,COLUMN(AO167)-COLUMN($D167:AO167))))/10^6</f>
        <v>0</v>
      </c>
      <c r="AP257" s="24" cm="1">
        <f t="array" aca="1" ref="AP257" ca="1">SUMPRODUCT($D237:AP237,N(OFFSET($D167:AP167,0,COLUMN(AP167)-COLUMN($D167:AP167))))/10^6</f>
        <v>0</v>
      </c>
      <c r="AQ257" s="24" cm="1">
        <f t="array" aca="1" ref="AQ257" ca="1">SUMPRODUCT($D237:AQ237,N(OFFSET($D167:AQ167,0,COLUMN(AQ167)-COLUMN($D167:AQ167))))/10^6</f>
        <v>0</v>
      </c>
      <c r="AR257" s="24" cm="1">
        <f t="array" aca="1" ref="AR257" ca="1">SUMPRODUCT($D237:AR237,N(OFFSET($D167:AR167,0,COLUMN(AR167)-COLUMN($D167:AR167))))/10^6</f>
        <v>0</v>
      </c>
      <c r="AS257" s="24" cm="1">
        <f t="array" aca="1" ref="AS257" ca="1">SUMPRODUCT($D237:AS237,N(OFFSET($D167:AS167,0,COLUMN(AS167)-COLUMN($D167:AS167))))/10^6</f>
        <v>0</v>
      </c>
      <c r="AT257" s="24" cm="1">
        <f t="array" aca="1" ref="AT257" ca="1">SUMPRODUCT($D237:AT237,N(OFFSET($D167:AT167,0,COLUMN(AT167)-COLUMN($D167:AT167))))/10^6</f>
        <v>0</v>
      </c>
      <c r="AU257" s="24" cm="1">
        <f t="array" aca="1" ref="AU257" ca="1">SUMPRODUCT($D237:AU237,N(OFFSET($D167:AU167,0,COLUMN(AU167)-COLUMN($D167:AU167))))/10^6</f>
        <v>0</v>
      </c>
      <c r="AV257" s="24" cm="1">
        <f t="array" aca="1" ref="AV257" ca="1">SUMPRODUCT($D237:AV237,N(OFFSET($D167:AV167,0,COLUMN(AV167)-COLUMN($D167:AV167))))/10^6</f>
        <v>0</v>
      </c>
      <c r="AW257" s="24" cm="1">
        <f t="array" aca="1" ref="AW257" ca="1">SUMPRODUCT($D237:AW237,N(OFFSET($D167:AW167,0,COLUMN(AW167)-COLUMN($D167:AW167))))/10^6</f>
        <v>0</v>
      </c>
      <c r="AX257" s="24" cm="1">
        <f t="array" aca="1" ref="AX257" ca="1">SUMPRODUCT($D237:AX237,N(OFFSET($D167:AX167,0,COLUMN(AX167)-COLUMN($D167:AX167))))/10^6</f>
        <v>0</v>
      </c>
      <c r="AY257" s="24" cm="1">
        <f t="array" aca="1" ref="AY257" ca="1">SUMPRODUCT($D237:AY237,N(OFFSET($D167:AY167,0,COLUMN(AY167)-COLUMN($D167:AY167))))/10^6</f>
        <v>0</v>
      </c>
      <c r="AZ257" s="24" cm="1">
        <f t="array" aca="1" ref="AZ257" ca="1">SUMPRODUCT($D237:AZ237,N(OFFSET($D167:AZ167,0,COLUMN(AZ167)-COLUMN($D167:AZ167))))/10^6</f>
        <v>0</v>
      </c>
      <c r="BA257" s="24" cm="1">
        <f t="array" aca="1" ref="BA257" ca="1">SUMPRODUCT($D237:BA237,N(OFFSET($D167:BA167,0,COLUMN(BA167)-COLUMN($D167:BA167))))/10^6</f>
        <v>0</v>
      </c>
      <c r="BB257" s="24" cm="1">
        <f t="array" aca="1" ref="BB257" ca="1">SUMPRODUCT($D237:BB237,N(OFFSET($D167:BB167,0,COLUMN(BB167)-COLUMN($D167:BB167))))/10^6</f>
        <v>0</v>
      </c>
      <c r="BC257" s="24" cm="1">
        <f t="array" aca="1" ref="BC257" ca="1">SUMPRODUCT($D237:BC237,N(OFFSET($D167:BC167,0,COLUMN(BC167)-COLUMN($D167:BC167))))/10^6</f>
        <v>0</v>
      </c>
      <c r="BD257" s="24" cm="1">
        <f t="array" aca="1" ref="BD257" ca="1">SUMPRODUCT($D237:BD237,N(OFFSET($D167:BD167,0,COLUMN(BD167)-COLUMN($D167:BD167))))/10^6</f>
        <v>0</v>
      </c>
      <c r="BE257" s="24" cm="1">
        <f t="array" aca="1" ref="BE257" ca="1">SUMPRODUCT($D237:BE237,N(OFFSET($D167:BE167,0,COLUMN(BE167)-COLUMN($D167:BE167))))/10^6</f>
        <v>0</v>
      </c>
      <c r="BF257" s="24" cm="1">
        <f t="array" aca="1" ref="BF257" ca="1">SUMPRODUCT($D237:BF237,N(OFFSET($D167:BF167,0,COLUMN(BF167)-COLUMN($D167:BF167))))/10^6</f>
        <v>0</v>
      </c>
      <c r="BG257" s="24" cm="1">
        <f t="array" aca="1" ref="BG257" ca="1">SUMPRODUCT($D237:BG237,N(OFFSET($D167:BG167,0,COLUMN(BG167)-COLUMN($D167:BG167))))/10^6</f>
        <v>0</v>
      </c>
      <c r="BH257" s="24" cm="1">
        <f t="array" aca="1" ref="BH257" ca="1">SUMPRODUCT($D237:BH237,N(OFFSET($D167:BH167,0,COLUMN(BH167)-COLUMN($D167:BH167))))/10^6</f>
        <v>0</v>
      </c>
      <c r="BI257" s="24" cm="1">
        <f t="array" aca="1" ref="BI257" ca="1">SUMPRODUCT($D237:BI237,N(OFFSET($D167:BI167,0,COLUMN(BI167)-COLUMN($D167:BI167))))/10^6</f>
        <v>0</v>
      </c>
      <c r="BJ257" s="24" cm="1">
        <f t="array" aca="1" ref="BJ257" ca="1">SUMPRODUCT($D237:BJ237,N(OFFSET($D167:BJ167,0,COLUMN(BJ167)-COLUMN($D167:BJ167))))/10^6</f>
        <v>0</v>
      </c>
      <c r="BK257" s="24" cm="1">
        <f t="array" aca="1" ref="BK257" ca="1">SUMPRODUCT($D237:BK237,N(OFFSET($D167:BK167,0,COLUMN(BK167)-COLUMN($D167:BK167))))/10^6</f>
        <v>0</v>
      </c>
      <c r="BL257" s="24" cm="1">
        <f t="array" aca="1" ref="BL257" ca="1">SUMPRODUCT($D237:BL237,N(OFFSET($D167:BL167,0,COLUMN(BL167)-COLUMN($D167:BL167))))/10^6</f>
        <v>0</v>
      </c>
      <c r="BM257" s="24" cm="1">
        <f t="array" aca="1" ref="BM257" ca="1">SUMPRODUCT($D237:BM237,N(OFFSET($D167:BM167,0,COLUMN(BM167)-COLUMN($D167:BM167))))/10^6</f>
        <v>0</v>
      </c>
      <c r="BN257" s="24" cm="1">
        <f t="array" aca="1" ref="BN257" ca="1">SUMPRODUCT($D237:BN237,N(OFFSET($D167:BN167,0,COLUMN(BN167)-COLUMN($D167:BN167))))/10^6</f>
        <v>0</v>
      </c>
      <c r="BO257" s="24" cm="1">
        <f t="array" aca="1" ref="BO257" ca="1">SUMPRODUCT($D237:BO237,N(OFFSET($D167:BO167,0,COLUMN(BO167)-COLUMN($D167:BO167))))/10^6</f>
        <v>0</v>
      </c>
      <c r="BP257" s="24" cm="1">
        <f t="array" aca="1" ref="BP257" ca="1">SUMPRODUCT($D237:BP237,N(OFFSET($D167:BP167,0,COLUMN(BP167)-COLUMN($D167:BP167))))/10^6</f>
        <v>0</v>
      </c>
      <c r="BQ257" s="24" cm="1">
        <f t="array" aca="1" ref="BQ257" ca="1">SUMPRODUCT($D237:BQ237,N(OFFSET($D167:BQ167,0,COLUMN(BQ167)-COLUMN($D167:BQ167))))/10^6</f>
        <v>0</v>
      </c>
      <c r="BR257" s="24" cm="1">
        <f t="array" aca="1" ref="BR257" ca="1">SUMPRODUCT($D237:BR237,N(OFFSET($D167:BR167,0,COLUMN(BR167)-COLUMN($D167:BR167))))/10^6</f>
        <v>0</v>
      </c>
      <c r="BS257" s="24" cm="1">
        <f t="array" aca="1" ref="BS257" ca="1">SUMPRODUCT($D237:BS237,N(OFFSET($D167:BS167,0,COLUMN(BS167)-COLUMN($D167:BS167))))/10^6</f>
        <v>0</v>
      </c>
      <c r="BT257" s="24" cm="1">
        <f t="array" aca="1" ref="BT257" ca="1">SUMPRODUCT($D237:BT237,N(OFFSET($D167:BT167,0,COLUMN(BT167)-COLUMN($D167:BT167))))/10^6</f>
        <v>0</v>
      </c>
      <c r="BU257" s="24" cm="1">
        <f t="array" aca="1" ref="BU257" ca="1">SUMPRODUCT($D237:BU237,N(OFFSET($D167:BU167,0,COLUMN(BU167)-COLUMN($D167:BU167))))/10^6</f>
        <v>0</v>
      </c>
      <c r="BV257" s="24" cm="1">
        <f t="array" aca="1" ref="BV257" ca="1">SUMPRODUCT($D237:BV237,N(OFFSET($D167:BV167,0,COLUMN(BV167)-COLUMN($D167:BV167))))/10^6</f>
        <v>0</v>
      </c>
      <c r="BW257" s="24" cm="1">
        <f t="array" aca="1" ref="BW257" ca="1">SUMPRODUCT($D237:BW237,N(OFFSET($D167:BW167,0,COLUMN(BW167)-COLUMN($D167:BW167))))/10^6</f>
        <v>0</v>
      </c>
      <c r="BX257" s="24" cm="1">
        <f t="array" aca="1" ref="BX257" ca="1">SUMPRODUCT($D237:BX237,N(OFFSET($D167:BX167,0,COLUMN(BX167)-COLUMN($D167:BX167))))/10^6</f>
        <v>0</v>
      </c>
      <c r="BY257" s="24" cm="1">
        <f t="array" aca="1" ref="BY257" ca="1">SUMPRODUCT($D237:BY237,N(OFFSET($D167:BY167,0,COLUMN(BY167)-COLUMN($D167:BY167))))/10^6</f>
        <v>0</v>
      </c>
      <c r="BZ257" s="24" cm="1">
        <f t="array" aca="1" ref="BZ257" ca="1">SUMPRODUCT($D237:BZ237,N(OFFSET($D167:BZ167,0,COLUMN(BZ167)-COLUMN($D167:BZ167))))/10^6</f>
        <v>0</v>
      </c>
      <c r="CA257" s="24" cm="1">
        <f t="array" aca="1" ref="CA257" ca="1">SUMPRODUCT($D237:CA237,N(OFFSET($D167:CA167,0,COLUMN(CA167)-COLUMN($D167:CA167))))/10^6</f>
        <v>0</v>
      </c>
      <c r="CB257" s="24" cm="1">
        <f t="array" aca="1" ref="CB257" ca="1">SUMPRODUCT($D237:CB237,N(OFFSET($D167:CB167,0,COLUMN(CB167)-COLUMN($D167:CB167))))/10^6</f>
        <v>0</v>
      </c>
      <c r="CC257" s="24" cm="1">
        <f t="array" aca="1" ref="CC257" ca="1">SUMPRODUCT($D237:CC237,N(OFFSET($D167:CC167,0,COLUMN(CC167)-COLUMN($D167:CC167))))/10^6</f>
        <v>0</v>
      </c>
      <c r="CD257" s="24" cm="1">
        <f t="array" aca="1" ref="CD257" ca="1">SUMPRODUCT($D237:CD237,N(OFFSET($D167:CD167,0,COLUMN(CD167)-COLUMN($D167:CD167))))/10^6</f>
        <v>0</v>
      </c>
      <c r="CE257" s="24" cm="1">
        <f t="array" aca="1" ref="CE257" ca="1">SUMPRODUCT($D237:CE237,N(OFFSET($D167:CE167,0,COLUMN(CE167)-COLUMN($D167:CE167))))/10^6</f>
        <v>0</v>
      </c>
      <c r="CF257" s="24" cm="1">
        <f t="array" aca="1" ref="CF257" ca="1">SUMPRODUCT($D237:CF237,N(OFFSET($D167:CF167,0,COLUMN(CF167)-COLUMN($D167:CF167))))/10^6</f>
        <v>0</v>
      </c>
      <c r="CG257" s="24" cm="1">
        <f t="array" aca="1" ref="CG257" ca="1">SUMPRODUCT($D237:CG237,N(OFFSET($D167:CG167,0,COLUMN(CG167)-COLUMN($D167:CG167))))/10^6</f>
        <v>0</v>
      </c>
      <c r="CH257" s="24" cm="1">
        <f t="array" aca="1" ref="CH257" ca="1">SUMPRODUCT($D237:CH237,N(OFFSET($D167:CH167,0,COLUMN(CH167)-COLUMN($D167:CH167))))/10^6</f>
        <v>0</v>
      </c>
      <c r="CI257" s="24" cm="1">
        <f t="array" aca="1" ref="CI257" ca="1">SUMPRODUCT($D237:CI237,N(OFFSET($D167:CI167,0,COLUMN(CI167)-COLUMN($D167:CI167))))/10^6</f>
        <v>0</v>
      </c>
      <c r="CJ257" s="24" cm="1">
        <f t="array" aca="1" ref="CJ257" ca="1">SUMPRODUCT($D237:CJ237,N(OFFSET($D167:CJ167,0,COLUMN(CJ167)-COLUMN($D167:CJ167))))/10^6</f>
        <v>0</v>
      </c>
      <c r="CK257" s="24" cm="1">
        <f t="array" aca="1" ref="CK257" ca="1">SUMPRODUCT($D237:CK237,N(OFFSET($D167:CK167,0,COLUMN(CK167)-COLUMN($D167:CK167))))/10^6</f>
        <v>0</v>
      </c>
      <c r="CL257" s="24" cm="1">
        <f t="array" aca="1" ref="CL257" ca="1">SUMPRODUCT($D237:CL237,N(OFFSET($D167:CL167,0,COLUMN(CL167)-COLUMN($D167:CL167))))/10^6</f>
        <v>0</v>
      </c>
      <c r="CM257" s="24" cm="1">
        <f t="array" aca="1" ref="CM257" ca="1">SUMPRODUCT($D237:CM237,N(OFFSET($D167:CM167,0,COLUMN(CM167)-COLUMN($D167:CM167))))/10^6</f>
        <v>0</v>
      </c>
      <c r="CN257" s="24" cm="1">
        <f t="array" aca="1" ref="CN257" ca="1">SUMPRODUCT($D237:CN237,N(OFFSET($D167:CN167,0,COLUMN(CN167)-COLUMN($D167:CN167))))/10^6</f>
        <v>0</v>
      </c>
      <c r="CO257" s="24" cm="1">
        <f t="array" aca="1" ref="CO257" ca="1">SUMPRODUCT($D237:CO237,N(OFFSET($D167:CO167,0,COLUMN(CO167)-COLUMN($D167:CO167))))/10^6</f>
        <v>0</v>
      </c>
    </row>
    <row r="258" spans="1:93" outlineLevel="1">
      <c r="B258" t="s">
        <v>123</v>
      </c>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24" cm="1">
        <f t="array" aca="1" ref="AF258" ca="1">SUMPRODUCT($D239:AF239,N(OFFSET($D168:AF168,0,COLUMN(AF168)-COLUMN($D168:AF168))))/10^6</f>
        <v>0</v>
      </c>
      <c r="AG258" s="24" cm="1">
        <f t="array" aca="1" ref="AG258" ca="1">SUMPRODUCT($D239:AG239,N(OFFSET($D168:AG168,0,COLUMN(AG168)-COLUMN($D168:AG168))))/10^6</f>
        <v>0</v>
      </c>
      <c r="AH258" s="24" cm="1">
        <f t="array" aca="1" ref="AH258" ca="1">SUMPRODUCT($D239:AH239,N(OFFSET($D168:AH168,0,COLUMN(AH168)-COLUMN($D168:AH168))))/10^6</f>
        <v>0</v>
      </c>
      <c r="AI258" s="24" cm="1">
        <f t="array" aca="1" ref="AI258" ca="1">SUMPRODUCT($D239:AI239,N(OFFSET($D168:AI168,0,COLUMN(AI168)-COLUMN($D168:AI168))))/10^6</f>
        <v>0</v>
      </c>
      <c r="AJ258" s="24" cm="1">
        <f t="array" aca="1" ref="AJ258" ca="1">SUMPRODUCT($D239:AJ239,N(OFFSET($D168:AJ168,0,COLUMN(AJ168)-COLUMN($D168:AJ168))))/10^6</f>
        <v>0</v>
      </c>
      <c r="AK258" s="24" cm="1">
        <f t="array" aca="1" ref="AK258" ca="1">SUMPRODUCT($D239:AK239,N(OFFSET($D168:AK168,0,COLUMN(AK168)-COLUMN($D168:AK168))))/10^6</f>
        <v>0</v>
      </c>
      <c r="AL258" s="24" cm="1">
        <f t="array" aca="1" ref="AL258" ca="1">SUMPRODUCT($D239:AL239,N(OFFSET($D168:AL168,0,COLUMN(AL168)-COLUMN($D168:AL168))))/10^6</f>
        <v>0</v>
      </c>
      <c r="AM258" s="24" cm="1">
        <f t="array" aca="1" ref="AM258" ca="1">SUMPRODUCT($D239:AM239,N(OFFSET($D168:AM168,0,COLUMN(AM168)-COLUMN($D168:AM168))))/10^6</f>
        <v>0</v>
      </c>
      <c r="AN258" s="24" cm="1">
        <f t="array" aca="1" ref="AN258" ca="1">SUMPRODUCT($D239:AN239,N(OFFSET($D168:AN168,0,COLUMN(AN168)-COLUMN($D168:AN168))))/10^6</f>
        <v>0</v>
      </c>
      <c r="AO258" s="24" cm="1">
        <f t="array" aca="1" ref="AO258" ca="1">SUMPRODUCT($D239:AO239,N(OFFSET($D168:AO168,0,COLUMN(AO168)-COLUMN($D168:AO168))))/10^6</f>
        <v>0</v>
      </c>
      <c r="AP258" s="24" cm="1">
        <f t="array" aca="1" ref="AP258" ca="1">SUMPRODUCT($D239:AP239,N(OFFSET($D168:AP168,0,COLUMN(AP168)-COLUMN($D168:AP168))))/10^6</f>
        <v>0</v>
      </c>
      <c r="AQ258" s="24" cm="1">
        <f t="array" aca="1" ref="AQ258" ca="1">SUMPRODUCT($D239:AQ239,N(OFFSET($D168:AQ168,0,COLUMN(AQ168)-COLUMN($D168:AQ168))))/10^6</f>
        <v>0</v>
      </c>
      <c r="AR258" s="24" cm="1">
        <f t="array" aca="1" ref="AR258" ca="1">SUMPRODUCT($D239:AR239,N(OFFSET($D168:AR168,0,COLUMN(AR168)-COLUMN($D168:AR168))))/10^6</f>
        <v>0</v>
      </c>
      <c r="AS258" s="24" cm="1">
        <f t="array" aca="1" ref="AS258" ca="1">SUMPRODUCT($D239:AS239,N(OFFSET($D168:AS168,0,COLUMN(AS168)-COLUMN($D168:AS168))))/10^6</f>
        <v>0</v>
      </c>
      <c r="AT258" s="24" cm="1">
        <f t="array" aca="1" ref="AT258" ca="1">SUMPRODUCT($D239:AT239,N(OFFSET($D168:AT168,0,COLUMN(AT168)-COLUMN($D168:AT168))))/10^6</f>
        <v>0</v>
      </c>
      <c r="AU258" s="24" cm="1">
        <f t="array" aca="1" ref="AU258" ca="1">SUMPRODUCT($D239:AU239,N(OFFSET($D168:AU168,0,COLUMN(AU168)-COLUMN($D168:AU168))))/10^6</f>
        <v>0</v>
      </c>
      <c r="AV258" s="24" cm="1">
        <f t="array" aca="1" ref="AV258" ca="1">SUMPRODUCT($D239:AV239,N(OFFSET($D168:AV168,0,COLUMN(AV168)-COLUMN($D168:AV168))))/10^6</f>
        <v>0</v>
      </c>
      <c r="AW258" s="24" cm="1">
        <f t="array" aca="1" ref="AW258" ca="1">SUMPRODUCT($D239:AW239,N(OFFSET($D168:AW168,0,COLUMN(AW168)-COLUMN($D168:AW168))))/10^6</f>
        <v>0</v>
      </c>
      <c r="AX258" s="24" cm="1">
        <f t="array" aca="1" ref="AX258" ca="1">SUMPRODUCT($D239:AX239,N(OFFSET($D168:AX168,0,COLUMN(AX168)-COLUMN($D168:AX168))))/10^6</f>
        <v>0</v>
      </c>
      <c r="AY258" s="24" cm="1">
        <f t="array" aca="1" ref="AY258" ca="1">SUMPRODUCT($D239:AY239,N(OFFSET($D168:AY168,0,COLUMN(AY168)-COLUMN($D168:AY168))))/10^6</f>
        <v>0</v>
      </c>
      <c r="AZ258" s="24" cm="1">
        <f t="array" aca="1" ref="AZ258" ca="1">SUMPRODUCT($D239:AZ239,N(OFFSET($D168:AZ168,0,COLUMN(AZ168)-COLUMN($D168:AZ168))))/10^6</f>
        <v>0</v>
      </c>
      <c r="BA258" s="24" cm="1">
        <f t="array" aca="1" ref="BA258" ca="1">SUMPRODUCT($D239:BA239,N(OFFSET($D168:BA168,0,COLUMN(BA168)-COLUMN($D168:BA168))))/10^6</f>
        <v>0</v>
      </c>
      <c r="BB258" s="24" cm="1">
        <f t="array" aca="1" ref="BB258" ca="1">SUMPRODUCT($D239:BB239,N(OFFSET($D168:BB168,0,COLUMN(BB168)-COLUMN($D168:BB168))))/10^6</f>
        <v>0</v>
      </c>
      <c r="BC258" s="24" cm="1">
        <f t="array" aca="1" ref="BC258" ca="1">SUMPRODUCT($D239:BC239,N(OFFSET($D168:BC168,0,COLUMN(BC168)-COLUMN($D168:BC168))))/10^6</f>
        <v>0</v>
      </c>
      <c r="BD258" s="24" cm="1">
        <f t="array" aca="1" ref="BD258" ca="1">SUMPRODUCT($D239:BD239,N(OFFSET($D168:BD168,0,COLUMN(BD168)-COLUMN($D168:BD168))))/10^6</f>
        <v>0</v>
      </c>
      <c r="BE258" s="24" cm="1">
        <f t="array" aca="1" ref="BE258" ca="1">SUMPRODUCT($D239:BE239,N(OFFSET($D168:BE168,0,COLUMN(BE168)-COLUMN($D168:BE168))))/10^6</f>
        <v>0</v>
      </c>
      <c r="BF258" s="24" cm="1">
        <f t="array" aca="1" ref="BF258" ca="1">SUMPRODUCT($D239:BF239,N(OFFSET($D168:BF168,0,COLUMN(BF168)-COLUMN($D168:BF168))))/10^6</f>
        <v>0</v>
      </c>
      <c r="BG258" s="24" cm="1">
        <f t="array" aca="1" ref="BG258" ca="1">SUMPRODUCT($D239:BG239,N(OFFSET($D168:BG168,0,COLUMN(BG168)-COLUMN($D168:BG168))))/10^6</f>
        <v>0</v>
      </c>
      <c r="BH258" s="24" cm="1">
        <f t="array" aca="1" ref="BH258" ca="1">SUMPRODUCT($D239:BH239,N(OFFSET($D168:BH168,0,COLUMN(BH168)-COLUMN($D168:BH168))))/10^6</f>
        <v>0</v>
      </c>
      <c r="BI258" s="24" cm="1">
        <f t="array" aca="1" ref="BI258" ca="1">SUMPRODUCT($D239:BI239,N(OFFSET($D168:BI168,0,COLUMN(BI168)-COLUMN($D168:BI168))))/10^6</f>
        <v>0</v>
      </c>
      <c r="BJ258" s="24" cm="1">
        <f t="array" aca="1" ref="BJ258" ca="1">SUMPRODUCT($D239:BJ239,N(OFFSET($D168:BJ168,0,COLUMN(BJ168)-COLUMN($D168:BJ168))))/10^6</f>
        <v>0</v>
      </c>
      <c r="BK258" s="24" cm="1">
        <f t="array" aca="1" ref="BK258" ca="1">SUMPRODUCT($D239:BK239,N(OFFSET($D168:BK168,0,COLUMN(BK168)-COLUMN($D168:BK168))))/10^6</f>
        <v>0</v>
      </c>
      <c r="BL258" s="24" cm="1">
        <f t="array" aca="1" ref="BL258" ca="1">SUMPRODUCT($D239:BL239,N(OFFSET($D168:BL168,0,COLUMN(BL168)-COLUMN($D168:BL168))))/10^6</f>
        <v>0</v>
      </c>
      <c r="BM258" s="24" cm="1">
        <f t="array" aca="1" ref="BM258" ca="1">SUMPRODUCT($D239:BM239,N(OFFSET($D168:BM168,0,COLUMN(BM168)-COLUMN($D168:BM168))))/10^6</f>
        <v>0</v>
      </c>
      <c r="BN258" s="24" cm="1">
        <f t="array" aca="1" ref="BN258" ca="1">SUMPRODUCT($D239:BN239,N(OFFSET($D168:BN168,0,COLUMN(BN168)-COLUMN($D168:BN168))))/10^6</f>
        <v>0</v>
      </c>
      <c r="BO258" s="24" cm="1">
        <f t="array" aca="1" ref="BO258" ca="1">SUMPRODUCT($D239:BO239,N(OFFSET($D168:BO168,0,COLUMN(BO168)-COLUMN($D168:BO168))))/10^6</f>
        <v>0</v>
      </c>
      <c r="BP258" s="24" cm="1">
        <f t="array" aca="1" ref="BP258" ca="1">SUMPRODUCT($D239:BP239,N(OFFSET($D168:BP168,0,COLUMN(BP168)-COLUMN($D168:BP168))))/10^6</f>
        <v>0</v>
      </c>
      <c r="BQ258" s="24" cm="1">
        <f t="array" aca="1" ref="BQ258" ca="1">SUMPRODUCT($D239:BQ239,N(OFFSET($D168:BQ168,0,COLUMN(BQ168)-COLUMN($D168:BQ168))))/10^6</f>
        <v>0</v>
      </c>
      <c r="BR258" s="24" cm="1">
        <f t="array" aca="1" ref="BR258" ca="1">SUMPRODUCT($D239:BR239,N(OFFSET($D168:BR168,0,COLUMN(BR168)-COLUMN($D168:BR168))))/10^6</f>
        <v>0</v>
      </c>
      <c r="BS258" s="24" cm="1">
        <f t="array" aca="1" ref="BS258" ca="1">SUMPRODUCT($D239:BS239,N(OFFSET($D168:BS168,0,COLUMN(BS168)-COLUMN($D168:BS168))))/10^6</f>
        <v>0</v>
      </c>
      <c r="BT258" s="24" cm="1">
        <f t="array" aca="1" ref="BT258" ca="1">SUMPRODUCT($D239:BT239,N(OFFSET($D168:BT168,0,COLUMN(BT168)-COLUMN($D168:BT168))))/10^6</f>
        <v>0</v>
      </c>
      <c r="BU258" s="24" cm="1">
        <f t="array" aca="1" ref="BU258" ca="1">SUMPRODUCT($D239:BU239,N(OFFSET($D168:BU168,0,COLUMN(BU168)-COLUMN($D168:BU168))))/10^6</f>
        <v>0</v>
      </c>
      <c r="BV258" s="24" cm="1">
        <f t="array" aca="1" ref="BV258" ca="1">SUMPRODUCT($D239:BV239,N(OFFSET($D168:BV168,0,COLUMN(BV168)-COLUMN($D168:BV168))))/10^6</f>
        <v>0</v>
      </c>
      <c r="BW258" s="24" cm="1">
        <f t="array" aca="1" ref="BW258" ca="1">SUMPRODUCT($D239:BW239,N(OFFSET($D168:BW168,0,COLUMN(BW168)-COLUMN($D168:BW168))))/10^6</f>
        <v>0</v>
      </c>
      <c r="BX258" s="24" cm="1">
        <f t="array" aca="1" ref="BX258" ca="1">SUMPRODUCT($D239:BX239,N(OFFSET($D168:BX168,0,COLUMN(BX168)-COLUMN($D168:BX168))))/10^6</f>
        <v>0</v>
      </c>
      <c r="BY258" s="24" cm="1">
        <f t="array" aca="1" ref="BY258" ca="1">SUMPRODUCT($D239:BY239,N(OFFSET($D168:BY168,0,COLUMN(BY168)-COLUMN($D168:BY168))))/10^6</f>
        <v>0</v>
      </c>
      <c r="BZ258" s="24" cm="1">
        <f t="array" aca="1" ref="BZ258" ca="1">SUMPRODUCT($D239:BZ239,N(OFFSET($D168:BZ168,0,COLUMN(BZ168)-COLUMN($D168:BZ168))))/10^6</f>
        <v>0</v>
      </c>
      <c r="CA258" s="24" cm="1">
        <f t="array" aca="1" ref="CA258" ca="1">SUMPRODUCT($D239:CA239,N(OFFSET($D168:CA168,0,COLUMN(CA168)-COLUMN($D168:CA168))))/10^6</f>
        <v>0</v>
      </c>
      <c r="CB258" s="24" cm="1">
        <f t="array" aca="1" ref="CB258" ca="1">SUMPRODUCT($D239:CB239,N(OFFSET($D168:CB168,0,COLUMN(CB168)-COLUMN($D168:CB168))))/10^6</f>
        <v>0</v>
      </c>
      <c r="CC258" s="24" cm="1">
        <f t="array" aca="1" ref="CC258" ca="1">SUMPRODUCT($D239:CC239,N(OFFSET($D168:CC168,0,COLUMN(CC168)-COLUMN($D168:CC168))))/10^6</f>
        <v>0</v>
      </c>
      <c r="CD258" s="24" cm="1">
        <f t="array" aca="1" ref="CD258" ca="1">SUMPRODUCT($D239:CD239,N(OFFSET($D168:CD168,0,COLUMN(CD168)-COLUMN($D168:CD168))))/10^6</f>
        <v>0</v>
      </c>
      <c r="CE258" s="24" cm="1">
        <f t="array" aca="1" ref="CE258" ca="1">SUMPRODUCT($D239:CE239,N(OFFSET($D168:CE168,0,COLUMN(CE168)-COLUMN($D168:CE168))))/10^6</f>
        <v>0</v>
      </c>
      <c r="CF258" s="24" cm="1">
        <f t="array" aca="1" ref="CF258" ca="1">SUMPRODUCT($D239:CF239,N(OFFSET($D168:CF168,0,COLUMN(CF168)-COLUMN($D168:CF168))))/10^6</f>
        <v>0</v>
      </c>
      <c r="CG258" s="24" cm="1">
        <f t="array" aca="1" ref="CG258" ca="1">SUMPRODUCT($D239:CG239,N(OFFSET($D168:CG168,0,COLUMN(CG168)-COLUMN($D168:CG168))))/10^6</f>
        <v>0</v>
      </c>
      <c r="CH258" s="24" cm="1">
        <f t="array" aca="1" ref="CH258" ca="1">SUMPRODUCT($D239:CH239,N(OFFSET($D168:CH168,0,COLUMN(CH168)-COLUMN($D168:CH168))))/10^6</f>
        <v>0</v>
      </c>
      <c r="CI258" s="24" cm="1">
        <f t="array" aca="1" ref="CI258" ca="1">SUMPRODUCT($D239:CI239,N(OFFSET($D168:CI168,0,COLUMN(CI168)-COLUMN($D168:CI168))))/10^6</f>
        <v>0</v>
      </c>
      <c r="CJ258" s="24" cm="1">
        <f t="array" aca="1" ref="CJ258" ca="1">SUMPRODUCT($D239:CJ239,N(OFFSET($D168:CJ168,0,COLUMN(CJ168)-COLUMN($D168:CJ168))))/10^6</f>
        <v>0</v>
      </c>
      <c r="CK258" s="24" cm="1">
        <f t="array" aca="1" ref="CK258" ca="1">SUMPRODUCT($D239:CK239,N(OFFSET($D168:CK168,0,COLUMN(CK168)-COLUMN($D168:CK168))))/10^6</f>
        <v>0</v>
      </c>
      <c r="CL258" s="24" cm="1">
        <f t="array" aca="1" ref="CL258" ca="1">SUMPRODUCT($D239:CL239,N(OFFSET($D168:CL168,0,COLUMN(CL168)-COLUMN($D168:CL168))))/10^6</f>
        <v>0</v>
      </c>
      <c r="CM258" s="24" cm="1">
        <f t="array" aca="1" ref="CM258" ca="1">SUMPRODUCT($D239:CM239,N(OFFSET($D168:CM168,0,COLUMN(CM168)-COLUMN($D168:CM168))))/10^6</f>
        <v>0</v>
      </c>
      <c r="CN258" s="24" cm="1">
        <f t="array" aca="1" ref="CN258" ca="1">SUMPRODUCT($D239:CN239,N(OFFSET($D168:CN168,0,COLUMN(CN168)-COLUMN($D168:CN168))))/10^6</f>
        <v>0</v>
      </c>
      <c r="CO258" s="24" cm="1">
        <f t="array" aca="1" ref="CO258" ca="1">SUMPRODUCT($D239:CO239,N(OFFSET($D168:CO168,0,COLUMN(CO168)-COLUMN($D168:CO168))))/10^6</f>
        <v>0</v>
      </c>
    </row>
    <row r="259" spans="1:93" outlineLevel="1"/>
    <row r="260" spans="1:93" s="63" customFormat="1" outlineLevel="1">
      <c r="A260" s="78" t="s">
        <v>116</v>
      </c>
      <c r="AO260" s="476"/>
    </row>
    <row r="261" spans="1:93" outlineLevel="1">
      <c r="A261" s="2"/>
    </row>
    <row r="262" spans="1:93" outlineLevel="1">
      <c r="A262" s="2" t="s">
        <v>115</v>
      </c>
    </row>
    <row r="263" spans="1:93" outlineLevel="1">
      <c r="B263" t="s">
        <v>113</v>
      </c>
      <c r="D263" s="64"/>
      <c r="E263" s="64"/>
      <c r="F263" s="64"/>
      <c r="G263" s="64"/>
      <c r="H263" s="64"/>
      <c r="I263" s="64"/>
      <c r="J263" s="64"/>
      <c r="K263" s="64"/>
      <c r="L263" s="64"/>
      <c r="M263" s="64"/>
      <c r="N263" s="64"/>
      <c r="O263" s="64"/>
      <c r="P263" s="64"/>
      <c r="Q263" s="64"/>
      <c r="R263" s="64"/>
      <c r="S263" s="64"/>
      <c r="T263" s="64"/>
      <c r="U263" s="64"/>
      <c r="V263" s="24">
        <f t="shared" ref="V263:BA263" ca="1" si="120">SUM(V244,V214,V184)</f>
        <v>2.7622168314984314</v>
      </c>
      <c r="W263" s="24">
        <f t="shared" ca="1" si="120"/>
        <v>2.8699437002423185</v>
      </c>
      <c r="X263" s="24">
        <f t="shared" ca="1" si="120"/>
        <v>2.9675105741000496</v>
      </c>
      <c r="Y263" s="24">
        <f t="shared" ca="1" si="120"/>
        <v>3.0649607275137742</v>
      </c>
      <c r="Z263" s="24">
        <f t="shared" ca="1" si="120"/>
        <v>3.1608503984645853</v>
      </c>
      <c r="AA263" s="24">
        <f t="shared" ca="1" si="120"/>
        <v>6.3260799076869718</v>
      </c>
      <c r="AB263" s="24">
        <f t="shared" ca="1" si="120"/>
        <v>6.6104339690998142</v>
      </c>
      <c r="AC263" s="24">
        <f t="shared" ca="1" si="120"/>
        <v>6.9616965434684843</v>
      </c>
      <c r="AD263" s="24">
        <f t="shared" ca="1" si="120"/>
        <v>7.2584363361122879</v>
      </c>
      <c r="AE263" s="24">
        <f t="shared" ca="1" si="120"/>
        <v>7.4618930113015329</v>
      </c>
      <c r="AF263" s="24">
        <f t="shared" ca="1" si="120"/>
        <v>10.247517073789831</v>
      </c>
      <c r="AG263" s="24">
        <f t="shared" ca="1" si="120"/>
        <v>9.9990555812660631</v>
      </c>
      <c r="AH263" s="24">
        <f t="shared" ca="1" si="120"/>
        <v>9.5419267058888</v>
      </c>
      <c r="AI263" s="24">
        <f t="shared" ca="1" si="120"/>
        <v>9.0817097324195935</v>
      </c>
      <c r="AJ263" s="24">
        <f t="shared" ca="1" si="120"/>
        <v>8.5103854815701165</v>
      </c>
      <c r="AK263" s="24">
        <f t="shared" ca="1" si="120"/>
        <v>8.0634791654171458</v>
      </c>
      <c r="AL263" s="24">
        <f t="shared" ca="1" si="120"/>
        <v>7.6237425133356114</v>
      </c>
      <c r="AM263" s="24">
        <f t="shared" ca="1" si="120"/>
        <v>7.5928514133394929</v>
      </c>
      <c r="AN263" s="24">
        <f t="shared" ca="1" si="120"/>
        <v>7.4870186030611539</v>
      </c>
      <c r="AO263" s="24">
        <f t="shared" ca="1" si="120"/>
        <v>7.1495670390480699</v>
      </c>
      <c r="AP263" s="24">
        <f t="shared" ca="1" si="120"/>
        <v>6.6349808273951751</v>
      </c>
      <c r="AQ263" s="24">
        <f t="shared" ca="1" si="120"/>
        <v>6.2391819327431977</v>
      </c>
      <c r="AR263" s="24">
        <f t="shared" ca="1" si="120"/>
        <v>6.1435288422226506</v>
      </c>
      <c r="AS263" s="24">
        <f t="shared" ca="1" si="120"/>
        <v>6.3109236537272846</v>
      </c>
      <c r="AT263" s="24">
        <f t="shared" ca="1" si="120"/>
        <v>6.6409599665894739</v>
      </c>
      <c r="AU263" s="24">
        <f t="shared" ca="1" si="120"/>
        <v>7.3909777656004403</v>
      </c>
      <c r="AV263" s="24">
        <f t="shared" ca="1" si="120"/>
        <v>8.3732733503108765</v>
      </c>
      <c r="AW263" s="24">
        <f t="shared" ca="1" si="120"/>
        <v>9.532924698522816</v>
      </c>
      <c r="AX263" s="24">
        <f t="shared" ca="1" si="120"/>
        <v>10.294645639566539</v>
      </c>
      <c r="AY263" s="24">
        <f t="shared" ca="1" si="120"/>
        <v>10.835065204251384</v>
      </c>
      <c r="AZ263" s="24">
        <f t="shared" ca="1" si="120"/>
        <v>11.166009061849273</v>
      </c>
      <c r="BA263" s="24">
        <f t="shared" ca="1" si="120"/>
        <v>11.276452718070891</v>
      </c>
      <c r="BB263" s="24">
        <f t="shared" ref="BB263:CG263" ca="1" si="121">SUM(BB244,BB214,BB184)</f>
        <v>11.224097149930374</v>
      </c>
      <c r="BC263" s="24">
        <f t="shared" ca="1" si="121"/>
        <v>11.448756498431763</v>
      </c>
      <c r="BD263" s="24">
        <f t="shared" ca="1" si="121"/>
        <v>11.628219425310178</v>
      </c>
      <c r="BE263" s="24">
        <f t="shared" ca="1" si="121"/>
        <v>11.729418884182092</v>
      </c>
      <c r="BF263" s="24">
        <f t="shared" ca="1" si="121"/>
        <v>11.760999113708623</v>
      </c>
      <c r="BG263" s="24">
        <f t="shared" ca="1" si="121"/>
        <v>11.740679848895459</v>
      </c>
      <c r="BH263" s="24">
        <f t="shared" ca="1" si="121"/>
        <v>11.659993592674461</v>
      </c>
      <c r="BI263" s="24">
        <f t="shared" ca="1" si="121"/>
        <v>10.83431788972535</v>
      </c>
      <c r="BJ263" s="24">
        <f t="shared" ca="1" si="121"/>
        <v>9.8139236068251705</v>
      </c>
      <c r="BK263" s="24">
        <f t="shared" ca="1" si="121"/>
        <v>8.6613460827142177</v>
      </c>
      <c r="BL263" s="24">
        <f t="shared" ca="1" si="121"/>
        <v>7.8873337360034927</v>
      </c>
      <c r="BM263" s="24">
        <f t="shared" ca="1" si="121"/>
        <v>7.2891202755356508</v>
      </c>
      <c r="BN263" s="24">
        <f t="shared" ca="1" si="121"/>
        <v>6.3418821303210553</v>
      </c>
      <c r="BO263" s="24">
        <f t="shared" ca="1" si="121"/>
        <v>5.3861823878718411</v>
      </c>
      <c r="BP263" s="24">
        <f t="shared" ca="1" si="121"/>
        <v>4.988135536160808</v>
      </c>
      <c r="BQ263" s="24">
        <f t="shared" ca="1" si="121"/>
        <v>4.7654718931418154</v>
      </c>
      <c r="BR263" s="24">
        <f t="shared" ca="1" si="121"/>
        <v>4.5472156276522231</v>
      </c>
      <c r="BS263" s="24">
        <f t="shared" ca="1" si="121"/>
        <v>4.2918034592176362</v>
      </c>
      <c r="BT263" s="24">
        <f t="shared" ca="1" si="121"/>
        <v>4.5772633381265369</v>
      </c>
      <c r="BU263" s="24">
        <f t="shared" ca="1" si="121"/>
        <v>5.1630444289359447</v>
      </c>
      <c r="BV263" s="24">
        <f t="shared" ca="1" si="121"/>
        <v>5.9580724024054348</v>
      </c>
      <c r="BW263" s="24">
        <f t="shared" ca="1" si="121"/>
        <v>6.6409599665894739</v>
      </c>
      <c r="BX263" s="24">
        <f t="shared" ca="1" si="121"/>
        <v>7.3909777656004403</v>
      </c>
      <c r="BY263" s="24">
        <f t="shared" ca="1" si="121"/>
        <v>8.3732733503108765</v>
      </c>
      <c r="BZ263" s="24">
        <f t="shared" ca="1" si="121"/>
        <v>9.532924698522816</v>
      </c>
      <c r="CA263" s="24">
        <f t="shared" ca="1" si="121"/>
        <v>10.294645639566539</v>
      </c>
      <c r="CB263" s="24">
        <f t="shared" ca="1" si="121"/>
        <v>10.835065204251384</v>
      </c>
      <c r="CC263" s="24">
        <f t="shared" ca="1" si="121"/>
        <v>11.166009061849273</v>
      </c>
      <c r="CD263" s="24">
        <f t="shared" ca="1" si="121"/>
        <v>11.276452718070891</v>
      </c>
      <c r="CE263" s="24">
        <f t="shared" ca="1" si="121"/>
        <v>11.224097149930374</v>
      </c>
      <c r="CF263" s="24">
        <f t="shared" ca="1" si="121"/>
        <v>11.448756498431763</v>
      </c>
      <c r="CG263" s="24">
        <f t="shared" ca="1" si="121"/>
        <v>11.628219425310178</v>
      </c>
      <c r="CH263" s="24">
        <f t="shared" ref="CH263:CO263" ca="1" si="122">SUM(CH244,CH214,CH184)</f>
        <v>11.729418884182092</v>
      </c>
      <c r="CI263" s="24">
        <f t="shared" ca="1" si="122"/>
        <v>11.760999113708623</v>
      </c>
      <c r="CJ263" s="24">
        <f t="shared" ca="1" si="122"/>
        <v>11.740679848895459</v>
      </c>
      <c r="CK263" s="24">
        <f t="shared" ca="1" si="122"/>
        <v>11.659993592674461</v>
      </c>
      <c r="CL263" s="24">
        <f t="shared" ca="1" si="122"/>
        <v>10.83431788972535</v>
      </c>
      <c r="CM263" s="24">
        <f t="shared" ca="1" si="122"/>
        <v>9.8139236068251705</v>
      </c>
      <c r="CN263" s="24">
        <f t="shared" ca="1" si="122"/>
        <v>8.6613460827142177</v>
      </c>
      <c r="CO263" s="24">
        <f t="shared" ca="1" si="122"/>
        <v>7.8873337360034927</v>
      </c>
    </row>
    <row r="264" spans="1:93" outlineLevel="1">
      <c r="B264" t="s">
        <v>114</v>
      </c>
      <c r="D264" s="64"/>
      <c r="E264" s="64"/>
      <c r="F264" s="64"/>
      <c r="G264" s="64"/>
      <c r="H264" s="64"/>
      <c r="I264" s="64"/>
      <c r="J264" s="64"/>
      <c r="K264" s="64"/>
      <c r="L264" s="64"/>
      <c r="M264" s="64"/>
      <c r="N264" s="64"/>
      <c r="O264" s="64"/>
      <c r="P264" s="64"/>
      <c r="Q264" s="64"/>
      <c r="R264" s="64"/>
      <c r="S264" s="64"/>
      <c r="T264" s="64"/>
      <c r="U264" s="64"/>
      <c r="V264" s="24">
        <f t="shared" ref="V264:BA264" ca="1" si="123">SUM(V245,V215,V185)</f>
        <v>0.69055420787460775</v>
      </c>
      <c r="W264" s="24">
        <f t="shared" ca="1" si="123"/>
        <v>0.71748592506057929</v>
      </c>
      <c r="X264" s="24">
        <f t="shared" ca="1" si="123"/>
        <v>0.74187764352501229</v>
      </c>
      <c r="Y264" s="24">
        <f t="shared" ca="1" si="123"/>
        <v>0.76624018187844345</v>
      </c>
      <c r="Z264" s="24">
        <f t="shared" ca="1" si="123"/>
        <v>0.79021259961614621</v>
      </c>
      <c r="AA264" s="24">
        <f t="shared" ca="1" si="123"/>
        <v>1.5815199769217427</v>
      </c>
      <c r="AB264" s="24">
        <f t="shared" ca="1" si="123"/>
        <v>1.6526084922749527</v>
      </c>
      <c r="AC264" s="24">
        <f t="shared" ca="1" si="123"/>
        <v>1.7404241358671206</v>
      </c>
      <c r="AD264" s="24">
        <f t="shared" ca="1" si="123"/>
        <v>1.8146090840280718</v>
      </c>
      <c r="AE264" s="24">
        <f t="shared" ca="1" si="123"/>
        <v>1.8654732528253826</v>
      </c>
      <c r="AF264" s="24">
        <f t="shared" ca="1" si="123"/>
        <v>2.5943042441525987</v>
      </c>
      <c r="AG264" s="24">
        <f t="shared" ca="1" si="123"/>
        <v>2.5840629409673159</v>
      </c>
      <c r="AH264" s="24">
        <f t="shared" ca="1" si="123"/>
        <v>2.5769047189013721</v>
      </c>
      <c r="AI264" s="24">
        <f t="shared" ca="1" si="123"/>
        <v>2.6077976791582254</v>
      </c>
      <c r="AJ264" s="24">
        <f t="shared" ca="1" si="123"/>
        <v>2.7072765120612829</v>
      </c>
      <c r="AK264" s="24">
        <f t="shared" ca="1" si="123"/>
        <v>2.8610924613544708</v>
      </c>
      <c r="AL264" s="24">
        <f t="shared" ca="1" si="123"/>
        <v>3.0383066512873427</v>
      </c>
      <c r="AM264" s="24">
        <f t="shared" ca="1" si="123"/>
        <v>3.1847502077698415</v>
      </c>
      <c r="AN264" s="24">
        <f t="shared" ca="1" si="123"/>
        <v>3.2425308037482412</v>
      </c>
      <c r="AO264" s="24">
        <f t="shared" ca="1" si="123"/>
        <v>3.2056873549837137</v>
      </c>
      <c r="AP264" s="24">
        <f t="shared" ca="1" si="123"/>
        <v>3.1160428301409064</v>
      </c>
      <c r="AQ264" s="24">
        <f t="shared" ca="1" si="123"/>
        <v>3.0189505532384668</v>
      </c>
      <c r="AR264" s="24">
        <f t="shared" ca="1" si="123"/>
        <v>2.9587404063652372</v>
      </c>
      <c r="AS264" s="24">
        <f t="shared" ca="1" si="123"/>
        <v>2.9405109615727105</v>
      </c>
      <c r="AT264" s="24">
        <f t="shared" ca="1" si="123"/>
        <v>2.9427674277014142</v>
      </c>
      <c r="AU264" s="24">
        <f t="shared" ca="1" si="123"/>
        <v>2.9524782399448544</v>
      </c>
      <c r="AV264" s="24">
        <f t="shared" ca="1" si="123"/>
        <v>2.95731953421335</v>
      </c>
      <c r="AW264" s="24">
        <f t="shared" ca="1" si="123"/>
        <v>2.9551896382575289</v>
      </c>
      <c r="AX264" s="24">
        <f t="shared" ca="1" si="123"/>
        <v>2.9438481129210929</v>
      </c>
      <c r="AY264" s="24">
        <f t="shared" ca="1" si="123"/>
        <v>2.922636029500743</v>
      </c>
      <c r="AZ264" s="24">
        <f t="shared" ca="1" si="123"/>
        <v>2.8956842491678292</v>
      </c>
      <c r="BA264" s="24">
        <f t="shared" ca="1" si="123"/>
        <v>2.863227551401049</v>
      </c>
      <c r="BB264" s="24">
        <f t="shared" ref="BB264:CG264" ca="1" si="124">SUM(BB245,BB215,BB185)</f>
        <v>2.8297089846456682</v>
      </c>
      <c r="BC264" s="24">
        <f t="shared" ca="1" si="124"/>
        <v>2.7943064671883877</v>
      </c>
      <c r="BD264" s="24">
        <f t="shared" ca="1" si="124"/>
        <v>2.7598951121382953</v>
      </c>
      <c r="BE264" s="24">
        <f t="shared" ca="1" si="124"/>
        <v>2.729090560703344</v>
      </c>
      <c r="BF264" s="24">
        <f t="shared" ca="1" si="124"/>
        <v>2.6983025086953525</v>
      </c>
      <c r="BG264" s="24">
        <f t="shared" ca="1" si="124"/>
        <v>2.6685274611519363</v>
      </c>
      <c r="BH264" s="24">
        <f t="shared" ca="1" si="124"/>
        <v>2.6418330980192746</v>
      </c>
      <c r="BI264" s="24">
        <f t="shared" ca="1" si="124"/>
        <v>2.6170957436960394</v>
      </c>
      <c r="BJ264" s="24">
        <f t="shared" ca="1" si="124"/>
        <v>2.5936912092771478</v>
      </c>
      <c r="BK264" s="24">
        <f t="shared" ca="1" si="124"/>
        <v>2.5693889331490731</v>
      </c>
      <c r="BL264" s="24">
        <f t="shared" ca="1" si="124"/>
        <v>2.5458835521712015</v>
      </c>
      <c r="BM264" s="24">
        <f t="shared" ca="1" si="124"/>
        <v>2.5235445503376268</v>
      </c>
      <c r="BN264" s="24">
        <f t="shared" ca="1" si="124"/>
        <v>2.5014207526697523</v>
      </c>
      <c r="BO264" s="24">
        <f t="shared" ca="1" si="124"/>
        <v>2.4800174183399744</v>
      </c>
      <c r="BP264" s="24">
        <f t="shared" ca="1" si="124"/>
        <v>2.4597152567008487</v>
      </c>
      <c r="BQ264" s="24">
        <f t="shared" ca="1" si="124"/>
        <v>2.4402097672345464</v>
      </c>
      <c r="BR264" s="24">
        <f t="shared" ca="1" si="124"/>
        <v>2.4226229188944237</v>
      </c>
      <c r="BS264" s="24">
        <f t="shared" ca="1" si="124"/>
        <v>2.4058472660110497</v>
      </c>
      <c r="BT264" s="24">
        <f t="shared" ca="1" si="124"/>
        <v>2.3913244796316344</v>
      </c>
      <c r="BU264" s="24">
        <f t="shared" ca="1" si="124"/>
        <v>2.3793049919483891</v>
      </c>
      <c r="BV264" s="24">
        <f t="shared" ca="1" si="124"/>
        <v>2.3671538523478746</v>
      </c>
      <c r="BW264" s="24">
        <f t="shared" ca="1" si="124"/>
        <v>2.3554344152735256</v>
      </c>
      <c r="BX264" s="24">
        <f t="shared" ca="1" si="124"/>
        <v>2.3442718067577233</v>
      </c>
      <c r="BY264" s="24">
        <f t="shared" ca="1" si="124"/>
        <v>2.3334039245260945</v>
      </c>
      <c r="BZ264" s="24">
        <f t="shared" ca="1" si="124"/>
        <v>2.3235218258992658</v>
      </c>
      <c r="CA264" s="24">
        <f t="shared" ca="1" si="124"/>
        <v>2.314206846939721</v>
      </c>
      <c r="CB264" s="24">
        <f t="shared" ca="1" si="124"/>
        <v>2.3058380519968456</v>
      </c>
      <c r="CC264" s="24">
        <f t="shared" ca="1" si="124"/>
        <v>2.2987149872427213</v>
      </c>
      <c r="CD264" s="24">
        <f t="shared" ca="1" si="124"/>
        <v>2.2923137122990394</v>
      </c>
      <c r="CE264" s="24">
        <f t="shared" ca="1" si="124"/>
        <v>2.2879511461349091</v>
      </c>
      <c r="CF264" s="24">
        <f t="shared" ca="1" si="124"/>
        <v>2.2849287244924987</v>
      </c>
      <c r="CG264" s="24">
        <f t="shared" ca="1" si="124"/>
        <v>2.2834682474588819</v>
      </c>
      <c r="CH264" s="24">
        <f t="shared" ref="CH264:CO264" ca="1" si="125">SUM(CH245,CH215,CH185)</f>
        <v>2.2834682474588819</v>
      </c>
      <c r="CI264" s="24">
        <f t="shared" ca="1" si="125"/>
        <v>2.2834682474588819</v>
      </c>
      <c r="CJ264" s="24">
        <f t="shared" ca="1" si="125"/>
        <v>2.2834682474588819</v>
      </c>
      <c r="CK264" s="24">
        <f t="shared" ca="1" si="125"/>
        <v>2.2834682474588819</v>
      </c>
      <c r="CL264" s="24">
        <f t="shared" ca="1" si="125"/>
        <v>2.2834682474588819</v>
      </c>
      <c r="CM264" s="24">
        <f t="shared" ca="1" si="125"/>
        <v>2.2834682474588819</v>
      </c>
      <c r="CN264" s="24">
        <f t="shared" ca="1" si="125"/>
        <v>2.2834682474588819</v>
      </c>
      <c r="CO264" s="24">
        <f t="shared" ca="1" si="125"/>
        <v>2.2834682474588819</v>
      </c>
    </row>
    <row r="265" spans="1:93" outlineLevel="1">
      <c r="B265" t="s">
        <v>118</v>
      </c>
      <c r="D265" s="64"/>
      <c r="E265" s="64"/>
      <c r="F265" s="64"/>
      <c r="G265" s="64"/>
      <c r="H265" s="64"/>
      <c r="I265" s="64"/>
      <c r="J265" s="64"/>
      <c r="K265" s="64"/>
      <c r="L265" s="64"/>
      <c r="M265" s="64"/>
      <c r="N265" s="64"/>
      <c r="O265" s="64"/>
      <c r="P265" s="64"/>
      <c r="Q265" s="64"/>
      <c r="R265" s="64"/>
      <c r="S265" s="64"/>
      <c r="T265" s="64"/>
      <c r="U265" s="64"/>
      <c r="V265" s="24">
        <f t="shared" ref="V265:BA265" ca="1" si="126">SUM(V246,V216,V186)</f>
        <v>0.34401873500013125</v>
      </c>
      <c r="W265" s="24">
        <f t="shared" ca="1" si="126"/>
        <v>0.38924354270519723</v>
      </c>
      <c r="X265" s="24">
        <f t="shared" ca="1" si="126"/>
        <v>0.43333676010092959</v>
      </c>
      <c r="Y265" s="24">
        <f t="shared" ca="1" si="126"/>
        <v>0.47265988509172718</v>
      </c>
      <c r="Z265" s="24">
        <f t="shared" ca="1" si="126"/>
        <v>0.50668429275579507</v>
      </c>
      <c r="AA265" s="24">
        <f t="shared" ca="1" si="126"/>
        <v>0.80076623886554565</v>
      </c>
      <c r="AB265" s="24">
        <f t="shared" ca="1" si="126"/>
        <v>0.84131624835301833</v>
      </c>
      <c r="AC265" s="24">
        <f t="shared" ca="1" si="126"/>
        <v>0.88472786894435829</v>
      </c>
      <c r="AD265" s="24">
        <f t="shared" ca="1" si="126"/>
        <v>0.93035922437729912</v>
      </c>
      <c r="AE265" s="24">
        <f t="shared" ca="1" si="126"/>
        <v>0.97586366945253766</v>
      </c>
      <c r="AF265" s="24">
        <f t="shared" ca="1" si="126"/>
        <v>1.1206552684925364</v>
      </c>
      <c r="AG265" s="24">
        <f t="shared" ca="1" si="126"/>
        <v>1.1731831899626055</v>
      </c>
      <c r="AH265" s="24">
        <f t="shared" ca="1" si="126"/>
        <v>1.2259544709619217</v>
      </c>
      <c r="AI265" s="24">
        <f t="shared" ca="1" si="126"/>
        <v>1.2724722010497662</v>
      </c>
      <c r="AJ265" s="24">
        <f t="shared" ca="1" si="126"/>
        <v>1.3150004009793608</v>
      </c>
      <c r="AK265" s="24">
        <f t="shared" ca="1" si="126"/>
        <v>1.3498916975643613</v>
      </c>
      <c r="AL265" s="24">
        <f t="shared" ca="1" si="126"/>
        <v>1.3789178995346023</v>
      </c>
      <c r="AM265" s="24">
        <f t="shared" ca="1" si="126"/>
        <v>1.4012606761444943</v>
      </c>
      <c r="AN265" s="24">
        <f t="shared" ca="1" si="126"/>
        <v>1.4167809666814519</v>
      </c>
      <c r="AO265" s="24">
        <f t="shared" ca="1" si="126"/>
        <v>1.4270645367379993</v>
      </c>
      <c r="AP265" s="24">
        <f t="shared" ca="1" si="126"/>
        <v>1.432008941687954</v>
      </c>
      <c r="AQ265" s="24">
        <f t="shared" ca="1" si="126"/>
        <v>1.4326259816843741</v>
      </c>
      <c r="AR265" s="24">
        <f t="shared" ca="1" si="126"/>
        <v>1.4279096263400617</v>
      </c>
      <c r="AS265" s="24">
        <f t="shared" ca="1" si="126"/>
        <v>1.4184256771840653</v>
      </c>
      <c r="AT265" s="24">
        <f t="shared" ca="1" si="126"/>
        <v>1.4062051618183498</v>
      </c>
      <c r="AU265" s="24">
        <f t="shared" ca="1" si="126"/>
        <v>1.3910406168885934</v>
      </c>
      <c r="AV265" s="24">
        <f t="shared" ca="1" si="126"/>
        <v>1.3693402841008124</v>
      </c>
      <c r="AW265" s="24">
        <f t="shared" ca="1" si="126"/>
        <v>1.3433803160734445</v>
      </c>
      <c r="AX265" s="24">
        <f t="shared" ca="1" si="126"/>
        <v>1.3192780700685209</v>
      </c>
      <c r="AY265" s="24">
        <f t="shared" ca="1" si="126"/>
        <v>1.2856474156552844</v>
      </c>
      <c r="AZ265" s="24">
        <f t="shared" ca="1" si="126"/>
        <v>1.2316621995563464</v>
      </c>
      <c r="BA265" s="24">
        <f t="shared" ca="1" si="126"/>
        <v>1.1310475593778473</v>
      </c>
      <c r="BB265" s="24">
        <f t="shared" ref="BB265:CG265" ca="1" si="127">SUM(BB246,BB216,BB186)</f>
        <v>1.0113513788079014</v>
      </c>
      <c r="BC265" s="24">
        <f t="shared" ca="1" si="127"/>
        <v>0.85571554375194592</v>
      </c>
      <c r="BD265" s="24">
        <f t="shared" ca="1" si="127"/>
        <v>0.67349117206985265</v>
      </c>
      <c r="BE265" s="24">
        <f t="shared" ca="1" si="127"/>
        <v>0.53769799046424138</v>
      </c>
      <c r="BF265" s="24">
        <f t="shared" ca="1" si="127"/>
        <v>0.43736561152544512</v>
      </c>
      <c r="BG265" s="24">
        <f t="shared" ca="1" si="127"/>
        <v>0.38221300430582522</v>
      </c>
      <c r="BH265" s="24">
        <f t="shared" ca="1" si="127"/>
        <v>0.30693570580269974</v>
      </c>
      <c r="BI265" s="24">
        <f t="shared" ca="1" si="127"/>
        <v>0.23446850752733736</v>
      </c>
      <c r="BJ265" s="24">
        <f t="shared" ca="1" si="127"/>
        <v>0.19572349992004845</v>
      </c>
      <c r="BK265" s="24">
        <f t="shared" ca="1" si="127"/>
        <v>0.20637232714560491</v>
      </c>
      <c r="BL265" s="24">
        <f t="shared" ca="1" si="127"/>
        <v>0.25394297068848953</v>
      </c>
      <c r="BM265" s="24">
        <f t="shared" ca="1" si="127"/>
        <v>0.30961914744870356</v>
      </c>
      <c r="BN265" s="24">
        <f t="shared" ca="1" si="127"/>
        <v>0.40687759527005352</v>
      </c>
      <c r="BO265" s="24">
        <f t="shared" ca="1" si="127"/>
        <v>0.52487047628304895</v>
      </c>
      <c r="BP265" s="24">
        <f t="shared" ca="1" si="127"/>
        <v>0.61020673004794812</v>
      </c>
      <c r="BQ265" s="24">
        <f t="shared" ca="1" si="127"/>
        <v>0.67784310585841012</v>
      </c>
      <c r="BR265" s="24">
        <f t="shared" ca="1" si="127"/>
        <v>0.72158072570788778</v>
      </c>
      <c r="BS265" s="24">
        <f t="shared" ca="1" si="127"/>
        <v>0.79488271352799922</v>
      </c>
      <c r="BT265" s="24">
        <f t="shared" ca="1" si="127"/>
        <v>0.87096622452567529</v>
      </c>
      <c r="BU265" s="24">
        <f t="shared" ca="1" si="127"/>
        <v>0.93311142919735546</v>
      </c>
      <c r="BV265" s="24">
        <f t="shared" ca="1" si="127"/>
        <v>0.98047577906645245</v>
      </c>
      <c r="BW265" s="24">
        <f t="shared" ca="1" si="127"/>
        <v>1.0269292655928794</v>
      </c>
      <c r="BX265" s="24">
        <f t="shared" ca="1" si="127"/>
        <v>1.0772892373084548</v>
      </c>
      <c r="BY265" s="24">
        <f t="shared" ca="1" si="127"/>
        <v>1.1161654967794405</v>
      </c>
      <c r="BZ265" s="24">
        <f t="shared" ca="1" si="127"/>
        <v>1.1583093567616225</v>
      </c>
      <c r="CA265" s="24">
        <f t="shared" ca="1" si="127"/>
        <v>1.2026873745165083</v>
      </c>
      <c r="CB265" s="24">
        <f t="shared" ca="1" si="127"/>
        <v>1.2536048735939129</v>
      </c>
      <c r="CC265" s="24">
        <f t="shared" ca="1" si="127"/>
        <v>1.3066141499901724</v>
      </c>
      <c r="CD265" s="24">
        <f t="shared" ca="1" si="127"/>
        <v>1.3433058787981389</v>
      </c>
      <c r="CE265" s="24">
        <f t="shared" ca="1" si="127"/>
        <v>1.3729169327359574</v>
      </c>
      <c r="CF265" s="24">
        <f t="shared" ca="1" si="127"/>
        <v>1.3956291773655525</v>
      </c>
      <c r="CG265" s="24">
        <f t="shared" ca="1" si="127"/>
        <v>1.4095198093438963</v>
      </c>
      <c r="CH265" s="24">
        <f t="shared" ref="CH265:CO265" ca="1" si="128">SUM(CH246,CH216,CH186)</f>
        <v>1.4169406954419586</v>
      </c>
      <c r="CI265" s="24">
        <f t="shared" ca="1" si="128"/>
        <v>1.4196401151447753</v>
      </c>
      <c r="CJ265" s="24">
        <f t="shared" ca="1" si="128"/>
        <v>1.421174372438103</v>
      </c>
      <c r="CK265" s="24">
        <f t="shared" ca="1" si="128"/>
        <v>1.4177346633162751</v>
      </c>
      <c r="CL265" s="24">
        <f t="shared" ca="1" si="128"/>
        <v>1.4157279978953228</v>
      </c>
      <c r="CM265" s="24">
        <f t="shared" ca="1" si="128"/>
        <v>1.4062051618183498</v>
      </c>
      <c r="CN265" s="24">
        <f t="shared" ca="1" si="128"/>
        <v>1.3910406168885934</v>
      </c>
      <c r="CO265" s="24">
        <f t="shared" ca="1" si="128"/>
        <v>1.3693402841008124</v>
      </c>
    </row>
    <row r="266" spans="1:93" outlineLevel="1">
      <c r="B266" t="s">
        <v>119</v>
      </c>
      <c r="D266" s="64"/>
      <c r="E266" s="64"/>
      <c r="F266" s="64"/>
      <c r="G266" s="64"/>
      <c r="H266" s="64"/>
      <c r="I266" s="64"/>
      <c r="J266" s="64"/>
      <c r="K266" s="64"/>
      <c r="L266" s="64"/>
      <c r="M266" s="64"/>
      <c r="N266" s="64"/>
      <c r="O266" s="64"/>
      <c r="P266" s="64"/>
      <c r="Q266" s="64"/>
      <c r="R266" s="64"/>
      <c r="S266" s="64"/>
      <c r="T266" s="64"/>
      <c r="U266" s="64"/>
      <c r="V266" s="24">
        <f t="shared" ref="V266:BA266" ca="1" si="129">SUM(V247,V217,V187)</f>
        <v>8.6004683750032812E-2</v>
      </c>
      <c r="W266" s="24">
        <f t="shared" ca="1" si="129"/>
        <v>9.731088567629928E-2</v>
      </c>
      <c r="X266" s="24">
        <f t="shared" ca="1" si="129"/>
        <v>0.10833419002523238</v>
      </c>
      <c r="Y266" s="24">
        <f t="shared" ca="1" si="129"/>
        <v>0.11816497127293177</v>
      </c>
      <c r="Z266" s="24">
        <f t="shared" ca="1" si="129"/>
        <v>0.12667107318894874</v>
      </c>
      <c r="AA266" s="24">
        <f t="shared" ca="1" si="129"/>
        <v>0.2001915597163863</v>
      </c>
      <c r="AB266" s="24">
        <f t="shared" ca="1" si="129"/>
        <v>0.21032906208825453</v>
      </c>
      <c r="AC266" s="24">
        <f t="shared" ca="1" si="129"/>
        <v>0.22118196723608952</v>
      </c>
      <c r="AD266" s="24">
        <f t="shared" ca="1" si="129"/>
        <v>0.23258980609432478</v>
      </c>
      <c r="AE266" s="24">
        <f t="shared" ca="1" si="129"/>
        <v>0.24396591736313433</v>
      </c>
      <c r="AF266" s="24">
        <f t="shared" ca="1" si="129"/>
        <v>0.2801638171231341</v>
      </c>
      <c r="AG266" s="24">
        <f t="shared" ca="1" si="129"/>
        <v>0.29329579749065127</v>
      </c>
      <c r="AH266" s="24">
        <f t="shared" ca="1" si="129"/>
        <v>0.30648861774048042</v>
      </c>
      <c r="AI266" s="24">
        <f t="shared" ca="1" si="129"/>
        <v>0.31811805026244144</v>
      </c>
      <c r="AJ266" s="24">
        <f t="shared" ca="1" si="129"/>
        <v>0.32875010024484008</v>
      </c>
      <c r="AK266" s="24">
        <f t="shared" ca="1" si="129"/>
        <v>0.33747292439109028</v>
      </c>
      <c r="AL266" s="24">
        <f t="shared" ca="1" si="129"/>
        <v>0.34472947488365047</v>
      </c>
      <c r="AM266" s="24">
        <f t="shared" ca="1" si="129"/>
        <v>0.35031516903612347</v>
      </c>
      <c r="AN266" s="24">
        <f t="shared" ca="1" si="129"/>
        <v>0.35419524167036298</v>
      </c>
      <c r="AO266" s="24">
        <f t="shared" ca="1" si="129"/>
        <v>0.35676613418449976</v>
      </c>
      <c r="AP266" s="24">
        <f t="shared" ca="1" si="129"/>
        <v>0.35800223542198839</v>
      </c>
      <c r="AQ266" s="24">
        <f t="shared" ca="1" si="129"/>
        <v>0.3581564954210934</v>
      </c>
      <c r="AR266" s="24">
        <f t="shared" ca="1" si="129"/>
        <v>0.3569774065850152</v>
      </c>
      <c r="AS266" s="24">
        <f t="shared" ca="1" si="129"/>
        <v>0.35460641929601633</v>
      </c>
      <c r="AT266" s="24">
        <f t="shared" ca="1" si="129"/>
        <v>0.35155129045458733</v>
      </c>
      <c r="AU266" s="24">
        <f t="shared" ca="1" si="129"/>
        <v>0.34776015422214829</v>
      </c>
      <c r="AV266" s="24">
        <f t="shared" ca="1" si="129"/>
        <v>0.342335071025203</v>
      </c>
      <c r="AW266" s="24">
        <f t="shared" ca="1" si="129"/>
        <v>0.33799476985068638</v>
      </c>
      <c r="AX266" s="24">
        <f t="shared" ca="1" si="129"/>
        <v>0.33394385486916012</v>
      </c>
      <c r="AY266" s="24">
        <f t="shared" ca="1" si="129"/>
        <v>0.32527638589260438</v>
      </c>
      <c r="AZ266" s="24">
        <f t="shared" ca="1" si="129"/>
        <v>0.31664881933222389</v>
      </c>
      <c r="BA266" s="24">
        <f t="shared" ca="1" si="129"/>
        <v>0.30379884122525896</v>
      </c>
      <c r="BB266" s="24">
        <f t="shared" ref="BB266:CG266" ca="1" si="130">SUM(BB247,BB217,BB187)</f>
        <v>0.3043901444006113</v>
      </c>
      <c r="BC266" s="24">
        <f t="shared" ca="1" si="130"/>
        <v>0.29354366682040189</v>
      </c>
      <c r="BD266" s="24">
        <f t="shared" ca="1" si="130"/>
        <v>0.28938201035397554</v>
      </c>
      <c r="BE266" s="24">
        <f t="shared" ca="1" si="130"/>
        <v>0.30082272223557394</v>
      </c>
      <c r="BF266" s="24">
        <f t="shared" ca="1" si="130"/>
        <v>0.2921088269547491</v>
      </c>
      <c r="BG266" s="24">
        <f t="shared" ca="1" si="130"/>
        <v>0.28808900564968182</v>
      </c>
      <c r="BH266" s="24">
        <f t="shared" ca="1" si="130"/>
        <v>0.26697207725213346</v>
      </c>
      <c r="BI266" s="24">
        <f t="shared" ca="1" si="130"/>
        <v>0.26882800830675058</v>
      </c>
      <c r="BJ266" s="24">
        <f t="shared" ca="1" si="130"/>
        <v>0.27104441187782985</v>
      </c>
      <c r="BK266" s="24">
        <f t="shared" ca="1" si="130"/>
        <v>0.27042007451155364</v>
      </c>
      <c r="BL266" s="24">
        <f t="shared" ca="1" si="130"/>
        <v>0.26040647207977818</v>
      </c>
      <c r="BM266" s="24">
        <f t="shared" ca="1" si="130"/>
        <v>0.2549888487222105</v>
      </c>
      <c r="BN266" s="24">
        <f t="shared" ca="1" si="130"/>
        <v>0.25824161508776922</v>
      </c>
      <c r="BO266" s="24">
        <f t="shared" ca="1" si="130"/>
        <v>0.25304096819309546</v>
      </c>
      <c r="BP266" s="24">
        <f t="shared" ca="1" si="130"/>
        <v>0.25031721292415682</v>
      </c>
      <c r="BQ266" s="24">
        <f t="shared" ca="1" si="130"/>
        <v>0.25227737989697424</v>
      </c>
      <c r="BR266" s="24">
        <f t="shared" ca="1" si="130"/>
        <v>0.25190321752646466</v>
      </c>
      <c r="BS266" s="24">
        <f t="shared" ca="1" si="130"/>
        <v>0.25482113789214222</v>
      </c>
      <c r="BT266" s="24">
        <f t="shared" ca="1" si="130"/>
        <v>0.25084673189379914</v>
      </c>
      <c r="BU266" s="24">
        <f t="shared" ca="1" si="130"/>
        <v>0.24944724099676846</v>
      </c>
      <c r="BV266" s="24">
        <f t="shared" ca="1" si="130"/>
        <v>0.24947626662082484</v>
      </c>
      <c r="BW266" s="24">
        <f t="shared" ca="1" si="130"/>
        <v>0.2484650766009969</v>
      </c>
      <c r="BX266" s="24">
        <f t="shared" ca="1" si="130"/>
        <v>0.24769334859480494</v>
      </c>
      <c r="BY266" s="24">
        <f t="shared" ca="1" si="130"/>
        <v>0.24662808885277887</v>
      </c>
      <c r="BZ266" s="24">
        <f t="shared" ca="1" si="130"/>
        <v>0.24801457797787885</v>
      </c>
      <c r="CA266" s="24">
        <f t="shared" ca="1" si="130"/>
        <v>0.24536184192537258</v>
      </c>
      <c r="CB266" s="24">
        <f t="shared" ca="1" si="130"/>
        <v>0.24931057339202323</v>
      </c>
      <c r="CC266" s="24">
        <f t="shared" ca="1" si="130"/>
        <v>0.24805716949383533</v>
      </c>
      <c r="CD266" s="24">
        <f t="shared" ca="1" si="130"/>
        <v>0.2467226212253211</v>
      </c>
      <c r="CE266" s="24">
        <f t="shared" ca="1" si="130"/>
        <v>0.24657480451977129</v>
      </c>
      <c r="CF266" s="24">
        <f t="shared" ca="1" si="130"/>
        <v>0.24646169176306643</v>
      </c>
      <c r="CG266" s="24">
        <f t="shared" ca="1" si="130"/>
        <v>0.24643283722853157</v>
      </c>
      <c r="CH266" s="24">
        <f t="shared" ref="CH266:CO266" ca="1" si="131">SUM(CH247,CH217,CH187)</f>
        <v>0.24643283722853157</v>
      </c>
      <c r="CI266" s="24">
        <f t="shared" ca="1" si="131"/>
        <v>0.24643283722853157</v>
      </c>
      <c r="CJ266" s="24">
        <f t="shared" ca="1" si="131"/>
        <v>0.24643283722853157</v>
      </c>
      <c r="CK266" s="24">
        <f t="shared" ca="1" si="131"/>
        <v>0.24643283722853157</v>
      </c>
      <c r="CL266" s="24">
        <f t="shared" ca="1" si="131"/>
        <v>0.24643283722853157</v>
      </c>
      <c r="CM266" s="24">
        <f t="shared" ca="1" si="131"/>
        <v>0.24643283722853157</v>
      </c>
      <c r="CN266" s="24">
        <f t="shared" ca="1" si="131"/>
        <v>0.24643283722853157</v>
      </c>
      <c r="CO266" s="24">
        <f t="shared" ca="1" si="131"/>
        <v>0.24643283722853157</v>
      </c>
    </row>
    <row r="267" spans="1:93" outlineLevel="1">
      <c r="B267" t="s">
        <v>108</v>
      </c>
      <c r="D267" s="64"/>
      <c r="E267" s="64"/>
      <c r="F267" s="64"/>
      <c r="G267" s="64"/>
      <c r="H267" s="64"/>
      <c r="I267" s="64"/>
      <c r="J267" s="64"/>
      <c r="K267" s="64"/>
      <c r="L267" s="64"/>
      <c r="M267" s="64"/>
      <c r="N267" s="64"/>
      <c r="O267" s="64"/>
      <c r="P267" s="64"/>
      <c r="Q267" s="64"/>
      <c r="R267" s="64"/>
      <c r="S267" s="64"/>
      <c r="T267" s="64"/>
      <c r="U267" s="64"/>
      <c r="V267" s="24">
        <f t="shared" ref="V267:BA267" ca="1" si="132">SUM(V248,V218,V188)</f>
        <v>0</v>
      </c>
      <c r="W267" s="24">
        <f t="shared" ca="1" si="132"/>
        <v>0</v>
      </c>
      <c r="X267" s="24">
        <f t="shared" ca="1" si="132"/>
        <v>0</v>
      </c>
      <c r="Y267" s="24">
        <f t="shared" ca="1" si="132"/>
        <v>0</v>
      </c>
      <c r="Z267" s="24">
        <f t="shared" ca="1" si="132"/>
        <v>0</v>
      </c>
      <c r="AA267" s="24">
        <f t="shared" ca="1" si="132"/>
        <v>0</v>
      </c>
      <c r="AB267" s="24">
        <f t="shared" ca="1" si="132"/>
        <v>0</v>
      </c>
      <c r="AC267" s="24">
        <f t="shared" ca="1" si="132"/>
        <v>0</v>
      </c>
      <c r="AD267" s="24">
        <f t="shared" ca="1" si="132"/>
        <v>0</v>
      </c>
      <c r="AE267" s="24">
        <f t="shared" ca="1" si="132"/>
        <v>0</v>
      </c>
      <c r="AF267" s="24">
        <f t="shared" ca="1" si="132"/>
        <v>0</v>
      </c>
      <c r="AG267" s="24">
        <f t="shared" ca="1" si="132"/>
        <v>0</v>
      </c>
      <c r="AH267" s="24">
        <f t="shared" ca="1" si="132"/>
        <v>0</v>
      </c>
      <c r="AI267" s="24">
        <f t="shared" ca="1" si="132"/>
        <v>0</v>
      </c>
      <c r="AJ267" s="24">
        <f t="shared" ca="1" si="132"/>
        <v>0</v>
      </c>
      <c r="AK267" s="24">
        <f t="shared" ca="1" si="132"/>
        <v>0</v>
      </c>
      <c r="AL267" s="24">
        <f t="shared" ca="1" si="132"/>
        <v>0</v>
      </c>
      <c r="AM267" s="24">
        <f t="shared" ca="1" si="132"/>
        <v>0</v>
      </c>
      <c r="AN267" s="24">
        <f t="shared" ca="1" si="132"/>
        <v>0</v>
      </c>
      <c r="AO267" s="24">
        <f t="shared" ca="1" si="132"/>
        <v>0</v>
      </c>
      <c r="AP267" s="24">
        <f t="shared" ca="1" si="132"/>
        <v>0</v>
      </c>
      <c r="AQ267" s="24">
        <f t="shared" ca="1" si="132"/>
        <v>0</v>
      </c>
      <c r="AR267" s="24">
        <f t="shared" ca="1" si="132"/>
        <v>0</v>
      </c>
      <c r="AS267" s="24">
        <f t="shared" ca="1" si="132"/>
        <v>0</v>
      </c>
      <c r="AT267" s="24">
        <f t="shared" ca="1" si="132"/>
        <v>0</v>
      </c>
      <c r="AU267" s="24">
        <f t="shared" ca="1" si="132"/>
        <v>0</v>
      </c>
      <c r="AV267" s="24">
        <f t="shared" ca="1" si="132"/>
        <v>0</v>
      </c>
      <c r="AW267" s="24">
        <f t="shared" ca="1" si="132"/>
        <v>0</v>
      </c>
      <c r="AX267" s="24">
        <f t="shared" ca="1" si="132"/>
        <v>0</v>
      </c>
      <c r="AY267" s="24">
        <f t="shared" ca="1" si="132"/>
        <v>0</v>
      </c>
      <c r="AZ267" s="24">
        <f t="shared" ca="1" si="132"/>
        <v>0</v>
      </c>
      <c r="BA267" s="24">
        <f t="shared" ca="1" si="132"/>
        <v>0</v>
      </c>
      <c r="BB267" s="24">
        <f t="shared" ref="BB267:CG267" ca="1" si="133">SUM(BB248,BB218,BB188)</f>
        <v>0</v>
      </c>
      <c r="BC267" s="24">
        <f t="shared" ca="1" si="133"/>
        <v>0</v>
      </c>
      <c r="BD267" s="24">
        <f t="shared" ca="1" si="133"/>
        <v>0</v>
      </c>
      <c r="BE267" s="24">
        <f t="shared" ca="1" si="133"/>
        <v>0</v>
      </c>
      <c r="BF267" s="24">
        <f t="shared" ca="1" si="133"/>
        <v>0</v>
      </c>
      <c r="BG267" s="24">
        <f t="shared" ca="1" si="133"/>
        <v>0</v>
      </c>
      <c r="BH267" s="24">
        <f t="shared" ca="1" si="133"/>
        <v>0</v>
      </c>
      <c r="BI267" s="24">
        <f t="shared" ca="1" si="133"/>
        <v>0</v>
      </c>
      <c r="BJ267" s="24">
        <f t="shared" ca="1" si="133"/>
        <v>0</v>
      </c>
      <c r="BK267" s="24">
        <f t="shared" ca="1" si="133"/>
        <v>0</v>
      </c>
      <c r="BL267" s="24">
        <f t="shared" ca="1" si="133"/>
        <v>0</v>
      </c>
      <c r="BM267" s="24">
        <f t="shared" ca="1" si="133"/>
        <v>0</v>
      </c>
      <c r="BN267" s="24">
        <f t="shared" ca="1" si="133"/>
        <v>0</v>
      </c>
      <c r="BO267" s="24">
        <f t="shared" ca="1" si="133"/>
        <v>0</v>
      </c>
      <c r="BP267" s="24">
        <f t="shared" ca="1" si="133"/>
        <v>0</v>
      </c>
      <c r="BQ267" s="24">
        <f t="shared" ca="1" si="133"/>
        <v>0</v>
      </c>
      <c r="BR267" s="24">
        <f t="shared" ca="1" si="133"/>
        <v>0</v>
      </c>
      <c r="BS267" s="24">
        <f t="shared" ca="1" si="133"/>
        <v>0</v>
      </c>
      <c r="BT267" s="24">
        <f t="shared" ca="1" si="133"/>
        <v>0</v>
      </c>
      <c r="BU267" s="24">
        <f t="shared" ca="1" si="133"/>
        <v>0</v>
      </c>
      <c r="BV267" s="24">
        <f t="shared" ca="1" si="133"/>
        <v>0</v>
      </c>
      <c r="BW267" s="24">
        <f t="shared" ca="1" si="133"/>
        <v>0</v>
      </c>
      <c r="BX267" s="24">
        <f t="shared" ca="1" si="133"/>
        <v>0</v>
      </c>
      <c r="BY267" s="24">
        <f t="shared" ca="1" si="133"/>
        <v>0</v>
      </c>
      <c r="BZ267" s="24">
        <f t="shared" ca="1" si="133"/>
        <v>0</v>
      </c>
      <c r="CA267" s="24">
        <f t="shared" ca="1" si="133"/>
        <v>0</v>
      </c>
      <c r="CB267" s="24">
        <f t="shared" ca="1" si="133"/>
        <v>0</v>
      </c>
      <c r="CC267" s="24">
        <f t="shared" ca="1" si="133"/>
        <v>0</v>
      </c>
      <c r="CD267" s="24">
        <f t="shared" ca="1" si="133"/>
        <v>0</v>
      </c>
      <c r="CE267" s="24">
        <f t="shared" ca="1" si="133"/>
        <v>0</v>
      </c>
      <c r="CF267" s="24">
        <f t="shared" ca="1" si="133"/>
        <v>0</v>
      </c>
      <c r="CG267" s="24">
        <f t="shared" ca="1" si="133"/>
        <v>0</v>
      </c>
      <c r="CH267" s="24">
        <f t="shared" ref="CH267:CO267" ca="1" si="134">SUM(CH248,CH218,CH188)</f>
        <v>0</v>
      </c>
      <c r="CI267" s="24">
        <f t="shared" ca="1" si="134"/>
        <v>0</v>
      </c>
      <c r="CJ267" s="24">
        <f t="shared" ca="1" si="134"/>
        <v>0</v>
      </c>
      <c r="CK267" s="24">
        <f t="shared" ca="1" si="134"/>
        <v>0</v>
      </c>
      <c r="CL267" s="24">
        <f t="shared" ca="1" si="134"/>
        <v>0</v>
      </c>
      <c r="CM267" s="24">
        <f t="shared" ca="1" si="134"/>
        <v>0</v>
      </c>
      <c r="CN267" s="24">
        <f t="shared" ca="1" si="134"/>
        <v>0</v>
      </c>
      <c r="CO267" s="24">
        <f t="shared" ca="1" si="134"/>
        <v>0</v>
      </c>
    </row>
    <row r="268" spans="1:93" outlineLevel="1">
      <c r="B268" t="s">
        <v>109</v>
      </c>
      <c r="D268" s="64"/>
      <c r="E268" s="64"/>
      <c r="F268" s="64"/>
      <c r="G268" s="64"/>
      <c r="H268" s="64"/>
      <c r="I268" s="64"/>
      <c r="J268" s="64"/>
      <c r="K268" s="64"/>
      <c r="L268" s="64"/>
      <c r="M268" s="64"/>
      <c r="N268" s="64"/>
      <c r="O268" s="64"/>
      <c r="P268" s="64"/>
      <c r="Q268" s="64"/>
      <c r="R268" s="64"/>
      <c r="S268" s="64"/>
      <c r="T268" s="64"/>
      <c r="U268" s="64"/>
      <c r="V268" s="24">
        <f t="shared" ref="V268:BA268" ca="1" si="135">SUM(V249,V219,V189)</f>
        <v>0</v>
      </c>
      <c r="W268" s="24">
        <f t="shared" ca="1" si="135"/>
        <v>0</v>
      </c>
      <c r="X268" s="24">
        <f t="shared" ca="1" si="135"/>
        <v>0</v>
      </c>
      <c r="Y268" s="24">
        <f t="shared" ca="1" si="135"/>
        <v>0</v>
      </c>
      <c r="Z268" s="24">
        <f t="shared" ca="1" si="135"/>
        <v>0</v>
      </c>
      <c r="AA268" s="24">
        <f t="shared" ca="1" si="135"/>
        <v>0</v>
      </c>
      <c r="AB268" s="24">
        <f t="shared" ca="1" si="135"/>
        <v>0</v>
      </c>
      <c r="AC268" s="24">
        <f t="shared" ca="1" si="135"/>
        <v>0</v>
      </c>
      <c r="AD268" s="24">
        <f t="shared" ca="1" si="135"/>
        <v>0</v>
      </c>
      <c r="AE268" s="24">
        <f t="shared" ca="1" si="135"/>
        <v>0</v>
      </c>
      <c r="AF268" s="24">
        <f t="shared" ca="1" si="135"/>
        <v>0</v>
      </c>
      <c r="AG268" s="24">
        <f t="shared" ca="1" si="135"/>
        <v>0</v>
      </c>
      <c r="AH268" s="24">
        <f t="shared" ca="1" si="135"/>
        <v>0</v>
      </c>
      <c r="AI268" s="24">
        <f t="shared" ca="1" si="135"/>
        <v>0</v>
      </c>
      <c r="AJ268" s="24">
        <f t="shared" ca="1" si="135"/>
        <v>0</v>
      </c>
      <c r="AK268" s="24">
        <f t="shared" ca="1" si="135"/>
        <v>0</v>
      </c>
      <c r="AL268" s="24">
        <f t="shared" ca="1" si="135"/>
        <v>0</v>
      </c>
      <c r="AM268" s="24">
        <f t="shared" ca="1" si="135"/>
        <v>0</v>
      </c>
      <c r="AN268" s="24">
        <f t="shared" ca="1" si="135"/>
        <v>0</v>
      </c>
      <c r="AO268" s="24">
        <f t="shared" ca="1" si="135"/>
        <v>0</v>
      </c>
      <c r="AP268" s="24">
        <f t="shared" ca="1" si="135"/>
        <v>0</v>
      </c>
      <c r="AQ268" s="24">
        <f t="shared" ca="1" si="135"/>
        <v>0</v>
      </c>
      <c r="AR268" s="24">
        <f t="shared" ca="1" si="135"/>
        <v>0</v>
      </c>
      <c r="AS268" s="24">
        <f t="shared" ca="1" si="135"/>
        <v>0</v>
      </c>
      <c r="AT268" s="24">
        <f t="shared" ca="1" si="135"/>
        <v>0</v>
      </c>
      <c r="AU268" s="24">
        <f t="shared" ca="1" si="135"/>
        <v>0</v>
      </c>
      <c r="AV268" s="24">
        <f t="shared" ca="1" si="135"/>
        <v>0</v>
      </c>
      <c r="AW268" s="24">
        <f t="shared" ca="1" si="135"/>
        <v>0</v>
      </c>
      <c r="AX268" s="24">
        <f t="shared" ca="1" si="135"/>
        <v>0</v>
      </c>
      <c r="AY268" s="24">
        <f t="shared" ca="1" si="135"/>
        <v>0</v>
      </c>
      <c r="AZ268" s="24">
        <f t="shared" ca="1" si="135"/>
        <v>0</v>
      </c>
      <c r="BA268" s="24">
        <f t="shared" ca="1" si="135"/>
        <v>0</v>
      </c>
      <c r="BB268" s="24">
        <f t="shared" ref="BB268:CG268" ca="1" si="136">SUM(BB249,BB219,BB189)</f>
        <v>0</v>
      </c>
      <c r="BC268" s="24">
        <f t="shared" ca="1" si="136"/>
        <v>0</v>
      </c>
      <c r="BD268" s="24">
        <f t="shared" ca="1" si="136"/>
        <v>0</v>
      </c>
      <c r="BE268" s="24">
        <f t="shared" ca="1" si="136"/>
        <v>0</v>
      </c>
      <c r="BF268" s="24">
        <f t="shared" ca="1" si="136"/>
        <v>0</v>
      </c>
      <c r="BG268" s="24">
        <f t="shared" ca="1" si="136"/>
        <v>0</v>
      </c>
      <c r="BH268" s="24">
        <f t="shared" ca="1" si="136"/>
        <v>0</v>
      </c>
      <c r="BI268" s="24">
        <f t="shared" ca="1" si="136"/>
        <v>0</v>
      </c>
      <c r="BJ268" s="24">
        <f t="shared" ca="1" si="136"/>
        <v>0</v>
      </c>
      <c r="BK268" s="24">
        <f t="shared" ca="1" si="136"/>
        <v>0</v>
      </c>
      <c r="BL268" s="24">
        <f t="shared" ca="1" si="136"/>
        <v>0</v>
      </c>
      <c r="BM268" s="24">
        <f t="shared" ca="1" si="136"/>
        <v>0</v>
      </c>
      <c r="BN268" s="24">
        <f t="shared" ca="1" si="136"/>
        <v>0</v>
      </c>
      <c r="BO268" s="24">
        <f t="shared" ca="1" si="136"/>
        <v>0</v>
      </c>
      <c r="BP268" s="24">
        <f t="shared" ca="1" si="136"/>
        <v>0</v>
      </c>
      <c r="BQ268" s="24">
        <f t="shared" ca="1" si="136"/>
        <v>0</v>
      </c>
      <c r="BR268" s="24">
        <f t="shared" ca="1" si="136"/>
        <v>0</v>
      </c>
      <c r="BS268" s="24">
        <f t="shared" ca="1" si="136"/>
        <v>0</v>
      </c>
      <c r="BT268" s="24">
        <f t="shared" ca="1" si="136"/>
        <v>0</v>
      </c>
      <c r="BU268" s="24">
        <f t="shared" ca="1" si="136"/>
        <v>0</v>
      </c>
      <c r="BV268" s="24">
        <f t="shared" ca="1" si="136"/>
        <v>0</v>
      </c>
      <c r="BW268" s="24">
        <f t="shared" ca="1" si="136"/>
        <v>0</v>
      </c>
      <c r="BX268" s="24">
        <f t="shared" ca="1" si="136"/>
        <v>0</v>
      </c>
      <c r="BY268" s="24">
        <f t="shared" ca="1" si="136"/>
        <v>0</v>
      </c>
      <c r="BZ268" s="24">
        <f t="shared" ca="1" si="136"/>
        <v>0</v>
      </c>
      <c r="CA268" s="24">
        <f t="shared" ca="1" si="136"/>
        <v>0</v>
      </c>
      <c r="CB268" s="24">
        <f t="shared" ca="1" si="136"/>
        <v>0</v>
      </c>
      <c r="CC268" s="24">
        <f t="shared" ca="1" si="136"/>
        <v>0</v>
      </c>
      <c r="CD268" s="24">
        <f t="shared" ca="1" si="136"/>
        <v>0</v>
      </c>
      <c r="CE268" s="24">
        <f t="shared" ca="1" si="136"/>
        <v>0</v>
      </c>
      <c r="CF268" s="24">
        <f t="shared" ca="1" si="136"/>
        <v>0</v>
      </c>
      <c r="CG268" s="24">
        <f t="shared" ca="1" si="136"/>
        <v>0</v>
      </c>
      <c r="CH268" s="24">
        <f t="shared" ref="CH268:CO268" ca="1" si="137">SUM(CH249,CH219,CH189)</f>
        <v>0</v>
      </c>
      <c r="CI268" s="24">
        <f t="shared" ca="1" si="137"/>
        <v>0</v>
      </c>
      <c r="CJ268" s="24">
        <f t="shared" ca="1" si="137"/>
        <v>0</v>
      </c>
      <c r="CK268" s="24">
        <f t="shared" ca="1" si="137"/>
        <v>0</v>
      </c>
      <c r="CL268" s="24">
        <f t="shared" ca="1" si="137"/>
        <v>0</v>
      </c>
      <c r="CM268" s="24">
        <f t="shared" ca="1" si="137"/>
        <v>0</v>
      </c>
      <c r="CN268" s="24">
        <f t="shared" ca="1" si="137"/>
        <v>0</v>
      </c>
      <c r="CO268" s="24">
        <f t="shared" ca="1" si="137"/>
        <v>0</v>
      </c>
    </row>
    <row r="269" spans="1:93" outlineLevel="1">
      <c r="B269" t="s">
        <v>110</v>
      </c>
      <c r="D269" s="64"/>
      <c r="E269" s="64"/>
      <c r="F269" s="64"/>
      <c r="G269" s="64"/>
      <c r="H269" s="64"/>
      <c r="I269" s="64"/>
      <c r="J269" s="64"/>
      <c r="K269" s="64"/>
      <c r="L269" s="64"/>
      <c r="M269" s="64"/>
      <c r="N269" s="64"/>
      <c r="O269" s="64"/>
      <c r="P269" s="64"/>
      <c r="Q269" s="64"/>
      <c r="R269" s="64"/>
      <c r="S269" s="64"/>
      <c r="T269" s="64"/>
      <c r="U269" s="64"/>
      <c r="V269" s="24">
        <f t="shared" ref="V269:BA269" ca="1" si="138">SUM(V250,V220,V190)</f>
        <v>0</v>
      </c>
      <c r="W269" s="24">
        <f t="shared" ca="1" si="138"/>
        <v>0</v>
      </c>
      <c r="X269" s="24">
        <f t="shared" ca="1" si="138"/>
        <v>0</v>
      </c>
      <c r="Y269" s="24">
        <f t="shared" ca="1" si="138"/>
        <v>0</v>
      </c>
      <c r="Z269" s="24">
        <f t="shared" ca="1" si="138"/>
        <v>0</v>
      </c>
      <c r="AA269" s="24">
        <f t="shared" ca="1" si="138"/>
        <v>0</v>
      </c>
      <c r="AB269" s="24">
        <f t="shared" ca="1" si="138"/>
        <v>0</v>
      </c>
      <c r="AC269" s="24">
        <f t="shared" ca="1" si="138"/>
        <v>0</v>
      </c>
      <c r="AD269" s="24">
        <f t="shared" ca="1" si="138"/>
        <v>0</v>
      </c>
      <c r="AE269" s="24">
        <f t="shared" ca="1" si="138"/>
        <v>0</v>
      </c>
      <c r="AF269" s="24">
        <f t="shared" ca="1" si="138"/>
        <v>0</v>
      </c>
      <c r="AG269" s="24">
        <f t="shared" ca="1" si="138"/>
        <v>0</v>
      </c>
      <c r="AH269" s="24">
        <f t="shared" ca="1" si="138"/>
        <v>0</v>
      </c>
      <c r="AI269" s="24">
        <f t="shared" ca="1" si="138"/>
        <v>0</v>
      </c>
      <c r="AJ269" s="24">
        <f t="shared" ca="1" si="138"/>
        <v>0</v>
      </c>
      <c r="AK269" s="24">
        <f t="shared" ca="1" si="138"/>
        <v>0</v>
      </c>
      <c r="AL269" s="24">
        <f t="shared" ca="1" si="138"/>
        <v>0</v>
      </c>
      <c r="AM269" s="24">
        <f t="shared" ca="1" si="138"/>
        <v>0</v>
      </c>
      <c r="AN269" s="24">
        <f t="shared" ca="1" si="138"/>
        <v>0</v>
      </c>
      <c r="AO269" s="24">
        <f t="shared" ca="1" si="138"/>
        <v>0</v>
      </c>
      <c r="AP269" s="24">
        <f t="shared" ca="1" si="138"/>
        <v>0</v>
      </c>
      <c r="AQ269" s="24">
        <f t="shared" ca="1" si="138"/>
        <v>0</v>
      </c>
      <c r="AR269" s="24">
        <f t="shared" ca="1" si="138"/>
        <v>0</v>
      </c>
      <c r="AS269" s="24">
        <f t="shared" ca="1" si="138"/>
        <v>0</v>
      </c>
      <c r="AT269" s="24">
        <f t="shared" ca="1" si="138"/>
        <v>0</v>
      </c>
      <c r="AU269" s="24">
        <f t="shared" ca="1" si="138"/>
        <v>0</v>
      </c>
      <c r="AV269" s="24">
        <f t="shared" ca="1" si="138"/>
        <v>0</v>
      </c>
      <c r="AW269" s="24">
        <f t="shared" ca="1" si="138"/>
        <v>0</v>
      </c>
      <c r="AX269" s="24">
        <f t="shared" ca="1" si="138"/>
        <v>0</v>
      </c>
      <c r="AY269" s="24">
        <f t="shared" ca="1" si="138"/>
        <v>0</v>
      </c>
      <c r="AZ269" s="24">
        <f t="shared" ca="1" si="138"/>
        <v>0</v>
      </c>
      <c r="BA269" s="24">
        <f t="shared" ca="1" si="138"/>
        <v>0</v>
      </c>
      <c r="BB269" s="24">
        <f t="shared" ref="BB269:CG269" ca="1" si="139">SUM(BB250,BB220,BB190)</f>
        <v>0</v>
      </c>
      <c r="BC269" s="24">
        <f t="shared" ca="1" si="139"/>
        <v>0</v>
      </c>
      <c r="BD269" s="24">
        <f t="shared" ca="1" si="139"/>
        <v>0</v>
      </c>
      <c r="BE269" s="24">
        <f t="shared" ca="1" si="139"/>
        <v>0</v>
      </c>
      <c r="BF269" s="24">
        <f t="shared" ca="1" si="139"/>
        <v>0</v>
      </c>
      <c r="BG269" s="24">
        <f t="shared" ca="1" si="139"/>
        <v>0</v>
      </c>
      <c r="BH269" s="24">
        <f t="shared" ca="1" si="139"/>
        <v>0</v>
      </c>
      <c r="BI269" s="24">
        <f t="shared" ca="1" si="139"/>
        <v>0</v>
      </c>
      <c r="BJ269" s="24">
        <f t="shared" ca="1" si="139"/>
        <v>0</v>
      </c>
      <c r="BK269" s="24">
        <f t="shared" ca="1" si="139"/>
        <v>0</v>
      </c>
      <c r="BL269" s="24">
        <f t="shared" ca="1" si="139"/>
        <v>0</v>
      </c>
      <c r="BM269" s="24">
        <f t="shared" ca="1" si="139"/>
        <v>0</v>
      </c>
      <c r="BN269" s="24">
        <f t="shared" ca="1" si="139"/>
        <v>0</v>
      </c>
      <c r="BO269" s="24">
        <f t="shared" ca="1" si="139"/>
        <v>0</v>
      </c>
      <c r="BP269" s="24">
        <f t="shared" ca="1" si="139"/>
        <v>0</v>
      </c>
      <c r="BQ269" s="24">
        <f t="shared" ca="1" si="139"/>
        <v>0</v>
      </c>
      <c r="BR269" s="24">
        <f t="shared" ca="1" si="139"/>
        <v>0</v>
      </c>
      <c r="BS269" s="24">
        <f t="shared" ca="1" si="139"/>
        <v>0</v>
      </c>
      <c r="BT269" s="24">
        <f t="shared" ca="1" si="139"/>
        <v>0</v>
      </c>
      <c r="BU269" s="24">
        <f t="shared" ca="1" si="139"/>
        <v>0</v>
      </c>
      <c r="BV269" s="24">
        <f t="shared" ca="1" si="139"/>
        <v>0</v>
      </c>
      <c r="BW269" s="24">
        <f t="shared" ca="1" si="139"/>
        <v>0</v>
      </c>
      <c r="BX269" s="24">
        <f t="shared" ca="1" si="139"/>
        <v>0</v>
      </c>
      <c r="BY269" s="24">
        <f t="shared" ca="1" si="139"/>
        <v>0</v>
      </c>
      <c r="BZ269" s="24">
        <f t="shared" ca="1" si="139"/>
        <v>0</v>
      </c>
      <c r="CA269" s="24">
        <f t="shared" ca="1" si="139"/>
        <v>0</v>
      </c>
      <c r="CB269" s="24">
        <f t="shared" ca="1" si="139"/>
        <v>0</v>
      </c>
      <c r="CC269" s="24">
        <f t="shared" ca="1" si="139"/>
        <v>0</v>
      </c>
      <c r="CD269" s="24">
        <f t="shared" ca="1" si="139"/>
        <v>0</v>
      </c>
      <c r="CE269" s="24">
        <f t="shared" ca="1" si="139"/>
        <v>0</v>
      </c>
      <c r="CF269" s="24">
        <f t="shared" ca="1" si="139"/>
        <v>0</v>
      </c>
      <c r="CG269" s="24">
        <f t="shared" ca="1" si="139"/>
        <v>0</v>
      </c>
      <c r="CH269" s="24">
        <f t="shared" ref="CH269:CO269" ca="1" si="140">SUM(CH250,CH220,CH190)</f>
        <v>0</v>
      </c>
      <c r="CI269" s="24">
        <f t="shared" ca="1" si="140"/>
        <v>0</v>
      </c>
      <c r="CJ269" s="24">
        <f t="shared" ca="1" si="140"/>
        <v>0</v>
      </c>
      <c r="CK269" s="24">
        <f t="shared" ca="1" si="140"/>
        <v>0</v>
      </c>
      <c r="CL269" s="24">
        <f t="shared" ca="1" si="140"/>
        <v>0</v>
      </c>
      <c r="CM269" s="24">
        <f t="shared" ca="1" si="140"/>
        <v>0</v>
      </c>
      <c r="CN269" s="24">
        <f t="shared" ca="1" si="140"/>
        <v>0</v>
      </c>
      <c r="CO269" s="24">
        <f t="shared" ca="1" si="140"/>
        <v>0</v>
      </c>
    </row>
    <row r="270" spans="1:93" outlineLevel="1">
      <c r="B270" t="s">
        <v>111</v>
      </c>
      <c r="D270" s="64"/>
      <c r="E270" s="64"/>
      <c r="F270" s="64"/>
      <c r="G270" s="64"/>
      <c r="H270" s="64"/>
      <c r="I270" s="64"/>
      <c r="J270" s="64"/>
      <c r="K270" s="64"/>
      <c r="L270" s="64"/>
      <c r="M270" s="64"/>
      <c r="N270" s="64"/>
      <c r="O270" s="64"/>
      <c r="P270" s="64"/>
      <c r="Q270" s="64"/>
      <c r="R270" s="64"/>
      <c r="S270" s="64"/>
      <c r="T270" s="64"/>
      <c r="U270" s="64"/>
      <c r="V270" s="24">
        <f t="shared" ref="V270:BA270" ca="1" si="141">SUM(V251,V221,V191)</f>
        <v>0</v>
      </c>
      <c r="W270" s="24">
        <f t="shared" ca="1" si="141"/>
        <v>0</v>
      </c>
      <c r="X270" s="24">
        <f t="shared" ca="1" si="141"/>
        <v>0</v>
      </c>
      <c r="Y270" s="24">
        <f t="shared" ca="1" si="141"/>
        <v>0</v>
      </c>
      <c r="Z270" s="24">
        <f t="shared" ca="1" si="141"/>
        <v>0</v>
      </c>
      <c r="AA270" s="24">
        <f t="shared" ca="1" si="141"/>
        <v>0</v>
      </c>
      <c r="AB270" s="24">
        <f t="shared" ca="1" si="141"/>
        <v>0</v>
      </c>
      <c r="AC270" s="24">
        <f t="shared" ca="1" si="141"/>
        <v>0</v>
      </c>
      <c r="AD270" s="24">
        <f t="shared" ca="1" si="141"/>
        <v>0</v>
      </c>
      <c r="AE270" s="24">
        <f t="shared" ca="1" si="141"/>
        <v>0</v>
      </c>
      <c r="AF270" s="24">
        <f t="shared" ca="1" si="141"/>
        <v>0</v>
      </c>
      <c r="AG270" s="24">
        <f t="shared" ca="1" si="141"/>
        <v>0</v>
      </c>
      <c r="AH270" s="24">
        <f t="shared" ca="1" si="141"/>
        <v>0</v>
      </c>
      <c r="AI270" s="24">
        <f t="shared" ca="1" si="141"/>
        <v>0</v>
      </c>
      <c r="AJ270" s="24">
        <f t="shared" ca="1" si="141"/>
        <v>0</v>
      </c>
      <c r="AK270" s="24">
        <f t="shared" ca="1" si="141"/>
        <v>0</v>
      </c>
      <c r="AL270" s="24">
        <f t="shared" ca="1" si="141"/>
        <v>0</v>
      </c>
      <c r="AM270" s="24">
        <f t="shared" ca="1" si="141"/>
        <v>0</v>
      </c>
      <c r="AN270" s="24">
        <f t="shared" ca="1" si="141"/>
        <v>0</v>
      </c>
      <c r="AO270" s="24">
        <f t="shared" ca="1" si="141"/>
        <v>0</v>
      </c>
      <c r="AP270" s="24">
        <f t="shared" ca="1" si="141"/>
        <v>0</v>
      </c>
      <c r="AQ270" s="24">
        <f t="shared" ca="1" si="141"/>
        <v>0</v>
      </c>
      <c r="AR270" s="24">
        <f t="shared" ca="1" si="141"/>
        <v>0</v>
      </c>
      <c r="AS270" s="24">
        <f t="shared" ca="1" si="141"/>
        <v>0</v>
      </c>
      <c r="AT270" s="24">
        <f t="shared" ca="1" si="141"/>
        <v>0</v>
      </c>
      <c r="AU270" s="24">
        <f t="shared" ca="1" si="141"/>
        <v>0</v>
      </c>
      <c r="AV270" s="24">
        <f t="shared" ca="1" si="141"/>
        <v>0</v>
      </c>
      <c r="AW270" s="24">
        <f t="shared" ca="1" si="141"/>
        <v>0</v>
      </c>
      <c r="AX270" s="24">
        <f t="shared" ca="1" si="141"/>
        <v>0</v>
      </c>
      <c r="AY270" s="24">
        <f t="shared" ca="1" si="141"/>
        <v>0</v>
      </c>
      <c r="AZ270" s="24">
        <f t="shared" ca="1" si="141"/>
        <v>0</v>
      </c>
      <c r="BA270" s="24">
        <f t="shared" ca="1" si="141"/>
        <v>0</v>
      </c>
      <c r="BB270" s="24">
        <f t="shared" ref="BB270:CG270" ca="1" si="142">SUM(BB251,BB221,BB191)</f>
        <v>0</v>
      </c>
      <c r="BC270" s="24">
        <f t="shared" ca="1" si="142"/>
        <v>0</v>
      </c>
      <c r="BD270" s="24">
        <f t="shared" ca="1" si="142"/>
        <v>0</v>
      </c>
      <c r="BE270" s="24">
        <f t="shared" ca="1" si="142"/>
        <v>0</v>
      </c>
      <c r="BF270" s="24">
        <f t="shared" ca="1" si="142"/>
        <v>0</v>
      </c>
      <c r="BG270" s="24">
        <f t="shared" ca="1" si="142"/>
        <v>0</v>
      </c>
      <c r="BH270" s="24">
        <f t="shared" ca="1" si="142"/>
        <v>0</v>
      </c>
      <c r="BI270" s="24">
        <f t="shared" ca="1" si="142"/>
        <v>0</v>
      </c>
      <c r="BJ270" s="24">
        <f t="shared" ca="1" si="142"/>
        <v>0</v>
      </c>
      <c r="BK270" s="24">
        <f t="shared" ca="1" si="142"/>
        <v>0</v>
      </c>
      <c r="BL270" s="24">
        <f t="shared" ca="1" si="142"/>
        <v>0</v>
      </c>
      <c r="BM270" s="24">
        <f t="shared" ca="1" si="142"/>
        <v>0</v>
      </c>
      <c r="BN270" s="24">
        <f t="shared" ca="1" si="142"/>
        <v>0</v>
      </c>
      <c r="BO270" s="24">
        <f t="shared" ca="1" si="142"/>
        <v>0</v>
      </c>
      <c r="BP270" s="24">
        <f t="shared" ca="1" si="142"/>
        <v>0</v>
      </c>
      <c r="BQ270" s="24">
        <f t="shared" ca="1" si="142"/>
        <v>0</v>
      </c>
      <c r="BR270" s="24">
        <f t="shared" ca="1" si="142"/>
        <v>0</v>
      </c>
      <c r="BS270" s="24">
        <f t="shared" ca="1" si="142"/>
        <v>0</v>
      </c>
      <c r="BT270" s="24">
        <f t="shared" ca="1" si="142"/>
        <v>0</v>
      </c>
      <c r="BU270" s="24">
        <f t="shared" ca="1" si="142"/>
        <v>0</v>
      </c>
      <c r="BV270" s="24">
        <f t="shared" ca="1" si="142"/>
        <v>0</v>
      </c>
      <c r="BW270" s="24">
        <f t="shared" ca="1" si="142"/>
        <v>0</v>
      </c>
      <c r="BX270" s="24">
        <f t="shared" ca="1" si="142"/>
        <v>0</v>
      </c>
      <c r="BY270" s="24">
        <f t="shared" ca="1" si="142"/>
        <v>0</v>
      </c>
      <c r="BZ270" s="24">
        <f t="shared" ca="1" si="142"/>
        <v>0</v>
      </c>
      <c r="CA270" s="24">
        <f t="shared" ca="1" si="142"/>
        <v>0</v>
      </c>
      <c r="CB270" s="24">
        <f t="shared" ca="1" si="142"/>
        <v>0</v>
      </c>
      <c r="CC270" s="24">
        <f t="shared" ca="1" si="142"/>
        <v>0</v>
      </c>
      <c r="CD270" s="24">
        <f t="shared" ca="1" si="142"/>
        <v>0</v>
      </c>
      <c r="CE270" s="24">
        <f t="shared" ca="1" si="142"/>
        <v>0</v>
      </c>
      <c r="CF270" s="24">
        <f t="shared" ca="1" si="142"/>
        <v>0</v>
      </c>
      <c r="CG270" s="24">
        <f t="shared" ca="1" si="142"/>
        <v>0</v>
      </c>
      <c r="CH270" s="24">
        <f t="shared" ref="CH270:CO270" ca="1" si="143">SUM(CH251,CH221,CH191)</f>
        <v>0</v>
      </c>
      <c r="CI270" s="24">
        <f t="shared" ca="1" si="143"/>
        <v>0</v>
      </c>
      <c r="CJ270" s="24">
        <f t="shared" ca="1" si="143"/>
        <v>0</v>
      </c>
      <c r="CK270" s="24">
        <f t="shared" ca="1" si="143"/>
        <v>0</v>
      </c>
      <c r="CL270" s="24">
        <f t="shared" ca="1" si="143"/>
        <v>0</v>
      </c>
      <c r="CM270" s="24">
        <f t="shared" ca="1" si="143"/>
        <v>0</v>
      </c>
      <c r="CN270" s="24">
        <f t="shared" ca="1" si="143"/>
        <v>0</v>
      </c>
      <c r="CO270" s="24">
        <f t="shared" ca="1" si="143"/>
        <v>0</v>
      </c>
    </row>
    <row r="271" spans="1:93" outlineLevel="1">
      <c r="B271" t="s">
        <v>38</v>
      </c>
      <c r="D271" s="64"/>
      <c r="E271" s="64"/>
      <c r="F271" s="64"/>
      <c r="G271" s="64"/>
      <c r="H271" s="64"/>
      <c r="I271" s="64"/>
      <c r="J271" s="64"/>
      <c r="K271" s="64"/>
      <c r="L271" s="64"/>
      <c r="M271" s="64"/>
      <c r="N271" s="64"/>
      <c r="O271" s="64"/>
      <c r="P271" s="64"/>
      <c r="Q271" s="64"/>
      <c r="R271" s="64"/>
      <c r="S271" s="64"/>
      <c r="T271" s="64"/>
      <c r="U271" s="64"/>
      <c r="V271" s="594">
        <f t="shared" ref="V271:BA271" ca="1" si="144">SUM(V252,V222,V192)</f>
        <v>0.19846568008323703</v>
      </c>
      <c r="W271" s="594">
        <f t="shared" ca="1" si="144"/>
        <v>0.20991459116069597</v>
      </c>
      <c r="X271" s="594">
        <f t="shared" ca="1" si="144"/>
        <v>0.21613495258199608</v>
      </c>
      <c r="Y271" s="594">
        <f t="shared" ca="1" si="144"/>
        <v>0.22236284311462398</v>
      </c>
      <c r="Z271" s="594">
        <f t="shared" ca="1" si="144"/>
        <v>0.22666745980423708</v>
      </c>
      <c r="AA271" s="594">
        <f t="shared" ca="1" si="144"/>
        <v>0.29009288454008803</v>
      </c>
      <c r="AB271" s="594">
        <f t="shared" ca="1" si="144"/>
        <v>0.29147692860467989</v>
      </c>
      <c r="AC271" s="594">
        <f t="shared" ca="1" si="144"/>
        <v>0.28866524230173402</v>
      </c>
      <c r="AD271" s="594">
        <f t="shared" ca="1" si="144"/>
        <v>0.28603989186296402</v>
      </c>
      <c r="AE271" s="594">
        <f t="shared" ca="1" si="144"/>
        <v>0.28203160027694496</v>
      </c>
      <c r="AF271" s="594">
        <f t="shared" ca="1" si="144"/>
        <v>0.68470629473010369</v>
      </c>
      <c r="AG271" s="594">
        <f t="shared" ca="1" si="144"/>
        <v>0.69166572758198575</v>
      </c>
      <c r="AH271" s="594">
        <f t="shared" ca="1" si="144"/>
        <v>0.68747685153154214</v>
      </c>
      <c r="AI271" s="594">
        <f t="shared" ca="1" si="144"/>
        <v>0.69167288952840755</v>
      </c>
      <c r="AJ271" s="594">
        <f t="shared" ca="1" si="144"/>
        <v>0.69036617443451676</v>
      </c>
      <c r="AK271" s="594">
        <f t="shared" ca="1" si="144"/>
        <v>0.6917707726015474</v>
      </c>
      <c r="AL271" s="594">
        <f t="shared" ca="1" si="144"/>
        <v>0.68855579084071616</v>
      </c>
      <c r="AM271" s="594">
        <f t="shared" ca="1" si="144"/>
        <v>0.68202700522626192</v>
      </c>
      <c r="AN271" s="594">
        <f t="shared" ca="1" si="144"/>
        <v>0.67550242334757238</v>
      </c>
      <c r="AO271" s="594">
        <f t="shared" ca="1" si="144"/>
        <v>0.66686266315093945</v>
      </c>
      <c r="AP271" s="594">
        <f t="shared" ca="1" si="144"/>
        <v>0.65504598528138769</v>
      </c>
      <c r="AQ271" s="594">
        <f t="shared" ca="1" si="144"/>
        <v>0.64196557287017786</v>
      </c>
      <c r="AR271" s="594">
        <f t="shared" ca="1" si="144"/>
        <v>0.61913184097743668</v>
      </c>
      <c r="AS271" s="594">
        <f t="shared" ca="1" si="144"/>
        <v>0.60544646018624226</v>
      </c>
      <c r="AT271" s="594">
        <f t="shared" ca="1" si="144"/>
        <v>0.5824133641051783</v>
      </c>
      <c r="AU271" s="594">
        <f t="shared" ca="1" si="144"/>
        <v>0.56401216780235608</v>
      </c>
      <c r="AV271" s="594">
        <f t="shared" ca="1" si="144"/>
        <v>0.53909730592591021</v>
      </c>
      <c r="AW271" s="594">
        <f t="shared" ca="1" si="144"/>
        <v>0.51612830897127016</v>
      </c>
      <c r="AX271" s="594">
        <f t="shared" ca="1" si="144"/>
        <v>0.48825889533885342</v>
      </c>
      <c r="AY271" s="594">
        <f t="shared" ca="1" si="144"/>
        <v>0.46321744292182088</v>
      </c>
      <c r="AZ271" s="594">
        <f t="shared" ca="1" si="144"/>
        <v>0.43496949694798581</v>
      </c>
      <c r="BA271" s="594">
        <f t="shared" ca="1" si="144"/>
        <v>0.40715116417531566</v>
      </c>
      <c r="BB271" s="594">
        <f t="shared" ref="BB271:CG271" ca="1" si="145">SUM(BB252,BB222,BB192)</f>
        <v>0.38265017796419765</v>
      </c>
      <c r="BC271" s="594">
        <f t="shared" ca="1" si="145"/>
        <v>0.35956387880176571</v>
      </c>
      <c r="BD271" s="594">
        <f t="shared" ca="1" si="145"/>
        <v>0.33925098822034883</v>
      </c>
      <c r="BE271" s="594">
        <f t="shared" ca="1" si="145"/>
        <v>0.3201791376092552</v>
      </c>
      <c r="BF271" s="594">
        <f t="shared" ca="1" si="145"/>
        <v>0.30404578830271856</v>
      </c>
      <c r="BG271" s="594">
        <f t="shared" ca="1" si="145"/>
        <v>0.29434193792688429</v>
      </c>
      <c r="BH271" s="594">
        <f t="shared" ca="1" si="145"/>
        <v>0.27530658679888054</v>
      </c>
      <c r="BI271" s="594">
        <f t="shared" ca="1" si="145"/>
        <v>0.26310146496906855</v>
      </c>
      <c r="BJ271" s="594">
        <f t="shared" ca="1" si="145"/>
        <v>0.25144014132846532</v>
      </c>
      <c r="BK271" s="594">
        <f t="shared" ca="1" si="145"/>
        <v>0.23695788277449611</v>
      </c>
      <c r="BL271" s="594">
        <f t="shared" ca="1" si="145"/>
        <v>0.23437700796116506</v>
      </c>
      <c r="BM271" s="594">
        <f t="shared" ca="1" si="145"/>
        <v>0.22205388864402431</v>
      </c>
      <c r="BN271" s="594">
        <f t="shared" ca="1" si="145"/>
        <v>0.21509817545111073</v>
      </c>
      <c r="BO271" s="594">
        <f t="shared" ca="1" si="145"/>
        <v>0.20672003070886602</v>
      </c>
      <c r="BP271" s="594">
        <f t="shared" ca="1" si="145"/>
        <v>0.19822948663174481</v>
      </c>
      <c r="BQ271" s="594">
        <f t="shared" ca="1" si="145"/>
        <v>0.19582709064011325</v>
      </c>
      <c r="BR271" s="594">
        <f t="shared" ca="1" si="145"/>
        <v>0.18852245185062089</v>
      </c>
      <c r="BS271" s="594">
        <f t="shared" ca="1" si="145"/>
        <v>0.18436830424677819</v>
      </c>
      <c r="BT271" s="594">
        <f t="shared" ca="1" si="145"/>
        <v>0.18112301685978244</v>
      </c>
      <c r="BU271" s="594">
        <f t="shared" ca="1" si="145"/>
        <v>0.17599989746112904</v>
      </c>
      <c r="BV271" s="594">
        <f t="shared" ca="1" si="145"/>
        <v>0.17787573620843986</v>
      </c>
      <c r="BW271" s="594">
        <f t="shared" ca="1" si="145"/>
        <v>0.17478631231869557</v>
      </c>
      <c r="BX271" s="594">
        <f t="shared" ca="1" si="145"/>
        <v>0.17309662364243422</v>
      </c>
      <c r="BY271" s="594">
        <f t="shared" ca="1" si="145"/>
        <v>0.17152337125726841</v>
      </c>
      <c r="BZ271" s="594">
        <f t="shared" ca="1" si="145"/>
        <v>0.17032643254353408</v>
      </c>
      <c r="CA271" s="594">
        <f t="shared" ca="1" si="145"/>
        <v>0.17104800446006382</v>
      </c>
      <c r="CB271" s="594">
        <f t="shared" ca="1" si="145"/>
        <v>0.17165149192932594</v>
      </c>
      <c r="CC271" s="594">
        <f t="shared" ca="1" si="145"/>
        <v>0.17208142738788682</v>
      </c>
      <c r="CD271" s="594">
        <f t="shared" ca="1" si="145"/>
        <v>0.1732744705869089</v>
      </c>
      <c r="CE271" s="594">
        <f t="shared" ca="1" si="145"/>
        <v>0.17567833023742241</v>
      </c>
      <c r="CF271" s="594">
        <f t="shared" ca="1" si="145"/>
        <v>0.1775956832610058</v>
      </c>
      <c r="CG271" s="594">
        <f t="shared" ca="1" si="145"/>
        <v>0.17914153933765423</v>
      </c>
      <c r="CH271" s="594">
        <f t="shared" ref="CH271:CO271" ca="1" si="146">SUM(CH252,CH222,CH192)</f>
        <v>0.17936575161595381</v>
      </c>
      <c r="CI271" s="594">
        <f t="shared" ca="1" si="146"/>
        <v>0.17936575161595381</v>
      </c>
      <c r="CJ271" s="594">
        <f t="shared" ca="1" si="146"/>
        <v>0.17936575161595381</v>
      </c>
      <c r="CK271" s="594">
        <f t="shared" ca="1" si="146"/>
        <v>0.17936575161595381</v>
      </c>
      <c r="CL271" s="594">
        <f t="shared" ca="1" si="146"/>
        <v>0.17936575161595381</v>
      </c>
      <c r="CM271" s="594">
        <f t="shared" ca="1" si="146"/>
        <v>0.17936575161595381</v>
      </c>
      <c r="CN271" s="594">
        <f t="shared" ca="1" si="146"/>
        <v>0.17936575161595381</v>
      </c>
      <c r="CO271" s="594">
        <f t="shared" ca="1" si="146"/>
        <v>0.17936575161595381</v>
      </c>
    </row>
    <row r="272" spans="1:93" s="2" customFormat="1" outlineLevel="1">
      <c r="B272" s="151" t="s">
        <v>116</v>
      </c>
      <c r="C272" s="151"/>
      <c r="D272" s="151"/>
      <c r="E272" s="151"/>
      <c r="F272" s="151"/>
      <c r="G272" s="151"/>
      <c r="H272" s="151"/>
      <c r="I272" s="151"/>
      <c r="J272" s="151"/>
      <c r="K272" s="151"/>
      <c r="L272" s="151"/>
      <c r="M272" s="151"/>
      <c r="N272" s="151"/>
      <c r="O272" s="151"/>
      <c r="P272" s="151"/>
      <c r="Q272" s="151"/>
      <c r="R272" s="151"/>
      <c r="S272" s="151"/>
      <c r="T272" s="151"/>
      <c r="U272" s="151"/>
      <c r="V272" s="385">
        <f ca="1">SUM(V263:V271)</f>
        <v>4.0812601382064404</v>
      </c>
      <c r="W272" s="385">
        <f t="shared" ref="W272:AR272" ca="1" si="147">SUM(W263:W271)</f>
        <v>4.28389864484509</v>
      </c>
      <c r="X272" s="385">
        <f t="shared" ca="1" si="147"/>
        <v>4.4671941203332191</v>
      </c>
      <c r="Y272" s="385">
        <f t="shared" ca="1" si="147"/>
        <v>4.6443886088715001</v>
      </c>
      <c r="Z272" s="385">
        <f t="shared" ca="1" si="147"/>
        <v>4.8110858238297123</v>
      </c>
      <c r="AA272" s="385">
        <f t="shared" ca="1" si="147"/>
        <v>9.1986505677307342</v>
      </c>
      <c r="AB272" s="385">
        <f t="shared" ca="1" si="147"/>
        <v>9.6061647004207202</v>
      </c>
      <c r="AC272" s="385">
        <f t="shared" ca="1" si="147"/>
        <v>10.096695757817788</v>
      </c>
      <c r="AD272" s="385">
        <f t="shared" ca="1" si="147"/>
        <v>10.522034342474948</v>
      </c>
      <c r="AE272" s="385">
        <f t="shared" ca="1" si="147"/>
        <v>10.829227451219532</v>
      </c>
      <c r="AF272" s="385">
        <f t="shared" ca="1" si="147"/>
        <v>14.927346698288202</v>
      </c>
      <c r="AG272" s="385">
        <f t="shared" ca="1" si="147"/>
        <v>14.741263237268623</v>
      </c>
      <c r="AH272" s="385">
        <f t="shared" ca="1" si="147"/>
        <v>14.338751365024118</v>
      </c>
      <c r="AI272" s="385">
        <f t="shared" ca="1" si="147"/>
        <v>13.971770552418432</v>
      </c>
      <c r="AJ272" s="385">
        <f t="shared" ca="1" si="147"/>
        <v>13.551778669290117</v>
      </c>
      <c r="AK272" s="385">
        <f t="shared" ca="1" si="147"/>
        <v>13.303707021328615</v>
      </c>
      <c r="AL272" s="385">
        <f t="shared" ca="1" si="147"/>
        <v>13.074252329881922</v>
      </c>
      <c r="AM272" s="385">
        <f t="shared" ca="1" si="147"/>
        <v>13.211204471516213</v>
      </c>
      <c r="AN272" s="385">
        <f t="shared" ca="1" si="147"/>
        <v>13.176028038508782</v>
      </c>
      <c r="AO272" s="385">
        <f t="shared" ca="1" si="147"/>
        <v>12.805947728105222</v>
      </c>
      <c r="AP272" s="385">
        <f t="shared" ca="1" si="147"/>
        <v>12.196080819927412</v>
      </c>
      <c r="AQ272" s="385">
        <f t="shared" ca="1" si="147"/>
        <v>11.690880535957312</v>
      </c>
      <c r="AR272" s="385">
        <f t="shared" ca="1" si="147"/>
        <v>11.506288122490401</v>
      </c>
      <c r="AS272" s="385">
        <f t="shared" ref="AS272:BL272" ca="1" si="148">SUM(AS263:AS271)</f>
        <v>11.629913171966319</v>
      </c>
      <c r="AT272" s="385">
        <f t="shared" ca="1" si="148"/>
        <v>11.923897210669004</v>
      </c>
      <c r="AU272" s="385">
        <f t="shared" ca="1" si="148"/>
        <v>12.646268944458395</v>
      </c>
      <c r="AV272" s="385">
        <f t="shared" ca="1" si="148"/>
        <v>13.581365545576151</v>
      </c>
      <c r="AW272" s="385">
        <f t="shared" ca="1" si="148"/>
        <v>14.685617731675746</v>
      </c>
      <c r="AX272" s="385">
        <f t="shared" ca="1" si="148"/>
        <v>15.379974572764166</v>
      </c>
      <c r="AY272" s="385">
        <f t="shared" ca="1" si="148"/>
        <v>15.831842478221834</v>
      </c>
      <c r="AZ272" s="385">
        <f t="shared" ca="1" si="148"/>
        <v>16.04497382685366</v>
      </c>
      <c r="BA272" s="385">
        <f t="shared" ca="1" si="148"/>
        <v>15.981677834250362</v>
      </c>
      <c r="BB272" s="385">
        <f t="shared" ca="1" si="148"/>
        <v>15.752197835748754</v>
      </c>
      <c r="BC272" s="385">
        <f t="shared" ca="1" si="148"/>
        <v>15.751886054994264</v>
      </c>
      <c r="BD272" s="385">
        <f t="shared" ca="1" si="148"/>
        <v>15.690238708092648</v>
      </c>
      <c r="BE272" s="385">
        <f t="shared" ca="1" si="148"/>
        <v>15.617209295194508</v>
      </c>
      <c r="BF272" s="385">
        <f t="shared" ca="1" si="148"/>
        <v>15.492821849186889</v>
      </c>
      <c r="BG272" s="385">
        <f t="shared" ca="1" si="148"/>
        <v>15.373851257929786</v>
      </c>
      <c r="BH272" s="385">
        <f t="shared" ca="1" si="148"/>
        <v>15.151041060547447</v>
      </c>
      <c r="BI272" s="385">
        <f t="shared" ca="1" si="148"/>
        <v>14.217811614224544</v>
      </c>
      <c r="BJ272" s="385">
        <f t="shared" ca="1" si="148"/>
        <v>13.125822869228662</v>
      </c>
      <c r="BK272" s="385">
        <f t="shared" ca="1" si="148"/>
        <v>11.944485300294945</v>
      </c>
      <c r="BL272" s="385">
        <f t="shared" ca="1" si="148"/>
        <v>11.181943738904126</v>
      </c>
      <c r="BM272" s="385">
        <f t="shared" ref="BM272:BY272" ca="1" si="149">SUM(BM263:BM271)</f>
        <v>10.599326710688215</v>
      </c>
      <c r="BN272" s="385">
        <f t="shared" ca="1" si="149"/>
        <v>9.7235202687997404</v>
      </c>
      <c r="BO272" s="385">
        <f t="shared" ca="1" si="149"/>
        <v>8.8508312813968253</v>
      </c>
      <c r="BP272" s="385">
        <f t="shared" ca="1" si="149"/>
        <v>8.506604222465505</v>
      </c>
      <c r="BQ272" s="385">
        <f t="shared" ca="1" si="149"/>
        <v>8.3316292367718603</v>
      </c>
      <c r="BR272" s="385">
        <f t="shared" ca="1" si="149"/>
        <v>8.1318449416316216</v>
      </c>
      <c r="BS272" s="385">
        <f t="shared" ca="1" si="149"/>
        <v>7.9317228808956042</v>
      </c>
      <c r="BT272" s="385">
        <f t="shared" ca="1" si="149"/>
        <v>8.2715237910374295</v>
      </c>
      <c r="BU272" s="385">
        <f t="shared" ca="1" si="149"/>
        <v>8.9009079885395863</v>
      </c>
      <c r="BV272" s="385">
        <f t="shared" ca="1" si="149"/>
        <v>9.7330540366490261</v>
      </c>
      <c r="BW272" s="385">
        <f t="shared" ca="1" si="149"/>
        <v>10.446575036375572</v>
      </c>
      <c r="BX272" s="385">
        <f t="shared" ca="1" si="149"/>
        <v>11.233328781903857</v>
      </c>
      <c r="BY272" s="385">
        <f t="shared" ca="1" si="149"/>
        <v>12.240994231726459</v>
      </c>
      <c r="BZ272" s="385">
        <f t="shared" ref="BZ272:CO272" ca="1" si="150">SUM(BZ263:BZ271)</f>
        <v>13.433096891705118</v>
      </c>
      <c r="CA272" s="385">
        <f t="shared" ca="1" si="150"/>
        <v>14.227949707408204</v>
      </c>
      <c r="CB272" s="385">
        <f t="shared" ca="1" si="150"/>
        <v>14.815470195163492</v>
      </c>
      <c r="CC272" s="385">
        <f t="shared" ca="1" si="150"/>
        <v>15.19147679596389</v>
      </c>
      <c r="CD272" s="385">
        <f t="shared" ca="1" si="150"/>
        <v>15.3320694009803</v>
      </c>
      <c r="CE272" s="385">
        <f t="shared" ca="1" si="150"/>
        <v>15.307218363558436</v>
      </c>
      <c r="CF272" s="385">
        <f t="shared" ca="1" si="150"/>
        <v>15.553371775313886</v>
      </c>
      <c r="CG272" s="385">
        <f t="shared" ca="1" si="150"/>
        <v>15.746781858679142</v>
      </c>
      <c r="CH272" s="385">
        <f t="shared" ca="1" si="150"/>
        <v>15.855626415927418</v>
      </c>
      <c r="CI272" s="385">
        <f t="shared" ca="1" si="150"/>
        <v>15.889906065156767</v>
      </c>
      <c r="CJ272" s="385">
        <f t="shared" ca="1" si="150"/>
        <v>15.87112105763693</v>
      </c>
      <c r="CK272" s="385">
        <f t="shared" ca="1" si="150"/>
        <v>15.786995092294102</v>
      </c>
      <c r="CL272" s="385">
        <f t="shared" ca="1" si="150"/>
        <v>14.959312723924041</v>
      </c>
      <c r="CM272" s="385">
        <f t="shared" ca="1" si="150"/>
        <v>13.929395604946887</v>
      </c>
      <c r="CN272" s="385">
        <f t="shared" ca="1" si="150"/>
        <v>12.761653535906179</v>
      </c>
      <c r="CO272" s="385">
        <f t="shared" ca="1" si="150"/>
        <v>11.965940856407673</v>
      </c>
    </row>
    <row r="273" spans="1:93" outlineLevel="1">
      <c r="A273" s="70" t="s">
        <v>55</v>
      </c>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c r="BY273" s="24"/>
      <c r="BZ273" s="24"/>
      <c r="CA273" s="24"/>
      <c r="CB273" s="24"/>
      <c r="CC273" s="24"/>
      <c r="CD273" s="24"/>
      <c r="CE273" s="24"/>
      <c r="CF273" s="24"/>
      <c r="CG273" s="24"/>
      <c r="CH273" s="24"/>
      <c r="CI273" s="24"/>
      <c r="CJ273" s="24"/>
      <c r="CK273" s="24"/>
      <c r="CL273" s="24"/>
      <c r="CM273" s="24"/>
      <c r="CN273" s="24"/>
      <c r="CO273" s="24"/>
    </row>
    <row r="274" spans="1:93" outlineLevel="1">
      <c r="B274" s="5" t="s">
        <v>113</v>
      </c>
      <c r="D274" s="62"/>
      <c r="E274" s="62"/>
      <c r="F274" s="62"/>
      <c r="G274" s="62"/>
      <c r="H274" s="62"/>
      <c r="I274" s="62"/>
      <c r="J274" s="62"/>
      <c r="K274" s="62"/>
      <c r="L274" s="62"/>
      <c r="M274" s="62"/>
      <c r="N274" s="62"/>
      <c r="O274" s="62"/>
      <c r="P274" s="62"/>
      <c r="Q274" s="62"/>
      <c r="R274" s="62"/>
      <c r="S274" s="62"/>
      <c r="T274" s="62"/>
      <c r="U274" s="62"/>
      <c r="V274" s="24">
        <f ca="1">SUM(V195,V225,V255)</f>
        <v>1.9767668308918955</v>
      </c>
      <c r="W274" s="24">
        <f t="shared" ref="W274:BA274" ca="1" si="151">SUM(W195,W225,W255)</f>
        <v>1.7081068717745547</v>
      </c>
      <c r="X274" s="24">
        <f t="shared" ca="1" si="151"/>
        <v>1.3548889895220493</v>
      </c>
      <c r="Y274" s="24">
        <f t="shared" ca="1" si="151"/>
        <v>1.0914079560665737</v>
      </c>
      <c r="Z274" s="24">
        <f t="shared" ca="1" si="151"/>
        <v>0.92240609786732231</v>
      </c>
      <c r="AA274" s="24">
        <f t="shared" ca="1" si="151"/>
        <v>1.5963520741340289</v>
      </c>
      <c r="AB274" s="24">
        <f t="shared" ca="1" si="151"/>
        <v>1.5174780544951734</v>
      </c>
      <c r="AC274" s="24">
        <f t="shared" ca="1" si="151"/>
        <v>1.529344290724719</v>
      </c>
      <c r="AD274" s="24">
        <f t="shared" ca="1" si="151"/>
        <v>1.5587605531209014</v>
      </c>
      <c r="AE274" s="24">
        <f t="shared" ca="1" si="151"/>
        <v>1.5733588528669444</v>
      </c>
      <c r="AF274" s="24">
        <f t="shared" ca="1" si="151"/>
        <v>1.9909121673272863</v>
      </c>
      <c r="AG274" s="24">
        <f ca="1">SUM(AG195,AG225,AG255)</f>
        <v>1.9039465054107003</v>
      </c>
      <c r="AH274" s="24">
        <f t="shared" ca="1" si="151"/>
        <v>1.8670035931663158</v>
      </c>
      <c r="AI274" s="24">
        <f t="shared" ca="1" si="151"/>
        <v>1.9929253194127083</v>
      </c>
      <c r="AJ274" s="24">
        <f t="shared" ca="1" si="151"/>
        <v>2.3662947734247273</v>
      </c>
      <c r="AK274" s="24">
        <f t="shared" ca="1" si="151"/>
        <v>2.9551752032836376</v>
      </c>
      <c r="AL274" s="24">
        <f t="shared" ca="1" si="151"/>
        <v>3.5841469085117232</v>
      </c>
      <c r="AM274" s="24">
        <f t="shared" ca="1" si="151"/>
        <v>3.9213726857805309</v>
      </c>
      <c r="AN274" s="24">
        <f t="shared" ca="1" si="151"/>
        <v>3.7707699428397561</v>
      </c>
      <c r="AO274" s="24">
        <f t="shared" ca="1" si="151"/>
        <v>3.5005763825807326</v>
      </c>
      <c r="AP274" s="24">
        <f t="shared" ca="1" si="151"/>
        <v>3.1395113566592765</v>
      </c>
      <c r="AQ274" s="24">
        <f t="shared" ca="1" si="151"/>
        <v>2.7647900765545108</v>
      </c>
      <c r="AR274" s="24">
        <f t="shared" ca="1" si="151"/>
        <v>2.5594061541619801</v>
      </c>
      <c r="AS274" s="24">
        <f t="shared" ca="1" si="151"/>
        <v>2.4862741195966573</v>
      </c>
      <c r="AT274" s="24">
        <f t="shared" ca="1" si="151"/>
        <v>2.4186537733984905</v>
      </c>
      <c r="AU274" s="24">
        <f t="shared" ca="1" si="151"/>
        <v>1.937049264374177</v>
      </c>
      <c r="AV274" s="24">
        <f t="shared" ca="1" si="151"/>
        <v>1.28024071027777</v>
      </c>
      <c r="AW274" s="24">
        <f t="shared" ca="1" si="151"/>
        <v>0.59284810392656961</v>
      </c>
      <c r="AX274" s="24">
        <f t="shared" ca="1" si="151"/>
        <v>0.10106501072629133</v>
      </c>
      <c r="AY274" s="24">
        <f t="shared" ca="1" si="151"/>
        <v>0</v>
      </c>
      <c r="AZ274" s="24">
        <f t="shared" ca="1" si="151"/>
        <v>0</v>
      </c>
      <c r="BA274" s="24">
        <f t="shared" ca="1" si="151"/>
        <v>0</v>
      </c>
      <c r="BB274" s="24">
        <f t="shared" ref="BB274:CG274" ca="1" si="152">SUM(BB195,BB225,BB255)</f>
        <v>0</v>
      </c>
      <c r="BC274" s="24">
        <f t="shared" ca="1" si="152"/>
        <v>0</v>
      </c>
      <c r="BD274" s="24">
        <f t="shared" ca="1" si="152"/>
        <v>0</v>
      </c>
      <c r="BE274" s="24">
        <f t="shared" ca="1" si="152"/>
        <v>0</v>
      </c>
      <c r="BF274" s="24">
        <f t="shared" ca="1" si="152"/>
        <v>0</v>
      </c>
      <c r="BG274" s="24">
        <f t="shared" ca="1" si="152"/>
        <v>0</v>
      </c>
      <c r="BH274" s="24">
        <f t="shared" ca="1" si="152"/>
        <v>0</v>
      </c>
      <c r="BI274" s="24">
        <f t="shared" ca="1" si="152"/>
        <v>0</v>
      </c>
      <c r="BJ274" s="24">
        <f t="shared" ca="1" si="152"/>
        <v>0</v>
      </c>
      <c r="BK274" s="24">
        <f t="shared" ca="1" si="152"/>
        <v>0</v>
      </c>
      <c r="BL274" s="24">
        <f t="shared" ca="1" si="152"/>
        <v>0</v>
      </c>
      <c r="BM274" s="24">
        <f t="shared" ca="1" si="152"/>
        <v>0</v>
      </c>
      <c r="BN274" s="24">
        <f t="shared" ca="1" si="152"/>
        <v>0</v>
      </c>
      <c r="BO274" s="24">
        <f t="shared" ca="1" si="152"/>
        <v>0</v>
      </c>
      <c r="BP274" s="24">
        <f t="shared" ca="1" si="152"/>
        <v>0</v>
      </c>
      <c r="BQ274" s="24">
        <f t="shared" ca="1" si="152"/>
        <v>0</v>
      </c>
      <c r="BR274" s="24">
        <f t="shared" ca="1" si="152"/>
        <v>0</v>
      </c>
      <c r="BS274" s="24">
        <f t="shared" ca="1" si="152"/>
        <v>0</v>
      </c>
      <c r="BT274" s="24">
        <f t="shared" ca="1" si="152"/>
        <v>0</v>
      </c>
      <c r="BU274" s="24">
        <f t="shared" ca="1" si="152"/>
        <v>0</v>
      </c>
      <c r="BV274" s="24">
        <f t="shared" ca="1" si="152"/>
        <v>0</v>
      </c>
      <c r="BW274" s="24">
        <f t="shared" ca="1" si="152"/>
        <v>0</v>
      </c>
      <c r="BX274" s="24">
        <f t="shared" ca="1" si="152"/>
        <v>0</v>
      </c>
      <c r="BY274" s="24">
        <f t="shared" ca="1" si="152"/>
        <v>0</v>
      </c>
      <c r="BZ274" s="24">
        <f t="shared" ca="1" si="152"/>
        <v>0</v>
      </c>
      <c r="CA274" s="24">
        <f t="shared" ca="1" si="152"/>
        <v>0</v>
      </c>
      <c r="CB274" s="24">
        <f t="shared" ca="1" si="152"/>
        <v>0</v>
      </c>
      <c r="CC274" s="24">
        <f t="shared" ca="1" si="152"/>
        <v>0</v>
      </c>
      <c r="CD274" s="24">
        <f t="shared" ca="1" si="152"/>
        <v>0</v>
      </c>
      <c r="CE274" s="24">
        <f t="shared" ca="1" si="152"/>
        <v>0</v>
      </c>
      <c r="CF274" s="24">
        <f t="shared" ca="1" si="152"/>
        <v>0</v>
      </c>
      <c r="CG274" s="24">
        <f t="shared" ca="1" si="152"/>
        <v>0</v>
      </c>
      <c r="CH274" s="24">
        <f t="shared" ref="CH274:CO274" ca="1" si="153">SUM(CH195,CH225,CH255)</f>
        <v>0</v>
      </c>
      <c r="CI274" s="24">
        <f t="shared" ca="1" si="153"/>
        <v>0</v>
      </c>
      <c r="CJ274" s="24">
        <f t="shared" ca="1" si="153"/>
        <v>0</v>
      </c>
      <c r="CK274" s="24">
        <f t="shared" ca="1" si="153"/>
        <v>0</v>
      </c>
      <c r="CL274" s="24">
        <f t="shared" ca="1" si="153"/>
        <v>0</v>
      </c>
      <c r="CM274" s="24">
        <f t="shared" ca="1" si="153"/>
        <v>0</v>
      </c>
      <c r="CN274" s="24">
        <f t="shared" ca="1" si="153"/>
        <v>0</v>
      </c>
      <c r="CO274" s="24">
        <f t="shared" ca="1" si="153"/>
        <v>0</v>
      </c>
    </row>
    <row r="275" spans="1:93" outlineLevel="1">
      <c r="B275" t="s">
        <v>121</v>
      </c>
      <c r="D275" s="62"/>
      <c r="E275" s="62"/>
      <c r="F275" s="62"/>
      <c r="G275" s="62"/>
      <c r="H275" s="62"/>
      <c r="I275" s="62"/>
      <c r="J275" s="62"/>
      <c r="K275" s="62"/>
      <c r="L275" s="62"/>
      <c r="M275" s="62"/>
      <c r="N275" s="62"/>
      <c r="O275" s="62"/>
      <c r="P275" s="62"/>
      <c r="Q275" s="62"/>
      <c r="R275" s="62"/>
      <c r="S275" s="62"/>
      <c r="T275" s="62"/>
      <c r="U275" s="62"/>
      <c r="V275" s="24">
        <f t="shared" ref="V275:BA275" ca="1" si="154">SUM(V196,V226,V256)</f>
        <v>0.34401873500013125</v>
      </c>
      <c r="W275" s="24">
        <f t="shared" ca="1" si="154"/>
        <v>0.38924354270519723</v>
      </c>
      <c r="X275" s="24">
        <f t="shared" ca="1" si="154"/>
        <v>0.43333676010092959</v>
      </c>
      <c r="Y275" s="24">
        <f t="shared" ca="1" si="154"/>
        <v>0.47265988509172718</v>
      </c>
      <c r="Z275" s="24">
        <f t="shared" ca="1" si="154"/>
        <v>0.50668429275579507</v>
      </c>
      <c r="AA275" s="24">
        <f t="shared" ca="1" si="154"/>
        <v>0.80032906199351439</v>
      </c>
      <c r="AB275" s="24">
        <f t="shared" ca="1" si="154"/>
        <v>0.83555253230431692</v>
      </c>
      <c r="AC275" s="24">
        <f t="shared" ca="1" si="154"/>
        <v>0.87259016183848681</v>
      </c>
      <c r="AD275" s="24">
        <f t="shared" ca="1" si="154"/>
        <v>0.91477935514361741</v>
      </c>
      <c r="AE275" s="24">
        <f t="shared" ca="1" si="154"/>
        <v>0.94638260753648251</v>
      </c>
      <c r="AF275" s="24">
        <f t="shared" ca="1" si="154"/>
        <v>1.0387966877704846</v>
      </c>
      <c r="AG275" s="24">
        <f t="shared" ca="1" si="154"/>
        <v>0.98689364792731515</v>
      </c>
      <c r="AH275" s="24">
        <f t="shared" ca="1" si="154"/>
        <v>0.90584282441001596</v>
      </c>
      <c r="AI275" s="24">
        <f t="shared" ca="1" si="154"/>
        <v>0.7683700682645811</v>
      </c>
      <c r="AJ275" s="24">
        <f t="shared" ca="1" si="154"/>
        <v>0.59509808522843899</v>
      </c>
      <c r="AK275" s="24">
        <f t="shared" ca="1" si="154"/>
        <v>0.46616828198115523</v>
      </c>
      <c r="AL275" s="24">
        <f t="shared" ca="1" si="154"/>
        <v>0.37525067235702447</v>
      </c>
      <c r="AM275" s="24">
        <f t="shared" ca="1" si="154"/>
        <v>0.32537003331063075</v>
      </c>
      <c r="AN275" s="24">
        <f t="shared" ca="1" si="154"/>
        <v>0.24604221662868148</v>
      </c>
      <c r="AO275" s="24">
        <f t="shared" ca="1" si="154"/>
        <v>0.17111249080262153</v>
      </c>
      <c r="AP275" s="24">
        <f t="shared" ca="1" si="154"/>
        <v>0.12891051970678216</v>
      </c>
      <c r="AQ275" s="24">
        <f t="shared" ca="1" si="154"/>
        <v>0.12821079744489108</v>
      </c>
      <c r="AR275" s="24">
        <f t="shared" ca="1" si="154"/>
        <v>0.13052700671174647</v>
      </c>
      <c r="AS275" s="24">
        <f t="shared" ca="1" si="154"/>
        <v>0.12185490479389738</v>
      </c>
      <c r="AT275" s="24">
        <f t="shared" ca="1" si="154"/>
        <v>0.12454293444439178</v>
      </c>
      <c r="AU275" s="24">
        <f t="shared" ca="1" si="154"/>
        <v>0.11843355932272166</v>
      </c>
      <c r="AV275" s="24">
        <f t="shared" ca="1" si="154"/>
        <v>9.643762827501122E-2</v>
      </c>
      <c r="AW275" s="24">
        <f t="shared" ca="1" si="154"/>
        <v>7.1262528968015382E-2</v>
      </c>
      <c r="AX275" s="24">
        <f t="shared" ca="1" si="154"/>
        <v>4.7281003206954997E-2</v>
      </c>
      <c r="AY275" s="24">
        <f t="shared" ca="1" si="154"/>
        <v>4.1422328657160071E-2</v>
      </c>
      <c r="AZ275" s="24">
        <f t="shared" ca="1" si="154"/>
        <v>3.8522843744068877E-2</v>
      </c>
      <c r="BA275" s="24">
        <f t="shared" ca="1" si="154"/>
        <v>3.6401512015727631E-2</v>
      </c>
      <c r="BB275" s="24">
        <f t="shared" ref="BB275:CG275" ca="1" si="155">SUM(BB196,BB226,BB256)</f>
        <v>3.6618231043591333E-2</v>
      </c>
      <c r="BC275" s="24">
        <f t="shared" ca="1" si="155"/>
        <v>3.7364990867515137E-2</v>
      </c>
      <c r="BD275" s="24">
        <f t="shared" ca="1" si="155"/>
        <v>3.516169811629638E-2</v>
      </c>
      <c r="BE275" s="24">
        <f t="shared" ca="1" si="155"/>
        <v>2.7614395307947931E-2</v>
      </c>
      <c r="BF275" s="24">
        <f t="shared" ca="1" si="155"/>
        <v>2.0845381472373366E-2</v>
      </c>
      <c r="BG275" s="24">
        <f t="shared" ca="1" si="155"/>
        <v>5.2439337884792464E-3</v>
      </c>
      <c r="BH275" s="24">
        <f t="shared" ca="1" si="155"/>
        <v>0</v>
      </c>
      <c r="BI275" s="24">
        <f t="shared" ca="1" si="155"/>
        <v>0</v>
      </c>
      <c r="BJ275" s="24">
        <f t="shared" ca="1" si="155"/>
        <v>0</v>
      </c>
      <c r="BK275" s="24">
        <f t="shared" ca="1" si="155"/>
        <v>0</v>
      </c>
      <c r="BL275" s="24">
        <f t="shared" ca="1" si="155"/>
        <v>0</v>
      </c>
      <c r="BM275" s="24">
        <f t="shared" ca="1" si="155"/>
        <v>0</v>
      </c>
      <c r="BN275" s="24">
        <f t="shared" ca="1" si="155"/>
        <v>0</v>
      </c>
      <c r="BO275" s="24">
        <f t="shared" ca="1" si="155"/>
        <v>0</v>
      </c>
      <c r="BP275" s="24">
        <f t="shared" ca="1" si="155"/>
        <v>0</v>
      </c>
      <c r="BQ275" s="24">
        <f t="shared" ca="1" si="155"/>
        <v>0</v>
      </c>
      <c r="BR275" s="24">
        <f t="shared" ca="1" si="155"/>
        <v>0</v>
      </c>
      <c r="BS275" s="24">
        <f t="shared" ca="1" si="155"/>
        <v>0</v>
      </c>
      <c r="BT275" s="24">
        <f t="shared" ca="1" si="155"/>
        <v>0</v>
      </c>
      <c r="BU275" s="24">
        <f t="shared" ca="1" si="155"/>
        <v>0</v>
      </c>
      <c r="BV275" s="24">
        <f t="shared" ca="1" si="155"/>
        <v>0</v>
      </c>
      <c r="BW275" s="24">
        <f t="shared" ca="1" si="155"/>
        <v>0</v>
      </c>
      <c r="BX275" s="24">
        <f t="shared" ca="1" si="155"/>
        <v>0</v>
      </c>
      <c r="BY275" s="24">
        <f t="shared" ca="1" si="155"/>
        <v>0</v>
      </c>
      <c r="BZ275" s="24">
        <f t="shared" ca="1" si="155"/>
        <v>0</v>
      </c>
      <c r="CA275" s="24">
        <f t="shared" ca="1" si="155"/>
        <v>0</v>
      </c>
      <c r="CB275" s="24">
        <f t="shared" ca="1" si="155"/>
        <v>0</v>
      </c>
      <c r="CC275" s="24">
        <f t="shared" ca="1" si="155"/>
        <v>0</v>
      </c>
      <c r="CD275" s="24">
        <f t="shared" ca="1" si="155"/>
        <v>0</v>
      </c>
      <c r="CE275" s="24">
        <f t="shared" ca="1" si="155"/>
        <v>0</v>
      </c>
      <c r="CF275" s="24">
        <f t="shared" ca="1" si="155"/>
        <v>0</v>
      </c>
      <c r="CG275" s="24">
        <f t="shared" ca="1" si="155"/>
        <v>0</v>
      </c>
      <c r="CH275" s="24">
        <f t="shared" ref="CH275:CO275" ca="1" si="156">SUM(CH196,CH226,CH256)</f>
        <v>0</v>
      </c>
      <c r="CI275" s="24">
        <f t="shared" ca="1" si="156"/>
        <v>0</v>
      </c>
      <c r="CJ275" s="24">
        <f t="shared" ca="1" si="156"/>
        <v>0</v>
      </c>
      <c r="CK275" s="24">
        <f t="shared" ca="1" si="156"/>
        <v>0</v>
      </c>
      <c r="CL275" s="24">
        <f t="shared" ca="1" si="156"/>
        <v>0</v>
      </c>
      <c r="CM275" s="24">
        <f t="shared" ca="1" si="156"/>
        <v>0</v>
      </c>
      <c r="CN275" s="24">
        <f t="shared" ca="1" si="156"/>
        <v>0</v>
      </c>
      <c r="CO275" s="24">
        <f t="shared" ca="1" si="156"/>
        <v>0</v>
      </c>
    </row>
    <row r="276" spans="1:93" outlineLevel="1">
      <c r="B276" t="s">
        <v>122</v>
      </c>
      <c r="D276" s="62"/>
      <c r="E276" s="62"/>
      <c r="F276" s="62"/>
      <c r="G276" s="62"/>
      <c r="H276" s="62"/>
      <c r="I276" s="62"/>
      <c r="J276" s="62"/>
      <c r="K276" s="62"/>
      <c r="L276" s="62"/>
      <c r="M276" s="62"/>
      <c r="N276" s="62"/>
      <c r="O276" s="62"/>
      <c r="P276" s="62"/>
      <c r="Q276" s="62"/>
      <c r="R276" s="62"/>
      <c r="S276" s="62"/>
      <c r="T276" s="62"/>
      <c r="U276" s="62"/>
      <c r="V276" s="24">
        <f t="shared" ref="V276:BA276" ca="1" si="157">SUM(V197,V227,V257)</f>
        <v>0</v>
      </c>
      <c r="W276" s="24">
        <f t="shared" ca="1" si="157"/>
        <v>0</v>
      </c>
      <c r="X276" s="24">
        <f t="shared" ca="1" si="157"/>
        <v>0</v>
      </c>
      <c r="Y276" s="24">
        <f t="shared" ca="1" si="157"/>
        <v>0</v>
      </c>
      <c r="Z276" s="24">
        <f t="shared" ca="1" si="157"/>
        <v>0</v>
      </c>
      <c r="AA276" s="24">
        <f t="shared" ca="1" si="157"/>
        <v>0</v>
      </c>
      <c r="AB276" s="24">
        <f t="shared" ca="1" si="157"/>
        <v>0</v>
      </c>
      <c r="AC276" s="24">
        <f t="shared" ca="1" si="157"/>
        <v>0</v>
      </c>
      <c r="AD276" s="24">
        <f t="shared" ca="1" si="157"/>
        <v>0</v>
      </c>
      <c r="AE276" s="24">
        <f t="shared" ca="1" si="157"/>
        <v>0</v>
      </c>
      <c r="AF276" s="24">
        <f t="shared" ca="1" si="157"/>
        <v>0</v>
      </c>
      <c r="AG276" s="24">
        <f t="shared" ca="1" si="157"/>
        <v>0</v>
      </c>
      <c r="AH276" s="24">
        <f t="shared" ca="1" si="157"/>
        <v>0</v>
      </c>
      <c r="AI276" s="24">
        <f t="shared" ca="1" si="157"/>
        <v>0</v>
      </c>
      <c r="AJ276" s="24">
        <f t="shared" ca="1" si="157"/>
        <v>0</v>
      </c>
      <c r="AK276" s="24">
        <f t="shared" ca="1" si="157"/>
        <v>0</v>
      </c>
      <c r="AL276" s="24">
        <f t="shared" ca="1" si="157"/>
        <v>0</v>
      </c>
      <c r="AM276" s="24">
        <f t="shared" ca="1" si="157"/>
        <v>0</v>
      </c>
      <c r="AN276" s="24">
        <f t="shared" ca="1" si="157"/>
        <v>0</v>
      </c>
      <c r="AO276" s="24">
        <f t="shared" ca="1" si="157"/>
        <v>0</v>
      </c>
      <c r="AP276" s="24">
        <f t="shared" ca="1" si="157"/>
        <v>0</v>
      </c>
      <c r="AQ276" s="24">
        <f t="shared" ca="1" si="157"/>
        <v>0</v>
      </c>
      <c r="AR276" s="24">
        <f t="shared" ca="1" si="157"/>
        <v>0</v>
      </c>
      <c r="AS276" s="24">
        <f t="shared" ca="1" si="157"/>
        <v>0</v>
      </c>
      <c r="AT276" s="24">
        <f t="shared" ca="1" si="157"/>
        <v>0</v>
      </c>
      <c r="AU276" s="24">
        <f t="shared" ca="1" si="157"/>
        <v>0</v>
      </c>
      <c r="AV276" s="24">
        <f t="shared" ca="1" si="157"/>
        <v>0</v>
      </c>
      <c r="AW276" s="24">
        <f t="shared" ca="1" si="157"/>
        <v>0</v>
      </c>
      <c r="AX276" s="24">
        <f t="shared" ca="1" si="157"/>
        <v>0</v>
      </c>
      <c r="AY276" s="24">
        <f t="shared" ca="1" si="157"/>
        <v>0</v>
      </c>
      <c r="AZ276" s="24">
        <f t="shared" ca="1" si="157"/>
        <v>0</v>
      </c>
      <c r="BA276" s="24">
        <f t="shared" ca="1" si="157"/>
        <v>0</v>
      </c>
      <c r="BB276" s="24">
        <f t="shared" ref="BB276:CG276" ca="1" si="158">SUM(BB197,BB227,BB257)</f>
        <v>0</v>
      </c>
      <c r="BC276" s="24">
        <f t="shared" ca="1" si="158"/>
        <v>0</v>
      </c>
      <c r="BD276" s="24">
        <f t="shared" ca="1" si="158"/>
        <v>0</v>
      </c>
      <c r="BE276" s="24">
        <f t="shared" ca="1" si="158"/>
        <v>0</v>
      </c>
      <c r="BF276" s="24">
        <f t="shared" ca="1" si="158"/>
        <v>0</v>
      </c>
      <c r="BG276" s="24">
        <f t="shared" ca="1" si="158"/>
        <v>0</v>
      </c>
      <c r="BH276" s="24">
        <f t="shared" ca="1" si="158"/>
        <v>0</v>
      </c>
      <c r="BI276" s="24">
        <f t="shared" ca="1" si="158"/>
        <v>0</v>
      </c>
      <c r="BJ276" s="24">
        <f t="shared" ca="1" si="158"/>
        <v>0</v>
      </c>
      <c r="BK276" s="24">
        <f t="shared" ca="1" si="158"/>
        <v>0</v>
      </c>
      <c r="BL276" s="24">
        <f t="shared" ca="1" si="158"/>
        <v>0</v>
      </c>
      <c r="BM276" s="24">
        <f t="shared" ca="1" si="158"/>
        <v>0</v>
      </c>
      <c r="BN276" s="24">
        <f t="shared" ca="1" si="158"/>
        <v>0</v>
      </c>
      <c r="BO276" s="24">
        <f t="shared" ca="1" si="158"/>
        <v>0</v>
      </c>
      <c r="BP276" s="24">
        <f t="shared" ca="1" si="158"/>
        <v>0</v>
      </c>
      <c r="BQ276" s="24">
        <f t="shared" ca="1" si="158"/>
        <v>0</v>
      </c>
      <c r="BR276" s="24">
        <f t="shared" ca="1" si="158"/>
        <v>0</v>
      </c>
      <c r="BS276" s="24">
        <f t="shared" ca="1" si="158"/>
        <v>0</v>
      </c>
      <c r="BT276" s="24">
        <f t="shared" ca="1" si="158"/>
        <v>0</v>
      </c>
      <c r="BU276" s="24">
        <f t="shared" ca="1" si="158"/>
        <v>0</v>
      </c>
      <c r="BV276" s="24">
        <f t="shared" ca="1" si="158"/>
        <v>0</v>
      </c>
      <c r="BW276" s="24">
        <f t="shared" ca="1" si="158"/>
        <v>0</v>
      </c>
      <c r="BX276" s="24">
        <f t="shared" ca="1" si="158"/>
        <v>0</v>
      </c>
      <c r="BY276" s="24">
        <f t="shared" ca="1" si="158"/>
        <v>0</v>
      </c>
      <c r="BZ276" s="24">
        <f t="shared" ca="1" si="158"/>
        <v>0</v>
      </c>
      <c r="CA276" s="24">
        <f t="shared" ca="1" si="158"/>
        <v>0</v>
      </c>
      <c r="CB276" s="24">
        <f t="shared" ca="1" si="158"/>
        <v>0</v>
      </c>
      <c r="CC276" s="24">
        <f t="shared" ca="1" si="158"/>
        <v>0</v>
      </c>
      <c r="CD276" s="24">
        <f t="shared" ca="1" si="158"/>
        <v>0</v>
      </c>
      <c r="CE276" s="24">
        <f t="shared" ca="1" si="158"/>
        <v>0</v>
      </c>
      <c r="CF276" s="24">
        <f t="shared" ca="1" si="158"/>
        <v>0</v>
      </c>
      <c r="CG276" s="24">
        <f t="shared" ca="1" si="158"/>
        <v>0</v>
      </c>
      <c r="CH276" s="24">
        <f t="shared" ref="CH276:CO276" ca="1" si="159">SUM(CH197,CH227,CH257)</f>
        <v>0</v>
      </c>
      <c r="CI276" s="24">
        <f t="shared" ca="1" si="159"/>
        <v>0</v>
      </c>
      <c r="CJ276" s="24">
        <f t="shared" ca="1" si="159"/>
        <v>0</v>
      </c>
      <c r="CK276" s="24">
        <f t="shared" ca="1" si="159"/>
        <v>0</v>
      </c>
      <c r="CL276" s="24">
        <f t="shared" ca="1" si="159"/>
        <v>0</v>
      </c>
      <c r="CM276" s="24">
        <f t="shared" ca="1" si="159"/>
        <v>0</v>
      </c>
      <c r="CN276" s="24">
        <f t="shared" ca="1" si="159"/>
        <v>0</v>
      </c>
      <c r="CO276" s="24">
        <f t="shared" ca="1" si="159"/>
        <v>0</v>
      </c>
    </row>
    <row r="277" spans="1:93" outlineLevel="1">
      <c r="B277" t="s">
        <v>123</v>
      </c>
      <c r="D277" s="62"/>
      <c r="E277" s="62"/>
      <c r="F277" s="62"/>
      <c r="G277" s="62"/>
      <c r="H277" s="62"/>
      <c r="I277" s="62"/>
      <c r="J277" s="62"/>
      <c r="K277" s="62"/>
      <c r="L277" s="62"/>
      <c r="M277" s="62"/>
      <c r="N277" s="62"/>
      <c r="O277" s="62"/>
      <c r="P277" s="62"/>
      <c r="Q277" s="62"/>
      <c r="R277" s="62"/>
      <c r="S277" s="62"/>
      <c r="T277" s="62"/>
      <c r="U277" s="62"/>
      <c r="V277" s="24">
        <f t="shared" ref="V277:BA277" ca="1" si="160">SUM(V198,V228,V258)</f>
        <v>0</v>
      </c>
      <c r="W277" s="24">
        <f t="shared" ca="1" si="160"/>
        <v>0</v>
      </c>
      <c r="X277" s="24">
        <f t="shared" ca="1" si="160"/>
        <v>0</v>
      </c>
      <c r="Y277" s="24">
        <f t="shared" ca="1" si="160"/>
        <v>0</v>
      </c>
      <c r="Z277" s="24">
        <f t="shared" ca="1" si="160"/>
        <v>0</v>
      </c>
      <c r="AA277" s="24">
        <f t="shared" ca="1" si="160"/>
        <v>0</v>
      </c>
      <c r="AB277" s="24">
        <f t="shared" ca="1" si="160"/>
        <v>0</v>
      </c>
      <c r="AC277" s="24">
        <f t="shared" ca="1" si="160"/>
        <v>0</v>
      </c>
      <c r="AD277" s="24">
        <f t="shared" ca="1" si="160"/>
        <v>0</v>
      </c>
      <c r="AE277" s="24">
        <f t="shared" ca="1" si="160"/>
        <v>0</v>
      </c>
      <c r="AF277" s="24">
        <f t="shared" ca="1" si="160"/>
        <v>0</v>
      </c>
      <c r="AG277" s="24">
        <f t="shared" ca="1" si="160"/>
        <v>0</v>
      </c>
      <c r="AH277" s="24">
        <f t="shared" ca="1" si="160"/>
        <v>0</v>
      </c>
      <c r="AI277" s="24">
        <f t="shared" ca="1" si="160"/>
        <v>0</v>
      </c>
      <c r="AJ277" s="24">
        <f t="shared" ca="1" si="160"/>
        <v>0</v>
      </c>
      <c r="AK277" s="24">
        <f t="shared" ca="1" si="160"/>
        <v>0</v>
      </c>
      <c r="AL277" s="24">
        <f t="shared" ca="1" si="160"/>
        <v>0</v>
      </c>
      <c r="AM277" s="24">
        <f t="shared" ca="1" si="160"/>
        <v>0</v>
      </c>
      <c r="AN277" s="24">
        <f t="shared" ca="1" si="160"/>
        <v>0</v>
      </c>
      <c r="AO277" s="24">
        <f t="shared" ca="1" si="160"/>
        <v>0</v>
      </c>
      <c r="AP277" s="24">
        <f t="shared" ca="1" si="160"/>
        <v>0</v>
      </c>
      <c r="AQ277" s="24">
        <f t="shared" ca="1" si="160"/>
        <v>0</v>
      </c>
      <c r="AR277" s="24">
        <f t="shared" ca="1" si="160"/>
        <v>0</v>
      </c>
      <c r="AS277" s="24">
        <f t="shared" ca="1" si="160"/>
        <v>0</v>
      </c>
      <c r="AT277" s="24">
        <f t="shared" ca="1" si="160"/>
        <v>0</v>
      </c>
      <c r="AU277" s="24">
        <f t="shared" ca="1" si="160"/>
        <v>0</v>
      </c>
      <c r="AV277" s="24">
        <f t="shared" ca="1" si="160"/>
        <v>0</v>
      </c>
      <c r="AW277" s="24">
        <f t="shared" ca="1" si="160"/>
        <v>0</v>
      </c>
      <c r="AX277" s="24">
        <f t="shared" ca="1" si="160"/>
        <v>0</v>
      </c>
      <c r="AY277" s="24">
        <f t="shared" ca="1" si="160"/>
        <v>0</v>
      </c>
      <c r="AZ277" s="24">
        <f t="shared" ca="1" si="160"/>
        <v>0</v>
      </c>
      <c r="BA277" s="24">
        <f t="shared" ca="1" si="160"/>
        <v>0</v>
      </c>
      <c r="BB277" s="24">
        <f t="shared" ref="BB277:CG277" ca="1" si="161">SUM(BB198,BB228,BB258)</f>
        <v>0</v>
      </c>
      <c r="BC277" s="24">
        <f t="shared" ca="1" si="161"/>
        <v>0</v>
      </c>
      <c r="BD277" s="24">
        <f t="shared" ca="1" si="161"/>
        <v>0</v>
      </c>
      <c r="BE277" s="24">
        <f t="shared" ca="1" si="161"/>
        <v>0</v>
      </c>
      <c r="BF277" s="24">
        <f t="shared" ca="1" si="161"/>
        <v>0</v>
      </c>
      <c r="BG277" s="24">
        <f t="shared" ca="1" si="161"/>
        <v>0</v>
      </c>
      <c r="BH277" s="24">
        <f t="shared" ca="1" si="161"/>
        <v>0</v>
      </c>
      <c r="BI277" s="24">
        <f t="shared" ca="1" si="161"/>
        <v>0</v>
      </c>
      <c r="BJ277" s="24">
        <f t="shared" ca="1" si="161"/>
        <v>0</v>
      </c>
      <c r="BK277" s="24">
        <f t="shared" ca="1" si="161"/>
        <v>0</v>
      </c>
      <c r="BL277" s="24">
        <f t="shared" ca="1" si="161"/>
        <v>0</v>
      </c>
      <c r="BM277" s="24">
        <f t="shared" ca="1" si="161"/>
        <v>0</v>
      </c>
      <c r="BN277" s="24">
        <f t="shared" ca="1" si="161"/>
        <v>0</v>
      </c>
      <c r="BO277" s="24">
        <f t="shared" ca="1" si="161"/>
        <v>0</v>
      </c>
      <c r="BP277" s="24">
        <f t="shared" ca="1" si="161"/>
        <v>0</v>
      </c>
      <c r="BQ277" s="24">
        <f t="shared" ca="1" si="161"/>
        <v>0</v>
      </c>
      <c r="BR277" s="24">
        <f t="shared" ca="1" si="161"/>
        <v>0</v>
      </c>
      <c r="BS277" s="24">
        <f t="shared" ca="1" si="161"/>
        <v>0</v>
      </c>
      <c r="BT277" s="24">
        <f t="shared" ca="1" si="161"/>
        <v>0</v>
      </c>
      <c r="BU277" s="24">
        <f t="shared" ca="1" si="161"/>
        <v>0</v>
      </c>
      <c r="BV277" s="24">
        <f t="shared" ca="1" si="161"/>
        <v>0</v>
      </c>
      <c r="BW277" s="24">
        <f t="shared" ca="1" si="161"/>
        <v>0</v>
      </c>
      <c r="BX277" s="24">
        <f t="shared" ca="1" si="161"/>
        <v>0</v>
      </c>
      <c r="BY277" s="24">
        <f t="shared" ca="1" si="161"/>
        <v>0</v>
      </c>
      <c r="BZ277" s="24">
        <f t="shared" ca="1" si="161"/>
        <v>0</v>
      </c>
      <c r="CA277" s="24">
        <f t="shared" ca="1" si="161"/>
        <v>0</v>
      </c>
      <c r="CB277" s="24">
        <f t="shared" ca="1" si="161"/>
        <v>0</v>
      </c>
      <c r="CC277" s="24">
        <f t="shared" ca="1" si="161"/>
        <v>0</v>
      </c>
      <c r="CD277" s="24">
        <f t="shared" ca="1" si="161"/>
        <v>0</v>
      </c>
      <c r="CE277" s="24">
        <f t="shared" ca="1" si="161"/>
        <v>0</v>
      </c>
      <c r="CF277" s="24">
        <f t="shared" ca="1" si="161"/>
        <v>0</v>
      </c>
      <c r="CG277" s="24">
        <f t="shared" ca="1" si="161"/>
        <v>0</v>
      </c>
      <c r="CH277" s="24">
        <f t="shared" ref="CH277:CO277" ca="1" si="162">SUM(CH198,CH228,CH258)</f>
        <v>0</v>
      </c>
      <c r="CI277" s="24">
        <f t="shared" ca="1" si="162"/>
        <v>0</v>
      </c>
      <c r="CJ277" s="24">
        <f t="shared" ca="1" si="162"/>
        <v>0</v>
      </c>
      <c r="CK277" s="24">
        <f t="shared" ca="1" si="162"/>
        <v>0</v>
      </c>
      <c r="CL277" s="24">
        <f t="shared" ca="1" si="162"/>
        <v>0</v>
      </c>
      <c r="CM277" s="24">
        <f t="shared" ca="1" si="162"/>
        <v>0</v>
      </c>
      <c r="CN277" s="24">
        <f t="shared" ca="1" si="162"/>
        <v>0</v>
      </c>
      <c r="CO277" s="24">
        <f t="shared" ca="1" si="162"/>
        <v>0</v>
      </c>
    </row>
    <row r="278" spans="1:93" outlineLevel="1">
      <c r="B278" t="s">
        <v>132</v>
      </c>
      <c r="D278" s="596"/>
      <c r="E278" s="596"/>
      <c r="F278" s="596"/>
      <c r="G278" s="596"/>
      <c r="H278" s="596"/>
      <c r="I278" s="596"/>
      <c r="J278" s="596"/>
      <c r="K278" s="596"/>
      <c r="L278" s="596"/>
      <c r="M278" s="596"/>
      <c r="N278" s="596"/>
      <c r="O278" s="596"/>
      <c r="P278" s="596"/>
      <c r="Q278" s="596"/>
      <c r="R278" s="596"/>
      <c r="S278" s="596"/>
      <c r="T278" s="596"/>
      <c r="U278" s="596"/>
      <c r="V278" s="594">
        <f t="shared" ref="V278" ca="1" si="163">SUM(V264,V266,V268,V270,V271)</f>
        <v>0.9750245717078776</v>
      </c>
      <c r="W278" s="594">
        <f t="shared" ref="W278:CH278" ca="1" si="164">SUM(W264,W266,W268,W270,W271)</f>
        <v>1.0247114018975745</v>
      </c>
      <c r="X278" s="594">
        <f t="shared" ca="1" si="164"/>
        <v>1.0663467861322407</v>
      </c>
      <c r="Y278" s="594">
        <f t="shared" ca="1" si="164"/>
        <v>1.1067679962659993</v>
      </c>
      <c r="Z278" s="594">
        <f t="shared" ca="1" si="164"/>
        <v>1.1435511326093319</v>
      </c>
      <c r="AA278" s="594">
        <f t="shared" ca="1" si="164"/>
        <v>2.0718044211782169</v>
      </c>
      <c r="AB278" s="594">
        <f t="shared" ca="1" si="164"/>
        <v>2.1544144829678871</v>
      </c>
      <c r="AC278" s="594">
        <f t="shared" ca="1" si="164"/>
        <v>2.2502713454049443</v>
      </c>
      <c r="AD278" s="594">
        <f t="shared" ca="1" si="164"/>
        <v>2.3332387819853606</v>
      </c>
      <c r="AE278" s="594">
        <f t="shared" ca="1" si="164"/>
        <v>2.3914707704654616</v>
      </c>
      <c r="AF278" s="594">
        <f t="shared" ca="1" si="164"/>
        <v>3.5591743560058364</v>
      </c>
      <c r="AG278" s="594">
        <f t="shared" ca="1" si="164"/>
        <v>3.569024466039953</v>
      </c>
      <c r="AH278" s="594">
        <f t="shared" ca="1" si="164"/>
        <v>3.5708701881733944</v>
      </c>
      <c r="AI278" s="594">
        <f t="shared" ca="1" si="164"/>
        <v>3.6175886189490742</v>
      </c>
      <c r="AJ278" s="594">
        <f t="shared" ca="1" si="164"/>
        <v>3.7263927867406395</v>
      </c>
      <c r="AK278" s="594">
        <f t="shared" ca="1" si="164"/>
        <v>3.8903361583471083</v>
      </c>
      <c r="AL278" s="594">
        <f t="shared" ca="1" si="164"/>
        <v>4.0715919170117099</v>
      </c>
      <c r="AM278" s="594">
        <f t="shared" ca="1" si="164"/>
        <v>4.2170923820322272</v>
      </c>
      <c r="AN278" s="594">
        <f t="shared" ca="1" si="164"/>
        <v>4.2722284687661762</v>
      </c>
      <c r="AO278" s="594">
        <f t="shared" ca="1" si="164"/>
        <v>4.2293161523191527</v>
      </c>
      <c r="AP278" s="594">
        <f t="shared" ca="1" si="164"/>
        <v>4.1290910508442824</v>
      </c>
      <c r="AQ278" s="594">
        <f t="shared" ca="1" si="164"/>
        <v>4.0190726215297383</v>
      </c>
      <c r="AR278" s="594">
        <f t="shared" ca="1" si="164"/>
        <v>3.9348496539276887</v>
      </c>
      <c r="AS278" s="594">
        <f t="shared" ca="1" si="164"/>
        <v>3.9005638410549692</v>
      </c>
      <c r="AT278" s="594">
        <f t="shared" ca="1" si="164"/>
        <v>3.8767320822611797</v>
      </c>
      <c r="AU278" s="594">
        <f t="shared" ca="1" si="164"/>
        <v>3.8642505619693588</v>
      </c>
      <c r="AV278" s="594">
        <f t="shared" ca="1" si="164"/>
        <v>3.8387519111644632</v>
      </c>
      <c r="AW278" s="594">
        <f t="shared" ca="1" si="164"/>
        <v>3.8093127170794854</v>
      </c>
      <c r="AX278" s="594">
        <f t="shared" ca="1" si="164"/>
        <v>3.7660508631291063</v>
      </c>
      <c r="AY278" s="594">
        <f t="shared" ca="1" si="164"/>
        <v>3.711129858315168</v>
      </c>
      <c r="AZ278" s="594">
        <f t="shared" ca="1" si="164"/>
        <v>3.6473025654480384</v>
      </c>
      <c r="BA278" s="594">
        <f t="shared" ca="1" si="164"/>
        <v>3.5741775568016236</v>
      </c>
      <c r="BB278" s="594">
        <f t="shared" ca="1" si="164"/>
        <v>3.5167493070104769</v>
      </c>
      <c r="BC278" s="594">
        <f t="shared" ca="1" si="164"/>
        <v>3.447414012810555</v>
      </c>
      <c r="BD278" s="594">
        <f t="shared" ca="1" si="164"/>
        <v>3.3885281107126199</v>
      </c>
      <c r="BE278" s="594">
        <f t="shared" ca="1" si="164"/>
        <v>3.3500924205481732</v>
      </c>
      <c r="BF278" s="594">
        <f t="shared" ca="1" si="164"/>
        <v>3.29445712395282</v>
      </c>
      <c r="BG278" s="594">
        <f t="shared" ca="1" si="164"/>
        <v>3.2509584047285025</v>
      </c>
      <c r="BH278" s="594">
        <f t="shared" ca="1" si="164"/>
        <v>3.1841117620702888</v>
      </c>
      <c r="BI278" s="594">
        <f t="shared" ca="1" si="164"/>
        <v>3.1490252169718582</v>
      </c>
      <c r="BJ278" s="594">
        <f t="shared" ca="1" si="164"/>
        <v>3.1161757624834432</v>
      </c>
      <c r="BK278" s="594">
        <f t="shared" ca="1" si="164"/>
        <v>3.0767668904351226</v>
      </c>
      <c r="BL278" s="594">
        <f t="shared" ca="1" si="164"/>
        <v>3.0406670322121445</v>
      </c>
      <c r="BM278" s="594">
        <f t="shared" ca="1" si="164"/>
        <v>3.0005872877038615</v>
      </c>
      <c r="BN278" s="594">
        <f t="shared" ca="1" si="164"/>
        <v>2.9747605432086321</v>
      </c>
      <c r="BO278" s="594">
        <f t="shared" ca="1" si="164"/>
        <v>2.9397784172419357</v>
      </c>
      <c r="BP278" s="594">
        <f t="shared" ca="1" si="164"/>
        <v>2.9082619562567502</v>
      </c>
      <c r="BQ278" s="594">
        <f t="shared" ca="1" si="164"/>
        <v>2.8883142377716338</v>
      </c>
      <c r="BR278" s="594">
        <f t="shared" ca="1" si="164"/>
        <v>2.8630485882715093</v>
      </c>
      <c r="BS278" s="594">
        <f t="shared" ca="1" si="164"/>
        <v>2.8450367081499701</v>
      </c>
      <c r="BT278" s="594">
        <f t="shared" ca="1" si="164"/>
        <v>2.8232942283852158</v>
      </c>
      <c r="BU278" s="594">
        <f t="shared" ca="1" si="164"/>
        <v>2.8047521304062863</v>
      </c>
      <c r="BV278" s="594">
        <f t="shared" ca="1" si="164"/>
        <v>2.7945058551771393</v>
      </c>
      <c r="BW278" s="594">
        <f t="shared" ca="1" si="164"/>
        <v>2.7786858041932181</v>
      </c>
      <c r="BX278" s="594">
        <f t="shared" ca="1" si="164"/>
        <v>2.7650617789949625</v>
      </c>
      <c r="BY278" s="594">
        <f t="shared" ca="1" si="164"/>
        <v>2.7515553846361418</v>
      </c>
      <c r="BZ278" s="594">
        <f t="shared" ca="1" si="164"/>
        <v>2.7418628364206787</v>
      </c>
      <c r="CA278" s="594">
        <f t="shared" ca="1" si="164"/>
        <v>2.7306166933251572</v>
      </c>
      <c r="CB278" s="594">
        <f t="shared" ca="1" si="164"/>
        <v>2.7268001173181946</v>
      </c>
      <c r="CC278" s="594">
        <f t="shared" ca="1" si="164"/>
        <v>2.7188535841244432</v>
      </c>
      <c r="CD278" s="594">
        <f t="shared" ca="1" si="164"/>
        <v>2.7123108041112691</v>
      </c>
      <c r="CE278" s="594">
        <f t="shared" ca="1" si="164"/>
        <v>2.7102042808921025</v>
      </c>
      <c r="CF278" s="594">
        <f t="shared" ca="1" si="164"/>
        <v>2.7089860995165709</v>
      </c>
      <c r="CG278" s="594">
        <f t="shared" ca="1" si="164"/>
        <v>2.7090426240250673</v>
      </c>
      <c r="CH278" s="594">
        <f t="shared" ca="1" si="164"/>
        <v>2.709266836303367</v>
      </c>
      <c r="CI278" s="594">
        <f t="shared" ref="CI278:CO278" ca="1" si="165">SUM(CI264,CI266,CI268,CI270,CI271)</f>
        <v>2.709266836303367</v>
      </c>
      <c r="CJ278" s="594">
        <f t="shared" ca="1" si="165"/>
        <v>2.709266836303367</v>
      </c>
      <c r="CK278" s="594">
        <f t="shared" ca="1" si="165"/>
        <v>2.709266836303367</v>
      </c>
      <c r="CL278" s="594">
        <f t="shared" ca="1" si="165"/>
        <v>2.709266836303367</v>
      </c>
      <c r="CM278" s="594">
        <f t="shared" ca="1" si="165"/>
        <v>2.709266836303367</v>
      </c>
      <c r="CN278" s="594">
        <f t="shared" ca="1" si="165"/>
        <v>2.709266836303367</v>
      </c>
      <c r="CO278" s="594">
        <f t="shared" ca="1" si="165"/>
        <v>2.709266836303367</v>
      </c>
    </row>
    <row r="279" spans="1:93" s="386" customFormat="1" outlineLevel="1">
      <c r="B279" s="386" t="s">
        <v>116</v>
      </c>
      <c r="V279" s="386">
        <f ca="1">SUM(V274:V278)</f>
        <v>3.2958101375999043</v>
      </c>
      <c r="W279" s="386">
        <f t="shared" ref="W279:BL279" ca="1" si="166">SUM(W274:W278)</f>
        <v>3.1220618163773262</v>
      </c>
      <c r="X279" s="386">
        <f t="shared" ca="1" si="166"/>
        <v>2.8545725357552199</v>
      </c>
      <c r="Y279" s="386">
        <f t="shared" ca="1" si="166"/>
        <v>2.6708358374243</v>
      </c>
      <c r="Z279" s="386">
        <f t="shared" ca="1" si="166"/>
        <v>2.5726415232324493</v>
      </c>
      <c r="AA279" s="386">
        <f t="shared" ca="1" si="166"/>
        <v>4.46848555730576</v>
      </c>
      <c r="AB279" s="386">
        <f t="shared" ca="1" si="166"/>
        <v>4.5074450697673774</v>
      </c>
      <c r="AC279" s="386">
        <f t="shared" ca="1" si="166"/>
        <v>4.6522057979681506</v>
      </c>
      <c r="AD279" s="386">
        <f t="shared" ca="1" si="166"/>
        <v>4.8067786902498799</v>
      </c>
      <c r="AE279" s="386">
        <f t="shared" ca="1" si="166"/>
        <v>4.9112122308688893</v>
      </c>
      <c r="AF279" s="386">
        <f t="shared" ca="1" si="166"/>
        <v>6.5888832111036066</v>
      </c>
      <c r="AG279" s="386">
        <f t="shared" ca="1" si="166"/>
        <v>6.459864619377969</v>
      </c>
      <c r="AH279" s="386">
        <f t="shared" ca="1" si="166"/>
        <v>6.3437166057497265</v>
      </c>
      <c r="AI279" s="386">
        <f t="shared" ca="1" si="166"/>
        <v>6.3788840066263637</v>
      </c>
      <c r="AJ279" s="386">
        <f t="shared" ca="1" si="166"/>
        <v>6.6877856453938058</v>
      </c>
      <c r="AK279" s="386">
        <f t="shared" ca="1" si="166"/>
        <v>7.3116796436119014</v>
      </c>
      <c r="AL279" s="386">
        <f t="shared" ca="1" si="166"/>
        <v>8.0309894978804586</v>
      </c>
      <c r="AM279" s="386">
        <f t="shared" ca="1" si="166"/>
        <v>8.4638351011233901</v>
      </c>
      <c r="AN279" s="386">
        <f t="shared" ca="1" si="166"/>
        <v>8.2890406282346127</v>
      </c>
      <c r="AO279" s="475">
        <f t="shared" ca="1" si="166"/>
        <v>7.9010050257025064</v>
      </c>
      <c r="AP279" s="386">
        <f t="shared" ca="1" si="166"/>
        <v>7.3975129272103413</v>
      </c>
      <c r="AQ279" s="386">
        <f t="shared" ca="1" si="166"/>
        <v>6.9120734955291407</v>
      </c>
      <c r="AR279" s="386">
        <f t="shared" ca="1" si="166"/>
        <v>6.6247828148014154</v>
      </c>
      <c r="AS279" s="386">
        <f t="shared" ca="1" si="166"/>
        <v>6.5086928654455241</v>
      </c>
      <c r="AT279" s="386">
        <f t="shared" ca="1" si="166"/>
        <v>6.4199287901040618</v>
      </c>
      <c r="AU279" s="386">
        <f t="shared" ca="1" si="166"/>
        <v>5.9197333856662571</v>
      </c>
      <c r="AV279" s="386">
        <f t="shared" ca="1" si="166"/>
        <v>5.2154302497172447</v>
      </c>
      <c r="AW279" s="386">
        <f t="shared" ca="1" si="166"/>
        <v>4.4734233499740705</v>
      </c>
      <c r="AX279" s="386">
        <f t="shared" ca="1" si="166"/>
        <v>3.9143968770623525</v>
      </c>
      <c r="AY279" s="386">
        <f t="shared" ca="1" si="166"/>
        <v>3.752552186972328</v>
      </c>
      <c r="AZ279" s="386">
        <f t="shared" ca="1" si="166"/>
        <v>3.6858254091921072</v>
      </c>
      <c r="BA279" s="386">
        <f t="shared" ca="1" si="166"/>
        <v>3.6105790688173514</v>
      </c>
      <c r="BB279" s="386">
        <f t="shared" ca="1" si="166"/>
        <v>3.5533675380540681</v>
      </c>
      <c r="BC279" s="386">
        <f t="shared" ca="1" si="166"/>
        <v>3.4847790036780704</v>
      </c>
      <c r="BD279" s="386">
        <f t="shared" ca="1" si="166"/>
        <v>3.4236898088289163</v>
      </c>
      <c r="BE279" s="386">
        <f t="shared" ca="1" si="166"/>
        <v>3.3777068158561212</v>
      </c>
      <c r="BF279" s="386">
        <f t="shared" ca="1" si="166"/>
        <v>3.3153025054251932</v>
      </c>
      <c r="BG279" s="386">
        <f t="shared" ca="1" si="166"/>
        <v>3.2562023385169816</v>
      </c>
      <c r="BH279" s="386">
        <f t="shared" ca="1" si="166"/>
        <v>3.1841117620702888</v>
      </c>
      <c r="BI279" s="386">
        <f t="shared" ca="1" si="166"/>
        <v>3.1490252169718582</v>
      </c>
      <c r="BJ279" s="386">
        <f t="shared" ca="1" si="166"/>
        <v>3.1161757624834432</v>
      </c>
      <c r="BK279" s="386">
        <f t="shared" ca="1" si="166"/>
        <v>3.0767668904351226</v>
      </c>
      <c r="BL279" s="386">
        <f t="shared" ca="1" si="166"/>
        <v>3.0406670322121445</v>
      </c>
      <c r="BM279" s="386">
        <f t="shared" ref="BM279:BY279" ca="1" si="167">SUM(BM274:BM278)</f>
        <v>3.0005872877038615</v>
      </c>
      <c r="BN279" s="386">
        <f t="shared" ca="1" si="167"/>
        <v>2.9747605432086321</v>
      </c>
      <c r="BO279" s="386">
        <f t="shared" ca="1" si="167"/>
        <v>2.9397784172419357</v>
      </c>
      <c r="BP279" s="386">
        <f t="shared" ca="1" si="167"/>
        <v>2.9082619562567502</v>
      </c>
      <c r="BQ279" s="386">
        <f t="shared" ca="1" si="167"/>
        <v>2.8883142377716338</v>
      </c>
      <c r="BR279" s="386">
        <f t="shared" ca="1" si="167"/>
        <v>2.8630485882715093</v>
      </c>
      <c r="BS279" s="386">
        <f t="shared" ca="1" si="167"/>
        <v>2.8450367081499701</v>
      </c>
      <c r="BT279" s="386">
        <f t="shared" ca="1" si="167"/>
        <v>2.8232942283852158</v>
      </c>
      <c r="BU279" s="386">
        <f t="shared" ca="1" si="167"/>
        <v>2.8047521304062863</v>
      </c>
      <c r="BV279" s="386">
        <f t="shared" ca="1" si="167"/>
        <v>2.7945058551771393</v>
      </c>
      <c r="BW279" s="386">
        <f t="shared" ca="1" si="167"/>
        <v>2.7786858041932181</v>
      </c>
      <c r="BX279" s="386">
        <f t="shared" ca="1" si="167"/>
        <v>2.7650617789949625</v>
      </c>
      <c r="BY279" s="386">
        <f t="shared" ca="1" si="167"/>
        <v>2.7515553846361418</v>
      </c>
      <c r="BZ279" s="386">
        <f t="shared" ref="BZ279:CO279" ca="1" si="168">SUM(BZ274:BZ278)</f>
        <v>2.7418628364206787</v>
      </c>
      <c r="CA279" s="386">
        <f t="shared" ca="1" si="168"/>
        <v>2.7306166933251572</v>
      </c>
      <c r="CB279" s="386">
        <f t="shared" ca="1" si="168"/>
        <v>2.7268001173181946</v>
      </c>
      <c r="CC279" s="386">
        <f t="shared" ca="1" si="168"/>
        <v>2.7188535841244432</v>
      </c>
      <c r="CD279" s="386">
        <f t="shared" ca="1" si="168"/>
        <v>2.7123108041112691</v>
      </c>
      <c r="CE279" s="386">
        <f t="shared" ca="1" si="168"/>
        <v>2.7102042808921025</v>
      </c>
      <c r="CF279" s="386">
        <f t="shared" ca="1" si="168"/>
        <v>2.7089860995165709</v>
      </c>
      <c r="CG279" s="386">
        <f t="shared" ca="1" si="168"/>
        <v>2.7090426240250673</v>
      </c>
      <c r="CH279" s="386">
        <f t="shared" ca="1" si="168"/>
        <v>2.709266836303367</v>
      </c>
      <c r="CI279" s="386">
        <f t="shared" ca="1" si="168"/>
        <v>2.709266836303367</v>
      </c>
      <c r="CJ279" s="386">
        <f t="shared" ca="1" si="168"/>
        <v>2.709266836303367</v>
      </c>
      <c r="CK279" s="386">
        <f t="shared" ca="1" si="168"/>
        <v>2.709266836303367</v>
      </c>
      <c r="CL279" s="386">
        <f t="shared" ca="1" si="168"/>
        <v>2.709266836303367</v>
      </c>
      <c r="CM279" s="386">
        <f t="shared" ca="1" si="168"/>
        <v>2.709266836303367</v>
      </c>
      <c r="CN279" s="386">
        <f t="shared" ca="1" si="168"/>
        <v>2.709266836303367</v>
      </c>
      <c r="CO279" s="386">
        <f t="shared" ca="1" si="168"/>
        <v>2.709266836303367</v>
      </c>
    </row>
    <row r="280" spans="1:93" outlineLevel="1">
      <c r="A280" s="70" t="s">
        <v>56</v>
      </c>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C280" s="24"/>
      <c r="CD280" s="24"/>
      <c r="CE280" s="24"/>
      <c r="CF280" s="24"/>
      <c r="CG280" s="24"/>
      <c r="CH280" s="24"/>
      <c r="CI280" s="24"/>
      <c r="CJ280" s="24"/>
      <c r="CK280" s="24"/>
      <c r="CL280" s="24"/>
      <c r="CM280" s="24"/>
      <c r="CN280" s="24"/>
      <c r="CO280" s="24"/>
    </row>
    <row r="281" spans="1:93" outlineLevel="1">
      <c r="B281" t="s">
        <v>113</v>
      </c>
      <c r="D281" s="62"/>
      <c r="E281" s="62"/>
      <c r="F281" s="62"/>
      <c r="G281" s="62"/>
      <c r="H281" s="62"/>
      <c r="I281" s="62"/>
      <c r="J281" s="62"/>
      <c r="K281" s="62"/>
      <c r="L281" s="62"/>
      <c r="M281" s="62"/>
      <c r="N281" s="62"/>
      <c r="O281" s="62"/>
      <c r="P281" s="62"/>
      <c r="Q281" s="62"/>
      <c r="R281" s="62"/>
      <c r="S281" s="62"/>
      <c r="T281" s="62"/>
      <c r="U281" s="62"/>
      <c r="V281" s="24">
        <f t="shared" ref="V281:BA281" ca="1" si="169">V263-V274</f>
        <v>0.78545000060653591</v>
      </c>
      <c r="W281" s="24">
        <f t="shared" ca="1" si="169"/>
        <v>1.1618368284677638</v>
      </c>
      <c r="X281" s="24">
        <f t="shared" ca="1" si="169"/>
        <v>1.6126215845780003</v>
      </c>
      <c r="Y281" s="24">
        <f t="shared" ca="1" si="169"/>
        <v>1.9735527714472005</v>
      </c>
      <c r="Z281" s="24">
        <f t="shared" ca="1" si="169"/>
        <v>2.238444300597263</v>
      </c>
      <c r="AA281" s="24">
        <f t="shared" ca="1" si="169"/>
        <v>4.7297278335529427</v>
      </c>
      <c r="AB281" s="24">
        <f t="shared" ca="1" si="169"/>
        <v>5.0929559146046408</v>
      </c>
      <c r="AC281" s="24">
        <f t="shared" ca="1" si="169"/>
        <v>5.4323522527437653</v>
      </c>
      <c r="AD281" s="24">
        <f t="shared" ca="1" si="169"/>
        <v>5.6996757829913864</v>
      </c>
      <c r="AE281" s="24">
        <f t="shared" ca="1" si="169"/>
        <v>5.8885341584345881</v>
      </c>
      <c r="AF281" s="24">
        <f t="shared" ca="1" si="169"/>
        <v>8.2566049064625453</v>
      </c>
      <c r="AG281" s="24">
        <f t="shared" ca="1" si="169"/>
        <v>8.0951090758553619</v>
      </c>
      <c r="AH281" s="24">
        <f t="shared" ca="1" si="169"/>
        <v>7.6749231127224844</v>
      </c>
      <c r="AI281" s="24">
        <f t="shared" ca="1" si="169"/>
        <v>7.0887844130068851</v>
      </c>
      <c r="AJ281" s="24">
        <f t="shared" ca="1" si="169"/>
        <v>6.1440907081453897</v>
      </c>
      <c r="AK281" s="24">
        <f t="shared" ca="1" si="169"/>
        <v>5.1083039621335082</v>
      </c>
      <c r="AL281" s="24">
        <f t="shared" ca="1" si="169"/>
        <v>4.0395956048238881</v>
      </c>
      <c r="AM281" s="24">
        <f t="shared" ca="1" si="169"/>
        <v>3.671478727558962</v>
      </c>
      <c r="AN281" s="24">
        <f t="shared" ca="1" si="169"/>
        <v>3.7162486602213978</v>
      </c>
      <c r="AO281" s="24">
        <f t="shared" ca="1" si="169"/>
        <v>3.6489906564673373</v>
      </c>
      <c r="AP281" s="24">
        <f t="shared" ca="1" si="169"/>
        <v>3.4954694707358986</v>
      </c>
      <c r="AQ281" s="24">
        <f t="shared" ca="1" si="169"/>
        <v>3.4743918561886868</v>
      </c>
      <c r="AR281" s="24">
        <f t="shared" ca="1" si="169"/>
        <v>3.5841226880606705</v>
      </c>
      <c r="AS281" s="24">
        <f t="shared" ca="1" si="169"/>
        <v>3.8246495341306272</v>
      </c>
      <c r="AT281" s="24">
        <f t="shared" ca="1" si="169"/>
        <v>4.2223061931909829</v>
      </c>
      <c r="AU281" s="24">
        <f t="shared" ca="1" si="169"/>
        <v>5.4539285012262635</v>
      </c>
      <c r="AV281" s="24">
        <f t="shared" ca="1" si="169"/>
        <v>7.0930326400331065</v>
      </c>
      <c r="AW281" s="24">
        <f t="shared" ca="1" si="169"/>
        <v>8.9400765945962455</v>
      </c>
      <c r="AX281" s="24">
        <f t="shared" ca="1" si="169"/>
        <v>10.193580628840248</v>
      </c>
      <c r="AY281" s="24">
        <f t="shared" ca="1" si="169"/>
        <v>10.835065204251384</v>
      </c>
      <c r="AZ281" s="24">
        <f t="shared" ca="1" si="169"/>
        <v>11.166009061849273</v>
      </c>
      <c r="BA281" s="24">
        <f t="shared" ca="1" si="169"/>
        <v>11.276452718070891</v>
      </c>
      <c r="BB281" s="24">
        <f t="shared" ref="BB281:CG281" ca="1" si="170">BB263-BB274</f>
        <v>11.224097149930374</v>
      </c>
      <c r="BC281" s="24">
        <f t="shared" ca="1" si="170"/>
        <v>11.448756498431763</v>
      </c>
      <c r="BD281" s="24">
        <f t="shared" ca="1" si="170"/>
        <v>11.628219425310178</v>
      </c>
      <c r="BE281" s="24">
        <f t="shared" ca="1" si="170"/>
        <v>11.729418884182092</v>
      </c>
      <c r="BF281" s="24">
        <f t="shared" ca="1" si="170"/>
        <v>11.760999113708623</v>
      </c>
      <c r="BG281" s="24">
        <f t="shared" ca="1" si="170"/>
        <v>11.740679848895459</v>
      </c>
      <c r="BH281" s="24">
        <f t="shared" ca="1" si="170"/>
        <v>11.659993592674461</v>
      </c>
      <c r="BI281" s="24">
        <f t="shared" ca="1" si="170"/>
        <v>10.83431788972535</v>
      </c>
      <c r="BJ281" s="24">
        <f t="shared" ca="1" si="170"/>
        <v>9.8139236068251705</v>
      </c>
      <c r="BK281" s="24">
        <f t="shared" ca="1" si="170"/>
        <v>8.6613460827142177</v>
      </c>
      <c r="BL281" s="24">
        <f t="shared" ca="1" si="170"/>
        <v>7.8873337360034927</v>
      </c>
      <c r="BM281" s="24">
        <f t="shared" ca="1" si="170"/>
        <v>7.2891202755356508</v>
      </c>
      <c r="BN281" s="24">
        <f t="shared" ca="1" si="170"/>
        <v>6.3418821303210553</v>
      </c>
      <c r="BO281" s="24">
        <f t="shared" ca="1" si="170"/>
        <v>5.3861823878718411</v>
      </c>
      <c r="BP281" s="24">
        <f t="shared" ca="1" si="170"/>
        <v>4.988135536160808</v>
      </c>
      <c r="BQ281" s="24">
        <f t="shared" ca="1" si="170"/>
        <v>4.7654718931418154</v>
      </c>
      <c r="BR281" s="24">
        <f t="shared" ca="1" si="170"/>
        <v>4.5472156276522231</v>
      </c>
      <c r="BS281" s="24">
        <f t="shared" ca="1" si="170"/>
        <v>4.2918034592176362</v>
      </c>
      <c r="BT281" s="24">
        <f t="shared" ca="1" si="170"/>
        <v>4.5772633381265369</v>
      </c>
      <c r="BU281" s="24">
        <f t="shared" ca="1" si="170"/>
        <v>5.1630444289359447</v>
      </c>
      <c r="BV281" s="24">
        <f t="shared" ca="1" si="170"/>
        <v>5.9580724024054348</v>
      </c>
      <c r="BW281" s="24">
        <f t="shared" ca="1" si="170"/>
        <v>6.6409599665894739</v>
      </c>
      <c r="BX281" s="24">
        <f t="shared" ca="1" si="170"/>
        <v>7.3909777656004403</v>
      </c>
      <c r="BY281" s="24">
        <f t="shared" ca="1" si="170"/>
        <v>8.3732733503108765</v>
      </c>
      <c r="BZ281" s="24">
        <f t="shared" ca="1" si="170"/>
        <v>9.532924698522816</v>
      </c>
      <c r="CA281" s="24">
        <f t="shared" ca="1" si="170"/>
        <v>10.294645639566539</v>
      </c>
      <c r="CB281" s="24">
        <f t="shared" ca="1" si="170"/>
        <v>10.835065204251384</v>
      </c>
      <c r="CC281" s="24">
        <f t="shared" ca="1" si="170"/>
        <v>11.166009061849273</v>
      </c>
      <c r="CD281" s="24">
        <f t="shared" ca="1" si="170"/>
        <v>11.276452718070891</v>
      </c>
      <c r="CE281" s="24">
        <f t="shared" ca="1" si="170"/>
        <v>11.224097149930374</v>
      </c>
      <c r="CF281" s="24">
        <f t="shared" ca="1" si="170"/>
        <v>11.448756498431763</v>
      </c>
      <c r="CG281" s="24">
        <f t="shared" ca="1" si="170"/>
        <v>11.628219425310178</v>
      </c>
      <c r="CH281" s="24">
        <f t="shared" ref="CH281:CO281" ca="1" si="171">CH263-CH274</f>
        <v>11.729418884182092</v>
      </c>
      <c r="CI281" s="24">
        <f t="shared" ca="1" si="171"/>
        <v>11.760999113708623</v>
      </c>
      <c r="CJ281" s="24">
        <f t="shared" ca="1" si="171"/>
        <v>11.740679848895459</v>
      </c>
      <c r="CK281" s="24">
        <f t="shared" ca="1" si="171"/>
        <v>11.659993592674461</v>
      </c>
      <c r="CL281" s="24">
        <f t="shared" ca="1" si="171"/>
        <v>10.83431788972535</v>
      </c>
      <c r="CM281" s="24">
        <f t="shared" ca="1" si="171"/>
        <v>9.8139236068251705</v>
      </c>
      <c r="CN281" s="24">
        <f t="shared" ca="1" si="171"/>
        <v>8.6613460827142177</v>
      </c>
      <c r="CO281" s="24">
        <f t="shared" ca="1" si="171"/>
        <v>7.8873337360034927</v>
      </c>
    </row>
    <row r="282" spans="1:93" outlineLevel="1">
      <c r="B282" t="s">
        <v>128</v>
      </c>
      <c r="D282" s="62"/>
      <c r="E282" s="62"/>
      <c r="F282" s="62"/>
      <c r="G282" s="62"/>
      <c r="H282" s="62"/>
      <c r="I282" s="62"/>
      <c r="J282" s="62"/>
      <c r="K282" s="62"/>
      <c r="L282" s="62"/>
      <c r="M282" s="62"/>
      <c r="N282" s="62"/>
      <c r="O282" s="62"/>
      <c r="P282" s="62"/>
      <c r="Q282" s="62"/>
      <c r="R282" s="62"/>
      <c r="S282" s="62"/>
      <c r="T282" s="62"/>
      <c r="U282" s="62"/>
      <c r="V282" s="24">
        <f t="shared" ref="V282:BA282" ca="1" si="172">V265-V275</f>
        <v>0</v>
      </c>
      <c r="W282" s="24">
        <f t="shared" ca="1" si="172"/>
        <v>0</v>
      </c>
      <c r="X282" s="24">
        <f t="shared" ca="1" si="172"/>
        <v>0</v>
      </c>
      <c r="Y282" s="24">
        <f t="shared" ca="1" si="172"/>
        <v>0</v>
      </c>
      <c r="Z282" s="24">
        <f t="shared" ca="1" si="172"/>
        <v>0</v>
      </c>
      <c r="AA282" s="24">
        <f t="shared" ca="1" si="172"/>
        <v>4.371768720312641E-4</v>
      </c>
      <c r="AB282" s="24">
        <f t="shared" ca="1" si="172"/>
        <v>5.7637160487014061E-3</v>
      </c>
      <c r="AC282" s="24">
        <f t="shared" ca="1" si="172"/>
        <v>1.2137707105871476E-2</v>
      </c>
      <c r="AD282" s="24">
        <f t="shared" ca="1" si="172"/>
        <v>1.5579869233681709E-2</v>
      </c>
      <c r="AE282" s="24">
        <f t="shared" ca="1" si="172"/>
        <v>2.9481061916055151E-2</v>
      </c>
      <c r="AF282" s="24">
        <f t="shared" ca="1" si="172"/>
        <v>8.1858580722051766E-2</v>
      </c>
      <c r="AG282" s="24">
        <f t="shared" ca="1" si="172"/>
        <v>0.18628954203529036</v>
      </c>
      <c r="AH282" s="24">
        <f t="shared" ca="1" si="172"/>
        <v>0.32011164655190572</v>
      </c>
      <c r="AI282" s="24">
        <f t="shared" ca="1" si="172"/>
        <v>0.50410213278518512</v>
      </c>
      <c r="AJ282" s="24">
        <f t="shared" ca="1" si="172"/>
        <v>0.71990231575092178</v>
      </c>
      <c r="AK282" s="24">
        <f t="shared" ca="1" si="172"/>
        <v>0.88372341558320611</v>
      </c>
      <c r="AL282" s="24">
        <f t="shared" ca="1" si="172"/>
        <v>1.0036672271775777</v>
      </c>
      <c r="AM282" s="24">
        <f t="shared" ca="1" si="172"/>
        <v>1.0758906428338637</v>
      </c>
      <c r="AN282" s="24">
        <f t="shared" ca="1" si="172"/>
        <v>1.1707387500527704</v>
      </c>
      <c r="AO282" s="24">
        <f t="shared" ca="1" si="172"/>
        <v>1.2559520459353777</v>
      </c>
      <c r="AP282" s="24">
        <f t="shared" ca="1" si="172"/>
        <v>1.3030984219811719</v>
      </c>
      <c r="AQ282" s="24">
        <f t="shared" ca="1" si="172"/>
        <v>1.3044151842394829</v>
      </c>
      <c r="AR282" s="24">
        <f t="shared" ca="1" si="172"/>
        <v>1.2973826196283151</v>
      </c>
      <c r="AS282" s="24">
        <f t="shared" ca="1" si="172"/>
        <v>1.2965707723901678</v>
      </c>
      <c r="AT282" s="24">
        <f t="shared" ca="1" si="172"/>
        <v>1.281662227373958</v>
      </c>
      <c r="AU282" s="24">
        <f t="shared" ca="1" si="172"/>
        <v>1.2726070575658717</v>
      </c>
      <c r="AV282" s="24">
        <f t="shared" ca="1" si="172"/>
        <v>1.2729026558258012</v>
      </c>
      <c r="AW282" s="24">
        <f t="shared" ca="1" si="172"/>
        <v>1.2721177871054292</v>
      </c>
      <c r="AX282" s="24">
        <f t="shared" ca="1" si="172"/>
        <v>1.2719970668615659</v>
      </c>
      <c r="AY282" s="24">
        <f t="shared" ca="1" si="172"/>
        <v>1.2442250869981244</v>
      </c>
      <c r="AZ282" s="24">
        <f t="shared" ca="1" si="172"/>
        <v>1.1931393558122776</v>
      </c>
      <c r="BA282" s="24">
        <f t="shared" ca="1" si="172"/>
        <v>1.0946460473621196</v>
      </c>
      <c r="BB282" s="24">
        <f t="shared" ref="BB282:CG282" ca="1" si="173">BB265-BB275</f>
        <v>0.97473314776431008</v>
      </c>
      <c r="BC282" s="24">
        <f t="shared" ca="1" si="173"/>
        <v>0.81835055288443082</v>
      </c>
      <c r="BD282" s="24">
        <f t="shared" ca="1" si="173"/>
        <v>0.63832947395355633</v>
      </c>
      <c r="BE282" s="24">
        <f t="shared" ca="1" si="173"/>
        <v>0.51008359515629342</v>
      </c>
      <c r="BF282" s="24">
        <f t="shared" ca="1" si="173"/>
        <v>0.41652023005307176</v>
      </c>
      <c r="BG282" s="24">
        <f t="shared" ca="1" si="173"/>
        <v>0.37696907051734596</v>
      </c>
      <c r="BH282" s="24">
        <f t="shared" ca="1" si="173"/>
        <v>0.30693570580269974</v>
      </c>
      <c r="BI282" s="24">
        <f t="shared" ca="1" si="173"/>
        <v>0.23446850752733736</v>
      </c>
      <c r="BJ282" s="24">
        <f t="shared" ca="1" si="173"/>
        <v>0.19572349992004845</v>
      </c>
      <c r="BK282" s="24">
        <f t="shared" ca="1" si="173"/>
        <v>0.20637232714560491</v>
      </c>
      <c r="BL282" s="24">
        <f t="shared" ca="1" si="173"/>
        <v>0.25394297068848953</v>
      </c>
      <c r="BM282" s="24">
        <f t="shared" ca="1" si="173"/>
        <v>0.30961914744870356</v>
      </c>
      <c r="BN282" s="24">
        <f t="shared" ca="1" si="173"/>
        <v>0.40687759527005352</v>
      </c>
      <c r="BO282" s="24">
        <f t="shared" ca="1" si="173"/>
        <v>0.52487047628304895</v>
      </c>
      <c r="BP282" s="24">
        <f t="shared" ca="1" si="173"/>
        <v>0.61020673004794812</v>
      </c>
      <c r="BQ282" s="24">
        <f t="shared" ca="1" si="173"/>
        <v>0.67784310585841012</v>
      </c>
      <c r="BR282" s="24">
        <f t="shared" ca="1" si="173"/>
        <v>0.72158072570788778</v>
      </c>
      <c r="BS282" s="24">
        <f t="shared" ca="1" si="173"/>
        <v>0.79488271352799922</v>
      </c>
      <c r="BT282" s="24">
        <f t="shared" ca="1" si="173"/>
        <v>0.87096622452567529</v>
      </c>
      <c r="BU282" s="24">
        <f t="shared" ca="1" si="173"/>
        <v>0.93311142919735546</v>
      </c>
      <c r="BV282" s="24">
        <f t="shared" ca="1" si="173"/>
        <v>0.98047577906645245</v>
      </c>
      <c r="BW282" s="24">
        <f t="shared" ca="1" si="173"/>
        <v>1.0269292655928794</v>
      </c>
      <c r="BX282" s="24">
        <f t="shared" ca="1" si="173"/>
        <v>1.0772892373084548</v>
      </c>
      <c r="BY282" s="24">
        <f t="shared" ca="1" si="173"/>
        <v>1.1161654967794405</v>
      </c>
      <c r="BZ282" s="24">
        <f t="shared" ca="1" si="173"/>
        <v>1.1583093567616225</v>
      </c>
      <c r="CA282" s="24">
        <f t="shared" ca="1" si="173"/>
        <v>1.2026873745165083</v>
      </c>
      <c r="CB282" s="24">
        <f t="shared" ca="1" si="173"/>
        <v>1.2536048735939129</v>
      </c>
      <c r="CC282" s="24">
        <f t="shared" ca="1" si="173"/>
        <v>1.3066141499901724</v>
      </c>
      <c r="CD282" s="24">
        <f t="shared" ca="1" si="173"/>
        <v>1.3433058787981389</v>
      </c>
      <c r="CE282" s="24">
        <f t="shared" ca="1" si="173"/>
        <v>1.3729169327359574</v>
      </c>
      <c r="CF282" s="24">
        <f t="shared" ca="1" si="173"/>
        <v>1.3956291773655525</v>
      </c>
      <c r="CG282" s="24">
        <f t="shared" ca="1" si="173"/>
        <v>1.4095198093438963</v>
      </c>
      <c r="CH282" s="24">
        <f t="shared" ref="CH282:CO282" ca="1" si="174">CH265-CH275</f>
        <v>1.4169406954419586</v>
      </c>
      <c r="CI282" s="24">
        <f t="shared" ca="1" si="174"/>
        <v>1.4196401151447753</v>
      </c>
      <c r="CJ282" s="24">
        <f t="shared" ca="1" si="174"/>
        <v>1.421174372438103</v>
      </c>
      <c r="CK282" s="24">
        <f t="shared" ca="1" si="174"/>
        <v>1.4177346633162751</v>
      </c>
      <c r="CL282" s="24">
        <f t="shared" ca="1" si="174"/>
        <v>1.4157279978953228</v>
      </c>
      <c r="CM282" s="24">
        <f t="shared" ca="1" si="174"/>
        <v>1.4062051618183498</v>
      </c>
      <c r="CN282" s="24">
        <f t="shared" ca="1" si="174"/>
        <v>1.3910406168885934</v>
      </c>
      <c r="CO282" s="24">
        <f t="shared" ca="1" si="174"/>
        <v>1.3693402841008124</v>
      </c>
    </row>
    <row r="283" spans="1:93" outlineLevel="1">
      <c r="B283" t="s">
        <v>122</v>
      </c>
      <c r="D283" s="62"/>
      <c r="E283" s="62"/>
      <c r="F283" s="62"/>
      <c r="G283" s="62"/>
      <c r="H283" s="62"/>
      <c r="I283" s="62"/>
      <c r="J283" s="62"/>
      <c r="K283" s="62"/>
      <c r="L283" s="62"/>
      <c r="M283" s="62"/>
      <c r="N283" s="62"/>
      <c r="O283" s="62"/>
      <c r="P283" s="62"/>
      <c r="Q283" s="62"/>
      <c r="R283" s="62"/>
      <c r="S283" s="62"/>
      <c r="T283" s="62"/>
      <c r="U283" s="62"/>
      <c r="V283" s="24">
        <f t="shared" ref="V283:BA283" ca="1" si="175">V267-V276</f>
        <v>0</v>
      </c>
      <c r="W283" s="24">
        <f t="shared" ca="1" si="175"/>
        <v>0</v>
      </c>
      <c r="X283" s="24">
        <f t="shared" ca="1" si="175"/>
        <v>0</v>
      </c>
      <c r="Y283" s="24">
        <f t="shared" ca="1" si="175"/>
        <v>0</v>
      </c>
      <c r="Z283" s="24">
        <f t="shared" ca="1" si="175"/>
        <v>0</v>
      </c>
      <c r="AA283" s="24">
        <f t="shared" ca="1" si="175"/>
        <v>0</v>
      </c>
      <c r="AB283" s="24">
        <f t="shared" ca="1" si="175"/>
        <v>0</v>
      </c>
      <c r="AC283" s="24">
        <f t="shared" ca="1" si="175"/>
        <v>0</v>
      </c>
      <c r="AD283" s="24">
        <f t="shared" ca="1" si="175"/>
        <v>0</v>
      </c>
      <c r="AE283" s="24">
        <f t="shared" ca="1" si="175"/>
        <v>0</v>
      </c>
      <c r="AF283" s="24">
        <f t="shared" ca="1" si="175"/>
        <v>0</v>
      </c>
      <c r="AG283" s="24">
        <f t="shared" ca="1" si="175"/>
        <v>0</v>
      </c>
      <c r="AH283" s="24">
        <f t="shared" ca="1" si="175"/>
        <v>0</v>
      </c>
      <c r="AI283" s="24">
        <f t="shared" ca="1" si="175"/>
        <v>0</v>
      </c>
      <c r="AJ283" s="24">
        <f t="shared" ca="1" si="175"/>
        <v>0</v>
      </c>
      <c r="AK283" s="24">
        <f t="shared" ca="1" si="175"/>
        <v>0</v>
      </c>
      <c r="AL283" s="24">
        <f t="shared" ca="1" si="175"/>
        <v>0</v>
      </c>
      <c r="AM283" s="24">
        <f t="shared" ca="1" si="175"/>
        <v>0</v>
      </c>
      <c r="AN283" s="24">
        <f t="shared" ca="1" si="175"/>
        <v>0</v>
      </c>
      <c r="AO283" s="24">
        <f t="shared" ca="1" si="175"/>
        <v>0</v>
      </c>
      <c r="AP283" s="24">
        <f t="shared" ca="1" si="175"/>
        <v>0</v>
      </c>
      <c r="AQ283" s="24">
        <f t="shared" ca="1" si="175"/>
        <v>0</v>
      </c>
      <c r="AR283" s="24">
        <f t="shared" ca="1" si="175"/>
        <v>0</v>
      </c>
      <c r="AS283" s="24">
        <f t="shared" ca="1" si="175"/>
        <v>0</v>
      </c>
      <c r="AT283" s="24">
        <f t="shared" ca="1" si="175"/>
        <v>0</v>
      </c>
      <c r="AU283" s="24">
        <f t="shared" ca="1" si="175"/>
        <v>0</v>
      </c>
      <c r="AV283" s="24">
        <f t="shared" ca="1" si="175"/>
        <v>0</v>
      </c>
      <c r="AW283" s="24">
        <f t="shared" ca="1" si="175"/>
        <v>0</v>
      </c>
      <c r="AX283" s="24">
        <f t="shared" ca="1" si="175"/>
        <v>0</v>
      </c>
      <c r="AY283" s="24">
        <f t="shared" ca="1" si="175"/>
        <v>0</v>
      </c>
      <c r="AZ283" s="24">
        <f t="shared" ca="1" si="175"/>
        <v>0</v>
      </c>
      <c r="BA283" s="24">
        <f t="shared" ca="1" si="175"/>
        <v>0</v>
      </c>
      <c r="BB283" s="24">
        <f t="shared" ref="BB283:CG283" ca="1" si="176">BB267-BB276</f>
        <v>0</v>
      </c>
      <c r="BC283" s="24">
        <f t="shared" ca="1" si="176"/>
        <v>0</v>
      </c>
      <c r="BD283" s="24">
        <f t="shared" ca="1" si="176"/>
        <v>0</v>
      </c>
      <c r="BE283" s="24">
        <f t="shared" ca="1" si="176"/>
        <v>0</v>
      </c>
      <c r="BF283" s="24">
        <f t="shared" ca="1" si="176"/>
        <v>0</v>
      </c>
      <c r="BG283" s="24">
        <f t="shared" ca="1" si="176"/>
        <v>0</v>
      </c>
      <c r="BH283" s="24">
        <f t="shared" ca="1" si="176"/>
        <v>0</v>
      </c>
      <c r="BI283" s="24">
        <f t="shared" ca="1" si="176"/>
        <v>0</v>
      </c>
      <c r="BJ283" s="24">
        <f t="shared" ca="1" si="176"/>
        <v>0</v>
      </c>
      <c r="BK283" s="24">
        <f t="shared" ca="1" si="176"/>
        <v>0</v>
      </c>
      <c r="BL283" s="24">
        <f t="shared" ca="1" si="176"/>
        <v>0</v>
      </c>
      <c r="BM283" s="24">
        <f t="shared" ca="1" si="176"/>
        <v>0</v>
      </c>
      <c r="BN283" s="24">
        <f t="shared" ca="1" si="176"/>
        <v>0</v>
      </c>
      <c r="BO283" s="24">
        <f t="shared" ca="1" si="176"/>
        <v>0</v>
      </c>
      <c r="BP283" s="24">
        <f t="shared" ca="1" si="176"/>
        <v>0</v>
      </c>
      <c r="BQ283" s="24">
        <f t="shared" ca="1" si="176"/>
        <v>0</v>
      </c>
      <c r="BR283" s="24">
        <f t="shared" ca="1" si="176"/>
        <v>0</v>
      </c>
      <c r="BS283" s="24">
        <f t="shared" ca="1" si="176"/>
        <v>0</v>
      </c>
      <c r="BT283" s="24">
        <f t="shared" ca="1" si="176"/>
        <v>0</v>
      </c>
      <c r="BU283" s="24">
        <f t="shared" ca="1" si="176"/>
        <v>0</v>
      </c>
      <c r="BV283" s="24">
        <f t="shared" ca="1" si="176"/>
        <v>0</v>
      </c>
      <c r="BW283" s="24">
        <f t="shared" ca="1" si="176"/>
        <v>0</v>
      </c>
      <c r="BX283" s="24">
        <f t="shared" ca="1" si="176"/>
        <v>0</v>
      </c>
      <c r="BY283" s="24">
        <f t="shared" ca="1" si="176"/>
        <v>0</v>
      </c>
      <c r="BZ283" s="24">
        <f t="shared" ca="1" si="176"/>
        <v>0</v>
      </c>
      <c r="CA283" s="24">
        <f t="shared" ca="1" si="176"/>
        <v>0</v>
      </c>
      <c r="CB283" s="24">
        <f t="shared" ca="1" si="176"/>
        <v>0</v>
      </c>
      <c r="CC283" s="24">
        <f t="shared" ca="1" si="176"/>
        <v>0</v>
      </c>
      <c r="CD283" s="24">
        <f t="shared" ca="1" si="176"/>
        <v>0</v>
      </c>
      <c r="CE283" s="24">
        <f t="shared" ca="1" si="176"/>
        <v>0</v>
      </c>
      <c r="CF283" s="24">
        <f t="shared" ca="1" si="176"/>
        <v>0</v>
      </c>
      <c r="CG283" s="24">
        <f t="shared" ca="1" si="176"/>
        <v>0</v>
      </c>
      <c r="CH283" s="24">
        <f t="shared" ref="CH283:CO283" ca="1" si="177">CH267-CH276</f>
        <v>0</v>
      </c>
      <c r="CI283" s="24">
        <f t="shared" ca="1" si="177"/>
        <v>0</v>
      </c>
      <c r="CJ283" s="24">
        <f t="shared" ca="1" si="177"/>
        <v>0</v>
      </c>
      <c r="CK283" s="24">
        <f t="shared" ca="1" si="177"/>
        <v>0</v>
      </c>
      <c r="CL283" s="24">
        <f t="shared" ca="1" si="177"/>
        <v>0</v>
      </c>
      <c r="CM283" s="24">
        <f t="shared" ca="1" si="177"/>
        <v>0</v>
      </c>
      <c r="CN283" s="24">
        <f t="shared" ca="1" si="177"/>
        <v>0</v>
      </c>
      <c r="CO283" s="24">
        <f t="shared" ca="1" si="177"/>
        <v>0</v>
      </c>
    </row>
    <row r="284" spans="1:93" outlineLevel="1">
      <c r="B284" t="s">
        <v>123</v>
      </c>
      <c r="D284" s="596"/>
      <c r="E284" s="596"/>
      <c r="F284" s="596"/>
      <c r="G284" s="596"/>
      <c r="H284" s="596"/>
      <c r="I284" s="596"/>
      <c r="J284" s="596"/>
      <c r="K284" s="596"/>
      <c r="L284" s="596"/>
      <c r="M284" s="596"/>
      <c r="N284" s="596"/>
      <c r="O284" s="596"/>
      <c r="P284" s="596"/>
      <c r="Q284" s="596"/>
      <c r="R284" s="596"/>
      <c r="S284" s="596"/>
      <c r="T284" s="596"/>
      <c r="U284" s="596"/>
      <c r="V284" s="594">
        <f t="shared" ref="V284:BA284" ca="1" si="178">V269-V277</f>
        <v>0</v>
      </c>
      <c r="W284" s="594">
        <f t="shared" ca="1" si="178"/>
        <v>0</v>
      </c>
      <c r="X284" s="594">
        <f t="shared" ca="1" si="178"/>
        <v>0</v>
      </c>
      <c r="Y284" s="594">
        <f t="shared" ca="1" si="178"/>
        <v>0</v>
      </c>
      <c r="Z284" s="594">
        <f t="shared" ca="1" si="178"/>
        <v>0</v>
      </c>
      <c r="AA284" s="594">
        <f t="shared" ca="1" si="178"/>
        <v>0</v>
      </c>
      <c r="AB284" s="594">
        <f t="shared" ca="1" si="178"/>
        <v>0</v>
      </c>
      <c r="AC284" s="594">
        <f t="shared" ca="1" si="178"/>
        <v>0</v>
      </c>
      <c r="AD284" s="594">
        <f t="shared" ca="1" si="178"/>
        <v>0</v>
      </c>
      <c r="AE284" s="594">
        <f t="shared" ca="1" si="178"/>
        <v>0</v>
      </c>
      <c r="AF284" s="594">
        <f t="shared" ca="1" si="178"/>
        <v>0</v>
      </c>
      <c r="AG284" s="594">
        <f t="shared" ca="1" si="178"/>
        <v>0</v>
      </c>
      <c r="AH284" s="594">
        <f t="shared" ca="1" si="178"/>
        <v>0</v>
      </c>
      <c r="AI284" s="594">
        <f t="shared" ca="1" si="178"/>
        <v>0</v>
      </c>
      <c r="AJ284" s="594">
        <f t="shared" ca="1" si="178"/>
        <v>0</v>
      </c>
      <c r="AK284" s="594">
        <f t="shared" ca="1" si="178"/>
        <v>0</v>
      </c>
      <c r="AL284" s="594">
        <f t="shared" ca="1" si="178"/>
        <v>0</v>
      </c>
      <c r="AM284" s="594">
        <f t="shared" ca="1" si="178"/>
        <v>0</v>
      </c>
      <c r="AN284" s="594">
        <f t="shared" ca="1" si="178"/>
        <v>0</v>
      </c>
      <c r="AO284" s="594">
        <f t="shared" ca="1" si="178"/>
        <v>0</v>
      </c>
      <c r="AP284" s="594">
        <f t="shared" ca="1" si="178"/>
        <v>0</v>
      </c>
      <c r="AQ284" s="594">
        <f t="shared" ca="1" si="178"/>
        <v>0</v>
      </c>
      <c r="AR284" s="594">
        <f t="shared" ca="1" si="178"/>
        <v>0</v>
      </c>
      <c r="AS284" s="594">
        <f t="shared" ca="1" si="178"/>
        <v>0</v>
      </c>
      <c r="AT284" s="594">
        <f t="shared" ca="1" si="178"/>
        <v>0</v>
      </c>
      <c r="AU284" s="594">
        <f t="shared" ca="1" si="178"/>
        <v>0</v>
      </c>
      <c r="AV284" s="594">
        <f t="shared" ca="1" si="178"/>
        <v>0</v>
      </c>
      <c r="AW284" s="594">
        <f t="shared" ca="1" si="178"/>
        <v>0</v>
      </c>
      <c r="AX284" s="594">
        <f t="shared" ca="1" si="178"/>
        <v>0</v>
      </c>
      <c r="AY284" s="594">
        <f t="shared" ca="1" si="178"/>
        <v>0</v>
      </c>
      <c r="AZ284" s="594">
        <f t="shared" ca="1" si="178"/>
        <v>0</v>
      </c>
      <c r="BA284" s="594">
        <f t="shared" ca="1" si="178"/>
        <v>0</v>
      </c>
      <c r="BB284" s="594">
        <f t="shared" ref="BB284:CG284" ca="1" si="179">BB269-BB277</f>
        <v>0</v>
      </c>
      <c r="BC284" s="594">
        <f t="shared" ca="1" si="179"/>
        <v>0</v>
      </c>
      <c r="BD284" s="594">
        <f t="shared" ca="1" si="179"/>
        <v>0</v>
      </c>
      <c r="BE284" s="594">
        <f t="shared" ca="1" si="179"/>
        <v>0</v>
      </c>
      <c r="BF284" s="594">
        <f t="shared" ca="1" si="179"/>
        <v>0</v>
      </c>
      <c r="BG284" s="594">
        <f t="shared" ca="1" si="179"/>
        <v>0</v>
      </c>
      <c r="BH284" s="594">
        <f t="shared" ca="1" si="179"/>
        <v>0</v>
      </c>
      <c r="BI284" s="594">
        <f t="shared" ca="1" si="179"/>
        <v>0</v>
      </c>
      <c r="BJ284" s="594">
        <f t="shared" ca="1" si="179"/>
        <v>0</v>
      </c>
      <c r="BK284" s="594">
        <f t="shared" ca="1" si="179"/>
        <v>0</v>
      </c>
      <c r="BL284" s="594">
        <f t="shared" ca="1" si="179"/>
        <v>0</v>
      </c>
      <c r="BM284" s="594">
        <f t="shared" ca="1" si="179"/>
        <v>0</v>
      </c>
      <c r="BN284" s="594">
        <f t="shared" ca="1" si="179"/>
        <v>0</v>
      </c>
      <c r="BO284" s="594">
        <f t="shared" ca="1" si="179"/>
        <v>0</v>
      </c>
      <c r="BP284" s="594">
        <f t="shared" ca="1" si="179"/>
        <v>0</v>
      </c>
      <c r="BQ284" s="594">
        <f t="shared" ca="1" si="179"/>
        <v>0</v>
      </c>
      <c r="BR284" s="594">
        <f t="shared" ca="1" si="179"/>
        <v>0</v>
      </c>
      <c r="BS284" s="594">
        <f t="shared" ca="1" si="179"/>
        <v>0</v>
      </c>
      <c r="BT284" s="594">
        <f t="shared" ca="1" si="179"/>
        <v>0</v>
      </c>
      <c r="BU284" s="594">
        <f t="shared" ca="1" si="179"/>
        <v>0</v>
      </c>
      <c r="BV284" s="594">
        <f t="shared" ca="1" si="179"/>
        <v>0</v>
      </c>
      <c r="BW284" s="594">
        <f t="shared" ca="1" si="179"/>
        <v>0</v>
      </c>
      <c r="BX284" s="594">
        <f t="shared" ca="1" si="179"/>
        <v>0</v>
      </c>
      <c r="BY284" s="594">
        <f t="shared" ca="1" si="179"/>
        <v>0</v>
      </c>
      <c r="BZ284" s="594">
        <f t="shared" ca="1" si="179"/>
        <v>0</v>
      </c>
      <c r="CA284" s="594">
        <f t="shared" ca="1" si="179"/>
        <v>0</v>
      </c>
      <c r="CB284" s="594">
        <f t="shared" ca="1" si="179"/>
        <v>0</v>
      </c>
      <c r="CC284" s="594">
        <f t="shared" ca="1" si="179"/>
        <v>0</v>
      </c>
      <c r="CD284" s="594">
        <f t="shared" ca="1" si="179"/>
        <v>0</v>
      </c>
      <c r="CE284" s="594">
        <f t="shared" ca="1" si="179"/>
        <v>0</v>
      </c>
      <c r="CF284" s="594">
        <f t="shared" ca="1" si="179"/>
        <v>0</v>
      </c>
      <c r="CG284" s="594">
        <f t="shared" ca="1" si="179"/>
        <v>0</v>
      </c>
      <c r="CH284" s="594">
        <f t="shared" ref="CH284:CO284" ca="1" si="180">CH269-CH277</f>
        <v>0</v>
      </c>
      <c r="CI284" s="594">
        <f t="shared" ca="1" si="180"/>
        <v>0</v>
      </c>
      <c r="CJ284" s="594">
        <f t="shared" ca="1" si="180"/>
        <v>0</v>
      </c>
      <c r="CK284" s="594">
        <f t="shared" ca="1" si="180"/>
        <v>0</v>
      </c>
      <c r="CL284" s="594">
        <f t="shared" ca="1" si="180"/>
        <v>0</v>
      </c>
      <c r="CM284" s="594">
        <f t="shared" ca="1" si="180"/>
        <v>0</v>
      </c>
      <c r="CN284" s="594">
        <f t="shared" ca="1" si="180"/>
        <v>0</v>
      </c>
      <c r="CO284" s="594">
        <f t="shared" ca="1" si="180"/>
        <v>0</v>
      </c>
    </row>
    <row r="285" spans="1:93" s="2" customFormat="1" outlineLevel="1">
      <c r="B285" s="151" t="s">
        <v>116</v>
      </c>
      <c r="C285" s="151"/>
      <c r="V285" s="387">
        <f ca="1">SUM(V281:V284)</f>
        <v>0.78545000060653591</v>
      </c>
      <c r="W285" s="387">
        <f t="shared" ref="W285:CH285" ca="1" si="181">SUM(W281:W284)</f>
        <v>1.1618368284677638</v>
      </c>
      <c r="X285" s="387">
        <f t="shared" ca="1" si="181"/>
        <v>1.6126215845780003</v>
      </c>
      <c r="Y285" s="387">
        <f t="shared" ca="1" si="181"/>
        <v>1.9735527714472005</v>
      </c>
      <c r="Z285" s="387">
        <f t="shared" ca="1" si="181"/>
        <v>2.238444300597263</v>
      </c>
      <c r="AA285" s="387">
        <f t="shared" ca="1" si="181"/>
        <v>4.7301650104249742</v>
      </c>
      <c r="AB285" s="387">
        <f t="shared" ca="1" si="181"/>
        <v>5.098719630653342</v>
      </c>
      <c r="AC285" s="387">
        <f t="shared" ca="1" si="181"/>
        <v>5.444489959849637</v>
      </c>
      <c r="AD285" s="387">
        <f t="shared" ca="1" si="181"/>
        <v>5.7152556522250677</v>
      </c>
      <c r="AE285" s="387">
        <f t="shared" ca="1" si="181"/>
        <v>5.9180152203506431</v>
      </c>
      <c r="AF285" s="387">
        <f t="shared" ca="1" si="181"/>
        <v>8.3384634871845975</v>
      </c>
      <c r="AG285" s="387">
        <f t="shared" ca="1" si="181"/>
        <v>8.2813986178906518</v>
      </c>
      <c r="AH285" s="387">
        <f t="shared" ca="1" si="181"/>
        <v>7.9950347592743904</v>
      </c>
      <c r="AI285" s="387">
        <f t="shared" ca="1" si="181"/>
        <v>7.5928865457920702</v>
      </c>
      <c r="AJ285" s="387">
        <f t="shared" ca="1" si="181"/>
        <v>6.8639930238963114</v>
      </c>
      <c r="AK285" s="387">
        <f t="shared" ca="1" si="181"/>
        <v>5.9920273777167141</v>
      </c>
      <c r="AL285" s="387">
        <f t="shared" ca="1" si="181"/>
        <v>5.0432628320014654</v>
      </c>
      <c r="AM285" s="387">
        <f t="shared" ca="1" si="181"/>
        <v>4.7473693703928257</v>
      </c>
      <c r="AN285" s="387">
        <f t="shared" ca="1" si="181"/>
        <v>4.8869874102741679</v>
      </c>
      <c r="AO285" s="387">
        <f t="shared" ca="1" si="181"/>
        <v>4.9049427024027148</v>
      </c>
      <c r="AP285" s="387">
        <f t="shared" ca="1" si="181"/>
        <v>4.7985678927170703</v>
      </c>
      <c r="AQ285" s="387">
        <f t="shared" ca="1" si="181"/>
        <v>4.7788070404281697</v>
      </c>
      <c r="AR285" s="387">
        <f t="shared" ca="1" si="181"/>
        <v>4.8815053076889861</v>
      </c>
      <c r="AS285" s="387">
        <f t="shared" ca="1" si="181"/>
        <v>5.1212203065207955</v>
      </c>
      <c r="AT285" s="387">
        <f t="shared" ca="1" si="181"/>
        <v>5.5039684205649406</v>
      </c>
      <c r="AU285" s="387">
        <f t="shared" ca="1" si="181"/>
        <v>6.7265355587921354</v>
      </c>
      <c r="AV285" s="387">
        <f t="shared" ca="1" si="181"/>
        <v>8.3659352958589075</v>
      </c>
      <c r="AW285" s="387">
        <f t="shared" ca="1" si="181"/>
        <v>10.212194381701675</v>
      </c>
      <c r="AX285" s="387">
        <f t="shared" ca="1" si="181"/>
        <v>11.465577695701814</v>
      </c>
      <c r="AY285" s="387">
        <f t="shared" ca="1" si="181"/>
        <v>12.079290291249508</v>
      </c>
      <c r="AZ285" s="387">
        <f t="shared" ca="1" si="181"/>
        <v>12.359148417661551</v>
      </c>
      <c r="BA285" s="387">
        <f t="shared" ca="1" si="181"/>
        <v>12.371098765433011</v>
      </c>
      <c r="BB285" s="387">
        <f t="shared" ca="1" si="181"/>
        <v>12.198830297694684</v>
      </c>
      <c r="BC285" s="387">
        <f t="shared" ca="1" si="181"/>
        <v>12.267107051316193</v>
      </c>
      <c r="BD285" s="387">
        <f t="shared" ca="1" si="181"/>
        <v>12.266548899263734</v>
      </c>
      <c r="BE285" s="387">
        <f t="shared" ca="1" si="181"/>
        <v>12.239502479338386</v>
      </c>
      <c r="BF285" s="387">
        <f t="shared" ca="1" si="181"/>
        <v>12.177519343761695</v>
      </c>
      <c r="BG285" s="387">
        <f t="shared" ca="1" si="181"/>
        <v>12.117648919412805</v>
      </c>
      <c r="BH285" s="387">
        <f t="shared" ca="1" si="181"/>
        <v>11.96692929847716</v>
      </c>
      <c r="BI285" s="387">
        <f t="shared" ca="1" si="181"/>
        <v>11.068786397252687</v>
      </c>
      <c r="BJ285" s="387">
        <f t="shared" ca="1" si="181"/>
        <v>10.009647106745218</v>
      </c>
      <c r="BK285" s="387">
        <f t="shared" ca="1" si="181"/>
        <v>8.8677184098598225</v>
      </c>
      <c r="BL285" s="387">
        <f t="shared" ca="1" si="181"/>
        <v>8.1412767066919827</v>
      </c>
      <c r="BM285" s="387">
        <f t="shared" ca="1" si="181"/>
        <v>7.5987394229843543</v>
      </c>
      <c r="BN285" s="387">
        <f t="shared" ca="1" si="181"/>
        <v>6.7487597255911087</v>
      </c>
      <c r="BO285" s="387">
        <f t="shared" ca="1" si="181"/>
        <v>5.9110528641548896</v>
      </c>
      <c r="BP285" s="387">
        <f t="shared" ca="1" si="181"/>
        <v>5.5983422662087561</v>
      </c>
      <c r="BQ285" s="387">
        <f t="shared" ca="1" si="181"/>
        <v>5.4433149990002256</v>
      </c>
      <c r="BR285" s="387">
        <f t="shared" ca="1" si="181"/>
        <v>5.268796353360111</v>
      </c>
      <c r="BS285" s="387">
        <f t="shared" ca="1" si="181"/>
        <v>5.0866861727456349</v>
      </c>
      <c r="BT285" s="387">
        <f t="shared" ca="1" si="181"/>
        <v>5.4482295626522124</v>
      </c>
      <c r="BU285" s="387">
        <f t="shared" ca="1" si="181"/>
        <v>6.0961558581333</v>
      </c>
      <c r="BV285" s="387">
        <f t="shared" ca="1" si="181"/>
        <v>6.9385481814718872</v>
      </c>
      <c r="BW285" s="387">
        <f t="shared" ca="1" si="181"/>
        <v>7.6678892321823531</v>
      </c>
      <c r="BX285" s="387">
        <f t="shared" ca="1" si="181"/>
        <v>8.4682670029088953</v>
      </c>
      <c r="BY285" s="387">
        <f t="shared" ca="1" si="181"/>
        <v>9.4894388470903177</v>
      </c>
      <c r="BZ285" s="387">
        <f t="shared" ca="1" si="181"/>
        <v>10.691234055284438</v>
      </c>
      <c r="CA285" s="387">
        <f t="shared" ca="1" si="181"/>
        <v>11.497333014083047</v>
      </c>
      <c r="CB285" s="387">
        <f t="shared" ca="1" si="181"/>
        <v>12.088670077845297</v>
      </c>
      <c r="CC285" s="387">
        <f t="shared" ca="1" si="181"/>
        <v>12.472623211839446</v>
      </c>
      <c r="CD285" s="387">
        <f t="shared" ca="1" si="181"/>
        <v>12.61975859686903</v>
      </c>
      <c r="CE285" s="387">
        <f t="shared" ca="1" si="181"/>
        <v>12.597014082666332</v>
      </c>
      <c r="CF285" s="387">
        <f t="shared" ca="1" si="181"/>
        <v>12.844385675797316</v>
      </c>
      <c r="CG285" s="387">
        <f t="shared" ca="1" si="181"/>
        <v>13.037739234654074</v>
      </c>
      <c r="CH285" s="387">
        <f t="shared" ca="1" si="181"/>
        <v>13.14635957962405</v>
      </c>
      <c r="CI285" s="387">
        <f t="shared" ref="CI285:CO285" ca="1" si="182">SUM(CI281:CI284)</f>
        <v>13.180639228853398</v>
      </c>
      <c r="CJ285" s="387">
        <f t="shared" ca="1" si="182"/>
        <v>13.161854221333561</v>
      </c>
      <c r="CK285" s="387">
        <f t="shared" ca="1" si="182"/>
        <v>13.077728255990735</v>
      </c>
      <c r="CL285" s="387">
        <f t="shared" ca="1" si="182"/>
        <v>12.250045887620672</v>
      </c>
      <c r="CM285" s="387">
        <f t="shared" ca="1" si="182"/>
        <v>11.220128768643519</v>
      </c>
      <c r="CN285" s="387">
        <f t="shared" ca="1" si="182"/>
        <v>10.052386699602812</v>
      </c>
      <c r="CO285" s="387">
        <f t="shared" ca="1" si="182"/>
        <v>9.2566740201043061</v>
      </c>
    </row>
    <row r="286" spans="1:93">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row>
    <row r="287" spans="1:93" s="77" customFormat="1">
      <c r="A287" s="76" t="s">
        <v>133</v>
      </c>
    </row>
    <row r="288" spans="1:93" s="392" customFormat="1">
      <c r="A288" s="391" t="s">
        <v>134</v>
      </c>
    </row>
    <row r="289" spans="1:93" outlineLevel="1">
      <c r="A289" s="81">
        <v>2008</v>
      </c>
      <c r="B289" t="s">
        <v>135</v>
      </c>
    </row>
    <row r="290" spans="1:93" outlineLevel="1"/>
    <row r="291" spans="1:93" outlineLevel="1">
      <c r="A291" s="16" t="s">
        <v>41</v>
      </c>
    </row>
    <row r="292" spans="1:93" outlineLevel="1">
      <c r="A292" s="2" t="s">
        <v>136</v>
      </c>
    </row>
    <row r="293" spans="1:93" outlineLevel="1">
      <c r="A293" t="s">
        <v>137</v>
      </c>
      <c r="B293" t="s">
        <v>138</v>
      </c>
      <c r="C293" t="s">
        <v>139</v>
      </c>
    </row>
    <row r="294" spans="1:93" outlineLevel="1">
      <c r="A294">
        <v>1990</v>
      </c>
      <c r="B294">
        <f t="shared" ref="B294:B322" si="183">MAX($A$289-$A294+1,1)</f>
        <v>19</v>
      </c>
      <c r="C294" s="1">
        <f t="array" ref="C294:C322">TRANSPOSE(D173:AF173)</f>
        <v>1471.7041819040003</v>
      </c>
      <c r="D294" s="62"/>
      <c r="E294" s="62"/>
      <c r="F294" s="62"/>
      <c r="G294" s="62"/>
      <c r="H294" s="62"/>
      <c r="I294" s="62"/>
      <c r="J294" s="62"/>
      <c r="K294" s="62"/>
      <c r="L294" s="62"/>
      <c r="M294" s="62"/>
      <c r="N294" s="62"/>
      <c r="O294" s="62"/>
      <c r="P294" s="62"/>
      <c r="Q294" s="62"/>
      <c r="R294" s="62"/>
      <c r="S294" s="62"/>
      <c r="T294" s="62"/>
      <c r="U294" s="62"/>
      <c r="V294" cm="1">
        <f t="array" aca="1" ref="V294" ca="1">IF($A294&gt;V$1,"",$C294*INDEX('ETS yield tables'!$D$68:$CO$96,$B294,V$1-$A294+1)/10^6)</f>
        <v>0</v>
      </c>
      <c r="W294" cm="1">
        <f t="array" aca="1" ref="W294" ca="1">IF($A294&gt;W$1,"",$C294*INDEX('ETS yield tables'!$D$68:$CO$96,$B294,W$1-$A294+1)/10^6)</f>
        <v>0</v>
      </c>
      <c r="X294" cm="1">
        <f t="array" aca="1" ref="X294" ca="1">IF($A294&gt;X$1,"",$C294*INDEX('ETS yield tables'!$D$68:$CO$96,$B294,X$1-$A294+1)/10^6)</f>
        <v>0</v>
      </c>
      <c r="Y294" cm="1">
        <f t="array" aca="1" ref="Y294" ca="1">IF($A294&gt;Y$1,"",$C294*INDEX('ETS yield tables'!$D$68:$CO$96,$B294,Y$1-$A294+1)/10^6)</f>
        <v>0</v>
      </c>
      <c r="Z294" cm="1">
        <f t="array" aca="1" ref="Z294" ca="1">IF($A294&gt;Z$1,"",$C294*INDEX('ETS yield tables'!$D$68:$CO$96,$B294,Z$1-$A294+1)/10^6)</f>
        <v>0</v>
      </c>
      <c r="AA294" cm="1">
        <f t="array" aca="1" ref="AA294" ca="1">IF($A294&gt;AA$1,"",$C294*INDEX('ETS yield tables'!$D$68:$CO$96,$B294,AA$1-$A294+1)/10^6)</f>
        <v>0</v>
      </c>
      <c r="AB294" cm="1">
        <f t="array" aca="1" ref="AB294" ca="1">IF($A294&gt;AB$1,"",$C294*INDEX('ETS yield tables'!$D$68:$CO$96,$B294,AB$1-$A294+1)/10^6)</f>
        <v>0</v>
      </c>
      <c r="AC294" cm="1">
        <f t="array" aca="1" ref="AC294" ca="1">IF($A294&gt;AC$1,"",$C294*INDEX('ETS yield tables'!$D$68:$CO$96,$B294,AC$1-$A294+1)/10^6)</f>
        <v>0</v>
      </c>
      <c r="AD294" cm="1">
        <f t="array" aca="1" ref="AD294" ca="1">IF($A294&gt;AD$1,"",$C294*INDEX('ETS yield tables'!$D$68:$CO$96,$B294,AD$1-$A294+1)/10^6)</f>
        <v>0</v>
      </c>
      <c r="AE294" cm="1">
        <f t="array" aca="1" ref="AE294" ca="1">IF($A294&gt;AE$1,"",$C294*INDEX('ETS yield tables'!$D$68:$CO$96,$B294,AE$1-$A294+1)/10^6)</f>
        <v>0</v>
      </c>
      <c r="AF294" cm="1">
        <f t="array" aca="1" ref="AF294" ca="1">IF($A294&gt;AF$1,"",$C294*INDEX('ETS yield tables'!$D$68:$CO$96,$B294,AF$1-$A294+1)/10^6)</f>
        <v>-0.59103639945264652</v>
      </c>
      <c r="AG294" cm="1">
        <f t="array" aca="1" ref="AG294" ca="1">IF($A294&gt;AG$1,"",$C294*INDEX('ETS yield tables'!$D$68:$CO$96,$B294,AG$1-$A294+1)/10^6)</f>
        <v>0</v>
      </c>
      <c r="AH294" cm="1">
        <f t="array" aca="1" ref="AH294" ca="1">IF($A294&gt;AH$1,"",$C294*INDEX('ETS yield tables'!$D$68:$CO$96,$B294,AH$1-$A294+1)/10^6)</f>
        <v>0</v>
      </c>
      <c r="AI294" cm="1">
        <f t="array" aca="1" ref="AI294" ca="1">IF($A294&gt;AI$1,"",$C294*INDEX('ETS yield tables'!$D$68:$CO$96,$B294,AI$1-$A294+1)/10^6)</f>
        <v>0</v>
      </c>
      <c r="AJ294" cm="1">
        <f t="array" aca="1" ref="AJ294" ca="1">IF($A294&gt;AJ$1,"",$C294*INDEX('ETS yield tables'!$D$68:$CO$96,$B294,AJ$1-$A294+1)/10^6)</f>
        <v>0</v>
      </c>
      <c r="AK294" cm="1">
        <f t="array" aca="1" ref="AK294" ca="1">IF($A294&gt;AK$1,"",$C294*INDEX('ETS yield tables'!$D$68:$CO$96,$B294,AK$1-$A294+1)/10^6)</f>
        <v>0</v>
      </c>
      <c r="AL294" cm="1">
        <f t="array" aca="1" ref="AL294" ca="1">IF($A294&gt;AL$1,"",$C294*INDEX('ETS yield tables'!$D$68:$CO$96,$B294,AL$1-$A294+1)/10^6)</f>
        <v>0</v>
      </c>
      <c r="AM294" cm="1">
        <f t="array" aca="1" ref="AM294" ca="1">IF($A294&gt;AM$1,"",$C294*INDEX('ETS yield tables'!$D$68:$CO$96,$B294,AM$1-$A294+1)/10^6)</f>
        <v>0</v>
      </c>
      <c r="AN294" cm="1">
        <f t="array" aca="1" ref="AN294" ca="1">IF($A294&gt;AN$1,"",$C294*INDEX('ETS yield tables'!$D$68:$CO$96,$B294,AN$1-$A294+1)/10^6)</f>
        <v>0</v>
      </c>
      <c r="AO294" cm="1">
        <f t="array" aca="1" ref="AO294" ca="1">IF($A294&gt;AO$1,"",$C294*INDEX('ETS yield tables'!$D$68:$CO$96,$B294,AO$1-$A294+1)/10^6)</f>
        <v>-1.3112884260764513E-3</v>
      </c>
      <c r="AP294" cm="1">
        <f t="array" aca="1" ref="AP294" ca="1">IF($A294&gt;AP$1,"",$C294*INDEX('ETS yield tables'!$D$68:$CO$96,$B294,AP$1-$A294+1)/10^6)</f>
        <v>-6.1679122263596691E-3</v>
      </c>
      <c r="AQ294" cm="1">
        <f t="array" aca="1" ref="AQ294" ca="1">IF($A294&gt;AQ$1,"",$C294*INDEX('ETS yield tables'!$D$68:$CO$96,$B294,AQ$1-$A294+1)/10^6)</f>
        <v>0</v>
      </c>
      <c r="AR294" cm="1">
        <f t="array" aca="1" ref="AR294" ca="1">IF($A294&gt;AR$1,"",$C294*INDEX('ETS yield tables'!$D$68:$CO$96,$B294,AR$1-$A294+1)/10^6)</f>
        <v>0</v>
      </c>
      <c r="AS294" cm="1">
        <f t="array" aca="1" ref="AS294" ca="1">IF($A294&gt;AS$1,"",$C294*INDEX('ETS yield tables'!$D$68:$CO$96,$B294,AS$1-$A294+1)/10^6)</f>
        <v>0</v>
      </c>
      <c r="AT294" cm="1">
        <f t="array" aca="1" ref="AT294" ca="1">IF($A294&gt;AT$1,"",$C294*INDEX('ETS yield tables'!$D$68:$CO$96,$B294,AT$1-$A294+1)/10^6)</f>
        <v>0</v>
      </c>
      <c r="AU294" cm="1">
        <f t="array" aca="1" ref="AU294" ca="1">IF($A294&gt;AU$1,"",$C294*INDEX('ETS yield tables'!$D$68:$CO$96,$B294,AU$1-$A294+1)/10^6)</f>
        <v>0</v>
      </c>
      <c r="AV294" cm="1">
        <f t="array" aca="1" ref="AV294" ca="1">IF($A294&gt;AV$1,"",$C294*INDEX('ETS yield tables'!$D$68:$CO$96,$B294,AV$1-$A294+1)/10^6)</f>
        <v>0</v>
      </c>
      <c r="AW294" cm="1">
        <f t="array" aca="1" ref="AW294" ca="1">IF($A294&gt;AW$1,"",$C294*INDEX('ETS yield tables'!$D$68:$CO$96,$B294,AW$1-$A294+1)/10^6)</f>
        <v>0</v>
      </c>
      <c r="AX294" cm="1">
        <f t="array" aca="1" ref="AX294" ca="1">IF($A294&gt;AX$1,"",$C294*INDEX('ETS yield tables'!$D$68:$CO$96,$B294,AX$1-$A294+1)/10^6)</f>
        <v>0</v>
      </c>
      <c r="AY294" cm="1">
        <f t="array" aca="1" ref="AY294" ca="1">IF($A294&gt;AY$1,"",$C294*INDEX('ETS yield tables'!$D$68:$CO$96,$B294,AY$1-$A294+1)/10^6)</f>
        <v>0</v>
      </c>
      <c r="AZ294" cm="1">
        <f t="array" aca="1" ref="AZ294" ca="1">IF($A294&gt;AZ$1,"",$C294*INDEX('ETS yield tables'!$D$68:$CO$96,$B294,AZ$1-$A294+1)/10^6)</f>
        <v>0</v>
      </c>
      <c r="BA294" cm="1">
        <f t="array" aca="1" ref="BA294" ca="1">IF($A294&gt;BA$1,"",$C294*INDEX('ETS yield tables'!$D$68:$CO$96,$B294,BA$1-$A294+1)/10^6)</f>
        <v>0</v>
      </c>
      <c r="BB294" cm="1">
        <f t="array" aca="1" ref="BB294" ca="1">IF($A294&gt;BB$1,"",$C294*INDEX('ETS yield tables'!$D$68:$CO$96,$B294,BB$1-$A294+1)/10^6)</f>
        <v>0</v>
      </c>
      <c r="BC294" cm="1">
        <f t="array" aca="1" ref="BC294" ca="1">IF($A294&gt;BC$1,"",$C294*INDEX('ETS yield tables'!$D$68:$CO$96,$B294,BC$1-$A294+1)/10^6)</f>
        <v>0</v>
      </c>
      <c r="BD294" cm="1">
        <f t="array" aca="1" ref="BD294" ca="1">IF($A294&gt;BD$1,"",$C294*INDEX('ETS yield tables'!$D$68:$CO$96,$B294,BD$1-$A294+1)/10^6)</f>
        <v>0</v>
      </c>
      <c r="BE294" cm="1">
        <f t="array" aca="1" ref="BE294" ca="1">IF($A294&gt;BE$1,"",$C294*INDEX('ETS yield tables'!$D$68:$CO$96,$B294,BE$1-$A294+1)/10^6)</f>
        <v>0</v>
      </c>
      <c r="BF294" cm="1">
        <f t="array" aca="1" ref="BF294" ca="1">IF($A294&gt;BF$1,"",$C294*INDEX('ETS yield tables'!$D$68:$CO$96,$B294,BF$1-$A294+1)/10^6)</f>
        <v>0</v>
      </c>
      <c r="BG294" cm="1">
        <f t="array" aca="1" ref="BG294" ca="1">IF($A294&gt;BG$1,"",$C294*INDEX('ETS yield tables'!$D$68:$CO$96,$B294,BG$1-$A294+1)/10^6)</f>
        <v>0</v>
      </c>
      <c r="BH294" cm="1">
        <f t="array" aca="1" ref="BH294" ca="1">IF($A294&gt;BH$1,"",$C294*INDEX('ETS yield tables'!$D$68:$CO$96,$B294,BH$1-$A294+1)/10^6)</f>
        <v>0</v>
      </c>
      <c r="BI294" cm="1">
        <f t="array" aca="1" ref="BI294" ca="1">IF($A294&gt;BI$1,"",$C294*INDEX('ETS yield tables'!$D$68:$CO$96,$B294,BI$1-$A294+1)/10^6)</f>
        <v>-0.88389081460972363</v>
      </c>
      <c r="BJ294" cm="1">
        <f t="array" aca="1" ref="BJ294" ca="1">IF($A294&gt;BJ$1,"",$C294*INDEX('ETS yield tables'!$D$68:$CO$96,$B294,BJ$1-$A294+1)/10^6)</f>
        <v>-5.002469684709885E-2</v>
      </c>
      <c r="BK294" cm="1">
        <f t="array" aca="1" ref="BK294" ca="1">IF($A294&gt;BK$1,"",$C294*INDEX('ETS yield tables'!$D$68:$CO$96,$B294,BK$1-$A294+1)/10^6)</f>
        <v>-4.7669970156052496E-2</v>
      </c>
      <c r="BL294" cm="1">
        <f t="array" aca="1" ref="BL294" ca="1">IF($A294&gt;BL$1,"",$C294*INDEX('ETS yield tables'!$D$68:$CO$96,$B294,BL$1-$A294+1)/10^6)</f>
        <v>-4.3254857610340453E-2</v>
      </c>
      <c r="BM294" cm="1">
        <f t="array" aca="1" ref="BM294" ca="1">IF($A294&gt;BM$1,"",$C294*INDEX('ETS yield tables'!$D$68:$CO$96,$B294,BM$1-$A294+1)/10^6)</f>
        <v>-2.3092510318255672E-2</v>
      </c>
      <c r="BN294" cm="1">
        <f t="array" aca="1" ref="BN294" ca="1">IF($A294&gt;BN$1,"",$C294*INDEX('ETS yield tables'!$D$68:$CO$96,$B294,BN$1-$A294+1)/10^6)</f>
        <v>-4.1075263716940603E-3</v>
      </c>
      <c r="BO294" cm="1">
        <f t="array" aca="1" ref="BO294" ca="1">IF($A294&gt;BO$1,"",$C294*INDEX('ETS yield tables'!$D$68:$CO$96,$B294,BO$1-$A294+1)/10^6)</f>
        <v>0</v>
      </c>
      <c r="BP294" cm="1">
        <f t="array" aca="1" ref="BP294" ca="1">IF($A294&gt;BP$1,"",$C294*INDEX('ETS yield tables'!$D$68:$CO$96,$B294,BP$1-$A294+1)/10^6)</f>
        <v>0</v>
      </c>
      <c r="BQ294" cm="1">
        <f t="array" aca="1" ref="BQ294" ca="1">IF($A294&gt;BQ$1,"",$C294*INDEX('ETS yield tables'!$D$68:$CO$96,$B294,BQ$1-$A294+1)/10^6)</f>
        <v>0</v>
      </c>
      <c r="BR294" cm="1">
        <f t="array" aca="1" ref="BR294" ca="1">IF($A294&gt;BR$1,"",$C294*INDEX('ETS yield tables'!$D$68:$CO$96,$B294,BR$1-$A294+1)/10^6)</f>
        <v>-1.3112884260764513E-3</v>
      </c>
      <c r="BS294" cm="1">
        <f t="array" aca="1" ref="BS294" ca="1">IF($A294&gt;BS$1,"",$C294*INDEX('ETS yield tables'!$D$68:$CO$96,$B294,BS$1-$A294+1)/10^6)</f>
        <v>-6.1679122263596691E-3</v>
      </c>
      <c r="BT294" cm="1">
        <f t="array" aca="1" ref="BT294" ca="1">IF($A294&gt;BT$1,"",$C294*INDEX('ETS yield tables'!$D$68:$CO$96,$B294,BT$1-$A294+1)/10^6)</f>
        <v>0</v>
      </c>
      <c r="BU294" cm="1">
        <f t="array" aca="1" ref="BU294" ca="1">IF($A294&gt;BU$1,"",$C294*INDEX('ETS yield tables'!$D$68:$CO$96,$B294,BU$1-$A294+1)/10^6)</f>
        <v>0</v>
      </c>
      <c r="BV294" cm="1">
        <f t="array" aca="1" ref="BV294" ca="1">IF($A294&gt;BV$1,"",$C294*INDEX('ETS yield tables'!$D$68:$CO$96,$B294,BV$1-$A294+1)/10^6)</f>
        <v>0</v>
      </c>
      <c r="BW294" cm="1">
        <f t="array" aca="1" ref="BW294" ca="1">IF($A294&gt;BW$1,"",$C294*INDEX('ETS yield tables'!$D$68:$CO$96,$B294,BW$1-$A294+1)/10^6)</f>
        <v>0</v>
      </c>
      <c r="BX294" cm="1">
        <f t="array" aca="1" ref="BX294" ca="1">IF($A294&gt;BX$1,"",$C294*INDEX('ETS yield tables'!$D$68:$CO$96,$B294,BX$1-$A294+1)/10^6)</f>
        <v>0</v>
      </c>
      <c r="BY294" cm="1">
        <f t="array" aca="1" ref="BY294" ca="1">IF($A294&gt;BY$1,"",$C294*INDEX('ETS yield tables'!$D$68:$CO$96,$B294,BY$1-$A294+1)/10^6)</f>
        <v>0</v>
      </c>
      <c r="BZ294" cm="1">
        <f t="array" aca="1" ref="BZ294" ca="1">IF($A294&gt;BZ$1,"",$C294*INDEX('ETS yield tables'!$D$68:$CO$96,$B294,BZ$1-$A294+1)/10^6)</f>
        <v>0</v>
      </c>
      <c r="CA294" cm="1">
        <f t="array" aca="1" ref="CA294" ca="1">IF($A294&gt;CA$1,"",$C294*INDEX('ETS yield tables'!$D$68:$CO$96,$B294,CA$1-$A294+1)/10^6)</f>
        <v>0</v>
      </c>
      <c r="CB294" cm="1">
        <f t="array" aca="1" ref="CB294" ca="1">IF($A294&gt;CB$1,"",$C294*INDEX('ETS yield tables'!$D$68:$CO$96,$B294,CB$1-$A294+1)/10^6)</f>
        <v>0</v>
      </c>
      <c r="CC294" cm="1">
        <f t="array" aca="1" ref="CC294" ca="1">IF($A294&gt;CC$1,"",$C294*INDEX('ETS yield tables'!$D$68:$CO$96,$B294,CC$1-$A294+1)/10^6)</f>
        <v>0</v>
      </c>
      <c r="CD294" cm="1">
        <f t="array" aca="1" ref="CD294" ca="1">IF($A294&gt;CD$1,"",$C294*INDEX('ETS yield tables'!$D$68:$CO$96,$B294,CD$1-$A294+1)/10^6)</f>
        <v>0</v>
      </c>
      <c r="CE294" cm="1">
        <f t="array" aca="1" ref="CE294" ca="1">IF($A294&gt;CE$1,"",$C294*INDEX('ETS yield tables'!$D$68:$CO$96,$B294,CE$1-$A294+1)/10^6)</f>
        <v>0</v>
      </c>
      <c r="CF294" cm="1">
        <f t="array" aca="1" ref="CF294" ca="1">IF($A294&gt;CF$1,"",$C294*INDEX('ETS yield tables'!$D$68:$CO$96,$B294,CF$1-$A294+1)/10^6)</f>
        <v>0</v>
      </c>
      <c r="CG294" cm="1">
        <f t="array" aca="1" ref="CG294" ca="1">IF($A294&gt;CG$1,"",$C294*INDEX('ETS yield tables'!$D$68:$CO$96,$B294,CG$1-$A294+1)/10^6)</f>
        <v>0</v>
      </c>
      <c r="CH294" cm="1">
        <f t="array" aca="1" ref="CH294" ca="1">IF($A294&gt;CH$1,"",$C294*INDEX('ETS yield tables'!$D$68:$CO$96,$B294,CH$1-$A294+1)/10^6)</f>
        <v>0</v>
      </c>
      <c r="CI294" cm="1">
        <f t="array" aca="1" ref="CI294" ca="1">IF($A294&gt;CI$1,"",$C294*INDEX('ETS yield tables'!$D$68:$CO$96,$B294,CI$1-$A294+1)/10^6)</f>
        <v>0</v>
      </c>
      <c r="CJ294" cm="1">
        <f t="array" aca="1" ref="CJ294" ca="1">IF($A294&gt;CJ$1,"",$C294*INDEX('ETS yield tables'!$D$68:$CO$96,$B294,CJ$1-$A294+1)/10^6)</f>
        <v>0</v>
      </c>
      <c r="CK294" cm="1">
        <f t="array" aca="1" ref="CK294" ca="1">IF($A294&gt;CK$1,"",$C294*INDEX('ETS yield tables'!$D$68:$CO$96,$B294,CK$1-$A294+1)/10^6)</f>
        <v>0</v>
      </c>
      <c r="CL294" cm="1">
        <f t="array" aca="1" ref="CL294" ca="1">IF($A294&gt;CL$1,"",$C294*INDEX('ETS yield tables'!$D$68:$CO$96,$B294,CL$1-$A294+1)/10^6)</f>
        <v>-0.88389081460972363</v>
      </c>
      <c r="CM294" cm="1">
        <f t="array" aca="1" ref="CM294" ca="1">IF($A294&gt;CM$1,"",$C294*INDEX('ETS yield tables'!$D$68:$CO$96,$B294,CM$1-$A294+1)/10^6)</f>
        <v>-5.0613378519860419E-2</v>
      </c>
      <c r="CN294" cm="1">
        <f t="array" aca="1" ref="CN294" ca="1">IF($A294&gt;CN$1,"",$C294*INDEX('ETS yield tables'!$D$68:$CO$96,$B294,CN$1-$A294+1)/10^6)</f>
        <v>-5.0613378519860502E-2</v>
      </c>
      <c r="CO294" cm="1">
        <f t="array" aca="1" ref="CO294" ca="1">IF($A294&gt;CO$1,"",$C294*INDEX('ETS yield tables'!$D$68:$CO$96,$B294,CO$1-$A294+1)/10^6)</f>
        <v>-5.0613378519860502E-2</v>
      </c>
    </row>
    <row r="295" spans="1:93" outlineLevel="1">
      <c r="A295">
        <v>1991</v>
      </c>
      <c r="B295">
        <f t="shared" si="183"/>
        <v>18</v>
      </c>
      <c r="C295" s="1">
        <v>1716.4408433760009</v>
      </c>
      <c r="D295" s="62"/>
      <c r="E295" s="62"/>
      <c r="F295" s="62"/>
      <c r="G295" s="62"/>
      <c r="H295" s="62"/>
      <c r="I295" s="62"/>
      <c r="J295" s="62"/>
      <c r="K295" s="62"/>
      <c r="L295" s="62"/>
      <c r="M295" s="62"/>
      <c r="N295" s="62"/>
      <c r="O295" s="62"/>
      <c r="P295" s="62"/>
      <c r="Q295" s="62"/>
      <c r="R295" s="62"/>
      <c r="S295" s="62"/>
      <c r="T295" s="62"/>
      <c r="U295" s="62"/>
      <c r="V295" cm="1">
        <f t="array" aca="1" ref="V295" ca="1">IF($A295&gt;V$1,"",$C295*INDEX('ETS yield tables'!$D$68:$CO$96,$B295,V$1-$A295+1)/10^6)</f>
        <v>0</v>
      </c>
      <c r="W295" cm="1">
        <f t="array" aca="1" ref="W295" ca="1">IF($A295&gt;W$1,"",$C295*INDEX('ETS yield tables'!$D$68:$CO$96,$B295,W$1-$A295+1)/10^6)</f>
        <v>0</v>
      </c>
      <c r="X295" cm="1">
        <f t="array" aca="1" ref="X295" ca="1">IF($A295&gt;X$1,"",$C295*INDEX('ETS yield tables'!$D$68:$CO$96,$B295,X$1-$A295+1)/10^6)</f>
        <v>0</v>
      </c>
      <c r="Y295" cm="1">
        <f t="array" aca="1" ref="Y295" ca="1">IF($A295&gt;Y$1,"",$C295*INDEX('ETS yield tables'!$D$68:$CO$96,$B295,Y$1-$A295+1)/10^6)</f>
        <v>0</v>
      </c>
      <c r="Z295" cm="1">
        <f t="array" aca="1" ref="Z295" ca="1">IF($A295&gt;Z$1,"",$C295*INDEX('ETS yield tables'!$D$68:$CO$96,$B295,Z$1-$A295+1)/10^6)</f>
        <v>0</v>
      </c>
      <c r="AA295" cm="1">
        <f t="array" aca="1" ref="AA295" ca="1">IF($A295&gt;AA$1,"",$C295*INDEX('ETS yield tables'!$D$68:$CO$96,$B295,AA$1-$A295+1)/10^6)</f>
        <v>0</v>
      </c>
      <c r="AB295" cm="1">
        <f t="array" aca="1" ref="AB295" ca="1">IF($A295&gt;AB$1,"",$C295*INDEX('ETS yield tables'!$D$68:$CO$96,$B295,AB$1-$A295+1)/10^6)</f>
        <v>0</v>
      </c>
      <c r="AC295" cm="1">
        <f t="array" aca="1" ref="AC295" ca="1">IF($A295&gt;AC$1,"",$C295*INDEX('ETS yield tables'!$D$68:$CO$96,$B295,AC$1-$A295+1)/10^6)</f>
        <v>0</v>
      </c>
      <c r="AD295" cm="1">
        <f t="array" aca="1" ref="AD295" ca="1">IF($A295&gt;AD$1,"",$C295*INDEX('ETS yield tables'!$D$68:$CO$96,$B295,AD$1-$A295+1)/10^6)</f>
        <v>0</v>
      </c>
      <c r="AE295" cm="1">
        <f t="array" aca="1" ref="AE295" ca="1">IF($A295&gt;AE$1,"",$C295*INDEX('ETS yield tables'!$D$68:$CO$96,$B295,AE$1-$A295+1)/10^6)</f>
        <v>0</v>
      </c>
      <c r="AF295" cm="1">
        <f t="array" aca="1" ref="AF295" ca="1">IF($A295&gt;AF$1,"",$C295*INDEX('ETS yield tables'!$D$68:$CO$96,$B295,AF$1-$A295+1)/10^6)</f>
        <v>0</v>
      </c>
      <c r="AG295" cm="1">
        <f t="array" aca="1" ref="AG295" ca="1">IF($A295&gt;AG$1,"",$C295*INDEX('ETS yield tables'!$D$68:$CO$96,$B295,AG$1-$A295+1)/10^6)</f>
        <v>-0.75986836136255553</v>
      </c>
      <c r="AH295" cm="1">
        <f t="array" aca="1" ref="AH295" ca="1">IF($A295&gt;AH$1,"",$C295*INDEX('ETS yield tables'!$D$68:$CO$96,$B295,AH$1-$A295+1)/10^6)</f>
        <v>0</v>
      </c>
      <c r="AI295" cm="1">
        <f t="array" aca="1" ref="AI295" ca="1">IF($A295&gt;AI$1,"",$C295*INDEX('ETS yield tables'!$D$68:$CO$96,$B295,AI$1-$A295+1)/10^6)</f>
        <v>0</v>
      </c>
      <c r="AJ295" cm="1">
        <f t="array" aca="1" ref="AJ295" ca="1">IF($A295&gt;AJ$1,"",$C295*INDEX('ETS yield tables'!$D$68:$CO$96,$B295,AJ$1-$A295+1)/10^6)</f>
        <v>0</v>
      </c>
      <c r="AK295" cm="1">
        <f t="array" aca="1" ref="AK295" ca="1">IF($A295&gt;AK$1,"",$C295*INDEX('ETS yield tables'!$D$68:$CO$96,$B295,AK$1-$A295+1)/10^6)</f>
        <v>0</v>
      </c>
      <c r="AL295" cm="1">
        <f t="array" aca="1" ref="AL295" ca="1">IF($A295&gt;AL$1,"",$C295*INDEX('ETS yield tables'!$D$68:$CO$96,$B295,AL$1-$A295+1)/10^6)</f>
        <v>0</v>
      </c>
      <c r="AM295" cm="1">
        <f t="array" aca="1" ref="AM295" ca="1">IF($A295&gt;AM$1,"",$C295*INDEX('ETS yield tables'!$D$68:$CO$96,$B295,AM$1-$A295+1)/10^6)</f>
        <v>0</v>
      </c>
      <c r="AN295" cm="1">
        <f t="array" aca="1" ref="AN295" ca="1">IF($A295&gt;AN$1,"",$C295*INDEX('ETS yield tables'!$D$68:$CO$96,$B295,AN$1-$A295+1)/10^6)</f>
        <v>0</v>
      </c>
      <c r="AO295" cm="1">
        <f t="array" aca="1" ref="AO295" ca="1">IF($A295&gt;AO$1,"",$C295*INDEX('ETS yield tables'!$D$68:$CO$96,$B295,AO$1-$A295+1)/10^6)</f>
        <v>0</v>
      </c>
      <c r="AP295" cm="1">
        <f t="array" aca="1" ref="AP295" ca="1">IF($A295&gt;AP$1,"",$C295*INDEX('ETS yield tables'!$D$68:$CO$96,$B295,AP$1-$A295+1)/10^6)</f>
        <v>-1.5293487914480016E-3</v>
      </c>
      <c r="AQ295" cm="1">
        <f t="array" aca="1" ref="AQ295" ca="1">IF($A295&gt;AQ$1,"",$C295*INDEX('ETS yield tables'!$D$68:$CO$96,$B295,AQ$1-$A295+1)/10^6)</f>
        <v>-7.1936035745888242E-3</v>
      </c>
      <c r="AR295" cm="1">
        <f t="array" aca="1" ref="AR295" ca="1">IF($A295&gt;AR$1,"",$C295*INDEX('ETS yield tables'!$D$68:$CO$96,$B295,AR$1-$A295+1)/10^6)</f>
        <v>0</v>
      </c>
      <c r="AS295" cm="1">
        <f t="array" aca="1" ref="AS295" ca="1">IF($A295&gt;AS$1,"",$C295*INDEX('ETS yield tables'!$D$68:$CO$96,$B295,AS$1-$A295+1)/10^6)</f>
        <v>0</v>
      </c>
      <c r="AT295" cm="1">
        <f t="array" aca="1" ref="AT295" ca="1">IF($A295&gt;AT$1,"",$C295*INDEX('ETS yield tables'!$D$68:$CO$96,$B295,AT$1-$A295+1)/10^6)</f>
        <v>0</v>
      </c>
      <c r="AU295" cm="1">
        <f t="array" aca="1" ref="AU295" ca="1">IF($A295&gt;AU$1,"",$C295*INDEX('ETS yield tables'!$D$68:$CO$96,$B295,AU$1-$A295+1)/10^6)</f>
        <v>0</v>
      </c>
      <c r="AV295" cm="1">
        <f t="array" aca="1" ref="AV295" ca="1">IF($A295&gt;AV$1,"",$C295*INDEX('ETS yield tables'!$D$68:$CO$96,$B295,AV$1-$A295+1)/10^6)</f>
        <v>0</v>
      </c>
      <c r="AW295" cm="1">
        <f t="array" aca="1" ref="AW295" ca="1">IF($A295&gt;AW$1,"",$C295*INDEX('ETS yield tables'!$D$68:$CO$96,$B295,AW$1-$A295+1)/10^6)</f>
        <v>0</v>
      </c>
      <c r="AX295" cm="1">
        <f t="array" aca="1" ref="AX295" ca="1">IF($A295&gt;AX$1,"",$C295*INDEX('ETS yield tables'!$D$68:$CO$96,$B295,AX$1-$A295+1)/10^6)</f>
        <v>0</v>
      </c>
      <c r="AY295" cm="1">
        <f t="array" aca="1" ref="AY295" ca="1">IF($A295&gt;AY$1,"",$C295*INDEX('ETS yield tables'!$D$68:$CO$96,$B295,AY$1-$A295+1)/10^6)</f>
        <v>0</v>
      </c>
      <c r="AZ295" cm="1">
        <f t="array" aca="1" ref="AZ295" ca="1">IF($A295&gt;AZ$1,"",$C295*INDEX('ETS yield tables'!$D$68:$CO$96,$B295,AZ$1-$A295+1)/10^6)</f>
        <v>0</v>
      </c>
      <c r="BA295" cm="1">
        <f t="array" aca="1" ref="BA295" ca="1">IF($A295&gt;BA$1,"",$C295*INDEX('ETS yield tables'!$D$68:$CO$96,$B295,BA$1-$A295+1)/10^6)</f>
        <v>0</v>
      </c>
      <c r="BB295" cm="1">
        <f t="array" aca="1" ref="BB295" ca="1">IF($A295&gt;BB$1,"",$C295*INDEX('ETS yield tables'!$D$68:$CO$96,$B295,BB$1-$A295+1)/10^6)</f>
        <v>0</v>
      </c>
      <c r="BC295" cm="1">
        <f t="array" aca="1" ref="BC295" ca="1">IF($A295&gt;BC$1,"",$C295*INDEX('ETS yield tables'!$D$68:$CO$96,$B295,BC$1-$A295+1)/10^6)</f>
        <v>0</v>
      </c>
      <c r="BD295" cm="1">
        <f t="array" aca="1" ref="BD295" ca="1">IF($A295&gt;BD$1,"",$C295*INDEX('ETS yield tables'!$D$68:$CO$96,$B295,BD$1-$A295+1)/10^6)</f>
        <v>0</v>
      </c>
      <c r="BE295" cm="1">
        <f t="array" aca="1" ref="BE295" ca="1">IF($A295&gt;BE$1,"",$C295*INDEX('ETS yield tables'!$D$68:$CO$96,$B295,BE$1-$A295+1)/10^6)</f>
        <v>0</v>
      </c>
      <c r="BF295" cm="1">
        <f t="array" aca="1" ref="BF295" ca="1">IF($A295&gt;BF$1,"",$C295*INDEX('ETS yield tables'!$D$68:$CO$96,$B295,BF$1-$A295+1)/10^6)</f>
        <v>0</v>
      </c>
      <c r="BG295" cm="1">
        <f t="array" aca="1" ref="BG295" ca="1">IF($A295&gt;BG$1,"",$C295*INDEX('ETS yield tables'!$D$68:$CO$96,$B295,BG$1-$A295+1)/10^6)</f>
        <v>0</v>
      </c>
      <c r="BH295" cm="1">
        <f t="array" aca="1" ref="BH295" ca="1">IF($A295&gt;BH$1,"",$C295*INDEX('ETS yield tables'!$D$68:$CO$96,$B295,BH$1-$A295+1)/10^6)</f>
        <v>0</v>
      </c>
      <c r="BI295" cm="1">
        <f t="array" aca="1" ref="BI295" ca="1">IF($A295&gt;BI$1,"",$C295*INDEX('ETS yield tables'!$D$68:$CO$96,$B295,BI$1-$A295+1)/10^6)</f>
        <v>0</v>
      </c>
      <c r="BJ295" cm="1">
        <f t="array" aca="1" ref="BJ295" ca="1">IF($A295&gt;BJ$1,"",$C295*INDEX('ETS yield tables'!$D$68:$CO$96,$B295,BJ$1-$A295+1)/10^6)</f>
        <v>-1.0308772061231923</v>
      </c>
      <c r="BK295" cm="1">
        <f t="array" aca="1" ref="BK295" ca="1">IF($A295&gt;BK$1,"",$C295*INDEX('ETS yield tables'!$D$68:$CO$96,$B295,BK$1-$A295+1)/10^6)</f>
        <v>-5.8343540707193622E-2</v>
      </c>
      <c r="BL295" cm="1">
        <f t="array" aca="1" ref="BL295" ca="1">IF($A295&gt;BL$1,"",$C295*INDEX('ETS yield tables'!$D$68:$CO$96,$B295,BL$1-$A295+1)/10^6)</f>
        <v>-5.5597235357792082E-2</v>
      </c>
      <c r="BM295" cm="1">
        <f t="array" aca="1" ref="BM295" ca="1">IF($A295&gt;BM$1,"",$C295*INDEX('ETS yield tables'!$D$68:$CO$96,$B295,BM$1-$A295+1)/10^6)</f>
        <v>-5.0447912827664025E-2</v>
      </c>
      <c r="BN295" cm="1">
        <f t="array" aca="1" ref="BN295" ca="1">IF($A295&gt;BN$1,"",$C295*INDEX('ETS yield tables'!$D$68:$CO$96,$B295,BN$1-$A295+1)/10^6)</f>
        <v>-2.6932673273412835E-2</v>
      </c>
      <c r="BO295" cm="1">
        <f t="array" aca="1" ref="BO295" ca="1">IF($A295&gt;BO$1,"",$C295*INDEX('ETS yield tables'!$D$68:$CO$96,$B295,BO$1-$A295+1)/10^6)</f>
        <v>-4.7905863938624135E-3</v>
      </c>
      <c r="BP295" cm="1">
        <f t="array" aca="1" ref="BP295" ca="1">IF($A295&gt;BP$1,"",$C295*INDEX('ETS yield tables'!$D$68:$CO$96,$B295,BP$1-$A295+1)/10^6)</f>
        <v>0</v>
      </c>
      <c r="BQ295" cm="1">
        <f t="array" aca="1" ref="BQ295" ca="1">IF($A295&gt;BQ$1,"",$C295*INDEX('ETS yield tables'!$D$68:$CO$96,$B295,BQ$1-$A295+1)/10^6)</f>
        <v>0</v>
      </c>
      <c r="BR295" cm="1">
        <f t="array" aca="1" ref="BR295" ca="1">IF($A295&gt;BR$1,"",$C295*INDEX('ETS yield tables'!$D$68:$CO$96,$B295,BR$1-$A295+1)/10^6)</f>
        <v>0</v>
      </c>
      <c r="BS295" cm="1">
        <f t="array" aca="1" ref="BS295" ca="1">IF($A295&gt;BS$1,"",$C295*INDEX('ETS yield tables'!$D$68:$CO$96,$B295,BS$1-$A295+1)/10^6)</f>
        <v>-1.5293487914480016E-3</v>
      </c>
      <c r="BT295" cm="1">
        <f t="array" aca="1" ref="BT295" ca="1">IF($A295&gt;BT$1,"",$C295*INDEX('ETS yield tables'!$D$68:$CO$96,$B295,BT$1-$A295+1)/10^6)</f>
        <v>-7.1936035745888242E-3</v>
      </c>
      <c r="BU295" cm="1">
        <f t="array" aca="1" ref="BU295" ca="1">IF($A295&gt;BU$1,"",$C295*INDEX('ETS yield tables'!$D$68:$CO$96,$B295,BU$1-$A295+1)/10^6)</f>
        <v>0</v>
      </c>
      <c r="BV295" cm="1">
        <f t="array" aca="1" ref="BV295" ca="1">IF($A295&gt;BV$1,"",$C295*INDEX('ETS yield tables'!$D$68:$CO$96,$B295,BV$1-$A295+1)/10^6)</f>
        <v>0</v>
      </c>
      <c r="BW295" cm="1">
        <f t="array" aca="1" ref="BW295" ca="1">IF($A295&gt;BW$1,"",$C295*INDEX('ETS yield tables'!$D$68:$CO$96,$B295,BW$1-$A295+1)/10^6)</f>
        <v>0</v>
      </c>
      <c r="BX295" cm="1">
        <f t="array" aca="1" ref="BX295" ca="1">IF($A295&gt;BX$1,"",$C295*INDEX('ETS yield tables'!$D$68:$CO$96,$B295,BX$1-$A295+1)/10^6)</f>
        <v>0</v>
      </c>
      <c r="BY295" cm="1">
        <f t="array" aca="1" ref="BY295" ca="1">IF($A295&gt;BY$1,"",$C295*INDEX('ETS yield tables'!$D$68:$CO$96,$B295,BY$1-$A295+1)/10^6)</f>
        <v>0</v>
      </c>
      <c r="BZ295" cm="1">
        <f t="array" aca="1" ref="BZ295" ca="1">IF($A295&gt;BZ$1,"",$C295*INDEX('ETS yield tables'!$D$68:$CO$96,$B295,BZ$1-$A295+1)/10^6)</f>
        <v>0</v>
      </c>
      <c r="CA295" cm="1">
        <f t="array" aca="1" ref="CA295" ca="1">IF($A295&gt;CA$1,"",$C295*INDEX('ETS yield tables'!$D$68:$CO$96,$B295,CA$1-$A295+1)/10^6)</f>
        <v>0</v>
      </c>
      <c r="CB295" cm="1">
        <f t="array" aca="1" ref="CB295" ca="1">IF($A295&gt;CB$1,"",$C295*INDEX('ETS yield tables'!$D$68:$CO$96,$B295,CB$1-$A295+1)/10^6)</f>
        <v>0</v>
      </c>
      <c r="CC295" cm="1">
        <f t="array" aca="1" ref="CC295" ca="1">IF($A295&gt;CC$1,"",$C295*INDEX('ETS yield tables'!$D$68:$CO$96,$B295,CC$1-$A295+1)/10^6)</f>
        <v>0</v>
      </c>
      <c r="CD295" cm="1">
        <f t="array" aca="1" ref="CD295" ca="1">IF($A295&gt;CD$1,"",$C295*INDEX('ETS yield tables'!$D$68:$CO$96,$B295,CD$1-$A295+1)/10^6)</f>
        <v>0</v>
      </c>
      <c r="CE295" cm="1">
        <f t="array" aca="1" ref="CE295" ca="1">IF($A295&gt;CE$1,"",$C295*INDEX('ETS yield tables'!$D$68:$CO$96,$B295,CE$1-$A295+1)/10^6)</f>
        <v>0</v>
      </c>
      <c r="CF295" cm="1">
        <f t="array" aca="1" ref="CF295" ca="1">IF($A295&gt;CF$1,"",$C295*INDEX('ETS yield tables'!$D$68:$CO$96,$B295,CF$1-$A295+1)/10^6)</f>
        <v>0</v>
      </c>
      <c r="CG295" cm="1">
        <f t="array" aca="1" ref="CG295" ca="1">IF($A295&gt;CG$1,"",$C295*INDEX('ETS yield tables'!$D$68:$CO$96,$B295,CG$1-$A295+1)/10^6)</f>
        <v>0</v>
      </c>
      <c r="CH295" cm="1">
        <f t="array" aca="1" ref="CH295" ca="1">IF($A295&gt;CH$1,"",$C295*INDEX('ETS yield tables'!$D$68:$CO$96,$B295,CH$1-$A295+1)/10^6)</f>
        <v>0</v>
      </c>
      <c r="CI295" cm="1">
        <f t="array" aca="1" ref="CI295" ca="1">IF($A295&gt;CI$1,"",$C295*INDEX('ETS yield tables'!$D$68:$CO$96,$B295,CI$1-$A295+1)/10^6)</f>
        <v>0</v>
      </c>
      <c r="CJ295" cm="1">
        <f t="array" aca="1" ref="CJ295" ca="1">IF($A295&gt;CJ$1,"",$C295*INDEX('ETS yield tables'!$D$68:$CO$96,$B295,CJ$1-$A295+1)/10^6)</f>
        <v>0</v>
      </c>
      <c r="CK295" cm="1">
        <f t="array" aca="1" ref="CK295" ca="1">IF($A295&gt;CK$1,"",$C295*INDEX('ETS yield tables'!$D$68:$CO$96,$B295,CK$1-$A295+1)/10^6)</f>
        <v>0</v>
      </c>
      <c r="CL295" cm="1">
        <f t="array" aca="1" ref="CL295" ca="1">IF($A295&gt;CL$1,"",$C295*INDEX('ETS yield tables'!$D$68:$CO$96,$B295,CL$1-$A295+1)/10^6)</f>
        <v>0</v>
      </c>
      <c r="CM295" cm="1">
        <f t="array" aca="1" ref="CM295" ca="1">IF($A295&gt;CM$1,"",$C295*INDEX('ETS yield tables'!$D$68:$CO$96,$B295,CM$1-$A295+1)/10^6)</f>
        <v>-1.0308772061231923</v>
      </c>
      <c r="CN295" cm="1">
        <f t="array" aca="1" ref="CN295" ca="1">IF($A295&gt;CN$1,"",$C295*INDEX('ETS yield tables'!$D$68:$CO$96,$B295,CN$1-$A295+1)/10^6)</f>
        <v>-5.9030117044543987E-2</v>
      </c>
      <c r="CO295" cm="1">
        <f t="array" aca="1" ref="CO295" ca="1">IF($A295&gt;CO$1,"",$C295*INDEX('ETS yield tables'!$D$68:$CO$96,$B295,CO$1-$A295+1)/10^6)</f>
        <v>-5.9030117044544084E-2</v>
      </c>
    </row>
    <row r="296" spans="1:93" outlineLevel="1">
      <c r="A296">
        <v>1992</v>
      </c>
      <c r="B296">
        <f t="shared" si="183"/>
        <v>17</v>
      </c>
      <c r="C296" s="1">
        <v>4342.8138555520018</v>
      </c>
      <c r="D296" s="62"/>
      <c r="E296" s="62"/>
      <c r="F296" s="62"/>
      <c r="G296" s="62"/>
      <c r="H296" s="62"/>
      <c r="I296" s="62"/>
      <c r="J296" s="62"/>
      <c r="K296" s="62"/>
      <c r="L296" s="62"/>
      <c r="M296" s="62"/>
      <c r="N296" s="62"/>
      <c r="O296" s="62"/>
      <c r="P296" s="62"/>
      <c r="Q296" s="62"/>
      <c r="R296" s="62"/>
      <c r="S296" s="62"/>
      <c r="T296" s="62"/>
      <c r="U296" s="62"/>
      <c r="V296" cm="1">
        <f t="array" aca="1" ref="V296" ca="1">IF($A296&gt;V$1,"",$C296*INDEX('ETS yield tables'!$D$68:$CO$96,$B296,V$1-$A296+1)/10^6)</f>
        <v>0</v>
      </c>
      <c r="W296" cm="1">
        <f t="array" aca="1" ref="W296" ca="1">IF($A296&gt;W$1,"",$C296*INDEX('ETS yield tables'!$D$68:$CO$96,$B296,W$1-$A296+1)/10^6)</f>
        <v>0</v>
      </c>
      <c r="X296" cm="1">
        <f t="array" aca="1" ref="X296" ca="1">IF($A296&gt;X$1,"",$C296*INDEX('ETS yield tables'!$D$68:$CO$96,$B296,X$1-$A296+1)/10^6)</f>
        <v>0</v>
      </c>
      <c r="Y296" cm="1">
        <f t="array" aca="1" ref="Y296" ca="1">IF($A296&gt;Y$1,"",$C296*INDEX('ETS yield tables'!$D$68:$CO$96,$B296,Y$1-$A296+1)/10^6)</f>
        <v>0</v>
      </c>
      <c r="Z296" cm="1">
        <f t="array" aca="1" ref="Z296" ca="1">IF($A296&gt;Z$1,"",$C296*INDEX('ETS yield tables'!$D$68:$CO$96,$B296,Z$1-$A296+1)/10^6)</f>
        <v>0</v>
      </c>
      <c r="AA296" cm="1">
        <f t="array" aca="1" ref="AA296" ca="1">IF($A296&gt;AA$1,"",$C296*INDEX('ETS yield tables'!$D$68:$CO$96,$B296,AA$1-$A296+1)/10^6)</f>
        <v>0</v>
      </c>
      <c r="AB296" cm="1">
        <f t="array" aca="1" ref="AB296" ca="1">IF($A296&gt;AB$1,"",$C296*INDEX('ETS yield tables'!$D$68:$CO$96,$B296,AB$1-$A296+1)/10^6)</f>
        <v>0</v>
      </c>
      <c r="AC296" cm="1">
        <f t="array" aca="1" ref="AC296" ca="1">IF($A296&gt;AC$1,"",$C296*INDEX('ETS yield tables'!$D$68:$CO$96,$B296,AC$1-$A296+1)/10^6)</f>
        <v>0</v>
      </c>
      <c r="AD296" cm="1">
        <f t="array" aca="1" ref="AD296" ca="1">IF($A296&gt;AD$1,"",$C296*INDEX('ETS yield tables'!$D$68:$CO$96,$B296,AD$1-$A296+1)/10^6)</f>
        <v>0</v>
      </c>
      <c r="AE296" cm="1">
        <f t="array" aca="1" ref="AE296" ca="1">IF($A296&gt;AE$1,"",$C296*INDEX('ETS yield tables'!$D$68:$CO$96,$B296,AE$1-$A296+1)/10^6)</f>
        <v>0</v>
      </c>
      <c r="AF296" cm="1">
        <f t="array" aca="1" ref="AF296" ca="1">IF($A296&gt;AF$1,"",$C296*INDEX('ETS yield tables'!$D$68:$CO$96,$B296,AF$1-$A296+1)/10^6)</f>
        <v>0</v>
      </c>
      <c r="AG296" cm="1">
        <f t="array" aca="1" ref="AG296" ca="1">IF($A296&gt;AG$1,"",$C296*INDEX('ETS yield tables'!$D$68:$CO$96,$B296,AG$1-$A296+1)/10^6)</f>
        <v>0</v>
      </c>
      <c r="AH296" cm="1">
        <f t="array" aca="1" ref="AH296" ca="1">IF($A296&gt;AH$1,"",$C296*INDEX('ETS yield tables'!$D$68:$CO$96,$B296,AH$1-$A296+1)/10^6)</f>
        <v>-2.0993162177738376</v>
      </c>
      <c r="AI296" cm="1">
        <f t="array" aca="1" ref="AI296" ca="1">IF($A296&gt;AI$1,"",$C296*INDEX('ETS yield tables'!$D$68:$CO$96,$B296,AI$1-$A296+1)/10^6)</f>
        <v>0</v>
      </c>
      <c r="AJ296" cm="1">
        <f t="array" aca="1" ref="AJ296" ca="1">IF($A296&gt;AJ$1,"",$C296*INDEX('ETS yield tables'!$D$68:$CO$96,$B296,AJ$1-$A296+1)/10^6)</f>
        <v>0</v>
      </c>
      <c r="AK296" cm="1">
        <f t="array" aca="1" ref="AK296" ca="1">IF($A296&gt;AK$1,"",$C296*INDEX('ETS yield tables'!$D$68:$CO$96,$B296,AK$1-$A296+1)/10^6)</f>
        <v>0</v>
      </c>
      <c r="AL296" cm="1">
        <f t="array" aca="1" ref="AL296" ca="1">IF($A296&gt;AL$1,"",$C296*INDEX('ETS yield tables'!$D$68:$CO$96,$B296,AL$1-$A296+1)/10^6)</f>
        <v>0</v>
      </c>
      <c r="AM296" cm="1">
        <f t="array" aca="1" ref="AM296" ca="1">IF($A296&gt;AM$1,"",$C296*INDEX('ETS yield tables'!$D$68:$CO$96,$B296,AM$1-$A296+1)/10^6)</f>
        <v>0</v>
      </c>
      <c r="AN296" cm="1">
        <f t="array" aca="1" ref="AN296" ca="1">IF($A296&gt;AN$1,"",$C296*INDEX('ETS yield tables'!$D$68:$CO$96,$B296,AN$1-$A296+1)/10^6)</f>
        <v>0</v>
      </c>
      <c r="AO296" cm="1">
        <f t="array" aca="1" ref="AO296" ca="1">IF($A296&gt;AO$1,"",$C296*INDEX('ETS yield tables'!$D$68:$CO$96,$B296,AO$1-$A296+1)/10^6)</f>
        <v>0</v>
      </c>
      <c r="AP296" cm="1">
        <f t="array" aca="1" ref="AP296" ca="1">IF($A296&gt;AP$1,"",$C296*INDEX('ETS yield tables'!$D$68:$CO$96,$B296,AP$1-$A296+1)/10^6)</f>
        <v>0</v>
      </c>
      <c r="AQ296" cm="1">
        <f t="array" aca="1" ref="AQ296" ca="1">IF($A296&gt;AQ$1,"",$C296*INDEX('ETS yield tables'!$D$68:$CO$96,$B296,AQ$1-$A296+1)/10^6)</f>
        <v>-3.8694471452967952E-3</v>
      </c>
      <c r="AR296" cm="1">
        <f t="array" aca="1" ref="AR296" ca="1">IF($A296&gt;AR$1,"",$C296*INDEX('ETS yield tables'!$D$68:$CO$96,$B296,AR$1-$A296+1)/10^6)</f>
        <v>-1.8200732868618452E-2</v>
      </c>
      <c r="AS296" cm="1">
        <f t="array" aca="1" ref="AS296" ca="1">IF($A296&gt;AS$1,"",$C296*INDEX('ETS yield tables'!$D$68:$CO$96,$B296,AS$1-$A296+1)/10^6)</f>
        <v>0</v>
      </c>
      <c r="AT296" cm="1">
        <f t="array" aca="1" ref="AT296" ca="1">IF($A296&gt;AT$1,"",$C296*INDEX('ETS yield tables'!$D$68:$CO$96,$B296,AT$1-$A296+1)/10^6)</f>
        <v>0</v>
      </c>
      <c r="AU296" cm="1">
        <f t="array" aca="1" ref="AU296" ca="1">IF($A296&gt;AU$1,"",$C296*INDEX('ETS yield tables'!$D$68:$CO$96,$B296,AU$1-$A296+1)/10^6)</f>
        <v>0</v>
      </c>
      <c r="AV296" cm="1">
        <f t="array" aca="1" ref="AV296" ca="1">IF($A296&gt;AV$1,"",$C296*INDEX('ETS yield tables'!$D$68:$CO$96,$B296,AV$1-$A296+1)/10^6)</f>
        <v>0</v>
      </c>
      <c r="AW296" cm="1">
        <f t="array" aca="1" ref="AW296" ca="1">IF($A296&gt;AW$1,"",$C296*INDEX('ETS yield tables'!$D$68:$CO$96,$B296,AW$1-$A296+1)/10^6)</f>
        <v>0</v>
      </c>
      <c r="AX296" cm="1">
        <f t="array" aca="1" ref="AX296" ca="1">IF($A296&gt;AX$1,"",$C296*INDEX('ETS yield tables'!$D$68:$CO$96,$B296,AX$1-$A296+1)/10^6)</f>
        <v>0</v>
      </c>
      <c r="AY296" cm="1">
        <f t="array" aca="1" ref="AY296" ca="1">IF($A296&gt;AY$1,"",$C296*INDEX('ETS yield tables'!$D$68:$CO$96,$B296,AY$1-$A296+1)/10^6)</f>
        <v>0</v>
      </c>
      <c r="AZ296" cm="1">
        <f t="array" aca="1" ref="AZ296" ca="1">IF($A296&gt;AZ$1,"",$C296*INDEX('ETS yield tables'!$D$68:$CO$96,$B296,AZ$1-$A296+1)/10^6)</f>
        <v>0</v>
      </c>
      <c r="BA296" cm="1">
        <f t="array" aca="1" ref="BA296" ca="1">IF($A296&gt;BA$1,"",$C296*INDEX('ETS yield tables'!$D$68:$CO$96,$B296,BA$1-$A296+1)/10^6)</f>
        <v>0</v>
      </c>
      <c r="BB296" cm="1">
        <f t="array" aca="1" ref="BB296" ca="1">IF($A296&gt;BB$1,"",$C296*INDEX('ETS yield tables'!$D$68:$CO$96,$B296,BB$1-$A296+1)/10^6)</f>
        <v>0</v>
      </c>
      <c r="BC296" cm="1">
        <f t="array" aca="1" ref="BC296" ca="1">IF($A296&gt;BC$1,"",$C296*INDEX('ETS yield tables'!$D$68:$CO$96,$B296,BC$1-$A296+1)/10^6)</f>
        <v>0</v>
      </c>
      <c r="BD296" cm="1">
        <f t="array" aca="1" ref="BD296" ca="1">IF($A296&gt;BD$1,"",$C296*INDEX('ETS yield tables'!$D$68:$CO$96,$B296,BD$1-$A296+1)/10^6)</f>
        <v>0</v>
      </c>
      <c r="BE296" cm="1">
        <f t="array" aca="1" ref="BE296" ca="1">IF($A296&gt;BE$1,"",$C296*INDEX('ETS yield tables'!$D$68:$CO$96,$B296,BE$1-$A296+1)/10^6)</f>
        <v>0</v>
      </c>
      <c r="BF296" cm="1">
        <f t="array" aca="1" ref="BF296" ca="1">IF($A296&gt;BF$1,"",$C296*INDEX('ETS yield tables'!$D$68:$CO$96,$B296,BF$1-$A296+1)/10^6)</f>
        <v>0</v>
      </c>
      <c r="BG296" cm="1">
        <f t="array" aca="1" ref="BG296" ca="1">IF($A296&gt;BG$1,"",$C296*INDEX('ETS yield tables'!$D$68:$CO$96,$B296,BG$1-$A296+1)/10^6)</f>
        <v>0</v>
      </c>
      <c r="BH296" cm="1">
        <f t="array" aca="1" ref="BH296" ca="1">IF($A296&gt;BH$1,"",$C296*INDEX('ETS yield tables'!$D$68:$CO$96,$B296,BH$1-$A296+1)/10^6)</f>
        <v>0</v>
      </c>
      <c r="BI296" cm="1">
        <f t="array" aca="1" ref="BI296" ca="1">IF($A296&gt;BI$1,"",$C296*INDEX('ETS yield tables'!$D$68:$CO$96,$B296,BI$1-$A296+1)/10^6)</f>
        <v>0</v>
      </c>
      <c r="BJ296" cm="1">
        <f t="array" aca="1" ref="BJ296" ca="1">IF($A296&gt;BJ$1,"",$C296*INDEX('ETS yield tables'!$D$68:$CO$96,$B296,BJ$1-$A296+1)/10^6)</f>
        <v>0</v>
      </c>
      <c r="BK296" cm="1">
        <f t="array" aca="1" ref="BK296" ca="1">IF($A296&gt;BK$1,"",$C296*INDEX('ETS yield tables'!$D$68:$CO$96,$B296,BK$1-$A296+1)/10^6)</f>
        <v>-2.6082505735059769</v>
      </c>
      <c r="BL296" cm="1">
        <f t="array" aca="1" ref="BL296" ca="1">IF($A296&gt;BL$1,"",$C296*INDEX('ETS yield tables'!$D$68:$CO$96,$B296,BL$1-$A296+1)/10^6)</f>
        <v>-0.14761658576406803</v>
      </c>
      <c r="BM296" cm="1">
        <f t="array" aca="1" ref="BM296" ca="1">IF($A296&gt;BM$1,"",$C296*INDEX('ETS yield tables'!$D$68:$CO$96,$B296,BM$1-$A296+1)/10^6)</f>
        <v>-0.14066808359518498</v>
      </c>
      <c r="BN296" cm="1">
        <f t="array" aca="1" ref="BN296" ca="1">IF($A296&gt;BN$1,"",$C296*INDEX('ETS yield tables'!$D$68:$CO$96,$B296,BN$1-$A296+1)/10^6)</f>
        <v>-0.12763964202852884</v>
      </c>
      <c r="BO296" cm="1">
        <f t="array" aca="1" ref="BO296" ca="1">IF($A296&gt;BO$1,"",$C296*INDEX('ETS yield tables'!$D$68:$CO$96,$B296,BO$1-$A296+1)/10^6)</f>
        <v>-6.8143092207466477E-2</v>
      </c>
      <c r="BP296" cm="1">
        <f t="array" aca="1" ref="BP296" ca="1">IF($A296&gt;BP$1,"",$C296*INDEX('ETS yield tables'!$D$68:$CO$96,$B296,BP$1-$A296+1)/10^6)</f>
        <v>-1.2120793470845622E-2</v>
      </c>
      <c r="BQ296" cm="1">
        <f t="array" aca="1" ref="BQ296" ca="1">IF($A296&gt;BQ$1,"",$C296*INDEX('ETS yield tables'!$D$68:$CO$96,$B296,BQ$1-$A296+1)/10^6)</f>
        <v>0</v>
      </c>
      <c r="BR296" cm="1">
        <f t="array" aca="1" ref="BR296" ca="1">IF($A296&gt;BR$1,"",$C296*INDEX('ETS yield tables'!$D$68:$CO$96,$B296,BR$1-$A296+1)/10^6)</f>
        <v>0</v>
      </c>
      <c r="BS296" cm="1">
        <f t="array" aca="1" ref="BS296" ca="1">IF($A296&gt;BS$1,"",$C296*INDEX('ETS yield tables'!$D$68:$CO$96,$B296,BS$1-$A296+1)/10^6)</f>
        <v>0</v>
      </c>
      <c r="BT296" cm="1">
        <f t="array" aca="1" ref="BT296" ca="1">IF($A296&gt;BT$1,"",$C296*INDEX('ETS yield tables'!$D$68:$CO$96,$B296,BT$1-$A296+1)/10^6)</f>
        <v>-3.8694471452967952E-3</v>
      </c>
      <c r="BU296" cm="1">
        <f t="array" aca="1" ref="BU296" ca="1">IF($A296&gt;BU$1,"",$C296*INDEX('ETS yield tables'!$D$68:$CO$96,$B296,BU$1-$A296+1)/10^6)</f>
        <v>-1.8200732868618452E-2</v>
      </c>
      <c r="BV296" cm="1">
        <f t="array" aca="1" ref="BV296" ca="1">IF($A296&gt;BV$1,"",$C296*INDEX('ETS yield tables'!$D$68:$CO$96,$B296,BV$1-$A296+1)/10^6)</f>
        <v>0</v>
      </c>
      <c r="BW296" cm="1">
        <f t="array" aca="1" ref="BW296" ca="1">IF($A296&gt;BW$1,"",$C296*INDEX('ETS yield tables'!$D$68:$CO$96,$B296,BW$1-$A296+1)/10^6)</f>
        <v>0</v>
      </c>
      <c r="BX296" cm="1">
        <f t="array" aca="1" ref="BX296" ca="1">IF($A296&gt;BX$1,"",$C296*INDEX('ETS yield tables'!$D$68:$CO$96,$B296,BX$1-$A296+1)/10^6)</f>
        <v>0</v>
      </c>
      <c r="BY296" cm="1">
        <f t="array" aca="1" ref="BY296" ca="1">IF($A296&gt;BY$1,"",$C296*INDEX('ETS yield tables'!$D$68:$CO$96,$B296,BY$1-$A296+1)/10^6)</f>
        <v>0</v>
      </c>
      <c r="BZ296" cm="1">
        <f t="array" aca="1" ref="BZ296" ca="1">IF($A296&gt;BZ$1,"",$C296*INDEX('ETS yield tables'!$D$68:$CO$96,$B296,BZ$1-$A296+1)/10^6)</f>
        <v>0</v>
      </c>
      <c r="CA296" cm="1">
        <f t="array" aca="1" ref="CA296" ca="1">IF($A296&gt;CA$1,"",$C296*INDEX('ETS yield tables'!$D$68:$CO$96,$B296,CA$1-$A296+1)/10^6)</f>
        <v>0</v>
      </c>
      <c r="CB296" cm="1">
        <f t="array" aca="1" ref="CB296" ca="1">IF($A296&gt;CB$1,"",$C296*INDEX('ETS yield tables'!$D$68:$CO$96,$B296,CB$1-$A296+1)/10^6)</f>
        <v>0</v>
      </c>
      <c r="CC296" cm="1">
        <f t="array" aca="1" ref="CC296" ca="1">IF($A296&gt;CC$1,"",$C296*INDEX('ETS yield tables'!$D$68:$CO$96,$B296,CC$1-$A296+1)/10^6)</f>
        <v>0</v>
      </c>
      <c r="CD296" cm="1">
        <f t="array" aca="1" ref="CD296" ca="1">IF($A296&gt;CD$1,"",$C296*INDEX('ETS yield tables'!$D$68:$CO$96,$B296,CD$1-$A296+1)/10^6)</f>
        <v>0</v>
      </c>
      <c r="CE296" cm="1">
        <f t="array" aca="1" ref="CE296" ca="1">IF($A296&gt;CE$1,"",$C296*INDEX('ETS yield tables'!$D$68:$CO$96,$B296,CE$1-$A296+1)/10^6)</f>
        <v>0</v>
      </c>
      <c r="CF296" cm="1">
        <f t="array" aca="1" ref="CF296" ca="1">IF($A296&gt;CF$1,"",$C296*INDEX('ETS yield tables'!$D$68:$CO$96,$B296,CF$1-$A296+1)/10^6)</f>
        <v>0</v>
      </c>
      <c r="CG296" cm="1">
        <f t="array" aca="1" ref="CG296" ca="1">IF($A296&gt;CG$1,"",$C296*INDEX('ETS yield tables'!$D$68:$CO$96,$B296,CG$1-$A296+1)/10^6)</f>
        <v>0</v>
      </c>
      <c r="CH296" cm="1">
        <f t="array" aca="1" ref="CH296" ca="1">IF($A296&gt;CH$1,"",$C296*INDEX('ETS yield tables'!$D$68:$CO$96,$B296,CH$1-$A296+1)/10^6)</f>
        <v>0</v>
      </c>
      <c r="CI296" cm="1">
        <f t="array" aca="1" ref="CI296" ca="1">IF($A296&gt;CI$1,"",$C296*INDEX('ETS yield tables'!$D$68:$CO$96,$B296,CI$1-$A296+1)/10^6)</f>
        <v>0</v>
      </c>
      <c r="CJ296" cm="1">
        <f t="array" aca="1" ref="CJ296" ca="1">IF($A296&gt;CJ$1,"",$C296*INDEX('ETS yield tables'!$D$68:$CO$96,$B296,CJ$1-$A296+1)/10^6)</f>
        <v>0</v>
      </c>
      <c r="CK296" cm="1">
        <f t="array" aca="1" ref="CK296" ca="1">IF($A296&gt;CK$1,"",$C296*INDEX('ETS yield tables'!$D$68:$CO$96,$B296,CK$1-$A296+1)/10^6)</f>
        <v>0</v>
      </c>
      <c r="CL296" cm="1">
        <f t="array" aca="1" ref="CL296" ca="1">IF($A296&gt;CL$1,"",$C296*INDEX('ETS yield tables'!$D$68:$CO$96,$B296,CL$1-$A296+1)/10^6)</f>
        <v>0</v>
      </c>
      <c r="CM296" cm="1">
        <f t="array" aca="1" ref="CM296" ca="1">IF($A296&gt;CM$1,"",$C296*INDEX('ETS yield tables'!$D$68:$CO$96,$B296,CM$1-$A296+1)/10^6)</f>
        <v>0</v>
      </c>
      <c r="CN296" cm="1">
        <f t="array" aca="1" ref="CN296" ca="1">IF($A296&gt;CN$1,"",$C296*INDEX('ETS yield tables'!$D$68:$CO$96,$B296,CN$1-$A296+1)/10^6)</f>
        <v>-2.6082505735059769</v>
      </c>
      <c r="CO296" cm="1">
        <f t="array" aca="1" ref="CO296" ca="1">IF($A296&gt;CO$1,"",$C296*INDEX('ETS yield tables'!$D$68:$CO$96,$B296,CO$1-$A296+1)/10^6)</f>
        <v>-0.14935371130628872</v>
      </c>
    </row>
    <row r="297" spans="1:93" outlineLevel="1">
      <c r="A297">
        <v>1993</v>
      </c>
      <c r="B297">
        <f t="shared" si="183"/>
        <v>16</v>
      </c>
      <c r="C297" s="1">
        <v>4654.2563891279997</v>
      </c>
      <c r="D297" s="62"/>
      <c r="E297" s="62"/>
      <c r="F297" s="62"/>
      <c r="G297" s="62"/>
      <c r="H297" s="62"/>
      <c r="I297" s="62"/>
      <c r="J297" s="62"/>
      <c r="K297" s="62"/>
      <c r="L297" s="62"/>
      <c r="M297" s="62"/>
      <c r="N297" s="62"/>
      <c r="O297" s="62"/>
      <c r="P297" s="62"/>
      <c r="Q297" s="62"/>
      <c r="R297" s="62"/>
      <c r="S297" s="62"/>
      <c r="T297" s="62"/>
      <c r="U297" s="62"/>
      <c r="V297" cm="1">
        <f t="array" aca="1" ref="V297" ca="1">IF($A297&gt;V$1,"",$C297*INDEX('ETS yield tables'!$D$68:$CO$96,$B297,V$1-$A297+1)/10^6)</f>
        <v>0</v>
      </c>
      <c r="W297" cm="1">
        <f t="array" aca="1" ref="W297" ca="1">IF($A297&gt;W$1,"",$C297*INDEX('ETS yield tables'!$D$68:$CO$96,$B297,W$1-$A297+1)/10^6)</f>
        <v>0</v>
      </c>
      <c r="X297" cm="1">
        <f t="array" aca="1" ref="X297" ca="1">IF($A297&gt;X$1,"",$C297*INDEX('ETS yield tables'!$D$68:$CO$96,$B297,X$1-$A297+1)/10^6)</f>
        <v>0</v>
      </c>
      <c r="Y297" cm="1">
        <f t="array" aca="1" ref="Y297" ca="1">IF($A297&gt;Y$1,"",$C297*INDEX('ETS yield tables'!$D$68:$CO$96,$B297,Y$1-$A297+1)/10^6)</f>
        <v>0</v>
      </c>
      <c r="Z297" cm="1">
        <f t="array" aca="1" ref="Z297" ca="1">IF($A297&gt;Z$1,"",$C297*INDEX('ETS yield tables'!$D$68:$CO$96,$B297,Z$1-$A297+1)/10^6)</f>
        <v>0</v>
      </c>
      <c r="AA297" cm="1">
        <f t="array" aca="1" ref="AA297" ca="1">IF($A297&gt;AA$1,"",$C297*INDEX('ETS yield tables'!$D$68:$CO$96,$B297,AA$1-$A297+1)/10^6)</f>
        <v>0</v>
      </c>
      <c r="AB297" cm="1">
        <f t="array" aca="1" ref="AB297" ca="1">IF($A297&gt;AB$1,"",$C297*INDEX('ETS yield tables'!$D$68:$CO$96,$B297,AB$1-$A297+1)/10^6)</f>
        <v>0</v>
      </c>
      <c r="AC297" cm="1">
        <f t="array" aca="1" ref="AC297" ca="1">IF($A297&gt;AC$1,"",$C297*INDEX('ETS yield tables'!$D$68:$CO$96,$B297,AC$1-$A297+1)/10^6)</f>
        <v>0</v>
      </c>
      <c r="AD297" cm="1">
        <f t="array" aca="1" ref="AD297" ca="1">IF($A297&gt;AD$1,"",$C297*INDEX('ETS yield tables'!$D$68:$CO$96,$B297,AD$1-$A297+1)/10^6)</f>
        <v>0</v>
      </c>
      <c r="AE297" cm="1">
        <f t="array" aca="1" ref="AE297" ca="1">IF($A297&gt;AE$1,"",$C297*INDEX('ETS yield tables'!$D$68:$CO$96,$B297,AE$1-$A297+1)/10^6)</f>
        <v>0</v>
      </c>
      <c r="AF297" cm="1">
        <f t="array" aca="1" ref="AF297" ca="1">IF($A297&gt;AF$1,"",$C297*INDEX('ETS yield tables'!$D$68:$CO$96,$B297,AF$1-$A297+1)/10^6)</f>
        <v>0</v>
      </c>
      <c r="AG297" cm="1">
        <f t="array" aca="1" ref="AG297" ca="1">IF($A297&gt;AG$1,"",$C297*INDEX('ETS yield tables'!$D$68:$CO$96,$B297,AG$1-$A297+1)/10^6)</f>
        <v>0</v>
      </c>
      <c r="AH297" cm="1">
        <f t="array" aca="1" ref="AH297" ca="1">IF($A297&gt;AH$1,"",$C297*INDEX('ETS yield tables'!$D$68:$CO$96,$B297,AH$1-$A297+1)/10^6)</f>
        <v>0</v>
      </c>
      <c r="AI297" cm="1">
        <f t="array" aca="1" ref="AI297" ca="1">IF($A297&gt;AI$1,"",$C297*INDEX('ETS yield tables'!$D$68:$CO$96,$B297,AI$1-$A297+1)/10^6)</f>
        <v>-2.4346415171528566</v>
      </c>
      <c r="AJ297" cm="1">
        <f t="array" aca="1" ref="AJ297" ca="1">IF($A297&gt;AJ$1,"",$C297*INDEX('ETS yield tables'!$D$68:$CO$96,$B297,AJ$1-$A297+1)/10^6)</f>
        <v>0</v>
      </c>
      <c r="AK297" cm="1">
        <f t="array" aca="1" ref="AK297" ca="1">IF($A297&gt;AK$1,"",$C297*INDEX('ETS yield tables'!$D$68:$CO$96,$B297,AK$1-$A297+1)/10^6)</f>
        <v>0</v>
      </c>
      <c r="AL297" cm="1">
        <f t="array" aca="1" ref="AL297" ca="1">IF($A297&gt;AL$1,"",$C297*INDEX('ETS yield tables'!$D$68:$CO$96,$B297,AL$1-$A297+1)/10^6)</f>
        <v>0</v>
      </c>
      <c r="AM297" cm="1">
        <f t="array" aca="1" ref="AM297" ca="1">IF($A297&gt;AM$1,"",$C297*INDEX('ETS yield tables'!$D$68:$CO$96,$B297,AM$1-$A297+1)/10^6)</f>
        <v>0</v>
      </c>
      <c r="AN297" cm="1">
        <f t="array" aca="1" ref="AN297" ca="1">IF($A297&gt;AN$1,"",$C297*INDEX('ETS yield tables'!$D$68:$CO$96,$B297,AN$1-$A297+1)/10^6)</f>
        <v>0</v>
      </c>
      <c r="AO297" cm="1">
        <f t="array" aca="1" ref="AO297" ca="1">IF($A297&gt;AO$1,"",$C297*INDEX('ETS yield tables'!$D$68:$CO$96,$B297,AO$1-$A297+1)/10^6)</f>
        <v>0</v>
      </c>
      <c r="AP297" cm="1">
        <f t="array" aca="1" ref="AP297" ca="1">IF($A297&gt;AP$1,"",$C297*INDEX('ETS yield tables'!$D$68:$CO$96,$B297,AP$1-$A297+1)/10^6)</f>
        <v>0</v>
      </c>
      <c r="AQ297" cm="1">
        <f t="array" aca="1" ref="AQ297" ca="1">IF($A297&gt;AQ$1,"",$C297*INDEX('ETS yield tables'!$D$68:$CO$96,$B297,AQ$1-$A297+1)/10^6)</f>
        <v>0</v>
      </c>
      <c r="AR297" cm="1">
        <f t="array" aca="1" ref="AR297" ca="1">IF($A297&gt;AR$1,"",$C297*INDEX('ETS yield tables'!$D$68:$CO$96,$B297,AR$1-$A297+1)/10^6)</f>
        <v>-4.1469424427130058E-3</v>
      </c>
      <c r="AS297" cm="1">
        <f t="array" aca="1" ref="AS297" ca="1">IF($A297&gt;AS$1,"",$C297*INDEX('ETS yield tables'!$D$68:$CO$96,$B297,AS$1-$A297+1)/10^6)</f>
        <v>-1.9505988526835459E-2</v>
      </c>
      <c r="AT297" cm="1">
        <f t="array" aca="1" ref="AT297" ca="1">IF($A297&gt;AT$1,"",$C297*INDEX('ETS yield tables'!$D$68:$CO$96,$B297,AT$1-$A297+1)/10^6)</f>
        <v>0</v>
      </c>
      <c r="AU297" cm="1">
        <f t="array" aca="1" ref="AU297" ca="1">IF($A297&gt;AU$1,"",$C297*INDEX('ETS yield tables'!$D$68:$CO$96,$B297,AU$1-$A297+1)/10^6)</f>
        <v>0</v>
      </c>
      <c r="AV297" cm="1">
        <f t="array" aca="1" ref="AV297" ca="1">IF($A297&gt;AV$1,"",$C297*INDEX('ETS yield tables'!$D$68:$CO$96,$B297,AV$1-$A297+1)/10^6)</f>
        <v>0</v>
      </c>
      <c r="AW297" cm="1">
        <f t="array" aca="1" ref="AW297" ca="1">IF($A297&gt;AW$1,"",$C297*INDEX('ETS yield tables'!$D$68:$CO$96,$B297,AW$1-$A297+1)/10^6)</f>
        <v>0</v>
      </c>
      <c r="AX297" cm="1">
        <f t="array" aca="1" ref="AX297" ca="1">IF($A297&gt;AX$1,"",$C297*INDEX('ETS yield tables'!$D$68:$CO$96,$B297,AX$1-$A297+1)/10^6)</f>
        <v>0</v>
      </c>
      <c r="AY297" cm="1">
        <f t="array" aca="1" ref="AY297" ca="1">IF($A297&gt;AY$1,"",$C297*INDEX('ETS yield tables'!$D$68:$CO$96,$B297,AY$1-$A297+1)/10^6)</f>
        <v>0</v>
      </c>
      <c r="AZ297" cm="1">
        <f t="array" aca="1" ref="AZ297" ca="1">IF($A297&gt;AZ$1,"",$C297*INDEX('ETS yield tables'!$D$68:$CO$96,$B297,AZ$1-$A297+1)/10^6)</f>
        <v>0</v>
      </c>
      <c r="BA297" cm="1">
        <f t="array" aca="1" ref="BA297" ca="1">IF($A297&gt;BA$1,"",$C297*INDEX('ETS yield tables'!$D$68:$CO$96,$B297,BA$1-$A297+1)/10^6)</f>
        <v>0</v>
      </c>
      <c r="BB297" cm="1">
        <f t="array" aca="1" ref="BB297" ca="1">IF($A297&gt;BB$1,"",$C297*INDEX('ETS yield tables'!$D$68:$CO$96,$B297,BB$1-$A297+1)/10^6)</f>
        <v>0</v>
      </c>
      <c r="BC297" cm="1">
        <f t="array" aca="1" ref="BC297" ca="1">IF($A297&gt;BC$1,"",$C297*INDEX('ETS yield tables'!$D$68:$CO$96,$B297,BC$1-$A297+1)/10^6)</f>
        <v>0</v>
      </c>
      <c r="BD297" cm="1">
        <f t="array" aca="1" ref="BD297" ca="1">IF($A297&gt;BD$1,"",$C297*INDEX('ETS yield tables'!$D$68:$CO$96,$B297,BD$1-$A297+1)/10^6)</f>
        <v>0</v>
      </c>
      <c r="BE297" cm="1">
        <f t="array" aca="1" ref="BE297" ca="1">IF($A297&gt;BE$1,"",$C297*INDEX('ETS yield tables'!$D$68:$CO$96,$B297,BE$1-$A297+1)/10^6)</f>
        <v>0</v>
      </c>
      <c r="BF297" cm="1">
        <f t="array" aca="1" ref="BF297" ca="1">IF($A297&gt;BF$1,"",$C297*INDEX('ETS yield tables'!$D$68:$CO$96,$B297,BF$1-$A297+1)/10^6)</f>
        <v>0</v>
      </c>
      <c r="BG297" cm="1">
        <f t="array" aca="1" ref="BG297" ca="1">IF($A297&gt;BG$1,"",$C297*INDEX('ETS yield tables'!$D$68:$CO$96,$B297,BG$1-$A297+1)/10^6)</f>
        <v>0</v>
      </c>
      <c r="BH297" cm="1">
        <f t="array" aca="1" ref="BH297" ca="1">IF($A297&gt;BH$1,"",$C297*INDEX('ETS yield tables'!$D$68:$CO$96,$B297,BH$1-$A297+1)/10^6)</f>
        <v>0</v>
      </c>
      <c r="BI297" cm="1">
        <f t="array" aca="1" ref="BI297" ca="1">IF($A297&gt;BI$1,"",$C297*INDEX('ETS yield tables'!$D$68:$CO$96,$B297,BI$1-$A297+1)/10^6)</f>
        <v>0</v>
      </c>
      <c r="BJ297" cm="1">
        <f t="array" aca="1" ref="BJ297" ca="1">IF($A297&gt;BJ$1,"",$C297*INDEX('ETS yield tables'!$D$68:$CO$96,$B297,BJ$1-$A297+1)/10^6)</f>
        <v>0</v>
      </c>
      <c r="BK297" cm="1">
        <f t="array" aca="1" ref="BK297" ca="1">IF($A297&gt;BK$1,"",$C297*INDEX('ETS yield tables'!$D$68:$CO$96,$B297,BK$1-$A297+1)/10^6)</f>
        <v>0</v>
      </c>
      <c r="BL297" cm="1">
        <f t="array" aca="1" ref="BL297" ca="1">IF($A297&gt;BL$1,"",$C297*INDEX('ETS yield tables'!$D$68:$CO$96,$B297,BL$1-$A297+1)/10^6)</f>
        <v>-2.7952998447463857</v>
      </c>
      <c r="BM297" cm="1">
        <f t="array" aca="1" ref="BM297" ca="1">IF($A297&gt;BM$1,"",$C297*INDEX('ETS yield tables'!$D$68:$CO$96,$B297,BM$1-$A297+1)/10^6)</f>
        <v>-0.15820282892284976</v>
      </c>
      <c r="BN297" cm="1">
        <f t="array" aca="1" ref="BN297" ca="1">IF($A297&gt;BN$1,"",$C297*INDEX('ETS yield tables'!$D$68:$CO$96,$B297,BN$1-$A297+1)/10^6)</f>
        <v>-0.15075601870024513</v>
      </c>
      <c r="BO297" cm="1">
        <f t="array" aca="1" ref="BO297" ca="1">IF($A297&gt;BO$1,"",$C297*INDEX('ETS yield tables'!$D$68:$CO$96,$B297,BO$1-$A297+1)/10^6)</f>
        <v>-0.13679324953286098</v>
      </c>
      <c r="BP297" cm="1">
        <f t="array" aca="1" ref="BP297" ca="1">IF($A297&gt;BP$1,"",$C297*INDEX('ETS yield tables'!$D$68:$CO$96,$B297,BP$1-$A297+1)/10^6)</f>
        <v>-7.302993700180746E-2</v>
      </c>
      <c r="BQ297" cm="1">
        <f t="array" aca="1" ref="BQ297" ca="1">IF($A297&gt;BQ$1,"",$C297*INDEX('ETS yield tables'!$D$68:$CO$96,$B297,BQ$1-$A297+1)/10^6)</f>
        <v>-1.2990029582056231E-2</v>
      </c>
      <c r="BR297" cm="1">
        <f t="array" aca="1" ref="BR297" ca="1">IF($A297&gt;BR$1,"",$C297*INDEX('ETS yield tables'!$D$68:$CO$96,$B297,BR$1-$A297+1)/10^6)</f>
        <v>0</v>
      </c>
      <c r="BS297" cm="1">
        <f t="array" aca="1" ref="BS297" ca="1">IF($A297&gt;BS$1,"",$C297*INDEX('ETS yield tables'!$D$68:$CO$96,$B297,BS$1-$A297+1)/10^6)</f>
        <v>0</v>
      </c>
      <c r="BT297" cm="1">
        <f t="array" aca="1" ref="BT297" ca="1">IF($A297&gt;BT$1,"",$C297*INDEX('ETS yield tables'!$D$68:$CO$96,$B297,BT$1-$A297+1)/10^6)</f>
        <v>0</v>
      </c>
      <c r="BU297" cm="1">
        <f t="array" aca="1" ref="BU297" ca="1">IF($A297&gt;BU$1,"",$C297*INDEX('ETS yield tables'!$D$68:$CO$96,$B297,BU$1-$A297+1)/10^6)</f>
        <v>-4.1469424427130058E-3</v>
      </c>
      <c r="BV297" cm="1">
        <f t="array" aca="1" ref="BV297" ca="1">IF($A297&gt;BV$1,"",$C297*INDEX('ETS yield tables'!$D$68:$CO$96,$B297,BV$1-$A297+1)/10^6)</f>
        <v>-1.9505988526835459E-2</v>
      </c>
      <c r="BW297" cm="1">
        <f t="array" aca="1" ref="BW297" ca="1">IF($A297&gt;BW$1,"",$C297*INDEX('ETS yield tables'!$D$68:$CO$96,$B297,BW$1-$A297+1)/10^6)</f>
        <v>0</v>
      </c>
      <c r="BX297" cm="1">
        <f t="array" aca="1" ref="BX297" ca="1">IF($A297&gt;BX$1,"",$C297*INDEX('ETS yield tables'!$D$68:$CO$96,$B297,BX$1-$A297+1)/10^6)</f>
        <v>0</v>
      </c>
      <c r="BY297" cm="1">
        <f t="array" aca="1" ref="BY297" ca="1">IF($A297&gt;BY$1,"",$C297*INDEX('ETS yield tables'!$D$68:$CO$96,$B297,BY$1-$A297+1)/10^6)</f>
        <v>0</v>
      </c>
      <c r="BZ297" cm="1">
        <f t="array" aca="1" ref="BZ297" ca="1">IF($A297&gt;BZ$1,"",$C297*INDEX('ETS yield tables'!$D$68:$CO$96,$B297,BZ$1-$A297+1)/10^6)</f>
        <v>0</v>
      </c>
      <c r="CA297" cm="1">
        <f t="array" aca="1" ref="CA297" ca="1">IF($A297&gt;CA$1,"",$C297*INDEX('ETS yield tables'!$D$68:$CO$96,$B297,CA$1-$A297+1)/10^6)</f>
        <v>0</v>
      </c>
      <c r="CB297" cm="1">
        <f t="array" aca="1" ref="CB297" ca="1">IF($A297&gt;CB$1,"",$C297*INDEX('ETS yield tables'!$D$68:$CO$96,$B297,CB$1-$A297+1)/10^6)</f>
        <v>0</v>
      </c>
      <c r="CC297" cm="1">
        <f t="array" aca="1" ref="CC297" ca="1">IF($A297&gt;CC$1,"",$C297*INDEX('ETS yield tables'!$D$68:$CO$96,$B297,CC$1-$A297+1)/10^6)</f>
        <v>0</v>
      </c>
      <c r="CD297" cm="1">
        <f t="array" aca="1" ref="CD297" ca="1">IF($A297&gt;CD$1,"",$C297*INDEX('ETS yield tables'!$D$68:$CO$96,$B297,CD$1-$A297+1)/10^6)</f>
        <v>0</v>
      </c>
      <c r="CE297" cm="1">
        <f t="array" aca="1" ref="CE297" ca="1">IF($A297&gt;CE$1,"",$C297*INDEX('ETS yield tables'!$D$68:$CO$96,$B297,CE$1-$A297+1)/10^6)</f>
        <v>0</v>
      </c>
      <c r="CF297" cm="1">
        <f t="array" aca="1" ref="CF297" ca="1">IF($A297&gt;CF$1,"",$C297*INDEX('ETS yield tables'!$D$68:$CO$96,$B297,CF$1-$A297+1)/10^6)</f>
        <v>0</v>
      </c>
      <c r="CG297" cm="1">
        <f t="array" aca="1" ref="CG297" ca="1">IF($A297&gt;CG$1,"",$C297*INDEX('ETS yield tables'!$D$68:$CO$96,$B297,CG$1-$A297+1)/10^6)</f>
        <v>0</v>
      </c>
      <c r="CH297" cm="1">
        <f t="array" aca="1" ref="CH297" ca="1">IF($A297&gt;CH$1,"",$C297*INDEX('ETS yield tables'!$D$68:$CO$96,$B297,CH$1-$A297+1)/10^6)</f>
        <v>0</v>
      </c>
      <c r="CI297" cm="1">
        <f t="array" aca="1" ref="CI297" ca="1">IF($A297&gt;CI$1,"",$C297*INDEX('ETS yield tables'!$D$68:$CO$96,$B297,CI$1-$A297+1)/10^6)</f>
        <v>0</v>
      </c>
      <c r="CJ297" cm="1">
        <f t="array" aca="1" ref="CJ297" ca="1">IF($A297&gt;CJ$1,"",$C297*INDEX('ETS yield tables'!$D$68:$CO$96,$B297,CJ$1-$A297+1)/10^6)</f>
        <v>0</v>
      </c>
      <c r="CK297" cm="1">
        <f t="array" aca="1" ref="CK297" ca="1">IF($A297&gt;CK$1,"",$C297*INDEX('ETS yield tables'!$D$68:$CO$96,$B297,CK$1-$A297+1)/10^6)</f>
        <v>0</v>
      </c>
      <c r="CL297" cm="1">
        <f t="array" aca="1" ref="CL297" ca="1">IF($A297&gt;CL$1,"",$C297*INDEX('ETS yield tables'!$D$68:$CO$96,$B297,CL$1-$A297+1)/10^6)</f>
        <v>0</v>
      </c>
      <c r="CM297" cm="1">
        <f t="array" aca="1" ref="CM297" ca="1">IF($A297&gt;CM$1,"",$C297*INDEX('ETS yield tables'!$D$68:$CO$96,$B297,CM$1-$A297+1)/10^6)</f>
        <v>0</v>
      </c>
      <c r="CN297" cm="1">
        <f t="array" aca="1" ref="CN297" ca="1">IF($A297&gt;CN$1,"",$C297*INDEX('ETS yield tables'!$D$68:$CO$96,$B297,CN$1-$A297+1)/10^6)</f>
        <v>0</v>
      </c>
      <c r="CO297" cm="1">
        <f t="array" aca="1" ref="CO297" ca="1">IF($A297&gt;CO$1,"",$C297*INDEX('ETS yield tables'!$D$68:$CO$96,$B297,CO$1-$A297+1)/10^6)</f>
        <v>-2.7952998447463857</v>
      </c>
    </row>
    <row r="298" spans="1:93" outlineLevel="1">
      <c r="A298">
        <v>1994</v>
      </c>
      <c r="B298">
        <f t="shared" si="183"/>
        <v>15</v>
      </c>
      <c r="C298" s="1">
        <v>9901.7393117360043</v>
      </c>
      <c r="D298" s="62"/>
      <c r="E298" s="62"/>
      <c r="F298" s="62"/>
      <c r="G298" s="62"/>
      <c r="H298" s="62"/>
      <c r="I298" s="62"/>
      <c r="J298" s="62"/>
      <c r="K298" s="62"/>
      <c r="L298" s="62"/>
      <c r="M298" s="62"/>
      <c r="N298" s="62"/>
      <c r="O298" s="62"/>
      <c r="P298" s="62"/>
      <c r="Q298" s="62"/>
      <c r="R298" s="62"/>
      <c r="S298" s="62"/>
      <c r="T298" s="62"/>
      <c r="U298" s="62"/>
      <c r="V298" cm="1">
        <f t="array" aca="1" ref="V298" ca="1">IF($A298&gt;V$1,"",$C298*INDEX('ETS yield tables'!$D$68:$CO$96,$B298,V$1-$A298+1)/10^6)</f>
        <v>0</v>
      </c>
      <c r="W298" cm="1">
        <f t="array" aca="1" ref="W298" ca="1">IF($A298&gt;W$1,"",$C298*INDEX('ETS yield tables'!$D$68:$CO$96,$B298,W$1-$A298+1)/10^6)</f>
        <v>0</v>
      </c>
      <c r="X298" cm="1">
        <f t="array" aca="1" ref="X298" ca="1">IF($A298&gt;X$1,"",$C298*INDEX('ETS yield tables'!$D$68:$CO$96,$B298,X$1-$A298+1)/10^6)</f>
        <v>0</v>
      </c>
      <c r="Y298" cm="1">
        <f t="array" aca="1" ref="Y298" ca="1">IF($A298&gt;Y$1,"",$C298*INDEX('ETS yield tables'!$D$68:$CO$96,$B298,Y$1-$A298+1)/10^6)</f>
        <v>0</v>
      </c>
      <c r="Z298" cm="1">
        <f t="array" aca="1" ref="Z298" ca="1">IF($A298&gt;Z$1,"",$C298*INDEX('ETS yield tables'!$D$68:$CO$96,$B298,Z$1-$A298+1)/10^6)</f>
        <v>0</v>
      </c>
      <c r="AA298" cm="1">
        <f t="array" aca="1" ref="AA298" ca="1">IF($A298&gt;AA$1,"",$C298*INDEX('ETS yield tables'!$D$68:$CO$96,$B298,AA$1-$A298+1)/10^6)</f>
        <v>0</v>
      </c>
      <c r="AB298" cm="1">
        <f t="array" aca="1" ref="AB298" ca="1">IF($A298&gt;AB$1,"",$C298*INDEX('ETS yield tables'!$D$68:$CO$96,$B298,AB$1-$A298+1)/10^6)</f>
        <v>0</v>
      </c>
      <c r="AC298" cm="1">
        <f t="array" aca="1" ref="AC298" ca="1">IF($A298&gt;AC$1,"",$C298*INDEX('ETS yield tables'!$D$68:$CO$96,$B298,AC$1-$A298+1)/10^6)</f>
        <v>0</v>
      </c>
      <c r="AD298" cm="1">
        <f t="array" aca="1" ref="AD298" ca="1">IF($A298&gt;AD$1,"",$C298*INDEX('ETS yield tables'!$D$68:$CO$96,$B298,AD$1-$A298+1)/10^6)</f>
        <v>0</v>
      </c>
      <c r="AE298" cm="1">
        <f t="array" aca="1" ref="AE298" ca="1">IF($A298&gt;AE$1,"",$C298*INDEX('ETS yield tables'!$D$68:$CO$96,$B298,AE$1-$A298+1)/10^6)</f>
        <v>0</v>
      </c>
      <c r="AF298" cm="1">
        <f t="array" aca="1" ref="AF298" ca="1">IF($A298&gt;AF$1,"",$C298*INDEX('ETS yield tables'!$D$68:$CO$96,$B298,AF$1-$A298+1)/10^6)</f>
        <v>0</v>
      </c>
      <c r="AG298" cm="1">
        <f t="array" aca="1" ref="AG298" ca="1">IF($A298&gt;AG$1,"",$C298*INDEX('ETS yield tables'!$D$68:$CO$96,$B298,AG$1-$A298+1)/10^6)</f>
        <v>0</v>
      </c>
      <c r="AH298" cm="1">
        <f t="array" aca="1" ref="AH298" ca="1">IF($A298&gt;AH$1,"",$C298*INDEX('ETS yield tables'!$D$68:$CO$96,$B298,AH$1-$A298+1)/10^6)</f>
        <v>0</v>
      </c>
      <c r="AI298" cm="1">
        <f t="array" aca="1" ref="AI298" ca="1">IF($A298&gt;AI$1,"",$C298*INDEX('ETS yield tables'!$D$68:$CO$96,$B298,AI$1-$A298+1)/10^6)</f>
        <v>0</v>
      </c>
      <c r="AJ298" cm="1">
        <f t="array" aca="1" ref="AJ298" ca="1">IF($A298&gt;AJ$1,"",$C298*INDEX('ETS yield tables'!$D$68:$CO$96,$B298,AJ$1-$A298+1)/10^6)</f>
        <v>-5.5578462756774183</v>
      </c>
      <c r="AK298" cm="1">
        <f t="array" aca="1" ref="AK298" ca="1">IF($A298&gt;AK$1,"",$C298*INDEX('ETS yield tables'!$D$68:$CO$96,$B298,AK$1-$A298+1)/10^6)</f>
        <v>0</v>
      </c>
      <c r="AL298" cm="1">
        <f t="array" aca="1" ref="AL298" ca="1">IF($A298&gt;AL$1,"",$C298*INDEX('ETS yield tables'!$D$68:$CO$96,$B298,AL$1-$A298+1)/10^6)</f>
        <v>0</v>
      </c>
      <c r="AM298" cm="1">
        <f t="array" aca="1" ref="AM298" ca="1">IF($A298&gt;AM$1,"",$C298*INDEX('ETS yield tables'!$D$68:$CO$96,$B298,AM$1-$A298+1)/10^6)</f>
        <v>0</v>
      </c>
      <c r="AN298" cm="1">
        <f t="array" aca="1" ref="AN298" ca="1">IF($A298&gt;AN$1,"",$C298*INDEX('ETS yield tables'!$D$68:$CO$96,$B298,AN$1-$A298+1)/10^6)</f>
        <v>0</v>
      </c>
      <c r="AO298" cm="1">
        <f t="array" aca="1" ref="AO298" ca="1">IF($A298&gt;AO$1,"",$C298*INDEX('ETS yield tables'!$D$68:$CO$96,$B298,AO$1-$A298+1)/10^6)</f>
        <v>0</v>
      </c>
      <c r="AP298" cm="1">
        <f t="array" aca="1" ref="AP298" ca="1">IF($A298&gt;AP$1,"",$C298*INDEX('ETS yield tables'!$D$68:$CO$96,$B298,AP$1-$A298+1)/10^6)</f>
        <v>0</v>
      </c>
      <c r="AQ298" cm="1">
        <f t="array" aca="1" ref="AQ298" ca="1">IF($A298&gt;AQ$1,"",$C298*INDEX('ETS yield tables'!$D$68:$CO$96,$B298,AQ$1-$A298+1)/10^6)</f>
        <v>0</v>
      </c>
      <c r="AR298" cm="1">
        <f t="array" aca="1" ref="AR298" ca="1">IF($A298&gt;AR$1,"",$C298*INDEX('ETS yield tables'!$D$68:$CO$96,$B298,AR$1-$A298+1)/10^6)</f>
        <v>0</v>
      </c>
      <c r="AS298" cm="1">
        <f t="array" aca="1" ref="AS298" ca="1">IF($A298&gt;AS$1,"",$C298*INDEX('ETS yield tables'!$D$68:$CO$96,$B298,AS$1-$A298+1)/10^6)</f>
        <v>-8.8224497267566909E-3</v>
      </c>
      <c r="AT298" cm="1">
        <f t="array" aca="1" ref="AT298" ca="1">IF($A298&gt;AT$1,"",$C298*INDEX('ETS yield tables'!$D$68:$CO$96,$B298,AT$1-$A298+1)/10^6)</f>
        <v>-4.1498189455485619E-2</v>
      </c>
      <c r="AU298" cm="1">
        <f t="array" aca="1" ref="AU298" ca="1">IF($A298&gt;AU$1,"",$C298*INDEX('ETS yield tables'!$D$68:$CO$96,$B298,AU$1-$A298+1)/10^6)</f>
        <v>0</v>
      </c>
      <c r="AV298" cm="1">
        <f t="array" aca="1" ref="AV298" ca="1">IF($A298&gt;AV$1,"",$C298*INDEX('ETS yield tables'!$D$68:$CO$96,$B298,AV$1-$A298+1)/10^6)</f>
        <v>0</v>
      </c>
      <c r="AW298" cm="1">
        <f t="array" aca="1" ref="AW298" ca="1">IF($A298&gt;AW$1,"",$C298*INDEX('ETS yield tables'!$D$68:$CO$96,$B298,AW$1-$A298+1)/10^6)</f>
        <v>0</v>
      </c>
      <c r="AX298" cm="1">
        <f t="array" aca="1" ref="AX298" ca="1">IF($A298&gt;AX$1,"",$C298*INDEX('ETS yield tables'!$D$68:$CO$96,$B298,AX$1-$A298+1)/10^6)</f>
        <v>0</v>
      </c>
      <c r="AY298" cm="1">
        <f t="array" aca="1" ref="AY298" ca="1">IF($A298&gt;AY$1,"",$C298*INDEX('ETS yield tables'!$D$68:$CO$96,$B298,AY$1-$A298+1)/10^6)</f>
        <v>0</v>
      </c>
      <c r="AZ298" cm="1">
        <f t="array" aca="1" ref="AZ298" ca="1">IF($A298&gt;AZ$1,"",$C298*INDEX('ETS yield tables'!$D$68:$CO$96,$B298,AZ$1-$A298+1)/10^6)</f>
        <v>0</v>
      </c>
      <c r="BA298" cm="1">
        <f t="array" aca="1" ref="BA298" ca="1">IF($A298&gt;BA$1,"",$C298*INDEX('ETS yield tables'!$D$68:$CO$96,$B298,BA$1-$A298+1)/10^6)</f>
        <v>0</v>
      </c>
      <c r="BB298" cm="1">
        <f t="array" aca="1" ref="BB298" ca="1">IF($A298&gt;BB$1,"",$C298*INDEX('ETS yield tables'!$D$68:$CO$96,$B298,BB$1-$A298+1)/10^6)</f>
        <v>0</v>
      </c>
      <c r="BC298" cm="1">
        <f t="array" aca="1" ref="BC298" ca="1">IF($A298&gt;BC$1,"",$C298*INDEX('ETS yield tables'!$D$68:$CO$96,$B298,BC$1-$A298+1)/10^6)</f>
        <v>0</v>
      </c>
      <c r="BD298" cm="1">
        <f t="array" aca="1" ref="BD298" ca="1">IF($A298&gt;BD$1,"",$C298*INDEX('ETS yield tables'!$D$68:$CO$96,$B298,BD$1-$A298+1)/10^6)</f>
        <v>0</v>
      </c>
      <c r="BE298" cm="1">
        <f t="array" aca="1" ref="BE298" ca="1">IF($A298&gt;BE$1,"",$C298*INDEX('ETS yield tables'!$D$68:$CO$96,$B298,BE$1-$A298+1)/10^6)</f>
        <v>0</v>
      </c>
      <c r="BF298" cm="1">
        <f t="array" aca="1" ref="BF298" ca="1">IF($A298&gt;BF$1,"",$C298*INDEX('ETS yield tables'!$D$68:$CO$96,$B298,BF$1-$A298+1)/10^6)</f>
        <v>0</v>
      </c>
      <c r="BG298" cm="1">
        <f t="array" aca="1" ref="BG298" ca="1">IF($A298&gt;BG$1,"",$C298*INDEX('ETS yield tables'!$D$68:$CO$96,$B298,BG$1-$A298+1)/10^6)</f>
        <v>0</v>
      </c>
      <c r="BH298" cm="1">
        <f t="array" aca="1" ref="BH298" ca="1">IF($A298&gt;BH$1,"",$C298*INDEX('ETS yield tables'!$D$68:$CO$96,$B298,BH$1-$A298+1)/10^6)</f>
        <v>0</v>
      </c>
      <c r="BI298" cm="1">
        <f t="array" aca="1" ref="BI298" ca="1">IF($A298&gt;BI$1,"",$C298*INDEX('ETS yield tables'!$D$68:$CO$96,$B298,BI$1-$A298+1)/10^6)</f>
        <v>0</v>
      </c>
      <c r="BJ298" cm="1">
        <f t="array" aca="1" ref="BJ298" ca="1">IF($A298&gt;BJ$1,"",$C298*INDEX('ETS yield tables'!$D$68:$CO$96,$B298,BJ$1-$A298+1)/10^6)</f>
        <v>0</v>
      </c>
      <c r="BK298" cm="1">
        <f t="array" aca="1" ref="BK298" ca="1">IF($A298&gt;BK$1,"",$C298*INDEX('ETS yield tables'!$D$68:$CO$96,$B298,BK$1-$A298+1)/10^6)</f>
        <v>0</v>
      </c>
      <c r="BL298" cm="1">
        <f t="array" aca="1" ref="BL298" ca="1">IF($A298&gt;BL$1,"",$C298*INDEX('ETS yield tables'!$D$68:$CO$96,$B298,BL$1-$A298+1)/10^6)</f>
        <v>0</v>
      </c>
      <c r="BM298" cm="1">
        <f t="array" aca="1" ref="BM298" ca="1">IF($A298&gt;BM$1,"",$C298*INDEX('ETS yield tables'!$D$68:$CO$96,$B298,BM$1-$A298+1)/10^6)</f>
        <v>-5.9468856132355263</v>
      </c>
      <c r="BN298" cm="1">
        <f t="array" aca="1" ref="BN298" ca="1">IF($A298&gt;BN$1,"",$C298*INDEX('ETS yield tables'!$D$68:$CO$96,$B298,BN$1-$A298+1)/10^6)</f>
        <v>-0.33657002094521837</v>
      </c>
      <c r="BO298" cm="1">
        <f t="array" aca="1" ref="BO298" ca="1">IF($A298&gt;BO$1,"",$C298*INDEX('ETS yield tables'!$D$68:$CO$96,$B298,BO$1-$A298+1)/10^6)</f>
        <v>-0.3207272380464411</v>
      </c>
      <c r="BP298" cm="1">
        <f t="array" aca="1" ref="BP298" ca="1">IF($A298&gt;BP$1,"",$C298*INDEX('ETS yield tables'!$D$68:$CO$96,$B298,BP$1-$A298+1)/10^6)</f>
        <v>-0.29102202011123285</v>
      </c>
      <c r="BQ298" cm="1">
        <f t="array" aca="1" ref="BQ298" ca="1">IF($A298&gt;BQ$1,"",$C298*INDEX('ETS yield tables'!$D$68:$CO$96,$B298,BQ$1-$A298+1)/10^6)</f>
        <v>-0.15536819154044965</v>
      </c>
      <c r="BR298" cm="1">
        <f t="array" aca="1" ref="BR298" ca="1">IF($A298&gt;BR$1,"",$C298*INDEX('ETS yield tables'!$D$68:$CO$96,$B298,BR$1-$A298+1)/10^6)</f>
        <v>-2.7635754419055157E-2</v>
      </c>
      <c r="BS298" cm="1">
        <f t="array" aca="1" ref="BS298" ca="1">IF($A298&gt;BS$1,"",$C298*INDEX('ETS yield tables'!$D$68:$CO$96,$B298,BS$1-$A298+1)/10^6)</f>
        <v>0</v>
      </c>
      <c r="BT298" cm="1">
        <f t="array" aca="1" ref="BT298" ca="1">IF($A298&gt;BT$1,"",$C298*INDEX('ETS yield tables'!$D$68:$CO$96,$B298,BT$1-$A298+1)/10^6)</f>
        <v>0</v>
      </c>
      <c r="BU298" cm="1">
        <f t="array" aca="1" ref="BU298" ca="1">IF($A298&gt;BU$1,"",$C298*INDEX('ETS yield tables'!$D$68:$CO$96,$B298,BU$1-$A298+1)/10^6)</f>
        <v>0</v>
      </c>
      <c r="BV298" cm="1">
        <f t="array" aca="1" ref="BV298" ca="1">IF($A298&gt;BV$1,"",$C298*INDEX('ETS yield tables'!$D$68:$CO$96,$B298,BV$1-$A298+1)/10^6)</f>
        <v>-8.8224497267566909E-3</v>
      </c>
      <c r="BW298" cm="1">
        <f t="array" aca="1" ref="BW298" ca="1">IF($A298&gt;BW$1,"",$C298*INDEX('ETS yield tables'!$D$68:$CO$96,$B298,BW$1-$A298+1)/10^6)</f>
        <v>-4.1498189455485619E-2</v>
      </c>
      <c r="BX298" cm="1">
        <f t="array" aca="1" ref="BX298" ca="1">IF($A298&gt;BX$1,"",$C298*INDEX('ETS yield tables'!$D$68:$CO$96,$B298,BX$1-$A298+1)/10^6)</f>
        <v>0</v>
      </c>
      <c r="BY298" cm="1">
        <f t="array" aca="1" ref="BY298" ca="1">IF($A298&gt;BY$1,"",$C298*INDEX('ETS yield tables'!$D$68:$CO$96,$B298,BY$1-$A298+1)/10^6)</f>
        <v>0</v>
      </c>
      <c r="BZ298" cm="1">
        <f t="array" aca="1" ref="BZ298" ca="1">IF($A298&gt;BZ$1,"",$C298*INDEX('ETS yield tables'!$D$68:$CO$96,$B298,BZ$1-$A298+1)/10^6)</f>
        <v>0</v>
      </c>
      <c r="CA298" cm="1">
        <f t="array" aca="1" ref="CA298" ca="1">IF($A298&gt;CA$1,"",$C298*INDEX('ETS yield tables'!$D$68:$CO$96,$B298,CA$1-$A298+1)/10^6)</f>
        <v>0</v>
      </c>
      <c r="CB298" cm="1">
        <f t="array" aca="1" ref="CB298" ca="1">IF($A298&gt;CB$1,"",$C298*INDEX('ETS yield tables'!$D$68:$CO$96,$B298,CB$1-$A298+1)/10^6)</f>
        <v>0</v>
      </c>
      <c r="CC298" cm="1">
        <f t="array" aca="1" ref="CC298" ca="1">IF($A298&gt;CC$1,"",$C298*INDEX('ETS yield tables'!$D$68:$CO$96,$B298,CC$1-$A298+1)/10^6)</f>
        <v>0</v>
      </c>
      <c r="CD298" cm="1">
        <f t="array" aca="1" ref="CD298" ca="1">IF($A298&gt;CD$1,"",$C298*INDEX('ETS yield tables'!$D$68:$CO$96,$B298,CD$1-$A298+1)/10^6)</f>
        <v>0</v>
      </c>
      <c r="CE298" cm="1">
        <f t="array" aca="1" ref="CE298" ca="1">IF($A298&gt;CE$1,"",$C298*INDEX('ETS yield tables'!$D$68:$CO$96,$B298,CE$1-$A298+1)/10^6)</f>
        <v>0</v>
      </c>
      <c r="CF298" cm="1">
        <f t="array" aca="1" ref="CF298" ca="1">IF($A298&gt;CF$1,"",$C298*INDEX('ETS yield tables'!$D$68:$CO$96,$B298,CF$1-$A298+1)/10^6)</f>
        <v>0</v>
      </c>
      <c r="CG298" cm="1">
        <f t="array" aca="1" ref="CG298" ca="1">IF($A298&gt;CG$1,"",$C298*INDEX('ETS yield tables'!$D$68:$CO$96,$B298,CG$1-$A298+1)/10^6)</f>
        <v>0</v>
      </c>
      <c r="CH298" cm="1">
        <f t="array" aca="1" ref="CH298" ca="1">IF($A298&gt;CH$1,"",$C298*INDEX('ETS yield tables'!$D$68:$CO$96,$B298,CH$1-$A298+1)/10^6)</f>
        <v>0</v>
      </c>
      <c r="CI298" cm="1">
        <f t="array" aca="1" ref="CI298" ca="1">IF($A298&gt;CI$1,"",$C298*INDEX('ETS yield tables'!$D$68:$CO$96,$B298,CI$1-$A298+1)/10^6)</f>
        <v>0</v>
      </c>
      <c r="CJ298" cm="1">
        <f t="array" aca="1" ref="CJ298" ca="1">IF($A298&gt;CJ$1,"",$C298*INDEX('ETS yield tables'!$D$68:$CO$96,$B298,CJ$1-$A298+1)/10^6)</f>
        <v>0</v>
      </c>
      <c r="CK298" cm="1">
        <f t="array" aca="1" ref="CK298" ca="1">IF($A298&gt;CK$1,"",$C298*INDEX('ETS yield tables'!$D$68:$CO$96,$B298,CK$1-$A298+1)/10^6)</f>
        <v>0</v>
      </c>
      <c r="CL298" cm="1">
        <f t="array" aca="1" ref="CL298" ca="1">IF($A298&gt;CL$1,"",$C298*INDEX('ETS yield tables'!$D$68:$CO$96,$B298,CL$1-$A298+1)/10^6)</f>
        <v>0</v>
      </c>
      <c r="CM298" cm="1">
        <f t="array" aca="1" ref="CM298" ca="1">IF($A298&gt;CM$1,"",$C298*INDEX('ETS yield tables'!$D$68:$CO$96,$B298,CM$1-$A298+1)/10^6)</f>
        <v>0</v>
      </c>
      <c r="CN298" cm="1">
        <f t="array" aca="1" ref="CN298" ca="1">IF($A298&gt;CN$1,"",$C298*INDEX('ETS yield tables'!$D$68:$CO$96,$B298,CN$1-$A298+1)/10^6)</f>
        <v>0</v>
      </c>
      <c r="CO298" cm="1">
        <f t="array" aca="1" ref="CO298" ca="1">IF($A298&gt;CO$1,"",$C298*INDEX('ETS yield tables'!$D$68:$CO$96,$B298,CO$1-$A298+1)/10^6)</f>
        <v>0</v>
      </c>
    </row>
    <row r="299" spans="1:93" outlineLevel="1">
      <c r="A299">
        <v>1995</v>
      </c>
      <c r="B299">
        <f t="shared" si="183"/>
        <v>14</v>
      </c>
      <c r="C299" s="1">
        <v>9108.2742384799931</v>
      </c>
      <c r="D299" s="62"/>
      <c r="E299" s="62"/>
      <c r="F299" s="62"/>
      <c r="G299" s="62"/>
      <c r="H299" s="62"/>
      <c r="I299" s="62"/>
      <c r="J299" s="62"/>
      <c r="K299" s="62"/>
      <c r="L299" s="62"/>
      <c r="M299" s="62"/>
      <c r="N299" s="62"/>
      <c r="O299" s="62"/>
      <c r="P299" s="62"/>
      <c r="Q299" s="62"/>
      <c r="R299" s="62"/>
      <c r="S299" s="62"/>
      <c r="T299" s="62"/>
      <c r="U299" s="62"/>
      <c r="V299" cm="1">
        <f t="array" aca="1" ref="V299" ca="1">IF($A299&gt;V$1,"",$C299*INDEX('ETS yield tables'!$D$68:$CO$96,$B299,V$1-$A299+1)/10^6)</f>
        <v>0</v>
      </c>
      <c r="W299" cm="1">
        <f t="array" aca="1" ref="W299" ca="1">IF($A299&gt;W$1,"",$C299*INDEX('ETS yield tables'!$D$68:$CO$96,$B299,W$1-$A299+1)/10^6)</f>
        <v>0</v>
      </c>
      <c r="X299" cm="1">
        <f t="array" aca="1" ref="X299" ca="1">IF($A299&gt;X$1,"",$C299*INDEX('ETS yield tables'!$D$68:$CO$96,$B299,X$1-$A299+1)/10^6)</f>
        <v>0</v>
      </c>
      <c r="Y299" cm="1">
        <f t="array" aca="1" ref="Y299" ca="1">IF($A299&gt;Y$1,"",$C299*INDEX('ETS yield tables'!$D$68:$CO$96,$B299,Y$1-$A299+1)/10^6)</f>
        <v>0</v>
      </c>
      <c r="Z299" cm="1">
        <f t="array" aca="1" ref="Z299" ca="1">IF($A299&gt;Z$1,"",$C299*INDEX('ETS yield tables'!$D$68:$CO$96,$B299,Z$1-$A299+1)/10^6)</f>
        <v>0</v>
      </c>
      <c r="AA299" cm="1">
        <f t="array" aca="1" ref="AA299" ca="1">IF($A299&gt;AA$1,"",$C299*INDEX('ETS yield tables'!$D$68:$CO$96,$B299,AA$1-$A299+1)/10^6)</f>
        <v>0</v>
      </c>
      <c r="AB299" cm="1">
        <f t="array" aca="1" ref="AB299" ca="1">IF($A299&gt;AB$1,"",$C299*INDEX('ETS yield tables'!$D$68:$CO$96,$B299,AB$1-$A299+1)/10^6)</f>
        <v>0</v>
      </c>
      <c r="AC299" cm="1">
        <f t="array" aca="1" ref="AC299" ca="1">IF($A299&gt;AC$1,"",$C299*INDEX('ETS yield tables'!$D$68:$CO$96,$B299,AC$1-$A299+1)/10^6)</f>
        <v>0</v>
      </c>
      <c r="AD299" cm="1">
        <f t="array" aca="1" ref="AD299" ca="1">IF($A299&gt;AD$1,"",$C299*INDEX('ETS yield tables'!$D$68:$CO$96,$B299,AD$1-$A299+1)/10^6)</f>
        <v>0</v>
      </c>
      <c r="AE299" cm="1">
        <f t="array" aca="1" ref="AE299" ca="1">IF($A299&gt;AE$1,"",$C299*INDEX('ETS yield tables'!$D$68:$CO$96,$B299,AE$1-$A299+1)/10^6)</f>
        <v>0</v>
      </c>
      <c r="AF299" cm="1">
        <f t="array" aca="1" ref="AF299" ca="1">IF($A299&gt;AF$1,"",$C299*INDEX('ETS yield tables'!$D$68:$CO$96,$B299,AF$1-$A299+1)/10^6)</f>
        <v>0</v>
      </c>
      <c r="AG299" cm="1">
        <f t="array" aca="1" ref="AG299" ca="1">IF($A299&gt;AG$1,"",$C299*INDEX('ETS yield tables'!$D$68:$CO$96,$B299,AG$1-$A299+1)/10^6)</f>
        <v>0</v>
      </c>
      <c r="AH299" cm="1">
        <f t="array" aca="1" ref="AH299" ca="1">IF($A299&gt;AH$1,"",$C299*INDEX('ETS yield tables'!$D$68:$CO$96,$B299,AH$1-$A299+1)/10^6)</f>
        <v>0</v>
      </c>
      <c r="AI299" cm="1">
        <f t="array" aca="1" ref="AI299" ca="1">IF($A299&gt;AI$1,"",$C299*INDEX('ETS yield tables'!$D$68:$CO$96,$B299,AI$1-$A299+1)/10^6)</f>
        <v>0</v>
      </c>
      <c r="AJ299" cm="1">
        <f t="array" aca="1" ref="AJ299" ca="1">IF($A299&gt;AJ$1,"",$C299*INDEX('ETS yield tables'!$D$68:$CO$96,$B299,AJ$1-$A299+1)/10^6)</f>
        <v>0</v>
      </c>
      <c r="AK299" cm="1">
        <f t="array" aca="1" ref="AK299" ca="1">IF($A299&gt;AK$1,"",$C299*INDEX('ETS yield tables'!$D$68:$CO$96,$B299,AK$1-$A299+1)/10^6)</f>
        <v>-5.4431046849156441</v>
      </c>
      <c r="AL299" cm="1">
        <f t="array" aca="1" ref="AL299" ca="1">IF($A299&gt;AL$1,"",$C299*INDEX('ETS yield tables'!$D$68:$CO$96,$B299,AL$1-$A299+1)/10^6)</f>
        <v>0</v>
      </c>
      <c r="AM299" cm="1">
        <f t="array" aca="1" ref="AM299" ca="1">IF($A299&gt;AM$1,"",$C299*INDEX('ETS yield tables'!$D$68:$CO$96,$B299,AM$1-$A299+1)/10^6)</f>
        <v>0</v>
      </c>
      <c r="AN299" cm="1">
        <f t="array" aca="1" ref="AN299" ca="1">IF($A299&gt;AN$1,"",$C299*INDEX('ETS yield tables'!$D$68:$CO$96,$B299,AN$1-$A299+1)/10^6)</f>
        <v>0</v>
      </c>
      <c r="AO299" cm="1">
        <f t="array" aca="1" ref="AO299" ca="1">IF($A299&gt;AO$1,"",$C299*INDEX('ETS yield tables'!$D$68:$CO$96,$B299,AO$1-$A299+1)/10^6)</f>
        <v>0</v>
      </c>
      <c r="AP299" cm="1">
        <f t="array" aca="1" ref="AP299" ca="1">IF($A299&gt;AP$1,"",$C299*INDEX('ETS yield tables'!$D$68:$CO$96,$B299,AP$1-$A299+1)/10^6)</f>
        <v>0</v>
      </c>
      <c r="AQ299" cm="1">
        <f t="array" aca="1" ref="AQ299" ca="1">IF($A299&gt;AQ$1,"",$C299*INDEX('ETS yield tables'!$D$68:$CO$96,$B299,AQ$1-$A299+1)/10^6)</f>
        <v>0</v>
      </c>
      <c r="AR299" cm="1">
        <f t="array" aca="1" ref="AR299" ca="1">IF($A299&gt;AR$1,"",$C299*INDEX('ETS yield tables'!$D$68:$CO$96,$B299,AR$1-$A299+1)/10^6)</f>
        <v>0</v>
      </c>
      <c r="AS299" cm="1">
        <f t="array" aca="1" ref="AS299" ca="1">IF($A299&gt;AS$1,"",$C299*INDEX('ETS yield tables'!$D$68:$CO$96,$B299,AS$1-$A299+1)/10^6)</f>
        <v>0</v>
      </c>
      <c r="AT299" cm="1">
        <f t="array" aca="1" ref="AT299" ca="1">IF($A299&gt;AT$1,"",$C299*INDEX('ETS yield tables'!$D$68:$CO$96,$B299,AT$1-$A299+1)/10^6)</f>
        <v>-8.115472346485594E-3</v>
      </c>
      <c r="AU299" cm="1">
        <f t="array" aca="1" ref="AU299" ca="1">IF($A299&gt;AU$1,"",$C299*INDEX('ETS yield tables'!$D$68:$CO$96,$B299,AU$1-$A299+1)/10^6)</f>
        <v>-3.8172777333469673E-2</v>
      </c>
      <c r="AV299" cm="1">
        <f t="array" aca="1" ref="AV299" ca="1">IF($A299&gt;AV$1,"",$C299*INDEX('ETS yield tables'!$D$68:$CO$96,$B299,AV$1-$A299+1)/10^6)</f>
        <v>0</v>
      </c>
      <c r="AW299" cm="1">
        <f t="array" aca="1" ref="AW299" ca="1">IF($A299&gt;AW$1,"",$C299*INDEX('ETS yield tables'!$D$68:$CO$96,$B299,AW$1-$A299+1)/10^6)</f>
        <v>0</v>
      </c>
      <c r="AX299" cm="1">
        <f t="array" aca="1" ref="AX299" ca="1">IF($A299&gt;AX$1,"",$C299*INDEX('ETS yield tables'!$D$68:$CO$96,$B299,AX$1-$A299+1)/10^6)</f>
        <v>0</v>
      </c>
      <c r="AY299" cm="1">
        <f t="array" aca="1" ref="AY299" ca="1">IF($A299&gt;AY$1,"",$C299*INDEX('ETS yield tables'!$D$68:$CO$96,$B299,AY$1-$A299+1)/10^6)</f>
        <v>0</v>
      </c>
      <c r="AZ299" cm="1">
        <f t="array" aca="1" ref="AZ299" ca="1">IF($A299&gt;AZ$1,"",$C299*INDEX('ETS yield tables'!$D$68:$CO$96,$B299,AZ$1-$A299+1)/10^6)</f>
        <v>0</v>
      </c>
      <c r="BA299" cm="1">
        <f t="array" aca="1" ref="BA299" ca="1">IF($A299&gt;BA$1,"",$C299*INDEX('ETS yield tables'!$D$68:$CO$96,$B299,BA$1-$A299+1)/10^6)</f>
        <v>0</v>
      </c>
      <c r="BB299" cm="1">
        <f t="array" aca="1" ref="BB299" ca="1">IF($A299&gt;BB$1,"",$C299*INDEX('ETS yield tables'!$D$68:$CO$96,$B299,BB$1-$A299+1)/10^6)</f>
        <v>0</v>
      </c>
      <c r="BC299" cm="1">
        <f t="array" aca="1" ref="BC299" ca="1">IF($A299&gt;BC$1,"",$C299*INDEX('ETS yield tables'!$D$68:$CO$96,$B299,BC$1-$A299+1)/10^6)</f>
        <v>0</v>
      </c>
      <c r="BD299" cm="1">
        <f t="array" aca="1" ref="BD299" ca="1">IF($A299&gt;BD$1,"",$C299*INDEX('ETS yield tables'!$D$68:$CO$96,$B299,BD$1-$A299+1)/10^6)</f>
        <v>0</v>
      </c>
      <c r="BE299" cm="1">
        <f t="array" aca="1" ref="BE299" ca="1">IF($A299&gt;BE$1,"",$C299*INDEX('ETS yield tables'!$D$68:$CO$96,$B299,BE$1-$A299+1)/10^6)</f>
        <v>0</v>
      </c>
      <c r="BF299" cm="1">
        <f t="array" aca="1" ref="BF299" ca="1">IF($A299&gt;BF$1,"",$C299*INDEX('ETS yield tables'!$D$68:$CO$96,$B299,BF$1-$A299+1)/10^6)</f>
        <v>0</v>
      </c>
      <c r="BG299" cm="1">
        <f t="array" aca="1" ref="BG299" ca="1">IF($A299&gt;BG$1,"",$C299*INDEX('ETS yield tables'!$D$68:$CO$96,$B299,BG$1-$A299+1)/10^6)</f>
        <v>0</v>
      </c>
      <c r="BH299" cm="1">
        <f t="array" aca="1" ref="BH299" ca="1">IF($A299&gt;BH$1,"",$C299*INDEX('ETS yield tables'!$D$68:$CO$96,$B299,BH$1-$A299+1)/10^6)</f>
        <v>0</v>
      </c>
      <c r="BI299" cm="1">
        <f t="array" aca="1" ref="BI299" ca="1">IF($A299&gt;BI$1,"",$C299*INDEX('ETS yield tables'!$D$68:$CO$96,$B299,BI$1-$A299+1)/10^6)</f>
        <v>0</v>
      </c>
      <c r="BJ299" cm="1">
        <f t="array" aca="1" ref="BJ299" ca="1">IF($A299&gt;BJ$1,"",$C299*INDEX('ETS yield tables'!$D$68:$CO$96,$B299,BJ$1-$A299+1)/10^6)</f>
        <v>0</v>
      </c>
      <c r="BK299" cm="1">
        <f t="array" aca="1" ref="BK299" ca="1">IF($A299&gt;BK$1,"",$C299*INDEX('ETS yield tables'!$D$68:$CO$96,$B299,BK$1-$A299+1)/10^6)</f>
        <v>0</v>
      </c>
      <c r="BL299" cm="1">
        <f t="array" aca="1" ref="BL299" ca="1">IF($A299&gt;BL$1,"",$C299*INDEX('ETS yield tables'!$D$68:$CO$96,$B299,BL$1-$A299+1)/10^6)</f>
        <v>0</v>
      </c>
      <c r="BM299" cm="1">
        <f t="array" aca="1" ref="BM299" ca="1">IF($A299&gt;BM$1,"",$C299*INDEX('ETS yield tables'!$D$68:$CO$96,$B299,BM$1-$A299+1)/10^6)</f>
        <v>0</v>
      </c>
      <c r="BN299" cm="1">
        <f t="array" aca="1" ref="BN299" ca="1">IF($A299&gt;BN$1,"",$C299*INDEX('ETS yield tables'!$D$68:$CO$96,$B299,BN$1-$A299+1)/10^6)</f>
        <v>-5.4703384248886993</v>
      </c>
      <c r="BO299" cm="1">
        <f t="array" aca="1" ref="BO299" ca="1">IF($A299&gt;BO$1,"",$C299*INDEX('ETS yield tables'!$D$68:$CO$96,$B299,BO$1-$A299+1)/10^6)</f>
        <v>-0.30959934964017333</v>
      </c>
      <c r="BP299" cm="1">
        <f t="array" aca="1" ref="BP299" ca="1">IF($A299&gt;BP$1,"",$C299*INDEX('ETS yield tables'!$D$68:$CO$96,$B299,BP$1-$A299+1)/10^6)</f>
        <v>-0.29502611085860564</v>
      </c>
      <c r="BQ299" cm="1">
        <f t="array" aca="1" ref="BQ299" ca="1">IF($A299&gt;BQ$1,"",$C299*INDEX('ETS yield tables'!$D$68:$CO$96,$B299,BQ$1-$A299+1)/10^6)</f>
        <v>-0.26770128814316541</v>
      </c>
      <c r="BR299" cm="1">
        <f t="array" aca="1" ref="BR299" ca="1">IF($A299&gt;BR$1,"",$C299*INDEX('ETS yield tables'!$D$68:$CO$96,$B299,BR$1-$A299+1)/10^6)</f>
        <v>-0.1429179310759896</v>
      </c>
      <c r="BS299" cm="1">
        <f t="array" aca="1" ref="BS299" ca="1">IF($A299&gt;BS$1,"",$C299*INDEX('ETS yield tables'!$D$68:$CO$96,$B299,BS$1-$A299+1)/10^6)</f>
        <v>-2.5421193399597631E-2</v>
      </c>
      <c r="BT299" cm="1">
        <f t="array" aca="1" ref="BT299" ca="1">IF($A299&gt;BT$1,"",$C299*INDEX('ETS yield tables'!$D$68:$CO$96,$B299,BT$1-$A299+1)/10^6)</f>
        <v>0</v>
      </c>
      <c r="BU299" cm="1">
        <f t="array" aca="1" ref="BU299" ca="1">IF($A299&gt;BU$1,"",$C299*INDEX('ETS yield tables'!$D$68:$CO$96,$B299,BU$1-$A299+1)/10^6)</f>
        <v>0</v>
      </c>
      <c r="BV299" cm="1">
        <f t="array" aca="1" ref="BV299" ca="1">IF($A299&gt;BV$1,"",$C299*INDEX('ETS yield tables'!$D$68:$CO$96,$B299,BV$1-$A299+1)/10^6)</f>
        <v>0</v>
      </c>
      <c r="BW299" cm="1">
        <f t="array" aca="1" ref="BW299" ca="1">IF($A299&gt;BW$1,"",$C299*INDEX('ETS yield tables'!$D$68:$CO$96,$B299,BW$1-$A299+1)/10^6)</f>
        <v>-8.115472346485594E-3</v>
      </c>
      <c r="BX299" cm="1">
        <f t="array" aca="1" ref="BX299" ca="1">IF($A299&gt;BX$1,"",$C299*INDEX('ETS yield tables'!$D$68:$CO$96,$B299,BX$1-$A299+1)/10^6)</f>
        <v>-3.8172777333469673E-2</v>
      </c>
      <c r="BY299" cm="1">
        <f t="array" aca="1" ref="BY299" ca="1">IF($A299&gt;BY$1,"",$C299*INDEX('ETS yield tables'!$D$68:$CO$96,$B299,BY$1-$A299+1)/10^6)</f>
        <v>0</v>
      </c>
      <c r="BZ299" cm="1">
        <f t="array" aca="1" ref="BZ299" ca="1">IF($A299&gt;BZ$1,"",$C299*INDEX('ETS yield tables'!$D$68:$CO$96,$B299,BZ$1-$A299+1)/10^6)</f>
        <v>0</v>
      </c>
      <c r="CA299" cm="1">
        <f t="array" aca="1" ref="CA299" ca="1">IF($A299&gt;CA$1,"",$C299*INDEX('ETS yield tables'!$D$68:$CO$96,$B299,CA$1-$A299+1)/10^6)</f>
        <v>0</v>
      </c>
      <c r="CB299" cm="1">
        <f t="array" aca="1" ref="CB299" ca="1">IF($A299&gt;CB$1,"",$C299*INDEX('ETS yield tables'!$D$68:$CO$96,$B299,CB$1-$A299+1)/10^6)</f>
        <v>0</v>
      </c>
      <c r="CC299" cm="1">
        <f t="array" aca="1" ref="CC299" ca="1">IF($A299&gt;CC$1,"",$C299*INDEX('ETS yield tables'!$D$68:$CO$96,$B299,CC$1-$A299+1)/10^6)</f>
        <v>0</v>
      </c>
      <c r="CD299" cm="1">
        <f t="array" aca="1" ref="CD299" ca="1">IF($A299&gt;CD$1,"",$C299*INDEX('ETS yield tables'!$D$68:$CO$96,$B299,CD$1-$A299+1)/10^6)</f>
        <v>0</v>
      </c>
      <c r="CE299" cm="1">
        <f t="array" aca="1" ref="CE299" ca="1">IF($A299&gt;CE$1,"",$C299*INDEX('ETS yield tables'!$D$68:$CO$96,$B299,CE$1-$A299+1)/10^6)</f>
        <v>0</v>
      </c>
      <c r="CF299" cm="1">
        <f t="array" aca="1" ref="CF299" ca="1">IF($A299&gt;CF$1,"",$C299*INDEX('ETS yield tables'!$D$68:$CO$96,$B299,CF$1-$A299+1)/10^6)</f>
        <v>0</v>
      </c>
      <c r="CG299" cm="1">
        <f t="array" aca="1" ref="CG299" ca="1">IF($A299&gt;CG$1,"",$C299*INDEX('ETS yield tables'!$D$68:$CO$96,$B299,CG$1-$A299+1)/10^6)</f>
        <v>0</v>
      </c>
      <c r="CH299" cm="1">
        <f t="array" aca="1" ref="CH299" ca="1">IF($A299&gt;CH$1,"",$C299*INDEX('ETS yield tables'!$D$68:$CO$96,$B299,CH$1-$A299+1)/10^6)</f>
        <v>0</v>
      </c>
      <c r="CI299" cm="1">
        <f t="array" aca="1" ref="CI299" ca="1">IF($A299&gt;CI$1,"",$C299*INDEX('ETS yield tables'!$D$68:$CO$96,$B299,CI$1-$A299+1)/10^6)</f>
        <v>0</v>
      </c>
      <c r="CJ299" cm="1">
        <f t="array" aca="1" ref="CJ299" ca="1">IF($A299&gt;CJ$1,"",$C299*INDEX('ETS yield tables'!$D$68:$CO$96,$B299,CJ$1-$A299+1)/10^6)</f>
        <v>0</v>
      </c>
      <c r="CK299" cm="1">
        <f t="array" aca="1" ref="CK299" ca="1">IF($A299&gt;CK$1,"",$C299*INDEX('ETS yield tables'!$D$68:$CO$96,$B299,CK$1-$A299+1)/10^6)</f>
        <v>0</v>
      </c>
      <c r="CL299" cm="1">
        <f t="array" aca="1" ref="CL299" ca="1">IF($A299&gt;CL$1,"",$C299*INDEX('ETS yield tables'!$D$68:$CO$96,$B299,CL$1-$A299+1)/10^6)</f>
        <v>0</v>
      </c>
      <c r="CM299" cm="1">
        <f t="array" aca="1" ref="CM299" ca="1">IF($A299&gt;CM$1,"",$C299*INDEX('ETS yield tables'!$D$68:$CO$96,$B299,CM$1-$A299+1)/10^6)</f>
        <v>0</v>
      </c>
      <c r="CN299" cm="1">
        <f t="array" aca="1" ref="CN299" ca="1">IF($A299&gt;CN$1,"",$C299*INDEX('ETS yield tables'!$D$68:$CO$96,$B299,CN$1-$A299+1)/10^6)</f>
        <v>0</v>
      </c>
      <c r="CO299" cm="1">
        <f t="array" aca="1" ref="CO299" ca="1">IF($A299&gt;CO$1,"",$C299*INDEX('ETS yield tables'!$D$68:$CO$96,$B299,CO$1-$A299+1)/10^6)</f>
        <v>0</v>
      </c>
    </row>
    <row r="300" spans="1:93" outlineLevel="1">
      <c r="A300">
        <v>1996</v>
      </c>
      <c r="B300">
        <f t="shared" si="183"/>
        <v>13</v>
      </c>
      <c r="C300" s="1">
        <v>11728.825396287993</v>
      </c>
      <c r="D300" s="62"/>
      <c r="E300" s="62"/>
      <c r="F300" s="62"/>
      <c r="G300" s="62"/>
      <c r="H300" s="62"/>
      <c r="I300" s="62"/>
      <c r="J300" s="62"/>
      <c r="K300" s="62"/>
      <c r="L300" s="62"/>
      <c r="M300" s="62"/>
      <c r="N300" s="62"/>
      <c r="O300" s="62"/>
      <c r="P300" s="62"/>
      <c r="Q300" s="62"/>
      <c r="R300" s="62"/>
      <c r="S300" s="62"/>
      <c r="T300" s="62"/>
      <c r="U300" s="62"/>
      <c r="V300" cm="1">
        <f t="array" aca="1" ref="V300" ca="1">IF($A300&gt;V$1,"",$C300*INDEX('ETS yield tables'!$D$68:$CO$96,$B300,V$1-$A300+1)/10^6)</f>
        <v>0</v>
      </c>
      <c r="W300" cm="1">
        <f t="array" aca="1" ref="W300" ca="1">IF($A300&gt;W$1,"",$C300*INDEX('ETS yield tables'!$D$68:$CO$96,$B300,W$1-$A300+1)/10^6)</f>
        <v>0</v>
      </c>
      <c r="X300" cm="1">
        <f t="array" aca="1" ref="X300" ca="1">IF($A300&gt;X$1,"",$C300*INDEX('ETS yield tables'!$D$68:$CO$96,$B300,X$1-$A300+1)/10^6)</f>
        <v>0</v>
      </c>
      <c r="Y300" cm="1">
        <f t="array" aca="1" ref="Y300" ca="1">IF($A300&gt;Y$1,"",$C300*INDEX('ETS yield tables'!$D$68:$CO$96,$B300,Y$1-$A300+1)/10^6)</f>
        <v>0</v>
      </c>
      <c r="Z300" cm="1">
        <f t="array" aca="1" ref="Z300" ca="1">IF($A300&gt;Z$1,"",$C300*INDEX('ETS yield tables'!$D$68:$CO$96,$B300,Z$1-$A300+1)/10^6)</f>
        <v>0</v>
      </c>
      <c r="AA300" cm="1">
        <f t="array" aca="1" ref="AA300" ca="1">IF($A300&gt;AA$1,"",$C300*INDEX('ETS yield tables'!$D$68:$CO$96,$B300,AA$1-$A300+1)/10^6)</f>
        <v>0</v>
      </c>
      <c r="AB300" cm="1">
        <f t="array" aca="1" ref="AB300" ca="1">IF($A300&gt;AB$1,"",$C300*INDEX('ETS yield tables'!$D$68:$CO$96,$B300,AB$1-$A300+1)/10^6)</f>
        <v>0</v>
      </c>
      <c r="AC300" cm="1">
        <f t="array" aca="1" ref="AC300" ca="1">IF($A300&gt;AC$1,"",$C300*INDEX('ETS yield tables'!$D$68:$CO$96,$B300,AC$1-$A300+1)/10^6)</f>
        <v>0</v>
      </c>
      <c r="AD300" cm="1">
        <f t="array" aca="1" ref="AD300" ca="1">IF($A300&gt;AD$1,"",$C300*INDEX('ETS yield tables'!$D$68:$CO$96,$B300,AD$1-$A300+1)/10^6)</f>
        <v>0</v>
      </c>
      <c r="AE300" cm="1">
        <f t="array" aca="1" ref="AE300" ca="1">IF($A300&gt;AE$1,"",$C300*INDEX('ETS yield tables'!$D$68:$CO$96,$B300,AE$1-$A300+1)/10^6)</f>
        <v>0</v>
      </c>
      <c r="AF300" cm="1">
        <f t="array" aca="1" ref="AF300" ca="1">IF($A300&gt;AF$1,"",$C300*INDEX('ETS yield tables'!$D$68:$CO$96,$B300,AF$1-$A300+1)/10^6)</f>
        <v>0</v>
      </c>
      <c r="AG300" cm="1">
        <f t="array" aca="1" ref="AG300" ca="1">IF($A300&gt;AG$1,"",$C300*INDEX('ETS yield tables'!$D$68:$CO$96,$B300,AG$1-$A300+1)/10^6)</f>
        <v>0</v>
      </c>
      <c r="AH300" cm="1">
        <f t="array" aca="1" ref="AH300" ca="1">IF($A300&gt;AH$1,"",$C300*INDEX('ETS yield tables'!$D$68:$CO$96,$B300,AH$1-$A300+1)/10^6)</f>
        <v>0</v>
      </c>
      <c r="AI300" cm="1">
        <f t="array" aca="1" ref="AI300" ca="1">IF($A300&gt;AI$1,"",$C300*INDEX('ETS yield tables'!$D$68:$CO$96,$B300,AI$1-$A300+1)/10^6)</f>
        <v>0</v>
      </c>
      <c r="AJ300" cm="1">
        <f t="array" aca="1" ref="AJ300" ca="1">IF($A300&gt;AJ$1,"",$C300*INDEX('ETS yield tables'!$D$68:$CO$96,$B300,AJ$1-$A300+1)/10^6)</f>
        <v>0</v>
      </c>
      <c r="AK300" cm="1">
        <f t="array" aca="1" ref="AK300" ca="1">IF($A300&gt;AK$1,"",$C300*INDEX('ETS yield tables'!$D$68:$CO$96,$B300,AK$1-$A300+1)/10^6)</f>
        <v>0</v>
      </c>
      <c r="AL300" cm="1">
        <f t="array" aca="1" ref="AL300" ca="1">IF($A300&gt;AL$1,"",$C300*INDEX('ETS yield tables'!$D$68:$CO$96,$B300,AL$1-$A300+1)/10^6)</f>
        <v>-7.0442152447566064</v>
      </c>
      <c r="AM300" cm="1">
        <f t="array" aca="1" ref="AM300" ca="1">IF($A300&gt;AM$1,"",$C300*INDEX('ETS yield tables'!$D$68:$CO$96,$B300,AM$1-$A300+1)/10^6)</f>
        <v>-0.36488375807851964</v>
      </c>
      <c r="AN300" cm="1">
        <f t="array" aca="1" ref="AN300" ca="1">IF($A300&gt;AN$1,"",$C300*INDEX('ETS yield tables'!$D$68:$CO$96,$B300,AN$1-$A300+1)/10^6)</f>
        <v>0</v>
      </c>
      <c r="AO300" cm="1">
        <f t="array" aca="1" ref="AO300" ca="1">IF($A300&gt;AO$1,"",$C300*INDEX('ETS yield tables'!$D$68:$CO$96,$B300,AO$1-$A300+1)/10^6)</f>
        <v>0</v>
      </c>
      <c r="AP300" cm="1">
        <f t="array" aca="1" ref="AP300" ca="1">IF($A300&gt;AP$1,"",$C300*INDEX('ETS yield tables'!$D$68:$CO$96,$B300,AP$1-$A300+1)/10^6)</f>
        <v>0</v>
      </c>
      <c r="AQ300" cm="1">
        <f t="array" aca="1" ref="AQ300" ca="1">IF($A300&gt;AQ$1,"",$C300*INDEX('ETS yield tables'!$D$68:$CO$96,$B300,AQ$1-$A300+1)/10^6)</f>
        <v>0</v>
      </c>
      <c r="AR300" cm="1">
        <f t="array" aca="1" ref="AR300" ca="1">IF($A300&gt;AR$1,"",$C300*INDEX('ETS yield tables'!$D$68:$CO$96,$B300,AR$1-$A300+1)/10^6)</f>
        <v>0</v>
      </c>
      <c r="AS300" cm="1">
        <f t="array" aca="1" ref="AS300" ca="1">IF($A300&gt;AS$1,"",$C300*INDEX('ETS yield tables'!$D$68:$CO$96,$B300,AS$1-$A300+1)/10^6)</f>
        <v>0</v>
      </c>
      <c r="AT300" cm="1">
        <f t="array" aca="1" ref="AT300" ca="1">IF($A300&gt;AT$1,"",$C300*INDEX('ETS yield tables'!$D$68:$CO$96,$B300,AT$1-$A300+1)/10^6)</f>
        <v>0</v>
      </c>
      <c r="AU300" cm="1">
        <f t="array" aca="1" ref="AU300" ca="1">IF($A300&gt;AU$1,"",$C300*INDEX('ETS yield tables'!$D$68:$CO$96,$B300,AU$1-$A300+1)/10^6)</f>
        <v>-1.0450383428092498E-2</v>
      </c>
      <c r="AV300" cm="1">
        <f t="array" aca="1" ref="AV300" ca="1">IF($A300&gt;AV$1,"",$C300*INDEX('ETS yield tables'!$D$68:$CO$96,$B300,AV$1-$A300+1)/10^6)</f>
        <v>-4.9155507235843013E-2</v>
      </c>
      <c r="AW300" cm="1">
        <f t="array" aca="1" ref="AW300" ca="1">IF($A300&gt;AW$1,"",$C300*INDEX('ETS yield tables'!$D$68:$CO$96,$B300,AW$1-$A300+1)/10^6)</f>
        <v>0</v>
      </c>
      <c r="AX300" cm="1">
        <f t="array" aca="1" ref="AX300" ca="1">IF($A300&gt;AX$1,"",$C300*INDEX('ETS yield tables'!$D$68:$CO$96,$B300,AX$1-$A300+1)/10^6)</f>
        <v>0</v>
      </c>
      <c r="AY300" cm="1">
        <f t="array" aca="1" ref="AY300" ca="1">IF($A300&gt;AY$1,"",$C300*INDEX('ETS yield tables'!$D$68:$CO$96,$B300,AY$1-$A300+1)/10^6)</f>
        <v>0</v>
      </c>
      <c r="AZ300" cm="1">
        <f t="array" aca="1" ref="AZ300" ca="1">IF($A300&gt;AZ$1,"",$C300*INDEX('ETS yield tables'!$D$68:$CO$96,$B300,AZ$1-$A300+1)/10^6)</f>
        <v>0</v>
      </c>
      <c r="BA300" cm="1">
        <f t="array" aca="1" ref="BA300" ca="1">IF($A300&gt;BA$1,"",$C300*INDEX('ETS yield tables'!$D$68:$CO$96,$B300,BA$1-$A300+1)/10^6)</f>
        <v>0</v>
      </c>
      <c r="BB300" cm="1">
        <f t="array" aca="1" ref="BB300" ca="1">IF($A300&gt;BB$1,"",$C300*INDEX('ETS yield tables'!$D$68:$CO$96,$B300,BB$1-$A300+1)/10^6)</f>
        <v>0</v>
      </c>
      <c r="BC300" cm="1">
        <f t="array" aca="1" ref="BC300" ca="1">IF($A300&gt;BC$1,"",$C300*INDEX('ETS yield tables'!$D$68:$CO$96,$B300,BC$1-$A300+1)/10^6)</f>
        <v>0</v>
      </c>
      <c r="BD300" cm="1">
        <f t="array" aca="1" ref="BD300" ca="1">IF($A300&gt;BD$1,"",$C300*INDEX('ETS yield tables'!$D$68:$CO$96,$B300,BD$1-$A300+1)/10^6)</f>
        <v>0</v>
      </c>
      <c r="BE300" cm="1">
        <f t="array" aca="1" ref="BE300" ca="1">IF($A300&gt;BE$1,"",$C300*INDEX('ETS yield tables'!$D$68:$CO$96,$B300,BE$1-$A300+1)/10^6)</f>
        <v>0</v>
      </c>
      <c r="BF300" cm="1">
        <f t="array" aca="1" ref="BF300" ca="1">IF($A300&gt;BF$1,"",$C300*INDEX('ETS yield tables'!$D$68:$CO$96,$B300,BF$1-$A300+1)/10^6)</f>
        <v>0</v>
      </c>
      <c r="BG300" cm="1">
        <f t="array" aca="1" ref="BG300" ca="1">IF($A300&gt;BG$1,"",$C300*INDEX('ETS yield tables'!$D$68:$CO$96,$B300,BG$1-$A300+1)/10^6)</f>
        <v>0</v>
      </c>
      <c r="BH300" cm="1">
        <f t="array" aca="1" ref="BH300" ca="1">IF($A300&gt;BH$1,"",$C300*INDEX('ETS yield tables'!$D$68:$CO$96,$B300,BH$1-$A300+1)/10^6)</f>
        <v>0</v>
      </c>
      <c r="BI300" cm="1">
        <f t="array" aca="1" ref="BI300" ca="1">IF($A300&gt;BI$1,"",$C300*INDEX('ETS yield tables'!$D$68:$CO$96,$B300,BI$1-$A300+1)/10^6)</f>
        <v>0</v>
      </c>
      <c r="BJ300" cm="1">
        <f t="array" aca="1" ref="BJ300" ca="1">IF($A300&gt;BJ$1,"",$C300*INDEX('ETS yield tables'!$D$68:$CO$96,$B300,BJ$1-$A300+1)/10^6)</f>
        <v>0</v>
      </c>
      <c r="BK300" cm="1">
        <f t="array" aca="1" ref="BK300" ca="1">IF($A300&gt;BK$1,"",$C300*INDEX('ETS yield tables'!$D$68:$CO$96,$B300,BK$1-$A300+1)/10^6)</f>
        <v>0</v>
      </c>
      <c r="BL300" cm="1">
        <f t="array" aca="1" ref="BL300" ca="1">IF($A300&gt;BL$1,"",$C300*INDEX('ETS yield tables'!$D$68:$CO$96,$B300,BL$1-$A300+1)/10^6)</f>
        <v>0</v>
      </c>
      <c r="BM300" cm="1">
        <f t="array" aca="1" ref="BM300" ca="1">IF($A300&gt;BM$1,"",$C300*INDEX('ETS yield tables'!$D$68:$CO$96,$B300,BM$1-$A300+1)/10^6)</f>
        <v>0</v>
      </c>
      <c r="BN300" cm="1">
        <f t="array" aca="1" ref="BN300" ca="1">IF($A300&gt;BN$1,"",$C300*INDEX('ETS yield tables'!$D$68:$CO$96,$B300,BN$1-$A300+1)/10^6)</f>
        <v>0</v>
      </c>
      <c r="BO300" cm="1">
        <f t="array" aca="1" ref="BO300" ca="1">IF($A300&gt;BO$1,"",$C300*INDEX('ETS yield tables'!$D$68:$CO$96,$B300,BO$1-$A300+1)/10^6)</f>
        <v>-7.0442152447566064</v>
      </c>
      <c r="BP300" cm="1">
        <f t="array" aca="1" ref="BP300" ca="1">IF($A300&gt;BP$1,"",$C300*INDEX('ETS yield tables'!$D$68:$CO$96,$B300,BP$1-$A300+1)/10^6)</f>
        <v>-0.39867450404522503</v>
      </c>
      <c r="BQ300" cm="1">
        <f t="array" aca="1" ref="BQ300" ca="1">IF($A300&gt;BQ$1,"",$C300*INDEX('ETS yield tables'!$D$68:$CO$96,$B300,BQ$1-$A300+1)/10^6)</f>
        <v>-0.37990838341116462</v>
      </c>
      <c r="BR300" cm="1">
        <f t="array" aca="1" ref="BR300" ca="1">IF($A300&gt;BR$1,"",$C300*INDEX('ETS yield tables'!$D$68:$CO$96,$B300,BR$1-$A300+1)/10^6)</f>
        <v>-0.34472190722230028</v>
      </c>
      <c r="BS300" cm="1">
        <f t="array" aca="1" ref="BS300" ca="1">IF($A300&gt;BS$1,"",$C300*INDEX('ETS yield tables'!$D$68:$CO$96,$B300,BS$1-$A300+1)/10^6)</f>
        <v>-0.18403699929315495</v>
      </c>
      <c r="BT300" cm="1">
        <f t="array" aca="1" ref="BT300" ca="1">IF($A300&gt;BT$1,"",$C300*INDEX('ETS yield tables'!$D$68:$CO$96,$B300,BT$1-$A300+1)/10^6)</f>
        <v>-3.2735151681039749E-2</v>
      </c>
      <c r="BU300" cm="1">
        <f t="array" aca="1" ref="BU300" ca="1">IF($A300&gt;BU$1,"",$C300*INDEX('ETS yield tables'!$D$68:$CO$96,$B300,BU$1-$A300+1)/10^6)</f>
        <v>0</v>
      </c>
      <c r="BV300" cm="1">
        <f t="array" aca="1" ref="BV300" ca="1">IF($A300&gt;BV$1,"",$C300*INDEX('ETS yield tables'!$D$68:$CO$96,$B300,BV$1-$A300+1)/10^6)</f>
        <v>0</v>
      </c>
      <c r="BW300" cm="1">
        <f t="array" aca="1" ref="BW300" ca="1">IF($A300&gt;BW$1,"",$C300*INDEX('ETS yield tables'!$D$68:$CO$96,$B300,BW$1-$A300+1)/10^6)</f>
        <v>0</v>
      </c>
      <c r="BX300" cm="1">
        <f t="array" aca="1" ref="BX300" ca="1">IF($A300&gt;BX$1,"",$C300*INDEX('ETS yield tables'!$D$68:$CO$96,$B300,BX$1-$A300+1)/10^6)</f>
        <v>-1.0450383428092498E-2</v>
      </c>
      <c r="BY300" cm="1">
        <f t="array" aca="1" ref="BY300" ca="1">IF($A300&gt;BY$1,"",$C300*INDEX('ETS yield tables'!$D$68:$CO$96,$B300,BY$1-$A300+1)/10^6)</f>
        <v>-4.9155507235843013E-2</v>
      </c>
      <c r="BZ300" cm="1">
        <f t="array" aca="1" ref="BZ300" ca="1">IF($A300&gt;BZ$1,"",$C300*INDEX('ETS yield tables'!$D$68:$CO$96,$B300,BZ$1-$A300+1)/10^6)</f>
        <v>0</v>
      </c>
      <c r="CA300" cm="1">
        <f t="array" aca="1" ref="CA300" ca="1">IF($A300&gt;CA$1,"",$C300*INDEX('ETS yield tables'!$D$68:$CO$96,$B300,CA$1-$A300+1)/10^6)</f>
        <v>0</v>
      </c>
      <c r="CB300" cm="1">
        <f t="array" aca="1" ref="CB300" ca="1">IF($A300&gt;CB$1,"",$C300*INDEX('ETS yield tables'!$D$68:$CO$96,$B300,CB$1-$A300+1)/10^6)</f>
        <v>0</v>
      </c>
      <c r="CC300" cm="1">
        <f t="array" aca="1" ref="CC300" ca="1">IF($A300&gt;CC$1,"",$C300*INDEX('ETS yield tables'!$D$68:$CO$96,$B300,CC$1-$A300+1)/10^6)</f>
        <v>0</v>
      </c>
      <c r="CD300" cm="1">
        <f t="array" aca="1" ref="CD300" ca="1">IF($A300&gt;CD$1,"",$C300*INDEX('ETS yield tables'!$D$68:$CO$96,$B300,CD$1-$A300+1)/10^6)</f>
        <v>0</v>
      </c>
      <c r="CE300" cm="1">
        <f t="array" aca="1" ref="CE300" ca="1">IF($A300&gt;CE$1,"",$C300*INDEX('ETS yield tables'!$D$68:$CO$96,$B300,CE$1-$A300+1)/10^6)</f>
        <v>0</v>
      </c>
      <c r="CF300" cm="1">
        <f t="array" aca="1" ref="CF300" ca="1">IF($A300&gt;CF$1,"",$C300*INDEX('ETS yield tables'!$D$68:$CO$96,$B300,CF$1-$A300+1)/10^6)</f>
        <v>0</v>
      </c>
      <c r="CG300" cm="1">
        <f t="array" aca="1" ref="CG300" ca="1">IF($A300&gt;CG$1,"",$C300*INDEX('ETS yield tables'!$D$68:$CO$96,$B300,CG$1-$A300+1)/10^6)</f>
        <v>0</v>
      </c>
      <c r="CH300" cm="1">
        <f t="array" aca="1" ref="CH300" ca="1">IF($A300&gt;CH$1,"",$C300*INDEX('ETS yield tables'!$D$68:$CO$96,$B300,CH$1-$A300+1)/10^6)</f>
        <v>0</v>
      </c>
      <c r="CI300" cm="1">
        <f t="array" aca="1" ref="CI300" ca="1">IF($A300&gt;CI$1,"",$C300*INDEX('ETS yield tables'!$D$68:$CO$96,$B300,CI$1-$A300+1)/10^6)</f>
        <v>0</v>
      </c>
      <c r="CJ300" cm="1">
        <f t="array" aca="1" ref="CJ300" ca="1">IF($A300&gt;CJ$1,"",$C300*INDEX('ETS yield tables'!$D$68:$CO$96,$B300,CJ$1-$A300+1)/10^6)</f>
        <v>0</v>
      </c>
      <c r="CK300" cm="1">
        <f t="array" aca="1" ref="CK300" ca="1">IF($A300&gt;CK$1,"",$C300*INDEX('ETS yield tables'!$D$68:$CO$96,$B300,CK$1-$A300+1)/10^6)</f>
        <v>0</v>
      </c>
      <c r="CL300" cm="1">
        <f t="array" aca="1" ref="CL300" ca="1">IF($A300&gt;CL$1,"",$C300*INDEX('ETS yield tables'!$D$68:$CO$96,$B300,CL$1-$A300+1)/10^6)</f>
        <v>0</v>
      </c>
      <c r="CM300" cm="1">
        <f t="array" aca="1" ref="CM300" ca="1">IF($A300&gt;CM$1,"",$C300*INDEX('ETS yield tables'!$D$68:$CO$96,$B300,CM$1-$A300+1)/10^6)</f>
        <v>0</v>
      </c>
      <c r="CN300" cm="1">
        <f t="array" aca="1" ref="CN300" ca="1">IF($A300&gt;CN$1,"",$C300*INDEX('ETS yield tables'!$D$68:$CO$96,$B300,CN$1-$A300+1)/10^6)</f>
        <v>0</v>
      </c>
      <c r="CO300" cm="1">
        <f t="array" aca="1" ref="CO300" ca="1">IF($A300&gt;CO$1,"",$C300*INDEX('ETS yield tables'!$D$68:$CO$96,$B300,CO$1-$A300+1)/10^6)</f>
        <v>0</v>
      </c>
    </row>
    <row r="301" spans="1:93" outlineLevel="1">
      <c r="A301">
        <v>1997</v>
      </c>
      <c r="B301">
        <f t="shared" si="183"/>
        <v>12</v>
      </c>
      <c r="C301" s="1">
        <v>7746.6549022639974</v>
      </c>
      <c r="D301" s="62"/>
      <c r="E301" s="62"/>
      <c r="F301" s="62"/>
      <c r="G301" s="62"/>
      <c r="H301" s="62"/>
      <c r="I301" s="62"/>
      <c r="J301" s="62"/>
      <c r="K301" s="62"/>
      <c r="L301" s="62"/>
      <c r="M301" s="62"/>
      <c r="N301" s="62"/>
      <c r="O301" s="62"/>
      <c r="P301" s="62"/>
      <c r="Q301" s="62"/>
      <c r="R301" s="62"/>
      <c r="S301" s="62"/>
      <c r="T301" s="62"/>
      <c r="U301" s="62"/>
      <c r="V301" cm="1">
        <f t="array" aca="1" ref="V301" ca="1">IF($A301&gt;V$1,"",$C301*INDEX('ETS yield tables'!$D$68:$CO$96,$B301,V$1-$A301+1)/10^6)</f>
        <v>0</v>
      </c>
      <c r="W301" cm="1">
        <f t="array" aca="1" ref="W301" ca="1">IF($A301&gt;W$1,"",$C301*INDEX('ETS yield tables'!$D$68:$CO$96,$B301,W$1-$A301+1)/10^6)</f>
        <v>0</v>
      </c>
      <c r="X301" cm="1">
        <f t="array" aca="1" ref="X301" ca="1">IF($A301&gt;X$1,"",$C301*INDEX('ETS yield tables'!$D$68:$CO$96,$B301,X$1-$A301+1)/10^6)</f>
        <v>0</v>
      </c>
      <c r="Y301" cm="1">
        <f t="array" aca="1" ref="Y301" ca="1">IF($A301&gt;Y$1,"",$C301*INDEX('ETS yield tables'!$D$68:$CO$96,$B301,Y$1-$A301+1)/10^6)</f>
        <v>0</v>
      </c>
      <c r="Z301" cm="1">
        <f t="array" aca="1" ref="Z301" ca="1">IF($A301&gt;Z$1,"",$C301*INDEX('ETS yield tables'!$D$68:$CO$96,$B301,Z$1-$A301+1)/10^6)</f>
        <v>0</v>
      </c>
      <c r="AA301" cm="1">
        <f t="array" aca="1" ref="AA301" ca="1">IF($A301&gt;AA$1,"",$C301*INDEX('ETS yield tables'!$D$68:$CO$96,$B301,AA$1-$A301+1)/10^6)</f>
        <v>0</v>
      </c>
      <c r="AB301" cm="1">
        <f t="array" aca="1" ref="AB301" ca="1">IF($A301&gt;AB$1,"",$C301*INDEX('ETS yield tables'!$D$68:$CO$96,$B301,AB$1-$A301+1)/10^6)</f>
        <v>0</v>
      </c>
      <c r="AC301" cm="1">
        <f t="array" aca="1" ref="AC301" ca="1">IF($A301&gt;AC$1,"",$C301*INDEX('ETS yield tables'!$D$68:$CO$96,$B301,AC$1-$A301+1)/10^6)</f>
        <v>0</v>
      </c>
      <c r="AD301" cm="1">
        <f t="array" aca="1" ref="AD301" ca="1">IF($A301&gt;AD$1,"",$C301*INDEX('ETS yield tables'!$D$68:$CO$96,$B301,AD$1-$A301+1)/10^6)</f>
        <v>0</v>
      </c>
      <c r="AE301" cm="1">
        <f t="array" aca="1" ref="AE301" ca="1">IF($A301&gt;AE$1,"",$C301*INDEX('ETS yield tables'!$D$68:$CO$96,$B301,AE$1-$A301+1)/10^6)</f>
        <v>0</v>
      </c>
      <c r="AF301" cm="1">
        <f t="array" aca="1" ref="AF301" ca="1">IF($A301&gt;AF$1,"",$C301*INDEX('ETS yield tables'!$D$68:$CO$96,$B301,AF$1-$A301+1)/10^6)</f>
        <v>0</v>
      </c>
      <c r="AG301" cm="1">
        <f t="array" aca="1" ref="AG301" ca="1">IF($A301&gt;AG$1,"",$C301*INDEX('ETS yield tables'!$D$68:$CO$96,$B301,AG$1-$A301+1)/10^6)</f>
        <v>0</v>
      </c>
      <c r="AH301" cm="1">
        <f t="array" aca="1" ref="AH301" ca="1">IF($A301&gt;AH$1,"",$C301*INDEX('ETS yield tables'!$D$68:$CO$96,$B301,AH$1-$A301+1)/10^6)</f>
        <v>0</v>
      </c>
      <c r="AI301" cm="1">
        <f t="array" aca="1" ref="AI301" ca="1">IF($A301&gt;AI$1,"",$C301*INDEX('ETS yield tables'!$D$68:$CO$96,$B301,AI$1-$A301+1)/10^6)</f>
        <v>0</v>
      </c>
      <c r="AJ301" cm="1">
        <f t="array" aca="1" ref="AJ301" ca="1">IF($A301&gt;AJ$1,"",$C301*INDEX('ETS yield tables'!$D$68:$CO$96,$B301,AJ$1-$A301+1)/10^6)</f>
        <v>0</v>
      </c>
      <c r="AK301" cm="1">
        <f t="array" aca="1" ref="AK301" ca="1">IF($A301&gt;AK$1,"",$C301*INDEX('ETS yield tables'!$D$68:$CO$96,$B301,AK$1-$A301+1)/10^6)</f>
        <v>0</v>
      </c>
      <c r="AL301" cm="1">
        <f t="array" aca="1" ref="AL301" ca="1">IF($A301&gt;AL$1,"",$C301*INDEX('ETS yield tables'!$D$68:$CO$96,$B301,AL$1-$A301+1)/10^6)</f>
        <v>0</v>
      </c>
      <c r="AM301" cm="1">
        <f t="array" aca="1" ref="AM301" ca="1">IF($A301&gt;AM$1,"",$C301*INDEX('ETS yield tables'!$D$68:$CO$96,$B301,AM$1-$A301+1)/10^6)</f>
        <v>-4.6525634677507348</v>
      </c>
      <c r="AN301" cm="1">
        <f t="array" aca="1" ref="AN301" ca="1">IF($A301&gt;AN$1,"",$C301*INDEX('ETS yield tables'!$D$68:$CO$96,$B301,AN$1-$A301+1)/10^6)</f>
        <v>-0.26331654678285543</v>
      </c>
      <c r="AO301" cm="1">
        <f t="array" aca="1" ref="AO301" ca="1">IF($A301&gt;AO$1,"",$C301*INDEX('ETS yield tables'!$D$68:$CO$96,$B301,AO$1-$A301+1)/10^6)</f>
        <v>-0.22402551311857241</v>
      </c>
      <c r="AP301" cm="1">
        <f t="array" aca="1" ref="AP301" ca="1">IF($A301&gt;AP$1,"",$C301*INDEX('ETS yield tables'!$D$68:$CO$96,$B301,AP$1-$A301+1)/10^6)</f>
        <v>0</v>
      </c>
      <c r="AQ301" cm="1">
        <f t="array" aca="1" ref="AQ301" ca="1">IF($A301&gt;AQ$1,"",$C301*INDEX('ETS yield tables'!$D$68:$CO$96,$B301,AQ$1-$A301+1)/10^6)</f>
        <v>0</v>
      </c>
      <c r="AR301" cm="1">
        <f t="array" aca="1" ref="AR301" ca="1">IF($A301&gt;AR$1,"",$C301*INDEX('ETS yield tables'!$D$68:$CO$96,$B301,AR$1-$A301+1)/10^6)</f>
        <v>0</v>
      </c>
      <c r="AS301" cm="1">
        <f t="array" aca="1" ref="AS301" ca="1">IF($A301&gt;AS$1,"",$C301*INDEX('ETS yield tables'!$D$68:$CO$96,$B301,AS$1-$A301+1)/10^6)</f>
        <v>0</v>
      </c>
      <c r="AT301" cm="1">
        <f t="array" aca="1" ref="AT301" ca="1">IF($A301&gt;AT$1,"",$C301*INDEX('ETS yield tables'!$D$68:$CO$96,$B301,AT$1-$A301+1)/10^6)</f>
        <v>0</v>
      </c>
      <c r="AU301" cm="1">
        <f t="array" aca="1" ref="AU301" ca="1">IF($A301&gt;AU$1,"",$C301*INDEX('ETS yield tables'!$D$68:$CO$96,$B301,AU$1-$A301+1)/10^6)</f>
        <v>0</v>
      </c>
      <c r="AV301" cm="1">
        <f t="array" aca="1" ref="AV301" ca="1">IF($A301&gt;AV$1,"",$C301*INDEX('ETS yield tables'!$D$68:$CO$96,$B301,AV$1-$A301+1)/10^6)</f>
        <v>-6.9022695179171535E-3</v>
      </c>
      <c r="AW301" cm="1">
        <f t="array" aca="1" ref="AW301" ca="1">IF($A301&gt;AW$1,"",$C301*INDEX('ETS yield tables'!$D$68:$CO$96,$B301,AW$1-$A301+1)/10^6)</f>
        <v>-3.2466230695388433E-2</v>
      </c>
      <c r="AX301" cm="1">
        <f t="array" aca="1" ref="AX301" ca="1">IF($A301&gt;AX$1,"",$C301*INDEX('ETS yield tables'!$D$68:$CO$96,$B301,AX$1-$A301+1)/10^6)</f>
        <v>0</v>
      </c>
      <c r="AY301" cm="1">
        <f t="array" aca="1" ref="AY301" ca="1">IF($A301&gt;AY$1,"",$C301*INDEX('ETS yield tables'!$D$68:$CO$96,$B301,AY$1-$A301+1)/10^6)</f>
        <v>0</v>
      </c>
      <c r="AZ301" cm="1">
        <f t="array" aca="1" ref="AZ301" ca="1">IF($A301&gt;AZ$1,"",$C301*INDEX('ETS yield tables'!$D$68:$CO$96,$B301,AZ$1-$A301+1)/10^6)</f>
        <v>0</v>
      </c>
      <c r="BA301" cm="1">
        <f t="array" aca="1" ref="BA301" ca="1">IF($A301&gt;BA$1,"",$C301*INDEX('ETS yield tables'!$D$68:$CO$96,$B301,BA$1-$A301+1)/10^6)</f>
        <v>0</v>
      </c>
      <c r="BB301" cm="1">
        <f t="array" aca="1" ref="BB301" ca="1">IF($A301&gt;BB$1,"",$C301*INDEX('ETS yield tables'!$D$68:$CO$96,$B301,BB$1-$A301+1)/10^6)</f>
        <v>0</v>
      </c>
      <c r="BC301" cm="1">
        <f t="array" aca="1" ref="BC301" ca="1">IF($A301&gt;BC$1,"",$C301*INDEX('ETS yield tables'!$D$68:$CO$96,$B301,BC$1-$A301+1)/10^6)</f>
        <v>0</v>
      </c>
      <c r="BD301" cm="1">
        <f t="array" aca="1" ref="BD301" ca="1">IF($A301&gt;BD$1,"",$C301*INDEX('ETS yield tables'!$D$68:$CO$96,$B301,BD$1-$A301+1)/10^6)</f>
        <v>0</v>
      </c>
      <c r="BE301" cm="1">
        <f t="array" aca="1" ref="BE301" ca="1">IF($A301&gt;BE$1,"",$C301*INDEX('ETS yield tables'!$D$68:$CO$96,$B301,BE$1-$A301+1)/10^6)</f>
        <v>0</v>
      </c>
      <c r="BF301" cm="1">
        <f t="array" aca="1" ref="BF301" ca="1">IF($A301&gt;BF$1,"",$C301*INDEX('ETS yield tables'!$D$68:$CO$96,$B301,BF$1-$A301+1)/10^6)</f>
        <v>0</v>
      </c>
      <c r="BG301" cm="1">
        <f t="array" aca="1" ref="BG301" ca="1">IF($A301&gt;BG$1,"",$C301*INDEX('ETS yield tables'!$D$68:$CO$96,$B301,BG$1-$A301+1)/10^6)</f>
        <v>0</v>
      </c>
      <c r="BH301" cm="1">
        <f t="array" aca="1" ref="BH301" ca="1">IF($A301&gt;BH$1,"",$C301*INDEX('ETS yield tables'!$D$68:$CO$96,$B301,BH$1-$A301+1)/10^6)</f>
        <v>0</v>
      </c>
      <c r="BI301" cm="1">
        <f t="array" aca="1" ref="BI301" ca="1">IF($A301&gt;BI$1,"",$C301*INDEX('ETS yield tables'!$D$68:$CO$96,$B301,BI$1-$A301+1)/10^6)</f>
        <v>0</v>
      </c>
      <c r="BJ301" cm="1">
        <f t="array" aca="1" ref="BJ301" ca="1">IF($A301&gt;BJ$1,"",$C301*INDEX('ETS yield tables'!$D$68:$CO$96,$B301,BJ$1-$A301+1)/10^6)</f>
        <v>0</v>
      </c>
      <c r="BK301" cm="1">
        <f t="array" aca="1" ref="BK301" ca="1">IF($A301&gt;BK$1,"",$C301*INDEX('ETS yield tables'!$D$68:$CO$96,$B301,BK$1-$A301+1)/10^6)</f>
        <v>0</v>
      </c>
      <c r="BL301" cm="1">
        <f t="array" aca="1" ref="BL301" ca="1">IF($A301&gt;BL$1,"",$C301*INDEX('ETS yield tables'!$D$68:$CO$96,$B301,BL$1-$A301+1)/10^6)</f>
        <v>0</v>
      </c>
      <c r="BM301" cm="1">
        <f t="array" aca="1" ref="BM301" ca="1">IF($A301&gt;BM$1,"",$C301*INDEX('ETS yield tables'!$D$68:$CO$96,$B301,BM$1-$A301+1)/10^6)</f>
        <v>0</v>
      </c>
      <c r="BN301" cm="1">
        <f t="array" aca="1" ref="BN301" ca="1">IF($A301&gt;BN$1,"",$C301*INDEX('ETS yield tables'!$D$68:$CO$96,$B301,BN$1-$A301+1)/10^6)</f>
        <v>0</v>
      </c>
      <c r="BO301" cm="1">
        <f t="array" aca="1" ref="BO301" ca="1">IF($A301&gt;BO$1,"",$C301*INDEX('ETS yield tables'!$D$68:$CO$96,$B301,BO$1-$A301+1)/10^6)</f>
        <v>0</v>
      </c>
      <c r="BP301" cm="1">
        <f t="array" aca="1" ref="BP301" ca="1">IF($A301&gt;BP$1,"",$C301*INDEX('ETS yield tables'!$D$68:$CO$96,$B301,BP$1-$A301+1)/10^6)</f>
        <v>-4.6525634677507348</v>
      </c>
      <c r="BQ301" cm="1">
        <f t="array" aca="1" ref="BQ301" ca="1">IF($A301&gt;BQ$1,"",$C301*INDEX('ETS yield tables'!$D$68:$CO$96,$B301,BQ$1-$A301+1)/10^6)</f>
        <v>-0.26331654678285543</v>
      </c>
      <c r="BR301" cm="1">
        <f t="array" aca="1" ref="BR301" ca="1">IF($A301&gt;BR$1,"",$C301*INDEX('ETS yield tables'!$D$68:$CO$96,$B301,BR$1-$A301+1)/10^6)</f>
        <v>-0.25092189893923328</v>
      </c>
      <c r="BS301" cm="1">
        <f t="array" aca="1" ref="BS301" ca="1">IF($A301&gt;BS$1,"",$C301*INDEX('ETS yield tables'!$D$68:$CO$96,$B301,BS$1-$A301+1)/10^6)</f>
        <v>-0.22768193423244107</v>
      </c>
      <c r="BT301" cm="1">
        <f t="array" aca="1" ref="BT301" ca="1">IF($A301&gt;BT$1,"",$C301*INDEX('ETS yield tables'!$D$68:$CO$96,$B301,BT$1-$A301+1)/10^6)</f>
        <v>-0.1215527620714244</v>
      </c>
      <c r="BU301" cm="1">
        <f t="array" aca="1" ref="BU301" ca="1">IF($A301&gt;BU$1,"",$C301*INDEX('ETS yield tables'!$D$68:$CO$96,$B301,BU$1-$A301+1)/10^6)</f>
        <v>-2.1620913832218792E-2</v>
      </c>
      <c r="BV301" cm="1">
        <f t="array" aca="1" ref="BV301" ca="1">IF($A301&gt;BV$1,"",$C301*INDEX('ETS yield tables'!$D$68:$CO$96,$B301,BV$1-$A301+1)/10^6)</f>
        <v>0</v>
      </c>
      <c r="BW301" cm="1">
        <f t="array" aca="1" ref="BW301" ca="1">IF($A301&gt;BW$1,"",$C301*INDEX('ETS yield tables'!$D$68:$CO$96,$B301,BW$1-$A301+1)/10^6)</f>
        <v>0</v>
      </c>
      <c r="BX301" cm="1">
        <f t="array" aca="1" ref="BX301" ca="1">IF($A301&gt;BX$1,"",$C301*INDEX('ETS yield tables'!$D$68:$CO$96,$B301,BX$1-$A301+1)/10^6)</f>
        <v>0</v>
      </c>
      <c r="BY301" cm="1">
        <f t="array" aca="1" ref="BY301" ca="1">IF($A301&gt;BY$1,"",$C301*INDEX('ETS yield tables'!$D$68:$CO$96,$B301,BY$1-$A301+1)/10^6)</f>
        <v>-6.9022695179171535E-3</v>
      </c>
      <c r="BZ301" cm="1">
        <f t="array" aca="1" ref="BZ301" ca="1">IF($A301&gt;BZ$1,"",$C301*INDEX('ETS yield tables'!$D$68:$CO$96,$B301,BZ$1-$A301+1)/10^6)</f>
        <v>-3.2466230695388433E-2</v>
      </c>
      <c r="CA301" cm="1">
        <f t="array" aca="1" ref="CA301" ca="1">IF($A301&gt;CA$1,"",$C301*INDEX('ETS yield tables'!$D$68:$CO$96,$B301,CA$1-$A301+1)/10^6)</f>
        <v>0</v>
      </c>
      <c r="CB301" cm="1">
        <f t="array" aca="1" ref="CB301" ca="1">IF($A301&gt;CB$1,"",$C301*INDEX('ETS yield tables'!$D$68:$CO$96,$B301,CB$1-$A301+1)/10^6)</f>
        <v>0</v>
      </c>
      <c r="CC301" cm="1">
        <f t="array" aca="1" ref="CC301" ca="1">IF($A301&gt;CC$1,"",$C301*INDEX('ETS yield tables'!$D$68:$CO$96,$B301,CC$1-$A301+1)/10^6)</f>
        <v>0</v>
      </c>
      <c r="CD301" cm="1">
        <f t="array" aca="1" ref="CD301" ca="1">IF($A301&gt;CD$1,"",$C301*INDEX('ETS yield tables'!$D$68:$CO$96,$B301,CD$1-$A301+1)/10^6)</f>
        <v>0</v>
      </c>
      <c r="CE301" cm="1">
        <f t="array" aca="1" ref="CE301" ca="1">IF($A301&gt;CE$1,"",$C301*INDEX('ETS yield tables'!$D$68:$CO$96,$B301,CE$1-$A301+1)/10^6)</f>
        <v>0</v>
      </c>
      <c r="CF301" cm="1">
        <f t="array" aca="1" ref="CF301" ca="1">IF($A301&gt;CF$1,"",$C301*INDEX('ETS yield tables'!$D$68:$CO$96,$B301,CF$1-$A301+1)/10^6)</f>
        <v>0</v>
      </c>
      <c r="CG301" cm="1">
        <f t="array" aca="1" ref="CG301" ca="1">IF($A301&gt;CG$1,"",$C301*INDEX('ETS yield tables'!$D$68:$CO$96,$B301,CG$1-$A301+1)/10^6)</f>
        <v>0</v>
      </c>
      <c r="CH301" cm="1">
        <f t="array" aca="1" ref="CH301" ca="1">IF($A301&gt;CH$1,"",$C301*INDEX('ETS yield tables'!$D$68:$CO$96,$B301,CH$1-$A301+1)/10^6)</f>
        <v>0</v>
      </c>
      <c r="CI301" cm="1">
        <f t="array" aca="1" ref="CI301" ca="1">IF($A301&gt;CI$1,"",$C301*INDEX('ETS yield tables'!$D$68:$CO$96,$B301,CI$1-$A301+1)/10^6)</f>
        <v>0</v>
      </c>
      <c r="CJ301" cm="1">
        <f t="array" aca="1" ref="CJ301" ca="1">IF($A301&gt;CJ$1,"",$C301*INDEX('ETS yield tables'!$D$68:$CO$96,$B301,CJ$1-$A301+1)/10^6)</f>
        <v>0</v>
      </c>
      <c r="CK301" cm="1">
        <f t="array" aca="1" ref="CK301" ca="1">IF($A301&gt;CK$1,"",$C301*INDEX('ETS yield tables'!$D$68:$CO$96,$B301,CK$1-$A301+1)/10^6)</f>
        <v>0</v>
      </c>
      <c r="CL301" cm="1">
        <f t="array" aca="1" ref="CL301" ca="1">IF($A301&gt;CL$1,"",$C301*INDEX('ETS yield tables'!$D$68:$CO$96,$B301,CL$1-$A301+1)/10^6)</f>
        <v>0</v>
      </c>
      <c r="CM301" cm="1">
        <f t="array" aca="1" ref="CM301" ca="1">IF($A301&gt;CM$1,"",$C301*INDEX('ETS yield tables'!$D$68:$CO$96,$B301,CM$1-$A301+1)/10^6)</f>
        <v>0</v>
      </c>
      <c r="CN301" cm="1">
        <f t="array" aca="1" ref="CN301" ca="1">IF($A301&gt;CN$1,"",$C301*INDEX('ETS yield tables'!$D$68:$CO$96,$B301,CN$1-$A301+1)/10^6)</f>
        <v>0</v>
      </c>
      <c r="CO301" cm="1">
        <f t="array" aca="1" ref="CO301" ca="1">IF($A301&gt;CO$1,"",$C301*INDEX('ETS yield tables'!$D$68:$CO$96,$B301,CO$1-$A301+1)/10^6)</f>
        <v>0</v>
      </c>
    </row>
    <row r="302" spans="1:93" outlineLevel="1">
      <c r="A302">
        <v>1998</v>
      </c>
      <c r="B302">
        <f t="shared" si="183"/>
        <v>11</v>
      </c>
      <c r="C302" s="1">
        <v>5814.2310689599972</v>
      </c>
      <c r="D302" s="62"/>
      <c r="E302" s="62"/>
      <c r="F302" s="62"/>
      <c r="G302" s="62"/>
      <c r="H302" s="62"/>
      <c r="I302" s="62"/>
      <c r="J302" s="62"/>
      <c r="K302" s="62"/>
      <c r="L302" s="62"/>
      <c r="M302" s="62"/>
      <c r="N302" s="62"/>
      <c r="O302" s="62"/>
      <c r="P302" s="62"/>
      <c r="Q302" s="62"/>
      <c r="R302" s="62"/>
      <c r="S302" s="62"/>
      <c r="T302" s="62"/>
      <c r="U302" s="62"/>
      <c r="V302" cm="1">
        <f t="array" aca="1" ref="V302" ca="1">IF($A302&gt;V$1,"",$C302*INDEX('ETS yield tables'!$D$68:$CO$96,$B302,V$1-$A302+1)/10^6)</f>
        <v>0</v>
      </c>
      <c r="W302" cm="1">
        <f t="array" aca="1" ref="W302" ca="1">IF($A302&gt;W$1,"",$C302*INDEX('ETS yield tables'!$D$68:$CO$96,$B302,W$1-$A302+1)/10^6)</f>
        <v>0</v>
      </c>
      <c r="X302" cm="1">
        <f t="array" aca="1" ref="X302" ca="1">IF($A302&gt;X$1,"",$C302*INDEX('ETS yield tables'!$D$68:$CO$96,$B302,X$1-$A302+1)/10^6)</f>
        <v>0</v>
      </c>
      <c r="Y302" cm="1">
        <f t="array" aca="1" ref="Y302" ca="1">IF($A302&gt;Y$1,"",$C302*INDEX('ETS yield tables'!$D$68:$CO$96,$B302,Y$1-$A302+1)/10^6)</f>
        <v>0</v>
      </c>
      <c r="Z302" cm="1">
        <f t="array" aca="1" ref="Z302" ca="1">IF($A302&gt;Z$1,"",$C302*INDEX('ETS yield tables'!$D$68:$CO$96,$B302,Z$1-$A302+1)/10^6)</f>
        <v>0</v>
      </c>
      <c r="AA302" cm="1">
        <f t="array" aca="1" ref="AA302" ca="1">IF($A302&gt;AA$1,"",$C302*INDEX('ETS yield tables'!$D$68:$CO$96,$B302,AA$1-$A302+1)/10^6)</f>
        <v>0</v>
      </c>
      <c r="AB302" cm="1">
        <f t="array" aca="1" ref="AB302" ca="1">IF($A302&gt;AB$1,"",$C302*INDEX('ETS yield tables'!$D$68:$CO$96,$B302,AB$1-$A302+1)/10^6)</f>
        <v>0</v>
      </c>
      <c r="AC302" cm="1">
        <f t="array" aca="1" ref="AC302" ca="1">IF($A302&gt;AC$1,"",$C302*INDEX('ETS yield tables'!$D$68:$CO$96,$B302,AC$1-$A302+1)/10^6)</f>
        <v>0</v>
      </c>
      <c r="AD302" cm="1">
        <f t="array" aca="1" ref="AD302" ca="1">IF($A302&gt;AD$1,"",$C302*INDEX('ETS yield tables'!$D$68:$CO$96,$B302,AD$1-$A302+1)/10^6)</f>
        <v>0</v>
      </c>
      <c r="AE302" cm="1">
        <f t="array" aca="1" ref="AE302" ca="1">IF($A302&gt;AE$1,"",$C302*INDEX('ETS yield tables'!$D$68:$CO$96,$B302,AE$1-$A302+1)/10^6)</f>
        <v>0</v>
      </c>
      <c r="AF302" cm="1">
        <f t="array" aca="1" ref="AF302" ca="1">IF($A302&gt;AF$1,"",$C302*INDEX('ETS yield tables'!$D$68:$CO$96,$B302,AF$1-$A302+1)/10^6)</f>
        <v>0</v>
      </c>
      <c r="AG302" cm="1">
        <f t="array" aca="1" ref="AG302" ca="1">IF($A302&gt;AG$1,"",$C302*INDEX('ETS yield tables'!$D$68:$CO$96,$B302,AG$1-$A302+1)/10^6)</f>
        <v>0</v>
      </c>
      <c r="AH302" cm="1">
        <f t="array" aca="1" ref="AH302" ca="1">IF($A302&gt;AH$1,"",$C302*INDEX('ETS yield tables'!$D$68:$CO$96,$B302,AH$1-$A302+1)/10^6)</f>
        <v>0</v>
      </c>
      <c r="AI302" cm="1">
        <f t="array" aca="1" ref="AI302" ca="1">IF($A302&gt;AI$1,"",$C302*INDEX('ETS yield tables'!$D$68:$CO$96,$B302,AI$1-$A302+1)/10^6)</f>
        <v>0</v>
      </c>
      <c r="AJ302" cm="1">
        <f t="array" aca="1" ref="AJ302" ca="1">IF($A302&gt;AJ$1,"",$C302*INDEX('ETS yield tables'!$D$68:$CO$96,$B302,AJ$1-$A302+1)/10^6)</f>
        <v>0</v>
      </c>
      <c r="AK302" cm="1">
        <f t="array" aca="1" ref="AK302" ca="1">IF($A302&gt;AK$1,"",$C302*INDEX('ETS yield tables'!$D$68:$CO$96,$B302,AK$1-$A302+1)/10^6)</f>
        <v>0</v>
      </c>
      <c r="AL302" cm="1">
        <f t="array" aca="1" ref="AL302" ca="1">IF($A302&gt;AL$1,"",$C302*INDEX('ETS yield tables'!$D$68:$CO$96,$B302,AL$1-$A302+1)/10^6)</f>
        <v>0</v>
      </c>
      <c r="AM302" cm="1">
        <f t="array" aca="1" ref="AM302" ca="1">IF($A302&gt;AM$1,"",$C302*INDEX('ETS yield tables'!$D$68:$CO$96,$B302,AM$1-$A302+1)/10^6)</f>
        <v>0</v>
      </c>
      <c r="AN302" cm="1">
        <f t="array" aca="1" ref="AN302" ca="1">IF($A302&gt;AN$1,"",$C302*INDEX('ETS yield tables'!$D$68:$CO$96,$B302,AN$1-$A302+1)/10^6)</f>
        <v>-3.491969037706685</v>
      </c>
      <c r="AO302" cm="1">
        <f t="array" aca="1" ref="AO302" ca="1">IF($A302&gt;AO$1,"",$C302*INDEX('ETS yield tables'!$D$68:$CO$96,$B302,AO$1-$A302+1)/10^6)</f>
        <v>-0.19763152826501917</v>
      </c>
      <c r="AP302" cm="1">
        <f t="array" aca="1" ref="AP302" ca="1">IF($A302&gt;AP$1,"",$C302*INDEX('ETS yield tables'!$D$68:$CO$96,$B302,AP$1-$A302+1)/10^6)</f>
        <v>-0.1883287585546834</v>
      </c>
      <c r="AQ302" cm="1">
        <f t="array" aca="1" ref="AQ302" ca="1">IF($A302&gt;AQ$1,"",$C302*INDEX('ETS yield tables'!$D$68:$CO$96,$B302,AQ$1-$A302+1)/10^6)</f>
        <v>-0.15133280626289092</v>
      </c>
      <c r="AR302" cm="1">
        <f t="array" aca="1" ref="AR302" ca="1">IF($A302&gt;AR$1,"",$C302*INDEX('ETS yield tables'!$D$68:$CO$96,$B302,AR$1-$A302+1)/10^6)</f>
        <v>0</v>
      </c>
      <c r="AS302" cm="1">
        <f t="array" aca="1" ref="AS302" ca="1">IF($A302&gt;AS$1,"",$C302*INDEX('ETS yield tables'!$D$68:$CO$96,$B302,AS$1-$A302+1)/10^6)</f>
        <v>0</v>
      </c>
      <c r="AT302" cm="1">
        <f t="array" aca="1" ref="AT302" ca="1">IF($A302&gt;AT$1,"",$C302*INDEX('ETS yield tables'!$D$68:$CO$96,$B302,AT$1-$A302+1)/10^6)</f>
        <v>0</v>
      </c>
      <c r="AU302" cm="1">
        <f t="array" aca="1" ref="AU302" ca="1">IF($A302&gt;AU$1,"",$C302*INDEX('ETS yield tables'!$D$68:$CO$96,$B302,AU$1-$A302+1)/10^6)</f>
        <v>0</v>
      </c>
      <c r="AV302" cm="1">
        <f t="array" aca="1" ref="AV302" ca="1">IF($A302&gt;AV$1,"",$C302*INDEX('ETS yield tables'!$D$68:$CO$96,$B302,AV$1-$A302+1)/10^6)</f>
        <v>0</v>
      </c>
      <c r="AW302" cm="1">
        <f t="array" aca="1" ref="AW302" ca="1">IF($A302&gt;AW$1,"",$C302*INDEX('ETS yield tables'!$D$68:$CO$96,$B302,AW$1-$A302+1)/10^6)</f>
        <v>-5.1804798824433059E-3</v>
      </c>
      <c r="AX302" cm="1">
        <f t="array" aca="1" ref="AX302" ca="1">IF($A302&gt;AX$1,"",$C302*INDEX('ETS yield tables'!$D$68:$CO$96,$B302,AX$1-$A302+1)/10^6)</f>
        <v>-2.4367442410011361E-2</v>
      </c>
      <c r="AY302" cm="1">
        <f t="array" aca="1" ref="AY302" ca="1">IF($A302&gt;AY$1,"",$C302*INDEX('ETS yield tables'!$D$68:$CO$96,$B302,AY$1-$A302+1)/10^6)</f>
        <v>0</v>
      </c>
      <c r="AZ302" cm="1">
        <f t="array" aca="1" ref="AZ302" ca="1">IF($A302&gt;AZ$1,"",$C302*INDEX('ETS yield tables'!$D$68:$CO$96,$B302,AZ$1-$A302+1)/10^6)</f>
        <v>0</v>
      </c>
      <c r="BA302" cm="1">
        <f t="array" aca="1" ref="BA302" ca="1">IF($A302&gt;BA$1,"",$C302*INDEX('ETS yield tables'!$D$68:$CO$96,$B302,BA$1-$A302+1)/10^6)</f>
        <v>0</v>
      </c>
      <c r="BB302" cm="1">
        <f t="array" aca="1" ref="BB302" ca="1">IF($A302&gt;BB$1,"",$C302*INDEX('ETS yield tables'!$D$68:$CO$96,$B302,BB$1-$A302+1)/10^6)</f>
        <v>0</v>
      </c>
      <c r="BC302" cm="1">
        <f t="array" aca="1" ref="BC302" ca="1">IF($A302&gt;BC$1,"",$C302*INDEX('ETS yield tables'!$D$68:$CO$96,$B302,BC$1-$A302+1)/10^6)</f>
        <v>0</v>
      </c>
      <c r="BD302" cm="1">
        <f t="array" aca="1" ref="BD302" ca="1">IF($A302&gt;BD$1,"",$C302*INDEX('ETS yield tables'!$D$68:$CO$96,$B302,BD$1-$A302+1)/10^6)</f>
        <v>0</v>
      </c>
      <c r="BE302" cm="1">
        <f t="array" aca="1" ref="BE302" ca="1">IF($A302&gt;BE$1,"",$C302*INDEX('ETS yield tables'!$D$68:$CO$96,$B302,BE$1-$A302+1)/10^6)</f>
        <v>0</v>
      </c>
      <c r="BF302" cm="1">
        <f t="array" aca="1" ref="BF302" ca="1">IF($A302&gt;BF$1,"",$C302*INDEX('ETS yield tables'!$D$68:$CO$96,$B302,BF$1-$A302+1)/10^6)</f>
        <v>0</v>
      </c>
      <c r="BG302" cm="1">
        <f t="array" aca="1" ref="BG302" ca="1">IF($A302&gt;BG$1,"",$C302*INDEX('ETS yield tables'!$D$68:$CO$96,$B302,BG$1-$A302+1)/10^6)</f>
        <v>0</v>
      </c>
      <c r="BH302" cm="1">
        <f t="array" aca="1" ref="BH302" ca="1">IF($A302&gt;BH$1,"",$C302*INDEX('ETS yield tables'!$D$68:$CO$96,$B302,BH$1-$A302+1)/10^6)</f>
        <v>0</v>
      </c>
      <c r="BI302" cm="1">
        <f t="array" aca="1" ref="BI302" ca="1">IF($A302&gt;BI$1,"",$C302*INDEX('ETS yield tables'!$D$68:$CO$96,$B302,BI$1-$A302+1)/10^6)</f>
        <v>0</v>
      </c>
      <c r="BJ302" cm="1">
        <f t="array" aca="1" ref="BJ302" ca="1">IF($A302&gt;BJ$1,"",$C302*INDEX('ETS yield tables'!$D$68:$CO$96,$B302,BJ$1-$A302+1)/10^6)</f>
        <v>0</v>
      </c>
      <c r="BK302" cm="1">
        <f t="array" aca="1" ref="BK302" ca="1">IF($A302&gt;BK$1,"",$C302*INDEX('ETS yield tables'!$D$68:$CO$96,$B302,BK$1-$A302+1)/10^6)</f>
        <v>0</v>
      </c>
      <c r="BL302" cm="1">
        <f t="array" aca="1" ref="BL302" ca="1">IF($A302&gt;BL$1,"",$C302*INDEX('ETS yield tables'!$D$68:$CO$96,$B302,BL$1-$A302+1)/10^6)</f>
        <v>0</v>
      </c>
      <c r="BM302" cm="1">
        <f t="array" aca="1" ref="BM302" ca="1">IF($A302&gt;BM$1,"",$C302*INDEX('ETS yield tables'!$D$68:$CO$96,$B302,BM$1-$A302+1)/10^6)</f>
        <v>0</v>
      </c>
      <c r="BN302" cm="1">
        <f t="array" aca="1" ref="BN302" ca="1">IF($A302&gt;BN$1,"",$C302*INDEX('ETS yield tables'!$D$68:$CO$96,$B302,BN$1-$A302+1)/10^6)</f>
        <v>0</v>
      </c>
      <c r="BO302" cm="1">
        <f t="array" aca="1" ref="BO302" ca="1">IF($A302&gt;BO$1,"",$C302*INDEX('ETS yield tables'!$D$68:$CO$96,$B302,BO$1-$A302+1)/10^6)</f>
        <v>0</v>
      </c>
      <c r="BP302" cm="1">
        <f t="array" aca="1" ref="BP302" ca="1">IF($A302&gt;BP$1,"",$C302*INDEX('ETS yield tables'!$D$68:$CO$96,$B302,BP$1-$A302+1)/10^6)</f>
        <v>0</v>
      </c>
      <c r="BQ302" cm="1">
        <f t="array" aca="1" ref="BQ302" ca="1">IF($A302&gt;BQ$1,"",$C302*INDEX('ETS yield tables'!$D$68:$CO$96,$B302,BQ$1-$A302+1)/10^6)</f>
        <v>-3.491969037706685</v>
      </c>
      <c r="BR302" cm="1">
        <f t="array" aca="1" ref="BR302" ca="1">IF($A302&gt;BR$1,"",$C302*INDEX('ETS yield tables'!$D$68:$CO$96,$B302,BR$1-$A302+1)/10^6)</f>
        <v>-0.19763152826501917</v>
      </c>
      <c r="BS302" cm="1">
        <f t="array" aca="1" ref="BS302" ca="1">IF($A302&gt;BS$1,"",$C302*INDEX('ETS yield tables'!$D$68:$CO$96,$B302,BS$1-$A302+1)/10^6)</f>
        <v>-0.1883287585546834</v>
      </c>
      <c r="BT302" cm="1">
        <f t="array" aca="1" ref="BT302" ca="1">IF($A302&gt;BT$1,"",$C302*INDEX('ETS yield tables'!$D$68:$CO$96,$B302,BT$1-$A302+1)/10^6)</f>
        <v>-0.17088606534780323</v>
      </c>
      <c r="BU302" cm="1">
        <f t="array" aca="1" ref="BU302" ca="1">IF($A302&gt;BU$1,"",$C302*INDEX('ETS yield tables'!$D$68:$CO$96,$B302,BU$1-$A302+1)/10^6)</f>
        <v>-9.1231099703051322E-2</v>
      </c>
      <c r="BV302" cm="1">
        <f t="array" aca="1" ref="BV302" ca="1">IF($A302&gt;BV$1,"",$C302*INDEX('ETS yield tables'!$D$68:$CO$96,$B302,BV$1-$A302+1)/10^6)</f>
        <v>-1.6227518913467333E-2</v>
      </c>
      <c r="BW302" cm="1">
        <f t="array" aca="1" ref="BW302" ca="1">IF($A302&gt;BW$1,"",$C302*INDEX('ETS yield tables'!$D$68:$CO$96,$B302,BW$1-$A302+1)/10^6)</f>
        <v>0</v>
      </c>
      <c r="BX302" cm="1">
        <f t="array" aca="1" ref="BX302" ca="1">IF($A302&gt;BX$1,"",$C302*INDEX('ETS yield tables'!$D$68:$CO$96,$B302,BX$1-$A302+1)/10^6)</f>
        <v>0</v>
      </c>
      <c r="BY302" cm="1">
        <f t="array" aca="1" ref="BY302" ca="1">IF($A302&gt;BY$1,"",$C302*INDEX('ETS yield tables'!$D$68:$CO$96,$B302,BY$1-$A302+1)/10^6)</f>
        <v>0</v>
      </c>
      <c r="BZ302" cm="1">
        <f t="array" aca="1" ref="BZ302" ca="1">IF($A302&gt;BZ$1,"",$C302*INDEX('ETS yield tables'!$D$68:$CO$96,$B302,BZ$1-$A302+1)/10^6)</f>
        <v>-5.1804798824433059E-3</v>
      </c>
      <c r="CA302" cm="1">
        <f t="array" aca="1" ref="CA302" ca="1">IF($A302&gt;CA$1,"",$C302*INDEX('ETS yield tables'!$D$68:$CO$96,$B302,CA$1-$A302+1)/10^6)</f>
        <v>-2.4367442410011361E-2</v>
      </c>
      <c r="CB302" cm="1">
        <f t="array" aca="1" ref="CB302" ca="1">IF($A302&gt;CB$1,"",$C302*INDEX('ETS yield tables'!$D$68:$CO$96,$B302,CB$1-$A302+1)/10^6)</f>
        <v>0</v>
      </c>
      <c r="CC302" cm="1">
        <f t="array" aca="1" ref="CC302" ca="1">IF($A302&gt;CC$1,"",$C302*INDEX('ETS yield tables'!$D$68:$CO$96,$B302,CC$1-$A302+1)/10^6)</f>
        <v>0</v>
      </c>
      <c r="CD302" cm="1">
        <f t="array" aca="1" ref="CD302" ca="1">IF($A302&gt;CD$1,"",$C302*INDEX('ETS yield tables'!$D$68:$CO$96,$B302,CD$1-$A302+1)/10^6)</f>
        <v>0</v>
      </c>
      <c r="CE302" cm="1">
        <f t="array" aca="1" ref="CE302" ca="1">IF($A302&gt;CE$1,"",$C302*INDEX('ETS yield tables'!$D$68:$CO$96,$B302,CE$1-$A302+1)/10^6)</f>
        <v>0</v>
      </c>
      <c r="CF302" cm="1">
        <f t="array" aca="1" ref="CF302" ca="1">IF($A302&gt;CF$1,"",$C302*INDEX('ETS yield tables'!$D$68:$CO$96,$B302,CF$1-$A302+1)/10^6)</f>
        <v>0</v>
      </c>
      <c r="CG302" cm="1">
        <f t="array" aca="1" ref="CG302" ca="1">IF($A302&gt;CG$1,"",$C302*INDEX('ETS yield tables'!$D$68:$CO$96,$B302,CG$1-$A302+1)/10^6)</f>
        <v>0</v>
      </c>
      <c r="CH302" cm="1">
        <f t="array" aca="1" ref="CH302" ca="1">IF($A302&gt;CH$1,"",$C302*INDEX('ETS yield tables'!$D$68:$CO$96,$B302,CH$1-$A302+1)/10^6)</f>
        <v>0</v>
      </c>
      <c r="CI302" cm="1">
        <f t="array" aca="1" ref="CI302" ca="1">IF($A302&gt;CI$1,"",$C302*INDEX('ETS yield tables'!$D$68:$CO$96,$B302,CI$1-$A302+1)/10^6)</f>
        <v>0</v>
      </c>
      <c r="CJ302" cm="1">
        <f t="array" aca="1" ref="CJ302" ca="1">IF($A302&gt;CJ$1,"",$C302*INDEX('ETS yield tables'!$D$68:$CO$96,$B302,CJ$1-$A302+1)/10^6)</f>
        <v>0</v>
      </c>
      <c r="CK302" cm="1">
        <f t="array" aca="1" ref="CK302" ca="1">IF($A302&gt;CK$1,"",$C302*INDEX('ETS yield tables'!$D$68:$CO$96,$B302,CK$1-$A302+1)/10^6)</f>
        <v>0</v>
      </c>
      <c r="CL302" cm="1">
        <f t="array" aca="1" ref="CL302" ca="1">IF($A302&gt;CL$1,"",$C302*INDEX('ETS yield tables'!$D$68:$CO$96,$B302,CL$1-$A302+1)/10^6)</f>
        <v>0</v>
      </c>
      <c r="CM302" cm="1">
        <f t="array" aca="1" ref="CM302" ca="1">IF($A302&gt;CM$1,"",$C302*INDEX('ETS yield tables'!$D$68:$CO$96,$B302,CM$1-$A302+1)/10^6)</f>
        <v>0</v>
      </c>
      <c r="CN302" cm="1">
        <f t="array" aca="1" ref="CN302" ca="1">IF($A302&gt;CN$1,"",$C302*INDEX('ETS yield tables'!$D$68:$CO$96,$B302,CN$1-$A302+1)/10^6)</f>
        <v>0</v>
      </c>
      <c r="CO302" cm="1">
        <f t="array" aca="1" ref="CO302" ca="1">IF($A302&gt;CO$1,"",$C302*INDEX('ETS yield tables'!$D$68:$CO$96,$B302,CO$1-$A302+1)/10^6)</f>
        <v>0</v>
      </c>
    </row>
    <row r="303" spans="1:93" outlineLevel="1">
      <c r="A303">
        <v>1999</v>
      </c>
      <c r="B303">
        <f t="shared" si="183"/>
        <v>10</v>
      </c>
      <c r="C303" s="1">
        <v>5017.5518633439979</v>
      </c>
      <c r="D303" s="62"/>
      <c r="E303" s="62"/>
      <c r="F303" s="62"/>
      <c r="G303" s="62"/>
      <c r="H303" s="62"/>
      <c r="I303" s="62"/>
      <c r="J303" s="62"/>
      <c r="K303" s="62"/>
      <c r="L303" s="62"/>
      <c r="M303" s="62"/>
      <c r="N303" s="62"/>
      <c r="O303" s="62"/>
      <c r="P303" s="62"/>
      <c r="Q303" s="62"/>
      <c r="R303" s="62"/>
      <c r="S303" s="62"/>
      <c r="T303" s="62"/>
      <c r="U303" s="62"/>
      <c r="V303" cm="1">
        <f t="array" aca="1" ref="V303" ca="1">IF($A303&gt;V$1,"",$C303*INDEX('ETS yield tables'!$D$68:$CO$96,$B303,V$1-$A303+1)/10^6)</f>
        <v>0</v>
      </c>
      <c r="W303" cm="1">
        <f t="array" aca="1" ref="W303" ca="1">IF($A303&gt;W$1,"",$C303*INDEX('ETS yield tables'!$D$68:$CO$96,$B303,W$1-$A303+1)/10^6)</f>
        <v>0</v>
      </c>
      <c r="X303" cm="1">
        <f t="array" aca="1" ref="X303" ca="1">IF($A303&gt;X$1,"",$C303*INDEX('ETS yield tables'!$D$68:$CO$96,$B303,X$1-$A303+1)/10^6)</f>
        <v>0</v>
      </c>
      <c r="Y303" cm="1">
        <f t="array" aca="1" ref="Y303" ca="1">IF($A303&gt;Y$1,"",$C303*INDEX('ETS yield tables'!$D$68:$CO$96,$B303,Y$1-$A303+1)/10^6)</f>
        <v>0</v>
      </c>
      <c r="Z303" cm="1">
        <f t="array" aca="1" ref="Z303" ca="1">IF($A303&gt;Z$1,"",$C303*INDEX('ETS yield tables'!$D$68:$CO$96,$B303,Z$1-$A303+1)/10^6)</f>
        <v>0</v>
      </c>
      <c r="AA303" cm="1">
        <f t="array" aca="1" ref="AA303" ca="1">IF($A303&gt;AA$1,"",$C303*INDEX('ETS yield tables'!$D$68:$CO$96,$B303,AA$1-$A303+1)/10^6)</f>
        <v>0</v>
      </c>
      <c r="AB303" cm="1">
        <f t="array" aca="1" ref="AB303" ca="1">IF($A303&gt;AB$1,"",$C303*INDEX('ETS yield tables'!$D$68:$CO$96,$B303,AB$1-$A303+1)/10^6)</f>
        <v>0</v>
      </c>
      <c r="AC303" cm="1">
        <f t="array" aca="1" ref="AC303" ca="1">IF($A303&gt;AC$1,"",$C303*INDEX('ETS yield tables'!$D$68:$CO$96,$B303,AC$1-$A303+1)/10^6)</f>
        <v>0</v>
      </c>
      <c r="AD303" cm="1">
        <f t="array" aca="1" ref="AD303" ca="1">IF($A303&gt;AD$1,"",$C303*INDEX('ETS yield tables'!$D$68:$CO$96,$B303,AD$1-$A303+1)/10^6)</f>
        <v>0</v>
      </c>
      <c r="AE303" cm="1">
        <f t="array" aca="1" ref="AE303" ca="1">IF($A303&gt;AE$1,"",$C303*INDEX('ETS yield tables'!$D$68:$CO$96,$B303,AE$1-$A303+1)/10^6)</f>
        <v>0</v>
      </c>
      <c r="AF303" cm="1">
        <f t="array" aca="1" ref="AF303" ca="1">IF($A303&gt;AF$1,"",$C303*INDEX('ETS yield tables'!$D$68:$CO$96,$B303,AF$1-$A303+1)/10^6)</f>
        <v>0</v>
      </c>
      <c r="AG303" cm="1">
        <f t="array" aca="1" ref="AG303" ca="1">IF($A303&gt;AG$1,"",$C303*INDEX('ETS yield tables'!$D$68:$CO$96,$B303,AG$1-$A303+1)/10^6)</f>
        <v>0</v>
      </c>
      <c r="AH303" cm="1">
        <f t="array" aca="1" ref="AH303" ca="1">IF($A303&gt;AH$1,"",$C303*INDEX('ETS yield tables'!$D$68:$CO$96,$B303,AH$1-$A303+1)/10^6)</f>
        <v>0</v>
      </c>
      <c r="AI303" cm="1">
        <f t="array" aca="1" ref="AI303" ca="1">IF($A303&gt;AI$1,"",$C303*INDEX('ETS yield tables'!$D$68:$CO$96,$B303,AI$1-$A303+1)/10^6)</f>
        <v>0</v>
      </c>
      <c r="AJ303" cm="1">
        <f t="array" aca="1" ref="AJ303" ca="1">IF($A303&gt;AJ$1,"",$C303*INDEX('ETS yield tables'!$D$68:$CO$96,$B303,AJ$1-$A303+1)/10^6)</f>
        <v>0</v>
      </c>
      <c r="AK303" cm="1">
        <f t="array" aca="1" ref="AK303" ca="1">IF($A303&gt;AK$1,"",$C303*INDEX('ETS yield tables'!$D$68:$CO$96,$B303,AK$1-$A303+1)/10^6)</f>
        <v>0</v>
      </c>
      <c r="AL303" cm="1">
        <f t="array" aca="1" ref="AL303" ca="1">IF($A303&gt;AL$1,"",$C303*INDEX('ETS yield tables'!$D$68:$CO$96,$B303,AL$1-$A303+1)/10^6)</f>
        <v>0</v>
      </c>
      <c r="AM303" cm="1">
        <f t="array" aca="1" ref="AM303" ca="1">IF($A303&gt;AM$1,"",$C303*INDEX('ETS yield tables'!$D$68:$CO$96,$B303,AM$1-$A303+1)/10^6)</f>
        <v>0</v>
      </c>
      <c r="AN303" cm="1">
        <f t="array" aca="1" ref="AN303" ca="1">IF($A303&gt;AN$1,"",$C303*INDEX('ETS yield tables'!$D$68:$CO$96,$B303,AN$1-$A303+1)/10^6)</f>
        <v>0</v>
      </c>
      <c r="AO303" cm="1">
        <f t="array" aca="1" ref="AO303" ca="1">IF($A303&gt;AO$1,"",$C303*INDEX('ETS yield tables'!$D$68:$CO$96,$B303,AO$1-$A303+1)/10^6)</f>
        <v>-3.0134914736057721</v>
      </c>
      <c r="AP303" cm="1">
        <f t="array" aca="1" ref="AP303" ca="1">IF($A303&gt;AP$1,"",$C303*INDEX('ETS yield tables'!$D$68:$CO$96,$B303,AP$1-$A303+1)/10^6)</f>
        <v>-0.17055160538692574</v>
      </c>
      <c r="AQ303" cm="1">
        <f t="array" aca="1" ref="AQ303" ca="1">IF($A303&gt;AQ$1,"",$C303*INDEX('ETS yield tables'!$D$68:$CO$96,$B303,AQ$1-$A303+1)/10^6)</f>
        <v>-0.16252352240557552</v>
      </c>
      <c r="AR303" cm="1">
        <f t="array" aca="1" ref="AR303" ca="1">IF($A303&gt;AR$1,"",$C303*INDEX('ETS yield tables'!$D$68:$CO$96,$B303,AR$1-$A303+1)/10^6)</f>
        <v>-0.14747086681554339</v>
      </c>
      <c r="AS303" cm="1">
        <f t="array" aca="1" ref="AS303" ca="1">IF($A303&gt;AS$1,"",$C303*INDEX('ETS yield tables'!$D$68:$CO$96,$B303,AS$1-$A303+1)/10^6)</f>
        <v>-7.8730406287730689E-2</v>
      </c>
      <c r="AT303" cm="1">
        <f t="array" aca="1" ref="AT303" ca="1">IF($A303&gt;AT$1,"",$C303*INDEX('ETS yield tables'!$D$68:$CO$96,$B303,AT$1-$A303+1)/10^6)</f>
        <v>-1.4003987250593082E-2</v>
      </c>
      <c r="AU303" cm="1">
        <f t="array" aca="1" ref="AU303" ca="1">IF($A303&gt;AU$1,"",$C303*INDEX('ETS yield tables'!$D$68:$CO$96,$B303,AU$1-$A303+1)/10^6)</f>
        <v>0</v>
      </c>
      <c r="AV303" cm="1">
        <f t="array" aca="1" ref="AV303" ca="1">IF($A303&gt;AV$1,"",$C303*INDEX('ETS yield tables'!$D$68:$CO$96,$B303,AV$1-$A303+1)/10^6)</f>
        <v>0</v>
      </c>
      <c r="AW303" cm="1">
        <f t="array" aca="1" ref="AW303" ca="1">IF($A303&gt;AW$1,"",$C303*INDEX('ETS yield tables'!$D$68:$CO$96,$B303,AW$1-$A303+1)/10^6)</f>
        <v>0</v>
      </c>
      <c r="AX303" cm="1">
        <f t="array" aca="1" ref="AX303" ca="1">IF($A303&gt;AX$1,"",$C303*INDEX('ETS yield tables'!$D$68:$CO$96,$B303,AX$1-$A303+1)/10^6)</f>
        <v>-4.4706387102394574E-3</v>
      </c>
      <c r="AY303" cm="1">
        <f t="array" aca="1" ref="AY303" ca="1">IF($A303&gt;AY$1,"",$C303*INDEX('ETS yield tables'!$D$68:$CO$96,$B303,AY$1-$A303+1)/10^6)</f>
        <v>-2.1028559859274709E-2</v>
      </c>
      <c r="AZ303" cm="1">
        <f t="array" aca="1" ref="AZ303" ca="1">IF($A303&gt;AZ$1,"",$C303*INDEX('ETS yield tables'!$D$68:$CO$96,$B303,AZ$1-$A303+1)/10^6)</f>
        <v>0</v>
      </c>
      <c r="BA303" cm="1">
        <f t="array" aca="1" ref="BA303" ca="1">IF($A303&gt;BA$1,"",$C303*INDEX('ETS yield tables'!$D$68:$CO$96,$B303,BA$1-$A303+1)/10^6)</f>
        <v>0</v>
      </c>
      <c r="BB303" cm="1">
        <f t="array" aca="1" ref="BB303" ca="1">IF($A303&gt;BB$1,"",$C303*INDEX('ETS yield tables'!$D$68:$CO$96,$B303,BB$1-$A303+1)/10^6)</f>
        <v>0</v>
      </c>
      <c r="BC303" cm="1">
        <f t="array" aca="1" ref="BC303" ca="1">IF($A303&gt;BC$1,"",$C303*INDEX('ETS yield tables'!$D$68:$CO$96,$B303,BC$1-$A303+1)/10^6)</f>
        <v>0</v>
      </c>
      <c r="BD303" cm="1">
        <f t="array" aca="1" ref="BD303" ca="1">IF($A303&gt;BD$1,"",$C303*INDEX('ETS yield tables'!$D$68:$CO$96,$B303,BD$1-$A303+1)/10^6)</f>
        <v>0</v>
      </c>
      <c r="BE303" cm="1">
        <f t="array" aca="1" ref="BE303" ca="1">IF($A303&gt;BE$1,"",$C303*INDEX('ETS yield tables'!$D$68:$CO$96,$B303,BE$1-$A303+1)/10^6)</f>
        <v>0</v>
      </c>
      <c r="BF303" cm="1">
        <f t="array" aca="1" ref="BF303" ca="1">IF($A303&gt;BF$1,"",$C303*INDEX('ETS yield tables'!$D$68:$CO$96,$B303,BF$1-$A303+1)/10^6)</f>
        <v>0</v>
      </c>
      <c r="BG303" cm="1">
        <f t="array" aca="1" ref="BG303" ca="1">IF($A303&gt;BG$1,"",$C303*INDEX('ETS yield tables'!$D$68:$CO$96,$B303,BG$1-$A303+1)/10^6)</f>
        <v>0</v>
      </c>
      <c r="BH303" cm="1">
        <f t="array" aca="1" ref="BH303" ca="1">IF($A303&gt;BH$1,"",$C303*INDEX('ETS yield tables'!$D$68:$CO$96,$B303,BH$1-$A303+1)/10^6)</f>
        <v>0</v>
      </c>
      <c r="BI303" cm="1">
        <f t="array" aca="1" ref="BI303" ca="1">IF($A303&gt;BI$1,"",$C303*INDEX('ETS yield tables'!$D$68:$CO$96,$B303,BI$1-$A303+1)/10^6)</f>
        <v>0</v>
      </c>
      <c r="BJ303" cm="1">
        <f t="array" aca="1" ref="BJ303" ca="1">IF($A303&gt;BJ$1,"",$C303*INDEX('ETS yield tables'!$D$68:$CO$96,$B303,BJ$1-$A303+1)/10^6)</f>
        <v>0</v>
      </c>
      <c r="BK303" cm="1">
        <f t="array" aca="1" ref="BK303" ca="1">IF($A303&gt;BK$1,"",$C303*INDEX('ETS yield tables'!$D$68:$CO$96,$B303,BK$1-$A303+1)/10^6)</f>
        <v>0</v>
      </c>
      <c r="BL303" cm="1">
        <f t="array" aca="1" ref="BL303" ca="1">IF($A303&gt;BL$1,"",$C303*INDEX('ETS yield tables'!$D$68:$CO$96,$B303,BL$1-$A303+1)/10^6)</f>
        <v>0</v>
      </c>
      <c r="BM303" cm="1">
        <f t="array" aca="1" ref="BM303" ca="1">IF($A303&gt;BM$1,"",$C303*INDEX('ETS yield tables'!$D$68:$CO$96,$B303,BM$1-$A303+1)/10^6)</f>
        <v>0</v>
      </c>
      <c r="BN303" cm="1">
        <f t="array" aca="1" ref="BN303" ca="1">IF($A303&gt;BN$1,"",$C303*INDEX('ETS yield tables'!$D$68:$CO$96,$B303,BN$1-$A303+1)/10^6)</f>
        <v>0</v>
      </c>
      <c r="BO303" cm="1">
        <f t="array" aca="1" ref="BO303" ca="1">IF($A303&gt;BO$1,"",$C303*INDEX('ETS yield tables'!$D$68:$CO$96,$B303,BO$1-$A303+1)/10^6)</f>
        <v>0</v>
      </c>
      <c r="BP303" cm="1">
        <f t="array" aca="1" ref="BP303" ca="1">IF($A303&gt;BP$1,"",$C303*INDEX('ETS yield tables'!$D$68:$CO$96,$B303,BP$1-$A303+1)/10^6)</f>
        <v>0</v>
      </c>
      <c r="BQ303" cm="1">
        <f t="array" aca="1" ref="BQ303" ca="1">IF($A303&gt;BQ$1,"",$C303*INDEX('ETS yield tables'!$D$68:$CO$96,$B303,BQ$1-$A303+1)/10^6)</f>
        <v>0</v>
      </c>
      <c r="BR303" cm="1">
        <f t="array" aca="1" ref="BR303" ca="1">IF($A303&gt;BR$1,"",$C303*INDEX('ETS yield tables'!$D$68:$CO$96,$B303,BR$1-$A303+1)/10^6)</f>
        <v>-3.0134914736057721</v>
      </c>
      <c r="BS303" cm="1">
        <f t="array" aca="1" ref="BS303" ca="1">IF($A303&gt;BS$1,"",$C303*INDEX('ETS yield tables'!$D$68:$CO$96,$B303,BS$1-$A303+1)/10^6)</f>
        <v>-0.17055160538692574</v>
      </c>
      <c r="BT303" cm="1">
        <f t="array" aca="1" ref="BT303" ca="1">IF($A303&gt;BT$1,"",$C303*INDEX('ETS yield tables'!$D$68:$CO$96,$B303,BT$1-$A303+1)/10^6)</f>
        <v>-0.16252352240557552</v>
      </c>
      <c r="BU303" cm="1">
        <f t="array" aca="1" ref="BU303" ca="1">IF($A303&gt;BU$1,"",$C303*INDEX('ETS yield tables'!$D$68:$CO$96,$B303,BU$1-$A303+1)/10^6)</f>
        <v>-0.14747086681554339</v>
      </c>
      <c r="BV303" cm="1">
        <f t="array" aca="1" ref="BV303" ca="1">IF($A303&gt;BV$1,"",$C303*INDEX('ETS yield tables'!$D$68:$CO$96,$B303,BV$1-$A303+1)/10^6)</f>
        <v>-7.8730406287730689E-2</v>
      </c>
      <c r="BW303" cm="1">
        <f t="array" aca="1" ref="BW303" ca="1">IF($A303&gt;BW$1,"",$C303*INDEX('ETS yield tables'!$D$68:$CO$96,$B303,BW$1-$A303+1)/10^6)</f>
        <v>-1.4003987250593082E-2</v>
      </c>
      <c r="BX303" cm="1">
        <f t="array" aca="1" ref="BX303" ca="1">IF($A303&gt;BX$1,"",$C303*INDEX('ETS yield tables'!$D$68:$CO$96,$B303,BX$1-$A303+1)/10^6)</f>
        <v>0</v>
      </c>
      <c r="BY303" cm="1">
        <f t="array" aca="1" ref="BY303" ca="1">IF($A303&gt;BY$1,"",$C303*INDEX('ETS yield tables'!$D$68:$CO$96,$B303,BY$1-$A303+1)/10^6)</f>
        <v>0</v>
      </c>
      <c r="BZ303" cm="1">
        <f t="array" aca="1" ref="BZ303" ca="1">IF($A303&gt;BZ$1,"",$C303*INDEX('ETS yield tables'!$D$68:$CO$96,$B303,BZ$1-$A303+1)/10^6)</f>
        <v>0</v>
      </c>
      <c r="CA303" cm="1">
        <f t="array" aca="1" ref="CA303" ca="1">IF($A303&gt;CA$1,"",$C303*INDEX('ETS yield tables'!$D$68:$CO$96,$B303,CA$1-$A303+1)/10^6)</f>
        <v>-4.4706387102394574E-3</v>
      </c>
      <c r="CB303" cm="1">
        <f t="array" aca="1" ref="CB303" ca="1">IF($A303&gt;CB$1,"",$C303*INDEX('ETS yield tables'!$D$68:$CO$96,$B303,CB$1-$A303+1)/10^6)</f>
        <v>-2.1028559859274709E-2</v>
      </c>
      <c r="CC303" cm="1">
        <f t="array" aca="1" ref="CC303" ca="1">IF($A303&gt;CC$1,"",$C303*INDEX('ETS yield tables'!$D$68:$CO$96,$B303,CC$1-$A303+1)/10^6)</f>
        <v>0</v>
      </c>
      <c r="CD303" cm="1">
        <f t="array" aca="1" ref="CD303" ca="1">IF($A303&gt;CD$1,"",$C303*INDEX('ETS yield tables'!$D$68:$CO$96,$B303,CD$1-$A303+1)/10^6)</f>
        <v>0</v>
      </c>
      <c r="CE303" cm="1">
        <f t="array" aca="1" ref="CE303" ca="1">IF($A303&gt;CE$1,"",$C303*INDEX('ETS yield tables'!$D$68:$CO$96,$B303,CE$1-$A303+1)/10^6)</f>
        <v>0</v>
      </c>
      <c r="CF303" cm="1">
        <f t="array" aca="1" ref="CF303" ca="1">IF($A303&gt;CF$1,"",$C303*INDEX('ETS yield tables'!$D$68:$CO$96,$B303,CF$1-$A303+1)/10^6)</f>
        <v>0</v>
      </c>
      <c r="CG303" cm="1">
        <f t="array" aca="1" ref="CG303" ca="1">IF($A303&gt;CG$1,"",$C303*INDEX('ETS yield tables'!$D$68:$CO$96,$B303,CG$1-$A303+1)/10^6)</f>
        <v>0</v>
      </c>
      <c r="CH303" cm="1">
        <f t="array" aca="1" ref="CH303" ca="1">IF($A303&gt;CH$1,"",$C303*INDEX('ETS yield tables'!$D$68:$CO$96,$B303,CH$1-$A303+1)/10^6)</f>
        <v>0</v>
      </c>
      <c r="CI303" cm="1">
        <f t="array" aca="1" ref="CI303" ca="1">IF($A303&gt;CI$1,"",$C303*INDEX('ETS yield tables'!$D$68:$CO$96,$B303,CI$1-$A303+1)/10^6)</f>
        <v>0</v>
      </c>
      <c r="CJ303" cm="1">
        <f t="array" aca="1" ref="CJ303" ca="1">IF($A303&gt;CJ$1,"",$C303*INDEX('ETS yield tables'!$D$68:$CO$96,$B303,CJ$1-$A303+1)/10^6)</f>
        <v>0</v>
      </c>
      <c r="CK303" cm="1">
        <f t="array" aca="1" ref="CK303" ca="1">IF($A303&gt;CK$1,"",$C303*INDEX('ETS yield tables'!$D$68:$CO$96,$B303,CK$1-$A303+1)/10^6)</f>
        <v>0</v>
      </c>
      <c r="CL303" cm="1">
        <f t="array" aca="1" ref="CL303" ca="1">IF($A303&gt;CL$1,"",$C303*INDEX('ETS yield tables'!$D$68:$CO$96,$B303,CL$1-$A303+1)/10^6)</f>
        <v>0</v>
      </c>
      <c r="CM303" cm="1">
        <f t="array" aca="1" ref="CM303" ca="1">IF($A303&gt;CM$1,"",$C303*INDEX('ETS yield tables'!$D$68:$CO$96,$B303,CM$1-$A303+1)/10^6)</f>
        <v>0</v>
      </c>
      <c r="CN303" cm="1">
        <f t="array" aca="1" ref="CN303" ca="1">IF($A303&gt;CN$1,"",$C303*INDEX('ETS yield tables'!$D$68:$CO$96,$B303,CN$1-$A303+1)/10^6)</f>
        <v>0</v>
      </c>
      <c r="CO303" cm="1">
        <f t="array" aca="1" ref="CO303" ca="1">IF($A303&gt;CO$1,"",$C303*INDEX('ETS yield tables'!$D$68:$CO$96,$B303,CO$1-$A303+1)/10^6)</f>
        <v>0</v>
      </c>
    </row>
    <row r="304" spans="1:93" outlineLevel="1">
      <c r="A304">
        <v>2000</v>
      </c>
      <c r="B304">
        <f t="shared" si="183"/>
        <v>9</v>
      </c>
      <c r="C304" s="1">
        <v>4331.7082701360032</v>
      </c>
      <c r="D304" s="62"/>
      <c r="E304" s="62"/>
      <c r="F304" s="62"/>
      <c r="G304" s="62"/>
      <c r="H304" s="62"/>
      <c r="I304" s="62"/>
      <c r="J304" s="62"/>
      <c r="K304" s="62"/>
      <c r="L304" s="62"/>
      <c r="M304" s="62"/>
      <c r="N304" s="62"/>
      <c r="O304" s="62"/>
      <c r="P304" s="62"/>
      <c r="Q304" s="62"/>
      <c r="R304" s="62"/>
      <c r="S304" s="62"/>
      <c r="T304" s="62"/>
      <c r="U304" s="62"/>
      <c r="V304" cm="1">
        <f t="array" aca="1" ref="V304" ca="1">IF($A304&gt;V$1,"",$C304*INDEX('ETS yield tables'!$D$68:$CO$96,$B304,V$1-$A304+1)/10^6)</f>
        <v>0</v>
      </c>
      <c r="W304" cm="1">
        <f t="array" aca="1" ref="W304" ca="1">IF($A304&gt;W$1,"",$C304*INDEX('ETS yield tables'!$D$68:$CO$96,$B304,W$1-$A304+1)/10^6)</f>
        <v>0</v>
      </c>
      <c r="X304" cm="1">
        <f t="array" aca="1" ref="X304" ca="1">IF($A304&gt;X$1,"",$C304*INDEX('ETS yield tables'!$D$68:$CO$96,$B304,X$1-$A304+1)/10^6)</f>
        <v>0</v>
      </c>
      <c r="Y304" cm="1">
        <f t="array" aca="1" ref="Y304" ca="1">IF($A304&gt;Y$1,"",$C304*INDEX('ETS yield tables'!$D$68:$CO$96,$B304,Y$1-$A304+1)/10^6)</f>
        <v>0</v>
      </c>
      <c r="Z304" cm="1">
        <f t="array" aca="1" ref="Z304" ca="1">IF($A304&gt;Z$1,"",$C304*INDEX('ETS yield tables'!$D$68:$CO$96,$B304,Z$1-$A304+1)/10^6)</f>
        <v>0</v>
      </c>
      <c r="AA304" cm="1">
        <f t="array" aca="1" ref="AA304" ca="1">IF($A304&gt;AA$1,"",$C304*INDEX('ETS yield tables'!$D$68:$CO$96,$B304,AA$1-$A304+1)/10^6)</f>
        <v>0</v>
      </c>
      <c r="AB304" cm="1">
        <f t="array" aca="1" ref="AB304" ca="1">IF($A304&gt;AB$1,"",$C304*INDEX('ETS yield tables'!$D$68:$CO$96,$B304,AB$1-$A304+1)/10^6)</f>
        <v>0</v>
      </c>
      <c r="AC304" cm="1">
        <f t="array" aca="1" ref="AC304" ca="1">IF($A304&gt;AC$1,"",$C304*INDEX('ETS yield tables'!$D$68:$CO$96,$B304,AC$1-$A304+1)/10^6)</f>
        <v>0</v>
      </c>
      <c r="AD304" cm="1">
        <f t="array" aca="1" ref="AD304" ca="1">IF($A304&gt;AD$1,"",$C304*INDEX('ETS yield tables'!$D$68:$CO$96,$B304,AD$1-$A304+1)/10^6)</f>
        <v>0</v>
      </c>
      <c r="AE304" cm="1">
        <f t="array" aca="1" ref="AE304" ca="1">IF($A304&gt;AE$1,"",$C304*INDEX('ETS yield tables'!$D$68:$CO$96,$B304,AE$1-$A304+1)/10^6)</f>
        <v>0</v>
      </c>
      <c r="AF304" cm="1">
        <f t="array" aca="1" ref="AF304" ca="1">IF($A304&gt;AF$1,"",$C304*INDEX('ETS yield tables'!$D$68:$CO$96,$B304,AF$1-$A304+1)/10^6)</f>
        <v>0</v>
      </c>
      <c r="AG304" cm="1">
        <f t="array" aca="1" ref="AG304" ca="1">IF($A304&gt;AG$1,"",$C304*INDEX('ETS yield tables'!$D$68:$CO$96,$B304,AG$1-$A304+1)/10^6)</f>
        <v>0</v>
      </c>
      <c r="AH304" cm="1">
        <f t="array" aca="1" ref="AH304" ca="1">IF($A304&gt;AH$1,"",$C304*INDEX('ETS yield tables'!$D$68:$CO$96,$B304,AH$1-$A304+1)/10^6)</f>
        <v>0</v>
      </c>
      <c r="AI304" cm="1">
        <f t="array" aca="1" ref="AI304" ca="1">IF($A304&gt;AI$1,"",$C304*INDEX('ETS yield tables'!$D$68:$CO$96,$B304,AI$1-$A304+1)/10^6)</f>
        <v>0</v>
      </c>
      <c r="AJ304" cm="1">
        <f t="array" aca="1" ref="AJ304" ca="1">IF($A304&gt;AJ$1,"",$C304*INDEX('ETS yield tables'!$D$68:$CO$96,$B304,AJ$1-$A304+1)/10^6)</f>
        <v>0</v>
      </c>
      <c r="AK304" cm="1">
        <f t="array" aca="1" ref="AK304" ca="1">IF($A304&gt;AK$1,"",$C304*INDEX('ETS yield tables'!$D$68:$CO$96,$B304,AK$1-$A304+1)/10^6)</f>
        <v>0</v>
      </c>
      <c r="AL304" cm="1">
        <f t="array" aca="1" ref="AL304" ca="1">IF($A304&gt;AL$1,"",$C304*INDEX('ETS yield tables'!$D$68:$CO$96,$B304,AL$1-$A304+1)/10^6)</f>
        <v>0</v>
      </c>
      <c r="AM304" cm="1">
        <f t="array" aca="1" ref="AM304" ca="1">IF($A304&gt;AM$1,"",$C304*INDEX('ETS yield tables'!$D$68:$CO$96,$B304,AM$1-$A304+1)/10^6)</f>
        <v>0</v>
      </c>
      <c r="AN304" cm="1">
        <f t="array" aca="1" ref="AN304" ca="1">IF($A304&gt;AN$1,"",$C304*INDEX('ETS yield tables'!$D$68:$CO$96,$B304,AN$1-$A304+1)/10^6)</f>
        <v>0</v>
      </c>
      <c r="AO304" cm="1">
        <f t="array" aca="1" ref="AO304" ca="1">IF($A304&gt;AO$1,"",$C304*INDEX('ETS yield tables'!$D$68:$CO$96,$B304,AO$1-$A304+1)/10^6)</f>
        <v>0</v>
      </c>
      <c r="AP304" cm="1">
        <f t="array" aca="1" ref="AP304" ca="1">IF($A304&gt;AP$1,"",$C304*INDEX('ETS yield tables'!$D$68:$CO$96,$B304,AP$1-$A304+1)/10^6)</f>
        <v>-2.601580669960982</v>
      </c>
      <c r="AQ304" cm="1">
        <f t="array" aca="1" ref="AQ304" ca="1">IF($A304&gt;AQ$1,"",$C304*INDEX('ETS yield tables'!$D$68:$CO$96,$B304,AQ$1-$A304+1)/10^6)</f>
        <v>-0.14723909581019282</v>
      </c>
      <c r="AR304" cm="1">
        <f t="array" aca="1" ref="AR304" ca="1">IF($A304&gt;AR$1,"",$C304*INDEX('ETS yield tables'!$D$68:$CO$96,$B304,AR$1-$A304+1)/10^6)</f>
        <v>-0.14030836257797538</v>
      </c>
      <c r="AS304" cm="1">
        <f t="array" aca="1" ref="AS304" ca="1">IF($A304&gt;AS$1,"",$C304*INDEX('ETS yield tables'!$D$68:$CO$96,$B304,AS$1-$A304+1)/10^6)</f>
        <v>-0.12731323776756723</v>
      </c>
      <c r="AT304" cm="1">
        <f t="array" aca="1" ref="AT304" ca="1">IF($A304&gt;AT$1,"",$C304*INDEX('ETS yield tables'!$D$68:$CO$96,$B304,AT$1-$A304+1)/10^6)</f>
        <v>-6.7968834466704042E-2</v>
      </c>
      <c r="AU304" cm="1">
        <f t="array" aca="1" ref="AU304" ca="1">IF($A304&gt;AU$1,"",$C304*INDEX('ETS yield tables'!$D$68:$CO$96,$B304,AU$1-$A304+1)/10^6)</f>
        <v>-1.2089797781949572E-2</v>
      </c>
      <c r="AV304" cm="1">
        <f t="array" aca="1" ref="AV304" ca="1">IF($A304&gt;AV$1,"",$C304*INDEX('ETS yield tables'!$D$68:$CO$96,$B304,AV$1-$A304+1)/10^6)</f>
        <v>0</v>
      </c>
      <c r="AW304" cm="1">
        <f t="array" aca="1" ref="AW304" ca="1">IF($A304&gt;AW$1,"",$C304*INDEX('ETS yield tables'!$D$68:$CO$96,$B304,AW$1-$A304+1)/10^6)</f>
        <v>0</v>
      </c>
      <c r="AX304" cm="1">
        <f t="array" aca="1" ref="AX304" ca="1">IF($A304&gt;AX$1,"",$C304*INDEX('ETS yield tables'!$D$68:$CO$96,$B304,AX$1-$A304+1)/10^6)</f>
        <v>0</v>
      </c>
      <c r="AY304" cm="1">
        <f t="array" aca="1" ref="AY304" ca="1">IF($A304&gt;AY$1,"",$C304*INDEX('ETS yield tables'!$D$68:$CO$96,$B304,AY$1-$A304+1)/10^6)</f>
        <v>-3.8595520686911405E-3</v>
      </c>
      <c r="AZ304" cm="1">
        <f t="array" aca="1" ref="AZ304" ca="1">IF($A304&gt;AZ$1,"",$C304*INDEX('ETS yield tables'!$D$68:$CO$96,$B304,AZ$1-$A304+1)/10^6)</f>
        <v>-1.8154189360140002E-2</v>
      </c>
      <c r="BA304" cm="1">
        <f t="array" aca="1" ref="BA304" ca="1">IF($A304&gt;BA$1,"",$C304*INDEX('ETS yield tables'!$D$68:$CO$96,$B304,BA$1-$A304+1)/10^6)</f>
        <v>0</v>
      </c>
      <c r="BB304" cm="1">
        <f t="array" aca="1" ref="BB304" ca="1">IF($A304&gt;BB$1,"",$C304*INDEX('ETS yield tables'!$D$68:$CO$96,$B304,BB$1-$A304+1)/10^6)</f>
        <v>0</v>
      </c>
      <c r="BC304" cm="1">
        <f t="array" aca="1" ref="BC304" ca="1">IF($A304&gt;BC$1,"",$C304*INDEX('ETS yield tables'!$D$68:$CO$96,$B304,BC$1-$A304+1)/10^6)</f>
        <v>0</v>
      </c>
      <c r="BD304" cm="1">
        <f t="array" aca="1" ref="BD304" ca="1">IF($A304&gt;BD$1,"",$C304*INDEX('ETS yield tables'!$D$68:$CO$96,$B304,BD$1-$A304+1)/10^6)</f>
        <v>0</v>
      </c>
      <c r="BE304" cm="1">
        <f t="array" aca="1" ref="BE304" ca="1">IF($A304&gt;BE$1,"",$C304*INDEX('ETS yield tables'!$D$68:$CO$96,$B304,BE$1-$A304+1)/10^6)</f>
        <v>0</v>
      </c>
      <c r="BF304" cm="1">
        <f t="array" aca="1" ref="BF304" ca="1">IF($A304&gt;BF$1,"",$C304*INDEX('ETS yield tables'!$D$68:$CO$96,$B304,BF$1-$A304+1)/10^6)</f>
        <v>0</v>
      </c>
      <c r="BG304" cm="1">
        <f t="array" aca="1" ref="BG304" ca="1">IF($A304&gt;BG$1,"",$C304*INDEX('ETS yield tables'!$D$68:$CO$96,$B304,BG$1-$A304+1)/10^6)</f>
        <v>0</v>
      </c>
      <c r="BH304" cm="1">
        <f t="array" aca="1" ref="BH304" ca="1">IF($A304&gt;BH$1,"",$C304*INDEX('ETS yield tables'!$D$68:$CO$96,$B304,BH$1-$A304+1)/10^6)</f>
        <v>0</v>
      </c>
      <c r="BI304" cm="1">
        <f t="array" aca="1" ref="BI304" ca="1">IF($A304&gt;BI$1,"",$C304*INDEX('ETS yield tables'!$D$68:$CO$96,$B304,BI$1-$A304+1)/10^6)</f>
        <v>0</v>
      </c>
      <c r="BJ304" cm="1">
        <f t="array" aca="1" ref="BJ304" ca="1">IF($A304&gt;BJ$1,"",$C304*INDEX('ETS yield tables'!$D$68:$CO$96,$B304,BJ$1-$A304+1)/10^6)</f>
        <v>0</v>
      </c>
      <c r="BK304" cm="1">
        <f t="array" aca="1" ref="BK304" ca="1">IF($A304&gt;BK$1,"",$C304*INDEX('ETS yield tables'!$D$68:$CO$96,$B304,BK$1-$A304+1)/10^6)</f>
        <v>0</v>
      </c>
      <c r="BL304" cm="1">
        <f t="array" aca="1" ref="BL304" ca="1">IF($A304&gt;BL$1,"",$C304*INDEX('ETS yield tables'!$D$68:$CO$96,$B304,BL$1-$A304+1)/10^6)</f>
        <v>0</v>
      </c>
      <c r="BM304" cm="1">
        <f t="array" aca="1" ref="BM304" ca="1">IF($A304&gt;BM$1,"",$C304*INDEX('ETS yield tables'!$D$68:$CO$96,$B304,BM$1-$A304+1)/10^6)</f>
        <v>0</v>
      </c>
      <c r="BN304" cm="1">
        <f t="array" aca="1" ref="BN304" ca="1">IF($A304&gt;BN$1,"",$C304*INDEX('ETS yield tables'!$D$68:$CO$96,$B304,BN$1-$A304+1)/10^6)</f>
        <v>0</v>
      </c>
      <c r="BO304" cm="1">
        <f t="array" aca="1" ref="BO304" ca="1">IF($A304&gt;BO$1,"",$C304*INDEX('ETS yield tables'!$D$68:$CO$96,$B304,BO$1-$A304+1)/10^6)</f>
        <v>0</v>
      </c>
      <c r="BP304" cm="1">
        <f t="array" aca="1" ref="BP304" ca="1">IF($A304&gt;BP$1,"",$C304*INDEX('ETS yield tables'!$D$68:$CO$96,$B304,BP$1-$A304+1)/10^6)</f>
        <v>0</v>
      </c>
      <c r="BQ304" cm="1">
        <f t="array" aca="1" ref="BQ304" ca="1">IF($A304&gt;BQ$1,"",$C304*INDEX('ETS yield tables'!$D$68:$CO$96,$B304,BQ$1-$A304+1)/10^6)</f>
        <v>0</v>
      </c>
      <c r="BR304" cm="1">
        <f t="array" aca="1" ref="BR304" ca="1">IF($A304&gt;BR$1,"",$C304*INDEX('ETS yield tables'!$D$68:$CO$96,$B304,BR$1-$A304+1)/10^6)</f>
        <v>0</v>
      </c>
      <c r="BS304" cm="1">
        <f t="array" aca="1" ref="BS304" ca="1">IF($A304&gt;BS$1,"",$C304*INDEX('ETS yield tables'!$D$68:$CO$96,$B304,BS$1-$A304+1)/10^6)</f>
        <v>-2.601580669960982</v>
      </c>
      <c r="BT304" cm="1">
        <f t="array" aca="1" ref="BT304" ca="1">IF($A304&gt;BT$1,"",$C304*INDEX('ETS yield tables'!$D$68:$CO$96,$B304,BT$1-$A304+1)/10^6)</f>
        <v>-0.14723909581019282</v>
      </c>
      <c r="BU304" cm="1">
        <f t="array" aca="1" ref="BU304" ca="1">IF($A304&gt;BU$1,"",$C304*INDEX('ETS yield tables'!$D$68:$CO$96,$B304,BU$1-$A304+1)/10^6)</f>
        <v>-0.14030836257797538</v>
      </c>
      <c r="BV304" cm="1">
        <f t="array" aca="1" ref="BV304" ca="1">IF($A304&gt;BV$1,"",$C304*INDEX('ETS yield tables'!$D$68:$CO$96,$B304,BV$1-$A304+1)/10^6)</f>
        <v>-0.12731323776756723</v>
      </c>
      <c r="BW304" cm="1">
        <f t="array" aca="1" ref="BW304" ca="1">IF($A304&gt;BW$1,"",$C304*INDEX('ETS yield tables'!$D$68:$CO$96,$B304,BW$1-$A304+1)/10^6)</f>
        <v>-6.7968834466704042E-2</v>
      </c>
      <c r="BX304" cm="1">
        <f t="array" aca="1" ref="BX304" ca="1">IF($A304&gt;BX$1,"",$C304*INDEX('ETS yield tables'!$D$68:$CO$96,$B304,BX$1-$A304+1)/10^6)</f>
        <v>-1.2089797781949572E-2</v>
      </c>
      <c r="BY304" cm="1">
        <f t="array" aca="1" ref="BY304" ca="1">IF($A304&gt;BY$1,"",$C304*INDEX('ETS yield tables'!$D$68:$CO$96,$B304,BY$1-$A304+1)/10^6)</f>
        <v>0</v>
      </c>
      <c r="BZ304" cm="1">
        <f t="array" aca="1" ref="BZ304" ca="1">IF($A304&gt;BZ$1,"",$C304*INDEX('ETS yield tables'!$D$68:$CO$96,$B304,BZ$1-$A304+1)/10^6)</f>
        <v>0</v>
      </c>
      <c r="CA304" cm="1">
        <f t="array" aca="1" ref="CA304" ca="1">IF($A304&gt;CA$1,"",$C304*INDEX('ETS yield tables'!$D$68:$CO$96,$B304,CA$1-$A304+1)/10^6)</f>
        <v>0</v>
      </c>
      <c r="CB304" cm="1">
        <f t="array" aca="1" ref="CB304" ca="1">IF($A304&gt;CB$1,"",$C304*INDEX('ETS yield tables'!$D$68:$CO$96,$B304,CB$1-$A304+1)/10^6)</f>
        <v>-3.8595520686911405E-3</v>
      </c>
      <c r="CC304" cm="1">
        <f t="array" aca="1" ref="CC304" ca="1">IF($A304&gt;CC$1,"",$C304*INDEX('ETS yield tables'!$D$68:$CO$96,$B304,CC$1-$A304+1)/10^6)</f>
        <v>-1.8154189360140002E-2</v>
      </c>
      <c r="CD304" cm="1">
        <f t="array" aca="1" ref="CD304" ca="1">IF($A304&gt;CD$1,"",$C304*INDEX('ETS yield tables'!$D$68:$CO$96,$B304,CD$1-$A304+1)/10^6)</f>
        <v>0</v>
      </c>
      <c r="CE304" cm="1">
        <f t="array" aca="1" ref="CE304" ca="1">IF($A304&gt;CE$1,"",$C304*INDEX('ETS yield tables'!$D$68:$CO$96,$B304,CE$1-$A304+1)/10^6)</f>
        <v>0</v>
      </c>
      <c r="CF304" cm="1">
        <f t="array" aca="1" ref="CF304" ca="1">IF($A304&gt;CF$1,"",$C304*INDEX('ETS yield tables'!$D$68:$CO$96,$B304,CF$1-$A304+1)/10^6)</f>
        <v>0</v>
      </c>
      <c r="CG304" cm="1">
        <f t="array" aca="1" ref="CG304" ca="1">IF($A304&gt;CG$1,"",$C304*INDEX('ETS yield tables'!$D$68:$CO$96,$B304,CG$1-$A304+1)/10^6)</f>
        <v>0</v>
      </c>
      <c r="CH304" cm="1">
        <f t="array" aca="1" ref="CH304" ca="1">IF($A304&gt;CH$1,"",$C304*INDEX('ETS yield tables'!$D$68:$CO$96,$B304,CH$1-$A304+1)/10^6)</f>
        <v>0</v>
      </c>
      <c r="CI304" cm="1">
        <f t="array" aca="1" ref="CI304" ca="1">IF($A304&gt;CI$1,"",$C304*INDEX('ETS yield tables'!$D$68:$CO$96,$B304,CI$1-$A304+1)/10^6)</f>
        <v>0</v>
      </c>
      <c r="CJ304" cm="1">
        <f t="array" aca="1" ref="CJ304" ca="1">IF($A304&gt;CJ$1,"",$C304*INDEX('ETS yield tables'!$D$68:$CO$96,$B304,CJ$1-$A304+1)/10^6)</f>
        <v>0</v>
      </c>
      <c r="CK304" cm="1">
        <f t="array" aca="1" ref="CK304" ca="1">IF($A304&gt;CK$1,"",$C304*INDEX('ETS yield tables'!$D$68:$CO$96,$B304,CK$1-$A304+1)/10^6)</f>
        <v>0</v>
      </c>
      <c r="CL304" cm="1">
        <f t="array" aca="1" ref="CL304" ca="1">IF($A304&gt;CL$1,"",$C304*INDEX('ETS yield tables'!$D$68:$CO$96,$B304,CL$1-$A304+1)/10^6)</f>
        <v>0</v>
      </c>
      <c r="CM304" cm="1">
        <f t="array" aca="1" ref="CM304" ca="1">IF($A304&gt;CM$1,"",$C304*INDEX('ETS yield tables'!$D$68:$CO$96,$B304,CM$1-$A304+1)/10^6)</f>
        <v>0</v>
      </c>
      <c r="CN304" cm="1">
        <f t="array" aca="1" ref="CN304" ca="1">IF($A304&gt;CN$1,"",$C304*INDEX('ETS yield tables'!$D$68:$CO$96,$B304,CN$1-$A304+1)/10^6)</f>
        <v>0</v>
      </c>
      <c r="CO304" cm="1">
        <f t="array" aca="1" ref="CO304" ca="1">IF($A304&gt;CO$1,"",$C304*INDEX('ETS yield tables'!$D$68:$CO$96,$B304,CO$1-$A304+1)/10^6)</f>
        <v>0</v>
      </c>
    </row>
    <row r="305" spans="1:93" outlineLevel="1">
      <c r="A305">
        <v>2001</v>
      </c>
      <c r="B305">
        <f t="shared" si="183"/>
        <v>8</v>
      </c>
      <c r="C305" s="1">
        <v>3165.8299786880011</v>
      </c>
      <c r="D305" s="62"/>
      <c r="E305" s="62"/>
      <c r="F305" s="62"/>
      <c r="G305" s="62"/>
      <c r="H305" s="62"/>
      <c r="I305" s="62"/>
      <c r="J305" s="62"/>
      <c r="K305" s="62"/>
      <c r="L305" s="62"/>
      <c r="M305" s="62"/>
      <c r="N305" s="62"/>
      <c r="O305" s="62"/>
      <c r="P305" s="62"/>
      <c r="Q305" s="62"/>
      <c r="R305" s="62"/>
      <c r="S305" s="62"/>
      <c r="T305" s="62"/>
      <c r="U305" s="62"/>
      <c r="V305" cm="1">
        <f t="array" aca="1" ref="V305" ca="1">IF($A305&gt;V$1,"",$C305*INDEX('ETS yield tables'!$D$68:$CO$96,$B305,V$1-$A305+1)/10^6)</f>
        <v>0</v>
      </c>
      <c r="W305" cm="1">
        <f t="array" aca="1" ref="W305" ca="1">IF($A305&gt;W$1,"",$C305*INDEX('ETS yield tables'!$D$68:$CO$96,$B305,W$1-$A305+1)/10^6)</f>
        <v>0</v>
      </c>
      <c r="X305" cm="1">
        <f t="array" aca="1" ref="X305" ca="1">IF($A305&gt;X$1,"",$C305*INDEX('ETS yield tables'!$D$68:$CO$96,$B305,X$1-$A305+1)/10^6)</f>
        <v>0</v>
      </c>
      <c r="Y305" cm="1">
        <f t="array" aca="1" ref="Y305" ca="1">IF($A305&gt;Y$1,"",$C305*INDEX('ETS yield tables'!$D$68:$CO$96,$B305,Y$1-$A305+1)/10^6)</f>
        <v>0</v>
      </c>
      <c r="Z305" cm="1">
        <f t="array" aca="1" ref="Z305" ca="1">IF($A305&gt;Z$1,"",$C305*INDEX('ETS yield tables'!$D$68:$CO$96,$B305,Z$1-$A305+1)/10^6)</f>
        <v>0</v>
      </c>
      <c r="AA305" cm="1">
        <f t="array" aca="1" ref="AA305" ca="1">IF($A305&gt;AA$1,"",$C305*INDEX('ETS yield tables'!$D$68:$CO$96,$B305,AA$1-$A305+1)/10^6)</f>
        <v>0</v>
      </c>
      <c r="AB305" cm="1">
        <f t="array" aca="1" ref="AB305" ca="1">IF($A305&gt;AB$1,"",$C305*INDEX('ETS yield tables'!$D$68:$CO$96,$B305,AB$1-$A305+1)/10^6)</f>
        <v>0</v>
      </c>
      <c r="AC305" cm="1">
        <f t="array" aca="1" ref="AC305" ca="1">IF($A305&gt;AC$1,"",$C305*INDEX('ETS yield tables'!$D$68:$CO$96,$B305,AC$1-$A305+1)/10^6)</f>
        <v>0</v>
      </c>
      <c r="AD305" cm="1">
        <f t="array" aca="1" ref="AD305" ca="1">IF($A305&gt;AD$1,"",$C305*INDEX('ETS yield tables'!$D$68:$CO$96,$B305,AD$1-$A305+1)/10^6)</f>
        <v>0</v>
      </c>
      <c r="AE305" cm="1">
        <f t="array" aca="1" ref="AE305" ca="1">IF($A305&gt;AE$1,"",$C305*INDEX('ETS yield tables'!$D$68:$CO$96,$B305,AE$1-$A305+1)/10^6)</f>
        <v>0</v>
      </c>
      <c r="AF305" cm="1">
        <f t="array" aca="1" ref="AF305" ca="1">IF($A305&gt;AF$1,"",$C305*INDEX('ETS yield tables'!$D$68:$CO$96,$B305,AF$1-$A305+1)/10^6)</f>
        <v>0</v>
      </c>
      <c r="AG305" cm="1">
        <f t="array" aca="1" ref="AG305" ca="1">IF($A305&gt;AG$1,"",$C305*INDEX('ETS yield tables'!$D$68:$CO$96,$B305,AG$1-$A305+1)/10^6)</f>
        <v>0</v>
      </c>
      <c r="AH305" cm="1">
        <f t="array" aca="1" ref="AH305" ca="1">IF($A305&gt;AH$1,"",$C305*INDEX('ETS yield tables'!$D$68:$CO$96,$B305,AH$1-$A305+1)/10^6)</f>
        <v>0</v>
      </c>
      <c r="AI305" cm="1">
        <f t="array" aca="1" ref="AI305" ca="1">IF($A305&gt;AI$1,"",$C305*INDEX('ETS yield tables'!$D$68:$CO$96,$B305,AI$1-$A305+1)/10^6)</f>
        <v>0</v>
      </c>
      <c r="AJ305" cm="1">
        <f t="array" aca="1" ref="AJ305" ca="1">IF($A305&gt;AJ$1,"",$C305*INDEX('ETS yield tables'!$D$68:$CO$96,$B305,AJ$1-$A305+1)/10^6)</f>
        <v>0</v>
      </c>
      <c r="AK305" cm="1">
        <f t="array" aca="1" ref="AK305" ca="1">IF($A305&gt;AK$1,"",$C305*INDEX('ETS yield tables'!$D$68:$CO$96,$B305,AK$1-$A305+1)/10^6)</f>
        <v>0</v>
      </c>
      <c r="AL305" cm="1">
        <f t="array" aca="1" ref="AL305" ca="1">IF($A305&gt;AL$1,"",$C305*INDEX('ETS yield tables'!$D$68:$CO$96,$B305,AL$1-$A305+1)/10^6)</f>
        <v>0</v>
      </c>
      <c r="AM305" cm="1">
        <f t="array" aca="1" ref="AM305" ca="1">IF($A305&gt;AM$1,"",$C305*INDEX('ETS yield tables'!$D$68:$CO$96,$B305,AM$1-$A305+1)/10^6)</f>
        <v>0</v>
      </c>
      <c r="AN305" cm="1">
        <f t="array" aca="1" ref="AN305" ca="1">IF($A305&gt;AN$1,"",$C305*INDEX('ETS yield tables'!$D$68:$CO$96,$B305,AN$1-$A305+1)/10^6)</f>
        <v>0</v>
      </c>
      <c r="AO305" cm="1">
        <f t="array" aca="1" ref="AO305" ca="1">IF($A305&gt;AO$1,"",$C305*INDEX('ETS yield tables'!$D$68:$CO$96,$B305,AO$1-$A305+1)/10^6)</f>
        <v>0</v>
      </c>
      <c r="AP305" cm="1">
        <f t="array" aca="1" ref="AP305" ca="1">IF($A305&gt;AP$1,"",$C305*INDEX('ETS yield tables'!$D$68:$CO$96,$B305,AP$1-$A305+1)/10^6)</f>
        <v>0</v>
      </c>
      <c r="AQ305" cm="1">
        <f t="array" aca="1" ref="AQ305" ca="1">IF($A305&gt;AQ$1,"",$C305*INDEX('ETS yield tables'!$D$68:$CO$96,$B305,AQ$1-$A305+1)/10^6)</f>
        <v>-1.9013658269002267</v>
      </c>
      <c r="AR305" cm="1">
        <f t="array" aca="1" ref="AR305" ca="1">IF($A305&gt;AR$1,"",$C305*INDEX('ETS yield tables'!$D$68:$CO$96,$B305,AR$1-$A305+1)/10^6)</f>
        <v>-0.10760972680558381</v>
      </c>
      <c r="AS305" cm="1">
        <f t="array" aca="1" ref="AS305" ca="1">IF($A305&gt;AS$1,"",$C305*INDEX('ETS yield tables'!$D$68:$CO$96,$B305,AS$1-$A305+1)/10^6)</f>
        <v>-0.10254439883968311</v>
      </c>
      <c r="AT305" cm="1">
        <f t="array" aca="1" ref="AT305" ca="1">IF($A305&gt;AT$1,"",$C305*INDEX('ETS yield tables'!$D$68:$CO$96,$B305,AT$1-$A305+1)/10^6)</f>
        <v>-9.3046908903619011E-2</v>
      </c>
      <c r="AU305" cm="1">
        <f t="array" aca="1" ref="AU305" ca="1">IF($A305&gt;AU$1,"",$C305*INDEX('ETS yield tables'!$D$68:$CO$96,$B305,AU$1-$A305+1)/10^6)</f>
        <v>-4.9675038195593435E-2</v>
      </c>
      <c r="AV305" cm="1">
        <f t="array" aca="1" ref="AV305" ca="1">IF($A305&gt;AV$1,"",$C305*INDEX('ETS yield tables'!$D$68:$CO$96,$B305,AV$1-$A305+1)/10^6)</f>
        <v>-8.8358314705181996E-3</v>
      </c>
      <c r="AW305" cm="1">
        <f t="array" aca="1" ref="AW305" ca="1">IF($A305&gt;AW$1,"",$C305*INDEX('ETS yield tables'!$D$68:$CO$96,$B305,AW$1-$A305+1)/10^6)</f>
        <v>0</v>
      </c>
      <c r="AX305" cm="1">
        <f t="array" aca="1" ref="AX305" ca="1">IF($A305&gt;AX$1,"",$C305*INDEX('ETS yield tables'!$D$68:$CO$96,$B305,AX$1-$A305+1)/10^6)</f>
        <v>0</v>
      </c>
      <c r="AY305" cm="1">
        <f t="array" aca="1" ref="AY305" ca="1">IF($A305&gt;AY$1,"",$C305*INDEX('ETS yield tables'!$D$68:$CO$96,$B305,AY$1-$A305+1)/10^6)</f>
        <v>0</v>
      </c>
      <c r="AZ305" cm="1">
        <f t="array" aca="1" ref="AZ305" ca="1">IF($A305&gt;AZ$1,"",$C305*INDEX('ETS yield tables'!$D$68:$CO$96,$B305,AZ$1-$A305+1)/10^6)</f>
        <v>-2.8207545110109809E-3</v>
      </c>
      <c r="BA305" cm="1">
        <f t="array" aca="1" ref="BA305" ca="1">IF($A305&gt;BA$1,"",$C305*INDEX('ETS yield tables'!$D$68:$CO$96,$B305,BA$1-$A305+1)/10^6)</f>
        <v>-1.3267993440681421E-2</v>
      </c>
      <c r="BB305" cm="1">
        <f t="array" aca="1" ref="BB305" ca="1">IF($A305&gt;BB$1,"",$C305*INDEX('ETS yield tables'!$D$68:$CO$96,$B305,BB$1-$A305+1)/10^6)</f>
        <v>0</v>
      </c>
      <c r="BC305" cm="1">
        <f t="array" aca="1" ref="BC305" ca="1">IF($A305&gt;BC$1,"",$C305*INDEX('ETS yield tables'!$D$68:$CO$96,$B305,BC$1-$A305+1)/10^6)</f>
        <v>0</v>
      </c>
      <c r="BD305" cm="1">
        <f t="array" aca="1" ref="BD305" ca="1">IF($A305&gt;BD$1,"",$C305*INDEX('ETS yield tables'!$D$68:$CO$96,$B305,BD$1-$A305+1)/10^6)</f>
        <v>0</v>
      </c>
      <c r="BE305" cm="1">
        <f t="array" aca="1" ref="BE305" ca="1">IF($A305&gt;BE$1,"",$C305*INDEX('ETS yield tables'!$D$68:$CO$96,$B305,BE$1-$A305+1)/10^6)</f>
        <v>0</v>
      </c>
      <c r="BF305" cm="1">
        <f t="array" aca="1" ref="BF305" ca="1">IF($A305&gt;BF$1,"",$C305*INDEX('ETS yield tables'!$D$68:$CO$96,$B305,BF$1-$A305+1)/10^6)</f>
        <v>0</v>
      </c>
      <c r="BG305" cm="1">
        <f t="array" aca="1" ref="BG305" ca="1">IF($A305&gt;BG$1,"",$C305*INDEX('ETS yield tables'!$D$68:$CO$96,$B305,BG$1-$A305+1)/10^6)</f>
        <v>0</v>
      </c>
      <c r="BH305" cm="1">
        <f t="array" aca="1" ref="BH305" ca="1">IF($A305&gt;BH$1,"",$C305*INDEX('ETS yield tables'!$D$68:$CO$96,$B305,BH$1-$A305+1)/10^6)</f>
        <v>0</v>
      </c>
      <c r="BI305" cm="1">
        <f t="array" aca="1" ref="BI305" ca="1">IF($A305&gt;BI$1,"",$C305*INDEX('ETS yield tables'!$D$68:$CO$96,$B305,BI$1-$A305+1)/10^6)</f>
        <v>0</v>
      </c>
      <c r="BJ305" cm="1">
        <f t="array" aca="1" ref="BJ305" ca="1">IF($A305&gt;BJ$1,"",$C305*INDEX('ETS yield tables'!$D$68:$CO$96,$B305,BJ$1-$A305+1)/10^6)</f>
        <v>0</v>
      </c>
      <c r="BK305" cm="1">
        <f t="array" aca="1" ref="BK305" ca="1">IF($A305&gt;BK$1,"",$C305*INDEX('ETS yield tables'!$D$68:$CO$96,$B305,BK$1-$A305+1)/10^6)</f>
        <v>0</v>
      </c>
      <c r="BL305" cm="1">
        <f t="array" aca="1" ref="BL305" ca="1">IF($A305&gt;BL$1,"",$C305*INDEX('ETS yield tables'!$D$68:$CO$96,$B305,BL$1-$A305+1)/10^6)</f>
        <v>0</v>
      </c>
      <c r="BM305" cm="1">
        <f t="array" aca="1" ref="BM305" ca="1">IF($A305&gt;BM$1,"",$C305*INDEX('ETS yield tables'!$D$68:$CO$96,$B305,BM$1-$A305+1)/10^6)</f>
        <v>0</v>
      </c>
      <c r="BN305" cm="1">
        <f t="array" aca="1" ref="BN305" ca="1">IF($A305&gt;BN$1,"",$C305*INDEX('ETS yield tables'!$D$68:$CO$96,$B305,BN$1-$A305+1)/10^6)</f>
        <v>0</v>
      </c>
      <c r="BO305" cm="1">
        <f t="array" aca="1" ref="BO305" ca="1">IF($A305&gt;BO$1,"",$C305*INDEX('ETS yield tables'!$D$68:$CO$96,$B305,BO$1-$A305+1)/10^6)</f>
        <v>0</v>
      </c>
      <c r="BP305" cm="1">
        <f t="array" aca="1" ref="BP305" ca="1">IF($A305&gt;BP$1,"",$C305*INDEX('ETS yield tables'!$D$68:$CO$96,$B305,BP$1-$A305+1)/10^6)</f>
        <v>0</v>
      </c>
      <c r="BQ305" cm="1">
        <f t="array" aca="1" ref="BQ305" ca="1">IF($A305&gt;BQ$1,"",$C305*INDEX('ETS yield tables'!$D$68:$CO$96,$B305,BQ$1-$A305+1)/10^6)</f>
        <v>0</v>
      </c>
      <c r="BR305" cm="1">
        <f t="array" aca="1" ref="BR305" ca="1">IF($A305&gt;BR$1,"",$C305*INDEX('ETS yield tables'!$D$68:$CO$96,$B305,BR$1-$A305+1)/10^6)</f>
        <v>0</v>
      </c>
      <c r="BS305" cm="1">
        <f t="array" aca="1" ref="BS305" ca="1">IF($A305&gt;BS$1,"",$C305*INDEX('ETS yield tables'!$D$68:$CO$96,$B305,BS$1-$A305+1)/10^6)</f>
        <v>0</v>
      </c>
      <c r="BT305" cm="1">
        <f t="array" aca="1" ref="BT305" ca="1">IF($A305&gt;BT$1,"",$C305*INDEX('ETS yield tables'!$D$68:$CO$96,$B305,BT$1-$A305+1)/10^6)</f>
        <v>-1.9013658269002267</v>
      </c>
      <c r="BU305" cm="1">
        <f t="array" aca="1" ref="BU305" ca="1">IF($A305&gt;BU$1,"",$C305*INDEX('ETS yield tables'!$D$68:$CO$96,$B305,BU$1-$A305+1)/10^6)</f>
        <v>-0.10760972680558381</v>
      </c>
      <c r="BV305" cm="1">
        <f t="array" aca="1" ref="BV305" ca="1">IF($A305&gt;BV$1,"",$C305*INDEX('ETS yield tables'!$D$68:$CO$96,$B305,BV$1-$A305+1)/10^6)</f>
        <v>-0.10254439883968311</v>
      </c>
      <c r="BW305" cm="1">
        <f t="array" aca="1" ref="BW305" ca="1">IF($A305&gt;BW$1,"",$C305*INDEX('ETS yield tables'!$D$68:$CO$96,$B305,BW$1-$A305+1)/10^6)</f>
        <v>-9.3046908903619011E-2</v>
      </c>
      <c r="BX305" cm="1">
        <f t="array" aca="1" ref="BX305" ca="1">IF($A305&gt;BX$1,"",$C305*INDEX('ETS yield tables'!$D$68:$CO$96,$B305,BX$1-$A305+1)/10^6)</f>
        <v>-4.9675038195593435E-2</v>
      </c>
      <c r="BY305" cm="1">
        <f t="array" aca="1" ref="BY305" ca="1">IF($A305&gt;BY$1,"",$C305*INDEX('ETS yield tables'!$D$68:$CO$96,$B305,BY$1-$A305+1)/10^6)</f>
        <v>-8.8358314705181996E-3</v>
      </c>
      <c r="BZ305" cm="1">
        <f t="array" aca="1" ref="BZ305" ca="1">IF($A305&gt;BZ$1,"",$C305*INDEX('ETS yield tables'!$D$68:$CO$96,$B305,BZ$1-$A305+1)/10^6)</f>
        <v>0</v>
      </c>
      <c r="CA305" cm="1">
        <f t="array" aca="1" ref="CA305" ca="1">IF($A305&gt;CA$1,"",$C305*INDEX('ETS yield tables'!$D$68:$CO$96,$B305,CA$1-$A305+1)/10^6)</f>
        <v>0</v>
      </c>
      <c r="CB305" cm="1">
        <f t="array" aca="1" ref="CB305" ca="1">IF($A305&gt;CB$1,"",$C305*INDEX('ETS yield tables'!$D$68:$CO$96,$B305,CB$1-$A305+1)/10^6)</f>
        <v>0</v>
      </c>
      <c r="CC305" cm="1">
        <f t="array" aca="1" ref="CC305" ca="1">IF($A305&gt;CC$1,"",$C305*INDEX('ETS yield tables'!$D$68:$CO$96,$B305,CC$1-$A305+1)/10^6)</f>
        <v>-2.8207545110109809E-3</v>
      </c>
      <c r="CD305" cm="1">
        <f t="array" aca="1" ref="CD305" ca="1">IF($A305&gt;CD$1,"",$C305*INDEX('ETS yield tables'!$D$68:$CO$96,$B305,CD$1-$A305+1)/10^6)</f>
        <v>-1.3267993440681421E-2</v>
      </c>
      <c r="CE305" cm="1">
        <f t="array" aca="1" ref="CE305" ca="1">IF($A305&gt;CE$1,"",$C305*INDEX('ETS yield tables'!$D$68:$CO$96,$B305,CE$1-$A305+1)/10^6)</f>
        <v>0</v>
      </c>
      <c r="CF305" cm="1">
        <f t="array" aca="1" ref="CF305" ca="1">IF($A305&gt;CF$1,"",$C305*INDEX('ETS yield tables'!$D$68:$CO$96,$B305,CF$1-$A305+1)/10^6)</f>
        <v>0</v>
      </c>
      <c r="CG305" cm="1">
        <f t="array" aca="1" ref="CG305" ca="1">IF($A305&gt;CG$1,"",$C305*INDEX('ETS yield tables'!$D$68:$CO$96,$B305,CG$1-$A305+1)/10^6)</f>
        <v>0</v>
      </c>
      <c r="CH305" cm="1">
        <f t="array" aca="1" ref="CH305" ca="1">IF($A305&gt;CH$1,"",$C305*INDEX('ETS yield tables'!$D$68:$CO$96,$B305,CH$1-$A305+1)/10^6)</f>
        <v>0</v>
      </c>
      <c r="CI305" cm="1">
        <f t="array" aca="1" ref="CI305" ca="1">IF($A305&gt;CI$1,"",$C305*INDEX('ETS yield tables'!$D$68:$CO$96,$B305,CI$1-$A305+1)/10^6)</f>
        <v>0</v>
      </c>
      <c r="CJ305" cm="1">
        <f t="array" aca="1" ref="CJ305" ca="1">IF($A305&gt;CJ$1,"",$C305*INDEX('ETS yield tables'!$D$68:$CO$96,$B305,CJ$1-$A305+1)/10^6)</f>
        <v>0</v>
      </c>
      <c r="CK305" cm="1">
        <f t="array" aca="1" ref="CK305" ca="1">IF($A305&gt;CK$1,"",$C305*INDEX('ETS yield tables'!$D$68:$CO$96,$B305,CK$1-$A305+1)/10^6)</f>
        <v>0</v>
      </c>
      <c r="CL305" cm="1">
        <f t="array" aca="1" ref="CL305" ca="1">IF($A305&gt;CL$1,"",$C305*INDEX('ETS yield tables'!$D$68:$CO$96,$B305,CL$1-$A305+1)/10^6)</f>
        <v>0</v>
      </c>
      <c r="CM305" cm="1">
        <f t="array" aca="1" ref="CM305" ca="1">IF($A305&gt;CM$1,"",$C305*INDEX('ETS yield tables'!$D$68:$CO$96,$B305,CM$1-$A305+1)/10^6)</f>
        <v>0</v>
      </c>
      <c r="CN305" cm="1">
        <f t="array" aca="1" ref="CN305" ca="1">IF($A305&gt;CN$1,"",$C305*INDEX('ETS yield tables'!$D$68:$CO$96,$B305,CN$1-$A305+1)/10^6)</f>
        <v>0</v>
      </c>
      <c r="CO305" cm="1">
        <f t="array" aca="1" ref="CO305" ca="1">IF($A305&gt;CO$1,"",$C305*INDEX('ETS yield tables'!$D$68:$CO$96,$B305,CO$1-$A305+1)/10^6)</f>
        <v>0</v>
      </c>
    </row>
    <row r="306" spans="1:93" outlineLevel="1">
      <c r="A306">
        <v>2002</v>
      </c>
      <c r="B306">
        <f t="shared" si="183"/>
        <v>7</v>
      </c>
      <c r="C306" s="1">
        <v>2631.382693736</v>
      </c>
      <c r="D306" s="62"/>
      <c r="E306" s="62"/>
      <c r="F306" s="62"/>
      <c r="G306" s="62"/>
      <c r="H306" s="62"/>
      <c r="I306" s="62"/>
      <c r="J306" s="62"/>
      <c r="K306" s="62"/>
      <c r="L306" s="62"/>
      <c r="M306" s="62"/>
      <c r="N306" s="62"/>
      <c r="O306" s="62"/>
      <c r="P306" s="62"/>
      <c r="Q306" s="62"/>
      <c r="R306" s="62"/>
      <c r="S306" s="62"/>
      <c r="T306" s="62"/>
      <c r="U306" s="62"/>
      <c r="V306" cm="1">
        <f t="array" aca="1" ref="V306" ca="1">IF($A306&gt;V$1,"",$C306*INDEX('ETS yield tables'!$D$68:$CO$96,$B306,V$1-$A306+1)/10^6)</f>
        <v>0</v>
      </c>
      <c r="W306" cm="1">
        <f t="array" aca="1" ref="W306" ca="1">IF($A306&gt;W$1,"",$C306*INDEX('ETS yield tables'!$D$68:$CO$96,$B306,W$1-$A306+1)/10^6)</f>
        <v>0</v>
      </c>
      <c r="X306" cm="1">
        <f t="array" aca="1" ref="X306" ca="1">IF($A306&gt;X$1,"",$C306*INDEX('ETS yield tables'!$D$68:$CO$96,$B306,X$1-$A306+1)/10^6)</f>
        <v>0</v>
      </c>
      <c r="Y306" cm="1">
        <f t="array" aca="1" ref="Y306" ca="1">IF($A306&gt;Y$1,"",$C306*INDEX('ETS yield tables'!$D$68:$CO$96,$B306,Y$1-$A306+1)/10^6)</f>
        <v>0</v>
      </c>
      <c r="Z306" cm="1">
        <f t="array" aca="1" ref="Z306" ca="1">IF($A306&gt;Z$1,"",$C306*INDEX('ETS yield tables'!$D$68:$CO$96,$B306,Z$1-$A306+1)/10^6)</f>
        <v>0</v>
      </c>
      <c r="AA306" cm="1">
        <f t="array" aca="1" ref="AA306" ca="1">IF($A306&gt;AA$1,"",$C306*INDEX('ETS yield tables'!$D$68:$CO$96,$B306,AA$1-$A306+1)/10^6)</f>
        <v>0</v>
      </c>
      <c r="AB306" cm="1">
        <f t="array" aca="1" ref="AB306" ca="1">IF($A306&gt;AB$1,"",$C306*INDEX('ETS yield tables'!$D$68:$CO$96,$B306,AB$1-$A306+1)/10^6)</f>
        <v>0</v>
      </c>
      <c r="AC306" cm="1">
        <f t="array" aca="1" ref="AC306" ca="1">IF($A306&gt;AC$1,"",$C306*INDEX('ETS yield tables'!$D$68:$CO$96,$B306,AC$1-$A306+1)/10^6)</f>
        <v>0</v>
      </c>
      <c r="AD306" cm="1">
        <f t="array" aca="1" ref="AD306" ca="1">IF($A306&gt;AD$1,"",$C306*INDEX('ETS yield tables'!$D$68:$CO$96,$B306,AD$1-$A306+1)/10^6)</f>
        <v>0</v>
      </c>
      <c r="AE306" cm="1">
        <f t="array" aca="1" ref="AE306" ca="1">IF($A306&gt;AE$1,"",$C306*INDEX('ETS yield tables'!$D$68:$CO$96,$B306,AE$1-$A306+1)/10^6)</f>
        <v>0</v>
      </c>
      <c r="AF306" cm="1">
        <f t="array" aca="1" ref="AF306" ca="1">IF($A306&gt;AF$1,"",$C306*INDEX('ETS yield tables'!$D$68:$CO$96,$B306,AF$1-$A306+1)/10^6)</f>
        <v>0</v>
      </c>
      <c r="AG306" cm="1">
        <f t="array" aca="1" ref="AG306" ca="1">IF($A306&gt;AG$1,"",$C306*INDEX('ETS yield tables'!$D$68:$CO$96,$B306,AG$1-$A306+1)/10^6)</f>
        <v>0</v>
      </c>
      <c r="AH306" cm="1">
        <f t="array" aca="1" ref="AH306" ca="1">IF($A306&gt;AH$1,"",$C306*INDEX('ETS yield tables'!$D$68:$CO$96,$B306,AH$1-$A306+1)/10^6)</f>
        <v>0</v>
      </c>
      <c r="AI306" cm="1">
        <f t="array" aca="1" ref="AI306" ca="1">IF($A306&gt;AI$1,"",$C306*INDEX('ETS yield tables'!$D$68:$CO$96,$B306,AI$1-$A306+1)/10^6)</f>
        <v>0</v>
      </c>
      <c r="AJ306" cm="1">
        <f t="array" aca="1" ref="AJ306" ca="1">IF($A306&gt;AJ$1,"",$C306*INDEX('ETS yield tables'!$D$68:$CO$96,$B306,AJ$1-$A306+1)/10^6)</f>
        <v>0</v>
      </c>
      <c r="AK306" cm="1">
        <f t="array" aca="1" ref="AK306" ca="1">IF($A306&gt;AK$1,"",$C306*INDEX('ETS yield tables'!$D$68:$CO$96,$B306,AK$1-$A306+1)/10^6)</f>
        <v>0</v>
      </c>
      <c r="AL306" cm="1">
        <f t="array" aca="1" ref="AL306" ca="1">IF($A306&gt;AL$1,"",$C306*INDEX('ETS yield tables'!$D$68:$CO$96,$B306,AL$1-$A306+1)/10^6)</f>
        <v>0</v>
      </c>
      <c r="AM306" cm="1">
        <f t="array" aca="1" ref="AM306" ca="1">IF($A306&gt;AM$1,"",$C306*INDEX('ETS yield tables'!$D$68:$CO$96,$B306,AM$1-$A306+1)/10^6)</f>
        <v>0</v>
      </c>
      <c r="AN306" cm="1">
        <f t="array" aca="1" ref="AN306" ca="1">IF($A306&gt;AN$1,"",$C306*INDEX('ETS yield tables'!$D$68:$CO$96,$B306,AN$1-$A306+1)/10^6)</f>
        <v>0</v>
      </c>
      <c r="AO306" cm="1">
        <f t="array" aca="1" ref="AO306" ca="1">IF($A306&gt;AO$1,"",$C306*INDEX('ETS yield tables'!$D$68:$CO$96,$B306,AO$1-$A306+1)/10^6)</f>
        <v>0</v>
      </c>
      <c r="AP306" cm="1">
        <f t="array" aca="1" ref="AP306" ca="1">IF($A306&gt;AP$1,"",$C306*INDEX('ETS yield tables'!$D$68:$CO$96,$B306,AP$1-$A306+1)/10^6)</f>
        <v>0</v>
      </c>
      <c r="AQ306" cm="1">
        <f t="array" aca="1" ref="AQ306" ca="1">IF($A306&gt;AQ$1,"",$C306*INDEX('ETS yield tables'!$D$68:$CO$96,$B306,AQ$1-$A306+1)/10^6)</f>
        <v>0</v>
      </c>
      <c r="AR306" cm="1">
        <f t="array" aca="1" ref="AR306" ca="1">IF($A306&gt;AR$1,"",$C306*INDEX('ETS yield tables'!$D$68:$CO$96,$B306,AR$1-$A306+1)/10^6)</f>
        <v>-1.5803821320309044</v>
      </c>
      <c r="AS306" cm="1">
        <f t="array" aca="1" ref="AS306" ca="1">IF($A306&gt;AS$1,"",$C306*INDEX('ETS yield tables'!$D$68:$CO$96,$B306,AS$1-$A306+1)/10^6)</f>
        <v>-8.9443329142780331E-2</v>
      </c>
      <c r="AT306" cm="1">
        <f t="array" aca="1" ref="AT306" ca="1">IF($A306&gt;AT$1,"",$C306*INDEX('ETS yield tables'!$D$68:$CO$96,$B306,AT$1-$A306+1)/10^6)</f>
        <v>-8.5233116832802824E-2</v>
      </c>
      <c r="AU306" cm="1">
        <f t="array" aca="1" ref="AU306" ca="1">IF($A306&gt;AU$1,"",$C306*INDEX('ETS yield tables'!$D$68:$CO$96,$B306,AU$1-$A306+1)/10^6)</f>
        <v>-7.7338968751594739E-2</v>
      </c>
      <c r="AV306" cm="1">
        <f t="array" aca="1" ref="AV306" ca="1">IF($A306&gt;AV$1,"",$C306*INDEX('ETS yield tables'!$D$68:$CO$96,$B306,AV$1-$A306+1)/10^6)</f>
        <v>-4.1289025847411585E-2</v>
      </c>
      <c r="AW306" cm="1">
        <f t="array" aca="1" ref="AW306" ca="1">IF($A306&gt;AW$1,"",$C306*INDEX('ETS yield tables'!$D$68:$CO$96,$B306,AW$1-$A306+1)/10^6)</f>
        <v>-7.3441890982171671E-3</v>
      </c>
      <c r="AX306" cm="1">
        <f t="array" aca="1" ref="AX306" ca="1">IF($A306&gt;AX$1,"",$C306*INDEX('ETS yield tables'!$D$68:$CO$96,$B306,AX$1-$A306+1)/10^6)</f>
        <v>0</v>
      </c>
      <c r="AY306" cm="1">
        <f t="array" aca="1" ref="AY306" ca="1">IF($A306&gt;AY$1,"",$C306*INDEX('ETS yield tables'!$D$68:$CO$96,$B306,AY$1-$A306+1)/10^6)</f>
        <v>0</v>
      </c>
      <c r="AZ306" cm="1">
        <f t="array" aca="1" ref="AZ306" ca="1">IF($A306&gt;AZ$1,"",$C306*INDEX('ETS yield tables'!$D$68:$CO$96,$B306,AZ$1-$A306+1)/10^6)</f>
        <v>0</v>
      </c>
      <c r="BA306" cm="1">
        <f t="array" aca="1" ref="BA306" ca="1">IF($A306&gt;BA$1,"",$C306*INDEX('ETS yield tables'!$D$68:$CO$96,$B306,BA$1-$A306+1)/10^6)</f>
        <v>-2.3445619801187529E-3</v>
      </c>
      <c r="BB306" cm="1">
        <f t="array" aca="1" ref="BB306" ca="1">IF($A306&gt;BB$1,"",$C306*INDEX('ETS yield tables'!$D$68:$CO$96,$B306,BB$1-$A306+1)/10^6)</f>
        <v>-1.1028124869447582E-2</v>
      </c>
      <c r="BC306" cm="1">
        <f t="array" aca="1" ref="BC306" ca="1">IF($A306&gt;BC$1,"",$C306*INDEX('ETS yield tables'!$D$68:$CO$96,$B306,BC$1-$A306+1)/10^6)</f>
        <v>0</v>
      </c>
      <c r="BD306" cm="1">
        <f t="array" aca="1" ref="BD306" ca="1">IF($A306&gt;BD$1,"",$C306*INDEX('ETS yield tables'!$D$68:$CO$96,$B306,BD$1-$A306+1)/10^6)</f>
        <v>0</v>
      </c>
      <c r="BE306" cm="1">
        <f t="array" aca="1" ref="BE306" ca="1">IF($A306&gt;BE$1,"",$C306*INDEX('ETS yield tables'!$D$68:$CO$96,$B306,BE$1-$A306+1)/10^6)</f>
        <v>0</v>
      </c>
      <c r="BF306" cm="1">
        <f t="array" aca="1" ref="BF306" ca="1">IF($A306&gt;BF$1,"",$C306*INDEX('ETS yield tables'!$D$68:$CO$96,$B306,BF$1-$A306+1)/10^6)</f>
        <v>0</v>
      </c>
      <c r="BG306" cm="1">
        <f t="array" aca="1" ref="BG306" ca="1">IF($A306&gt;BG$1,"",$C306*INDEX('ETS yield tables'!$D$68:$CO$96,$B306,BG$1-$A306+1)/10^6)</f>
        <v>0</v>
      </c>
      <c r="BH306" cm="1">
        <f t="array" aca="1" ref="BH306" ca="1">IF($A306&gt;BH$1,"",$C306*INDEX('ETS yield tables'!$D$68:$CO$96,$B306,BH$1-$A306+1)/10^6)</f>
        <v>0</v>
      </c>
      <c r="BI306" cm="1">
        <f t="array" aca="1" ref="BI306" ca="1">IF($A306&gt;BI$1,"",$C306*INDEX('ETS yield tables'!$D$68:$CO$96,$B306,BI$1-$A306+1)/10^6)</f>
        <v>0</v>
      </c>
      <c r="BJ306" cm="1">
        <f t="array" aca="1" ref="BJ306" ca="1">IF($A306&gt;BJ$1,"",$C306*INDEX('ETS yield tables'!$D$68:$CO$96,$B306,BJ$1-$A306+1)/10^6)</f>
        <v>0</v>
      </c>
      <c r="BK306" cm="1">
        <f t="array" aca="1" ref="BK306" ca="1">IF($A306&gt;BK$1,"",$C306*INDEX('ETS yield tables'!$D$68:$CO$96,$B306,BK$1-$A306+1)/10^6)</f>
        <v>0</v>
      </c>
      <c r="BL306" cm="1">
        <f t="array" aca="1" ref="BL306" ca="1">IF($A306&gt;BL$1,"",$C306*INDEX('ETS yield tables'!$D$68:$CO$96,$B306,BL$1-$A306+1)/10^6)</f>
        <v>0</v>
      </c>
      <c r="BM306" cm="1">
        <f t="array" aca="1" ref="BM306" ca="1">IF($A306&gt;BM$1,"",$C306*INDEX('ETS yield tables'!$D$68:$CO$96,$B306,BM$1-$A306+1)/10^6)</f>
        <v>0</v>
      </c>
      <c r="BN306" cm="1">
        <f t="array" aca="1" ref="BN306" ca="1">IF($A306&gt;BN$1,"",$C306*INDEX('ETS yield tables'!$D$68:$CO$96,$B306,BN$1-$A306+1)/10^6)</f>
        <v>0</v>
      </c>
      <c r="BO306" cm="1">
        <f t="array" aca="1" ref="BO306" ca="1">IF($A306&gt;BO$1,"",$C306*INDEX('ETS yield tables'!$D$68:$CO$96,$B306,BO$1-$A306+1)/10^6)</f>
        <v>0</v>
      </c>
      <c r="BP306" cm="1">
        <f t="array" aca="1" ref="BP306" ca="1">IF($A306&gt;BP$1,"",$C306*INDEX('ETS yield tables'!$D$68:$CO$96,$B306,BP$1-$A306+1)/10^6)</f>
        <v>0</v>
      </c>
      <c r="BQ306" cm="1">
        <f t="array" aca="1" ref="BQ306" ca="1">IF($A306&gt;BQ$1,"",$C306*INDEX('ETS yield tables'!$D$68:$CO$96,$B306,BQ$1-$A306+1)/10^6)</f>
        <v>0</v>
      </c>
      <c r="BR306" cm="1">
        <f t="array" aca="1" ref="BR306" ca="1">IF($A306&gt;BR$1,"",$C306*INDEX('ETS yield tables'!$D$68:$CO$96,$B306,BR$1-$A306+1)/10^6)</f>
        <v>0</v>
      </c>
      <c r="BS306" cm="1">
        <f t="array" aca="1" ref="BS306" ca="1">IF($A306&gt;BS$1,"",$C306*INDEX('ETS yield tables'!$D$68:$CO$96,$B306,BS$1-$A306+1)/10^6)</f>
        <v>0</v>
      </c>
      <c r="BT306" cm="1">
        <f t="array" aca="1" ref="BT306" ca="1">IF($A306&gt;BT$1,"",$C306*INDEX('ETS yield tables'!$D$68:$CO$96,$B306,BT$1-$A306+1)/10^6)</f>
        <v>0</v>
      </c>
      <c r="BU306" cm="1">
        <f t="array" aca="1" ref="BU306" ca="1">IF($A306&gt;BU$1,"",$C306*INDEX('ETS yield tables'!$D$68:$CO$96,$B306,BU$1-$A306+1)/10^6)</f>
        <v>-1.5803821320309044</v>
      </c>
      <c r="BV306" cm="1">
        <f t="array" aca="1" ref="BV306" ca="1">IF($A306&gt;BV$1,"",$C306*INDEX('ETS yield tables'!$D$68:$CO$96,$B306,BV$1-$A306+1)/10^6)</f>
        <v>-8.9443329142780331E-2</v>
      </c>
      <c r="BW306" cm="1">
        <f t="array" aca="1" ref="BW306" ca="1">IF($A306&gt;BW$1,"",$C306*INDEX('ETS yield tables'!$D$68:$CO$96,$B306,BW$1-$A306+1)/10^6)</f>
        <v>-8.5233116832802824E-2</v>
      </c>
      <c r="BX306" cm="1">
        <f t="array" aca="1" ref="BX306" ca="1">IF($A306&gt;BX$1,"",$C306*INDEX('ETS yield tables'!$D$68:$CO$96,$B306,BX$1-$A306+1)/10^6)</f>
        <v>-7.7338968751594739E-2</v>
      </c>
      <c r="BY306" cm="1">
        <f t="array" aca="1" ref="BY306" ca="1">IF($A306&gt;BY$1,"",$C306*INDEX('ETS yield tables'!$D$68:$CO$96,$B306,BY$1-$A306+1)/10^6)</f>
        <v>-4.1289025847411585E-2</v>
      </c>
      <c r="BZ306" cm="1">
        <f t="array" aca="1" ref="BZ306" ca="1">IF($A306&gt;BZ$1,"",$C306*INDEX('ETS yield tables'!$D$68:$CO$96,$B306,BZ$1-$A306+1)/10^6)</f>
        <v>-7.3441890982171671E-3</v>
      </c>
      <c r="CA306" cm="1">
        <f t="array" aca="1" ref="CA306" ca="1">IF($A306&gt;CA$1,"",$C306*INDEX('ETS yield tables'!$D$68:$CO$96,$B306,CA$1-$A306+1)/10^6)</f>
        <v>0</v>
      </c>
      <c r="CB306" cm="1">
        <f t="array" aca="1" ref="CB306" ca="1">IF($A306&gt;CB$1,"",$C306*INDEX('ETS yield tables'!$D$68:$CO$96,$B306,CB$1-$A306+1)/10^6)</f>
        <v>0</v>
      </c>
      <c r="CC306" cm="1">
        <f t="array" aca="1" ref="CC306" ca="1">IF($A306&gt;CC$1,"",$C306*INDEX('ETS yield tables'!$D$68:$CO$96,$B306,CC$1-$A306+1)/10^6)</f>
        <v>0</v>
      </c>
      <c r="CD306" cm="1">
        <f t="array" aca="1" ref="CD306" ca="1">IF($A306&gt;CD$1,"",$C306*INDEX('ETS yield tables'!$D$68:$CO$96,$B306,CD$1-$A306+1)/10^6)</f>
        <v>-2.3445619801187529E-3</v>
      </c>
      <c r="CE306" cm="1">
        <f t="array" aca="1" ref="CE306" ca="1">IF($A306&gt;CE$1,"",$C306*INDEX('ETS yield tables'!$D$68:$CO$96,$B306,CE$1-$A306+1)/10^6)</f>
        <v>-1.1028124869447582E-2</v>
      </c>
      <c r="CF306" cm="1">
        <f t="array" aca="1" ref="CF306" ca="1">IF($A306&gt;CF$1,"",$C306*INDEX('ETS yield tables'!$D$68:$CO$96,$B306,CF$1-$A306+1)/10^6)</f>
        <v>0</v>
      </c>
      <c r="CG306" cm="1">
        <f t="array" aca="1" ref="CG306" ca="1">IF($A306&gt;CG$1,"",$C306*INDEX('ETS yield tables'!$D$68:$CO$96,$B306,CG$1-$A306+1)/10^6)</f>
        <v>0</v>
      </c>
      <c r="CH306" cm="1">
        <f t="array" aca="1" ref="CH306" ca="1">IF($A306&gt;CH$1,"",$C306*INDEX('ETS yield tables'!$D$68:$CO$96,$B306,CH$1-$A306+1)/10^6)</f>
        <v>0</v>
      </c>
      <c r="CI306" cm="1">
        <f t="array" aca="1" ref="CI306" ca="1">IF($A306&gt;CI$1,"",$C306*INDEX('ETS yield tables'!$D$68:$CO$96,$B306,CI$1-$A306+1)/10^6)</f>
        <v>0</v>
      </c>
      <c r="CJ306" cm="1">
        <f t="array" aca="1" ref="CJ306" ca="1">IF($A306&gt;CJ$1,"",$C306*INDEX('ETS yield tables'!$D$68:$CO$96,$B306,CJ$1-$A306+1)/10^6)</f>
        <v>0</v>
      </c>
      <c r="CK306" cm="1">
        <f t="array" aca="1" ref="CK306" ca="1">IF($A306&gt;CK$1,"",$C306*INDEX('ETS yield tables'!$D$68:$CO$96,$B306,CK$1-$A306+1)/10^6)</f>
        <v>0</v>
      </c>
      <c r="CL306" cm="1">
        <f t="array" aca="1" ref="CL306" ca="1">IF($A306&gt;CL$1,"",$C306*INDEX('ETS yield tables'!$D$68:$CO$96,$B306,CL$1-$A306+1)/10^6)</f>
        <v>0</v>
      </c>
      <c r="CM306" cm="1">
        <f t="array" aca="1" ref="CM306" ca="1">IF($A306&gt;CM$1,"",$C306*INDEX('ETS yield tables'!$D$68:$CO$96,$B306,CM$1-$A306+1)/10^6)</f>
        <v>0</v>
      </c>
      <c r="CN306" cm="1">
        <f t="array" aca="1" ref="CN306" ca="1">IF($A306&gt;CN$1,"",$C306*INDEX('ETS yield tables'!$D$68:$CO$96,$B306,CN$1-$A306+1)/10^6)</f>
        <v>0</v>
      </c>
      <c r="CO306" cm="1">
        <f t="array" aca="1" ref="CO306" ca="1">IF($A306&gt;CO$1,"",$C306*INDEX('ETS yield tables'!$D$68:$CO$96,$B306,CO$1-$A306+1)/10^6)</f>
        <v>0</v>
      </c>
    </row>
    <row r="307" spans="1:93" outlineLevel="1">
      <c r="A307">
        <v>2003</v>
      </c>
      <c r="B307">
        <f t="shared" si="183"/>
        <v>6</v>
      </c>
      <c r="C307" s="1">
        <v>2048.818446239999</v>
      </c>
      <c r="D307" s="62"/>
      <c r="E307" s="62"/>
      <c r="F307" s="62"/>
      <c r="G307" s="62"/>
      <c r="H307" s="62"/>
      <c r="I307" s="62"/>
      <c r="J307" s="62"/>
      <c r="K307" s="62"/>
      <c r="L307" s="62"/>
      <c r="M307" s="62"/>
      <c r="N307" s="62"/>
      <c r="O307" s="62"/>
      <c r="P307" s="62"/>
      <c r="Q307" s="62"/>
      <c r="R307" s="62"/>
      <c r="S307" s="62"/>
      <c r="T307" s="62"/>
      <c r="U307" s="62"/>
      <c r="V307" cm="1">
        <f t="array" aca="1" ref="V307" ca="1">IF($A307&gt;V$1,"",$C307*INDEX('ETS yield tables'!$D$68:$CO$96,$B307,V$1-$A307+1)/10^6)</f>
        <v>0</v>
      </c>
      <c r="W307" cm="1">
        <f t="array" aca="1" ref="W307" ca="1">IF($A307&gt;W$1,"",$C307*INDEX('ETS yield tables'!$D$68:$CO$96,$B307,W$1-$A307+1)/10^6)</f>
        <v>0</v>
      </c>
      <c r="X307" cm="1">
        <f t="array" aca="1" ref="X307" ca="1">IF($A307&gt;X$1,"",$C307*INDEX('ETS yield tables'!$D$68:$CO$96,$B307,X$1-$A307+1)/10^6)</f>
        <v>0</v>
      </c>
      <c r="Y307" cm="1">
        <f t="array" aca="1" ref="Y307" ca="1">IF($A307&gt;Y$1,"",$C307*INDEX('ETS yield tables'!$D$68:$CO$96,$B307,Y$1-$A307+1)/10^6)</f>
        <v>0</v>
      </c>
      <c r="Z307" cm="1">
        <f t="array" aca="1" ref="Z307" ca="1">IF($A307&gt;Z$1,"",$C307*INDEX('ETS yield tables'!$D$68:$CO$96,$B307,Z$1-$A307+1)/10^6)</f>
        <v>0</v>
      </c>
      <c r="AA307" cm="1">
        <f t="array" aca="1" ref="AA307" ca="1">IF($A307&gt;AA$1,"",$C307*INDEX('ETS yield tables'!$D$68:$CO$96,$B307,AA$1-$A307+1)/10^6)</f>
        <v>0</v>
      </c>
      <c r="AB307" cm="1">
        <f t="array" aca="1" ref="AB307" ca="1">IF($A307&gt;AB$1,"",$C307*INDEX('ETS yield tables'!$D$68:$CO$96,$B307,AB$1-$A307+1)/10^6)</f>
        <v>0</v>
      </c>
      <c r="AC307" cm="1">
        <f t="array" aca="1" ref="AC307" ca="1">IF($A307&gt;AC$1,"",$C307*INDEX('ETS yield tables'!$D$68:$CO$96,$B307,AC$1-$A307+1)/10^6)</f>
        <v>0</v>
      </c>
      <c r="AD307" cm="1">
        <f t="array" aca="1" ref="AD307" ca="1">IF($A307&gt;AD$1,"",$C307*INDEX('ETS yield tables'!$D$68:$CO$96,$B307,AD$1-$A307+1)/10^6)</f>
        <v>0</v>
      </c>
      <c r="AE307" cm="1">
        <f t="array" aca="1" ref="AE307" ca="1">IF($A307&gt;AE$1,"",$C307*INDEX('ETS yield tables'!$D$68:$CO$96,$B307,AE$1-$A307+1)/10^6)</f>
        <v>0</v>
      </c>
      <c r="AF307" cm="1">
        <f t="array" aca="1" ref="AF307" ca="1">IF($A307&gt;AF$1,"",$C307*INDEX('ETS yield tables'!$D$68:$CO$96,$B307,AF$1-$A307+1)/10^6)</f>
        <v>0</v>
      </c>
      <c r="AG307" cm="1">
        <f t="array" aca="1" ref="AG307" ca="1">IF($A307&gt;AG$1,"",$C307*INDEX('ETS yield tables'!$D$68:$CO$96,$B307,AG$1-$A307+1)/10^6)</f>
        <v>0</v>
      </c>
      <c r="AH307" cm="1">
        <f t="array" aca="1" ref="AH307" ca="1">IF($A307&gt;AH$1,"",$C307*INDEX('ETS yield tables'!$D$68:$CO$96,$B307,AH$1-$A307+1)/10^6)</f>
        <v>0</v>
      </c>
      <c r="AI307" cm="1">
        <f t="array" aca="1" ref="AI307" ca="1">IF($A307&gt;AI$1,"",$C307*INDEX('ETS yield tables'!$D$68:$CO$96,$B307,AI$1-$A307+1)/10^6)</f>
        <v>0</v>
      </c>
      <c r="AJ307" cm="1">
        <f t="array" aca="1" ref="AJ307" ca="1">IF($A307&gt;AJ$1,"",$C307*INDEX('ETS yield tables'!$D$68:$CO$96,$B307,AJ$1-$A307+1)/10^6)</f>
        <v>0</v>
      </c>
      <c r="AK307" cm="1">
        <f t="array" aca="1" ref="AK307" ca="1">IF($A307&gt;AK$1,"",$C307*INDEX('ETS yield tables'!$D$68:$CO$96,$B307,AK$1-$A307+1)/10^6)</f>
        <v>0</v>
      </c>
      <c r="AL307" cm="1">
        <f t="array" aca="1" ref="AL307" ca="1">IF($A307&gt;AL$1,"",$C307*INDEX('ETS yield tables'!$D$68:$CO$96,$B307,AL$1-$A307+1)/10^6)</f>
        <v>0</v>
      </c>
      <c r="AM307" cm="1">
        <f t="array" aca="1" ref="AM307" ca="1">IF($A307&gt;AM$1,"",$C307*INDEX('ETS yield tables'!$D$68:$CO$96,$B307,AM$1-$A307+1)/10^6)</f>
        <v>0</v>
      </c>
      <c r="AN307" cm="1">
        <f t="array" aca="1" ref="AN307" ca="1">IF($A307&gt;AN$1,"",$C307*INDEX('ETS yield tables'!$D$68:$CO$96,$B307,AN$1-$A307+1)/10^6)</f>
        <v>0</v>
      </c>
      <c r="AO307" cm="1">
        <f t="array" aca="1" ref="AO307" ca="1">IF($A307&gt;AO$1,"",$C307*INDEX('ETS yield tables'!$D$68:$CO$96,$B307,AO$1-$A307+1)/10^6)</f>
        <v>0</v>
      </c>
      <c r="AP307" cm="1">
        <f t="array" aca="1" ref="AP307" ca="1">IF($A307&gt;AP$1,"",$C307*INDEX('ETS yield tables'!$D$68:$CO$96,$B307,AP$1-$A307+1)/10^6)</f>
        <v>0</v>
      </c>
      <c r="AQ307" cm="1">
        <f t="array" aca="1" ref="AQ307" ca="1">IF($A307&gt;AQ$1,"",$C307*INDEX('ETS yield tables'!$D$68:$CO$96,$B307,AQ$1-$A307+1)/10^6)</f>
        <v>0</v>
      </c>
      <c r="AR307" cm="1">
        <f t="array" aca="1" ref="AR307" ca="1">IF($A307&gt;AR$1,"",$C307*INDEX('ETS yield tables'!$D$68:$CO$96,$B307,AR$1-$A307+1)/10^6)</f>
        <v>0</v>
      </c>
      <c r="AS307" cm="1">
        <f t="array" aca="1" ref="AS307" ca="1">IF($A307&gt;AS$1,"",$C307*INDEX('ETS yield tables'!$D$68:$CO$96,$B307,AS$1-$A307+1)/10^6)</f>
        <v>-1.2304998706272809</v>
      </c>
      <c r="AT307" cm="1">
        <f t="array" aca="1" ref="AT307" ca="1">IF($A307&gt;AT$1,"",$C307*INDEX('ETS yield tables'!$D$68:$CO$96,$B307,AT$1-$A307+1)/10^6)</f>
        <v>-6.9641387806143776E-2</v>
      </c>
      <c r="AU307" cm="1">
        <f t="array" aca="1" ref="AU307" ca="1">IF($A307&gt;AU$1,"",$C307*INDEX('ETS yield tables'!$D$68:$CO$96,$B307,AU$1-$A307+1)/10^6)</f>
        <v>-6.636327829215985E-2</v>
      </c>
      <c r="AV307" cm="1">
        <f t="array" aca="1" ref="AV307" ca="1">IF($A307&gt;AV$1,"",$C307*INDEX('ETS yield tables'!$D$68:$CO$96,$B307,AV$1-$A307+1)/10^6)</f>
        <v>-6.0216822953439789E-2</v>
      </c>
      <c r="AW307" cm="1">
        <f t="array" aca="1" ref="AW307" ca="1">IF($A307&gt;AW$1,"",$C307*INDEX('ETS yield tables'!$D$68:$CO$96,$B307,AW$1-$A307+1)/10^6)</f>
        <v>-3.2148010239951827E-2</v>
      </c>
      <c r="AX307" cm="1">
        <f t="array" aca="1" ref="AX307" ca="1">IF($A307&gt;AX$1,"",$C307*INDEX('ETS yield tables'!$D$68:$CO$96,$B307,AX$1-$A307+1)/10^6)</f>
        <v>-5.7182522834558309E-3</v>
      </c>
      <c r="AY307" cm="1">
        <f t="array" aca="1" ref="AY307" ca="1">IF($A307&gt;AY$1,"",$C307*INDEX('ETS yield tables'!$D$68:$CO$96,$B307,AY$1-$A307+1)/10^6)</f>
        <v>0</v>
      </c>
      <c r="AZ307" cm="1">
        <f t="array" aca="1" ref="AZ307" ca="1">IF($A307&gt;AZ$1,"",$C307*INDEX('ETS yield tables'!$D$68:$CO$96,$B307,AZ$1-$A307+1)/10^6)</f>
        <v>0</v>
      </c>
      <c r="BA307" cm="1">
        <f t="array" aca="1" ref="BA307" ca="1">IF($A307&gt;BA$1,"",$C307*INDEX('ETS yield tables'!$D$68:$CO$96,$B307,BA$1-$A307+1)/10^6)</f>
        <v>0</v>
      </c>
      <c r="BB307" cm="1">
        <f t="array" aca="1" ref="BB307" ca="1">IF($A307&gt;BB$1,"",$C307*INDEX('ETS yield tables'!$D$68:$CO$96,$B307,BB$1-$A307+1)/10^6)</f>
        <v>-1.8254972355998208E-3</v>
      </c>
      <c r="BC307" cm="1">
        <f t="array" aca="1" ref="BC307" ca="1">IF($A307&gt;BC$1,"",$C307*INDEX('ETS yield tables'!$D$68:$CO$96,$B307,BC$1-$A307+1)/10^6)</f>
        <v>-8.5865981081918417E-3</v>
      </c>
      <c r="BD307" cm="1">
        <f t="array" aca="1" ref="BD307" ca="1">IF($A307&gt;BD$1,"",$C307*INDEX('ETS yield tables'!$D$68:$CO$96,$B307,BD$1-$A307+1)/10^6)</f>
        <v>0</v>
      </c>
      <c r="BE307" cm="1">
        <f t="array" aca="1" ref="BE307" ca="1">IF($A307&gt;BE$1,"",$C307*INDEX('ETS yield tables'!$D$68:$CO$96,$B307,BE$1-$A307+1)/10^6)</f>
        <v>0</v>
      </c>
      <c r="BF307" cm="1">
        <f t="array" aca="1" ref="BF307" ca="1">IF($A307&gt;BF$1,"",$C307*INDEX('ETS yield tables'!$D$68:$CO$96,$B307,BF$1-$A307+1)/10^6)</f>
        <v>0</v>
      </c>
      <c r="BG307" cm="1">
        <f t="array" aca="1" ref="BG307" ca="1">IF($A307&gt;BG$1,"",$C307*INDEX('ETS yield tables'!$D$68:$CO$96,$B307,BG$1-$A307+1)/10^6)</f>
        <v>0</v>
      </c>
      <c r="BH307" cm="1">
        <f t="array" aca="1" ref="BH307" ca="1">IF($A307&gt;BH$1,"",$C307*INDEX('ETS yield tables'!$D$68:$CO$96,$B307,BH$1-$A307+1)/10^6)</f>
        <v>0</v>
      </c>
      <c r="BI307" cm="1">
        <f t="array" aca="1" ref="BI307" ca="1">IF($A307&gt;BI$1,"",$C307*INDEX('ETS yield tables'!$D$68:$CO$96,$B307,BI$1-$A307+1)/10^6)</f>
        <v>0</v>
      </c>
      <c r="BJ307" cm="1">
        <f t="array" aca="1" ref="BJ307" ca="1">IF($A307&gt;BJ$1,"",$C307*INDEX('ETS yield tables'!$D$68:$CO$96,$B307,BJ$1-$A307+1)/10^6)</f>
        <v>0</v>
      </c>
      <c r="BK307" cm="1">
        <f t="array" aca="1" ref="BK307" ca="1">IF($A307&gt;BK$1,"",$C307*INDEX('ETS yield tables'!$D$68:$CO$96,$B307,BK$1-$A307+1)/10^6)</f>
        <v>0</v>
      </c>
      <c r="BL307" cm="1">
        <f t="array" aca="1" ref="BL307" ca="1">IF($A307&gt;BL$1,"",$C307*INDEX('ETS yield tables'!$D$68:$CO$96,$B307,BL$1-$A307+1)/10^6)</f>
        <v>0</v>
      </c>
      <c r="BM307" cm="1">
        <f t="array" aca="1" ref="BM307" ca="1">IF($A307&gt;BM$1,"",$C307*INDEX('ETS yield tables'!$D$68:$CO$96,$B307,BM$1-$A307+1)/10^6)</f>
        <v>0</v>
      </c>
      <c r="BN307" cm="1">
        <f t="array" aca="1" ref="BN307" ca="1">IF($A307&gt;BN$1,"",$C307*INDEX('ETS yield tables'!$D$68:$CO$96,$B307,BN$1-$A307+1)/10^6)</f>
        <v>0</v>
      </c>
      <c r="BO307" cm="1">
        <f t="array" aca="1" ref="BO307" ca="1">IF($A307&gt;BO$1,"",$C307*INDEX('ETS yield tables'!$D$68:$CO$96,$B307,BO$1-$A307+1)/10^6)</f>
        <v>0</v>
      </c>
      <c r="BP307" cm="1">
        <f t="array" aca="1" ref="BP307" ca="1">IF($A307&gt;BP$1,"",$C307*INDEX('ETS yield tables'!$D$68:$CO$96,$B307,BP$1-$A307+1)/10^6)</f>
        <v>0</v>
      </c>
      <c r="BQ307" cm="1">
        <f t="array" aca="1" ref="BQ307" ca="1">IF($A307&gt;BQ$1,"",$C307*INDEX('ETS yield tables'!$D$68:$CO$96,$B307,BQ$1-$A307+1)/10^6)</f>
        <v>0</v>
      </c>
      <c r="BR307" cm="1">
        <f t="array" aca="1" ref="BR307" ca="1">IF($A307&gt;BR$1,"",$C307*INDEX('ETS yield tables'!$D$68:$CO$96,$B307,BR$1-$A307+1)/10^6)</f>
        <v>0</v>
      </c>
      <c r="BS307" cm="1">
        <f t="array" aca="1" ref="BS307" ca="1">IF($A307&gt;BS$1,"",$C307*INDEX('ETS yield tables'!$D$68:$CO$96,$B307,BS$1-$A307+1)/10^6)</f>
        <v>0</v>
      </c>
      <c r="BT307" cm="1">
        <f t="array" aca="1" ref="BT307" ca="1">IF($A307&gt;BT$1,"",$C307*INDEX('ETS yield tables'!$D$68:$CO$96,$B307,BT$1-$A307+1)/10^6)</f>
        <v>0</v>
      </c>
      <c r="BU307" cm="1">
        <f t="array" aca="1" ref="BU307" ca="1">IF($A307&gt;BU$1,"",$C307*INDEX('ETS yield tables'!$D$68:$CO$96,$B307,BU$1-$A307+1)/10^6)</f>
        <v>0</v>
      </c>
      <c r="BV307" cm="1">
        <f t="array" aca="1" ref="BV307" ca="1">IF($A307&gt;BV$1,"",$C307*INDEX('ETS yield tables'!$D$68:$CO$96,$B307,BV$1-$A307+1)/10^6)</f>
        <v>-1.2304998706272809</v>
      </c>
      <c r="BW307" cm="1">
        <f t="array" aca="1" ref="BW307" ca="1">IF($A307&gt;BW$1,"",$C307*INDEX('ETS yield tables'!$D$68:$CO$96,$B307,BW$1-$A307+1)/10^6)</f>
        <v>-6.9641387806143776E-2</v>
      </c>
      <c r="BX307" cm="1">
        <f t="array" aca="1" ref="BX307" ca="1">IF($A307&gt;BX$1,"",$C307*INDEX('ETS yield tables'!$D$68:$CO$96,$B307,BX$1-$A307+1)/10^6)</f>
        <v>-6.636327829215985E-2</v>
      </c>
      <c r="BY307" cm="1">
        <f t="array" aca="1" ref="BY307" ca="1">IF($A307&gt;BY$1,"",$C307*INDEX('ETS yield tables'!$D$68:$CO$96,$B307,BY$1-$A307+1)/10^6)</f>
        <v>-6.0216822953439789E-2</v>
      </c>
      <c r="BZ307" cm="1">
        <f t="array" aca="1" ref="BZ307" ca="1">IF($A307&gt;BZ$1,"",$C307*INDEX('ETS yield tables'!$D$68:$CO$96,$B307,BZ$1-$A307+1)/10^6)</f>
        <v>-3.2148010239951827E-2</v>
      </c>
      <c r="CA307" cm="1">
        <f t="array" aca="1" ref="CA307" ca="1">IF($A307&gt;CA$1,"",$C307*INDEX('ETS yield tables'!$D$68:$CO$96,$B307,CA$1-$A307+1)/10^6)</f>
        <v>-5.7182522834558309E-3</v>
      </c>
      <c r="CB307" cm="1">
        <f t="array" aca="1" ref="CB307" ca="1">IF($A307&gt;CB$1,"",$C307*INDEX('ETS yield tables'!$D$68:$CO$96,$B307,CB$1-$A307+1)/10^6)</f>
        <v>0</v>
      </c>
      <c r="CC307" cm="1">
        <f t="array" aca="1" ref="CC307" ca="1">IF($A307&gt;CC$1,"",$C307*INDEX('ETS yield tables'!$D$68:$CO$96,$B307,CC$1-$A307+1)/10^6)</f>
        <v>0</v>
      </c>
      <c r="CD307" cm="1">
        <f t="array" aca="1" ref="CD307" ca="1">IF($A307&gt;CD$1,"",$C307*INDEX('ETS yield tables'!$D$68:$CO$96,$B307,CD$1-$A307+1)/10^6)</f>
        <v>0</v>
      </c>
      <c r="CE307" cm="1">
        <f t="array" aca="1" ref="CE307" ca="1">IF($A307&gt;CE$1,"",$C307*INDEX('ETS yield tables'!$D$68:$CO$96,$B307,CE$1-$A307+1)/10^6)</f>
        <v>-1.8254972355998208E-3</v>
      </c>
      <c r="CF307" cm="1">
        <f t="array" aca="1" ref="CF307" ca="1">IF($A307&gt;CF$1,"",$C307*INDEX('ETS yield tables'!$D$68:$CO$96,$B307,CF$1-$A307+1)/10^6)</f>
        <v>-8.5865981081918417E-3</v>
      </c>
      <c r="CG307" cm="1">
        <f t="array" aca="1" ref="CG307" ca="1">IF($A307&gt;CG$1,"",$C307*INDEX('ETS yield tables'!$D$68:$CO$96,$B307,CG$1-$A307+1)/10^6)</f>
        <v>0</v>
      </c>
      <c r="CH307" cm="1">
        <f t="array" aca="1" ref="CH307" ca="1">IF($A307&gt;CH$1,"",$C307*INDEX('ETS yield tables'!$D$68:$CO$96,$B307,CH$1-$A307+1)/10^6)</f>
        <v>0</v>
      </c>
      <c r="CI307" cm="1">
        <f t="array" aca="1" ref="CI307" ca="1">IF($A307&gt;CI$1,"",$C307*INDEX('ETS yield tables'!$D$68:$CO$96,$B307,CI$1-$A307+1)/10^6)</f>
        <v>0</v>
      </c>
      <c r="CJ307" cm="1">
        <f t="array" aca="1" ref="CJ307" ca="1">IF($A307&gt;CJ$1,"",$C307*INDEX('ETS yield tables'!$D$68:$CO$96,$B307,CJ$1-$A307+1)/10^6)</f>
        <v>0</v>
      </c>
      <c r="CK307" cm="1">
        <f t="array" aca="1" ref="CK307" ca="1">IF($A307&gt;CK$1,"",$C307*INDEX('ETS yield tables'!$D$68:$CO$96,$B307,CK$1-$A307+1)/10^6)</f>
        <v>0</v>
      </c>
      <c r="CL307" cm="1">
        <f t="array" aca="1" ref="CL307" ca="1">IF($A307&gt;CL$1,"",$C307*INDEX('ETS yield tables'!$D$68:$CO$96,$B307,CL$1-$A307+1)/10^6)</f>
        <v>0</v>
      </c>
      <c r="CM307" cm="1">
        <f t="array" aca="1" ref="CM307" ca="1">IF($A307&gt;CM$1,"",$C307*INDEX('ETS yield tables'!$D$68:$CO$96,$B307,CM$1-$A307+1)/10^6)</f>
        <v>0</v>
      </c>
      <c r="CN307" cm="1">
        <f t="array" aca="1" ref="CN307" ca="1">IF($A307&gt;CN$1,"",$C307*INDEX('ETS yield tables'!$D$68:$CO$96,$B307,CN$1-$A307+1)/10^6)</f>
        <v>0</v>
      </c>
      <c r="CO307" cm="1">
        <f t="array" aca="1" ref="CO307" ca="1">IF($A307&gt;CO$1,"",$C307*INDEX('ETS yield tables'!$D$68:$CO$96,$B307,CO$1-$A307+1)/10^6)</f>
        <v>0</v>
      </c>
    </row>
    <row r="308" spans="1:93" outlineLevel="1">
      <c r="A308">
        <v>2004</v>
      </c>
      <c r="B308">
        <f t="shared" si="183"/>
        <v>5</v>
      </c>
      <c r="C308" s="1">
        <v>2444.9794595599997</v>
      </c>
      <c r="D308" s="62"/>
      <c r="E308" s="62"/>
      <c r="F308" s="62"/>
      <c r="G308" s="62"/>
      <c r="H308" s="62"/>
      <c r="I308" s="62"/>
      <c r="J308" s="62"/>
      <c r="K308" s="62"/>
      <c r="L308" s="62"/>
      <c r="M308" s="62"/>
      <c r="N308" s="62"/>
      <c r="O308" s="62"/>
      <c r="P308" s="62"/>
      <c r="Q308" s="62"/>
      <c r="R308" s="62"/>
      <c r="S308" s="62"/>
      <c r="T308" s="62"/>
      <c r="U308" s="62"/>
      <c r="V308" cm="1">
        <f t="array" aca="1" ref="V308" ca="1">IF($A308&gt;V$1,"",$C308*INDEX('ETS yield tables'!$D$68:$CO$96,$B308,V$1-$A308+1)/10^6)</f>
        <v>0</v>
      </c>
      <c r="W308" cm="1">
        <f t="array" aca="1" ref="W308" ca="1">IF($A308&gt;W$1,"",$C308*INDEX('ETS yield tables'!$D$68:$CO$96,$B308,W$1-$A308+1)/10^6)</f>
        <v>0</v>
      </c>
      <c r="X308" cm="1">
        <f t="array" aca="1" ref="X308" ca="1">IF($A308&gt;X$1,"",$C308*INDEX('ETS yield tables'!$D$68:$CO$96,$B308,X$1-$A308+1)/10^6)</f>
        <v>0</v>
      </c>
      <c r="Y308" cm="1">
        <f t="array" aca="1" ref="Y308" ca="1">IF($A308&gt;Y$1,"",$C308*INDEX('ETS yield tables'!$D$68:$CO$96,$B308,Y$1-$A308+1)/10^6)</f>
        <v>0</v>
      </c>
      <c r="Z308" cm="1">
        <f t="array" aca="1" ref="Z308" ca="1">IF($A308&gt;Z$1,"",$C308*INDEX('ETS yield tables'!$D$68:$CO$96,$B308,Z$1-$A308+1)/10^6)</f>
        <v>0</v>
      </c>
      <c r="AA308" cm="1">
        <f t="array" aca="1" ref="AA308" ca="1">IF($A308&gt;AA$1,"",$C308*INDEX('ETS yield tables'!$D$68:$CO$96,$B308,AA$1-$A308+1)/10^6)</f>
        <v>0</v>
      </c>
      <c r="AB308" cm="1">
        <f t="array" aca="1" ref="AB308" ca="1">IF($A308&gt;AB$1,"",$C308*INDEX('ETS yield tables'!$D$68:$CO$96,$B308,AB$1-$A308+1)/10^6)</f>
        <v>0</v>
      </c>
      <c r="AC308" cm="1">
        <f t="array" aca="1" ref="AC308" ca="1">IF($A308&gt;AC$1,"",$C308*INDEX('ETS yield tables'!$D$68:$CO$96,$B308,AC$1-$A308+1)/10^6)</f>
        <v>0</v>
      </c>
      <c r="AD308" cm="1">
        <f t="array" aca="1" ref="AD308" ca="1">IF($A308&gt;AD$1,"",$C308*INDEX('ETS yield tables'!$D$68:$CO$96,$B308,AD$1-$A308+1)/10^6)</f>
        <v>0</v>
      </c>
      <c r="AE308" cm="1">
        <f t="array" aca="1" ref="AE308" ca="1">IF($A308&gt;AE$1,"",$C308*INDEX('ETS yield tables'!$D$68:$CO$96,$B308,AE$1-$A308+1)/10^6)</f>
        <v>0</v>
      </c>
      <c r="AF308" cm="1">
        <f t="array" aca="1" ref="AF308" ca="1">IF($A308&gt;AF$1,"",$C308*INDEX('ETS yield tables'!$D$68:$CO$96,$B308,AF$1-$A308+1)/10^6)</f>
        <v>0</v>
      </c>
      <c r="AG308" cm="1">
        <f t="array" aca="1" ref="AG308" ca="1">IF($A308&gt;AG$1,"",$C308*INDEX('ETS yield tables'!$D$68:$CO$96,$B308,AG$1-$A308+1)/10^6)</f>
        <v>0</v>
      </c>
      <c r="AH308" cm="1">
        <f t="array" aca="1" ref="AH308" ca="1">IF($A308&gt;AH$1,"",$C308*INDEX('ETS yield tables'!$D$68:$CO$96,$B308,AH$1-$A308+1)/10^6)</f>
        <v>0</v>
      </c>
      <c r="AI308" cm="1">
        <f t="array" aca="1" ref="AI308" ca="1">IF($A308&gt;AI$1,"",$C308*INDEX('ETS yield tables'!$D$68:$CO$96,$B308,AI$1-$A308+1)/10^6)</f>
        <v>0</v>
      </c>
      <c r="AJ308" cm="1">
        <f t="array" aca="1" ref="AJ308" ca="1">IF($A308&gt;AJ$1,"",$C308*INDEX('ETS yield tables'!$D$68:$CO$96,$B308,AJ$1-$A308+1)/10^6)</f>
        <v>0</v>
      </c>
      <c r="AK308" cm="1">
        <f t="array" aca="1" ref="AK308" ca="1">IF($A308&gt;AK$1,"",$C308*INDEX('ETS yield tables'!$D$68:$CO$96,$B308,AK$1-$A308+1)/10^6)</f>
        <v>0</v>
      </c>
      <c r="AL308" cm="1">
        <f t="array" aca="1" ref="AL308" ca="1">IF($A308&gt;AL$1,"",$C308*INDEX('ETS yield tables'!$D$68:$CO$96,$B308,AL$1-$A308+1)/10^6)</f>
        <v>0</v>
      </c>
      <c r="AM308" cm="1">
        <f t="array" aca="1" ref="AM308" ca="1">IF($A308&gt;AM$1,"",$C308*INDEX('ETS yield tables'!$D$68:$CO$96,$B308,AM$1-$A308+1)/10^6)</f>
        <v>0</v>
      </c>
      <c r="AN308" cm="1">
        <f t="array" aca="1" ref="AN308" ca="1">IF($A308&gt;AN$1,"",$C308*INDEX('ETS yield tables'!$D$68:$CO$96,$B308,AN$1-$A308+1)/10^6)</f>
        <v>0</v>
      </c>
      <c r="AO308" cm="1">
        <f t="array" aca="1" ref="AO308" ca="1">IF($A308&gt;AO$1,"",$C308*INDEX('ETS yield tables'!$D$68:$CO$96,$B308,AO$1-$A308+1)/10^6)</f>
        <v>0</v>
      </c>
      <c r="AP308" cm="1">
        <f t="array" aca="1" ref="AP308" ca="1">IF($A308&gt;AP$1,"",$C308*INDEX('ETS yield tables'!$D$68:$CO$96,$B308,AP$1-$A308+1)/10^6)</f>
        <v>0</v>
      </c>
      <c r="AQ308" cm="1">
        <f t="array" aca="1" ref="AQ308" ca="1">IF($A308&gt;AQ$1,"",$C308*INDEX('ETS yield tables'!$D$68:$CO$96,$B308,AQ$1-$A308+1)/10^6)</f>
        <v>0</v>
      </c>
      <c r="AR308" cm="1">
        <f t="array" aca="1" ref="AR308" ca="1">IF($A308&gt;AR$1,"",$C308*INDEX('ETS yield tables'!$D$68:$CO$96,$B308,AR$1-$A308+1)/10^6)</f>
        <v>0</v>
      </c>
      <c r="AS308" cm="1">
        <f t="array" aca="1" ref="AS308" ca="1">IF($A308&gt;AS$1,"",$C308*INDEX('ETS yield tables'!$D$68:$CO$96,$B308,AS$1-$A308+1)/10^6)</f>
        <v>0</v>
      </c>
      <c r="AT308" cm="1">
        <f t="array" aca="1" ref="AT308" ca="1">IF($A308&gt;AT$1,"",$C308*INDEX('ETS yield tables'!$D$68:$CO$96,$B308,AT$1-$A308+1)/10^6)</f>
        <v>-1.4684302136171401</v>
      </c>
      <c r="AU308" cm="1">
        <f t="array" aca="1" ref="AU308" ca="1">IF($A308&gt;AU$1,"",$C308*INDEX('ETS yield tables'!$D$68:$CO$96,$B308,AU$1-$A308+1)/10^6)</f>
        <v>-8.3107296809903919E-2</v>
      </c>
      <c r="AV308" cm="1">
        <f t="array" aca="1" ref="AV308" ca="1">IF($A308&gt;AV$1,"",$C308*INDEX('ETS yield tables'!$D$68:$CO$96,$B308,AV$1-$A308+1)/10^6)</f>
        <v>-7.9195329674608003E-2</v>
      </c>
      <c r="AW308" cm="1">
        <f t="array" aca="1" ref="AW308" ca="1">IF($A308&gt;AW$1,"",$C308*INDEX('ETS yield tables'!$D$68:$CO$96,$B308,AW$1-$A308+1)/10^6)</f>
        <v>-7.1860391295927931E-2</v>
      </c>
      <c r="AX308" cm="1">
        <f t="array" aca="1" ref="AX308" ca="1">IF($A308&gt;AX$1,"",$C308*INDEX('ETS yield tables'!$D$68:$CO$96,$B308,AX$1-$A308+1)/10^6)</f>
        <v>-3.8364172699955963E-2</v>
      </c>
      <c r="AY308" cm="1">
        <f t="array" aca="1" ref="AY308" ca="1">IF($A308&gt;AY$1,"",$C308*INDEX('ETS yield tables'!$D$68:$CO$96,$B308,AY$1-$A308+1)/10^6)</f>
        <v>-6.823937671631951E-3</v>
      </c>
      <c r="AZ308" cm="1">
        <f t="array" aca="1" ref="AZ308" ca="1">IF($A308&gt;AZ$1,"",$C308*INDEX('ETS yield tables'!$D$68:$CO$96,$B308,AZ$1-$A308+1)/10^6)</f>
        <v>0</v>
      </c>
      <c r="BA308" cm="1">
        <f t="array" aca="1" ref="BA308" ca="1">IF($A308&gt;BA$1,"",$C308*INDEX('ETS yield tables'!$D$68:$CO$96,$B308,BA$1-$A308+1)/10^6)</f>
        <v>0</v>
      </c>
      <c r="BB308" cm="1">
        <f t="array" aca="1" ref="BB308" ca="1">IF($A308&gt;BB$1,"",$C308*INDEX('ETS yield tables'!$D$68:$CO$96,$B308,BB$1-$A308+1)/10^6)</f>
        <v>0</v>
      </c>
      <c r="BC308" cm="1">
        <f t="array" aca="1" ref="BC308" ca="1">IF($A308&gt;BC$1,"",$C308*INDEX('ETS yield tables'!$D$68:$CO$96,$B308,BC$1-$A308+1)/10^6)</f>
        <v>-2.1784766984679379E-3</v>
      </c>
      <c r="BD308" cm="1">
        <f t="array" aca="1" ref="BD308" ca="1">IF($A308&gt;BD$1,"",$C308*INDEX('ETS yield tables'!$D$68:$CO$96,$B308,BD$1-$A308+1)/10^6)</f>
        <v>-1.0246908915015965E-2</v>
      </c>
      <c r="BE308" cm="1">
        <f t="array" aca="1" ref="BE308" ca="1">IF($A308&gt;BE$1,"",$C308*INDEX('ETS yield tables'!$D$68:$CO$96,$B308,BE$1-$A308+1)/10^6)</f>
        <v>0</v>
      </c>
      <c r="BF308" cm="1">
        <f t="array" aca="1" ref="BF308" ca="1">IF($A308&gt;BF$1,"",$C308*INDEX('ETS yield tables'!$D$68:$CO$96,$B308,BF$1-$A308+1)/10^6)</f>
        <v>0</v>
      </c>
      <c r="BG308" cm="1">
        <f t="array" aca="1" ref="BG308" ca="1">IF($A308&gt;BG$1,"",$C308*INDEX('ETS yield tables'!$D$68:$CO$96,$B308,BG$1-$A308+1)/10^6)</f>
        <v>0</v>
      </c>
      <c r="BH308" cm="1">
        <f t="array" aca="1" ref="BH308" ca="1">IF($A308&gt;BH$1,"",$C308*INDEX('ETS yield tables'!$D$68:$CO$96,$B308,BH$1-$A308+1)/10^6)</f>
        <v>0</v>
      </c>
      <c r="BI308" cm="1">
        <f t="array" aca="1" ref="BI308" ca="1">IF($A308&gt;BI$1,"",$C308*INDEX('ETS yield tables'!$D$68:$CO$96,$B308,BI$1-$A308+1)/10^6)</f>
        <v>0</v>
      </c>
      <c r="BJ308" cm="1">
        <f t="array" aca="1" ref="BJ308" ca="1">IF($A308&gt;BJ$1,"",$C308*INDEX('ETS yield tables'!$D$68:$CO$96,$B308,BJ$1-$A308+1)/10^6)</f>
        <v>0</v>
      </c>
      <c r="BK308" cm="1">
        <f t="array" aca="1" ref="BK308" ca="1">IF($A308&gt;BK$1,"",$C308*INDEX('ETS yield tables'!$D$68:$CO$96,$B308,BK$1-$A308+1)/10^6)</f>
        <v>0</v>
      </c>
      <c r="BL308" cm="1">
        <f t="array" aca="1" ref="BL308" ca="1">IF($A308&gt;BL$1,"",$C308*INDEX('ETS yield tables'!$D$68:$CO$96,$B308,BL$1-$A308+1)/10^6)</f>
        <v>0</v>
      </c>
      <c r="BM308" cm="1">
        <f t="array" aca="1" ref="BM308" ca="1">IF($A308&gt;BM$1,"",$C308*INDEX('ETS yield tables'!$D$68:$CO$96,$B308,BM$1-$A308+1)/10^6)</f>
        <v>0</v>
      </c>
      <c r="BN308" cm="1">
        <f t="array" aca="1" ref="BN308" ca="1">IF($A308&gt;BN$1,"",$C308*INDEX('ETS yield tables'!$D$68:$CO$96,$B308,BN$1-$A308+1)/10^6)</f>
        <v>0</v>
      </c>
      <c r="BO308" cm="1">
        <f t="array" aca="1" ref="BO308" ca="1">IF($A308&gt;BO$1,"",$C308*INDEX('ETS yield tables'!$D$68:$CO$96,$B308,BO$1-$A308+1)/10^6)</f>
        <v>0</v>
      </c>
      <c r="BP308" cm="1">
        <f t="array" aca="1" ref="BP308" ca="1">IF($A308&gt;BP$1,"",$C308*INDEX('ETS yield tables'!$D$68:$CO$96,$B308,BP$1-$A308+1)/10^6)</f>
        <v>0</v>
      </c>
      <c r="BQ308" cm="1">
        <f t="array" aca="1" ref="BQ308" ca="1">IF($A308&gt;BQ$1,"",$C308*INDEX('ETS yield tables'!$D$68:$CO$96,$B308,BQ$1-$A308+1)/10^6)</f>
        <v>0</v>
      </c>
      <c r="BR308" cm="1">
        <f t="array" aca="1" ref="BR308" ca="1">IF($A308&gt;BR$1,"",$C308*INDEX('ETS yield tables'!$D$68:$CO$96,$B308,BR$1-$A308+1)/10^6)</f>
        <v>0</v>
      </c>
      <c r="BS308" cm="1">
        <f t="array" aca="1" ref="BS308" ca="1">IF($A308&gt;BS$1,"",$C308*INDEX('ETS yield tables'!$D$68:$CO$96,$B308,BS$1-$A308+1)/10^6)</f>
        <v>0</v>
      </c>
      <c r="BT308" cm="1">
        <f t="array" aca="1" ref="BT308" ca="1">IF($A308&gt;BT$1,"",$C308*INDEX('ETS yield tables'!$D$68:$CO$96,$B308,BT$1-$A308+1)/10^6)</f>
        <v>0</v>
      </c>
      <c r="BU308" cm="1">
        <f t="array" aca="1" ref="BU308" ca="1">IF($A308&gt;BU$1,"",$C308*INDEX('ETS yield tables'!$D$68:$CO$96,$B308,BU$1-$A308+1)/10^6)</f>
        <v>0</v>
      </c>
      <c r="BV308" cm="1">
        <f t="array" aca="1" ref="BV308" ca="1">IF($A308&gt;BV$1,"",$C308*INDEX('ETS yield tables'!$D$68:$CO$96,$B308,BV$1-$A308+1)/10^6)</f>
        <v>0</v>
      </c>
      <c r="BW308" cm="1">
        <f t="array" aca="1" ref="BW308" ca="1">IF($A308&gt;BW$1,"",$C308*INDEX('ETS yield tables'!$D$68:$CO$96,$B308,BW$1-$A308+1)/10^6)</f>
        <v>-1.4684302136171401</v>
      </c>
      <c r="BX308" cm="1">
        <f t="array" aca="1" ref="BX308" ca="1">IF($A308&gt;BX$1,"",$C308*INDEX('ETS yield tables'!$D$68:$CO$96,$B308,BX$1-$A308+1)/10^6)</f>
        <v>-8.3107296809903919E-2</v>
      </c>
      <c r="BY308" cm="1">
        <f t="array" aca="1" ref="BY308" ca="1">IF($A308&gt;BY$1,"",$C308*INDEX('ETS yield tables'!$D$68:$CO$96,$B308,BY$1-$A308+1)/10^6)</f>
        <v>-7.9195329674608003E-2</v>
      </c>
      <c r="BZ308" cm="1">
        <f t="array" aca="1" ref="BZ308" ca="1">IF($A308&gt;BZ$1,"",$C308*INDEX('ETS yield tables'!$D$68:$CO$96,$B308,BZ$1-$A308+1)/10^6)</f>
        <v>-7.1860391295927931E-2</v>
      </c>
      <c r="CA308" cm="1">
        <f t="array" aca="1" ref="CA308" ca="1">IF($A308&gt;CA$1,"",$C308*INDEX('ETS yield tables'!$D$68:$CO$96,$B308,CA$1-$A308+1)/10^6)</f>
        <v>-3.8364172699955963E-2</v>
      </c>
      <c r="CB308" cm="1">
        <f t="array" aca="1" ref="CB308" ca="1">IF($A308&gt;CB$1,"",$C308*INDEX('ETS yield tables'!$D$68:$CO$96,$B308,CB$1-$A308+1)/10^6)</f>
        <v>-6.823937671631951E-3</v>
      </c>
      <c r="CC308" cm="1">
        <f t="array" aca="1" ref="CC308" ca="1">IF($A308&gt;CC$1,"",$C308*INDEX('ETS yield tables'!$D$68:$CO$96,$B308,CC$1-$A308+1)/10^6)</f>
        <v>0</v>
      </c>
      <c r="CD308" cm="1">
        <f t="array" aca="1" ref="CD308" ca="1">IF($A308&gt;CD$1,"",$C308*INDEX('ETS yield tables'!$D$68:$CO$96,$B308,CD$1-$A308+1)/10^6)</f>
        <v>0</v>
      </c>
      <c r="CE308" cm="1">
        <f t="array" aca="1" ref="CE308" ca="1">IF($A308&gt;CE$1,"",$C308*INDEX('ETS yield tables'!$D$68:$CO$96,$B308,CE$1-$A308+1)/10^6)</f>
        <v>0</v>
      </c>
      <c r="CF308" cm="1">
        <f t="array" aca="1" ref="CF308" ca="1">IF($A308&gt;CF$1,"",$C308*INDEX('ETS yield tables'!$D$68:$CO$96,$B308,CF$1-$A308+1)/10^6)</f>
        <v>-2.1784766984679379E-3</v>
      </c>
      <c r="CG308" cm="1">
        <f t="array" aca="1" ref="CG308" ca="1">IF($A308&gt;CG$1,"",$C308*INDEX('ETS yield tables'!$D$68:$CO$96,$B308,CG$1-$A308+1)/10^6)</f>
        <v>-1.0246908915015965E-2</v>
      </c>
      <c r="CH308" cm="1">
        <f t="array" aca="1" ref="CH308" ca="1">IF($A308&gt;CH$1,"",$C308*INDEX('ETS yield tables'!$D$68:$CO$96,$B308,CH$1-$A308+1)/10^6)</f>
        <v>0</v>
      </c>
      <c r="CI308" cm="1">
        <f t="array" aca="1" ref="CI308" ca="1">IF($A308&gt;CI$1,"",$C308*INDEX('ETS yield tables'!$D$68:$CO$96,$B308,CI$1-$A308+1)/10^6)</f>
        <v>0</v>
      </c>
      <c r="CJ308" cm="1">
        <f t="array" aca="1" ref="CJ308" ca="1">IF($A308&gt;CJ$1,"",$C308*INDEX('ETS yield tables'!$D$68:$CO$96,$B308,CJ$1-$A308+1)/10^6)</f>
        <v>0</v>
      </c>
      <c r="CK308" cm="1">
        <f t="array" aca="1" ref="CK308" ca="1">IF($A308&gt;CK$1,"",$C308*INDEX('ETS yield tables'!$D$68:$CO$96,$B308,CK$1-$A308+1)/10^6)</f>
        <v>0</v>
      </c>
      <c r="CL308" cm="1">
        <f t="array" aca="1" ref="CL308" ca="1">IF($A308&gt;CL$1,"",$C308*INDEX('ETS yield tables'!$D$68:$CO$96,$B308,CL$1-$A308+1)/10^6)</f>
        <v>0</v>
      </c>
      <c r="CM308" cm="1">
        <f t="array" aca="1" ref="CM308" ca="1">IF($A308&gt;CM$1,"",$C308*INDEX('ETS yield tables'!$D$68:$CO$96,$B308,CM$1-$A308+1)/10^6)</f>
        <v>0</v>
      </c>
      <c r="CN308" cm="1">
        <f t="array" aca="1" ref="CN308" ca="1">IF($A308&gt;CN$1,"",$C308*INDEX('ETS yield tables'!$D$68:$CO$96,$B308,CN$1-$A308+1)/10^6)</f>
        <v>0</v>
      </c>
      <c r="CO308" cm="1">
        <f t="array" aca="1" ref="CO308" ca="1">IF($A308&gt;CO$1,"",$C308*INDEX('ETS yield tables'!$D$68:$CO$96,$B308,CO$1-$A308+1)/10^6)</f>
        <v>0</v>
      </c>
    </row>
    <row r="309" spans="1:93" outlineLevel="1">
      <c r="A309">
        <v>2005</v>
      </c>
      <c r="B309">
        <f t="shared" si="183"/>
        <v>4</v>
      </c>
      <c r="C309" s="1">
        <v>1123.9789889839999</v>
      </c>
      <c r="D309" s="62"/>
      <c r="E309" s="62"/>
      <c r="F309" s="62"/>
      <c r="G309" s="62"/>
      <c r="H309" s="62"/>
      <c r="I309" s="62"/>
      <c r="J309" s="62"/>
      <c r="K309" s="62"/>
      <c r="L309" s="62"/>
      <c r="M309" s="62"/>
      <c r="N309" s="62"/>
      <c r="O309" s="62"/>
      <c r="P309" s="62"/>
      <c r="Q309" s="62"/>
      <c r="R309" s="62"/>
      <c r="S309" s="62"/>
      <c r="T309" s="62"/>
      <c r="U309" s="62"/>
      <c r="V309" cm="1">
        <f t="array" aca="1" ref="V309" ca="1">IF($A309&gt;V$1,"",$C309*INDEX('ETS yield tables'!$D$68:$CO$96,$B309,V$1-$A309+1)/10^6)</f>
        <v>0</v>
      </c>
      <c r="W309" cm="1">
        <f t="array" aca="1" ref="W309" ca="1">IF($A309&gt;W$1,"",$C309*INDEX('ETS yield tables'!$D$68:$CO$96,$B309,W$1-$A309+1)/10^6)</f>
        <v>0</v>
      </c>
      <c r="X309" cm="1">
        <f t="array" aca="1" ref="X309" ca="1">IF($A309&gt;X$1,"",$C309*INDEX('ETS yield tables'!$D$68:$CO$96,$B309,X$1-$A309+1)/10^6)</f>
        <v>0</v>
      </c>
      <c r="Y309" cm="1">
        <f t="array" aca="1" ref="Y309" ca="1">IF($A309&gt;Y$1,"",$C309*INDEX('ETS yield tables'!$D$68:$CO$96,$B309,Y$1-$A309+1)/10^6)</f>
        <v>0</v>
      </c>
      <c r="Z309" cm="1">
        <f t="array" aca="1" ref="Z309" ca="1">IF($A309&gt;Z$1,"",$C309*INDEX('ETS yield tables'!$D$68:$CO$96,$B309,Z$1-$A309+1)/10^6)</f>
        <v>0</v>
      </c>
      <c r="AA309" cm="1">
        <f t="array" aca="1" ref="AA309" ca="1">IF($A309&gt;AA$1,"",$C309*INDEX('ETS yield tables'!$D$68:$CO$96,$B309,AA$1-$A309+1)/10^6)</f>
        <v>0</v>
      </c>
      <c r="AB309" cm="1">
        <f t="array" aca="1" ref="AB309" ca="1">IF($A309&gt;AB$1,"",$C309*INDEX('ETS yield tables'!$D$68:$CO$96,$B309,AB$1-$A309+1)/10^6)</f>
        <v>0</v>
      </c>
      <c r="AC309" cm="1">
        <f t="array" aca="1" ref="AC309" ca="1">IF($A309&gt;AC$1,"",$C309*INDEX('ETS yield tables'!$D$68:$CO$96,$B309,AC$1-$A309+1)/10^6)</f>
        <v>0</v>
      </c>
      <c r="AD309" cm="1">
        <f t="array" aca="1" ref="AD309" ca="1">IF($A309&gt;AD$1,"",$C309*INDEX('ETS yield tables'!$D$68:$CO$96,$B309,AD$1-$A309+1)/10^6)</f>
        <v>0</v>
      </c>
      <c r="AE309" cm="1">
        <f t="array" aca="1" ref="AE309" ca="1">IF($A309&gt;AE$1,"",$C309*INDEX('ETS yield tables'!$D$68:$CO$96,$B309,AE$1-$A309+1)/10^6)</f>
        <v>0</v>
      </c>
      <c r="AF309" cm="1">
        <f t="array" aca="1" ref="AF309" ca="1">IF($A309&gt;AF$1,"",$C309*INDEX('ETS yield tables'!$D$68:$CO$96,$B309,AF$1-$A309+1)/10^6)</f>
        <v>0</v>
      </c>
      <c r="AG309" cm="1">
        <f t="array" aca="1" ref="AG309" ca="1">IF($A309&gt;AG$1,"",$C309*INDEX('ETS yield tables'!$D$68:$CO$96,$B309,AG$1-$A309+1)/10^6)</f>
        <v>0</v>
      </c>
      <c r="AH309" cm="1">
        <f t="array" aca="1" ref="AH309" ca="1">IF($A309&gt;AH$1,"",$C309*INDEX('ETS yield tables'!$D$68:$CO$96,$B309,AH$1-$A309+1)/10^6)</f>
        <v>0</v>
      </c>
      <c r="AI309" cm="1">
        <f t="array" aca="1" ref="AI309" ca="1">IF($A309&gt;AI$1,"",$C309*INDEX('ETS yield tables'!$D$68:$CO$96,$B309,AI$1-$A309+1)/10^6)</f>
        <v>0</v>
      </c>
      <c r="AJ309" cm="1">
        <f t="array" aca="1" ref="AJ309" ca="1">IF($A309&gt;AJ$1,"",$C309*INDEX('ETS yield tables'!$D$68:$CO$96,$B309,AJ$1-$A309+1)/10^6)</f>
        <v>0</v>
      </c>
      <c r="AK309" cm="1">
        <f t="array" aca="1" ref="AK309" ca="1">IF($A309&gt;AK$1,"",$C309*INDEX('ETS yield tables'!$D$68:$CO$96,$B309,AK$1-$A309+1)/10^6)</f>
        <v>0</v>
      </c>
      <c r="AL309" cm="1">
        <f t="array" aca="1" ref="AL309" ca="1">IF($A309&gt;AL$1,"",$C309*INDEX('ETS yield tables'!$D$68:$CO$96,$B309,AL$1-$A309+1)/10^6)</f>
        <v>0</v>
      </c>
      <c r="AM309" cm="1">
        <f t="array" aca="1" ref="AM309" ca="1">IF($A309&gt;AM$1,"",$C309*INDEX('ETS yield tables'!$D$68:$CO$96,$B309,AM$1-$A309+1)/10^6)</f>
        <v>0</v>
      </c>
      <c r="AN309" cm="1">
        <f t="array" aca="1" ref="AN309" ca="1">IF($A309&gt;AN$1,"",$C309*INDEX('ETS yield tables'!$D$68:$CO$96,$B309,AN$1-$A309+1)/10^6)</f>
        <v>0</v>
      </c>
      <c r="AO309" cm="1">
        <f t="array" aca="1" ref="AO309" ca="1">IF($A309&gt;AO$1,"",$C309*INDEX('ETS yield tables'!$D$68:$CO$96,$B309,AO$1-$A309+1)/10^6)</f>
        <v>0</v>
      </c>
      <c r="AP309" cm="1">
        <f t="array" aca="1" ref="AP309" ca="1">IF($A309&gt;AP$1,"",$C309*INDEX('ETS yield tables'!$D$68:$CO$96,$B309,AP$1-$A309+1)/10^6)</f>
        <v>0</v>
      </c>
      <c r="AQ309" cm="1">
        <f t="array" aca="1" ref="AQ309" ca="1">IF($A309&gt;AQ$1,"",$C309*INDEX('ETS yield tables'!$D$68:$CO$96,$B309,AQ$1-$A309+1)/10^6)</f>
        <v>0</v>
      </c>
      <c r="AR309" cm="1">
        <f t="array" aca="1" ref="AR309" ca="1">IF($A309&gt;AR$1,"",$C309*INDEX('ETS yield tables'!$D$68:$CO$96,$B309,AR$1-$A309+1)/10^6)</f>
        <v>0</v>
      </c>
      <c r="AS309" cm="1">
        <f t="array" aca="1" ref="AS309" ca="1">IF($A309&gt;AS$1,"",$C309*INDEX('ETS yield tables'!$D$68:$CO$96,$B309,AS$1-$A309+1)/10^6)</f>
        <v>0</v>
      </c>
      <c r="AT309" cm="1">
        <f t="array" aca="1" ref="AT309" ca="1">IF($A309&gt;AT$1,"",$C309*INDEX('ETS yield tables'!$D$68:$CO$96,$B309,AT$1-$A309+1)/10^6)</f>
        <v>0</v>
      </c>
      <c r="AU309" cm="1">
        <f t="array" aca="1" ref="AU309" ca="1">IF($A309&gt;AU$1,"",$C309*INDEX('ETS yield tables'!$D$68:$CO$96,$B309,AU$1-$A309+1)/10^6)</f>
        <v>-0.67505054099390049</v>
      </c>
      <c r="AV309" cm="1">
        <f t="array" aca="1" ref="AV309" ca="1">IF($A309&gt;AV$1,"",$C309*INDEX('ETS yield tables'!$D$68:$CO$96,$B309,AV$1-$A309+1)/10^6)</f>
        <v>-3.8205169814555129E-2</v>
      </c>
      <c r="AW309" cm="1">
        <f t="array" aca="1" ref="AW309" ca="1">IF($A309&gt;AW$1,"",$C309*INDEX('ETS yield tables'!$D$68:$CO$96,$B309,AW$1-$A309+1)/10^6)</f>
        <v>-3.6406803432180765E-2</v>
      </c>
      <c r="AX309" cm="1">
        <f t="array" aca="1" ref="AX309" ca="1">IF($A309&gt;AX$1,"",$C309*INDEX('ETS yield tables'!$D$68:$CO$96,$B309,AX$1-$A309+1)/10^6)</f>
        <v>-3.3034866465228734E-2</v>
      </c>
      <c r="AY309" cm="1">
        <f t="array" aca="1" ref="AY309" ca="1">IF($A309&gt;AY$1,"",$C309*INDEX('ETS yield tables'!$D$68:$CO$96,$B309,AY$1-$A309+1)/10^6)</f>
        <v>-1.7636354316147948E-2</v>
      </c>
      <c r="AZ309" cm="1">
        <f t="array" aca="1" ref="AZ309" ca="1">IF($A309&gt;AZ$1,"",$C309*INDEX('ETS yield tables'!$D$68:$CO$96,$B309,AZ$1-$A309+1)/10^6)</f>
        <v>-3.1370253582543401E-3</v>
      </c>
      <c r="BA309" cm="1">
        <f t="array" aca="1" ref="BA309" ca="1">IF($A309&gt;BA$1,"",$C309*INDEX('ETS yield tables'!$D$68:$CO$96,$B309,BA$1-$A309+1)/10^6)</f>
        <v>0</v>
      </c>
      <c r="BB309" cm="1">
        <f t="array" aca="1" ref="BB309" ca="1">IF($A309&gt;BB$1,"",$C309*INDEX('ETS yield tables'!$D$68:$CO$96,$B309,BB$1-$A309+1)/10^6)</f>
        <v>0</v>
      </c>
      <c r="BC309" cm="1">
        <f t="array" aca="1" ref="BC309" ca="1">IF($A309&gt;BC$1,"",$C309*INDEX('ETS yield tables'!$D$68:$CO$96,$B309,BC$1-$A309+1)/10^6)</f>
        <v>0</v>
      </c>
      <c r="BD309" cm="1">
        <f t="array" aca="1" ref="BD309" ca="1">IF($A309&gt;BD$1,"",$C309*INDEX('ETS yield tables'!$D$68:$CO$96,$B309,BD$1-$A309+1)/10^6)</f>
        <v>-1.0014652791847339E-3</v>
      </c>
      <c r="BE309" cm="1">
        <f t="array" aca="1" ref="BE309" ca="1">IF($A309&gt;BE$1,"",$C309*INDEX('ETS yield tables'!$D$68:$CO$96,$B309,BE$1-$A309+1)/10^6)</f>
        <v>-4.7105959428319468E-3</v>
      </c>
      <c r="BF309" cm="1">
        <f t="array" aca="1" ref="BF309" ca="1">IF($A309&gt;BF$1,"",$C309*INDEX('ETS yield tables'!$D$68:$CO$96,$B309,BF$1-$A309+1)/10^6)</f>
        <v>0</v>
      </c>
      <c r="BG309" cm="1">
        <f t="array" aca="1" ref="BG309" ca="1">IF($A309&gt;BG$1,"",$C309*INDEX('ETS yield tables'!$D$68:$CO$96,$B309,BG$1-$A309+1)/10^6)</f>
        <v>0</v>
      </c>
      <c r="BH309" cm="1">
        <f t="array" aca="1" ref="BH309" ca="1">IF($A309&gt;BH$1,"",$C309*INDEX('ETS yield tables'!$D$68:$CO$96,$B309,BH$1-$A309+1)/10^6)</f>
        <v>0</v>
      </c>
      <c r="BI309" cm="1">
        <f t="array" aca="1" ref="BI309" ca="1">IF($A309&gt;BI$1,"",$C309*INDEX('ETS yield tables'!$D$68:$CO$96,$B309,BI$1-$A309+1)/10^6)</f>
        <v>0</v>
      </c>
      <c r="BJ309" cm="1">
        <f t="array" aca="1" ref="BJ309" ca="1">IF($A309&gt;BJ$1,"",$C309*INDEX('ETS yield tables'!$D$68:$CO$96,$B309,BJ$1-$A309+1)/10^6)</f>
        <v>0</v>
      </c>
      <c r="BK309" cm="1">
        <f t="array" aca="1" ref="BK309" ca="1">IF($A309&gt;BK$1,"",$C309*INDEX('ETS yield tables'!$D$68:$CO$96,$B309,BK$1-$A309+1)/10^6)</f>
        <v>0</v>
      </c>
      <c r="BL309" cm="1">
        <f t="array" aca="1" ref="BL309" ca="1">IF($A309&gt;BL$1,"",$C309*INDEX('ETS yield tables'!$D$68:$CO$96,$B309,BL$1-$A309+1)/10^6)</f>
        <v>0</v>
      </c>
      <c r="BM309" cm="1">
        <f t="array" aca="1" ref="BM309" ca="1">IF($A309&gt;BM$1,"",$C309*INDEX('ETS yield tables'!$D$68:$CO$96,$B309,BM$1-$A309+1)/10^6)</f>
        <v>0</v>
      </c>
      <c r="BN309" cm="1">
        <f t="array" aca="1" ref="BN309" ca="1">IF($A309&gt;BN$1,"",$C309*INDEX('ETS yield tables'!$D$68:$CO$96,$B309,BN$1-$A309+1)/10^6)</f>
        <v>0</v>
      </c>
      <c r="BO309" cm="1">
        <f t="array" aca="1" ref="BO309" ca="1">IF($A309&gt;BO$1,"",$C309*INDEX('ETS yield tables'!$D$68:$CO$96,$B309,BO$1-$A309+1)/10^6)</f>
        <v>0</v>
      </c>
      <c r="BP309" cm="1">
        <f t="array" aca="1" ref="BP309" ca="1">IF($A309&gt;BP$1,"",$C309*INDEX('ETS yield tables'!$D$68:$CO$96,$B309,BP$1-$A309+1)/10^6)</f>
        <v>0</v>
      </c>
      <c r="BQ309" cm="1">
        <f t="array" aca="1" ref="BQ309" ca="1">IF($A309&gt;BQ$1,"",$C309*INDEX('ETS yield tables'!$D$68:$CO$96,$B309,BQ$1-$A309+1)/10^6)</f>
        <v>0</v>
      </c>
      <c r="BR309" cm="1">
        <f t="array" aca="1" ref="BR309" ca="1">IF($A309&gt;BR$1,"",$C309*INDEX('ETS yield tables'!$D$68:$CO$96,$B309,BR$1-$A309+1)/10^6)</f>
        <v>0</v>
      </c>
      <c r="BS309" cm="1">
        <f t="array" aca="1" ref="BS309" ca="1">IF($A309&gt;BS$1,"",$C309*INDEX('ETS yield tables'!$D$68:$CO$96,$B309,BS$1-$A309+1)/10^6)</f>
        <v>0</v>
      </c>
      <c r="BT309" cm="1">
        <f t="array" aca="1" ref="BT309" ca="1">IF($A309&gt;BT$1,"",$C309*INDEX('ETS yield tables'!$D$68:$CO$96,$B309,BT$1-$A309+1)/10^6)</f>
        <v>0</v>
      </c>
      <c r="BU309" cm="1">
        <f t="array" aca="1" ref="BU309" ca="1">IF($A309&gt;BU$1,"",$C309*INDEX('ETS yield tables'!$D$68:$CO$96,$B309,BU$1-$A309+1)/10^6)</f>
        <v>0</v>
      </c>
      <c r="BV309" cm="1">
        <f t="array" aca="1" ref="BV309" ca="1">IF($A309&gt;BV$1,"",$C309*INDEX('ETS yield tables'!$D$68:$CO$96,$B309,BV$1-$A309+1)/10^6)</f>
        <v>0</v>
      </c>
      <c r="BW309" cm="1">
        <f t="array" aca="1" ref="BW309" ca="1">IF($A309&gt;BW$1,"",$C309*INDEX('ETS yield tables'!$D$68:$CO$96,$B309,BW$1-$A309+1)/10^6)</f>
        <v>0</v>
      </c>
      <c r="BX309" cm="1">
        <f t="array" aca="1" ref="BX309" ca="1">IF($A309&gt;BX$1,"",$C309*INDEX('ETS yield tables'!$D$68:$CO$96,$B309,BX$1-$A309+1)/10^6)</f>
        <v>-0.67505054099390049</v>
      </c>
      <c r="BY309" cm="1">
        <f t="array" aca="1" ref="BY309" ca="1">IF($A309&gt;BY$1,"",$C309*INDEX('ETS yield tables'!$D$68:$CO$96,$B309,BY$1-$A309+1)/10^6)</f>
        <v>-3.8205169814555129E-2</v>
      </c>
      <c r="BZ309" cm="1">
        <f t="array" aca="1" ref="BZ309" ca="1">IF($A309&gt;BZ$1,"",$C309*INDEX('ETS yield tables'!$D$68:$CO$96,$B309,BZ$1-$A309+1)/10^6)</f>
        <v>-3.6406803432180765E-2</v>
      </c>
      <c r="CA309" cm="1">
        <f t="array" aca="1" ref="CA309" ca="1">IF($A309&gt;CA$1,"",$C309*INDEX('ETS yield tables'!$D$68:$CO$96,$B309,CA$1-$A309+1)/10^6)</f>
        <v>-3.3034866465228734E-2</v>
      </c>
      <c r="CB309" cm="1">
        <f t="array" aca="1" ref="CB309" ca="1">IF($A309&gt;CB$1,"",$C309*INDEX('ETS yield tables'!$D$68:$CO$96,$B309,CB$1-$A309+1)/10^6)</f>
        <v>-1.7636354316147948E-2</v>
      </c>
      <c r="CC309" cm="1">
        <f t="array" aca="1" ref="CC309" ca="1">IF($A309&gt;CC$1,"",$C309*INDEX('ETS yield tables'!$D$68:$CO$96,$B309,CC$1-$A309+1)/10^6)</f>
        <v>-3.1370253582543401E-3</v>
      </c>
      <c r="CD309" cm="1">
        <f t="array" aca="1" ref="CD309" ca="1">IF($A309&gt;CD$1,"",$C309*INDEX('ETS yield tables'!$D$68:$CO$96,$B309,CD$1-$A309+1)/10^6)</f>
        <v>0</v>
      </c>
      <c r="CE309" cm="1">
        <f t="array" aca="1" ref="CE309" ca="1">IF($A309&gt;CE$1,"",$C309*INDEX('ETS yield tables'!$D$68:$CO$96,$B309,CE$1-$A309+1)/10^6)</f>
        <v>0</v>
      </c>
      <c r="CF309" cm="1">
        <f t="array" aca="1" ref="CF309" ca="1">IF($A309&gt;CF$1,"",$C309*INDEX('ETS yield tables'!$D$68:$CO$96,$B309,CF$1-$A309+1)/10^6)</f>
        <v>0</v>
      </c>
      <c r="CG309" cm="1">
        <f t="array" aca="1" ref="CG309" ca="1">IF($A309&gt;CG$1,"",$C309*INDEX('ETS yield tables'!$D$68:$CO$96,$B309,CG$1-$A309+1)/10^6)</f>
        <v>-1.0014652791847339E-3</v>
      </c>
      <c r="CH309" cm="1">
        <f t="array" aca="1" ref="CH309" ca="1">IF($A309&gt;CH$1,"",$C309*INDEX('ETS yield tables'!$D$68:$CO$96,$B309,CH$1-$A309+1)/10^6)</f>
        <v>-4.7105959428319468E-3</v>
      </c>
      <c r="CI309" cm="1">
        <f t="array" aca="1" ref="CI309" ca="1">IF($A309&gt;CI$1,"",$C309*INDEX('ETS yield tables'!$D$68:$CO$96,$B309,CI$1-$A309+1)/10^6)</f>
        <v>0</v>
      </c>
      <c r="CJ309" cm="1">
        <f t="array" aca="1" ref="CJ309" ca="1">IF($A309&gt;CJ$1,"",$C309*INDEX('ETS yield tables'!$D$68:$CO$96,$B309,CJ$1-$A309+1)/10^6)</f>
        <v>0</v>
      </c>
      <c r="CK309" cm="1">
        <f t="array" aca="1" ref="CK309" ca="1">IF($A309&gt;CK$1,"",$C309*INDEX('ETS yield tables'!$D$68:$CO$96,$B309,CK$1-$A309+1)/10^6)</f>
        <v>0</v>
      </c>
      <c r="CL309" cm="1">
        <f t="array" aca="1" ref="CL309" ca="1">IF($A309&gt;CL$1,"",$C309*INDEX('ETS yield tables'!$D$68:$CO$96,$B309,CL$1-$A309+1)/10^6)</f>
        <v>0</v>
      </c>
      <c r="CM309" cm="1">
        <f t="array" aca="1" ref="CM309" ca="1">IF($A309&gt;CM$1,"",$C309*INDEX('ETS yield tables'!$D$68:$CO$96,$B309,CM$1-$A309+1)/10^6)</f>
        <v>0</v>
      </c>
      <c r="CN309" cm="1">
        <f t="array" aca="1" ref="CN309" ca="1">IF($A309&gt;CN$1,"",$C309*INDEX('ETS yield tables'!$D$68:$CO$96,$B309,CN$1-$A309+1)/10^6)</f>
        <v>0</v>
      </c>
      <c r="CO309" cm="1">
        <f t="array" aca="1" ref="CO309" ca="1">IF($A309&gt;CO$1,"",$C309*INDEX('ETS yield tables'!$D$68:$CO$96,$B309,CO$1-$A309+1)/10^6)</f>
        <v>0</v>
      </c>
    </row>
    <row r="310" spans="1:93" outlineLevel="1">
      <c r="A310">
        <v>2006</v>
      </c>
      <c r="B310">
        <f t="shared" si="183"/>
        <v>3</v>
      </c>
      <c r="C310" s="1">
        <v>1027.12961488</v>
      </c>
      <c r="D310" s="62"/>
      <c r="E310" s="62"/>
      <c r="F310" s="62"/>
      <c r="G310" s="62"/>
      <c r="H310" s="62"/>
      <c r="I310" s="62"/>
      <c r="J310" s="62"/>
      <c r="K310" s="62"/>
      <c r="L310" s="62"/>
      <c r="M310" s="62"/>
      <c r="N310" s="62"/>
      <c r="O310" s="62"/>
      <c r="P310" s="62"/>
      <c r="Q310" s="62"/>
      <c r="R310" s="62"/>
      <c r="S310" s="62"/>
      <c r="T310" s="62"/>
      <c r="U310" s="62"/>
      <c r="V310" cm="1">
        <f t="array" aca="1" ref="V310" ca="1">IF($A310&gt;V$1,"",$C310*INDEX('ETS yield tables'!$D$68:$CO$96,$B310,V$1-$A310+1)/10^6)</f>
        <v>0</v>
      </c>
      <c r="W310" cm="1">
        <f t="array" aca="1" ref="W310" ca="1">IF($A310&gt;W$1,"",$C310*INDEX('ETS yield tables'!$D$68:$CO$96,$B310,W$1-$A310+1)/10^6)</f>
        <v>0</v>
      </c>
      <c r="X310" cm="1">
        <f t="array" aca="1" ref="X310" ca="1">IF($A310&gt;X$1,"",$C310*INDEX('ETS yield tables'!$D$68:$CO$96,$B310,X$1-$A310+1)/10^6)</f>
        <v>0</v>
      </c>
      <c r="Y310" cm="1">
        <f t="array" aca="1" ref="Y310" ca="1">IF($A310&gt;Y$1,"",$C310*INDEX('ETS yield tables'!$D$68:$CO$96,$B310,Y$1-$A310+1)/10^6)</f>
        <v>0</v>
      </c>
      <c r="Z310" cm="1">
        <f t="array" aca="1" ref="Z310" ca="1">IF($A310&gt;Z$1,"",$C310*INDEX('ETS yield tables'!$D$68:$CO$96,$B310,Z$1-$A310+1)/10^6)</f>
        <v>0</v>
      </c>
      <c r="AA310" cm="1">
        <f t="array" aca="1" ref="AA310" ca="1">IF($A310&gt;AA$1,"",$C310*INDEX('ETS yield tables'!$D$68:$CO$96,$B310,AA$1-$A310+1)/10^6)</f>
        <v>0</v>
      </c>
      <c r="AB310" cm="1">
        <f t="array" aca="1" ref="AB310" ca="1">IF($A310&gt;AB$1,"",$C310*INDEX('ETS yield tables'!$D$68:$CO$96,$B310,AB$1-$A310+1)/10^6)</f>
        <v>0</v>
      </c>
      <c r="AC310" cm="1">
        <f t="array" aca="1" ref="AC310" ca="1">IF($A310&gt;AC$1,"",$C310*INDEX('ETS yield tables'!$D$68:$CO$96,$B310,AC$1-$A310+1)/10^6)</f>
        <v>0</v>
      </c>
      <c r="AD310" cm="1">
        <f t="array" aca="1" ref="AD310" ca="1">IF($A310&gt;AD$1,"",$C310*INDEX('ETS yield tables'!$D$68:$CO$96,$B310,AD$1-$A310+1)/10^6)</f>
        <v>0</v>
      </c>
      <c r="AE310" cm="1">
        <f t="array" aca="1" ref="AE310" ca="1">IF($A310&gt;AE$1,"",$C310*INDEX('ETS yield tables'!$D$68:$CO$96,$B310,AE$1-$A310+1)/10^6)</f>
        <v>0</v>
      </c>
      <c r="AF310" cm="1">
        <f t="array" aca="1" ref="AF310" ca="1">IF($A310&gt;AF$1,"",$C310*INDEX('ETS yield tables'!$D$68:$CO$96,$B310,AF$1-$A310+1)/10^6)</f>
        <v>0</v>
      </c>
      <c r="AG310" cm="1">
        <f t="array" aca="1" ref="AG310" ca="1">IF($A310&gt;AG$1,"",$C310*INDEX('ETS yield tables'!$D$68:$CO$96,$B310,AG$1-$A310+1)/10^6)</f>
        <v>0</v>
      </c>
      <c r="AH310" cm="1">
        <f t="array" aca="1" ref="AH310" ca="1">IF($A310&gt;AH$1,"",$C310*INDEX('ETS yield tables'!$D$68:$CO$96,$B310,AH$1-$A310+1)/10^6)</f>
        <v>0</v>
      </c>
      <c r="AI310" cm="1">
        <f t="array" aca="1" ref="AI310" ca="1">IF($A310&gt;AI$1,"",$C310*INDEX('ETS yield tables'!$D$68:$CO$96,$B310,AI$1-$A310+1)/10^6)</f>
        <v>0</v>
      </c>
      <c r="AJ310" cm="1">
        <f t="array" aca="1" ref="AJ310" ca="1">IF($A310&gt;AJ$1,"",$C310*INDEX('ETS yield tables'!$D$68:$CO$96,$B310,AJ$1-$A310+1)/10^6)</f>
        <v>0</v>
      </c>
      <c r="AK310" cm="1">
        <f t="array" aca="1" ref="AK310" ca="1">IF($A310&gt;AK$1,"",$C310*INDEX('ETS yield tables'!$D$68:$CO$96,$B310,AK$1-$A310+1)/10^6)</f>
        <v>0</v>
      </c>
      <c r="AL310" cm="1">
        <f t="array" aca="1" ref="AL310" ca="1">IF($A310&gt;AL$1,"",$C310*INDEX('ETS yield tables'!$D$68:$CO$96,$B310,AL$1-$A310+1)/10^6)</f>
        <v>0</v>
      </c>
      <c r="AM310" cm="1">
        <f t="array" aca="1" ref="AM310" ca="1">IF($A310&gt;AM$1,"",$C310*INDEX('ETS yield tables'!$D$68:$CO$96,$B310,AM$1-$A310+1)/10^6)</f>
        <v>0</v>
      </c>
      <c r="AN310" cm="1">
        <f t="array" aca="1" ref="AN310" ca="1">IF($A310&gt;AN$1,"",$C310*INDEX('ETS yield tables'!$D$68:$CO$96,$B310,AN$1-$A310+1)/10^6)</f>
        <v>0</v>
      </c>
      <c r="AO310" cm="1">
        <f t="array" aca="1" ref="AO310" ca="1">IF($A310&gt;AO$1,"",$C310*INDEX('ETS yield tables'!$D$68:$CO$96,$B310,AO$1-$A310+1)/10^6)</f>
        <v>0</v>
      </c>
      <c r="AP310" cm="1">
        <f t="array" aca="1" ref="AP310" ca="1">IF($A310&gt;AP$1,"",$C310*INDEX('ETS yield tables'!$D$68:$CO$96,$B310,AP$1-$A310+1)/10^6)</f>
        <v>0</v>
      </c>
      <c r="AQ310" cm="1">
        <f t="array" aca="1" ref="AQ310" ca="1">IF($A310&gt;AQ$1,"",$C310*INDEX('ETS yield tables'!$D$68:$CO$96,$B310,AQ$1-$A310+1)/10^6)</f>
        <v>0</v>
      </c>
      <c r="AR310" cm="1">
        <f t="array" aca="1" ref="AR310" ca="1">IF($A310&gt;AR$1,"",$C310*INDEX('ETS yield tables'!$D$68:$CO$96,$B310,AR$1-$A310+1)/10^6)</f>
        <v>0</v>
      </c>
      <c r="AS310" cm="1">
        <f t="array" aca="1" ref="AS310" ca="1">IF($A310&gt;AS$1,"",$C310*INDEX('ETS yield tables'!$D$68:$CO$96,$B310,AS$1-$A310+1)/10^6)</f>
        <v>0</v>
      </c>
      <c r="AT310" cm="1">
        <f t="array" aca="1" ref="AT310" ca="1">IF($A310&gt;AT$1,"",$C310*INDEX('ETS yield tables'!$D$68:$CO$96,$B310,AT$1-$A310+1)/10^6)</f>
        <v>0</v>
      </c>
      <c r="AU310" cm="1">
        <f t="array" aca="1" ref="AU310" ca="1">IF($A310&gt;AU$1,"",$C310*INDEX('ETS yield tables'!$D$68:$CO$96,$B310,AU$1-$A310+1)/10^6)</f>
        <v>0</v>
      </c>
      <c r="AV310" cm="1">
        <f t="array" aca="1" ref="AV310" ca="1">IF($A310&gt;AV$1,"",$C310*INDEX('ETS yield tables'!$D$68:$CO$96,$B310,AV$1-$A310+1)/10^6)</f>
        <v>-0.61688377540077921</v>
      </c>
      <c r="AW310" cm="1">
        <f t="array" aca="1" ref="AW310" ca="1">IF($A310&gt;AW$1,"",$C310*INDEX('ETS yield tables'!$D$68:$CO$96,$B310,AW$1-$A310+1)/10^6)</f>
        <v>-3.4913162739386064E-2</v>
      </c>
      <c r="AX310" cm="1">
        <f t="array" aca="1" ref="AX310" ca="1">IF($A310&gt;AX$1,"",$C310*INDEX('ETS yield tables'!$D$68:$CO$96,$B310,AX$1-$A310+1)/10^6)</f>
        <v>-3.32697553555781E-2</v>
      </c>
      <c r="AY310" cm="1">
        <f t="array" aca="1" ref="AY310" ca="1">IF($A310&gt;AY$1,"",$C310*INDEX('ETS yield tables'!$D$68:$CO$96,$B310,AY$1-$A310+1)/10^6)</f>
        <v>-3.0188366510938071E-2</v>
      </c>
      <c r="AZ310" cm="1">
        <f t="array" aca="1" ref="AZ310" ca="1">IF($A310&gt;AZ$1,"",$C310*INDEX('ETS yield tables'!$D$68:$CO$96,$B310,AZ$1-$A310+1)/10^6)</f>
        <v>-1.6116690787082083E-2</v>
      </c>
      <c r="BA310" cm="1">
        <f t="array" aca="1" ref="BA310" ca="1">IF($A310&gt;BA$1,"",$C310*INDEX('ETS yield tables'!$D$68:$CO$96,$B310,BA$1-$A310+1)/10^6)</f>
        <v>-2.8667187551300768E-3</v>
      </c>
      <c r="BB310" cm="1">
        <f t="array" aca="1" ref="BB310" ca="1">IF($A310&gt;BB$1,"",$C310*INDEX('ETS yield tables'!$D$68:$CO$96,$B310,BB$1-$A310+1)/10^6)</f>
        <v>0</v>
      </c>
      <c r="BC310" cm="1">
        <f t="array" aca="1" ref="BC310" ca="1">IF($A310&gt;BC$1,"",$C310*INDEX('ETS yield tables'!$D$68:$CO$96,$B310,BC$1-$A310+1)/10^6)</f>
        <v>0</v>
      </c>
      <c r="BD310" cm="1">
        <f t="array" aca="1" ref="BD310" ca="1">IF($A310&gt;BD$1,"",$C310*INDEX('ETS yield tables'!$D$68:$CO$96,$B310,BD$1-$A310+1)/10^6)</f>
        <v>0</v>
      </c>
      <c r="BE310" cm="1">
        <f t="array" aca="1" ref="BE310" ca="1">IF($A310&gt;BE$1,"",$C310*INDEX('ETS yield tables'!$D$68:$CO$96,$B310,BE$1-$A310+1)/10^6)</f>
        <v>-9.1517248685807091E-4</v>
      </c>
      <c r="BF310" cm="1">
        <f t="array" aca="1" ref="BF310" ca="1">IF($A310&gt;BF$1,"",$C310*INDEX('ETS yield tables'!$D$68:$CO$96,$B310,BF$1-$A310+1)/10^6)</f>
        <v>-4.3047002159620823E-3</v>
      </c>
      <c r="BG310" cm="1">
        <f t="array" aca="1" ref="BG310" ca="1">IF($A310&gt;BG$1,"",$C310*INDEX('ETS yield tables'!$D$68:$CO$96,$B310,BG$1-$A310+1)/10^6)</f>
        <v>0</v>
      </c>
      <c r="BH310" cm="1">
        <f t="array" aca="1" ref="BH310" ca="1">IF($A310&gt;BH$1,"",$C310*INDEX('ETS yield tables'!$D$68:$CO$96,$B310,BH$1-$A310+1)/10^6)</f>
        <v>0</v>
      </c>
      <c r="BI310" cm="1">
        <f t="array" aca="1" ref="BI310" ca="1">IF($A310&gt;BI$1,"",$C310*INDEX('ETS yield tables'!$D$68:$CO$96,$B310,BI$1-$A310+1)/10^6)</f>
        <v>0</v>
      </c>
      <c r="BJ310" cm="1">
        <f t="array" aca="1" ref="BJ310" ca="1">IF($A310&gt;BJ$1,"",$C310*INDEX('ETS yield tables'!$D$68:$CO$96,$B310,BJ$1-$A310+1)/10^6)</f>
        <v>0</v>
      </c>
      <c r="BK310" cm="1">
        <f t="array" aca="1" ref="BK310" ca="1">IF($A310&gt;BK$1,"",$C310*INDEX('ETS yield tables'!$D$68:$CO$96,$B310,BK$1-$A310+1)/10^6)</f>
        <v>0</v>
      </c>
      <c r="BL310" cm="1">
        <f t="array" aca="1" ref="BL310" ca="1">IF($A310&gt;BL$1,"",$C310*INDEX('ETS yield tables'!$D$68:$CO$96,$B310,BL$1-$A310+1)/10^6)</f>
        <v>0</v>
      </c>
      <c r="BM310" cm="1">
        <f t="array" aca="1" ref="BM310" ca="1">IF($A310&gt;BM$1,"",$C310*INDEX('ETS yield tables'!$D$68:$CO$96,$B310,BM$1-$A310+1)/10^6)</f>
        <v>0</v>
      </c>
      <c r="BN310" cm="1">
        <f t="array" aca="1" ref="BN310" ca="1">IF($A310&gt;BN$1,"",$C310*INDEX('ETS yield tables'!$D$68:$CO$96,$B310,BN$1-$A310+1)/10^6)</f>
        <v>0</v>
      </c>
      <c r="BO310" cm="1">
        <f t="array" aca="1" ref="BO310" ca="1">IF($A310&gt;BO$1,"",$C310*INDEX('ETS yield tables'!$D$68:$CO$96,$B310,BO$1-$A310+1)/10^6)</f>
        <v>0</v>
      </c>
      <c r="BP310" cm="1">
        <f t="array" aca="1" ref="BP310" ca="1">IF($A310&gt;BP$1,"",$C310*INDEX('ETS yield tables'!$D$68:$CO$96,$B310,BP$1-$A310+1)/10^6)</f>
        <v>0</v>
      </c>
      <c r="BQ310" cm="1">
        <f t="array" aca="1" ref="BQ310" ca="1">IF($A310&gt;BQ$1,"",$C310*INDEX('ETS yield tables'!$D$68:$CO$96,$B310,BQ$1-$A310+1)/10^6)</f>
        <v>0</v>
      </c>
      <c r="BR310" cm="1">
        <f t="array" aca="1" ref="BR310" ca="1">IF($A310&gt;BR$1,"",$C310*INDEX('ETS yield tables'!$D$68:$CO$96,$B310,BR$1-$A310+1)/10^6)</f>
        <v>0</v>
      </c>
      <c r="BS310" cm="1">
        <f t="array" aca="1" ref="BS310" ca="1">IF($A310&gt;BS$1,"",$C310*INDEX('ETS yield tables'!$D$68:$CO$96,$B310,BS$1-$A310+1)/10^6)</f>
        <v>0</v>
      </c>
      <c r="BT310" cm="1">
        <f t="array" aca="1" ref="BT310" ca="1">IF($A310&gt;BT$1,"",$C310*INDEX('ETS yield tables'!$D$68:$CO$96,$B310,BT$1-$A310+1)/10^6)</f>
        <v>0</v>
      </c>
      <c r="BU310" cm="1">
        <f t="array" aca="1" ref="BU310" ca="1">IF($A310&gt;BU$1,"",$C310*INDEX('ETS yield tables'!$D$68:$CO$96,$B310,BU$1-$A310+1)/10^6)</f>
        <v>0</v>
      </c>
      <c r="BV310" cm="1">
        <f t="array" aca="1" ref="BV310" ca="1">IF($A310&gt;BV$1,"",$C310*INDEX('ETS yield tables'!$D$68:$CO$96,$B310,BV$1-$A310+1)/10^6)</f>
        <v>0</v>
      </c>
      <c r="BW310" cm="1">
        <f t="array" aca="1" ref="BW310" ca="1">IF($A310&gt;BW$1,"",$C310*INDEX('ETS yield tables'!$D$68:$CO$96,$B310,BW$1-$A310+1)/10^6)</f>
        <v>0</v>
      </c>
      <c r="BX310" cm="1">
        <f t="array" aca="1" ref="BX310" ca="1">IF($A310&gt;BX$1,"",$C310*INDEX('ETS yield tables'!$D$68:$CO$96,$B310,BX$1-$A310+1)/10^6)</f>
        <v>0</v>
      </c>
      <c r="BY310" cm="1">
        <f t="array" aca="1" ref="BY310" ca="1">IF($A310&gt;BY$1,"",$C310*INDEX('ETS yield tables'!$D$68:$CO$96,$B310,BY$1-$A310+1)/10^6)</f>
        <v>-0.61688377540077921</v>
      </c>
      <c r="BZ310" cm="1">
        <f t="array" aca="1" ref="BZ310" ca="1">IF($A310&gt;BZ$1,"",$C310*INDEX('ETS yield tables'!$D$68:$CO$96,$B310,BZ$1-$A310+1)/10^6)</f>
        <v>-3.4913162739386064E-2</v>
      </c>
      <c r="CA310" cm="1">
        <f t="array" aca="1" ref="CA310" ca="1">IF($A310&gt;CA$1,"",$C310*INDEX('ETS yield tables'!$D$68:$CO$96,$B310,CA$1-$A310+1)/10^6)</f>
        <v>-3.32697553555781E-2</v>
      </c>
      <c r="CB310" cm="1">
        <f t="array" aca="1" ref="CB310" ca="1">IF($A310&gt;CB$1,"",$C310*INDEX('ETS yield tables'!$D$68:$CO$96,$B310,CB$1-$A310+1)/10^6)</f>
        <v>-3.0188366510938071E-2</v>
      </c>
      <c r="CC310" cm="1">
        <f t="array" aca="1" ref="CC310" ca="1">IF($A310&gt;CC$1,"",$C310*INDEX('ETS yield tables'!$D$68:$CO$96,$B310,CC$1-$A310+1)/10^6)</f>
        <v>-1.6116690787082083E-2</v>
      </c>
      <c r="CD310" cm="1">
        <f t="array" aca="1" ref="CD310" ca="1">IF($A310&gt;CD$1,"",$C310*INDEX('ETS yield tables'!$D$68:$CO$96,$B310,CD$1-$A310+1)/10^6)</f>
        <v>-2.8667187551300768E-3</v>
      </c>
      <c r="CE310" cm="1">
        <f t="array" aca="1" ref="CE310" ca="1">IF($A310&gt;CE$1,"",$C310*INDEX('ETS yield tables'!$D$68:$CO$96,$B310,CE$1-$A310+1)/10^6)</f>
        <v>0</v>
      </c>
      <c r="CF310" cm="1">
        <f t="array" aca="1" ref="CF310" ca="1">IF($A310&gt;CF$1,"",$C310*INDEX('ETS yield tables'!$D$68:$CO$96,$B310,CF$1-$A310+1)/10^6)</f>
        <v>0</v>
      </c>
      <c r="CG310" cm="1">
        <f t="array" aca="1" ref="CG310" ca="1">IF($A310&gt;CG$1,"",$C310*INDEX('ETS yield tables'!$D$68:$CO$96,$B310,CG$1-$A310+1)/10^6)</f>
        <v>0</v>
      </c>
      <c r="CH310" cm="1">
        <f t="array" aca="1" ref="CH310" ca="1">IF($A310&gt;CH$1,"",$C310*INDEX('ETS yield tables'!$D$68:$CO$96,$B310,CH$1-$A310+1)/10^6)</f>
        <v>-9.1517248685807091E-4</v>
      </c>
      <c r="CI310" cm="1">
        <f t="array" aca="1" ref="CI310" ca="1">IF($A310&gt;CI$1,"",$C310*INDEX('ETS yield tables'!$D$68:$CO$96,$B310,CI$1-$A310+1)/10^6)</f>
        <v>-4.3047002159620823E-3</v>
      </c>
      <c r="CJ310" cm="1">
        <f t="array" aca="1" ref="CJ310" ca="1">IF($A310&gt;CJ$1,"",$C310*INDEX('ETS yield tables'!$D$68:$CO$96,$B310,CJ$1-$A310+1)/10^6)</f>
        <v>0</v>
      </c>
      <c r="CK310" cm="1">
        <f t="array" aca="1" ref="CK310" ca="1">IF($A310&gt;CK$1,"",$C310*INDEX('ETS yield tables'!$D$68:$CO$96,$B310,CK$1-$A310+1)/10^6)</f>
        <v>0</v>
      </c>
      <c r="CL310" cm="1">
        <f t="array" aca="1" ref="CL310" ca="1">IF($A310&gt;CL$1,"",$C310*INDEX('ETS yield tables'!$D$68:$CO$96,$B310,CL$1-$A310+1)/10^6)</f>
        <v>0</v>
      </c>
      <c r="CM310" cm="1">
        <f t="array" aca="1" ref="CM310" ca="1">IF($A310&gt;CM$1,"",$C310*INDEX('ETS yield tables'!$D$68:$CO$96,$B310,CM$1-$A310+1)/10^6)</f>
        <v>0</v>
      </c>
      <c r="CN310" cm="1">
        <f t="array" aca="1" ref="CN310" ca="1">IF($A310&gt;CN$1,"",$C310*INDEX('ETS yield tables'!$D$68:$CO$96,$B310,CN$1-$A310+1)/10^6)</f>
        <v>0</v>
      </c>
      <c r="CO310" cm="1">
        <f t="array" aca="1" ref="CO310" ca="1">IF($A310&gt;CO$1,"",$C310*INDEX('ETS yield tables'!$D$68:$CO$96,$B310,CO$1-$A310+1)/10^6)</f>
        <v>0</v>
      </c>
    </row>
    <row r="311" spans="1:93" outlineLevel="1">
      <c r="A311">
        <v>2007</v>
      </c>
      <c r="B311">
        <f t="shared" si="183"/>
        <v>2</v>
      </c>
      <c r="C311" s="1">
        <v>656.96846673599998</v>
      </c>
      <c r="D311" s="62"/>
      <c r="E311" s="62"/>
      <c r="F311" s="62"/>
      <c r="G311" s="62"/>
      <c r="H311" s="62"/>
      <c r="I311" s="62"/>
      <c r="J311" s="62"/>
      <c r="K311" s="62"/>
      <c r="L311" s="62"/>
      <c r="M311" s="62"/>
      <c r="N311" s="62"/>
      <c r="O311" s="62"/>
      <c r="P311" s="62"/>
      <c r="Q311" s="62"/>
      <c r="R311" s="62"/>
      <c r="S311" s="62"/>
      <c r="T311" s="62"/>
      <c r="U311" s="62"/>
      <c r="V311" cm="1">
        <f t="array" aca="1" ref="V311" ca="1">IF($A311&gt;V$1,"",$C311*INDEX('ETS yield tables'!$D$68:$CO$96,$B311,V$1-$A311+1)/10^6)</f>
        <v>0</v>
      </c>
      <c r="W311" cm="1">
        <f t="array" aca="1" ref="W311" ca="1">IF($A311&gt;W$1,"",$C311*INDEX('ETS yield tables'!$D$68:$CO$96,$B311,W$1-$A311+1)/10^6)</f>
        <v>0</v>
      </c>
      <c r="X311" cm="1">
        <f t="array" aca="1" ref="X311" ca="1">IF($A311&gt;X$1,"",$C311*INDEX('ETS yield tables'!$D$68:$CO$96,$B311,X$1-$A311+1)/10^6)</f>
        <v>0</v>
      </c>
      <c r="Y311" cm="1">
        <f t="array" aca="1" ref="Y311" ca="1">IF($A311&gt;Y$1,"",$C311*INDEX('ETS yield tables'!$D$68:$CO$96,$B311,Y$1-$A311+1)/10^6)</f>
        <v>0</v>
      </c>
      <c r="Z311" cm="1">
        <f t="array" aca="1" ref="Z311" ca="1">IF($A311&gt;Z$1,"",$C311*INDEX('ETS yield tables'!$D$68:$CO$96,$B311,Z$1-$A311+1)/10^6)</f>
        <v>0</v>
      </c>
      <c r="AA311" cm="1">
        <f t="array" aca="1" ref="AA311" ca="1">IF($A311&gt;AA$1,"",$C311*INDEX('ETS yield tables'!$D$68:$CO$96,$B311,AA$1-$A311+1)/10^6)</f>
        <v>0</v>
      </c>
      <c r="AB311" cm="1">
        <f t="array" aca="1" ref="AB311" ca="1">IF($A311&gt;AB$1,"",$C311*INDEX('ETS yield tables'!$D$68:$CO$96,$B311,AB$1-$A311+1)/10^6)</f>
        <v>0</v>
      </c>
      <c r="AC311" cm="1">
        <f t="array" aca="1" ref="AC311" ca="1">IF($A311&gt;AC$1,"",$C311*INDEX('ETS yield tables'!$D$68:$CO$96,$B311,AC$1-$A311+1)/10^6)</f>
        <v>0</v>
      </c>
      <c r="AD311" cm="1">
        <f t="array" aca="1" ref="AD311" ca="1">IF($A311&gt;AD$1,"",$C311*INDEX('ETS yield tables'!$D$68:$CO$96,$B311,AD$1-$A311+1)/10^6)</f>
        <v>0</v>
      </c>
      <c r="AE311" cm="1">
        <f t="array" aca="1" ref="AE311" ca="1">IF($A311&gt;AE$1,"",$C311*INDEX('ETS yield tables'!$D$68:$CO$96,$B311,AE$1-$A311+1)/10^6)</f>
        <v>0</v>
      </c>
      <c r="AF311" cm="1">
        <f t="array" aca="1" ref="AF311" ca="1">IF($A311&gt;AF$1,"",$C311*INDEX('ETS yield tables'!$D$68:$CO$96,$B311,AF$1-$A311+1)/10^6)</f>
        <v>0</v>
      </c>
      <c r="AG311" cm="1">
        <f t="array" aca="1" ref="AG311" ca="1">IF($A311&gt;AG$1,"",$C311*INDEX('ETS yield tables'!$D$68:$CO$96,$B311,AG$1-$A311+1)/10^6)</f>
        <v>0</v>
      </c>
      <c r="AH311" cm="1">
        <f t="array" aca="1" ref="AH311" ca="1">IF($A311&gt;AH$1,"",$C311*INDEX('ETS yield tables'!$D$68:$CO$96,$B311,AH$1-$A311+1)/10^6)</f>
        <v>0</v>
      </c>
      <c r="AI311" cm="1">
        <f t="array" aca="1" ref="AI311" ca="1">IF($A311&gt;AI$1,"",$C311*INDEX('ETS yield tables'!$D$68:$CO$96,$B311,AI$1-$A311+1)/10^6)</f>
        <v>0</v>
      </c>
      <c r="AJ311" cm="1">
        <f t="array" aca="1" ref="AJ311" ca="1">IF($A311&gt;AJ$1,"",$C311*INDEX('ETS yield tables'!$D$68:$CO$96,$B311,AJ$1-$A311+1)/10^6)</f>
        <v>0</v>
      </c>
      <c r="AK311" cm="1">
        <f t="array" aca="1" ref="AK311" ca="1">IF($A311&gt;AK$1,"",$C311*INDEX('ETS yield tables'!$D$68:$CO$96,$B311,AK$1-$A311+1)/10^6)</f>
        <v>0</v>
      </c>
      <c r="AL311" cm="1">
        <f t="array" aca="1" ref="AL311" ca="1">IF($A311&gt;AL$1,"",$C311*INDEX('ETS yield tables'!$D$68:$CO$96,$B311,AL$1-$A311+1)/10^6)</f>
        <v>0</v>
      </c>
      <c r="AM311" cm="1">
        <f t="array" aca="1" ref="AM311" ca="1">IF($A311&gt;AM$1,"",$C311*INDEX('ETS yield tables'!$D$68:$CO$96,$B311,AM$1-$A311+1)/10^6)</f>
        <v>0</v>
      </c>
      <c r="AN311" cm="1">
        <f t="array" aca="1" ref="AN311" ca="1">IF($A311&gt;AN$1,"",$C311*INDEX('ETS yield tables'!$D$68:$CO$96,$B311,AN$1-$A311+1)/10^6)</f>
        <v>0</v>
      </c>
      <c r="AO311" cm="1">
        <f t="array" aca="1" ref="AO311" ca="1">IF($A311&gt;AO$1,"",$C311*INDEX('ETS yield tables'!$D$68:$CO$96,$B311,AO$1-$A311+1)/10^6)</f>
        <v>0</v>
      </c>
      <c r="AP311" cm="1">
        <f t="array" aca="1" ref="AP311" ca="1">IF($A311&gt;AP$1,"",$C311*INDEX('ETS yield tables'!$D$68:$CO$96,$B311,AP$1-$A311+1)/10^6)</f>
        <v>0</v>
      </c>
      <c r="AQ311" cm="1">
        <f t="array" aca="1" ref="AQ311" ca="1">IF($A311&gt;AQ$1,"",$C311*INDEX('ETS yield tables'!$D$68:$CO$96,$B311,AQ$1-$A311+1)/10^6)</f>
        <v>0</v>
      </c>
      <c r="AR311" cm="1">
        <f t="array" aca="1" ref="AR311" ca="1">IF($A311&gt;AR$1,"",$C311*INDEX('ETS yield tables'!$D$68:$CO$96,$B311,AR$1-$A311+1)/10^6)</f>
        <v>0</v>
      </c>
      <c r="AS311" cm="1">
        <f t="array" aca="1" ref="AS311" ca="1">IF($A311&gt;AS$1,"",$C311*INDEX('ETS yield tables'!$D$68:$CO$96,$B311,AS$1-$A311+1)/10^6)</f>
        <v>0</v>
      </c>
      <c r="AT311" cm="1">
        <f t="array" aca="1" ref="AT311" ca="1">IF($A311&gt;AT$1,"",$C311*INDEX('ETS yield tables'!$D$68:$CO$96,$B311,AT$1-$A311+1)/10^6)</f>
        <v>0</v>
      </c>
      <c r="AU311" cm="1">
        <f t="array" aca="1" ref="AU311" ca="1">IF($A311&gt;AU$1,"",$C311*INDEX('ETS yield tables'!$D$68:$CO$96,$B311,AU$1-$A311+1)/10^6)</f>
        <v>0</v>
      </c>
      <c r="AV311" cm="1">
        <f t="array" aca="1" ref="AV311" ca="1">IF($A311&gt;AV$1,"",$C311*INDEX('ETS yield tables'!$D$68:$CO$96,$B311,AV$1-$A311+1)/10^6)</f>
        <v>0</v>
      </c>
      <c r="AW311" cm="1">
        <f t="array" aca="1" ref="AW311" ca="1">IF($A311&gt;AW$1,"",$C311*INDEX('ETS yield tables'!$D$68:$CO$96,$B311,AW$1-$A311+1)/10^6)</f>
        <v>-0.39456869143697426</v>
      </c>
      <c r="AX311" cm="1">
        <f t="array" aca="1" ref="AX311" ca="1">IF($A311&gt;AX$1,"",$C311*INDEX('ETS yield tables'!$D$68:$CO$96,$B311,AX$1-$A311+1)/10^6)</f>
        <v>-2.2331015152823364E-2</v>
      </c>
      <c r="AY311" cm="1">
        <f t="array" aca="1" ref="AY311" ca="1">IF($A311&gt;AY$1,"",$C311*INDEX('ETS yield tables'!$D$68:$CO$96,$B311,AY$1-$A311+1)/10^6)</f>
        <v>-2.1279865606045788E-2</v>
      </c>
      <c r="AZ311" cm="1">
        <f t="array" aca="1" ref="AZ311" ca="1">IF($A311&gt;AZ$1,"",$C311*INDEX('ETS yield tables'!$D$68:$CO$96,$B311,AZ$1-$A311+1)/10^6)</f>
        <v>-1.930896020583777E-2</v>
      </c>
      <c r="BA311" cm="1">
        <f t="array" aca="1" ref="BA311" ca="1">IF($A311&gt;BA$1,"",$C311*INDEX('ETS yield tables'!$D$68:$CO$96,$B311,BA$1-$A311+1)/10^6)</f>
        <v>-1.0308492211554578E-2</v>
      </c>
      <c r="BB311" cm="1">
        <f t="array" aca="1" ref="BB311" ca="1">IF($A311&gt;BB$1,"",$C311*INDEX('ETS yield tables'!$D$68:$CO$96,$B311,BB$1-$A311+1)/10^6)</f>
        <v>-1.833598990660174E-3</v>
      </c>
      <c r="BC311" cm="1">
        <f t="array" aca="1" ref="BC311" ca="1">IF($A311&gt;BC$1,"",$C311*INDEX('ETS yield tables'!$D$68:$CO$96,$B311,BC$1-$A311+1)/10^6)</f>
        <v>0</v>
      </c>
      <c r="BD311" cm="1">
        <f t="array" aca="1" ref="BD311" ca="1">IF($A311&gt;BD$1,"",$C311*INDEX('ETS yield tables'!$D$68:$CO$96,$B311,BD$1-$A311+1)/10^6)</f>
        <v>0</v>
      </c>
      <c r="BE311" cm="1">
        <f t="array" aca="1" ref="BE311" ca="1">IF($A311&gt;BE$1,"",$C311*INDEX('ETS yield tables'!$D$68:$CO$96,$B311,BE$1-$A311+1)/10^6)</f>
        <v>0</v>
      </c>
      <c r="BF311" cm="1">
        <f t="array" aca="1" ref="BF311" ca="1">IF($A311&gt;BF$1,"",$C311*INDEX('ETS yield tables'!$D$68:$CO$96,$B311,BF$1-$A311+1)/10^6)</f>
        <v>-5.8535890386177017E-4</v>
      </c>
      <c r="BG311" cm="1">
        <f t="array" aca="1" ref="BG311" ca="1">IF($A311&gt;BG$1,"",$C311*INDEX('ETS yield tables'!$D$68:$CO$96,$B311,BG$1-$A311+1)/10^6)</f>
        <v>-2.7533548440905773E-3</v>
      </c>
      <c r="BH311" cm="1">
        <f t="array" aca="1" ref="BH311" ca="1">IF($A311&gt;BH$1,"",$C311*INDEX('ETS yield tables'!$D$68:$CO$96,$B311,BH$1-$A311+1)/10^6)</f>
        <v>0</v>
      </c>
      <c r="BI311" cm="1">
        <f t="array" aca="1" ref="BI311" ca="1">IF($A311&gt;BI$1,"",$C311*INDEX('ETS yield tables'!$D$68:$CO$96,$B311,BI$1-$A311+1)/10^6)</f>
        <v>0</v>
      </c>
      <c r="BJ311" cm="1">
        <f t="array" aca="1" ref="BJ311" ca="1">IF($A311&gt;BJ$1,"",$C311*INDEX('ETS yield tables'!$D$68:$CO$96,$B311,BJ$1-$A311+1)/10^6)</f>
        <v>0</v>
      </c>
      <c r="BK311" cm="1">
        <f t="array" aca="1" ref="BK311" ca="1">IF($A311&gt;BK$1,"",$C311*INDEX('ETS yield tables'!$D$68:$CO$96,$B311,BK$1-$A311+1)/10^6)</f>
        <v>0</v>
      </c>
      <c r="BL311" cm="1">
        <f t="array" aca="1" ref="BL311" ca="1">IF($A311&gt;BL$1,"",$C311*INDEX('ETS yield tables'!$D$68:$CO$96,$B311,BL$1-$A311+1)/10^6)</f>
        <v>0</v>
      </c>
      <c r="BM311" cm="1">
        <f t="array" aca="1" ref="BM311" ca="1">IF($A311&gt;BM$1,"",$C311*INDEX('ETS yield tables'!$D$68:$CO$96,$B311,BM$1-$A311+1)/10^6)</f>
        <v>0</v>
      </c>
      <c r="BN311" cm="1">
        <f t="array" aca="1" ref="BN311" ca="1">IF($A311&gt;BN$1,"",$C311*INDEX('ETS yield tables'!$D$68:$CO$96,$B311,BN$1-$A311+1)/10^6)</f>
        <v>0</v>
      </c>
      <c r="BO311" cm="1">
        <f t="array" aca="1" ref="BO311" ca="1">IF($A311&gt;BO$1,"",$C311*INDEX('ETS yield tables'!$D$68:$CO$96,$B311,BO$1-$A311+1)/10^6)</f>
        <v>0</v>
      </c>
      <c r="BP311" cm="1">
        <f t="array" aca="1" ref="BP311" ca="1">IF($A311&gt;BP$1,"",$C311*INDEX('ETS yield tables'!$D$68:$CO$96,$B311,BP$1-$A311+1)/10^6)</f>
        <v>0</v>
      </c>
      <c r="BQ311" cm="1">
        <f t="array" aca="1" ref="BQ311" ca="1">IF($A311&gt;BQ$1,"",$C311*INDEX('ETS yield tables'!$D$68:$CO$96,$B311,BQ$1-$A311+1)/10^6)</f>
        <v>0</v>
      </c>
      <c r="BR311" cm="1">
        <f t="array" aca="1" ref="BR311" ca="1">IF($A311&gt;BR$1,"",$C311*INDEX('ETS yield tables'!$D$68:$CO$96,$B311,BR$1-$A311+1)/10^6)</f>
        <v>0</v>
      </c>
      <c r="BS311" cm="1">
        <f t="array" aca="1" ref="BS311" ca="1">IF($A311&gt;BS$1,"",$C311*INDEX('ETS yield tables'!$D$68:$CO$96,$B311,BS$1-$A311+1)/10^6)</f>
        <v>0</v>
      </c>
      <c r="BT311" cm="1">
        <f t="array" aca="1" ref="BT311" ca="1">IF($A311&gt;BT$1,"",$C311*INDEX('ETS yield tables'!$D$68:$CO$96,$B311,BT$1-$A311+1)/10^6)</f>
        <v>0</v>
      </c>
      <c r="BU311" cm="1">
        <f t="array" aca="1" ref="BU311" ca="1">IF($A311&gt;BU$1,"",$C311*INDEX('ETS yield tables'!$D$68:$CO$96,$B311,BU$1-$A311+1)/10^6)</f>
        <v>0</v>
      </c>
      <c r="BV311" cm="1">
        <f t="array" aca="1" ref="BV311" ca="1">IF($A311&gt;BV$1,"",$C311*INDEX('ETS yield tables'!$D$68:$CO$96,$B311,BV$1-$A311+1)/10^6)</f>
        <v>0</v>
      </c>
      <c r="BW311" cm="1">
        <f t="array" aca="1" ref="BW311" ca="1">IF($A311&gt;BW$1,"",$C311*INDEX('ETS yield tables'!$D$68:$CO$96,$B311,BW$1-$A311+1)/10^6)</f>
        <v>0</v>
      </c>
      <c r="BX311" cm="1">
        <f t="array" aca="1" ref="BX311" ca="1">IF($A311&gt;BX$1,"",$C311*INDEX('ETS yield tables'!$D$68:$CO$96,$B311,BX$1-$A311+1)/10^6)</f>
        <v>0</v>
      </c>
      <c r="BY311" cm="1">
        <f t="array" aca="1" ref="BY311" ca="1">IF($A311&gt;BY$1,"",$C311*INDEX('ETS yield tables'!$D$68:$CO$96,$B311,BY$1-$A311+1)/10^6)</f>
        <v>0</v>
      </c>
      <c r="BZ311" cm="1">
        <f t="array" aca="1" ref="BZ311" ca="1">IF($A311&gt;BZ$1,"",$C311*INDEX('ETS yield tables'!$D$68:$CO$96,$B311,BZ$1-$A311+1)/10^6)</f>
        <v>-0.39456869143697426</v>
      </c>
      <c r="CA311" cm="1">
        <f t="array" aca="1" ref="CA311" ca="1">IF($A311&gt;CA$1,"",$C311*INDEX('ETS yield tables'!$D$68:$CO$96,$B311,CA$1-$A311+1)/10^6)</f>
        <v>-2.2331015152823364E-2</v>
      </c>
      <c r="CB311" cm="1">
        <f t="array" aca="1" ref="CB311" ca="1">IF($A311&gt;CB$1,"",$C311*INDEX('ETS yield tables'!$D$68:$CO$96,$B311,CB$1-$A311+1)/10^6)</f>
        <v>-2.1279865606045788E-2</v>
      </c>
      <c r="CC311" cm="1">
        <f t="array" aca="1" ref="CC311" ca="1">IF($A311&gt;CC$1,"",$C311*INDEX('ETS yield tables'!$D$68:$CO$96,$B311,CC$1-$A311+1)/10^6)</f>
        <v>-1.930896020583777E-2</v>
      </c>
      <c r="CD311" cm="1">
        <f t="array" aca="1" ref="CD311" ca="1">IF($A311&gt;CD$1,"",$C311*INDEX('ETS yield tables'!$D$68:$CO$96,$B311,CD$1-$A311+1)/10^6)</f>
        <v>-1.0308492211554578E-2</v>
      </c>
      <c r="CE311" cm="1">
        <f t="array" aca="1" ref="CE311" ca="1">IF($A311&gt;CE$1,"",$C311*INDEX('ETS yield tables'!$D$68:$CO$96,$B311,CE$1-$A311+1)/10^6)</f>
        <v>-1.833598990660174E-3</v>
      </c>
      <c r="CF311" cm="1">
        <f t="array" aca="1" ref="CF311" ca="1">IF($A311&gt;CF$1,"",$C311*INDEX('ETS yield tables'!$D$68:$CO$96,$B311,CF$1-$A311+1)/10^6)</f>
        <v>0</v>
      </c>
      <c r="CG311" cm="1">
        <f t="array" aca="1" ref="CG311" ca="1">IF($A311&gt;CG$1,"",$C311*INDEX('ETS yield tables'!$D$68:$CO$96,$B311,CG$1-$A311+1)/10^6)</f>
        <v>0</v>
      </c>
      <c r="CH311" cm="1">
        <f t="array" aca="1" ref="CH311" ca="1">IF($A311&gt;CH$1,"",$C311*INDEX('ETS yield tables'!$D$68:$CO$96,$B311,CH$1-$A311+1)/10^6)</f>
        <v>0</v>
      </c>
      <c r="CI311" cm="1">
        <f t="array" aca="1" ref="CI311" ca="1">IF($A311&gt;CI$1,"",$C311*INDEX('ETS yield tables'!$D$68:$CO$96,$B311,CI$1-$A311+1)/10^6)</f>
        <v>-5.8535890386177017E-4</v>
      </c>
      <c r="CJ311" cm="1">
        <f t="array" aca="1" ref="CJ311" ca="1">IF($A311&gt;CJ$1,"",$C311*INDEX('ETS yield tables'!$D$68:$CO$96,$B311,CJ$1-$A311+1)/10^6)</f>
        <v>-2.7533548440905773E-3</v>
      </c>
      <c r="CK311" cm="1">
        <f t="array" aca="1" ref="CK311" ca="1">IF($A311&gt;CK$1,"",$C311*INDEX('ETS yield tables'!$D$68:$CO$96,$B311,CK$1-$A311+1)/10^6)</f>
        <v>0</v>
      </c>
      <c r="CL311" cm="1">
        <f t="array" aca="1" ref="CL311" ca="1">IF($A311&gt;CL$1,"",$C311*INDEX('ETS yield tables'!$D$68:$CO$96,$B311,CL$1-$A311+1)/10^6)</f>
        <v>0</v>
      </c>
      <c r="CM311" cm="1">
        <f t="array" aca="1" ref="CM311" ca="1">IF($A311&gt;CM$1,"",$C311*INDEX('ETS yield tables'!$D$68:$CO$96,$B311,CM$1-$A311+1)/10^6)</f>
        <v>0</v>
      </c>
      <c r="CN311" cm="1">
        <f t="array" aca="1" ref="CN311" ca="1">IF($A311&gt;CN$1,"",$C311*INDEX('ETS yield tables'!$D$68:$CO$96,$B311,CN$1-$A311+1)/10^6)</f>
        <v>0</v>
      </c>
      <c r="CO311" cm="1">
        <f t="array" aca="1" ref="CO311" ca="1">IF($A311&gt;CO$1,"",$C311*INDEX('ETS yield tables'!$D$68:$CO$96,$B311,CO$1-$A311+1)/10^6)</f>
        <v>0</v>
      </c>
    </row>
    <row r="312" spans="1:93" outlineLevel="1">
      <c r="A312">
        <v>2008</v>
      </c>
      <c r="B312">
        <f t="shared" si="183"/>
        <v>1</v>
      </c>
      <c r="C312" s="1">
        <v>1615.3460265519993</v>
      </c>
      <c r="D312" s="62"/>
      <c r="E312" s="62"/>
      <c r="F312" s="62"/>
      <c r="G312" s="62"/>
      <c r="H312" s="62"/>
      <c r="I312" s="62"/>
      <c r="J312" s="62"/>
      <c r="K312" s="62"/>
      <c r="L312" s="62"/>
      <c r="M312" s="62"/>
      <c r="N312" s="62"/>
      <c r="O312" s="62"/>
      <c r="P312" s="62"/>
      <c r="Q312" s="62"/>
      <c r="R312" s="62"/>
      <c r="S312" s="62"/>
      <c r="T312" s="62"/>
      <c r="U312" s="62"/>
      <c r="V312" cm="1">
        <f t="array" ref="V312">IF($A312&gt;V$1,"",$C312*INDEX('ETS yield tables'!$D$68:$CO$96,$B312,V$1-$A312+1)/10^6)</f>
        <v>0</v>
      </c>
      <c r="W312" cm="1">
        <f t="array" aca="1" ref="W312" ca="1">IF($A312&gt;W$1,"",$C312*INDEX('ETS yield tables'!$D$68:$CO$96,$B312,W$1-$A312+1)/10^6)</f>
        <v>0</v>
      </c>
      <c r="X312" cm="1">
        <f t="array" aca="1" ref="X312" ca="1">IF($A312&gt;X$1,"",$C312*INDEX('ETS yield tables'!$D$68:$CO$96,$B312,X$1-$A312+1)/10^6)</f>
        <v>0</v>
      </c>
      <c r="Y312" cm="1">
        <f t="array" aca="1" ref="Y312" ca="1">IF($A312&gt;Y$1,"",$C312*INDEX('ETS yield tables'!$D$68:$CO$96,$B312,Y$1-$A312+1)/10^6)</f>
        <v>0</v>
      </c>
      <c r="Z312" cm="1">
        <f t="array" aca="1" ref="Z312" ca="1">IF($A312&gt;Z$1,"",$C312*INDEX('ETS yield tables'!$D$68:$CO$96,$B312,Z$1-$A312+1)/10^6)</f>
        <v>0</v>
      </c>
      <c r="AA312" cm="1">
        <f t="array" aca="1" ref="AA312" ca="1">IF($A312&gt;AA$1,"",$C312*INDEX('ETS yield tables'!$D$68:$CO$96,$B312,AA$1-$A312+1)/10^6)</f>
        <v>0</v>
      </c>
      <c r="AB312" cm="1">
        <f t="array" aca="1" ref="AB312" ca="1">IF($A312&gt;AB$1,"",$C312*INDEX('ETS yield tables'!$D$68:$CO$96,$B312,AB$1-$A312+1)/10^6)</f>
        <v>0</v>
      </c>
      <c r="AC312" cm="1">
        <f t="array" aca="1" ref="AC312" ca="1">IF($A312&gt;AC$1,"",$C312*INDEX('ETS yield tables'!$D$68:$CO$96,$B312,AC$1-$A312+1)/10^6)</f>
        <v>0</v>
      </c>
      <c r="AD312" cm="1">
        <f t="array" aca="1" ref="AD312" ca="1">IF($A312&gt;AD$1,"",$C312*INDEX('ETS yield tables'!$D$68:$CO$96,$B312,AD$1-$A312+1)/10^6)</f>
        <v>0</v>
      </c>
      <c r="AE312" cm="1">
        <f t="array" aca="1" ref="AE312" ca="1">IF($A312&gt;AE$1,"",$C312*INDEX('ETS yield tables'!$D$68:$CO$96,$B312,AE$1-$A312+1)/10^6)</f>
        <v>0</v>
      </c>
      <c r="AF312" cm="1">
        <f t="array" aca="1" ref="AF312" ca="1">IF($A312&gt;AF$1,"",$C312*INDEX('ETS yield tables'!$D$68:$CO$96,$B312,AF$1-$A312+1)/10^6)</f>
        <v>0</v>
      </c>
      <c r="AG312" cm="1">
        <f t="array" aca="1" ref="AG312" ca="1">IF($A312&gt;AG$1,"",$C312*INDEX('ETS yield tables'!$D$68:$CO$96,$B312,AG$1-$A312+1)/10^6)</f>
        <v>0</v>
      </c>
      <c r="AH312" cm="1">
        <f t="array" aca="1" ref="AH312" ca="1">IF($A312&gt;AH$1,"",$C312*INDEX('ETS yield tables'!$D$68:$CO$96,$B312,AH$1-$A312+1)/10^6)</f>
        <v>0</v>
      </c>
      <c r="AI312" cm="1">
        <f t="array" aca="1" ref="AI312" ca="1">IF($A312&gt;AI$1,"",$C312*INDEX('ETS yield tables'!$D$68:$CO$96,$B312,AI$1-$A312+1)/10^6)</f>
        <v>0</v>
      </c>
      <c r="AJ312" cm="1">
        <f t="array" aca="1" ref="AJ312" ca="1">IF($A312&gt;AJ$1,"",$C312*INDEX('ETS yield tables'!$D$68:$CO$96,$B312,AJ$1-$A312+1)/10^6)</f>
        <v>0</v>
      </c>
      <c r="AK312" cm="1">
        <f t="array" aca="1" ref="AK312" ca="1">IF($A312&gt;AK$1,"",$C312*INDEX('ETS yield tables'!$D$68:$CO$96,$B312,AK$1-$A312+1)/10^6)</f>
        <v>0</v>
      </c>
      <c r="AL312" cm="1">
        <f t="array" aca="1" ref="AL312" ca="1">IF($A312&gt;AL$1,"",$C312*INDEX('ETS yield tables'!$D$68:$CO$96,$B312,AL$1-$A312+1)/10^6)</f>
        <v>0</v>
      </c>
      <c r="AM312" cm="1">
        <f t="array" aca="1" ref="AM312" ca="1">IF($A312&gt;AM$1,"",$C312*INDEX('ETS yield tables'!$D$68:$CO$96,$B312,AM$1-$A312+1)/10^6)</f>
        <v>0</v>
      </c>
      <c r="AN312" cm="1">
        <f t="array" aca="1" ref="AN312" ca="1">IF($A312&gt;AN$1,"",$C312*INDEX('ETS yield tables'!$D$68:$CO$96,$B312,AN$1-$A312+1)/10^6)</f>
        <v>0</v>
      </c>
      <c r="AO312" cm="1">
        <f t="array" aca="1" ref="AO312" ca="1">IF($A312&gt;AO$1,"",$C312*INDEX('ETS yield tables'!$D$68:$CO$96,$B312,AO$1-$A312+1)/10^6)</f>
        <v>0</v>
      </c>
      <c r="AP312" cm="1">
        <f t="array" aca="1" ref="AP312" ca="1">IF($A312&gt;AP$1,"",$C312*INDEX('ETS yield tables'!$D$68:$CO$96,$B312,AP$1-$A312+1)/10^6)</f>
        <v>0</v>
      </c>
      <c r="AQ312" cm="1">
        <f t="array" aca="1" ref="AQ312" ca="1">IF($A312&gt;AQ$1,"",$C312*INDEX('ETS yield tables'!$D$68:$CO$96,$B312,AQ$1-$A312+1)/10^6)</f>
        <v>0</v>
      </c>
      <c r="AR312" cm="1">
        <f t="array" aca="1" ref="AR312" ca="1">IF($A312&gt;AR$1,"",$C312*INDEX('ETS yield tables'!$D$68:$CO$96,$B312,AR$1-$A312+1)/10^6)</f>
        <v>0</v>
      </c>
      <c r="AS312" cm="1">
        <f t="array" aca="1" ref="AS312" ca="1">IF($A312&gt;AS$1,"",$C312*INDEX('ETS yield tables'!$D$68:$CO$96,$B312,AS$1-$A312+1)/10^6)</f>
        <v>0</v>
      </c>
      <c r="AT312" cm="1">
        <f t="array" aca="1" ref="AT312" ca="1">IF($A312&gt;AT$1,"",$C312*INDEX('ETS yield tables'!$D$68:$CO$96,$B312,AT$1-$A312+1)/10^6)</f>
        <v>0</v>
      </c>
      <c r="AU312" cm="1">
        <f t="array" aca="1" ref="AU312" ca="1">IF($A312&gt;AU$1,"",$C312*INDEX('ETS yield tables'!$D$68:$CO$96,$B312,AU$1-$A312+1)/10^6)</f>
        <v>0</v>
      </c>
      <c r="AV312" cm="1">
        <f t="array" aca="1" ref="AV312" ca="1">IF($A312&gt;AV$1,"",$C312*INDEX('ETS yield tables'!$D$68:$CO$96,$B312,AV$1-$A312+1)/10^6)</f>
        <v>0</v>
      </c>
      <c r="AW312" cm="1">
        <f t="array" aca="1" ref="AW312" ca="1">IF($A312&gt;AW$1,"",$C312*INDEX('ETS yield tables'!$D$68:$CO$96,$B312,AW$1-$A312+1)/10^6)</f>
        <v>0</v>
      </c>
      <c r="AX312" cm="1">
        <f t="array" aca="1" ref="AX312" ca="1">IF($A312&gt;AX$1,"",$C312*INDEX('ETS yield tables'!$D$68:$CO$96,$B312,AX$1-$A312+1)/10^6)</f>
        <v>-0.97016067008686535</v>
      </c>
      <c r="AY312" cm="1">
        <f t="array" aca="1" ref="AY312" ca="1">IF($A312&gt;AY$1,"",$C312*INDEX('ETS yield tables'!$D$68:$CO$96,$B312,AY$1-$A312+1)/10^6)</f>
        <v>-5.4907226788528982E-2</v>
      </c>
      <c r="AZ312" cm="1">
        <f t="array" aca="1" ref="AZ312" ca="1">IF($A312&gt;AZ$1,"",$C312*INDEX('ETS yield tables'!$D$68:$CO$96,$B312,AZ$1-$A312+1)/10^6)</f>
        <v>-5.2322673146045842E-2</v>
      </c>
      <c r="BA312" cm="1">
        <f t="array" aca="1" ref="BA312" ca="1">IF($A312&gt;BA$1,"",$C312*INDEX('ETS yield tables'!$D$68:$CO$96,$B312,BA$1-$A312+1)/10^6)</f>
        <v>-4.74766350663898E-2</v>
      </c>
      <c r="BB312" cm="1">
        <f t="array" aca="1" ref="BB312" ca="1">IF($A312&gt;BB$1,"",$C312*INDEX('ETS yield tables'!$D$68:$CO$96,$B312,BB$1-$A312+1)/10^6)</f>
        <v>-2.5346394502627427E-2</v>
      </c>
      <c r="BC312" cm="1">
        <f t="array" aca="1" ref="BC312" ca="1">IF($A312&gt;BC$1,"",$C312*INDEX('ETS yield tables'!$D$68:$CO$96,$B312,BC$1-$A312+1)/10^6)</f>
        <v>-4.5084307601066251E-3</v>
      </c>
      <c r="BD312" cm="1">
        <f t="array" aca="1" ref="BD312" ca="1">IF($A312&gt;BD$1,"",$C312*INDEX('ETS yield tables'!$D$68:$CO$96,$B312,BD$1-$A312+1)/10^6)</f>
        <v>0</v>
      </c>
      <c r="BE312" cm="1">
        <f t="array" aca="1" ref="BE312" ca="1">IF($A312&gt;BE$1,"",$C312*INDEX('ETS yield tables'!$D$68:$CO$96,$B312,BE$1-$A312+1)/10^6)</f>
        <v>0</v>
      </c>
      <c r="BF312" cm="1">
        <f t="array" aca="1" ref="BF312" ca="1">IF($A312&gt;BF$1,"",$C312*INDEX('ETS yield tables'!$D$68:$CO$96,$B312,BF$1-$A312+1)/10^6)</f>
        <v>0</v>
      </c>
      <c r="BG312" cm="1">
        <f t="array" aca="1" ref="BG312" ca="1">IF($A312&gt;BG$1,"",$C312*INDEX('ETS yield tables'!$D$68:$CO$96,$B312,BG$1-$A312+1)/10^6)</f>
        <v>-1.439273309657817E-3</v>
      </c>
      <c r="BH312" cm="1">
        <f t="array" aca="1" ref="BH312" ca="1">IF($A312&gt;BH$1,"",$C312*INDEX('ETS yield tables'!$D$68:$CO$96,$B312,BH$1-$A312+1)/10^6)</f>
        <v>-6.7699151972794337E-3</v>
      </c>
      <c r="BI312" cm="1">
        <f t="array" aca="1" ref="BI312" ca="1">IF($A312&gt;BI$1,"",$C312*INDEX('ETS yield tables'!$D$68:$CO$96,$B312,BI$1-$A312+1)/10^6)</f>
        <v>0</v>
      </c>
      <c r="BJ312" cm="1">
        <f t="array" aca="1" ref="BJ312" ca="1">IF($A312&gt;BJ$1,"",$C312*INDEX('ETS yield tables'!$D$68:$CO$96,$B312,BJ$1-$A312+1)/10^6)</f>
        <v>0</v>
      </c>
      <c r="BK312" cm="1">
        <f t="array" aca="1" ref="BK312" ca="1">IF($A312&gt;BK$1,"",$C312*INDEX('ETS yield tables'!$D$68:$CO$96,$B312,BK$1-$A312+1)/10^6)</f>
        <v>0</v>
      </c>
      <c r="BL312" cm="1">
        <f t="array" aca="1" ref="BL312" ca="1">IF($A312&gt;BL$1,"",$C312*INDEX('ETS yield tables'!$D$68:$CO$96,$B312,BL$1-$A312+1)/10^6)</f>
        <v>0</v>
      </c>
      <c r="BM312" cm="1">
        <f t="array" aca="1" ref="BM312" ca="1">IF($A312&gt;BM$1,"",$C312*INDEX('ETS yield tables'!$D$68:$CO$96,$B312,BM$1-$A312+1)/10^6)</f>
        <v>0</v>
      </c>
      <c r="BN312" cm="1">
        <f t="array" aca="1" ref="BN312" ca="1">IF($A312&gt;BN$1,"",$C312*INDEX('ETS yield tables'!$D$68:$CO$96,$B312,BN$1-$A312+1)/10^6)</f>
        <v>0</v>
      </c>
      <c r="BO312" cm="1">
        <f t="array" aca="1" ref="BO312" ca="1">IF($A312&gt;BO$1,"",$C312*INDEX('ETS yield tables'!$D$68:$CO$96,$B312,BO$1-$A312+1)/10^6)</f>
        <v>0</v>
      </c>
      <c r="BP312" cm="1">
        <f t="array" aca="1" ref="BP312" ca="1">IF($A312&gt;BP$1,"",$C312*INDEX('ETS yield tables'!$D$68:$CO$96,$B312,BP$1-$A312+1)/10^6)</f>
        <v>0</v>
      </c>
      <c r="BQ312" cm="1">
        <f t="array" aca="1" ref="BQ312" ca="1">IF($A312&gt;BQ$1,"",$C312*INDEX('ETS yield tables'!$D$68:$CO$96,$B312,BQ$1-$A312+1)/10^6)</f>
        <v>0</v>
      </c>
      <c r="BR312" cm="1">
        <f t="array" aca="1" ref="BR312" ca="1">IF($A312&gt;BR$1,"",$C312*INDEX('ETS yield tables'!$D$68:$CO$96,$B312,BR$1-$A312+1)/10^6)</f>
        <v>0</v>
      </c>
      <c r="BS312" cm="1">
        <f t="array" aca="1" ref="BS312" ca="1">IF($A312&gt;BS$1,"",$C312*INDEX('ETS yield tables'!$D$68:$CO$96,$B312,BS$1-$A312+1)/10^6)</f>
        <v>0</v>
      </c>
      <c r="BT312" cm="1">
        <f t="array" aca="1" ref="BT312" ca="1">IF($A312&gt;BT$1,"",$C312*INDEX('ETS yield tables'!$D$68:$CO$96,$B312,BT$1-$A312+1)/10^6)</f>
        <v>0</v>
      </c>
      <c r="BU312" cm="1">
        <f t="array" aca="1" ref="BU312" ca="1">IF($A312&gt;BU$1,"",$C312*INDEX('ETS yield tables'!$D$68:$CO$96,$B312,BU$1-$A312+1)/10^6)</f>
        <v>0</v>
      </c>
      <c r="BV312" cm="1">
        <f t="array" aca="1" ref="BV312" ca="1">IF($A312&gt;BV$1,"",$C312*INDEX('ETS yield tables'!$D$68:$CO$96,$B312,BV$1-$A312+1)/10^6)</f>
        <v>0</v>
      </c>
      <c r="BW312" cm="1">
        <f t="array" aca="1" ref="BW312" ca="1">IF($A312&gt;BW$1,"",$C312*INDEX('ETS yield tables'!$D$68:$CO$96,$B312,BW$1-$A312+1)/10^6)</f>
        <v>0</v>
      </c>
      <c r="BX312" cm="1">
        <f t="array" aca="1" ref="BX312" ca="1">IF($A312&gt;BX$1,"",$C312*INDEX('ETS yield tables'!$D$68:$CO$96,$B312,BX$1-$A312+1)/10^6)</f>
        <v>0</v>
      </c>
      <c r="BY312" cm="1">
        <f t="array" aca="1" ref="BY312" ca="1">IF($A312&gt;BY$1,"",$C312*INDEX('ETS yield tables'!$D$68:$CO$96,$B312,BY$1-$A312+1)/10^6)</f>
        <v>0</v>
      </c>
      <c r="BZ312" cm="1">
        <f t="array" aca="1" ref="BZ312" ca="1">IF($A312&gt;BZ$1,"",$C312*INDEX('ETS yield tables'!$D$68:$CO$96,$B312,BZ$1-$A312+1)/10^6)</f>
        <v>0</v>
      </c>
      <c r="CA312" cm="1">
        <f t="array" aca="1" ref="CA312" ca="1">IF($A312&gt;CA$1,"",$C312*INDEX('ETS yield tables'!$D$68:$CO$96,$B312,CA$1-$A312+1)/10^6)</f>
        <v>-0.97016067008686535</v>
      </c>
      <c r="CB312" cm="1">
        <f t="array" aca="1" ref="CB312" ca="1">IF($A312&gt;CB$1,"",$C312*INDEX('ETS yield tables'!$D$68:$CO$96,$B312,CB$1-$A312+1)/10^6)</f>
        <v>-5.4907226788528982E-2</v>
      </c>
      <c r="CC312" cm="1">
        <f t="array" aca="1" ref="CC312" ca="1">IF($A312&gt;CC$1,"",$C312*INDEX('ETS yield tables'!$D$68:$CO$96,$B312,CC$1-$A312+1)/10^6)</f>
        <v>-5.2322673146045842E-2</v>
      </c>
      <c r="CD312" cm="1">
        <f t="array" aca="1" ref="CD312" ca="1">IF($A312&gt;CD$1,"",$C312*INDEX('ETS yield tables'!$D$68:$CO$96,$B312,CD$1-$A312+1)/10^6)</f>
        <v>-4.74766350663898E-2</v>
      </c>
      <c r="CE312" cm="1">
        <f t="array" aca="1" ref="CE312" ca="1">IF($A312&gt;CE$1,"",$C312*INDEX('ETS yield tables'!$D$68:$CO$96,$B312,CE$1-$A312+1)/10^6)</f>
        <v>-2.5346394502627427E-2</v>
      </c>
      <c r="CF312" cm="1">
        <f t="array" aca="1" ref="CF312" ca="1">IF($A312&gt;CF$1,"",$C312*INDEX('ETS yield tables'!$D$68:$CO$96,$B312,CF$1-$A312+1)/10^6)</f>
        <v>-4.5084307601066251E-3</v>
      </c>
      <c r="CG312" cm="1">
        <f t="array" aca="1" ref="CG312" ca="1">IF($A312&gt;CG$1,"",$C312*INDEX('ETS yield tables'!$D$68:$CO$96,$B312,CG$1-$A312+1)/10^6)</f>
        <v>0</v>
      </c>
      <c r="CH312" cm="1">
        <f t="array" aca="1" ref="CH312" ca="1">IF($A312&gt;CH$1,"",$C312*INDEX('ETS yield tables'!$D$68:$CO$96,$B312,CH$1-$A312+1)/10^6)</f>
        <v>0</v>
      </c>
      <c r="CI312" cm="1">
        <f t="array" aca="1" ref="CI312" ca="1">IF($A312&gt;CI$1,"",$C312*INDEX('ETS yield tables'!$D$68:$CO$96,$B312,CI$1-$A312+1)/10^6)</f>
        <v>0</v>
      </c>
      <c r="CJ312" cm="1">
        <f t="array" aca="1" ref="CJ312" ca="1">IF($A312&gt;CJ$1,"",$C312*INDEX('ETS yield tables'!$D$68:$CO$96,$B312,CJ$1-$A312+1)/10^6)</f>
        <v>-1.439273309657817E-3</v>
      </c>
      <c r="CK312" cm="1">
        <f t="array" aca="1" ref="CK312" ca="1">IF($A312&gt;CK$1,"",$C312*INDEX('ETS yield tables'!$D$68:$CO$96,$B312,CK$1-$A312+1)/10^6)</f>
        <v>-6.7699151972794337E-3</v>
      </c>
      <c r="CL312" cm="1">
        <f t="array" aca="1" ref="CL312" ca="1">IF($A312&gt;CL$1,"",$C312*INDEX('ETS yield tables'!$D$68:$CO$96,$B312,CL$1-$A312+1)/10^6)</f>
        <v>0</v>
      </c>
      <c r="CM312" cm="1">
        <f t="array" aca="1" ref="CM312" ca="1">IF($A312&gt;CM$1,"",$C312*INDEX('ETS yield tables'!$D$68:$CO$96,$B312,CM$1-$A312+1)/10^6)</f>
        <v>0</v>
      </c>
      <c r="CN312" cm="1">
        <f t="array" aca="1" ref="CN312" ca="1">IF($A312&gt;CN$1,"",$C312*INDEX('ETS yield tables'!$D$68:$CO$96,$B312,CN$1-$A312+1)/10^6)</f>
        <v>0</v>
      </c>
      <c r="CO312" cm="1">
        <f t="array" aca="1" ref="CO312" ca="1">IF($A312&gt;CO$1,"",$C312*INDEX('ETS yield tables'!$D$68:$CO$96,$B312,CO$1-$A312+1)/10^6)</f>
        <v>0</v>
      </c>
    </row>
    <row r="313" spans="1:93" outlineLevel="1">
      <c r="A313">
        <v>2009</v>
      </c>
      <c r="B313">
        <f t="shared" si="183"/>
        <v>1</v>
      </c>
      <c r="C313" s="1">
        <v>1419.1375253759998</v>
      </c>
      <c r="D313" s="62"/>
      <c r="E313" s="62"/>
      <c r="F313" s="62"/>
      <c r="G313" s="62"/>
      <c r="H313" s="62"/>
      <c r="I313" s="62"/>
      <c r="J313" s="62"/>
      <c r="K313" s="62"/>
      <c r="L313" s="62"/>
      <c r="M313" s="62"/>
      <c r="N313" s="62"/>
      <c r="O313" s="62"/>
      <c r="P313" s="62"/>
      <c r="Q313" s="62"/>
      <c r="R313" s="62"/>
      <c r="S313" s="62"/>
      <c r="T313" s="62"/>
      <c r="U313" s="62"/>
      <c r="V313" t="str" cm="1">
        <f t="array" ref="V313">IF($A313&gt;V$1,"",$C313*INDEX('ETS yield tables'!$D$68:$CO$96,$B313,V$1-$A313+1)/10^6)</f>
        <v/>
      </c>
      <c r="W313" cm="1">
        <f t="array" ref="W313">IF($A313&gt;W$1,"",$C313*INDEX('ETS yield tables'!$D$68:$CO$96,$B313,W$1-$A313+1)/10^6)</f>
        <v>0</v>
      </c>
      <c r="X313" cm="1">
        <f t="array" aca="1" ref="X313" ca="1">IF($A313&gt;X$1,"",$C313*INDEX('ETS yield tables'!$D$68:$CO$96,$B313,X$1-$A313+1)/10^6)</f>
        <v>0</v>
      </c>
      <c r="Y313" cm="1">
        <f t="array" aca="1" ref="Y313" ca="1">IF($A313&gt;Y$1,"",$C313*INDEX('ETS yield tables'!$D$68:$CO$96,$B313,Y$1-$A313+1)/10^6)</f>
        <v>0</v>
      </c>
      <c r="Z313" cm="1">
        <f t="array" aca="1" ref="Z313" ca="1">IF($A313&gt;Z$1,"",$C313*INDEX('ETS yield tables'!$D$68:$CO$96,$B313,Z$1-$A313+1)/10^6)</f>
        <v>0</v>
      </c>
      <c r="AA313" cm="1">
        <f t="array" aca="1" ref="AA313" ca="1">IF($A313&gt;AA$1,"",$C313*INDEX('ETS yield tables'!$D$68:$CO$96,$B313,AA$1-$A313+1)/10^6)</f>
        <v>0</v>
      </c>
      <c r="AB313" cm="1">
        <f t="array" aca="1" ref="AB313" ca="1">IF($A313&gt;AB$1,"",$C313*INDEX('ETS yield tables'!$D$68:$CO$96,$B313,AB$1-$A313+1)/10^6)</f>
        <v>0</v>
      </c>
      <c r="AC313" cm="1">
        <f t="array" aca="1" ref="AC313" ca="1">IF($A313&gt;AC$1,"",$C313*INDEX('ETS yield tables'!$D$68:$CO$96,$B313,AC$1-$A313+1)/10^6)</f>
        <v>0</v>
      </c>
      <c r="AD313" cm="1">
        <f t="array" aca="1" ref="AD313" ca="1">IF($A313&gt;AD$1,"",$C313*INDEX('ETS yield tables'!$D$68:$CO$96,$B313,AD$1-$A313+1)/10^6)</f>
        <v>0</v>
      </c>
      <c r="AE313" cm="1">
        <f t="array" aca="1" ref="AE313" ca="1">IF($A313&gt;AE$1,"",$C313*INDEX('ETS yield tables'!$D$68:$CO$96,$B313,AE$1-$A313+1)/10^6)</f>
        <v>0</v>
      </c>
      <c r="AF313" cm="1">
        <f t="array" aca="1" ref="AF313" ca="1">IF($A313&gt;AF$1,"",$C313*INDEX('ETS yield tables'!$D$68:$CO$96,$B313,AF$1-$A313+1)/10^6)</f>
        <v>0</v>
      </c>
      <c r="AG313" cm="1">
        <f t="array" aca="1" ref="AG313" ca="1">IF($A313&gt;AG$1,"",$C313*INDEX('ETS yield tables'!$D$68:$CO$96,$B313,AG$1-$A313+1)/10^6)</f>
        <v>0</v>
      </c>
      <c r="AH313" cm="1">
        <f t="array" aca="1" ref="AH313" ca="1">IF($A313&gt;AH$1,"",$C313*INDEX('ETS yield tables'!$D$68:$CO$96,$B313,AH$1-$A313+1)/10^6)</f>
        <v>0</v>
      </c>
      <c r="AI313" cm="1">
        <f t="array" aca="1" ref="AI313" ca="1">IF($A313&gt;AI$1,"",$C313*INDEX('ETS yield tables'!$D$68:$CO$96,$B313,AI$1-$A313+1)/10^6)</f>
        <v>0</v>
      </c>
      <c r="AJ313" cm="1">
        <f t="array" aca="1" ref="AJ313" ca="1">IF($A313&gt;AJ$1,"",$C313*INDEX('ETS yield tables'!$D$68:$CO$96,$B313,AJ$1-$A313+1)/10^6)</f>
        <v>0</v>
      </c>
      <c r="AK313" cm="1">
        <f t="array" aca="1" ref="AK313" ca="1">IF($A313&gt;AK$1,"",$C313*INDEX('ETS yield tables'!$D$68:$CO$96,$B313,AK$1-$A313+1)/10^6)</f>
        <v>0</v>
      </c>
      <c r="AL313" cm="1">
        <f t="array" aca="1" ref="AL313" ca="1">IF($A313&gt;AL$1,"",$C313*INDEX('ETS yield tables'!$D$68:$CO$96,$B313,AL$1-$A313+1)/10^6)</f>
        <v>0</v>
      </c>
      <c r="AM313" cm="1">
        <f t="array" aca="1" ref="AM313" ca="1">IF($A313&gt;AM$1,"",$C313*INDEX('ETS yield tables'!$D$68:$CO$96,$B313,AM$1-$A313+1)/10^6)</f>
        <v>0</v>
      </c>
      <c r="AN313" cm="1">
        <f t="array" aca="1" ref="AN313" ca="1">IF($A313&gt;AN$1,"",$C313*INDEX('ETS yield tables'!$D$68:$CO$96,$B313,AN$1-$A313+1)/10^6)</f>
        <v>0</v>
      </c>
      <c r="AO313" cm="1">
        <f t="array" aca="1" ref="AO313" ca="1">IF($A313&gt;AO$1,"",$C313*INDEX('ETS yield tables'!$D$68:$CO$96,$B313,AO$1-$A313+1)/10^6)</f>
        <v>0</v>
      </c>
      <c r="AP313" cm="1">
        <f t="array" aca="1" ref="AP313" ca="1">IF($A313&gt;AP$1,"",$C313*INDEX('ETS yield tables'!$D$68:$CO$96,$B313,AP$1-$A313+1)/10^6)</f>
        <v>0</v>
      </c>
      <c r="AQ313" cm="1">
        <f t="array" aca="1" ref="AQ313" ca="1">IF($A313&gt;AQ$1,"",$C313*INDEX('ETS yield tables'!$D$68:$CO$96,$B313,AQ$1-$A313+1)/10^6)</f>
        <v>0</v>
      </c>
      <c r="AR313" cm="1">
        <f t="array" aca="1" ref="AR313" ca="1">IF($A313&gt;AR$1,"",$C313*INDEX('ETS yield tables'!$D$68:$CO$96,$B313,AR$1-$A313+1)/10^6)</f>
        <v>0</v>
      </c>
      <c r="AS313" cm="1">
        <f t="array" aca="1" ref="AS313" ca="1">IF($A313&gt;AS$1,"",$C313*INDEX('ETS yield tables'!$D$68:$CO$96,$B313,AS$1-$A313+1)/10^6)</f>
        <v>0</v>
      </c>
      <c r="AT313" cm="1">
        <f t="array" aca="1" ref="AT313" ca="1">IF($A313&gt;AT$1,"",$C313*INDEX('ETS yield tables'!$D$68:$CO$96,$B313,AT$1-$A313+1)/10^6)</f>
        <v>0</v>
      </c>
      <c r="AU313" cm="1">
        <f t="array" aca="1" ref="AU313" ca="1">IF($A313&gt;AU$1,"",$C313*INDEX('ETS yield tables'!$D$68:$CO$96,$B313,AU$1-$A313+1)/10^6)</f>
        <v>0</v>
      </c>
      <c r="AV313" cm="1">
        <f t="array" aca="1" ref="AV313" ca="1">IF($A313&gt;AV$1,"",$C313*INDEX('ETS yield tables'!$D$68:$CO$96,$B313,AV$1-$A313+1)/10^6)</f>
        <v>0</v>
      </c>
      <c r="AW313" cm="1">
        <f t="array" aca="1" ref="AW313" ca="1">IF($A313&gt;AW$1,"",$C313*INDEX('ETS yield tables'!$D$68:$CO$96,$B313,AW$1-$A313+1)/10^6)</f>
        <v>0</v>
      </c>
      <c r="AX313" cm="1">
        <f t="array" aca="1" ref="AX313" ca="1">IF($A313&gt;AX$1,"",$C313*INDEX('ETS yield tables'!$D$68:$CO$96,$B313,AX$1-$A313+1)/10^6)</f>
        <v>0</v>
      </c>
      <c r="AY313" cm="1">
        <f t="array" aca="1" ref="AY313" ca="1">IF($A313&gt;AY$1,"",$C313*INDEX('ETS yield tables'!$D$68:$CO$96,$B313,AY$1-$A313+1)/10^6)</f>
        <v>-0.8523198063655717</v>
      </c>
      <c r="AZ313" cm="1">
        <f t="array" aca="1" ref="AZ313" ca="1">IF($A313&gt;AZ$1,"",$C313*INDEX('ETS yield tables'!$D$68:$CO$96,$B313,AZ$1-$A313+1)/10^6)</f>
        <v>-4.8237903625055589E-2</v>
      </c>
      <c r="BA313" cm="1">
        <f t="array" aca="1" ref="BA313" ca="1">IF($A313&gt;BA$1,"",$C313*INDEX('ETS yield tables'!$D$68:$CO$96,$B313,BA$1-$A313+1)/10^6)</f>
        <v>-4.5967283584454038E-2</v>
      </c>
      <c r="BB313" cm="1">
        <f t="array" aca="1" ref="BB313" ca="1">IF($A313&gt;BB$1,"",$C313*INDEX('ETS yield tables'!$D$68:$CO$96,$B313,BB$1-$A313+1)/10^6)</f>
        <v>-4.1709871008325995E-2</v>
      </c>
      <c r="BC313" cm="1">
        <f t="array" aca="1" ref="BC313" ca="1">IF($A313&gt;BC$1,"",$C313*INDEX('ETS yield tables'!$D$68:$CO$96,$B313,BC$1-$A313+1)/10^6)</f>
        <v>-2.2267686910674815E-2</v>
      </c>
      <c r="BD313" cm="1">
        <f t="array" aca="1" ref="BD313" ca="1">IF($A313&gt;BD$1,"",$C313*INDEX('ETS yield tables'!$D$68:$CO$96,$B313,BD$1-$A313+1)/10^6)</f>
        <v>-3.9608128333244105E-3</v>
      </c>
      <c r="BE313" cm="1">
        <f t="array" aca="1" ref="BE313" ca="1">IF($A313&gt;BE$1,"",$C313*INDEX('ETS yield tables'!$D$68:$CO$96,$B313,BE$1-$A313+1)/10^6)</f>
        <v>0</v>
      </c>
      <c r="BF313" cm="1">
        <f t="array" aca="1" ref="BF313" ca="1">IF($A313&gt;BF$1,"",$C313*INDEX('ETS yield tables'!$D$68:$CO$96,$B313,BF$1-$A313+1)/10^6)</f>
        <v>0</v>
      </c>
      <c r="BG313" cm="1">
        <f t="array" aca="1" ref="BG313" ca="1">IF($A313&gt;BG$1,"",$C313*INDEX('ETS yield tables'!$D$68:$CO$96,$B313,BG$1-$A313+1)/10^6)</f>
        <v>0</v>
      </c>
      <c r="BH313" cm="1">
        <f t="array" aca="1" ref="BH313" ca="1">IF($A313&gt;BH$1,"",$C313*INDEX('ETS yield tables'!$D$68:$CO$96,$B313,BH$1-$A313+1)/10^6)</f>
        <v>-1.2644515351100034E-3</v>
      </c>
      <c r="BI313" cm="1">
        <f t="array" aca="1" ref="BI313" ca="1">IF($A313&gt;BI$1,"",$C313*INDEX('ETS yield tables'!$D$68:$CO$96,$B313,BI$1-$A313+1)/10^6)</f>
        <v>-5.9476053688508179E-3</v>
      </c>
      <c r="BJ313" cm="1">
        <f t="array" aca="1" ref="BJ313" ca="1">IF($A313&gt;BJ$1,"",$C313*INDEX('ETS yield tables'!$D$68:$CO$96,$B313,BJ$1-$A313+1)/10^6)</f>
        <v>0</v>
      </c>
      <c r="BK313" cm="1">
        <f t="array" aca="1" ref="BK313" ca="1">IF($A313&gt;BK$1,"",$C313*INDEX('ETS yield tables'!$D$68:$CO$96,$B313,BK$1-$A313+1)/10^6)</f>
        <v>0</v>
      </c>
      <c r="BL313" cm="1">
        <f t="array" aca="1" ref="BL313" ca="1">IF($A313&gt;BL$1,"",$C313*INDEX('ETS yield tables'!$D$68:$CO$96,$B313,BL$1-$A313+1)/10^6)</f>
        <v>0</v>
      </c>
      <c r="BM313" cm="1">
        <f t="array" aca="1" ref="BM313" ca="1">IF($A313&gt;BM$1,"",$C313*INDEX('ETS yield tables'!$D$68:$CO$96,$B313,BM$1-$A313+1)/10^6)</f>
        <v>0</v>
      </c>
      <c r="BN313" cm="1">
        <f t="array" aca="1" ref="BN313" ca="1">IF($A313&gt;BN$1,"",$C313*INDEX('ETS yield tables'!$D$68:$CO$96,$B313,BN$1-$A313+1)/10^6)</f>
        <v>0</v>
      </c>
      <c r="BO313" cm="1">
        <f t="array" aca="1" ref="BO313" ca="1">IF($A313&gt;BO$1,"",$C313*INDEX('ETS yield tables'!$D$68:$CO$96,$B313,BO$1-$A313+1)/10^6)</f>
        <v>0</v>
      </c>
      <c r="BP313" cm="1">
        <f t="array" aca="1" ref="BP313" ca="1">IF($A313&gt;BP$1,"",$C313*INDEX('ETS yield tables'!$D$68:$CO$96,$B313,BP$1-$A313+1)/10^6)</f>
        <v>0</v>
      </c>
      <c r="BQ313" cm="1">
        <f t="array" aca="1" ref="BQ313" ca="1">IF($A313&gt;BQ$1,"",$C313*INDEX('ETS yield tables'!$D$68:$CO$96,$B313,BQ$1-$A313+1)/10^6)</f>
        <v>0</v>
      </c>
      <c r="BR313" cm="1">
        <f t="array" aca="1" ref="BR313" ca="1">IF($A313&gt;BR$1,"",$C313*INDEX('ETS yield tables'!$D$68:$CO$96,$B313,BR$1-$A313+1)/10^6)</f>
        <v>0</v>
      </c>
      <c r="BS313" cm="1">
        <f t="array" aca="1" ref="BS313" ca="1">IF($A313&gt;BS$1,"",$C313*INDEX('ETS yield tables'!$D$68:$CO$96,$B313,BS$1-$A313+1)/10^6)</f>
        <v>0</v>
      </c>
      <c r="BT313" cm="1">
        <f t="array" aca="1" ref="BT313" ca="1">IF($A313&gt;BT$1,"",$C313*INDEX('ETS yield tables'!$D$68:$CO$96,$B313,BT$1-$A313+1)/10^6)</f>
        <v>0</v>
      </c>
      <c r="BU313" cm="1">
        <f t="array" aca="1" ref="BU313" ca="1">IF($A313&gt;BU$1,"",$C313*INDEX('ETS yield tables'!$D$68:$CO$96,$B313,BU$1-$A313+1)/10^6)</f>
        <v>0</v>
      </c>
      <c r="BV313" cm="1">
        <f t="array" aca="1" ref="BV313" ca="1">IF($A313&gt;BV$1,"",$C313*INDEX('ETS yield tables'!$D$68:$CO$96,$B313,BV$1-$A313+1)/10^6)</f>
        <v>0</v>
      </c>
      <c r="BW313" cm="1">
        <f t="array" aca="1" ref="BW313" ca="1">IF($A313&gt;BW$1,"",$C313*INDEX('ETS yield tables'!$D$68:$CO$96,$B313,BW$1-$A313+1)/10^6)</f>
        <v>0</v>
      </c>
      <c r="BX313" cm="1">
        <f t="array" aca="1" ref="BX313" ca="1">IF($A313&gt;BX$1,"",$C313*INDEX('ETS yield tables'!$D$68:$CO$96,$B313,BX$1-$A313+1)/10^6)</f>
        <v>0</v>
      </c>
      <c r="BY313" cm="1">
        <f t="array" aca="1" ref="BY313" ca="1">IF($A313&gt;BY$1,"",$C313*INDEX('ETS yield tables'!$D$68:$CO$96,$B313,BY$1-$A313+1)/10^6)</f>
        <v>0</v>
      </c>
      <c r="BZ313" cm="1">
        <f t="array" aca="1" ref="BZ313" ca="1">IF($A313&gt;BZ$1,"",$C313*INDEX('ETS yield tables'!$D$68:$CO$96,$B313,BZ$1-$A313+1)/10^6)</f>
        <v>0</v>
      </c>
      <c r="CA313" cm="1">
        <f t="array" aca="1" ref="CA313" ca="1">IF($A313&gt;CA$1,"",$C313*INDEX('ETS yield tables'!$D$68:$CO$96,$B313,CA$1-$A313+1)/10^6)</f>
        <v>0</v>
      </c>
      <c r="CB313" cm="1">
        <f t="array" aca="1" ref="CB313" ca="1">IF($A313&gt;CB$1,"",$C313*INDEX('ETS yield tables'!$D$68:$CO$96,$B313,CB$1-$A313+1)/10^6)</f>
        <v>-0.8523198063655717</v>
      </c>
      <c r="CC313" cm="1">
        <f t="array" aca="1" ref="CC313" ca="1">IF($A313&gt;CC$1,"",$C313*INDEX('ETS yield tables'!$D$68:$CO$96,$B313,CC$1-$A313+1)/10^6)</f>
        <v>-4.8237903625055589E-2</v>
      </c>
      <c r="CD313" cm="1">
        <f t="array" aca="1" ref="CD313" ca="1">IF($A313&gt;CD$1,"",$C313*INDEX('ETS yield tables'!$D$68:$CO$96,$B313,CD$1-$A313+1)/10^6)</f>
        <v>-4.5967283584454038E-2</v>
      </c>
      <c r="CE313" cm="1">
        <f t="array" aca="1" ref="CE313" ca="1">IF($A313&gt;CE$1,"",$C313*INDEX('ETS yield tables'!$D$68:$CO$96,$B313,CE$1-$A313+1)/10^6)</f>
        <v>-4.1709871008325995E-2</v>
      </c>
      <c r="CF313" cm="1">
        <f t="array" aca="1" ref="CF313" ca="1">IF($A313&gt;CF$1,"",$C313*INDEX('ETS yield tables'!$D$68:$CO$96,$B313,CF$1-$A313+1)/10^6)</f>
        <v>-2.2267686910674815E-2</v>
      </c>
      <c r="CG313" cm="1">
        <f t="array" aca="1" ref="CG313" ca="1">IF($A313&gt;CG$1,"",$C313*INDEX('ETS yield tables'!$D$68:$CO$96,$B313,CG$1-$A313+1)/10^6)</f>
        <v>-3.9608128333244105E-3</v>
      </c>
      <c r="CH313" cm="1">
        <f t="array" aca="1" ref="CH313" ca="1">IF($A313&gt;CH$1,"",$C313*INDEX('ETS yield tables'!$D$68:$CO$96,$B313,CH$1-$A313+1)/10^6)</f>
        <v>0</v>
      </c>
      <c r="CI313" cm="1">
        <f t="array" aca="1" ref="CI313" ca="1">IF($A313&gt;CI$1,"",$C313*INDEX('ETS yield tables'!$D$68:$CO$96,$B313,CI$1-$A313+1)/10^6)</f>
        <v>0</v>
      </c>
      <c r="CJ313" cm="1">
        <f t="array" aca="1" ref="CJ313" ca="1">IF($A313&gt;CJ$1,"",$C313*INDEX('ETS yield tables'!$D$68:$CO$96,$B313,CJ$1-$A313+1)/10^6)</f>
        <v>0</v>
      </c>
      <c r="CK313" cm="1">
        <f t="array" aca="1" ref="CK313" ca="1">IF($A313&gt;CK$1,"",$C313*INDEX('ETS yield tables'!$D$68:$CO$96,$B313,CK$1-$A313+1)/10^6)</f>
        <v>-1.2644515351100034E-3</v>
      </c>
      <c r="CL313" cm="1">
        <f t="array" aca="1" ref="CL313" ca="1">IF($A313&gt;CL$1,"",$C313*INDEX('ETS yield tables'!$D$68:$CO$96,$B313,CL$1-$A313+1)/10^6)</f>
        <v>-5.9476053688508179E-3</v>
      </c>
      <c r="CM313" cm="1">
        <f t="array" aca="1" ref="CM313" ca="1">IF($A313&gt;CM$1,"",$C313*INDEX('ETS yield tables'!$D$68:$CO$96,$B313,CM$1-$A313+1)/10^6)</f>
        <v>0</v>
      </c>
      <c r="CN313" cm="1">
        <f t="array" aca="1" ref="CN313" ca="1">IF($A313&gt;CN$1,"",$C313*INDEX('ETS yield tables'!$D$68:$CO$96,$B313,CN$1-$A313+1)/10^6)</f>
        <v>0</v>
      </c>
      <c r="CO313" cm="1">
        <f t="array" aca="1" ref="CO313" ca="1">IF($A313&gt;CO$1,"",$C313*INDEX('ETS yield tables'!$D$68:$CO$96,$B313,CO$1-$A313+1)/10^6)</f>
        <v>0</v>
      </c>
    </row>
    <row r="314" spans="1:93" outlineLevel="1">
      <c r="A314">
        <v>2010</v>
      </c>
      <c r="B314">
        <f t="shared" si="183"/>
        <v>1</v>
      </c>
      <c r="C314" s="1">
        <v>2821.190562400001</v>
      </c>
      <c r="D314" s="62"/>
      <c r="E314" s="62"/>
      <c r="F314" s="62"/>
      <c r="G314" s="62"/>
      <c r="H314" s="62"/>
      <c r="I314" s="62"/>
      <c r="J314" s="62"/>
      <c r="K314" s="62"/>
      <c r="L314" s="62"/>
      <c r="M314" s="62"/>
      <c r="N314" s="62"/>
      <c r="O314" s="62"/>
      <c r="P314" s="62"/>
      <c r="Q314" s="62"/>
      <c r="R314" s="62"/>
      <c r="S314" s="62"/>
      <c r="T314" s="62"/>
      <c r="U314" s="62"/>
      <c r="V314" t="str" cm="1">
        <f t="array" ref="V314">IF($A314&gt;V$1,"",$C314*INDEX('ETS yield tables'!$D$68:$CO$96,$B314,V$1-$A314+1)/10^6)</f>
        <v/>
      </c>
      <c r="W314" t="str" cm="1">
        <f t="array" ref="W314">IF($A314&gt;W$1,"",$C314*INDEX('ETS yield tables'!$D$68:$CO$96,$B314,W$1-$A314+1)/10^6)</f>
        <v/>
      </c>
      <c r="X314" cm="1">
        <f t="array" ref="X314">IF($A314&gt;X$1,"",$C314*INDEX('ETS yield tables'!$D$68:$CO$96,$B314,X$1-$A314+1)/10^6)</f>
        <v>0</v>
      </c>
      <c r="Y314" cm="1">
        <f t="array" aca="1" ref="Y314" ca="1">IF($A314&gt;Y$1,"",$C314*INDEX('ETS yield tables'!$D$68:$CO$96,$B314,Y$1-$A314+1)/10^6)</f>
        <v>0</v>
      </c>
      <c r="Z314" cm="1">
        <f t="array" aca="1" ref="Z314" ca="1">IF($A314&gt;Z$1,"",$C314*INDEX('ETS yield tables'!$D$68:$CO$96,$B314,Z$1-$A314+1)/10^6)</f>
        <v>0</v>
      </c>
      <c r="AA314" cm="1">
        <f t="array" aca="1" ref="AA314" ca="1">IF($A314&gt;AA$1,"",$C314*INDEX('ETS yield tables'!$D$68:$CO$96,$B314,AA$1-$A314+1)/10^6)</f>
        <v>0</v>
      </c>
      <c r="AB314" cm="1">
        <f t="array" aca="1" ref="AB314" ca="1">IF($A314&gt;AB$1,"",$C314*INDEX('ETS yield tables'!$D$68:$CO$96,$B314,AB$1-$A314+1)/10^6)</f>
        <v>0</v>
      </c>
      <c r="AC314" cm="1">
        <f t="array" aca="1" ref="AC314" ca="1">IF($A314&gt;AC$1,"",$C314*INDEX('ETS yield tables'!$D$68:$CO$96,$B314,AC$1-$A314+1)/10^6)</f>
        <v>0</v>
      </c>
      <c r="AD314" cm="1">
        <f t="array" aca="1" ref="AD314" ca="1">IF($A314&gt;AD$1,"",$C314*INDEX('ETS yield tables'!$D$68:$CO$96,$B314,AD$1-$A314+1)/10^6)</f>
        <v>0</v>
      </c>
      <c r="AE314" cm="1">
        <f t="array" aca="1" ref="AE314" ca="1">IF($A314&gt;AE$1,"",$C314*INDEX('ETS yield tables'!$D$68:$CO$96,$B314,AE$1-$A314+1)/10^6)</f>
        <v>0</v>
      </c>
      <c r="AF314" cm="1">
        <f t="array" aca="1" ref="AF314" ca="1">IF($A314&gt;AF$1,"",$C314*INDEX('ETS yield tables'!$D$68:$CO$96,$B314,AF$1-$A314+1)/10^6)</f>
        <v>0</v>
      </c>
      <c r="AG314" cm="1">
        <f t="array" aca="1" ref="AG314" ca="1">IF($A314&gt;AG$1,"",$C314*INDEX('ETS yield tables'!$D$68:$CO$96,$B314,AG$1-$A314+1)/10^6)</f>
        <v>0</v>
      </c>
      <c r="AH314" cm="1">
        <f t="array" aca="1" ref="AH314" ca="1">IF($A314&gt;AH$1,"",$C314*INDEX('ETS yield tables'!$D$68:$CO$96,$B314,AH$1-$A314+1)/10^6)</f>
        <v>0</v>
      </c>
      <c r="AI314" cm="1">
        <f t="array" aca="1" ref="AI314" ca="1">IF($A314&gt;AI$1,"",$C314*INDEX('ETS yield tables'!$D$68:$CO$96,$B314,AI$1-$A314+1)/10^6)</f>
        <v>0</v>
      </c>
      <c r="AJ314" cm="1">
        <f t="array" aca="1" ref="AJ314" ca="1">IF($A314&gt;AJ$1,"",$C314*INDEX('ETS yield tables'!$D$68:$CO$96,$B314,AJ$1-$A314+1)/10^6)</f>
        <v>0</v>
      </c>
      <c r="AK314" cm="1">
        <f t="array" aca="1" ref="AK314" ca="1">IF($A314&gt;AK$1,"",$C314*INDEX('ETS yield tables'!$D$68:$CO$96,$B314,AK$1-$A314+1)/10^6)</f>
        <v>0</v>
      </c>
      <c r="AL314" cm="1">
        <f t="array" aca="1" ref="AL314" ca="1">IF($A314&gt;AL$1,"",$C314*INDEX('ETS yield tables'!$D$68:$CO$96,$B314,AL$1-$A314+1)/10^6)</f>
        <v>0</v>
      </c>
      <c r="AM314" cm="1">
        <f t="array" aca="1" ref="AM314" ca="1">IF($A314&gt;AM$1,"",$C314*INDEX('ETS yield tables'!$D$68:$CO$96,$B314,AM$1-$A314+1)/10^6)</f>
        <v>0</v>
      </c>
      <c r="AN314" cm="1">
        <f t="array" aca="1" ref="AN314" ca="1">IF($A314&gt;AN$1,"",$C314*INDEX('ETS yield tables'!$D$68:$CO$96,$B314,AN$1-$A314+1)/10^6)</f>
        <v>0</v>
      </c>
      <c r="AO314" cm="1">
        <f t="array" aca="1" ref="AO314" ca="1">IF($A314&gt;AO$1,"",$C314*INDEX('ETS yield tables'!$D$68:$CO$96,$B314,AO$1-$A314+1)/10^6)</f>
        <v>0</v>
      </c>
      <c r="AP314" cm="1">
        <f t="array" aca="1" ref="AP314" ca="1">IF($A314&gt;AP$1,"",$C314*INDEX('ETS yield tables'!$D$68:$CO$96,$B314,AP$1-$A314+1)/10^6)</f>
        <v>0</v>
      </c>
      <c r="AQ314" cm="1">
        <f t="array" aca="1" ref="AQ314" ca="1">IF($A314&gt;AQ$1,"",$C314*INDEX('ETS yield tables'!$D$68:$CO$96,$B314,AQ$1-$A314+1)/10^6)</f>
        <v>0</v>
      </c>
      <c r="AR314" cm="1">
        <f t="array" aca="1" ref="AR314" ca="1">IF($A314&gt;AR$1,"",$C314*INDEX('ETS yield tables'!$D$68:$CO$96,$B314,AR$1-$A314+1)/10^6)</f>
        <v>0</v>
      </c>
      <c r="AS314" cm="1">
        <f t="array" aca="1" ref="AS314" ca="1">IF($A314&gt;AS$1,"",$C314*INDEX('ETS yield tables'!$D$68:$CO$96,$B314,AS$1-$A314+1)/10^6)</f>
        <v>0</v>
      </c>
      <c r="AT314" cm="1">
        <f t="array" aca="1" ref="AT314" ca="1">IF($A314&gt;AT$1,"",$C314*INDEX('ETS yield tables'!$D$68:$CO$96,$B314,AT$1-$A314+1)/10^6)</f>
        <v>0</v>
      </c>
      <c r="AU314" cm="1">
        <f t="array" aca="1" ref="AU314" ca="1">IF($A314&gt;AU$1,"",$C314*INDEX('ETS yield tables'!$D$68:$CO$96,$B314,AU$1-$A314+1)/10^6)</f>
        <v>0</v>
      </c>
      <c r="AV314" cm="1">
        <f t="array" aca="1" ref="AV314" ca="1">IF($A314&gt;AV$1,"",$C314*INDEX('ETS yield tables'!$D$68:$CO$96,$B314,AV$1-$A314+1)/10^6)</f>
        <v>0</v>
      </c>
      <c r="AW314" cm="1">
        <f t="array" aca="1" ref="AW314" ca="1">IF($A314&gt;AW$1,"",$C314*INDEX('ETS yield tables'!$D$68:$CO$96,$B314,AW$1-$A314+1)/10^6)</f>
        <v>0</v>
      </c>
      <c r="AX314" cm="1">
        <f t="array" aca="1" ref="AX314" ca="1">IF($A314&gt;AX$1,"",$C314*INDEX('ETS yield tables'!$D$68:$CO$96,$B314,AX$1-$A314+1)/10^6)</f>
        <v>0</v>
      </c>
      <c r="AY314" cm="1">
        <f t="array" aca="1" ref="AY314" ca="1">IF($A314&gt;AY$1,"",$C314*INDEX('ETS yield tables'!$D$68:$CO$96,$B314,AY$1-$A314+1)/10^6)</f>
        <v>0</v>
      </c>
      <c r="AZ314" cm="1">
        <f t="array" aca="1" ref="AZ314" ca="1">IF($A314&gt;AZ$1,"",$C314*INDEX('ETS yield tables'!$D$68:$CO$96,$B314,AZ$1-$A314+1)/10^6)</f>
        <v>-1.6943788398718167</v>
      </c>
      <c r="BA314" cm="1">
        <f t="array" aca="1" ref="BA314" ca="1">IF($A314&gt;BA$1,"",$C314*INDEX('ETS yield tables'!$D$68:$CO$96,$B314,BA$1-$A314+1)/10^6)</f>
        <v>-9.589508840653839E-2</v>
      </c>
      <c r="BB314" cm="1">
        <f t="array" aca="1" ref="BB314" ca="1">IF($A314&gt;BB$1,"",$C314*INDEX('ETS yield tables'!$D$68:$CO$96,$B314,BB$1-$A314+1)/10^6)</f>
        <v>-9.1381183506698493E-2</v>
      </c>
      <c r="BC314" cm="1">
        <f t="array" aca="1" ref="BC314" ca="1">IF($A314&gt;BC$1,"",$C314*INDEX('ETS yield tables'!$D$68:$CO$96,$B314,BC$1-$A314+1)/10^6)</f>
        <v>-8.2917611819498402E-2</v>
      </c>
      <c r="BD314" cm="1">
        <f t="array" aca="1" ref="BD314" ca="1">IF($A314&gt;BD$1,"",$C314*INDEX('ETS yield tables'!$D$68:$CO$96,$B314,BD$1-$A314+1)/10^6)</f>
        <v>-4.4267301114618421E-2</v>
      </c>
      <c r="BE314" cm="1">
        <f t="array" aca="1" ref="BE314" ca="1">IF($A314&gt;BE$1,"",$C314*INDEX('ETS yield tables'!$D$68:$CO$96,$B314,BE$1-$A314+1)/10^6)</f>
        <v>-7.8739428596583932E-3</v>
      </c>
      <c r="BF314" cm="1">
        <f t="array" aca="1" ref="BF314" ca="1">IF($A314&gt;BF$1,"",$C314*INDEX('ETS yield tables'!$D$68:$CO$96,$B314,BF$1-$A314+1)/10^6)</f>
        <v>0</v>
      </c>
      <c r="BG314" cm="1">
        <f t="array" aca="1" ref="BG314" ca="1">IF($A314&gt;BG$1,"",$C314*INDEX('ETS yield tables'!$D$68:$CO$96,$B314,BG$1-$A314+1)/10^6)</f>
        <v>0</v>
      </c>
      <c r="BH314" cm="1">
        <f t="array" aca="1" ref="BH314" ca="1">IF($A314&gt;BH$1,"",$C314*INDEX('ETS yield tables'!$D$68:$CO$96,$B314,BH$1-$A314+1)/10^6)</f>
        <v>0</v>
      </c>
      <c r="BI314" cm="1">
        <f t="array" aca="1" ref="BI314" ca="1">IF($A314&gt;BI$1,"",$C314*INDEX('ETS yield tables'!$D$68:$CO$96,$B314,BI$1-$A314+1)/10^6)</f>
        <v>-2.5136807910983755E-3</v>
      </c>
      <c r="BJ314" cm="1">
        <f t="array" aca="1" ref="BJ314" ca="1">IF($A314&gt;BJ$1,"",$C314*INDEX('ETS yield tables'!$D$68:$CO$96,$B314,BJ$1-$A314+1)/10^6)</f>
        <v>-1.1823609647018412E-2</v>
      </c>
      <c r="BK314" cm="1">
        <f t="array" aca="1" ref="BK314" ca="1">IF($A314&gt;BK$1,"",$C314*INDEX('ETS yield tables'!$D$68:$CO$96,$B314,BK$1-$A314+1)/10^6)</f>
        <v>0</v>
      </c>
      <c r="BL314" cm="1">
        <f t="array" aca="1" ref="BL314" ca="1">IF($A314&gt;BL$1,"",$C314*INDEX('ETS yield tables'!$D$68:$CO$96,$B314,BL$1-$A314+1)/10^6)</f>
        <v>0</v>
      </c>
      <c r="BM314" cm="1">
        <f t="array" aca="1" ref="BM314" ca="1">IF($A314&gt;BM$1,"",$C314*INDEX('ETS yield tables'!$D$68:$CO$96,$B314,BM$1-$A314+1)/10^6)</f>
        <v>0</v>
      </c>
      <c r="BN314" cm="1">
        <f t="array" aca="1" ref="BN314" ca="1">IF($A314&gt;BN$1,"",$C314*INDEX('ETS yield tables'!$D$68:$CO$96,$B314,BN$1-$A314+1)/10^6)</f>
        <v>0</v>
      </c>
      <c r="BO314" cm="1">
        <f t="array" aca="1" ref="BO314" ca="1">IF($A314&gt;BO$1,"",$C314*INDEX('ETS yield tables'!$D$68:$CO$96,$B314,BO$1-$A314+1)/10^6)</f>
        <v>0</v>
      </c>
      <c r="BP314" cm="1">
        <f t="array" aca="1" ref="BP314" ca="1">IF($A314&gt;BP$1,"",$C314*INDEX('ETS yield tables'!$D$68:$CO$96,$B314,BP$1-$A314+1)/10^6)</f>
        <v>0</v>
      </c>
      <c r="BQ314" cm="1">
        <f t="array" aca="1" ref="BQ314" ca="1">IF($A314&gt;BQ$1,"",$C314*INDEX('ETS yield tables'!$D$68:$CO$96,$B314,BQ$1-$A314+1)/10^6)</f>
        <v>0</v>
      </c>
      <c r="BR314" cm="1">
        <f t="array" aca="1" ref="BR314" ca="1">IF($A314&gt;BR$1,"",$C314*INDEX('ETS yield tables'!$D$68:$CO$96,$B314,BR$1-$A314+1)/10^6)</f>
        <v>0</v>
      </c>
      <c r="BS314" cm="1">
        <f t="array" aca="1" ref="BS314" ca="1">IF($A314&gt;BS$1,"",$C314*INDEX('ETS yield tables'!$D$68:$CO$96,$B314,BS$1-$A314+1)/10^6)</f>
        <v>0</v>
      </c>
      <c r="BT314" cm="1">
        <f t="array" aca="1" ref="BT314" ca="1">IF($A314&gt;BT$1,"",$C314*INDEX('ETS yield tables'!$D$68:$CO$96,$B314,BT$1-$A314+1)/10^6)</f>
        <v>0</v>
      </c>
      <c r="BU314" cm="1">
        <f t="array" aca="1" ref="BU314" ca="1">IF($A314&gt;BU$1,"",$C314*INDEX('ETS yield tables'!$D$68:$CO$96,$B314,BU$1-$A314+1)/10^6)</f>
        <v>0</v>
      </c>
      <c r="BV314" cm="1">
        <f t="array" aca="1" ref="BV314" ca="1">IF($A314&gt;BV$1,"",$C314*INDEX('ETS yield tables'!$D$68:$CO$96,$B314,BV$1-$A314+1)/10^6)</f>
        <v>0</v>
      </c>
      <c r="BW314" cm="1">
        <f t="array" aca="1" ref="BW314" ca="1">IF($A314&gt;BW$1,"",$C314*INDEX('ETS yield tables'!$D$68:$CO$96,$B314,BW$1-$A314+1)/10^6)</f>
        <v>0</v>
      </c>
      <c r="BX314" cm="1">
        <f t="array" aca="1" ref="BX314" ca="1">IF($A314&gt;BX$1,"",$C314*INDEX('ETS yield tables'!$D$68:$CO$96,$B314,BX$1-$A314+1)/10^6)</f>
        <v>0</v>
      </c>
      <c r="BY314" cm="1">
        <f t="array" aca="1" ref="BY314" ca="1">IF($A314&gt;BY$1,"",$C314*INDEX('ETS yield tables'!$D$68:$CO$96,$B314,BY$1-$A314+1)/10^6)</f>
        <v>0</v>
      </c>
      <c r="BZ314" cm="1">
        <f t="array" aca="1" ref="BZ314" ca="1">IF($A314&gt;BZ$1,"",$C314*INDEX('ETS yield tables'!$D$68:$CO$96,$B314,BZ$1-$A314+1)/10^6)</f>
        <v>0</v>
      </c>
      <c r="CA314" cm="1">
        <f t="array" aca="1" ref="CA314" ca="1">IF($A314&gt;CA$1,"",$C314*INDEX('ETS yield tables'!$D$68:$CO$96,$B314,CA$1-$A314+1)/10^6)</f>
        <v>0</v>
      </c>
      <c r="CB314" cm="1">
        <f t="array" aca="1" ref="CB314" ca="1">IF($A314&gt;CB$1,"",$C314*INDEX('ETS yield tables'!$D$68:$CO$96,$B314,CB$1-$A314+1)/10^6)</f>
        <v>0</v>
      </c>
      <c r="CC314" cm="1">
        <f t="array" aca="1" ref="CC314" ca="1">IF($A314&gt;CC$1,"",$C314*INDEX('ETS yield tables'!$D$68:$CO$96,$B314,CC$1-$A314+1)/10^6)</f>
        <v>-1.6943788398718167</v>
      </c>
      <c r="CD314" cm="1">
        <f t="array" aca="1" ref="CD314" ca="1">IF($A314&gt;CD$1,"",$C314*INDEX('ETS yield tables'!$D$68:$CO$96,$B314,CD$1-$A314+1)/10^6)</f>
        <v>-9.589508840653839E-2</v>
      </c>
      <c r="CE314" cm="1">
        <f t="array" aca="1" ref="CE314" ca="1">IF($A314&gt;CE$1,"",$C314*INDEX('ETS yield tables'!$D$68:$CO$96,$B314,CE$1-$A314+1)/10^6)</f>
        <v>-9.1381183506698493E-2</v>
      </c>
      <c r="CF314" cm="1">
        <f t="array" aca="1" ref="CF314" ca="1">IF($A314&gt;CF$1,"",$C314*INDEX('ETS yield tables'!$D$68:$CO$96,$B314,CF$1-$A314+1)/10^6)</f>
        <v>-8.2917611819498402E-2</v>
      </c>
      <c r="CG314" cm="1">
        <f t="array" aca="1" ref="CG314" ca="1">IF($A314&gt;CG$1,"",$C314*INDEX('ETS yield tables'!$D$68:$CO$96,$B314,CG$1-$A314+1)/10^6)</f>
        <v>-4.4267301114618421E-2</v>
      </c>
      <c r="CH314" cm="1">
        <f t="array" aca="1" ref="CH314" ca="1">IF($A314&gt;CH$1,"",$C314*INDEX('ETS yield tables'!$D$68:$CO$96,$B314,CH$1-$A314+1)/10^6)</f>
        <v>-7.8739428596583932E-3</v>
      </c>
      <c r="CI314" cm="1">
        <f t="array" aca="1" ref="CI314" ca="1">IF($A314&gt;CI$1,"",$C314*INDEX('ETS yield tables'!$D$68:$CO$96,$B314,CI$1-$A314+1)/10^6)</f>
        <v>0</v>
      </c>
      <c r="CJ314" cm="1">
        <f t="array" aca="1" ref="CJ314" ca="1">IF($A314&gt;CJ$1,"",$C314*INDEX('ETS yield tables'!$D$68:$CO$96,$B314,CJ$1-$A314+1)/10^6)</f>
        <v>0</v>
      </c>
      <c r="CK314" cm="1">
        <f t="array" aca="1" ref="CK314" ca="1">IF($A314&gt;CK$1,"",$C314*INDEX('ETS yield tables'!$D$68:$CO$96,$B314,CK$1-$A314+1)/10^6)</f>
        <v>0</v>
      </c>
      <c r="CL314" cm="1">
        <f t="array" aca="1" ref="CL314" ca="1">IF($A314&gt;CL$1,"",$C314*INDEX('ETS yield tables'!$D$68:$CO$96,$B314,CL$1-$A314+1)/10^6)</f>
        <v>-2.5136807910983755E-3</v>
      </c>
      <c r="CM314" cm="1">
        <f t="array" aca="1" ref="CM314" ca="1">IF($A314&gt;CM$1,"",$C314*INDEX('ETS yield tables'!$D$68:$CO$96,$B314,CM$1-$A314+1)/10^6)</f>
        <v>-1.1823609647018412E-2</v>
      </c>
      <c r="CN314" cm="1">
        <f t="array" aca="1" ref="CN314" ca="1">IF($A314&gt;CN$1,"",$C314*INDEX('ETS yield tables'!$D$68:$CO$96,$B314,CN$1-$A314+1)/10^6)</f>
        <v>0</v>
      </c>
      <c r="CO314" cm="1">
        <f t="array" aca="1" ref="CO314" ca="1">IF($A314&gt;CO$1,"",$C314*INDEX('ETS yield tables'!$D$68:$CO$96,$B314,CO$1-$A314+1)/10^6)</f>
        <v>0</v>
      </c>
    </row>
    <row r="315" spans="1:93" outlineLevel="1">
      <c r="A315">
        <v>2011</v>
      </c>
      <c r="B315">
        <f t="shared" si="183"/>
        <v>1</v>
      </c>
      <c r="C315" s="1">
        <v>2759.4414461760007</v>
      </c>
      <c r="D315" s="62"/>
      <c r="E315" s="62"/>
      <c r="F315" s="62"/>
      <c r="G315" s="62"/>
      <c r="H315" s="62"/>
      <c r="I315" s="62"/>
      <c r="J315" s="62"/>
      <c r="K315" s="62"/>
      <c r="L315" s="62"/>
      <c r="M315" s="62"/>
      <c r="N315" s="62"/>
      <c r="O315" s="62"/>
      <c r="P315" s="62"/>
      <c r="Q315" s="62"/>
      <c r="R315" s="62"/>
      <c r="S315" s="62"/>
      <c r="T315" s="62"/>
      <c r="U315" s="62"/>
      <c r="V315" t="str" cm="1">
        <f t="array" ref="V315">IF($A315&gt;V$1,"",$C315*INDEX('ETS yield tables'!$D$68:$CO$96,$B315,V$1-$A315+1)/10^6)</f>
        <v/>
      </c>
      <c r="W315" t="str" cm="1">
        <f t="array" ref="W315">IF($A315&gt;W$1,"",$C315*INDEX('ETS yield tables'!$D$68:$CO$96,$B315,W$1-$A315+1)/10^6)</f>
        <v/>
      </c>
      <c r="X315" t="str" cm="1">
        <f t="array" ref="X315">IF($A315&gt;X$1,"",$C315*INDEX('ETS yield tables'!$D$68:$CO$96,$B315,X$1-$A315+1)/10^6)</f>
        <v/>
      </c>
      <c r="Y315" cm="1">
        <f t="array" ref="Y315">IF($A315&gt;Y$1,"",$C315*INDEX('ETS yield tables'!$D$68:$CO$96,$B315,Y$1-$A315+1)/10^6)</f>
        <v>0</v>
      </c>
      <c r="Z315" cm="1">
        <f t="array" aca="1" ref="Z315" ca="1">IF($A315&gt;Z$1,"",$C315*INDEX('ETS yield tables'!$D$68:$CO$96,$B315,Z$1-$A315+1)/10^6)</f>
        <v>0</v>
      </c>
      <c r="AA315" cm="1">
        <f t="array" aca="1" ref="AA315" ca="1">IF($A315&gt;AA$1,"",$C315*INDEX('ETS yield tables'!$D$68:$CO$96,$B315,AA$1-$A315+1)/10^6)</f>
        <v>0</v>
      </c>
      <c r="AB315" cm="1">
        <f t="array" aca="1" ref="AB315" ca="1">IF($A315&gt;AB$1,"",$C315*INDEX('ETS yield tables'!$D$68:$CO$96,$B315,AB$1-$A315+1)/10^6)</f>
        <v>0</v>
      </c>
      <c r="AC315" cm="1">
        <f t="array" aca="1" ref="AC315" ca="1">IF($A315&gt;AC$1,"",$C315*INDEX('ETS yield tables'!$D$68:$CO$96,$B315,AC$1-$A315+1)/10^6)</f>
        <v>0</v>
      </c>
      <c r="AD315" cm="1">
        <f t="array" aca="1" ref="AD315" ca="1">IF($A315&gt;AD$1,"",$C315*INDEX('ETS yield tables'!$D$68:$CO$96,$B315,AD$1-$A315+1)/10^6)</f>
        <v>0</v>
      </c>
      <c r="AE315" cm="1">
        <f t="array" aca="1" ref="AE315" ca="1">IF($A315&gt;AE$1,"",$C315*INDEX('ETS yield tables'!$D$68:$CO$96,$B315,AE$1-$A315+1)/10^6)</f>
        <v>0</v>
      </c>
      <c r="AF315" cm="1">
        <f t="array" aca="1" ref="AF315" ca="1">IF($A315&gt;AF$1,"",$C315*INDEX('ETS yield tables'!$D$68:$CO$96,$B315,AF$1-$A315+1)/10^6)</f>
        <v>0</v>
      </c>
      <c r="AG315" cm="1">
        <f t="array" aca="1" ref="AG315" ca="1">IF($A315&gt;AG$1,"",$C315*INDEX('ETS yield tables'!$D$68:$CO$96,$B315,AG$1-$A315+1)/10^6)</f>
        <v>0</v>
      </c>
      <c r="AH315" cm="1">
        <f t="array" aca="1" ref="AH315" ca="1">IF($A315&gt;AH$1,"",$C315*INDEX('ETS yield tables'!$D$68:$CO$96,$B315,AH$1-$A315+1)/10^6)</f>
        <v>0</v>
      </c>
      <c r="AI315" cm="1">
        <f t="array" aca="1" ref="AI315" ca="1">IF($A315&gt;AI$1,"",$C315*INDEX('ETS yield tables'!$D$68:$CO$96,$B315,AI$1-$A315+1)/10^6)</f>
        <v>0</v>
      </c>
      <c r="AJ315" cm="1">
        <f t="array" aca="1" ref="AJ315" ca="1">IF($A315&gt;AJ$1,"",$C315*INDEX('ETS yield tables'!$D$68:$CO$96,$B315,AJ$1-$A315+1)/10^6)</f>
        <v>0</v>
      </c>
      <c r="AK315" cm="1">
        <f t="array" aca="1" ref="AK315" ca="1">IF($A315&gt;AK$1,"",$C315*INDEX('ETS yield tables'!$D$68:$CO$96,$B315,AK$1-$A315+1)/10^6)</f>
        <v>0</v>
      </c>
      <c r="AL315" cm="1">
        <f t="array" aca="1" ref="AL315" ca="1">IF($A315&gt;AL$1,"",$C315*INDEX('ETS yield tables'!$D$68:$CO$96,$B315,AL$1-$A315+1)/10^6)</f>
        <v>0</v>
      </c>
      <c r="AM315" cm="1">
        <f t="array" aca="1" ref="AM315" ca="1">IF($A315&gt;AM$1,"",$C315*INDEX('ETS yield tables'!$D$68:$CO$96,$B315,AM$1-$A315+1)/10^6)</f>
        <v>0</v>
      </c>
      <c r="AN315" cm="1">
        <f t="array" aca="1" ref="AN315" ca="1">IF($A315&gt;AN$1,"",$C315*INDEX('ETS yield tables'!$D$68:$CO$96,$B315,AN$1-$A315+1)/10^6)</f>
        <v>0</v>
      </c>
      <c r="AO315" cm="1">
        <f t="array" aca="1" ref="AO315" ca="1">IF($A315&gt;AO$1,"",$C315*INDEX('ETS yield tables'!$D$68:$CO$96,$B315,AO$1-$A315+1)/10^6)</f>
        <v>0</v>
      </c>
      <c r="AP315" cm="1">
        <f t="array" aca="1" ref="AP315" ca="1">IF($A315&gt;AP$1,"",$C315*INDEX('ETS yield tables'!$D$68:$CO$96,$B315,AP$1-$A315+1)/10^6)</f>
        <v>0</v>
      </c>
      <c r="AQ315" cm="1">
        <f t="array" aca="1" ref="AQ315" ca="1">IF($A315&gt;AQ$1,"",$C315*INDEX('ETS yield tables'!$D$68:$CO$96,$B315,AQ$1-$A315+1)/10^6)</f>
        <v>0</v>
      </c>
      <c r="AR315" cm="1">
        <f t="array" aca="1" ref="AR315" ca="1">IF($A315&gt;AR$1,"",$C315*INDEX('ETS yield tables'!$D$68:$CO$96,$B315,AR$1-$A315+1)/10^6)</f>
        <v>0</v>
      </c>
      <c r="AS315" cm="1">
        <f t="array" aca="1" ref="AS315" ca="1">IF($A315&gt;AS$1,"",$C315*INDEX('ETS yield tables'!$D$68:$CO$96,$B315,AS$1-$A315+1)/10^6)</f>
        <v>0</v>
      </c>
      <c r="AT315" cm="1">
        <f t="array" aca="1" ref="AT315" ca="1">IF($A315&gt;AT$1,"",$C315*INDEX('ETS yield tables'!$D$68:$CO$96,$B315,AT$1-$A315+1)/10^6)</f>
        <v>0</v>
      </c>
      <c r="AU315" cm="1">
        <f t="array" aca="1" ref="AU315" ca="1">IF($A315&gt;AU$1,"",$C315*INDEX('ETS yield tables'!$D$68:$CO$96,$B315,AU$1-$A315+1)/10^6)</f>
        <v>0</v>
      </c>
      <c r="AV315" cm="1">
        <f t="array" aca="1" ref="AV315" ca="1">IF($A315&gt;AV$1,"",$C315*INDEX('ETS yield tables'!$D$68:$CO$96,$B315,AV$1-$A315+1)/10^6)</f>
        <v>0</v>
      </c>
      <c r="AW315" cm="1">
        <f t="array" aca="1" ref="AW315" ca="1">IF($A315&gt;AW$1,"",$C315*INDEX('ETS yield tables'!$D$68:$CO$96,$B315,AW$1-$A315+1)/10^6)</f>
        <v>0</v>
      </c>
      <c r="AX315" cm="1">
        <f t="array" aca="1" ref="AX315" ca="1">IF($A315&gt;AX$1,"",$C315*INDEX('ETS yield tables'!$D$68:$CO$96,$B315,AX$1-$A315+1)/10^6)</f>
        <v>0</v>
      </c>
      <c r="AY315" cm="1">
        <f t="array" aca="1" ref="AY315" ca="1">IF($A315&gt;AY$1,"",$C315*INDEX('ETS yield tables'!$D$68:$CO$96,$B315,AY$1-$A315+1)/10^6)</f>
        <v>0</v>
      </c>
      <c r="AZ315" cm="1">
        <f t="array" aca="1" ref="AZ315" ca="1">IF($A315&gt;AZ$1,"",$C315*INDEX('ETS yield tables'!$D$68:$CO$96,$B315,AZ$1-$A315+1)/10^6)</f>
        <v>0</v>
      </c>
      <c r="BA315" cm="1">
        <f t="array" aca="1" ref="BA315" ca="1">IF($A315&gt;BA$1,"",$C315*INDEX('ETS yield tables'!$D$68:$CO$96,$B315,BA$1-$A315+1)/10^6)</f>
        <v>-1.6572929381588444</v>
      </c>
      <c r="BB315" cm="1">
        <f t="array" aca="1" ref="BB315" ca="1">IF($A315&gt;BB$1,"",$C315*INDEX('ETS yield tables'!$D$68:$CO$96,$B315,BB$1-$A315+1)/10^6)</f>
        <v>-9.3796174196968396E-2</v>
      </c>
      <c r="BC315" cm="1">
        <f t="array" aca="1" ref="BC315" ca="1">IF($A315&gt;BC$1,"",$C315*INDEX('ETS yield tables'!$D$68:$CO$96,$B315,BC$1-$A315+1)/10^6)</f>
        <v>-8.938106788308689E-2</v>
      </c>
      <c r="BD315" cm="1">
        <f t="array" aca="1" ref="BD315" ca="1">IF($A315&gt;BD$1,"",$C315*INDEX('ETS yield tables'!$D$68:$CO$96,$B315,BD$1-$A315+1)/10^6)</f>
        <v>-8.1102743544558806E-2</v>
      </c>
      <c r="BE315" cm="1">
        <f t="array" aca="1" ref="BE315" ca="1">IF($A315&gt;BE$1,"",$C315*INDEX('ETS yield tables'!$D$68:$CO$96,$B315,BE$1-$A315+1)/10^6)</f>
        <v>-4.3298395731947631E-2</v>
      </c>
      <c r="BF315" cm="1">
        <f t="array" aca="1" ref="BF315" ca="1">IF($A315&gt;BF$1,"",$C315*INDEX('ETS yield tables'!$D$68:$CO$96,$B315,BF$1-$A315+1)/10^6)</f>
        <v>-7.7016010762772091E-3</v>
      </c>
      <c r="BG315" cm="1">
        <f t="array" aca="1" ref="BG315" ca="1">IF($A315&gt;BG$1,"",$C315*INDEX('ETS yield tables'!$D$68:$CO$96,$B315,BG$1-$A315+1)/10^6)</f>
        <v>0</v>
      </c>
      <c r="BH315" cm="1">
        <f t="array" aca="1" ref="BH315" ca="1">IF($A315&gt;BH$1,"",$C315*INDEX('ETS yield tables'!$D$68:$CO$96,$B315,BH$1-$A315+1)/10^6)</f>
        <v>0</v>
      </c>
      <c r="BI315" cm="1">
        <f t="array" aca="1" ref="BI315" ca="1">IF($A315&gt;BI$1,"",$C315*INDEX('ETS yield tables'!$D$68:$CO$96,$B315,BI$1-$A315+1)/10^6)</f>
        <v>0</v>
      </c>
      <c r="BJ315" cm="1">
        <f t="array" aca="1" ref="BJ315" ca="1">IF($A315&gt;BJ$1,"",$C315*INDEX('ETS yield tables'!$D$68:$CO$96,$B315,BJ$1-$A315+1)/10^6)</f>
        <v>-2.4586623285427923E-3</v>
      </c>
      <c r="BK315" cm="1">
        <f t="array" aca="1" ref="BK315" ca="1">IF($A315&gt;BK$1,"",$C315*INDEX('ETS yield tables'!$D$68:$CO$96,$B315,BK$1-$A315+1)/10^6)</f>
        <v>-1.1564819100923626E-2</v>
      </c>
      <c r="BL315" cm="1">
        <f t="array" aca="1" ref="BL315" ca="1">IF($A315&gt;BL$1,"",$C315*INDEX('ETS yield tables'!$D$68:$CO$96,$B315,BL$1-$A315+1)/10^6)</f>
        <v>0</v>
      </c>
      <c r="BM315" cm="1">
        <f t="array" aca="1" ref="BM315" ca="1">IF($A315&gt;BM$1,"",$C315*INDEX('ETS yield tables'!$D$68:$CO$96,$B315,BM$1-$A315+1)/10^6)</f>
        <v>0</v>
      </c>
      <c r="BN315" cm="1">
        <f t="array" aca="1" ref="BN315" ca="1">IF($A315&gt;BN$1,"",$C315*INDEX('ETS yield tables'!$D$68:$CO$96,$B315,BN$1-$A315+1)/10^6)</f>
        <v>0</v>
      </c>
      <c r="BO315" cm="1">
        <f t="array" aca="1" ref="BO315" ca="1">IF($A315&gt;BO$1,"",$C315*INDEX('ETS yield tables'!$D$68:$CO$96,$B315,BO$1-$A315+1)/10^6)</f>
        <v>0</v>
      </c>
      <c r="BP315" cm="1">
        <f t="array" aca="1" ref="BP315" ca="1">IF($A315&gt;BP$1,"",$C315*INDEX('ETS yield tables'!$D$68:$CO$96,$B315,BP$1-$A315+1)/10^6)</f>
        <v>0</v>
      </c>
      <c r="BQ315" cm="1">
        <f t="array" aca="1" ref="BQ315" ca="1">IF($A315&gt;BQ$1,"",$C315*INDEX('ETS yield tables'!$D$68:$CO$96,$B315,BQ$1-$A315+1)/10^6)</f>
        <v>0</v>
      </c>
      <c r="BR315" cm="1">
        <f t="array" aca="1" ref="BR315" ca="1">IF($A315&gt;BR$1,"",$C315*INDEX('ETS yield tables'!$D$68:$CO$96,$B315,BR$1-$A315+1)/10^6)</f>
        <v>0</v>
      </c>
      <c r="BS315" cm="1">
        <f t="array" aca="1" ref="BS315" ca="1">IF($A315&gt;BS$1,"",$C315*INDEX('ETS yield tables'!$D$68:$CO$96,$B315,BS$1-$A315+1)/10^6)</f>
        <v>0</v>
      </c>
      <c r="BT315" cm="1">
        <f t="array" aca="1" ref="BT315" ca="1">IF($A315&gt;BT$1,"",$C315*INDEX('ETS yield tables'!$D$68:$CO$96,$B315,BT$1-$A315+1)/10^6)</f>
        <v>0</v>
      </c>
      <c r="BU315" cm="1">
        <f t="array" aca="1" ref="BU315" ca="1">IF($A315&gt;BU$1,"",$C315*INDEX('ETS yield tables'!$D$68:$CO$96,$B315,BU$1-$A315+1)/10^6)</f>
        <v>0</v>
      </c>
      <c r="BV315" cm="1">
        <f t="array" aca="1" ref="BV315" ca="1">IF($A315&gt;BV$1,"",$C315*INDEX('ETS yield tables'!$D$68:$CO$96,$B315,BV$1-$A315+1)/10^6)</f>
        <v>0</v>
      </c>
      <c r="BW315" cm="1">
        <f t="array" aca="1" ref="BW315" ca="1">IF($A315&gt;BW$1,"",$C315*INDEX('ETS yield tables'!$D$68:$CO$96,$B315,BW$1-$A315+1)/10^6)</f>
        <v>0</v>
      </c>
      <c r="BX315" cm="1">
        <f t="array" aca="1" ref="BX315" ca="1">IF($A315&gt;BX$1,"",$C315*INDEX('ETS yield tables'!$D$68:$CO$96,$B315,BX$1-$A315+1)/10^6)</f>
        <v>0</v>
      </c>
      <c r="BY315" cm="1">
        <f t="array" aca="1" ref="BY315" ca="1">IF($A315&gt;BY$1,"",$C315*INDEX('ETS yield tables'!$D$68:$CO$96,$B315,BY$1-$A315+1)/10^6)</f>
        <v>0</v>
      </c>
      <c r="BZ315" cm="1">
        <f t="array" aca="1" ref="BZ315" ca="1">IF($A315&gt;BZ$1,"",$C315*INDEX('ETS yield tables'!$D$68:$CO$96,$B315,BZ$1-$A315+1)/10^6)</f>
        <v>0</v>
      </c>
      <c r="CA315" cm="1">
        <f t="array" aca="1" ref="CA315" ca="1">IF($A315&gt;CA$1,"",$C315*INDEX('ETS yield tables'!$D$68:$CO$96,$B315,CA$1-$A315+1)/10^6)</f>
        <v>0</v>
      </c>
      <c r="CB315" cm="1">
        <f t="array" aca="1" ref="CB315" ca="1">IF($A315&gt;CB$1,"",$C315*INDEX('ETS yield tables'!$D$68:$CO$96,$B315,CB$1-$A315+1)/10^6)</f>
        <v>0</v>
      </c>
      <c r="CC315" cm="1">
        <f t="array" aca="1" ref="CC315" ca="1">IF($A315&gt;CC$1,"",$C315*INDEX('ETS yield tables'!$D$68:$CO$96,$B315,CC$1-$A315+1)/10^6)</f>
        <v>0</v>
      </c>
      <c r="CD315" cm="1">
        <f t="array" aca="1" ref="CD315" ca="1">IF($A315&gt;CD$1,"",$C315*INDEX('ETS yield tables'!$D$68:$CO$96,$B315,CD$1-$A315+1)/10^6)</f>
        <v>-1.6572929381588444</v>
      </c>
      <c r="CE315" cm="1">
        <f t="array" aca="1" ref="CE315" ca="1">IF($A315&gt;CE$1,"",$C315*INDEX('ETS yield tables'!$D$68:$CO$96,$B315,CE$1-$A315+1)/10^6)</f>
        <v>-9.3796174196968396E-2</v>
      </c>
      <c r="CF315" cm="1">
        <f t="array" aca="1" ref="CF315" ca="1">IF($A315&gt;CF$1,"",$C315*INDEX('ETS yield tables'!$D$68:$CO$96,$B315,CF$1-$A315+1)/10^6)</f>
        <v>-8.938106788308689E-2</v>
      </c>
      <c r="CG315" cm="1">
        <f t="array" aca="1" ref="CG315" ca="1">IF($A315&gt;CG$1,"",$C315*INDEX('ETS yield tables'!$D$68:$CO$96,$B315,CG$1-$A315+1)/10^6)</f>
        <v>-8.1102743544558806E-2</v>
      </c>
      <c r="CH315" cm="1">
        <f t="array" aca="1" ref="CH315" ca="1">IF($A315&gt;CH$1,"",$C315*INDEX('ETS yield tables'!$D$68:$CO$96,$B315,CH$1-$A315+1)/10^6)</f>
        <v>-4.3298395731947631E-2</v>
      </c>
      <c r="CI315" cm="1">
        <f t="array" aca="1" ref="CI315" ca="1">IF($A315&gt;CI$1,"",$C315*INDEX('ETS yield tables'!$D$68:$CO$96,$B315,CI$1-$A315+1)/10^6)</f>
        <v>-7.7016010762772091E-3</v>
      </c>
      <c r="CJ315" cm="1">
        <f t="array" aca="1" ref="CJ315" ca="1">IF($A315&gt;CJ$1,"",$C315*INDEX('ETS yield tables'!$D$68:$CO$96,$B315,CJ$1-$A315+1)/10^6)</f>
        <v>0</v>
      </c>
      <c r="CK315" cm="1">
        <f t="array" aca="1" ref="CK315" ca="1">IF($A315&gt;CK$1,"",$C315*INDEX('ETS yield tables'!$D$68:$CO$96,$B315,CK$1-$A315+1)/10^6)</f>
        <v>0</v>
      </c>
      <c r="CL315" cm="1">
        <f t="array" aca="1" ref="CL315" ca="1">IF($A315&gt;CL$1,"",$C315*INDEX('ETS yield tables'!$D$68:$CO$96,$B315,CL$1-$A315+1)/10^6)</f>
        <v>0</v>
      </c>
      <c r="CM315" cm="1">
        <f t="array" aca="1" ref="CM315" ca="1">IF($A315&gt;CM$1,"",$C315*INDEX('ETS yield tables'!$D$68:$CO$96,$B315,CM$1-$A315+1)/10^6)</f>
        <v>-2.4586623285427923E-3</v>
      </c>
      <c r="CN315" cm="1">
        <f t="array" aca="1" ref="CN315" ca="1">IF($A315&gt;CN$1,"",$C315*INDEX('ETS yield tables'!$D$68:$CO$96,$B315,CN$1-$A315+1)/10^6)</f>
        <v>-1.1564819100923626E-2</v>
      </c>
      <c r="CO315" cm="1">
        <f t="array" aca="1" ref="CO315" ca="1">IF($A315&gt;CO$1,"",$C315*INDEX('ETS yield tables'!$D$68:$CO$96,$B315,CO$1-$A315+1)/10^6)</f>
        <v>0</v>
      </c>
    </row>
    <row r="316" spans="1:93" outlineLevel="1">
      <c r="A316">
        <v>2012</v>
      </c>
      <c r="B316">
        <f t="shared" si="183"/>
        <v>1</v>
      </c>
      <c r="C316" s="1">
        <v>1783.5511929759996</v>
      </c>
      <c r="D316" s="62"/>
      <c r="E316" s="62"/>
      <c r="F316" s="62"/>
      <c r="G316" s="62"/>
      <c r="H316" s="62"/>
      <c r="I316" s="62"/>
      <c r="J316" s="62"/>
      <c r="K316" s="62"/>
      <c r="L316" s="62"/>
      <c r="M316" s="62"/>
      <c r="N316" s="62"/>
      <c r="O316" s="62"/>
      <c r="P316" s="62"/>
      <c r="Q316" s="62"/>
      <c r="R316" s="62"/>
      <c r="S316" s="62"/>
      <c r="T316" s="62"/>
      <c r="U316" s="62"/>
      <c r="V316" t="str" cm="1">
        <f t="array" ref="V316">IF($A316&gt;V$1,"",$C316*INDEX('ETS yield tables'!$D$68:$CO$96,$B316,V$1-$A316+1)/10^6)</f>
        <v/>
      </c>
      <c r="W316" t="str" cm="1">
        <f t="array" ref="W316">IF($A316&gt;W$1,"",$C316*INDEX('ETS yield tables'!$D$68:$CO$96,$B316,W$1-$A316+1)/10^6)</f>
        <v/>
      </c>
      <c r="X316" t="str" cm="1">
        <f t="array" ref="X316">IF($A316&gt;X$1,"",$C316*INDEX('ETS yield tables'!$D$68:$CO$96,$B316,X$1-$A316+1)/10^6)</f>
        <v/>
      </c>
      <c r="Y316" t="str" cm="1">
        <f t="array" ref="Y316">IF($A316&gt;Y$1,"",$C316*INDEX('ETS yield tables'!$D$68:$CO$96,$B316,Y$1-$A316+1)/10^6)</f>
        <v/>
      </c>
      <c r="Z316" cm="1">
        <f t="array" ref="Z316">IF($A316&gt;Z$1,"",$C316*INDEX('ETS yield tables'!$D$68:$CO$96,$B316,Z$1-$A316+1)/10^6)</f>
        <v>0</v>
      </c>
      <c r="AA316" cm="1">
        <f t="array" aca="1" ref="AA316" ca="1">IF($A316&gt;AA$1,"",$C316*INDEX('ETS yield tables'!$D$68:$CO$96,$B316,AA$1-$A316+1)/10^6)</f>
        <v>0</v>
      </c>
      <c r="AB316" cm="1">
        <f t="array" aca="1" ref="AB316" ca="1">IF($A316&gt;AB$1,"",$C316*INDEX('ETS yield tables'!$D$68:$CO$96,$B316,AB$1-$A316+1)/10^6)</f>
        <v>0</v>
      </c>
      <c r="AC316" cm="1">
        <f t="array" aca="1" ref="AC316" ca="1">IF($A316&gt;AC$1,"",$C316*INDEX('ETS yield tables'!$D$68:$CO$96,$B316,AC$1-$A316+1)/10^6)</f>
        <v>0</v>
      </c>
      <c r="AD316" cm="1">
        <f t="array" aca="1" ref="AD316" ca="1">IF($A316&gt;AD$1,"",$C316*INDEX('ETS yield tables'!$D$68:$CO$96,$B316,AD$1-$A316+1)/10^6)</f>
        <v>0</v>
      </c>
      <c r="AE316" cm="1">
        <f t="array" aca="1" ref="AE316" ca="1">IF($A316&gt;AE$1,"",$C316*INDEX('ETS yield tables'!$D$68:$CO$96,$B316,AE$1-$A316+1)/10^6)</f>
        <v>0</v>
      </c>
      <c r="AF316" cm="1">
        <f t="array" aca="1" ref="AF316" ca="1">IF($A316&gt;AF$1,"",$C316*INDEX('ETS yield tables'!$D$68:$CO$96,$B316,AF$1-$A316+1)/10^6)</f>
        <v>0</v>
      </c>
      <c r="AG316" cm="1">
        <f t="array" aca="1" ref="AG316" ca="1">IF($A316&gt;AG$1,"",$C316*INDEX('ETS yield tables'!$D$68:$CO$96,$B316,AG$1-$A316+1)/10^6)</f>
        <v>0</v>
      </c>
      <c r="AH316" cm="1">
        <f t="array" aca="1" ref="AH316" ca="1">IF($A316&gt;AH$1,"",$C316*INDEX('ETS yield tables'!$D$68:$CO$96,$B316,AH$1-$A316+1)/10^6)</f>
        <v>0</v>
      </c>
      <c r="AI316" cm="1">
        <f t="array" aca="1" ref="AI316" ca="1">IF($A316&gt;AI$1,"",$C316*INDEX('ETS yield tables'!$D$68:$CO$96,$B316,AI$1-$A316+1)/10^6)</f>
        <v>0</v>
      </c>
      <c r="AJ316" cm="1">
        <f t="array" aca="1" ref="AJ316" ca="1">IF($A316&gt;AJ$1,"",$C316*INDEX('ETS yield tables'!$D$68:$CO$96,$B316,AJ$1-$A316+1)/10^6)</f>
        <v>0</v>
      </c>
      <c r="AK316" cm="1">
        <f t="array" aca="1" ref="AK316" ca="1">IF($A316&gt;AK$1,"",$C316*INDEX('ETS yield tables'!$D$68:$CO$96,$B316,AK$1-$A316+1)/10^6)</f>
        <v>0</v>
      </c>
      <c r="AL316" cm="1">
        <f t="array" aca="1" ref="AL316" ca="1">IF($A316&gt;AL$1,"",$C316*INDEX('ETS yield tables'!$D$68:$CO$96,$B316,AL$1-$A316+1)/10^6)</f>
        <v>0</v>
      </c>
      <c r="AM316" cm="1">
        <f t="array" aca="1" ref="AM316" ca="1">IF($A316&gt;AM$1,"",$C316*INDEX('ETS yield tables'!$D$68:$CO$96,$B316,AM$1-$A316+1)/10^6)</f>
        <v>0</v>
      </c>
      <c r="AN316" cm="1">
        <f t="array" aca="1" ref="AN316" ca="1">IF($A316&gt;AN$1,"",$C316*INDEX('ETS yield tables'!$D$68:$CO$96,$B316,AN$1-$A316+1)/10^6)</f>
        <v>0</v>
      </c>
      <c r="AO316" cm="1">
        <f t="array" aca="1" ref="AO316" ca="1">IF($A316&gt;AO$1,"",$C316*INDEX('ETS yield tables'!$D$68:$CO$96,$B316,AO$1-$A316+1)/10^6)</f>
        <v>0</v>
      </c>
      <c r="AP316" cm="1">
        <f t="array" aca="1" ref="AP316" ca="1">IF($A316&gt;AP$1,"",$C316*INDEX('ETS yield tables'!$D$68:$CO$96,$B316,AP$1-$A316+1)/10^6)</f>
        <v>0</v>
      </c>
      <c r="AQ316" cm="1">
        <f t="array" aca="1" ref="AQ316" ca="1">IF($A316&gt;AQ$1,"",$C316*INDEX('ETS yield tables'!$D$68:$CO$96,$B316,AQ$1-$A316+1)/10^6)</f>
        <v>0</v>
      </c>
      <c r="AR316" cm="1">
        <f t="array" aca="1" ref="AR316" ca="1">IF($A316&gt;AR$1,"",$C316*INDEX('ETS yield tables'!$D$68:$CO$96,$B316,AR$1-$A316+1)/10^6)</f>
        <v>0</v>
      </c>
      <c r="AS316" cm="1">
        <f t="array" aca="1" ref="AS316" ca="1">IF($A316&gt;AS$1,"",$C316*INDEX('ETS yield tables'!$D$68:$CO$96,$B316,AS$1-$A316+1)/10^6)</f>
        <v>0</v>
      </c>
      <c r="AT316" cm="1">
        <f t="array" aca="1" ref="AT316" ca="1">IF($A316&gt;AT$1,"",$C316*INDEX('ETS yield tables'!$D$68:$CO$96,$B316,AT$1-$A316+1)/10^6)</f>
        <v>0</v>
      </c>
      <c r="AU316" cm="1">
        <f t="array" aca="1" ref="AU316" ca="1">IF($A316&gt;AU$1,"",$C316*INDEX('ETS yield tables'!$D$68:$CO$96,$B316,AU$1-$A316+1)/10^6)</f>
        <v>0</v>
      </c>
      <c r="AV316" cm="1">
        <f t="array" aca="1" ref="AV316" ca="1">IF($A316&gt;AV$1,"",$C316*INDEX('ETS yield tables'!$D$68:$CO$96,$B316,AV$1-$A316+1)/10^6)</f>
        <v>0</v>
      </c>
      <c r="AW316" cm="1">
        <f t="array" aca="1" ref="AW316" ca="1">IF($A316&gt;AW$1,"",$C316*INDEX('ETS yield tables'!$D$68:$CO$96,$B316,AW$1-$A316+1)/10^6)</f>
        <v>0</v>
      </c>
      <c r="AX316" cm="1">
        <f t="array" aca="1" ref="AX316" ca="1">IF($A316&gt;AX$1,"",$C316*INDEX('ETS yield tables'!$D$68:$CO$96,$B316,AX$1-$A316+1)/10^6)</f>
        <v>0</v>
      </c>
      <c r="AY316" cm="1">
        <f t="array" aca="1" ref="AY316" ca="1">IF($A316&gt;AY$1,"",$C316*INDEX('ETS yield tables'!$D$68:$CO$96,$B316,AY$1-$A316+1)/10^6)</f>
        <v>0</v>
      </c>
      <c r="AZ316" cm="1">
        <f t="array" aca="1" ref="AZ316" ca="1">IF($A316&gt;AZ$1,"",$C316*INDEX('ETS yield tables'!$D$68:$CO$96,$B316,AZ$1-$A316+1)/10^6)</f>
        <v>0</v>
      </c>
      <c r="BA316" cm="1">
        <f t="array" aca="1" ref="BA316" ca="1">IF($A316&gt;BA$1,"",$C316*INDEX('ETS yield tables'!$D$68:$CO$96,$B316,BA$1-$A316+1)/10^6)</f>
        <v>0</v>
      </c>
      <c r="BB316" cm="1">
        <f t="array" aca="1" ref="BB316" ca="1">IF($A316&gt;BB$1,"",$C316*INDEX('ETS yield tables'!$D$68:$CO$96,$B316,BB$1-$A316+1)/10^6)</f>
        <v>-1.0711830109894558</v>
      </c>
      <c r="BC316" cm="1">
        <f t="array" aca="1" ref="BC316" ca="1">IF($A316&gt;BC$1,"",$C316*INDEX('ETS yield tables'!$D$68:$CO$96,$B316,BC$1-$A316+1)/10^6)</f>
        <v>-6.0624688600447174E-2</v>
      </c>
      <c r="BD316" cm="1">
        <f t="array" aca="1" ref="BD316" ca="1">IF($A316&gt;BD$1,"",$C316*INDEX('ETS yield tables'!$D$68:$CO$96,$B316,BD$1-$A316+1)/10^6)</f>
        <v>-5.7771006691685639E-2</v>
      </c>
      <c r="BE316" cm="1">
        <f t="array" aca="1" ref="BE316" ca="1">IF($A316&gt;BE$1,"",$C316*INDEX('ETS yield tables'!$D$68:$CO$96,$B316,BE$1-$A316+1)/10^6)</f>
        <v>-5.2420353112757584E-2</v>
      </c>
      <c r="BF316" cm="1">
        <f t="array" aca="1" ref="BF316" ca="1">IF($A316&gt;BF$1,"",$C316*INDEX('ETS yield tables'!$D$68:$CO$96,$B316,BF$1-$A316+1)/10^6)</f>
        <v>-2.7985701768986414E-2</v>
      </c>
      <c r="BG316" cm="1">
        <f t="array" aca="1" ref="BG316" ca="1">IF($A316&gt;BG$1,"",$C316*INDEX('ETS yield tables'!$D$68:$CO$96,$B316,BG$1-$A316+1)/10^6)</f>
        <v>-4.9778913795960091E-3</v>
      </c>
      <c r="BH316" cm="1">
        <f t="array" aca="1" ref="BH316" ca="1">IF($A316&gt;BH$1,"",$C316*INDEX('ETS yield tables'!$D$68:$CO$96,$B316,BH$1-$A316+1)/10^6)</f>
        <v>0</v>
      </c>
      <c r="BI316" cm="1">
        <f t="array" aca="1" ref="BI316" ca="1">IF($A316&gt;BI$1,"",$C316*INDEX('ETS yield tables'!$D$68:$CO$96,$B316,BI$1-$A316+1)/10^6)</f>
        <v>0</v>
      </c>
      <c r="BJ316" cm="1">
        <f t="array" aca="1" ref="BJ316" ca="1">IF($A316&gt;BJ$1,"",$C316*INDEX('ETS yield tables'!$D$68:$CO$96,$B316,BJ$1-$A316+1)/10^6)</f>
        <v>0</v>
      </c>
      <c r="BK316" cm="1">
        <f t="array" aca="1" ref="BK316" ca="1">IF($A316&gt;BK$1,"",$C316*INDEX('ETS yield tables'!$D$68:$CO$96,$B316,BK$1-$A316+1)/10^6)</f>
        <v>-1.5891441129415999E-3</v>
      </c>
      <c r="BL316" cm="1">
        <f t="array" aca="1" ref="BL316" ca="1">IF($A316&gt;BL$1,"",$C316*INDEX('ETS yield tables'!$D$68:$CO$96,$B316,BL$1-$A316+1)/10^6)</f>
        <v>-7.474863049762419E-3</v>
      </c>
      <c r="BM316" cm="1">
        <f t="array" aca="1" ref="BM316" ca="1">IF($A316&gt;BM$1,"",$C316*INDEX('ETS yield tables'!$D$68:$CO$96,$B316,BM$1-$A316+1)/10^6)</f>
        <v>0</v>
      </c>
      <c r="BN316" cm="1">
        <f t="array" aca="1" ref="BN316" ca="1">IF($A316&gt;BN$1,"",$C316*INDEX('ETS yield tables'!$D$68:$CO$96,$B316,BN$1-$A316+1)/10^6)</f>
        <v>0</v>
      </c>
      <c r="BO316" cm="1">
        <f t="array" aca="1" ref="BO316" ca="1">IF($A316&gt;BO$1,"",$C316*INDEX('ETS yield tables'!$D$68:$CO$96,$B316,BO$1-$A316+1)/10^6)</f>
        <v>0</v>
      </c>
      <c r="BP316" cm="1">
        <f t="array" aca="1" ref="BP316" ca="1">IF($A316&gt;BP$1,"",$C316*INDEX('ETS yield tables'!$D$68:$CO$96,$B316,BP$1-$A316+1)/10^6)</f>
        <v>0</v>
      </c>
      <c r="BQ316" cm="1">
        <f t="array" aca="1" ref="BQ316" ca="1">IF($A316&gt;BQ$1,"",$C316*INDEX('ETS yield tables'!$D$68:$CO$96,$B316,BQ$1-$A316+1)/10^6)</f>
        <v>0</v>
      </c>
      <c r="BR316" cm="1">
        <f t="array" aca="1" ref="BR316" ca="1">IF($A316&gt;BR$1,"",$C316*INDEX('ETS yield tables'!$D$68:$CO$96,$B316,BR$1-$A316+1)/10^6)</f>
        <v>0</v>
      </c>
      <c r="BS316" cm="1">
        <f t="array" aca="1" ref="BS316" ca="1">IF($A316&gt;BS$1,"",$C316*INDEX('ETS yield tables'!$D$68:$CO$96,$B316,BS$1-$A316+1)/10^6)</f>
        <v>0</v>
      </c>
      <c r="BT316" cm="1">
        <f t="array" aca="1" ref="BT316" ca="1">IF($A316&gt;BT$1,"",$C316*INDEX('ETS yield tables'!$D$68:$CO$96,$B316,BT$1-$A316+1)/10^6)</f>
        <v>0</v>
      </c>
      <c r="BU316" cm="1">
        <f t="array" aca="1" ref="BU316" ca="1">IF($A316&gt;BU$1,"",$C316*INDEX('ETS yield tables'!$D$68:$CO$96,$B316,BU$1-$A316+1)/10^6)</f>
        <v>0</v>
      </c>
      <c r="BV316" cm="1">
        <f t="array" aca="1" ref="BV316" ca="1">IF($A316&gt;BV$1,"",$C316*INDEX('ETS yield tables'!$D$68:$CO$96,$B316,BV$1-$A316+1)/10^6)</f>
        <v>0</v>
      </c>
      <c r="BW316" cm="1">
        <f t="array" aca="1" ref="BW316" ca="1">IF($A316&gt;BW$1,"",$C316*INDEX('ETS yield tables'!$D$68:$CO$96,$B316,BW$1-$A316+1)/10^6)</f>
        <v>0</v>
      </c>
      <c r="BX316" cm="1">
        <f t="array" aca="1" ref="BX316" ca="1">IF($A316&gt;BX$1,"",$C316*INDEX('ETS yield tables'!$D$68:$CO$96,$B316,BX$1-$A316+1)/10^6)</f>
        <v>0</v>
      </c>
      <c r="BY316" cm="1">
        <f t="array" aca="1" ref="BY316" ca="1">IF($A316&gt;BY$1,"",$C316*INDEX('ETS yield tables'!$D$68:$CO$96,$B316,BY$1-$A316+1)/10^6)</f>
        <v>0</v>
      </c>
      <c r="BZ316" cm="1">
        <f t="array" aca="1" ref="BZ316" ca="1">IF($A316&gt;BZ$1,"",$C316*INDEX('ETS yield tables'!$D$68:$CO$96,$B316,BZ$1-$A316+1)/10^6)</f>
        <v>0</v>
      </c>
      <c r="CA316" cm="1">
        <f t="array" aca="1" ref="CA316" ca="1">IF($A316&gt;CA$1,"",$C316*INDEX('ETS yield tables'!$D$68:$CO$96,$B316,CA$1-$A316+1)/10^6)</f>
        <v>0</v>
      </c>
      <c r="CB316" cm="1">
        <f t="array" aca="1" ref="CB316" ca="1">IF($A316&gt;CB$1,"",$C316*INDEX('ETS yield tables'!$D$68:$CO$96,$B316,CB$1-$A316+1)/10^6)</f>
        <v>0</v>
      </c>
      <c r="CC316" cm="1">
        <f t="array" aca="1" ref="CC316" ca="1">IF($A316&gt;CC$1,"",$C316*INDEX('ETS yield tables'!$D$68:$CO$96,$B316,CC$1-$A316+1)/10^6)</f>
        <v>0</v>
      </c>
      <c r="CD316" cm="1">
        <f t="array" aca="1" ref="CD316" ca="1">IF($A316&gt;CD$1,"",$C316*INDEX('ETS yield tables'!$D$68:$CO$96,$B316,CD$1-$A316+1)/10^6)</f>
        <v>0</v>
      </c>
      <c r="CE316" cm="1">
        <f t="array" aca="1" ref="CE316" ca="1">IF($A316&gt;CE$1,"",$C316*INDEX('ETS yield tables'!$D$68:$CO$96,$B316,CE$1-$A316+1)/10^6)</f>
        <v>-1.0711830109894558</v>
      </c>
      <c r="CF316" cm="1">
        <f t="array" aca="1" ref="CF316" ca="1">IF($A316&gt;CF$1,"",$C316*INDEX('ETS yield tables'!$D$68:$CO$96,$B316,CF$1-$A316+1)/10^6)</f>
        <v>-6.0624688600447174E-2</v>
      </c>
      <c r="CG316" cm="1">
        <f t="array" aca="1" ref="CG316" ca="1">IF($A316&gt;CG$1,"",$C316*INDEX('ETS yield tables'!$D$68:$CO$96,$B316,CG$1-$A316+1)/10^6)</f>
        <v>-5.7771006691685639E-2</v>
      </c>
      <c r="CH316" cm="1">
        <f t="array" aca="1" ref="CH316" ca="1">IF($A316&gt;CH$1,"",$C316*INDEX('ETS yield tables'!$D$68:$CO$96,$B316,CH$1-$A316+1)/10^6)</f>
        <v>-5.2420353112757584E-2</v>
      </c>
      <c r="CI316" cm="1">
        <f t="array" aca="1" ref="CI316" ca="1">IF($A316&gt;CI$1,"",$C316*INDEX('ETS yield tables'!$D$68:$CO$96,$B316,CI$1-$A316+1)/10^6)</f>
        <v>-2.7985701768986414E-2</v>
      </c>
      <c r="CJ316" cm="1">
        <f t="array" aca="1" ref="CJ316" ca="1">IF($A316&gt;CJ$1,"",$C316*INDEX('ETS yield tables'!$D$68:$CO$96,$B316,CJ$1-$A316+1)/10^6)</f>
        <v>-4.9778913795960091E-3</v>
      </c>
      <c r="CK316" cm="1">
        <f t="array" aca="1" ref="CK316" ca="1">IF($A316&gt;CK$1,"",$C316*INDEX('ETS yield tables'!$D$68:$CO$96,$B316,CK$1-$A316+1)/10^6)</f>
        <v>0</v>
      </c>
      <c r="CL316" cm="1">
        <f t="array" aca="1" ref="CL316" ca="1">IF($A316&gt;CL$1,"",$C316*INDEX('ETS yield tables'!$D$68:$CO$96,$B316,CL$1-$A316+1)/10^6)</f>
        <v>0</v>
      </c>
      <c r="CM316" cm="1">
        <f t="array" aca="1" ref="CM316" ca="1">IF($A316&gt;CM$1,"",$C316*INDEX('ETS yield tables'!$D$68:$CO$96,$B316,CM$1-$A316+1)/10^6)</f>
        <v>0</v>
      </c>
      <c r="CN316" cm="1">
        <f t="array" aca="1" ref="CN316" ca="1">IF($A316&gt;CN$1,"",$C316*INDEX('ETS yield tables'!$D$68:$CO$96,$B316,CN$1-$A316+1)/10^6)</f>
        <v>-1.5891441129415999E-3</v>
      </c>
      <c r="CO316" cm="1">
        <f t="array" aca="1" ref="CO316" ca="1">IF($A316&gt;CO$1,"",$C316*INDEX('ETS yield tables'!$D$68:$CO$96,$B316,CO$1-$A316+1)/10^6)</f>
        <v>-7.474863049762419E-3</v>
      </c>
    </row>
    <row r="317" spans="1:93" outlineLevel="1">
      <c r="A317">
        <v>2013</v>
      </c>
      <c r="B317">
        <f t="shared" si="183"/>
        <v>1</v>
      </c>
      <c r="C317" s="1">
        <v>0</v>
      </c>
      <c r="D317" s="62"/>
      <c r="E317" s="62"/>
      <c r="F317" s="62"/>
      <c r="G317" s="62"/>
      <c r="H317" s="62"/>
      <c r="I317" s="62"/>
      <c r="J317" s="62"/>
      <c r="K317" s="62"/>
      <c r="L317" s="62"/>
      <c r="M317" s="62"/>
      <c r="N317" s="62"/>
      <c r="O317" s="62"/>
      <c r="P317" s="62"/>
      <c r="Q317" s="62"/>
      <c r="R317" s="62"/>
      <c r="S317" s="62"/>
      <c r="T317" s="62"/>
      <c r="U317" s="62"/>
      <c r="V317" t="str" cm="1">
        <f t="array" ref="V317">IF($A317&gt;V$1,"",$C317*INDEX('ETS yield tables'!$D$68:$CO$96,$B317,V$1-$A317+1)/10^6)</f>
        <v/>
      </c>
      <c r="W317" t="str" cm="1">
        <f t="array" ref="W317">IF($A317&gt;W$1,"",$C317*INDEX('ETS yield tables'!$D$68:$CO$96,$B317,W$1-$A317+1)/10^6)</f>
        <v/>
      </c>
      <c r="X317" t="str" cm="1">
        <f t="array" ref="X317">IF($A317&gt;X$1,"",$C317*INDEX('ETS yield tables'!$D$68:$CO$96,$B317,X$1-$A317+1)/10^6)</f>
        <v/>
      </c>
      <c r="Y317" t="str" cm="1">
        <f t="array" ref="Y317">IF($A317&gt;Y$1,"",$C317*INDEX('ETS yield tables'!$D$68:$CO$96,$B317,Y$1-$A317+1)/10^6)</f>
        <v/>
      </c>
      <c r="Z317" t="str" cm="1">
        <f t="array" ref="Z317">IF($A317&gt;Z$1,"",$C317*INDEX('ETS yield tables'!$D$68:$CO$96,$B317,Z$1-$A317+1)/10^6)</f>
        <v/>
      </c>
      <c r="AA317" cm="1">
        <f t="array" ref="AA317">IF($A317&gt;AA$1,"",$C317*INDEX('ETS yield tables'!$D$68:$CO$96,$B317,AA$1-$A317+1)/10^6)</f>
        <v>0</v>
      </c>
      <c r="AB317" cm="1">
        <f t="array" aca="1" ref="AB317" ca="1">IF($A317&gt;AB$1,"",$C317*INDEX('ETS yield tables'!$D$68:$CO$96,$B317,AB$1-$A317+1)/10^6)</f>
        <v>0</v>
      </c>
      <c r="AC317" cm="1">
        <f t="array" aca="1" ref="AC317" ca="1">IF($A317&gt;AC$1,"",$C317*INDEX('ETS yield tables'!$D$68:$CO$96,$B317,AC$1-$A317+1)/10^6)</f>
        <v>0</v>
      </c>
      <c r="AD317" cm="1">
        <f t="array" aca="1" ref="AD317" ca="1">IF($A317&gt;AD$1,"",$C317*INDEX('ETS yield tables'!$D$68:$CO$96,$B317,AD$1-$A317+1)/10^6)</f>
        <v>0</v>
      </c>
      <c r="AE317" cm="1">
        <f t="array" aca="1" ref="AE317" ca="1">IF($A317&gt;AE$1,"",$C317*INDEX('ETS yield tables'!$D$68:$CO$96,$B317,AE$1-$A317+1)/10^6)</f>
        <v>0</v>
      </c>
      <c r="AF317" cm="1">
        <f t="array" aca="1" ref="AF317" ca="1">IF($A317&gt;AF$1,"",$C317*INDEX('ETS yield tables'!$D$68:$CO$96,$B317,AF$1-$A317+1)/10^6)</f>
        <v>0</v>
      </c>
      <c r="AG317" cm="1">
        <f t="array" aca="1" ref="AG317" ca="1">IF($A317&gt;AG$1,"",$C317*INDEX('ETS yield tables'!$D$68:$CO$96,$B317,AG$1-$A317+1)/10^6)</f>
        <v>0</v>
      </c>
      <c r="AH317" cm="1">
        <f t="array" aca="1" ref="AH317" ca="1">IF($A317&gt;AH$1,"",$C317*INDEX('ETS yield tables'!$D$68:$CO$96,$B317,AH$1-$A317+1)/10^6)</f>
        <v>0</v>
      </c>
      <c r="AI317" cm="1">
        <f t="array" aca="1" ref="AI317" ca="1">IF($A317&gt;AI$1,"",$C317*INDEX('ETS yield tables'!$D$68:$CO$96,$B317,AI$1-$A317+1)/10^6)</f>
        <v>0</v>
      </c>
      <c r="AJ317" cm="1">
        <f t="array" aca="1" ref="AJ317" ca="1">IF($A317&gt;AJ$1,"",$C317*INDEX('ETS yield tables'!$D$68:$CO$96,$B317,AJ$1-$A317+1)/10^6)</f>
        <v>0</v>
      </c>
      <c r="AK317" cm="1">
        <f t="array" aca="1" ref="AK317" ca="1">IF($A317&gt;AK$1,"",$C317*INDEX('ETS yield tables'!$D$68:$CO$96,$B317,AK$1-$A317+1)/10^6)</f>
        <v>0</v>
      </c>
      <c r="AL317" cm="1">
        <f t="array" aca="1" ref="AL317" ca="1">IF($A317&gt;AL$1,"",$C317*INDEX('ETS yield tables'!$D$68:$CO$96,$B317,AL$1-$A317+1)/10^6)</f>
        <v>0</v>
      </c>
      <c r="AM317" cm="1">
        <f t="array" aca="1" ref="AM317" ca="1">IF($A317&gt;AM$1,"",$C317*INDEX('ETS yield tables'!$D$68:$CO$96,$B317,AM$1-$A317+1)/10^6)</f>
        <v>0</v>
      </c>
      <c r="AN317" cm="1">
        <f t="array" aca="1" ref="AN317" ca="1">IF($A317&gt;AN$1,"",$C317*INDEX('ETS yield tables'!$D$68:$CO$96,$B317,AN$1-$A317+1)/10^6)</f>
        <v>0</v>
      </c>
      <c r="AO317" cm="1">
        <f t="array" aca="1" ref="AO317" ca="1">IF($A317&gt;AO$1,"",$C317*INDEX('ETS yield tables'!$D$68:$CO$96,$B317,AO$1-$A317+1)/10^6)</f>
        <v>0</v>
      </c>
      <c r="AP317" cm="1">
        <f t="array" aca="1" ref="AP317" ca="1">IF($A317&gt;AP$1,"",$C317*INDEX('ETS yield tables'!$D$68:$CO$96,$B317,AP$1-$A317+1)/10^6)</f>
        <v>0</v>
      </c>
      <c r="AQ317" cm="1">
        <f t="array" aca="1" ref="AQ317" ca="1">IF($A317&gt;AQ$1,"",$C317*INDEX('ETS yield tables'!$D$68:$CO$96,$B317,AQ$1-$A317+1)/10^6)</f>
        <v>0</v>
      </c>
      <c r="AR317" cm="1">
        <f t="array" aca="1" ref="AR317" ca="1">IF($A317&gt;AR$1,"",$C317*INDEX('ETS yield tables'!$D$68:$CO$96,$B317,AR$1-$A317+1)/10^6)</f>
        <v>0</v>
      </c>
      <c r="AS317" cm="1">
        <f t="array" aca="1" ref="AS317" ca="1">IF($A317&gt;AS$1,"",$C317*INDEX('ETS yield tables'!$D$68:$CO$96,$B317,AS$1-$A317+1)/10^6)</f>
        <v>0</v>
      </c>
      <c r="AT317" cm="1">
        <f t="array" aca="1" ref="AT317" ca="1">IF($A317&gt;AT$1,"",$C317*INDEX('ETS yield tables'!$D$68:$CO$96,$B317,AT$1-$A317+1)/10^6)</f>
        <v>0</v>
      </c>
      <c r="AU317" cm="1">
        <f t="array" aca="1" ref="AU317" ca="1">IF($A317&gt;AU$1,"",$C317*INDEX('ETS yield tables'!$D$68:$CO$96,$B317,AU$1-$A317+1)/10^6)</f>
        <v>0</v>
      </c>
      <c r="AV317" cm="1">
        <f t="array" aca="1" ref="AV317" ca="1">IF($A317&gt;AV$1,"",$C317*INDEX('ETS yield tables'!$D$68:$CO$96,$B317,AV$1-$A317+1)/10^6)</f>
        <v>0</v>
      </c>
      <c r="AW317" cm="1">
        <f t="array" aca="1" ref="AW317" ca="1">IF($A317&gt;AW$1,"",$C317*INDEX('ETS yield tables'!$D$68:$CO$96,$B317,AW$1-$A317+1)/10^6)</f>
        <v>0</v>
      </c>
      <c r="AX317" cm="1">
        <f t="array" aca="1" ref="AX317" ca="1">IF($A317&gt;AX$1,"",$C317*INDEX('ETS yield tables'!$D$68:$CO$96,$B317,AX$1-$A317+1)/10^6)</f>
        <v>0</v>
      </c>
      <c r="AY317" cm="1">
        <f t="array" aca="1" ref="AY317" ca="1">IF($A317&gt;AY$1,"",$C317*INDEX('ETS yield tables'!$D$68:$CO$96,$B317,AY$1-$A317+1)/10^6)</f>
        <v>0</v>
      </c>
      <c r="AZ317" cm="1">
        <f t="array" aca="1" ref="AZ317" ca="1">IF($A317&gt;AZ$1,"",$C317*INDEX('ETS yield tables'!$D$68:$CO$96,$B317,AZ$1-$A317+1)/10^6)</f>
        <v>0</v>
      </c>
      <c r="BA317" cm="1">
        <f t="array" aca="1" ref="BA317" ca="1">IF($A317&gt;BA$1,"",$C317*INDEX('ETS yield tables'!$D$68:$CO$96,$B317,BA$1-$A317+1)/10^6)</f>
        <v>0</v>
      </c>
      <c r="BB317" cm="1">
        <f t="array" aca="1" ref="BB317" ca="1">IF($A317&gt;BB$1,"",$C317*INDEX('ETS yield tables'!$D$68:$CO$96,$B317,BB$1-$A317+1)/10^6)</f>
        <v>0</v>
      </c>
      <c r="BC317" cm="1">
        <f t="array" aca="1" ref="BC317" ca="1">IF($A317&gt;BC$1,"",$C317*INDEX('ETS yield tables'!$D$68:$CO$96,$B317,BC$1-$A317+1)/10^6)</f>
        <v>0</v>
      </c>
      <c r="BD317" cm="1">
        <f t="array" aca="1" ref="BD317" ca="1">IF($A317&gt;BD$1,"",$C317*INDEX('ETS yield tables'!$D$68:$CO$96,$B317,BD$1-$A317+1)/10^6)</f>
        <v>0</v>
      </c>
      <c r="BE317" cm="1">
        <f t="array" aca="1" ref="BE317" ca="1">IF($A317&gt;BE$1,"",$C317*INDEX('ETS yield tables'!$D$68:$CO$96,$B317,BE$1-$A317+1)/10^6)</f>
        <v>0</v>
      </c>
      <c r="BF317" cm="1">
        <f t="array" aca="1" ref="BF317" ca="1">IF($A317&gt;BF$1,"",$C317*INDEX('ETS yield tables'!$D$68:$CO$96,$B317,BF$1-$A317+1)/10^6)</f>
        <v>0</v>
      </c>
      <c r="BG317" cm="1">
        <f t="array" aca="1" ref="BG317" ca="1">IF($A317&gt;BG$1,"",$C317*INDEX('ETS yield tables'!$D$68:$CO$96,$B317,BG$1-$A317+1)/10^6)</f>
        <v>0</v>
      </c>
      <c r="BH317" cm="1">
        <f t="array" aca="1" ref="BH317" ca="1">IF($A317&gt;BH$1,"",$C317*INDEX('ETS yield tables'!$D$68:$CO$96,$B317,BH$1-$A317+1)/10^6)</f>
        <v>0</v>
      </c>
      <c r="BI317" cm="1">
        <f t="array" aca="1" ref="BI317" ca="1">IF($A317&gt;BI$1,"",$C317*INDEX('ETS yield tables'!$D$68:$CO$96,$B317,BI$1-$A317+1)/10^6)</f>
        <v>0</v>
      </c>
      <c r="BJ317" cm="1">
        <f t="array" aca="1" ref="BJ317" ca="1">IF($A317&gt;BJ$1,"",$C317*INDEX('ETS yield tables'!$D$68:$CO$96,$B317,BJ$1-$A317+1)/10^6)</f>
        <v>0</v>
      </c>
      <c r="BK317" cm="1">
        <f t="array" aca="1" ref="BK317" ca="1">IF($A317&gt;BK$1,"",$C317*INDEX('ETS yield tables'!$D$68:$CO$96,$B317,BK$1-$A317+1)/10^6)</f>
        <v>0</v>
      </c>
      <c r="BL317" cm="1">
        <f t="array" aca="1" ref="BL317" ca="1">IF($A317&gt;BL$1,"",$C317*INDEX('ETS yield tables'!$D$68:$CO$96,$B317,BL$1-$A317+1)/10^6)</f>
        <v>0</v>
      </c>
      <c r="BM317" cm="1">
        <f t="array" aca="1" ref="BM317" ca="1">IF($A317&gt;BM$1,"",$C317*INDEX('ETS yield tables'!$D$68:$CO$96,$B317,BM$1-$A317+1)/10^6)</f>
        <v>0</v>
      </c>
      <c r="BN317" cm="1">
        <f t="array" aca="1" ref="BN317" ca="1">IF($A317&gt;BN$1,"",$C317*INDEX('ETS yield tables'!$D$68:$CO$96,$B317,BN$1-$A317+1)/10^6)</f>
        <v>0</v>
      </c>
      <c r="BO317" cm="1">
        <f t="array" aca="1" ref="BO317" ca="1">IF($A317&gt;BO$1,"",$C317*INDEX('ETS yield tables'!$D$68:$CO$96,$B317,BO$1-$A317+1)/10^6)</f>
        <v>0</v>
      </c>
      <c r="BP317" cm="1">
        <f t="array" aca="1" ref="BP317" ca="1">IF($A317&gt;BP$1,"",$C317*INDEX('ETS yield tables'!$D$68:$CO$96,$B317,BP$1-$A317+1)/10^6)</f>
        <v>0</v>
      </c>
      <c r="BQ317" cm="1">
        <f t="array" aca="1" ref="BQ317" ca="1">IF($A317&gt;BQ$1,"",$C317*INDEX('ETS yield tables'!$D$68:$CO$96,$B317,BQ$1-$A317+1)/10^6)</f>
        <v>0</v>
      </c>
      <c r="BR317" cm="1">
        <f t="array" aca="1" ref="BR317" ca="1">IF($A317&gt;BR$1,"",$C317*INDEX('ETS yield tables'!$D$68:$CO$96,$B317,BR$1-$A317+1)/10^6)</f>
        <v>0</v>
      </c>
      <c r="BS317" cm="1">
        <f t="array" aca="1" ref="BS317" ca="1">IF($A317&gt;BS$1,"",$C317*INDEX('ETS yield tables'!$D$68:$CO$96,$B317,BS$1-$A317+1)/10^6)</f>
        <v>0</v>
      </c>
      <c r="BT317" cm="1">
        <f t="array" aca="1" ref="BT317" ca="1">IF($A317&gt;BT$1,"",$C317*INDEX('ETS yield tables'!$D$68:$CO$96,$B317,BT$1-$A317+1)/10^6)</f>
        <v>0</v>
      </c>
      <c r="BU317" cm="1">
        <f t="array" aca="1" ref="BU317" ca="1">IF($A317&gt;BU$1,"",$C317*INDEX('ETS yield tables'!$D$68:$CO$96,$B317,BU$1-$A317+1)/10^6)</f>
        <v>0</v>
      </c>
      <c r="BV317" cm="1">
        <f t="array" aca="1" ref="BV317" ca="1">IF($A317&gt;BV$1,"",$C317*INDEX('ETS yield tables'!$D$68:$CO$96,$B317,BV$1-$A317+1)/10^6)</f>
        <v>0</v>
      </c>
      <c r="BW317" cm="1">
        <f t="array" aca="1" ref="BW317" ca="1">IF($A317&gt;BW$1,"",$C317*INDEX('ETS yield tables'!$D$68:$CO$96,$B317,BW$1-$A317+1)/10^6)</f>
        <v>0</v>
      </c>
      <c r="BX317" cm="1">
        <f t="array" aca="1" ref="BX317" ca="1">IF($A317&gt;BX$1,"",$C317*INDEX('ETS yield tables'!$D$68:$CO$96,$B317,BX$1-$A317+1)/10^6)</f>
        <v>0</v>
      </c>
      <c r="BY317" cm="1">
        <f t="array" aca="1" ref="BY317" ca="1">IF($A317&gt;BY$1,"",$C317*INDEX('ETS yield tables'!$D$68:$CO$96,$B317,BY$1-$A317+1)/10^6)</f>
        <v>0</v>
      </c>
      <c r="BZ317" cm="1">
        <f t="array" aca="1" ref="BZ317" ca="1">IF($A317&gt;BZ$1,"",$C317*INDEX('ETS yield tables'!$D$68:$CO$96,$B317,BZ$1-$A317+1)/10^6)</f>
        <v>0</v>
      </c>
      <c r="CA317" cm="1">
        <f t="array" aca="1" ref="CA317" ca="1">IF($A317&gt;CA$1,"",$C317*INDEX('ETS yield tables'!$D$68:$CO$96,$B317,CA$1-$A317+1)/10^6)</f>
        <v>0</v>
      </c>
      <c r="CB317" cm="1">
        <f t="array" aca="1" ref="CB317" ca="1">IF($A317&gt;CB$1,"",$C317*INDEX('ETS yield tables'!$D$68:$CO$96,$B317,CB$1-$A317+1)/10^6)</f>
        <v>0</v>
      </c>
      <c r="CC317" cm="1">
        <f t="array" aca="1" ref="CC317" ca="1">IF($A317&gt;CC$1,"",$C317*INDEX('ETS yield tables'!$D$68:$CO$96,$B317,CC$1-$A317+1)/10^6)</f>
        <v>0</v>
      </c>
      <c r="CD317" cm="1">
        <f t="array" aca="1" ref="CD317" ca="1">IF($A317&gt;CD$1,"",$C317*INDEX('ETS yield tables'!$D$68:$CO$96,$B317,CD$1-$A317+1)/10^6)</f>
        <v>0</v>
      </c>
      <c r="CE317" cm="1">
        <f t="array" aca="1" ref="CE317" ca="1">IF($A317&gt;CE$1,"",$C317*INDEX('ETS yield tables'!$D$68:$CO$96,$B317,CE$1-$A317+1)/10^6)</f>
        <v>0</v>
      </c>
      <c r="CF317" cm="1">
        <f t="array" aca="1" ref="CF317" ca="1">IF($A317&gt;CF$1,"",$C317*INDEX('ETS yield tables'!$D$68:$CO$96,$B317,CF$1-$A317+1)/10^6)</f>
        <v>0</v>
      </c>
      <c r="CG317" cm="1">
        <f t="array" aca="1" ref="CG317" ca="1">IF($A317&gt;CG$1,"",$C317*INDEX('ETS yield tables'!$D$68:$CO$96,$B317,CG$1-$A317+1)/10^6)</f>
        <v>0</v>
      </c>
      <c r="CH317" cm="1">
        <f t="array" aca="1" ref="CH317" ca="1">IF($A317&gt;CH$1,"",$C317*INDEX('ETS yield tables'!$D$68:$CO$96,$B317,CH$1-$A317+1)/10^6)</f>
        <v>0</v>
      </c>
      <c r="CI317" cm="1">
        <f t="array" aca="1" ref="CI317" ca="1">IF($A317&gt;CI$1,"",$C317*INDEX('ETS yield tables'!$D$68:$CO$96,$B317,CI$1-$A317+1)/10^6)</f>
        <v>0</v>
      </c>
      <c r="CJ317" cm="1">
        <f t="array" aca="1" ref="CJ317" ca="1">IF($A317&gt;CJ$1,"",$C317*INDEX('ETS yield tables'!$D$68:$CO$96,$B317,CJ$1-$A317+1)/10^6)</f>
        <v>0</v>
      </c>
      <c r="CK317" cm="1">
        <f t="array" aca="1" ref="CK317" ca="1">IF($A317&gt;CK$1,"",$C317*INDEX('ETS yield tables'!$D$68:$CO$96,$B317,CK$1-$A317+1)/10^6)</f>
        <v>0</v>
      </c>
      <c r="CL317" cm="1">
        <f t="array" aca="1" ref="CL317" ca="1">IF($A317&gt;CL$1,"",$C317*INDEX('ETS yield tables'!$D$68:$CO$96,$B317,CL$1-$A317+1)/10^6)</f>
        <v>0</v>
      </c>
      <c r="CM317" cm="1">
        <f t="array" aca="1" ref="CM317" ca="1">IF($A317&gt;CM$1,"",$C317*INDEX('ETS yield tables'!$D$68:$CO$96,$B317,CM$1-$A317+1)/10^6)</f>
        <v>0</v>
      </c>
      <c r="CN317" cm="1">
        <f t="array" aca="1" ref="CN317" ca="1">IF($A317&gt;CN$1,"",$C317*INDEX('ETS yield tables'!$D$68:$CO$96,$B317,CN$1-$A317+1)/10^6)</f>
        <v>0</v>
      </c>
      <c r="CO317" cm="1">
        <f t="array" aca="1" ref="CO317" ca="1">IF($A317&gt;CO$1,"",$C317*INDEX('ETS yield tables'!$D$68:$CO$96,$B317,CO$1-$A317+1)/10^6)</f>
        <v>0</v>
      </c>
    </row>
    <row r="318" spans="1:93" outlineLevel="1">
      <c r="A318">
        <v>2014</v>
      </c>
      <c r="B318">
        <f t="shared" si="183"/>
        <v>1</v>
      </c>
      <c r="C318" s="1">
        <v>0</v>
      </c>
      <c r="D318" s="62"/>
      <c r="E318" s="62"/>
      <c r="F318" s="62"/>
      <c r="G318" s="62"/>
      <c r="H318" s="62"/>
      <c r="I318" s="62"/>
      <c r="J318" s="62"/>
      <c r="K318" s="62"/>
      <c r="L318" s="62"/>
      <c r="M318" s="62"/>
      <c r="N318" s="62"/>
      <c r="O318" s="62"/>
      <c r="P318" s="62"/>
      <c r="Q318" s="62"/>
      <c r="R318" s="62"/>
      <c r="S318" s="62"/>
      <c r="T318" s="62"/>
      <c r="U318" s="62"/>
      <c r="V318" t="str" cm="1">
        <f t="array" ref="V318">IF($A318&gt;V$1,"",$C318*INDEX('ETS yield tables'!$D$68:$CO$96,$B318,V$1-$A318+1)/10^6)</f>
        <v/>
      </c>
      <c r="W318" t="str" cm="1">
        <f t="array" ref="W318">IF($A318&gt;W$1,"",$C318*INDEX('ETS yield tables'!$D$68:$CO$96,$B318,W$1-$A318+1)/10^6)</f>
        <v/>
      </c>
      <c r="X318" t="str" cm="1">
        <f t="array" ref="X318">IF($A318&gt;X$1,"",$C318*INDEX('ETS yield tables'!$D$68:$CO$96,$B318,X$1-$A318+1)/10^6)</f>
        <v/>
      </c>
      <c r="Y318" t="str" cm="1">
        <f t="array" ref="Y318">IF($A318&gt;Y$1,"",$C318*INDEX('ETS yield tables'!$D$68:$CO$96,$B318,Y$1-$A318+1)/10^6)</f>
        <v/>
      </c>
      <c r="Z318" t="str" cm="1">
        <f t="array" ref="Z318">IF($A318&gt;Z$1,"",$C318*INDEX('ETS yield tables'!$D$68:$CO$96,$B318,Z$1-$A318+1)/10^6)</f>
        <v/>
      </c>
      <c r="AA318" t="str" cm="1">
        <f t="array" ref="AA318">IF($A318&gt;AA$1,"",$C318*INDEX('ETS yield tables'!$D$68:$CO$96,$B318,AA$1-$A318+1)/10^6)</f>
        <v/>
      </c>
      <c r="AB318" cm="1">
        <f t="array" ref="AB318">IF($A318&gt;AB$1,"",$C318*INDEX('ETS yield tables'!$D$68:$CO$96,$B318,AB$1-$A318+1)/10^6)</f>
        <v>0</v>
      </c>
      <c r="AC318" cm="1">
        <f t="array" aca="1" ref="AC318" ca="1">IF($A318&gt;AC$1,"",$C318*INDEX('ETS yield tables'!$D$68:$CO$96,$B318,AC$1-$A318+1)/10^6)</f>
        <v>0</v>
      </c>
      <c r="AD318" cm="1">
        <f t="array" aca="1" ref="AD318" ca="1">IF($A318&gt;AD$1,"",$C318*INDEX('ETS yield tables'!$D$68:$CO$96,$B318,AD$1-$A318+1)/10^6)</f>
        <v>0</v>
      </c>
      <c r="AE318" cm="1">
        <f t="array" aca="1" ref="AE318" ca="1">IF($A318&gt;AE$1,"",$C318*INDEX('ETS yield tables'!$D$68:$CO$96,$B318,AE$1-$A318+1)/10^6)</f>
        <v>0</v>
      </c>
      <c r="AF318" cm="1">
        <f t="array" aca="1" ref="AF318" ca="1">IF($A318&gt;AF$1,"",$C318*INDEX('ETS yield tables'!$D$68:$CO$96,$B318,AF$1-$A318+1)/10^6)</f>
        <v>0</v>
      </c>
      <c r="AG318" cm="1">
        <f t="array" aca="1" ref="AG318" ca="1">IF($A318&gt;AG$1,"",$C318*INDEX('ETS yield tables'!$D$68:$CO$96,$B318,AG$1-$A318+1)/10^6)</f>
        <v>0</v>
      </c>
      <c r="AH318" cm="1">
        <f t="array" aca="1" ref="AH318" ca="1">IF($A318&gt;AH$1,"",$C318*INDEX('ETS yield tables'!$D$68:$CO$96,$B318,AH$1-$A318+1)/10^6)</f>
        <v>0</v>
      </c>
      <c r="AI318" cm="1">
        <f t="array" aca="1" ref="AI318" ca="1">IF($A318&gt;AI$1,"",$C318*INDEX('ETS yield tables'!$D$68:$CO$96,$B318,AI$1-$A318+1)/10^6)</f>
        <v>0</v>
      </c>
      <c r="AJ318" cm="1">
        <f t="array" aca="1" ref="AJ318" ca="1">IF($A318&gt;AJ$1,"",$C318*INDEX('ETS yield tables'!$D$68:$CO$96,$B318,AJ$1-$A318+1)/10^6)</f>
        <v>0</v>
      </c>
      <c r="AK318" cm="1">
        <f t="array" aca="1" ref="AK318" ca="1">IF($A318&gt;AK$1,"",$C318*INDEX('ETS yield tables'!$D$68:$CO$96,$B318,AK$1-$A318+1)/10^6)</f>
        <v>0</v>
      </c>
      <c r="AL318" cm="1">
        <f t="array" aca="1" ref="AL318" ca="1">IF($A318&gt;AL$1,"",$C318*INDEX('ETS yield tables'!$D$68:$CO$96,$B318,AL$1-$A318+1)/10^6)</f>
        <v>0</v>
      </c>
      <c r="AM318" cm="1">
        <f t="array" aca="1" ref="AM318" ca="1">IF($A318&gt;AM$1,"",$C318*INDEX('ETS yield tables'!$D$68:$CO$96,$B318,AM$1-$A318+1)/10^6)</f>
        <v>0</v>
      </c>
      <c r="AN318" cm="1">
        <f t="array" aca="1" ref="AN318" ca="1">IF($A318&gt;AN$1,"",$C318*INDEX('ETS yield tables'!$D$68:$CO$96,$B318,AN$1-$A318+1)/10^6)</f>
        <v>0</v>
      </c>
      <c r="AO318" cm="1">
        <f t="array" aca="1" ref="AO318" ca="1">IF($A318&gt;AO$1,"",$C318*INDEX('ETS yield tables'!$D$68:$CO$96,$B318,AO$1-$A318+1)/10^6)</f>
        <v>0</v>
      </c>
      <c r="AP318" cm="1">
        <f t="array" aca="1" ref="AP318" ca="1">IF($A318&gt;AP$1,"",$C318*INDEX('ETS yield tables'!$D$68:$CO$96,$B318,AP$1-$A318+1)/10^6)</f>
        <v>0</v>
      </c>
      <c r="AQ318" cm="1">
        <f t="array" aca="1" ref="AQ318" ca="1">IF($A318&gt;AQ$1,"",$C318*INDEX('ETS yield tables'!$D$68:$CO$96,$B318,AQ$1-$A318+1)/10^6)</f>
        <v>0</v>
      </c>
      <c r="AR318" cm="1">
        <f t="array" aca="1" ref="AR318" ca="1">IF($A318&gt;AR$1,"",$C318*INDEX('ETS yield tables'!$D$68:$CO$96,$B318,AR$1-$A318+1)/10^6)</f>
        <v>0</v>
      </c>
      <c r="AS318" cm="1">
        <f t="array" aca="1" ref="AS318" ca="1">IF($A318&gt;AS$1,"",$C318*INDEX('ETS yield tables'!$D$68:$CO$96,$B318,AS$1-$A318+1)/10^6)</f>
        <v>0</v>
      </c>
      <c r="AT318" cm="1">
        <f t="array" aca="1" ref="AT318" ca="1">IF($A318&gt;AT$1,"",$C318*INDEX('ETS yield tables'!$D$68:$CO$96,$B318,AT$1-$A318+1)/10^6)</f>
        <v>0</v>
      </c>
      <c r="AU318" cm="1">
        <f t="array" aca="1" ref="AU318" ca="1">IF($A318&gt;AU$1,"",$C318*INDEX('ETS yield tables'!$D$68:$CO$96,$B318,AU$1-$A318+1)/10^6)</f>
        <v>0</v>
      </c>
      <c r="AV318" cm="1">
        <f t="array" aca="1" ref="AV318" ca="1">IF($A318&gt;AV$1,"",$C318*INDEX('ETS yield tables'!$D$68:$CO$96,$B318,AV$1-$A318+1)/10^6)</f>
        <v>0</v>
      </c>
      <c r="AW318" cm="1">
        <f t="array" aca="1" ref="AW318" ca="1">IF($A318&gt;AW$1,"",$C318*INDEX('ETS yield tables'!$D$68:$CO$96,$B318,AW$1-$A318+1)/10^6)</f>
        <v>0</v>
      </c>
      <c r="AX318" cm="1">
        <f t="array" aca="1" ref="AX318" ca="1">IF($A318&gt;AX$1,"",$C318*INDEX('ETS yield tables'!$D$68:$CO$96,$B318,AX$1-$A318+1)/10^6)</f>
        <v>0</v>
      </c>
      <c r="AY318" cm="1">
        <f t="array" aca="1" ref="AY318" ca="1">IF($A318&gt;AY$1,"",$C318*INDEX('ETS yield tables'!$D$68:$CO$96,$B318,AY$1-$A318+1)/10^6)</f>
        <v>0</v>
      </c>
      <c r="AZ318" cm="1">
        <f t="array" aca="1" ref="AZ318" ca="1">IF($A318&gt;AZ$1,"",$C318*INDEX('ETS yield tables'!$D$68:$CO$96,$B318,AZ$1-$A318+1)/10^6)</f>
        <v>0</v>
      </c>
      <c r="BA318" cm="1">
        <f t="array" aca="1" ref="BA318" ca="1">IF($A318&gt;BA$1,"",$C318*INDEX('ETS yield tables'!$D$68:$CO$96,$B318,BA$1-$A318+1)/10^6)</f>
        <v>0</v>
      </c>
      <c r="BB318" cm="1">
        <f t="array" aca="1" ref="BB318" ca="1">IF($A318&gt;BB$1,"",$C318*INDEX('ETS yield tables'!$D$68:$CO$96,$B318,BB$1-$A318+1)/10^6)</f>
        <v>0</v>
      </c>
      <c r="BC318" cm="1">
        <f t="array" aca="1" ref="BC318" ca="1">IF($A318&gt;BC$1,"",$C318*INDEX('ETS yield tables'!$D$68:$CO$96,$B318,BC$1-$A318+1)/10^6)</f>
        <v>0</v>
      </c>
      <c r="BD318" cm="1">
        <f t="array" aca="1" ref="BD318" ca="1">IF($A318&gt;BD$1,"",$C318*INDEX('ETS yield tables'!$D$68:$CO$96,$B318,BD$1-$A318+1)/10^6)</f>
        <v>0</v>
      </c>
      <c r="BE318" cm="1">
        <f t="array" aca="1" ref="BE318" ca="1">IF($A318&gt;BE$1,"",$C318*INDEX('ETS yield tables'!$D$68:$CO$96,$B318,BE$1-$A318+1)/10^6)</f>
        <v>0</v>
      </c>
      <c r="BF318" cm="1">
        <f t="array" aca="1" ref="BF318" ca="1">IF($A318&gt;BF$1,"",$C318*INDEX('ETS yield tables'!$D$68:$CO$96,$B318,BF$1-$A318+1)/10^6)</f>
        <v>0</v>
      </c>
      <c r="BG318" cm="1">
        <f t="array" aca="1" ref="BG318" ca="1">IF($A318&gt;BG$1,"",$C318*INDEX('ETS yield tables'!$D$68:$CO$96,$B318,BG$1-$A318+1)/10^6)</f>
        <v>0</v>
      </c>
      <c r="BH318" cm="1">
        <f t="array" aca="1" ref="BH318" ca="1">IF($A318&gt;BH$1,"",$C318*INDEX('ETS yield tables'!$D$68:$CO$96,$B318,BH$1-$A318+1)/10^6)</f>
        <v>0</v>
      </c>
      <c r="BI318" cm="1">
        <f t="array" aca="1" ref="BI318" ca="1">IF($A318&gt;BI$1,"",$C318*INDEX('ETS yield tables'!$D$68:$CO$96,$B318,BI$1-$A318+1)/10^6)</f>
        <v>0</v>
      </c>
      <c r="BJ318" cm="1">
        <f t="array" aca="1" ref="BJ318" ca="1">IF($A318&gt;BJ$1,"",$C318*INDEX('ETS yield tables'!$D$68:$CO$96,$B318,BJ$1-$A318+1)/10^6)</f>
        <v>0</v>
      </c>
      <c r="BK318" cm="1">
        <f t="array" aca="1" ref="BK318" ca="1">IF($A318&gt;BK$1,"",$C318*INDEX('ETS yield tables'!$D$68:$CO$96,$B318,BK$1-$A318+1)/10^6)</f>
        <v>0</v>
      </c>
      <c r="BL318" cm="1">
        <f t="array" aca="1" ref="BL318" ca="1">IF($A318&gt;BL$1,"",$C318*INDEX('ETS yield tables'!$D$68:$CO$96,$B318,BL$1-$A318+1)/10^6)</f>
        <v>0</v>
      </c>
      <c r="BM318" cm="1">
        <f t="array" aca="1" ref="BM318" ca="1">IF($A318&gt;BM$1,"",$C318*INDEX('ETS yield tables'!$D$68:$CO$96,$B318,BM$1-$A318+1)/10^6)</f>
        <v>0</v>
      </c>
      <c r="BN318" cm="1">
        <f t="array" aca="1" ref="BN318" ca="1">IF($A318&gt;BN$1,"",$C318*INDEX('ETS yield tables'!$D$68:$CO$96,$B318,BN$1-$A318+1)/10^6)</f>
        <v>0</v>
      </c>
      <c r="BO318" cm="1">
        <f t="array" aca="1" ref="BO318" ca="1">IF($A318&gt;BO$1,"",$C318*INDEX('ETS yield tables'!$D$68:$CO$96,$B318,BO$1-$A318+1)/10^6)</f>
        <v>0</v>
      </c>
      <c r="BP318" cm="1">
        <f t="array" aca="1" ref="BP318" ca="1">IF($A318&gt;BP$1,"",$C318*INDEX('ETS yield tables'!$D$68:$CO$96,$B318,BP$1-$A318+1)/10^6)</f>
        <v>0</v>
      </c>
      <c r="BQ318" cm="1">
        <f t="array" aca="1" ref="BQ318" ca="1">IF($A318&gt;BQ$1,"",$C318*INDEX('ETS yield tables'!$D$68:$CO$96,$B318,BQ$1-$A318+1)/10^6)</f>
        <v>0</v>
      </c>
      <c r="BR318" cm="1">
        <f t="array" aca="1" ref="BR318" ca="1">IF($A318&gt;BR$1,"",$C318*INDEX('ETS yield tables'!$D$68:$CO$96,$B318,BR$1-$A318+1)/10^6)</f>
        <v>0</v>
      </c>
      <c r="BS318" cm="1">
        <f t="array" aca="1" ref="BS318" ca="1">IF($A318&gt;BS$1,"",$C318*INDEX('ETS yield tables'!$D$68:$CO$96,$B318,BS$1-$A318+1)/10^6)</f>
        <v>0</v>
      </c>
      <c r="BT318" cm="1">
        <f t="array" aca="1" ref="BT318" ca="1">IF($A318&gt;BT$1,"",$C318*INDEX('ETS yield tables'!$D$68:$CO$96,$B318,BT$1-$A318+1)/10^6)</f>
        <v>0</v>
      </c>
      <c r="BU318" cm="1">
        <f t="array" aca="1" ref="BU318" ca="1">IF($A318&gt;BU$1,"",$C318*INDEX('ETS yield tables'!$D$68:$CO$96,$B318,BU$1-$A318+1)/10^6)</f>
        <v>0</v>
      </c>
      <c r="BV318" cm="1">
        <f t="array" aca="1" ref="BV318" ca="1">IF($A318&gt;BV$1,"",$C318*INDEX('ETS yield tables'!$D$68:$CO$96,$B318,BV$1-$A318+1)/10^6)</f>
        <v>0</v>
      </c>
      <c r="BW318" cm="1">
        <f t="array" aca="1" ref="BW318" ca="1">IF($A318&gt;BW$1,"",$C318*INDEX('ETS yield tables'!$D$68:$CO$96,$B318,BW$1-$A318+1)/10^6)</f>
        <v>0</v>
      </c>
      <c r="BX318" cm="1">
        <f t="array" aca="1" ref="BX318" ca="1">IF($A318&gt;BX$1,"",$C318*INDEX('ETS yield tables'!$D$68:$CO$96,$B318,BX$1-$A318+1)/10^6)</f>
        <v>0</v>
      </c>
      <c r="BY318" cm="1">
        <f t="array" aca="1" ref="BY318" ca="1">IF($A318&gt;BY$1,"",$C318*INDEX('ETS yield tables'!$D$68:$CO$96,$B318,BY$1-$A318+1)/10^6)</f>
        <v>0</v>
      </c>
      <c r="BZ318" cm="1">
        <f t="array" aca="1" ref="BZ318" ca="1">IF($A318&gt;BZ$1,"",$C318*INDEX('ETS yield tables'!$D$68:$CO$96,$B318,BZ$1-$A318+1)/10^6)</f>
        <v>0</v>
      </c>
      <c r="CA318" cm="1">
        <f t="array" aca="1" ref="CA318" ca="1">IF($A318&gt;CA$1,"",$C318*INDEX('ETS yield tables'!$D$68:$CO$96,$B318,CA$1-$A318+1)/10^6)</f>
        <v>0</v>
      </c>
      <c r="CB318" cm="1">
        <f t="array" aca="1" ref="CB318" ca="1">IF($A318&gt;CB$1,"",$C318*INDEX('ETS yield tables'!$D$68:$CO$96,$B318,CB$1-$A318+1)/10^6)</f>
        <v>0</v>
      </c>
      <c r="CC318" cm="1">
        <f t="array" aca="1" ref="CC318" ca="1">IF($A318&gt;CC$1,"",$C318*INDEX('ETS yield tables'!$D$68:$CO$96,$B318,CC$1-$A318+1)/10^6)</f>
        <v>0</v>
      </c>
      <c r="CD318" cm="1">
        <f t="array" aca="1" ref="CD318" ca="1">IF($A318&gt;CD$1,"",$C318*INDEX('ETS yield tables'!$D$68:$CO$96,$B318,CD$1-$A318+1)/10^6)</f>
        <v>0</v>
      </c>
      <c r="CE318" cm="1">
        <f t="array" aca="1" ref="CE318" ca="1">IF($A318&gt;CE$1,"",$C318*INDEX('ETS yield tables'!$D$68:$CO$96,$B318,CE$1-$A318+1)/10^6)</f>
        <v>0</v>
      </c>
      <c r="CF318" cm="1">
        <f t="array" aca="1" ref="CF318" ca="1">IF($A318&gt;CF$1,"",$C318*INDEX('ETS yield tables'!$D$68:$CO$96,$B318,CF$1-$A318+1)/10^6)</f>
        <v>0</v>
      </c>
      <c r="CG318" cm="1">
        <f t="array" aca="1" ref="CG318" ca="1">IF($A318&gt;CG$1,"",$C318*INDEX('ETS yield tables'!$D$68:$CO$96,$B318,CG$1-$A318+1)/10^6)</f>
        <v>0</v>
      </c>
      <c r="CH318" cm="1">
        <f t="array" aca="1" ref="CH318" ca="1">IF($A318&gt;CH$1,"",$C318*INDEX('ETS yield tables'!$D$68:$CO$96,$B318,CH$1-$A318+1)/10^6)</f>
        <v>0</v>
      </c>
      <c r="CI318" cm="1">
        <f t="array" aca="1" ref="CI318" ca="1">IF($A318&gt;CI$1,"",$C318*INDEX('ETS yield tables'!$D$68:$CO$96,$B318,CI$1-$A318+1)/10^6)</f>
        <v>0</v>
      </c>
      <c r="CJ318" cm="1">
        <f t="array" aca="1" ref="CJ318" ca="1">IF($A318&gt;CJ$1,"",$C318*INDEX('ETS yield tables'!$D$68:$CO$96,$B318,CJ$1-$A318+1)/10^6)</f>
        <v>0</v>
      </c>
      <c r="CK318" cm="1">
        <f t="array" aca="1" ref="CK318" ca="1">IF($A318&gt;CK$1,"",$C318*INDEX('ETS yield tables'!$D$68:$CO$96,$B318,CK$1-$A318+1)/10^6)</f>
        <v>0</v>
      </c>
      <c r="CL318" cm="1">
        <f t="array" aca="1" ref="CL318" ca="1">IF($A318&gt;CL$1,"",$C318*INDEX('ETS yield tables'!$D$68:$CO$96,$B318,CL$1-$A318+1)/10^6)</f>
        <v>0</v>
      </c>
      <c r="CM318" cm="1">
        <f t="array" aca="1" ref="CM318" ca="1">IF($A318&gt;CM$1,"",$C318*INDEX('ETS yield tables'!$D$68:$CO$96,$B318,CM$1-$A318+1)/10^6)</f>
        <v>0</v>
      </c>
      <c r="CN318" cm="1">
        <f t="array" aca="1" ref="CN318" ca="1">IF($A318&gt;CN$1,"",$C318*INDEX('ETS yield tables'!$D$68:$CO$96,$B318,CN$1-$A318+1)/10^6)</f>
        <v>0</v>
      </c>
      <c r="CO318" cm="1">
        <f t="array" aca="1" ref="CO318" ca="1">IF($A318&gt;CO$1,"",$C318*INDEX('ETS yield tables'!$D$68:$CO$96,$B318,CO$1-$A318+1)/10^6)</f>
        <v>0</v>
      </c>
    </row>
    <row r="319" spans="1:93" outlineLevel="1">
      <c r="A319">
        <v>2015</v>
      </c>
      <c r="B319">
        <f t="shared" si="183"/>
        <v>1</v>
      </c>
      <c r="C319" s="1">
        <v>0</v>
      </c>
      <c r="D319" s="62"/>
      <c r="E319" s="62"/>
      <c r="F319" s="62"/>
      <c r="G319" s="62"/>
      <c r="H319" s="62"/>
      <c r="I319" s="62"/>
      <c r="J319" s="62"/>
      <c r="K319" s="62"/>
      <c r="L319" s="62"/>
      <c r="M319" s="62"/>
      <c r="N319" s="62"/>
      <c r="O319" s="62"/>
      <c r="P319" s="62"/>
      <c r="Q319" s="62"/>
      <c r="R319" s="62"/>
      <c r="S319" s="62"/>
      <c r="T319" s="62"/>
      <c r="U319" s="62"/>
      <c r="V319" t="str" cm="1">
        <f t="array" ref="V319">IF($A319&gt;V$1,"",$C319*INDEX('ETS yield tables'!$D$68:$CO$96,$B319,V$1-$A319+1)/10^6)</f>
        <v/>
      </c>
      <c r="W319" t="str" cm="1">
        <f t="array" ref="W319">IF($A319&gt;W$1,"",$C319*INDEX('ETS yield tables'!$D$68:$CO$96,$B319,W$1-$A319+1)/10^6)</f>
        <v/>
      </c>
      <c r="X319" t="str" cm="1">
        <f t="array" ref="X319">IF($A319&gt;X$1,"",$C319*INDEX('ETS yield tables'!$D$68:$CO$96,$B319,X$1-$A319+1)/10^6)</f>
        <v/>
      </c>
      <c r="Y319" t="str" cm="1">
        <f t="array" ref="Y319">IF($A319&gt;Y$1,"",$C319*INDEX('ETS yield tables'!$D$68:$CO$96,$B319,Y$1-$A319+1)/10^6)</f>
        <v/>
      </c>
      <c r="Z319" t="str" cm="1">
        <f t="array" ref="Z319">IF($A319&gt;Z$1,"",$C319*INDEX('ETS yield tables'!$D$68:$CO$96,$B319,Z$1-$A319+1)/10^6)</f>
        <v/>
      </c>
      <c r="AA319" t="str" cm="1">
        <f t="array" ref="AA319">IF($A319&gt;AA$1,"",$C319*INDEX('ETS yield tables'!$D$68:$CO$96,$B319,AA$1-$A319+1)/10^6)</f>
        <v/>
      </c>
      <c r="AB319" t="str" cm="1">
        <f t="array" ref="AB319">IF($A319&gt;AB$1,"",$C319*INDEX('ETS yield tables'!$D$68:$CO$96,$B319,AB$1-$A319+1)/10^6)</f>
        <v/>
      </c>
      <c r="AC319" cm="1">
        <f t="array" ref="AC319">IF($A319&gt;AC$1,"",$C319*INDEX('ETS yield tables'!$D$68:$CO$96,$B319,AC$1-$A319+1)/10^6)</f>
        <v>0</v>
      </c>
      <c r="AD319" cm="1">
        <f t="array" aca="1" ref="AD319" ca="1">IF($A319&gt;AD$1,"",$C319*INDEX('ETS yield tables'!$D$68:$CO$96,$B319,AD$1-$A319+1)/10^6)</f>
        <v>0</v>
      </c>
      <c r="AE319" cm="1">
        <f t="array" aca="1" ref="AE319" ca="1">IF($A319&gt;AE$1,"",$C319*INDEX('ETS yield tables'!$D$68:$CO$96,$B319,AE$1-$A319+1)/10^6)</f>
        <v>0</v>
      </c>
      <c r="AF319" cm="1">
        <f t="array" aca="1" ref="AF319" ca="1">IF($A319&gt;AF$1,"",$C319*INDEX('ETS yield tables'!$D$68:$CO$96,$B319,AF$1-$A319+1)/10^6)</f>
        <v>0</v>
      </c>
      <c r="AG319" cm="1">
        <f t="array" aca="1" ref="AG319" ca="1">IF($A319&gt;AG$1,"",$C319*INDEX('ETS yield tables'!$D$68:$CO$96,$B319,AG$1-$A319+1)/10^6)</f>
        <v>0</v>
      </c>
      <c r="AH319" cm="1">
        <f t="array" aca="1" ref="AH319" ca="1">IF($A319&gt;AH$1,"",$C319*INDEX('ETS yield tables'!$D$68:$CO$96,$B319,AH$1-$A319+1)/10^6)</f>
        <v>0</v>
      </c>
      <c r="AI319" cm="1">
        <f t="array" aca="1" ref="AI319" ca="1">IF($A319&gt;AI$1,"",$C319*INDEX('ETS yield tables'!$D$68:$CO$96,$B319,AI$1-$A319+1)/10^6)</f>
        <v>0</v>
      </c>
      <c r="AJ319" cm="1">
        <f t="array" aca="1" ref="AJ319" ca="1">IF($A319&gt;AJ$1,"",$C319*INDEX('ETS yield tables'!$D$68:$CO$96,$B319,AJ$1-$A319+1)/10^6)</f>
        <v>0</v>
      </c>
      <c r="AK319" cm="1">
        <f t="array" aca="1" ref="AK319" ca="1">IF($A319&gt;AK$1,"",$C319*INDEX('ETS yield tables'!$D$68:$CO$96,$B319,AK$1-$A319+1)/10^6)</f>
        <v>0</v>
      </c>
      <c r="AL319" cm="1">
        <f t="array" aca="1" ref="AL319" ca="1">IF($A319&gt;AL$1,"",$C319*INDEX('ETS yield tables'!$D$68:$CO$96,$B319,AL$1-$A319+1)/10^6)</f>
        <v>0</v>
      </c>
      <c r="AM319" cm="1">
        <f t="array" aca="1" ref="AM319" ca="1">IF($A319&gt;AM$1,"",$C319*INDEX('ETS yield tables'!$D$68:$CO$96,$B319,AM$1-$A319+1)/10^6)</f>
        <v>0</v>
      </c>
      <c r="AN319" cm="1">
        <f t="array" aca="1" ref="AN319" ca="1">IF($A319&gt;AN$1,"",$C319*INDEX('ETS yield tables'!$D$68:$CO$96,$B319,AN$1-$A319+1)/10^6)</f>
        <v>0</v>
      </c>
      <c r="AO319" cm="1">
        <f t="array" aca="1" ref="AO319" ca="1">IF($A319&gt;AO$1,"",$C319*INDEX('ETS yield tables'!$D$68:$CO$96,$B319,AO$1-$A319+1)/10^6)</f>
        <v>0</v>
      </c>
      <c r="AP319" cm="1">
        <f t="array" aca="1" ref="AP319" ca="1">IF($A319&gt;AP$1,"",$C319*INDEX('ETS yield tables'!$D$68:$CO$96,$B319,AP$1-$A319+1)/10^6)</f>
        <v>0</v>
      </c>
      <c r="AQ319" cm="1">
        <f t="array" aca="1" ref="AQ319" ca="1">IF($A319&gt;AQ$1,"",$C319*INDEX('ETS yield tables'!$D$68:$CO$96,$B319,AQ$1-$A319+1)/10^6)</f>
        <v>0</v>
      </c>
      <c r="AR319" cm="1">
        <f t="array" aca="1" ref="AR319" ca="1">IF($A319&gt;AR$1,"",$C319*INDEX('ETS yield tables'!$D$68:$CO$96,$B319,AR$1-$A319+1)/10^6)</f>
        <v>0</v>
      </c>
      <c r="AS319" cm="1">
        <f t="array" aca="1" ref="AS319" ca="1">IF($A319&gt;AS$1,"",$C319*INDEX('ETS yield tables'!$D$68:$CO$96,$B319,AS$1-$A319+1)/10^6)</f>
        <v>0</v>
      </c>
      <c r="AT319" cm="1">
        <f t="array" aca="1" ref="AT319" ca="1">IF($A319&gt;AT$1,"",$C319*INDEX('ETS yield tables'!$D$68:$CO$96,$B319,AT$1-$A319+1)/10^6)</f>
        <v>0</v>
      </c>
      <c r="AU319" cm="1">
        <f t="array" aca="1" ref="AU319" ca="1">IF($A319&gt;AU$1,"",$C319*INDEX('ETS yield tables'!$D$68:$CO$96,$B319,AU$1-$A319+1)/10^6)</f>
        <v>0</v>
      </c>
      <c r="AV319" cm="1">
        <f t="array" aca="1" ref="AV319" ca="1">IF($A319&gt;AV$1,"",$C319*INDEX('ETS yield tables'!$D$68:$CO$96,$B319,AV$1-$A319+1)/10^6)</f>
        <v>0</v>
      </c>
      <c r="AW319" cm="1">
        <f t="array" aca="1" ref="AW319" ca="1">IF($A319&gt;AW$1,"",$C319*INDEX('ETS yield tables'!$D$68:$CO$96,$B319,AW$1-$A319+1)/10^6)</f>
        <v>0</v>
      </c>
      <c r="AX319" cm="1">
        <f t="array" aca="1" ref="AX319" ca="1">IF($A319&gt;AX$1,"",$C319*INDEX('ETS yield tables'!$D$68:$CO$96,$B319,AX$1-$A319+1)/10^6)</f>
        <v>0</v>
      </c>
      <c r="AY319" cm="1">
        <f t="array" aca="1" ref="AY319" ca="1">IF($A319&gt;AY$1,"",$C319*INDEX('ETS yield tables'!$D$68:$CO$96,$B319,AY$1-$A319+1)/10^6)</f>
        <v>0</v>
      </c>
      <c r="AZ319" cm="1">
        <f t="array" aca="1" ref="AZ319" ca="1">IF($A319&gt;AZ$1,"",$C319*INDEX('ETS yield tables'!$D$68:$CO$96,$B319,AZ$1-$A319+1)/10^6)</f>
        <v>0</v>
      </c>
      <c r="BA319" cm="1">
        <f t="array" aca="1" ref="BA319" ca="1">IF($A319&gt;BA$1,"",$C319*INDEX('ETS yield tables'!$D$68:$CO$96,$B319,BA$1-$A319+1)/10^6)</f>
        <v>0</v>
      </c>
      <c r="BB319" cm="1">
        <f t="array" aca="1" ref="BB319" ca="1">IF($A319&gt;BB$1,"",$C319*INDEX('ETS yield tables'!$D$68:$CO$96,$B319,BB$1-$A319+1)/10^6)</f>
        <v>0</v>
      </c>
      <c r="BC319" cm="1">
        <f t="array" aca="1" ref="BC319" ca="1">IF($A319&gt;BC$1,"",$C319*INDEX('ETS yield tables'!$D$68:$CO$96,$B319,BC$1-$A319+1)/10^6)</f>
        <v>0</v>
      </c>
      <c r="BD319" cm="1">
        <f t="array" aca="1" ref="BD319" ca="1">IF($A319&gt;BD$1,"",$C319*INDEX('ETS yield tables'!$D$68:$CO$96,$B319,BD$1-$A319+1)/10^6)</f>
        <v>0</v>
      </c>
      <c r="BE319" cm="1">
        <f t="array" aca="1" ref="BE319" ca="1">IF($A319&gt;BE$1,"",$C319*INDEX('ETS yield tables'!$D$68:$CO$96,$B319,BE$1-$A319+1)/10^6)</f>
        <v>0</v>
      </c>
      <c r="BF319" cm="1">
        <f t="array" aca="1" ref="BF319" ca="1">IF($A319&gt;BF$1,"",$C319*INDEX('ETS yield tables'!$D$68:$CO$96,$B319,BF$1-$A319+1)/10^6)</f>
        <v>0</v>
      </c>
      <c r="BG319" cm="1">
        <f t="array" aca="1" ref="BG319" ca="1">IF($A319&gt;BG$1,"",$C319*INDEX('ETS yield tables'!$D$68:$CO$96,$B319,BG$1-$A319+1)/10^6)</f>
        <v>0</v>
      </c>
      <c r="BH319" cm="1">
        <f t="array" aca="1" ref="BH319" ca="1">IF($A319&gt;BH$1,"",$C319*INDEX('ETS yield tables'!$D$68:$CO$96,$B319,BH$1-$A319+1)/10^6)</f>
        <v>0</v>
      </c>
      <c r="BI319" cm="1">
        <f t="array" aca="1" ref="BI319" ca="1">IF($A319&gt;BI$1,"",$C319*INDEX('ETS yield tables'!$D$68:$CO$96,$B319,BI$1-$A319+1)/10^6)</f>
        <v>0</v>
      </c>
      <c r="BJ319" cm="1">
        <f t="array" aca="1" ref="BJ319" ca="1">IF($A319&gt;BJ$1,"",$C319*INDEX('ETS yield tables'!$D$68:$CO$96,$B319,BJ$1-$A319+1)/10^6)</f>
        <v>0</v>
      </c>
      <c r="BK319" cm="1">
        <f t="array" aca="1" ref="BK319" ca="1">IF($A319&gt;BK$1,"",$C319*INDEX('ETS yield tables'!$D$68:$CO$96,$B319,BK$1-$A319+1)/10^6)</f>
        <v>0</v>
      </c>
      <c r="BL319" cm="1">
        <f t="array" aca="1" ref="BL319" ca="1">IF($A319&gt;BL$1,"",$C319*INDEX('ETS yield tables'!$D$68:$CO$96,$B319,BL$1-$A319+1)/10^6)</f>
        <v>0</v>
      </c>
      <c r="BM319" cm="1">
        <f t="array" aca="1" ref="BM319" ca="1">IF($A319&gt;BM$1,"",$C319*INDEX('ETS yield tables'!$D$68:$CO$96,$B319,BM$1-$A319+1)/10^6)</f>
        <v>0</v>
      </c>
      <c r="BN319" cm="1">
        <f t="array" aca="1" ref="BN319" ca="1">IF($A319&gt;BN$1,"",$C319*INDEX('ETS yield tables'!$D$68:$CO$96,$B319,BN$1-$A319+1)/10^6)</f>
        <v>0</v>
      </c>
      <c r="BO319" cm="1">
        <f t="array" aca="1" ref="BO319" ca="1">IF($A319&gt;BO$1,"",$C319*INDEX('ETS yield tables'!$D$68:$CO$96,$B319,BO$1-$A319+1)/10^6)</f>
        <v>0</v>
      </c>
      <c r="BP319" cm="1">
        <f t="array" aca="1" ref="BP319" ca="1">IF($A319&gt;BP$1,"",$C319*INDEX('ETS yield tables'!$D$68:$CO$96,$B319,BP$1-$A319+1)/10^6)</f>
        <v>0</v>
      </c>
      <c r="BQ319" cm="1">
        <f t="array" aca="1" ref="BQ319" ca="1">IF($A319&gt;BQ$1,"",$C319*INDEX('ETS yield tables'!$D$68:$CO$96,$B319,BQ$1-$A319+1)/10^6)</f>
        <v>0</v>
      </c>
      <c r="BR319" cm="1">
        <f t="array" aca="1" ref="BR319" ca="1">IF($A319&gt;BR$1,"",$C319*INDEX('ETS yield tables'!$D$68:$CO$96,$B319,BR$1-$A319+1)/10^6)</f>
        <v>0</v>
      </c>
      <c r="BS319" cm="1">
        <f t="array" aca="1" ref="BS319" ca="1">IF($A319&gt;BS$1,"",$C319*INDEX('ETS yield tables'!$D$68:$CO$96,$B319,BS$1-$A319+1)/10^6)</f>
        <v>0</v>
      </c>
      <c r="BT319" cm="1">
        <f t="array" aca="1" ref="BT319" ca="1">IF($A319&gt;BT$1,"",$C319*INDEX('ETS yield tables'!$D$68:$CO$96,$B319,BT$1-$A319+1)/10^6)</f>
        <v>0</v>
      </c>
      <c r="BU319" cm="1">
        <f t="array" aca="1" ref="BU319" ca="1">IF($A319&gt;BU$1,"",$C319*INDEX('ETS yield tables'!$D$68:$CO$96,$B319,BU$1-$A319+1)/10^6)</f>
        <v>0</v>
      </c>
      <c r="BV319" cm="1">
        <f t="array" aca="1" ref="BV319" ca="1">IF($A319&gt;BV$1,"",$C319*INDEX('ETS yield tables'!$D$68:$CO$96,$B319,BV$1-$A319+1)/10^6)</f>
        <v>0</v>
      </c>
      <c r="BW319" cm="1">
        <f t="array" aca="1" ref="BW319" ca="1">IF($A319&gt;BW$1,"",$C319*INDEX('ETS yield tables'!$D$68:$CO$96,$B319,BW$1-$A319+1)/10^6)</f>
        <v>0</v>
      </c>
      <c r="BX319" cm="1">
        <f t="array" aca="1" ref="BX319" ca="1">IF($A319&gt;BX$1,"",$C319*INDEX('ETS yield tables'!$D$68:$CO$96,$B319,BX$1-$A319+1)/10^6)</f>
        <v>0</v>
      </c>
      <c r="BY319" cm="1">
        <f t="array" aca="1" ref="BY319" ca="1">IF($A319&gt;BY$1,"",$C319*INDEX('ETS yield tables'!$D$68:$CO$96,$B319,BY$1-$A319+1)/10^6)</f>
        <v>0</v>
      </c>
      <c r="BZ319" cm="1">
        <f t="array" aca="1" ref="BZ319" ca="1">IF($A319&gt;BZ$1,"",$C319*INDEX('ETS yield tables'!$D$68:$CO$96,$B319,BZ$1-$A319+1)/10^6)</f>
        <v>0</v>
      </c>
      <c r="CA319" cm="1">
        <f t="array" aca="1" ref="CA319" ca="1">IF($A319&gt;CA$1,"",$C319*INDEX('ETS yield tables'!$D$68:$CO$96,$B319,CA$1-$A319+1)/10^6)</f>
        <v>0</v>
      </c>
      <c r="CB319" cm="1">
        <f t="array" aca="1" ref="CB319" ca="1">IF($A319&gt;CB$1,"",$C319*INDEX('ETS yield tables'!$D$68:$CO$96,$B319,CB$1-$A319+1)/10^6)</f>
        <v>0</v>
      </c>
      <c r="CC319" cm="1">
        <f t="array" aca="1" ref="CC319" ca="1">IF($A319&gt;CC$1,"",$C319*INDEX('ETS yield tables'!$D$68:$CO$96,$B319,CC$1-$A319+1)/10^6)</f>
        <v>0</v>
      </c>
      <c r="CD319" cm="1">
        <f t="array" aca="1" ref="CD319" ca="1">IF($A319&gt;CD$1,"",$C319*INDEX('ETS yield tables'!$D$68:$CO$96,$B319,CD$1-$A319+1)/10^6)</f>
        <v>0</v>
      </c>
      <c r="CE319" cm="1">
        <f t="array" aca="1" ref="CE319" ca="1">IF($A319&gt;CE$1,"",$C319*INDEX('ETS yield tables'!$D$68:$CO$96,$B319,CE$1-$A319+1)/10^6)</f>
        <v>0</v>
      </c>
      <c r="CF319" cm="1">
        <f t="array" aca="1" ref="CF319" ca="1">IF($A319&gt;CF$1,"",$C319*INDEX('ETS yield tables'!$D$68:$CO$96,$B319,CF$1-$A319+1)/10^6)</f>
        <v>0</v>
      </c>
      <c r="CG319" cm="1">
        <f t="array" aca="1" ref="CG319" ca="1">IF($A319&gt;CG$1,"",$C319*INDEX('ETS yield tables'!$D$68:$CO$96,$B319,CG$1-$A319+1)/10^6)</f>
        <v>0</v>
      </c>
      <c r="CH319" cm="1">
        <f t="array" aca="1" ref="CH319" ca="1">IF($A319&gt;CH$1,"",$C319*INDEX('ETS yield tables'!$D$68:$CO$96,$B319,CH$1-$A319+1)/10^6)</f>
        <v>0</v>
      </c>
      <c r="CI319" cm="1">
        <f t="array" aca="1" ref="CI319" ca="1">IF($A319&gt;CI$1,"",$C319*INDEX('ETS yield tables'!$D$68:$CO$96,$B319,CI$1-$A319+1)/10^6)</f>
        <v>0</v>
      </c>
      <c r="CJ319" cm="1">
        <f t="array" aca="1" ref="CJ319" ca="1">IF($A319&gt;CJ$1,"",$C319*INDEX('ETS yield tables'!$D$68:$CO$96,$B319,CJ$1-$A319+1)/10^6)</f>
        <v>0</v>
      </c>
      <c r="CK319" cm="1">
        <f t="array" aca="1" ref="CK319" ca="1">IF($A319&gt;CK$1,"",$C319*INDEX('ETS yield tables'!$D$68:$CO$96,$B319,CK$1-$A319+1)/10^6)</f>
        <v>0</v>
      </c>
      <c r="CL319" cm="1">
        <f t="array" aca="1" ref="CL319" ca="1">IF($A319&gt;CL$1,"",$C319*INDEX('ETS yield tables'!$D$68:$CO$96,$B319,CL$1-$A319+1)/10^6)</f>
        <v>0</v>
      </c>
      <c r="CM319" cm="1">
        <f t="array" aca="1" ref="CM319" ca="1">IF($A319&gt;CM$1,"",$C319*INDEX('ETS yield tables'!$D$68:$CO$96,$B319,CM$1-$A319+1)/10^6)</f>
        <v>0</v>
      </c>
      <c r="CN319" cm="1">
        <f t="array" aca="1" ref="CN319" ca="1">IF($A319&gt;CN$1,"",$C319*INDEX('ETS yield tables'!$D$68:$CO$96,$B319,CN$1-$A319+1)/10^6)</f>
        <v>0</v>
      </c>
      <c r="CO319" cm="1">
        <f t="array" aca="1" ref="CO319" ca="1">IF($A319&gt;CO$1,"",$C319*INDEX('ETS yield tables'!$D$68:$CO$96,$B319,CO$1-$A319+1)/10^6)</f>
        <v>0</v>
      </c>
    </row>
    <row r="320" spans="1:93" outlineLevel="1">
      <c r="A320">
        <v>2016</v>
      </c>
      <c r="B320">
        <f t="shared" si="183"/>
        <v>1</v>
      </c>
      <c r="C320" s="1">
        <v>10.417518072000002</v>
      </c>
      <c r="D320" s="62"/>
      <c r="E320" s="62"/>
      <c r="F320" s="62"/>
      <c r="G320" s="62"/>
      <c r="H320" s="62"/>
      <c r="I320" s="62"/>
      <c r="J320" s="62"/>
      <c r="K320" s="62"/>
      <c r="L320" s="62"/>
      <c r="M320" s="62"/>
      <c r="N320" s="62"/>
      <c r="O320" s="62"/>
      <c r="P320" s="62"/>
      <c r="Q320" s="62"/>
      <c r="R320" s="62"/>
      <c r="S320" s="62"/>
      <c r="T320" s="62"/>
      <c r="U320" s="62"/>
      <c r="V320" t="str" cm="1">
        <f t="array" ref="V320">IF($A320&gt;V$1,"",$C320*INDEX('ETS yield tables'!$D$68:$CO$96,$B320,V$1-$A320+1)/10^6)</f>
        <v/>
      </c>
      <c r="W320" t="str" cm="1">
        <f t="array" ref="W320">IF($A320&gt;W$1,"",$C320*INDEX('ETS yield tables'!$D$68:$CO$96,$B320,W$1-$A320+1)/10^6)</f>
        <v/>
      </c>
      <c r="X320" t="str" cm="1">
        <f t="array" ref="X320">IF($A320&gt;X$1,"",$C320*INDEX('ETS yield tables'!$D$68:$CO$96,$B320,X$1-$A320+1)/10^6)</f>
        <v/>
      </c>
      <c r="Y320" t="str" cm="1">
        <f t="array" ref="Y320">IF($A320&gt;Y$1,"",$C320*INDEX('ETS yield tables'!$D$68:$CO$96,$B320,Y$1-$A320+1)/10^6)</f>
        <v/>
      </c>
      <c r="Z320" t="str" cm="1">
        <f t="array" ref="Z320">IF($A320&gt;Z$1,"",$C320*INDEX('ETS yield tables'!$D$68:$CO$96,$B320,Z$1-$A320+1)/10^6)</f>
        <v/>
      </c>
      <c r="AA320" t="str" cm="1">
        <f t="array" ref="AA320">IF($A320&gt;AA$1,"",$C320*INDEX('ETS yield tables'!$D$68:$CO$96,$B320,AA$1-$A320+1)/10^6)</f>
        <v/>
      </c>
      <c r="AB320" t="str" cm="1">
        <f t="array" ref="AB320">IF($A320&gt;AB$1,"",$C320*INDEX('ETS yield tables'!$D$68:$CO$96,$B320,AB$1-$A320+1)/10^6)</f>
        <v/>
      </c>
      <c r="AC320" t="str" cm="1">
        <f t="array" ref="AC320">IF($A320&gt;AC$1,"",$C320*INDEX('ETS yield tables'!$D$68:$CO$96,$B320,AC$1-$A320+1)/10^6)</f>
        <v/>
      </c>
      <c r="AD320" cm="1">
        <f t="array" ref="AD320">IF($A320&gt;AD$1,"",$C320*INDEX('ETS yield tables'!$D$68:$CO$96,$B320,AD$1-$A320+1)/10^6)</f>
        <v>0</v>
      </c>
      <c r="AE320" cm="1">
        <f t="array" aca="1" ref="AE320" ca="1">IF($A320&gt;AE$1,"",$C320*INDEX('ETS yield tables'!$D$68:$CO$96,$B320,AE$1-$A320+1)/10^6)</f>
        <v>0</v>
      </c>
      <c r="AF320" cm="1">
        <f t="array" aca="1" ref="AF320" ca="1">IF($A320&gt;AF$1,"",$C320*INDEX('ETS yield tables'!$D$68:$CO$96,$B320,AF$1-$A320+1)/10^6)</f>
        <v>0</v>
      </c>
      <c r="AG320" cm="1">
        <f t="array" aca="1" ref="AG320" ca="1">IF($A320&gt;AG$1,"",$C320*INDEX('ETS yield tables'!$D$68:$CO$96,$B320,AG$1-$A320+1)/10^6)</f>
        <v>0</v>
      </c>
      <c r="AH320" cm="1">
        <f t="array" aca="1" ref="AH320" ca="1">IF($A320&gt;AH$1,"",$C320*INDEX('ETS yield tables'!$D$68:$CO$96,$B320,AH$1-$A320+1)/10^6)</f>
        <v>0</v>
      </c>
      <c r="AI320" cm="1">
        <f t="array" aca="1" ref="AI320" ca="1">IF($A320&gt;AI$1,"",$C320*INDEX('ETS yield tables'!$D$68:$CO$96,$B320,AI$1-$A320+1)/10^6)</f>
        <v>0</v>
      </c>
      <c r="AJ320" cm="1">
        <f t="array" aca="1" ref="AJ320" ca="1">IF($A320&gt;AJ$1,"",$C320*INDEX('ETS yield tables'!$D$68:$CO$96,$B320,AJ$1-$A320+1)/10^6)</f>
        <v>0</v>
      </c>
      <c r="AK320" cm="1">
        <f t="array" aca="1" ref="AK320" ca="1">IF($A320&gt;AK$1,"",$C320*INDEX('ETS yield tables'!$D$68:$CO$96,$B320,AK$1-$A320+1)/10^6)</f>
        <v>0</v>
      </c>
      <c r="AL320" cm="1">
        <f t="array" aca="1" ref="AL320" ca="1">IF($A320&gt;AL$1,"",$C320*INDEX('ETS yield tables'!$D$68:$CO$96,$B320,AL$1-$A320+1)/10^6)</f>
        <v>0</v>
      </c>
      <c r="AM320" cm="1">
        <f t="array" aca="1" ref="AM320" ca="1">IF($A320&gt;AM$1,"",$C320*INDEX('ETS yield tables'!$D$68:$CO$96,$B320,AM$1-$A320+1)/10^6)</f>
        <v>0</v>
      </c>
      <c r="AN320" cm="1">
        <f t="array" aca="1" ref="AN320" ca="1">IF($A320&gt;AN$1,"",$C320*INDEX('ETS yield tables'!$D$68:$CO$96,$B320,AN$1-$A320+1)/10^6)</f>
        <v>0</v>
      </c>
      <c r="AO320" cm="1">
        <f t="array" aca="1" ref="AO320" ca="1">IF($A320&gt;AO$1,"",$C320*INDEX('ETS yield tables'!$D$68:$CO$96,$B320,AO$1-$A320+1)/10^6)</f>
        <v>0</v>
      </c>
      <c r="AP320" cm="1">
        <f t="array" aca="1" ref="AP320" ca="1">IF($A320&gt;AP$1,"",$C320*INDEX('ETS yield tables'!$D$68:$CO$96,$B320,AP$1-$A320+1)/10^6)</f>
        <v>0</v>
      </c>
      <c r="AQ320" cm="1">
        <f t="array" aca="1" ref="AQ320" ca="1">IF($A320&gt;AQ$1,"",$C320*INDEX('ETS yield tables'!$D$68:$CO$96,$B320,AQ$1-$A320+1)/10^6)</f>
        <v>0</v>
      </c>
      <c r="AR320" cm="1">
        <f t="array" aca="1" ref="AR320" ca="1">IF($A320&gt;AR$1,"",$C320*INDEX('ETS yield tables'!$D$68:$CO$96,$B320,AR$1-$A320+1)/10^6)</f>
        <v>0</v>
      </c>
      <c r="AS320" cm="1">
        <f t="array" aca="1" ref="AS320" ca="1">IF($A320&gt;AS$1,"",$C320*INDEX('ETS yield tables'!$D$68:$CO$96,$B320,AS$1-$A320+1)/10^6)</f>
        <v>0</v>
      </c>
      <c r="AT320" cm="1">
        <f t="array" aca="1" ref="AT320" ca="1">IF($A320&gt;AT$1,"",$C320*INDEX('ETS yield tables'!$D$68:$CO$96,$B320,AT$1-$A320+1)/10^6)</f>
        <v>0</v>
      </c>
      <c r="AU320" cm="1">
        <f t="array" aca="1" ref="AU320" ca="1">IF($A320&gt;AU$1,"",$C320*INDEX('ETS yield tables'!$D$68:$CO$96,$B320,AU$1-$A320+1)/10^6)</f>
        <v>0</v>
      </c>
      <c r="AV320" cm="1">
        <f t="array" aca="1" ref="AV320" ca="1">IF($A320&gt;AV$1,"",$C320*INDEX('ETS yield tables'!$D$68:$CO$96,$B320,AV$1-$A320+1)/10^6)</f>
        <v>0</v>
      </c>
      <c r="AW320" cm="1">
        <f t="array" aca="1" ref="AW320" ca="1">IF($A320&gt;AW$1,"",$C320*INDEX('ETS yield tables'!$D$68:$CO$96,$B320,AW$1-$A320+1)/10^6)</f>
        <v>0</v>
      </c>
      <c r="AX320" cm="1">
        <f t="array" aca="1" ref="AX320" ca="1">IF($A320&gt;AX$1,"",$C320*INDEX('ETS yield tables'!$D$68:$CO$96,$B320,AX$1-$A320+1)/10^6)</f>
        <v>0</v>
      </c>
      <c r="AY320" cm="1">
        <f t="array" aca="1" ref="AY320" ca="1">IF($A320&gt;AY$1,"",$C320*INDEX('ETS yield tables'!$D$68:$CO$96,$B320,AY$1-$A320+1)/10^6)</f>
        <v>0</v>
      </c>
      <c r="AZ320" cm="1">
        <f t="array" aca="1" ref="AZ320" ca="1">IF($A320&gt;AZ$1,"",$C320*INDEX('ETS yield tables'!$D$68:$CO$96,$B320,AZ$1-$A320+1)/10^6)</f>
        <v>0</v>
      </c>
      <c r="BA320" cm="1">
        <f t="array" aca="1" ref="BA320" ca="1">IF($A320&gt;BA$1,"",$C320*INDEX('ETS yield tables'!$D$68:$CO$96,$B320,BA$1-$A320+1)/10^6)</f>
        <v>0</v>
      </c>
      <c r="BB320" cm="1">
        <f t="array" aca="1" ref="BB320" ca="1">IF($A320&gt;BB$1,"",$C320*INDEX('ETS yield tables'!$D$68:$CO$96,$B320,BB$1-$A320+1)/10^6)</f>
        <v>0</v>
      </c>
      <c r="BC320" cm="1">
        <f t="array" aca="1" ref="BC320" ca="1">IF($A320&gt;BC$1,"",$C320*INDEX('ETS yield tables'!$D$68:$CO$96,$B320,BC$1-$A320+1)/10^6)</f>
        <v>0</v>
      </c>
      <c r="BD320" cm="1">
        <f t="array" aca="1" ref="BD320" ca="1">IF($A320&gt;BD$1,"",$C320*INDEX('ETS yield tables'!$D$68:$CO$96,$B320,BD$1-$A320+1)/10^6)</f>
        <v>0</v>
      </c>
      <c r="BE320" cm="1">
        <f t="array" aca="1" ref="BE320" ca="1">IF($A320&gt;BE$1,"",$C320*INDEX('ETS yield tables'!$D$68:$CO$96,$B320,BE$1-$A320+1)/10^6)</f>
        <v>0</v>
      </c>
      <c r="BF320" cm="1">
        <f t="array" aca="1" ref="BF320" ca="1">IF($A320&gt;BF$1,"",$C320*INDEX('ETS yield tables'!$D$68:$CO$96,$B320,BF$1-$A320+1)/10^6)</f>
        <v>-6.2566571788624818E-3</v>
      </c>
      <c r="BG320" cm="1">
        <f t="array" aca="1" ref="BG320" ca="1">IF($A320&gt;BG$1,"",$C320*INDEX('ETS yield tables'!$D$68:$CO$96,$B320,BG$1-$A320+1)/10^6)</f>
        <v>-3.5410185678535192E-4</v>
      </c>
      <c r="BH320" cm="1">
        <f t="array" aca="1" ref="BH320" ca="1">IF($A320&gt;BH$1,"",$C320*INDEX('ETS yield tables'!$D$68:$CO$96,$B320,BH$1-$A320+1)/10^6)</f>
        <v>-3.3743382787015225E-4</v>
      </c>
      <c r="BI320" cm="1">
        <f t="array" aca="1" ref="BI320" ca="1">IF($A320&gt;BI$1,"",$C320*INDEX('ETS yield tables'!$D$68:$CO$96,$B320,BI$1-$A320+1)/10^6)</f>
        <v>-3.0618127365415195E-4</v>
      </c>
      <c r="BJ320" cm="1">
        <f t="array" aca="1" ref="BJ320" ca="1">IF($A320&gt;BJ$1,"",$C320*INDEX('ETS yield tables'!$D$68:$CO$96,$B320,BJ$1-$A320+1)/10^6)</f>
        <v>-1.6346127606775207E-4</v>
      </c>
      <c r="BK320" cm="1">
        <f t="array" aca="1" ref="BK320" ca="1">IF($A320&gt;BK$1,"",$C320*INDEX('ETS yield tables'!$D$68:$CO$96,$B320,BK$1-$A320+1)/10^6)</f>
        <v>-2.9075292938951971E-5</v>
      </c>
      <c r="BL320" cm="1">
        <f t="array" aca="1" ref="BL320" ca="1">IF($A320&gt;BL$1,"",$C320*INDEX('ETS yield tables'!$D$68:$CO$96,$B320,BL$1-$A320+1)/10^6)</f>
        <v>0</v>
      </c>
      <c r="BM320" cm="1">
        <f t="array" aca="1" ref="BM320" ca="1">IF($A320&gt;BM$1,"",$C320*INDEX('ETS yield tables'!$D$68:$CO$96,$B320,BM$1-$A320+1)/10^6)</f>
        <v>0</v>
      </c>
      <c r="BN320" cm="1">
        <f t="array" aca="1" ref="BN320" ca="1">IF($A320&gt;BN$1,"",$C320*INDEX('ETS yield tables'!$D$68:$CO$96,$B320,BN$1-$A320+1)/10^6)</f>
        <v>0</v>
      </c>
      <c r="BO320" cm="1">
        <f t="array" aca="1" ref="BO320" ca="1">IF($A320&gt;BO$1,"",$C320*INDEX('ETS yield tables'!$D$68:$CO$96,$B320,BO$1-$A320+1)/10^6)</f>
        <v>-9.2820086021519093E-6</v>
      </c>
      <c r="BP320" cm="1">
        <f t="array" aca="1" ref="BP320" ca="1">IF($A320&gt;BP$1,"",$C320*INDEX('ETS yield tables'!$D$68:$CO$96,$B320,BP$1-$A320+1)/10^6)</f>
        <v>-4.3659818239752033E-5</v>
      </c>
      <c r="BQ320" cm="1">
        <f t="array" aca="1" ref="BQ320" ca="1">IF($A320&gt;BQ$1,"",$C320*INDEX('ETS yield tables'!$D$68:$CO$96,$B320,BQ$1-$A320+1)/10^6)</f>
        <v>0</v>
      </c>
      <c r="BR320" cm="1">
        <f t="array" aca="1" ref="BR320" ca="1">IF($A320&gt;BR$1,"",$C320*INDEX('ETS yield tables'!$D$68:$CO$96,$B320,BR$1-$A320+1)/10^6)</f>
        <v>0</v>
      </c>
      <c r="BS320" cm="1">
        <f t="array" aca="1" ref="BS320" ca="1">IF($A320&gt;BS$1,"",$C320*INDEX('ETS yield tables'!$D$68:$CO$96,$B320,BS$1-$A320+1)/10^6)</f>
        <v>0</v>
      </c>
      <c r="BT320" cm="1">
        <f t="array" aca="1" ref="BT320" ca="1">IF($A320&gt;BT$1,"",$C320*INDEX('ETS yield tables'!$D$68:$CO$96,$B320,BT$1-$A320+1)/10^6)</f>
        <v>0</v>
      </c>
      <c r="BU320" cm="1">
        <f t="array" aca="1" ref="BU320" ca="1">IF($A320&gt;BU$1,"",$C320*INDEX('ETS yield tables'!$D$68:$CO$96,$B320,BU$1-$A320+1)/10^6)</f>
        <v>0</v>
      </c>
      <c r="BV320" cm="1">
        <f t="array" aca="1" ref="BV320" ca="1">IF($A320&gt;BV$1,"",$C320*INDEX('ETS yield tables'!$D$68:$CO$96,$B320,BV$1-$A320+1)/10^6)</f>
        <v>0</v>
      </c>
      <c r="BW320" cm="1">
        <f t="array" aca="1" ref="BW320" ca="1">IF($A320&gt;BW$1,"",$C320*INDEX('ETS yield tables'!$D$68:$CO$96,$B320,BW$1-$A320+1)/10^6)</f>
        <v>0</v>
      </c>
      <c r="BX320" cm="1">
        <f t="array" aca="1" ref="BX320" ca="1">IF($A320&gt;BX$1,"",$C320*INDEX('ETS yield tables'!$D$68:$CO$96,$B320,BX$1-$A320+1)/10^6)</f>
        <v>0</v>
      </c>
      <c r="BY320" cm="1">
        <f t="array" aca="1" ref="BY320" ca="1">IF($A320&gt;BY$1,"",$C320*INDEX('ETS yield tables'!$D$68:$CO$96,$B320,BY$1-$A320+1)/10^6)</f>
        <v>0</v>
      </c>
      <c r="BZ320" cm="1">
        <f t="array" aca="1" ref="BZ320" ca="1">IF($A320&gt;BZ$1,"",$C320*INDEX('ETS yield tables'!$D$68:$CO$96,$B320,BZ$1-$A320+1)/10^6)</f>
        <v>0</v>
      </c>
      <c r="CA320" cm="1">
        <f t="array" aca="1" ref="CA320" ca="1">IF($A320&gt;CA$1,"",$C320*INDEX('ETS yield tables'!$D$68:$CO$96,$B320,CA$1-$A320+1)/10^6)</f>
        <v>0</v>
      </c>
      <c r="CB320" cm="1">
        <f t="array" aca="1" ref="CB320" ca="1">IF($A320&gt;CB$1,"",$C320*INDEX('ETS yield tables'!$D$68:$CO$96,$B320,CB$1-$A320+1)/10^6)</f>
        <v>0</v>
      </c>
      <c r="CC320" cm="1">
        <f t="array" aca="1" ref="CC320" ca="1">IF($A320&gt;CC$1,"",$C320*INDEX('ETS yield tables'!$D$68:$CO$96,$B320,CC$1-$A320+1)/10^6)</f>
        <v>0</v>
      </c>
      <c r="CD320" cm="1">
        <f t="array" aca="1" ref="CD320" ca="1">IF($A320&gt;CD$1,"",$C320*INDEX('ETS yield tables'!$D$68:$CO$96,$B320,CD$1-$A320+1)/10^6)</f>
        <v>0</v>
      </c>
      <c r="CE320" cm="1">
        <f t="array" aca="1" ref="CE320" ca="1">IF($A320&gt;CE$1,"",$C320*INDEX('ETS yield tables'!$D$68:$CO$96,$B320,CE$1-$A320+1)/10^6)</f>
        <v>0</v>
      </c>
      <c r="CF320" cm="1">
        <f t="array" aca="1" ref="CF320" ca="1">IF($A320&gt;CF$1,"",$C320*INDEX('ETS yield tables'!$D$68:$CO$96,$B320,CF$1-$A320+1)/10^6)</f>
        <v>0</v>
      </c>
      <c r="CG320" cm="1">
        <f t="array" aca="1" ref="CG320" ca="1">IF($A320&gt;CG$1,"",$C320*INDEX('ETS yield tables'!$D$68:$CO$96,$B320,CG$1-$A320+1)/10^6)</f>
        <v>0</v>
      </c>
      <c r="CH320" cm="1">
        <f t="array" aca="1" ref="CH320" ca="1">IF($A320&gt;CH$1,"",$C320*INDEX('ETS yield tables'!$D$68:$CO$96,$B320,CH$1-$A320+1)/10^6)</f>
        <v>0</v>
      </c>
      <c r="CI320" cm="1">
        <f t="array" aca="1" ref="CI320" ca="1">IF($A320&gt;CI$1,"",$C320*INDEX('ETS yield tables'!$D$68:$CO$96,$B320,CI$1-$A320+1)/10^6)</f>
        <v>-6.2566571788624818E-3</v>
      </c>
      <c r="CJ320" cm="1">
        <f t="array" aca="1" ref="CJ320" ca="1">IF($A320&gt;CJ$1,"",$C320*INDEX('ETS yield tables'!$D$68:$CO$96,$B320,CJ$1-$A320+1)/10^6)</f>
        <v>-3.5410185678535192E-4</v>
      </c>
      <c r="CK320" cm="1">
        <f t="array" aca="1" ref="CK320" ca="1">IF($A320&gt;CK$1,"",$C320*INDEX('ETS yield tables'!$D$68:$CO$96,$B320,CK$1-$A320+1)/10^6)</f>
        <v>-3.3743382787015225E-4</v>
      </c>
      <c r="CL320" cm="1">
        <f t="array" aca="1" ref="CL320" ca="1">IF($A320&gt;CL$1,"",$C320*INDEX('ETS yield tables'!$D$68:$CO$96,$B320,CL$1-$A320+1)/10^6)</f>
        <v>-3.0618127365415195E-4</v>
      </c>
      <c r="CM320" cm="1">
        <f t="array" aca="1" ref="CM320" ca="1">IF($A320&gt;CM$1,"",$C320*INDEX('ETS yield tables'!$D$68:$CO$96,$B320,CM$1-$A320+1)/10^6)</f>
        <v>-1.6346127606775207E-4</v>
      </c>
      <c r="CN320" cm="1">
        <f t="array" aca="1" ref="CN320" ca="1">IF($A320&gt;CN$1,"",$C320*INDEX('ETS yield tables'!$D$68:$CO$96,$B320,CN$1-$A320+1)/10^6)</f>
        <v>-2.9075292938951971E-5</v>
      </c>
      <c r="CO320" cm="1">
        <f t="array" aca="1" ref="CO320" ca="1">IF($A320&gt;CO$1,"",$C320*INDEX('ETS yield tables'!$D$68:$CO$96,$B320,CO$1-$A320+1)/10^6)</f>
        <v>0</v>
      </c>
    </row>
    <row r="321" spans="1:93" outlineLevel="1">
      <c r="A321">
        <v>2017</v>
      </c>
      <c r="B321">
        <f t="shared" si="183"/>
        <v>1</v>
      </c>
      <c r="C321" s="1">
        <v>0</v>
      </c>
      <c r="D321" s="62"/>
      <c r="E321" s="62"/>
      <c r="F321" s="62"/>
      <c r="G321" s="62"/>
      <c r="H321" s="62"/>
      <c r="I321" s="62"/>
      <c r="J321" s="62"/>
      <c r="K321" s="62"/>
      <c r="L321" s="62"/>
      <c r="M321" s="62"/>
      <c r="N321" s="62"/>
      <c r="O321" s="62"/>
      <c r="P321" s="62"/>
      <c r="Q321" s="62"/>
      <c r="R321" s="62"/>
      <c r="S321" s="62"/>
      <c r="T321" s="62"/>
      <c r="U321" s="62"/>
      <c r="V321" t="str" cm="1">
        <f t="array" ref="V321">IF($A321&gt;V$1,"",$C321*INDEX('ETS yield tables'!$D$68:$CO$96,$B321,V$1-$A321+1)/10^6)</f>
        <v/>
      </c>
      <c r="W321" t="str" cm="1">
        <f t="array" ref="W321">IF($A321&gt;W$1,"",$C321*INDEX('ETS yield tables'!$D$68:$CO$96,$B321,W$1-$A321+1)/10^6)</f>
        <v/>
      </c>
      <c r="X321" t="str" cm="1">
        <f t="array" ref="X321">IF($A321&gt;X$1,"",$C321*INDEX('ETS yield tables'!$D$68:$CO$96,$B321,X$1-$A321+1)/10^6)</f>
        <v/>
      </c>
      <c r="Y321" t="str" cm="1">
        <f t="array" ref="Y321">IF($A321&gt;Y$1,"",$C321*INDEX('ETS yield tables'!$D$68:$CO$96,$B321,Y$1-$A321+1)/10^6)</f>
        <v/>
      </c>
      <c r="Z321" t="str" cm="1">
        <f t="array" ref="Z321">IF($A321&gt;Z$1,"",$C321*INDEX('ETS yield tables'!$D$68:$CO$96,$B321,Z$1-$A321+1)/10^6)</f>
        <v/>
      </c>
      <c r="AA321" t="str" cm="1">
        <f t="array" ref="AA321">IF($A321&gt;AA$1,"",$C321*INDEX('ETS yield tables'!$D$68:$CO$96,$B321,AA$1-$A321+1)/10^6)</f>
        <v/>
      </c>
      <c r="AB321" t="str" cm="1">
        <f t="array" ref="AB321">IF($A321&gt;AB$1,"",$C321*INDEX('ETS yield tables'!$D$68:$CO$96,$B321,AB$1-$A321+1)/10^6)</f>
        <v/>
      </c>
      <c r="AC321" t="str" cm="1">
        <f t="array" ref="AC321">IF($A321&gt;AC$1,"",$C321*INDEX('ETS yield tables'!$D$68:$CO$96,$B321,AC$1-$A321+1)/10^6)</f>
        <v/>
      </c>
      <c r="AD321" t="str" cm="1">
        <f t="array" ref="AD321">IF($A321&gt;AD$1,"",$C321*INDEX('ETS yield tables'!$D$68:$CO$96,$B321,AD$1-$A321+1)/10^6)</f>
        <v/>
      </c>
      <c r="AE321" cm="1">
        <f t="array" ref="AE321">IF($A321&gt;AE$1,"",$C321*INDEX('ETS yield tables'!$D$68:$CO$96,$B321,AE$1-$A321+1)/10^6)</f>
        <v>0</v>
      </c>
      <c r="AF321" cm="1">
        <f t="array" aca="1" ref="AF321" ca="1">IF($A321&gt;AF$1,"",$C321*INDEX('ETS yield tables'!$D$68:$CO$96,$B321,AF$1-$A321+1)/10^6)</f>
        <v>0</v>
      </c>
      <c r="AG321" cm="1">
        <f t="array" aca="1" ref="AG321" ca="1">IF($A321&gt;AG$1,"",$C321*INDEX('ETS yield tables'!$D$68:$CO$96,$B321,AG$1-$A321+1)/10^6)</f>
        <v>0</v>
      </c>
      <c r="AH321" cm="1">
        <f t="array" aca="1" ref="AH321" ca="1">IF($A321&gt;AH$1,"",$C321*INDEX('ETS yield tables'!$D$68:$CO$96,$B321,AH$1-$A321+1)/10^6)</f>
        <v>0</v>
      </c>
      <c r="AI321" cm="1">
        <f t="array" aca="1" ref="AI321" ca="1">IF($A321&gt;AI$1,"",$C321*INDEX('ETS yield tables'!$D$68:$CO$96,$B321,AI$1-$A321+1)/10^6)</f>
        <v>0</v>
      </c>
      <c r="AJ321" cm="1">
        <f t="array" aca="1" ref="AJ321" ca="1">IF($A321&gt;AJ$1,"",$C321*INDEX('ETS yield tables'!$D$68:$CO$96,$B321,AJ$1-$A321+1)/10^6)</f>
        <v>0</v>
      </c>
      <c r="AK321" cm="1">
        <f t="array" aca="1" ref="AK321" ca="1">IF($A321&gt;AK$1,"",$C321*INDEX('ETS yield tables'!$D$68:$CO$96,$B321,AK$1-$A321+1)/10^6)</f>
        <v>0</v>
      </c>
      <c r="AL321" cm="1">
        <f t="array" aca="1" ref="AL321" ca="1">IF($A321&gt;AL$1,"",$C321*INDEX('ETS yield tables'!$D$68:$CO$96,$B321,AL$1-$A321+1)/10^6)</f>
        <v>0</v>
      </c>
      <c r="AM321" cm="1">
        <f t="array" aca="1" ref="AM321" ca="1">IF($A321&gt;AM$1,"",$C321*INDEX('ETS yield tables'!$D$68:$CO$96,$B321,AM$1-$A321+1)/10^6)</f>
        <v>0</v>
      </c>
      <c r="AN321" cm="1">
        <f t="array" aca="1" ref="AN321" ca="1">IF($A321&gt;AN$1,"",$C321*INDEX('ETS yield tables'!$D$68:$CO$96,$B321,AN$1-$A321+1)/10^6)</f>
        <v>0</v>
      </c>
      <c r="AO321" cm="1">
        <f t="array" aca="1" ref="AO321" ca="1">IF($A321&gt;AO$1,"",$C321*INDEX('ETS yield tables'!$D$68:$CO$96,$B321,AO$1-$A321+1)/10^6)</f>
        <v>0</v>
      </c>
      <c r="AP321" cm="1">
        <f t="array" aca="1" ref="AP321" ca="1">IF($A321&gt;AP$1,"",$C321*INDEX('ETS yield tables'!$D$68:$CO$96,$B321,AP$1-$A321+1)/10^6)</f>
        <v>0</v>
      </c>
      <c r="AQ321" cm="1">
        <f t="array" aca="1" ref="AQ321" ca="1">IF($A321&gt;AQ$1,"",$C321*INDEX('ETS yield tables'!$D$68:$CO$96,$B321,AQ$1-$A321+1)/10^6)</f>
        <v>0</v>
      </c>
      <c r="AR321" cm="1">
        <f t="array" aca="1" ref="AR321" ca="1">IF($A321&gt;AR$1,"",$C321*INDEX('ETS yield tables'!$D$68:$CO$96,$B321,AR$1-$A321+1)/10^6)</f>
        <v>0</v>
      </c>
      <c r="AS321" cm="1">
        <f t="array" aca="1" ref="AS321" ca="1">IF($A321&gt;AS$1,"",$C321*INDEX('ETS yield tables'!$D$68:$CO$96,$B321,AS$1-$A321+1)/10^6)</f>
        <v>0</v>
      </c>
      <c r="AT321" cm="1">
        <f t="array" aca="1" ref="AT321" ca="1">IF($A321&gt;AT$1,"",$C321*INDEX('ETS yield tables'!$D$68:$CO$96,$B321,AT$1-$A321+1)/10^6)</f>
        <v>0</v>
      </c>
      <c r="AU321" cm="1">
        <f t="array" aca="1" ref="AU321" ca="1">IF($A321&gt;AU$1,"",$C321*INDEX('ETS yield tables'!$D$68:$CO$96,$B321,AU$1-$A321+1)/10^6)</f>
        <v>0</v>
      </c>
      <c r="AV321" cm="1">
        <f t="array" aca="1" ref="AV321" ca="1">IF($A321&gt;AV$1,"",$C321*INDEX('ETS yield tables'!$D$68:$CO$96,$B321,AV$1-$A321+1)/10^6)</f>
        <v>0</v>
      </c>
      <c r="AW321" cm="1">
        <f t="array" aca="1" ref="AW321" ca="1">IF($A321&gt;AW$1,"",$C321*INDEX('ETS yield tables'!$D$68:$CO$96,$B321,AW$1-$A321+1)/10^6)</f>
        <v>0</v>
      </c>
      <c r="AX321" cm="1">
        <f t="array" aca="1" ref="AX321" ca="1">IF($A321&gt;AX$1,"",$C321*INDEX('ETS yield tables'!$D$68:$CO$96,$B321,AX$1-$A321+1)/10^6)</f>
        <v>0</v>
      </c>
      <c r="AY321" cm="1">
        <f t="array" aca="1" ref="AY321" ca="1">IF($A321&gt;AY$1,"",$C321*INDEX('ETS yield tables'!$D$68:$CO$96,$B321,AY$1-$A321+1)/10^6)</f>
        <v>0</v>
      </c>
      <c r="AZ321" cm="1">
        <f t="array" aca="1" ref="AZ321" ca="1">IF($A321&gt;AZ$1,"",$C321*INDEX('ETS yield tables'!$D$68:$CO$96,$B321,AZ$1-$A321+1)/10^6)</f>
        <v>0</v>
      </c>
      <c r="BA321" cm="1">
        <f t="array" aca="1" ref="BA321" ca="1">IF($A321&gt;BA$1,"",$C321*INDEX('ETS yield tables'!$D$68:$CO$96,$B321,BA$1-$A321+1)/10^6)</f>
        <v>0</v>
      </c>
      <c r="BB321" cm="1">
        <f t="array" aca="1" ref="BB321" ca="1">IF($A321&gt;BB$1,"",$C321*INDEX('ETS yield tables'!$D$68:$CO$96,$B321,BB$1-$A321+1)/10^6)</f>
        <v>0</v>
      </c>
      <c r="BC321" cm="1">
        <f t="array" aca="1" ref="BC321" ca="1">IF($A321&gt;BC$1,"",$C321*INDEX('ETS yield tables'!$D$68:$CO$96,$B321,BC$1-$A321+1)/10^6)</f>
        <v>0</v>
      </c>
      <c r="BD321" cm="1">
        <f t="array" aca="1" ref="BD321" ca="1">IF($A321&gt;BD$1,"",$C321*INDEX('ETS yield tables'!$D$68:$CO$96,$B321,BD$1-$A321+1)/10^6)</f>
        <v>0</v>
      </c>
      <c r="BE321" cm="1">
        <f t="array" aca="1" ref="BE321" ca="1">IF($A321&gt;BE$1,"",$C321*INDEX('ETS yield tables'!$D$68:$CO$96,$B321,BE$1-$A321+1)/10^6)</f>
        <v>0</v>
      </c>
      <c r="BF321" cm="1">
        <f t="array" aca="1" ref="BF321" ca="1">IF($A321&gt;BF$1,"",$C321*INDEX('ETS yield tables'!$D$68:$CO$96,$B321,BF$1-$A321+1)/10^6)</f>
        <v>0</v>
      </c>
      <c r="BG321" cm="1">
        <f t="array" aca="1" ref="BG321" ca="1">IF($A321&gt;BG$1,"",$C321*INDEX('ETS yield tables'!$D$68:$CO$96,$B321,BG$1-$A321+1)/10^6)</f>
        <v>0</v>
      </c>
      <c r="BH321" cm="1">
        <f t="array" aca="1" ref="BH321" ca="1">IF($A321&gt;BH$1,"",$C321*INDEX('ETS yield tables'!$D$68:$CO$96,$B321,BH$1-$A321+1)/10^6)</f>
        <v>0</v>
      </c>
      <c r="BI321" cm="1">
        <f t="array" aca="1" ref="BI321" ca="1">IF($A321&gt;BI$1,"",$C321*INDEX('ETS yield tables'!$D$68:$CO$96,$B321,BI$1-$A321+1)/10^6)</f>
        <v>0</v>
      </c>
      <c r="BJ321" cm="1">
        <f t="array" aca="1" ref="BJ321" ca="1">IF($A321&gt;BJ$1,"",$C321*INDEX('ETS yield tables'!$D$68:$CO$96,$B321,BJ$1-$A321+1)/10^6)</f>
        <v>0</v>
      </c>
      <c r="BK321" cm="1">
        <f t="array" aca="1" ref="BK321" ca="1">IF($A321&gt;BK$1,"",$C321*INDEX('ETS yield tables'!$D$68:$CO$96,$B321,BK$1-$A321+1)/10^6)</f>
        <v>0</v>
      </c>
      <c r="BL321" cm="1">
        <f t="array" aca="1" ref="BL321" ca="1">IF($A321&gt;BL$1,"",$C321*INDEX('ETS yield tables'!$D$68:$CO$96,$B321,BL$1-$A321+1)/10^6)</f>
        <v>0</v>
      </c>
      <c r="BM321" cm="1">
        <f t="array" aca="1" ref="BM321" ca="1">IF($A321&gt;BM$1,"",$C321*INDEX('ETS yield tables'!$D$68:$CO$96,$B321,BM$1-$A321+1)/10^6)</f>
        <v>0</v>
      </c>
      <c r="BN321" cm="1">
        <f t="array" aca="1" ref="BN321" ca="1">IF($A321&gt;BN$1,"",$C321*INDEX('ETS yield tables'!$D$68:$CO$96,$B321,BN$1-$A321+1)/10^6)</f>
        <v>0</v>
      </c>
      <c r="BO321" cm="1">
        <f t="array" aca="1" ref="BO321" ca="1">IF($A321&gt;BO$1,"",$C321*INDEX('ETS yield tables'!$D$68:$CO$96,$B321,BO$1-$A321+1)/10^6)</f>
        <v>0</v>
      </c>
      <c r="BP321" cm="1">
        <f t="array" aca="1" ref="BP321" ca="1">IF($A321&gt;BP$1,"",$C321*INDEX('ETS yield tables'!$D$68:$CO$96,$B321,BP$1-$A321+1)/10^6)</f>
        <v>0</v>
      </c>
      <c r="BQ321" cm="1">
        <f t="array" aca="1" ref="BQ321" ca="1">IF($A321&gt;BQ$1,"",$C321*INDEX('ETS yield tables'!$D$68:$CO$96,$B321,BQ$1-$A321+1)/10^6)</f>
        <v>0</v>
      </c>
      <c r="BR321" cm="1">
        <f t="array" aca="1" ref="BR321" ca="1">IF($A321&gt;BR$1,"",$C321*INDEX('ETS yield tables'!$D$68:$CO$96,$B321,BR$1-$A321+1)/10^6)</f>
        <v>0</v>
      </c>
      <c r="BS321" cm="1">
        <f t="array" aca="1" ref="BS321" ca="1">IF($A321&gt;BS$1,"",$C321*INDEX('ETS yield tables'!$D$68:$CO$96,$B321,BS$1-$A321+1)/10^6)</f>
        <v>0</v>
      </c>
      <c r="BT321" cm="1">
        <f t="array" aca="1" ref="BT321" ca="1">IF($A321&gt;BT$1,"",$C321*INDEX('ETS yield tables'!$D$68:$CO$96,$B321,BT$1-$A321+1)/10^6)</f>
        <v>0</v>
      </c>
      <c r="BU321" cm="1">
        <f t="array" aca="1" ref="BU321" ca="1">IF($A321&gt;BU$1,"",$C321*INDEX('ETS yield tables'!$D$68:$CO$96,$B321,BU$1-$A321+1)/10^6)</f>
        <v>0</v>
      </c>
      <c r="BV321" cm="1">
        <f t="array" aca="1" ref="BV321" ca="1">IF($A321&gt;BV$1,"",$C321*INDEX('ETS yield tables'!$D$68:$CO$96,$B321,BV$1-$A321+1)/10^6)</f>
        <v>0</v>
      </c>
      <c r="BW321" cm="1">
        <f t="array" aca="1" ref="BW321" ca="1">IF($A321&gt;BW$1,"",$C321*INDEX('ETS yield tables'!$D$68:$CO$96,$B321,BW$1-$A321+1)/10^6)</f>
        <v>0</v>
      </c>
      <c r="BX321" cm="1">
        <f t="array" aca="1" ref="BX321" ca="1">IF($A321&gt;BX$1,"",$C321*INDEX('ETS yield tables'!$D$68:$CO$96,$B321,BX$1-$A321+1)/10^6)</f>
        <v>0</v>
      </c>
      <c r="BY321" cm="1">
        <f t="array" aca="1" ref="BY321" ca="1">IF($A321&gt;BY$1,"",$C321*INDEX('ETS yield tables'!$D$68:$CO$96,$B321,BY$1-$A321+1)/10^6)</f>
        <v>0</v>
      </c>
      <c r="BZ321" cm="1">
        <f t="array" aca="1" ref="BZ321" ca="1">IF($A321&gt;BZ$1,"",$C321*INDEX('ETS yield tables'!$D$68:$CO$96,$B321,BZ$1-$A321+1)/10^6)</f>
        <v>0</v>
      </c>
      <c r="CA321" cm="1">
        <f t="array" aca="1" ref="CA321" ca="1">IF($A321&gt;CA$1,"",$C321*INDEX('ETS yield tables'!$D$68:$CO$96,$B321,CA$1-$A321+1)/10^6)</f>
        <v>0</v>
      </c>
      <c r="CB321" cm="1">
        <f t="array" aca="1" ref="CB321" ca="1">IF($A321&gt;CB$1,"",$C321*INDEX('ETS yield tables'!$D$68:$CO$96,$B321,CB$1-$A321+1)/10^6)</f>
        <v>0</v>
      </c>
      <c r="CC321" cm="1">
        <f t="array" aca="1" ref="CC321" ca="1">IF($A321&gt;CC$1,"",$C321*INDEX('ETS yield tables'!$D$68:$CO$96,$B321,CC$1-$A321+1)/10^6)</f>
        <v>0</v>
      </c>
      <c r="CD321" cm="1">
        <f t="array" aca="1" ref="CD321" ca="1">IF($A321&gt;CD$1,"",$C321*INDEX('ETS yield tables'!$D$68:$CO$96,$B321,CD$1-$A321+1)/10^6)</f>
        <v>0</v>
      </c>
      <c r="CE321" cm="1">
        <f t="array" aca="1" ref="CE321" ca="1">IF($A321&gt;CE$1,"",$C321*INDEX('ETS yield tables'!$D$68:$CO$96,$B321,CE$1-$A321+1)/10^6)</f>
        <v>0</v>
      </c>
      <c r="CF321" cm="1">
        <f t="array" aca="1" ref="CF321" ca="1">IF($A321&gt;CF$1,"",$C321*INDEX('ETS yield tables'!$D$68:$CO$96,$B321,CF$1-$A321+1)/10^6)</f>
        <v>0</v>
      </c>
      <c r="CG321" cm="1">
        <f t="array" aca="1" ref="CG321" ca="1">IF($A321&gt;CG$1,"",$C321*INDEX('ETS yield tables'!$D$68:$CO$96,$B321,CG$1-$A321+1)/10^6)</f>
        <v>0</v>
      </c>
      <c r="CH321" cm="1">
        <f t="array" aca="1" ref="CH321" ca="1">IF($A321&gt;CH$1,"",$C321*INDEX('ETS yield tables'!$D$68:$CO$96,$B321,CH$1-$A321+1)/10^6)</f>
        <v>0</v>
      </c>
      <c r="CI321" cm="1">
        <f t="array" aca="1" ref="CI321" ca="1">IF($A321&gt;CI$1,"",$C321*INDEX('ETS yield tables'!$D$68:$CO$96,$B321,CI$1-$A321+1)/10^6)</f>
        <v>0</v>
      </c>
      <c r="CJ321" cm="1">
        <f t="array" aca="1" ref="CJ321" ca="1">IF($A321&gt;CJ$1,"",$C321*INDEX('ETS yield tables'!$D$68:$CO$96,$B321,CJ$1-$A321+1)/10^6)</f>
        <v>0</v>
      </c>
      <c r="CK321" cm="1">
        <f t="array" aca="1" ref="CK321" ca="1">IF($A321&gt;CK$1,"",$C321*INDEX('ETS yield tables'!$D$68:$CO$96,$B321,CK$1-$A321+1)/10^6)</f>
        <v>0</v>
      </c>
      <c r="CL321" cm="1">
        <f t="array" aca="1" ref="CL321" ca="1">IF($A321&gt;CL$1,"",$C321*INDEX('ETS yield tables'!$D$68:$CO$96,$B321,CL$1-$A321+1)/10^6)</f>
        <v>0</v>
      </c>
      <c r="CM321" cm="1">
        <f t="array" aca="1" ref="CM321" ca="1">IF($A321&gt;CM$1,"",$C321*INDEX('ETS yield tables'!$D$68:$CO$96,$B321,CM$1-$A321+1)/10^6)</f>
        <v>0</v>
      </c>
      <c r="CN321" cm="1">
        <f t="array" aca="1" ref="CN321" ca="1">IF($A321&gt;CN$1,"",$C321*INDEX('ETS yield tables'!$D$68:$CO$96,$B321,CN$1-$A321+1)/10^6)</f>
        <v>0</v>
      </c>
      <c r="CO321" cm="1">
        <f t="array" aca="1" ref="CO321" ca="1">IF($A321&gt;CO$1,"",$C321*INDEX('ETS yield tables'!$D$68:$CO$96,$B321,CO$1-$A321+1)/10^6)</f>
        <v>0</v>
      </c>
    </row>
    <row r="322" spans="1:93" outlineLevel="1">
      <c r="A322">
        <v>2018</v>
      </c>
      <c r="B322">
        <f t="shared" si="183"/>
        <v>1</v>
      </c>
      <c r="C322" s="1">
        <v>12.098739696000001</v>
      </c>
      <c r="D322" s="62"/>
      <c r="E322" s="62"/>
      <c r="F322" s="62"/>
      <c r="G322" s="62"/>
      <c r="H322" s="62"/>
      <c r="I322" s="62"/>
      <c r="J322" s="62"/>
      <c r="K322" s="62"/>
      <c r="L322" s="62"/>
      <c r="M322" s="62"/>
      <c r="N322" s="62"/>
      <c r="O322" s="62"/>
      <c r="P322" s="62"/>
      <c r="Q322" s="62"/>
      <c r="R322" s="62"/>
      <c r="S322" s="62"/>
      <c r="T322" s="62"/>
      <c r="U322" s="62"/>
      <c r="V322" t="str" cm="1">
        <f t="array" ref="V322">IF($A322&gt;V$1,"",$C322*INDEX('ETS yield tables'!$D$68:$CO$96,$B322,V$1-$A322+1)/10^6)</f>
        <v/>
      </c>
      <c r="W322" t="str" cm="1">
        <f t="array" ref="W322">IF($A322&gt;W$1,"",$C322*INDEX('ETS yield tables'!$D$68:$CO$96,$B322,W$1-$A322+1)/10^6)</f>
        <v/>
      </c>
      <c r="X322" t="str" cm="1">
        <f t="array" ref="X322">IF($A322&gt;X$1,"",$C322*INDEX('ETS yield tables'!$D$68:$CO$96,$B322,X$1-$A322+1)/10^6)</f>
        <v/>
      </c>
      <c r="Y322" t="str" cm="1">
        <f t="array" ref="Y322">IF($A322&gt;Y$1,"",$C322*INDEX('ETS yield tables'!$D$68:$CO$96,$B322,Y$1-$A322+1)/10^6)</f>
        <v/>
      </c>
      <c r="Z322" t="str" cm="1">
        <f t="array" ref="Z322">IF($A322&gt;Z$1,"",$C322*INDEX('ETS yield tables'!$D$68:$CO$96,$B322,Z$1-$A322+1)/10^6)</f>
        <v/>
      </c>
      <c r="AA322" t="str" cm="1">
        <f t="array" ref="AA322">IF($A322&gt;AA$1,"",$C322*INDEX('ETS yield tables'!$D$68:$CO$96,$B322,AA$1-$A322+1)/10^6)</f>
        <v/>
      </c>
      <c r="AB322" t="str" cm="1">
        <f t="array" ref="AB322">IF($A322&gt;AB$1,"",$C322*INDEX('ETS yield tables'!$D$68:$CO$96,$B322,AB$1-$A322+1)/10^6)</f>
        <v/>
      </c>
      <c r="AC322" t="str" cm="1">
        <f t="array" ref="AC322">IF($A322&gt;AC$1,"",$C322*INDEX('ETS yield tables'!$D$68:$CO$96,$B322,AC$1-$A322+1)/10^6)</f>
        <v/>
      </c>
      <c r="AD322" t="str" cm="1">
        <f t="array" ref="AD322">IF($A322&gt;AD$1,"",$C322*INDEX('ETS yield tables'!$D$68:$CO$96,$B322,AD$1-$A322+1)/10^6)</f>
        <v/>
      </c>
      <c r="AE322" t="str" cm="1">
        <f t="array" ref="AE322">IF($A322&gt;AE$1,"",$C322*INDEX('ETS yield tables'!$D$68:$CO$96,$B322,AE$1-$A322+1)/10^6)</f>
        <v/>
      </c>
      <c r="AF322" cm="1">
        <f t="array" ref="AF322">IF($A322&gt;AF$1,"",$C322*INDEX('ETS yield tables'!$D$68:$CO$96,$B322,AF$1-$A322+1)/10^6)</f>
        <v>0</v>
      </c>
      <c r="AG322" cm="1">
        <f t="array" aca="1" ref="AG322" ca="1">IF($A322&gt;AG$1,"",$C322*INDEX('ETS yield tables'!$D$68:$CO$96,$B322,AG$1-$A322+1)/10^6)</f>
        <v>0</v>
      </c>
      <c r="AH322" cm="1">
        <f t="array" aca="1" ref="AH322" ca="1">IF($A322&gt;AH$1,"",$C322*INDEX('ETS yield tables'!$D$68:$CO$96,$B322,AH$1-$A322+1)/10^6)</f>
        <v>0</v>
      </c>
      <c r="AI322" cm="1">
        <f t="array" aca="1" ref="AI322" ca="1">IF($A322&gt;AI$1,"",$C322*INDEX('ETS yield tables'!$D$68:$CO$96,$B322,AI$1-$A322+1)/10^6)</f>
        <v>0</v>
      </c>
      <c r="AJ322" cm="1">
        <f t="array" aca="1" ref="AJ322" ca="1">IF($A322&gt;AJ$1,"",$C322*INDEX('ETS yield tables'!$D$68:$CO$96,$B322,AJ$1-$A322+1)/10^6)</f>
        <v>0</v>
      </c>
      <c r="AK322" cm="1">
        <f t="array" aca="1" ref="AK322" ca="1">IF($A322&gt;AK$1,"",$C322*INDEX('ETS yield tables'!$D$68:$CO$96,$B322,AK$1-$A322+1)/10^6)</f>
        <v>0</v>
      </c>
      <c r="AL322" cm="1">
        <f t="array" aca="1" ref="AL322" ca="1">IF($A322&gt;AL$1,"",$C322*INDEX('ETS yield tables'!$D$68:$CO$96,$B322,AL$1-$A322+1)/10^6)</f>
        <v>0</v>
      </c>
      <c r="AM322" cm="1">
        <f t="array" aca="1" ref="AM322" ca="1">IF($A322&gt;AM$1,"",$C322*INDEX('ETS yield tables'!$D$68:$CO$96,$B322,AM$1-$A322+1)/10^6)</f>
        <v>0</v>
      </c>
      <c r="AN322" cm="1">
        <f t="array" aca="1" ref="AN322" ca="1">IF($A322&gt;AN$1,"",$C322*INDEX('ETS yield tables'!$D$68:$CO$96,$B322,AN$1-$A322+1)/10^6)</f>
        <v>0</v>
      </c>
      <c r="AO322" cm="1">
        <f t="array" aca="1" ref="AO322" ca="1">IF($A322&gt;AO$1,"",$C322*INDEX('ETS yield tables'!$D$68:$CO$96,$B322,AO$1-$A322+1)/10^6)</f>
        <v>0</v>
      </c>
      <c r="AP322" cm="1">
        <f t="array" aca="1" ref="AP322" ca="1">IF($A322&gt;AP$1,"",$C322*INDEX('ETS yield tables'!$D$68:$CO$96,$B322,AP$1-$A322+1)/10^6)</f>
        <v>0</v>
      </c>
      <c r="AQ322" cm="1">
        <f t="array" aca="1" ref="AQ322" ca="1">IF($A322&gt;AQ$1,"",$C322*INDEX('ETS yield tables'!$D$68:$CO$96,$B322,AQ$1-$A322+1)/10^6)</f>
        <v>0</v>
      </c>
      <c r="AR322" cm="1">
        <f t="array" aca="1" ref="AR322" ca="1">IF($A322&gt;AR$1,"",$C322*INDEX('ETS yield tables'!$D$68:$CO$96,$B322,AR$1-$A322+1)/10^6)</f>
        <v>0</v>
      </c>
      <c r="AS322" cm="1">
        <f t="array" aca="1" ref="AS322" ca="1">IF($A322&gt;AS$1,"",$C322*INDEX('ETS yield tables'!$D$68:$CO$96,$B322,AS$1-$A322+1)/10^6)</f>
        <v>0</v>
      </c>
      <c r="AT322" cm="1">
        <f t="array" aca="1" ref="AT322" ca="1">IF($A322&gt;AT$1,"",$C322*INDEX('ETS yield tables'!$D$68:$CO$96,$B322,AT$1-$A322+1)/10^6)</f>
        <v>0</v>
      </c>
      <c r="AU322" cm="1">
        <f t="array" aca="1" ref="AU322" ca="1">IF($A322&gt;AU$1,"",$C322*INDEX('ETS yield tables'!$D$68:$CO$96,$B322,AU$1-$A322+1)/10^6)</f>
        <v>0</v>
      </c>
      <c r="AV322" cm="1">
        <f t="array" aca="1" ref="AV322" ca="1">IF($A322&gt;AV$1,"",$C322*INDEX('ETS yield tables'!$D$68:$CO$96,$B322,AV$1-$A322+1)/10^6)</f>
        <v>0</v>
      </c>
      <c r="AW322" cm="1">
        <f t="array" aca="1" ref="AW322" ca="1">IF($A322&gt;AW$1,"",$C322*INDEX('ETS yield tables'!$D$68:$CO$96,$B322,AW$1-$A322+1)/10^6)</f>
        <v>0</v>
      </c>
      <c r="AX322" cm="1">
        <f t="array" aca="1" ref="AX322" ca="1">IF($A322&gt;AX$1,"",$C322*INDEX('ETS yield tables'!$D$68:$CO$96,$B322,AX$1-$A322+1)/10^6)</f>
        <v>0</v>
      </c>
      <c r="AY322" cm="1">
        <f t="array" aca="1" ref="AY322" ca="1">IF($A322&gt;AY$1,"",$C322*INDEX('ETS yield tables'!$D$68:$CO$96,$B322,AY$1-$A322+1)/10^6)</f>
        <v>0</v>
      </c>
      <c r="AZ322" cm="1">
        <f t="array" aca="1" ref="AZ322" ca="1">IF($A322&gt;AZ$1,"",$C322*INDEX('ETS yield tables'!$D$68:$CO$96,$B322,AZ$1-$A322+1)/10^6)</f>
        <v>0</v>
      </c>
      <c r="BA322" cm="1">
        <f t="array" aca="1" ref="BA322" ca="1">IF($A322&gt;BA$1,"",$C322*INDEX('ETS yield tables'!$D$68:$CO$96,$B322,BA$1-$A322+1)/10^6)</f>
        <v>0</v>
      </c>
      <c r="BB322" cm="1">
        <f t="array" aca="1" ref="BB322" ca="1">IF($A322&gt;BB$1,"",$C322*INDEX('ETS yield tables'!$D$68:$CO$96,$B322,BB$1-$A322+1)/10^6)</f>
        <v>0</v>
      </c>
      <c r="BC322" cm="1">
        <f t="array" aca="1" ref="BC322" ca="1">IF($A322&gt;BC$1,"",$C322*INDEX('ETS yield tables'!$D$68:$CO$96,$B322,BC$1-$A322+1)/10^6)</f>
        <v>0</v>
      </c>
      <c r="BD322" cm="1">
        <f t="array" aca="1" ref="BD322" ca="1">IF($A322&gt;BD$1,"",$C322*INDEX('ETS yield tables'!$D$68:$CO$96,$B322,BD$1-$A322+1)/10^6)</f>
        <v>0</v>
      </c>
      <c r="BE322" cm="1">
        <f t="array" aca="1" ref="BE322" ca="1">IF($A322&gt;BE$1,"",$C322*INDEX('ETS yield tables'!$D$68:$CO$96,$B322,BE$1-$A322+1)/10^6)</f>
        <v>0</v>
      </c>
      <c r="BF322" cm="1">
        <f t="array" aca="1" ref="BF322" ca="1">IF($A322&gt;BF$1,"",$C322*INDEX('ETS yield tables'!$D$68:$CO$96,$B322,BF$1-$A322+1)/10^6)</f>
        <v>0</v>
      </c>
      <c r="BG322" cm="1">
        <f t="array" aca="1" ref="BG322" ca="1">IF($A322&gt;BG$1,"",$C322*INDEX('ETS yield tables'!$D$68:$CO$96,$B322,BG$1-$A322+1)/10^6)</f>
        <v>0</v>
      </c>
      <c r="BH322" cm="1">
        <f t="array" aca="1" ref="BH322" ca="1">IF($A322&gt;BH$1,"",$C322*INDEX('ETS yield tables'!$D$68:$CO$96,$B322,BH$1-$A322+1)/10^6)</f>
        <v>-7.2663820740206412E-3</v>
      </c>
      <c r="BI322" cm="1">
        <f t="array" aca="1" ref="BI322" ca="1">IF($A322&gt;BI$1,"",$C322*INDEX('ETS yield tables'!$D$68:$CO$96,$B322,BI$1-$A322+1)/10^6)</f>
        <v>-4.1124826100673583E-4</v>
      </c>
      <c r="BJ322" cm="1">
        <f t="array" aca="1" ref="BJ322" ca="1">IF($A322&gt;BJ$1,"",$C322*INDEX('ETS yield tables'!$D$68:$CO$96,$B322,BJ$1-$A322+1)/10^6)</f>
        <v>-3.9189027749313626E-4</v>
      </c>
      <c r="BK322" cm="1">
        <f t="array" aca="1" ref="BK322" ca="1">IF($A322&gt;BK$1,"",$C322*INDEX('ETS yield tables'!$D$68:$CO$96,$B322,BK$1-$A322+1)/10^6)</f>
        <v>-3.5559405840513591E-4</v>
      </c>
      <c r="BL322" cm="1">
        <f t="array" aca="1" ref="BL322" ca="1">IF($A322&gt;BL$1,"",$C322*INDEX('ETS yield tables'!$D$68:$CO$96,$B322,BL$1-$A322+1)/10^6)</f>
        <v>-1.8984132456993603E-4</v>
      </c>
      <c r="BM322" cm="1">
        <f t="array" aca="1" ref="BM322" ca="1">IF($A322&gt;BM$1,"",$C322*INDEX('ETS yield tables'!$D$68:$CO$96,$B322,BM$1-$A322+1)/10^6)</f>
        <v>-3.3767582491535959E-5</v>
      </c>
      <c r="BN322" cm="1">
        <f t="array" aca="1" ref="BN322" ca="1">IF($A322&gt;BN$1,"",$C322*INDEX('ETS yield tables'!$D$68:$CO$96,$B322,BN$1-$A322+1)/10^6)</f>
        <v>0</v>
      </c>
      <c r="BO322" cm="1">
        <f t="array" aca="1" ref="BO322" ca="1">IF($A322&gt;BO$1,"",$C322*INDEX('ETS yield tables'!$D$68:$CO$96,$B322,BO$1-$A322+1)/10^6)</f>
        <v>0</v>
      </c>
      <c r="BP322" cm="1">
        <f t="array" aca="1" ref="BP322" ca="1">IF($A322&gt;BP$1,"",$C322*INDEX('ETS yield tables'!$D$68:$CO$96,$B322,BP$1-$A322+1)/10^6)</f>
        <v>0</v>
      </c>
      <c r="BQ322" cm="1">
        <f t="array" aca="1" ref="BQ322" ca="1">IF($A322&gt;BQ$1,"",$C322*INDEX('ETS yield tables'!$D$68:$CO$96,$B322,BQ$1-$A322+1)/10^6)</f>
        <v>-1.0779977069135894E-5</v>
      </c>
      <c r="BR322" cm="1">
        <f t="array" aca="1" ref="BR322" ca="1">IF($A322&gt;BR$1,"",$C322*INDEX('ETS yield tables'!$D$68:$CO$96,$B322,BR$1-$A322+1)/10^6)</f>
        <v>-5.0705818065936034E-5</v>
      </c>
      <c r="BS322" cm="1">
        <f t="array" aca="1" ref="BS322" ca="1">IF($A322&gt;BS$1,"",$C322*INDEX('ETS yield tables'!$D$68:$CO$96,$B322,BS$1-$A322+1)/10^6)</f>
        <v>0</v>
      </c>
      <c r="BT322" cm="1">
        <f t="array" aca="1" ref="BT322" ca="1">IF($A322&gt;BT$1,"",$C322*INDEX('ETS yield tables'!$D$68:$CO$96,$B322,BT$1-$A322+1)/10^6)</f>
        <v>0</v>
      </c>
      <c r="BU322" cm="1">
        <f t="array" aca="1" ref="BU322" ca="1">IF($A322&gt;BU$1,"",$C322*INDEX('ETS yield tables'!$D$68:$CO$96,$B322,BU$1-$A322+1)/10^6)</f>
        <v>0</v>
      </c>
      <c r="BV322" cm="1">
        <f t="array" aca="1" ref="BV322" ca="1">IF($A322&gt;BV$1,"",$C322*INDEX('ETS yield tables'!$D$68:$CO$96,$B322,BV$1-$A322+1)/10^6)</f>
        <v>0</v>
      </c>
      <c r="BW322" cm="1">
        <f t="array" aca="1" ref="BW322" ca="1">IF($A322&gt;BW$1,"",$C322*INDEX('ETS yield tables'!$D$68:$CO$96,$B322,BW$1-$A322+1)/10^6)</f>
        <v>0</v>
      </c>
      <c r="BX322" cm="1">
        <f t="array" aca="1" ref="BX322" ca="1">IF($A322&gt;BX$1,"",$C322*INDEX('ETS yield tables'!$D$68:$CO$96,$B322,BX$1-$A322+1)/10^6)</f>
        <v>0</v>
      </c>
      <c r="BY322" cm="1">
        <f t="array" aca="1" ref="BY322" ca="1">IF($A322&gt;BY$1,"",$C322*INDEX('ETS yield tables'!$D$68:$CO$96,$B322,BY$1-$A322+1)/10^6)</f>
        <v>0</v>
      </c>
      <c r="BZ322" cm="1">
        <f t="array" aca="1" ref="BZ322" ca="1">IF($A322&gt;BZ$1,"",$C322*INDEX('ETS yield tables'!$D$68:$CO$96,$B322,BZ$1-$A322+1)/10^6)</f>
        <v>0</v>
      </c>
      <c r="CA322" cm="1">
        <f t="array" aca="1" ref="CA322" ca="1">IF($A322&gt;CA$1,"",$C322*INDEX('ETS yield tables'!$D$68:$CO$96,$B322,CA$1-$A322+1)/10^6)</f>
        <v>0</v>
      </c>
      <c r="CB322" cm="1">
        <f t="array" aca="1" ref="CB322" ca="1">IF($A322&gt;CB$1,"",$C322*INDEX('ETS yield tables'!$D$68:$CO$96,$B322,CB$1-$A322+1)/10^6)</f>
        <v>0</v>
      </c>
      <c r="CC322" cm="1">
        <f t="array" aca="1" ref="CC322" ca="1">IF($A322&gt;CC$1,"",$C322*INDEX('ETS yield tables'!$D$68:$CO$96,$B322,CC$1-$A322+1)/10^6)</f>
        <v>0</v>
      </c>
      <c r="CD322" cm="1">
        <f t="array" aca="1" ref="CD322" ca="1">IF($A322&gt;CD$1,"",$C322*INDEX('ETS yield tables'!$D$68:$CO$96,$B322,CD$1-$A322+1)/10^6)</f>
        <v>0</v>
      </c>
      <c r="CE322" cm="1">
        <f t="array" aca="1" ref="CE322" ca="1">IF($A322&gt;CE$1,"",$C322*INDEX('ETS yield tables'!$D$68:$CO$96,$B322,CE$1-$A322+1)/10^6)</f>
        <v>0</v>
      </c>
      <c r="CF322" cm="1">
        <f t="array" aca="1" ref="CF322" ca="1">IF($A322&gt;CF$1,"",$C322*INDEX('ETS yield tables'!$D$68:$CO$96,$B322,CF$1-$A322+1)/10^6)</f>
        <v>0</v>
      </c>
      <c r="CG322" cm="1">
        <f t="array" aca="1" ref="CG322" ca="1">IF($A322&gt;CG$1,"",$C322*INDEX('ETS yield tables'!$D$68:$CO$96,$B322,CG$1-$A322+1)/10^6)</f>
        <v>0</v>
      </c>
      <c r="CH322" cm="1">
        <f t="array" aca="1" ref="CH322" ca="1">IF($A322&gt;CH$1,"",$C322*INDEX('ETS yield tables'!$D$68:$CO$96,$B322,CH$1-$A322+1)/10^6)</f>
        <v>0</v>
      </c>
      <c r="CI322" cm="1">
        <f t="array" aca="1" ref="CI322" ca="1">IF($A322&gt;CI$1,"",$C322*INDEX('ETS yield tables'!$D$68:$CO$96,$B322,CI$1-$A322+1)/10^6)</f>
        <v>0</v>
      </c>
      <c r="CJ322" cm="1">
        <f t="array" aca="1" ref="CJ322" ca="1">IF($A322&gt;CJ$1,"",$C322*INDEX('ETS yield tables'!$D$68:$CO$96,$B322,CJ$1-$A322+1)/10^6)</f>
        <v>0</v>
      </c>
      <c r="CK322" cm="1">
        <f t="array" aca="1" ref="CK322" ca="1">IF($A322&gt;CK$1,"",$C322*INDEX('ETS yield tables'!$D$68:$CO$96,$B322,CK$1-$A322+1)/10^6)</f>
        <v>-7.2663820740206412E-3</v>
      </c>
      <c r="CL322" cm="1">
        <f t="array" aca="1" ref="CL322" ca="1">IF($A322&gt;CL$1,"",$C322*INDEX('ETS yield tables'!$D$68:$CO$96,$B322,CL$1-$A322+1)/10^6)</f>
        <v>-4.1124826100673583E-4</v>
      </c>
      <c r="CM322" cm="1">
        <f t="array" aca="1" ref="CM322" ca="1">IF($A322&gt;CM$1,"",$C322*INDEX('ETS yield tables'!$D$68:$CO$96,$B322,CM$1-$A322+1)/10^6)</f>
        <v>-3.9189027749313626E-4</v>
      </c>
      <c r="CN322" cm="1">
        <f t="array" aca="1" ref="CN322" ca="1">IF($A322&gt;CN$1,"",$C322*INDEX('ETS yield tables'!$D$68:$CO$96,$B322,CN$1-$A322+1)/10^6)</f>
        <v>-3.5559405840513591E-4</v>
      </c>
      <c r="CO322" cm="1">
        <f t="array" aca="1" ref="CO322" ca="1">IF($A322&gt;CO$1,"",$C322*INDEX('ETS yield tables'!$D$68:$CO$96,$B322,CO$1-$A322+1)/10^6)</f>
        <v>-1.8984132456993603E-4</v>
      </c>
    </row>
    <row r="323" spans="1:93" s="151" customFormat="1" outlineLevel="1">
      <c r="A323" s="151" t="s">
        <v>116</v>
      </c>
      <c r="D323" s="388"/>
      <c r="E323" s="388"/>
      <c r="F323" s="388"/>
      <c r="G323" s="388"/>
      <c r="H323" s="388"/>
      <c r="I323" s="388"/>
      <c r="J323" s="388"/>
      <c r="K323" s="388"/>
      <c r="L323" s="388"/>
      <c r="M323" s="388"/>
      <c r="N323" s="388"/>
      <c r="O323" s="388"/>
      <c r="P323" s="388"/>
      <c r="Q323" s="388"/>
      <c r="R323" s="388"/>
      <c r="S323" s="388"/>
      <c r="T323" s="388"/>
      <c r="U323" s="388"/>
      <c r="V323" s="389">
        <f ca="1">SUM(V294:V322)</f>
        <v>0</v>
      </c>
      <c r="W323" s="389">
        <f t="shared" ref="W323:AR323" ca="1" si="184">SUM(W294:W322)</f>
        <v>0</v>
      </c>
      <c r="X323" s="389">
        <f t="shared" ca="1" si="184"/>
        <v>0</v>
      </c>
      <c r="Y323" s="389">
        <f t="shared" ca="1" si="184"/>
        <v>0</v>
      </c>
      <c r="Z323" s="389">
        <f t="shared" ca="1" si="184"/>
        <v>0</v>
      </c>
      <c r="AA323" s="389">
        <f t="shared" ca="1" si="184"/>
        <v>0</v>
      </c>
      <c r="AB323" s="389">
        <f t="shared" ca="1" si="184"/>
        <v>0</v>
      </c>
      <c r="AC323" s="389">
        <f t="shared" ca="1" si="184"/>
        <v>0</v>
      </c>
      <c r="AD323" s="389">
        <f t="shared" ca="1" si="184"/>
        <v>0</v>
      </c>
      <c r="AE323" s="389">
        <f t="shared" ca="1" si="184"/>
        <v>0</v>
      </c>
      <c r="AF323" s="389">
        <f t="shared" ca="1" si="184"/>
        <v>-0.59103639945264652</v>
      </c>
      <c r="AG323" s="389">
        <f t="shared" ca="1" si="184"/>
        <v>-0.75986836136255553</v>
      </c>
      <c r="AH323" s="389">
        <f t="shared" ca="1" si="184"/>
        <v>-2.0993162177738376</v>
      </c>
      <c r="AI323" s="389">
        <f t="shared" ca="1" si="184"/>
        <v>-2.4346415171528566</v>
      </c>
      <c r="AJ323" s="389">
        <f t="shared" ca="1" si="184"/>
        <v>-5.5578462756774183</v>
      </c>
      <c r="AK323" s="389">
        <f t="shared" ca="1" si="184"/>
        <v>-5.4431046849156441</v>
      </c>
      <c r="AL323" s="389">
        <f t="shared" ca="1" si="184"/>
        <v>-7.0442152447566064</v>
      </c>
      <c r="AM323" s="389">
        <f t="shared" ca="1" si="184"/>
        <v>-5.0174472258292546</v>
      </c>
      <c r="AN323" s="389">
        <f t="shared" ca="1" si="184"/>
        <v>-3.7552855844895405</v>
      </c>
      <c r="AO323" s="389">
        <f t="shared" ca="1" si="184"/>
        <v>-3.4364598034154401</v>
      </c>
      <c r="AP323" s="389">
        <f t="shared" ca="1" si="184"/>
        <v>-2.9681582949203991</v>
      </c>
      <c r="AQ323" s="389">
        <f t="shared" ca="1" si="184"/>
        <v>-2.3735243020987715</v>
      </c>
      <c r="AR323" s="389">
        <f t="shared" ca="1" si="184"/>
        <v>-1.9981187635413384</v>
      </c>
      <c r="AS323" s="389">
        <f t="shared" ref="AS323:BL323" ca="1" si="185">SUM(AS294:AS322)</f>
        <v>-1.6568596809186344</v>
      </c>
      <c r="AT323" s="389">
        <f t="shared" ca="1" si="185"/>
        <v>-1.8479381106789741</v>
      </c>
      <c r="AU323" s="389">
        <f t="shared" ca="1" si="185"/>
        <v>-1.0122480815866641</v>
      </c>
      <c r="AV323" s="389">
        <f t="shared" ca="1" si="185"/>
        <v>-0.90068373191507212</v>
      </c>
      <c r="AW323" s="389">
        <f t="shared" ca="1" si="185"/>
        <v>-0.61488795882046976</v>
      </c>
      <c r="AX323" s="389">
        <f t="shared" ca="1" si="185"/>
        <v>-1.1317168131641582</v>
      </c>
      <c r="AY323" s="389">
        <f t="shared" ca="1" si="185"/>
        <v>-1.0080436691868302</v>
      </c>
      <c r="AZ323" s="389">
        <f t="shared" ca="1" si="185"/>
        <v>-1.8544770368652432</v>
      </c>
      <c r="BA323" s="389">
        <f t="shared" ca="1" si="185"/>
        <v>-1.8754197116037115</v>
      </c>
      <c r="BB323" s="389">
        <f t="shared" ca="1" si="185"/>
        <v>-1.3381038552997837</v>
      </c>
      <c r="BC323" s="389">
        <f t="shared" ca="1" si="185"/>
        <v>-0.27046456078047365</v>
      </c>
      <c r="BD323" s="389">
        <f t="shared" ca="1" si="185"/>
        <v>-0.19835023837838797</v>
      </c>
      <c r="BE323" s="389">
        <f t="shared" ca="1" si="185"/>
        <v>-0.10921846013405362</v>
      </c>
      <c r="BF323" s="389">
        <f t="shared" ca="1" si="185"/>
        <v>-4.6834019143949954E-2</v>
      </c>
      <c r="BG323" s="389">
        <f t="shared" ca="1" si="185"/>
        <v>-9.5246213901297554E-3</v>
      </c>
      <c r="BH323" s="389">
        <f t="shared" ca="1" si="185"/>
        <v>-1.563818263428023E-2</v>
      </c>
      <c r="BI323" s="389">
        <f t="shared" ca="1" si="185"/>
        <v>-0.89306953030433367</v>
      </c>
      <c r="BJ323" s="389">
        <f t="shared" ca="1" si="185"/>
        <v>-1.095739526499413</v>
      </c>
      <c r="BK323" s="389">
        <f t="shared" ca="1" si="185"/>
        <v>-2.7278027169344323</v>
      </c>
      <c r="BL323" s="389">
        <f t="shared" ca="1" si="185"/>
        <v>-3.0494332278529184</v>
      </c>
      <c r="BM323" s="389">
        <f t="shared" ref="BM323:BY323" ca="1" si="186">SUM(BM294:BM322)</f>
        <v>-6.3193307164819732</v>
      </c>
      <c r="BN323" s="389">
        <f t="shared" ca="1" si="186"/>
        <v>-6.1163443062077985</v>
      </c>
      <c r="BO323" s="389">
        <f t="shared" ca="1" si="186"/>
        <v>-7.8842780425860122</v>
      </c>
      <c r="BP323" s="389">
        <f t="shared" ca="1" si="186"/>
        <v>-5.7224804930566915</v>
      </c>
      <c r="BQ323" s="389">
        <f t="shared" ca="1" si="186"/>
        <v>-4.5712642571434454</v>
      </c>
      <c r="BR323" s="389">
        <f t="shared" ca="1" si="186"/>
        <v>-3.9786824877715121</v>
      </c>
      <c r="BS323" s="389">
        <f t="shared" ca="1" si="186"/>
        <v>-3.4052984218455924</v>
      </c>
      <c r="BT323" s="389">
        <f t="shared" ca="1" si="186"/>
        <v>-2.5473654749361483</v>
      </c>
      <c r="BU323" s="389">
        <f t="shared" ca="1" si="186"/>
        <v>-2.1109707770766084</v>
      </c>
      <c r="BV323" s="389">
        <f t="shared" ca="1" si="186"/>
        <v>-1.6730871998321017</v>
      </c>
      <c r="BW323" s="389">
        <f t="shared" ca="1" si="186"/>
        <v>-1.8479381106789741</v>
      </c>
      <c r="BX323" s="389">
        <f t="shared" ca="1" si="186"/>
        <v>-1.0122480815866641</v>
      </c>
      <c r="BY323" s="389">
        <f t="shared" ca="1" si="186"/>
        <v>-0.90068373191507212</v>
      </c>
      <c r="BZ323" s="389">
        <f t="shared" ref="BZ323:CO323" ca="1" si="187">SUM(BZ294:BZ322)</f>
        <v>-0.61488795882046976</v>
      </c>
      <c r="CA323" s="389">
        <f t="shared" ca="1" si="187"/>
        <v>-1.1317168131641582</v>
      </c>
      <c r="CB323" s="389">
        <f t="shared" ca="1" si="187"/>
        <v>-1.0080436691868302</v>
      </c>
      <c r="CC323" s="389">
        <f t="shared" ca="1" si="187"/>
        <v>-1.8544770368652432</v>
      </c>
      <c r="CD323" s="389">
        <f t="shared" ca="1" si="187"/>
        <v>-1.8754197116037115</v>
      </c>
      <c r="CE323" s="389">
        <f t="shared" ca="1" si="187"/>
        <v>-1.3381038552997837</v>
      </c>
      <c r="CF323" s="389">
        <f t="shared" ca="1" si="187"/>
        <v>-0.27046456078047365</v>
      </c>
      <c r="CG323" s="389">
        <f t="shared" ca="1" si="187"/>
        <v>-0.19835023837838797</v>
      </c>
      <c r="CH323" s="389">
        <f t="shared" ca="1" si="187"/>
        <v>-0.10921846013405362</v>
      </c>
      <c r="CI323" s="389">
        <f t="shared" ca="1" si="187"/>
        <v>-4.6834019143949954E-2</v>
      </c>
      <c r="CJ323" s="389">
        <f t="shared" ca="1" si="187"/>
        <v>-9.5246213901297554E-3</v>
      </c>
      <c r="CK323" s="389">
        <f t="shared" ca="1" si="187"/>
        <v>-1.563818263428023E-2</v>
      </c>
      <c r="CL323" s="389">
        <f t="shared" ca="1" si="187"/>
        <v>-0.89306953030433367</v>
      </c>
      <c r="CM323" s="389">
        <f t="shared" ca="1" si="187"/>
        <v>-1.0963282081721746</v>
      </c>
      <c r="CN323" s="389">
        <f t="shared" ca="1" si="187"/>
        <v>-2.7314327016355904</v>
      </c>
      <c r="CO323" s="389">
        <f t="shared" ca="1" si="187"/>
        <v>-3.0619617559914114</v>
      </c>
    </row>
    <row r="324" spans="1:93" outlineLevel="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row>
    <row r="325" spans="1:93" outlineLevel="1">
      <c r="A325" s="16" t="s">
        <v>42</v>
      </c>
    </row>
    <row r="326" spans="1:93" outlineLevel="1">
      <c r="A326" s="2" t="s">
        <v>136</v>
      </c>
    </row>
    <row r="327" spans="1:93" outlineLevel="1">
      <c r="A327" t="s">
        <v>137</v>
      </c>
      <c r="B327" t="s">
        <v>138</v>
      </c>
      <c r="C327" t="s">
        <v>139</v>
      </c>
    </row>
    <row r="328" spans="1:93" outlineLevel="1">
      <c r="A328">
        <v>1990</v>
      </c>
      <c r="B328">
        <f t="shared" ref="B328:B356" si="188">MAX($A$289-$A328+1,1)</f>
        <v>19</v>
      </c>
      <c r="C328" s="1">
        <f t="array" ref="C328:C356">TRANSPOSE(D175:AF175)</f>
        <v>80.298517888000006</v>
      </c>
      <c r="D328" s="62"/>
      <c r="E328" s="62"/>
      <c r="F328" s="62"/>
      <c r="G328" s="62"/>
      <c r="H328" s="62"/>
      <c r="I328" s="62"/>
      <c r="J328" s="62"/>
      <c r="K328" s="62"/>
      <c r="L328" s="62"/>
      <c r="M328" s="62"/>
      <c r="N328" s="62"/>
      <c r="O328" s="62"/>
      <c r="P328" s="62"/>
      <c r="Q328" s="62"/>
      <c r="R328" s="62"/>
      <c r="S328" s="62"/>
      <c r="T328" s="62"/>
      <c r="U328" s="62"/>
      <c r="V328" cm="1">
        <f t="array" aca="1" ref="V328" ca="1">IF($A328&gt;V$1,"",$C328*INDEX('ETS yield tables'!$D$133:$CO$161,$B328,V$1-$A328+1)/10^6)</f>
        <v>0</v>
      </c>
      <c r="W328" cm="1">
        <f t="array" aca="1" ref="W328" ca="1">IF($A328&gt;W$1,"",$C328*INDEX('ETS yield tables'!$D$133:$CO$161,$B328,W$1-$A328+1)/10^6)</f>
        <v>0</v>
      </c>
      <c r="X328" cm="1">
        <f t="array" aca="1" ref="X328" ca="1">IF($A328&gt;X$1,"",$C328*INDEX('ETS yield tables'!$D$133:$CO$161,$B328,X$1-$A328+1)/10^6)</f>
        <v>0</v>
      </c>
      <c r="Y328" cm="1">
        <f t="array" aca="1" ref="Y328" ca="1">IF($A328&gt;Y$1,"",$C328*INDEX('ETS yield tables'!$D$133:$CO$161,$B328,Y$1-$A328+1)/10^6)</f>
        <v>0</v>
      </c>
      <c r="Z328" cm="1">
        <f t="array" aca="1" ref="Z328" ca="1">IF($A328&gt;Z$1,"",$C328*INDEX('ETS yield tables'!$D$133:$CO$161,$B328,Z$1-$A328+1)/10^6)</f>
        <v>0</v>
      </c>
      <c r="AA328" cm="1">
        <f t="array" aca="1" ref="AA328" ca="1">IF($A328&gt;AA$1,"",$C328*INDEX('ETS yield tables'!$D$133:$CO$161,$B328,AA$1-$A328+1)/10^6)</f>
        <v>0</v>
      </c>
      <c r="AB328" cm="1">
        <f t="array" aca="1" ref="AB328" ca="1">IF($A328&gt;AB$1,"",$C328*INDEX('ETS yield tables'!$D$133:$CO$161,$B328,AB$1-$A328+1)/10^6)</f>
        <v>0</v>
      </c>
      <c r="AC328" cm="1">
        <f t="array" aca="1" ref="AC328" ca="1">IF($A328&gt;AC$1,"",$C328*INDEX('ETS yield tables'!$D$133:$CO$161,$B328,AC$1-$A328+1)/10^6)</f>
        <v>0</v>
      </c>
      <c r="AD328" cm="1">
        <f t="array" aca="1" ref="AD328" ca="1">IF($A328&gt;AD$1,"",$C328*INDEX('ETS yield tables'!$D$133:$CO$161,$B328,AD$1-$A328+1)/10^6)</f>
        <v>0</v>
      </c>
      <c r="AE328" cm="1">
        <f t="array" aca="1" ref="AE328" ca="1">IF($A328&gt;AE$1,"",$C328*INDEX('ETS yield tables'!$D$133:$CO$161,$B328,AE$1-$A328+1)/10^6)</f>
        <v>0</v>
      </c>
      <c r="AF328" cm="1">
        <f t="array" aca="1" ref="AF328" ca="1">IF($A328&gt;AF$1,"",$C328*INDEX('ETS yield tables'!$D$133:$CO$161,$B328,AF$1-$A328+1)/10^6)</f>
        <v>0</v>
      </c>
      <c r="AG328" cm="1">
        <f t="array" aca="1" ref="AG328" ca="1">IF($A328&gt;AG$1,"",$C328*INDEX('ETS yield tables'!$D$133:$CO$161,$B328,AG$1-$A328+1)/10^6)</f>
        <v>0</v>
      </c>
      <c r="AH328" cm="1">
        <f t="array" aca="1" ref="AH328" ca="1">IF($A328&gt;AH$1,"",$C328*INDEX('ETS yield tables'!$D$133:$CO$161,$B328,AH$1-$A328+1)/10^6)</f>
        <v>0</v>
      </c>
      <c r="AI328" cm="1">
        <f t="array" aca="1" ref="AI328" ca="1">IF($A328&gt;AI$1,"",$C328*INDEX('ETS yield tables'!$D$133:$CO$161,$B328,AI$1-$A328+1)/10^6)</f>
        <v>0</v>
      </c>
      <c r="AJ328" cm="1">
        <f t="array" aca="1" ref="AJ328" ca="1">IF($A328&gt;AJ$1,"",$C328*INDEX('ETS yield tables'!$D$133:$CO$161,$B328,AJ$1-$A328+1)/10^6)</f>
        <v>0</v>
      </c>
      <c r="AK328" cm="1">
        <f t="array" aca="1" ref="AK328" ca="1">IF($A328&gt;AK$1,"",$C328*INDEX('ETS yield tables'!$D$133:$CO$161,$B328,AK$1-$A328+1)/10^6)</f>
        <v>0</v>
      </c>
      <c r="AL328" cm="1">
        <f t="array" aca="1" ref="AL328" ca="1">IF($A328&gt;AL$1,"",$C328*INDEX('ETS yield tables'!$D$133:$CO$161,$B328,AL$1-$A328+1)/10^6)</f>
        <v>0</v>
      </c>
      <c r="AM328" cm="1">
        <f t="array" aca="1" ref="AM328" ca="1">IF($A328&gt;AM$1,"",$C328*INDEX('ETS yield tables'!$D$133:$CO$161,$B328,AM$1-$A328+1)/10^6)</f>
        <v>0</v>
      </c>
      <c r="AN328" cm="1">
        <f t="array" aca="1" ref="AN328" ca="1">IF($A328&gt;AN$1,"",$C328*INDEX('ETS yield tables'!$D$133:$CO$161,$B328,AN$1-$A328+1)/10^6)</f>
        <v>0</v>
      </c>
      <c r="AO328" cm="1">
        <f t="array" aca="1" ref="AO328" ca="1">IF($A328&gt;AO$1,"",$C328*INDEX('ETS yield tables'!$D$133:$CO$161,$B328,AO$1-$A328+1)/10^6)</f>
        <v>0</v>
      </c>
      <c r="AP328" cm="1">
        <f t="array" aca="1" ref="AP328" ca="1">IF($A328&gt;AP$1,"",$C328*INDEX('ETS yield tables'!$D$133:$CO$161,$B328,AP$1-$A328+1)/10^6)</f>
        <v>0</v>
      </c>
      <c r="AQ328" cm="1">
        <f t="array" aca="1" ref="AQ328" ca="1">IF($A328&gt;AQ$1,"",$C328*INDEX('ETS yield tables'!$D$133:$CO$161,$B328,AQ$1-$A328+1)/10^6)</f>
        <v>0</v>
      </c>
      <c r="AR328" cm="1">
        <f t="array" aca="1" ref="AR328" ca="1">IF($A328&gt;AR$1,"",$C328*INDEX('ETS yield tables'!$D$133:$CO$161,$B328,AR$1-$A328+1)/10^6)</f>
        <v>0</v>
      </c>
      <c r="AS328" cm="1">
        <f t="array" aca="1" ref="AS328" ca="1">IF($A328&gt;AS$1,"",$C328*INDEX('ETS yield tables'!$D$133:$CO$161,$B328,AS$1-$A328+1)/10^6)</f>
        <v>0</v>
      </c>
      <c r="AT328" cm="1">
        <f t="array" aca="1" ref="AT328" ca="1">IF($A328&gt;AT$1,"",$C328*INDEX('ETS yield tables'!$D$133:$CO$161,$B328,AT$1-$A328+1)/10^6)</f>
        <v>0</v>
      </c>
      <c r="AU328" cm="1">
        <f t="array" aca="1" ref="AU328" ca="1">IF($A328&gt;AU$1,"",$C328*INDEX('ETS yield tables'!$D$133:$CO$161,$B328,AU$1-$A328+1)/10^6)</f>
        <v>0</v>
      </c>
      <c r="AV328" cm="1">
        <f t="array" aca="1" ref="AV328" ca="1">IF($A328&gt;AV$1,"",$C328*INDEX('ETS yield tables'!$D$133:$CO$161,$B328,AV$1-$A328+1)/10^6)</f>
        <v>-7.124366224737548E-2</v>
      </c>
      <c r="AW328" cm="1">
        <f t="array" aca="1" ref="AW328" ca="1">IF($A328&gt;AW$1,"",$C328*INDEX('ETS yield tables'!$D$133:$CO$161,$B328,AW$1-$A328+1)/10^6)</f>
        <v>-3.8148838032281448E-3</v>
      </c>
      <c r="AX328" cm="1">
        <f t="array" aca="1" ref="AX328" ca="1">IF($A328&gt;AX$1,"",$C328*INDEX('ETS yield tables'!$D$133:$CO$161,$B328,AX$1-$A328+1)/10^6)</f>
        <v>-3.7618023073812431E-3</v>
      </c>
      <c r="AY328" cm="1">
        <f t="array" aca="1" ref="AY328" ca="1">IF($A328&gt;AY$1,"",$C328*INDEX('ETS yield tables'!$D$133:$CO$161,$B328,AY$1-$A328+1)/10^6)</f>
        <v>-3.6956154510268866E-3</v>
      </c>
      <c r="AZ328" cm="1">
        <f t="array" aca="1" ref="AZ328" ca="1">IF($A328&gt;AZ$1,"",$C328*INDEX('ETS yield tables'!$D$133:$CO$161,$B328,AZ$1-$A328+1)/10^6)</f>
        <v>-3.5196485498165692E-3</v>
      </c>
      <c r="BA328" cm="1">
        <f t="array" aca="1" ref="BA328" ca="1">IF($A328&gt;BA$1,"",$C328*INDEX('ETS yield tables'!$D$133:$CO$161,$B328,BA$1-$A328+1)/10^6)</f>
        <v>0</v>
      </c>
      <c r="BB328" cm="1">
        <f t="array" aca="1" ref="BB328" ca="1">IF($A328&gt;BB$1,"",$C328*INDEX('ETS yield tables'!$D$133:$CO$161,$B328,BB$1-$A328+1)/10^6)</f>
        <v>0</v>
      </c>
      <c r="BC328" cm="1">
        <f t="array" aca="1" ref="BC328" ca="1">IF($A328&gt;BC$1,"",$C328*INDEX('ETS yield tables'!$D$133:$CO$161,$B328,BC$1-$A328+1)/10^6)</f>
        <v>0</v>
      </c>
      <c r="BD328" cm="1">
        <f t="array" aca="1" ref="BD328" ca="1">IF($A328&gt;BD$1,"",$C328*INDEX('ETS yield tables'!$D$133:$CO$161,$B328,BD$1-$A328+1)/10^6)</f>
        <v>0</v>
      </c>
      <c r="BE328" cm="1">
        <f t="array" aca="1" ref="BE328" ca="1">IF($A328&gt;BE$1,"",$C328*INDEX('ETS yield tables'!$D$133:$CO$161,$B328,BE$1-$A328+1)/10^6)</f>
        <v>0</v>
      </c>
      <c r="BF328" cm="1">
        <f t="array" aca="1" ref="BF328" ca="1">IF($A328&gt;BF$1,"",$C328*INDEX('ETS yield tables'!$D$133:$CO$161,$B328,BF$1-$A328+1)/10^6)</f>
        <v>0</v>
      </c>
      <c r="BG328" cm="1">
        <f t="array" aca="1" ref="BG328" ca="1">IF($A328&gt;BG$1,"",$C328*INDEX('ETS yield tables'!$D$133:$CO$161,$B328,BG$1-$A328+1)/10^6)</f>
        <v>0</v>
      </c>
      <c r="BH328" cm="1">
        <f t="array" aca="1" ref="BH328" ca="1">IF($A328&gt;BH$1,"",$C328*INDEX('ETS yield tables'!$D$133:$CO$161,$B328,BH$1-$A328+1)/10^6)</f>
        <v>0</v>
      </c>
      <c r="BI328" cm="1">
        <f t="array" aca="1" ref="BI328" ca="1">IF($A328&gt;BI$1,"",$C328*INDEX('ETS yield tables'!$D$133:$CO$161,$B328,BI$1-$A328+1)/10^6)</f>
        <v>0</v>
      </c>
      <c r="BJ328" cm="1">
        <f t="array" aca="1" ref="BJ328" ca="1">IF($A328&gt;BJ$1,"",$C328*INDEX('ETS yield tables'!$D$133:$CO$161,$B328,BJ$1-$A328+1)/10^6)</f>
        <v>0</v>
      </c>
      <c r="BK328" cm="1">
        <f t="array" aca="1" ref="BK328" ca="1">IF($A328&gt;BK$1,"",$C328*INDEX('ETS yield tables'!$D$133:$CO$161,$B328,BK$1-$A328+1)/10^6)</f>
        <v>0</v>
      </c>
      <c r="BL328" cm="1">
        <f t="array" aca="1" ref="BL328" ca="1">IF($A328&gt;BL$1,"",$C328*INDEX('ETS yield tables'!$D$133:$CO$161,$B328,BL$1-$A328+1)/10^6)</f>
        <v>0</v>
      </c>
      <c r="BM328" cm="1">
        <f t="array" aca="1" ref="BM328" ca="1">IF($A328&gt;BM$1,"",$C328*INDEX('ETS yield tables'!$D$133:$CO$161,$B328,BM$1-$A328+1)/10^6)</f>
        <v>0</v>
      </c>
      <c r="BN328" cm="1">
        <f t="array" aca="1" ref="BN328" ca="1">IF($A328&gt;BN$1,"",$C328*INDEX('ETS yield tables'!$D$133:$CO$161,$B328,BN$1-$A328+1)/10^6)</f>
        <v>0</v>
      </c>
      <c r="BO328" cm="1">
        <f t="array" aca="1" ref="BO328" ca="1">IF($A328&gt;BO$1,"",$C328*INDEX('ETS yield tables'!$D$133:$CO$161,$B328,BO$1-$A328+1)/10^6)</f>
        <v>0</v>
      </c>
      <c r="BP328" cm="1">
        <f t="array" aca="1" ref="BP328" ca="1">IF($A328&gt;BP$1,"",$C328*INDEX('ETS yield tables'!$D$133:$CO$161,$B328,BP$1-$A328+1)/10^6)</f>
        <v>0</v>
      </c>
      <c r="BQ328" cm="1">
        <f t="array" aca="1" ref="BQ328" ca="1">IF($A328&gt;BQ$1,"",$C328*INDEX('ETS yield tables'!$D$133:$CO$161,$B328,BQ$1-$A328+1)/10^6)</f>
        <v>0</v>
      </c>
      <c r="BR328" cm="1">
        <f t="array" aca="1" ref="BR328" ca="1">IF($A328&gt;BR$1,"",$C328*INDEX('ETS yield tables'!$D$133:$CO$161,$B328,BR$1-$A328+1)/10^6)</f>
        <v>0</v>
      </c>
      <c r="BS328" cm="1">
        <f t="array" aca="1" ref="BS328" ca="1">IF($A328&gt;BS$1,"",$C328*INDEX('ETS yield tables'!$D$133:$CO$161,$B328,BS$1-$A328+1)/10^6)</f>
        <v>0</v>
      </c>
      <c r="BT328" cm="1">
        <f t="array" aca="1" ref="BT328" ca="1">IF($A328&gt;BT$1,"",$C328*INDEX('ETS yield tables'!$D$133:$CO$161,$B328,BT$1-$A328+1)/10^6)</f>
        <v>0</v>
      </c>
      <c r="BU328" cm="1">
        <f t="array" aca="1" ref="BU328" ca="1">IF($A328&gt;BU$1,"",$C328*INDEX('ETS yield tables'!$D$133:$CO$161,$B328,BU$1-$A328+1)/10^6)</f>
        <v>0</v>
      </c>
      <c r="BV328" cm="1">
        <f t="array" aca="1" ref="BV328" ca="1">IF($A328&gt;BV$1,"",$C328*INDEX('ETS yield tables'!$D$133:$CO$161,$B328,BV$1-$A328+1)/10^6)</f>
        <v>0</v>
      </c>
      <c r="BW328" cm="1">
        <f t="array" aca="1" ref="BW328" ca="1">IF($A328&gt;BW$1,"",$C328*INDEX('ETS yield tables'!$D$133:$CO$161,$B328,BW$1-$A328+1)/10^6)</f>
        <v>0</v>
      </c>
      <c r="BX328" cm="1">
        <f t="array" aca="1" ref="BX328" ca="1">IF($A328&gt;BX$1,"",$C328*INDEX('ETS yield tables'!$D$133:$CO$161,$B328,BX$1-$A328+1)/10^6)</f>
        <v>0</v>
      </c>
      <c r="BY328" cm="1">
        <f t="array" aca="1" ref="BY328" ca="1">IF($A328&gt;BY$1,"",$C328*INDEX('ETS yield tables'!$D$133:$CO$161,$B328,BY$1-$A328+1)/10^6)</f>
        <v>0</v>
      </c>
      <c r="BZ328" cm="1">
        <f t="array" aca="1" ref="BZ328" ca="1">IF($A328&gt;BZ$1,"",$C328*INDEX('ETS yield tables'!$D$133:$CO$161,$B328,BZ$1-$A328+1)/10^6)</f>
        <v>0</v>
      </c>
      <c r="CA328" cm="1">
        <f t="array" aca="1" ref="CA328" ca="1">IF($A328&gt;CA$1,"",$C328*INDEX('ETS yield tables'!$D$133:$CO$161,$B328,CA$1-$A328+1)/10^6)</f>
        <v>0</v>
      </c>
      <c r="CB328" cm="1">
        <f t="array" aca="1" ref="CB328" ca="1">IF($A328&gt;CB$1,"",$C328*INDEX('ETS yield tables'!$D$133:$CO$161,$B328,CB$1-$A328+1)/10^6)</f>
        <v>0</v>
      </c>
      <c r="CC328" cm="1">
        <f t="array" aca="1" ref="CC328" ca="1">IF($A328&gt;CC$1,"",$C328*INDEX('ETS yield tables'!$D$133:$CO$161,$B328,CC$1-$A328+1)/10^6)</f>
        <v>0</v>
      </c>
      <c r="CD328" cm="1">
        <f t="array" aca="1" ref="CD328" ca="1">IF($A328&gt;CD$1,"",$C328*INDEX('ETS yield tables'!$D$133:$CO$161,$B328,CD$1-$A328+1)/10^6)</f>
        <v>0</v>
      </c>
      <c r="CE328" cm="1">
        <f t="array" aca="1" ref="CE328" ca="1">IF($A328&gt;CE$1,"",$C328*INDEX('ETS yield tables'!$D$133:$CO$161,$B328,CE$1-$A328+1)/10^6)</f>
        <v>0</v>
      </c>
      <c r="CF328" cm="1">
        <f t="array" aca="1" ref="CF328" ca="1">IF($A328&gt;CF$1,"",$C328*INDEX('ETS yield tables'!$D$133:$CO$161,$B328,CF$1-$A328+1)/10^6)</f>
        <v>0</v>
      </c>
      <c r="CG328" cm="1">
        <f t="array" aca="1" ref="CG328" ca="1">IF($A328&gt;CG$1,"",$C328*INDEX('ETS yield tables'!$D$133:$CO$161,$B328,CG$1-$A328+1)/10^6)</f>
        <v>0</v>
      </c>
      <c r="CH328" cm="1">
        <f t="array" aca="1" ref="CH328" ca="1">IF($A328&gt;CH$1,"",$C328*INDEX('ETS yield tables'!$D$133:$CO$161,$B328,CH$1-$A328+1)/10^6)</f>
        <v>0</v>
      </c>
      <c r="CI328" cm="1">
        <f t="array" aca="1" ref="CI328" ca="1">IF($A328&gt;CI$1,"",$C328*INDEX('ETS yield tables'!$D$133:$CO$161,$B328,CI$1-$A328+1)/10^6)</f>
        <v>0</v>
      </c>
      <c r="CJ328" cm="1">
        <f t="array" aca="1" ref="CJ328" ca="1">IF($A328&gt;CJ$1,"",$C328*INDEX('ETS yield tables'!$D$133:$CO$161,$B328,CJ$1-$A328+1)/10^6)</f>
        <v>0</v>
      </c>
      <c r="CK328" cm="1">
        <f t="array" aca="1" ref="CK328" ca="1">IF($A328&gt;CK$1,"",$C328*INDEX('ETS yield tables'!$D$133:$CO$161,$B328,CK$1-$A328+1)/10^6)</f>
        <v>0</v>
      </c>
      <c r="CL328" cm="1">
        <f t="array" aca="1" ref="CL328" ca="1">IF($A328&gt;CL$1,"",$C328*INDEX('ETS yield tables'!$D$133:$CO$161,$B328,CL$1-$A328+1)/10^6)</f>
        <v>0</v>
      </c>
      <c r="CM328" cm="1">
        <f t="array" aca="1" ref="CM328" ca="1">IF($A328&gt;CM$1,"",$C328*INDEX('ETS yield tables'!$D$133:$CO$161,$B328,CM$1-$A328+1)/10^6)</f>
        <v>0</v>
      </c>
      <c r="CN328" cm="1">
        <f t="array" aca="1" ref="CN328" ca="1">IF($A328&gt;CN$1,"",$C328*INDEX('ETS yield tables'!$D$133:$CO$161,$B328,CN$1-$A328+1)/10^6)</f>
        <v>0</v>
      </c>
      <c r="CO328" cm="1">
        <f t="array" aca="1" ref="CO328" ca="1">IF($A328&gt;CO$1,"",$C328*INDEX('ETS yield tables'!$D$133:$CO$161,$B328,CO$1-$A328+1)/10^6)</f>
        <v>-7.124366224737548E-2</v>
      </c>
    </row>
    <row r="329" spans="1:93" outlineLevel="1">
      <c r="A329">
        <v>1991</v>
      </c>
      <c r="B329">
        <f t="shared" si="188"/>
        <v>18</v>
      </c>
      <c r="C329" s="1">
        <v>95.341749392000011</v>
      </c>
      <c r="D329" s="62"/>
      <c r="E329" s="62"/>
      <c r="F329" s="62"/>
      <c r="G329" s="62"/>
      <c r="H329" s="62"/>
      <c r="I329" s="62"/>
      <c r="J329" s="62"/>
      <c r="K329" s="62"/>
      <c r="L329" s="62"/>
      <c r="M329" s="62"/>
      <c r="N329" s="62"/>
      <c r="O329" s="62"/>
      <c r="P329" s="62"/>
      <c r="Q329" s="62"/>
      <c r="R329" s="62"/>
      <c r="S329" s="62"/>
      <c r="T329" s="62"/>
      <c r="U329" s="62"/>
      <c r="V329" cm="1">
        <f t="array" aca="1" ref="V329" ca="1">IF($A329&gt;V$1,"",$C329*INDEX('ETS yield tables'!$D$133:$CO$161,$B329,V$1-$A329+1)/10^6)</f>
        <v>0</v>
      </c>
      <c r="W329" cm="1">
        <f t="array" aca="1" ref="W329" ca="1">IF($A329&gt;W$1,"",$C329*INDEX('ETS yield tables'!$D$133:$CO$161,$B329,W$1-$A329+1)/10^6)</f>
        <v>0</v>
      </c>
      <c r="X329" cm="1">
        <f t="array" aca="1" ref="X329" ca="1">IF($A329&gt;X$1,"",$C329*INDEX('ETS yield tables'!$D$133:$CO$161,$B329,X$1-$A329+1)/10^6)</f>
        <v>0</v>
      </c>
      <c r="Y329" cm="1">
        <f t="array" aca="1" ref="Y329" ca="1">IF($A329&gt;Y$1,"",$C329*INDEX('ETS yield tables'!$D$133:$CO$161,$B329,Y$1-$A329+1)/10^6)</f>
        <v>0</v>
      </c>
      <c r="Z329" cm="1">
        <f t="array" aca="1" ref="Z329" ca="1">IF($A329&gt;Z$1,"",$C329*INDEX('ETS yield tables'!$D$133:$CO$161,$B329,Z$1-$A329+1)/10^6)</f>
        <v>0</v>
      </c>
      <c r="AA329" cm="1">
        <f t="array" aca="1" ref="AA329" ca="1">IF($A329&gt;AA$1,"",$C329*INDEX('ETS yield tables'!$D$133:$CO$161,$B329,AA$1-$A329+1)/10^6)</f>
        <v>0</v>
      </c>
      <c r="AB329" cm="1">
        <f t="array" aca="1" ref="AB329" ca="1">IF($A329&gt;AB$1,"",$C329*INDEX('ETS yield tables'!$D$133:$CO$161,$B329,AB$1-$A329+1)/10^6)</f>
        <v>0</v>
      </c>
      <c r="AC329" cm="1">
        <f t="array" aca="1" ref="AC329" ca="1">IF($A329&gt;AC$1,"",$C329*INDEX('ETS yield tables'!$D$133:$CO$161,$B329,AC$1-$A329+1)/10^6)</f>
        <v>0</v>
      </c>
      <c r="AD329" cm="1">
        <f t="array" aca="1" ref="AD329" ca="1">IF($A329&gt;AD$1,"",$C329*INDEX('ETS yield tables'!$D$133:$CO$161,$B329,AD$1-$A329+1)/10^6)</f>
        <v>0</v>
      </c>
      <c r="AE329" cm="1">
        <f t="array" aca="1" ref="AE329" ca="1">IF($A329&gt;AE$1,"",$C329*INDEX('ETS yield tables'!$D$133:$CO$161,$B329,AE$1-$A329+1)/10^6)</f>
        <v>0</v>
      </c>
      <c r="AF329" cm="1">
        <f t="array" aca="1" ref="AF329" ca="1">IF($A329&gt;AF$1,"",$C329*INDEX('ETS yield tables'!$D$133:$CO$161,$B329,AF$1-$A329+1)/10^6)</f>
        <v>0</v>
      </c>
      <c r="AG329" cm="1">
        <f t="array" aca="1" ref="AG329" ca="1">IF($A329&gt;AG$1,"",$C329*INDEX('ETS yield tables'!$D$133:$CO$161,$B329,AG$1-$A329+1)/10^6)</f>
        <v>0</v>
      </c>
      <c r="AH329" cm="1">
        <f t="array" aca="1" ref="AH329" ca="1">IF($A329&gt;AH$1,"",$C329*INDEX('ETS yield tables'!$D$133:$CO$161,$B329,AH$1-$A329+1)/10^6)</f>
        <v>0</v>
      </c>
      <c r="AI329" cm="1">
        <f t="array" aca="1" ref="AI329" ca="1">IF($A329&gt;AI$1,"",$C329*INDEX('ETS yield tables'!$D$133:$CO$161,$B329,AI$1-$A329+1)/10^6)</f>
        <v>0</v>
      </c>
      <c r="AJ329" cm="1">
        <f t="array" aca="1" ref="AJ329" ca="1">IF($A329&gt;AJ$1,"",$C329*INDEX('ETS yield tables'!$D$133:$CO$161,$B329,AJ$1-$A329+1)/10^6)</f>
        <v>0</v>
      </c>
      <c r="AK329" cm="1">
        <f t="array" aca="1" ref="AK329" ca="1">IF($A329&gt;AK$1,"",$C329*INDEX('ETS yield tables'!$D$133:$CO$161,$B329,AK$1-$A329+1)/10^6)</f>
        <v>0</v>
      </c>
      <c r="AL329" cm="1">
        <f t="array" aca="1" ref="AL329" ca="1">IF($A329&gt;AL$1,"",$C329*INDEX('ETS yield tables'!$D$133:$CO$161,$B329,AL$1-$A329+1)/10^6)</f>
        <v>0</v>
      </c>
      <c r="AM329" cm="1">
        <f t="array" aca="1" ref="AM329" ca="1">IF($A329&gt;AM$1,"",$C329*INDEX('ETS yield tables'!$D$133:$CO$161,$B329,AM$1-$A329+1)/10^6)</f>
        <v>0</v>
      </c>
      <c r="AN329" cm="1">
        <f t="array" aca="1" ref="AN329" ca="1">IF($A329&gt;AN$1,"",$C329*INDEX('ETS yield tables'!$D$133:$CO$161,$B329,AN$1-$A329+1)/10^6)</f>
        <v>0</v>
      </c>
      <c r="AO329" cm="1">
        <f t="array" aca="1" ref="AO329" ca="1">IF($A329&gt;AO$1,"",$C329*INDEX('ETS yield tables'!$D$133:$CO$161,$B329,AO$1-$A329+1)/10^6)</f>
        <v>0</v>
      </c>
      <c r="AP329" cm="1">
        <f t="array" aca="1" ref="AP329" ca="1">IF($A329&gt;AP$1,"",$C329*INDEX('ETS yield tables'!$D$133:$CO$161,$B329,AP$1-$A329+1)/10^6)</f>
        <v>0</v>
      </c>
      <c r="AQ329" cm="1">
        <f t="array" aca="1" ref="AQ329" ca="1">IF($A329&gt;AQ$1,"",$C329*INDEX('ETS yield tables'!$D$133:$CO$161,$B329,AQ$1-$A329+1)/10^6)</f>
        <v>0</v>
      </c>
      <c r="AR329" cm="1">
        <f t="array" aca="1" ref="AR329" ca="1">IF($A329&gt;AR$1,"",$C329*INDEX('ETS yield tables'!$D$133:$CO$161,$B329,AR$1-$A329+1)/10^6)</f>
        <v>0</v>
      </c>
      <c r="AS329" cm="1">
        <f t="array" aca="1" ref="AS329" ca="1">IF($A329&gt;AS$1,"",$C329*INDEX('ETS yield tables'!$D$133:$CO$161,$B329,AS$1-$A329+1)/10^6)</f>
        <v>0</v>
      </c>
      <c r="AT329" cm="1">
        <f t="array" aca="1" ref="AT329" ca="1">IF($A329&gt;AT$1,"",$C329*INDEX('ETS yield tables'!$D$133:$CO$161,$B329,AT$1-$A329+1)/10^6)</f>
        <v>0</v>
      </c>
      <c r="AU329" cm="1">
        <f t="array" aca="1" ref="AU329" ca="1">IF($A329&gt;AU$1,"",$C329*INDEX('ETS yield tables'!$D$133:$CO$161,$B329,AU$1-$A329+1)/10^6)</f>
        <v>0</v>
      </c>
      <c r="AV329" cm="1">
        <f t="array" aca="1" ref="AV329" ca="1">IF($A329&gt;AV$1,"",$C329*INDEX('ETS yield tables'!$D$133:$CO$161,$B329,AV$1-$A329+1)/10^6)</f>
        <v>0</v>
      </c>
      <c r="AW329" cm="1">
        <f t="array" aca="1" ref="AW329" ca="1">IF($A329&gt;AW$1,"",$C329*INDEX('ETS yield tables'!$D$133:$CO$161,$B329,AW$1-$A329+1)/10^6)</f>
        <v>-8.4590545011449719E-2</v>
      </c>
      <c r="AX329" cm="1">
        <f t="array" aca="1" ref="AX329" ca="1">IF($A329&gt;AX$1,"",$C329*INDEX('ETS yield tables'!$D$133:$CO$161,$B329,AX$1-$A329+1)/10^6)</f>
        <v>-4.5295692261006536E-3</v>
      </c>
      <c r="AY329" cm="1">
        <f t="array" aca="1" ref="AY329" ca="1">IF($A329&gt;AY$1,"",$C329*INDEX('ETS yield tables'!$D$133:$CO$161,$B329,AY$1-$A329+1)/10^6)</f>
        <v>-4.4665433719815696E-3</v>
      </c>
      <c r="AZ329" cm="1">
        <f t="array" aca="1" ref="AZ329" ca="1">IF($A329&gt;AZ$1,"",$C329*INDEX('ETS yield tables'!$D$133:$CO$161,$B329,AZ$1-$A329+1)/10^6)</f>
        <v>-4.3879569816277263E-3</v>
      </c>
      <c r="BA329" cm="1">
        <f t="array" aca="1" ref="BA329" ca="1">IF($A329&gt;BA$1,"",$C329*INDEX('ETS yield tables'!$D$133:$CO$161,$B329,BA$1-$A329+1)/10^6)</f>
        <v>-4.3072022338674519E-3</v>
      </c>
      <c r="BB329" cm="1">
        <f t="array" aca="1" ref="BB329" ca="1">IF($A329&gt;BB$1,"",$C329*INDEX('ETS yield tables'!$D$133:$CO$161,$B329,BB$1-$A329+1)/10^6)</f>
        <v>-2.9379800260079907E-3</v>
      </c>
      <c r="BC329" cm="1">
        <f t="array" aca="1" ref="BC329" ca="1">IF($A329&gt;BC$1,"",$C329*INDEX('ETS yield tables'!$D$133:$CO$161,$B329,BC$1-$A329+1)/10^6)</f>
        <v>0</v>
      </c>
      <c r="BD329" cm="1">
        <f t="array" aca="1" ref="BD329" ca="1">IF($A329&gt;BD$1,"",$C329*INDEX('ETS yield tables'!$D$133:$CO$161,$B329,BD$1-$A329+1)/10^6)</f>
        <v>0</v>
      </c>
      <c r="BE329" cm="1">
        <f t="array" aca="1" ref="BE329" ca="1">IF($A329&gt;BE$1,"",$C329*INDEX('ETS yield tables'!$D$133:$CO$161,$B329,BE$1-$A329+1)/10^6)</f>
        <v>0</v>
      </c>
      <c r="BF329" cm="1">
        <f t="array" aca="1" ref="BF329" ca="1">IF($A329&gt;BF$1,"",$C329*INDEX('ETS yield tables'!$D$133:$CO$161,$B329,BF$1-$A329+1)/10^6)</f>
        <v>0</v>
      </c>
      <c r="BG329" cm="1">
        <f t="array" aca="1" ref="BG329" ca="1">IF($A329&gt;BG$1,"",$C329*INDEX('ETS yield tables'!$D$133:$CO$161,$B329,BG$1-$A329+1)/10^6)</f>
        <v>0</v>
      </c>
      <c r="BH329" cm="1">
        <f t="array" aca="1" ref="BH329" ca="1">IF($A329&gt;BH$1,"",$C329*INDEX('ETS yield tables'!$D$133:$CO$161,$B329,BH$1-$A329+1)/10^6)</f>
        <v>0</v>
      </c>
      <c r="BI329" cm="1">
        <f t="array" aca="1" ref="BI329" ca="1">IF($A329&gt;BI$1,"",$C329*INDEX('ETS yield tables'!$D$133:$CO$161,$B329,BI$1-$A329+1)/10^6)</f>
        <v>0</v>
      </c>
      <c r="BJ329" cm="1">
        <f t="array" aca="1" ref="BJ329" ca="1">IF($A329&gt;BJ$1,"",$C329*INDEX('ETS yield tables'!$D$133:$CO$161,$B329,BJ$1-$A329+1)/10^6)</f>
        <v>0</v>
      </c>
      <c r="BK329" cm="1">
        <f t="array" aca="1" ref="BK329" ca="1">IF($A329&gt;BK$1,"",$C329*INDEX('ETS yield tables'!$D$133:$CO$161,$B329,BK$1-$A329+1)/10^6)</f>
        <v>0</v>
      </c>
      <c r="BL329" cm="1">
        <f t="array" aca="1" ref="BL329" ca="1">IF($A329&gt;BL$1,"",$C329*INDEX('ETS yield tables'!$D$133:$CO$161,$B329,BL$1-$A329+1)/10^6)</f>
        <v>0</v>
      </c>
      <c r="BM329" cm="1">
        <f t="array" aca="1" ref="BM329" ca="1">IF($A329&gt;BM$1,"",$C329*INDEX('ETS yield tables'!$D$133:$CO$161,$B329,BM$1-$A329+1)/10^6)</f>
        <v>0</v>
      </c>
      <c r="BN329" cm="1">
        <f t="array" aca="1" ref="BN329" ca="1">IF($A329&gt;BN$1,"",$C329*INDEX('ETS yield tables'!$D$133:$CO$161,$B329,BN$1-$A329+1)/10^6)</f>
        <v>0</v>
      </c>
      <c r="BO329" cm="1">
        <f t="array" aca="1" ref="BO329" ca="1">IF($A329&gt;BO$1,"",$C329*INDEX('ETS yield tables'!$D$133:$CO$161,$B329,BO$1-$A329+1)/10^6)</f>
        <v>0</v>
      </c>
      <c r="BP329" cm="1">
        <f t="array" aca="1" ref="BP329" ca="1">IF($A329&gt;BP$1,"",$C329*INDEX('ETS yield tables'!$D$133:$CO$161,$B329,BP$1-$A329+1)/10^6)</f>
        <v>0</v>
      </c>
      <c r="BQ329" cm="1">
        <f t="array" aca="1" ref="BQ329" ca="1">IF($A329&gt;BQ$1,"",$C329*INDEX('ETS yield tables'!$D$133:$CO$161,$B329,BQ$1-$A329+1)/10^6)</f>
        <v>0</v>
      </c>
      <c r="BR329" cm="1">
        <f t="array" aca="1" ref="BR329" ca="1">IF($A329&gt;BR$1,"",$C329*INDEX('ETS yield tables'!$D$133:$CO$161,$B329,BR$1-$A329+1)/10^6)</f>
        <v>0</v>
      </c>
      <c r="BS329" cm="1">
        <f t="array" aca="1" ref="BS329" ca="1">IF($A329&gt;BS$1,"",$C329*INDEX('ETS yield tables'!$D$133:$CO$161,$B329,BS$1-$A329+1)/10^6)</f>
        <v>0</v>
      </c>
      <c r="BT329" cm="1">
        <f t="array" aca="1" ref="BT329" ca="1">IF($A329&gt;BT$1,"",$C329*INDEX('ETS yield tables'!$D$133:$CO$161,$B329,BT$1-$A329+1)/10^6)</f>
        <v>0</v>
      </c>
      <c r="BU329" cm="1">
        <f t="array" aca="1" ref="BU329" ca="1">IF($A329&gt;BU$1,"",$C329*INDEX('ETS yield tables'!$D$133:$CO$161,$B329,BU$1-$A329+1)/10^6)</f>
        <v>0</v>
      </c>
      <c r="BV329" cm="1">
        <f t="array" aca="1" ref="BV329" ca="1">IF($A329&gt;BV$1,"",$C329*INDEX('ETS yield tables'!$D$133:$CO$161,$B329,BV$1-$A329+1)/10^6)</f>
        <v>0</v>
      </c>
      <c r="BW329" cm="1">
        <f t="array" aca="1" ref="BW329" ca="1">IF($A329&gt;BW$1,"",$C329*INDEX('ETS yield tables'!$D$133:$CO$161,$B329,BW$1-$A329+1)/10^6)</f>
        <v>0</v>
      </c>
      <c r="BX329" cm="1">
        <f t="array" aca="1" ref="BX329" ca="1">IF($A329&gt;BX$1,"",$C329*INDEX('ETS yield tables'!$D$133:$CO$161,$B329,BX$1-$A329+1)/10^6)</f>
        <v>0</v>
      </c>
      <c r="BY329" cm="1">
        <f t="array" aca="1" ref="BY329" ca="1">IF($A329&gt;BY$1,"",$C329*INDEX('ETS yield tables'!$D$133:$CO$161,$B329,BY$1-$A329+1)/10^6)</f>
        <v>0</v>
      </c>
      <c r="BZ329" cm="1">
        <f t="array" aca="1" ref="BZ329" ca="1">IF($A329&gt;BZ$1,"",$C329*INDEX('ETS yield tables'!$D$133:$CO$161,$B329,BZ$1-$A329+1)/10^6)</f>
        <v>0</v>
      </c>
      <c r="CA329" cm="1">
        <f t="array" aca="1" ref="CA329" ca="1">IF($A329&gt;CA$1,"",$C329*INDEX('ETS yield tables'!$D$133:$CO$161,$B329,CA$1-$A329+1)/10^6)</f>
        <v>0</v>
      </c>
      <c r="CB329" cm="1">
        <f t="array" aca="1" ref="CB329" ca="1">IF($A329&gt;CB$1,"",$C329*INDEX('ETS yield tables'!$D$133:$CO$161,$B329,CB$1-$A329+1)/10^6)</f>
        <v>0</v>
      </c>
      <c r="CC329" cm="1">
        <f t="array" aca="1" ref="CC329" ca="1">IF($A329&gt;CC$1,"",$C329*INDEX('ETS yield tables'!$D$133:$CO$161,$B329,CC$1-$A329+1)/10^6)</f>
        <v>0</v>
      </c>
      <c r="CD329" cm="1">
        <f t="array" aca="1" ref="CD329" ca="1">IF($A329&gt;CD$1,"",$C329*INDEX('ETS yield tables'!$D$133:$CO$161,$B329,CD$1-$A329+1)/10^6)</f>
        <v>0</v>
      </c>
      <c r="CE329" cm="1">
        <f t="array" aca="1" ref="CE329" ca="1">IF($A329&gt;CE$1,"",$C329*INDEX('ETS yield tables'!$D$133:$CO$161,$B329,CE$1-$A329+1)/10^6)</f>
        <v>0</v>
      </c>
      <c r="CF329" cm="1">
        <f t="array" aca="1" ref="CF329" ca="1">IF($A329&gt;CF$1,"",$C329*INDEX('ETS yield tables'!$D$133:$CO$161,$B329,CF$1-$A329+1)/10^6)</f>
        <v>0</v>
      </c>
      <c r="CG329" cm="1">
        <f t="array" aca="1" ref="CG329" ca="1">IF($A329&gt;CG$1,"",$C329*INDEX('ETS yield tables'!$D$133:$CO$161,$B329,CG$1-$A329+1)/10^6)</f>
        <v>0</v>
      </c>
      <c r="CH329" cm="1">
        <f t="array" aca="1" ref="CH329" ca="1">IF($A329&gt;CH$1,"",$C329*INDEX('ETS yield tables'!$D$133:$CO$161,$B329,CH$1-$A329+1)/10^6)</f>
        <v>0</v>
      </c>
      <c r="CI329" cm="1">
        <f t="array" aca="1" ref="CI329" ca="1">IF($A329&gt;CI$1,"",$C329*INDEX('ETS yield tables'!$D$133:$CO$161,$B329,CI$1-$A329+1)/10^6)</f>
        <v>0</v>
      </c>
      <c r="CJ329" cm="1">
        <f t="array" aca="1" ref="CJ329" ca="1">IF($A329&gt;CJ$1,"",$C329*INDEX('ETS yield tables'!$D$133:$CO$161,$B329,CJ$1-$A329+1)/10^6)</f>
        <v>0</v>
      </c>
      <c r="CK329" cm="1">
        <f t="array" aca="1" ref="CK329" ca="1">IF($A329&gt;CK$1,"",$C329*INDEX('ETS yield tables'!$D$133:$CO$161,$B329,CK$1-$A329+1)/10^6)</f>
        <v>0</v>
      </c>
      <c r="CL329" cm="1">
        <f t="array" aca="1" ref="CL329" ca="1">IF($A329&gt;CL$1,"",$C329*INDEX('ETS yield tables'!$D$133:$CO$161,$B329,CL$1-$A329+1)/10^6)</f>
        <v>0</v>
      </c>
      <c r="CM329" cm="1">
        <f t="array" aca="1" ref="CM329" ca="1">IF($A329&gt;CM$1,"",$C329*INDEX('ETS yield tables'!$D$133:$CO$161,$B329,CM$1-$A329+1)/10^6)</f>
        <v>0</v>
      </c>
      <c r="CN329" cm="1">
        <f t="array" aca="1" ref="CN329" ca="1">IF($A329&gt;CN$1,"",$C329*INDEX('ETS yield tables'!$D$133:$CO$161,$B329,CN$1-$A329+1)/10^6)</f>
        <v>0</v>
      </c>
      <c r="CO329" cm="1">
        <f t="array" aca="1" ref="CO329" ca="1">IF($A329&gt;CO$1,"",$C329*INDEX('ETS yield tables'!$D$133:$CO$161,$B329,CO$1-$A329+1)/10^6)</f>
        <v>0</v>
      </c>
    </row>
    <row r="330" spans="1:93" outlineLevel="1">
      <c r="A330">
        <v>1992</v>
      </c>
      <c r="B330">
        <f t="shared" si="188"/>
        <v>17</v>
      </c>
      <c r="C330" s="1">
        <v>14.488752384000001</v>
      </c>
      <c r="D330" s="62"/>
      <c r="E330" s="62"/>
      <c r="F330" s="62"/>
      <c r="G330" s="62"/>
      <c r="H330" s="62"/>
      <c r="I330" s="62"/>
      <c r="J330" s="62"/>
      <c r="K330" s="62"/>
      <c r="L330" s="62"/>
      <c r="M330" s="62"/>
      <c r="N330" s="62"/>
      <c r="O330" s="62"/>
      <c r="P330" s="62"/>
      <c r="Q330" s="62"/>
      <c r="R330" s="62"/>
      <c r="S330" s="62"/>
      <c r="T330" s="62"/>
      <c r="U330" s="62"/>
      <c r="V330" cm="1">
        <f t="array" aca="1" ref="V330" ca="1">IF($A330&gt;V$1,"",$C330*INDEX('ETS yield tables'!$D$133:$CO$161,$B330,V$1-$A330+1)/10^6)</f>
        <v>0</v>
      </c>
      <c r="W330" cm="1">
        <f t="array" aca="1" ref="W330" ca="1">IF($A330&gt;W$1,"",$C330*INDEX('ETS yield tables'!$D$133:$CO$161,$B330,W$1-$A330+1)/10^6)</f>
        <v>0</v>
      </c>
      <c r="X330" cm="1">
        <f t="array" aca="1" ref="X330" ca="1">IF($A330&gt;X$1,"",$C330*INDEX('ETS yield tables'!$D$133:$CO$161,$B330,X$1-$A330+1)/10^6)</f>
        <v>0</v>
      </c>
      <c r="Y330" cm="1">
        <f t="array" aca="1" ref="Y330" ca="1">IF($A330&gt;Y$1,"",$C330*INDEX('ETS yield tables'!$D$133:$CO$161,$B330,Y$1-$A330+1)/10^6)</f>
        <v>0</v>
      </c>
      <c r="Z330" cm="1">
        <f t="array" aca="1" ref="Z330" ca="1">IF($A330&gt;Z$1,"",$C330*INDEX('ETS yield tables'!$D$133:$CO$161,$B330,Z$1-$A330+1)/10^6)</f>
        <v>0</v>
      </c>
      <c r="AA330" cm="1">
        <f t="array" aca="1" ref="AA330" ca="1">IF($A330&gt;AA$1,"",$C330*INDEX('ETS yield tables'!$D$133:$CO$161,$B330,AA$1-$A330+1)/10^6)</f>
        <v>0</v>
      </c>
      <c r="AB330" cm="1">
        <f t="array" aca="1" ref="AB330" ca="1">IF($A330&gt;AB$1,"",$C330*INDEX('ETS yield tables'!$D$133:$CO$161,$B330,AB$1-$A330+1)/10^6)</f>
        <v>0</v>
      </c>
      <c r="AC330" cm="1">
        <f t="array" aca="1" ref="AC330" ca="1">IF($A330&gt;AC$1,"",$C330*INDEX('ETS yield tables'!$D$133:$CO$161,$B330,AC$1-$A330+1)/10^6)</f>
        <v>0</v>
      </c>
      <c r="AD330" cm="1">
        <f t="array" aca="1" ref="AD330" ca="1">IF($A330&gt;AD$1,"",$C330*INDEX('ETS yield tables'!$D$133:$CO$161,$B330,AD$1-$A330+1)/10^6)</f>
        <v>0</v>
      </c>
      <c r="AE330" cm="1">
        <f t="array" aca="1" ref="AE330" ca="1">IF($A330&gt;AE$1,"",$C330*INDEX('ETS yield tables'!$D$133:$CO$161,$B330,AE$1-$A330+1)/10^6)</f>
        <v>0</v>
      </c>
      <c r="AF330" cm="1">
        <f t="array" aca="1" ref="AF330" ca="1">IF($A330&gt;AF$1,"",$C330*INDEX('ETS yield tables'!$D$133:$CO$161,$B330,AF$1-$A330+1)/10^6)</f>
        <v>0</v>
      </c>
      <c r="AG330" cm="1">
        <f t="array" aca="1" ref="AG330" ca="1">IF($A330&gt;AG$1,"",$C330*INDEX('ETS yield tables'!$D$133:$CO$161,$B330,AG$1-$A330+1)/10^6)</f>
        <v>0</v>
      </c>
      <c r="AH330" cm="1">
        <f t="array" aca="1" ref="AH330" ca="1">IF($A330&gt;AH$1,"",$C330*INDEX('ETS yield tables'!$D$133:$CO$161,$B330,AH$1-$A330+1)/10^6)</f>
        <v>0</v>
      </c>
      <c r="AI330" cm="1">
        <f t="array" aca="1" ref="AI330" ca="1">IF($A330&gt;AI$1,"",$C330*INDEX('ETS yield tables'!$D$133:$CO$161,$B330,AI$1-$A330+1)/10^6)</f>
        <v>0</v>
      </c>
      <c r="AJ330" cm="1">
        <f t="array" aca="1" ref="AJ330" ca="1">IF($A330&gt;AJ$1,"",$C330*INDEX('ETS yield tables'!$D$133:$CO$161,$B330,AJ$1-$A330+1)/10^6)</f>
        <v>0</v>
      </c>
      <c r="AK330" cm="1">
        <f t="array" aca="1" ref="AK330" ca="1">IF($A330&gt;AK$1,"",$C330*INDEX('ETS yield tables'!$D$133:$CO$161,$B330,AK$1-$A330+1)/10^6)</f>
        <v>0</v>
      </c>
      <c r="AL330" cm="1">
        <f t="array" aca="1" ref="AL330" ca="1">IF($A330&gt;AL$1,"",$C330*INDEX('ETS yield tables'!$D$133:$CO$161,$B330,AL$1-$A330+1)/10^6)</f>
        <v>0</v>
      </c>
      <c r="AM330" cm="1">
        <f t="array" aca="1" ref="AM330" ca="1">IF($A330&gt;AM$1,"",$C330*INDEX('ETS yield tables'!$D$133:$CO$161,$B330,AM$1-$A330+1)/10^6)</f>
        <v>0</v>
      </c>
      <c r="AN330" cm="1">
        <f t="array" aca="1" ref="AN330" ca="1">IF($A330&gt;AN$1,"",$C330*INDEX('ETS yield tables'!$D$133:$CO$161,$B330,AN$1-$A330+1)/10^6)</f>
        <v>0</v>
      </c>
      <c r="AO330" cm="1">
        <f t="array" aca="1" ref="AO330" ca="1">IF($A330&gt;AO$1,"",$C330*INDEX('ETS yield tables'!$D$133:$CO$161,$B330,AO$1-$A330+1)/10^6)</f>
        <v>0</v>
      </c>
      <c r="AP330" cm="1">
        <f t="array" aca="1" ref="AP330" ca="1">IF($A330&gt;AP$1,"",$C330*INDEX('ETS yield tables'!$D$133:$CO$161,$B330,AP$1-$A330+1)/10^6)</f>
        <v>0</v>
      </c>
      <c r="AQ330" cm="1">
        <f t="array" aca="1" ref="AQ330" ca="1">IF($A330&gt;AQ$1,"",$C330*INDEX('ETS yield tables'!$D$133:$CO$161,$B330,AQ$1-$A330+1)/10^6)</f>
        <v>0</v>
      </c>
      <c r="AR330" cm="1">
        <f t="array" aca="1" ref="AR330" ca="1">IF($A330&gt;AR$1,"",$C330*INDEX('ETS yield tables'!$D$133:$CO$161,$B330,AR$1-$A330+1)/10^6)</f>
        <v>0</v>
      </c>
      <c r="AS330" cm="1">
        <f t="array" aca="1" ref="AS330" ca="1">IF($A330&gt;AS$1,"",$C330*INDEX('ETS yield tables'!$D$133:$CO$161,$B330,AS$1-$A330+1)/10^6)</f>
        <v>0</v>
      </c>
      <c r="AT330" cm="1">
        <f t="array" aca="1" ref="AT330" ca="1">IF($A330&gt;AT$1,"",$C330*INDEX('ETS yield tables'!$D$133:$CO$161,$B330,AT$1-$A330+1)/10^6)</f>
        <v>0</v>
      </c>
      <c r="AU330" cm="1">
        <f t="array" aca="1" ref="AU330" ca="1">IF($A330&gt;AU$1,"",$C330*INDEX('ETS yield tables'!$D$133:$CO$161,$B330,AU$1-$A330+1)/10^6)</f>
        <v>0</v>
      </c>
      <c r="AV330" cm="1">
        <f t="array" aca="1" ref="AV330" ca="1">IF($A330&gt;AV$1,"",$C330*INDEX('ETS yield tables'!$D$133:$CO$161,$B330,AV$1-$A330+1)/10^6)</f>
        <v>0</v>
      </c>
      <c r="AW330" cm="1">
        <f t="array" aca="1" ref="AW330" ca="1">IF($A330&gt;AW$1,"",$C330*INDEX('ETS yield tables'!$D$133:$CO$161,$B330,AW$1-$A330+1)/10^6)</f>
        <v>0</v>
      </c>
      <c r="AX330" cm="1">
        <f t="array" aca="1" ref="AX330" ca="1">IF($A330&gt;AX$1,"",$C330*INDEX('ETS yield tables'!$D$133:$CO$161,$B330,AX$1-$A330+1)/10^6)</f>
        <v>-1.2854929435575689E-2</v>
      </c>
      <c r="AY330" cm="1">
        <f t="array" aca="1" ref="AY330" ca="1">IF($A330&gt;AY$1,"",$C330*INDEX('ETS yield tables'!$D$133:$CO$161,$B330,AY$1-$A330+1)/10^6)</f>
        <v>-6.8834280199043228E-4</v>
      </c>
      <c r="AZ330" cm="1">
        <f t="array" aca="1" ref="AZ330" ca="1">IF($A330&gt;AZ$1,"",$C330*INDEX('ETS yield tables'!$D$133:$CO$161,$B330,AZ$1-$A330+1)/10^6)</f>
        <v>-6.7876498324948378E-4</v>
      </c>
      <c r="BA330" cm="1">
        <f t="array" aca="1" ref="BA330" ca="1">IF($A330&gt;BA$1,"",$C330*INDEX('ETS yield tables'!$D$133:$CO$161,$B330,BA$1-$A330+1)/10^6)</f>
        <v>-6.6682248420944898E-4</v>
      </c>
      <c r="BB330" cm="1">
        <f t="array" aca="1" ref="BB330" ca="1">IF($A330&gt;BB$1,"",$C330*INDEX('ETS yield tables'!$D$133:$CO$161,$B330,BB$1-$A330+1)/10^6)</f>
        <v>-6.545504674739434E-4</v>
      </c>
      <c r="BC330" cm="1">
        <f t="array" aca="1" ref="BC330" ca="1">IF($A330&gt;BC$1,"",$C330*INDEX('ETS yield tables'!$D$133:$CO$161,$B330,BC$1-$A330+1)/10^6)</f>
        <v>-6.412824069670477E-4</v>
      </c>
      <c r="BD330" cm="1">
        <f t="array" aca="1" ref="BD330" ca="1">IF($A330&gt;BD$1,"",$C330*INDEX('ETS yield tables'!$D$133:$CO$161,$B330,BD$1-$A330+1)/10^6)</f>
        <v>-2.5683468223007007E-4</v>
      </c>
      <c r="BE330" cm="1">
        <f t="array" aca="1" ref="BE330" ca="1">IF($A330&gt;BE$1,"",$C330*INDEX('ETS yield tables'!$D$133:$CO$161,$B330,BE$1-$A330+1)/10^6)</f>
        <v>0</v>
      </c>
      <c r="BF330" cm="1">
        <f t="array" aca="1" ref="BF330" ca="1">IF($A330&gt;BF$1,"",$C330*INDEX('ETS yield tables'!$D$133:$CO$161,$B330,BF$1-$A330+1)/10^6)</f>
        <v>0</v>
      </c>
      <c r="BG330" cm="1">
        <f t="array" aca="1" ref="BG330" ca="1">IF($A330&gt;BG$1,"",$C330*INDEX('ETS yield tables'!$D$133:$CO$161,$B330,BG$1-$A330+1)/10^6)</f>
        <v>0</v>
      </c>
      <c r="BH330" cm="1">
        <f t="array" aca="1" ref="BH330" ca="1">IF($A330&gt;BH$1,"",$C330*INDEX('ETS yield tables'!$D$133:$CO$161,$B330,BH$1-$A330+1)/10^6)</f>
        <v>0</v>
      </c>
      <c r="BI330" cm="1">
        <f t="array" aca="1" ref="BI330" ca="1">IF($A330&gt;BI$1,"",$C330*INDEX('ETS yield tables'!$D$133:$CO$161,$B330,BI$1-$A330+1)/10^6)</f>
        <v>0</v>
      </c>
      <c r="BJ330" cm="1">
        <f t="array" aca="1" ref="BJ330" ca="1">IF($A330&gt;BJ$1,"",$C330*INDEX('ETS yield tables'!$D$133:$CO$161,$B330,BJ$1-$A330+1)/10^6)</f>
        <v>0</v>
      </c>
      <c r="BK330" cm="1">
        <f t="array" aca="1" ref="BK330" ca="1">IF($A330&gt;BK$1,"",$C330*INDEX('ETS yield tables'!$D$133:$CO$161,$B330,BK$1-$A330+1)/10^6)</f>
        <v>0</v>
      </c>
      <c r="BL330" cm="1">
        <f t="array" aca="1" ref="BL330" ca="1">IF($A330&gt;BL$1,"",$C330*INDEX('ETS yield tables'!$D$133:$CO$161,$B330,BL$1-$A330+1)/10^6)</f>
        <v>0</v>
      </c>
      <c r="BM330" cm="1">
        <f t="array" aca="1" ref="BM330" ca="1">IF($A330&gt;BM$1,"",$C330*INDEX('ETS yield tables'!$D$133:$CO$161,$B330,BM$1-$A330+1)/10^6)</f>
        <v>0</v>
      </c>
      <c r="BN330" cm="1">
        <f t="array" aca="1" ref="BN330" ca="1">IF($A330&gt;BN$1,"",$C330*INDEX('ETS yield tables'!$D$133:$CO$161,$B330,BN$1-$A330+1)/10^6)</f>
        <v>0</v>
      </c>
      <c r="BO330" cm="1">
        <f t="array" aca="1" ref="BO330" ca="1">IF($A330&gt;BO$1,"",$C330*INDEX('ETS yield tables'!$D$133:$CO$161,$B330,BO$1-$A330+1)/10^6)</f>
        <v>0</v>
      </c>
      <c r="BP330" cm="1">
        <f t="array" aca="1" ref="BP330" ca="1">IF($A330&gt;BP$1,"",$C330*INDEX('ETS yield tables'!$D$133:$CO$161,$B330,BP$1-$A330+1)/10^6)</f>
        <v>0</v>
      </c>
      <c r="BQ330" cm="1">
        <f t="array" aca="1" ref="BQ330" ca="1">IF($A330&gt;BQ$1,"",$C330*INDEX('ETS yield tables'!$D$133:$CO$161,$B330,BQ$1-$A330+1)/10^6)</f>
        <v>0</v>
      </c>
      <c r="BR330" cm="1">
        <f t="array" aca="1" ref="BR330" ca="1">IF($A330&gt;BR$1,"",$C330*INDEX('ETS yield tables'!$D$133:$CO$161,$B330,BR$1-$A330+1)/10^6)</f>
        <v>0</v>
      </c>
      <c r="BS330" cm="1">
        <f t="array" aca="1" ref="BS330" ca="1">IF($A330&gt;BS$1,"",$C330*INDEX('ETS yield tables'!$D$133:$CO$161,$B330,BS$1-$A330+1)/10^6)</f>
        <v>0</v>
      </c>
      <c r="BT330" cm="1">
        <f t="array" aca="1" ref="BT330" ca="1">IF($A330&gt;BT$1,"",$C330*INDEX('ETS yield tables'!$D$133:$CO$161,$B330,BT$1-$A330+1)/10^6)</f>
        <v>0</v>
      </c>
      <c r="BU330" cm="1">
        <f t="array" aca="1" ref="BU330" ca="1">IF($A330&gt;BU$1,"",$C330*INDEX('ETS yield tables'!$D$133:$CO$161,$B330,BU$1-$A330+1)/10^6)</f>
        <v>0</v>
      </c>
      <c r="BV330" cm="1">
        <f t="array" aca="1" ref="BV330" ca="1">IF($A330&gt;BV$1,"",$C330*INDEX('ETS yield tables'!$D$133:$CO$161,$B330,BV$1-$A330+1)/10^6)</f>
        <v>0</v>
      </c>
      <c r="BW330" cm="1">
        <f t="array" aca="1" ref="BW330" ca="1">IF($A330&gt;BW$1,"",$C330*INDEX('ETS yield tables'!$D$133:$CO$161,$B330,BW$1-$A330+1)/10^6)</f>
        <v>0</v>
      </c>
      <c r="BX330" cm="1">
        <f t="array" aca="1" ref="BX330" ca="1">IF($A330&gt;BX$1,"",$C330*INDEX('ETS yield tables'!$D$133:$CO$161,$B330,BX$1-$A330+1)/10^6)</f>
        <v>0</v>
      </c>
      <c r="BY330" cm="1">
        <f t="array" aca="1" ref="BY330" ca="1">IF($A330&gt;BY$1,"",$C330*INDEX('ETS yield tables'!$D$133:$CO$161,$B330,BY$1-$A330+1)/10^6)</f>
        <v>0</v>
      </c>
      <c r="BZ330" cm="1">
        <f t="array" aca="1" ref="BZ330" ca="1">IF($A330&gt;BZ$1,"",$C330*INDEX('ETS yield tables'!$D$133:$CO$161,$B330,BZ$1-$A330+1)/10^6)</f>
        <v>0</v>
      </c>
      <c r="CA330" cm="1">
        <f t="array" aca="1" ref="CA330" ca="1">IF($A330&gt;CA$1,"",$C330*INDEX('ETS yield tables'!$D$133:$CO$161,$B330,CA$1-$A330+1)/10^6)</f>
        <v>0</v>
      </c>
      <c r="CB330" cm="1">
        <f t="array" aca="1" ref="CB330" ca="1">IF($A330&gt;CB$1,"",$C330*INDEX('ETS yield tables'!$D$133:$CO$161,$B330,CB$1-$A330+1)/10^6)</f>
        <v>0</v>
      </c>
      <c r="CC330" cm="1">
        <f t="array" aca="1" ref="CC330" ca="1">IF($A330&gt;CC$1,"",$C330*INDEX('ETS yield tables'!$D$133:$CO$161,$B330,CC$1-$A330+1)/10^6)</f>
        <v>0</v>
      </c>
      <c r="CD330" cm="1">
        <f t="array" aca="1" ref="CD330" ca="1">IF($A330&gt;CD$1,"",$C330*INDEX('ETS yield tables'!$D$133:$CO$161,$B330,CD$1-$A330+1)/10^6)</f>
        <v>0</v>
      </c>
      <c r="CE330" cm="1">
        <f t="array" aca="1" ref="CE330" ca="1">IF($A330&gt;CE$1,"",$C330*INDEX('ETS yield tables'!$D$133:$CO$161,$B330,CE$1-$A330+1)/10^6)</f>
        <v>0</v>
      </c>
      <c r="CF330" cm="1">
        <f t="array" aca="1" ref="CF330" ca="1">IF($A330&gt;CF$1,"",$C330*INDEX('ETS yield tables'!$D$133:$CO$161,$B330,CF$1-$A330+1)/10^6)</f>
        <v>0</v>
      </c>
      <c r="CG330" cm="1">
        <f t="array" aca="1" ref="CG330" ca="1">IF($A330&gt;CG$1,"",$C330*INDEX('ETS yield tables'!$D$133:$CO$161,$B330,CG$1-$A330+1)/10^6)</f>
        <v>0</v>
      </c>
      <c r="CH330" cm="1">
        <f t="array" aca="1" ref="CH330" ca="1">IF($A330&gt;CH$1,"",$C330*INDEX('ETS yield tables'!$D$133:$CO$161,$B330,CH$1-$A330+1)/10^6)</f>
        <v>0</v>
      </c>
      <c r="CI330" cm="1">
        <f t="array" aca="1" ref="CI330" ca="1">IF($A330&gt;CI$1,"",$C330*INDEX('ETS yield tables'!$D$133:$CO$161,$B330,CI$1-$A330+1)/10^6)</f>
        <v>0</v>
      </c>
      <c r="CJ330" cm="1">
        <f t="array" aca="1" ref="CJ330" ca="1">IF($A330&gt;CJ$1,"",$C330*INDEX('ETS yield tables'!$D$133:$CO$161,$B330,CJ$1-$A330+1)/10^6)</f>
        <v>0</v>
      </c>
      <c r="CK330" cm="1">
        <f t="array" aca="1" ref="CK330" ca="1">IF($A330&gt;CK$1,"",$C330*INDEX('ETS yield tables'!$D$133:$CO$161,$B330,CK$1-$A330+1)/10^6)</f>
        <v>0</v>
      </c>
      <c r="CL330" cm="1">
        <f t="array" aca="1" ref="CL330" ca="1">IF($A330&gt;CL$1,"",$C330*INDEX('ETS yield tables'!$D$133:$CO$161,$B330,CL$1-$A330+1)/10^6)</f>
        <v>0</v>
      </c>
      <c r="CM330" cm="1">
        <f t="array" aca="1" ref="CM330" ca="1">IF($A330&gt;CM$1,"",$C330*INDEX('ETS yield tables'!$D$133:$CO$161,$B330,CM$1-$A330+1)/10^6)</f>
        <v>0</v>
      </c>
      <c r="CN330" cm="1">
        <f t="array" aca="1" ref="CN330" ca="1">IF($A330&gt;CN$1,"",$C330*INDEX('ETS yield tables'!$D$133:$CO$161,$B330,CN$1-$A330+1)/10^6)</f>
        <v>0</v>
      </c>
      <c r="CO330" cm="1">
        <f t="array" aca="1" ref="CO330" ca="1">IF($A330&gt;CO$1,"",$C330*INDEX('ETS yield tables'!$D$133:$CO$161,$B330,CO$1-$A330+1)/10^6)</f>
        <v>0</v>
      </c>
    </row>
    <row r="331" spans="1:93" outlineLevel="1">
      <c r="A331">
        <v>1993</v>
      </c>
      <c r="B331">
        <f t="shared" si="188"/>
        <v>16</v>
      </c>
      <c r="C331" s="1">
        <v>127.97889063999999</v>
      </c>
      <c r="D331" s="62"/>
      <c r="E331" s="62"/>
      <c r="F331" s="62"/>
      <c r="G331" s="62"/>
      <c r="H331" s="62"/>
      <c r="I331" s="62"/>
      <c r="J331" s="62"/>
      <c r="K331" s="62"/>
      <c r="L331" s="62"/>
      <c r="M331" s="62"/>
      <c r="N331" s="62"/>
      <c r="O331" s="62"/>
      <c r="P331" s="62"/>
      <c r="Q331" s="62"/>
      <c r="R331" s="62"/>
      <c r="S331" s="62"/>
      <c r="T331" s="62"/>
      <c r="U331" s="62"/>
      <c r="V331" cm="1">
        <f t="array" aca="1" ref="V331" ca="1">IF($A331&gt;V$1,"",$C331*INDEX('ETS yield tables'!$D$133:$CO$161,$B331,V$1-$A331+1)/10^6)</f>
        <v>0</v>
      </c>
      <c r="W331" cm="1">
        <f t="array" aca="1" ref="W331" ca="1">IF($A331&gt;W$1,"",$C331*INDEX('ETS yield tables'!$D$133:$CO$161,$B331,W$1-$A331+1)/10^6)</f>
        <v>0</v>
      </c>
      <c r="X331" cm="1">
        <f t="array" aca="1" ref="X331" ca="1">IF($A331&gt;X$1,"",$C331*INDEX('ETS yield tables'!$D$133:$CO$161,$B331,X$1-$A331+1)/10^6)</f>
        <v>0</v>
      </c>
      <c r="Y331" cm="1">
        <f t="array" aca="1" ref="Y331" ca="1">IF($A331&gt;Y$1,"",$C331*INDEX('ETS yield tables'!$D$133:$CO$161,$B331,Y$1-$A331+1)/10^6)</f>
        <v>0</v>
      </c>
      <c r="Z331" cm="1">
        <f t="array" aca="1" ref="Z331" ca="1">IF($A331&gt;Z$1,"",$C331*INDEX('ETS yield tables'!$D$133:$CO$161,$B331,Z$1-$A331+1)/10^6)</f>
        <v>0</v>
      </c>
      <c r="AA331" cm="1">
        <f t="array" aca="1" ref="AA331" ca="1">IF($A331&gt;AA$1,"",$C331*INDEX('ETS yield tables'!$D$133:$CO$161,$B331,AA$1-$A331+1)/10^6)</f>
        <v>0</v>
      </c>
      <c r="AB331" cm="1">
        <f t="array" aca="1" ref="AB331" ca="1">IF($A331&gt;AB$1,"",$C331*INDEX('ETS yield tables'!$D$133:$CO$161,$B331,AB$1-$A331+1)/10^6)</f>
        <v>0</v>
      </c>
      <c r="AC331" cm="1">
        <f t="array" aca="1" ref="AC331" ca="1">IF($A331&gt;AC$1,"",$C331*INDEX('ETS yield tables'!$D$133:$CO$161,$B331,AC$1-$A331+1)/10^6)</f>
        <v>0</v>
      </c>
      <c r="AD331" cm="1">
        <f t="array" aca="1" ref="AD331" ca="1">IF($A331&gt;AD$1,"",$C331*INDEX('ETS yield tables'!$D$133:$CO$161,$B331,AD$1-$A331+1)/10^6)</f>
        <v>0</v>
      </c>
      <c r="AE331" cm="1">
        <f t="array" aca="1" ref="AE331" ca="1">IF($A331&gt;AE$1,"",$C331*INDEX('ETS yield tables'!$D$133:$CO$161,$B331,AE$1-$A331+1)/10^6)</f>
        <v>0</v>
      </c>
      <c r="AF331" cm="1">
        <f t="array" aca="1" ref="AF331" ca="1">IF($A331&gt;AF$1,"",$C331*INDEX('ETS yield tables'!$D$133:$CO$161,$B331,AF$1-$A331+1)/10^6)</f>
        <v>0</v>
      </c>
      <c r="AG331" cm="1">
        <f t="array" aca="1" ref="AG331" ca="1">IF($A331&gt;AG$1,"",$C331*INDEX('ETS yield tables'!$D$133:$CO$161,$B331,AG$1-$A331+1)/10^6)</f>
        <v>0</v>
      </c>
      <c r="AH331" cm="1">
        <f t="array" aca="1" ref="AH331" ca="1">IF($A331&gt;AH$1,"",$C331*INDEX('ETS yield tables'!$D$133:$CO$161,$B331,AH$1-$A331+1)/10^6)</f>
        <v>0</v>
      </c>
      <c r="AI331" cm="1">
        <f t="array" aca="1" ref="AI331" ca="1">IF($A331&gt;AI$1,"",$C331*INDEX('ETS yield tables'!$D$133:$CO$161,$B331,AI$1-$A331+1)/10^6)</f>
        <v>0</v>
      </c>
      <c r="AJ331" cm="1">
        <f t="array" aca="1" ref="AJ331" ca="1">IF($A331&gt;AJ$1,"",$C331*INDEX('ETS yield tables'!$D$133:$CO$161,$B331,AJ$1-$A331+1)/10^6)</f>
        <v>0</v>
      </c>
      <c r="AK331" cm="1">
        <f t="array" aca="1" ref="AK331" ca="1">IF($A331&gt;AK$1,"",$C331*INDEX('ETS yield tables'!$D$133:$CO$161,$B331,AK$1-$A331+1)/10^6)</f>
        <v>0</v>
      </c>
      <c r="AL331" cm="1">
        <f t="array" aca="1" ref="AL331" ca="1">IF($A331&gt;AL$1,"",$C331*INDEX('ETS yield tables'!$D$133:$CO$161,$B331,AL$1-$A331+1)/10^6)</f>
        <v>0</v>
      </c>
      <c r="AM331" cm="1">
        <f t="array" aca="1" ref="AM331" ca="1">IF($A331&gt;AM$1,"",$C331*INDEX('ETS yield tables'!$D$133:$CO$161,$B331,AM$1-$A331+1)/10^6)</f>
        <v>0</v>
      </c>
      <c r="AN331" cm="1">
        <f t="array" aca="1" ref="AN331" ca="1">IF($A331&gt;AN$1,"",$C331*INDEX('ETS yield tables'!$D$133:$CO$161,$B331,AN$1-$A331+1)/10^6)</f>
        <v>0</v>
      </c>
      <c r="AO331" cm="1">
        <f t="array" aca="1" ref="AO331" ca="1">IF($A331&gt;AO$1,"",$C331*INDEX('ETS yield tables'!$D$133:$CO$161,$B331,AO$1-$A331+1)/10^6)</f>
        <v>0</v>
      </c>
      <c r="AP331" cm="1">
        <f t="array" aca="1" ref="AP331" ca="1">IF($A331&gt;AP$1,"",$C331*INDEX('ETS yield tables'!$D$133:$CO$161,$B331,AP$1-$A331+1)/10^6)</f>
        <v>0</v>
      </c>
      <c r="AQ331" cm="1">
        <f t="array" aca="1" ref="AQ331" ca="1">IF($A331&gt;AQ$1,"",$C331*INDEX('ETS yield tables'!$D$133:$CO$161,$B331,AQ$1-$A331+1)/10^6)</f>
        <v>0</v>
      </c>
      <c r="AR331" cm="1">
        <f t="array" aca="1" ref="AR331" ca="1">IF($A331&gt;AR$1,"",$C331*INDEX('ETS yield tables'!$D$133:$CO$161,$B331,AR$1-$A331+1)/10^6)</f>
        <v>0</v>
      </c>
      <c r="AS331" cm="1">
        <f t="array" aca="1" ref="AS331" ca="1">IF($A331&gt;AS$1,"",$C331*INDEX('ETS yield tables'!$D$133:$CO$161,$B331,AS$1-$A331+1)/10^6)</f>
        <v>0</v>
      </c>
      <c r="AT331" cm="1">
        <f t="array" aca="1" ref="AT331" ca="1">IF($A331&gt;AT$1,"",$C331*INDEX('ETS yield tables'!$D$133:$CO$161,$B331,AT$1-$A331+1)/10^6)</f>
        <v>0</v>
      </c>
      <c r="AU331" cm="1">
        <f t="array" aca="1" ref="AU331" ca="1">IF($A331&gt;AU$1,"",$C331*INDEX('ETS yield tables'!$D$133:$CO$161,$B331,AU$1-$A331+1)/10^6)</f>
        <v>0</v>
      </c>
      <c r="AV331" cm="1">
        <f t="array" aca="1" ref="AV331" ca="1">IF($A331&gt;AV$1,"",$C331*INDEX('ETS yield tables'!$D$133:$CO$161,$B331,AV$1-$A331+1)/10^6)</f>
        <v>0</v>
      </c>
      <c r="AW331" cm="1">
        <f t="array" aca="1" ref="AW331" ca="1">IF($A331&gt;AW$1,"",$C331*INDEX('ETS yield tables'!$D$133:$CO$161,$B331,AW$1-$A331+1)/10^6)</f>
        <v>0</v>
      </c>
      <c r="AX331" cm="1">
        <f t="array" aca="1" ref="AX331" ca="1">IF($A331&gt;AX$1,"",$C331*INDEX('ETS yield tables'!$D$133:$CO$161,$B331,AX$1-$A331+1)/10^6)</f>
        <v>0</v>
      </c>
      <c r="AY331" cm="1">
        <f t="array" aca="1" ref="AY331" ca="1">IF($A331&gt;AY$1,"",$C331*INDEX('ETS yield tables'!$D$133:$CO$161,$B331,AY$1-$A331+1)/10^6)</f>
        <v>-0.11354736176161143</v>
      </c>
      <c r="AZ331" cm="1">
        <f t="array" aca="1" ref="AZ331" ca="1">IF($A331&gt;AZ$1,"",$C331*INDEX('ETS yield tables'!$D$133:$CO$161,$B331,AZ$1-$A331+1)/10^6)</f>
        <v>-6.0801196572347112E-3</v>
      </c>
      <c r="BA331" cm="1">
        <f t="array" aca="1" ref="BA331" ca="1">IF($A331&gt;BA$1,"",$C331*INDEX('ETS yield tables'!$D$133:$CO$161,$B331,BA$1-$A331+1)/10^6)</f>
        <v>-5.9955189556193536E-3</v>
      </c>
      <c r="BB331" cm="1">
        <f t="array" aca="1" ref="BB331" ca="1">IF($A331&gt;BB$1,"",$C331*INDEX('ETS yield tables'!$D$133:$CO$161,$B331,BB$1-$A331+1)/10^6)</f>
        <v>-5.8900310752204371E-3</v>
      </c>
      <c r="BC331" cm="1">
        <f t="array" aca="1" ref="BC331" ca="1">IF($A331&gt;BC$1,"",$C331*INDEX('ETS yield tables'!$D$133:$CO$161,$B331,BC$1-$A331+1)/10^6)</f>
        <v>-5.7816325709116809E-3</v>
      </c>
      <c r="BD331" cm="1">
        <f t="array" aca="1" ref="BD331" ca="1">IF($A331&gt;BD$1,"",$C331*INDEX('ETS yield tables'!$D$133:$CO$161,$B331,BD$1-$A331+1)/10^6)</f>
        <v>-5.6644360297869907E-3</v>
      </c>
      <c r="BE331" cm="1">
        <f t="array" aca="1" ref="BE331" ca="1">IF($A331&gt;BE$1,"",$C331*INDEX('ETS yield tables'!$D$133:$CO$161,$B331,BE$1-$A331+1)/10^6)</f>
        <v>-5.5829441913830633E-3</v>
      </c>
      <c r="BF331" cm="1">
        <f t="array" aca="1" ref="BF331" ca="1">IF($A331&gt;BF$1,"",$C331*INDEX('ETS yield tables'!$D$133:$CO$161,$B331,BF$1-$A331+1)/10^6)</f>
        <v>-5.6860947907426461E-4</v>
      </c>
      <c r="BG331" cm="1">
        <f t="array" aca="1" ref="BG331" ca="1">IF($A331&gt;BG$1,"",$C331*INDEX('ETS yield tables'!$D$133:$CO$161,$B331,BG$1-$A331+1)/10^6)</f>
        <v>0</v>
      </c>
      <c r="BH331" cm="1">
        <f t="array" aca="1" ref="BH331" ca="1">IF($A331&gt;BH$1,"",$C331*INDEX('ETS yield tables'!$D$133:$CO$161,$B331,BH$1-$A331+1)/10^6)</f>
        <v>0</v>
      </c>
      <c r="BI331" cm="1">
        <f t="array" aca="1" ref="BI331" ca="1">IF($A331&gt;BI$1,"",$C331*INDEX('ETS yield tables'!$D$133:$CO$161,$B331,BI$1-$A331+1)/10^6)</f>
        <v>0</v>
      </c>
      <c r="BJ331" cm="1">
        <f t="array" aca="1" ref="BJ331" ca="1">IF($A331&gt;BJ$1,"",$C331*INDEX('ETS yield tables'!$D$133:$CO$161,$B331,BJ$1-$A331+1)/10^6)</f>
        <v>0</v>
      </c>
      <c r="BK331" cm="1">
        <f t="array" aca="1" ref="BK331" ca="1">IF($A331&gt;BK$1,"",$C331*INDEX('ETS yield tables'!$D$133:$CO$161,$B331,BK$1-$A331+1)/10^6)</f>
        <v>0</v>
      </c>
      <c r="BL331" cm="1">
        <f t="array" aca="1" ref="BL331" ca="1">IF($A331&gt;BL$1,"",$C331*INDEX('ETS yield tables'!$D$133:$CO$161,$B331,BL$1-$A331+1)/10^6)</f>
        <v>0</v>
      </c>
      <c r="BM331" cm="1">
        <f t="array" aca="1" ref="BM331" ca="1">IF($A331&gt;BM$1,"",$C331*INDEX('ETS yield tables'!$D$133:$CO$161,$B331,BM$1-$A331+1)/10^6)</f>
        <v>0</v>
      </c>
      <c r="BN331" cm="1">
        <f t="array" aca="1" ref="BN331" ca="1">IF($A331&gt;BN$1,"",$C331*INDEX('ETS yield tables'!$D$133:$CO$161,$B331,BN$1-$A331+1)/10^6)</f>
        <v>0</v>
      </c>
      <c r="BO331" cm="1">
        <f t="array" aca="1" ref="BO331" ca="1">IF($A331&gt;BO$1,"",$C331*INDEX('ETS yield tables'!$D$133:$CO$161,$B331,BO$1-$A331+1)/10^6)</f>
        <v>0</v>
      </c>
      <c r="BP331" cm="1">
        <f t="array" aca="1" ref="BP331" ca="1">IF($A331&gt;BP$1,"",$C331*INDEX('ETS yield tables'!$D$133:$CO$161,$B331,BP$1-$A331+1)/10^6)</f>
        <v>0</v>
      </c>
      <c r="BQ331" cm="1">
        <f t="array" aca="1" ref="BQ331" ca="1">IF($A331&gt;BQ$1,"",$C331*INDEX('ETS yield tables'!$D$133:$CO$161,$B331,BQ$1-$A331+1)/10^6)</f>
        <v>0</v>
      </c>
      <c r="BR331" cm="1">
        <f t="array" aca="1" ref="BR331" ca="1">IF($A331&gt;BR$1,"",$C331*INDEX('ETS yield tables'!$D$133:$CO$161,$B331,BR$1-$A331+1)/10^6)</f>
        <v>0</v>
      </c>
      <c r="BS331" cm="1">
        <f t="array" aca="1" ref="BS331" ca="1">IF($A331&gt;BS$1,"",$C331*INDEX('ETS yield tables'!$D$133:$CO$161,$B331,BS$1-$A331+1)/10^6)</f>
        <v>0</v>
      </c>
      <c r="BT331" cm="1">
        <f t="array" aca="1" ref="BT331" ca="1">IF($A331&gt;BT$1,"",$C331*INDEX('ETS yield tables'!$D$133:$CO$161,$B331,BT$1-$A331+1)/10^6)</f>
        <v>0</v>
      </c>
      <c r="BU331" cm="1">
        <f t="array" aca="1" ref="BU331" ca="1">IF($A331&gt;BU$1,"",$C331*INDEX('ETS yield tables'!$D$133:$CO$161,$B331,BU$1-$A331+1)/10^6)</f>
        <v>0</v>
      </c>
      <c r="BV331" cm="1">
        <f t="array" aca="1" ref="BV331" ca="1">IF($A331&gt;BV$1,"",$C331*INDEX('ETS yield tables'!$D$133:$CO$161,$B331,BV$1-$A331+1)/10^6)</f>
        <v>0</v>
      </c>
      <c r="BW331" cm="1">
        <f t="array" aca="1" ref="BW331" ca="1">IF($A331&gt;BW$1,"",$C331*INDEX('ETS yield tables'!$D$133:$CO$161,$B331,BW$1-$A331+1)/10^6)</f>
        <v>0</v>
      </c>
      <c r="BX331" cm="1">
        <f t="array" aca="1" ref="BX331" ca="1">IF($A331&gt;BX$1,"",$C331*INDEX('ETS yield tables'!$D$133:$CO$161,$B331,BX$1-$A331+1)/10^6)</f>
        <v>0</v>
      </c>
      <c r="BY331" cm="1">
        <f t="array" aca="1" ref="BY331" ca="1">IF($A331&gt;BY$1,"",$C331*INDEX('ETS yield tables'!$D$133:$CO$161,$B331,BY$1-$A331+1)/10^6)</f>
        <v>0</v>
      </c>
      <c r="BZ331" cm="1">
        <f t="array" aca="1" ref="BZ331" ca="1">IF($A331&gt;BZ$1,"",$C331*INDEX('ETS yield tables'!$D$133:$CO$161,$B331,BZ$1-$A331+1)/10^6)</f>
        <v>0</v>
      </c>
      <c r="CA331" cm="1">
        <f t="array" aca="1" ref="CA331" ca="1">IF($A331&gt;CA$1,"",$C331*INDEX('ETS yield tables'!$D$133:$CO$161,$B331,CA$1-$A331+1)/10^6)</f>
        <v>0</v>
      </c>
      <c r="CB331" cm="1">
        <f t="array" aca="1" ref="CB331" ca="1">IF($A331&gt;CB$1,"",$C331*INDEX('ETS yield tables'!$D$133:$CO$161,$B331,CB$1-$A331+1)/10^6)</f>
        <v>0</v>
      </c>
      <c r="CC331" cm="1">
        <f t="array" aca="1" ref="CC331" ca="1">IF($A331&gt;CC$1,"",$C331*INDEX('ETS yield tables'!$D$133:$CO$161,$B331,CC$1-$A331+1)/10^6)</f>
        <v>0</v>
      </c>
      <c r="CD331" cm="1">
        <f t="array" aca="1" ref="CD331" ca="1">IF($A331&gt;CD$1,"",$C331*INDEX('ETS yield tables'!$D$133:$CO$161,$B331,CD$1-$A331+1)/10^6)</f>
        <v>0</v>
      </c>
      <c r="CE331" cm="1">
        <f t="array" aca="1" ref="CE331" ca="1">IF($A331&gt;CE$1,"",$C331*INDEX('ETS yield tables'!$D$133:$CO$161,$B331,CE$1-$A331+1)/10^6)</f>
        <v>0</v>
      </c>
      <c r="CF331" cm="1">
        <f t="array" aca="1" ref="CF331" ca="1">IF($A331&gt;CF$1,"",$C331*INDEX('ETS yield tables'!$D$133:$CO$161,$B331,CF$1-$A331+1)/10^6)</f>
        <v>0</v>
      </c>
      <c r="CG331" cm="1">
        <f t="array" aca="1" ref="CG331" ca="1">IF($A331&gt;CG$1,"",$C331*INDEX('ETS yield tables'!$D$133:$CO$161,$B331,CG$1-$A331+1)/10^6)</f>
        <v>0</v>
      </c>
      <c r="CH331" cm="1">
        <f t="array" aca="1" ref="CH331" ca="1">IF($A331&gt;CH$1,"",$C331*INDEX('ETS yield tables'!$D$133:$CO$161,$B331,CH$1-$A331+1)/10^6)</f>
        <v>0</v>
      </c>
      <c r="CI331" cm="1">
        <f t="array" aca="1" ref="CI331" ca="1">IF($A331&gt;CI$1,"",$C331*INDEX('ETS yield tables'!$D$133:$CO$161,$B331,CI$1-$A331+1)/10^6)</f>
        <v>0</v>
      </c>
      <c r="CJ331" cm="1">
        <f t="array" aca="1" ref="CJ331" ca="1">IF($A331&gt;CJ$1,"",$C331*INDEX('ETS yield tables'!$D$133:$CO$161,$B331,CJ$1-$A331+1)/10^6)</f>
        <v>0</v>
      </c>
      <c r="CK331" cm="1">
        <f t="array" aca="1" ref="CK331" ca="1">IF($A331&gt;CK$1,"",$C331*INDEX('ETS yield tables'!$D$133:$CO$161,$B331,CK$1-$A331+1)/10^6)</f>
        <v>0</v>
      </c>
      <c r="CL331" cm="1">
        <f t="array" aca="1" ref="CL331" ca="1">IF($A331&gt;CL$1,"",$C331*INDEX('ETS yield tables'!$D$133:$CO$161,$B331,CL$1-$A331+1)/10^6)</f>
        <v>0</v>
      </c>
      <c r="CM331" cm="1">
        <f t="array" aca="1" ref="CM331" ca="1">IF($A331&gt;CM$1,"",$C331*INDEX('ETS yield tables'!$D$133:$CO$161,$B331,CM$1-$A331+1)/10^6)</f>
        <v>0</v>
      </c>
      <c r="CN331" cm="1">
        <f t="array" aca="1" ref="CN331" ca="1">IF($A331&gt;CN$1,"",$C331*INDEX('ETS yield tables'!$D$133:$CO$161,$B331,CN$1-$A331+1)/10^6)</f>
        <v>0</v>
      </c>
      <c r="CO331" cm="1">
        <f t="array" aca="1" ref="CO331" ca="1">IF($A331&gt;CO$1,"",$C331*INDEX('ETS yield tables'!$D$133:$CO$161,$B331,CO$1-$A331+1)/10^6)</f>
        <v>0</v>
      </c>
    </row>
    <row r="332" spans="1:93" outlineLevel="1">
      <c r="A332">
        <v>1994</v>
      </c>
      <c r="B332">
        <f t="shared" si="188"/>
        <v>15</v>
      </c>
      <c r="C332" s="1">
        <v>594.08095774399999</v>
      </c>
      <c r="D332" s="62"/>
      <c r="E332" s="62"/>
      <c r="F332" s="62"/>
      <c r="G332" s="62"/>
      <c r="H332" s="62"/>
      <c r="I332" s="62"/>
      <c r="J332" s="62"/>
      <c r="K332" s="62"/>
      <c r="L332" s="62"/>
      <c r="M332" s="62"/>
      <c r="N332" s="62"/>
      <c r="O332" s="62"/>
      <c r="P332" s="62"/>
      <c r="Q332" s="62"/>
      <c r="R332" s="62"/>
      <c r="S332" s="62"/>
      <c r="T332" s="62"/>
      <c r="U332" s="62"/>
      <c r="V332" cm="1">
        <f t="array" aca="1" ref="V332" ca="1">IF($A332&gt;V$1,"",$C332*INDEX('ETS yield tables'!$D$133:$CO$161,$B332,V$1-$A332+1)/10^6)</f>
        <v>0</v>
      </c>
      <c r="W332" cm="1">
        <f t="array" aca="1" ref="W332" ca="1">IF($A332&gt;W$1,"",$C332*INDEX('ETS yield tables'!$D$133:$CO$161,$B332,W$1-$A332+1)/10^6)</f>
        <v>0</v>
      </c>
      <c r="X332" cm="1">
        <f t="array" aca="1" ref="X332" ca="1">IF($A332&gt;X$1,"",$C332*INDEX('ETS yield tables'!$D$133:$CO$161,$B332,X$1-$A332+1)/10^6)</f>
        <v>0</v>
      </c>
      <c r="Y332" cm="1">
        <f t="array" aca="1" ref="Y332" ca="1">IF($A332&gt;Y$1,"",$C332*INDEX('ETS yield tables'!$D$133:$CO$161,$B332,Y$1-$A332+1)/10^6)</f>
        <v>0</v>
      </c>
      <c r="Z332" cm="1">
        <f t="array" aca="1" ref="Z332" ca="1">IF($A332&gt;Z$1,"",$C332*INDEX('ETS yield tables'!$D$133:$CO$161,$B332,Z$1-$A332+1)/10^6)</f>
        <v>0</v>
      </c>
      <c r="AA332" cm="1">
        <f t="array" aca="1" ref="AA332" ca="1">IF($A332&gt;AA$1,"",$C332*INDEX('ETS yield tables'!$D$133:$CO$161,$B332,AA$1-$A332+1)/10^6)</f>
        <v>0</v>
      </c>
      <c r="AB332" cm="1">
        <f t="array" aca="1" ref="AB332" ca="1">IF($A332&gt;AB$1,"",$C332*INDEX('ETS yield tables'!$D$133:$CO$161,$B332,AB$1-$A332+1)/10^6)</f>
        <v>0</v>
      </c>
      <c r="AC332" cm="1">
        <f t="array" aca="1" ref="AC332" ca="1">IF($A332&gt;AC$1,"",$C332*INDEX('ETS yield tables'!$D$133:$CO$161,$B332,AC$1-$A332+1)/10^6)</f>
        <v>0</v>
      </c>
      <c r="AD332" cm="1">
        <f t="array" aca="1" ref="AD332" ca="1">IF($A332&gt;AD$1,"",$C332*INDEX('ETS yield tables'!$D$133:$CO$161,$B332,AD$1-$A332+1)/10^6)</f>
        <v>0</v>
      </c>
      <c r="AE332" cm="1">
        <f t="array" aca="1" ref="AE332" ca="1">IF($A332&gt;AE$1,"",$C332*INDEX('ETS yield tables'!$D$133:$CO$161,$B332,AE$1-$A332+1)/10^6)</f>
        <v>0</v>
      </c>
      <c r="AF332" cm="1">
        <f t="array" aca="1" ref="AF332" ca="1">IF($A332&gt;AF$1,"",$C332*INDEX('ETS yield tables'!$D$133:$CO$161,$B332,AF$1-$A332+1)/10^6)</f>
        <v>0</v>
      </c>
      <c r="AG332" cm="1">
        <f t="array" aca="1" ref="AG332" ca="1">IF($A332&gt;AG$1,"",$C332*INDEX('ETS yield tables'!$D$133:$CO$161,$B332,AG$1-$A332+1)/10^6)</f>
        <v>0</v>
      </c>
      <c r="AH332" cm="1">
        <f t="array" aca="1" ref="AH332" ca="1">IF($A332&gt;AH$1,"",$C332*INDEX('ETS yield tables'!$D$133:$CO$161,$B332,AH$1-$A332+1)/10^6)</f>
        <v>0</v>
      </c>
      <c r="AI332" cm="1">
        <f t="array" aca="1" ref="AI332" ca="1">IF($A332&gt;AI$1,"",$C332*INDEX('ETS yield tables'!$D$133:$CO$161,$B332,AI$1-$A332+1)/10^6)</f>
        <v>0</v>
      </c>
      <c r="AJ332" cm="1">
        <f t="array" aca="1" ref="AJ332" ca="1">IF($A332&gt;AJ$1,"",$C332*INDEX('ETS yield tables'!$D$133:$CO$161,$B332,AJ$1-$A332+1)/10^6)</f>
        <v>0</v>
      </c>
      <c r="AK332" cm="1">
        <f t="array" aca="1" ref="AK332" ca="1">IF($A332&gt;AK$1,"",$C332*INDEX('ETS yield tables'!$D$133:$CO$161,$B332,AK$1-$A332+1)/10^6)</f>
        <v>0</v>
      </c>
      <c r="AL332" cm="1">
        <f t="array" aca="1" ref="AL332" ca="1">IF($A332&gt;AL$1,"",$C332*INDEX('ETS yield tables'!$D$133:$CO$161,$B332,AL$1-$A332+1)/10^6)</f>
        <v>0</v>
      </c>
      <c r="AM332" cm="1">
        <f t="array" aca="1" ref="AM332" ca="1">IF($A332&gt;AM$1,"",$C332*INDEX('ETS yield tables'!$D$133:$CO$161,$B332,AM$1-$A332+1)/10^6)</f>
        <v>0</v>
      </c>
      <c r="AN332" cm="1">
        <f t="array" aca="1" ref="AN332" ca="1">IF($A332&gt;AN$1,"",$C332*INDEX('ETS yield tables'!$D$133:$CO$161,$B332,AN$1-$A332+1)/10^6)</f>
        <v>0</v>
      </c>
      <c r="AO332" cm="1">
        <f t="array" aca="1" ref="AO332" ca="1">IF($A332&gt;AO$1,"",$C332*INDEX('ETS yield tables'!$D$133:$CO$161,$B332,AO$1-$A332+1)/10^6)</f>
        <v>0</v>
      </c>
      <c r="AP332" cm="1">
        <f t="array" aca="1" ref="AP332" ca="1">IF($A332&gt;AP$1,"",$C332*INDEX('ETS yield tables'!$D$133:$CO$161,$B332,AP$1-$A332+1)/10^6)</f>
        <v>0</v>
      </c>
      <c r="AQ332" cm="1">
        <f t="array" aca="1" ref="AQ332" ca="1">IF($A332&gt;AQ$1,"",$C332*INDEX('ETS yield tables'!$D$133:$CO$161,$B332,AQ$1-$A332+1)/10^6)</f>
        <v>0</v>
      </c>
      <c r="AR332" cm="1">
        <f t="array" aca="1" ref="AR332" ca="1">IF($A332&gt;AR$1,"",$C332*INDEX('ETS yield tables'!$D$133:$CO$161,$B332,AR$1-$A332+1)/10^6)</f>
        <v>0</v>
      </c>
      <c r="AS332" cm="1">
        <f t="array" aca="1" ref="AS332" ca="1">IF($A332&gt;AS$1,"",$C332*INDEX('ETS yield tables'!$D$133:$CO$161,$B332,AS$1-$A332+1)/10^6)</f>
        <v>0</v>
      </c>
      <c r="AT332" cm="1">
        <f t="array" aca="1" ref="AT332" ca="1">IF($A332&gt;AT$1,"",$C332*INDEX('ETS yield tables'!$D$133:$CO$161,$B332,AT$1-$A332+1)/10^6)</f>
        <v>0</v>
      </c>
      <c r="AU332" cm="1">
        <f t="array" aca="1" ref="AU332" ca="1">IF($A332&gt;AU$1,"",$C332*INDEX('ETS yield tables'!$D$133:$CO$161,$B332,AU$1-$A332+1)/10^6)</f>
        <v>0</v>
      </c>
      <c r="AV332" cm="1">
        <f t="array" aca="1" ref="AV332" ca="1">IF($A332&gt;AV$1,"",$C332*INDEX('ETS yield tables'!$D$133:$CO$161,$B332,AV$1-$A332+1)/10^6)</f>
        <v>0</v>
      </c>
      <c r="AW332" cm="1">
        <f t="array" aca="1" ref="AW332" ca="1">IF($A332&gt;AW$1,"",$C332*INDEX('ETS yield tables'!$D$133:$CO$161,$B332,AW$1-$A332+1)/10^6)</f>
        <v>0</v>
      </c>
      <c r="AX332" cm="1">
        <f t="array" aca="1" ref="AX332" ca="1">IF($A332&gt;AX$1,"",$C332*INDEX('ETS yield tables'!$D$133:$CO$161,$B332,AX$1-$A332+1)/10^6)</f>
        <v>0</v>
      </c>
      <c r="AY332" cm="1">
        <f t="array" aca="1" ref="AY332" ca="1">IF($A332&gt;AY$1,"",$C332*INDEX('ETS yield tables'!$D$133:$CO$161,$B332,AY$1-$A332+1)/10^6)</f>
        <v>0</v>
      </c>
      <c r="AZ332" cm="1">
        <f t="array" aca="1" ref="AZ332" ca="1">IF($A332&gt;AZ$1,"",$C332*INDEX('ETS yield tables'!$D$133:$CO$161,$B332,AZ$1-$A332+1)/10^6)</f>
        <v>-0.52708946832798209</v>
      </c>
      <c r="BA332" cm="1">
        <f t="array" aca="1" ref="BA332" ca="1">IF($A332&gt;BA$1,"",$C332*INDEX('ETS yield tables'!$D$133:$CO$161,$B332,BA$1-$A332+1)/10^6)</f>
        <v>-2.8224055475904838E-2</v>
      </c>
      <c r="BB332" cm="1">
        <f t="array" aca="1" ref="BB332" ca="1">IF($A332&gt;BB$1,"",$C332*INDEX('ETS yield tables'!$D$133:$CO$161,$B332,BB$1-$A332+1)/10^6)</f>
        <v>-2.7831337070626228E-2</v>
      </c>
      <c r="BC332" cm="1">
        <f t="array" aca="1" ref="BC332" ca="1">IF($A332&gt;BC$1,"",$C332*INDEX('ETS yield tables'!$D$133:$CO$161,$B332,BC$1-$A332+1)/10^6)</f>
        <v>-2.7341659900396203E-2</v>
      </c>
      <c r="BD332" cm="1">
        <f t="array" aca="1" ref="BD332" ca="1">IF($A332&gt;BD$1,"",$C332*INDEX('ETS yield tables'!$D$133:$CO$161,$B332,BD$1-$A332+1)/10^6)</f>
        <v>-2.6838471546944149E-2</v>
      </c>
      <c r="BE332" cm="1">
        <f t="array" aca="1" ref="BE332" ca="1">IF($A332&gt;BE$1,"",$C332*INDEX('ETS yield tables'!$D$133:$CO$161,$B332,BE$1-$A332+1)/10^6)</f>
        <v>-2.6294442503971033E-2</v>
      </c>
      <c r="BF332" cm="1">
        <f t="array" aca="1" ref="BF332" ca="1">IF($A332&gt;BF$1,"",$C332*INDEX('ETS yield tables'!$D$133:$CO$161,$B332,BF$1-$A332+1)/10^6)</f>
        <v>-2.5916155513317957E-2</v>
      </c>
      <c r="BG332" cm="1">
        <f t="array" aca="1" ref="BG332" ca="1">IF($A332&gt;BG$1,"",$C332*INDEX('ETS yield tables'!$D$133:$CO$161,$B332,BG$1-$A332+1)/10^6)</f>
        <v>-2.0257790712976391E-2</v>
      </c>
      <c r="BH332" cm="1">
        <f t="array" aca="1" ref="BH332" ca="1">IF($A332&gt;BH$1,"",$C332*INDEX('ETS yield tables'!$D$133:$CO$161,$B332,BH$1-$A332+1)/10^6)</f>
        <v>0</v>
      </c>
      <c r="BI332" cm="1">
        <f t="array" aca="1" ref="BI332" ca="1">IF($A332&gt;BI$1,"",$C332*INDEX('ETS yield tables'!$D$133:$CO$161,$B332,BI$1-$A332+1)/10^6)</f>
        <v>0</v>
      </c>
      <c r="BJ332" cm="1">
        <f t="array" aca="1" ref="BJ332" ca="1">IF($A332&gt;BJ$1,"",$C332*INDEX('ETS yield tables'!$D$133:$CO$161,$B332,BJ$1-$A332+1)/10^6)</f>
        <v>0</v>
      </c>
      <c r="BK332" cm="1">
        <f t="array" aca="1" ref="BK332" ca="1">IF($A332&gt;BK$1,"",$C332*INDEX('ETS yield tables'!$D$133:$CO$161,$B332,BK$1-$A332+1)/10^6)</f>
        <v>0</v>
      </c>
      <c r="BL332" cm="1">
        <f t="array" aca="1" ref="BL332" ca="1">IF($A332&gt;BL$1,"",$C332*INDEX('ETS yield tables'!$D$133:$CO$161,$B332,BL$1-$A332+1)/10^6)</f>
        <v>0</v>
      </c>
      <c r="BM332" cm="1">
        <f t="array" aca="1" ref="BM332" ca="1">IF($A332&gt;BM$1,"",$C332*INDEX('ETS yield tables'!$D$133:$CO$161,$B332,BM$1-$A332+1)/10^6)</f>
        <v>0</v>
      </c>
      <c r="BN332" cm="1">
        <f t="array" aca="1" ref="BN332" ca="1">IF($A332&gt;BN$1,"",$C332*INDEX('ETS yield tables'!$D$133:$CO$161,$B332,BN$1-$A332+1)/10^6)</f>
        <v>0</v>
      </c>
      <c r="BO332" cm="1">
        <f t="array" aca="1" ref="BO332" ca="1">IF($A332&gt;BO$1,"",$C332*INDEX('ETS yield tables'!$D$133:$CO$161,$B332,BO$1-$A332+1)/10^6)</f>
        <v>0</v>
      </c>
      <c r="BP332" cm="1">
        <f t="array" aca="1" ref="BP332" ca="1">IF($A332&gt;BP$1,"",$C332*INDEX('ETS yield tables'!$D$133:$CO$161,$B332,BP$1-$A332+1)/10^6)</f>
        <v>0</v>
      </c>
      <c r="BQ332" cm="1">
        <f t="array" aca="1" ref="BQ332" ca="1">IF($A332&gt;BQ$1,"",$C332*INDEX('ETS yield tables'!$D$133:$CO$161,$B332,BQ$1-$A332+1)/10^6)</f>
        <v>0</v>
      </c>
      <c r="BR332" cm="1">
        <f t="array" aca="1" ref="BR332" ca="1">IF($A332&gt;BR$1,"",$C332*INDEX('ETS yield tables'!$D$133:$CO$161,$B332,BR$1-$A332+1)/10^6)</f>
        <v>0</v>
      </c>
      <c r="BS332" cm="1">
        <f t="array" aca="1" ref="BS332" ca="1">IF($A332&gt;BS$1,"",$C332*INDEX('ETS yield tables'!$D$133:$CO$161,$B332,BS$1-$A332+1)/10^6)</f>
        <v>0</v>
      </c>
      <c r="BT332" cm="1">
        <f t="array" aca="1" ref="BT332" ca="1">IF($A332&gt;BT$1,"",$C332*INDEX('ETS yield tables'!$D$133:$CO$161,$B332,BT$1-$A332+1)/10^6)</f>
        <v>0</v>
      </c>
      <c r="BU332" cm="1">
        <f t="array" aca="1" ref="BU332" ca="1">IF($A332&gt;BU$1,"",$C332*INDEX('ETS yield tables'!$D$133:$CO$161,$B332,BU$1-$A332+1)/10^6)</f>
        <v>0</v>
      </c>
      <c r="BV332" cm="1">
        <f t="array" aca="1" ref="BV332" ca="1">IF($A332&gt;BV$1,"",$C332*INDEX('ETS yield tables'!$D$133:$CO$161,$B332,BV$1-$A332+1)/10^6)</f>
        <v>0</v>
      </c>
      <c r="BW332" cm="1">
        <f t="array" aca="1" ref="BW332" ca="1">IF($A332&gt;BW$1,"",$C332*INDEX('ETS yield tables'!$D$133:$CO$161,$B332,BW$1-$A332+1)/10^6)</f>
        <v>0</v>
      </c>
      <c r="BX332" cm="1">
        <f t="array" aca="1" ref="BX332" ca="1">IF($A332&gt;BX$1,"",$C332*INDEX('ETS yield tables'!$D$133:$CO$161,$B332,BX$1-$A332+1)/10^6)</f>
        <v>0</v>
      </c>
      <c r="BY332" cm="1">
        <f t="array" aca="1" ref="BY332" ca="1">IF($A332&gt;BY$1,"",$C332*INDEX('ETS yield tables'!$D$133:$CO$161,$B332,BY$1-$A332+1)/10^6)</f>
        <v>0</v>
      </c>
      <c r="BZ332" cm="1">
        <f t="array" aca="1" ref="BZ332" ca="1">IF($A332&gt;BZ$1,"",$C332*INDEX('ETS yield tables'!$D$133:$CO$161,$B332,BZ$1-$A332+1)/10^6)</f>
        <v>0</v>
      </c>
      <c r="CA332" cm="1">
        <f t="array" aca="1" ref="CA332" ca="1">IF($A332&gt;CA$1,"",$C332*INDEX('ETS yield tables'!$D$133:$CO$161,$B332,CA$1-$A332+1)/10^6)</f>
        <v>0</v>
      </c>
      <c r="CB332" cm="1">
        <f t="array" aca="1" ref="CB332" ca="1">IF($A332&gt;CB$1,"",$C332*INDEX('ETS yield tables'!$D$133:$CO$161,$B332,CB$1-$A332+1)/10^6)</f>
        <v>0</v>
      </c>
      <c r="CC332" cm="1">
        <f t="array" aca="1" ref="CC332" ca="1">IF($A332&gt;CC$1,"",$C332*INDEX('ETS yield tables'!$D$133:$CO$161,$B332,CC$1-$A332+1)/10^6)</f>
        <v>0</v>
      </c>
      <c r="CD332" cm="1">
        <f t="array" aca="1" ref="CD332" ca="1">IF($A332&gt;CD$1,"",$C332*INDEX('ETS yield tables'!$D$133:$CO$161,$B332,CD$1-$A332+1)/10^6)</f>
        <v>0</v>
      </c>
      <c r="CE332" cm="1">
        <f t="array" aca="1" ref="CE332" ca="1">IF($A332&gt;CE$1,"",$C332*INDEX('ETS yield tables'!$D$133:$CO$161,$B332,CE$1-$A332+1)/10^6)</f>
        <v>0</v>
      </c>
      <c r="CF332" cm="1">
        <f t="array" aca="1" ref="CF332" ca="1">IF($A332&gt;CF$1,"",$C332*INDEX('ETS yield tables'!$D$133:$CO$161,$B332,CF$1-$A332+1)/10^6)</f>
        <v>0</v>
      </c>
      <c r="CG332" cm="1">
        <f t="array" aca="1" ref="CG332" ca="1">IF($A332&gt;CG$1,"",$C332*INDEX('ETS yield tables'!$D$133:$CO$161,$B332,CG$1-$A332+1)/10^6)</f>
        <v>0</v>
      </c>
      <c r="CH332" cm="1">
        <f t="array" aca="1" ref="CH332" ca="1">IF($A332&gt;CH$1,"",$C332*INDEX('ETS yield tables'!$D$133:$CO$161,$B332,CH$1-$A332+1)/10^6)</f>
        <v>0</v>
      </c>
      <c r="CI332" cm="1">
        <f t="array" aca="1" ref="CI332" ca="1">IF($A332&gt;CI$1,"",$C332*INDEX('ETS yield tables'!$D$133:$CO$161,$B332,CI$1-$A332+1)/10^6)</f>
        <v>0</v>
      </c>
      <c r="CJ332" cm="1">
        <f t="array" aca="1" ref="CJ332" ca="1">IF($A332&gt;CJ$1,"",$C332*INDEX('ETS yield tables'!$D$133:$CO$161,$B332,CJ$1-$A332+1)/10^6)</f>
        <v>0</v>
      </c>
      <c r="CK332" cm="1">
        <f t="array" aca="1" ref="CK332" ca="1">IF($A332&gt;CK$1,"",$C332*INDEX('ETS yield tables'!$D$133:$CO$161,$B332,CK$1-$A332+1)/10^6)</f>
        <v>0</v>
      </c>
      <c r="CL332" cm="1">
        <f t="array" aca="1" ref="CL332" ca="1">IF($A332&gt;CL$1,"",$C332*INDEX('ETS yield tables'!$D$133:$CO$161,$B332,CL$1-$A332+1)/10^6)</f>
        <v>0</v>
      </c>
      <c r="CM332" cm="1">
        <f t="array" aca="1" ref="CM332" ca="1">IF($A332&gt;CM$1,"",$C332*INDEX('ETS yield tables'!$D$133:$CO$161,$B332,CM$1-$A332+1)/10^6)</f>
        <v>0</v>
      </c>
      <c r="CN332" cm="1">
        <f t="array" aca="1" ref="CN332" ca="1">IF($A332&gt;CN$1,"",$C332*INDEX('ETS yield tables'!$D$133:$CO$161,$B332,CN$1-$A332+1)/10^6)</f>
        <v>0</v>
      </c>
      <c r="CO332" cm="1">
        <f t="array" aca="1" ref="CO332" ca="1">IF($A332&gt;CO$1,"",$C332*INDEX('ETS yield tables'!$D$133:$CO$161,$B332,CO$1-$A332+1)/10^6)</f>
        <v>0</v>
      </c>
    </row>
    <row r="333" spans="1:93" outlineLevel="1">
      <c r="A333">
        <v>1995</v>
      </c>
      <c r="B333">
        <f t="shared" si="188"/>
        <v>14</v>
      </c>
      <c r="C333" s="1">
        <v>1390.8938286799996</v>
      </c>
      <c r="D333" s="62"/>
      <c r="E333" s="62"/>
      <c r="F333" s="62"/>
      <c r="G333" s="62"/>
      <c r="H333" s="62"/>
      <c r="I333" s="62"/>
      <c r="J333" s="62"/>
      <c r="K333" s="62"/>
      <c r="L333" s="62"/>
      <c r="M333" s="62"/>
      <c r="N333" s="62"/>
      <c r="O333" s="62"/>
      <c r="P333" s="62"/>
      <c r="Q333" s="62"/>
      <c r="R333" s="62"/>
      <c r="S333" s="62"/>
      <c r="T333" s="62"/>
      <c r="U333" s="62"/>
      <c r="V333" cm="1">
        <f t="array" aca="1" ref="V333" ca="1">IF($A333&gt;V$1,"",$C333*INDEX('ETS yield tables'!$D$133:$CO$161,$B333,V$1-$A333+1)/10^6)</f>
        <v>0</v>
      </c>
      <c r="W333" cm="1">
        <f t="array" aca="1" ref="W333" ca="1">IF($A333&gt;W$1,"",$C333*INDEX('ETS yield tables'!$D$133:$CO$161,$B333,W$1-$A333+1)/10^6)</f>
        <v>0</v>
      </c>
      <c r="X333" cm="1">
        <f t="array" aca="1" ref="X333" ca="1">IF($A333&gt;X$1,"",$C333*INDEX('ETS yield tables'!$D$133:$CO$161,$B333,X$1-$A333+1)/10^6)</f>
        <v>0</v>
      </c>
      <c r="Y333" cm="1">
        <f t="array" aca="1" ref="Y333" ca="1">IF($A333&gt;Y$1,"",$C333*INDEX('ETS yield tables'!$D$133:$CO$161,$B333,Y$1-$A333+1)/10^6)</f>
        <v>0</v>
      </c>
      <c r="Z333" cm="1">
        <f t="array" aca="1" ref="Z333" ca="1">IF($A333&gt;Z$1,"",$C333*INDEX('ETS yield tables'!$D$133:$CO$161,$B333,Z$1-$A333+1)/10^6)</f>
        <v>0</v>
      </c>
      <c r="AA333" cm="1">
        <f t="array" aca="1" ref="AA333" ca="1">IF($A333&gt;AA$1,"",$C333*INDEX('ETS yield tables'!$D$133:$CO$161,$B333,AA$1-$A333+1)/10^6)</f>
        <v>0</v>
      </c>
      <c r="AB333" cm="1">
        <f t="array" aca="1" ref="AB333" ca="1">IF($A333&gt;AB$1,"",$C333*INDEX('ETS yield tables'!$D$133:$CO$161,$B333,AB$1-$A333+1)/10^6)</f>
        <v>0</v>
      </c>
      <c r="AC333" cm="1">
        <f t="array" aca="1" ref="AC333" ca="1">IF($A333&gt;AC$1,"",$C333*INDEX('ETS yield tables'!$D$133:$CO$161,$B333,AC$1-$A333+1)/10^6)</f>
        <v>0</v>
      </c>
      <c r="AD333" cm="1">
        <f t="array" aca="1" ref="AD333" ca="1">IF($A333&gt;AD$1,"",$C333*INDEX('ETS yield tables'!$D$133:$CO$161,$B333,AD$1-$A333+1)/10^6)</f>
        <v>0</v>
      </c>
      <c r="AE333" cm="1">
        <f t="array" aca="1" ref="AE333" ca="1">IF($A333&gt;AE$1,"",$C333*INDEX('ETS yield tables'!$D$133:$CO$161,$B333,AE$1-$A333+1)/10^6)</f>
        <v>0</v>
      </c>
      <c r="AF333" cm="1">
        <f t="array" aca="1" ref="AF333" ca="1">IF($A333&gt;AF$1,"",$C333*INDEX('ETS yield tables'!$D$133:$CO$161,$B333,AF$1-$A333+1)/10^6)</f>
        <v>0</v>
      </c>
      <c r="AG333" cm="1">
        <f t="array" aca="1" ref="AG333" ca="1">IF($A333&gt;AG$1,"",$C333*INDEX('ETS yield tables'!$D$133:$CO$161,$B333,AG$1-$A333+1)/10^6)</f>
        <v>0</v>
      </c>
      <c r="AH333" cm="1">
        <f t="array" aca="1" ref="AH333" ca="1">IF($A333&gt;AH$1,"",$C333*INDEX('ETS yield tables'!$D$133:$CO$161,$B333,AH$1-$A333+1)/10^6)</f>
        <v>0</v>
      </c>
      <c r="AI333" cm="1">
        <f t="array" aca="1" ref="AI333" ca="1">IF($A333&gt;AI$1,"",$C333*INDEX('ETS yield tables'!$D$133:$CO$161,$B333,AI$1-$A333+1)/10^6)</f>
        <v>0</v>
      </c>
      <c r="AJ333" cm="1">
        <f t="array" aca="1" ref="AJ333" ca="1">IF($A333&gt;AJ$1,"",$C333*INDEX('ETS yield tables'!$D$133:$CO$161,$B333,AJ$1-$A333+1)/10^6)</f>
        <v>0</v>
      </c>
      <c r="AK333" cm="1">
        <f t="array" aca="1" ref="AK333" ca="1">IF($A333&gt;AK$1,"",$C333*INDEX('ETS yield tables'!$D$133:$CO$161,$B333,AK$1-$A333+1)/10^6)</f>
        <v>0</v>
      </c>
      <c r="AL333" cm="1">
        <f t="array" aca="1" ref="AL333" ca="1">IF($A333&gt;AL$1,"",$C333*INDEX('ETS yield tables'!$D$133:$CO$161,$B333,AL$1-$A333+1)/10^6)</f>
        <v>0</v>
      </c>
      <c r="AM333" cm="1">
        <f t="array" aca="1" ref="AM333" ca="1">IF($A333&gt;AM$1,"",$C333*INDEX('ETS yield tables'!$D$133:$CO$161,$B333,AM$1-$A333+1)/10^6)</f>
        <v>0</v>
      </c>
      <c r="AN333" cm="1">
        <f t="array" aca="1" ref="AN333" ca="1">IF($A333&gt;AN$1,"",$C333*INDEX('ETS yield tables'!$D$133:$CO$161,$B333,AN$1-$A333+1)/10^6)</f>
        <v>0</v>
      </c>
      <c r="AO333" cm="1">
        <f t="array" aca="1" ref="AO333" ca="1">IF($A333&gt;AO$1,"",$C333*INDEX('ETS yield tables'!$D$133:$CO$161,$B333,AO$1-$A333+1)/10^6)</f>
        <v>0</v>
      </c>
      <c r="AP333" cm="1">
        <f t="array" aca="1" ref="AP333" ca="1">IF($A333&gt;AP$1,"",$C333*INDEX('ETS yield tables'!$D$133:$CO$161,$B333,AP$1-$A333+1)/10^6)</f>
        <v>0</v>
      </c>
      <c r="AQ333" cm="1">
        <f t="array" aca="1" ref="AQ333" ca="1">IF($A333&gt;AQ$1,"",$C333*INDEX('ETS yield tables'!$D$133:$CO$161,$B333,AQ$1-$A333+1)/10^6)</f>
        <v>0</v>
      </c>
      <c r="AR333" cm="1">
        <f t="array" aca="1" ref="AR333" ca="1">IF($A333&gt;AR$1,"",$C333*INDEX('ETS yield tables'!$D$133:$CO$161,$B333,AR$1-$A333+1)/10^6)</f>
        <v>0</v>
      </c>
      <c r="AS333" cm="1">
        <f t="array" aca="1" ref="AS333" ca="1">IF($A333&gt;AS$1,"",$C333*INDEX('ETS yield tables'!$D$133:$CO$161,$B333,AS$1-$A333+1)/10^6)</f>
        <v>0</v>
      </c>
      <c r="AT333" cm="1">
        <f t="array" aca="1" ref="AT333" ca="1">IF($A333&gt;AT$1,"",$C333*INDEX('ETS yield tables'!$D$133:$CO$161,$B333,AT$1-$A333+1)/10^6)</f>
        <v>0</v>
      </c>
      <c r="AU333" cm="1">
        <f t="array" aca="1" ref="AU333" ca="1">IF($A333&gt;AU$1,"",$C333*INDEX('ETS yield tables'!$D$133:$CO$161,$B333,AU$1-$A333+1)/10^6)</f>
        <v>0</v>
      </c>
      <c r="AV333" cm="1">
        <f t="array" aca="1" ref="AV333" ca="1">IF($A333&gt;AV$1,"",$C333*INDEX('ETS yield tables'!$D$133:$CO$161,$B333,AV$1-$A333+1)/10^6)</f>
        <v>0</v>
      </c>
      <c r="AW333" cm="1">
        <f t="array" aca="1" ref="AW333" ca="1">IF($A333&gt;AW$1,"",$C333*INDEX('ETS yield tables'!$D$133:$CO$161,$B333,AW$1-$A333+1)/10^6)</f>
        <v>0</v>
      </c>
      <c r="AX333" cm="1">
        <f t="array" aca="1" ref="AX333" ca="1">IF($A333&gt;AX$1,"",$C333*INDEX('ETS yield tables'!$D$133:$CO$161,$B333,AX$1-$A333+1)/10^6)</f>
        <v>0</v>
      </c>
      <c r="AY333" cm="1">
        <f t="array" aca="1" ref="AY333" ca="1">IF($A333&gt;AY$1,"",$C333*INDEX('ETS yield tables'!$D$133:$CO$161,$B333,AY$1-$A333+1)/10^6)</f>
        <v>0</v>
      </c>
      <c r="AZ333" cm="1">
        <f t="array" aca="1" ref="AZ333" ca="1">IF($A333&gt;AZ$1,"",$C333*INDEX('ETS yield tables'!$D$133:$CO$161,$B333,AZ$1-$A333+1)/10^6)</f>
        <v>0</v>
      </c>
      <c r="BA333" cm="1">
        <f t="array" aca="1" ref="BA333" ca="1">IF($A333&gt;BA$1,"",$C333*INDEX('ETS yield tables'!$D$133:$CO$161,$B333,BA$1-$A333+1)/10^6)</f>
        <v>-1.2340498026458022</v>
      </c>
      <c r="BB333" cm="1">
        <f t="array" aca="1" ref="BB333" ca="1">IF($A333&gt;BB$1,"",$C333*INDEX('ETS yield tables'!$D$133:$CO$161,$B333,BB$1-$A333+1)/10^6)</f>
        <v>-6.6079654750816605E-2</v>
      </c>
      <c r="BC333" cm="1">
        <f t="array" aca="1" ref="BC333" ca="1">IF($A333&gt;BC$1,"",$C333*INDEX('ETS yield tables'!$D$133:$CO$161,$B333,BC$1-$A333+1)/10^6)</f>
        <v>-6.5160201603579979E-2</v>
      </c>
      <c r="BD333" cm="1">
        <f t="array" aca="1" ref="BD333" ca="1">IF($A333&gt;BD$1,"",$C333*INDEX('ETS yield tables'!$D$133:$CO$161,$B333,BD$1-$A333+1)/10^6)</f>
        <v>-6.4013743456352315E-2</v>
      </c>
      <c r="BE333" cm="1">
        <f t="array" aca="1" ref="BE333" ca="1">IF($A333&gt;BE$1,"",$C333*INDEX('ETS yield tables'!$D$133:$CO$161,$B333,BE$1-$A333+1)/10^6)</f>
        <v>-6.2835652210778831E-2</v>
      </c>
      <c r="BF333" cm="1">
        <f t="array" aca="1" ref="BF333" ca="1">IF($A333&gt;BF$1,"",$C333*INDEX('ETS yield tables'!$D$133:$CO$161,$B333,BF$1-$A333+1)/10^6)</f>
        <v>-6.1561942578058935E-2</v>
      </c>
      <c r="BG333" cm="1">
        <f t="array" aca="1" ref="BG333" ca="1">IF($A333&gt;BG$1,"",$C333*INDEX('ETS yield tables'!$D$133:$CO$161,$B333,BG$1-$A333+1)/10^6)</f>
        <v>-6.0676277023708654E-2</v>
      </c>
      <c r="BH333" cm="1">
        <f t="array" aca="1" ref="BH333" ca="1">IF($A333&gt;BH$1,"",$C333*INDEX('ETS yield tables'!$D$133:$CO$161,$B333,BH$1-$A333+1)/10^6)</f>
        <v>-5.6694248136553466E-2</v>
      </c>
      <c r="BI333" cm="1">
        <f t="array" aca="1" ref="BI333" ca="1">IF($A333&gt;BI$1,"",$C333*INDEX('ETS yield tables'!$D$133:$CO$161,$B333,BI$1-$A333+1)/10^6)</f>
        <v>-3.0238345426425693E-2</v>
      </c>
      <c r="BJ333" cm="1">
        <f t="array" aca="1" ref="BJ333" ca="1">IF($A333&gt;BJ$1,"",$C333*INDEX('ETS yield tables'!$D$133:$CO$161,$B333,BJ$1-$A333+1)/10^6)</f>
        <v>0</v>
      </c>
      <c r="BK333" cm="1">
        <f t="array" aca="1" ref="BK333" ca="1">IF($A333&gt;BK$1,"",$C333*INDEX('ETS yield tables'!$D$133:$CO$161,$B333,BK$1-$A333+1)/10^6)</f>
        <v>0</v>
      </c>
      <c r="BL333" cm="1">
        <f t="array" aca="1" ref="BL333" ca="1">IF($A333&gt;BL$1,"",$C333*INDEX('ETS yield tables'!$D$133:$CO$161,$B333,BL$1-$A333+1)/10^6)</f>
        <v>0</v>
      </c>
      <c r="BM333" cm="1">
        <f t="array" aca="1" ref="BM333" ca="1">IF($A333&gt;BM$1,"",$C333*INDEX('ETS yield tables'!$D$133:$CO$161,$B333,BM$1-$A333+1)/10^6)</f>
        <v>0</v>
      </c>
      <c r="BN333" cm="1">
        <f t="array" aca="1" ref="BN333" ca="1">IF($A333&gt;BN$1,"",$C333*INDEX('ETS yield tables'!$D$133:$CO$161,$B333,BN$1-$A333+1)/10^6)</f>
        <v>0</v>
      </c>
      <c r="BO333" cm="1">
        <f t="array" aca="1" ref="BO333" ca="1">IF($A333&gt;BO$1,"",$C333*INDEX('ETS yield tables'!$D$133:$CO$161,$B333,BO$1-$A333+1)/10^6)</f>
        <v>0</v>
      </c>
      <c r="BP333" cm="1">
        <f t="array" aca="1" ref="BP333" ca="1">IF($A333&gt;BP$1,"",$C333*INDEX('ETS yield tables'!$D$133:$CO$161,$B333,BP$1-$A333+1)/10^6)</f>
        <v>0</v>
      </c>
      <c r="BQ333" cm="1">
        <f t="array" aca="1" ref="BQ333" ca="1">IF($A333&gt;BQ$1,"",$C333*INDEX('ETS yield tables'!$D$133:$CO$161,$B333,BQ$1-$A333+1)/10^6)</f>
        <v>0</v>
      </c>
      <c r="BR333" cm="1">
        <f t="array" aca="1" ref="BR333" ca="1">IF($A333&gt;BR$1,"",$C333*INDEX('ETS yield tables'!$D$133:$CO$161,$B333,BR$1-$A333+1)/10^6)</f>
        <v>0</v>
      </c>
      <c r="BS333" cm="1">
        <f t="array" aca="1" ref="BS333" ca="1">IF($A333&gt;BS$1,"",$C333*INDEX('ETS yield tables'!$D$133:$CO$161,$B333,BS$1-$A333+1)/10^6)</f>
        <v>0</v>
      </c>
      <c r="BT333" cm="1">
        <f t="array" aca="1" ref="BT333" ca="1">IF($A333&gt;BT$1,"",$C333*INDEX('ETS yield tables'!$D$133:$CO$161,$B333,BT$1-$A333+1)/10^6)</f>
        <v>0</v>
      </c>
      <c r="BU333" cm="1">
        <f t="array" aca="1" ref="BU333" ca="1">IF($A333&gt;BU$1,"",$C333*INDEX('ETS yield tables'!$D$133:$CO$161,$B333,BU$1-$A333+1)/10^6)</f>
        <v>0</v>
      </c>
      <c r="BV333" cm="1">
        <f t="array" aca="1" ref="BV333" ca="1">IF($A333&gt;BV$1,"",$C333*INDEX('ETS yield tables'!$D$133:$CO$161,$B333,BV$1-$A333+1)/10^6)</f>
        <v>0</v>
      </c>
      <c r="BW333" cm="1">
        <f t="array" aca="1" ref="BW333" ca="1">IF($A333&gt;BW$1,"",$C333*INDEX('ETS yield tables'!$D$133:$CO$161,$B333,BW$1-$A333+1)/10^6)</f>
        <v>0</v>
      </c>
      <c r="BX333" cm="1">
        <f t="array" aca="1" ref="BX333" ca="1">IF($A333&gt;BX$1,"",$C333*INDEX('ETS yield tables'!$D$133:$CO$161,$B333,BX$1-$A333+1)/10^6)</f>
        <v>0</v>
      </c>
      <c r="BY333" cm="1">
        <f t="array" aca="1" ref="BY333" ca="1">IF($A333&gt;BY$1,"",$C333*INDEX('ETS yield tables'!$D$133:$CO$161,$B333,BY$1-$A333+1)/10^6)</f>
        <v>0</v>
      </c>
      <c r="BZ333" cm="1">
        <f t="array" aca="1" ref="BZ333" ca="1">IF($A333&gt;BZ$1,"",$C333*INDEX('ETS yield tables'!$D$133:$CO$161,$B333,BZ$1-$A333+1)/10^6)</f>
        <v>0</v>
      </c>
      <c r="CA333" cm="1">
        <f t="array" aca="1" ref="CA333" ca="1">IF($A333&gt;CA$1,"",$C333*INDEX('ETS yield tables'!$D$133:$CO$161,$B333,CA$1-$A333+1)/10^6)</f>
        <v>0</v>
      </c>
      <c r="CB333" cm="1">
        <f t="array" aca="1" ref="CB333" ca="1">IF($A333&gt;CB$1,"",$C333*INDEX('ETS yield tables'!$D$133:$CO$161,$B333,CB$1-$A333+1)/10^6)</f>
        <v>0</v>
      </c>
      <c r="CC333" cm="1">
        <f t="array" aca="1" ref="CC333" ca="1">IF($A333&gt;CC$1,"",$C333*INDEX('ETS yield tables'!$D$133:$CO$161,$B333,CC$1-$A333+1)/10^6)</f>
        <v>0</v>
      </c>
      <c r="CD333" cm="1">
        <f t="array" aca="1" ref="CD333" ca="1">IF($A333&gt;CD$1,"",$C333*INDEX('ETS yield tables'!$D$133:$CO$161,$B333,CD$1-$A333+1)/10^6)</f>
        <v>0</v>
      </c>
      <c r="CE333" cm="1">
        <f t="array" aca="1" ref="CE333" ca="1">IF($A333&gt;CE$1,"",$C333*INDEX('ETS yield tables'!$D$133:$CO$161,$B333,CE$1-$A333+1)/10^6)</f>
        <v>0</v>
      </c>
      <c r="CF333" cm="1">
        <f t="array" aca="1" ref="CF333" ca="1">IF($A333&gt;CF$1,"",$C333*INDEX('ETS yield tables'!$D$133:$CO$161,$B333,CF$1-$A333+1)/10^6)</f>
        <v>0</v>
      </c>
      <c r="CG333" cm="1">
        <f t="array" aca="1" ref="CG333" ca="1">IF($A333&gt;CG$1,"",$C333*INDEX('ETS yield tables'!$D$133:$CO$161,$B333,CG$1-$A333+1)/10^6)</f>
        <v>0</v>
      </c>
      <c r="CH333" cm="1">
        <f t="array" aca="1" ref="CH333" ca="1">IF($A333&gt;CH$1,"",$C333*INDEX('ETS yield tables'!$D$133:$CO$161,$B333,CH$1-$A333+1)/10^6)</f>
        <v>0</v>
      </c>
      <c r="CI333" cm="1">
        <f t="array" aca="1" ref="CI333" ca="1">IF($A333&gt;CI$1,"",$C333*INDEX('ETS yield tables'!$D$133:$CO$161,$B333,CI$1-$A333+1)/10^6)</f>
        <v>0</v>
      </c>
      <c r="CJ333" cm="1">
        <f t="array" aca="1" ref="CJ333" ca="1">IF($A333&gt;CJ$1,"",$C333*INDEX('ETS yield tables'!$D$133:$CO$161,$B333,CJ$1-$A333+1)/10^6)</f>
        <v>0</v>
      </c>
      <c r="CK333" cm="1">
        <f t="array" aca="1" ref="CK333" ca="1">IF($A333&gt;CK$1,"",$C333*INDEX('ETS yield tables'!$D$133:$CO$161,$B333,CK$1-$A333+1)/10^6)</f>
        <v>0</v>
      </c>
      <c r="CL333" cm="1">
        <f t="array" aca="1" ref="CL333" ca="1">IF($A333&gt;CL$1,"",$C333*INDEX('ETS yield tables'!$D$133:$CO$161,$B333,CL$1-$A333+1)/10^6)</f>
        <v>0</v>
      </c>
      <c r="CM333" cm="1">
        <f t="array" aca="1" ref="CM333" ca="1">IF($A333&gt;CM$1,"",$C333*INDEX('ETS yield tables'!$D$133:$CO$161,$B333,CM$1-$A333+1)/10^6)</f>
        <v>0</v>
      </c>
      <c r="CN333" cm="1">
        <f t="array" aca="1" ref="CN333" ca="1">IF($A333&gt;CN$1,"",$C333*INDEX('ETS yield tables'!$D$133:$CO$161,$B333,CN$1-$A333+1)/10^6)</f>
        <v>0</v>
      </c>
      <c r="CO333" cm="1">
        <f t="array" aca="1" ref="CO333" ca="1">IF($A333&gt;CO$1,"",$C333*INDEX('ETS yield tables'!$D$133:$CO$161,$B333,CO$1-$A333+1)/10^6)</f>
        <v>0</v>
      </c>
    </row>
    <row r="334" spans="1:93" outlineLevel="1">
      <c r="A334">
        <v>1996</v>
      </c>
      <c r="B334">
        <f t="shared" si="188"/>
        <v>13</v>
      </c>
      <c r="C334" s="1">
        <v>1878.3073954080003</v>
      </c>
      <c r="D334" s="62"/>
      <c r="E334" s="62"/>
      <c r="F334" s="62"/>
      <c r="G334" s="62"/>
      <c r="H334" s="62"/>
      <c r="I334" s="62"/>
      <c r="J334" s="62"/>
      <c r="K334" s="62"/>
      <c r="L334" s="62"/>
      <c r="M334" s="62"/>
      <c r="N334" s="62"/>
      <c r="O334" s="62"/>
      <c r="P334" s="62"/>
      <c r="Q334" s="62"/>
      <c r="R334" s="62"/>
      <c r="S334" s="62"/>
      <c r="T334" s="62"/>
      <c r="U334" s="62"/>
      <c r="V334" cm="1">
        <f t="array" aca="1" ref="V334" ca="1">IF($A334&gt;V$1,"",$C334*INDEX('ETS yield tables'!$D$133:$CO$161,$B334,V$1-$A334+1)/10^6)</f>
        <v>0</v>
      </c>
      <c r="W334" cm="1">
        <f t="array" aca="1" ref="W334" ca="1">IF($A334&gt;W$1,"",$C334*INDEX('ETS yield tables'!$D$133:$CO$161,$B334,W$1-$A334+1)/10^6)</f>
        <v>0</v>
      </c>
      <c r="X334" cm="1">
        <f t="array" aca="1" ref="X334" ca="1">IF($A334&gt;X$1,"",$C334*INDEX('ETS yield tables'!$D$133:$CO$161,$B334,X$1-$A334+1)/10^6)</f>
        <v>0</v>
      </c>
      <c r="Y334" cm="1">
        <f t="array" aca="1" ref="Y334" ca="1">IF($A334&gt;Y$1,"",$C334*INDEX('ETS yield tables'!$D$133:$CO$161,$B334,Y$1-$A334+1)/10^6)</f>
        <v>0</v>
      </c>
      <c r="Z334" cm="1">
        <f t="array" aca="1" ref="Z334" ca="1">IF($A334&gt;Z$1,"",$C334*INDEX('ETS yield tables'!$D$133:$CO$161,$B334,Z$1-$A334+1)/10^6)</f>
        <v>0</v>
      </c>
      <c r="AA334" cm="1">
        <f t="array" aca="1" ref="AA334" ca="1">IF($A334&gt;AA$1,"",$C334*INDEX('ETS yield tables'!$D$133:$CO$161,$B334,AA$1-$A334+1)/10^6)</f>
        <v>0</v>
      </c>
      <c r="AB334" cm="1">
        <f t="array" aca="1" ref="AB334" ca="1">IF($A334&gt;AB$1,"",$C334*INDEX('ETS yield tables'!$D$133:$CO$161,$B334,AB$1-$A334+1)/10^6)</f>
        <v>0</v>
      </c>
      <c r="AC334" cm="1">
        <f t="array" aca="1" ref="AC334" ca="1">IF($A334&gt;AC$1,"",$C334*INDEX('ETS yield tables'!$D$133:$CO$161,$B334,AC$1-$A334+1)/10^6)</f>
        <v>0</v>
      </c>
      <c r="AD334" cm="1">
        <f t="array" aca="1" ref="AD334" ca="1">IF($A334&gt;AD$1,"",$C334*INDEX('ETS yield tables'!$D$133:$CO$161,$B334,AD$1-$A334+1)/10^6)</f>
        <v>0</v>
      </c>
      <c r="AE334" cm="1">
        <f t="array" aca="1" ref="AE334" ca="1">IF($A334&gt;AE$1,"",$C334*INDEX('ETS yield tables'!$D$133:$CO$161,$B334,AE$1-$A334+1)/10^6)</f>
        <v>0</v>
      </c>
      <c r="AF334" cm="1">
        <f t="array" aca="1" ref="AF334" ca="1">IF($A334&gt;AF$1,"",$C334*INDEX('ETS yield tables'!$D$133:$CO$161,$B334,AF$1-$A334+1)/10^6)</f>
        <v>0</v>
      </c>
      <c r="AG334" cm="1">
        <f t="array" aca="1" ref="AG334" ca="1">IF($A334&gt;AG$1,"",$C334*INDEX('ETS yield tables'!$D$133:$CO$161,$B334,AG$1-$A334+1)/10^6)</f>
        <v>0</v>
      </c>
      <c r="AH334" cm="1">
        <f t="array" aca="1" ref="AH334" ca="1">IF($A334&gt;AH$1,"",$C334*INDEX('ETS yield tables'!$D$133:$CO$161,$B334,AH$1-$A334+1)/10^6)</f>
        <v>0</v>
      </c>
      <c r="AI334" cm="1">
        <f t="array" aca="1" ref="AI334" ca="1">IF($A334&gt;AI$1,"",$C334*INDEX('ETS yield tables'!$D$133:$CO$161,$B334,AI$1-$A334+1)/10^6)</f>
        <v>0</v>
      </c>
      <c r="AJ334" cm="1">
        <f t="array" aca="1" ref="AJ334" ca="1">IF($A334&gt;AJ$1,"",$C334*INDEX('ETS yield tables'!$D$133:$CO$161,$B334,AJ$1-$A334+1)/10^6)</f>
        <v>0</v>
      </c>
      <c r="AK334" cm="1">
        <f t="array" aca="1" ref="AK334" ca="1">IF($A334&gt;AK$1,"",$C334*INDEX('ETS yield tables'!$D$133:$CO$161,$B334,AK$1-$A334+1)/10^6)</f>
        <v>0</v>
      </c>
      <c r="AL334" cm="1">
        <f t="array" aca="1" ref="AL334" ca="1">IF($A334&gt;AL$1,"",$C334*INDEX('ETS yield tables'!$D$133:$CO$161,$B334,AL$1-$A334+1)/10^6)</f>
        <v>0</v>
      </c>
      <c r="AM334" cm="1">
        <f t="array" aca="1" ref="AM334" ca="1">IF($A334&gt;AM$1,"",$C334*INDEX('ETS yield tables'!$D$133:$CO$161,$B334,AM$1-$A334+1)/10^6)</f>
        <v>0</v>
      </c>
      <c r="AN334" cm="1">
        <f t="array" aca="1" ref="AN334" ca="1">IF($A334&gt;AN$1,"",$C334*INDEX('ETS yield tables'!$D$133:$CO$161,$B334,AN$1-$A334+1)/10^6)</f>
        <v>0</v>
      </c>
      <c r="AO334" cm="1">
        <f t="array" aca="1" ref="AO334" ca="1">IF($A334&gt;AO$1,"",$C334*INDEX('ETS yield tables'!$D$133:$CO$161,$B334,AO$1-$A334+1)/10^6)</f>
        <v>0</v>
      </c>
      <c r="AP334" cm="1">
        <f t="array" aca="1" ref="AP334" ca="1">IF($A334&gt;AP$1,"",$C334*INDEX('ETS yield tables'!$D$133:$CO$161,$B334,AP$1-$A334+1)/10^6)</f>
        <v>0</v>
      </c>
      <c r="AQ334" cm="1">
        <f t="array" aca="1" ref="AQ334" ca="1">IF($A334&gt;AQ$1,"",$C334*INDEX('ETS yield tables'!$D$133:$CO$161,$B334,AQ$1-$A334+1)/10^6)</f>
        <v>0</v>
      </c>
      <c r="AR334" cm="1">
        <f t="array" aca="1" ref="AR334" ca="1">IF($A334&gt;AR$1,"",$C334*INDEX('ETS yield tables'!$D$133:$CO$161,$B334,AR$1-$A334+1)/10^6)</f>
        <v>0</v>
      </c>
      <c r="AS334" cm="1">
        <f t="array" aca="1" ref="AS334" ca="1">IF($A334&gt;AS$1,"",$C334*INDEX('ETS yield tables'!$D$133:$CO$161,$B334,AS$1-$A334+1)/10^6)</f>
        <v>0</v>
      </c>
      <c r="AT334" cm="1">
        <f t="array" aca="1" ref="AT334" ca="1">IF($A334&gt;AT$1,"",$C334*INDEX('ETS yield tables'!$D$133:$CO$161,$B334,AT$1-$A334+1)/10^6)</f>
        <v>0</v>
      </c>
      <c r="AU334" cm="1">
        <f t="array" aca="1" ref="AU334" ca="1">IF($A334&gt;AU$1,"",$C334*INDEX('ETS yield tables'!$D$133:$CO$161,$B334,AU$1-$A334+1)/10^6)</f>
        <v>0</v>
      </c>
      <c r="AV334" cm="1">
        <f t="array" aca="1" ref="AV334" ca="1">IF($A334&gt;AV$1,"",$C334*INDEX('ETS yield tables'!$D$133:$CO$161,$B334,AV$1-$A334+1)/10^6)</f>
        <v>0</v>
      </c>
      <c r="AW334" cm="1">
        <f t="array" aca="1" ref="AW334" ca="1">IF($A334&gt;AW$1,"",$C334*INDEX('ETS yield tables'!$D$133:$CO$161,$B334,AW$1-$A334+1)/10^6)</f>
        <v>0</v>
      </c>
      <c r="AX334" cm="1">
        <f t="array" aca="1" ref="AX334" ca="1">IF($A334&gt;AX$1,"",$C334*INDEX('ETS yield tables'!$D$133:$CO$161,$B334,AX$1-$A334+1)/10^6)</f>
        <v>0</v>
      </c>
      <c r="AY334" cm="1">
        <f t="array" aca="1" ref="AY334" ca="1">IF($A334&gt;AY$1,"",$C334*INDEX('ETS yield tables'!$D$133:$CO$161,$B334,AY$1-$A334+1)/10^6)</f>
        <v>0</v>
      </c>
      <c r="AZ334" cm="1">
        <f t="array" aca="1" ref="AZ334" ca="1">IF($A334&gt;AZ$1,"",$C334*INDEX('ETS yield tables'!$D$133:$CO$161,$B334,AZ$1-$A334+1)/10^6)</f>
        <v>0</v>
      </c>
      <c r="BA334" cm="1">
        <f t="array" aca="1" ref="BA334" ca="1">IF($A334&gt;BA$1,"",$C334*INDEX('ETS yield tables'!$D$133:$CO$161,$B334,BA$1-$A334+1)/10^6)</f>
        <v>0</v>
      </c>
      <c r="BB334" cm="1">
        <f t="array" aca="1" ref="BB334" ca="1">IF($A334&gt;BB$1,"",$C334*INDEX('ETS yield tables'!$D$133:$CO$161,$B334,BB$1-$A334+1)/10^6)</f>
        <v>-1.6665002193669767</v>
      </c>
      <c r="BC334" cm="1">
        <f t="array" aca="1" ref="BC334" ca="1">IF($A334&gt;BC$1,"",$C334*INDEX('ETS yield tables'!$D$133:$CO$161,$B334,BC$1-$A334+1)/10^6)</f>
        <v>-8.9236073699642413E-2</v>
      </c>
      <c r="BD334" cm="1">
        <f t="array" aca="1" ref="BD334" ca="1">IF($A334&gt;BD$1,"",$C334*INDEX('ETS yield tables'!$D$133:$CO$161,$B334,BD$1-$A334+1)/10^6)</f>
        <v>-8.7994414839293086E-2</v>
      </c>
      <c r="BE334" cm="1">
        <f t="array" aca="1" ref="BE334" ca="1">IF($A334&gt;BE$1,"",$C334*INDEX('ETS yield tables'!$D$133:$CO$161,$B334,BE$1-$A334+1)/10^6)</f>
        <v>-8.6446201185554225E-2</v>
      </c>
      <c r="BF334" cm="1">
        <f t="array" aca="1" ref="BF334" ca="1">IF($A334&gt;BF$1,"",$C334*INDEX('ETS yield tables'!$D$133:$CO$161,$B334,BF$1-$A334+1)/10^6)</f>
        <v>-8.4855269186721399E-2</v>
      </c>
      <c r="BG334" cm="1">
        <f t="array" aca="1" ref="BG334" ca="1">IF($A334&gt;BG$1,"",$C334*INDEX('ETS yield tables'!$D$133:$CO$161,$B334,BG$1-$A334+1)/10^6)</f>
        <v>-8.3135211067683928E-2</v>
      </c>
      <c r="BH334" cm="1">
        <f t="array" aca="1" ref="BH334" ca="1">IF($A334&gt;BH$1,"",$C334*INDEX('ETS yield tables'!$D$133:$CO$161,$B334,BH$1-$A334+1)/10^6)</f>
        <v>-8.1939180050583912E-2</v>
      </c>
      <c r="BI334" cm="1">
        <f t="array" aca="1" ref="BI334" ca="1">IF($A334&gt;BI$1,"",$C334*INDEX('ETS yield tables'!$D$133:$CO$161,$B334,BI$1-$A334+1)/10^6)</f>
        <v>-7.656172121566325E-2</v>
      </c>
      <c r="BJ334" cm="1">
        <f t="array" aca="1" ref="BJ334" ca="1">IF($A334&gt;BJ$1,"",$C334*INDEX('ETS yield tables'!$D$133:$CO$161,$B334,BJ$1-$A334+1)/10^6)</f>
        <v>-6.8156209219072381E-2</v>
      </c>
      <c r="BK334" cm="1">
        <f t="array" aca="1" ref="BK334" ca="1">IF($A334&gt;BK$1,"",$C334*INDEX('ETS yield tables'!$D$133:$CO$161,$B334,BK$1-$A334+1)/10^6)</f>
        <v>-2.2262277092862621E-2</v>
      </c>
      <c r="BL334" cm="1">
        <f t="array" aca="1" ref="BL334" ca="1">IF($A334&gt;BL$1,"",$C334*INDEX('ETS yield tables'!$D$133:$CO$161,$B334,BL$1-$A334+1)/10^6)</f>
        <v>0</v>
      </c>
      <c r="BM334" cm="1">
        <f t="array" aca="1" ref="BM334" ca="1">IF($A334&gt;BM$1,"",$C334*INDEX('ETS yield tables'!$D$133:$CO$161,$B334,BM$1-$A334+1)/10^6)</f>
        <v>0</v>
      </c>
      <c r="BN334" cm="1">
        <f t="array" aca="1" ref="BN334" ca="1">IF($A334&gt;BN$1,"",$C334*INDEX('ETS yield tables'!$D$133:$CO$161,$B334,BN$1-$A334+1)/10^6)</f>
        <v>0</v>
      </c>
      <c r="BO334" cm="1">
        <f t="array" aca="1" ref="BO334" ca="1">IF($A334&gt;BO$1,"",$C334*INDEX('ETS yield tables'!$D$133:$CO$161,$B334,BO$1-$A334+1)/10^6)</f>
        <v>0</v>
      </c>
      <c r="BP334" cm="1">
        <f t="array" aca="1" ref="BP334" ca="1">IF($A334&gt;BP$1,"",$C334*INDEX('ETS yield tables'!$D$133:$CO$161,$B334,BP$1-$A334+1)/10^6)</f>
        <v>0</v>
      </c>
      <c r="BQ334" cm="1">
        <f t="array" aca="1" ref="BQ334" ca="1">IF($A334&gt;BQ$1,"",$C334*INDEX('ETS yield tables'!$D$133:$CO$161,$B334,BQ$1-$A334+1)/10^6)</f>
        <v>0</v>
      </c>
      <c r="BR334" cm="1">
        <f t="array" aca="1" ref="BR334" ca="1">IF($A334&gt;BR$1,"",$C334*INDEX('ETS yield tables'!$D$133:$CO$161,$B334,BR$1-$A334+1)/10^6)</f>
        <v>0</v>
      </c>
      <c r="BS334" cm="1">
        <f t="array" aca="1" ref="BS334" ca="1">IF($A334&gt;BS$1,"",$C334*INDEX('ETS yield tables'!$D$133:$CO$161,$B334,BS$1-$A334+1)/10^6)</f>
        <v>0</v>
      </c>
      <c r="BT334" cm="1">
        <f t="array" aca="1" ref="BT334" ca="1">IF($A334&gt;BT$1,"",$C334*INDEX('ETS yield tables'!$D$133:$CO$161,$B334,BT$1-$A334+1)/10^6)</f>
        <v>0</v>
      </c>
      <c r="BU334" cm="1">
        <f t="array" aca="1" ref="BU334" ca="1">IF($A334&gt;BU$1,"",$C334*INDEX('ETS yield tables'!$D$133:$CO$161,$B334,BU$1-$A334+1)/10^6)</f>
        <v>0</v>
      </c>
      <c r="BV334" cm="1">
        <f t="array" aca="1" ref="BV334" ca="1">IF($A334&gt;BV$1,"",$C334*INDEX('ETS yield tables'!$D$133:$CO$161,$B334,BV$1-$A334+1)/10^6)</f>
        <v>0</v>
      </c>
      <c r="BW334" cm="1">
        <f t="array" aca="1" ref="BW334" ca="1">IF($A334&gt;BW$1,"",$C334*INDEX('ETS yield tables'!$D$133:$CO$161,$B334,BW$1-$A334+1)/10^6)</f>
        <v>0</v>
      </c>
      <c r="BX334" cm="1">
        <f t="array" aca="1" ref="BX334" ca="1">IF($A334&gt;BX$1,"",$C334*INDEX('ETS yield tables'!$D$133:$CO$161,$B334,BX$1-$A334+1)/10^6)</f>
        <v>0</v>
      </c>
      <c r="BY334" cm="1">
        <f t="array" aca="1" ref="BY334" ca="1">IF($A334&gt;BY$1,"",$C334*INDEX('ETS yield tables'!$D$133:$CO$161,$B334,BY$1-$A334+1)/10^6)</f>
        <v>0</v>
      </c>
      <c r="BZ334" cm="1">
        <f t="array" aca="1" ref="BZ334" ca="1">IF($A334&gt;BZ$1,"",$C334*INDEX('ETS yield tables'!$D$133:$CO$161,$B334,BZ$1-$A334+1)/10^6)</f>
        <v>0</v>
      </c>
      <c r="CA334" cm="1">
        <f t="array" aca="1" ref="CA334" ca="1">IF($A334&gt;CA$1,"",$C334*INDEX('ETS yield tables'!$D$133:$CO$161,$B334,CA$1-$A334+1)/10^6)</f>
        <v>0</v>
      </c>
      <c r="CB334" cm="1">
        <f t="array" aca="1" ref="CB334" ca="1">IF($A334&gt;CB$1,"",$C334*INDEX('ETS yield tables'!$D$133:$CO$161,$B334,CB$1-$A334+1)/10^6)</f>
        <v>0</v>
      </c>
      <c r="CC334" cm="1">
        <f t="array" aca="1" ref="CC334" ca="1">IF($A334&gt;CC$1,"",$C334*INDEX('ETS yield tables'!$D$133:$CO$161,$B334,CC$1-$A334+1)/10^6)</f>
        <v>0</v>
      </c>
      <c r="CD334" cm="1">
        <f t="array" aca="1" ref="CD334" ca="1">IF($A334&gt;CD$1,"",$C334*INDEX('ETS yield tables'!$D$133:$CO$161,$B334,CD$1-$A334+1)/10^6)</f>
        <v>0</v>
      </c>
      <c r="CE334" cm="1">
        <f t="array" aca="1" ref="CE334" ca="1">IF($A334&gt;CE$1,"",$C334*INDEX('ETS yield tables'!$D$133:$CO$161,$B334,CE$1-$A334+1)/10^6)</f>
        <v>0</v>
      </c>
      <c r="CF334" cm="1">
        <f t="array" aca="1" ref="CF334" ca="1">IF($A334&gt;CF$1,"",$C334*INDEX('ETS yield tables'!$D$133:$CO$161,$B334,CF$1-$A334+1)/10^6)</f>
        <v>0</v>
      </c>
      <c r="CG334" cm="1">
        <f t="array" aca="1" ref="CG334" ca="1">IF($A334&gt;CG$1,"",$C334*INDEX('ETS yield tables'!$D$133:$CO$161,$B334,CG$1-$A334+1)/10^6)</f>
        <v>0</v>
      </c>
      <c r="CH334" cm="1">
        <f t="array" aca="1" ref="CH334" ca="1">IF($A334&gt;CH$1,"",$C334*INDEX('ETS yield tables'!$D$133:$CO$161,$B334,CH$1-$A334+1)/10^6)</f>
        <v>0</v>
      </c>
      <c r="CI334" cm="1">
        <f t="array" aca="1" ref="CI334" ca="1">IF($A334&gt;CI$1,"",$C334*INDEX('ETS yield tables'!$D$133:$CO$161,$B334,CI$1-$A334+1)/10^6)</f>
        <v>0</v>
      </c>
      <c r="CJ334" cm="1">
        <f t="array" aca="1" ref="CJ334" ca="1">IF($A334&gt;CJ$1,"",$C334*INDEX('ETS yield tables'!$D$133:$CO$161,$B334,CJ$1-$A334+1)/10^6)</f>
        <v>0</v>
      </c>
      <c r="CK334" cm="1">
        <f t="array" aca="1" ref="CK334" ca="1">IF($A334&gt;CK$1,"",$C334*INDEX('ETS yield tables'!$D$133:$CO$161,$B334,CK$1-$A334+1)/10^6)</f>
        <v>0</v>
      </c>
      <c r="CL334" cm="1">
        <f t="array" aca="1" ref="CL334" ca="1">IF($A334&gt;CL$1,"",$C334*INDEX('ETS yield tables'!$D$133:$CO$161,$B334,CL$1-$A334+1)/10^6)</f>
        <v>0</v>
      </c>
      <c r="CM334" cm="1">
        <f t="array" aca="1" ref="CM334" ca="1">IF($A334&gt;CM$1,"",$C334*INDEX('ETS yield tables'!$D$133:$CO$161,$B334,CM$1-$A334+1)/10^6)</f>
        <v>0</v>
      </c>
      <c r="CN334" cm="1">
        <f t="array" aca="1" ref="CN334" ca="1">IF($A334&gt;CN$1,"",$C334*INDEX('ETS yield tables'!$D$133:$CO$161,$B334,CN$1-$A334+1)/10^6)</f>
        <v>0</v>
      </c>
      <c r="CO334" cm="1">
        <f t="array" aca="1" ref="CO334" ca="1">IF($A334&gt;CO$1,"",$C334*INDEX('ETS yield tables'!$D$133:$CO$161,$B334,CO$1-$A334+1)/10^6)</f>
        <v>0</v>
      </c>
    </row>
    <row r="335" spans="1:93" outlineLevel="1">
      <c r="A335">
        <v>1997</v>
      </c>
      <c r="B335">
        <f t="shared" si="188"/>
        <v>12</v>
      </c>
      <c r="C335" s="1">
        <v>2647.2902484400001</v>
      </c>
      <c r="D335" s="62"/>
      <c r="E335" s="62"/>
      <c r="F335" s="62"/>
      <c r="G335" s="62"/>
      <c r="H335" s="62"/>
      <c r="I335" s="62"/>
      <c r="J335" s="62"/>
      <c r="K335" s="62"/>
      <c r="L335" s="62"/>
      <c r="M335" s="62"/>
      <c r="N335" s="62"/>
      <c r="O335" s="62"/>
      <c r="P335" s="62"/>
      <c r="Q335" s="62"/>
      <c r="R335" s="62"/>
      <c r="S335" s="62"/>
      <c r="T335" s="62"/>
      <c r="U335" s="62"/>
      <c r="V335" cm="1">
        <f t="array" aca="1" ref="V335" ca="1">IF($A335&gt;V$1,"",$C335*INDEX('ETS yield tables'!$D$133:$CO$161,$B335,V$1-$A335+1)/10^6)</f>
        <v>0</v>
      </c>
      <c r="W335" cm="1">
        <f t="array" aca="1" ref="W335" ca="1">IF($A335&gt;W$1,"",$C335*INDEX('ETS yield tables'!$D$133:$CO$161,$B335,W$1-$A335+1)/10^6)</f>
        <v>0</v>
      </c>
      <c r="X335" cm="1">
        <f t="array" aca="1" ref="X335" ca="1">IF($A335&gt;X$1,"",$C335*INDEX('ETS yield tables'!$D$133:$CO$161,$B335,X$1-$A335+1)/10^6)</f>
        <v>0</v>
      </c>
      <c r="Y335" cm="1">
        <f t="array" aca="1" ref="Y335" ca="1">IF($A335&gt;Y$1,"",$C335*INDEX('ETS yield tables'!$D$133:$CO$161,$B335,Y$1-$A335+1)/10^6)</f>
        <v>0</v>
      </c>
      <c r="Z335" cm="1">
        <f t="array" aca="1" ref="Z335" ca="1">IF($A335&gt;Z$1,"",$C335*INDEX('ETS yield tables'!$D$133:$CO$161,$B335,Z$1-$A335+1)/10^6)</f>
        <v>0</v>
      </c>
      <c r="AA335" cm="1">
        <f t="array" aca="1" ref="AA335" ca="1">IF($A335&gt;AA$1,"",$C335*INDEX('ETS yield tables'!$D$133:$CO$161,$B335,AA$1-$A335+1)/10^6)</f>
        <v>0</v>
      </c>
      <c r="AB335" cm="1">
        <f t="array" aca="1" ref="AB335" ca="1">IF($A335&gt;AB$1,"",$C335*INDEX('ETS yield tables'!$D$133:$CO$161,$B335,AB$1-$A335+1)/10^6)</f>
        <v>0</v>
      </c>
      <c r="AC335" cm="1">
        <f t="array" aca="1" ref="AC335" ca="1">IF($A335&gt;AC$1,"",$C335*INDEX('ETS yield tables'!$D$133:$CO$161,$B335,AC$1-$A335+1)/10^6)</f>
        <v>0</v>
      </c>
      <c r="AD335" cm="1">
        <f t="array" aca="1" ref="AD335" ca="1">IF($A335&gt;AD$1,"",$C335*INDEX('ETS yield tables'!$D$133:$CO$161,$B335,AD$1-$A335+1)/10^6)</f>
        <v>0</v>
      </c>
      <c r="AE335" cm="1">
        <f t="array" aca="1" ref="AE335" ca="1">IF($A335&gt;AE$1,"",$C335*INDEX('ETS yield tables'!$D$133:$CO$161,$B335,AE$1-$A335+1)/10^6)</f>
        <v>0</v>
      </c>
      <c r="AF335" cm="1">
        <f t="array" aca="1" ref="AF335" ca="1">IF($A335&gt;AF$1,"",$C335*INDEX('ETS yield tables'!$D$133:$CO$161,$B335,AF$1-$A335+1)/10^6)</f>
        <v>0</v>
      </c>
      <c r="AG335" cm="1">
        <f t="array" aca="1" ref="AG335" ca="1">IF($A335&gt;AG$1,"",$C335*INDEX('ETS yield tables'!$D$133:$CO$161,$B335,AG$1-$A335+1)/10^6)</f>
        <v>0</v>
      </c>
      <c r="AH335" cm="1">
        <f t="array" aca="1" ref="AH335" ca="1">IF($A335&gt;AH$1,"",$C335*INDEX('ETS yield tables'!$D$133:$CO$161,$B335,AH$1-$A335+1)/10^6)</f>
        <v>0</v>
      </c>
      <c r="AI335" cm="1">
        <f t="array" aca="1" ref="AI335" ca="1">IF($A335&gt;AI$1,"",$C335*INDEX('ETS yield tables'!$D$133:$CO$161,$B335,AI$1-$A335+1)/10^6)</f>
        <v>0</v>
      </c>
      <c r="AJ335" cm="1">
        <f t="array" aca="1" ref="AJ335" ca="1">IF($A335&gt;AJ$1,"",$C335*INDEX('ETS yield tables'!$D$133:$CO$161,$B335,AJ$1-$A335+1)/10^6)</f>
        <v>0</v>
      </c>
      <c r="AK335" cm="1">
        <f t="array" aca="1" ref="AK335" ca="1">IF($A335&gt;AK$1,"",$C335*INDEX('ETS yield tables'!$D$133:$CO$161,$B335,AK$1-$A335+1)/10^6)</f>
        <v>0</v>
      </c>
      <c r="AL335" cm="1">
        <f t="array" aca="1" ref="AL335" ca="1">IF($A335&gt;AL$1,"",$C335*INDEX('ETS yield tables'!$D$133:$CO$161,$B335,AL$1-$A335+1)/10^6)</f>
        <v>0</v>
      </c>
      <c r="AM335" cm="1">
        <f t="array" aca="1" ref="AM335" ca="1">IF($A335&gt;AM$1,"",$C335*INDEX('ETS yield tables'!$D$133:$CO$161,$B335,AM$1-$A335+1)/10^6)</f>
        <v>0</v>
      </c>
      <c r="AN335" cm="1">
        <f t="array" aca="1" ref="AN335" ca="1">IF($A335&gt;AN$1,"",$C335*INDEX('ETS yield tables'!$D$133:$CO$161,$B335,AN$1-$A335+1)/10^6)</f>
        <v>0</v>
      </c>
      <c r="AO335" cm="1">
        <f t="array" aca="1" ref="AO335" ca="1">IF($A335&gt;AO$1,"",$C335*INDEX('ETS yield tables'!$D$133:$CO$161,$B335,AO$1-$A335+1)/10^6)</f>
        <v>0</v>
      </c>
      <c r="AP335" cm="1">
        <f t="array" aca="1" ref="AP335" ca="1">IF($A335&gt;AP$1,"",$C335*INDEX('ETS yield tables'!$D$133:$CO$161,$B335,AP$1-$A335+1)/10^6)</f>
        <v>0</v>
      </c>
      <c r="AQ335" cm="1">
        <f t="array" aca="1" ref="AQ335" ca="1">IF($A335&gt;AQ$1,"",$C335*INDEX('ETS yield tables'!$D$133:$CO$161,$B335,AQ$1-$A335+1)/10^6)</f>
        <v>0</v>
      </c>
      <c r="AR335" cm="1">
        <f t="array" aca="1" ref="AR335" ca="1">IF($A335&gt;AR$1,"",$C335*INDEX('ETS yield tables'!$D$133:$CO$161,$B335,AR$1-$A335+1)/10^6)</f>
        <v>0</v>
      </c>
      <c r="AS335" cm="1">
        <f t="array" aca="1" ref="AS335" ca="1">IF($A335&gt;AS$1,"",$C335*INDEX('ETS yield tables'!$D$133:$CO$161,$B335,AS$1-$A335+1)/10^6)</f>
        <v>0</v>
      </c>
      <c r="AT335" cm="1">
        <f t="array" aca="1" ref="AT335" ca="1">IF($A335&gt;AT$1,"",$C335*INDEX('ETS yield tables'!$D$133:$CO$161,$B335,AT$1-$A335+1)/10^6)</f>
        <v>0</v>
      </c>
      <c r="AU335" cm="1">
        <f t="array" aca="1" ref="AU335" ca="1">IF($A335&gt;AU$1,"",$C335*INDEX('ETS yield tables'!$D$133:$CO$161,$B335,AU$1-$A335+1)/10^6)</f>
        <v>0</v>
      </c>
      <c r="AV335" cm="1">
        <f t="array" aca="1" ref="AV335" ca="1">IF($A335&gt;AV$1,"",$C335*INDEX('ETS yield tables'!$D$133:$CO$161,$B335,AV$1-$A335+1)/10^6)</f>
        <v>0</v>
      </c>
      <c r="AW335" cm="1">
        <f t="array" aca="1" ref="AW335" ca="1">IF($A335&gt;AW$1,"",$C335*INDEX('ETS yield tables'!$D$133:$CO$161,$B335,AW$1-$A335+1)/10^6)</f>
        <v>0</v>
      </c>
      <c r="AX335" cm="1">
        <f t="array" aca="1" ref="AX335" ca="1">IF($A335&gt;AX$1,"",$C335*INDEX('ETS yield tables'!$D$133:$CO$161,$B335,AX$1-$A335+1)/10^6)</f>
        <v>0</v>
      </c>
      <c r="AY335" cm="1">
        <f t="array" aca="1" ref="AY335" ca="1">IF($A335&gt;AY$1,"",$C335*INDEX('ETS yield tables'!$D$133:$CO$161,$B335,AY$1-$A335+1)/10^6)</f>
        <v>0</v>
      </c>
      <c r="AZ335" cm="1">
        <f t="array" aca="1" ref="AZ335" ca="1">IF($A335&gt;AZ$1,"",$C335*INDEX('ETS yield tables'!$D$133:$CO$161,$B335,AZ$1-$A335+1)/10^6)</f>
        <v>0</v>
      </c>
      <c r="BA335" cm="1">
        <f t="array" aca="1" ref="BA335" ca="1">IF($A335&gt;BA$1,"",$C335*INDEX('ETS yield tables'!$D$133:$CO$161,$B335,BA$1-$A335+1)/10^6)</f>
        <v>0</v>
      </c>
      <c r="BB335" cm="1">
        <f t="array" aca="1" ref="BB335" ca="1">IF($A335&gt;BB$1,"",$C335*INDEX('ETS yield tables'!$D$133:$CO$161,$B335,BB$1-$A335+1)/10^6)</f>
        <v>0</v>
      </c>
      <c r="BC335" cm="1">
        <f t="array" aca="1" ref="BC335" ca="1">IF($A335&gt;BC$1,"",$C335*INDEX('ETS yield tables'!$D$133:$CO$161,$B335,BC$1-$A335+1)/10^6)</f>
        <v>-2.3487687854175863</v>
      </c>
      <c r="BD335" cm="1">
        <f t="array" aca="1" ref="BD335" ca="1">IF($A335&gt;BD$1,"",$C335*INDEX('ETS yield tables'!$D$133:$CO$161,$B335,BD$1-$A335+1)/10^6)</f>
        <v>-0.12576950305986659</v>
      </c>
      <c r="BE335" cm="1">
        <f t="array" aca="1" ref="BE335" ca="1">IF($A335&gt;BE$1,"",$C335*INDEX('ETS yield tables'!$D$133:$CO$161,$B335,BE$1-$A335+1)/10^6)</f>
        <v>-0.12401950654655471</v>
      </c>
      <c r="BF335" cm="1">
        <f t="array" aca="1" ref="BF335" ca="1">IF($A335&gt;BF$1,"",$C335*INDEX('ETS yield tables'!$D$133:$CO$161,$B335,BF$1-$A335+1)/10^6)</f>
        <v>-0.12183745108637577</v>
      </c>
      <c r="BG335" cm="1">
        <f t="array" aca="1" ref="BG335" ca="1">IF($A335&gt;BG$1,"",$C335*INDEX('ETS yield tables'!$D$133:$CO$161,$B335,BG$1-$A335+1)/10^6)</f>
        <v>-0.11959518830407624</v>
      </c>
      <c r="BH335" cm="1">
        <f t="array" aca="1" ref="BH335" ca="1">IF($A335&gt;BH$1,"",$C335*INDEX('ETS yield tables'!$D$133:$CO$161,$B335,BH$1-$A335+1)/10^6)</f>
        <v>-0.11717093490635755</v>
      </c>
      <c r="BI335" cm="1">
        <f t="array" aca="1" ref="BI335" ca="1">IF($A335&gt;BI$1,"",$C335*INDEX('ETS yield tables'!$D$133:$CO$161,$B335,BI$1-$A335+1)/10^6)</f>
        <v>-0.11548524636776088</v>
      </c>
      <c r="BJ335" cm="1">
        <f t="array" aca="1" ref="BJ335" ca="1">IF($A335&gt;BJ$1,"",$C335*INDEX('ETS yield tables'!$D$133:$CO$161,$B335,BJ$1-$A335+1)/10^6)</f>
        <v>-0.10790624499137502</v>
      </c>
      <c r="BK335" cm="1">
        <f t="array" aca="1" ref="BK335" ca="1">IF($A335&gt;BK$1,"",$C335*INDEX('ETS yield tables'!$D$133:$CO$161,$B335,BK$1-$A335+1)/10^6)</f>
        <v>-9.6059499354254757E-2</v>
      </c>
      <c r="BL335" cm="1">
        <f t="array" aca="1" ref="BL335" ca="1">IF($A335&gt;BL$1,"",$C335*INDEX('ETS yield tables'!$D$133:$CO$161,$B335,BL$1-$A335+1)/10^6)</f>
        <v>-8.0850938652318224E-2</v>
      </c>
      <c r="BM335" cm="1">
        <f t="array" aca="1" ref="BM335" ca="1">IF($A335&gt;BM$1,"",$C335*INDEX('ETS yield tables'!$D$133:$CO$161,$B335,BM$1-$A335+1)/10^6)</f>
        <v>-1.4149064369483679E-2</v>
      </c>
      <c r="BN335" cm="1">
        <f t="array" aca="1" ref="BN335" ca="1">IF($A335&gt;BN$1,"",$C335*INDEX('ETS yield tables'!$D$133:$CO$161,$B335,BN$1-$A335+1)/10^6)</f>
        <v>0</v>
      </c>
      <c r="BO335" cm="1">
        <f t="array" aca="1" ref="BO335" ca="1">IF($A335&gt;BO$1,"",$C335*INDEX('ETS yield tables'!$D$133:$CO$161,$B335,BO$1-$A335+1)/10^6)</f>
        <v>0</v>
      </c>
      <c r="BP335" cm="1">
        <f t="array" aca="1" ref="BP335" ca="1">IF($A335&gt;BP$1,"",$C335*INDEX('ETS yield tables'!$D$133:$CO$161,$B335,BP$1-$A335+1)/10^6)</f>
        <v>0</v>
      </c>
      <c r="BQ335" cm="1">
        <f t="array" aca="1" ref="BQ335" ca="1">IF($A335&gt;BQ$1,"",$C335*INDEX('ETS yield tables'!$D$133:$CO$161,$B335,BQ$1-$A335+1)/10^6)</f>
        <v>0</v>
      </c>
      <c r="BR335" cm="1">
        <f t="array" aca="1" ref="BR335" ca="1">IF($A335&gt;BR$1,"",$C335*INDEX('ETS yield tables'!$D$133:$CO$161,$B335,BR$1-$A335+1)/10^6)</f>
        <v>0</v>
      </c>
      <c r="BS335" cm="1">
        <f t="array" aca="1" ref="BS335" ca="1">IF($A335&gt;BS$1,"",$C335*INDEX('ETS yield tables'!$D$133:$CO$161,$B335,BS$1-$A335+1)/10^6)</f>
        <v>0</v>
      </c>
      <c r="BT335" cm="1">
        <f t="array" aca="1" ref="BT335" ca="1">IF($A335&gt;BT$1,"",$C335*INDEX('ETS yield tables'!$D$133:$CO$161,$B335,BT$1-$A335+1)/10^6)</f>
        <v>0</v>
      </c>
      <c r="BU335" cm="1">
        <f t="array" aca="1" ref="BU335" ca="1">IF($A335&gt;BU$1,"",$C335*INDEX('ETS yield tables'!$D$133:$CO$161,$B335,BU$1-$A335+1)/10^6)</f>
        <v>0</v>
      </c>
      <c r="BV335" cm="1">
        <f t="array" aca="1" ref="BV335" ca="1">IF($A335&gt;BV$1,"",$C335*INDEX('ETS yield tables'!$D$133:$CO$161,$B335,BV$1-$A335+1)/10^6)</f>
        <v>0</v>
      </c>
      <c r="BW335" cm="1">
        <f t="array" aca="1" ref="BW335" ca="1">IF($A335&gt;BW$1,"",$C335*INDEX('ETS yield tables'!$D$133:$CO$161,$B335,BW$1-$A335+1)/10^6)</f>
        <v>0</v>
      </c>
      <c r="BX335" cm="1">
        <f t="array" aca="1" ref="BX335" ca="1">IF($A335&gt;BX$1,"",$C335*INDEX('ETS yield tables'!$D$133:$CO$161,$B335,BX$1-$A335+1)/10^6)</f>
        <v>0</v>
      </c>
      <c r="BY335" cm="1">
        <f t="array" aca="1" ref="BY335" ca="1">IF($A335&gt;BY$1,"",$C335*INDEX('ETS yield tables'!$D$133:$CO$161,$B335,BY$1-$A335+1)/10^6)</f>
        <v>0</v>
      </c>
      <c r="BZ335" cm="1">
        <f t="array" aca="1" ref="BZ335" ca="1">IF($A335&gt;BZ$1,"",$C335*INDEX('ETS yield tables'!$D$133:$CO$161,$B335,BZ$1-$A335+1)/10^6)</f>
        <v>0</v>
      </c>
      <c r="CA335" cm="1">
        <f t="array" aca="1" ref="CA335" ca="1">IF($A335&gt;CA$1,"",$C335*INDEX('ETS yield tables'!$D$133:$CO$161,$B335,CA$1-$A335+1)/10^6)</f>
        <v>0</v>
      </c>
      <c r="CB335" cm="1">
        <f t="array" aca="1" ref="CB335" ca="1">IF($A335&gt;CB$1,"",$C335*INDEX('ETS yield tables'!$D$133:$CO$161,$B335,CB$1-$A335+1)/10^6)</f>
        <v>0</v>
      </c>
      <c r="CC335" cm="1">
        <f t="array" aca="1" ref="CC335" ca="1">IF($A335&gt;CC$1,"",$C335*INDEX('ETS yield tables'!$D$133:$CO$161,$B335,CC$1-$A335+1)/10^6)</f>
        <v>0</v>
      </c>
      <c r="CD335" cm="1">
        <f t="array" aca="1" ref="CD335" ca="1">IF($A335&gt;CD$1,"",$C335*INDEX('ETS yield tables'!$D$133:$CO$161,$B335,CD$1-$A335+1)/10^6)</f>
        <v>0</v>
      </c>
      <c r="CE335" cm="1">
        <f t="array" aca="1" ref="CE335" ca="1">IF($A335&gt;CE$1,"",$C335*INDEX('ETS yield tables'!$D$133:$CO$161,$B335,CE$1-$A335+1)/10^6)</f>
        <v>0</v>
      </c>
      <c r="CF335" cm="1">
        <f t="array" aca="1" ref="CF335" ca="1">IF($A335&gt;CF$1,"",$C335*INDEX('ETS yield tables'!$D$133:$CO$161,$B335,CF$1-$A335+1)/10^6)</f>
        <v>0</v>
      </c>
      <c r="CG335" cm="1">
        <f t="array" aca="1" ref="CG335" ca="1">IF($A335&gt;CG$1,"",$C335*INDEX('ETS yield tables'!$D$133:$CO$161,$B335,CG$1-$A335+1)/10^6)</f>
        <v>0</v>
      </c>
      <c r="CH335" cm="1">
        <f t="array" aca="1" ref="CH335" ca="1">IF($A335&gt;CH$1,"",$C335*INDEX('ETS yield tables'!$D$133:$CO$161,$B335,CH$1-$A335+1)/10^6)</f>
        <v>0</v>
      </c>
      <c r="CI335" cm="1">
        <f t="array" aca="1" ref="CI335" ca="1">IF($A335&gt;CI$1,"",$C335*INDEX('ETS yield tables'!$D$133:$CO$161,$B335,CI$1-$A335+1)/10^6)</f>
        <v>0</v>
      </c>
      <c r="CJ335" cm="1">
        <f t="array" aca="1" ref="CJ335" ca="1">IF($A335&gt;CJ$1,"",$C335*INDEX('ETS yield tables'!$D$133:$CO$161,$B335,CJ$1-$A335+1)/10^6)</f>
        <v>0</v>
      </c>
      <c r="CK335" cm="1">
        <f t="array" aca="1" ref="CK335" ca="1">IF($A335&gt;CK$1,"",$C335*INDEX('ETS yield tables'!$D$133:$CO$161,$B335,CK$1-$A335+1)/10^6)</f>
        <v>0</v>
      </c>
      <c r="CL335" cm="1">
        <f t="array" aca="1" ref="CL335" ca="1">IF($A335&gt;CL$1,"",$C335*INDEX('ETS yield tables'!$D$133:$CO$161,$B335,CL$1-$A335+1)/10^6)</f>
        <v>0</v>
      </c>
      <c r="CM335" cm="1">
        <f t="array" aca="1" ref="CM335" ca="1">IF($A335&gt;CM$1,"",$C335*INDEX('ETS yield tables'!$D$133:$CO$161,$B335,CM$1-$A335+1)/10^6)</f>
        <v>0</v>
      </c>
      <c r="CN335" cm="1">
        <f t="array" aca="1" ref="CN335" ca="1">IF($A335&gt;CN$1,"",$C335*INDEX('ETS yield tables'!$D$133:$CO$161,$B335,CN$1-$A335+1)/10^6)</f>
        <v>0</v>
      </c>
      <c r="CO335" cm="1">
        <f t="array" aca="1" ref="CO335" ca="1">IF($A335&gt;CO$1,"",$C335*INDEX('ETS yield tables'!$D$133:$CO$161,$B335,CO$1-$A335+1)/10^6)</f>
        <v>0</v>
      </c>
    </row>
    <row r="336" spans="1:93" outlineLevel="1">
      <c r="A336">
        <v>1998</v>
      </c>
      <c r="B336">
        <f t="shared" si="188"/>
        <v>11</v>
      </c>
      <c r="C336" s="1">
        <v>2555.642484800002</v>
      </c>
      <c r="D336" s="62"/>
      <c r="E336" s="62"/>
      <c r="F336" s="62"/>
      <c r="G336" s="62"/>
      <c r="H336" s="62"/>
      <c r="I336" s="62"/>
      <c r="J336" s="62"/>
      <c r="K336" s="62"/>
      <c r="L336" s="62"/>
      <c r="M336" s="62"/>
      <c r="N336" s="62"/>
      <c r="O336" s="62"/>
      <c r="P336" s="62"/>
      <c r="Q336" s="62"/>
      <c r="R336" s="62"/>
      <c r="S336" s="62"/>
      <c r="T336" s="62"/>
      <c r="U336" s="62"/>
      <c r="V336" cm="1">
        <f t="array" aca="1" ref="V336" ca="1">IF($A336&gt;V$1,"",$C336*INDEX('ETS yield tables'!$D$133:$CO$161,$B336,V$1-$A336+1)/10^6)</f>
        <v>0</v>
      </c>
      <c r="W336" cm="1">
        <f t="array" aca="1" ref="W336" ca="1">IF($A336&gt;W$1,"",$C336*INDEX('ETS yield tables'!$D$133:$CO$161,$B336,W$1-$A336+1)/10^6)</f>
        <v>0</v>
      </c>
      <c r="X336" cm="1">
        <f t="array" aca="1" ref="X336" ca="1">IF($A336&gt;X$1,"",$C336*INDEX('ETS yield tables'!$D$133:$CO$161,$B336,X$1-$A336+1)/10^6)</f>
        <v>0</v>
      </c>
      <c r="Y336" cm="1">
        <f t="array" aca="1" ref="Y336" ca="1">IF($A336&gt;Y$1,"",$C336*INDEX('ETS yield tables'!$D$133:$CO$161,$B336,Y$1-$A336+1)/10^6)</f>
        <v>0</v>
      </c>
      <c r="Z336" cm="1">
        <f t="array" aca="1" ref="Z336" ca="1">IF($A336&gt;Z$1,"",$C336*INDEX('ETS yield tables'!$D$133:$CO$161,$B336,Z$1-$A336+1)/10^6)</f>
        <v>0</v>
      </c>
      <c r="AA336" cm="1">
        <f t="array" aca="1" ref="AA336" ca="1">IF($A336&gt;AA$1,"",$C336*INDEX('ETS yield tables'!$D$133:$CO$161,$B336,AA$1-$A336+1)/10^6)</f>
        <v>0</v>
      </c>
      <c r="AB336" cm="1">
        <f t="array" aca="1" ref="AB336" ca="1">IF($A336&gt;AB$1,"",$C336*INDEX('ETS yield tables'!$D$133:$CO$161,$B336,AB$1-$A336+1)/10^6)</f>
        <v>0</v>
      </c>
      <c r="AC336" cm="1">
        <f t="array" aca="1" ref="AC336" ca="1">IF($A336&gt;AC$1,"",$C336*INDEX('ETS yield tables'!$D$133:$CO$161,$B336,AC$1-$A336+1)/10^6)</f>
        <v>0</v>
      </c>
      <c r="AD336" cm="1">
        <f t="array" aca="1" ref="AD336" ca="1">IF($A336&gt;AD$1,"",$C336*INDEX('ETS yield tables'!$D$133:$CO$161,$B336,AD$1-$A336+1)/10^6)</f>
        <v>0</v>
      </c>
      <c r="AE336" cm="1">
        <f t="array" aca="1" ref="AE336" ca="1">IF($A336&gt;AE$1,"",$C336*INDEX('ETS yield tables'!$D$133:$CO$161,$B336,AE$1-$A336+1)/10^6)</f>
        <v>0</v>
      </c>
      <c r="AF336" cm="1">
        <f t="array" aca="1" ref="AF336" ca="1">IF($A336&gt;AF$1,"",$C336*INDEX('ETS yield tables'!$D$133:$CO$161,$B336,AF$1-$A336+1)/10^6)</f>
        <v>0</v>
      </c>
      <c r="AG336" cm="1">
        <f t="array" aca="1" ref="AG336" ca="1">IF($A336&gt;AG$1,"",$C336*INDEX('ETS yield tables'!$D$133:$CO$161,$B336,AG$1-$A336+1)/10^6)</f>
        <v>0</v>
      </c>
      <c r="AH336" cm="1">
        <f t="array" aca="1" ref="AH336" ca="1">IF($A336&gt;AH$1,"",$C336*INDEX('ETS yield tables'!$D$133:$CO$161,$B336,AH$1-$A336+1)/10^6)</f>
        <v>0</v>
      </c>
      <c r="AI336" cm="1">
        <f t="array" aca="1" ref="AI336" ca="1">IF($A336&gt;AI$1,"",$C336*INDEX('ETS yield tables'!$D$133:$CO$161,$B336,AI$1-$A336+1)/10^6)</f>
        <v>0</v>
      </c>
      <c r="AJ336" cm="1">
        <f t="array" aca="1" ref="AJ336" ca="1">IF($A336&gt;AJ$1,"",$C336*INDEX('ETS yield tables'!$D$133:$CO$161,$B336,AJ$1-$A336+1)/10^6)</f>
        <v>0</v>
      </c>
      <c r="AK336" cm="1">
        <f t="array" aca="1" ref="AK336" ca="1">IF($A336&gt;AK$1,"",$C336*INDEX('ETS yield tables'!$D$133:$CO$161,$B336,AK$1-$A336+1)/10^6)</f>
        <v>0</v>
      </c>
      <c r="AL336" cm="1">
        <f t="array" aca="1" ref="AL336" ca="1">IF($A336&gt;AL$1,"",$C336*INDEX('ETS yield tables'!$D$133:$CO$161,$B336,AL$1-$A336+1)/10^6)</f>
        <v>0</v>
      </c>
      <c r="AM336" cm="1">
        <f t="array" aca="1" ref="AM336" ca="1">IF($A336&gt;AM$1,"",$C336*INDEX('ETS yield tables'!$D$133:$CO$161,$B336,AM$1-$A336+1)/10^6)</f>
        <v>0</v>
      </c>
      <c r="AN336" cm="1">
        <f t="array" aca="1" ref="AN336" ca="1">IF($A336&gt;AN$1,"",$C336*INDEX('ETS yield tables'!$D$133:$CO$161,$B336,AN$1-$A336+1)/10^6)</f>
        <v>0</v>
      </c>
      <c r="AO336" cm="1">
        <f t="array" aca="1" ref="AO336" ca="1">IF($A336&gt;AO$1,"",$C336*INDEX('ETS yield tables'!$D$133:$CO$161,$B336,AO$1-$A336+1)/10^6)</f>
        <v>0</v>
      </c>
      <c r="AP336" cm="1">
        <f t="array" aca="1" ref="AP336" ca="1">IF($A336&gt;AP$1,"",$C336*INDEX('ETS yield tables'!$D$133:$CO$161,$B336,AP$1-$A336+1)/10^6)</f>
        <v>0</v>
      </c>
      <c r="AQ336" cm="1">
        <f t="array" aca="1" ref="AQ336" ca="1">IF($A336&gt;AQ$1,"",$C336*INDEX('ETS yield tables'!$D$133:$CO$161,$B336,AQ$1-$A336+1)/10^6)</f>
        <v>0</v>
      </c>
      <c r="AR336" cm="1">
        <f t="array" aca="1" ref="AR336" ca="1">IF($A336&gt;AR$1,"",$C336*INDEX('ETS yield tables'!$D$133:$CO$161,$B336,AR$1-$A336+1)/10^6)</f>
        <v>0</v>
      </c>
      <c r="AS336" cm="1">
        <f t="array" aca="1" ref="AS336" ca="1">IF($A336&gt;AS$1,"",$C336*INDEX('ETS yield tables'!$D$133:$CO$161,$B336,AS$1-$A336+1)/10^6)</f>
        <v>0</v>
      </c>
      <c r="AT336" cm="1">
        <f t="array" aca="1" ref="AT336" ca="1">IF($A336&gt;AT$1,"",$C336*INDEX('ETS yield tables'!$D$133:$CO$161,$B336,AT$1-$A336+1)/10^6)</f>
        <v>0</v>
      </c>
      <c r="AU336" cm="1">
        <f t="array" aca="1" ref="AU336" ca="1">IF($A336&gt;AU$1,"",$C336*INDEX('ETS yield tables'!$D$133:$CO$161,$B336,AU$1-$A336+1)/10^6)</f>
        <v>0</v>
      </c>
      <c r="AV336" cm="1">
        <f t="array" aca="1" ref="AV336" ca="1">IF($A336&gt;AV$1,"",$C336*INDEX('ETS yield tables'!$D$133:$CO$161,$B336,AV$1-$A336+1)/10^6)</f>
        <v>0</v>
      </c>
      <c r="AW336" cm="1">
        <f t="array" aca="1" ref="AW336" ca="1">IF($A336&gt;AW$1,"",$C336*INDEX('ETS yield tables'!$D$133:$CO$161,$B336,AW$1-$A336+1)/10^6)</f>
        <v>0</v>
      </c>
      <c r="AX336" cm="1">
        <f t="array" aca="1" ref="AX336" ca="1">IF($A336&gt;AX$1,"",$C336*INDEX('ETS yield tables'!$D$133:$CO$161,$B336,AX$1-$A336+1)/10^6)</f>
        <v>0</v>
      </c>
      <c r="AY336" cm="1">
        <f t="array" aca="1" ref="AY336" ca="1">IF($A336&gt;AY$1,"",$C336*INDEX('ETS yield tables'!$D$133:$CO$161,$B336,AY$1-$A336+1)/10^6)</f>
        <v>0</v>
      </c>
      <c r="AZ336" cm="1">
        <f t="array" aca="1" ref="AZ336" ca="1">IF($A336&gt;AZ$1,"",$C336*INDEX('ETS yield tables'!$D$133:$CO$161,$B336,AZ$1-$A336+1)/10^6)</f>
        <v>0</v>
      </c>
      <c r="BA336" cm="1">
        <f t="array" aca="1" ref="BA336" ca="1">IF($A336&gt;BA$1,"",$C336*INDEX('ETS yield tables'!$D$133:$CO$161,$B336,BA$1-$A336+1)/10^6)</f>
        <v>0</v>
      </c>
      <c r="BB336" cm="1">
        <f t="array" aca="1" ref="BB336" ca="1">IF($A336&gt;BB$1,"",$C336*INDEX('ETS yield tables'!$D$133:$CO$161,$B336,BB$1-$A336+1)/10^6)</f>
        <v>0</v>
      </c>
      <c r="BC336" cm="1">
        <f t="array" aca="1" ref="BC336" ca="1">IF($A336&gt;BC$1,"",$C336*INDEX('ETS yield tables'!$D$133:$CO$161,$B336,BC$1-$A336+1)/10^6)</f>
        <v>0</v>
      </c>
      <c r="BD336" cm="1">
        <f t="array" aca="1" ref="BD336" ca="1">IF($A336&gt;BD$1,"",$C336*INDEX('ETS yield tables'!$D$133:$CO$161,$B336,BD$1-$A336+1)/10^6)</f>
        <v>-2.2674556741643697</v>
      </c>
      <c r="BE336" cm="1">
        <f t="array" aca="1" ref="BE336" ca="1">IF($A336&gt;BE$1,"",$C336*INDEX('ETS yield tables'!$D$133:$CO$161,$B336,BE$1-$A336+1)/10^6)</f>
        <v>-0.12141543055257613</v>
      </c>
      <c r="BF336" cm="1">
        <f t="array" aca="1" ref="BF336" ca="1">IF($A336&gt;BF$1,"",$C336*INDEX('ETS yield tables'!$D$133:$CO$161,$B336,BF$1-$A336+1)/10^6)</f>
        <v>-0.11972601797671402</v>
      </c>
      <c r="BG336" cm="1">
        <f t="array" aca="1" ref="BG336" ca="1">IF($A336&gt;BG$1,"",$C336*INDEX('ETS yield tables'!$D$133:$CO$161,$B336,BG$1-$A336+1)/10^6)</f>
        <v>-0.11761950410219296</v>
      </c>
      <c r="BH336" cm="1">
        <f t="array" aca="1" ref="BH336" ca="1">IF($A336&gt;BH$1,"",$C336*INDEX('ETS yield tables'!$D$133:$CO$161,$B336,BH$1-$A336+1)/10^6)</f>
        <v>-0.11545486725063983</v>
      </c>
      <c r="BI336" cm="1">
        <f t="array" aca="1" ref="BI336" ca="1">IF($A336&gt;BI$1,"",$C336*INDEX('ETS yield tables'!$D$133:$CO$161,$B336,BI$1-$A336+1)/10^6)</f>
        <v>-0.1131145402008267</v>
      </c>
      <c r="BJ336" cm="1">
        <f t="array" aca="1" ref="BJ336" ca="1">IF($A336&gt;BJ$1,"",$C336*INDEX('ETS yield tables'!$D$133:$CO$161,$B336,BJ$1-$A336+1)/10^6)</f>
        <v>-0.11148720929220543</v>
      </c>
      <c r="BK336" cm="1">
        <f t="array" aca="1" ref="BK336" ca="1">IF($A336&gt;BK$1,"",$C336*INDEX('ETS yield tables'!$D$133:$CO$161,$B336,BK$1-$A336+1)/10^6)</f>
        <v>-0.10417058886448191</v>
      </c>
      <c r="BL336" cm="1">
        <f t="array" aca="1" ref="BL336" ca="1">IF($A336&gt;BL$1,"",$C336*INDEX('ETS yield tables'!$D$133:$CO$161,$B336,BL$1-$A336+1)/10^6)</f>
        <v>-9.2733971185447767E-2</v>
      </c>
      <c r="BM336" cm="1">
        <f t="array" aca="1" ref="BM336" ca="1">IF($A336&gt;BM$1,"",$C336*INDEX('ETS yield tables'!$D$133:$CO$161,$B336,BM$1-$A336+1)/10^6)</f>
        <v>-7.8051922669825885E-2</v>
      </c>
      <c r="BN336" cm="1">
        <f t="array" aca="1" ref="BN336" ca="1">IF($A336&gt;BN$1,"",$C336*INDEX('ETS yield tables'!$D$133:$CO$161,$B336,BN$1-$A336+1)/10^6)</f>
        <v>-7.0737244530390556E-2</v>
      </c>
      <c r="BO336" cm="1">
        <f t="array" aca="1" ref="BO336" ca="1">IF($A336&gt;BO$1,"",$C336*INDEX('ETS yield tables'!$D$133:$CO$161,$B336,BO$1-$A336+1)/10^6)</f>
        <v>0</v>
      </c>
      <c r="BP336" cm="1">
        <f t="array" aca="1" ref="BP336" ca="1">IF($A336&gt;BP$1,"",$C336*INDEX('ETS yield tables'!$D$133:$CO$161,$B336,BP$1-$A336+1)/10^6)</f>
        <v>0</v>
      </c>
      <c r="BQ336" cm="1">
        <f t="array" aca="1" ref="BQ336" ca="1">IF($A336&gt;BQ$1,"",$C336*INDEX('ETS yield tables'!$D$133:$CO$161,$B336,BQ$1-$A336+1)/10^6)</f>
        <v>0</v>
      </c>
      <c r="BR336" cm="1">
        <f t="array" aca="1" ref="BR336" ca="1">IF($A336&gt;BR$1,"",$C336*INDEX('ETS yield tables'!$D$133:$CO$161,$B336,BR$1-$A336+1)/10^6)</f>
        <v>0</v>
      </c>
      <c r="BS336" cm="1">
        <f t="array" aca="1" ref="BS336" ca="1">IF($A336&gt;BS$1,"",$C336*INDEX('ETS yield tables'!$D$133:$CO$161,$B336,BS$1-$A336+1)/10^6)</f>
        <v>0</v>
      </c>
      <c r="BT336" cm="1">
        <f t="array" aca="1" ref="BT336" ca="1">IF($A336&gt;BT$1,"",$C336*INDEX('ETS yield tables'!$D$133:$CO$161,$B336,BT$1-$A336+1)/10^6)</f>
        <v>0</v>
      </c>
      <c r="BU336" cm="1">
        <f t="array" aca="1" ref="BU336" ca="1">IF($A336&gt;BU$1,"",$C336*INDEX('ETS yield tables'!$D$133:$CO$161,$B336,BU$1-$A336+1)/10^6)</f>
        <v>0</v>
      </c>
      <c r="BV336" cm="1">
        <f t="array" aca="1" ref="BV336" ca="1">IF($A336&gt;BV$1,"",$C336*INDEX('ETS yield tables'!$D$133:$CO$161,$B336,BV$1-$A336+1)/10^6)</f>
        <v>0</v>
      </c>
      <c r="BW336" cm="1">
        <f t="array" aca="1" ref="BW336" ca="1">IF($A336&gt;BW$1,"",$C336*INDEX('ETS yield tables'!$D$133:$CO$161,$B336,BW$1-$A336+1)/10^6)</f>
        <v>0</v>
      </c>
      <c r="BX336" cm="1">
        <f t="array" aca="1" ref="BX336" ca="1">IF($A336&gt;BX$1,"",$C336*INDEX('ETS yield tables'!$D$133:$CO$161,$B336,BX$1-$A336+1)/10^6)</f>
        <v>0</v>
      </c>
      <c r="BY336" cm="1">
        <f t="array" aca="1" ref="BY336" ca="1">IF($A336&gt;BY$1,"",$C336*INDEX('ETS yield tables'!$D$133:$CO$161,$B336,BY$1-$A336+1)/10^6)</f>
        <v>0</v>
      </c>
      <c r="BZ336" cm="1">
        <f t="array" aca="1" ref="BZ336" ca="1">IF($A336&gt;BZ$1,"",$C336*INDEX('ETS yield tables'!$D$133:$CO$161,$B336,BZ$1-$A336+1)/10^6)</f>
        <v>0</v>
      </c>
      <c r="CA336" cm="1">
        <f t="array" aca="1" ref="CA336" ca="1">IF($A336&gt;CA$1,"",$C336*INDEX('ETS yield tables'!$D$133:$CO$161,$B336,CA$1-$A336+1)/10^6)</f>
        <v>0</v>
      </c>
      <c r="CB336" cm="1">
        <f t="array" aca="1" ref="CB336" ca="1">IF($A336&gt;CB$1,"",$C336*INDEX('ETS yield tables'!$D$133:$CO$161,$B336,CB$1-$A336+1)/10^6)</f>
        <v>0</v>
      </c>
      <c r="CC336" cm="1">
        <f t="array" aca="1" ref="CC336" ca="1">IF($A336&gt;CC$1,"",$C336*INDEX('ETS yield tables'!$D$133:$CO$161,$B336,CC$1-$A336+1)/10^6)</f>
        <v>0</v>
      </c>
      <c r="CD336" cm="1">
        <f t="array" aca="1" ref="CD336" ca="1">IF($A336&gt;CD$1,"",$C336*INDEX('ETS yield tables'!$D$133:$CO$161,$B336,CD$1-$A336+1)/10^6)</f>
        <v>0</v>
      </c>
      <c r="CE336" cm="1">
        <f t="array" aca="1" ref="CE336" ca="1">IF($A336&gt;CE$1,"",$C336*INDEX('ETS yield tables'!$D$133:$CO$161,$B336,CE$1-$A336+1)/10^6)</f>
        <v>0</v>
      </c>
      <c r="CF336" cm="1">
        <f t="array" aca="1" ref="CF336" ca="1">IF($A336&gt;CF$1,"",$C336*INDEX('ETS yield tables'!$D$133:$CO$161,$B336,CF$1-$A336+1)/10^6)</f>
        <v>0</v>
      </c>
      <c r="CG336" cm="1">
        <f t="array" aca="1" ref="CG336" ca="1">IF($A336&gt;CG$1,"",$C336*INDEX('ETS yield tables'!$D$133:$CO$161,$B336,CG$1-$A336+1)/10^6)</f>
        <v>0</v>
      </c>
      <c r="CH336" cm="1">
        <f t="array" aca="1" ref="CH336" ca="1">IF($A336&gt;CH$1,"",$C336*INDEX('ETS yield tables'!$D$133:$CO$161,$B336,CH$1-$A336+1)/10^6)</f>
        <v>0</v>
      </c>
      <c r="CI336" cm="1">
        <f t="array" aca="1" ref="CI336" ca="1">IF($A336&gt;CI$1,"",$C336*INDEX('ETS yield tables'!$D$133:$CO$161,$B336,CI$1-$A336+1)/10^6)</f>
        <v>0</v>
      </c>
      <c r="CJ336" cm="1">
        <f t="array" aca="1" ref="CJ336" ca="1">IF($A336&gt;CJ$1,"",$C336*INDEX('ETS yield tables'!$D$133:$CO$161,$B336,CJ$1-$A336+1)/10^6)</f>
        <v>0</v>
      </c>
      <c r="CK336" cm="1">
        <f t="array" aca="1" ref="CK336" ca="1">IF($A336&gt;CK$1,"",$C336*INDEX('ETS yield tables'!$D$133:$CO$161,$B336,CK$1-$A336+1)/10^6)</f>
        <v>0</v>
      </c>
      <c r="CL336" cm="1">
        <f t="array" aca="1" ref="CL336" ca="1">IF($A336&gt;CL$1,"",$C336*INDEX('ETS yield tables'!$D$133:$CO$161,$B336,CL$1-$A336+1)/10^6)</f>
        <v>0</v>
      </c>
      <c r="CM336" cm="1">
        <f t="array" aca="1" ref="CM336" ca="1">IF($A336&gt;CM$1,"",$C336*INDEX('ETS yield tables'!$D$133:$CO$161,$B336,CM$1-$A336+1)/10^6)</f>
        <v>0</v>
      </c>
      <c r="CN336" cm="1">
        <f t="array" aca="1" ref="CN336" ca="1">IF($A336&gt;CN$1,"",$C336*INDEX('ETS yield tables'!$D$133:$CO$161,$B336,CN$1-$A336+1)/10^6)</f>
        <v>0</v>
      </c>
      <c r="CO336" cm="1">
        <f t="array" aca="1" ref="CO336" ca="1">IF($A336&gt;CO$1,"",$C336*INDEX('ETS yield tables'!$D$133:$CO$161,$B336,CO$1-$A336+1)/10^6)</f>
        <v>0</v>
      </c>
    </row>
    <row r="337" spans="1:93" outlineLevel="1">
      <c r="A337">
        <v>1999</v>
      </c>
      <c r="B337">
        <f t="shared" si="188"/>
        <v>10</v>
      </c>
      <c r="C337" s="1">
        <v>1739.5604384320004</v>
      </c>
      <c r="D337" s="62"/>
      <c r="E337" s="62"/>
      <c r="F337" s="62"/>
      <c r="G337" s="62"/>
      <c r="H337" s="62"/>
      <c r="I337" s="62"/>
      <c r="J337" s="62"/>
      <c r="K337" s="62"/>
      <c r="L337" s="62"/>
      <c r="M337" s="62"/>
      <c r="N337" s="62"/>
      <c r="O337" s="62"/>
      <c r="P337" s="62"/>
      <c r="Q337" s="62"/>
      <c r="R337" s="62"/>
      <c r="S337" s="62"/>
      <c r="T337" s="62"/>
      <c r="U337" s="62"/>
      <c r="V337" cm="1">
        <f t="array" aca="1" ref="V337" ca="1">IF($A337&gt;V$1,"",$C337*INDEX('ETS yield tables'!$D$133:$CO$161,$B337,V$1-$A337+1)/10^6)</f>
        <v>0</v>
      </c>
      <c r="W337" cm="1">
        <f t="array" aca="1" ref="W337" ca="1">IF($A337&gt;W$1,"",$C337*INDEX('ETS yield tables'!$D$133:$CO$161,$B337,W$1-$A337+1)/10^6)</f>
        <v>0</v>
      </c>
      <c r="X337" cm="1">
        <f t="array" aca="1" ref="X337" ca="1">IF($A337&gt;X$1,"",$C337*INDEX('ETS yield tables'!$D$133:$CO$161,$B337,X$1-$A337+1)/10^6)</f>
        <v>0</v>
      </c>
      <c r="Y337" cm="1">
        <f t="array" aca="1" ref="Y337" ca="1">IF($A337&gt;Y$1,"",$C337*INDEX('ETS yield tables'!$D$133:$CO$161,$B337,Y$1-$A337+1)/10^6)</f>
        <v>0</v>
      </c>
      <c r="Z337" cm="1">
        <f t="array" aca="1" ref="Z337" ca="1">IF($A337&gt;Z$1,"",$C337*INDEX('ETS yield tables'!$D$133:$CO$161,$B337,Z$1-$A337+1)/10^6)</f>
        <v>0</v>
      </c>
      <c r="AA337" cm="1">
        <f t="array" aca="1" ref="AA337" ca="1">IF($A337&gt;AA$1,"",$C337*INDEX('ETS yield tables'!$D$133:$CO$161,$B337,AA$1-$A337+1)/10^6)</f>
        <v>0</v>
      </c>
      <c r="AB337" cm="1">
        <f t="array" aca="1" ref="AB337" ca="1">IF($A337&gt;AB$1,"",$C337*INDEX('ETS yield tables'!$D$133:$CO$161,$B337,AB$1-$A337+1)/10^6)</f>
        <v>0</v>
      </c>
      <c r="AC337" cm="1">
        <f t="array" aca="1" ref="AC337" ca="1">IF($A337&gt;AC$1,"",$C337*INDEX('ETS yield tables'!$D$133:$CO$161,$B337,AC$1-$A337+1)/10^6)</f>
        <v>0</v>
      </c>
      <c r="AD337" cm="1">
        <f t="array" aca="1" ref="AD337" ca="1">IF($A337&gt;AD$1,"",$C337*INDEX('ETS yield tables'!$D$133:$CO$161,$B337,AD$1-$A337+1)/10^6)</f>
        <v>0</v>
      </c>
      <c r="AE337" cm="1">
        <f t="array" aca="1" ref="AE337" ca="1">IF($A337&gt;AE$1,"",$C337*INDEX('ETS yield tables'!$D$133:$CO$161,$B337,AE$1-$A337+1)/10^6)</f>
        <v>0</v>
      </c>
      <c r="AF337" cm="1">
        <f t="array" aca="1" ref="AF337" ca="1">IF($A337&gt;AF$1,"",$C337*INDEX('ETS yield tables'!$D$133:$CO$161,$B337,AF$1-$A337+1)/10^6)</f>
        <v>0</v>
      </c>
      <c r="AG337" cm="1">
        <f t="array" aca="1" ref="AG337" ca="1">IF($A337&gt;AG$1,"",$C337*INDEX('ETS yield tables'!$D$133:$CO$161,$B337,AG$1-$A337+1)/10^6)</f>
        <v>0</v>
      </c>
      <c r="AH337" cm="1">
        <f t="array" aca="1" ref="AH337" ca="1">IF($A337&gt;AH$1,"",$C337*INDEX('ETS yield tables'!$D$133:$CO$161,$B337,AH$1-$A337+1)/10^6)</f>
        <v>0</v>
      </c>
      <c r="AI337" cm="1">
        <f t="array" aca="1" ref="AI337" ca="1">IF($A337&gt;AI$1,"",$C337*INDEX('ETS yield tables'!$D$133:$CO$161,$B337,AI$1-$A337+1)/10^6)</f>
        <v>0</v>
      </c>
      <c r="AJ337" cm="1">
        <f t="array" aca="1" ref="AJ337" ca="1">IF($A337&gt;AJ$1,"",$C337*INDEX('ETS yield tables'!$D$133:$CO$161,$B337,AJ$1-$A337+1)/10^6)</f>
        <v>0</v>
      </c>
      <c r="AK337" cm="1">
        <f t="array" aca="1" ref="AK337" ca="1">IF($A337&gt;AK$1,"",$C337*INDEX('ETS yield tables'!$D$133:$CO$161,$B337,AK$1-$A337+1)/10^6)</f>
        <v>0</v>
      </c>
      <c r="AL337" cm="1">
        <f t="array" aca="1" ref="AL337" ca="1">IF($A337&gt;AL$1,"",$C337*INDEX('ETS yield tables'!$D$133:$CO$161,$B337,AL$1-$A337+1)/10^6)</f>
        <v>0</v>
      </c>
      <c r="AM337" cm="1">
        <f t="array" aca="1" ref="AM337" ca="1">IF($A337&gt;AM$1,"",$C337*INDEX('ETS yield tables'!$D$133:$CO$161,$B337,AM$1-$A337+1)/10^6)</f>
        <v>0</v>
      </c>
      <c r="AN337" cm="1">
        <f t="array" aca="1" ref="AN337" ca="1">IF($A337&gt;AN$1,"",$C337*INDEX('ETS yield tables'!$D$133:$CO$161,$B337,AN$1-$A337+1)/10^6)</f>
        <v>0</v>
      </c>
      <c r="AO337" cm="1">
        <f t="array" aca="1" ref="AO337" ca="1">IF($A337&gt;AO$1,"",$C337*INDEX('ETS yield tables'!$D$133:$CO$161,$B337,AO$1-$A337+1)/10^6)</f>
        <v>0</v>
      </c>
      <c r="AP337" cm="1">
        <f t="array" aca="1" ref="AP337" ca="1">IF($A337&gt;AP$1,"",$C337*INDEX('ETS yield tables'!$D$133:$CO$161,$B337,AP$1-$A337+1)/10^6)</f>
        <v>0</v>
      </c>
      <c r="AQ337" cm="1">
        <f t="array" aca="1" ref="AQ337" ca="1">IF($A337&gt;AQ$1,"",$C337*INDEX('ETS yield tables'!$D$133:$CO$161,$B337,AQ$1-$A337+1)/10^6)</f>
        <v>0</v>
      </c>
      <c r="AR337" cm="1">
        <f t="array" aca="1" ref="AR337" ca="1">IF($A337&gt;AR$1,"",$C337*INDEX('ETS yield tables'!$D$133:$CO$161,$B337,AR$1-$A337+1)/10^6)</f>
        <v>0</v>
      </c>
      <c r="AS337" cm="1">
        <f t="array" aca="1" ref="AS337" ca="1">IF($A337&gt;AS$1,"",$C337*INDEX('ETS yield tables'!$D$133:$CO$161,$B337,AS$1-$A337+1)/10^6)</f>
        <v>0</v>
      </c>
      <c r="AT337" cm="1">
        <f t="array" aca="1" ref="AT337" ca="1">IF($A337&gt;AT$1,"",$C337*INDEX('ETS yield tables'!$D$133:$CO$161,$B337,AT$1-$A337+1)/10^6)</f>
        <v>0</v>
      </c>
      <c r="AU337" cm="1">
        <f t="array" aca="1" ref="AU337" ca="1">IF($A337&gt;AU$1,"",$C337*INDEX('ETS yield tables'!$D$133:$CO$161,$B337,AU$1-$A337+1)/10^6)</f>
        <v>0</v>
      </c>
      <c r="AV337" cm="1">
        <f t="array" aca="1" ref="AV337" ca="1">IF($A337&gt;AV$1,"",$C337*INDEX('ETS yield tables'!$D$133:$CO$161,$B337,AV$1-$A337+1)/10^6)</f>
        <v>0</v>
      </c>
      <c r="AW337" cm="1">
        <f t="array" aca="1" ref="AW337" ca="1">IF($A337&gt;AW$1,"",$C337*INDEX('ETS yield tables'!$D$133:$CO$161,$B337,AW$1-$A337+1)/10^6)</f>
        <v>0</v>
      </c>
      <c r="AX337" cm="1">
        <f t="array" aca="1" ref="AX337" ca="1">IF($A337&gt;AX$1,"",$C337*INDEX('ETS yield tables'!$D$133:$CO$161,$B337,AX$1-$A337+1)/10^6)</f>
        <v>0</v>
      </c>
      <c r="AY337" cm="1">
        <f t="array" aca="1" ref="AY337" ca="1">IF($A337&gt;AY$1,"",$C337*INDEX('ETS yield tables'!$D$133:$CO$161,$B337,AY$1-$A337+1)/10^6)</f>
        <v>0</v>
      </c>
      <c r="AZ337" cm="1">
        <f t="array" aca="1" ref="AZ337" ca="1">IF($A337&gt;AZ$1,"",$C337*INDEX('ETS yield tables'!$D$133:$CO$161,$B337,AZ$1-$A337+1)/10^6)</f>
        <v>0</v>
      </c>
      <c r="BA337" cm="1">
        <f t="array" aca="1" ref="BA337" ca="1">IF($A337&gt;BA$1,"",$C337*INDEX('ETS yield tables'!$D$133:$CO$161,$B337,BA$1-$A337+1)/10^6)</f>
        <v>0</v>
      </c>
      <c r="BB337" cm="1">
        <f t="array" aca="1" ref="BB337" ca="1">IF($A337&gt;BB$1,"",$C337*INDEX('ETS yield tables'!$D$133:$CO$161,$B337,BB$1-$A337+1)/10^6)</f>
        <v>0</v>
      </c>
      <c r="BC337" cm="1">
        <f t="array" aca="1" ref="BC337" ca="1">IF($A337&gt;BC$1,"",$C337*INDEX('ETS yield tables'!$D$133:$CO$161,$B337,BC$1-$A337+1)/10^6)</f>
        <v>0</v>
      </c>
      <c r="BD337" cm="1">
        <f t="array" aca="1" ref="BD337" ca="1">IF($A337&gt;BD$1,"",$C337*INDEX('ETS yield tables'!$D$133:$CO$161,$B337,BD$1-$A337+1)/10^6)</f>
        <v>0</v>
      </c>
      <c r="BE337" cm="1">
        <f t="array" aca="1" ref="BE337" ca="1">IF($A337&gt;BE$1,"",$C337*INDEX('ETS yield tables'!$D$133:$CO$161,$B337,BE$1-$A337+1)/10^6)</f>
        <v>-1.5433990513673808</v>
      </c>
      <c r="BF337" cm="1">
        <f t="array" aca="1" ref="BF337" ca="1">IF($A337&gt;BF$1,"",$C337*INDEX('ETS yield tables'!$D$133:$CO$161,$B337,BF$1-$A337+1)/10^6)</f>
        <v>-8.2644376457444185E-2</v>
      </c>
      <c r="BG337" cm="1">
        <f t="array" aca="1" ref="BG337" ca="1">IF($A337&gt;BG$1,"",$C337*INDEX('ETS yield tables'!$D$133:$CO$161,$B337,BG$1-$A337+1)/10^6)</f>
        <v>-8.1494436550497762E-2</v>
      </c>
      <c r="BH337" cm="1">
        <f t="array" aca="1" ref="BH337" ca="1">IF($A337&gt;BH$1,"",$C337*INDEX('ETS yield tables'!$D$133:$CO$161,$B337,BH$1-$A337+1)/10^6)</f>
        <v>-8.0060586463515937E-2</v>
      </c>
      <c r="BI337" cm="1">
        <f t="array" aca="1" ref="BI337" ca="1">IF($A337&gt;BI$1,"",$C337*INDEX('ETS yield tables'!$D$133:$CO$161,$B337,BI$1-$A337+1)/10^6)</f>
        <v>-7.8587173553482659E-2</v>
      </c>
      <c r="BJ337" cm="1">
        <f t="array" aca="1" ref="BJ337" ca="1">IF($A337&gt;BJ$1,"",$C337*INDEX('ETS yield tables'!$D$133:$CO$161,$B337,BJ$1-$A337+1)/10^6)</f>
        <v>-7.6994172821548981E-2</v>
      </c>
      <c r="BK337" cm="1">
        <f t="array" aca="1" ref="BK337" ca="1">IF($A337&gt;BK$1,"",$C337*INDEX('ETS yield tables'!$D$133:$CO$161,$B337,BK$1-$A337+1)/10^6)</f>
        <v>-7.5886490316773011E-2</v>
      </c>
      <c r="BL337" cm="1">
        <f t="array" aca="1" ref="BL337" ca="1">IF($A337&gt;BL$1,"",$C337*INDEX('ETS yield tables'!$D$133:$CO$161,$B337,BL$1-$A337+1)/10^6)</f>
        <v>-7.0906254029893742E-2</v>
      </c>
      <c r="BM337" cm="1">
        <f t="array" aca="1" ref="BM337" ca="1">IF($A337&gt;BM$1,"",$C337*INDEX('ETS yield tables'!$D$133:$CO$161,$B337,BM$1-$A337+1)/10^6)</f>
        <v>-6.3121641048130478E-2</v>
      </c>
      <c r="BN337" cm="1">
        <f t="array" aca="1" ref="BN337" ca="1">IF($A337&gt;BN$1,"",$C337*INDEX('ETS yield tables'!$D$133:$CO$161,$B337,BN$1-$A337+1)/10^6)</f>
        <v>-5.3127946349118695E-2</v>
      </c>
      <c r="BO337" cm="1">
        <f t="array" aca="1" ref="BO337" ca="1">IF($A337&gt;BO$1,"",$C337*INDEX('ETS yield tables'!$D$133:$CO$161,$B337,BO$1-$A337+1)/10^6)</f>
        <v>-4.8149032128172689E-2</v>
      </c>
      <c r="BP337" cm="1">
        <f t="array" aca="1" ref="BP337" ca="1">IF($A337&gt;BP$1,"",$C337*INDEX('ETS yield tables'!$D$133:$CO$161,$B337,BP$1-$A337+1)/10^6)</f>
        <v>0</v>
      </c>
      <c r="BQ337" cm="1">
        <f t="array" aca="1" ref="BQ337" ca="1">IF($A337&gt;BQ$1,"",$C337*INDEX('ETS yield tables'!$D$133:$CO$161,$B337,BQ$1-$A337+1)/10^6)</f>
        <v>0</v>
      </c>
      <c r="BR337" cm="1">
        <f t="array" aca="1" ref="BR337" ca="1">IF($A337&gt;BR$1,"",$C337*INDEX('ETS yield tables'!$D$133:$CO$161,$B337,BR$1-$A337+1)/10^6)</f>
        <v>0</v>
      </c>
      <c r="BS337" cm="1">
        <f t="array" aca="1" ref="BS337" ca="1">IF($A337&gt;BS$1,"",$C337*INDEX('ETS yield tables'!$D$133:$CO$161,$B337,BS$1-$A337+1)/10^6)</f>
        <v>0</v>
      </c>
      <c r="BT337" cm="1">
        <f t="array" aca="1" ref="BT337" ca="1">IF($A337&gt;BT$1,"",$C337*INDEX('ETS yield tables'!$D$133:$CO$161,$B337,BT$1-$A337+1)/10^6)</f>
        <v>0</v>
      </c>
      <c r="BU337" cm="1">
        <f t="array" aca="1" ref="BU337" ca="1">IF($A337&gt;BU$1,"",$C337*INDEX('ETS yield tables'!$D$133:$CO$161,$B337,BU$1-$A337+1)/10^6)</f>
        <v>0</v>
      </c>
      <c r="BV337" cm="1">
        <f t="array" aca="1" ref="BV337" ca="1">IF($A337&gt;BV$1,"",$C337*INDEX('ETS yield tables'!$D$133:$CO$161,$B337,BV$1-$A337+1)/10^6)</f>
        <v>0</v>
      </c>
      <c r="BW337" cm="1">
        <f t="array" aca="1" ref="BW337" ca="1">IF($A337&gt;BW$1,"",$C337*INDEX('ETS yield tables'!$D$133:$CO$161,$B337,BW$1-$A337+1)/10^6)</f>
        <v>0</v>
      </c>
      <c r="BX337" cm="1">
        <f t="array" aca="1" ref="BX337" ca="1">IF($A337&gt;BX$1,"",$C337*INDEX('ETS yield tables'!$D$133:$CO$161,$B337,BX$1-$A337+1)/10^6)</f>
        <v>0</v>
      </c>
      <c r="BY337" cm="1">
        <f t="array" aca="1" ref="BY337" ca="1">IF($A337&gt;BY$1,"",$C337*INDEX('ETS yield tables'!$D$133:$CO$161,$B337,BY$1-$A337+1)/10^6)</f>
        <v>0</v>
      </c>
      <c r="BZ337" cm="1">
        <f t="array" aca="1" ref="BZ337" ca="1">IF($A337&gt;BZ$1,"",$C337*INDEX('ETS yield tables'!$D$133:$CO$161,$B337,BZ$1-$A337+1)/10^6)</f>
        <v>0</v>
      </c>
      <c r="CA337" cm="1">
        <f t="array" aca="1" ref="CA337" ca="1">IF($A337&gt;CA$1,"",$C337*INDEX('ETS yield tables'!$D$133:$CO$161,$B337,CA$1-$A337+1)/10^6)</f>
        <v>0</v>
      </c>
      <c r="CB337" cm="1">
        <f t="array" aca="1" ref="CB337" ca="1">IF($A337&gt;CB$1,"",$C337*INDEX('ETS yield tables'!$D$133:$CO$161,$B337,CB$1-$A337+1)/10^6)</f>
        <v>0</v>
      </c>
      <c r="CC337" cm="1">
        <f t="array" aca="1" ref="CC337" ca="1">IF($A337&gt;CC$1,"",$C337*INDEX('ETS yield tables'!$D$133:$CO$161,$B337,CC$1-$A337+1)/10^6)</f>
        <v>0</v>
      </c>
      <c r="CD337" cm="1">
        <f t="array" aca="1" ref="CD337" ca="1">IF($A337&gt;CD$1,"",$C337*INDEX('ETS yield tables'!$D$133:$CO$161,$B337,CD$1-$A337+1)/10^6)</f>
        <v>0</v>
      </c>
      <c r="CE337" cm="1">
        <f t="array" aca="1" ref="CE337" ca="1">IF($A337&gt;CE$1,"",$C337*INDEX('ETS yield tables'!$D$133:$CO$161,$B337,CE$1-$A337+1)/10^6)</f>
        <v>0</v>
      </c>
      <c r="CF337" cm="1">
        <f t="array" aca="1" ref="CF337" ca="1">IF($A337&gt;CF$1,"",$C337*INDEX('ETS yield tables'!$D$133:$CO$161,$B337,CF$1-$A337+1)/10^6)</f>
        <v>0</v>
      </c>
      <c r="CG337" cm="1">
        <f t="array" aca="1" ref="CG337" ca="1">IF($A337&gt;CG$1,"",$C337*INDEX('ETS yield tables'!$D$133:$CO$161,$B337,CG$1-$A337+1)/10^6)</f>
        <v>0</v>
      </c>
      <c r="CH337" cm="1">
        <f t="array" aca="1" ref="CH337" ca="1">IF($A337&gt;CH$1,"",$C337*INDEX('ETS yield tables'!$D$133:$CO$161,$B337,CH$1-$A337+1)/10^6)</f>
        <v>0</v>
      </c>
      <c r="CI337" cm="1">
        <f t="array" aca="1" ref="CI337" ca="1">IF($A337&gt;CI$1,"",$C337*INDEX('ETS yield tables'!$D$133:$CO$161,$B337,CI$1-$A337+1)/10^6)</f>
        <v>0</v>
      </c>
      <c r="CJ337" cm="1">
        <f t="array" aca="1" ref="CJ337" ca="1">IF($A337&gt;CJ$1,"",$C337*INDEX('ETS yield tables'!$D$133:$CO$161,$B337,CJ$1-$A337+1)/10^6)</f>
        <v>0</v>
      </c>
      <c r="CK337" cm="1">
        <f t="array" aca="1" ref="CK337" ca="1">IF($A337&gt;CK$1,"",$C337*INDEX('ETS yield tables'!$D$133:$CO$161,$B337,CK$1-$A337+1)/10^6)</f>
        <v>0</v>
      </c>
      <c r="CL337" cm="1">
        <f t="array" aca="1" ref="CL337" ca="1">IF($A337&gt;CL$1,"",$C337*INDEX('ETS yield tables'!$D$133:$CO$161,$B337,CL$1-$A337+1)/10^6)</f>
        <v>0</v>
      </c>
      <c r="CM337" cm="1">
        <f t="array" aca="1" ref="CM337" ca="1">IF($A337&gt;CM$1,"",$C337*INDEX('ETS yield tables'!$D$133:$CO$161,$B337,CM$1-$A337+1)/10^6)</f>
        <v>0</v>
      </c>
      <c r="CN337" cm="1">
        <f t="array" aca="1" ref="CN337" ca="1">IF($A337&gt;CN$1,"",$C337*INDEX('ETS yield tables'!$D$133:$CO$161,$B337,CN$1-$A337+1)/10^6)</f>
        <v>0</v>
      </c>
      <c r="CO337" cm="1">
        <f t="array" aca="1" ref="CO337" ca="1">IF($A337&gt;CO$1,"",$C337*INDEX('ETS yield tables'!$D$133:$CO$161,$B337,CO$1-$A337+1)/10^6)</f>
        <v>0</v>
      </c>
    </row>
    <row r="338" spans="1:93" outlineLevel="1">
      <c r="A338">
        <v>2000</v>
      </c>
      <c r="B338">
        <f t="shared" si="188"/>
        <v>9</v>
      </c>
      <c r="C338" s="1">
        <v>2237.5412620880002</v>
      </c>
      <c r="D338" s="62"/>
      <c r="E338" s="62"/>
      <c r="F338" s="62"/>
      <c r="G338" s="62"/>
      <c r="H338" s="62"/>
      <c r="I338" s="62"/>
      <c r="J338" s="62"/>
      <c r="K338" s="62"/>
      <c r="L338" s="62"/>
      <c r="M338" s="62"/>
      <c r="N338" s="62"/>
      <c r="O338" s="62"/>
      <c r="P338" s="62"/>
      <c r="Q338" s="62"/>
      <c r="R338" s="62"/>
      <c r="S338" s="62"/>
      <c r="T338" s="62"/>
      <c r="U338" s="62"/>
      <c r="V338" cm="1">
        <f t="array" aca="1" ref="V338" ca="1">IF($A338&gt;V$1,"",$C338*INDEX('ETS yield tables'!$D$133:$CO$161,$B338,V$1-$A338+1)/10^6)</f>
        <v>0</v>
      </c>
      <c r="W338" cm="1">
        <f t="array" aca="1" ref="W338" ca="1">IF($A338&gt;W$1,"",$C338*INDEX('ETS yield tables'!$D$133:$CO$161,$B338,W$1-$A338+1)/10^6)</f>
        <v>0</v>
      </c>
      <c r="X338" cm="1">
        <f t="array" aca="1" ref="X338" ca="1">IF($A338&gt;X$1,"",$C338*INDEX('ETS yield tables'!$D$133:$CO$161,$B338,X$1-$A338+1)/10^6)</f>
        <v>0</v>
      </c>
      <c r="Y338" cm="1">
        <f t="array" aca="1" ref="Y338" ca="1">IF($A338&gt;Y$1,"",$C338*INDEX('ETS yield tables'!$D$133:$CO$161,$B338,Y$1-$A338+1)/10^6)</f>
        <v>0</v>
      </c>
      <c r="Z338" cm="1">
        <f t="array" aca="1" ref="Z338" ca="1">IF($A338&gt;Z$1,"",$C338*INDEX('ETS yield tables'!$D$133:$CO$161,$B338,Z$1-$A338+1)/10^6)</f>
        <v>0</v>
      </c>
      <c r="AA338" cm="1">
        <f t="array" aca="1" ref="AA338" ca="1">IF($A338&gt;AA$1,"",$C338*INDEX('ETS yield tables'!$D$133:$CO$161,$B338,AA$1-$A338+1)/10^6)</f>
        <v>0</v>
      </c>
      <c r="AB338" cm="1">
        <f t="array" aca="1" ref="AB338" ca="1">IF($A338&gt;AB$1,"",$C338*INDEX('ETS yield tables'!$D$133:$CO$161,$B338,AB$1-$A338+1)/10^6)</f>
        <v>0</v>
      </c>
      <c r="AC338" cm="1">
        <f t="array" aca="1" ref="AC338" ca="1">IF($A338&gt;AC$1,"",$C338*INDEX('ETS yield tables'!$D$133:$CO$161,$B338,AC$1-$A338+1)/10^6)</f>
        <v>0</v>
      </c>
      <c r="AD338" cm="1">
        <f t="array" aca="1" ref="AD338" ca="1">IF($A338&gt;AD$1,"",$C338*INDEX('ETS yield tables'!$D$133:$CO$161,$B338,AD$1-$A338+1)/10^6)</f>
        <v>0</v>
      </c>
      <c r="AE338" cm="1">
        <f t="array" aca="1" ref="AE338" ca="1">IF($A338&gt;AE$1,"",$C338*INDEX('ETS yield tables'!$D$133:$CO$161,$B338,AE$1-$A338+1)/10^6)</f>
        <v>0</v>
      </c>
      <c r="AF338" cm="1">
        <f t="array" aca="1" ref="AF338" ca="1">IF($A338&gt;AF$1,"",$C338*INDEX('ETS yield tables'!$D$133:$CO$161,$B338,AF$1-$A338+1)/10^6)</f>
        <v>0</v>
      </c>
      <c r="AG338" cm="1">
        <f t="array" aca="1" ref="AG338" ca="1">IF($A338&gt;AG$1,"",$C338*INDEX('ETS yield tables'!$D$133:$CO$161,$B338,AG$1-$A338+1)/10^6)</f>
        <v>0</v>
      </c>
      <c r="AH338" cm="1">
        <f t="array" aca="1" ref="AH338" ca="1">IF($A338&gt;AH$1,"",$C338*INDEX('ETS yield tables'!$D$133:$CO$161,$B338,AH$1-$A338+1)/10^6)</f>
        <v>0</v>
      </c>
      <c r="AI338" cm="1">
        <f t="array" aca="1" ref="AI338" ca="1">IF($A338&gt;AI$1,"",$C338*INDEX('ETS yield tables'!$D$133:$CO$161,$B338,AI$1-$A338+1)/10^6)</f>
        <v>0</v>
      </c>
      <c r="AJ338" cm="1">
        <f t="array" aca="1" ref="AJ338" ca="1">IF($A338&gt;AJ$1,"",$C338*INDEX('ETS yield tables'!$D$133:$CO$161,$B338,AJ$1-$A338+1)/10^6)</f>
        <v>0</v>
      </c>
      <c r="AK338" cm="1">
        <f t="array" aca="1" ref="AK338" ca="1">IF($A338&gt;AK$1,"",$C338*INDEX('ETS yield tables'!$D$133:$CO$161,$B338,AK$1-$A338+1)/10^6)</f>
        <v>0</v>
      </c>
      <c r="AL338" cm="1">
        <f t="array" aca="1" ref="AL338" ca="1">IF($A338&gt;AL$1,"",$C338*INDEX('ETS yield tables'!$D$133:$CO$161,$B338,AL$1-$A338+1)/10^6)</f>
        <v>0</v>
      </c>
      <c r="AM338" cm="1">
        <f t="array" aca="1" ref="AM338" ca="1">IF($A338&gt;AM$1,"",$C338*INDEX('ETS yield tables'!$D$133:$CO$161,$B338,AM$1-$A338+1)/10^6)</f>
        <v>0</v>
      </c>
      <c r="AN338" cm="1">
        <f t="array" aca="1" ref="AN338" ca="1">IF($A338&gt;AN$1,"",$C338*INDEX('ETS yield tables'!$D$133:$CO$161,$B338,AN$1-$A338+1)/10^6)</f>
        <v>0</v>
      </c>
      <c r="AO338" cm="1">
        <f t="array" aca="1" ref="AO338" ca="1">IF($A338&gt;AO$1,"",$C338*INDEX('ETS yield tables'!$D$133:$CO$161,$B338,AO$1-$A338+1)/10^6)</f>
        <v>0</v>
      </c>
      <c r="AP338" cm="1">
        <f t="array" aca="1" ref="AP338" ca="1">IF($A338&gt;AP$1,"",$C338*INDEX('ETS yield tables'!$D$133:$CO$161,$B338,AP$1-$A338+1)/10^6)</f>
        <v>0</v>
      </c>
      <c r="AQ338" cm="1">
        <f t="array" aca="1" ref="AQ338" ca="1">IF($A338&gt;AQ$1,"",$C338*INDEX('ETS yield tables'!$D$133:$CO$161,$B338,AQ$1-$A338+1)/10^6)</f>
        <v>0</v>
      </c>
      <c r="AR338" cm="1">
        <f t="array" aca="1" ref="AR338" ca="1">IF($A338&gt;AR$1,"",$C338*INDEX('ETS yield tables'!$D$133:$CO$161,$B338,AR$1-$A338+1)/10^6)</f>
        <v>0</v>
      </c>
      <c r="AS338" cm="1">
        <f t="array" aca="1" ref="AS338" ca="1">IF($A338&gt;AS$1,"",$C338*INDEX('ETS yield tables'!$D$133:$CO$161,$B338,AS$1-$A338+1)/10^6)</f>
        <v>0</v>
      </c>
      <c r="AT338" cm="1">
        <f t="array" aca="1" ref="AT338" ca="1">IF($A338&gt;AT$1,"",$C338*INDEX('ETS yield tables'!$D$133:$CO$161,$B338,AT$1-$A338+1)/10^6)</f>
        <v>0</v>
      </c>
      <c r="AU338" cm="1">
        <f t="array" aca="1" ref="AU338" ca="1">IF($A338&gt;AU$1,"",$C338*INDEX('ETS yield tables'!$D$133:$CO$161,$B338,AU$1-$A338+1)/10^6)</f>
        <v>0</v>
      </c>
      <c r="AV338" cm="1">
        <f t="array" aca="1" ref="AV338" ca="1">IF($A338&gt;AV$1,"",$C338*INDEX('ETS yield tables'!$D$133:$CO$161,$B338,AV$1-$A338+1)/10^6)</f>
        <v>0</v>
      </c>
      <c r="AW338" cm="1">
        <f t="array" aca="1" ref="AW338" ca="1">IF($A338&gt;AW$1,"",$C338*INDEX('ETS yield tables'!$D$133:$CO$161,$B338,AW$1-$A338+1)/10^6)</f>
        <v>0</v>
      </c>
      <c r="AX338" cm="1">
        <f t="array" aca="1" ref="AX338" ca="1">IF($A338&gt;AX$1,"",$C338*INDEX('ETS yield tables'!$D$133:$CO$161,$B338,AX$1-$A338+1)/10^6)</f>
        <v>0</v>
      </c>
      <c r="AY338" cm="1">
        <f t="array" aca="1" ref="AY338" ca="1">IF($A338&gt;AY$1,"",$C338*INDEX('ETS yield tables'!$D$133:$CO$161,$B338,AY$1-$A338+1)/10^6)</f>
        <v>0</v>
      </c>
      <c r="AZ338" cm="1">
        <f t="array" aca="1" ref="AZ338" ca="1">IF($A338&gt;AZ$1,"",$C338*INDEX('ETS yield tables'!$D$133:$CO$161,$B338,AZ$1-$A338+1)/10^6)</f>
        <v>0</v>
      </c>
      <c r="BA338" cm="1">
        <f t="array" aca="1" ref="BA338" ca="1">IF($A338&gt;BA$1,"",$C338*INDEX('ETS yield tables'!$D$133:$CO$161,$B338,BA$1-$A338+1)/10^6)</f>
        <v>0</v>
      </c>
      <c r="BB338" cm="1">
        <f t="array" aca="1" ref="BB338" ca="1">IF($A338&gt;BB$1,"",$C338*INDEX('ETS yield tables'!$D$133:$CO$161,$B338,BB$1-$A338+1)/10^6)</f>
        <v>0</v>
      </c>
      <c r="BC338" cm="1">
        <f t="array" aca="1" ref="BC338" ca="1">IF($A338&gt;BC$1,"",$C338*INDEX('ETS yield tables'!$D$133:$CO$161,$B338,BC$1-$A338+1)/10^6)</f>
        <v>0</v>
      </c>
      <c r="BD338" cm="1">
        <f t="array" aca="1" ref="BD338" ca="1">IF($A338&gt;BD$1,"",$C338*INDEX('ETS yield tables'!$D$133:$CO$161,$B338,BD$1-$A338+1)/10^6)</f>
        <v>0</v>
      </c>
      <c r="BE338" cm="1">
        <f t="array" aca="1" ref="BE338" ca="1">IF($A338&gt;BE$1,"",$C338*INDEX('ETS yield tables'!$D$133:$CO$161,$B338,BE$1-$A338+1)/10^6)</f>
        <v>0</v>
      </c>
      <c r="BF338" cm="1">
        <f t="array" aca="1" ref="BF338" ca="1">IF($A338&gt;BF$1,"",$C338*INDEX('ETS yield tables'!$D$133:$CO$161,$B338,BF$1-$A338+1)/10^6)</f>
        <v>-1.9852251091746045</v>
      </c>
      <c r="BG338" cm="1">
        <f t="array" aca="1" ref="BG338" ca="1">IF($A338&gt;BG$1,"",$C338*INDEX('ETS yield tables'!$D$133:$CO$161,$B338,BG$1-$A338+1)/10^6)</f>
        <v>-0.10630283278329108</v>
      </c>
      <c r="BH338" cm="1">
        <f t="array" aca="1" ref="BH338" ca="1">IF($A338&gt;BH$1,"",$C338*INDEX('ETS yield tables'!$D$133:$CO$161,$B338,BH$1-$A338+1)/10^6)</f>
        <v>-0.1048237016569052</v>
      </c>
      <c r="BI338" cm="1">
        <f t="array" aca="1" ref="BI338" ca="1">IF($A338&gt;BI$1,"",$C338*INDEX('ETS yield tables'!$D$133:$CO$161,$B338,BI$1-$A338+1)/10^6)</f>
        <v>-0.10297938589621672</v>
      </c>
      <c r="BJ338" cm="1">
        <f t="array" aca="1" ref="BJ338" ca="1">IF($A338&gt;BJ$1,"",$C338*INDEX('ETS yield tables'!$D$133:$CO$161,$B338,BJ$1-$A338+1)/10^6)</f>
        <v>-0.10108418173460433</v>
      </c>
      <c r="BK338" cm="1">
        <f t="array" aca="1" ref="BK338" ca="1">IF($A338&gt;BK$1,"",$C338*INDEX('ETS yield tables'!$D$133:$CO$161,$B338,BK$1-$A338+1)/10^6)</f>
        <v>-9.9035155561388491E-2</v>
      </c>
      <c r="BL338" cm="1">
        <f t="array" aca="1" ref="BL338" ca="1">IF($A338&gt;BL$1,"",$C338*INDEX('ETS yield tables'!$D$133:$CO$161,$B338,BL$1-$A338+1)/10^6)</f>
        <v>-9.7610378787341315E-2</v>
      </c>
      <c r="BM338" cm="1">
        <f t="array" aca="1" ref="BM338" ca="1">IF($A338&gt;BM$1,"",$C338*INDEX('ETS yield tables'!$D$133:$CO$161,$B338,BM$1-$A338+1)/10^6)</f>
        <v>-9.120445925695421E-2</v>
      </c>
      <c r="BN338" cm="1">
        <f t="array" aca="1" ref="BN338" ca="1">IF($A338&gt;BN$1,"",$C338*INDEX('ETS yield tables'!$D$133:$CO$161,$B338,BN$1-$A338+1)/10^6)</f>
        <v>-8.11913591822125E-2</v>
      </c>
      <c r="BO338" cm="1">
        <f t="array" aca="1" ref="BO338" ca="1">IF($A338&gt;BO$1,"",$C338*INDEX('ETS yield tables'!$D$133:$CO$161,$B338,BO$1-$A338+1)/10^6)</f>
        <v>-6.8336787558414852E-2</v>
      </c>
      <c r="BP338" cm="1">
        <f t="array" aca="1" ref="BP338" ca="1">IF($A338&gt;BP$1,"",$C338*INDEX('ETS yield tables'!$D$133:$CO$161,$B338,BP$1-$A338+1)/10^6)</f>
        <v>-6.1932568559387009E-2</v>
      </c>
      <c r="BQ338" cm="1">
        <f t="array" aca="1" ref="BQ338" ca="1">IF($A338&gt;BQ$1,"",$C338*INDEX('ETS yield tables'!$D$133:$CO$161,$B338,BQ$1-$A338+1)/10^6)</f>
        <v>0</v>
      </c>
      <c r="BR338" cm="1">
        <f t="array" aca="1" ref="BR338" ca="1">IF($A338&gt;BR$1,"",$C338*INDEX('ETS yield tables'!$D$133:$CO$161,$B338,BR$1-$A338+1)/10^6)</f>
        <v>0</v>
      </c>
      <c r="BS338" cm="1">
        <f t="array" aca="1" ref="BS338" ca="1">IF($A338&gt;BS$1,"",$C338*INDEX('ETS yield tables'!$D$133:$CO$161,$B338,BS$1-$A338+1)/10^6)</f>
        <v>0</v>
      </c>
      <c r="BT338" cm="1">
        <f t="array" aca="1" ref="BT338" ca="1">IF($A338&gt;BT$1,"",$C338*INDEX('ETS yield tables'!$D$133:$CO$161,$B338,BT$1-$A338+1)/10^6)</f>
        <v>0</v>
      </c>
      <c r="BU338" cm="1">
        <f t="array" aca="1" ref="BU338" ca="1">IF($A338&gt;BU$1,"",$C338*INDEX('ETS yield tables'!$D$133:$CO$161,$B338,BU$1-$A338+1)/10^6)</f>
        <v>0</v>
      </c>
      <c r="BV338" cm="1">
        <f t="array" aca="1" ref="BV338" ca="1">IF($A338&gt;BV$1,"",$C338*INDEX('ETS yield tables'!$D$133:$CO$161,$B338,BV$1-$A338+1)/10^6)</f>
        <v>0</v>
      </c>
      <c r="BW338" cm="1">
        <f t="array" aca="1" ref="BW338" ca="1">IF($A338&gt;BW$1,"",$C338*INDEX('ETS yield tables'!$D$133:$CO$161,$B338,BW$1-$A338+1)/10^6)</f>
        <v>0</v>
      </c>
      <c r="BX338" cm="1">
        <f t="array" aca="1" ref="BX338" ca="1">IF($A338&gt;BX$1,"",$C338*INDEX('ETS yield tables'!$D$133:$CO$161,$B338,BX$1-$A338+1)/10^6)</f>
        <v>0</v>
      </c>
      <c r="BY338" cm="1">
        <f t="array" aca="1" ref="BY338" ca="1">IF($A338&gt;BY$1,"",$C338*INDEX('ETS yield tables'!$D$133:$CO$161,$B338,BY$1-$A338+1)/10^6)</f>
        <v>0</v>
      </c>
      <c r="BZ338" cm="1">
        <f t="array" aca="1" ref="BZ338" ca="1">IF($A338&gt;BZ$1,"",$C338*INDEX('ETS yield tables'!$D$133:$CO$161,$B338,BZ$1-$A338+1)/10^6)</f>
        <v>0</v>
      </c>
      <c r="CA338" cm="1">
        <f t="array" aca="1" ref="CA338" ca="1">IF($A338&gt;CA$1,"",$C338*INDEX('ETS yield tables'!$D$133:$CO$161,$B338,CA$1-$A338+1)/10^6)</f>
        <v>0</v>
      </c>
      <c r="CB338" cm="1">
        <f t="array" aca="1" ref="CB338" ca="1">IF($A338&gt;CB$1,"",$C338*INDEX('ETS yield tables'!$D$133:$CO$161,$B338,CB$1-$A338+1)/10^6)</f>
        <v>0</v>
      </c>
      <c r="CC338" cm="1">
        <f t="array" aca="1" ref="CC338" ca="1">IF($A338&gt;CC$1,"",$C338*INDEX('ETS yield tables'!$D$133:$CO$161,$B338,CC$1-$A338+1)/10^6)</f>
        <v>0</v>
      </c>
      <c r="CD338" cm="1">
        <f t="array" aca="1" ref="CD338" ca="1">IF($A338&gt;CD$1,"",$C338*INDEX('ETS yield tables'!$D$133:$CO$161,$B338,CD$1-$A338+1)/10^6)</f>
        <v>0</v>
      </c>
      <c r="CE338" cm="1">
        <f t="array" aca="1" ref="CE338" ca="1">IF($A338&gt;CE$1,"",$C338*INDEX('ETS yield tables'!$D$133:$CO$161,$B338,CE$1-$A338+1)/10^6)</f>
        <v>0</v>
      </c>
      <c r="CF338" cm="1">
        <f t="array" aca="1" ref="CF338" ca="1">IF($A338&gt;CF$1,"",$C338*INDEX('ETS yield tables'!$D$133:$CO$161,$B338,CF$1-$A338+1)/10^6)</f>
        <v>0</v>
      </c>
      <c r="CG338" cm="1">
        <f t="array" aca="1" ref="CG338" ca="1">IF($A338&gt;CG$1,"",$C338*INDEX('ETS yield tables'!$D$133:$CO$161,$B338,CG$1-$A338+1)/10^6)</f>
        <v>0</v>
      </c>
      <c r="CH338" cm="1">
        <f t="array" aca="1" ref="CH338" ca="1">IF($A338&gt;CH$1,"",$C338*INDEX('ETS yield tables'!$D$133:$CO$161,$B338,CH$1-$A338+1)/10^6)</f>
        <v>0</v>
      </c>
      <c r="CI338" cm="1">
        <f t="array" aca="1" ref="CI338" ca="1">IF($A338&gt;CI$1,"",$C338*INDEX('ETS yield tables'!$D$133:$CO$161,$B338,CI$1-$A338+1)/10^6)</f>
        <v>0</v>
      </c>
      <c r="CJ338" cm="1">
        <f t="array" aca="1" ref="CJ338" ca="1">IF($A338&gt;CJ$1,"",$C338*INDEX('ETS yield tables'!$D$133:$CO$161,$B338,CJ$1-$A338+1)/10^6)</f>
        <v>0</v>
      </c>
      <c r="CK338" cm="1">
        <f t="array" aca="1" ref="CK338" ca="1">IF($A338&gt;CK$1,"",$C338*INDEX('ETS yield tables'!$D$133:$CO$161,$B338,CK$1-$A338+1)/10^6)</f>
        <v>0</v>
      </c>
      <c r="CL338" cm="1">
        <f t="array" aca="1" ref="CL338" ca="1">IF($A338&gt;CL$1,"",$C338*INDEX('ETS yield tables'!$D$133:$CO$161,$B338,CL$1-$A338+1)/10^6)</f>
        <v>0</v>
      </c>
      <c r="CM338" cm="1">
        <f t="array" aca="1" ref="CM338" ca="1">IF($A338&gt;CM$1,"",$C338*INDEX('ETS yield tables'!$D$133:$CO$161,$B338,CM$1-$A338+1)/10^6)</f>
        <v>0</v>
      </c>
      <c r="CN338" cm="1">
        <f t="array" aca="1" ref="CN338" ca="1">IF($A338&gt;CN$1,"",$C338*INDEX('ETS yield tables'!$D$133:$CO$161,$B338,CN$1-$A338+1)/10^6)</f>
        <v>0</v>
      </c>
      <c r="CO338" cm="1">
        <f t="array" aca="1" ref="CO338" ca="1">IF($A338&gt;CO$1,"",$C338*INDEX('ETS yield tables'!$D$133:$CO$161,$B338,CO$1-$A338+1)/10^6)</f>
        <v>0</v>
      </c>
    </row>
    <row r="339" spans="1:93" outlineLevel="1">
      <c r="A339">
        <v>2001</v>
      </c>
      <c r="B339">
        <f t="shared" si="188"/>
        <v>8</v>
      </c>
      <c r="C339" s="1">
        <v>1187.0484156160001</v>
      </c>
      <c r="D339" s="62"/>
      <c r="E339" s="62"/>
      <c r="F339" s="62"/>
      <c r="G339" s="62"/>
      <c r="H339" s="62"/>
      <c r="I339" s="62"/>
      <c r="J339" s="62"/>
      <c r="K339" s="62"/>
      <c r="L339" s="62"/>
      <c r="M339" s="62"/>
      <c r="N339" s="62"/>
      <c r="O339" s="62"/>
      <c r="P339" s="62"/>
      <c r="Q339" s="62"/>
      <c r="R339" s="62"/>
      <c r="S339" s="62"/>
      <c r="T339" s="62"/>
      <c r="U339" s="62"/>
      <c r="V339" cm="1">
        <f t="array" aca="1" ref="V339" ca="1">IF($A339&gt;V$1,"",$C339*INDEX('ETS yield tables'!$D$133:$CO$161,$B339,V$1-$A339+1)/10^6)</f>
        <v>0</v>
      </c>
      <c r="W339" cm="1">
        <f t="array" aca="1" ref="W339" ca="1">IF($A339&gt;W$1,"",$C339*INDEX('ETS yield tables'!$D$133:$CO$161,$B339,W$1-$A339+1)/10^6)</f>
        <v>0</v>
      </c>
      <c r="X339" cm="1">
        <f t="array" aca="1" ref="X339" ca="1">IF($A339&gt;X$1,"",$C339*INDEX('ETS yield tables'!$D$133:$CO$161,$B339,X$1-$A339+1)/10^6)</f>
        <v>0</v>
      </c>
      <c r="Y339" cm="1">
        <f t="array" aca="1" ref="Y339" ca="1">IF($A339&gt;Y$1,"",$C339*INDEX('ETS yield tables'!$D$133:$CO$161,$B339,Y$1-$A339+1)/10^6)</f>
        <v>0</v>
      </c>
      <c r="Z339" cm="1">
        <f t="array" aca="1" ref="Z339" ca="1">IF($A339&gt;Z$1,"",$C339*INDEX('ETS yield tables'!$D$133:$CO$161,$B339,Z$1-$A339+1)/10^6)</f>
        <v>0</v>
      </c>
      <c r="AA339" cm="1">
        <f t="array" aca="1" ref="AA339" ca="1">IF($A339&gt;AA$1,"",$C339*INDEX('ETS yield tables'!$D$133:$CO$161,$B339,AA$1-$A339+1)/10^6)</f>
        <v>0</v>
      </c>
      <c r="AB339" cm="1">
        <f t="array" aca="1" ref="AB339" ca="1">IF($A339&gt;AB$1,"",$C339*INDEX('ETS yield tables'!$D$133:$CO$161,$B339,AB$1-$A339+1)/10^6)</f>
        <v>0</v>
      </c>
      <c r="AC339" cm="1">
        <f t="array" aca="1" ref="AC339" ca="1">IF($A339&gt;AC$1,"",$C339*INDEX('ETS yield tables'!$D$133:$CO$161,$B339,AC$1-$A339+1)/10^6)</f>
        <v>0</v>
      </c>
      <c r="AD339" cm="1">
        <f t="array" aca="1" ref="AD339" ca="1">IF($A339&gt;AD$1,"",$C339*INDEX('ETS yield tables'!$D$133:$CO$161,$B339,AD$1-$A339+1)/10^6)</f>
        <v>0</v>
      </c>
      <c r="AE339" cm="1">
        <f t="array" aca="1" ref="AE339" ca="1">IF($A339&gt;AE$1,"",$C339*INDEX('ETS yield tables'!$D$133:$CO$161,$B339,AE$1-$A339+1)/10^6)</f>
        <v>0</v>
      </c>
      <c r="AF339" cm="1">
        <f t="array" aca="1" ref="AF339" ca="1">IF($A339&gt;AF$1,"",$C339*INDEX('ETS yield tables'!$D$133:$CO$161,$B339,AF$1-$A339+1)/10^6)</f>
        <v>0</v>
      </c>
      <c r="AG339" cm="1">
        <f t="array" aca="1" ref="AG339" ca="1">IF($A339&gt;AG$1,"",$C339*INDEX('ETS yield tables'!$D$133:$CO$161,$B339,AG$1-$A339+1)/10^6)</f>
        <v>0</v>
      </c>
      <c r="AH339" cm="1">
        <f t="array" aca="1" ref="AH339" ca="1">IF($A339&gt;AH$1,"",$C339*INDEX('ETS yield tables'!$D$133:$CO$161,$B339,AH$1-$A339+1)/10^6)</f>
        <v>0</v>
      </c>
      <c r="AI339" cm="1">
        <f t="array" aca="1" ref="AI339" ca="1">IF($A339&gt;AI$1,"",$C339*INDEX('ETS yield tables'!$D$133:$CO$161,$B339,AI$1-$A339+1)/10^6)</f>
        <v>0</v>
      </c>
      <c r="AJ339" cm="1">
        <f t="array" aca="1" ref="AJ339" ca="1">IF($A339&gt;AJ$1,"",$C339*INDEX('ETS yield tables'!$D$133:$CO$161,$B339,AJ$1-$A339+1)/10^6)</f>
        <v>0</v>
      </c>
      <c r="AK339" cm="1">
        <f t="array" aca="1" ref="AK339" ca="1">IF($A339&gt;AK$1,"",$C339*INDEX('ETS yield tables'!$D$133:$CO$161,$B339,AK$1-$A339+1)/10^6)</f>
        <v>0</v>
      </c>
      <c r="AL339" cm="1">
        <f t="array" aca="1" ref="AL339" ca="1">IF($A339&gt;AL$1,"",$C339*INDEX('ETS yield tables'!$D$133:$CO$161,$B339,AL$1-$A339+1)/10^6)</f>
        <v>0</v>
      </c>
      <c r="AM339" cm="1">
        <f t="array" aca="1" ref="AM339" ca="1">IF($A339&gt;AM$1,"",$C339*INDEX('ETS yield tables'!$D$133:$CO$161,$B339,AM$1-$A339+1)/10^6)</f>
        <v>0</v>
      </c>
      <c r="AN339" cm="1">
        <f t="array" aca="1" ref="AN339" ca="1">IF($A339&gt;AN$1,"",$C339*INDEX('ETS yield tables'!$D$133:$CO$161,$B339,AN$1-$A339+1)/10^6)</f>
        <v>0</v>
      </c>
      <c r="AO339" cm="1">
        <f t="array" aca="1" ref="AO339" ca="1">IF($A339&gt;AO$1,"",$C339*INDEX('ETS yield tables'!$D$133:$CO$161,$B339,AO$1-$A339+1)/10^6)</f>
        <v>0</v>
      </c>
      <c r="AP339" cm="1">
        <f t="array" aca="1" ref="AP339" ca="1">IF($A339&gt;AP$1,"",$C339*INDEX('ETS yield tables'!$D$133:$CO$161,$B339,AP$1-$A339+1)/10^6)</f>
        <v>0</v>
      </c>
      <c r="AQ339" cm="1">
        <f t="array" aca="1" ref="AQ339" ca="1">IF($A339&gt;AQ$1,"",$C339*INDEX('ETS yield tables'!$D$133:$CO$161,$B339,AQ$1-$A339+1)/10^6)</f>
        <v>0</v>
      </c>
      <c r="AR339" cm="1">
        <f t="array" aca="1" ref="AR339" ca="1">IF($A339&gt;AR$1,"",$C339*INDEX('ETS yield tables'!$D$133:$CO$161,$B339,AR$1-$A339+1)/10^6)</f>
        <v>0</v>
      </c>
      <c r="AS339" cm="1">
        <f t="array" aca="1" ref="AS339" ca="1">IF($A339&gt;AS$1,"",$C339*INDEX('ETS yield tables'!$D$133:$CO$161,$B339,AS$1-$A339+1)/10^6)</f>
        <v>0</v>
      </c>
      <c r="AT339" cm="1">
        <f t="array" aca="1" ref="AT339" ca="1">IF($A339&gt;AT$1,"",$C339*INDEX('ETS yield tables'!$D$133:$CO$161,$B339,AT$1-$A339+1)/10^6)</f>
        <v>0</v>
      </c>
      <c r="AU339" cm="1">
        <f t="array" aca="1" ref="AU339" ca="1">IF($A339&gt;AU$1,"",$C339*INDEX('ETS yield tables'!$D$133:$CO$161,$B339,AU$1-$A339+1)/10^6)</f>
        <v>0</v>
      </c>
      <c r="AV339" cm="1">
        <f t="array" aca="1" ref="AV339" ca="1">IF($A339&gt;AV$1,"",$C339*INDEX('ETS yield tables'!$D$133:$CO$161,$B339,AV$1-$A339+1)/10^6)</f>
        <v>0</v>
      </c>
      <c r="AW339" cm="1">
        <f t="array" aca="1" ref="AW339" ca="1">IF($A339&gt;AW$1,"",$C339*INDEX('ETS yield tables'!$D$133:$CO$161,$B339,AW$1-$A339+1)/10^6)</f>
        <v>0</v>
      </c>
      <c r="AX339" cm="1">
        <f t="array" aca="1" ref="AX339" ca="1">IF($A339&gt;AX$1,"",$C339*INDEX('ETS yield tables'!$D$133:$CO$161,$B339,AX$1-$A339+1)/10^6)</f>
        <v>0</v>
      </c>
      <c r="AY339" cm="1">
        <f t="array" aca="1" ref="AY339" ca="1">IF($A339&gt;AY$1,"",$C339*INDEX('ETS yield tables'!$D$133:$CO$161,$B339,AY$1-$A339+1)/10^6)</f>
        <v>0</v>
      </c>
      <c r="AZ339" cm="1">
        <f t="array" aca="1" ref="AZ339" ca="1">IF($A339&gt;AZ$1,"",$C339*INDEX('ETS yield tables'!$D$133:$CO$161,$B339,AZ$1-$A339+1)/10^6)</f>
        <v>0</v>
      </c>
      <c r="BA339" cm="1">
        <f t="array" aca="1" ref="BA339" ca="1">IF($A339&gt;BA$1,"",$C339*INDEX('ETS yield tables'!$D$133:$CO$161,$B339,BA$1-$A339+1)/10^6)</f>
        <v>0</v>
      </c>
      <c r="BB339" cm="1">
        <f t="array" aca="1" ref="BB339" ca="1">IF($A339&gt;BB$1,"",$C339*INDEX('ETS yield tables'!$D$133:$CO$161,$B339,BB$1-$A339+1)/10^6)</f>
        <v>0</v>
      </c>
      <c r="BC339" cm="1">
        <f t="array" aca="1" ref="BC339" ca="1">IF($A339&gt;BC$1,"",$C339*INDEX('ETS yield tables'!$D$133:$CO$161,$B339,BC$1-$A339+1)/10^6)</f>
        <v>0</v>
      </c>
      <c r="BD339" cm="1">
        <f t="array" aca="1" ref="BD339" ca="1">IF($A339&gt;BD$1,"",$C339*INDEX('ETS yield tables'!$D$133:$CO$161,$B339,BD$1-$A339+1)/10^6)</f>
        <v>0</v>
      </c>
      <c r="BE339" cm="1">
        <f t="array" aca="1" ref="BE339" ca="1">IF($A339&gt;BE$1,"",$C339*INDEX('ETS yield tables'!$D$133:$CO$161,$B339,BE$1-$A339+1)/10^6)</f>
        <v>0</v>
      </c>
      <c r="BF339" cm="1">
        <f t="array" aca="1" ref="BF339" ca="1">IF($A339&gt;BF$1,"",$C339*INDEX('ETS yield tables'!$D$133:$CO$161,$B339,BF$1-$A339+1)/10^6)</f>
        <v>0</v>
      </c>
      <c r="BG339" cm="1">
        <f t="array" aca="1" ref="BG339" ca="1">IF($A339&gt;BG$1,"",$C339*INDEX('ETS yield tables'!$D$133:$CO$161,$B339,BG$1-$A339+1)/10^6)</f>
        <v>-1.0531910005037191</v>
      </c>
      <c r="BH339" cm="1">
        <f t="array" aca="1" ref="BH339" ca="1">IF($A339&gt;BH$1,"",$C339*INDEX('ETS yield tables'!$D$133:$CO$161,$B339,BH$1-$A339+1)/10^6)</f>
        <v>-5.6395209942696235E-2</v>
      </c>
      <c r="BI339" cm="1">
        <f t="array" aca="1" ref="BI339" ca="1">IF($A339&gt;BI$1,"",$C339*INDEX('ETS yield tables'!$D$133:$CO$161,$B339,BI$1-$A339+1)/10^6)</f>
        <v>-5.5610509213456401E-2</v>
      </c>
      <c r="BJ339" cm="1">
        <f t="array" aca="1" ref="BJ339" ca="1">IF($A339&gt;BJ$1,"",$C339*INDEX('ETS yield tables'!$D$133:$CO$161,$B339,BJ$1-$A339+1)/10^6)</f>
        <v>-5.463207268640085E-2</v>
      </c>
      <c r="BK339" cm="1">
        <f t="array" aca="1" ref="BK339" ca="1">IF($A339&gt;BK$1,"",$C339*INDEX('ETS yield tables'!$D$133:$CO$161,$B339,BK$1-$A339+1)/10^6)</f>
        <v>-5.3626639117228814E-2</v>
      </c>
      <c r="BL339" cm="1">
        <f t="array" aca="1" ref="BL339" ca="1">IF($A339&gt;BL$1,"",$C339*INDEX('ETS yield tables'!$D$133:$CO$161,$B339,BL$1-$A339+1)/10^6)</f>
        <v>-5.2539600717676868E-2</v>
      </c>
      <c r="BM339" cm="1">
        <f t="array" aca="1" ref="BM339" ca="1">IF($A339&gt;BM$1,"",$C339*INDEX('ETS yield tables'!$D$133:$CO$161,$B339,BM$1-$A339+1)/10^6)</f>
        <v>-5.1783735768549215E-2</v>
      </c>
      <c r="BN339" cm="1">
        <f t="array" aca="1" ref="BN339" ca="1">IF($A339&gt;BN$1,"",$C339*INDEX('ETS yield tables'!$D$133:$CO$161,$B339,BN$1-$A339+1)/10^6)</f>
        <v>-4.8385301622126523E-2</v>
      </c>
      <c r="BO339" cm="1">
        <f t="array" aca="1" ref="BO339" ca="1">IF($A339&gt;BO$1,"",$C339*INDEX('ETS yield tables'!$D$133:$CO$161,$B339,BO$1-$A339+1)/10^6)</f>
        <v>-4.3073205358017876E-2</v>
      </c>
      <c r="BP339" cm="1">
        <f t="array" aca="1" ref="BP339" ca="1">IF($A339&gt;BP$1,"",$C339*INDEX('ETS yield tables'!$D$133:$CO$161,$B339,BP$1-$A339+1)/10^6)</f>
        <v>-3.6253666814530995E-2</v>
      </c>
      <c r="BQ339" cm="1">
        <f t="array" aca="1" ref="BQ339" ca="1">IF($A339&gt;BQ$1,"",$C339*INDEX('ETS yield tables'!$D$133:$CO$161,$B339,BQ$1-$A339+1)/10^6)</f>
        <v>-3.2856134824904203E-2</v>
      </c>
      <c r="BR339" cm="1">
        <f t="array" aca="1" ref="BR339" ca="1">IF($A339&gt;BR$1,"",$C339*INDEX('ETS yield tables'!$D$133:$CO$161,$B339,BR$1-$A339+1)/10^6)</f>
        <v>0</v>
      </c>
      <c r="BS339" cm="1">
        <f t="array" aca="1" ref="BS339" ca="1">IF($A339&gt;BS$1,"",$C339*INDEX('ETS yield tables'!$D$133:$CO$161,$B339,BS$1-$A339+1)/10^6)</f>
        <v>0</v>
      </c>
      <c r="BT339" cm="1">
        <f t="array" aca="1" ref="BT339" ca="1">IF($A339&gt;BT$1,"",$C339*INDEX('ETS yield tables'!$D$133:$CO$161,$B339,BT$1-$A339+1)/10^6)</f>
        <v>0</v>
      </c>
      <c r="BU339" cm="1">
        <f t="array" aca="1" ref="BU339" ca="1">IF($A339&gt;BU$1,"",$C339*INDEX('ETS yield tables'!$D$133:$CO$161,$B339,BU$1-$A339+1)/10^6)</f>
        <v>0</v>
      </c>
      <c r="BV339" cm="1">
        <f t="array" aca="1" ref="BV339" ca="1">IF($A339&gt;BV$1,"",$C339*INDEX('ETS yield tables'!$D$133:$CO$161,$B339,BV$1-$A339+1)/10^6)</f>
        <v>0</v>
      </c>
      <c r="BW339" cm="1">
        <f t="array" aca="1" ref="BW339" ca="1">IF($A339&gt;BW$1,"",$C339*INDEX('ETS yield tables'!$D$133:$CO$161,$B339,BW$1-$A339+1)/10^6)</f>
        <v>0</v>
      </c>
      <c r="BX339" cm="1">
        <f t="array" aca="1" ref="BX339" ca="1">IF($A339&gt;BX$1,"",$C339*INDEX('ETS yield tables'!$D$133:$CO$161,$B339,BX$1-$A339+1)/10^6)</f>
        <v>0</v>
      </c>
      <c r="BY339" cm="1">
        <f t="array" aca="1" ref="BY339" ca="1">IF($A339&gt;BY$1,"",$C339*INDEX('ETS yield tables'!$D$133:$CO$161,$B339,BY$1-$A339+1)/10^6)</f>
        <v>0</v>
      </c>
      <c r="BZ339" cm="1">
        <f t="array" aca="1" ref="BZ339" ca="1">IF($A339&gt;BZ$1,"",$C339*INDEX('ETS yield tables'!$D$133:$CO$161,$B339,BZ$1-$A339+1)/10^6)</f>
        <v>0</v>
      </c>
      <c r="CA339" cm="1">
        <f t="array" aca="1" ref="CA339" ca="1">IF($A339&gt;CA$1,"",$C339*INDEX('ETS yield tables'!$D$133:$CO$161,$B339,CA$1-$A339+1)/10^6)</f>
        <v>0</v>
      </c>
      <c r="CB339" cm="1">
        <f t="array" aca="1" ref="CB339" ca="1">IF($A339&gt;CB$1,"",$C339*INDEX('ETS yield tables'!$D$133:$CO$161,$B339,CB$1-$A339+1)/10^6)</f>
        <v>0</v>
      </c>
      <c r="CC339" cm="1">
        <f t="array" aca="1" ref="CC339" ca="1">IF($A339&gt;CC$1,"",$C339*INDEX('ETS yield tables'!$D$133:$CO$161,$B339,CC$1-$A339+1)/10^6)</f>
        <v>0</v>
      </c>
      <c r="CD339" cm="1">
        <f t="array" aca="1" ref="CD339" ca="1">IF($A339&gt;CD$1,"",$C339*INDEX('ETS yield tables'!$D$133:$CO$161,$B339,CD$1-$A339+1)/10^6)</f>
        <v>0</v>
      </c>
      <c r="CE339" cm="1">
        <f t="array" aca="1" ref="CE339" ca="1">IF($A339&gt;CE$1,"",$C339*INDEX('ETS yield tables'!$D$133:$CO$161,$B339,CE$1-$A339+1)/10^6)</f>
        <v>0</v>
      </c>
      <c r="CF339" cm="1">
        <f t="array" aca="1" ref="CF339" ca="1">IF($A339&gt;CF$1,"",$C339*INDEX('ETS yield tables'!$D$133:$CO$161,$B339,CF$1-$A339+1)/10^6)</f>
        <v>0</v>
      </c>
      <c r="CG339" cm="1">
        <f t="array" aca="1" ref="CG339" ca="1">IF($A339&gt;CG$1,"",$C339*INDEX('ETS yield tables'!$D$133:$CO$161,$B339,CG$1-$A339+1)/10^6)</f>
        <v>0</v>
      </c>
      <c r="CH339" cm="1">
        <f t="array" aca="1" ref="CH339" ca="1">IF($A339&gt;CH$1,"",$C339*INDEX('ETS yield tables'!$D$133:$CO$161,$B339,CH$1-$A339+1)/10^6)</f>
        <v>0</v>
      </c>
      <c r="CI339" cm="1">
        <f t="array" aca="1" ref="CI339" ca="1">IF($A339&gt;CI$1,"",$C339*INDEX('ETS yield tables'!$D$133:$CO$161,$B339,CI$1-$A339+1)/10^6)</f>
        <v>0</v>
      </c>
      <c r="CJ339" cm="1">
        <f t="array" aca="1" ref="CJ339" ca="1">IF($A339&gt;CJ$1,"",$C339*INDEX('ETS yield tables'!$D$133:$CO$161,$B339,CJ$1-$A339+1)/10^6)</f>
        <v>0</v>
      </c>
      <c r="CK339" cm="1">
        <f t="array" aca="1" ref="CK339" ca="1">IF($A339&gt;CK$1,"",$C339*INDEX('ETS yield tables'!$D$133:$CO$161,$B339,CK$1-$A339+1)/10^6)</f>
        <v>0</v>
      </c>
      <c r="CL339" cm="1">
        <f t="array" aca="1" ref="CL339" ca="1">IF($A339&gt;CL$1,"",$C339*INDEX('ETS yield tables'!$D$133:$CO$161,$B339,CL$1-$A339+1)/10^6)</f>
        <v>0</v>
      </c>
      <c r="CM339" cm="1">
        <f t="array" aca="1" ref="CM339" ca="1">IF($A339&gt;CM$1,"",$C339*INDEX('ETS yield tables'!$D$133:$CO$161,$B339,CM$1-$A339+1)/10^6)</f>
        <v>0</v>
      </c>
      <c r="CN339" cm="1">
        <f t="array" aca="1" ref="CN339" ca="1">IF($A339&gt;CN$1,"",$C339*INDEX('ETS yield tables'!$D$133:$CO$161,$B339,CN$1-$A339+1)/10^6)</f>
        <v>0</v>
      </c>
      <c r="CO339" cm="1">
        <f t="array" aca="1" ref="CO339" ca="1">IF($A339&gt;CO$1,"",$C339*INDEX('ETS yield tables'!$D$133:$CO$161,$B339,CO$1-$A339+1)/10^6)</f>
        <v>0</v>
      </c>
    </row>
    <row r="340" spans="1:93" outlineLevel="1">
      <c r="A340">
        <v>2002</v>
      </c>
      <c r="B340">
        <f t="shared" si="188"/>
        <v>7</v>
      </c>
      <c r="C340" s="1">
        <v>1428.9891780559999</v>
      </c>
      <c r="D340" s="62"/>
      <c r="E340" s="62"/>
      <c r="F340" s="62"/>
      <c r="G340" s="62"/>
      <c r="H340" s="62"/>
      <c r="I340" s="62"/>
      <c r="J340" s="62"/>
      <c r="K340" s="62"/>
      <c r="L340" s="62"/>
      <c r="M340" s="62"/>
      <c r="N340" s="62"/>
      <c r="O340" s="62"/>
      <c r="P340" s="62"/>
      <c r="Q340" s="62"/>
      <c r="R340" s="62"/>
      <c r="S340" s="62"/>
      <c r="T340" s="62"/>
      <c r="U340" s="62"/>
      <c r="V340" cm="1">
        <f t="array" aca="1" ref="V340" ca="1">IF($A340&gt;V$1,"",$C340*INDEX('ETS yield tables'!$D$133:$CO$161,$B340,V$1-$A340+1)/10^6)</f>
        <v>0</v>
      </c>
      <c r="W340" cm="1">
        <f t="array" aca="1" ref="W340" ca="1">IF($A340&gt;W$1,"",$C340*INDEX('ETS yield tables'!$D$133:$CO$161,$B340,W$1-$A340+1)/10^6)</f>
        <v>0</v>
      </c>
      <c r="X340" cm="1">
        <f t="array" aca="1" ref="X340" ca="1">IF($A340&gt;X$1,"",$C340*INDEX('ETS yield tables'!$D$133:$CO$161,$B340,X$1-$A340+1)/10^6)</f>
        <v>0</v>
      </c>
      <c r="Y340" cm="1">
        <f t="array" aca="1" ref="Y340" ca="1">IF($A340&gt;Y$1,"",$C340*INDEX('ETS yield tables'!$D$133:$CO$161,$B340,Y$1-$A340+1)/10^6)</f>
        <v>0</v>
      </c>
      <c r="Z340" cm="1">
        <f t="array" aca="1" ref="Z340" ca="1">IF($A340&gt;Z$1,"",$C340*INDEX('ETS yield tables'!$D$133:$CO$161,$B340,Z$1-$A340+1)/10^6)</f>
        <v>0</v>
      </c>
      <c r="AA340" cm="1">
        <f t="array" aca="1" ref="AA340" ca="1">IF($A340&gt;AA$1,"",$C340*INDEX('ETS yield tables'!$D$133:$CO$161,$B340,AA$1-$A340+1)/10^6)</f>
        <v>0</v>
      </c>
      <c r="AB340" cm="1">
        <f t="array" aca="1" ref="AB340" ca="1">IF($A340&gt;AB$1,"",$C340*INDEX('ETS yield tables'!$D$133:$CO$161,$B340,AB$1-$A340+1)/10^6)</f>
        <v>0</v>
      </c>
      <c r="AC340" cm="1">
        <f t="array" aca="1" ref="AC340" ca="1">IF($A340&gt;AC$1,"",$C340*INDEX('ETS yield tables'!$D$133:$CO$161,$B340,AC$1-$A340+1)/10^6)</f>
        <v>0</v>
      </c>
      <c r="AD340" cm="1">
        <f t="array" aca="1" ref="AD340" ca="1">IF($A340&gt;AD$1,"",$C340*INDEX('ETS yield tables'!$D$133:$CO$161,$B340,AD$1-$A340+1)/10^6)</f>
        <v>0</v>
      </c>
      <c r="AE340" cm="1">
        <f t="array" aca="1" ref="AE340" ca="1">IF($A340&gt;AE$1,"",$C340*INDEX('ETS yield tables'!$D$133:$CO$161,$B340,AE$1-$A340+1)/10^6)</f>
        <v>0</v>
      </c>
      <c r="AF340" cm="1">
        <f t="array" aca="1" ref="AF340" ca="1">IF($A340&gt;AF$1,"",$C340*INDEX('ETS yield tables'!$D$133:$CO$161,$B340,AF$1-$A340+1)/10^6)</f>
        <v>0</v>
      </c>
      <c r="AG340" cm="1">
        <f t="array" aca="1" ref="AG340" ca="1">IF($A340&gt;AG$1,"",$C340*INDEX('ETS yield tables'!$D$133:$CO$161,$B340,AG$1-$A340+1)/10^6)</f>
        <v>0</v>
      </c>
      <c r="AH340" cm="1">
        <f t="array" aca="1" ref="AH340" ca="1">IF($A340&gt;AH$1,"",$C340*INDEX('ETS yield tables'!$D$133:$CO$161,$B340,AH$1-$A340+1)/10^6)</f>
        <v>0</v>
      </c>
      <c r="AI340" cm="1">
        <f t="array" aca="1" ref="AI340" ca="1">IF($A340&gt;AI$1,"",$C340*INDEX('ETS yield tables'!$D$133:$CO$161,$B340,AI$1-$A340+1)/10^6)</f>
        <v>0</v>
      </c>
      <c r="AJ340" cm="1">
        <f t="array" aca="1" ref="AJ340" ca="1">IF($A340&gt;AJ$1,"",$C340*INDEX('ETS yield tables'!$D$133:$CO$161,$B340,AJ$1-$A340+1)/10^6)</f>
        <v>0</v>
      </c>
      <c r="AK340" cm="1">
        <f t="array" aca="1" ref="AK340" ca="1">IF($A340&gt;AK$1,"",$C340*INDEX('ETS yield tables'!$D$133:$CO$161,$B340,AK$1-$A340+1)/10^6)</f>
        <v>0</v>
      </c>
      <c r="AL340" cm="1">
        <f t="array" aca="1" ref="AL340" ca="1">IF($A340&gt;AL$1,"",$C340*INDEX('ETS yield tables'!$D$133:$CO$161,$B340,AL$1-$A340+1)/10^6)</f>
        <v>0</v>
      </c>
      <c r="AM340" cm="1">
        <f t="array" aca="1" ref="AM340" ca="1">IF($A340&gt;AM$1,"",$C340*INDEX('ETS yield tables'!$D$133:$CO$161,$B340,AM$1-$A340+1)/10^6)</f>
        <v>0</v>
      </c>
      <c r="AN340" cm="1">
        <f t="array" aca="1" ref="AN340" ca="1">IF($A340&gt;AN$1,"",$C340*INDEX('ETS yield tables'!$D$133:$CO$161,$B340,AN$1-$A340+1)/10^6)</f>
        <v>0</v>
      </c>
      <c r="AO340" cm="1">
        <f t="array" aca="1" ref="AO340" ca="1">IF($A340&gt;AO$1,"",$C340*INDEX('ETS yield tables'!$D$133:$CO$161,$B340,AO$1-$A340+1)/10^6)</f>
        <v>0</v>
      </c>
      <c r="AP340" cm="1">
        <f t="array" aca="1" ref="AP340" ca="1">IF($A340&gt;AP$1,"",$C340*INDEX('ETS yield tables'!$D$133:$CO$161,$B340,AP$1-$A340+1)/10^6)</f>
        <v>0</v>
      </c>
      <c r="AQ340" cm="1">
        <f t="array" aca="1" ref="AQ340" ca="1">IF($A340&gt;AQ$1,"",$C340*INDEX('ETS yield tables'!$D$133:$CO$161,$B340,AQ$1-$A340+1)/10^6)</f>
        <v>0</v>
      </c>
      <c r="AR340" cm="1">
        <f t="array" aca="1" ref="AR340" ca="1">IF($A340&gt;AR$1,"",$C340*INDEX('ETS yield tables'!$D$133:$CO$161,$B340,AR$1-$A340+1)/10^6)</f>
        <v>0</v>
      </c>
      <c r="AS340" cm="1">
        <f t="array" aca="1" ref="AS340" ca="1">IF($A340&gt;AS$1,"",$C340*INDEX('ETS yield tables'!$D$133:$CO$161,$B340,AS$1-$A340+1)/10^6)</f>
        <v>0</v>
      </c>
      <c r="AT340" cm="1">
        <f t="array" aca="1" ref="AT340" ca="1">IF($A340&gt;AT$1,"",$C340*INDEX('ETS yield tables'!$D$133:$CO$161,$B340,AT$1-$A340+1)/10^6)</f>
        <v>0</v>
      </c>
      <c r="AU340" cm="1">
        <f t="array" aca="1" ref="AU340" ca="1">IF($A340&gt;AU$1,"",$C340*INDEX('ETS yield tables'!$D$133:$CO$161,$B340,AU$1-$A340+1)/10^6)</f>
        <v>0</v>
      </c>
      <c r="AV340" cm="1">
        <f t="array" aca="1" ref="AV340" ca="1">IF($A340&gt;AV$1,"",$C340*INDEX('ETS yield tables'!$D$133:$CO$161,$B340,AV$1-$A340+1)/10^6)</f>
        <v>0</v>
      </c>
      <c r="AW340" cm="1">
        <f t="array" aca="1" ref="AW340" ca="1">IF($A340&gt;AW$1,"",$C340*INDEX('ETS yield tables'!$D$133:$CO$161,$B340,AW$1-$A340+1)/10^6)</f>
        <v>0</v>
      </c>
      <c r="AX340" cm="1">
        <f t="array" aca="1" ref="AX340" ca="1">IF($A340&gt;AX$1,"",$C340*INDEX('ETS yield tables'!$D$133:$CO$161,$B340,AX$1-$A340+1)/10^6)</f>
        <v>0</v>
      </c>
      <c r="AY340" cm="1">
        <f t="array" aca="1" ref="AY340" ca="1">IF($A340&gt;AY$1,"",$C340*INDEX('ETS yield tables'!$D$133:$CO$161,$B340,AY$1-$A340+1)/10^6)</f>
        <v>0</v>
      </c>
      <c r="AZ340" cm="1">
        <f t="array" aca="1" ref="AZ340" ca="1">IF($A340&gt;AZ$1,"",$C340*INDEX('ETS yield tables'!$D$133:$CO$161,$B340,AZ$1-$A340+1)/10^6)</f>
        <v>0</v>
      </c>
      <c r="BA340" cm="1">
        <f t="array" aca="1" ref="BA340" ca="1">IF($A340&gt;BA$1,"",$C340*INDEX('ETS yield tables'!$D$133:$CO$161,$B340,BA$1-$A340+1)/10^6)</f>
        <v>0</v>
      </c>
      <c r="BB340" cm="1">
        <f t="array" aca="1" ref="BB340" ca="1">IF($A340&gt;BB$1,"",$C340*INDEX('ETS yield tables'!$D$133:$CO$161,$B340,BB$1-$A340+1)/10^6)</f>
        <v>0</v>
      </c>
      <c r="BC340" cm="1">
        <f t="array" aca="1" ref="BC340" ca="1">IF($A340&gt;BC$1,"",$C340*INDEX('ETS yield tables'!$D$133:$CO$161,$B340,BC$1-$A340+1)/10^6)</f>
        <v>0</v>
      </c>
      <c r="BD340" cm="1">
        <f t="array" aca="1" ref="BD340" ca="1">IF($A340&gt;BD$1,"",$C340*INDEX('ETS yield tables'!$D$133:$CO$161,$B340,BD$1-$A340+1)/10^6)</f>
        <v>0</v>
      </c>
      <c r="BE340" cm="1">
        <f t="array" aca="1" ref="BE340" ca="1">IF($A340&gt;BE$1,"",$C340*INDEX('ETS yield tables'!$D$133:$CO$161,$B340,BE$1-$A340+1)/10^6)</f>
        <v>0</v>
      </c>
      <c r="BF340" cm="1">
        <f t="array" aca="1" ref="BF340" ca="1">IF($A340&gt;BF$1,"",$C340*INDEX('ETS yield tables'!$D$133:$CO$161,$B340,BF$1-$A340+1)/10^6)</f>
        <v>0</v>
      </c>
      <c r="BG340" cm="1">
        <f t="array" aca="1" ref="BG340" ca="1">IF($A340&gt;BG$1,"",$C340*INDEX('ETS yield tables'!$D$133:$CO$161,$B340,BG$1-$A340+1)/10^6)</f>
        <v>0</v>
      </c>
      <c r="BH340" cm="1">
        <f t="array" aca="1" ref="BH340" ca="1">IF($A340&gt;BH$1,"",$C340*INDEX('ETS yield tables'!$D$133:$CO$161,$B340,BH$1-$A340+1)/10^6)</f>
        <v>-1.2678493331418081</v>
      </c>
      <c r="BI340" cm="1">
        <f t="array" aca="1" ref="BI340" ca="1">IF($A340&gt;BI$1,"",$C340*INDEX('ETS yield tables'!$D$133:$CO$161,$B340,BI$1-$A340+1)/10^6)</f>
        <v>-6.788951793553348E-2</v>
      </c>
      <c r="BJ340" cm="1">
        <f t="array" aca="1" ref="BJ340" ca="1">IF($A340&gt;BJ$1,"",$C340*INDEX('ETS yield tables'!$D$133:$CO$161,$B340,BJ$1-$A340+1)/10^6)</f>
        <v>-6.694488178140115E-2</v>
      </c>
      <c r="BK340" cm="1">
        <f t="array" aca="1" ref="BK340" ca="1">IF($A340&gt;BK$1,"",$C340*INDEX('ETS yield tables'!$D$133:$CO$161,$B340,BK$1-$A340+1)/10^6)</f>
        <v>-6.5767023161496824E-2</v>
      </c>
      <c r="BL340" cm="1">
        <f t="array" aca="1" ref="BL340" ca="1">IF($A340&gt;BL$1,"",$C340*INDEX('ETS yield tables'!$D$133:$CO$161,$B340,BL$1-$A340+1)/10^6)</f>
        <v>-6.4556665040715819E-2</v>
      </c>
      <c r="BM340" cm="1">
        <f t="array" aca="1" ref="BM340" ca="1">IF($A340&gt;BM$1,"",$C340*INDEX('ETS yield tables'!$D$133:$CO$161,$B340,BM$1-$A340+1)/10^6)</f>
        <v>-6.3248069629900205E-2</v>
      </c>
      <c r="BN340" cm="1">
        <f t="array" aca="1" ref="BN340" ca="1">IF($A340&gt;BN$1,"",$C340*INDEX('ETS yield tables'!$D$133:$CO$161,$B340,BN$1-$A340+1)/10^6)</f>
        <v>-6.2338146480881262E-2</v>
      </c>
      <c r="BO340" cm="1">
        <f t="array" aca="1" ref="BO340" ca="1">IF($A340&gt;BO$1,"",$C340*INDEX('ETS yield tables'!$D$133:$CO$161,$B340,BO$1-$A340+1)/10^6)</f>
        <v>-5.8247053351327731E-2</v>
      </c>
      <c r="BP340" cm="1">
        <f t="array" aca="1" ref="BP340" ca="1">IF($A340&gt;BP$1,"",$C340*INDEX('ETS yield tables'!$D$133:$CO$161,$B340,BP$1-$A340+1)/10^6)</f>
        <v>-5.1852261046025035E-2</v>
      </c>
      <c r="BQ340" cm="1">
        <f t="array" aca="1" ref="BQ340" ca="1">IF($A340&gt;BQ$1,"",$C340*INDEX('ETS yield tables'!$D$133:$CO$161,$B340,BQ$1-$A340+1)/10^6)</f>
        <v>-4.3642783951595418E-2</v>
      </c>
      <c r="BR340" cm="1">
        <f t="array" aca="1" ref="BR340" ca="1">IF($A340&gt;BR$1,"",$C340*INDEX('ETS yield tables'!$D$133:$CO$161,$B340,BR$1-$A340+1)/10^6)</f>
        <v>-3.9552776853817251E-2</v>
      </c>
      <c r="BS340" cm="1">
        <f t="array" aca="1" ref="BS340" ca="1">IF($A340&gt;BS$1,"",$C340*INDEX('ETS yield tables'!$D$133:$CO$161,$B340,BS$1-$A340+1)/10^6)</f>
        <v>0</v>
      </c>
      <c r="BT340" cm="1">
        <f t="array" aca="1" ref="BT340" ca="1">IF($A340&gt;BT$1,"",$C340*INDEX('ETS yield tables'!$D$133:$CO$161,$B340,BT$1-$A340+1)/10^6)</f>
        <v>0</v>
      </c>
      <c r="BU340" cm="1">
        <f t="array" aca="1" ref="BU340" ca="1">IF($A340&gt;BU$1,"",$C340*INDEX('ETS yield tables'!$D$133:$CO$161,$B340,BU$1-$A340+1)/10^6)</f>
        <v>0</v>
      </c>
      <c r="BV340" cm="1">
        <f t="array" aca="1" ref="BV340" ca="1">IF($A340&gt;BV$1,"",$C340*INDEX('ETS yield tables'!$D$133:$CO$161,$B340,BV$1-$A340+1)/10^6)</f>
        <v>0</v>
      </c>
      <c r="BW340" cm="1">
        <f t="array" aca="1" ref="BW340" ca="1">IF($A340&gt;BW$1,"",$C340*INDEX('ETS yield tables'!$D$133:$CO$161,$B340,BW$1-$A340+1)/10^6)</f>
        <v>0</v>
      </c>
      <c r="BX340" cm="1">
        <f t="array" aca="1" ref="BX340" ca="1">IF($A340&gt;BX$1,"",$C340*INDEX('ETS yield tables'!$D$133:$CO$161,$B340,BX$1-$A340+1)/10^6)</f>
        <v>0</v>
      </c>
      <c r="BY340" cm="1">
        <f t="array" aca="1" ref="BY340" ca="1">IF($A340&gt;BY$1,"",$C340*INDEX('ETS yield tables'!$D$133:$CO$161,$B340,BY$1-$A340+1)/10^6)</f>
        <v>0</v>
      </c>
      <c r="BZ340" cm="1">
        <f t="array" aca="1" ref="BZ340" ca="1">IF($A340&gt;BZ$1,"",$C340*INDEX('ETS yield tables'!$D$133:$CO$161,$B340,BZ$1-$A340+1)/10^6)</f>
        <v>0</v>
      </c>
      <c r="CA340" cm="1">
        <f t="array" aca="1" ref="CA340" ca="1">IF($A340&gt;CA$1,"",$C340*INDEX('ETS yield tables'!$D$133:$CO$161,$B340,CA$1-$A340+1)/10^6)</f>
        <v>0</v>
      </c>
      <c r="CB340" cm="1">
        <f t="array" aca="1" ref="CB340" ca="1">IF($A340&gt;CB$1,"",$C340*INDEX('ETS yield tables'!$D$133:$CO$161,$B340,CB$1-$A340+1)/10^6)</f>
        <v>0</v>
      </c>
      <c r="CC340" cm="1">
        <f t="array" aca="1" ref="CC340" ca="1">IF($A340&gt;CC$1,"",$C340*INDEX('ETS yield tables'!$D$133:$CO$161,$B340,CC$1-$A340+1)/10^6)</f>
        <v>0</v>
      </c>
      <c r="CD340" cm="1">
        <f t="array" aca="1" ref="CD340" ca="1">IF($A340&gt;CD$1,"",$C340*INDEX('ETS yield tables'!$D$133:$CO$161,$B340,CD$1-$A340+1)/10^6)</f>
        <v>0</v>
      </c>
      <c r="CE340" cm="1">
        <f t="array" aca="1" ref="CE340" ca="1">IF($A340&gt;CE$1,"",$C340*INDEX('ETS yield tables'!$D$133:$CO$161,$B340,CE$1-$A340+1)/10^6)</f>
        <v>0</v>
      </c>
      <c r="CF340" cm="1">
        <f t="array" aca="1" ref="CF340" ca="1">IF($A340&gt;CF$1,"",$C340*INDEX('ETS yield tables'!$D$133:$CO$161,$B340,CF$1-$A340+1)/10^6)</f>
        <v>0</v>
      </c>
      <c r="CG340" cm="1">
        <f t="array" aca="1" ref="CG340" ca="1">IF($A340&gt;CG$1,"",$C340*INDEX('ETS yield tables'!$D$133:$CO$161,$B340,CG$1-$A340+1)/10^6)</f>
        <v>0</v>
      </c>
      <c r="CH340" cm="1">
        <f t="array" aca="1" ref="CH340" ca="1">IF($A340&gt;CH$1,"",$C340*INDEX('ETS yield tables'!$D$133:$CO$161,$B340,CH$1-$A340+1)/10^6)</f>
        <v>0</v>
      </c>
      <c r="CI340" cm="1">
        <f t="array" aca="1" ref="CI340" ca="1">IF($A340&gt;CI$1,"",$C340*INDEX('ETS yield tables'!$D$133:$CO$161,$B340,CI$1-$A340+1)/10^6)</f>
        <v>0</v>
      </c>
      <c r="CJ340" cm="1">
        <f t="array" aca="1" ref="CJ340" ca="1">IF($A340&gt;CJ$1,"",$C340*INDEX('ETS yield tables'!$D$133:$CO$161,$B340,CJ$1-$A340+1)/10^6)</f>
        <v>0</v>
      </c>
      <c r="CK340" cm="1">
        <f t="array" aca="1" ref="CK340" ca="1">IF($A340&gt;CK$1,"",$C340*INDEX('ETS yield tables'!$D$133:$CO$161,$B340,CK$1-$A340+1)/10^6)</f>
        <v>0</v>
      </c>
      <c r="CL340" cm="1">
        <f t="array" aca="1" ref="CL340" ca="1">IF($A340&gt;CL$1,"",$C340*INDEX('ETS yield tables'!$D$133:$CO$161,$B340,CL$1-$A340+1)/10^6)</f>
        <v>0</v>
      </c>
      <c r="CM340" cm="1">
        <f t="array" aca="1" ref="CM340" ca="1">IF($A340&gt;CM$1,"",$C340*INDEX('ETS yield tables'!$D$133:$CO$161,$B340,CM$1-$A340+1)/10^6)</f>
        <v>0</v>
      </c>
      <c r="CN340" cm="1">
        <f t="array" aca="1" ref="CN340" ca="1">IF($A340&gt;CN$1,"",$C340*INDEX('ETS yield tables'!$D$133:$CO$161,$B340,CN$1-$A340+1)/10^6)</f>
        <v>0</v>
      </c>
      <c r="CO340" cm="1">
        <f t="array" aca="1" ref="CO340" ca="1">IF($A340&gt;CO$1,"",$C340*INDEX('ETS yield tables'!$D$133:$CO$161,$B340,CO$1-$A340+1)/10^6)</f>
        <v>0</v>
      </c>
    </row>
    <row r="341" spans="1:93" outlineLevel="1">
      <c r="A341">
        <v>2003</v>
      </c>
      <c r="B341">
        <f t="shared" si="188"/>
        <v>6</v>
      </c>
      <c r="C341" s="1">
        <v>1377.9215750640003</v>
      </c>
      <c r="D341" s="62"/>
      <c r="E341" s="62"/>
      <c r="F341" s="62"/>
      <c r="G341" s="62"/>
      <c r="H341" s="62"/>
      <c r="I341" s="62"/>
      <c r="J341" s="62"/>
      <c r="K341" s="62"/>
      <c r="L341" s="62"/>
      <c r="M341" s="62"/>
      <c r="N341" s="62"/>
      <c r="O341" s="62"/>
      <c r="P341" s="62"/>
      <c r="Q341" s="62"/>
      <c r="R341" s="62"/>
      <c r="S341" s="62"/>
      <c r="T341" s="62"/>
      <c r="U341" s="62"/>
      <c r="V341" cm="1">
        <f t="array" aca="1" ref="V341" ca="1">IF($A341&gt;V$1,"",$C341*INDEX('ETS yield tables'!$D$133:$CO$161,$B341,V$1-$A341+1)/10^6)</f>
        <v>0</v>
      </c>
      <c r="W341" cm="1">
        <f t="array" aca="1" ref="W341" ca="1">IF($A341&gt;W$1,"",$C341*INDEX('ETS yield tables'!$D$133:$CO$161,$B341,W$1-$A341+1)/10^6)</f>
        <v>0</v>
      </c>
      <c r="X341" cm="1">
        <f t="array" aca="1" ref="X341" ca="1">IF($A341&gt;X$1,"",$C341*INDEX('ETS yield tables'!$D$133:$CO$161,$B341,X$1-$A341+1)/10^6)</f>
        <v>0</v>
      </c>
      <c r="Y341" cm="1">
        <f t="array" aca="1" ref="Y341" ca="1">IF($A341&gt;Y$1,"",$C341*INDEX('ETS yield tables'!$D$133:$CO$161,$B341,Y$1-$A341+1)/10^6)</f>
        <v>0</v>
      </c>
      <c r="Z341" cm="1">
        <f t="array" aca="1" ref="Z341" ca="1">IF($A341&gt;Z$1,"",$C341*INDEX('ETS yield tables'!$D$133:$CO$161,$B341,Z$1-$A341+1)/10^6)</f>
        <v>0</v>
      </c>
      <c r="AA341" cm="1">
        <f t="array" aca="1" ref="AA341" ca="1">IF($A341&gt;AA$1,"",$C341*INDEX('ETS yield tables'!$D$133:$CO$161,$B341,AA$1-$A341+1)/10^6)</f>
        <v>0</v>
      </c>
      <c r="AB341" cm="1">
        <f t="array" aca="1" ref="AB341" ca="1">IF($A341&gt;AB$1,"",$C341*INDEX('ETS yield tables'!$D$133:$CO$161,$B341,AB$1-$A341+1)/10^6)</f>
        <v>0</v>
      </c>
      <c r="AC341" cm="1">
        <f t="array" aca="1" ref="AC341" ca="1">IF($A341&gt;AC$1,"",$C341*INDEX('ETS yield tables'!$D$133:$CO$161,$B341,AC$1-$A341+1)/10^6)</f>
        <v>0</v>
      </c>
      <c r="AD341" cm="1">
        <f t="array" aca="1" ref="AD341" ca="1">IF($A341&gt;AD$1,"",$C341*INDEX('ETS yield tables'!$D$133:$CO$161,$B341,AD$1-$A341+1)/10^6)</f>
        <v>0</v>
      </c>
      <c r="AE341" cm="1">
        <f t="array" aca="1" ref="AE341" ca="1">IF($A341&gt;AE$1,"",$C341*INDEX('ETS yield tables'!$D$133:$CO$161,$B341,AE$1-$A341+1)/10^6)</f>
        <v>0</v>
      </c>
      <c r="AF341" cm="1">
        <f t="array" aca="1" ref="AF341" ca="1">IF($A341&gt;AF$1,"",$C341*INDEX('ETS yield tables'!$D$133:$CO$161,$B341,AF$1-$A341+1)/10^6)</f>
        <v>0</v>
      </c>
      <c r="AG341" cm="1">
        <f t="array" aca="1" ref="AG341" ca="1">IF($A341&gt;AG$1,"",$C341*INDEX('ETS yield tables'!$D$133:$CO$161,$B341,AG$1-$A341+1)/10^6)</f>
        <v>0</v>
      </c>
      <c r="AH341" cm="1">
        <f t="array" aca="1" ref="AH341" ca="1">IF($A341&gt;AH$1,"",$C341*INDEX('ETS yield tables'!$D$133:$CO$161,$B341,AH$1-$A341+1)/10^6)</f>
        <v>0</v>
      </c>
      <c r="AI341" cm="1">
        <f t="array" aca="1" ref="AI341" ca="1">IF($A341&gt;AI$1,"",$C341*INDEX('ETS yield tables'!$D$133:$CO$161,$B341,AI$1-$A341+1)/10^6)</f>
        <v>0</v>
      </c>
      <c r="AJ341" cm="1">
        <f t="array" aca="1" ref="AJ341" ca="1">IF($A341&gt;AJ$1,"",$C341*INDEX('ETS yield tables'!$D$133:$CO$161,$B341,AJ$1-$A341+1)/10^6)</f>
        <v>0</v>
      </c>
      <c r="AK341" cm="1">
        <f t="array" aca="1" ref="AK341" ca="1">IF($A341&gt;AK$1,"",$C341*INDEX('ETS yield tables'!$D$133:$CO$161,$B341,AK$1-$A341+1)/10^6)</f>
        <v>0</v>
      </c>
      <c r="AL341" cm="1">
        <f t="array" aca="1" ref="AL341" ca="1">IF($A341&gt;AL$1,"",$C341*INDEX('ETS yield tables'!$D$133:$CO$161,$B341,AL$1-$A341+1)/10^6)</f>
        <v>0</v>
      </c>
      <c r="AM341" cm="1">
        <f t="array" aca="1" ref="AM341" ca="1">IF($A341&gt;AM$1,"",$C341*INDEX('ETS yield tables'!$D$133:$CO$161,$B341,AM$1-$A341+1)/10^6)</f>
        <v>0</v>
      </c>
      <c r="AN341" cm="1">
        <f t="array" aca="1" ref="AN341" ca="1">IF($A341&gt;AN$1,"",$C341*INDEX('ETS yield tables'!$D$133:$CO$161,$B341,AN$1-$A341+1)/10^6)</f>
        <v>0</v>
      </c>
      <c r="AO341" cm="1">
        <f t="array" aca="1" ref="AO341" ca="1">IF($A341&gt;AO$1,"",$C341*INDEX('ETS yield tables'!$D$133:$CO$161,$B341,AO$1-$A341+1)/10^6)</f>
        <v>0</v>
      </c>
      <c r="AP341" cm="1">
        <f t="array" aca="1" ref="AP341" ca="1">IF($A341&gt;AP$1,"",$C341*INDEX('ETS yield tables'!$D$133:$CO$161,$B341,AP$1-$A341+1)/10^6)</f>
        <v>0</v>
      </c>
      <c r="AQ341" cm="1">
        <f t="array" aca="1" ref="AQ341" ca="1">IF($A341&gt;AQ$1,"",$C341*INDEX('ETS yield tables'!$D$133:$CO$161,$B341,AQ$1-$A341+1)/10^6)</f>
        <v>0</v>
      </c>
      <c r="AR341" cm="1">
        <f t="array" aca="1" ref="AR341" ca="1">IF($A341&gt;AR$1,"",$C341*INDEX('ETS yield tables'!$D$133:$CO$161,$B341,AR$1-$A341+1)/10^6)</f>
        <v>0</v>
      </c>
      <c r="AS341" cm="1">
        <f t="array" aca="1" ref="AS341" ca="1">IF($A341&gt;AS$1,"",$C341*INDEX('ETS yield tables'!$D$133:$CO$161,$B341,AS$1-$A341+1)/10^6)</f>
        <v>0</v>
      </c>
      <c r="AT341" cm="1">
        <f t="array" aca="1" ref="AT341" ca="1">IF($A341&gt;AT$1,"",$C341*INDEX('ETS yield tables'!$D$133:$CO$161,$B341,AT$1-$A341+1)/10^6)</f>
        <v>0</v>
      </c>
      <c r="AU341" cm="1">
        <f t="array" aca="1" ref="AU341" ca="1">IF($A341&gt;AU$1,"",$C341*INDEX('ETS yield tables'!$D$133:$CO$161,$B341,AU$1-$A341+1)/10^6)</f>
        <v>0</v>
      </c>
      <c r="AV341" cm="1">
        <f t="array" aca="1" ref="AV341" ca="1">IF($A341&gt;AV$1,"",$C341*INDEX('ETS yield tables'!$D$133:$CO$161,$B341,AV$1-$A341+1)/10^6)</f>
        <v>0</v>
      </c>
      <c r="AW341" cm="1">
        <f t="array" aca="1" ref="AW341" ca="1">IF($A341&gt;AW$1,"",$C341*INDEX('ETS yield tables'!$D$133:$CO$161,$B341,AW$1-$A341+1)/10^6)</f>
        <v>0</v>
      </c>
      <c r="AX341" cm="1">
        <f t="array" aca="1" ref="AX341" ca="1">IF($A341&gt;AX$1,"",$C341*INDEX('ETS yield tables'!$D$133:$CO$161,$B341,AX$1-$A341+1)/10^6)</f>
        <v>0</v>
      </c>
      <c r="AY341" cm="1">
        <f t="array" aca="1" ref="AY341" ca="1">IF($A341&gt;AY$1,"",$C341*INDEX('ETS yield tables'!$D$133:$CO$161,$B341,AY$1-$A341+1)/10^6)</f>
        <v>0</v>
      </c>
      <c r="AZ341" cm="1">
        <f t="array" aca="1" ref="AZ341" ca="1">IF($A341&gt;AZ$1,"",$C341*INDEX('ETS yield tables'!$D$133:$CO$161,$B341,AZ$1-$A341+1)/10^6)</f>
        <v>0</v>
      </c>
      <c r="BA341" cm="1">
        <f t="array" aca="1" ref="BA341" ca="1">IF($A341&gt;BA$1,"",$C341*INDEX('ETS yield tables'!$D$133:$CO$161,$B341,BA$1-$A341+1)/10^6)</f>
        <v>0</v>
      </c>
      <c r="BB341" cm="1">
        <f t="array" aca="1" ref="BB341" ca="1">IF($A341&gt;BB$1,"",$C341*INDEX('ETS yield tables'!$D$133:$CO$161,$B341,BB$1-$A341+1)/10^6)</f>
        <v>0</v>
      </c>
      <c r="BC341" cm="1">
        <f t="array" aca="1" ref="BC341" ca="1">IF($A341&gt;BC$1,"",$C341*INDEX('ETS yield tables'!$D$133:$CO$161,$B341,BC$1-$A341+1)/10^6)</f>
        <v>0</v>
      </c>
      <c r="BD341" cm="1">
        <f t="array" aca="1" ref="BD341" ca="1">IF($A341&gt;BD$1,"",$C341*INDEX('ETS yield tables'!$D$133:$CO$161,$B341,BD$1-$A341+1)/10^6)</f>
        <v>0</v>
      </c>
      <c r="BE341" cm="1">
        <f t="array" aca="1" ref="BE341" ca="1">IF($A341&gt;BE$1,"",$C341*INDEX('ETS yield tables'!$D$133:$CO$161,$B341,BE$1-$A341+1)/10^6)</f>
        <v>0</v>
      </c>
      <c r="BF341" cm="1">
        <f t="array" aca="1" ref="BF341" ca="1">IF($A341&gt;BF$1,"",$C341*INDEX('ETS yield tables'!$D$133:$CO$161,$B341,BF$1-$A341+1)/10^6)</f>
        <v>0</v>
      </c>
      <c r="BG341" cm="1">
        <f t="array" aca="1" ref="BG341" ca="1">IF($A341&gt;BG$1,"",$C341*INDEX('ETS yield tables'!$D$133:$CO$161,$B341,BG$1-$A341+1)/10^6)</f>
        <v>0</v>
      </c>
      <c r="BH341" cm="1">
        <f t="array" aca="1" ref="BH341" ca="1">IF($A341&gt;BH$1,"",$C341*INDEX('ETS yield tables'!$D$133:$CO$161,$B341,BH$1-$A341+1)/10^6)</f>
        <v>0</v>
      </c>
      <c r="BI341" cm="1">
        <f t="array" aca="1" ref="BI341" ca="1">IF($A341&gt;BI$1,"",$C341*INDEX('ETS yield tables'!$D$133:$CO$161,$B341,BI$1-$A341+1)/10^6)</f>
        <v>-1.2225403641217363</v>
      </c>
      <c r="BJ341" cm="1">
        <f t="array" aca="1" ref="BJ341" ca="1">IF($A341&gt;BJ$1,"",$C341*INDEX('ETS yield tables'!$D$133:$CO$161,$B341,BJ$1-$A341+1)/10^6)</f>
        <v>-6.5463358939727434E-2</v>
      </c>
      <c r="BK341" cm="1">
        <f t="array" aca="1" ref="BK341" ca="1">IF($A341&gt;BK$1,"",$C341*INDEX('ETS yield tables'!$D$133:$CO$161,$B341,BK$1-$A341+1)/10^6)</f>
        <v>-6.4552481126688169E-2</v>
      </c>
      <c r="BL341" cm="1">
        <f t="array" aca="1" ref="BL341" ca="1">IF($A341&gt;BL$1,"",$C341*INDEX('ETS yield tables'!$D$133:$CO$161,$B341,BL$1-$A341+1)/10^6)</f>
        <v>-6.3416715489226033E-2</v>
      </c>
      <c r="BM341" cm="1">
        <f t="array" aca="1" ref="BM341" ca="1">IF($A341&gt;BM$1,"",$C341*INDEX('ETS yield tables'!$D$133:$CO$161,$B341,BM$1-$A341+1)/10^6)</f>
        <v>-6.2249611781382053E-2</v>
      </c>
      <c r="BN341" cm="1">
        <f t="array" aca="1" ref="BN341" ca="1">IF($A341&gt;BN$1,"",$C341*INDEX('ETS yield tables'!$D$133:$CO$161,$B341,BN$1-$A341+1)/10^6)</f>
        <v>-6.0987781476938764E-2</v>
      </c>
      <c r="BO341" cm="1">
        <f t="array" aca="1" ref="BO341" ca="1">IF($A341&gt;BO$1,"",$C341*INDEX('ETS yield tables'!$D$133:$CO$161,$B341,BO$1-$A341+1)/10^6)</f>
        <v>-6.0110376134800997E-2</v>
      </c>
      <c r="BP341" cm="1">
        <f t="array" aca="1" ref="BP341" ca="1">IF($A341&gt;BP$1,"",$C341*INDEX('ETS yield tables'!$D$133:$CO$161,$B341,BP$1-$A341+1)/10^6)</f>
        <v>-5.6165485875746157E-2</v>
      </c>
      <c r="BQ341" cm="1">
        <f t="array" aca="1" ref="BQ341" ca="1">IF($A341&gt;BQ$1,"",$C341*INDEX('ETS yield tables'!$D$133:$CO$161,$B341,BQ$1-$A341+1)/10^6)</f>
        <v>-4.9999223442942393E-2</v>
      </c>
      <c r="BR341" cm="1">
        <f t="array" aca="1" ref="BR341" ca="1">IF($A341&gt;BR$1,"",$C341*INDEX('ETS yield tables'!$D$133:$CO$161,$B341,BR$1-$A341+1)/10^6)</f>
        <v>-4.2083127378592072E-2</v>
      </c>
      <c r="BS341" cm="1">
        <f t="array" aca="1" ref="BS341" ca="1">IF($A341&gt;BS$1,"",$C341*INDEX('ETS yield tables'!$D$133:$CO$161,$B341,BS$1-$A341+1)/10^6)</f>
        <v>-3.8139284339934319E-2</v>
      </c>
      <c r="BT341" cm="1">
        <f t="array" aca="1" ref="BT341" ca="1">IF($A341&gt;BT$1,"",$C341*INDEX('ETS yield tables'!$D$133:$CO$161,$B341,BT$1-$A341+1)/10^6)</f>
        <v>0</v>
      </c>
      <c r="BU341" cm="1">
        <f t="array" aca="1" ref="BU341" ca="1">IF($A341&gt;BU$1,"",$C341*INDEX('ETS yield tables'!$D$133:$CO$161,$B341,BU$1-$A341+1)/10^6)</f>
        <v>0</v>
      </c>
      <c r="BV341" cm="1">
        <f t="array" aca="1" ref="BV341" ca="1">IF($A341&gt;BV$1,"",$C341*INDEX('ETS yield tables'!$D$133:$CO$161,$B341,BV$1-$A341+1)/10^6)</f>
        <v>0</v>
      </c>
      <c r="BW341" cm="1">
        <f t="array" aca="1" ref="BW341" ca="1">IF($A341&gt;BW$1,"",$C341*INDEX('ETS yield tables'!$D$133:$CO$161,$B341,BW$1-$A341+1)/10^6)</f>
        <v>0</v>
      </c>
      <c r="BX341" cm="1">
        <f t="array" aca="1" ref="BX341" ca="1">IF($A341&gt;BX$1,"",$C341*INDEX('ETS yield tables'!$D$133:$CO$161,$B341,BX$1-$A341+1)/10^6)</f>
        <v>0</v>
      </c>
      <c r="BY341" cm="1">
        <f t="array" aca="1" ref="BY341" ca="1">IF($A341&gt;BY$1,"",$C341*INDEX('ETS yield tables'!$D$133:$CO$161,$B341,BY$1-$A341+1)/10^6)</f>
        <v>0</v>
      </c>
      <c r="BZ341" cm="1">
        <f t="array" aca="1" ref="BZ341" ca="1">IF($A341&gt;BZ$1,"",$C341*INDEX('ETS yield tables'!$D$133:$CO$161,$B341,BZ$1-$A341+1)/10^6)</f>
        <v>0</v>
      </c>
      <c r="CA341" cm="1">
        <f t="array" aca="1" ref="CA341" ca="1">IF($A341&gt;CA$1,"",$C341*INDEX('ETS yield tables'!$D$133:$CO$161,$B341,CA$1-$A341+1)/10^6)</f>
        <v>0</v>
      </c>
      <c r="CB341" cm="1">
        <f t="array" aca="1" ref="CB341" ca="1">IF($A341&gt;CB$1,"",$C341*INDEX('ETS yield tables'!$D$133:$CO$161,$B341,CB$1-$A341+1)/10^6)</f>
        <v>0</v>
      </c>
      <c r="CC341" cm="1">
        <f t="array" aca="1" ref="CC341" ca="1">IF($A341&gt;CC$1,"",$C341*INDEX('ETS yield tables'!$D$133:$CO$161,$B341,CC$1-$A341+1)/10^6)</f>
        <v>0</v>
      </c>
      <c r="CD341" cm="1">
        <f t="array" aca="1" ref="CD341" ca="1">IF($A341&gt;CD$1,"",$C341*INDEX('ETS yield tables'!$D$133:$CO$161,$B341,CD$1-$A341+1)/10^6)</f>
        <v>0</v>
      </c>
      <c r="CE341" cm="1">
        <f t="array" aca="1" ref="CE341" ca="1">IF($A341&gt;CE$1,"",$C341*INDEX('ETS yield tables'!$D$133:$CO$161,$B341,CE$1-$A341+1)/10^6)</f>
        <v>0</v>
      </c>
      <c r="CF341" cm="1">
        <f t="array" aca="1" ref="CF341" ca="1">IF($A341&gt;CF$1,"",$C341*INDEX('ETS yield tables'!$D$133:$CO$161,$B341,CF$1-$A341+1)/10^6)</f>
        <v>0</v>
      </c>
      <c r="CG341" cm="1">
        <f t="array" aca="1" ref="CG341" ca="1">IF($A341&gt;CG$1,"",$C341*INDEX('ETS yield tables'!$D$133:$CO$161,$B341,CG$1-$A341+1)/10^6)</f>
        <v>0</v>
      </c>
      <c r="CH341" cm="1">
        <f t="array" aca="1" ref="CH341" ca="1">IF($A341&gt;CH$1,"",$C341*INDEX('ETS yield tables'!$D$133:$CO$161,$B341,CH$1-$A341+1)/10^6)</f>
        <v>0</v>
      </c>
      <c r="CI341" cm="1">
        <f t="array" aca="1" ref="CI341" ca="1">IF($A341&gt;CI$1,"",$C341*INDEX('ETS yield tables'!$D$133:$CO$161,$B341,CI$1-$A341+1)/10^6)</f>
        <v>0</v>
      </c>
      <c r="CJ341" cm="1">
        <f t="array" aca="1" ref="CJ341" ca="1">IF($A341&gt;CJ$1,"",$C341*INDEX('ETS yield tables'!$D$133:$CO$161,$B341,CJ$1-$A341+1)/10^6)</f>
        <v>0</v>
      </c>
      <c r="CK341" cm="1">
        <f t="array" aca="1" ref="CK341" ca="1">IF($A341&gt;CK$1,"",$C341*INDEX('ETS yield tables'!$D$133:$CO$161,$B341,CK$1-$A341+1)/10^6)</f>
        <v>0</v>
      </c>
      <c r="CL341" cm="1">
        <f t="array" aca="1" ref="CL341" ca="1">IF($A341&gt;CL$1,"",$C341*INDEX('ETS yield tables'!$D$133:$CO$161,$B341,CL$1-$A341+1)/10^6)</f>
        <v>0</v>
      </c>
      <c r="CM341" cm="1">
        <f t="array" aca="1" ref="CM341" ca="1">IF($A341&gt;CM$1,"",$C341*INDEX('ETS yield tables'!$D$133:$CO$161,$B341,CM$1-$A341+1)/10^6)</f>
        <v>0</v>
      </c>
      <c r="CN341" cm="1">
        <f t="array" aca="1" ref="CN341" ca="1">IF($A341&gt;CN$1,"",$C341*INDEX('ETS yield tables'!$D$133:$CO$161,$B341,CN$1-$A341+1)/10^6)</f>
        <v>0</v>
      </c>
      <c r="CO341" cm="1">
        <f t="array" aca="1" ref="CO341" ca="1">IF($A341&gt;CO$1,"",$C341*INDEX('ETS yield tables'!$D$133:$CO$161,$B341,CO$1-$A341+1)/10^6)</f>
        <v>0</v>
      </c>
    </row>
    <row r="342" spans="1:93" outlineLevel="1">
      <c r="A342">
        <v>2004</v>
      </c>
      <c r="B342">
        <f t="shared" si="188"/>
        <v>5</v>
      </c>
      <c r="C342" s="1">
        <v>838.95557100799965</v>
      </c>
      <c r="D342" s="62"/>
      <c r="E342" s="62"/>
      <c r="F342" s="62"/>
      <c r="G342" s="62"/>
      <c r="H342" s="62"/>
      <c r="I342" s="62"/>
      <c r="J342" s="62"/>
      <c r="K342" s="62"/>
      <c r="L342" s="62"/>
      <c r="M342" s="62"/>
      <c r="N342" s="62"/>
      <c r="O342" s="62"/>
      <c r="P342" s="62"/>
      <c r="Q342" s="62"/>
      <c r="R342" s="62"/>
      <c r="S342" s="62"/>
      <c r="T342" s="62"/>
      <c r="U342" s="62"/>
      <c r="V342" cm="1">
        <f t="array" aca="1" ref="V342" ca="1">IF($A342&gt;V$1,"",$C342*INDEX('ETS yield tables'!$D$133:$CO$161,$B342,V$1-$A342+1)/10^6)</f>
        <v>0</v>
      </c>
      <c r="W342" cm="1">
        <f t="array" aca="1" ref="W342" ca="1">IF($A342&gt;W$1,"",$C342*INDEX('ETS yield tables'!$D$133:$CO$161,$B342,W$1-$A342+1)/10^6)</f>
        <v>0</v>
      </c>
      <c r="X342" cm="1">
        <f t="array" aca="1" ref="X342" ca="1">IF($A342&gt;X$1,"",$C342*INDEX('ETS yield tables'!$D$133:$CO$161,$B342,X$1-$A342+1)/10^6)</f>
        <v>0</v>
      </c>
      <c r="Y342" cm="1">
        <f t="array" aca="1" ref="Y342" ca="1">IF($A342&gt;Y$1,"",$C342*INDEX('ETS yield tables'!$D$133:$CO$161,$B342,Y$1-$A342+1)/10^6)</f>
        <v>0</v>
      </c>
      <c r="Z342" cm="1">
        <f t="array" aca="1" ref="Z342" ca="1">IF($A342&gt;Z$1,"",$C342*INDEX('ETS yield tables'!$D$133:$CO$161,$B342,Z$1-$A342+1)/10^6)</f>
        <v>0</v>
      </c>
      <c r="AA342" cm="1">
        <f t="array" aca="1" ref="AA342" ca="1">IF($A342&gt;AA$1,"",$C342*INDEX('ETS yield tables'!$D$133:$CO$161,$B342,AA$1-$A342+1)/10^6)</f>
        <v>0</v>
      </c>
      <c r="AB342" cm="1">
        <f t="array" aca="1" ref="AB342" ca="1">IF($A342&gt;AB$1,"",$C342*INDEX('ETS yield tables'!$D$133:$CO$161,$B342,AB$1-$A342+1)/10^6)</f>
        <v>0</v>
      </c>
      <c r="AC342" cm="1">
        <f t="array" aca="1" ref="AC342" ca="1">IF($A342&gt;AC$1,"",$C342*INDEX('ETS yield tables'!$D$133:$CO$161,$B342,AC$1-$A342+1)/10^6)</f>
        <v>0</v>
      </c>
      <c r="AD342" cm="1">
        <f t="array" aca="1" ref="AD342" ca="1">IF($A342&gt;AD$1,"",$C342*INDEX('ETS yield tables'!$D$133:$CO$161,$B342,AD$1-$A342+1)/10^6)</f>
        <v>0</v>
      </c>
      <c r="AE342" cm="1">
        <f t="array" aca="1" ref="AE342" ca="1">IF($A342&gt;AE$1,"",$C342*INDEX('ETS yield tables'!$D$133:$CO$161,$B342,AE$1-$A342+1)/10^6)</f>
        <v>0</v>
      </c>
      <c r="AF342" cm="1">
        <f t="array" aca="1" ref="AF342" ca="1">IF($A342&gt;AF$1,"",$C342*INDEX('ETS yield tables'!$D$133:$CO$161,$B342,AF$1-$A342+1)/10^6)</f>
        <v>0</v>
      </c>
      <c r="AG342" cm="1">
        <f t="array" aca="1" ref="AG342" ca="1">IF($A342&gt;AG$1,"",$C342*INDEX('ETS yield tables'!$D$133:$CO$161,$B342,AG$1-$A342+1)/10^6)</f>
        <v>0</v>
      </c>
      <c r="AH342" cm="1">
        <f t="array" aca="1" ref="AH342" ca="1">IF($A342&gt;AH$1,"",$C342*INDEX('ETS yield tables'!$D$133:$CO$161,$B342,AH$1-$A342+1)/10^6)</f>
        <v>0</v>
      </c>
      <c r="AI342" cm="1">
        <f t="array" aca="1" ref="AI342" ca="1">IF($A342&gt;AI$1,"",$C342*INDEX('ETS yield tables'!$D$133:$CO$161,$B342,AI$1-$A342+1)/10^6)</f>
        <v>0</v>
      </c>
      <c r="AJ342" cm="1">
        <f t="array" aca="1" ref="AJ342" ca="1">IF($A342&gt;AJ$1,"",$C342*INDEX('ETS yield tables'!$D$133:$CO$161,$B342,AJ$1-$A342+1)/10^6)</f>
        <v>0</v>
      </c>
      <c r="AK342" cm="1">
        <f t="array" aca="1" ref="AK342" ca="1">IF($A342&gt;AK$1,"",$C342*INDEX('ETS yield tables'!$D$133:$CO$161,$B342,AK$1-$A342+1)/10^6)</f>
        <v>0</v>
      </c>
      <c r="AL342" cm="1">
        <f t="array" aca="1" ref="AL342" ca="1">IF($A342&gt;AL$1,"",$C342*INDEX('ETS yield tables'!$D$133:$CO$161,$B342,AL$1-$A342+1)/10^6)</f>
        <v>0</v>
      </c>
      <c r="AM342" cm="1">
        <f t="array" aca="1" ref="AM342" ca="1">IF($A342&gt;AM$1,"",$C342*INDEX('ETS yield tables'!$D$133:$CO$161,$B342,AM$1-$A342+1)/10^6)</f>
        <v>0</v>
      </c>
      <c r="AN342" cm="1">
        <f t="array" aca="1" ref="AN342" ca="1">IF($A342&gt;AN$1,"",$C342*INDEX('ETS yield tables'!$D$133:$CO$161,$B342,AN$1-$A342+1)/10^6)</f>
        <v>0</v>
      </c>
      <c r="AO342" cm="1">
        <f t="array" aca="1" ref="AO342" ca="1">IF($A342&gt;AO$1,"",$C342*INDEX('ETS yield tables'!$D$133:$CO$161,$B342,AO$1-$A342+1)/10^6)</f>
        <v>0</v>
      </c>
      <c r="AP342" cm="1">
        <f t="array" aca="1" ref="AP342" ca="1">IF($A342&gt;AP$1,"",$C342*INDEX('ETS yield tables'!$D$133:$CO$161,$B342,AP$1-$A342+1)/10^6)</f>
        <v>0</v>
      </c>
      <c r="AQ342" cm="1">
        <f t="array" aca="1" ref="AQ342" ca="1">IF($A342&gt;AQ$1,"",$C342*INDEX('ETS yield tables'!$D$133:$CO$161,$B342,AQ$1-$A342+1)/10^6)</f>
        <v>0</v>
      </c>
      <c r="AR342" cm="1">
        <f t="array" aca="1" ref="AR342" ca="1">IF($A342&gt;AR$1,"",$C342*INDEX('ETS yield tables'!$D$133:$CO$161,$B342,AR$1-$A342+1)/10^6)</f>
        <v>0</v>
      </c>
      <c r="AS342" cm="1">
        <f t="array" aca="1" ref="AS342" ca="1">IF($A342&gt;AS$1,"",$C342*INDEX('ETS yield tables'!$D$133:$CO$161,$B342,AS$1-$A342+1)/10^6)</f>
        <v>0</v>
      </c>
      <c r="AT342" cm="1">
        <f t="array" aca="1" ref="AT342" ca="1">IF($A342&gt;AT$1,"",$C342*INDEX('ETS yield tables'!$D$133:$CO$161,$B342,AT$1-$A342+1)/10^6)</f>
        <v>0</v>
      </c>
      <c r="AU342" cm="1">
        <f t="array" aca="1" ref="AU342" ca="1">IF($A342&gt;AU$1,"",$C342*INDEX('ETS yield tables'!$D$133:$CO$161,$B342,AU$1-$A342+1)/10^6)</f>
        <v>0</v>
      </c>
      <c r="AV342" cm="1">
        <f t="array" aca="1" ref="AV342" ca="1">IF($A342&gt;AV$1,"",$C342*INDEX('ETS yield tables'!$D$133:$CO$161,$B342,AV$1-$A342+1)/10^6)</f>
        <v>0</v>
      </c>
      <c r="AW342" cm="1">
        <f t="array" aca="1" ref="AW342" ca="1">IF($A342&gt;AW$1,"",$C342*INDEX('ETS yield tables'!$D$133:$CO$161,$B342,AW$1-$A342+1)/10^6)</f>
        <v>0</v>
      </c>
      <c r="AX342" cm="1">
        <f t="array" aca="1" ref="AX342" ca="1">IF($A342&gt;AX$1,"",$C342*INDEX('ETS yield tables'!$D$133:$CO$161,$B342,AX$1-$A342+1)/10^6)</f>
        <v>0</v>
      </c>
      <c r="AY342" cm="1">
        <f t="array" aca="1" ref="AY342" ca="1">IF($A342&gt;AY$1,"",$C342*INDEX('ETS yield tables'!$D$133:$CO$161,$B342,AY$1-$A342+1)/10^6)</f>
        <v>0</v>
      </c>
      <c r="AZ342" cm="1">
        <f t="array" aca="1" ref="AZ342" ca="1">IF($A342&gt;AZ$1,"",$C342*INDEX('ETS yield tables'!$D$133:$CO$161,$B342,AZ$1-$A342+1)/10^6)</f>
        <v>0</v>
      </c>
      <c r="BA342" cm="1">
        <f t="array" aca="1" ref="BA342" ca="1">IF($A342&gt;BA$1,"",$C342*INDEX('ETS yield tables'!$D$133:$CO$161,$B342,BA$1-$A342+1)/10^6)</f>
        <v>0</v>
      </c>
      <c r="BB342" cm="1">
        <f t="array" aca="1" ref="BB342" ca="1">IF($A342&gt;BB$1,"",$C342*INDEX('ETS yield tables'!$D$133:$CO$161,$B342,BB$1-$A342+1)/10^6)</f>
        <v>0</v>
      </c>
      <c r="BC342" cm="1">
        <f t="array" aca="1" ref="BC342" ca="1">IF($A342&gt;BC$1,"",$C342*INDEX('ETS yield tables'!$D$133:$CO$161,$B342,BC$1-$A342+1)/10^6)</f>
        <v>0</v>
      </c>
      <c r="BD342" cm="1">
        <f t="array" aca="1" ref="BD342" ca="1">IF($A342&gt;BD$1,"",$C342*INDEX('ETS yield tables'!$D$133:$CO$161,$B342,BD$1-$A342+1)/10^6)</f>
        <v>0</v>
      </c>
      <c r="BE342" cm="1">
        <f t="array" aca="1" ref="BE342" ca="1">IF($A342&gt;BE$1,"",$C342*INDEX('ETS yield tables'!$D$133:$CO$161,$B342,BE$1-$A342+1)/10^6)</f>
        <v>0</v>
      </c>
      <c r="BF342" cm="1">
        <f t="array" aca="1" ref="BF342" ca="1">IF($A342&gt;BF$1,"",$C342*INDEX('ETS yield tables'!$D$133:$CO$161,$B342,BF$1-$A342+1)/10^6)</f>
        <v>0</v>
      </c>
      <c r="BG342" cm="1">
        <f t="array" aca="1" ref="BG342" ca="1">IF($A342&gt;BG$1,"",$C342*INDEX('ETS yield tables'!$D$133:$CO$161,$B342,BG$1-$A342+1)/10^6)</f>
        <v>0</v>
      </c>
      <c r="BH342" cm="1">
        <f t="array" aca="1" ref="BH342" ca="1">IF($A342&gt;BH$1,"",$C342*INDEX('ETS yield tables'!$D$133:$CO$161,$B342,BH$1-$A342+1)/10^6)</f>
        <v>0</v>
      </c>
      <c r="BI342" cm="1">
        <f t="array" aca="1" ref="BI342" ca="1">IF($A342&gt;BI$1,"",$C342*INDEX('ETS yield tables'!$D$133:$CO$161,$B342,BI$1-$A342+1)/10^6)</f>
        <v>0</v>
      </c>
      <c r="BJ342" cm="1">
        <f t="array" aca="1" ref="BJ342" ca="1">IF($A342&gt;BJ$1,"",$C342*INDEX('ETS yield tables'!$D$133:$CO$161,$B342,BJ$1-$A342+1)/10^6)</f>
        <v>-0.74435081634775946</v>
      </c>
      <c r="BK342" cm="1">
        <f t="array" aca="1" ref="BK342" ca="1">IF($A342&gt;BK$1,"",$C342*INDEX('ETS yield tables'!$D$133:$CO$161,$B342,BK$1-$A342+1)/10^6)</f>
        <v>-3.9857747112225721E-2</v>
      </c>
      <c r="BL342" cm="1">
        <f t="array" aca="1" ref="BL342" ca="1">IF($A342&gt;BL$1,"",$C342*INDEX('ETS yield tables'!$D$133:$CO$161,$B342,BL$1-$A342+1)/10^6)</f>
        <v>-3.9303153854099708E-2</v>
      </c>
      <c r="BM342" cm="1">
        <f t="array" aca="1" ref="BM342" ca="1">IF($A342&gt;BM$1,"",$C342*INDEX('ETS yield tables'!$D$133:$CO$161,$B342,BM$1-$A342+1)/10^6)</f>
        <v>-3.8611636335140712E-2</v>
      </c>
      <c r="BN342" cm="1">
        <f t="array" aca="1" ref="BN342" ca="1">IF($A342&gt;BN$1,"",$C342*INDEX('ETS yield tables'!$D$133:$CO$161,$B342,BN$1-$A342+1)/10^6)</f>
        <v>-3.7901038449630199E-2</v>
      </c>
      <c r="BO342" cm="1">
        <f t="array" aca="1" ref="BO342" ca="1">IF($A342&gt;BO$1,"",$C342*INDEX('ETS yield tables'!$D$133:$CO$161,$B342,BO$1-$A342+1)/10^6)</f>
        <v>-3.7132765724435191E-2</v>
      </c>
      <c r="BP342" cm="1">
        <f t="array" aca="1" ref="BP342" ca="1">IF($A342&gt;BP$1,"",$C342*INDEX('ETS yield tables'!$D$133:$CO$161,$B342,BP$1-$A342+1)/10^6)</f>
        <v>-3.659855237504013E-2</v>
      </c>
      <c r="BQ342" cm="1">
        <f t="array" aca="1" ref="BQ342" ca="1">IF($A342&gt;BQ$1,"",$C342*INDEX('ETS yield tables'!$D$133:$CO$161,$B342,BQ$1-$A342+1)/10^6)</f>
        <v>-3.4196682980045336E-2</v>
      </c>
      <c r="BR342" cm="1">
        <f t="array" aca="1" ref="BR342" ca="1">IF($A342&gt;BR$1,"",$C342*INDEX('ETS yield tables'!$D$133:$CO$161,$B342,BR$1-$A342+1)/10^6)</f>
        <v>-3.044231820782832E-2</v>
      </c>
      <c r="BS342" cm="1">
        <f t="array" aca="1" ref="BS342" ca="1">IF($A342&gt;BS$1,"",$C342*INDEX('ETS yield tables'!$D$133:$CO$161,$B342,BS$1-$A342+1)/10^6)</f>
        <v>-2.5622557044343575E-2</v>
      </c>
      <c r="BT342" cm="1">
        <f t="array" aca="1" ref="BT342" ca="1">IF($A342&gt;BT$1,"",$C342*INDEX('ETS yield tables'!$D$133:$CO$161,$B342,BT$1-$A342+1)/10^6)</f>
        <v>-2.3221325255582764E-2</v>
      </c>
      <c r="BU342" cm="1">
        <f t="array" aca="1" ref="BU342" ca="1">IF($A342&gt;BU$1,"",$C342*INDEX('ETS yield tables'!$D$133:$CO$161,$B342,BU$1-$A342+1)/10^6)</f>
        <v>0</v>
      </c>
      <c r="BV342" cm="1">
        <f t="array" aca="1" ref="BV342" ca="1">IF($A342&gt;BV$1,"",$C342*INDEX('ETS yield tables'!$D$133:$CO$161,$B342,BV$1-$A342+1)/10^6)</f>
        <v>0</v>
      </c>
      <c r="BW342" cm="1">
        <f t="array" aca="1" ref="BW342" ca="1">IF($A342&gt;BW$1,"",$C342*INDEX('ETS yield tables'!$D$133:$CO$161,$B342,BW$1-$A342+1)/10^6)</f>
        <v>0</v>
      </c>
      <c r="BX342" cm="1">
        <f t="array" aca="1" ref="BX342" ca="1">IF($A342&gt;BX$1,"",$C342*INDEX('ETS yield tables'!$D$133:$CO$161,$B342,BX$1-$A342+1)/10^6)</f>
        <v>0</v>
      </c>
      <c r="BY342" cm="1">
        <f t="array" aca="1" ref="BY342" ca="1">IF($A342&gt;BY$1,"",$C342*INDEX('ETS yield tables'!$D$133:$CO$161,$B342,BY$1-$A342+1)/10^6)</f>
        <v>0</v>
      </c>
      <c r="BZ342" cm="1">
        <f t="array" aca="1" ref="BZ342" ca="1">IF($A342&gt;BZ$1,"",$C342*INDEX('ETS yield tables'!$D$133:$CO$161,$B342,BZ$1-$A342+1)/10^6)</f>
        <v>0</v>
      </c>
      <c r="CA342" cm="1">
        <f t="array" aca="1" ref="CA342" ca="1">IF($A342&gt;CA$1,"",$C342*INDEX('ETS yield tables'!$D$133:$CO$161,$B342,CA$1-$A342+1)/10^6)</f>
        <v>0</v>
      </c>
      <c r="CB342" cm="1">
        <f t="array" aca="1" ref="CB342" ca="1">IF($A342&gt;CB$1,"",$C342*INDEX('ETS yield tables'!$D$133:$CO$161,$B342,CB$1-$A342+1)/10^6)</f>
        <v>0</v>
      </c>
      <c r="CC342" cm="1">
        <f t="array" aca="1" ref="CC342" ca="1">IF($A342&gt;CC$1,"",$C342*INDEX('ETS yield tables'!$D$133:$CO$161,$B342,CC$1-$A342+1)/10^6)</f>
        <v>0</v>
      </c>
      <c r="CD342" cm="1">
        <f t="array" aca="1" ref="CD342" ca="1">IF($A342&gt;CD$1,"",$C342*INDEX('ETS yield tables'!$D$133:$CO$161,$B342,CD$1-$A342+1)/10^6)</f>
        <v>0</v>
      </c>
      <c r="CE342" cm="1">
        <f t="array" aca="1" ref="CE342" ca="1">IF($A342&gt;CE$1,"",$C342*INDEX('ETS yield tables'!$D$133:$CO$161,$B342,CE$1-$A342+1)/10^6)</f>
        <v>0</v>
      </c>
      <c r="CF342" cm="1">
        <f t="array" aca="1" ref="CF342" ca="1">IF($A342&gt;CF$1,"",$C342*INDEX('ETS yield tables'!$D$133:$CO$161,$B342,CF$1-$A342+1)/10^6)</f>
        <v>0</v>
      </c>
      <c r="CG342" cm="1">
        <f t="array" aca="1" ref="CG342" ca="1">IF($A342&gt;CG$1,"",$C342*INDEX('ETS yield tables'!$D$133:$CO$161,$B342,CG$1-$A342+1)/10^6)</f>
        <v>0</v>
      </c>
      <c r="CH342" cm="1">
        <f t="array" aca="1" ref="CH342" ca="1">IF($A342&gt;CH$1,"",$C342*INDEX('ETS yield tables'!$D$133:$CO$161,$B342,CH$1-$A342+1)/10^6)</f>
        <v>0</v>
      </c>
      <c r="CI342" cm="1">
        <f t="array" aca="1" ref="CI342" ca="1">IF($A342&gt;CI$1,"",$C342*INDEX('ETS yield tables'!$D$133:$CO$161,$B342,CI$1-$A342+1)/10^6)</f>
        <v>0</v>
      </c>
      <c r="CJ342" cm="1">
        <f t="array" aca="1" ref="CJ342" ca="1">IF($A342&gt;CJ$1,"",$C342*INDEX('ETS yield tables'!$D$133:$CO$161,$B342,CJ$1-$A342+1)/10^6)</f>
        <v>0</v>
      </c>
      <c r="CK342" cm="1">
        <f t="array" aca="1" ref="CK342" ca="1">IF($A342&gt;CK$1,"",$C342*INDEX('ETS yield tables'!$D$133:$CO$161,$B342,CK$1-$A342+1)/10^6)</f>
        <v>0</v>
      </c>
      <c r="CL342" cm="1">
        <f t="array" aca="1" ref="CL342" ca="1">IF($A342&gt;CL$1,"",$C342*INDEX('ETS yield tables'!$D$133:$CO$161,$B342,CL$1-$A342+1)/10^6)</f>
        <v>0</v>
      </c>
      <c r="CM342" cm="1">
        <f t="array" aca="1" ref="CM342" ca="1">IF($A342&gt;CM$1,"",$C342*INDEX('ETS yield tables'!$D$133:$CO$161,$B342,CM$1-$A342+1)/10^6)</f>
        <v>0</v>
      </c>
      <c r="CN342" cm="1">
        <f t="array" aca="1" ref="CN342" ca="1">IF($A342&gt;CN$1,"",$C342*INDEX('ETS yield tables'!$D$133:$CO$161,$B342,CN$1-$A342+1)/10^6)</f>
        <v>0</v>
      </c>
      <c r="CO342" cm="1">
        <f t="array" aca="1" ref="CO342" ca="1">IF($A342&gt;CO$1,"",$C342*INDEX('ETS yield tables'!$D$133:$CO$161,$B342,CO$1-$A342+1)/10^6)</f>
        <v>0</v>
      </c>
    </row>
    <row r="343" spans="1:93" outlineLevel="1">
      <c r="A343">
        <v>2005</v>
      </c>
      <c r="B343">
        <f t="shared" si="188"/>
        <v>4</v>
      </c>
      <c r="C343" s="1">
        <v>167.13349793600003</v>
      </c>
      <c r="D343" s="62"/>
      <c r="E343" s="62"/>
      <c r="F343" s="62"/>
      <c r="G343" s="62"/>
      <c r="H343" s="62"/>
      <c r="I343" s="62"/>
      <c r="J343" s="62"/>
      <c r="K343" s="62"/>
      <c r="L343" s="62"/>
      <c r="M343" s="62"/>
      <c r="N343" s="62"/>
      <c r="O343" s="62"/>
      <c r="P343" s="62"/>
      <c r="Q343" s="62"/>
      <c r="R343" s="62"/>
      <c r="S343" s="62"/>
      <c r="T343" s="62"/>
      <c r="U343" s="62"/>
      <c r="V343" cm="1">
        <f t="array" aca="1" ref="V343" ca="1">IF($A343&gt;V$1,"",$C343*INDEX('ETS yield tables'!$D$133:$CO$161,$B343,V$1-$A343+1)/10^6)</f>
        <v>0</v>
      </c>
      <c r="W343" cm="1">
        <f t="array" aca="1" ref="W343" ca="1">IF($A343&gt;W$1,"",$C343*INDEX('ETS yield tables'!$D$133:$CO$161,$B343,W$1-$A343+1)/10^6)</f>
        <v>0</v>
      </c>
      <c r="X343" cm="1">
        <f t="array" aca="1" ref="X343" ca="1">IF($A343&gt;X$1,"",$C343*INDEX('ETS yield tables'!$D$133:$CO$161,$B343,X$1-$A343+1)/10^6)</f>
        <v>0</v>
      </c>
      <c r="Y343" cm="1">
        <f t="array" aca="1" ref="Y343" ca="1">IF($A343&gt;Y$1,"",$C343*INDEX('ETS yield tables'!$D$133:$CO$161,$B343,Y$1-$A343+1)/10^6)</f>
        <v>0</v>
      </c>
      <c r="Z343" cm="1">
        <f t="array" aca="1" ref="Z343" ca="1">IF($A343&gt;Z$1,"",$C343*INDEX('ETS yield tables'!$D$133:$CO$161,$B343,Z$1-$A343+1)/10^6)</f>
        <v>0</v>
      </c>
      <c r="AA343" cm="1">
        <f t="array" aca="1" ref="AA343" ca="1">IF($A343&gt;AA$1,"",$C343*INDEX('ETS yield tables'!$D$133:$CO$161,$B343,AA$1-$A343+1)/10^6)</f>
        <v>0</v>
      </c>
      <c r="AB343" cm="1">
        <f t="array" aca="1" ref="AB343" ca="1">IF($A343&gt;AB$1,"",$C343*INDEX('ETS yield tables'!$D$133:$CO$161,$B343,AB$1-$A343+1)/10^6)</f>
        <v>0</v>
      </c>
      <c r="AC343" cm="1">
        <f t="array" aca="1" ref="AC343" ca="1">IF($A343&gt;AC$1,"",$C343*INDEX('ETS yield tables'!$D$133:$CO$161,$B343,AC$1-$A343+1)/10^6)</f>
        <v>0</v>
      </c>
      <c r="AD343" cm="1">
        <f t="array" aca="1" ref="AD343" ca="1">IF($A343&gt;AD$1,"",$C343*INDEX('ETS yield tables'!$D$133:$CO$161,$B343,AD$1-$A343+1)/10^6)</f>
        <v>0</v>
      </c>
      <c r="AE343" cm="1">
        <f t="array" aca="1" ref="AE343" ca="1">IF($A343&gt;AE$1,"",$C343*INDEX('ETS yield tables'!$D$133:$CO$161,$B343,AE$1-$A343+1)/10^6)</f>
        <v>0</v>
      </c>
      <c r="AF343" cm="1">
        <f t="array" aca="1" ref="AF343" ca="1">IF($A343&gt;AF$1,"",$C343*INDEX('ETS yield tables'!$D$133:$CO$161,$B343,AF$1-$A343+1)/10^6)</f>
        <v>0</v>
      </c>
      <c r="AG343" cm="1">
        <f t="array" aca="1" ref="AG343" ca="1">IF($A343&gt;AG$1,"",$C343*INDEX('ETS yield tables'!$D$133:$CO$161,$B343,AG$1-$A343+1)/10^6)</f>
        <v>0</v>
      </c>
      <c r="AH343" cm="1">
        <f t="array" aca="1" ref="AH343" ca="1">IF($A343&gt;AH$1,"",$C343*INDEX('ETS yield tables'!$D$133:$CO$161,$B343,AH$1-$A343+1)/10^6)</f>
        <v>0</v>
      </c>
      <c r="AI343" cm="1">
        <f t="array" aca="1" ref="AI343" ca="1">IF($A343&gt;AI$1,"",$C343*INDEX('ETS yield tables'!$D$133:$CO$161,$B343,AI$1-$A343+1)/10^6)</f>
        <v>0</v>
      </c>
      <c r="AJ343" cm="1">
        <f t="array" aca="1" ref="AJ343" ca="1">IF($A343&gt;AJ$1,"",$C343*INDEX('ETS yield tables'!$D$133:$CO$161,$B343,AJ$1-$A343+1)/10^6)</f>
        <v>0</v>
      </c>
      <c r="AK343" cm="1">
        <f t="array" aca="1" ref="AK343" ca="1">IF($A343&gt;AK$1,"",$C343*INDEX('ETS yield tables'!$D$133:$CO$161,$B343,AK$1-$A343+1)/10^6)</f>
        <v>0</v>
      </c>
      <c r="AL343" cm="1">
        <f t="array" aca="1" ref="AL343" ca="1">IF($A343&gt;AL$1,"",$C343*INDEX('ETS yield tables'!$D$133:$CO$161,$B343,AL$1-$A343+1)/10^6)</f>
        <v>0</v>
      </c>
      <c r="AM343" cm="1">
        <f t="array" aca="1" ref="AM343" ca="1">IF($A343&gt;AM$1,"",$C343*INDEX('ETS yield tables'!$D$133:$CO$161,$B343,AM$1-$A343+1)/10^6)</f>
        <v>0</v>
      </c>
      <c r="AN343" cm="1">
        <f t="array" aca="1" ref="AN343" ca="1">IF($A343&gt;AN$1,"",$C343*INDEX('ETS yield tables'!$D$133:$CO$161,$B343,AN$1-$A343+1)/10^6)</f>
        <v>0</v>
      </c>
      <c r="AO343" cm="1">
        <f t="array" aca="1" ref="AO343" ca="1">IF($A343&gt;AO$1,"",$C343*INDEX('ETS yield tables'!$D$133:$CO$161,$B343,AO$1-$A343+1)/10^6)</f>
        <v>0</v>
      </c>
      <c r="AP343" cm="1">
        <f t="array" aca="1" ref="AP343" ca="1">IF($A343&gt;AP$1,"",$C343*INDEX('ETS yield tables'!$D$133:$CO$161,$B343,AP$1-$A343+1)/10^6)</f>
        <v>0</v>
      </c>
      <c r="AQ343" cm="1">
        <f t="array" aca="1" ref="AQ343" ca="1">IF($A343&gt;AQ$1,"",$C343*INDEX('ETS yield tables'!$D$133:$CO$161,$B343,AQ$1-$A343+1)/10^6)</f>
        <v>0</v>
      </c>
      <c r="AR343" cm="1">
        <f t="array" aca="1" ref="AR343" ca="1">IF($A343&gt;AR$1,"",$C343*INDEX('ETS yield tables'!$D$133:$CO$161,$B343,AR$1-$A343+1)/10^6)</f>
        <v>0</v>
      </c>
      <c r="AS343" cm="1">
        <f t="array" aca="1" ref="AS343" ca="1">IF($A343&gt;AS$1,"",$C343*INDEX('ETS yield tables'!$D$133:$CO$161,$B343,AS$1-$A343+1)/10^6)</f>
        <v>0</v>
      </c>
      <c r="AT343" cm="1">
        <f t="array" aca="1" ref="AT343" ca="1">IF($A343&gt;AT$1,"",$C343*INDEX('ETS yield tables'!$D$133:$CO$161,$B343,AT$1-$A343+1)/10^6)</f>
        <v>0</v>
      </c>
      <c r="AU343" cm="1">
        <f t="array" aca="1" ref="AU343" ca="1">IF($A343&gt;AU$1,"",$C343*INDEX('ETS yield tables'!$D$133:$CO$161,$B343,AU$1-$A343+1)/10^6)</f>
        <v>0</v>
      </c>
      <c r="AV343" cm="1">
        <f t="array" aca="1" ref="AV343" ca="1">IF($A343&gt;AV$1,"",$C343*INDEX('ETS yield tables'!$D$133:$CO$161,$B343,AV$1-$A343+1)/10^6)</f>
        <v>0</v>
      </c>
      <c r="AW343" cm="1">
        <f t="array" aca="1" ref="AW343" ca="1">IF($A343&gt;AW$1,"",$C343*INDEX('ETS yield tables'!$D$133:$CO$161,$B343,AW$1-$A343+1)/10^6)</f>
        <v>0</v>
      </c>
      <c r="AX343" cm="1">
        <f t="array" aca="1" ref="AX343" ca="1">IF($A343&gt;AX$1,"",$C343*INDEX('ETS yield tables'!$D$133:$CO$161,$B343,AX$1-$A343+1)/10^6)</f>
        <v>0</v>
      </c>
      <c r="AY343" cm="1">
        <f t="array" aca="1" ref="AY343" ca="1">IF($A343&gt;AY$1,"",$C343*INDEX('ETS yield tables'!$D$133:$CO$161,$B343,AY$1-$A343+1)/10^6)</f>
        <v>0</v>
      </c>
      <c r="AZ343" cm="1">
        <f t="array" aca="1" ref="AZ343" ca="1">IF($A343&gt;AZ$1,"",$C343*INDEX('ETS yield tables'!$D$133:$CO$161,$B343,AZ$1-$A343+1)/10^6)</f>
        <v>0</v>
      </c>
      <c r="BA343" cm="1">
        <f t="array" aca="1" ref="BA343" ca="1">IF($A343&gt;BA$1,"",$C343*INDEX('ETS yield tables'!$D$133:$CO$161,$B343,BA$1-$A343+1)/10^6)</f>
        <v>0</v>
      </c>
      <c r="BB343" cm="1">
        <f t="array" aca="1" ref="BB343" ca="1">IF($A343&gt;BB$1,"",$C343*INDEX('ETS yield tables'!$D$133:$CO$161,$B343,BB$1-$A343+1)/10^6)</f>
        <v>0</v>
      </c>
      <c r="BC343" cm="1">
        <f t="array" aca="1" ref="BC343" ca="1">IF($A343&gt;BC$1,"",$C343*INDEX('ETS yield tables'!$D$133:$CO$161,$B343,BC$1-$A343+1)/10^6)</f>
        <v>0</v>
      </c>
      <c r="BD343" cm="1">
        <f t="array" aca="1" ref="BD343" ca="1">IF($A343&gt;BD$1,"",$C343*INDEX('ETS yield tables'!$D$133:$CO$161,$B343,BD$1-$A343+1)/10^6)</f>
        <v>0</v>
      </c>
      <c r="BE343" cm="1">
        <f t="array" aca="1" ref="BE343" ca="1">IF($A343&gt;BE$1,"",$C343*INDEX('ETS yield tables'!$D$133:$CO$161,$B343,BE$1-$A343+1)/10^6)</f>
        <v>0</v>
      </c>
      <c r="BF343" cm="1">
        <f t="array" aca="1" ref="BF343" ca="1">IF($A343&gt;BF$1,"",$C343*INDEX('ETS yield tables'!$D$133:$CO$161,$B343,BF$1-$A343+1)/10^6)</f>
        <v>0</v>
      </c>
      <c r="BG343" cm="1">
        <f t="array" aca="1" ref="BG343" ca="1">IF($A343&gt;BG$1,"",$C343*INDEX('ETS yield tables'!$D$133:$CO$161,$B343,BG$1-$A343+1)/10^6)</f>
        <v>0</v>
      </c>
      <c r="BH343" cm="1">
        <f t="array" aca="1" ref="BH343" ca="1">IF($A343&gt;BH$1,"",$C343*INDEX('ETS yield tables'!$D$133:$CO$161,$B343,BH$1-$A343+1)/10^6)</f>
        <v>0</v>
      </c>
      <c r="BI343" cm="1">
        <f t="array" aca="1" ref="BI343" ca="1">IF($A343&gt;BI$1,"",$C343*INDEX('ETS yield tables'!$D$133:$CO$161,$B343,BI$1-$A343+1)/10^6)</f>
        <v>0</v>
      </c>
      <c r="BJ343" cm="1">
        <f t="array" aca="1" ref="BJ343" ca="1">IF($A343&gt;BJ$1,"",$C343*INDEX('ETS yield tables'!$D$133:$CO$161,$B343,BJ$1-$A343+1)/10^6)</f>
        <v>0</v>
      </c>
      <c r="BK343" cm="1">
        <f t="array" aca="1" ref="BK343" ca="1">IF($A343&gt;BK$1,"",$C343*INDEX('ETS yield tables'!$D$133:$CO$161,$B343,BK$1-$A343+1)/10^6)</f>
        <v>-0.14828670304703409</v>
      </c>
      <c r="BL343" cm="1">
        <f t="array" aca="1" ref="BL343" ca="1">IF($A343&gt;BL$1,"",$C343*INDEX('ETS yield tables'!$D$133:$CO$161,$B343,BL$1-$A343+1)/10^6)</f>
        <v>-7.9403068826528703E-3</v>
      </c>
      <c r="BM343" cm="1">
        <f t="array" aca="1" ref="BM343" ca="1">IF($A343&gt;BM$1,"",$C343*INDEX('ETS yield tables'!$D$133:$CO$161,$B343,BM$1-$A343+1)/10^6)</f>
        <v>-7.8298229495752745E-3</v>
      </c>
      <c r="BN343" cm="1">
        <f t="array" aca="1" ref="BN343" ca="1">IF($A343&gt;BN$1,"",$C343*INDEX('ETS yield tables'!$D$133:$CO$161,$B343,BN$1-$A343+1)/10^6)</f>
        <v>-7.6920614925665596E-3</v>
      </c>
      <c r="BO343" cm="1">
        <f t="array" aca="1" ref="BO343" ca="1">IF($A343&gt;BO$1,"",$C343*INDEX('ETS yield tables'!$D$133:$CO$161,$B343,BO$1-$A343+1)/10^6)</f>
        <v>-7.5504989184142684E-3</v>
      </c>
      <c r="BP343" cm="1">
        <f t="array" aca="1" ref="BP343" ca="1">IF($A343&gt;BP$1,"",$C343*INDEX('ETS yield tables'!$D$133:$CO$161,$B343,BP$1-$A343+1)/10^6)</f>
        <v>-7.3974465848128737E-3</v>
      </c>
      <c r="BQ343" cm="1">
        <f t="array" aca="1" ref="BQ343" ca="1">IF($A343&gt;BQ$1,"",$C343*INDEX('ETS yield tables'!$D$133:$CO$161,$B343,BQ$1-$A343+1)/10^6)</f>
        <v>-7.2910226586671454E-3</v>
      </c>
      <c r="BR343" cm="1">
        <f t="array" aca="1" ref="BR343" ca="1">IF($A343&gt;BR$1,"",$C343*INDEX('ETS yield tables'!$D$133:$CO$161,$B343,BR$1-$A343+1)/10^6)</f>
        <v>-6.8125314876882268E-3</v>
      </c>
      <c r="BS343" cm="1">
        <f t="array" aca="1" ref="BS343" ca="1">IF($A343&gt;BS$1,"",$C343*INDEX('ETS yield tables'!$D$133:$CO$161,$B343,BS$1-$A343+1)/10^6)</f>
        <v>-6.0646013962837326E-3</v>
      </c>
      <c r="BT343" cm="1">
        <f t="array" aca="1" ref="BT343" ca="1">IF($A343&gt;BT$1,"",$C343*INDEX('ETS yield tables'!$D$133:$CO$161,$B343,BT$1-$A343+1)/10^6)</f>
        <v>-5.1044271387823067E-3</v>
      </c>
      <c r="BU343" cm="1">
        <f t="array" aca="1" ref="BU343" ca="1">IF($A343&gt;BU$1,"",$C343*INDEX('ETS yield tables'!$D$133:$CO$161,$B343,BU$1-$A343+1)/10^6)</f>
        <v>-4.6260629892618246E-3</v>
      </c>
      <c r="BV343" cm="1">
        <f t="array" aca="1" ref="BV343" ca="1">IF($A343&gt;BV$1,"",$C343*INDEX('ETS yield tables'!$D$133:$CO$161,$B343,BV$1-$A343+1)/10^6)</f>
        <v>0</v>
      </c>
      <c r="BW343" cm="1">
        <f t="array" aca="1" ref="BW343" ca="1">IF($A343&gt;BW$1,"",$C343*INDEX('ETS yield tables'!$D$133:$CO$161,$B343,BW$1-$A343+1)/10^6)</f>
        <v>0</v>
      </c>
      <c r="BX343" cm="1">
        <f t="array" aca="1" ref="BX343" ca="1">IF($A343&gt;BX$1,"",$C343*INDEX('ETS yield tables'!$D$133:$CO$161,$B343,BX$1-$A343+1)/10^6)</f>
        <v>0</v>
      </c>
      <c r="BY343" cm="1">
        <f t="array" aca="1" ref="BY343" ca="1">IF($A343&gt;BY$1,"",$C343*INDEX('ETS yield tables'!$D$133:$CO$161,$B343,BY$1-$A343+1)/10^6)</f>
        <v>0</v>
      </c>
      <c r="BZ343" cm="1">
        <f t="array" aca="1" ref="BZ343" ca="1">IF($A343&gt;BZ$1,"",$C343*INDEX('ETS yield tables'!$D$133:$CO$161,$B343,BZ$1-$A343+1)/10^6)</f>
        <v>0</v>
      </c>
      <c r="CA343" cm="1">
        <f t="array" aca="1" ref="CA343" ca="1">IF($A343&gt;CA$1,"",$C343*INDEX('ETS yield tables'!$D$133:$CO$161,$B343,CA$1-$A343+1)/10^6)</f>
        <v>0</v>
      </c>
      <c r="CB343" cm="1">
        <f t="array" aca="1" ref="CB343" ca="1">IF($A343&gt;CB$1,"",$C343*INDEX('ETS yield tables'!$D$133:$CO$161,$B343,CB$1-$A343+1)/10^6)</f>
        <v>0</v>
      </c>
      <c r="CC343" cm="1">
        <f t="array" aca="1" ref="CC343" ca="1">IF($A343&gt;CC$1,"",$C343*INDEX('ETS yield tables'!$D$133:$CO$161,$B343,CC$1-$A343+1)/10^6)</f>
        <v>0</v>
      </c>
      <c r="CD343" cm="1">
        <f t="array" aca="1" ref="CD343" ca="1">IF($A343&gt;CD$1,"",$C343*INDEX('ETS yield tables'!$D$133:$CO$161,$B343,CD$1-$A343+1)/10^6)</f>
        <v>0</v>
      </c>
      <c r="CE343" cm="1">
        <f t="array" aca="1" ref="CE343" ca="1">IF($A343&gt;CE$1,"",$C343*INDEX('ETS yield tables'!$D$133:$CO$161,$B343,CE$1-$A343+1)/10^6)</f>
        <v>0</v>
      </c>
      <c r="CF343" cm="1">
        <f t="array" aca="1" ref="CF343" ca="1">IF($A343&gt;CF$1,"",$C343*INDEX('ETS yield tables'!$D$133:$CO$161,$B343,CF$1-$A343+1)/10^6)</f>
        <v>0</v>
      </c>
      <c r="CG343" cm="1">
        <f t="array" aca="1" ref="CG343" ca="1">IF($A343&gt;CG$1,"",$C343*INDEX('ETS yield tables'!$D$133:$CO$161,$B343,CG$1-$A343+1)/10^6)</f>
        <v>0</v>
      </c>
      <c r="CH343" cm="1">
        <f t="array" aca="1" ref="CH343" ca="1">IF($A343&gt;CH$1,"",$C343*INDEX('ETS yield tables'!$D$133:$CO$161,$B343,CH$1-$A343+1)/10^6)</f>
        <v>0</v>
      </c>
      <c r="CI343" cm="1">
        <f t="array" aca="1" ref="CI343" ca="1">IF($A343&gt;CI$1,"",$C343*INDEX('ETS yield tables'!$D$133:$CO$161,$B343,CI$1-$A343+1)/10^6)</f>
        <v>0</v>
      </c>
      <c r="CJ343" cm="1">
        <f t="array" aca="1" ref="CJ343" ca="1">IF($A343&gt;CJ$1,"",$C343*INDEX('ETS yield tables'!$D$133:$CO$161,$B343,CJ$1-$A343+1)/10^6)</f>
        <v>0</v>
      </c>
      <c r="CK343" cm="1">
        <f t="array" aca="1" ref="CK343" ca="1">IF($A343&gt;CK$1,"",$C343*INDEX('ETS yield tables'!$D$133:$CO$161,$B343,CK$1-$A343+1)/10^6)</f>
        <v>0</v>
      </c>
      <c r="CL343" cm="1">
        <f t="array" aca="1" ref="CL343" ca="1">IF($A343&gt;CL$1,"",$C343*INDEX('ETS yield tables'!$D$133:$CO$161,$B343,CL$1-$A343+1)/10^6)</f>
        <v>0</v>
      </c>
      <c r="CM343" cm="1">
        <f t="array" aca="1" ref="CM343" ca="1">IF($A343&gt;CM$1,"",$C343*INDEX('ETS yield tables'!$D$133:$CO$161,$B343,CM$1-$A343+1)/10^6)</f>
        <v>0</v>
      </c>
      <c r="CN343" cm="1">
        <f t="array" aca="1" ref="CN343" ca="1">IF($A343&gt;CN$1,"",$C343*INDEX('ETS yield tables'!$D$133:$CO$161,$B343,CN$1-$A343+1)/10^6)</f>
        <v>0</v>
      </c>
      <c r="CO343" cm="1">
        <f t="array" aca="1" ref="CO343" ca="1">IF($A343&gt;CO$1,"",$C343*INDEX('ETS yield tables'!$D$133:$CO$161,$B343,CO$1-$A343+1)/10^6)</f>
        <v>0</v>
      </c>
    </row>
    <row r="344" spans="1:93" outlineLevel="1">
      <c r="A344">
        <v>2006</v>
      </c>
      <c r="B344">
        <f t="shared" si="188"/>
        <v>3</v>
      </c>
      <c r="C344" s="1">
        <v>54.506512560000012</v>
      </c>
      <c r="D344" s="62"/>
      <c r="E344" s="62"/>
      <c r="F344" s="62"/>
      <c r="G344" s="62"/>
      <c r="H344" s="62"/>
      <c r="I344" s="62"/>
      <c r="J344" s="62"/>
      <c r="K344" s="62"/>
      <c r="L344" s="62"/>
      <c r="M344" s="62"/>
      <c r="N344" s="62"/>
      <c r="O344" s="62"/>
      <c r="P344" s="62"/>
      <c r="Q344" s="62"/>
      <c r="R344" s="62"/>
      <c r="S344" s="62"/>
      <c r="T344" s="62"/>
      <c r="U344" s="62"/>
      <c r="V344" cm="1">
        <f t="array" aca="1" ref="V344" ca="1">IF($A344&gt;V$1,"",$C344*INDEX('ETS yield tables'!$D$133:$CO$161,$B344,V$1-$A344+1)/10^6)</f>
        <v>0</v>
      </c>
      <c r="W344" cm="1">
        <f t="array" aca="1" ref="W344" ca="1">IF($A344&gt;W$1,"",$C344*INDEX('ETS yield tables'!$D$133:$CO$161,$B344,W$1-$A344+1)/10^6)</f>
        <v>0</v>
      </c>
      <c r="X344" cm="1">
        <f t="array" aca="1" ref="X344" ca="1">IF($A344&gt;X$1,"",$C344*INDEX('ETS yield tables'!$D$133:$CO$161,$B344,X$1-$A344+1)/10^6)</f>
        <v>0</v>
      </c>
      <c r="Y344" cm="1">
        <f t="array" aca="1" ref="Y344" ca="1">IF($A344&gt;Y$1,"",$C344*INDEX('ETS yield tables'!$D$133:$CO$161,$B344,Y$1-$A344+1)/10^6)</f>
        <v>0</v>
      </c>
      <c r="Z344" cm="1">
        <f t="array" aca="1" ref="Z344" ca="1">IF($A344&gt;Z$1,"",$C344*INDEX('ETS yield tables'!$D$133:$CO$161,$B344,Z$1-$A344+1)/10^6)</f>
        <v>0</v>
      </c>
      <c r="AA344" cm="1">
        <f t="array" aca="1" ref="AA344" ca="1">IF($A344&gt;AA$1,"",$C344*INDEX('ETS yield tables'!$D$133:$CO$161,$B344,AA$1-$A344+1)/10^6)</f>
        <v>0</v>
      </c>
      <c r="AB344" cm="1">
        <f t="array" aca="1" ref="AB344" ca="1">IF($A344&gt;AB$1,"",$C344*INDEX('ETS yield tables'!$D$133:$CO$161,$B344,AB$1-$A344+1)/10^6)</f>
        <v>0</v>
      </c>
      <c r="AC344" cm="1">
        <f t="array" aca="1" ref="AC344" ca="1">IF($A344&gt;AC$1,"",$C344*INDEX('ETS yield tables'!$D$133:$CO$161,$B344,AC$1-$A344+1)/10^6)</f>
        <v>0</v>
      </c>
      <c r="AD344" cm="1">
        <f t="array" aca="1" ref="AD344" ca="1">IF($A344&gt;AD$1,"",$C344*INDEX('ETS yield tables'!$D$133:$CO$161,$B344,AD$1-$A344+1)/10^6)</f>
        <v>0</v>
      </c>
      <c r="AE344" cm="1">
        <f t="array" aca="1" ref="AE344" ca="1">IF($A344&gt;AE$1,"",$C344*INDEX('ETS yield tables'!$D$133:$CO$161,$B344,AE$1-$A344+1)/10^6)</f>
        <v>0</v>
      </c>
      <c r="AF344" cm="1">
        <f t="array" aca="1" ref="AF344" ca="1">IF($A344&gt;AF$1,"",$C344*INDEX('ETS yield tables'!$D$133:$CO$161,$B344,AF$1-$A344+1)/10^6)</f>
        <v>0</v>
      </c>
      <c r="AG344" cm="1">
        <f t="array" aca="1" ref="AG344" ca="1">IF($A344&gt;AG$1,"",$C344*INDEX('ETS yield tables'!$D$133:$CO$161,$B344,AG$1-$A344+1)/10^6)</f>
        <v>0</v>
      </c>
      <c r="AH344" cm="1">
        <f t="array" aca="1" ref="AH344" ca="1">IF($A344&gt;AH$1,"",$C344*INDEX('ETS yield tables'!$D$133:$CO$161,$B344,AH$1-$A344+1)/10^6)</f>
        <v>0</v>
      </c>
      <c r="AI344" cm="1">
        <f t="array" aca="1" ref="AI344" ca="1">IF($A344&gt;AI$1,"",$C344*INDEX('ETS yield tables'!$D$133:$CO$161,$B344,AI$1-$A344+1)/10^6)</f>
        <v>0</v>
      </c>
      <c r="AJ344" cm="1">
        <f t="array" aca="1" ref="AJ344" ca="1">IF($A344&gt;AJ$1,"",$C344*INDEX('ETS yield tables'!$D$133:$CO$161,$B344,AJ$1-$A344+1)/10^6)</f>
        <v>0</v>
      </c>
      <c r="AK344" cm="1">
        <f t="array" aca="1" ref="AK344" ca="1">IF($A344&gt;AK$1,"",$C344*INDEX('ETS yield tables'!$D$133:$CO$161,$B344,AK$1-$A344+1)/10^6)</f>
        <v>0</v>
      </c>
      <c r="AL344" cm="1">
        <f t="array" aca="1" ref="AL344" ca="1">IF($A344&gt;AL$1,"",$C344*INDEX('ETS yield tables'!$D$133:$CO$161,$B344,AL$1-$A344+1)/10^6)</f>
        <v>0</v>
      </c>
      <c r="AM344" cm="1">
        <f t="array" aca="1" ref="AM344" ca="1">IF($A344&gt;AM$1,"",$C344*INDEX('ETS yield tables'!$D$133:$CO$161,$B344,AM$1-$A344+1)/10^6)</f>
        <v>0</v>
      </c>
      <c r="AN344" cm="1">
        <f t="array" aca="1" ref="AN344" ca="1">IF($A344&gt;AN$1,"",$C344*INDEX('ETS yield tables'!$D$133:$CO$161,$B344,AN$1-$A344+1)/10^6)</f>
        <v>0</v>
      </c>
      <c r="AO344" cm="1">
        <f t="array" aca="1" ref="AO344" ca="1">IF($A344&gt;AO$1,"",$C344*INDEX('ETS yield tables'!$D$133:$CO$161,$B344,AO$1-$A344+1)/10^6)</f>
        <v>0</v>
      </c>
      <c r="AP344" cm="1">
        <f t="array" aca="1" ref="AP344" ca="1">IF($A344&gt;AP$1,"",$C344*INDEX('ETS yield tables'!$D$133:$CO$161,$B344,AP$1-$A344+1)/10^6)</f>
        <v>0</v>
      </c>
      <c r="AQ344" cm="1">
        <f t="array" aca="1" ref="AQ344" ca="1">IF($A344&gt;AQ$1,"",$C344*INDEX('ETS yield tables'!$D$133:$CO$161,$B344,AQ$1-$A344+1)/10^6)</f>
        <v>0</v>
      </c>
      <c r="AR344" cm="1">
        <f t="array" aca="1" ref="AR344" ca="1">IF($A344&gt;AR$1,"",$C344*INDEX('ETS yield tables'!$D$133:$CO$161,$B344,AR$1-$A344+1)/10^6)</f>
        <v>0</v>
      </c>
      <c r="AS344" cm="1">
        <f t="array" aca="1" ref="AS344" ca="1">IF($A344&gt;AS$1,"",$C344*INDEX('ETS yield tables'!$D$133:$CO$161,$B344,AS$1-$A344+1)/10^6)</f>
        <v>0</v>
      </c>
      <c r="AT344" cm="1">
        <f t="array" aca="1" ref="AT344" ca="1">IF($A344&gt;AT$1,"",$C344*INDEX('ETS yield tables'!$D$133:$CO$161,$B344,AT$1-$A344+1)/10^6)</f>
        <v>0</v>
      </c>
      <c r="AU344" cm="1">
        <f t="array" aca="1" ref="AU344" ca="1">IF($A344&gt;AU$1,"",$C344*INDEX('ETS yield tables'!$D$133:$CO$161,$B344,AU$1-$A344+1)/10^6)</f>
        <v>0</v>
      </c>
      <c r="AV344" cm="1">
        <f t="array" aca="1" ref="AV344" ca="1">IF($A344&gt;AV$1,"",$C344*INDEX('ETS yield tables'!$D$133:$CO$161,$B344,AV$1-$A344+1)/10^6)</f>
        <v>0</v>
      </c>
      <c r="AW344" cm="1">
        <f t="array" aca="1" ref="AW344" ca="1">IF($A344&gt;AW$1,"",$C344*INDEX('ETS yield tables'!$D$133:$CO$161,$B344,AW$1-$A344+1)/10^6)</f>
        <v>0</v>
      </c>
      <c r="AX344" cm="1">
        <f t="array" aca="1" ref="AX344" ca="1">IF($A344&gt;AX$1,"",$C344*INDEX('ETS yield tables'!$D$133:$CO$161,$B344,AX$1-$A344+1)/10^6)</f>
        <v>0</v>
      </c>
      <c r="AY344" cm="1">
        <f t="array" aca="1" ref="AY344" ca="1">IF($A344&gt;AY$1,"",$C344*INDEX('ETS yield tables'!$D$133:$CO$161,$B344,AY$1-$A344+1)/10^6)</f>
        <v>0</v>
      </c>
      <c r="AZ344" cm="1">
        <f t="array" aca="1" ref="AZ344" ca="1">IF($A344&gt;AZ$1,"",$C344*INDEX('ETS yield tables'!$D$133:$CO$161,$B344,AZ$1-$A344+1)/10^6)</f>
        <v>0</v>
      </c>
      <c r="BA344" cm="1">
        <f t="array" aca="1" ref="BA344" ca="1">IF($A344&gt;BA$1,"",$C344*INDEX('ETS yield tables'!$D$133:$CO$161,$B344,BA$1-$A344+1)/10^6)</f>
        <v>0</v>
      </c>
      <c r="BB344" cm="1">
        <f t="array" aca="1" ref="BB344" ca="1">IF($A344&gt;BB$1,"",$C344*INDEX('ETS yield tables'!$D$133:$CO$161,$B344,BB$1-$A344+1)/10^6)</f>
        <v>0</v>
      </c>
      <c r="BC344" cm="1">
        <f t="array" aca="1" ref="BC344" ca="1">IF($A344&gt;BC$1,"",$C344*INDEX('ETS yield tables'!$D$133:$CO$161,$B344,BC$1-$A344+1)/10^6)</f>
        <v>0</v>
      </c>
      <c r="BD344" cm="1">
        <f t="array" aca="1" ref="BD344" ca="1">IF($A344&gt;BD$1,"",$C344*INDEX('ETS yield tables'!$D$133:$CO$161,$B344,BD$1-$A344+1)/10^6)</f>
        <v>0</v>
      </c>
      <c r="BE344" cm="1">
        <f t="array" aca="1" ref="BE344" ca="1">IF($A344&gt;BE$1,"",$C344*INDEX('ETS yield tables'!$D$133:$CO$161,$B344,BE$1-$A344+1)/10^6)</f>
        <v>0</v>
      </c>
      <c r="BF344" cm="1">
        <f t="array" aca="1" ref="BF344" ca="1">IF($A344&gt;BF$1,"",$C344*INDEX('ETS yield tables'!$D$133:$CO$161,$B344,BF$1-$A344+1)/10^6)</f>
        <v>0</v>
      </c>
      <c r="BG344" cm="1">
        <f t="array" aca="1" ref="BG344" ca="1">IF($A344&gt;BG$1,"",$C344*INDEX('ETS yield tables'!$D$133:$CO$161,$B344,BG$1-$A344+1)/10^6)</f>
        <v>0</v>
      </c>
      <c r="BH344" cm="1">
        <f t="array" aca="1" ref="BH344" ca="1">IF($A344&gt;BH$1,"",$C344*INDEX('ETS yield tables'!$D$133:$CO$161,$B344,BH$1-$A344+1)/10^6)</f>
        <v>0</v>
      </c>
      <c r="BI344" cm="1">
        <f t="array" aca="1" ref="BI344" ca="1">IF($A344&gt;BI$1,"",$C344*INDEX('ETS yield tables'!$D$133:$CO$161,$B344,BI$1-$A344+1)/10^6)</f>
        <v>0</v>
      </c>
      <c r="BJ344" cm="1">
        <f t="array" aca="1" ref="BJ344" ca="1">IF($A344&gt;BJ$1,"",$C344*INDEX('ETS yield tables'!$D$133:$CO$161,$B344,BJ$1-$A344+1)/10^6)</f>
        <v>0</v>
      </c>
      <c r="BK344" cm="1">
        <f t="array" aca="1" ref="BK344" ca="1">IF($A344&gt;BK$1,"",$C344*INDEX('ETS yield tables'!$D$133:$CO$161,$B344,BK$1-$A344+1)/10^6)</f>
        <v>0</v>
      </c>
      <c r="BL344" cm="1">
        <f t="array" aca="1" ref="BL344" ca="1">IF($A344&gt;BL$1,"",$C344*INDEX('ETS yield tables'!$D$133:$CO$161,$B344,BL$1-$A344+1)/10^6)</f>
        <v>-4.8360090238817363E-2</v>
      </c>
      <c r="BM344" cm="1">
        <f t="array" aca="1" ref="BM344" ca="1">IF($A344&gt;BM$1,"",$C344*INDEX('ETS yield tables'!$D$133:$CO$161,$B344,BM$1-$A344+1)/10^6)</f>
        <v>-2.5895373589039797E-3</v>
      </c>
      <c r="BN344" cm="1">
        <f t="array" aca="1" ref="BN344" ca="1">IF($A344&gt;BN$1,"",$C344*INDEX('ETS yield tables'!$D$133:$CO$161,$B344,BN$1-$A344+1)/10^6)</f>
        <v>-2.5535057197631642E-3</v>
      </c>
      <c r="BO344" cm="1">
        <f t="array" aca="1" ref="BO344" ca="1">IF($A344&gt;BO$1,"",$C344*INDEX('ETS yield tables'!$D$133:$CO$161,$B344,BO$1-$A344+1)/10^6)</f>
        <v>-2.5085781817204625E-3</v>
      </c>
      <c r="BP344" cm="1">
        <f t="array" aca="1" ref="BP344" ca="1">IF($A344&gt;BP$1,"",$C344*INDEX('ETS yield tables'!$D$133:$CO$161,$B344,BP$1-$A344+1)/10^6)</f>
        <v>-2.462411002062603E-3</v>
      </c>
      <c r="BQ344" cm="1">
        <f t="array" aca="1" ref="BQ344" ca="1">IF($A344&gt;BQ$1,"",$C344*INDEX('ETS yield tables'!$D$133:$CO$161,$B344,BQ$1-$A344+1)/10^6)</f>
        <v>-2.4124967176922954E-3</v>
      </c>
      <c r="BR344" cm="1">
        <f t="array" aca="1" ref="BR344" ca="1">IF($A344&gt;BR$1,"",$C344*INDEX('ETS yield tables'!$D$133:$CO$161,$B344,BR$1-$A344+1)/10^6)</f>
        <v>-2.3777891507545893E-3</v>
      </c>
      <c r="BS344" cm="1">
        <f t="array" aca="1" ref="BS344" ca="1">IF($A344&gt;BS$1,"",$C344*INDEX('ETS yield tables'!$D$133:$CO$161,$B344,BS$1-$A344+1)/10^6)</f>
        <v>-2.2217409297642129E-3</v>
      </c>
      <c r="BT344" cm="1">
        <f t="array" aca="1" ref="BT344" ca="1">IF($A344&gt;BT$1,"",$C344*INDEX('ETS yield tables'!$D$133:$CO$161,$B344,BT$1-$A344+1)/10^6)</f>
        <v>-1.977821778758639E-3</v>
      </c>
      <c r="BU344" cm="1">
        <f t="array" aca="1" ref="BU344" ca="1">IF($A344&gt;BU$1,"",$C344*INDEX('ETS yield tables'!$D$133:$CO$161,$B344,BU$1-$A344+1)/10^6)</f>
        <v>-1.6646843714010131E-3</v>
      </c>
      <c r="BV344" cm="1">
        <f t="array" aca="1" ref="BV344" ca="1">IF($A344&gt;BV$1,"",$C344*INDEX('ETS yield tables'!$D$133:$CO$161,$B344,BV$1-$A344+1)/10^6)</f>
        <v>-1.5086775753601839E-3</v>
      </c>
      <c r="BW344" cm="1">
        <f t="array" aca="1" ref="BW344" ca="1">IF($A344&gt;BW$1,"",$C344*INDEX('ETS yield tables'!$D$133:$CO$161,$B344,BW$1-$A344+1)/10^6)</f>
        <v>0</v>
      </c>
      <c r="BX344" cm="1">
        <f t="array" aca="1" ref="BX344" ca="1">IF($A344&gt;BX$1,"",$C344*INDEX('ETS yield tables'!$D$133:$CO$161,$B344,BX$1-$A344+1)/10^6)</f>
        <v>0</v>
      </c>
      <c r="BY344" cm="1">
        <f t="array" aca="1" ref="BY344" ca="1">IF($A344&gt;BY$1,"",$C344*INDEX('ETS yield tables'!$D$133:$CO$161,$B344,BY$1-$A344+1)/10^6)</f>
        <v>0</v>
      </c>
      <c r="BZ344" cm="1">
        <f t="array" aca="1" ref="BZ344" ca="1">IF($A344&gt;BZ$1,"",$C344*INDEX('ETS yield tables'!$D$133:$CO$161,$B344,BZ$1-$A344+1)/10^6)</f>
        <v>0</v>
      </c>
      <c r="CA344" cm="1">
        <f t="array" aca="1" ref="CA344" ca="1">IF($A344&gt;CA$1,"",$C344*INDEX('ETS yield tables'!$D$133:$CO$161,$B344,CA$1-$A344+1)/10^6)</f>
        <v>0</v>
      </c>
      <c r="CB344" cm="1">
        <f t="array" aca="1" ref="CB344" ca="1">IF($A344&gt;CB$1,"",$C344*INDEX('ETS yield tables'!$D$133:$CO$161,$B344,CB$1-$A344+1)/10^6)</f>
        <v>0</v>
      </c>
      <c r="CC344" cm="1">
        <f t="array" aca="1" ref="CC344" ca="1">IF($A344&gt;CC$1,"",$C344*INDEX('ETS yield tables'!$D$133:$CO$161,$B344,CC$1-$A344+1)/10^6)</f>
        <v>0</v>
      </c>
      <c r="CD344" cm="1">
        <f t="array" aca="1" ref="CD344" ca="1">IF($A344&gt;CD$1,"",$C344*INDEX('ETS yield tables'!$D$133:$CO$161,$B344,CD$1-$A344+1)/10^6)</f>
        <v>0</v>
      </c>
      <c r="CE344" cm="1">
        <f t="array" aca="1" ref="CE344" ca="1">IF($A344&gt;CE$1,"",$C344*INDEX('ETS yield tables'!$D$133:$CO$161,$B344,CE$1-$A344+1)/10^6)</f>
        <v>0</v>
      </c>
      <c r="CF344" cm="1">
        <f t="array" aca="1" ref="CF344" ca="1">IF($A344&gt;CF$1,"",$C344*INDEX('ETS yield tables'!$D$133:$CO$161,$B344,CF$1-$A344+1)/10^6)</f>
        <v>0</v>
      </c>
      <c r="CG344" cm="1">
        <f t="array" aca="1" ref="CG344" ca="1">IF($A344&gt;CG$1,"",$C344*INDEX('ETS yield tables'!$D$133:$CO$161,$B344,CG$1-$A344+1)/10^6)</f>
        <v>0</v>
      </c>
      <c r="CH344" cm="1">
        <f t="array" aca="1" ref="CH344" ca="1">IF($A344&gt;CH$1,"",$C344*INDEX('ETS yield tables'!$D$133:$CO$161,$B344,CH$1-$A344+1)/10^6)</f>
        <v>0</v>
      </c>
      <c r="CI344" cm="1">
        <f t="array" aca="1" ref="CI344" ca="1">IF($A344&gt;CI$1,"",$C344*INDEX('ETS yield tables'!$D$133:$CO$161,$B344,CI$1-$A344+1)/10^6)</f>
        <v>0</v>
      </c>
      <c r="CJ344" cm="1">
        <f t="array" aca="1" ref="CJ344" ca="1">IF($A344&gt;CJ$1,"",$C344*INDEX('ETS yield tables'!$D$133:$CO$161,$B344,CJ$1-$A344+1)/10^6)</f>
        <v>0</v>
      </c>
      <c r="CK344" cm="1">
        <f t="array" aca="1" ref="CK344" ca="1">IF($A344&gt;CK$1,"",$C344*INDEX('ETS yield tables'!$D$133:$CO$161,$B344,CK$1-$A344+1)/10^6)</f>
        <v>0</v>
      </c>
      <c r="CL344" cm="1">
        <f t="array" aca="1" ref="CL344" ca="1">IF($A344&gt;CL$1,"",$C344*INDEX('ETS yield tables'!$D$133:$CO$161,$B344,CL$1-$A344+1)/10^6)</f>
        <v>0</v>
      </c>
      <c r="CM344" cm="1">
        <f t="array" aca="1" ref="CM344" ca="1">IF($A344&gt;CM$1,"",$C344*INDEX('ETS yield tables'!$D$133:$CO$161,$B344,CM$1-$A344+1)/10^6)</f>
        <v>0</v>
      </c>
      <c r="CN344" cm="1">
        <f t="array" aca="1" ref="CN344" ca="1">IF($A344&gt;CN$1,"",$C344*INDEX('ETS yield tables'!$D$133:$CO$161,$B344,CN$1-$A344+1)/10^6)</f>
        <v>0</v>
      </c>
      <c r="CO344" cm="1">
        <f t="array" aca="1" ref="CO344" ca="1">IF($A344&gt;CO$1,"",$C344*INDEX('ETS yield tables'!$D$133:$CO$161,$B344,CO$1-$A344+1)/10^6)</f>
        <v>0</v>
      </c>
    </row>
    <row r="345" spans="1:93" outlineLevel="1">
      <c r="A345">
        <v>2007</v>
      </c>
      <c r="B345">
        <f t="shared" si="188"/>
        <v>2</v>
      </c>
      <c r="C345" s="1">
        <v>42.933150048000009</v>
      </c>
      <c r="D345" s="62"/>
      <c r="E345" s="62"/>
      <c r="F345" s="62"/>
      <c r="G345" s="62"/>
      <c r="H345" s="62"/>
      <c r="I345" s="62"/>
      <c r="J345" s="62"/>
      <c r="K345" s="62"/>
      <c r="L345" s="62"/>
      <c r="M345" s="62"/>
      <c r="N345" s="62"/>
      <c r="O345" s="62"/>
      <c r="P345" s="62"/>
      <c r="Q345" s="62"/>
      <c r="R345" s="62"/>
      <c r="S345" s="62"/>
      <c r="T345" s="62"/>
      <c r="U345" s="62"/>
      <c r="V345" cm="1">
        <f t="array" aca="1" ref="V345" ca="1">IF($A345&gt;V$1,"",$C345*INDEX('ETS yield tables'!$D$133:$CO$161,$B345,V$1-$A345+1)/10^6)</f>
        <v>0</v>
      </c>
      <c r="W345" cm="1">
        <f t="array" aca="1" ref="W345" ca="1">IF($A345&gt;W$1,"",$C345*INDEX('ETS yield tables'!$D$133:$CO$161,$B345,W$1-$A345+1)/10^6)</f>
        <v>0</v>
      </c>
      <c r="X345" cm="1">
        <f t="array" aca="1" ref="X345" ca="1">IF($A345&gt;X$1,"",$C345*INDEX('ETS yield tables'!$D$133:$CO$161,$B345,X$1-$A345+1)/10^6)</f>
        <v>0</v>
      </c>
      <c r="Y345" cm="1">
        <f t="array" aca="1" ref="Y345" ca="1">IF($A345&gt;Y$1,"",$C345*INDEX('ETS yield tables'!$D$133:$CO$161,$B345,Y$1-$A345+1)/10^6)</f>
        <v>0</v>
      </c>
      <c r="Z345" cm="1">
        <f t="array" aca="1" ref="Z345" ca="1">IF($A345&gt;Z$1,"",$C345*INDEX('ETS yield tables'!$D$133:$CO$161,$B345,Z$1-$A345+1)/10^6)</f>
        <v>0</v>
      </c>
      <c r="AA345" cm="1">
        <f t="array" aca="1" ref="AA345" ca="1">IF($A345&gt;AA$1,"",$C345*INDEX('ETS yield tables'!$D$133:$CO$161,$B345,AA$1-$A345+1)/10^6)</f>
        <v>0</v>
      </c>
      <c r="AB345" cm="1">
        <f t="array" aca="1" ref="AB345" ca="1">IF($A345&gt;AB$1,"",$C345*INDEX('ETS yield tables'!$D$133:$CO$161,$B345,AB$1-$A345+1)/10^6)</f>
        <v>0</v>
      </c>
      <c r="AC345" cm="1">
        <f t="array" aca="1" ref="AC345" ca="1">IF($A345&gt;AC$1,"",$C345*INDEX('ETS yield tables'!$D$133:$CO$161,$B345,AC$1-$A345+1)/10^6)</f>
        <v>0</v>
      </c>
      <c r="AD345" cm="1">
        <f t="array" aca="1" ref="AD345" ca="1">IF($A345&gt;AD$1,"",$C345*INDEX('ETS yield tables'!$D$133:$CO$161,$B345,AD$1-$A345+1)/10^6)</f>
        <v>0</v>
      </c>
      <c r="AE345" cm="1">
        <f t="array" aca="1" ref="AE345" ca="1">IF($A345&gt;AE$1,"",$C345*INDEX('ETS yield tables'!$D$133:$CO$161,$B345,AE$1-$A345+1)/10^6)</f>
        <v>0</v>
      </c>
      <c r="AF345" cm="1">
        <f t="array" aca="1" ref="AF345" ca="1">IF($A345&gt;AF$1,"",$C345*INDEX('ETS yield tables'!$D$133:$CO$161,$B345,AF$1-$A345+1)/10^6)</f>
        <v>0</v>
      </c>
      <c r="AG345" cm="1">
        <f t="array" aca="1" ref="AG345" ca="1">IF($A345&gt;AG$1,"",$C345*INDEX('ETS yield tables'!$D$133:$CO$161,$B345,AG$1-$A345+1)/10^6)</f>
        <v>0</v>
      </c>
      <c r="AH345" cm="1">
        <f t="array" aca="1" ref="AH345" ca="1">IF($A345&gt;AH$1,"",$C345*INDEX('ETS yield tables'!$D$133:$CO$161,$B345,AH$1-$A345+1)/10^6)</f>
        <v>0</v>
      </c>
      <c r="AI345" cm="1">
        <f t="array" aca="1" ref="AI345" ca="1">IF($A345&gt;AI$1,"",$C345*INDEX('ETS yield tables'!$D$133:$CO$161,$B345,AI$1-$A345+1)/10^6)</f>
        <v>0</v>
      </c>
      <c r="AJ345" cm="1">
        <f t="array" aca="1" ref="AJ345" ca="1">IF($A345&gt;AJ$1,"",$C345*INDEX('ETS yield tables'!$D$133:$CO$161,$B345,AJ$1-$A345+1)/10^6)</f>
        <v>0</v>
      </c>
      <c r="AK345" cm="1">
        <f t="array" aca="1" ref="AK345" ca="1">IF($A345&gt;AK$1,"",$C345*INDEX('ETS yield tables'!$D$133:$CO$161,$B345,AK$1-$A345+1)/10^6)</f>
        <v>0</v>
      </c>
      <c r="AL345" cm="1">
        <f t="array" aca="1" ref="AL345" ca="1">IF($A345&gt;AL$1,"",$C345*INDEX('ETS yield tables'!$D$133:$CO$161,$B345,AL$1-$A345+1)/10^6)</f>
        <v>0</v>
      </c>
      <c r="AM345" cm="1">
        <f t="array" aca="1" ref="AM345" ca="1">IF($A345&gt;AM$1,"",$C345*INDEX('ETS yield tables'!$D$133:$CO$161,$B345,AM$1-$A345+1)/10^6)</f>
        <v>0</v>
      </c>
      <c r="AN345" cm="1">
        <f t="array" aca="1" ref="AN345" ca="1">IF($A345&gt;AN$1,"",$C345*INDEX('ETS yield tables'!$D$133:$CO$161,$B345,AN$1-$A345+1)/10^6)</f>
        <v>0</v>
      </c>
      <c r="AO345" cm="1">
        <f t="array" aca="1" ref="AO345" ca="1">IF($A345&gt;AO$1,"",$C345*INDEX('ETS yield tables'!$D$133:$CO$161,$B345,AO$1-$A345+1)/10^6)</f>
        <v>0</v>
      </c>
      <c r="AP345" cm="1">
        <f t="array" aca="1" ref="AP345" ca="1">IF($A345&gt;AP$1,"",$C345*INDEX('ETS yield tables'!$D$133:$CO$161,$B345,AP$1-$A345+1)/10^6)</f>
        <v>0</v>
      </c>
      <c r="AQ345" cm="1">
        <f t="array" aca="1" ref="AQ345" ca="1">IF($A345&gt;AQ$1,"",$C345*INDEX('ETS yield tables'!$D$133:$CO$161,$B345,AQ$1-$A345+1)/10^6)</f>
        <v>0</v>
      </c>
      <c r="AR345" cm="1">
        <f t="array" aca="1" ref="AR345" ca="1">IF($A345&gt;AR$1,"",$C345*INDEX('ETS yield tables'!$D$133:$CO$161,$B345,AR$1-$A345+1)/10^6)</f>
        <v>0</v>
      </c>
      <c r="AS345" cm="1">
        <f t="array" aca="1" ref="AS345" ca="1">IF($A345&gt;AS$1,"",$C345*INDEX('ETS yield tables'!$D$133:$CO$161,$B345,AS$1-$A345+1)/10^6)</f>
        <v>0</v>
      </c>
      <c r="AT345" cm="1">
        <f t="array" aca="1" ref="AT345" ca="1">IF($A345&gt;AT$1,"",$C345*INDEX('ETS yield tables'!$D$133:$CO$161,$B345,AT$1-$A345+1)/10^6)</f>
        <v>0</v>
      </c>
      <c r="AU345" cm="1">
        <f t="array" aca="1" ref="AU345" ca="1">IF($A345&gt;AU$1,"",$C345*INDEX('ETS yield tables'!$D$133:$CO$161,$B345,AU$1-$A345+1)/10^6)</f>
        <v>0</v>
      </c>
      <c r="AV345" cm="1">
        <f t="array" aca="1" ref="AV345" ca="1">IF($A345&gt;AV$1,"",$C345*INDEX('ETS yield tables'!$D$133:$CO$161,$B345,AV$1-$A345+1)/10^6)</f>
        <v>0</v>
      </c>
      <c r="AW345" cm="1">
        <f t="array" aca="1" ref="AW345" ca="1">IF($A345&gt;AW$1,"",$C345*INDEX('ETS yield tables'!$D$133:$CO$161,$B345,AW$1-$A345+1)/10^6)</f>
        <v>0</v>
      </c>
      <c r="AX345" cm="1">
        <f t="array" aca="1" ref="AX345" ca="1">IF($A345&gt;AX$1,"",$C345*INDEX('ETS yield tables'!$D$133:$CO$161,$B345,AX$1-$A345+1)/10^6)</f>
        <v>0</v>
      </c>
      <c r="AY345" cm="1">
        <f t="array" aca="1" ref="AY345" ca="1">IF($A345&gt;AY$1,"",$C345*INDEX('ETS yield tables'!$D$133:$CO$161,$B345,AY$1-$A345+1)/10^6)</f>
        <v>0</v>
      </c>
      <c r="AZ345" cm="1">
        <f t="array" aca="1" ref="AZ345" ca="1">IF($A345&gt;AZ$1,"",$C345*INDEX('ETS yield tables'!$D$133:$CO$161,$B345,AZ$1-$A345+1)/10^6)</f>
        <v>0</v>
      </c>
      <c r="BA345" cm="1">
        <f t="array" aca="1" ref="BA345" ca="1">IF($A345&gt;BA$1,"",$C345*INDEX('ETS yield tables'!$D$133:$CO$161,$B345,BA$1-$A345+1)/10^6)</f>
        <v>0</v>
      </c>
      <c r="BB345" cm="1">
        <f t="array" aca="1" ref="BB345" ca="1">IF($A345&gt;BB$1,"",$C345*INDEX('ETS yield tables'!$D$133:$CO$161,$B345,BB$1-$A345+1)/10^6)</f>
        <v>0</v>
      </c>
      <c r="BC345" cm="1">
        <f t="array" aca="1" ref="BC345" ca="1">IF($A345&gt;BC$1,"",$C345*INDEX('ETS yield tables'!$D$133:$CO$161,$B345,BC$1-$A345+1)/10^6)</f>
        <v>0</v>
      </c>
      <c r="BD345" cm="1">
        <f t="array" aca="1" ref="BD345" ca="1">IF($A345&gt;BD$1,"",$C345*INDEX('ETS yield tables'!$D$133:$CO$161,$B345,BD$1-$A345+1)/10^6)</f>
        <v>0</v>
      </c>
      <c r="BE345" cm="1">
        <f t="array" aca="1" ref="BE345" ca="1">IF($A345&gt;BE$1,"",$C345*INDEX('ETS yield tables'!$D$133:$CO$161,$B345,BE$1-$A345+1)/10^6)</f>
        <v>0</v>
      </c>
      <c r="BF345" cm="1">
        <f t="array" aca="1" ref="BF345" ca="1">IF($A345&gt;BF$1,"",$C345*INDEX('ETS yield tables'!$D$133:$CO$161,$B345,BF$1-$A345+1)/10^6)</f>
        <v>0</v>
      </c>
      <c r="BG345" cm="1">
        <f t="array" aca="1" ref="BG345" ca="1">IF($A345&gt;BG$1,"",$C345*INDEX('ETS yield tables'!$D$133:$CO$161,$B345,BG$1-$A345+1)/10^6)</f>
        <v>0</v>
      </c>
      <c r="BH345" cm="1">
        <f t="array" aca="1" ref="BH345" ca="1">IF($A345&gt;BH$1,"",$C345*INDEX('ETS yield tables'!$D$133:$CO$161,$B345,BH$1-$A345+1)/10^6)</f>
        <v>0</v>
      </c>
      <c r="BI345" cm="1">
        <f t="array" aca="1" ref="BI345" ca="1">IF($A345&gt;BI$1,"",$C345*INDEX('ETS yield tables'!$D$133:$CO$161,$B345,BI$1-$A345+1)/10^6)</f>
        <v>0</v>
      </c>
      <c r="BJ345" cm="1">
        <f t="array" aca="1" ref="BJ345" ca="1">IF($A345&gt;BJ$1,"",$C345*INDEX('ETS yield tables'!$D$133:$CO$161,$B345,BJ$1-$A345+1)/10^6)</f>
        <v>0</v>
      </c>
      <c r="BK345" cm="1">
        <f t="array" aca="1" ref="BK345" ca="1">IF($A345&gt;BK$1,"",$C345*INDEX('ETS yield tables'!$D$133:$CO$161,$B345,BK$1-$A345+1)/10^6)</f>
        <v>0</v>
      </c>
      <c r="BL345" cm="1">
        <f t="array" aca="1" ref="BL345" ca="1">IF($A345&gt;BL$1,"",$C345*INDEX('ETS yield tables'!$D$133:$CO$161,$B345,BL$1-$A345+1)/10^6)</f>
        <v>0</v>
      </c>
      <c r="BM345" cm="1">
        <f t="array" aca="1" ref="BM345" ca="1">IF($A345&gt;BM$1,"",$C345*INDEX('ETS yield tables'!$D$133:$CO$161,$B345,BM$1-$A345+1)/10^6)</f>
        <v>-3.8091796980635265E-2</v>
      </c>
      <c r="BN345" cm="1">
        <f t="array" aca="1" ref="BN345" ca="1">IF($A345&gt;BN$1,"",$C345*INDEX('ETS yield tables'!$D$133:$CO$161,$B345,BN$1-$A345+1)/10^6)</f>
        <v>-2.0397011432779543E-3</v>
      </c>
      <c r="BO345" cm="1">
        <f t="array" aca="1" ref="BO345" ca="1">IF($A345&gt;BO$1,"",$C345*INDEX('ETS yield tables'!$D$133:$CO$161,$B345,BO$1-$A345+1)/10^6)</f>
        <v>-2.011320098572422E-3</v>
      </c>
      <c r="BP345" cm="1">
        <f t="array" aca="1" ref="BP345" ca="1">IF($A345&gt;BP$1,"",$C345*INDEX('ETS yield tables'!$D$133:$CO$161,$B345,BP$1-$A345+1)/10^6)</f>
        <v>-1.9759320203138605E-3</v>
      </c>
      <c r="BQ345" cm="1">
        <f t="array" aca="1" ref="BQ345" ca="1">IF($A345&gt;BQ$1,"",$C345*INDEX('ETS yield tables'!$D$133:$CO$161,$B345,BQ$1-$A345+1)/10^6)</f>
        <v>-1.9395675134237533E-3</v>
      </c>
      <c r="BR345" cm="1">
        <f t="array" aca="1" ref="BR345" ca="1">IF($A345&gt;BR$1,"",$C345*INDEX('ETS yield tables'!$D$133:$CO$161,$B345,BR$1-$A345+1)/10^6)</f>
        <v>-1.9002515242004471E-3</v>
      </c>
      <c r="BS345" cm="1">
        <f t="array" aca="1" ref="BS345" ca="1">IF($A345&gt;BS$1,"",$C345*INDEX('ETS yield tables'!$D$133:$CO$161,$B345,BS$1-$A345+1)/10^6)</f>
        <v>-1.8729134115758822E-3</v>
      </c>
      <c r="BT345" cm="1">
        <f t="array" aca="1" ref="BT345" ca="1">IF($A345&gt;BT$1,"",$C345*INDEX('ETS yield tables'!$D$133:$CO$161,$B345,BT$1-$A345+1)/10^6)</f>
        <v>-1.7499988941752612E-3</v>
      </c>
      <c r="BU345" cm="1">
        <f t="array" aca="1" ref="BU345" ca="1">IF($A345&gt;BU$1,"",$C345*INDEX('ETS yield tables'!$D$133:$CO$161,$B345,BU$1-$A345+1)/10^6)</f>
        <v>-1.5578710727855618E-3</v>
      </c>
      <c r="BV345" cm="1">
        <f t="array" aca="1" ref="BV345" ca="1">IF($A345&gt;BV$1,"",$C345*INDEX('ETS yield tables'!$D$133:$CO$161,$B345,BV$1-$A345+1)/10^6)</f>
        <v>-1.3112221006847012E-3</v>
      </c>
      <c r="BW345" cm="1">
        <f t="array" aca="1" ref="BW345" ca="1">IF($A345&gt;BW$1,"",$C345*INDEX('ETS yield tables'!$D$133:$CO$161,$B345,BW$1-$A345+1)/10^6)</f>
        <v>-1.1883402124781178E-3</v>
      </c>
      <c r="BX345" cm="1">
        <f t="array" aca="1" ref="BX345" ca="1">IF($A345&gt;BX$1,"",$C345*INDEX('ETS yield tables'!$D$133:$CO$161,$B345,BX$1-$A345+1)/10^6)</f>
        <v>0</v>
      </c>
      <c r="BY345" cm="1">
        <f t="array" aca="1" ref="BY345" ca="1">IF($A345&gt;BY$1,"",$C345*INDEX('ETS yield tables'!$D$133:$CO$161,$B345,BY$1-$A345+1)/10^6)</f>
        <v>0</v>
      </c>
      <c r="BZ345" cm="1">
        <f t="array" aca="1" ref="BZ345" ca="1">IF($A345&gt;BZ$1,"",$C345*INDEX('ETS yield tables'!$D$133:$CO$161,$B345,BZ$1-$A345+1)/10^6)</f>
        <v>0</v>
      </c>
      <c r="CA345" cm="1">
        <f t="array" aca="1" ref="CA345" ca="1">IF($A345&gt;CA$1,"",$C345*INDEX('ETS yield tables'!$D$133:$CO$161,$B345,CA$1-$A345+1)/10^6)</f>
        <v>0</v>
      </c>
      <c r="CB345" cm="1">
        <f t="array" aca="1" ref="CB345" ca="1">IF($A345&gt;CB$1,"",$C345*INDEX('ETS yield tables'!$D$133:$CO$161,$B345,CB$1-$A345+1)/10^6)</f>
        <v>0</v>
      </c>
      <c r="CC345" cm="1">
        <f t="array" aca="1" ref="CC345" ca="1">IF($A345&gt;CC$1,"",$C345*INDEX('ETS yield tables'!$D$133:$CO$161,$B345,CC$1-$A345+1)/10^6)</f>
        <v>0</v>
      </c>
      <c r="CD345" cm="1">
        <f t="array" aca="1" ref="CD345" ca="1">IF($A345&gt;CD$1,"",$C345*INDEX('ETS yield tables'!$D$133:$CO$161,$B345,CD$1-$A345+1)/10^6)</f>
        <v>0</v>
      </c>
      <c r="CE345" cm="1">
        <f t="array" aca="1" ref="CE345" ca="1">IF($A345&gt;CE$1,"",$C345*INDEX('ETS yield tables'!$D$133:$CO$161,$B345,CE$1-$A345+1)/10^6)</f>
        <v>0</v>
      </c>
      <c r="CF345" cm="1">
        <f t="array" aca="1" ref="CF345" ca="1">IF($A345&gt;CF$1,"",$C345*INDEX('ETS yield tables'!$D$133:$CO$161,$B345,CF$1-$A345+1)/10^6)</f>
        <v>0</v>
      </c>
      <c r="CG345" cm="1">
        <f t="array" aca="1" ref="CG345" ca="1">IF($A345&gt;CG$1,"",$C345*INDEX('ETS yield tables'!$D$133:$CO$161,$B345,CG$1-$A345+1)/10^6)</f>
        <v>0</v>
      </c>
      <c r="CH345" cm="1">
        <f t="array" aca="1" ref="CH345" ca="1">IF($A345&gt;CH$1,"",$C345*INDEX('ETS yield tables'!$D$133:$CO$161,$B345,CH$1-$A345+1)/10^6)</f>
        <v>0</v>
      </c>
      <c r="CI345" cm="1">
        <f t="array" aca="1" ref="CI345" ca="1">IF($A345&gt;CI$1,"",$C345*INDEX('ETS yield tables'!$D$133:$CO$161,$B345,CI$1-$A345+1)/10^6)</f>
        <v>0</v>
      </c>
      <c r="CJ345" cm="1">
        <f t="array" aca="1" ref="CJ345" ca="1">IF($A345&gt;CJ$1,"",$C345*INDEX('ETS yield tables'!$D$133:$CO$161,$B345,CJ$1-$A345+1)/10^6)</f>
        <v>0</v>
      </c>
      <c r="CK345" cm="1">
        <f t="array" aca="1" ref="CK345" ca="1">IF($A345&gt;CK$1,"",$C345*INDEX('ETS yield tables'!$D$133:$CO$161,$B345,CK$1-$A345+1)/10^6)</f>
        <v>0</v>
      </c>
      <c r="CL345" cm="1">
        <f t="array" aca="1" ref="CL345" ca="1">IF($A345&gt;CL$1,"",$C345*INDEX('ETS yield tables'!$D$133:$CO$161,$B345,CL$1-$A345+1)/10^6)</f>
        <v>0</v>
      </c>
      <c r="CM345" cm="1">
        <f t="array" aca="1" ref="CM345" ca="1">IF($A345&gt;CM$1,"",$C345*INDEX('ETS yield tables'!$D$133:$CO$161,$B345,CM$1-$A345+1)/10^6)</f>
        <v>0</v>
      </c>
      <c r="CN345" cm="1">
        <f t="array" aca="1" ref="CN345" ca="1">IF($A345&gt;CN$1,"",$C345*INDEX('ETS yield tables'!$D$133:$CO$161,$B345,CN$1-$A345+1)/10^6)</f>
        <v>0</v>
      </c>
      <c r="CO345" cm="1">
        <f t="array" aca="1" ref="CO345" ca="1">IF($A345&gt;CO$1,"",$C345*INDEX('ETS yield tables'!$D$133:$CO$161,$B345,CO$1-$A345+1)/10^6)</f>
        <v>0</v>
      </c>
    </row>
    <row r="346" spans="1:93" outlineLevel="1">
      <c r="A346">
        <v>2008</v>
      </c>
      <c r="B346">
        <f t="shared" si="188"/>
        <v>1</v>
      </c>
      <c r="C346" s="1">
        <v>22.408643183999999</v>
      </c>
      <c r="D346" s="62"/>
      <c r="E346" s="62"/>
      <c r="F346" s="62"/>
      <c r="G346" s="62"/>
      <c r="H346" s="62"/>
      <c r="I346" s="62"/>
      <c r="J346" s="62"/>
      <c r="K346" s="62"/>
      <c r="L346" s="62"/>
      <c r="M346" s="62"/>
      <c r="N346" s="62"/>
      <c r="O346" s="62"/>
      <c r="P346" s="62"/>
      <c r="Q346" s="62"/>
      <c r="R346" s="62"/>
      <c r="S346" s="62"/>
      <c r="T346" s="62"/>
      <c r="U346" s="62"/>
      <c r="V346" cm="1">
        <f t="array" ref="V346">IF($A346&gt;V$1,"",$C346*INDEX('ETS yield tables'!$D$133:$CO$161,$B346,V$1-$A346+1)/10^6)</f>
        <v>0</v>
      </c>
      <c r="W346" cm="1">
        <f t="array" aca="1" ref="W346" ca="1">IF($A346&gt;W$1,"",$C346*INDEX('ETS yield tables'!$D$133:$CO$161,$B346,W$1-$A346+1)/10^6)</f>
        <v>0</v>
      </c>
      <c r="X346" cm="1">
        <f t="array" aca="1" ref="X346" ca="1">IF($A346&gt;X$1,"",$C346*INDEX('ETS yield tables'!$D$133:$CO$161,$B346,X$1-$A346+1)/10^6)</f>
        <v>0</v>
      </c>
      <c r="Y346" cm="1">
        <f t="array" aca="1" ref="Y346" ca="1">IF($A346&gt;Y$1,"",$C346*INDEX('ETS yield tables'!$D$133:$CO$161,$B346,Y$1-$A346+1)/10^6)</f>
        <v>0</v>
      </c>
      <c r="Z346" cm="1">
        <f t="array" aca="1" ref="Z346" ca="1">IF($A346&gt;Z$1,"",$C346*INDEX('ETS yield tables'!$D$133:$CO$161,$B346,Z$1-$A346+1)/10^6)</f>
        <v>0</v>
      </c>
      <c r="AA346" cm="1">
        <f t="array" aca="1" ref="AA346" ca="1">IF($A346&gt;AA$1,"",$C346*INDEX('ETS yield tables'!$D$133:$CO$161,$B346,AA$1-$A346+1)/10^6)</f>
        <v>0</v>
      </c>
      <c r="AB346" cm="1">
        <f t="array" aca="1" ref="AB346" ca="1">IF($A346&gt;AB$1,"",$C346*INDEX('ETS yield tables'!$D$133:$CO$161,$B346,AB$1-$A346+1)/10^6)</f>
        <v>0</v>
      </c>
      <c r="AC346" cm="1">
        <f t="array" aca="1" ref="AC346" ca="1">IF($A346&gt;AC$1,"",$C346*INDEX('ETS yield tables'!$D$133:$CO$161,$B346,AC$1-$A346+1)/10^6)</f>
        <v>0</v>
      </c>
      <c r="AD346" cm="1">
        <f t="array" aca="1" ref="AD346" ca="1">IF($A346&gt;AD$1,"",$C346*INDEX('ETS yield tables'!$D$133:$CO$161,$B346,AD$1-$A346+1)/10^6)</f>
        <v>0</v>
      </c>
      <c r="AE346" cm="1">
        <f t="array" aca="1" ref="AE346" ca="1">IF($A346&gt;AE$1,"",$C346*INDEX('ETS yield tables'!$D$133:$CO$161,$B346,AE$1-$A346+1)/10^6)</f>
        <v>0</v>
      </c>
      <c r="AF346" cm="1">
        <f t="array" aca="1" ref="AF346" ca="1">IF($A346&gt;AF$1,"",$C346*INDEX('ETS yield tables'!$D$133:$CO$161,$B346,AF$1-$A346+1)/10^6)</f>
        <v>0</v>
      </c>
      <c r="AG346" cm="1">
        <f t="array" aca="1" ref="AG346" ca="1">IF($A346&gt;AG$1,"",$C346*INDEX('ETS yield tables'!$D$133:$CO$161,$B346,AG$1-$A346+1)/10^6)</f>
        <v>0</v>
      </c>
      <c r="AH346" cm="1">
        <f t="array" aca="1" ref="AH346" ca="1">IF($A346&gt;AH$1,"",$C346*INDEX('ETS yield tables'!$D$133:$CO$161,$B346,AH$1-$A346+1)/10^6)</f>
        <v>0</v>
      </c>
      <c r="AI346" cm="1">
        <f t="array" aca="1" ref="AI346" ca="1">IF($A346&gt;AI$1,"",$C346*INDEX('ETS yield tables'!$D$133:$CO$161,$B346,AI$1-$A346+1)/10^6)</f>
        <v>0</v>
      </c>
      <c r="AJ346" cm="1">
        <f t="array" aca="1" ref="AJ346" ca="1">IF($A346&gt;AJ$1,"",$C346*INDEX('ETS yield tables'!$D$133:$CO$161,$B346,AJ$1-$A346+1)/10^6)</f>
        <v>0</v>
      </c>
      <c r="AK346" cm="1">
        <f t="array" aca="1" ref="AK346" ca="1">IF($A346&gt;AK$1,"",$C346*INDEX('ETS yield tables'!$D$133:$CO$161,$B346,AK$1-$A346+1)/10^6)</f>
        <v>0</v>
      </c>
      <c r="AL346" cm="1">
        <f t="array" aca="1" ref="AL346" ca="1">IF($A346&gt;AL$1,"",$C346*INDEX('ETS yield tables'!$D$133:$CO$161,$B346,AL$1-$A346+1)/10^6)</f>
        <v>0</v>
      </c>
      <c r="AM346" cm="1">
        <f t="array" aca="1" ref="AM346" ca="1">IF($A346&gt;AM$1,"",$C346*INDEX('ETS yield tables'!$D$133:$CO$161,$B346,AM$1-$A346+1)/10^6)</f>
        <v>0</v>
      </c>
      <c r="AN346" cm="1">
        <f t="array" aca="1" ref="AN346" ca="1">IF($A346&gt;AN$1,"",$C346*INDEX('ETS yield tables'!$D$133:$CO$161,$B346,AN$1-$A346+1)/10^6)</f>
        <v>0</v>
      </c>
      <c r="AO346" cm="1">
        <f t="array" aca="1" ref="AO346" ca="1">IF($A346&gt;AO$1,"",$C346*INDEX('ETS yield tables'!$D$133:$CO$161,$B346,AO$1-$A346+1)/10^6)</f>
        <v>0</v>
      </c>
      <c r="AP346" cm="1">
        <f t="array" aca="1" ref="AP346" ca="1">IF($A346&gt;AP$1,"",$C346*INDEX('ETS yield tables'!$D$133:$CO$161,$B346,AP$1-$A346+1)/10^6)</f>
        <v>0</v>
      </c>
      <c r="AQ346" cm="1">
        <f t="array" aca="1" ref="AQ346" ca="1">IF($A346&gt;AQ$1,"",$C346*INDEX('ETS yield tables'!$D$133:$CO$161,$B346,AQ$1-$A346+1)/10^6)</f>
        <v>0</v>
      </c>
      <c r="AR346" cm="1">
        <f t="array" aca="1" ref="AR346" ca="1">IF($A346&gt;AR$1,"",$C346*INDEX('ETS yield tables'!$D$133:$CO$161,$B346,AR$1-$A346+1)/10^6)</f>
        <v>0</v>
      </c>
      <c r="AS346" cm="1">
        <f t="array" aca="1" ref="AS346" ca="1">IF($A346&gt;AS$1,"",$C346*INDEX('ETS yield tables'!$D$133:$CO$161,$B346,AS$1-$A346+1)/10^6)</f>
        <v>0</v>
      </c>
      <c r="AT346" cm="1">
        <f t="array" aca="1" ref="AT346" ca="1">IF($A346&gt;AT$1,"",$C346*INDEX('ETS yield tables'!$D$133:$CO$161,$B346,AT$1-$A346+1)/10^6)</f>
        <v>0</v>
      </c>
      <c r="AU346" cm="1">
        <f t="array" aca="1" ref="AU346" ca="1">IF($A346&gt;AU$1,"",$C346*INDEX('ETS yield tables'!$D$133:$CO$161,$B346,AU$1-$A346+1)/10^6)</f>
        <v>0</v>
      </c>
      <c r="AV346" cm="1">
        <f t="array" aca="1" ref="AV346" ca="1">IF($A346&gt;AV$1,"",$C346*INDEX('ETS yield tables'!$D$133:$CO$161,$B346,AV$1-$A346+1)/10^6)</f>
        <v>0</v>
      </c>
      <c r="AW346" cm="1">
        <f t="array" aca="1" ref="AW346" ca="1">IF($A346&gt;AW$1,"",$C346*INDEX('ETS yield tables'!$D$133:$CO$161,$B346,AW$1-$A346+1)/10^6)</f>
        <v>0</v>
      </c>
      <c r="AX346" cm="1">
        <f t="array" aca="1" ref="AX346" ca="1">IF($A346&gt;AX$1,"",$C346*INDEX('ETS yield tables'!$D$133:$CO$161,$B346,AX$1-$A346+1)/10^6)</f>
        <v>0</v>
      </c>
      <c r="AY346" cm="1">
        <f t="array" aca="1" ref="AY346" ca="1">IF($A346&gt;AY$1,"",$C346*INDEX('ETS yield tables'!$D$133:$CO$161,$B346,AY$1-$A346+1)/10^6)</f>
        <v>0</v>
      </c>
      <c r="AZ346" cm="1">
        <f t="array" aca="1" ref="AZ346" ca="1">IF($A346&gt;AZ$1,"",$C346*INDEX('ETS yield tables'!$D$133:$CO$161,$B346,AZ$1-$A346+1)/10^6)</f>
        <v>0</v>
      </c>
      <c r="BA346" cm="1">
        <f t="array" aca="1" ref="BA346" ca="1">IF($A346&gt;BA$1,"",$C346*INDEX('ETS yield tables'!$D$133:$CO$161,$B346,BA$1-$A346+1)/10^6)</f>
        <v>0</v>
      </c>
      <c r="BB346" cm="1">
        <f t="array" aca="1" ref="BB346" ca="1">IF($A346&gt;BB$1,"",$C346*INDEX('ETS yield tables'!$D$133:$CO$161,$B346,BB$1-$A346+1)/10^6)</f>
        <v>0</v>
      </c>
      <c r="BC346" cm="1">
        <f t="array" aca="1" ref="BC346" ca="1">IF($A346&gt;BC$1,"",$C346*INDEX('ETS yield tables'!$D$133:$CO$161,$B346,BC$1-$A346+1)/10^6)</f>
        <v>0</v>
      </c>
      <c r="BD346" cm="1">
        <f t="array" aca="1" ref="BD346" ca="1">IF($A346&gt;BD$1,"",$C346*INDEX('ETS yield tables'!$D$133:$CO$161,$B346,BD$1-$A346+1)/10^6)</f>
        <v>0</v>
      </c>
      <c r="BE346" cm="1">
        <f t="array" aca="1" ref="BE346" ca="1">IF($A346&gt;BE$1,"",$C346*INDEX('ETS yield tables'!$D$133:$CO$161,$B346,BE$1-$A346+1)/10^6)</f>
        <v>0</v>
      </c>
      <c r="BF346" cm="1">
        <f t="array" aca="1" ref="BF346" ca="1">IF($A346&gt;BF$1,"",$C346*INDEX('ETS yield tables'!$D$133:$CO$161,$B346,BF$1-$A346+1)/10^6)</f>
        <v>0</v>
      </c>
      <c r="BG346" cm="1">
        <f t="array" aca="1" ref="BG346" ca="1">IF($A346&gt;BG$1,"",$C346*INDEX('ETS yield tables'!$D$133:$CO$161,$B346,BG$1-$A346+1)/10^6)</f>
        <v>0</v>
      </c>
      <c r="BH346" cm="1">
        <f t="array" aca="1" ref="BH346" ca="1">IF($A346&gt;BH$1,"",$C346*INDEX('ETS yield tables'!$D$133:$CO$161,$B346,BH$1-$A346+1)/10^6)</f>
        <v>0</v>
      </c>
      <c r="BI346" cm="1">
        <f t="array" aca="1" ref="BI346" ca="1">IF($A346&gt;BI$1,"",$C346*INDEX('ETS yield tables'!$D$133:$CO$161,$B346,BI$1-$A346+1)/10^6)</f>
        <v>0</v>
      </c>
      <c r="BJ346" cm="1">
        <f t="array" aca="1" ref="BJ346" ca="1">IF($A346&gt;BJ$1,"",$C346*INDEX('ETS yield tables'!$D$133:$CO$161,$B346,BJ$1-$A346+1)/10^6)</f>
        <v>0</v>
      </c>
      <c r="BK346" cm="1">
        <f t="array" aca="1" ref="BK346" ca="1">IF($A346&gt;BK$1,"",$C346*INDEX('ETS yield tables'!$D$133:$CO$161,$B346,BK$1-$A346+1)/10^6)</f>
        <v>0</v>
      </c>
      <c r="BL346" cm="1">
        <f t="array" aca="1" ref="BL346" ca="1">IF($A346&gt;BL$1,"",$C346*INDEX('ETS yield tables'!$D$133:$CO$161,$B346,BL$1-$A346+1)/10^6)</f>
        <v>0</v>
      </c>
      <c r="BM346" cm="1">
        <f t="array" aca="1" ref="BM346" ca="1">IF($A346&gt;BM$1,"",$C346*INDEX('ETS yield tables'!$D$133:$CO$161,$B346,BM$1-$A346+1)/10^6)</f>
        <v>0</v>
      </c>
      <c r="BN346" cm="1">
        <f t="array" aca="1" ref="BN346" ca="1">IF($A346&gt;BN$1,"",$C346*INDEX('ETS yield tables'!$D$133:$CO$161,$B346,BN$1-$A346+1)/10^6)</f>
        <v>-1.9881734413200538E-2</v>
      </c>
      <c r="BO346" cm="1">
        <f t="array" aca="1" ref="BO346" ca="1">IF($A346&gt;BO$1,"",$C346*INDEX('ETS yield tables'!$D$133:$CO$161,$B346,BO$1-$A346+1)/10^6)</f>
        <v>-1.0646070710071678E-3</v>
      </c>
      <c r="BP346" cm="1">
        <f t="array" aca="1" ref="BP346" ca="1">IF($A346&gt;BP$1,"",$C346*INDEX('ETS yield tables'!$D$133:$CO$161,$B346,BP$1-$A346+1)/10^6)</f>
        <v>-1.0497937926130974E-3</v>
      </c>
      <c r="BQ346" cm="1">
        <f t="array" aca="1" ref="BQ346" ca="1">IF($A346&gt;BQ$1,"",$C346*INDEX('ETS yield tables'!$D$133:$CO$161,$B346,BQ$1-$A346+1)/10^6)</f>
        <v>-1.0313232443822551E-3</v>
      </c>
      <c r="BR346" cm="1">
        <f t="array" aca="1" ref="BR346" ca="1">IF($A346&gt;BR$1,"",$C346*INDEX('ETS yield tables'!$D$133:$CO$161,$B346,BR$1-$A346+1)/10^6)</f>
        <v>-1.012343056379477E-3</v>
      </c>
      <c r="BS346" cm="1">
        <f t="array" aca="1" ref="BS346" ca="1">IF($A346&gt;BS$1,"",$C346*INDEX('ETS yield tables'!$D$133:$CO$161,$B346,BS$1-$A346+1)/10^6)</f>
        <v>-9.9182236379237194E-4</v>
      </c>
      <c r="BT346" cm="1">
        <f t="array" aca="1" ref="BT346" ca="1">IF($A346&gt;BT$1,"",$C346*INDEX('ETS yield tables'!$D$133:$CO$161,$B346,BT$1-$A346+1)/10^6)</f>
        <v>-9.7755343615852806E-4</v>
      </c>
      <c r="BU346" cm="1">
        <f t="array" aca="1" ref="BU346" ca="1">IF($A346&gt;BU$1,"",$C346*INDEX('ETS yield tables'!$D$133:$CO$161,$B346,BU$1-$A346+1)/10^6)</f>
        <v>-9.1339910414504509E-4</v>
      </c>
      <c r="BV346" cm="1">
        <f t="array" aca="1" ref="BV346" ca="1">IF($A346&gt;BV$1,"",$C346*INDEX('ETS yield tables'!$D$133:$CO$161,$B346,BV$1-$A346+1)/10^6)</f>
        <v>-8.1311939509905997E-4</v>
      </c>
      <c r="BW346" cm="1">
        <f t="array" aca="1" ref="BW346" ca="1">IF($A346&gt;BW$1,"",$C346*INDEX('ETS yield tables'!$D$133:$CO$161,$B346,BW$1-$A346+1)/10^6)</f>
        <v>-6.8438277080456501E-4</v>
      </c>
      <c r="BX346" cm="1">
        <f t="array" aca="1" ref="BX346" ca="1">IF($A346&gt;BX$1,"",$C346*INDEX('ETS yield tables'!$D$133:$CO$161,$B346,BX$1-$A346+1)/10^6)</f>
        <v>-6.2024546935990246E-4</v>
      </c>
      <c r="BY346" cm="1">
        <f t="array" aca="1" ref="BY346" ca="1">IF($A346&gt;BY$1,"",$C346*INDEX('ETS yield tables'!$D$133:$CO$161,$B346,BY$1-$A346+1)/10^6)</f>
        <v>0</v>
      </c>
      <c r="BZ346" cm="1">
        <f t="array" aca="1" ref="BZ346" ca="1">IF($A346&gt;BZ$1,"",$C346*INDEX('ETS yield tables'!$D$133:$CO$161,$B346,BZ$1-$A346+1)/10^6)</f>
        <v>0</v>
      </c>
      <c r="CA346" cm="1">
        <f t="array" aca="1" ref="CA346" ca="1">IF($A346&gt;CA$1,"",$C346*INDEX('ETS yield tables'!$D$133:$CO$161,$B346,CA$1-$A346+1)/10^6)</f>
        <v>0</v>
      </c>
      <c r="CB346" cm="1">
        <f t="array" aca="1" ref="CB346" ca="1">IF($A346&gt;CB$1,"",$C346*INDEX('ETS yield tables'!$D$133:$CO$161,$B346,CB$1-$A346+1)/10^6)</f>
        <v>0</v>
      </c>
      <c r="CC346" cm="1">
        <f t="array" aca="1" ref="CC346" ca="1">IF($A346&gt;CC$1,"",$C346*INDEX('ETS yield tables'!$D$133:$CO$161,$B346,CC$1-$A346+1)/10^6)</f>
        <v>0</v>
      </c>
      <c r="CD346" cm="1">
        <f t="array" aca="1" ref="CD346" ca="1">IF($A346&gt;CD$1,"",$C346*INDEX('ETS yield tables'!$D$133:$CO$161,$B346,CD$1-$A346+1)/10^6)</f>
        <v>0</v>
      </c>
      <c r="CE346" cm="1">
        <f t="array" aca="1" ref="CE346" ca="1">IF($A346&gt;CE$1,"",$C346*INDEX('ETS yield tables'!$D$133:$CO$161,$B346,CE$1-$A346+1)/10^6)</f>
        <v>0</v>
      </c>
      <c r="CF346" cm="1">
        <f t="array" aca="1" ref="CF346" ca="1">IF($A346&gt;CF$1,"",$C346*INDEX('ETS yield tables'!$D$133:$CO$161,$B346,CF$1-$A346+1)/10^6)</f>
        <v>0</v>
      </c>
      <c r="CG346" cm="1">
        <f t="array" aca="1" ref="CG346" ca="1">IF($A346&gt;CG$1,"",$C346*INDEX('ETS yield tables'!$D$133:$CO$161,$B346,CG$1-$A346+1)/10^6)</f>
        <v>0</v>
      </c>
      <c r="CH346" cm="1">
        <f t="array" aca="1" ref="CH346" ca="1">IF($A346&gt;CH$1,"",$C346*INDEX('ETS yield tables'!$D$133:$CO$161,$B346,CH$1-$A346+1)/10^6)</f>
        <v>0</v>
      </c>
      <c r="CI346" cm="1">
        <f t="array" aca="1" ref="CI346" ca="1">IF($A346&gt;CI$1,"",$C346*INDEX('ETS yield tables'!$D$133:$CO$161,$B346,CI$1-$A346+1)/10^6)</f>
        <v>0</v>
      </c>
      <c r="CJ346" cm="1">
        <f t="array" aca="1" ref="CJ346" ca="1">IF($A346&gt;CJ$1,"",$C346*INDEX('ETS yield tables'!$D$133:$CO$161,$B346,CJ$1-$A346+1)/10^6)</f>
        <v>0</v>
      </c>
      <c r="CK346" cm="1">
        <f t="array" aca="1" ref="CK346" ca="1">IF($A346&gt;CK$1,"",$C346*INDEX('ETS yield tables'!$D$133:$CO$161,$B346,CK$1-$A346+1)/10^6)</f>
        <v>0</v>
      </c>
      <c r="CL346" cm="1">
        <f t="array" aca="1" ref="CL346" ca="1">IF($A346&gt;CL$1,"",$C346*INDEX('ETS yield tables'!$D$133:$CO$161,$B346,CL$1-$A346+1)/10^6)</f>
        <v>0</v>
      </c>
      <c r="CM346" cm="1">
        <f t="array" aca="1" ref="CM346" ca="1">IF($A346&gt;CM$1,"",$C346*INDEX('ETS yield tables'!$D$133:$CO$161,$B346,CM$1-$A346+1)/10^6)</f>
        <v>0</v>
      </c>
      <c r="CN346" cm="1">
        <f t="array" aca="1" ref="CN346" ca="1">IF($A346&gt;CN$1,"",$C346*INDEX('ETS yield tables'!$D$133:$CO$161,$B346,CN$1-$A346+1)/10^6)</f>
        <v>0</v>
      </c>
      <c r="CO346" cm="1">
        <f t="array" aca="1" ref="CO346" ca="1">IF($A346&gt;CO$1,"",$C346*INDEX('ETS yield tables'!$D$133:$CO$161,$B346,CO$1-$A346+1)/10^6)</f>
        <v>0</v>
      </c>
    </row>
    <row r="347" spans="1:93" outlineLevel="1">
      <c r="A347">
        <v>2009</v>
      </c>
      <c r="B347">
        <f t="shared" si="188"/>
        <v>1</v>
      </c>
      <c r="C347" s="1">
        <v>95.784563832000003</v>
      </c>
      <c r="D347" s="62"/>
      <c r="E347" s="62"/>
      <c r="F347" s="62"/>
      <c r="G347" s="62"/>
      <c r="H347" s="62"/>
      <c r="I347" s="62"/>
      <c r="J347" s="62"/>
      <c r="K347" s="62"/>
      <c r="L347" s="62"/>
      <c r="M347" s="62"/>
      <c r="N347" s="62"/>
      <c r="O347" s="62"/>
      <c r="P347" s="62"/>
      <c r="Q347" s="62"/>
      <c r="R347" s="62"/>
      <c r="S347" s="62"/>
      <c r="T347" s="62"/>
      <c r="U347" s="62"/>
      <c r="V347" t="str" cm="1">
        <f t="array" ref="V347">IF($A347&gt;V$1,"",$C347*INDEX('ETS yield tables'!$D$133:$CO$161,$B347,V$1-$A347+1)/10^6)</f>
        <v/>
      </c>
      <c r="W347" cm="1">
        <f t="array" ref="W347">IF($A347&gt;W$1,"",$C347*INDEX('ETS yield tables'!$D$133:$CO$161,$B347,W$1-$A347+1)/10^6)</f>
        <v>0</v>
      </c>
      <c r="X347" cm="1">
        <f t="array" aca="1" ref="X347" ca="1">IF($A347&gt;X$1,"",$C347*INDEX('ETS yield tables'!$D$133:$CO$161,$B347,X$1-$A347+1)/10^6)</f>
        <v>0</v>
      </c>
      <c r="Y347" cm="1">
        <f t="array" aca="1" ref="Y347" ca="1">IF($A347&gt;Y$1,"",$C347*INDEX('ETS yield tables'!$D$133:$CO$161,$B347,Y$1-$A347+1)/10^6)</f>
        <v>0</v>
      </c>
      <c r="Z347" cm="1">
        <f t="array" aca="1" ref="Z347" ca="1">IF($A347&gt;Z$1,"",$C347*INDEX('ETS yield tables'!$D$133:$CO$161,$B347,Z$1-$A347+1)/10^6)</f>
        <v>0</v>
      </c>
      <c r="AA347" cm="1">
        <f t="array" aca="1" ref="AA347" ca="1">IF($A347&gt;AA$1,"",$C347*INDEX('ETS yield tables'!$D$133:$CO$161,$B347,AA$1-$A347+1)/10^6)</f>
        <v>0</v>
      </c>
      <c r="AB347" cm="1">
        <f t="array" aca="1" ref="AB347" ca="1">IF($A347&gt;AB$1,"",$C347*INDEX('ETS yield tables'!$D$133:$CO$161,$B347,AB$1-$A347+1)/10^6)</f>
        <v>0</v>
      </c>
      <c r="AC347" cm="1">
        <f t="array" aca="1" ref="AC347" ca="1">IF($A347&gt;AC$1,"",$C347*INDEX('ETS yield tables'!$D$133:$CO$161,$B347,AC$1-$A347+1)/10^6)</f>
        <v>0</v>
      </c>
      <c r="AD347" cm="1">
        <f t="array" aca="1" ref="AD347" ca="1">IF($A347&gt;AD$1,"",$C347*INDEX('ETS yield tables'!$D$133:$CO$161,$B347,AD$1-$A347+1)/10^6)</f>
        <v>0</v>
      </c>
      <c r="AE347" cm="1">
        <f t="array" aca="1" ref="AE347" ca="1">IF($A347&gt;AE$1,"",$C347*INDEX('ETS yield tables'!$D$133:$CO$161,$B347,AE$1-$A347+1)/10^6)</f>
        <v>0</v>
      </c>
      <c r="AF347" cm="1">
        <f t="array" aca="1" ref="AF347" ca="1">IF($A347&gt;AF$1,"",$C347*INDEX('ETS yield tables'!$D$133:$CO$161,$B347,AF$1-$A347+1)/10^6)</f>
        <v>0</v>
      </c>
      <c r="AG347" cm="1">
        <f t="array" aca="1" ref="AG347" ca="1">IF($A347&gt;AG$1,"",$C347*INDEX('ETS yield tables'!$D$133:$CO$161,$B347,AG$1-$A347+1)/10^6)</f>
        <v>0</v>
      </c>
      <c r="AH347" cm="1">
        <f t="array" aca="1" ref="AH347" ca="1">IF($A347&gt;AH$1,"",$C347*INDEX('ETS yield tables'!$D$133:$CO$161,$B347,AH$1-$A347+1)/10^6)</f>
        <v>0</v>
      </c>
      <c r="AI347" cm="1">
        <f t="array" aca="1" ref="AI347" ca="1">IF($A347&gt;AI$1,"",$C347*INDEX('ETS yield tables'!$D$133:$CO$161,$B347,AI$1-$A347+1)/10^6)</f>
        <v>0</v>
      </c>
      <c r="AJ347" cm="1">
        <f t="array" aca="1" ref="AJ347" ca="1">IF($A347&gt;AJ$1,"",$C347*INDEX('ETS yield tables'!$D$133:$CO$161,$B347,AJ$1-$A347+1)/10^6)</f>
        <v>0</v>
      </c>
      <c r="AK347" cm="1">
        <f t="array" aca="1" ref="AK347" ca="1">IF($A347&gt;AK$1,"",$C347*INDEX('ETS yield tables'!$D$133:$CO$161,$B347,AK$1-$A347+1)/10^6)</f>
        <v>0</v>
      </c>
      <c r="AL347" cm="1">
        <f t="array" aca="1" ref="AL347" ca="1">IF($A347&gt;AL$1,"",$C347*INDEX('ETS yield tables'!$D$133:$CO$161,$B347,AL$1-$A347+1)/10^6)</f>
        <v>0</v>
      </c>
      <c r="AM347" cm="1">
        <f t="array" aca="1" ref="AM347" ca="1">IF($A347&gt;AM$1,"",$C347*INDEX('ETS yield tables'!$D$133:$CO$161,$B347,AM$1-$A347+1)/10^6)</f>
        <v>0</v>
      </c>
      <c r="AN347" cm="1">
        <f t="array" aca="1" ref="AN347" ca="1">IF($A347&gt;AN$1,"",$C347*INDEX('ETS yield tables'!$D$133:$CO$161,$B347,AN$1-$A347+1)/10^6)</f>
        <v>0</v>
      </c>
      <c r="AO347" cm="1">
        <f t="array" aca="1" ref="AO347" ca="1">IF($A347&gt;AO$1,"",$C347*INDEX('ETS yield tables'!$D$133:$CO$161,$B347,AO$1-$A347+1)/10^6)</f>
        <v>0</v>
      </c>
      <c r="AP347" cm="1">
        <f t="array" aca="1" ref="AP347" ca="1">IF($A347&gt;AP$1,"",$C347*INDEX('ETS yield tables'!$D$133:$CO$161,$B347,AP$1-$A347+1)/10^6)</f>
        <v>0</v>
      </c>
      <c r="AQ347" cm="1">
        <f t="array" aca="1" ref="AQ347" ca="1">IF($A347&gt;AQ$1,"",$C347*INDEX('ETS yield tables'!$D$133:$CO$161,$B347,AQ$1-$A347+1)/10^6)</f>
        <v>0</v>
      </c>
      <c r="AR347" cm="1">
        <f t="array" aca="1" ref="AR347" ca="1">IF($A347&gt;AR$1,"",$C347*INDEX('ETS yield tables'!$D$133:$CO$161,$B347,AR$1-$A347+1)/10^6)</f>
        <v>0</v>
      </c>
      <c r="AS347" cm="1">
        <f t="array" aca="1" ref="AS347" ca="1">IF($A347&gt;AS$1,"",$C347*INDEX('ETS yield tables'!$D$133:$CO$161,$B347,AS$1-$A347+1)/10^6)</f>
        <v>0</v>
      </c>
      <c r="AT347" cm="1">
        <f t="array" aca="1" ref="AT347" ca="1">IF($A347&gt;AT$1,"",$C347*INDEX('ETS yield tables'!$D$133:$CO$161,$B347,AT$1-$A347+1)/10^6)</f>
        <v>0</v>
      </c>
      <c r="AU347" cm="1">
        <f t="array" aca="1" ref="AU347" ca="1">IF($A347&gt;AU$1,"",$C347*INDEX('ETS yield tables'!$D$133:$CO$161,$B347,AU$1-$A347+1)/10^6)</f>
        <v>0</v>
      </c>
      <c r="AV347" cm="1">
        <f t="array" aca="1" ref="AV347" ca="1">IF($A347&gt;AV$1,"",$C347*INDEX('ETS yield tables'!$D$133:$CO$161,$B347,AV$1-$A347+1)/10^6)</f>
        <v>0</v>
      </c>
      <c r="AW347" cm="1">
        <f t="array" aca="1" ref="AW347" ca="1">IF($A347&gt;AW$1,"",$C347*INDEX('ETS yield tables'!$D$133:$CO$161,$B347,AW$1-$A347+1)/10^6)</f>
        <v>0</v>
      </c>
      <c r="AX347" cm="1">
        <f t="array" aca="1" ref="AX347" ca="1">IF($A347&gt;AX$1,"",$C347*INDEX('ETS yield tables'!$D$133:$CO$161,$B347,AX$1-$A347+1)/10^6)</f>
        <v>0</v>
      </c>
      <c r="AY347" cm="1">
        <f t="array" aca="1" ref="AY347" ca="1">IF($A347&gt;AY$1,"",$C347*INDEX('ETS yield tables'!$D$133:$CO$161,$B347,AY$1-$A347+1)/10^6)</f>
        <v>0</v>
      </c>
      <c r="AZ347" cm="1">
        <f t="array" aca="1" ref="AZ347" ca="1">IF($A347&gt;AZ$1,"",$C347*INDEX('ETS yield tables'!$D$133:$CO$161,$B347,AZ$1-$A347+1)/10^6)</f>
        <v>0</v>
      </c>
      <c r="BA347" cm="1">
        <f t="array" aca="1" ref="BA347" ca="1">IF($A347&gt;BA$1,"",$C347*INDEX('ETS yield tables'!$D$133:$CO$161,$B347,BA$1-$A347+1)/10^6)</f>
        <v>0</v>
      </c>
      <c r="BB347" cm="1">
        <f t="array" aca="1" ref="BB347" ca="1">IF($A347&gt;BB$1,"",$C347*INDEX('ETS yield tables'!$D$133:$CO$161,$B347,BB$1-$A347+1)/10^6)</f>
        <v>0</v>
      </c>
      <c r="BC347" cm="1">
        <f t="array" aca="1" ref="BC347" ca="1">IF($A347&gt;BC$1,"",$C347*INDEX('ETS yield tables'!$D$133:$CO$161,$B347,BC$1-$A347+1)/10^6)</f>
        <v>0</v>
      </c>
      <c r="BD347" cm="1">
        <f t="array" aca="1" ref="BD347" ca="1">IF($A347&gt;BD$1,"",$C347*INDEX('ETS yield tables'!$D$133:$CO$161,$B347,BD$1-$A347+1)/10^6)</f>
        <v>0</v>
      </c>
      <c r="BE347" cm="1">
        <f t="array" aca="1" ref="BE347" ca="1">IF($A347&gt;BE$1,"",$C347*INDEX('ETS yield tables'!$D$133:$CO$161,$B347,BE$1-$A347+1)/10^6)</f>
        <v>0</v>
      </c>
      <c r="BF347" cm="1">
        <f t="array" aca="1" ref="BF347" ca="1">IF($A347&gt;BF$1,"",$C347*INDEX('ETS yield tables'!$D$133:$CO$161,$B347,BF$1-$A347+1)/10^6)</f>
        <v>0</v>
      </c>
      <c r="BG347" cm="1">
        <f t="array" aca="1" ref="BG347" ca="1">IF($A347&gt;BG$1,"",$C347*INDEX('ETS yield tables'!$D$133:$CO$161,$B347,BG$1-$A347+1)/10^6)</f>
        <v>0</v>
      </c>
      <c r="BH347" cm="1">
        <f t="array" aca="1" ref="BH347" ca="1">IF($A347&gt;BH$1,"",$C347*INDEX('ETS yield tables'!$D$133:$CO$161,$B347,BH$1-$A347+1)/10^6)</f>
        <v>0</v>
      </c>
      <c r="BI347" cm="1">
        <f t="array" aca="1" ref="BI347" ca="1">IF($A347&gt;BI$1,"",$C347*INDEX('ETS yield tables'!$D$133:$CO$161,$B347,BI$1-$A347+1)/10^6)</f>
        <v>0</v>
      </c>
      <c r="BJ347" cm="1">
        <f t="array" aca="1" ref="BJ347" ca="1">IF($A347&gt;BJ$1,"",$C347*INDEX('ETS yield tables'!$D$133:$CO$161,$B347,BJ$1-$A347+1)/10^6)</f>
        <v>0</v>
      </c>
      <c r="BK347" cm="1">
        <f t="array" aca="1" ref="BK347" ca="1">IF($A347&gt;BK$1,"",$C347*INDEX('ETS yield tables'!$D$133:$CO$161,$B347,BK$1-$A347+1)/10^6)</f>
        <v>0</v>
      </c>
      <c r="BL347" cm="1">
        <f t="array" aca="1" ref="BL347" ca="1">IF($A347&gt;BL$1,"",$C347*INDEX('ETS yield tables'!$D$133:$CO$161,$B347,BL$1-$A347+1)/10^6)</f>
        <v>0</v>
      </c>
      <c r="BM347" cm="1">
        <f t="array" aca="1" ref="BM347" ca="1">IF($A347&gt;BM$1,"",$C347*INDEX('ETS yield tables'!$D$133:$CO$161,$B347,BM$1-$A347+1)/10^6)</f>
        <v>0</v>
      </c>
      <c r="BN347" cm="1">
        <f t="array" aca="1" ref="BN347" ca="1">IF($A347&gt;BN$1,"",$C347*INDEX('ETS yield tables'!$D$133:$CO$161,$B347,BN$1-$A347+1)/10^6)</f>
        <v>0</v>
      </c>
      <c r="BO347" cm="1">
        <f t="array" aca="1" ref="BO347" ca="1">IF($A347&gt;BO$1,"",$C347*INDEX('ETS yield tables'!$D$133:$CO$161,$B347,BO$1-$A347+1)/10^6)</f>
        <v>-8.4983425518230973E-2</v>
      </c>
      <c r="BP347" cm="1">
        <f t="array" aca="1" ref="BP347" ca="1">IF($A347&gt;BP$1,"",$C347*INDEX('ETS yield tables'!$D$133:$CO$161,$B347,BP$1-$A347+1)/10^6)</f>
        <v>-4.5506067954035855E-3</v>
      </c>
      <c r="BQ347" cm="1">
        <f t="array" aca="1" ref="BQ347" ca="1">IF($A347&gt;BQ$1,"",$C347*INDEX('ETS yield tables'!$D$133:$CO$161,$B347,BQ$1-$A347+1)/10^6)</f>
        <v>-4.4872882179133105E-3</v>
      </c>
      <c r="BR347" cm="1">
        <f t="array" aca="1" ref="BR347" ca="1">IF($A347&gt;BR$1,"",$C347*INDEX('ETS yield tables'!$D$133:$CO$161,$B347,BR$1-$A347+1)/10^6)</f>
        <v>-4.4083368333291528E-3</v>
      </c>
      <c r="BS347" cm="1">
        <f t="array" aca="1" ref="BS347" ca="1">IF($A347&gt;BS$1,"",$C347*INDEX('ETS yield tables'!$D$133:$CO$161,$B347,BS$1-$A347+1)/10^6)</f>
        <v>-4.3272070204097542E-3</v>
      </c>
      <c r="BT347" cm="1">
        <f t="array" aca="1" ref="BT347" ca="1">IF($A347&gt;BT$1,"",$C347*INDEX('ETS yield tables'!$D$133:$CO$161,$B347,BT$1-$A347+1)/10^6)</f>
        <v>-4.2394924018651636E-3</v>
      </c>
      <c r="BU347" cm="1">
        <f t="array" aca="1" ref="BU347" ca="1">IF($A347&gt;BU$1,"",$C347*INDEX('ETS yield tables'!$D$133:$CO$161,$B347,BU$1-$A347+1)/10^6)</f>
        <v>-4.1785006229994991E-3</v>
      </c>
      <c r="BV347" cm="1">
        <f t="array" aca="1" ref="BV347" ca="1">IF($A347&gt;BV$1,"",$C347*INDEX('ETS yield tables'!$D$133:$CO$161,$B347,BV$1-$A347+1)/10^6)</f>
        <v>-3.9042763132370773E-3</v>
      </c>
      <c r="BW347" cm="1">
        <f t="array" aca="1" ref="BW347" ca="1">IF($A347&gt;BW$1,"",$C347*INDEX('ETS yield tables'!$D$133:$CO$161,$B347,BW$1-$A347+1)/10^6)</f>
        <v>-3.4756359839989474E-3</v>
      </c>
      <c r="BX347" cm="1">
        <f t="array" aca="1" ref="BX347" ca="1">IF($A347&gt;BX$1,"",$C347*INDEX('ETS yield tables'!$D$133:$CO$161,$B347,BX$1-$A347+1)/10^6)</f>
        <v>-2.9253580708740374E-3</v>
      </c>
      <c r="BY347" cm="1">
        <f t="array" aca="1" ref="BY347" ca="1">IF($A347&gt;BY$1,"",$C347*INDEX('ETS yield tables'!$D$133:$CO$161,$B347,BY$1-$A347+1)/10^6)</f>
        <v>-2.6512065573801313E-3</v>
      </c>
      <c r="BZ347" cm="1">
        <f t="array" aca="1" ref="BZ347" ca="1">IF($A347&gt;BZ$1,"",$C347*INDEX('ETS yield tables'!$D$133:$CO$161,$B347,BZ$1-$A347+1)/10^6)</f>
        <v>0</v>
      </c>
      <c r="CA347" cm="1">
        <f t="array" aca="1" ref="CA347" ca="1">IF($A347&gt;CA$1,"",$C347*INDEX('ETS yield tables'!$D$133:$CO$161,$B347,CA$1-$A347+1)/10^6)</f>
        <v>0</v>
      </c>
      <c r="CB347" cm="1">
        <f t="array" aca="1" ref="CB347" ca="1">IF($A347&gt;CB$1,"",$C347*INDEX('ETS yield tables'!$D$133:$CO$161,$B347,CB$1-$A347+1)/10^6)</f>
        <v>0</v>
      </c>
      <c r="CC347" cm="1">
        <f t="array" aca="1" ref="CC347" ca="1">IF($A347&gt;CC$1,"",$C347*INDEX('ETS yield tables'!$D$133:$CO$161,$B347,CC$1-$A347+1)/10^6)</f>
        <v>0</v>
      </c>
      <c r="CD347" cm="1">
        <f t="array" aca="1" ref="CD347" ca="1">IF($A347&gt;CD$1,"",$C347*INDEX('ETS yield tables'!$D$133:$CO$161,$B347,CD$1-$A347+1)/10^6)</f>
        <v>0</v>
      </c>
      <c r="CE347" cm="1">
        <f t="array" aca="1" ref="CE347" ca="1">IF($A347&gt;CE$1,"",$C347*INDEX('ETS yield tables'!$D$133:$CO$161,$B347,CE$1-$A347+1)/10^6)</f>
        <v>0</v>
      </c>
      <c r="CF347" cm="1">
        <f t="array" aca="1" ref="CF347" ca="1">IF($A347&gt;CF$1,"",$C347*INDEX('ETS yield tables'!$D$133:$CO$161,$B347,CF$1-$A347+1)/10^6)</f>
        <v>0</v>
      </c>
      <c r="CG347" cm="1">
        <f t="array" aca="1" ref="CG347" ca="1">IF($A347&gt;CG$1,"",$C347*INDEX('ETS yield tables'!$D$133:$CO$161,$B347,CG$1-$A347+1)/10^6)</f>
        <v>0</v>
      </c>
      <c r="CH347" cm="1">
        <f t="array" aca="1" ref="CH347" ca="1">IF($A347&gt;CH$1,"",$C347*INDEX('ETS yield tables'!$D$133:$CO$161,$B347,CH$1-$A347+1)/10^6)</f>
        <v>0</v>
      </c>
      <c r="CI347" cm="1">
        <f t="array" aca="1" ref="CI347" ca="1">IF($A347&gt;CI$1,"",$C347*INDEX('ETS yield tables'!$D$133:$CO$161,$B347,CI$1-$A347+1)/10^6)</f>
        <v>0</v>
      </c>
      <c r="CJ347" cm="1">
        <f t="array" aca="1" ref="CJ347" ca="1">IF($A347&gt;CJ$1,"",$C347*INDEX('ETS yield tables'!$D$133:$CO$161,$B347,CJ$1-$A347+1)/10^6)</f>
        <v>0</v>
      </c>
      <c r="CK347" cm="1">
        <f t="array" aca="1" ref="CK347" ca="1">IF($A347&gt;CK$1,"",$C347*INDEX('ETS yield tables'!$D$133:$CO$161,$B347,CK$1-$A347+1)/10^6)</f>
        <v>0</v>
      </c>
      <c r="CL347" cm="1">
        <f t="array" aca="1" ref="CL347" ca="1">IF($A347&gt;CL$1,"",$C347*INDEX('ETS yield tables'!$D$133:$CO$161,$B347,CL$1-$A347+1)/10^6)</f>
        <v>0</v>
      </c>
      <c r="CM347" cm="1">
        <f t="array" aca="1" ref="CM347" ca="1">IF($A347&gt;CM$1,"",$C347*INDEX('ETS yield tables'!$D$133:$CO$161,$B347,CM$1-$A347+1)/10^6)</f>
        <v>0</v>
      </c>
      <c r="CN347" cm="1">
        <f t="array" aca="1" ref="CN347" ca="1">IF($A347&gt;CN$1,"",$C347*INDEX('ETS yield tables'!$D$133:$CO$161,$B347,CN$1-$A347+1)/10^6)</f>
        <v>0</v>
      </c>
      <c r="CO347" cm="1">
        <f t="array" aca="1" ref="CO347" ca="1">IF($A347&gt;CO$1,"",$C347*INDEX('ETS yield tables'!$D$133:$CO$161,$B347,CO$1-$A347+1)/10^6)</f>
        <v>0</v>
      </c>
    </row>
    <row r="348" spans="1:93" outlineLevel="1">
      <c r="A348">
        <v>2010</v>
      </c>
      <c r="B348">
        <f t="shared" si="188"/>
        <v>1</v>
      </c>
      <c r="C348" s="1">
        <v>236.39869757600002</v>
      </c>
      <c r="D348" s="62"/>
      <c r="E348" s="62"/>
      <c r="F348" s="62"/>
      <c r="G348" s="62"/>
      <c r="H348" s="62"/>
      <c r="I348" s="62"/>
      <c r="J348" s="62"/>
      <c r="K348" s="62"/>
      <c r="L348" s="62"/>
      <c r="M348" s="62"/>
      <c r="N348" s="62"/>
      <c r="O348" s="62"/>
      <c r="P348" s="62"/>
      <c r="Q348" s="62"/>
      <c r="R348" s="62"/>
      <c r="S348" s="62"/>
      <c r="T348" s="62"/>
      <c r="U348" s="62"/>
      <c r="V348" t="str" cm="1">
        <f t="array" ref="V348">IF($A348&gt;V$1,"",$C348*INDEX('ETS yield tables'!$D$133:$CO$161,$B348,V$1-$A348+1)/10^6)</f>
        <v/>
      </c>
      <c r="W348" t="str" cm="1">
        <f t="array" ref="W348">IF($A348&gt;W$1,"",$C348*INDEX('ETS yield tables'!$D$133:$CO$161,$B348,W$1-$A348+1)/10^6)</f>
        <v/>
      </c>
      <c r="X348" cm="1">
        <f t="array" ref="X348">IF($A348&gt;X$1,"",$C348*INDEX('ETS yield tables'!$D$133:$CO$161,$B348,X$1-$A348+1)/10^6)</f>
        <v>0</v>
      </c>
      <c r="Y348" cm="1">
        <f t="array" aca="1" ref="Y348" ca="1">IF($A348&gt;Y$1,"",$C348*INDEX('ETS yield tables'!$D$133:$CO$161,$B348,Y$1-$A348+1)/10^6)</f>
        <v>0</v>
      </c>
      <c r="Z348" cm="1">
        <f t="array" aca="1" ref="Z348" ca="1">IF($A348&gt;Z$1,"",$C348*INDEX('ETS yield tables'!$D$133:$CO$161,$B348,Z$1-$A348+1)/10^6)</f>
        <v>0</v>
      </c>
      <c r="AA348" cm="1">
        <f t="array" aca="1" ref="AA348" ca="1">IF($A348&gt;AA$1,"",$C348*INDEX('ETS yield tables'!$D$133:$CO$161,$B348,AA$1-$A348+1)/10^6)</f>
        <v>0</v>
      </c>
      <c r="AB348" cm="1">
        <f t="array" aca="1" ref="AB348" ca="1">IF($A348&gt;AB$1,"",$C348*INDEX('ETS yield tables'!$D$133:$CO$161,$B348,AB$1-$A348+1)/10^6)</f>
        <v>0</v>
      </c>
      <c r="AC348" cm="1">
        <f t="array" aca="1" ref="AC348" ca="1">IF($A348&gt;AC$1,"",$C348*INDEX('ETS yield tables'!$D$133:$CO$161,$B348,AC$1-$A348+1)/10^6)</f>
        <v>0</v>
      </c>
      <c r="AD348" cm="1">
        <f t="array" aca="1" ref="AD348" ca="1">IF($A348&gt;AD$1,"",$C348*INDEX('ETS yield tables'!$D$133:$CO$161,$B348,AD$1-$A348+1)/10^6)</f>
        <v>0</v>
      </c>
      <c r="AE348" cm="1">
        <f t="array" aca="1" ref="AE348" ca="1">IF($A348&gt;AE$1,"",$C348*INDEX('ETS yield tables'!$D$133:$CO$161,$B348,AE$1-$A348+1)/10^6)</f>
        <v>0</v>
      </c>
      <c r="AF348" cm="1">
        <f t="array" aca="1" ref="AF348" ca="1">IF($A348&gt;AF$1,"",$C348*INDEX('ETS yield tables'!$D$133:$CO$161,$B348,AF$1-$A348+1)/10^6)</f>
        <v>0</v>
      </c>
      <c r="AG348" cm="1">
        <f t="array" aca="1" ref="AG348" ca="1">IF($A348&gt;AG$1,"",$C348*INDEX('ETS yield tables'!$D$133:$CO$161,$B348,AG$1-$A348+1)/10^6)</f>
        <v>0</v>
      </c>
      <c r="AH348" cm="1">
        <f t="array" aca="1" ref="AH348" ca="1">IF($A348&gt;AH$1,"",$C348*INDEX('ETS yield tables'!$D$133:$CO$161,$B348,AH$1-$A348+1)/10^6)</f>
        <v>0</v>
      </c>
      <c r="AI348" cm="1">
        <f t="array" aca="1" ref="AI348" ca="1">IF($A348&gt;AI$1,"",$C348*INDEX('ETS yield tables'!$D$133:$CO$161,$B348,AI$1-$A348+1)/10^6)</f>
        <v>0</v>
      </c>
      <c r="AJ348" cm="1">
        <f t="array" aca="1" ref="AJ348" ca="1">IF($A348&gt;AJ$1,"",$C348*INDEX('ETS yield tables'!$D$133:$CO$161,$B348,AJ$1-$A348+1)/10^6)</f>
        <v>0</v>
      </c>
      <c r="AK348" cm="1">
        <f t="array" aca="1" ref="AK348" ca="1">IF($A348&gt;AK$1,"",$C348*INDEX('ETS yield tables'!$D$133:$CO$161,$B348,AK$1-$A348+1)/10^6)</f>
        <v>0</v>
      </c>
      <c r="AL348" cm="1">
        <f t="array" aca="1" ref="AL348" ca="1">IF($A348&gt;AL$1,"",$C348*INDEX('ETS yield tables'!$D$133:$CO$161,$B348,AL$1-$A348+1)/10^6)</f>
        <v>0</v>
      </c>
      <c r="AM348" cm="1">
        <f t="array" aca="1" ref="AM348" ca="1">IF($A348&gt;AM$1,"",$C348*INDEX('ETS yield tables'!$D$133:$CO$161,$B348,AM$1-$A348+1)/10^6)</f>
        <v>0</v>
      </c>
      <c r="AN348" cm="1">
        <f t="array" aca="1" ref="AN348" ca="1">IF($A348&gt;AN$1,"",$C348*INDEX('ETS yield tables'!$D$133:$CO$161,$B348,AN$1-$A348+1)/10^6)</f>
        <v>0</v>
      </c>
      <c r="AO348" cm="1">
        <f t="array" aca="1" ref="AO348" ca="1">IF($A348&gt;AO$1,"",$C348*INDEX('ETS yield tables'!$D$133:$CO$161,$B348,AO$1-$A348+1)/10^6)</f>
        <v>0</v>
      </c>
      <c r="AP348" cm="1">
        <f t="array" aca="1" ref="AP348" ca="1">IF($A348&gt;AP$1,"",$C348*INDEX('ETS yield tables'!$D$133:$CO$161,$B348,AP$1-$A348+1)/10^6)</f>
        <v>0</v>
      </c>
      <c r="AQ348" cm="1">
        <f t="array" aca="1" ref="AQ348" ca="1">IF($A348&gt;AQ$1,"",$C348*INDEX('ETS yield tables'!$D$133:$CO$161,$B348,AQ$1-$A348+1)/10^6)</f>
        <v>0</v>
      </c>
      <c r="AR348" cm="1">
        <f t="array" aca="1" ref="AR348" ca="1">IF($A348&gt;AR$1,"",$C348*INDEX('ETS yield tables'!$D$133:$CO$161,$B348,AR$1-$A348+1)/10^6)</f>
        <v>0</v>
      </c>
      <c r="AS348" cm="1">
        <f t="array" aca="1" ref="AS348" ca="1">IF($A348&gt;AS$1,"",$C348*INDEX('ETS yield tables'!$D$133:$CO$161,$B348,AS$1-$A348+1)/10^6)</f>
        <v>0</v>
      </c>
      <c r="AT348" cm="1">
        <f t="array" aca="1" ref="AT348" ca="1">IF($A348&gt;AT$1,"",$C348*INDEX('ETS yield tables'!$D$133:$CO$161,$B348,AT$1-$A348+1)/10^6)</f>
        <v>0</v>
      </c>
      <c r="AU348" cm="1">
        <f t="array" aca="1" ref="AU348" ca="1">IF($A348&gt;AU$1,"",$C348*INDEX('ETS yield tables'!$D$133:$CO$161,$B348,AU$1-$A348+1)/10^6)</f>
        <v>0</v>
      </c>
      <c r="AV348" cm="1">
        <f t="array" aca="1" ref="AV348" ca="1">IF($A348&gt;AV$1,"",$C348*INDEX('ETS yield tables'!$D$133:$CO$161,$B348,AV$1-$A348+1)/10^6)</f>
        <v>0</v>
      </c>
      <c r="AW348" cm="1">
        <f t="array" aca="1" ref="AW348" ca="1">IF($A348&gt;AW$1,"",$C348*INDEX('ETS yield tables'!$D$133:$CO$161,$B348,AW$1-$A348+1)/10^6)</f>
        <v>0</v>
      </c>
      <c r="AX348" cm="1">
        <f t="array" aca="1" ref="AX348" ca="1">IF($A348&gt;AX$1,"",$C348*INDEX('ETS yield tables'!$D$133:$CO$161,$B348,AX$1-$A348+1)/10^6)</f>
        <v>0</v>
      </c>
      <c r="AY348" cm="1">
        <f t="array" aca="1" ref="AY348" ca="1">IF($A348&gt;AY$1,"",$C348*INDEX('ETS yield tables'!$D$133:$CO$161,$B348,AY$1-$A348+1)/10^6)</f>
        <v>0</v>
      </c>
      <c r="AZ348" cm="1">
        <f t="array" aca="1" ref="AZ348" ca="1">IF($A348&gt;AZ$1,"",$C348*INDEX('ETS yield tables'!$D$133:$CO$161,$B348,AZ$1-$A348+1)/10^6)</f>
        <v>0</v>
      </c>
      <c r="BA348" cm="1">
        <f t="array" aca="1" ref="BA348" ca="1">IF($A348&gt;BA$1,"",$C348*INDEX('ETS yield tables'!$D$133:$CO$161,$B348,BA$1-$A348+1)/10^6)</f>
        <v>0</v>
      </c>
      <c r="BB348" cm="1">
        <f t="array" aca="1" ref="BB348" ca="1">IF($A348&gt;BB$1,"",$C348*INDEX('ETS yield tables'!$D$133:$CO$161,$B348,BB$1-$A348+1)/10^6)</f>
        <v>0</v>
      </c>
      <c r="BC348" cm="1">
        <f t="array" aca="1" ref="BC348" ca="1">IF($A348&gt;BC$1,"",$C348*INDEX('ETS yield tables'!$D$133:$CO$161,$B348,BC$1-$A348+1)/10^6)</f>
        <v>0</v>
      </c>
      <c r="BD348" cm="1">
        <f t="array" aca="1" ref="BD348" ca="1">IF($A348&gt;BD$1,"",$C348*INDEX('ETS yield tables'!$D$133:$CO$161,$B348,BD$1-$A348+1)/10^6)</f>
        <v>0</v>
      </c>
      <c r="BE348" cm="1">
        <f t="array" aca="1" ref="BE348" ca="1">IF($A348&gt;BE$1,"",$C348*INDEX('ETS yield tables'!$D$133:$CO$161,$B348,BE$1-$A348+1)/10^6)</f>
        <v>0</v>
      </c>
      <c r="BF348" cm="1">
        <f t="array" aca="1" ref="BF348" ca="1">IF($A348&gt;BF$1,"",$C348*INDEX('ETS yield tables'!$D$133:$CO$161,$B348,BF$1-$A348+1)/10^6)</f>
        <v>0</v>
      </c>
      <c r="BG348" cm="1">
        <f t="array" aca="1" ref="BG348" ca="1">IF($A348&gt;BG$1,"",$C348*INDEX('ETS yield tables'!$D$133:$CO$161,$B348,BG$1-$A348+1)/10^6)</f>
        <v>0</v>
      </c>
      <c r="BH348" cm="1">
        <f t="array" aca="1" ref="BH348" ca="1">IF($A348&gt;BH$1,"",$C348*INDEX('ETS yield tables'!$D$133:$CO$161,$B348,BH$1-$A348+1)/10^6)</f>
        <v>0</v>
      </c>
      <c r="BI348" cm="1">
        <f t="array" aca="1" ref="BI348" ca="1">IF($A348&gt;BI$1,"",$C348*INDEX('ETS yield tables'!$D$133:$CO$161,$B348,BI$1-$A348+1)/10^6)</f>
        <v>0</v>
      </c>
      <c r="BJ348" cm="1">
        <f t="array" aca="1" ref="BJ348" ca="1">IF($A348&gt;BJ$1,"",$C348*INDEX('ETS yield tables'!$D$133:$CO$161,$B348,BJ$1-$A348+1)/10^6)</f>
        <v>0</v>
      </c>
      <c r="BK348" cm="1">
        <f t="array" aca="1" ref="BK348" ca="1">IF($A348&gt;BK$1,"",$C348*INDEX('ETS yield tables'!$D$133:$CO$161,$B348,BK$1-$A348+1)/10^6)</f>
        <v>0</v>
      </c>
      <c r="BL348" cm="1">
        <f t="array" aca="1" ref="BL348" ca="1">IF($A348&gt;BL$1,"",$C348*INDEX('ETS yield tables'!$D$133:$CO$161,$B348,BL$1-$A348+1)/10^6)</f>
        <v>0</v>
      </c>
      <c r="BM348" cm="1">
        <f t="array" aca="1" ref="BM348" ca="1">IF($A348&gt;BM$1,"",$C348*INDEX('ETS yield tables'!$D$133:$CO$161,$B348,BM$1-$A348+1)/10^6)</f>
        <v>0</v>
      </c>
      <c r="BN348" cm="1">
        <f t="array" aca="1" ref="BN348" ca="1">IF($A348&gt;BN$1,"",$C348*INDEX('ETS yield tables'!$D$133:$CO$161,$B348,BN$1-$A348+1)/10^6)</f>
        <v>0</v>
      </c>
      <c r="BO348" cm="1">
        <f t="array" aca="1" ref="BO348" ca="1">IF($A348&gt;BO$1,"",$C348*INDEX('ETS yield tables'!$D$133:$CO$161,$B348,BO$1-$A348+1)/10^6)</f>
        <v>0</v>
      </c>
      <c r="BP348" cm="1">
        <f t="array" aca="1" ref="BP348" ca="1">IF($A348&gt;BP$1,"",$C348*INDEX('ETS yield tables'!$D$133:$CO$161,$B348,BP$1-$A348+1)/10^6)</f>
        <v>-0.20974121825405323</v>
      </c>
      <c r="BQ348" cm="1">
        <f t="array" aca="1" ref="BQ348" ca="1">IF($A348&gt;BQ$1,"",$C348*INDEX('ETS yield tables'!$D$133:$CO$161,$B348,BQ$1-$A348+1)/10^6)</f>
        <v>-1.1231011308885977E-2</v>
      </c>
      <c r="BR348" cm="1">
        <f t="array" aca="1" ref="BR348" ca="1">IF($A348&gt;BR$1,"",$C348*INDEX('ETS yield tables'!$D$133:$CO$161,$B348,BR$1-$A348+1)/10^6)</f>
        <v>-1.1074739477055957E-2</v>
      </c>
      <c r="BS348" cm="1">
        <f t="array" aca="1" ref="BS348" ca="1">IF($A348&gt;BS$1,"",$C348*INDEX('ETS yield tables'!$D$133:$CO$161,$B348,BS$1-$A348+1)/10^6)</f>
        <v>-1.0879885486591981E-2</v>
      </c>
      <c r="BT348" cm="1">
        <f t="array" aca="1" ref="BT348" ca="1">IF($A348&gt;BT$1,"",$C348*INDEX('ETS yield tables'!$D$133:$CO$161,$B348,BT$1-$A348+1)/10^6)</f>
        <v>-1.067965508054901E-2</v>
      </c>
      <c r="BU348" cm="1">
        <f t="array" aca="1" ref="BU348" ca="1">IF($A348&gt;BU$1,"",$C348*INDEX('ETS yield tables'!$D$133:$CO$161,$B348,BU$1-$A348+1)/10^6)</f>
        <v>-1.0463173209642483E-2</v>
      </c>
      <c r="BV348" cm="1">
        <f t="array" aca="1" ref="BV348" ca="1">IF($A348&gt;BV$1,"",$C348*INDEX('ETS yield tables'!$D$133:$CO$161,$B348,BV$1-$A348+1)/10^6)</f>
        <v>-1.0312643974973987E-2</v>
      </c>
      <c r="BW348" cm="1">
        <f t="array" aca="1" ref="BW348" ca="1">IF($A348&gt;BW$1,"",$C348*INDEX('ETS yield tables'!$D$133:$CO$161,$B348,BW$1-$A348+1)/10^6)</f>
        <v>-9.6358515245201209E-3</v>
      </c>
      <c r="BX348" cm="1">
        <f t="array" aca="1" ref="BX348" ca="1">IF($A348&gt;BX$1,"",$C348*INDEX('ETS yield tables'!$D$133:$CO$161,$B348,BX$1-$A348+1)/10^6)</f>
        <v>-8.577956478527448E-3</v>
      </c>
      <c r="BY348" cm="1">
        <f t="array" aca="1" ref="BY348" ca="1">IF($A348&gt;BY$1,"",$C348*INDEX('ETS yield tables'!$D$133:$CO$161,$B348,BY$1-$A348+1)/10^6)</f>
        <v>-7.2198568352934023E-3</v>
      </c>
      <c r="BZ348" cm="1">
        <f t="array" aca="1" ref="BZ348" ca="1">IF($A348&gt;BZ$1,"",$C348*INDEX('ETS yield tables'!$D$133:$CO$161,$B348,BZ$1-$A348+1)/10^6)</f>
        <v>-6.5432440478497018E-3</v>
      </c>
      <c r="CA348" cm="1">
        <f t="array" aca="1" ref="CA348" ca="1">IF($A348&gt;CA$1,"",$C348*INDEX('ETS yield tables'!$D$133:$CO$161,$B348,CA$1-$A348+1)/10^6)</f>
        <v>0</v>
      </c>
      <c r="CB348" cm="1">
        <f t="array" aca="1" ref="CB348" ca="1">IF($A348&gt;CB$1,"",$C348*INDEX('ETS yield tables'!$D$133:$CO$161,$B348,CB$1-$A348+1)/10^6)</f>
        <v>0</v>
      </c>
      <c r="CC348" cm="1">
        <f t="array" aca="1" ref="CC348" ca="1">IF($A348&gt;CC$1,"",$C348*INDEX('ETS yield tables'!$D$133:$CO$161,$B348,CC$1-$A348+1)/10^6)</f>
        <v>0</v>
      </c>
      <c r="CD348" cm="1">
        <f t="array" aca="1" ref="CD348" ca="1">IF($A348&gt;CD$1,"",$C348*INDEX('ETS yield tables'!$D$133:$CO$161,$B348,CD$1-$A348+1)/10^6)</f>
        <v>0</v>
      </c>
      <c r="CE348" cm="1">
        <f t="array" aca="1" ref="CE348" ca="1">IF($A348&gt;CE$1,"",$C348*INDEX('ETS yield tables'!$D$133:$CO$161,$B348,CE$1-$A348+1)/10^6)</f>
        <v>0</v>
      </c>
      <c r="CF348" cm="1">
        <f t="array" aca="1" ref="CF348" ca="1">IF($A348&gt;CF$1,"",$C348*INDEX('ETS yield tables'!$D$133:$CO$161,$B348,CF$1-$A348+1)/10^6)</f>
        <v>0</v>
      </c>
      <c r="CG348" cm="1">
        <f t="array" aca="1" ref="CG348" ca="1">IF($A348&gt;CG$1,"",$C348*INDEX('ETS yield tables'!$D$133:$CO$161,$B348,CG$1-$A348+1)/10^6)</f>
        <v>0</v>
      </c>
      <c r="CH348" cm="1">
        <f t="array" aca="1" ref="CH348" ca="1">IF($A348&gt;CH$1,"",$C348*INDEX('ETS yield tables'!$D$133:$CO$161,$B348,CH$1-$A348+1)/10^6)</f>
        <v>0</v>
      </c>
      <c r="CI348" cm="1">
        <f t="array" aca="1" ref="CI348" ca="1">IF($A348&gt;CI$1,"",$C348*INDEX('ETS yield tables'!$D$133:$CO$161,$B348,CI$1-$A348+1)/10^6)</f>
        <v>0</v>
      </c>
      <c r="CJ348" cm="1">
        <f t="array" aca="1" ref="CJ348" ca="1">IF($A348&gt;CJ$1,"",$C348*INDEX('ETS yield tables'!$D$133:$CO$161,$B348,CJ$1-$A348+1)/10^6)</f>
        <v>0</v>
      </c>
      <c r="CK348" cm="1">
        <f t="array" aca="1" ref="CK348" ca="1">IF($A348&gt;CK$1,"",$C348*INDEX('ETS yield tables'!$D$133:$CO$161,$B348,CK$1-$A348+1)/10^6)</f>
        <v>0</v>
      </c>
      <c r="CL348" cm="1">
        <f t="array" aca="1" ref="CL348" ca="1">IF($A348&gt;CL$1,"",$C348*INDEX('ETS yield tables'!$D$133:$CO$161,$B348,CL$1-$A348+1)/10^6)</f>
        <v>0</v>
      </c>
      <c r="CM348" cm="1">
        <f t="array" aca="1" ref="CM348" ca="1">IF($A348&gt;CM$1,"",$C348*INDEX('ETS yield tables'!$D$133:$CO$161,$B348,CM$1-$A348+1)/10^6)</f>
        <v>0</v>
      </c>
      <c r="CN348" cm="1">
        <f t="array" aca="1" ref="CN348" ca="1">IF($A348&gt;CN$1,"",$C348*INDEX('ETS yield tables'!$D$133:$CO$161,$B348,CN$1-$A348+1)/10^6)</f>
        <v>0</v>
      </c>
      <c r="CO348" cm="1">
        <f t="array" aca="1" ref="CO348" ca="1">IF($A348&gt;CO$1,"",$C348*INDEX('ETS yield tables'!$D$133:$CO$161,$B348,CO$1-$A348+1)/10^6)</f>
        <v>0</v>
      </c>
    </row>
    <row r="349" spans="1:93" outlineLevel="1">
      <c r="A349">
        <v>2011</v>
      </c>
      <c r="B349">
        <f t="shared" si="188"/>
        <v>1</v>
      </c>
      <c r="C349" s="1">
        <v>184.51972164000006</v>
      </c>
      <c r="D349" s="62"/>
      <c r="E349" s="62"/>
      <c r="F349" s="62"/>
      <c r="G349" s="62"/>
      <c r="H349" s="62"/>
      <c r="I349" s="62"/>
      <c r="J349" s="62"/>
      <c r="K349" s="62"/>
      <c r="L349" s="62"/>
      <c r="M349" s="62"/>
      <c r="N349" s="62"/>
      <c r="O349" s="62"/>
      <c r="P349" s="62"/>
      <c r="Q349" s="62"/>
      <c r="R349" s="62"/>
      <c r="S349" s="62"/>
      <c r="T349" s="62"/>
      <c r="U349" s="62"/>
      <c r="V349" t="str" cm="1">
        <f t="array" ref="V349">IF($A349&gt;V$1,"",$C349*INDEX('ETS yield tables'!$D$133:$CO$161,$B349,V$1-$A349+1)/10^6)</f>
        <v/>
      </c>
      <c r="W349" t="str" cm="1">
        <f t="array" ref="W349">IF($A349&gt;W$1,"",$C349*INDEX('ETS yield tables'!$D$133:$CO$161,$B349,W$1-$A349+1)/10^6)</f>
        <v/>
      </c>
      <c r="X349" t="str" cm="1">
        <f t="array" ref="X349">IF($A349&gt;X$1,"",$C349*INDEX('ETS yield tables'!$D$133:$CO$161,$B349,X$1-$A349+1)/10^6)</f>
        <v/>
      </c>
      <c r="Y349" cm="1">
        <f t="array" ref="Y349">IF($A349&gt;Y$1,"",$C349*INDEX('ETS yield tables'!$D$133:$CO$161,$B349,Y$1-$A349+1)/10^6)</f>
        <v>0</v>
      </c>
      <c r="Z349" cm="1">
        <f t="array" aca="1" ref="Z349" ca="1">IF($A349&gt;Z$1,"",$C349*INDEX('ETS yield tables'!$D$133:$CO$161,$B349,Z$1-$A349+1)/10^6)</f>
        <v>0</v>
      </c>
      <c r="AA349" cm="1">
        <f t="array" aca="1" ref="AA349" ca="1">IF($A349&gt;AA$1,"",$C349*INDEX('ETS yield tables'!$D$133:$CO$161,$B349,AA$1-$A349+1)/10^6)</f>
        <v>0</v>
      </c>
      <c r="AB349" cm="1">
        <f t="array" aca="1" ref="AB349" ca="1">IF($A349&gt;AB$1,"",$C349*INDEX('ETS yield tables'!$D$133:$CO$161,$B349,AB$1-$A349+1)/10^6)</f>
        <v>0</v>
      </c>
      <c r="AC349" cm="1">
        <f t="array" aca="1" ref="AC349" ca="1">IF($A349&gt;AC$1,"",$C349*INDEX('ETS yield tables'!$D$133:$CO$161,$B349,AC$1-$A349+1)/10^6)</f>
        <v>0</v>
      </c>
      <c r="AD349" cm="1">
        <f t="array" aca="1" ref="AD349" ca="1">IF($A349&gt;AD$1,"",$C349*INDEX('ETS yield tables'!$D$133:$CO$161,$B349,AD$1-$A349+1)/10^6)</f>
        <v>0</v>
      </c>
      <c r="AE349" cm="1">
        <f t="array" aca="1" ref="AE349" ca="1">IF($A349&gt;AE$1,"",$C349*INDEX('ETS yield tables'!$D$133:$CO$161,$B349,AE$1-$A349+1)/10^6)</f>
        <v>0</v>
      </c>
      <c r="AF349" cm="1">
        <f t="array" aca="1" ref="AF349" ca="1">IF($A349&gt;AF$1,"",$C349*INDEX('ETS yield tables'!$D$133:$CO$161,$B349,AF$1-$A349+1)/10^6)</f>
        <v>0</v>
      </c>
      <c r="AG349" cm="1">
        <f t="array" aca="1" ref="AG349" ca="1">IF($A349&gt;AG$1,"",$C349*INDEX('ETS yield tables'!$D$133:$CO$161,$B349,AG$1-$A349+1)/10^6)</f>
        <v>0</v>
      </c>
      <c r="AH349" cm="1">
        <f t="array" aca="1" ref="AH349" ca="1">IF($A349&gt;AH$1,"",$C349*INDEX('ETS yield tables'!$D$133:$CO$161,$B349,AH$1-$A349+1)/10^6)</f>
        <v>0</v>
      </c>
      <c r="AI349" cm="1">
        <f t="array" aca="1" ref="AI349" ca="1">IF($A349&gt;AI$1,"",$C349*INDEX('ETS yield tables'!$D$133:$CO$161,$B349,AI$1-$A349+1)/10^6)</f>
        <v>0</v>
      </c>
      <c r="AJ349" cm="1">
        <f t="array" aca="1" ref="AJ349" ca="1">IF($A349&gt;AJ$1,"",$C349*INDEX('ETS yield tables'!$D$133:$CO$161,$B349,AJ$1-$A349+1)/10^6)</f>
        <v>0</v>
      </c>
      <c r="AK349" cm="1">
        <f t="array" aca="1" ref="AK349" ca="1">IF($A349&gt;AK$1,"",$C349*INDEX('ETS yield tables'!$D$133:$CO$161,$B349,AK$1-$A349+1)/10^6)</f>
        <v>0</v>
      </c>
      <c r="AL349" cm="1">
        <f t="array" aca="1" ref="AL349" ca="1">IF($A349&gt;AL$1,"",$C349*INDEX('ETS yield tables'!$D$133:$CO$161,$B349,AL$1-$A349+1)/10^6)</f>
        <v>0</v>
      </c>
      <c r="AM349" cm="1">
        <f t="array" aca="1" ref="AM349" ca="1">IF($A349&gt;AM$1,"",$C349*INDEX('ETS yield tables'!$D$133:$CO$161,$B349,AM$1-$A349+1)/10^6)</f>
        <v>0</v>
      </c>
      <c r="AN349" cm="1">
        <f t="array" aca="1" ref="AN349" ca="1">IF($A349&gt;AN$1,"",$C349*INDEX('ETS yield tables'!$D$133:$CO$161,$B349,AN$1-$A349+1)/10^6)</f>
        <v>0</v>
      </c>
      <c r="AO349" cm="1">
        <f t="array" aca="1" ref="AO349" ca="1">IF($A349&gt;AO$1,"",$C349*INDEX('ETS yield tables'!$D$133:$CO$161,$B349,AO$1-$A349+1)/10^6)</f>
        <v>0</v>
      </c>
      <c r="AP349" cm="1">
        <f t="array" aca="1" ref="AP349" ca="1">IF($A349&gt;AP$1,"",$C349*INDEX('ETS yield tables'!$D$133:$CO$161,$B349,AP$1-$A349+1)/10^6)</f>
        <v>0</v>
      </c>
      <c r="AQ349" cm="1">
        <f t="array" aca="1" ref="AQ349" ca="1">IF($A349&gt;AQ$1,"",$C349*INDEX('ETS yield tables'!$D$133:$CO$161,$B349,AQ$1-$A349+1)/10^6)</f>
        <v>0</v>
      </c>
      <c r="AR349" cm="1">
        <f t="array" aca="1" ref="AR349" ca="1">IF($A349&gt;AR$1,"",$C349*INDEX('ETS yield tables'!$D$133:$CO$161,$B349,AR$1-$A349+1)/10^6)</f>
        <v>0</v>
      </c>
      <c r="AS349" cm="1">
        <f t="array" aca="1" ref="AS349" ca="1">IF($A349&gt;AS$1,"",$C349*INDEX('ETS yield tables'!$D$133:$CO$161,$B349,AS$1-$A349+1)/10^6)</f>
        <v>0</v>
      </c>
      <c r="AT349" cm="1">
        <f t="array" aca="1" ref="AT349" ca="1">IF($A349&gt;AT$1,"",$C349*INDEX('ETS yield tables'!$D$133:$CO$161,$B349,AT$1-$A349+1)/10^6)</f>
        <v>0</v>
      </c>
      <c r="AU349" cm="1">
        <f t="array" aca="1" ref="AU349" ca="1">IF($A349&gt;AU$1,"",$C349*INDEX('ETS yield tables'!$D$133:$CO$161,$B349,AU$1-$A349+1)/10^6)</f>
        <v>0</v>
      </c>
      <c r="AV349" cm="1">
        <f t="array" aca="1" ref="AV349" ca="1">IF($A349&gt;AV$1,"",$C349*INDEX('ETS yield tables'!$D$133:$CO$161,$B349,AV$1-$A349+1)/10^6)</f>
        <v>0</v>
      </c>
      <c r="AW349" cm="1">
        <f t="array" aca="1" ref="AW349" ca="1">IF($A349&gt;AW$1,"",$C349*INDEX('ETS yield tables'!$D$133:$CO$161,$B349,AW$1-$A349+1)/10^6)</f>
        <v>0</v>
      </c>
      <c r="AX349" cm="1">
        <f t="array" aca="1" ref="AX349" ca="1">IF($A349&gt;AX$1,"",$C349*INDEX('ETS yield tables'!$D$133:$CO$161,$B349,AX$1-$A349+1)/10^6)</f>
        <v>0</v>
      </c>
      <c r="AY349" cm="1">
        <f t="array" aca="1" ref="AY349" ca="1">IF($A349&gt;AY$1,"",$C349*INDEX('ETS yield tables'!$D$133:$CO$161,$B349,AY$1-$A349+1)/10^6)</f>
        <v>0</v>
      </c>
      <c r="AZ349" cm="1">
        <f t="array" aca="1" ref="AZ349" ca="1">IF($A349&gt;AZ$1,"",$C349*INDEX('ETS yield tables'!$D$133:$CO$161,$B349,AZ$1-$A349+1)/10^6)</f>
        <v>0</v>
      </c>
      <c r="BA349" cm="1">
        <f t="array" aca="1" ref="BA349" ca="1">IF($A349&gt;BA$1,"",$C349*INDEX('ETS yield tables'!$D$133:$CO$161,$B349,BA$1-$A349+1)/10^6)</f>
        <v>0</v>
      </c>
      <c r="BB349" cm="1">
        <f t="array" aca="1" ref="BB349" ca="1">IF($A349&gt;BB$1,"",$C349*INDEX('ETS yield tables'!$D$133:$CO$161,$B349,BB$1-$A349+1)/10^6)</f>
        <v>0</v>
      </c>
      <c r="BC349" cm="1">
        <f t="array" aca="1" ref="BC349" ca="1">IF($A349&gt;BC$1,"",$C349*INDEX('ETS yield tables'!$D$133:$CO$161,$B349,BC$1-$A349+1)/10^6)</f>
        <v>0</v>
      </c>
      <c r="BD349" cm="1">
        <f t="array" aca="1" ref="BD349" ca="1">IF($A349&gt;BD$1,"",$C349*INDEX('ETS yield tables'!$D$133:$CO$161,$B349,BD$1-$A349+1)/10^6)</f>
        <v>0</v>
      </c>
      <c r="BE349" cm="1">
        <f t="array" aca="1" ref="BE349" ca="1">IF($A349&gt;BE$1,"",$C349*INDEX('ETS yield tables'!$D$133:$CO$161,$B349,BE$1-$A349+1)/10^6)</f>
        <v>0</v>
      </c>
      <c r="BF349" cm="1">
        <f t="array" aca="1" ref="BF349" ca="1">IF($A349&gt;BF$1,"",$C349*INDEX('ETS yield tables'!$D$133:$CO$161,$B349,BF$1-$A349+1)/10^6)</f>
        <v>0</v>
      </c>
      <c r="BG349" cm="1">
        <f t="array" aca="1" ref="BG349" ca="1">IF($A349&gt;BG$1,"",$C349*INDEX('ETS yield tables'!$D$133:$CO$161,$B349,BG$1-$A349+1)/10^6)</f>
        <v>0</v>
      </c>
      <c r="BH349" cm="1">
        <f t="array" aca="1" ref="BH349" ca="1">IF($A349&gt;BH$1,"",$C349*INDEX('ETS yield tables'!$D$133:$CO$161,$B349,BH$1-$A349+1)/10^6)</f>
        <v>0</v>
      </c>
      <c r="BI349" cm="1">
        <f t="array" aca="1" ref="BI349" ca="1">IF($A349&gt;BI$1,"",$C349*INDEX('ETS yield tables'!$D$133:$CO$161,$B349,BI$1-$A349+1)/10^6)</f>
        <v>0</v>
      </c>
      <c r="BJ349" cm="1">
        <f t="array" aca="1" ref="BJ349" ca="1">IF($A349&gt;BJ$1,"",$C349*INDEX('ETS yield tables'!$D$133:$CO$161,$B349,BJ$1-$A349+1)/10^6)</f>
        <v>0</v>
      </c>
      <c r="BK349" cm="1">
        <f t="array" aca="1" ref="BK349" ca="1">IF($A349&gt;BK$1,"",$C349*INDEX('ETS yield tables'!$D$133:$CO$161,$B349,BK$1-$A349+1)/10^6)</f>
        <v>0</v>
      </c>
      <c r="BL349" cm="1">
        <f t="array" aca="1" ref="BL349" ca="1">IF($A349&gt;BL$1,"",$C349*INDEX('ETS yield tables'!$D$133:$CO$161,$B349,BL$1-$A349+1)/10^6)</f>
        <v>0</v>
      </c>
      <c r="BM349" cm="1">
        <f t="array" aca="1" ref="BM349" ca="1">IF($A349&gt;BM$1,"",$C349*INDEX('ETS yield tables'!$D$133:$CO$161,$B349,BM$1-$A349+1)/10^6)</f>
        <v>0</v>
      </c>
      <c r="BN349" cm="1">
        <f t="array" aca="1" ref="BN349" ca="1">IF($A349&gt;BN$1,"",$C349*INDEX('ETS yield tables'!$D$133:$CO$161,$B349,BN$1-$A349+1)/10^6)</f>
        <v>0</v>
      </c>
      <c r="BO349" cm="1">
        <f t="array" aca="1" ref="BO349" ca="1">IF($A349&gt;BO$1,"",$C349*INDEX('ETS yield tables'!$D$133:$CO$161,$B349,BO$1-$A349+1)/10^6)</f>
        <v>0</v>
      </c>
      <c r="BP349" cm="1">
        <f t="array" aca="1" ref="BP349" ca="1">IF($A349&gt;BP$1,"",$C349*INDEX('ETS yield tables'!$D$133:$CO$161,$B349,BP$1-$A349+1)/10^6)</f>
        <v>0</v>
      </c>
      <c r="BQ349" cm="1">
        <f t="array" aca="1" ref="BQ349" ca="1">IF($A349&gt;BQ$1,"",$C349*INDEX('ETS yield tables'!$D$133:$CO$161,$B349,BQ$1-$A349+1)/10^6)</f>
        <v>-0.16371237069201813</v>
      </c>
      <c r="BR349" cm="1">
        <f t="array" aca="1" ref="BR349" ca="1">IF($A349&gt;BR$1,"",$C349*INDEX('ETS yield tables'!$D$133:$CO$161,$B349,BR$1-$A349+1)/10^6)</f>
        <v>-8.7663049826452351E-3</v>
      </c>
      <c r="BS349" cm="1">
        <f t="array" aca="1" ref="BS349" ca="1">IF($A349&gt;BS$1,"",$C349*INDEX('ETS yield tables'!$D$133:$CO$161,$B349,BS$1-$A349+1)/10^6)</f>
        <v>-8.6443278516156619E-3</v>
      </c>
      <c r="BT349" cm="1">
        <f t="array" aca="1" ref="BT349" ca="1">IF($A349&gt;BT$1,"",$C349*INDEX('ETS yield tables'!$D$133:$CO$161,$B349,BT$1-$A349+1)/10^6)</f>
        <v>-8.4922356258566901E-3</v>
      </c>
      <c r="BU349" cm="1">
        <f t="array" aca="1" ref="BU349" ca="1">IF($A349&gt;BU$1,"",$C349*INDEX('ETS yield tables'!$D$133:$CO$161,$B349,BU$1-$A349+1)/10^6)</f>
        <v>-8.3359468680684404E-3</v>
      </c>
      <c r="BV349" cm="1">
        <f t="array" aca="1" ref="BV349" ca="1">IF($A349&gt;BV$1,"",$C349*INDEX('ETS yield tables'!$D$133:$CO$161,$B349,BV$1-$A349+1)/10^6)</f>
        <v>-8.1669731174963296E-3</v>
      </c>
      <c r="BW349" cm="1">
        <f t="array" aca="1" ref="BW349" ca="1">IF($A349&gt;BW$1,"",$C349*INDEX('ETS yield tables'!$D$133:$CO$161,$B349,BW$1-$A349+1)/10^6)</f>
        <v>-8.0494783395448424E-3</v>
      </c>
      <c r="BX349" cm="1">
        <f t="array" aca="1" ref="BX349" ca="1">IF($A349&gt;BX$1,"",$C349*INDEX('ETS yield tables'!$D$133:$CO$161,$B349,BX$1-$A349+1)/10^6)</f>
        <v>-7.5212116619094776E-3</v>
      </c>
      <c r="BY349" cm="1">
        <f t="array" aca="1" ref="BY349" ca="1">IF($A349&gt;BY$1,"",$C349*INDEX('ETS yield tables'!$D$133:$CO$161,$B349,BY$1-$A349+1)/10^6)</f>
        <v>-6.6954774196632946E-3</v>
      </c>
      <c r="BZ349" cm="1">
        <f t="array" aca="1" ref="BZ349" ca="1">IF($A349&gt;BZ$1,"",$C349*INDEX('ETS yield tables'!$D$133:$CO$161,$B349,BZ$1-$A349+1)/10^6)</f>
        <v>-5.6354201067486771E-3</v>
      </c>
      <c r="CA349" cm="1">
        <f t="array" aca="1" ref="CA349" ca="1">IF($A349&gt;CA$1,"",$C349*INDEX('ETS yield tables'!$D$133:$CO$161,$B349,CA$1-$A349+1)/10^6)</f>
        <v>-5.1072936641017646E-3</v>
      </c>
      <c r="CB349" cm="1">
        <f t="array" aca="1" ref="CB349" ca="1">IF($A349&gt;CB$1,"",$C349*INDEX('ETS yield tables'!$D$133:$CO$161,$B349,CB$1-$A349+1)/10^6)</f>
        <v>0</v>
      </c>
      <c r="CC349" cm="1">
        <f t="array" aca="1" ref="CC349" ca="1">IF($A349&gt;CC$1,"",$C349*INDEX('ETS yield tables'!$D$133:$CO$161,$B349,CC$1-$A349+1)/10^6)</f>
        <v>0</v>
      </c>
      <c r="CD349" cm="1">
        <f t="array" aca="1" ref="CD349" ca="1">IF($A349&gt;CD$1,"",$C349*INDEX('ETS yield tables'!$D$133:$CO$161,$B349,CD$1-$A349+1)/10^6)</f>
        <v>0</v>
      </c>
      <c r="CE349" cm="1">
        <f t="array" aca="1" ref="CE349" ca="1">IF($A349&gt;CE$1,"",$C349*INDEX('ETS yield tables'!$D$133:$CO$161,$B349,CE$1-$A349+1)/10^6)</f>
        <v>0</v>
      </c>
      <c r="CF349" cm="1">
        <f t="array" aca="1" ref="CF349" ca="1">IF($A349&gt;CF$1,"",$C349*INDEX('ETS yield tables'!$D$133:$CO$161,$B349,CF$1-$A349+1)/10^6)</f>
        <v>0</v>
      </c>
      <c r="CG349" cm="1">
        <f t="array" aca="1" ref="CG349" ca="1">IF($A349&gt;CG$1,"",$C349*INDEX('ETS yield tables'!$D$133:$CO$161,$B349,CG$1-$A349+1)/10^6)</f>
        <v>0</v>
      </c>
      <c r="CH349" cm="1">
        <f t="array" aca="1" ref="CH349" ca="1">IF($A349&gt;CH$1,"",$C349*INDEX('ETS yield tables'!$D$133:$CO$161,$B349,CH$1-$A349+1)/10^6)</f>
        <v>0</v>
      </c>
      <c r="CI349" cm="1">
        <f t="array" aca="1" ref="CI349" ca="1">IF($A349&gt;CI$1,"",$C349*INDEX('ETS yield tables'!$D$133:$CO$161,$B349,CI$1-$A349+1)/10^6)</f>
        <v>0</v>
      </c>
      <c r="CJ349" cm="1">
        <f t="array" aca="1" ref="CJ349" ca="1">IF($A349&gt;CJ$1,"",$C349*INDEX('ETS yield tables'!$D$133:$CO$161,$B349,CJ$1-$A349+1)/10^6)</f>
        <v>0</v>
      </c>
      <c r="CK349" cm="1">
        <f t="array" aca="1" ref="CK349" ca="1">IF($A349&gt;CK$1,"",$C349*INDEX('ETS yield tables'!$D$133:$CO$161,$B349,CK$1-$A349+1)/10^6)</f>
        <v>0</v>
      </c>
      <c r="CL349" cm="1">
        <f t="array" aca="1" ref="CL349" ca="1">IF($A349&gt;CL$1,"",$C349*INDEX('ETS yield tables'!$D$133:$CO$161,$B349,CL$1-$A349+1)/10^6)</f>
        <v>0</v>
      </c>
      <c r="CM349" cm="1">
        <f t="array" aca="1" ref="CM349" ca="1">IF($A349&gt;CM$1,"",$C349*INDEX('ETS yield tables'!$D$133:$CO$161,$B349,CM$1-$A349+1)/10^6)</f>
        <v>0</v>
      </c>
      <c r="CN349" cm="1">
        <f t="array" aca="1" ref="CN349" ca="1">IF($A349&gt;CN$1,"",$C349*INDEX('ETS yield tables'!$D$133:$CO$161,$B349,CN$1-$A349+1)/10^6)</f>
        <v>0</v>
      </c>
      <c r="CO349" cm="1">
        <f t="array" aca="1" ref="CO349" ca="1">IF($A349&gt;CO$1,"",$C349*INDEX('ETS yield tables'!$D$133:$CO$161,$B349,CO$1-$A349+1)/10^6)</f>
        <v>0</v>
      </c>
    </row>
    <row r="350" spans="1:93" outlineLevel="1">
      <c r="A350">
        <v>2012</v>
      </c>
      <c r="B350">
        <f t="shared" si="188"/>
        <v>1</v>
      </c>
      <c r="C350" s="1">
        <v>1.4486250000000001</v>
      </c>
      <c r="D350" s="62"/>
      <c r="E350" s="62"/>
      <c r="F350" s="62"/>
      <c r="G350" s="62"/>
      <c r="H350" s="62"/>
      <c r="I350" s="62"/>
      <c r="J350" s="62"/>
      <c r="K350" s="62"/>
      <c r="L350" s="62"/>
      <c r="M350" s="62"/>
      <c r="N350" s="62"/>
      <c r="O350" s="62"/>
      <c r="P350" s="62"/>
      <c r="Q350" s="62"/>
      <c r="R350" s="62"/>
      <c r="S350" s="62"/>
      <c r="T350" s="62"/>
      <c r="U350" s="62"/>
      <c r="V350" t="str" cm="1">
        <f t="array" ref="V350">IF($A350&gt;V$1,"",$C350*INDEX('ETS yield tables'!$D$133:$CO$161,$B350,V$1-$A350+1)/10^6)</f>
        <v/>
      </c>
      <c r="W350" t="str" cm="1">
        <f t="array" ref="W350">IF($A350&gt;W$1,"",$C350*INDEX('ETS yield tables'!$D$133:$CO$161,$B350,W$1-$A350+1)/10^6)</f>
        <v/>
      </c>
      <c r="X350" t="str" cm="1">
        <f t="array" ref="X350">IF($A350&gt;X$1,"",$C350*INDEX('ETS yield tables'!$D$133:$CO$161,$B350,X$1-$A350+1)/10^6)</f>
        <v/>
      </c>
      <c r="Y350" t="str" cm="1">
        <f t="array" ref="Y350">IF($A350&gt;Y$1,"",$C350*INDEX('ETS yield tables'!$D$133:$CO$161,$B350,Y$1-$A350+1)/10^6)</f>
        <v/>
      </c>
      <c r="Z350" cm="1">
        <f t="array" ref="Z350">IF($A350&gt;Z$1,"",$C350*INDEX('ETS yield tables'!$D$133:$CO$161,$B350,Z$1-$A350+1)/10^6)</f>
        <v>0</v>
      </c>
      <c r="AA350" cm="1">
        <f t="array" aca="1" ref="AA350" ca="1">IF($A350&gt;AA$1,"",$C350*INDEX('ETS yield tables'!$D$133:$CO$161,$B350,AA$1-$A350+1)/10^6)</f>
        <v>0</v>
      </c>
      <c r="AB350" cm="1">
        <f t="array" aca="1" ref="AB350" ca="1">IF($A350&gt;AB$1,"",$C350*INDEX('ETS yield tables'!$D$133:$CO$161,$B350,AB$1-$A350+1)/10^6)</f>
        <v>0</v>
      </c>
      <c r="AC350" cm="1">
        <f t="array" aca="1" ref="AC350" ca="1">IF($A350&gt;AC$1,"",$C350*INDEX('ETS yield tables'!$D$133:$CO$161,$B350,AC$1-$A350+1)/10^6)</f>
        <v>0</v>
      </c>
      <c r="AD350" cm="1">
        <f t="array" aca="1" ref="AD350" ca="1">IF($A350&gt;AD$1,"",$C350*INDEX('ETS yield tables'!$D$133:$CO$161,$B350,AD$1-$A350+1)/10^6)</f>
        <v>0</v>
      </c>
      <c r="AE350" cm="1">
        <f t="array" aca="1" ref="AE350" ca="1">IF($A350&gt;AE$1,"",$C350*INDEX('ETS yield tables'!$D$133:$CO$161,$B350,AE$1-$A350+1)/10^6)</f>
        <v>0</v>
      </c>
      <c r="AF350" cm="1">
        <f t="array" aca="1" ref="AF350" ca="1">IF($A350&gt;AF$1,"",$C350*INDEX('ETS yield tables'!$D$133:$CO$161,$B350,AF$1-$A350+1)/10^6)</f>
        <v>0</v>
      </c>
      <c r="AG350" cm="1">
        <f t="array" aca="1" ref="AG350" ca="1">IF($A350&gt;AG$1,"",$C350*INDEX('ETS yield tables'!$D$133:$CO$161,$B350,AG$1-$A350+1)/10^6)</f>
        <v>0</v>
      </c>
      <c r="AH350" cm="1">
        <f t="array" aca="1" ref="AH350" ca="1">IF($A350&gt;AH$1,"",$C350*INDEX('ETS yield tables'!$D$133:$CO$161,$B350,AH$1-$A350+1)/10^6)</f>
        <v>0</v>
      </c>
      <c r="AI350" cm="1">
        <f t="array" aca="1" ref="AI350" ca="1">IF($A350&gt;AI$1,"",$C350*INDEX('ETS yield tables'!$D$133:$CO$161,$B350,AI$1-$A350+1)/10^6)</f>
        <v>0</v>
      </c>
      <c r="AJ350" cm="1">
        <f t="array" aca="1" ref="AJ350" ca="1">IF($A350&gt;AJ$1,"",$C350*INDEX('ETS yield tables'!$D$133:$CO$161,$B350,AJ$1-$A350+1)/10^6)</f>
        <v>0</v>
      </c>
      <c r="AK350" cm="1">
        <f t="array" aca="1" ref="AK350" ca="1">IF($A350&gt;AK$1,"",$C350*INDEX('ETS yield tables'!$D$133:$CO$161,$B350,AK$1-$A350+1)/10^6)</f>
        <v>0</v>
      </c>
      <c r="AL350" cm="1">
        <f t="array" aca="1" ref="AL350" ca="1">IF($A350&gt;AL$1,"",$C350*INDEX('ETS yield tables'!$D$133:$CO$161,$B350,AL$1-$A350+1)/10^6)</f>
        <v>0</v>
      </c>
      <c r="AM350" cm="1">
        <f t="array" aca="1" ref="AM350" ca="1">IF($A350&gt;AM$1,"",$C350*INDEX('ETS yield tables'!$D$133:$CO$161,$B350,AM$1-$A350+1)/10^6)</f>
        <v>0</v>
      </c>
      <c r="AN350" cm="1">
        <f t="array" aca="1" ref="AN350" ca="1">IF($A350&gt;AN$1,"",$C350*INDEX('ETS yield tables'!$D$133:$CO$161,$B350,AN$1-$A350+1)/10^6)</f>
        <v>0</v>
      </c>
      <c r="AO350" cm="1">
        <f t="array" aca="1" ref="AO350" ca="1">IF($A350&gt;AO$1,"",$C350*INDEX('ETS yield tables'!$D$133:$CO$161,$B350,AO$1-$A350+1)/10^6)</f>
        <v>0</v>
      </c>
      <c r="AP350" cm="1">
        <f t="array" aca="1" ref="AP350" ca="1">IF($A350&gt;AP$1,"",$C350*INDEX('ETS yield tables'!$D$133:$CO$161,$B350,AP$1-$A350+1)/10^6)</f>
        <v>0</v>
      </c>
      <c r="AQ350" cm="1">
        <f t="array" aca="1" ref="AQ350" ca="1">IF($A350&gt;AQ$1,"",$C350*INDEX('ETS yield tables'!$D$133:$CO$161,$B350,AQ$1-$A350+1)/10^6)</f>
        <v>0</v>
      </c>
      <c r="AR350" cm="1">
        <f t="array" aca="1" ref="AR350" ca="1">IF($A350&gt;AR$1,"",$C350*INDEX('ETS yield tables'!$D$133:$CO$161,$B350,AR$1-$A350+1)/10^6)</f>
        <v>0</v>
      </c>
      <c r="AS350" cm="1">
        <f t="array" aca="1" ref="AS350" ca="1">IF($A350&gt;AS$1,"",$C350*INDEX('ETS yield tables'!$D$133:$CO$161,$B350,AS$1-$A350+1)/10^6)</f>
        <v>0</v>
      </c>
      <c r="AT350" cm="1">
        <f t="array" aca="1" ref="AT350" ca="1">IF($A350&gt;AT$1,"",$C350*INDEX('ETS yield tables'!$D$133:$CO$161,$B350,AT$1-$A350+1)/10^6)</f>
        <v>0</v>
      </c>
      <c r="AU350" cm="1">
        <f t="array" aca="1" ref="AU350" ca="1">IF($A350&gt;AU$1,"",$C350*INDEX('ETS yield tables'!$D$133:$CO$161,$B350,AU$1-$A350+1)/10^6)</f>
        <v>0</v>
      </c>
      <c r="AV350" cm="1">
        <f t="array" aca="1" ref="AV350" ca="1">IF($A350&gt;AV$1,"",$C350*INDEX('ETS yield tables'!$D$133:$CO$161,$B350,AV$1-$A350+1)/10^6)</f>
        <v>0</v>
      </c>
      <c r="AW350" cm="1">
        <f t="array" aca="1" ref="AW350" ca="1">IF($A350&gt;AW$1,"",$C350*INDEX('ETS yield tables'!$D$133:$CO$161,$B350,AW$1-$A350+1)/10^6)</f>
        <v>0</v>
      </c>
      <c r="AX350" cm="1">
        <f t="array" aca="1" ref="AX350" ca="1">IF($A350&gt;AX$1,"",$C350*INDEX('ETS yield tables'!$D$133:$CO$161,$B350,AX$1-$A350+1)/10^6)</f>
        <v>0</v>
      </c>
      <c r="AY350" cm="1">
        <f t="array" aca="1" ref="AY350" ca="1">IF($A350&gt;AY$1,"",$C350*INDEX('ETS yield tables'!$D$133:$CO$161,$B350,AY$1-$A350+1)/10^6)</f>
        <v>0</v>
      </c>
      <c r="AZ350" cm="1">
        <f t="array" aca="1" ref="AZ350" ca="1">IF($A350&gt;AZ$1,"",$C350*INDEX('ETS yield tables'!$D$133:$CO$161,$B350,AZ$1-$A350+1)/10^6)</f>
        <v>0</v>
      </c>
      <c r="BA350" cm="1">
        <f t="array" aca="1" ref="BA350" ca="1">IF($A350&gt;BA$1,"",$C350*INDEX('ETS yield tables'!$D$133:$CO$161,$B350,BA$1-$A350+1)/10^6)</f>
        <v>0</v>
      </c>
      <c r="BB350" cm="1">
        <f t="array" aca="1" ref="BB350" ca="1">IF($A350&gt;BB$1,"",$C350*INDEX('ETS yield tables'!$D$133:$CO$161,$B350,BB$1-$A350+1)/10^6)</f>
        <v>0</v>
      </c>
      <c r="BC350" cm="1">
        <f t="array" aca="1" ref="BC350" ca="1">IF($A350&gt;BC$1,"",$C350*INDEX('ETS yield tables'!$D$133:$CO$161,$B350,BC$1-$A350+1)/10^6)</f>
        <v>0</v>
      </c>
      <c r="BD350" cm="1">
        <f t="array" aca="1" ref="BD350" ca="1">IF($A350&gt;BD$1,"",$C350*INDEX('ETS yield tables'!$D$133:$CO$161,$B350,BD$1-$A350+1)/10^6)</f>
        <v>0</v>
      </c>
      <c r="BE350" cm="1">
        <f t="array" aca="1" ref="BE350" ca="1">IF($A350&gt;BE$1,"",$C350*INDEX('ETS yield tables'!$D$133:$CO$161,$B350,BE$1-$A350+1)/10^6)</f>
        <v>0</v>
      </c>
      <c r="BF350" cm="1">
        <f t="array" aca="1" ref="BF350" ca="1">IF($A350&gt;BF$1,"",$C350*INDEX('ETS yield tables'!$D$133:$CO$161,$B350,BF$1-$A350+1)/10^6)</f>
        <v>0</v>
      </c>
      <c r="BG350" cm="1">
        <f t="array" aca="1" ref="BG350" ca="1">IF($A350&gt;BG$1,"",$C350*INDEX('ETS yield tables'!$D$133:$CO$161,$B350,BG$1-$A350+1)/10^6)</f>
        <v>0</v>
      </c>
      <c r="BH350" cm="1">
        <f t="array" aca="1" ref="BH350" ca="1">IF($A350&gt;BH$1,"",$C350*INDEX('ETS yield tables'!$D$133:$CO$161,$B350,BH$1-$A350+1)/10^6)</f>
        <v>0</v>
      </c>
      <c r="BI350" cm="1">
        <f t="array" aca="1" ref="BI350" ca="1">IF($A350&gt;BI$1,"",$C350*INDEX('ETS yield tables'!$D$133:$CO$161,$B350,BI$1-$A350+1)/10^6)</f>
        <v>0</v>
      </c>
      <c r="BJ350" cm="1">
        <f t="array" aca="1" ref="BJ350" ca="1">IF($A350&gt;BJ$1,"",$C350*INDEX('ETS yield tables'!$D$133:$CO$161,$B350,BJ$1-$A350+1)/10^6)</f>
        <v>0</v>
      </c>
      <c r="BK350" cm="1">
        <f t="array" aca="1" ref="BK350" ca="1">IF($A350&gt;BK$1,"",$C350*INDEX('ETS yield tables'!$D$133:$CO$161,$B350,BK$1-$A350+1)/10^6)</f>
        <v>0</v>
      </c>
      <c r="BL350" cm="1">
        <f t="array" aca="1" ref="BL350" ca="1">IF($A350&gt;BL$1,"",$C350*INDEX('ETS yield tables'!$D$133:$CO$161,$B350,BL$1-$A350+1)/10^6)</f>
        <v>0</v>
      </c>
      <c r="BM350" cm="1">
        <f t="array" aca="1" ref="BM350" ca="1">IF($A350&gt;BM$1,"",$C350*INDEX('ETS yield tables'!$D$133:$CO$161,$B350,BM$1-$A350+1)/10^6)</f>
        <v>0</v>
      </c>
      <c r="BN350" cm="1">
        <f t="array" aca="1" ref="BN350" ca="1">IF($A350&gt;BN$1,"",$C350*INDEX('ETS yield tables'!$D$133:$CO$161,$B350,BN$1-$A350+1)/10^6)</f>
        <v>0</v>
      </c>
      <c r="BO350" cm="1">
        <f t="array" aca="1" ref="BO350" ca="1">IF($A350&gt;BO$1,"",$C350*INDEX('ETS yield tables'!$D$133:$CO$161,$B350,BO$1-$A350+1)/10^6)</f>
        <v>0</v>
      </c>
      <c r="BP350" cm="1">
        <f t="array" aca="1" ref="BP350" ca="1">IF($A350&gt;BP$1,"",$C350*INDEX('ETS yield tables'!$D$133:$CO$161,$B350,BP$1-$A350+1)/10^6)</f>
        <v>0</v>
      </c>
      <c r="BQ350" cm="1">
        <f t="array" aca="1" ref="BQ350" ca="1">IF($A350&gt;BQ$1,"",$C350*INDEX('ETS yield tables'!$D$133:$CO$161,$B350,BQ$1-$A350+1)/10^6)</f>
        <v>0</v>
      </c>
      <c r="BR350" cm="1">
        <f t="array" aca="1" ref="BR350" ca="1">IF($A350&gt;BR$1,"",$C350*INDEX('ETS yield tables'!$D$133:$CO$161,$B350,BR$1-$A350+1)/10^6)</f>
        <v>-1.2852709232697751E-3</v>
      </c>
      <c r="BS350" cm="1">
        <f t="array" aca="1" ref="BS350" ca="1">IF($A350&gt;BS$1,"",$C350*INDEX('ETS yield tables'!$D$133:$CO$161,$B350,BS$1-$A350+1)/10^6)</f>
        <v>-6.8822391680497497E-5</v>
      </c>
      <c r="BT350" cm="1">
        <f t="array" aca="1" ref="BT350" ca="1">IF($A350&gt;BT$1,"",$C350*INDEX('ETS yield tables'!$D$133:$CO$161,$B350,BT$1-$A350+1)/10^6)</f>
        <v>-6.7864775226997436E-5</v>
      </c>
      <c r="BU350" cm="1">
        <f t="array" aca="1" ref="BU350" ca="1">IF($A350&gt;BU$1,"",$C350*INDEX('ETS yield tables'!$D$133:$CO$161,$B350,BU$1-$A350+1)/10^6)</f>
        <v>-6.6670731584497542E-5</v>
      </c>
      <c r="BV350" cm="1">
        <f t="array" aca="1" ref="BV350" ca="1">IF($A350&gt;BV$1,"",$C350*INDEX('ETS yield tables'!$D$133:$CO$161,$B350,BV$1-$A350+1)/10^6)</f>
        <v>-6.5443741863622511E-5</v>
      </c>
      <c r="BW350" cm="1">
        <f t="array" aca="1" ref="BW350" ca="1">IF($A350&gt;BW$1,"",$C350*INDEX('ETS yield tables'!$D$133:$CO$161,$B350,BW$1-$A350+1)/10^6)</f>
        <v>-6.4117164968497504E-5</v>
      </c>
      <c r="BX350" cm="1">
        <f t="array" aca="1" ref="BX350" ca="1">IF($A350&gt;BX$1,"",$C350*INDEX('ETS yield tables'!$D$133:$CO$161,$B350,BX$1-$A350+1)/10^6)</f>
        <v>-6.3194738513497486E-5</v>
      </c>
      <c r="BY350" cm="1">
        <f t="array" aca="1" ref="BY350" ca="1">IF($A350&gt;BY$1,"",$C350*INDEX('ETS yield tables'!$D$133:$CO$161,$B350,BY$1-$A350+1)/10^6)</f>
        <v>-5.904742943949747E-5</v>
      </c>
      <c r="BZ350" cm="1">
        <f t="array" aca="1" ref="BZ350" ca="1">IF($A350&gt;BZ$1,"",$C350*INDEX('ETS yield tables'!$D$133:$CO$161,$B350,BZ$1-$A350+1)/10^6)</f>
        <v>-5.2564765927747563E-5</v>
      </c>
      <c r="CA350" cm="1">
        <f t="array" aca="1" ref="CA350" ca="1">IF($A350&gt;CA$1,"",$C350*INDEX('ETS yield tables'!$D$133:$CO$161,$B350,CA$1-$A350+1)/10^6)</f>
        <v>-4.4242481939497473E-5</v>
      </c>
      <c r="CB350" cm="1">
        <f t="array" aca="1" ref="CB350" ca="1">IF($A350&gt;CB$1,"",$C350*INDEX('ETS yield tables'!$D$133:$CO$161,$B350,CB$1-$A350+1)/10^6)</f>
        <v>-4.0096273820497496E-5</v>
      </c>
      <c r="CC350" cm="1">
        <f t="array" aca="1" ref="CC350" ca="1">IF($A350&gt;CC$1,"",$C350*INDEX('ETS yield tables'!$D$133:$CO$161,$B350,CC$1-$A350+1)/10^6)</f>
        <v>0</v>
      </c>
      <c r="CD350" cm="1">
        <f t="array" aca="1" ref="CD350" ca="1">IF($A350&gt;CD$1,"",$C350*INDEX('ETS yield tables'!$D$133:$CO$161,$B350,CD$1-$A350+1)/10^6)</f>
        <v>0</v>
      </c>
      <c r="CE350" cm="1">
        <f t="array" aca="1" ref="CE350" ca="1">IF($A350&gt;CE$1,"",$C350*INDEX('ETS yield tables'!$D$133:$CO$161,$B350,CE$1-$A350+1)/10^6)</f>
        <v>0</v>
      </c>
      <c r="CF350" cm="1">
        <f t="array" aca="1" ref="CF350" ca="1">IF($A350&gt;CF$1,"",$C350*INDEX('ETS yield tables'!$D$133:$CO$161,$B350,CF$1-$A350+1)/10^6)</f>
        <v>0</v>
      </c>
      <c r="CG350" cm="1">
        <f t="array" aca="1" ref="CG350" ca="1">IF($A350&gt;CG$1,"",$C350*INDEX('ETS yield tables'!$D$133:$CO$161,$B350,CG$1-$A350+1)/10^6)</f>
        <v>0</v>
      </c>
      <c r="CH350" cm="1">
        <f t="array" aca="1" ref="CH350" ca="1">IF($A350&gt;CH$1,"",$C350*INDEX('ETS yield tables'!$D$133:$CO$161,$B350,CH$1-$A350+1)/10^6)</f>
        <v>0</v>
      </c>
      <c r="CI350" cm="1">
        <f t="array" aca="1" ref="CI350" ca="1">IF($A350&gt;CI$1,"",$C350*INDEX('ETS yield tables'!$D$133:$CO$161,$B350,CI$1-$A350+1)/10^6)</f>
        <v>0</v>
      </c>
      <c r="CJ350" cm="1">
        <f t="array" aca="1" ref="CJ350" ca="1">IF($A350&gt;CJ$1,"",$C350*INDEX('ETS yield tables'!$D$133:$CO$161,$B350,CJ$1-$A350+1)/10^6)</f>
        <v>0</v>
      </c>
      <c r="CK350" cm="1">
        <f t="array" aca="1" ref="CK350" ca="1">IF($A350&gt;CK$1,"",$C350*INDEX('ETS yield tables'!$D$133:$CO$161,$B350,CK$1-$A350+1)/10^6)</f>
        <v>0</v>
      </c>
      <c r="CL350" cm="1">
        <f t="array" aca="1" ref="CL350" ca="1">IF($A350&gt;CL$1,"",$C350*INDEX('ETS yield tables'!$D$133:$CO$161,$B350,CL$1-$A350+1)/10^6)</f>
        <v>0</v>
      </c>
      <c r="CM350" cm="1">
        <f t="array" aca="1" ref="CM350" ca="1">IF($A350&gt;CM$1,"",$C350*INDEX('ETS yield tables'!$D$133:$CO$161,$B350,CM$1-$A350+1)/10^6)</f>
        <v>0</v>
      </c>
      <c r="CN350" cm="1">
        <f t="array" aca="1" ref="CN350" ca="1">IF($A350&gt;CN$1,"",$C350*INDEX('ETS yield tables'!$D$133:$CO$161,$B350,CN$1-$A350+1)/10^6)</f>
        <v>0</v>
      </c>
      <c r="CO350" cm="1">
        <f t="array" aca="1" ref="CO350" ca="1">IF($A350&gt;CO$1,"",$C350*INDEX('ETS yield tables'!$D$133:$CO$161,$B350,CO$1-$A350+1)/10^6)</f>
        <v>0</v>
      </c>
    </row>
    <row r="351" spans="1:93" outlineLevel="1">
      <c r="A351">
        <v>2013</v>
      </c>
      <c r="B351">
        <f t="shared" si="188"/>
        <v>1</v>
      </c>
      <c r="C351" s="1">
        <v>0</v>
      </c>
      <c r="D351" s="62"/>
      <c r="E351" s="62"/>
      <c r="F351" s="62"/>
      <c r="G351" s="62"/>
      <c r="H351" s="62"/>
      <c r="I351" s="62"/>
      <c r="J351" s="62"/>
      <c r="K351" s="62"/>
      <c r="L351" s="62"/>
      <c r="M351" s="62"/>
      <c r="N351" s="62"/>
      <c r="O351" s="62"/>
      <c r="P351" s="62"/>
      <c r="Q351" s="62"/>
      <c r="R351" s="62"/>
      <c r="S351" s="62"/>
      <c r="T351" s="62"/>
      <c r="U351" s="62"/>
      <c r="V351" t="str" cm="1">
        <f t="array" ref="V351">IF($A351&gt;V$1,"",$C351*INDEX('ETS yield tables'!$D$133:$CO$161,$B351,V$1-$A351+1)/10^6)</f>
        <v/>
      </c>
      <c r="W351" t="str" cm="1">
        <f t="array" ref="W351">IF($A351&gt;W$1,"",$C351*INDEX('ETS yield tables'!$D$133:$CO$161,$B351,W$1-$A351+1)/10^6)</f>
        <v/>
      </c>
      <c r="X351" t="str" cm="1">
        <f t="array" ref="X351">IF($A351&gt;X$1,"",$C351*INDEX('ETS yield tables'!$D$133:$CO$161,$B351,X$1-$A351+1)/10^6)</f>
        <v/>
      </c>
      <c r="Y351" t="str" cm="1">
        <f t="array" ref="Y351">IF($A351&gt;Y$1,"",$C351*INDEX('ETS yield tables'!$D$133:$CO$161,$B351,Y$1-$A351+1)/10^6)</f>
        <v/>
      </c>
      <c r="Z351" t="str" cm="1">
        <f t="array" ref="Z351">IF($A351&gt;Z$1,"",$C351*INDEX('ETS yield tables'!$D$133:$CO$161,$B351,Z$1-$A351+1)/10^6)</f>
        <v/>
      </c>
      <c r="AA351" cm="1">
        <f t="array" ref="AA351">IF($A351&gt;AA$1,"",$C351*INDEX('ETS yield tables'!$D$133:$CO$161,$B351,AA$1-$A351+1)/10^6)</f>
        <v>0</v>
      </c>
      <c r="AB351" cm="1">
        <f t="array" aca="1" ref="AB351" ca="1">IF($A351&gt;AB$1,"",$C351*INDEX('ETS yield tables'!$D$133:$CO$161,$B351,AB$1-$A351+1)/10^6)</f>
        <v>0</v>
      </c>
      <c r="AC351" cm="1">
        <f t="array" aca="1" ref="AC351" ca="1">IF($A351&gt;AC$1,"",$C351*INDEX('ETS yield tables'!$D$133:$CO$161,$B351,AC$1-$A351+1)/10^6)</f>
        <v>0</v>
      </c>
      <c r="AD351" cm="1">
        <f t="array" aca="1" ref="AD351" ca="1">IF($A351&gt;AD$1,"",$C351*INDEX('ETS yield tables'!$D$133:$CO$161,$B351,AD$1-$A351+1)/10^6)</f>
        <v>0</v>
      </c>
      <c r="AE351" cm="1">
        <f t="array" aca="1" ref="AE351" ca="1">IF($A351&gt;AE$1,"",$C351*INDEX('ETS yield tables'!$D$133:$CO$161,$B351,AE$1-$A351+1)/10^6)</f>
        <v>0</v>
      </c>
      <c r="AF351" cm="1">
        <f t="array" aca="1" ref="AF351" ca="1">IF($A351&gt;AF$1,"",$C351*INDEX('ETS yield tables'!$D$133:$CO$161,$B351,AF$1-$A351+1)/10^6)</f>
        <v>0</v>
      </c>
      <c r="AG351" cm="1">
        <f t="array" aca="1" ref="AG351" ca="1">IF($A351&gt;AG$1,"",$C351*INDEX('ETS yield tables'!$D$133:$CO$161,$B351,AG$1-$A351+1)/10^6)</f>
        <v>0</v>
      </c>
      <c r="AH351" cm="1">
        <f t="array" aca="1" ref="AH351" ca="1">IF($A351&gt;AH$1,"",$C351*INDEX('ETS yield tables'!$D$133:$CO$161,$B351,AH$1-$A351+1)/10^6)</f>
        <v>0</v>
      </c>
      <c r="AI351" cm="1">
        <f t="array" aca="1" ref="AI351" ca="1">IF($A351&gt;AI$1,"",$C351*INDEX('ETS yield tables'!$D$133:$CO$161,$B351,AI$1-$A351+1)/10^6)</f>
        <v>0</v>
      </c>
      <c r="AJ351" cm="1">
        <f t="array" aca="1" ref="AJ351" ca="1">IF($A351&gt;AJ$1,"",$C351*INDEX('ETS yield tables'!$D$133:$CO$161,$B351,AJ$1-$A351+1)/10^6)</f>
        <v>0</v>
      </c>
      <c r="AK351" cm="1">
        <f t="array" aca="1" ref="AK351" ca="1">IF($A351&gt;AK$1,"",$C351*INDEX('ETS yield tables'!$D$133:$CO$161,$B351,AK$1-$A351+1)/10^6)</f>
        <v>0</v>
      </c>
      <c r="AL351" cm="1">
        <f t="array" aca="1" ref="AL351" ca="1">IF($A351&gt;AL$1,"",$C351*INDEX('ETS yield tables'!$D$133:$CO$161,$B351,AL$1-$A351+1)/10^6)</f>
        <v>0</v>
      </c>
      <c r="AM351" cm="1">
        <f t="array" aca="1" ref="AM351" ca="1">IF($A351&gt;AM$1,"",$C351*INDEX('ETS yield tables'!$D$133:$CO$161,$B351,AM$1-$A351+1)/10^6)</f>
        <v>0</v>
      </c>
      <c r="AN351" cm="1">
        <f t="array" aca="1" ref="AN351" ca="1">IF($A351&gt;AN$1,"",$C351*INDEX('ETS yield tables'!$D$133:$CO$161,$B351,AN$1-$A351+1)/10^6)</f>
        <v>0</v>
      </c>
      <c r="AO351" cm="1">
        <f t="array" aca="1" ref="AO351" ca="1">IF($A351&gt;AO$1,"",$C351*INDEX('ETS yield tables'!$D$133:$CO$161,$B351,AO$1-$A351+1)/10^6)</f>
        <v>0</v>
      </c>
      <c r="AP351" cm="1">
        <f t="array" aca="1" ref="AP351" ca="1">IF($A351&gt;AP$1,"",$C351*INDEX('ETS yield tables'!$D$133:$CO$161,$B351,AP$1-$A351+1)/10^6)</f>
        <v>0</v>
      </c>
      <c r="AQ351" cm="1">
        <f t="array" aca="1" ref="AQ351" ca="1">IF($A351&gt;AQ$1,"",$C351*INDEX('ETS yield tables'!$D$133:$CO$161,$B351,AQ$1-$A351+1)/10^6)</f>
        <v>0</v>
      </c>
      <c r="AR351" cm="1">
        <f t="array" aca="1" ref="AR351" ca="1">IF($A351&gt;AR$1,"",$C351*INDEX('ETS yield tables'!$D$133:$CO$161,$B351,AR$1-$A351+1)/10^6)</f>
        <v>0</v>
      </c>
      <c r="AS351" cm="1">
        <f t="array" aca="1" ref="AS351" ca="1">IF($A351&gt;AS$1,"",$C351*INDEX('ETS yield tables'!$D$133:$CO$161,$B351,AS$1-$A351+1)/10^6)</f>
        <v>0</v>
      </c>
      <c r="AT351" cm="1">
        <f t="array" aca="1" ref="AT351" ca="1">IF($A351&gt;AT$1,"",$C351*INDEX('ETS yield tables'!$D$133:$CO$161,$B351,AT$1-$A351+1)/10^6)</f>
        <v>0</v>
      </c>
      <c r="AU351" cm="1">
        <f t="array" aca="1" ref="AU351" ca="1">IF($A351&gt;AU$1,"",$C351*INDEX('ETS yield tables'!$D$133:$CO$161,$B351,AU$1-$A351+1)/10^6)</f>
        <v>0</v>
      </c>
      <c r="AV351" cm="1">
        <f t="array" aca="1" ref="AV351" ca="1">IF($A351&gt;AV$1,"",$C351*INDEX('ETS yield tables'!$D$133:$CO$161,$B351,AV$1-$A351+1)/10^6)</f>
        <v>0</v>
      </c>
      <c r="AW351" cm="1">
        <f t="array" aca="1" ref="AW351" ca="1">IF($A351&gt;AW$1,"",$C351*INDEX('ETS yield tables'!$D$133:$CO$161,$B351,AW$1-$A351+1)/10^6)</f>
        <v>0</v>
      </c>
      <c r="AX351" cm="1">
        <f t="array" aca="1" ref="AX351" ca="1">IF($A351&gt;AX$1,"",$C351*INDEX('ETS yield tables'!$D$133:$CO$161,$B351,AX$1-$A351+1)/10^6)</f>
        <v>0</v>
      </c>
      <c r="AY351" cm="1">
        <f t="array" aca="1" ref="AY351" ca="1">IF($A351&gt;AY$1,"",$C351*INDEX('ETS yield tables'!$D$133:$CO$161,$B351,AY$1-$A351+1)/10^6)</f>
        <v>0</v>
      </c>
      <c r="AZ351" cm="1">
        <f t="array" aca="1" ref="AZ351" ca="1">IF($A351&gt;AZ$1,"",$C351*INDEX('ETS yield tables'!$D$133:$CO$161,$B351,AZ$1-$A351+1)/10^6)</f>
        <v>0</v>
      </c>
      <c r="BA351" cm="1">
        <f t="array" aca="1" ref="BA351" ca="1">IF($A351&gt;BA$1,"",$C351*INDEX('ETS yield tables'!$D$133:$CO$161,$B351,BA$1-$A351+1)/10^6)</f>
        <v>0</v>
      </c>
      <c r="BB351" cm="1">
        <f t="array" aca="1" ref="BB351" ca="1">IF($A351&gt;BB$1,"",$C351*INDEX('ETS yield tables'!$D$133:$CO$161,$B351,BB$1-$A351+1)/10^6)</f>
        <v>0</v>
      </c>
      <c r="BC351" cm="1">
        <f t="array" aca="1" ref="BC351" ca="1">IF($A351&gt;BC$1,"",$C351*INDEX('ETS yield tables'!$D$133:$CO$161,$B351,BC$1-$A351+1)/10^6)</f>
        <v>0</v>
      </c>
      <c r="BD351" cm="1">
        <f t="array" aca="1" ref="BD351" ca="1">IF($A351&gt;BD$1,"",$C351*INDEX('ETS yield tables'!$D$133:$CO$161,$B351,BD$1-$A351+1)/10^6)</f>
        <v>0</v>
      </c>
      <c r="BE351" cm="1">
        <f t="array" aca="1" ref="BE351" ca="1">IF($A351&gt;BE$1,"",$C351*INDEX('ETS yield tables'!$D$133:$CO$161,$B351,BE$1-$A351+1)/10^6)</f>
        <v>0</v>
      </c>
      <c r="BF351" cm="1">
        <f t="array" aca="1" ref="BF351" ca="1">IF($A351&gt;BF$1,"",$C351*INDEX('ETS yield tables'!$D$133:$CO$161,$B351,BF$1-$A351+1)/10^6)</f>
        <v>0</v>
      </c>
      <c r="BG351" cm="1">
        <f t="array" aca="1" ref="BG351" ca="1">IF($A351&gt;BG$1,"",$C351*INDEX('ETS yield tables'!$D$133:$CO$161,$B351,BG$1-$A351+1)/10^6)</f>
        <v>0</v>
      </c>
      <c r="BH351" cm="1">
        <f t="array" aca="1" ref="BH351" ca="1">IF($A351&gt;BH$1,"",$C351*INDEX('ETS yield tables'!$D$133:$CO$161,$B351,BH$1-$A351+1)/10^6)</f>
        <v>0</v>
      </c>
      <c r="BI351" cm="1">
        <f t="array" aca="1" ref="BI351" ca="1">IF($A351&gt;BI$1,"",$C351*INDEX('ETS yield tables'!$D$133:$CO$161,$B351,BI$1-$A351+1)/10^6)</f>
        <v>0</v>
      </c>
      <c r="BJ351" cm="1">
        <f t="array" aca="1" ref="BJ351" ca="1">IF($A351&gt;BJ$1,"",$C351*INDEX('ETS yield tables'!$D$133:$CO$161,$B351,BJ$1-$A351+1)/10^6)</f>
        <v>0</v>
      </c>
      <c r="BK351" cm="1">
        <f t="array" aca="1" ref="BK351" ca="1">IF($A351&gt;BK$1,"",$C351*INDEX('ETS yield tables'!$D$133:$CO$161,$B351,BK$1-$A351+1)/10^6)</f>
        <v>0</v>
      </c>
      <c r="BL351" cm="1">
        <f t="array" aca="1" ref="BL351" ca="1">IF($A351&gt;BL$1,"",$C351*INDEX('ETS yield tables'!$D$133:$CO$161,$B351,BL$1-$A351+1)/10^6)</f>
        <v>0</v>
      </c>
      <c r="BM351" cm="1">
        <f t="array" aca="1" ref="BM351" ca="1">IF($A351&gt;BM$1,"",$C351*INDEX('ETS yield tables'!$D$133:$CO$161,$B351,BM$1-$A351+1)/10^6)</f>
        <v>0</v>
      </c>
      <c r="BN351" cm="1">
        <f t="array" aca="1" ref="BN351" ca="1">IF($A351&gt;BN$1,"",$C351*INDEX('ETS yield tables'!$D$133:$CO$161,$B351,BN$1-$A351+1)/10^6)</f>
        <v>0</v>
      </c>
      <c r="BO351" cm="1">
        <f t="array" aca="1" ref="BO351" ca="1">IF($A351&gt;BO$1,"",$C351*INDEX('ETS yield tables'!$D$133:$CO$161,$B351,BO$1-$A351+1)/10^6)</f>
        <v>0</v>
      </c>
      <c r="BP351" cm="1">
        <f t="array" aca="1" ref="BP351" ca="1">IF($A351&gt;BP$1,"",$C351*INDEX('ETS yield tables'!$D$133:$CO$161,$B351,BP$1-$A351+1)/10^6)</f>
        <v>0</v>
      </c>
      <c r="BQ351" cm="1">
        <f t="array" aca="1" ref="BQ351" ca="1">IF($A351&gt;BQ$1,"",$C351*INDEX('ETS yield tables'!$D$133:$CO$161,$B351,BQ$1-$A351+1)/10^6)</f>
        <v>0</v>
      </c>
      <c r="BR351" cm="1">
        <f t="array" aca="1" ref="BR351" ca="1">IF($A351&gt;BR$1,"",$C351*INDEX('ETS yield tables'!$D$133:$CO$161,$B351,BR$1-$A351+1)/10^6)</f>
        <v>0</v>
      </c>
      <c r="BS351" cm="1">
        <f t="array" aca="1" ref="BS351" ca="1">IF($A351&gt;BS$1,"",$C351*INDEX('ETS yield tables'!$D$133:$CO$161,$B351,BS$1-$A351+1)/10^6)</f>
        <v>0</v>
      </c>
      <c r="BT351" cm="1">
        <f t="array" aca="1" ref="BT351" ca="1">IF($A351&gt;BT$1,"",$C351*INDEX('ETS yield tables'!$D$133:$CO$161,$B351,BT$1-$A351+1)/10^6)</f>
        <v>0</v>
      </c>
      <c r="BU351" cm="1">
        <f t="array" aca="1" ref="BU351" ca="1">IF($A351&gt;BU$1,"",$C351*INDEX('ETS yield tables'!$D$133:$CO$161,$B351,BU$1-$A351+1)/10^6)</f>
        <v>0</v>
      </c>
      <c r="BV351" cm="1">
        <f t="array" aca="1" ref="BV351" ca="1">IF($A351&gt;BV$1,"",$C351*INDEX('ETS yield tables'!$D$133:$CO$161,$B351,BV$1-$A351+1)/10^6)</f>
        <v>0</v>
      </c>
      <c r="BW351" cm="1">
        <f t="array" aca="1" ref="BW351" ca="1">IF($A351&gt;BW$1,"",$C351*INDEX('ETS yield tables'!$D$133:$CO$161,$B351,BW$1-$A351+1)/10^6)</f>
        <v>0</v>
      </c>
      <c r="BX351" cm="1">
        <f t="array" aca="1" ref="BX351" ca="1">IF($A351&gt;BX$1,"",$C351*INDEX('ETS yield tables'!$D$133:$CO$161,$B351,BX$1-$A351+1)/10^6)</f>
        <v>0</v>
      </c>
      <c r="BY351" cm="1">
        <f t="array" aca="1" ref="BY351" ca="1">IF($A351&gt;BY$1,"",$C351*INDEX('ETS yield tables'!$D$133:$CO$161,$B351,BY$1-$A351+1)/10^6)</f>
        <v>0</v>
      </c>
      <c r="BZ351" cm="1">
        <f t="array" aca="1" ref="BZ351" ca="1">IF($A351&gt;BZ$1,"",$C351*INDEX('ETS yield tables'!$D$133:$CO$161,$B351,BZ$1-$A351+1)/10^6)</f>
        <v>0</v>
      </c>
      <c r="CA351" cm="1">
        <f t="array" aca="1" ref="CA351" ca="1">IF($A351&gt;CA$1,"",$C351*INDEX('ETS yield tables'!$D$133:$CO$161,$B351,CA$1-$A351+1)/10^6)</f>
        <v>0</v>
      </c>
      <c r="CB351" cm="1">
        <f t="array" aca="1" ref="CB351" ca="1">IF($A351&gt;CB$1,"",$C351*INDEX('ETS yield tables'!$D$133:$CO$161,$B351,CB$1-$A351+1)/10^6)</f>
        <v>0</v>
      </c>
      <c r="CC351" cm="1">
        <f t="array" aca="1" ref="CC351" ca="1">IF($A351&gt;CC$1,"",$C351*INDEX('ETS yield tables'!$D$133:$CO$161,$B351,CC$1-$A351+1)/10^6)</f>
        <v>0</v>
      </c>
      <c r="CD351" cm="1">
        <f t="array" aca="1" ref="CD351" ca="1">IF($A351&gt;CD$1,"",$C351*INDEX('ETS yield tables'!$D$133:$CO$161,$B351,CD$1-$A351+1)/10^6)</f>
        <v>0</v>
      </c>
      <c r="CE351" cm="1">
        <f t="array" aca="1" ref="CE351" ca="1">IF($A351&gt;CE$1,"",$C351*INDEX('ETS yield tables'!$D$133:$CO$161,$B351,CE$1-$A351+1)/10^6)</f>
        <v>0</v>
      </c>
      <c r="CF351" cm="1">
        <f t="array" aca="1" ref="CF351" ca="1">IF($A351&gt;CF$1,"",$C351*INDEX('ETS yield tables'!$D$133:$CO$161,$B351,CF$1-$A351+1)/10^6)</f>
        <v>0</v>
      </c>
      <c r="CG351" cm="1">
        <f t="array" aca="1" ref="CG351" ca="1">IF($A351&gt;CG$1,"",$C351*INDEX('ETS yield tables'!$D$133:$CO$161,$B351,CG$1-$A351+1)/10^6)</f>
        <v>0</v>
      </c>
      <c r="CH351" cm="1">
        <f t="array" aca="1" ref="CH351" ca="1">IF($A351&gt;CH$1,"",$C351*INDEX('ETS yield tables'!$D$133:$CO$161,$B351,CH$1-$A351+1)/10^6)</f>
        <v>0</v>
      </c>
      <c r="CI351" cm="1">
        <f t="array" aca="1" ref="CI351" ca="1">IF($A351&gt;CI$1,"",$C351*INDEX('ETS yield tables'!$D$133:$CO$161,$B351,CI$1-$A351+1)/10^6)</f>
        <v>0</v>
      </c>
      <c r="CJ351" cm="1">
        <f t="array" aca="1" ref="CJ351" ca="1">IF($A351&gt;CJ$1,"",$C351*INDEX('ETS yield tables'!$D$133:$CO$161,$B351,CJ$1-$A351+1)/10^6)</f>
        <v>0</v>
      </c>
      <c r="CK351" cm="1">
        <f t="array" aca="1" ref="CK351" ca="1">IF($A351&gt;CK$1,"",$C351*INDEX('ETS yield tables'!$D$133:$CO$161,$B351,CK$1-$A351+1)/10^6)</f>
        <v>0</v>
      </c>
      <c r="CL351" cm="1">
        <f t="array" aca="1" ref="CL351" ca="1">IF($A351&gt;CL$1,"",$C351*INDEX('ETS yield tables'!$D$133:$CO$161,$B351,CL$1-$A351+1)/10^6)</f>
        <v>0</v>
      </c>
      <c r="CM351" cm="1">
        <f t="array" aca="1" ref="CM351" ca="1">IF($A351&gt;CM$1,"",$C351*INDEX('ETS yield tables'!$D$133:$CO$161,$B351,CM$1-$A351+1)/10^6)</f>
        <v>0</v>
      </c>
      <c r="CN351" cm="1">
        <f t="array" aca="1" ref="CN351" ca="1">IF($A351&gt;CN$1,"",$C351*INDEX('ETS yield tables'!$D$133:$CO$161,$B351,CN$1-$A351+1)/10^6)</f>
        <v>0</v>
      </c>
      <c r="CO351" cm="1">
        <f t="array" aca="1" ref="CO351" ca="1">IF($A351&gt;CO$1,"",$C351*INDEX('ETS yield tables'!$D$133:$CO$161,$B351,CO$1-$A351+1)/10^6)</f>
        <v>0</v>
      </c>
    </row>
    <row r="352" spans="1:93" outlineLevel="1">
      <c r="A352">
        <v>2014</v>
      </c>
      <c r="B352">
        <f t="shared" si="188"/>
        <v>1</v>
      </c>
      <c r="C352" s="1">
        <v>65.309290439999998</v>
      </c>
      <c r="D352" s="62"/>
      <c r="E352" s="62"/>
      <c r="F352" s="62"/>
      <c r="G352" s="62"/>
      <c r="H352" s="62"/>
      <c r="I352" s="62"/>
      <c r="J352" s="62"/>
      <c r="K352" s="62"/>
      <c r="L352" s="62"/>
      <c r="M352" s="62"/>
      <c r="N352" s="62"/>
      <c r="O352" s="62"/>
      <c r="P352" s="62"/>
      <c r="Q352" s="62"/>
      <c r="R352" s="62"/>
      <c r="S352" s="62"/>
      <c r="T352" s="62"/>
      <c r="U352" s="62"/>
      <c r="V352" t="str" cm="1">
        <f t="array" ref="V352">IF($A352&gt;V$1,"",$C352*INDEX('ETS yield tables'!$D$133:$CO$161,$B352,V$1-$A352+1)/10^6)</f>
        <v/>
      </c>
      <c r="W352" t="str" cm="1">
        <f t="array" ref="W352">IF($A352&gt;W$1,"",$C352*INDEX('ETS yield tables'!$D$133:$CO$161,$B352,W$1-$A352+1)/10^6)</f>
        <v/>
      </c>
      <c r="X352" t="str" cm="1">
        <f t="array" ref="X352">IF($A352&gt;X$1,"",$C352*INDEX('ETS yield tables'!$D$133:$CO$161,$B352,X$1-$A352+1)/10^6)</f>
        <v/>
      </c>
      <c r="Y352" t="str" cm="1">
        <f t="array" ref="Y352">IF($A352&gt;Y$1,"",$C352*INDEX('ETS yield tables'!$D$133:$CO$161,$B352,Y$1-$A352+1)/10^6)</f>
        <v/>
      </c>
      <c r="Z352" t="str" cm="1">
        <f t="array" ref="Z352">IF($A352&gt;Z$1,"",$C352*INDEX('ETS yield tables'!$D$133:$CO$161,$B352,Z$1-$A352+1)/10^6)</f>
        <v/>
      </c>
      <c r="AA352" t="str" cm="1">
        <f t="array" ref="AA352">IF($A352&gt;AA$1,"",$C352*INDEX('ETS yield tables'!$D$133:$CO$161,$B352,AA$1-$A352+1)/10^6)</f>
        <v/>
      </c>
      <c r="AB352" cm="1">
        <f t="array" ref="AB352">IF($A352&gt;AB$1,"",$C352*INDEX('ETS yield tables'!$D$133:$CO$161,$B352,AB$1-$A352+1)/10^6)</f>
        <v>0</v>
      </c>
      <c r="AC352" cm="1">
        <f t="array" aca="1" ref="AC352" ca="1">IF($A352&gt;AC$1,"",$C352*INDEX('ETS yield tables'!$D$133:$CO$161,$B352,AC$1-$A352+1)/10^6)</f>
        <v>0</v>
      </c>
      <c r="AD352" cm="1">
        <f t="array" aca="1" ref="AD352" ca="1">IF($A352&gt;AD$1,"",$C352*INDEX('ETS yield tables'!$D$133:$CO$161,$B352,AD$1-$A352+1)/10^6)</f>
        <v>0</v>
      </c>
      <c r="AE352" cm="1">
        <f t="array" aca="1" ref="AE352" ca="1">IF($A352&gt;AE$1,"",$C352*INDEX('ETS yield tables'!$D$133:$CO$161,$B352,AE$1-$A352+1)/10^6)</f>
        <v>0</v>
      </c>
      <c r="AF352" cm="1">
        <f t="array" aca="1" ref="AF352" ca="1">IF($A352&gt;AF$1,"",$C352*INDEX('ETS yield tables'!$D$133:$CO$161,$B352,AF$1-$A352+1)/10^6)</f>
        <v>0</v>
      </c>
      <c r="AG352" cm="1">
        <f t="array" aca="1" ref="AG352" ca="1">IF($A352&gt;AG$1,"",$C352*INDEX('ETS yield tables'!$D$133:$CO$161,$B352,AG$1-$A352+1)/10^6)</f>
        <v>0</v>
      </c>
      <c r="AH352" cm="1">
        <f t="array" aca="1" ref="AH352" ca="1">IF($A352&gt;AH$1,"",$C352*INDEX('ETS yield tables'!$D$133:$CO$161,$B352,AH$1-$A352+1)/10^6)</f>
        <v>0</v>
      </c>
      <c r="AI352" cm="1">
        <f t="array" aca="1" ref="AI352" ca="1">IF($A352&gt;AI$1,"",$C352*INDEX('ETS yield tables'!$D$133:$CO$161,$B352,AI$1-$A352+1)/10^6)</f>
        <v>0</v>
      </c>
      <c r="AJ352" cm="1">
        <f t="array" aca="1" ref="AJ352" ca="1">IF($A352&gt;AJ$1,"",$C352*INDEX('ETS yield tables'!$D$133:$CO$161,$B352,AJ$1-$A352+1)/10^6)</f>
        <v>0</v>
      </c>
      <c r="AK352" cm="1">
        <f t="array" aca="1" ref="AK352" ca="1">IF($A352&gt;AK$1,"",$C352*INDEX('ETS yield tables'!$D$133:$CO$161,$B352,AK$1-$A352+1)/10^6)</f>
        <v>0</v>
      </c>
      <c r="AL352" cm="1">
        <f t="array" aca="1" ref="AL352" ca="1">IF($A352&gt;AL$1,"",$C352*INDEX('ETS yield tables'!$D$133:$CO$161,$B352,AL$1-$A352+1)/10^6)</f>
        <v>0</v>
      </c>
      <c r="AM352" cm="1">
        <f t="array" aca="1" ref="AM352" ca="1">IF($A352&gt;AM$1,"",$C352*INDEX('ETS yield tables'!$D$133:$CO$161,$B352,AM$1-$A352+1)/10^6)</f>
        <v>0</v>
      </c>
      <c r="AN352" cm="1">
        <f t="array" aca="1" ref="AN352" ca="1">IF($A352&gt;AN$1,"",$C352*INDEX('ETS yield tables'!$D$133:$CO$161,$B352,AN$1-$A352+1)/10^6)</f>
        <v>0</v>
      </c>
      <c r="AO352" cm="1">
        <f t="array" aca="1" ref="AO352" ca="1">IF($A352&gt;AO$1,"",$C352*INDEX('ETS yield tables'!$D$133:$CO$161,$B352,AO$1-$A352+1)/10^6)</f>
        <v>0</v>
      </c>
      <c r="AP352" cm="1">
        <f t="array" aca="1" ref="AP352" ca="1">IF($A352&gt;AP$1,"",$C352*INDEX('ETS yield tables'!$D$133:$CO$161,$B352,AP$1-$A352+1)/10^6)</f>
        <v>0</v>
      </c>
      <c r="AQ352" cm="1">
        <f t="array" aca="1" ref="AQ352" ca="1">IF($A352&gt;AQ$1,"",$C352*INDEX('ETS yield tables'!$D$133:$CO$161,$B352,AQ$1-$A352+1)/10^6)</f>
        <v>0</v>
      </c>
      <c r="AR352" cm="1">
        <f t="array" aca="1" ref="AR352" ca="1">IF($A352&gt;AR$1,"",$C352*INDEX('ETS yield tables'!$D$133:$CO$161,$B352,AR$1-$A352+1)/10^6)</f>
        <v>0</v>
      </c>
      <c r="AS352" cm="1">
        <f t="array" aca="1" ref="AS352" ca="1">IF($A352&gt;AS$1,"",$C352*INDEX('ETS yield tables'!$D$133:$CO$161,$B352,AS$1-$A352+1)/10^6)</f>
        <v>0</v>
      </c>
      <c r="AT352" cm="1">
        <f t="array" aca="1" ref="AT352" ca="1">IF($A352&gt;AT$1,"",$C352*INDEX('ETS yield tables'!$D$133:$CO$161,$B352,AT$1-$A352+1)/10^6)</f>
        <v>0</v>
      </c>
      <c r="AU352" cm="1">
        <f t="array" aca="1" ref="AU352" ca="1">IF($A352&gt;AU$1,"",$C352*INDEX('ETS yield tables'!$D$133:$CO$161,$B352,AU$1-$A352+1)/10^6)</f>
        <v>0</v>
      </c>
      <c r="AV352" cm="1">
        <f t="array" aca="1" ref="AV352" ca="1">IF($A352&gt;AV$1,"",$C352*INDEX('ETS yield tables'!$D$133:$CO$161,$B352,AV$1-$A352+1)/10^6)</f>
        <v>0</v>
      </c>
      <c r="AW352" cm="1">
        <f t="array" aca="1" ref="AW352" ca="1">IF($A352&gt;AW$1,"",$C352*INDEX('ETS yield tables'!$D$133:$CO$161,$B352,AW$1-$A352+1)/10^6)</f>
        <v>0</v>
      </c>
      <c r="AX352" cm="1">
        <f t="array" aca="1" ref="AX352" ca="1">IF($A352&gt;AX$1,"",$C352*INDEX('ETS yield tables'!$D$133:$CO$161,$B352,AX$1-$A352+1)/10^6)</f>
        <v>0</v>
      </c>
      <c r="AY352" cm="1">
        <f t="array" aca="1" ref="AY352" ca="1">IF($A352&gt;AY$1,"",$C352*INDEX('ETS yield tables'!$D$133:$CO$161,$B352,AY$1-$A352+1)/10^6)</f>
        <v>0</v>
      </c>
      <c r="AZ352" cm="1">
        <f t="array" aca="1" ref="AZ352" ca="1">IF($A352&gt;AZ$1,"",$C352*INDEX('ETS yield tables'!$D$133:$CO$161,$B352,AZ$1-$A352+1)/10^6)</f>
        <v>0</v>
      </c>
      <c r="BA352" cm="1">
        <f t="array" aca="1" ref="BA352" ca="1">IF($A352&gt;BA$1,"",$C352*INDEX('ETS yield tables'!$D$133:$CO$161,$B352,BA$1-$A352+1)/10^6)</f>
        <v>0</v>
      </c>
      <c r="BB352" cm="1">
        <f t="array" aca="1" ref="BB352" ca="1">IF($A352&gt;BB$1,"",$C352*INDEX('ETS yield tables'!$D$133:$CO$161,$B352,BB$1-$A352+1)/10^6)</f>
        <v>0</v>
      </c>
      <c r="BC352" cm="1">
        <f t="array" aca="1" ref="BC352" ca="1">IF($A352&gt;BC$1,"",$C352*INDEX('ETS yield tables'!$D$133:$CO$161,$B352,BC$1-$A352+1)/10^6)</f>
        <v>0</v>
      </c>
      <c r="BD352" cm="1">
        <f t="array" aca="1" ref="BD352" ca="1">IF($A352&gt;BD$1,"",$C352*INDEX('ETS yield tables'!$D$133:$CO$161,$B352,BD$1-$A352+1)/10^6)</f>
        <v>0</v>
      </c>
      <c r="BE352" cm="1">
        <f t="array" aca="1" ref="BE352" ca="1">IF($A352&gt;BE$1,"",$C352*INDEX('ETS yield tables'!$D$133:$CO$161,$B352,BE$1-$A352+1)/10^6)</f>
        <v>0</v>
      </c>
      <c r="BF352" cm="1">
        <f t="array" aca="1" ref="BF352" ca="1">IF($A352&gt;BF$1,"",$C352*INDEX('ETS yield tables'!$D$133:$CO$161,$B352,BF$1-$A352+1)/10^6)</f>
        <v>0</v>
      </c>
      <c r="BG352" cm="1">
        <f t="array" aca="1" ref="BG352" ca="1">IF($A352&gt;BG$1,"",$C352*INDEX('ETS yield tables'!$D$133:$CO$161,$B352,BG$1-$A352+1)/10^6)</f>
        <v>0</v>
      </c>
      <c r="BH352" cm="1">
        <f t="array" aca="1" ref="BH352" ca="1">IF($A352&gt;BH$1,"",$C352*INDEX('ETS yield tables'!$D$133:$CO$161,$B352,BH$1-$A352+1)/10^6)</f>
        <v>0</v>
      </c>
      <c r="BI352" cm="1">
        <f t="array" aca="1" ref="BI352" ca="1">IF($A352&gt;BI$1,"",$C352*INDEX('ETS yield tables'!$D$133:$CO$161,$B352,BI$1-$A352+1)/10^6)</f>
        <v>0</v>
      </c>
      <c r="BJ352" cm="1">
        <f t="array" aca="1" ref="BJ352" ca="1">IF($A352&gt;BJ$1,"",$C352*INDEX('ETS yield tables'!$D$133:$CO$161,$B352,BJ$1-$A352+1)/10^6)</f>
        <v>0</v>
      </c>
      <c r="BK352" cm="1">
        <f t="array" aca="1" ref="BK352" ca="1">IF($A352&gt;BK$1,"",$C352*INDEX('ETS yield tables'!$D$133:$CO$161,$B352,BK$1-$A352+1)/10^6)</f>
        <v>0</v>
      </c>
      <c r="BL352" cm="1">
        <f t="array" aca="1" ref="BL352" ca="1">IF($A352&gt;BL$1,"",$C352*INDEX('ETS yield tables'!$D$133:$CO$161,$B352,BL$1-$A352+1)/10^6)</f>
        <v>0</v>
      </c>
      <c r="BM352" cm="1">
        <f t="array" aca="1" ref="BM352" ca="1">IF($A352&gt;BM$1,"",$C352*INDEX('ETS yield tables'!$D$133:$CO$161,$B352,BM$1-$A352+1)/10^6)</f>
        <v>0</v>
      </c>
      <c r="BN352" cm="1">
        <f t="array" aca="1" ref="BN352" ca="1">IF($A352&gt;BN$1,"",$C352*INDEX('ETS yield tables'!$D$133:$CO$161,$B352,BN$1-$A352+1)/10^6)</f>
        <v>0</v>
      </c>
      <c r="BO352" cm="1">
        <f t="array" aca="1" ref="BO352" ca="1">IF($A352&gt;BO$1,"",$C352*INDEX('ETS yield tables'!$D$133:$CO$161,$B352,BO$1-$A352+1)/10^6)</f>
        <v>0</v>
      </c>
      <c r="BP352" cm="1">
        <f t="array" aca="1" ref="BP352" ca="1">IF($A352&gt;BP$1,"",$C352*INDEX('ETS yield tables'!$D$133:$CO$161,$B352,BP$1-$A352+1)/10^6)</f>
        <v>0</v>
      </c>
      <c r="BQ352" cm="1">
        <f t="array" aca="1" ref="BQ352" ca="1">IF($A352&gt;BQ$1,"",$C352*INDEX('ETS yield tables'!$D$133:$CO$161,$B352,BQ$1-$A352+1)/10^6)</f>
        <v>0</v>
      </c>
      <c r="BR352" cm="1">
        <f t="array" aca="1" ref="BR352" ca="1">IF($A352&gt;BR$1,"",$C352*INDEX('ETS yield tables'!$D$133:$CO$161,$B352,BR$1-$A352+1)/10^6)</f>
        <v>0</v>
      </c>
      <c r="BS352" cm="1">
        <f t="array" aca="1" ref="BS352" ca="1">IF($A352&gt;BS$1,"",$C352*INDEX('ETS yield tables'!$D$133:$CO$161,$B352,BS$1-$A352+1)/10^6)</f>
        <v>0</v>
      </c>
      <c r="BT352" cm="1">
        <f t="array" aca="1" ref="BT352" ca="1">IF($A352&gt;BT$1,"",$C352*INDEX('ETS yield tables'!$D$133:$CO$161,$B352,BT$1-$A352+1)/10^6)</f>
        <v>-5.7944693776451936E-2</v>
      </c>
      <c r="BU352" cm="1">
        <f t="array" aca="1" ref="BU352" ca="1">IF($A352&gt;BU$1,"",$C352*INDEX('ETS yield tables'!$D$133:$CO$161,$B352,BU$1-$A352+1)/10^6)</f>
        <v>-3.1027640466214862E-3</v>
      </c>
      <c r="BV352" cm="1">
        <f t="array" aca="1" ref="BV352" ca="1">IF($A352&gt;BV$1,"",$C352*INDEX('ETS yield tables'!$D$133:$CO$161,$B352,BV$1-$A352+1)/10^6)</f>
        <v>-3.059591209557541E-3</v>
      </c>
      <c r="BW352" cm="1">
        <f t="array" aca="1" ref="BW352" ca="1">IF($A352&gt;BW$1,"",$C352*INDEX('ETS yield tables'!$D$133:$CO$161,$B352,BW$1-$A352+1)/10^6)</f>
        <v>-3.0057593738194712E-3</v>
      </c>
      <c r="BX352" cm="1">
        <f t="array" aca="1" ref="BX352" ca="1">IF($A352&gt;BX$1,"",$C352*INDEX('ETS yield tables'!$D$133:$CO$161,$B352,BX$1-$A352+1)/10^6)</f>
        <v>-2.9504422088889181E-3</v>
      </c>
      <c r="BY352" cm="1">
        <f t="array" aca="1" ref="BY352" ca="1">IF($A352&gt;BY$1,"",$C352*INDEX('ETS yield tables'!$D$133:$CO$161,$B352,BY$1-$A352+1)/10^6)</f>
        <v>-2.890635291477778E-3</v>
      </c>
      <c r="BZ352" cm="1">
        <f t="array" aca="1" ref="BZ352" ca="1">IF($A352&gt;BZ$1,"",$C352*INDEX('ETS yield tables'!$D$133:$CO$161,$B352,BZ$1-$A352+1)/10^6)</f>
        <v>-2.8490489476972031E-3</v>
      </c>
      <c r="CA352" cm="1">
        <f t="array" aca="1" ref="CA352" ca="1">IF($A352&gt;CA$1,"",$C352*INDEX('ETS yield tables'!$D$133:$CO$161,$B352,CA$1-$A352+1)/10^6)</f>
        <v>-2.6620731514363943E-3</v>
      </c>
      <c r="CB352" cm="1">
        <f t="array" aca="1" ref="CB352" ca="1">IF($A352&gt;CB$1,"",$C352*INDEX('ETS yield tables'!$D$133:$CO$161,$B352,CB$1-$A352+1)/10^6)</f>
        <v>-2.3698110724900382E-3</v>
      </c>
      <c r="CC352" cm="1">
        <f t="array" aca="1" ref="CC352" ca="1">IF($A352&gt;CC$1,"",$C352*INDEX('ETS yield tables'!$D$133:$CO$161,$B352,CC$1-$A352+1)/10^6)</f>
        <v>-1.9946122031395943E-3</v>
      </c>
      <c r="CD352" cm="1">
        <f t="array" aca="1" ref="CD352" ca="1">IF($A352&gt;CD$1,"",$C352*INDEX('ETS yield tables'!$D$133:$CO$161,$B352,CD$1-$A352+1)/10^6)</f>
        <v>-1.8076860419395213E-3</v>
      </c>
      <c r="CE352" cm="1">
        <f t="array" aca="1" ref="CE352" ca="1">IF($A352&gt;CE$1,"",$C352*INDEX('ETS yield tables'!$D$133:$CO$161,$B352,CE$1-$A352+1)/10^6)</f>
        <v>0</v>
      </c>
      <c r="CF352" cm="1">
        <f t="array" aca="1" ref="CF352" ca="1">IF($A352&gt;CF$1,"",$C352*INDEX('ETS yield tables'!$D$133:$CO$161,$B352,CF$1-$A352+1)/10^6)</f>
        <v>0</v>
      </c>
      <c r="CG352" cm="1">
        <f t="array" aca="1" ref="CG352" ca="1">IF($A352&gt;CG$1,"",$C352*INDEX('ETS yield tables'!$D$133:$CO$161,$B352,CG$1-$A352+1)/10^6)</f>
        <v>0</v>
      </c>
      <c r="CH352" cm="1">
        <f t="array" aca="1" ref="CH352" ca="1">IF($A352&gt;CH$1,"",$C352*INDEX('ETS yield tables'!$D$133:$CO$161,$B352,CH$1-$A352+1)/10^6)</f>
        <v>0</v>
      </c>
      <c r="CI352" cm="1">
        <f t="array" aca="1" ref="CI352" ca="1">IF($A352&gt;CI$1,"",$C352*INDEX('ETS yield tables'!$D$133:$CO$161,$B352,CI$1-$A352+1)/10^6)</f>
        <v>0</v>
      </c>
      <c r="CJ352" cm="1">
        <f t="array" aca="1" ref="CJ352" ca="1">IF($A352&gt;CJ$1,"",$C352*INDEX('ETS yield tables'!$D$133:$CO$161,$B352,CJ$1-$A352+1)/10^6)</f>
        <v>0</v>
      </c>
      <c r="CK352" cm="1">
        <f t="array" aca="1" ref="CK352" ca="1">IF($A352&gt;CK$1,"",$C352*INDEX('ETS yield tables'!$D$133:$CO$161,$B352,CK$1-$A352+1)/10^6)</f>
        <v>0</v>
      </c>
      <c r="CL352" cm="1">
        <f t="array" aca="1" ref="CL352" ca="1">IF($A352&gt;CL$1,"",$C352*INDEX('ETS yield tables'!$D$133:$CO$161,$B352,CL$1-$A352+1)/10^6)</f>
        <v>0</v>
      </c>
      <c r="CM352" cm="1">
        <f t="array" aca="1" ref="CM352" ca="1">IF($A352&gt;CM$1,"",$C352*INDEX('ETS yield tables'!$D$133:$CO$161,$B352,CM$1-$A352+1)/10^6)</f>
        <v>0</v>
      </c>
      <c r="CN352" cm="1">
        <f t="array" aca="1" ref="CN352" ca="1">IF($A352&gt;CN$1,"",$C352*INDEX('ETS yield tables'!$D$133:$CO$161,$B352,CN$1-$A352+1)/10^6)</f>
        <v>0</v>
      </c>
      <c r="CO352" cm="1">
        <f t="array" aca="1" ref="CO352" ca="1">IF($A352&gt;CO$1,"",$C352*INDEX('ETS yield tables'!$D$133:$CO$161,$B352,CO$1-$A352+1)/10^6)</f>
        <v>0</v>
      </c>
    </row>
    <row r="353" spans="1:93" outlineLevel="1">
      <c r="A353">
        <v>2015</v>
      </c>
      <c r="B353">
        <f t="shared" si="188"/>
        <v>1</v>
      </c>
      <c r="C353" s="1">
        <v>0</v>
      </c>
      <c r="D353" s="62"/>
      <c r="E353" s="62"/>
      <c r="F353" s="62"/>
      <c r="G353" s="62"/>
      <c r="H353" s="62"/>
      <c r="I353" s="62"/>
      <c r="J353" s="62"/>
      <c r="K353" s="62"/>
      <c r="L353" s="62"/>
      <c r="M353" s="62"/>
      <c r="N353" s="62"/>
      <c r="O353" s="62"/>
      <c r="P353" s="62"/>
      <c r="Q353" s="62"/>
      <c r="R353" s="62"/>
      <c r="S353" s="62"/>
      <c r="T353" s="62"/>
      <c r="U353" s="62"/>
      <c r="V353" t="str" cm="1">
        <f t="array" ref="V353">IF($A353&gt;V$1,"",$C353*INDEX('ETS yield tables'!$D$133:$CO$161,$B353,V$1-$A353+1)/10^6)</f>
        <v/>
      </c>
      <c r="W353" t="str" cm="1">
        <f t="array" ref="W353">IF($A353&gt;W$1,"",$C353*INDEX('ETS yield tables'!$D$133:$CO$161,$B353,W$1-$A353+1)/10^6)</f>
        <v/>
      </c>
      <c r="X353" t="str" cm="1">
        <f t="array" ref="X353">IF($A353&gt;X$1,"",$C353*INDEX('ETS yield tables'!$D$133:$CO$161,$B353,X$1-$A353+1)/10^6)</f>
        <v/>
      </c>
      <c r="Y353" t="str" cm="1">
        <f t="array" ref="Y353">IF($A353&gt;Y$1,"",$C353*INDEX('ETS yield tables'!$D$133:$CO$161,$B353,Y$1-$A353+1)/10^6)</f>
        <v/>
      </c>
      <c r="Z353" t="str" cm="1">
        <f t="array" ref="Z353">IF($A353&gt;Z$1,"",$C353*INDEX('ETS yield tables'!$D$133:$CO$161,$B353,Z$1-$A353+1)/10^6)</f>
        <v/>
      </c>
      <c r="AA353" t="str" cm="1">
        <f t="array" ref="AA353">IF($A353&gt;AA$1,"",$C353*INDEX('ETS yield tables'!$D$133:$CO$161,$B353,AA$1-$A353+1)/10^6)</f>
        <v/>
      </c>
      <c r="AB353" t="str" cm="1">
        <f t="array" ref="AB353">IF($A353&gt;AB$1,"",$C353*INDEX('ETS yield tables'!$D$133:$CO$161,$B353,AB$1-$A353+1)/10^6)</f>
        <v/>
      </c>
      <c r="AC353" cm="1">
        <f t="array" ref="AC353">IF($A353&gt;AC$1,"",$C353*INDEX('ETS yield tables'!$D$133:$CO$161,$B353,AC$1-$A353+1)/10^6)</f>
        <v>0</v>
      </c>
      <c r="AD353" cm="1">
        <f t="array" aca="1" ref="AD353" ca="1">IF($A353&gt;AD$1,"",$C353*INDEX('ETS yield tables'!$D$133:$CO$161,$B353,AD$1-$A353+1)/10^6)</f>
        <v>0</v>
      </c>
      <c r="AE353" cm="1">
        <f t="array" aca="1" ref="AE353" ca="1">IF($A353&gt;AE$1,"",$C353*INDEX('ETS yield tables'!$D$133:$CO$161,$B353,AE$1-$A353+1)/10^6)</f>
        <v>0</v>
      </c>
      <c r="AF353" cm="1">
        <f t="array" aca="1" ref="AF353" ca="1">IF($A353&gt;AF$1,"",$C353*INDEX('ETS yield tables'!$D$133:$CO$161,$B353,AF$1-$A353+1)/10^6)</f>
        <v>0</v>
      </c>
      <c r="AG353" cm="1">
        <f t="array" aca="1" ref="AG353" ca="1">IF($A353&gt;AG$1,"",$C353*INDEX('ETS yield tables'!$D$133:$CO$161,$B353,AG$1-$A353+1)/10^6)</f>
        <v>0</v>
      </c>
      <c r="AH353" cm="1">
        <f t="array" aca="1" ref="AH353" ca="1">IF($A353&gt;AH$1,"",$C353*INDEX('ETS yield tables'!$D$133:$CO$161,$B353,AH$1-$A353+1)/10^6)</f>
        <v>0</v>
      </c>
      <c r="AI353" cm="1">
        <f t="array" aca="1" ref="AI353" ca="1">IF($A353&gt;AI$1,"",$C353*INDEX('ETS yield tables'!$D$133:$CO$161,$B353,AI$1-$A353+1)/10^6)</f>
        <v>0</v>
      </c>
      <c r="AJ353" cm="1">
        <f t="array" aca="1" ref="AJ353" ca="1">IF($A353&gt;AJ$1,"",$C353*INDEX('ETS yield tables'!$D$133:$CO$161,$B353,AJ$1-$A353+1)/10^6)</f>
        <v>0</v>
      </c>
      <c r="AK353" cm="1">
        <f t="array" aca="1" ref="AK353" ca="1">IF($A353&gt;AK$1,"",$C353*INDEX('ETS yield tables'!$D$133:$CO$161,$B353,AK$1-$A353+1)/10^6)</f>
        <v>0</v>
      </c>
      <c r="AL353" cm="1">
        <f t="array" aca="1" ref="AL353" ca="1">IF($A353&gt;AL$1,"",$C353*INDEX('ETS yield tables'!$D$133:$CO$161,$B353,AL$1-$A353+1)/10^6)</f>
        <v>0</v>
      </c>
      <c r="AM353" cm="1">
        <f t="array" aca="1" ref="AM353" ca="1">IF($A353&gt;AM$1,"",$C353*INDEX('ETS yield tables'!$D$133:$CO$161,$B353,AM$1-$A353+1)/10^6)</f>
        <v>0</v>
      </c>
      <c r="AN353" cm="1">
        <f t="array" aca="1" ref="AN353" ca="1">IF($A353&gt;AN$1,"",$C353*INDEX('ETS yield tables'!$D$133:$CO$161,$B353,AN$1-$A353+1)/10^6)</f>
        <v>0</v>
      </c>
      <c r="AO353" cm="1">
        <f t="array" aca="1" ref="AO353" ca="1">IF($A353&gt;AO$1,"",$C353*INDEX('ETS yield tables'!$D$133:$CO$161,$B353,AO$1-$A353+1)/10^6)</f>
        <v>0</v>
      </c>
      <c r="AP353" cm="1">
        <f t="array" aca="1" ref="AP353" ca="1">IF($A353&gt;AP$1,"",$C353*INDEX('ETS yield tables'!$D$133:$CO$161,$B353,AP$1-$A353+1)/10^6)</f>
        <v>0</v>
      </c>
      <c r="AQ353" cm="1">
        <f t="array" aca="1" ref="AQ353" ca="1">IF($A353&gt;AQ$1,"",$C353*INDEX('ETS yield tables'!$D$133:$CO$161,$B353,AQ$1-$A353+1)/10^6)</f>
        <v>0</v>
      </c>
      <c r="AR353" cm="1">
        <f t="array" aca="1" ref="AR353" ca="1">IF($A353&gt;AR$1,"",$C353*INDEX('ETS yield tables'!$D$133:$CO$161,$B353,AR$1-$A353+1)/10^6)</f>
        <v>0</v>
      </c>
      <c r="AS353" cm="1">
        <f t="array" aca="1" ref="AS353" ca="1">IF($A353&gt;AS$1,"",$C353*INDEX('ETS yield tables'!$D$133:$CO$161,$B353,AS$1-$A353+1)/10^6)</f>
        <v>0</v>
      </c>
      <c r="AT353" cm="1">
        <f t="array" aca="1" ref="AT353" ca="1">IF($A353&gt;AT$1,"",$C353*INDEX('ETS yield tables'!$D$133:$CO$161,$B353,AT$1-$A353+1)/10^6)</f>
        <v>0</v>
      </c>
      <c r="AU353" cm="1">
        <f t="array" aca="1" ref="AU353" ca="1">IF($A353&gt;AU$1,"",$C353*INDEX('ETS yield tables'!$D$133:$CO$161,$B353,AU$1-$A353+1)/10^6)</f>
        <v>0</v>
      </c>
      <c r="AV353" cm="1">
        <f t="array" aca="1" ref="AV353" ca="1">IF($A353&gt;AV$1,"",$C353*INDEX('ETS yield tables'!$D$133:$CO$161,$B353,AV$1-$A353+1)/10^6)</f>
        <v>0</v>
      </c>
      <c r="AW353" cm="1">
        <f t="array" aca="1" ref="AW353" ca="1">IF($A353&gt;AW$1,"",$C353*INDEX('ETS yield tables'!$D$133:$CO$161,$B353,AW$1-$A353+1)/10^6)</f>
        <v>0</v>
      </c>
      <c r="AX353" cm="1">
        <f t="array" aca="1" ref="AX353" ca="1">IF($A353&gt;AX$1,"",$C353*INDEX('ETS yield tables'!$D$133:$CO$161,$B353,AX$1-$A353+1)/10^6)</f>
        <v>0</v>
      </c>
      <c r="AY353" cm="1">
        <f t="array" aca="1" ref="AY353" ca="1">IF($A353&gt;AY$1,"",$C353*INDEX('ETS yield tables'!$D$133:$CO$161,$B353,AY$1-$A353+1)/10^6)</f>
        <v>0</v>
      </c>
      <c r="AZ353" cm="1">
        <f t="array" aca="1" ref="AZ353" ca="1">IF($A353&gt;AZ$1,"",$C353*INDEX('ETS yield tables'!$D$133:$CO$161,$B353,AZ$1-$A353+1)/10^6)</f>
        <v>0</v>
      </c>
      <c r="BA353" cm="1">
        <f t="array" aca="1" ref="BA353" ca="1">IF($A353&gt;BA$1,"",$C353*INDEX('ETS yield tables'!$D$133:$CO$161,$B353,BA$1-$A353+1)/10^6)</f>
        <v>0</v>
      </c>
      <c r="BB353" cm="1">
        <f t="array" aca="1" ref="BB353" ca="1">IF($A353&gt;BB$1,"",$C353*INDEX('ETS yield tables'!$D$133:$CO$161,$B353,BB$1-$A353+1)/10^6)</f>
        <v>0</v>
      </c>
      <c r="BC353" cm="1">
        <f t="array" aca="1" ref="BC353" ca="1">IF($A353&gt;BC$1,"",$C353*INDEX('ETS yield tables'!$D$133:$CO$161,$B353,BC$1-$A353+1)/10^6)</f>
        <v>0</v>
      </c>
      <c r="BD353" cm="1">
        <f t="array" aca="1" ref="BD353" ca="1">IF($A353&gt;BD$1,"",$C353*INDEX('ETS yield tables'!$D$133:$CO$161,$B353,BD$1-$A353+1)/10^6)</f>
        <v>0</v>
      </c>
      <c r="BE353" cm="1">
        <f t="array" aca="1" ref="BE353" ca="1">IF($A353&gt;BE$1,"",$C353*INDEX('ETS yield tables'!$D$133:$CO$161,$B353,BE$1-$A353+1)/10^6)</f>
        <v>0</v>
      </c>
      <c r="BF353" cm="1">
        <f t="array" aca="1" ref="BF353" ca="1">IF($A353&gt;BF$1,"",$C353*INDEX('ETS yield tables'!$D$133:$CO$161,$B353,BF$1-$A353+1)/10^6)</f>
        <v>0</v>
      </c>
      <c r="BG353" cm="1">
        <f t="array" aca="1" ref="BG353" ca="1">IF($A353&gt;BG$1,"",$C353*INDEX('ETS yield tables'!$D$133:$CO$161,$B353,BG$1-$A353+1)/10^6)</f>
        <v>0</v>
      </c>
      <c r="BH353" cm="1">
        <f t="array" aca="1" ref="BH353" ca="1">IF($A353&gt;BH$1,"",$C353*INDEX('ETS yield tables'!$D$133:$CO$161,$B353,BH$1-$A353+1)/10^6)</f>
        <v>0</v>
      </c>
      <c r="BI353" cm="1">
        <f t="array" aca="1" ref="BI353" ca="1">IF($A353&gt;BI$1,"",$C353*INDEX('ETS yield tables'!$D$133:$CO$161,$B353,BI$1-$A353+1)/10^6)</f>
        <v>0</v>
      </c>
      <c r="BJ353" cm="1">
        <f t="array" aca="1" ref="BJ353" ca="1">IF($A353&gt;BJ$1,"",$C353*INDEX('ETS yield tables'!$D$133:$CO$161,$B353,BJ$1-$A353+1)/10^6)</f>
        <v>0</v>
      </c>
      <c r="BK353" cm="1">
        <f t="array" aca="1" ref="BK353" ca="1">IF($A353&gt;BK$1,"",$C353*INDEX('ETS yield tables'!$D$133:$CO$161,$B353,BK$1-$A353+1)/10^6)</f>
        <v>0</v>
      </c>
      <c r="BL353" cm="1">
        <f t="array" aca="1" ref="BL353" ca="1">IF($A353&gt;BL$1,"",$C353*INDEX('ETS yield tables'!$D$133:$CO$161,$B353,BL$1-$A353+1)/10^6)</f>
        <v>0</v>
      </c>
      <c r="BM353" cm="1">
        <f t="array" aca="1" ref="BM353" ca="1">IF($A353&gt;BM$1,"",$C353*INDEX('ETS yield tables'!$D$133:$CO$161,$B353,BM$1-$A353+1)/10^6)</f>
        <v>0</v>
      </c>
      <c r="BN353" cm="1">
        <f t="array" aca="1" ref="BN353" ca="1">IF($A353&gt;BN$1,"",$C353*INDEX('ETS yield tables'!$D$133:$CO$161,$B353,BN$1-$A353+1)/10^6)</f>
        <v>0</v>
      </c>
      <c r="BO353" cm="1">
        <f t="array" aca="1" ref="BO353" ca="1">IF($A353&gt;BO$1,"",$C353*INDEX('ETS yield tables'!$D$133:$CO$161,$B353,BO$1-$A353+1)/10^6)</f>
        <v>0</v>
      </c>
      <c r="BP353" cm="1">
        <f t="array" aca="1" ref="BP353" ca="1">IF($A353&gt;BP$1,"",$C353*INDEX('ETS yield tables'!$D$133:$CO$161,$B353,BP$1-$A353+1)/10^6)</f>
        <v>0</v>
      </c>
      <c r="BQ353" cm="1">
        <f t="array" aca="1" ref="BQ353" ca="1">IF($A353&gt;BQ$1,"",$C353*INDEX('ETS yield tables'!$D$133:$CO$161,$B353,BQ$1-$A353+1)/10^6)</f>
        <v>0</v>
      </c>
      <c r="BR353" cm="1">
        <f t="array" aca="1" ref="BR353" ca="1">IF($A353&gt;BR$1,"",$C353*INDEX('ETS yield tables'!$D$133:$CO$161,$B353,BR$1-$A353+1)/10^6)</f>
        <v>0</v>
      </c>
      <c r="BS353" cm="1">
        <f t="array" aca="1" ref="BS353" ca="1">IF($A353&gt;BS$1,"",$C353*INDEX('ETS yield tables'!$D$133:$CO$161,$B353,BS$1-$A353+1)/10^6)</f>
        <v>0</v>
      </c>
      <c r="BT353" cm="1">
        <f t="array" aca="1" ref="BT353" ca="1">IF($A353&gt;BT$1,"",$C353*INDEX('ETS yield tables'!$D$133:$CO$161,$B353,BT$1-$A353+1)/10^6)</f>
        <v>0</v>
      </c>
      <c r="BU353" cm="1">
        <f t="array" aca="1" ref="BU353" ca="1">IF($A353&gt;BU$1,"",$C353*INDEX('ETS yield tables'!$D$133:$CO$161,$B353,BU$1-$A353+1)/10^6)</f>
        <v>0</v>
      </c>
      <c r="BV353" cm="1">
        <f t="array" aca="1" ref="BV353" ca="1">IF($A353&gt;BV$1,"",$C353*INDEX('ETS yield tables'!$D$133:$CO$161,$B353,BV$1-$A353+1)/10^6)</f>
        <v>0</v>
      </c>
      <c r="BW353" cm="1">
        <f t="array" aca="1" ref="BW353" ca="1">IF($A353&gt;BW$1,"",$C353*INDEX('ETS yield tables'!$D$133:$CO$161,$B353,BW$1-$A353+1)/10^6)</f>
        <v>0</v>
      </c>
      <c r="BX353" cm="1">
        <f t="array" aca="1" ref="BX353" ca="1">IF($A353&gt;BX$1,"",$C353*INDEX('ETS yield tables'!$D$133:$CO$161,$B353,BX$1-$A353+1)/10^6)</f>
        <v>0</v>
      </c>
      <c r="BY353" cm="1">
        <f t="array" aca="1" ref="BY353" ca="1">IF($A353&gt;BY$1,"",$C353*INDEX('ETS yield tables'!$D$133:$CO$161,$B353,BY$1-$A353+1)/10^6)</f>
        <v>0</v>
      </c>
      <c r="BZ353" cm="1">
        <f t="array" aca="1" ref="BZ353" ca="1">IF($A353&gt;BZ$1,"",$C353*INDEX('ETS yield tables'!$D$133:$CO$161,$B353,BZ$1-$A353+1)/10^6)</f>
        <v>0</v>
      </c>
      <c r="CA353" cm="1">
        <f t="array" aca="1" ref="CA353" ca="1">IF($A353&gt;CA$1,"",$C353*INDEX('ETS yield tables'!$D$133:$CO$161,$B353,CA$1-$A353+1)/10^6)</f>
        <v>0</v>
      </c>
      <c r="CB353" cm="1">
        <f t="array" aca="1" ref="CB353" ca="1">IF($A353&gt;CB$1,"",$C353*INDEX('ETS yield tables'!$D$133:$CO$161,$B353,CB$1-$A353+1)/10^6)</f>
        <v>0</v>
      </c>
      <c r="CC353" cm="1">
        <f t="array" aca="1" ref="CC353" ca="1">IF($A353&gt;CC$1,"",$C353*INDEX('ETS yield tables'!$D$133:$CO$161,$B353,CC$1-$A353+1)/10^6)</f>
        <v>0</v>
      </c>
      <c r="CD353" cm="1">
        <f t="array" aca="1" ref="CD353" ca="1">IF($A353&gt;CD$1,"",$C353*INDEX('ETS yield tables'!$D$133:$CO$161,$B353,CD$1-$A353+1)/10^6)</f>
        <v>0</v>
      </c>
      <c r="CE353" cm="1">
        <f t="array" aca="1" ref="CE353" ca="1">IF($A353&gt;CE$1,"",$C353*INDEX('ETS yield tables'!$D$133:$CO$161,$B353,CE$1-$A353+1)/10^6)</f>
        <v>0</v>
      </c>
      <c r="CF353" cm="1">
        <f t="array" aca="1" ref="CF353" ca="1">IF($A353&gt;CF$1,"",$C353*INDEX('ETS yield tables'!$D$133:$CO$161,$B353,CF$1-$A353+1)/10^6)</f>
        <v>0</v>
      </c>
      <c r="CG353" cm="1">
        <f t="array" aca="1" ref="CG353" ca="1">IF($A353&gt;CG$1,"",$C353*INDEX('ETS yield tables'!$D$133:$CO$161,$B353,CG$1-$A353+1)/10^6)</f>
        <v>0</v>
      </c>
      <c r="CH353" cm="1">
        <f t="array" aca="1" ref="CH353" ca="1">IF($A353&gt;CH$1,"",$C353*INDEX('ETS yield tables'!$D$133:$CO$161,$B353,CH$1-$A353+1)/10^6)</f>
        <v>0</v>
      </c>
      <c r="CI353" cm="1">
        <f t="array" aca="1" ref="CI353" ca="1">IF($A353&gt;CI$1,"",$C353*INDEX('ETS yield tables'!$D$133:$CO$161,$B353,CI$1-$A353+1)/10^6)</f>
        <v>0</v>
      </c>
      <c r="CJ353" cm="1">
        <f t="array" aca="1" ref="CJ353" ca="1">IF($A353&gt;CJ$1,"",$C353*INDEX('ETS yield tables'!$D$133:$CO$161,$B353,CJ$1-$A353+1)/10^6)</f>
        <v>0</v>
      </c>
      <c r="CK353" cm="1">
        <f t="array" aca="1" ref="CK353" ca="1">IF($A353&gt;CK$1,"",$C353*INDEX('ETS yield tables'!$D$133:$CO$161,$B353,CK$1-$A353+1)/10^6)</f>
        <v>0</v>
      </c>
      <c r="CL353" cm="1">
        <f t="array" aca="1" ref="CL353" ca="1">IF($A353&gt;CL$1,"",$C353*INDEX('ETS yield tables'!$D$133:$CO$161,$B353,CL$1-$A353+1)/10^6)</f>
        <v>0</v>
      </c>
      <c r="CM353" cm="1">
        <f t="array" aca="1" ref="CM353" ca="1">IF($A353&gt;CM$1,"",$C353*INDEX('ETS yield tables'!$D$133:$CO$161,$B353,CM$1-$A353+1)/10^6)</f>
        <v>0</v>
      </c>
      <c r="CN353" cm="1">
        <f t="array" aca="1" ref="CN353" ca="1">IF($A353&gt;CN$1,"",$C353*INDEX('ETS yield tables'!$D$133:$CO$161,$B353,CN$1-$A353+1)/10^6)</f>
        <v>0</v>
      </c>
      <c r="CO353" cm="1">
        <f t="array" aca="1" ref="CO353" ca="1">IF($A353&gt;CO$1,"",$C353*INDEX('ETS yield tables'!$D$133:$CO$161,$B353,CO$1-$A353+1)/10^6)</f>
        <v>0</v>
      </c>
    </row>
    <row r="354" spans="1:93" outlineLevel="1">
      <c r="A354">
        <v>2016</v>
      </c>
      <c r="B354">
        <f t="shared" si="188"/>
        <v>1</v>
      </c>
      <c r="C354" s="1">
        <v>0</v>
      </c>
      <c r="D354" s="62"/>
      <c r="E354" s="62"/>
      <c r="F354" s="62"/>
      <c r="G354" s="62"/>
      <c r="H354" s="62"/>
      <c r="I354" s="62"/>
      <c r="J354" s="62"/>
      <c r="K354" s="62"/>
      <c r="L354" s="62"/>
      <c r="M354" s="62"/>
      <c r="N354" s="62"/>
      <c r="O354" s="62"/>
      <c r="P354" s="62"/>
      <c r="Q354" s="62"/>
      <c r="R354" s="62"/>
      <c r="S354" s="62"/>
      <c r="T354" s="62"/>
      <c r="U354" s="62"/>
      <c r="V354" t="str" cm="1">
        <f t="array" ref="V354">IF($A354&gt;V$1,"",$C354*INDEX('ETS yield tables'!$D$133:$CO$161,$B354,V$1-$A354+1)/10^6)</f>
        <v/>
      </c>
      <c r="W354" t="str" cm="1">
        <f t="array" ref="W354">IF($A354&gt;W$1,"",$C354*INDEX('ETS yield tables'!$D$133:$CO$161,$B354,W$1-$A354+1)/10^6)</f>
        <v/>
      </c>
      <c r="X354" t="str" cm="1">
        <f t="array" ref="X354">IF($A354&gt;X$1,"",$C354*INDEX('ETS yield tables'!$D$133:$CO$161,$B354,X$1-$A354+1)/10^6)</f>
        <v/>
      </c>
      <c r="Y354" t="str" cm="1">
        <f t="array" ref="Y354">IF($A354&gt;Y$1,"",$C354*INDEX('ETS yield tables'!$D$133:$CO$161,$B354,Y$1-$A354+1)/10^6)</f>
        <v/>
      </c>
      <c r="Z354" t="str" cm="1">
        <f t="array" ref="Z354">IF($A354&gt;Z$1,"",$C354*INDEX('ETS yield tables'!$D$133:$CO$161,$B354,Z$1-$A354+1)/10^6)</f>
        <v/>
      </c>
      <c r="AA354" t="str" cm="1">
        <f t="array" ref="AA354">IF($A354&gt;AA$1,"",$C354*INDEX('ETS yield tables'!$D$133:$CO$161,$B354,AA$1-$A354+1)/10^6)</f>
        <v/>
      </c>
      <c r="AB354" t="str" cm="1">
        <f t="array" ref="AB354">IF($A354&gt;AB$1,"",$C354*INDEX('ETS yield tables'!$D$133:$CO$161,$B354,AB$1-$A354+1)/10^6)</f>
        <v/>
      </c>
      <c r="AC354" t="str" cm="1">
        <f t="array" ref="AC354">IF($A354&gt;AC$1,"",$C354*INDEX('ETS yield tables'!$D$133:$CO$161,$B354,AC$1-$A354+1)/10^6)</f>
        <v/>
      </c>
      <c r="AD354" cm="1">
        <f t="array" ref="AD354">IF($A354&gt;AD$1,"",$C354*INDEX('ETS yield tables'!$D$133:$CO$161,$B354,AD$1-$A354+1)/10^6)</f>
        <v>0</v>
      </c>
      <c r="AE354" cm="1">
        <f t="array" aca="1" ref="AE354" ca="1">IF($A354&gt;AE$1,"",$C354*INDEX('ETS yield tables'!$D$133:$CO$161,$B354,AE$1-$A354+1)/10^6)</f>
        <v>0</v>
      </c>
      <c r="AF354" cm="1">
        <f t="array" aca="1" ref="AF354" ca="1">IF($A354&gt;AF$1,"",$C354*INDEX('ETS yield tables'!$D$133:$CO$161,$B354,AF$1-$A354+1)/10^6)</f>
        <v>0</v>
      </c>
      <c r="AG354" cm="1">
        <f t="array" aca="1" ref="AG354" ca="1">IF($A354&gt;AG$1,"",$C354*INDEX('ETS yield tables'!$D$133:$CO$161,$B354,AG$1-$A354+1)/10^6)</f>
        <v>0</v>
      </c>
      <c r="AH354" cm="1">
        <f t="array" aca="1" ref="AH354" ca="1">IF($A354&gt;AH$1,"",$C354*INDEX('ETS yield tables'!$D$133:$CO$161,$B354,AH$1-$A354+1)/10^6)</f>
        <v>0</v>
      </c>
      <c r="AI354" cm="1">
        <f t="array" aca="1" ref="AI354" ca="1">IF($A354&gt;AI$1,"",$C354*INDEX('ETS yield tables'!$D$133:$CO$161,$B354,AI$1-$A354+1)/10^6)</f>
        <v>0</v>
      </c>
      <c r="AJ354" cm="1">
        <f t="array" aca="1" ref="AJ354" ca="1">IF($A354&gt;AJ$1,"",$C354*INDEX('ETS yield tables'!$D$133:$CO$161,$B354,AJ$1-$A354+1)/10^6)</f>
        <v>0</v>
      </c>
      <c r="AK354" cm="1">
        <f t="array" aca="1" ref="AK354" ca="1">IF($A354&gt;AK$1,"",$C354*INDEX('ETS yield tables'!$D$133:$CO$161,$B354,AK$1-$A354+1)/10^6)</f>
        <v>0</v>
      </c>
      <c r="AL354" cm="1">
        <f t="array" aca="1" ref="AL354" ca="1">IF($A354&gt;AL$1,"",$C354*INDEX('ETS yield tables'!$D$133:$CO$161,$B354,AL$1-$A354+1)/10^6)</f>
        <v>0</v>
      </c>
      <c r="AM354" cm="1">
        <f t="array" aca="1" ref="AM354" ca="1">IF($A354&gt;AM$1,"",$C354*INDEX('ETS yield tables'!$D$133:$CO$161,$B354,AM$1-$A354+1)/10^6)</f>
        <v>0</v>
      </c>
      <c r="AN354" cm="1">
        <f t="array" aca="1" ref="AN354" ca="1">IF($A354&gt;AN$1,"",$C354*INDEX('ETS yield tables'!$D$133:$CO$161,$B354,AN$1-$A354+1)/10^6)</f>
        <v>0</v>
      </c>
      <c r="AO354" cm="1">
        <f t="array" aca="1" ref="AO354" ca="1">IF($A354&gt;AO$1,"",$C354*INDEX('ETS yield tables'!$D$133:$CO$161,$B354,AO$1-$A354+1)/10^6)</f>
        <v>0</v>
      </c>
      <c r="AP354" cm="1">
        <f t="array" aca="1" ref="AP354" ca="1">IF($A354&gt;AP$1,"",$C354*INDEX('ETS yield tables'!$D$133:$CO$161,$B354,AP$1-$A354+1)/10^6)</f>
        <v>0</v>
      </c>
      <c r="AQ354" cm="1">
        <f t="array" aca="1" ref="AQ354" ca="1">IF($A354&gt;AQ$1,"",$C354*INDEX('ETS yield tables'!$D$133:$CO$161,$B354,AQ$1-$A354+1)/10^6)</f>
        <v>0</v>
      </c>
      <c r="AR354" cm="1">
        <f t="array" aca="1" ref="AR354" ca="1">IF($A354&gt;AR$1,"",$C354*INDEX('ETS yield tables'!$D$133:$CO$161,$B354,AR$1-$A354+1)/10^6)</f>
        <v>0</v>
      </c>
      <c r="AS354" cm="1">
        <f t="array" aca="1" ref="AS354" ca="1">IF($A354&gt;AS$1,"",$C354*INDEX('ETS yield tables'!$D$133:$CO$161,$B354,AS$1-$A354+1)/10^6)</f>
        <v>0</v>
      </c>
      <c r="AT354" cm="1">
        <f t="array" aca="1" ref="AT354" ca="1">IF($A354&gt;AT$1,"",$C354*INDEX('ETS yield tables'!$D$133:$CO$161,$B354,AT$1-$A354+1)/10^6)</f>
        <v>0</v>
      </c>
      <c r="AU354" cm="1">
        <f t="array" aca="1" ref="AU354" ca="1">IF($A354&gt;AU$1,"",$C354*INDEX('ETS yield tables'!$D$133:$CO$161,$B354,AU$1-$A354+1)/10^6)</f>
        <v>0</v>
      </c>
      <c r="AV354" cm="1">
        <f t="array" aca="1" ref="AV354" ca="1">IF($A354&gt;AV$1,"",$C354*INDEX('ETS yield tables'!$D$133:$CO$161,$B354,AV$1-$A354+1)/10^6)</f>
        <v>0</v>
      </c>
      <c r="AW354" cm="1">
        <f t="array" aca="1" ref="AW354" ca="1">IF($A354&gt;AW$1,"",$C354*INDEX('ETS yield tables'!$D$133:$CO$161,$B354,AW$1-$A354+1)/10^6)</f>
        <v>0</v>
      </c>
      <c r="AX354" cm="1">
        <f t="array" aca="1" ref="AX354" ca="1">IF($A354&gt;AX$1,"",$C354*INDEX('ETS yield tables'!$D$133:$CO$161,$B354,AX$1-$A354+1)/10^6)</f>
        <v>0</v>
      </c>
      <c r="AY354" cm="1">
        <f t="array" aca="1" ref="AY354" ca="1">IF($A354&gt;AY$1,"",$C354*INDEX('ETS yield tables'!$D$133:$CO$161,$B354,AY$1-$A354+1)/10^6)</f>
        <v>0</v>
      </c>
      <c r="AZ354" cm="1">
        <f t="array" aca="1" ref="AZ354" ca="1">IF($A354&gt;AZ$1,"",$C354*INDEX('ETS yield tables'!$D$133:$CO$161,$B354,AZ$1-$A354+1)/10^6)</f>
        <v>0</v>
      </c>
      <c r="BA354" cm="1">
        <f t="array" aca="1" ref="BA354" ca="1">IF($A354&gt;BA$1,"",$C354*INDEX('ETS yield tables'!$D$133:$CO$161,$B354,BA$1-$A354+1)/10^6)</f>
        <v>0</v>
      </c>
      <c r="BB354" cm="1">
        <f t="array" aca="1" ref="BB354" ca="1">IF($A354&gt;BB$1,"",$C354*INDEX('ETS yield tables'!$D$133:$CO$161,$B354,BB$1-$A354+1)/10^6)</f>
        <v>0</v>
      </c>
      <c r="BC354" cm="1">
        <f t="array" aca="1" ref="BC354" ca="1">IF($A354&gt;BC$1,"",$C354*INDEX('ETS yield tables'!$D$133:$CO$161,$B354,BC$1-$A354+1)/10^6)</f>
        <v>0</v>
      </c>
      <c r="BD354" cm="1">
        <f t="array" aca="1" ref="BD354" ca="1">IF($A354&gt;BD$1,"",$C354*INDEX('ETS yield tables'!$D$133:$CO$161,$B354,BD$1-$A354+1)/10^6)</f>
        <v>0</v>
      </c>
      <c r="BE354" cm="1">
        <f t="array" aca="1" ref="BE354" ca="1">IF($A354&gt;BE$1,"",$C354*INDEX('ETS yield tables'!$D$133:$CO$161,$B354,BE$1-$A354+1)/10^6)</f>
        <v>0</v>
      </c>
      <c r="BF354" cm="1">
        <f t="array" aca="1" ref="BF354" ca="1">IF($A354&gt;BF$1,"",$C354*INDEX('ETS yield tables'!$D$133:$CO$161,$B354,BF$1-$A354+1)/10^6)</f>
        <v>0</v>
      </c>
      <c r="BG354" cm="1">
        <f t="array" aca="1" ref="BG354" ca="1">IF($A354&gt;BG$1,"",$C354*INDEX('ETS yield tables'!$D$133:$CO$161,$B354,BG$1-$A354+1)/10^6)</f>
        <v>0</v>
      </c>
      <c r="BH354" cm="1">
        <f t="array" aca="1" ref="BH354" ca="1">IF($A354&gt;BH$1,"",$C354*INDEX('ETS yield tables'!$D$133:$CO$161,$B354,BH$1-$A354+1)/10^6)</f>
        <v>0</v>
      </c>
      <c r="BI354" cm="1">
        <f t="array" aca="1" ref="BI354" ca="1">IF($A354&gt;BI$1,"",$C354*INDEX('ETS yield tables'!$D$133:$CO$161,$B354,BI$1-$A354+1)/10^6)</f>
        <v>0</v>
      </c>
      <c r="BJ354" cm="1">
        <f t="array" aca="1" ref="BJ354" ca="1">IF($A354&gt;BJ$1,"",$C354*INDEX('ETS yield tables'!$D$133:$CO$161,$B354,BJ$1-$A354+1)/10^6)</f>
        <v>0</v>
      </c>
      <c r="BK354" cm="1">
        <f t="array" aca="1" ref="BK354" ca="1">IF($A354&gt;BK$1,"",$C354*INDEX('ETS yield tables'!$D$133:$CO$161,$B354,BK$1-$A354+1)/10^6)</f>
        <v>0</v>
      </c>
      <c r="BL354" cm="1">
        <f t="array" aca="1" ref="BL354" ca="1">IF($A354&gt;BL$1,"",$C354*INDEX('ETS yield tables'!$D$133:$CO$161,$B354,BL$1-$A354+1)/10^6)</f>
        <v>0</v>
      </c>
      <c r="BM354" cm="1">
        <f t="array" aca="1" ref="BM354" ca="1">IF($A354&gt;BM$1,"",$C354*INDEX('ETS yield tables'!$D$133:$CO$161,$B354,BM$1-$A354+1)/10^6)</f>
        <v>0</v>
      </c>
      <c r="BN354" cm="1">
        <f t="array" aca="1" ref="BN354" ca="1">IF($A354&gt;BN$1,"",$C354*INDEX('ETS yield tables'!$D$133:$CO$161,$B354,BN$1-$A354+1)/10^6)</f>
        <v>0</v>
      </c>
      <c r="BO354" cm="1">
        <f t="array" aca="1" ref="BO354" ca="1">IF($A354&gt;BO$1,"",$C354*INDEX('ETS yield tables'!$D$133:$CO$161,$B354,BO$1-$A354+1)/10^6)</f>
        <v>0</v>
      </c>
      <c r="BP354" cm="1">
        <f t="array" aca="1" ref="BP354" ca="1">IF($A354&gt;BP$1,"",$C354*INDEX('ETS yield tables'!$D$133:$CO$161,$B354,BP$1-$A354+1)/10^6)</f>
        <v>0</v>
      </c>
      <c r="BQ354" cm="1">
        <f t="array" aca="1" ref="BQ354" ca="1">IF($A354&gt;BQ$1,"",$C354*INDEX('ETS yield tables'!$D$133:$CO$161,$B354,BQ$1-$A354+1)/10^6)</f>
        <v>0</v>
      </c>
      <c r="BR354" cm="1">
        <f t="array" aca="1" ref="BR354" ca="1">IF($A354&gt;BR$1,"",$C354*INDEX('ETS yield tables'!$D$133:$CO$161,$B354,BR$1-$A354+1)/10^6)</f>
        <v>0</v>
      </c>
      <c r="BS354" cm="1">
        <f t="array" aca="1" ref="BS354" ca="1">IF($A354&gt;BS$1,"",$C354*INDEX('ETS yield tables'!$D$133:$CO$161,$B354,BS$1-$A354+1)/10^6)</f>
        <v>0</v>
      </c>
      <c r="BT354" cm="1">
        <f t="array" aca="1" ref="BT354" ca="1">IF($A354&gt;BT$1,"",$C354*INDEX('ETS yield tables'!$D$133:$CO$161,$B354,BT$1-$A354+1)/10^6)</f>
        <v>0</v>
      </c>
      <c r="BU354" cm="1">
        <f t="array" aca="1" ref="BU354" ca="1">IF($A354&gt;BU$1,"",$C354*INDEX('ETS yield tables'!$D$133:$CO$161,$B354,BU$1-$A354+1)/10^6)</f>
        <v>0</v>
      </c>
      <c r="BV354" cm="1">
        <f t="array" aca="1" ref="BV354" ca="1">IF($A354&gt;BV$1,"",$C354*INDEX('ETS yield tables'!$D$133:$CO$161,$B354,BV$1-$A354+1)/10^6)</f>
        <v>0</v>
      </c>
      <c r="BW354" cm="1">
        <f t="array" aca="1" ref="BW354" ca="1">IF($A354&gt;BW$1,"",$C354*INDEX('ETS yield tables'!$D$133:$CO$161,$B354,BW$1-$A354+1)/10^6)</f>
        <v>0</v>
      </c>
      <c r="BX354" cm="1">
        <f t="array" aca="1" ref="BX354" ca="1">IF($A354&gt;BX$1,"",$C354*INDEX('ETS yield tables'!$D$133:$CO$161,$B354,BX$1-$A354+1)/10^6)</f>
        <v>0</v>
      </c>
      <c r="BY354" cm="1">
        <f t="array" aca="1" ref="BY354" ca="1">IF($A354&gt;BY$1,"",$C354*INDEX('ETS yield tables'!$D$133:$CO$161,$B354,BY$1-$A354+1)/10^6)</f>
        <v>0</v>
      </c>
      <c r="BZ354" cm="1">
        <f t="array" aca="1" ref="BZ354" ca="1">IF($A354&gt;BZ$1,"",$C354*INDEX('ETS yield tables'!$D$133:$CO$161,$B354,BZ$1-$A354+1)/10^6)</f>
        <v>0</v>
      </c>
      <c r="CA354" cm="1">
        <f t="array" aca="1" ref="CA354" ca="1">IF($A354&gt;CA$1,"",$C354*INDEX('ETS yield tables'!$D$133:$CO$161,$B354,CA$1-$A354+1)/10^6)</f>
        <v>0</v>
      </c>
      <c r="CB354" cm="1">
        <f t="array" aca="1" ref="CB354" ca="1">IF($A354&gt;CB$1,"",$C354*INDEX('ETS yield tables'!$D$133:$CO$161,$B354,CB$1-$A354+1)/10^6)</f>
        <v>0</v>
      </c>
      <c r="CC354" cm="1">
        <f t="array" aca="1" ref="CC354" ca="1">IF($A354&gt;CC$1,"",$C354*INDEX('ETS yield tables'!$D$133:$CO$161,$B354,CC$1-$A354+1)/10^6)</f>
        <v>0</v>
      </c>
      <c r="CD354" cm="1">
        <f t="array" aca="1" ref="CD354" ca="1">IF($A354&gt;CD$1,"",$C354*INDEX('ETS yield tables'!$D$133:$CO$161,$B354,CD$1-$A354+1)/10^6)</f>
        <v>0</v>
      </c>
      <c r="CE354" cm="1">
        <f t="array" aca="1" ref="CE354" ca="1">IF($A354&gt;CE$1,"",$C354*INDEX('ETS yield tables'!$D$133:$CO$161,$B354,CE$1-$A354+1)/10^6)</f>
        <v>0</v>
      </c>
      <c r="CF354" cm="1">
        <f t="array" aca="1" ref="CF354" ca="1">IF($A354&gt;CF$1,"",$C354*INDEX('ETS yield tables'!$D$133:$CO$161,$B354,CF$1-$A354+1)/10^6)</f>
        <v>0</v>
      </c>
      <c r="CG354" cm="1">
        <f t="array" aca="1" ref="CG354" ca="1">IF($A354&gt;CG$1,"",$C354*INDEX('ETS yield tables'!$D$133:$CO$161,$B354,CG$1-$A354+1)/10^6)</f>
        <v>0</v>
      </c>
      <c r="CH354" cm="1">
        <f t="array" aca="1" ref="CH354" ca="1">IF($A354&gt;CH$1,"",$C354*INDEX('ETS yield tables'!$D$133:$CO$161,$B354,CH$1-$A354+1)/10^6)</f>
        <v>0</v>
      </c>
      <c r="CI354" cm="1">
        <f t="array" aca="1" ref="CI354" ca="1">IF($A354&gt;CI$1,"",$C354*INDEX('ETS yield tables'!$D$133:$CO$161,$B354,CI$1-$A354+1)/10^6)</f>
        <v>0</v>
      </c>
      <c r="CJ354" cm="1">
        <f t="array" aca="1" ref="CJ354" ca="1">IF($A354&gt;CJ$1,"",$C354*INDEX('ETS yield tables'!$D$133:$CO$161,$B354,CJ$1-$A354+1)/10^6)</f>
        <v>0</v>
      </c>
      <c r="CK354" cm="1">
        <f t="array" aca="1" ref="CK354" ca="1">IF($A354&gt;CK$1,"",$C354*INDEX('ETS yield tables'!$D$133:$CO$161,$B354,CK$1-$A354+1)/10^6)</f>
        <v>0</v>
      </c>
      <c r="CL354" cm="1">
        <f t="array" aca="1" ref="CL354" ca="1">IF($A354&gt;CL$1,"",$C354*INDEX('ETS yield tables'!$D$133:$CO$161,$B354,CL$1-$A354+1)/10^6)</f>
        <v>0</v>
      </c>
      <c r="CM354" cm="1">
        <f t="array" aca="1" ref="CM354" ca="1">IF($A354&gt;CM$1,"",$C354*INDEX('ETS yield tables'!$D$133:$CO$161,$B354,CM$1-$A354+1)/10^6)</f>
        <v>0</v>
      </c>
      <c r="CN354" cm="1">
        <f t="array" aca="1" ref="CN354" ca="1">IF($A354&gt;CN$1,"",$C354*INDEX('ETS yield tables'!$D$133:$CO$161,$B354,CN$1-$A354+1)/10^6)</f>
        <v>0</v>
      </c>
      <c r="CO354" cm="1">
        <f t="array" aca="1" ref="CO354" ca="1">IF($A354&gt;CO$1,"",$C354*INDEX('ETS yield tables'!$D$133:$CO$161,$B354,CO$1-$A354+1)/10^6)</f>
        <v>0</v>
      </c>
    </row>
    <row r="355" spans="1:93" outlineLevel="1">
      <c r="A355">
        <v>2017</v>
      </c>
      <c r="B355">
        <f t="shared" si="188"/>
        <v>1</v>
      </c>
      <c r="C355" s="1">
        <v>0</v>
      </c>
      <c r="D355" s="62"/>
      <c r="E355" s="62"/>
      <c r="F355" s="62"/>
      <c r="G355" s="62"/>
      <c r="H355" s="62"/>
      <c r="I355" s="62"/>
      <c r="J355" s="62"/>
      <c r="K355" s="62"/>
      <c r="L355" s="62"/>
      <c r="M355" s="62"/>
      <c r="N355" s="62"/>
      <c r="O355" s="62"/>
      <c r="P355" s="62"/>
      <c r="Q355" s="62"/>
      <c r="R355" s="62"/>
      <c r="S355" s="62"/>
      <c r="T355" s="62"/>
      <c r="U355" s="62"/>
      <c r="V355" t="str" cm="1">
        <f t="array" ref="V355">IF($A355&gt;V$1,"",$C355*INDEX('ETS yield tables'!$D$133:$CO$161,$B355,V$1-$A355+1)/10^6)</f>
        <v/>
      </c>
      <c r="W355" t="str" cm="1">
        <f t="array" ref="W355">IF($A355&gt;W$1,"",$C355*INDEX('ETS yield tables'!$D$133:$CO$161,$B355,W$1-$A355+1)/10^6)</f>
        <v/>
      </c>
      <c r="X355" t="str" cm="1">
        <f t="array" ref="X355">IF($A355&gt;X$1,"",$C355*INDEX('ETS yield tables'!$D$133:$CO$161,$B355,X$1-$A355+1)/10^6)</f>
        <v/>
      </c>
      <c r="Y355" t="str" cm="1">
        <f t="array" ref="Y355">IF($A355&gt;Y$1,"",$C355*INDEX('ETS yield tables'!$D$133:$CO$161,$B355,Y$1-$A355+1)/10^6)</f>
        <v/>
      </c>
      <c r="Z355" t="str" cm="1">
        <f t="array" ref="Z355">IF($A355&gt;Z$1,"",$C355*INDEX('ETS yield tables'!$D$133:$CO$161,$B355,Z$1-$A355+1)/10^6)</f>
        <v/>
      </c>
      <c r="AA355" t="str" cm="1">
        <f t="array" ref="AA355">IF($A355&gt;AA$1,"",$C355*INDEX('ETS yield tables'!$D$133:$CO$161,$B355,AA$1-$A355+1)/10^6)</f>
        <v/>
      </c>
      <c r="AB355" t="str" cm="1">
        <f t="array" ref="AB355">IF($A355&gt;AB$1,"",$C355*INDEX('ETS yield tables'!$D$133:$CO$161,$B355,AB$1-$A355+1)/10^6)</f>
        <v/>
      </c>
      <c r="AC355" t="str" cm="1">
        <f t="array" ref="AC355">IF($A355&gt;AC$1,"",$C355*INDEX('ETS yield tables'!$D$133:$CO$161,$B355,AC$1-$A355+1)/10^6)</f>
        <v/>
      </c>
      <c r="AD355" t="str" cm="1">
        <f t="array" ref="AD355">IF($A355&gt;AD$1,"",$C355*INDEX('ETS yield tables'!$D$133:$CO$161,$B355,AD$1-$A355+1)/10^6)</f>
        <v/>
      </c>
      <c r="AE355" cm="1">
        <f t="array" ref="AE355">IF($A355&gt;AE$1,"",$C355*INDEX('ETS yield tables'!$D$133:$CO$161,$B355,AE$1-$A355+1)/10^6)</f>
        <v>0</v>
      </c>
      <c r="AF355" cm="1">
        <f t="array" aca="1" ref="AF355" ca="1">IF($A355&gt;AF$1,"",$C355*INDEX('ETS yield tables'!$D$133:$CO$161,$B355,AF$1-$A355+1)/10^6)</f>
        <v>0</v>
      </c>
      <c r="AG355" cm="1">
        <f t="array" aca="1" ref="AG355" ca="1">IF($A355&gt;AG$1,"",$C355*INDEX('ETS yield tables'!$D$133:$CO$161,$B355,AG$1-$A355+1)/10^6)</f>
        <v>0</v>
      </c>
      <c r="AH355" cm="1">
        <f t="array" aca="1" ref="AH355" ca="1">IF($A355&gt;AH$1,"",$C355*INDEX('ETS yield tables'!$D$133:$CO$161,$B355,AH$1-$A355+1)/10^6)</f>
        <v>0</v>
      </c>
      <c r="AI355" cm="1">
        <f t="array" aca="1" ref="AI355" ca="1">IF($A355&gt;AI$1,"",$C355*INDEX('ETS yield tables'!$D$133:$CO$161,$B355,AI$1-$A355+1)/10^6)</f>
        <v>0</v>
      </c>
      <c r="AJ355" cm="1">
        <f t="array" aca="1" ref="AJ355" ca="1">IF($A355&gt;AJ$1,"",$C355*INDEX('ETS yield tables'!$D$133:$CO$161,$B355,AJ$1-$A355+1)/10^6)</f>
        <v>0</v>
      </c>
      <c r="AK355" cm="1">
        <f t="array" aca="1" ref="AK355" ca="1">IF($A355&gt;AK$1,"",$C355*INDEX('ETS yield tables'!$D$133:$CO$161,$B355,AK$1-$A355+1)/10^6)</f>
        <v>0</v>
      </c>
      <c r="AL355" cm="1">
        <f t="array" aca="1" ref="AL355" ca="1">IF($A355&gt;AL$1,"",$C355*INDEX('ETS yield tables'!$D$133:$CO$161,$B355,AL$1-$A355+1)/10^6)</f>
        <v>0</v>
      </c>
      <c r="AM355" cm="1">
        <f t="array" aca="1" ref="AM355" ca="1">IF($A355&gt;AM$1,"",$C355*INDEX('ETS yield tables'!$D$133:$CO$161,$B355,AM$1-$A355+1)/10^6)</f>
        <v>0</v>
      </c>
      <c r="AN355" cm="1">
        <f t="array" aca="1" ref="AN355" ca="1">IF($A355&gt;AN$1,"",$C355*INDEX('ETS yield tables'!$D$133:$CO$161,$B355,AN$1-$A355+1)/10^6)</f>
        <v>0</v>
      </c>
      <c r="AO355" cm="1">
        <f t="array" aca="1" ref="AO355" ca="1">IF($A355&gt;AO$1,"",$C355*INDEX('ETS yield tables'!$D$133:$CO$161,$B355,AO$1-$A355+1)/10^6)</f>
        <v>0</v>
      </c>
      <c r="AP355" cm="1">
        <f t="array" aca="1" ref="AP355" ca="1">IF($A355&gt;AP$1,"",$C355*INDEX('ETS yield tables'!$D$133:$CO$161,$B355,AP$1-$A355+1)/10^6)</f>
        <v>0</v>
      </c>
      <c r="AQ355" cm="1">
        <f t="array" aca="1" ref="AQ355" ca="1">IF($A355&gt;AQ$1,"",$C355*INDEX('ETS yield tables'!$D$133:$CO$161,$B355,AQ$1-$A355+1)/10^6)</f>
        <v>0</v>
      </c>
      <c r="AR355" cm="1">
        <f t="array" aca="1" ref="AR355" ca="1">IF($A355&gt;AR$1,"",$C355*INDEX('ETS yield tables'!$D$133:$CO$161,$B355,AR$1-$A355+1)/10^6)</f>
        <v>0</v>
      </c>
      <c r="AS355" cm="1">
        <f t="array" aca="1" ref="AS355" ca="1">IF($A355&gt;AS$1,"",$C355*INDEX('ETS yield tables'!$D$133:$CO$161,$B355,AS$1-$A355+1)/10^6)</f>
        <v>0</v>
      </c>
      <c r="AT355" cm="1">
        <f t="array" aca="1" ref="AT355" ca="1">IF($A355&gt;AT$1,"",$C355*INDEX('ETS yield tables'!$D$133:$CO$161,$B355,AT$1-$A355+1)/10^6)</f>
        <v>0</v>
      </c>
      <c r="AU355" cm="1">
        <f t="array" aca="1" ref="AU355" ca="1">IF($A355&gt;AU$1,"",$C355*INDEX('ETS yield tables'!$D$133:$CO$161,$B355,AU$1-$A355+1)/10^6)</f>
        <v>0</v>
      </c>
      <c r="AV355" cm="1">
        <f t="array" aca="1" ref="AV355" ca="1">IF($A355&gt;AV$1,"",$C355*INDEX('ETS yield tables'!$D$133:$CO$161,$B355,AV$1-$A355+1)/10^6)</f>
        <v>0</v>
      </c>
      <c r="AW355" cm="1">
        <f t="array" aca="1" ref="AW355" ca="1">IF($A355&gt;AW$1,"",$C355*INDEX('ETS yield tables'!$D$133:$CO$161,$B355,AW$1-$A355+1)/10^6)</f>
        <v>0</v>
      </c>
      <c r="AX355" cm="1">
        <f t="array" aca="1" ref="AX355" ca="1">IF($A355&gt;AX$1,"",$C355*INDEX('ETS yield tables'!$D$133:$CO$161,$B355,AX$1-$A355+1)/10^6)</f>
        <v>0</v>
      </c>
      <c r="AY355" cm="1">
        <f t="array" aca="1" ref="AY355" ca="1">IF($A355&gt;AY$1,"",$C355*INDEX('ETS yield tables'!$D$133:$CO$161,$B355,AY$1-$A355+1)/10^6)</f>
        <v>0</v>
      </c>
      <c r="AZ355" cm="1">
        <f t="array" aca="1" ref="AZ355" ca="1">IF($A355&gt;AZ$1,"",$C355*INDEX('ETS yield tables'!$D$133:$CO$161,$B355,AZ$1-$A355+1)/10^6)</f>
        <v>0</v>
      </c>
      <c r="BA355" cm="1">
        <f t="array" aca="1" ref="BA355" ca="1">IF($A355&gt;BA$1,"",$C355*INDEX('ETS yield tables'!$D$133:$CO$161,$B355,BA$1-$A355+1)/10^6)</f>
        <v>0</v>
      </c>
      <c r="BB355" cm="1">
        <f t="array" aca="1" ref="BB355" ca="1">IF($A355&gt;BB$1,"",$C355*INDEX('ETS yield tables'!$D$133:$CO$161,$B355,BB$1-$A355+1)/10^6)</f>
        <v>0</v>
      </c>
      <c r="BC355" cm="1">
        <f t="array" aca="1" ref="BC355" ca="1">IF($A355&gt;BC$1,"",$C355*INDEX('ETS yield tables'!$D$133:$CO$161,$B355,BC$1-$A355+1)/10^6)</f>
        <v>0</v>
      </c>
      <c r="BD355" cm="1">
        <f t="array" aca="1" ref="BD355" ca="1">IF($A355&gt;BD$1,"",$C355*INDEX('ETS yield tables'!$D$133:$CO$161,$B355,BD$1-$A355+1)/10^6)</f>
        <v>0</v>
      </c>
      <c r="BE355" cm="1">
        <f t="array" aca="1" ref="BE355" ca="1">IF($A355&gt;BE$1,"",$C355*INDEX('ETS yield tables'!$D$133:$CO$161,$B355,BE$1-$A355+1)/10^6)</f>
        <v>0</v>
      </c>
      <c r="BF355" cm="1">
        <f t="array" aca="1" ref="BF355" ca="1">IF($A355&gt;BF$1,"",$C355*INDEX('ETS yield tables'!$D$133:$CO$161,$B355,BF$1-$A355+1)/10^6)</f>
        <v>0</v>
      </c>
      <c r="BG355" cm="1">
        <f t="array" aca="1" ref="BG355" ca="1">IF($A355&gt;BG$1,"",$C355*INDEX('ETS yield tables'!$D$133:$CO$161,$B355,BG$1-$A355+1)/10^6)</f>
        <v>0</v>
      </c>
      <c r="BH355" cm="1">
        <f t="array" aca="1" ref="BH355" ca="1">IF($A355&gt;BH$1,"",$C355*INDEX('ETS yield tables'!$D$133:$CO$161,$B355,BH$1-$A355+1)/10^6)</f>
        <v>0</v>
      </c>
      <c r="BI355" cm="1">
        <f t="array" aca="1" ref="BI355" ca="1">IF($A355&gt;BI$1,"",$C355*INDEX('ETS yield tables'!$D$133:$CO$161,$B355,BI$1-$A355+1)/10^6)</f>
        <v>0</v>
      </c>
      <c r="BJ355" cm="1">
        <f t="array" aca="1" ref="BJ355" ca="1">IF($A355&gt;BJ$1,"",$C355*INDEX('ETS yield tables'!$D$133:$CO$161,$B355,BJ$1-$A355+1)/10^6)</f>
        <v>0</v>
      </c>
      <c r="BK355" cm="1">
        <f t="array" aca="1" ref="BK355" ca="1">IF($A355&gt;BK$1,"",$C355*INDEX('ETS yield tables'!$D$133:$CO$161,$B355,BK$1-$A355+1)/10^6)</f>
        <v>0</v>
      </c>
      <c r="BL355" cm="1">
        <f t="array" aca="1" ref="BL355" ca="1">IF($A355&gt;BL$1,"",$C355*INDEX('ETS yield tables'!$D$133:$CO$161,$B355,BL$1-$A355+1)/10^6)</f>
        <v>0</v>
      </c>
      <c r="BM355" cm="1">
        <f t="array" aca="1" ref="BM355" ca="1">IF($A355&gt;BM$1,"",$C355*INDEX('ETS yield tables'!$D$133:$CO$161,$B355,BM$1-$A355+1)/10^6)</f>
        <v>0</v>
      </c>
      <c r="BN355" cm="1">
        <f t="array" aca="1" ref="BN355" ca="1">IF($A355&gt;BN$1,"",$C355*INDEX('ETS yield tables'!$D$133:$CO$161,$B355,BN$1-$A355+1)/10^6)</f>
        <v>0</v>
      </c>
      <c r="BO355" cm="1">
        <f t="array" aca="1" ref="BO355" ca="1">IF($A355&gt;BO$1,"",$C355*INDEX('ETS yield tables'!$D$133:$CO$161,$B355,BO$1-$A355+1)/10^6)</f>
        <v>0</v>
      </c>
      <c r="BP355" cm="1">
        <f t="array" aca="1" ref="BP355" ca="1">IF($A355&gt;BP$1,"",$C355*INDEX('ETS yield tables'!$D$133:$CO$161,$B355,BP$1-$A355+1)/10^6)</f>
        <v>0</v>
      </c>
      <c r="BQ355" cm="1">
        <f t="array" aca="1" ref="BQ355" ca="1">IF($A355&gt;BQ$1,"",$C355*INDEX('ETS yield tables'!$D$133:$CO$161,$B355,BQ$1-$A355+1)/10^6)</f>
        <v>0</v>
      </c>
      <c r="BR355" cm="1">
        <f t="array" aca="1" ref="BR355" ca="1">IF($A355&gt;BR$1,"",$C355*INDEX('ETS yield tables'!$D$133:$CO$161,$B355,BR$1-$A355+1)/10^6)</f>
        <v>0</v>
      </c>
      <c r="BS355" cm="1">
        <f t="array" aca="1" ref="BS355" ca="1">IF($A355&gt;BS$1,"",$C355*INDEX('ETS yield tables'!$D$133:$CO$161,$B355,BS$1-$A355+1)/10^6)</f>
        <v>0</v>
      </c>
      <c r="BT355" cm="1">
        <f t="array" aca="1" ref="BT355" ca="1">IF($A355&gt;BT$1,"",$C355*INDEX('ETS yield tables'!$D$133:$CO$161,$B355,BT$1-$A355+1)/10^6)</f>
        <v>0</v>
      </c>
      <c r="BU355" cm="1">
        <f t="array" aca="1" ref="BU355" ca="1">IF($A355&gt;BU$1,"",$C355*INDEX('ETS yield tables'!$D$133:$CO$161,$B355,BU$1-$A355+1)/10^6)</f>
        <v>0</v>
      </c>
      <c r="BV355" cm="1">
        <f t="array" aca="1" ref="BV355" ca="1">IF($A355&gt;BV$1,"",$C355*INDEX('ETS yield tables'!$D$133:$CO$161,$B355,BV$1-$A355+1)/10^6)</f>
        <v>0</v>
      </c>
      <c r="BW355" cm="1">
        <f t="array" aca="1" ref="BW355" ca="1">IF($A355&gt;BW$1,"",$C355*INDEX('ETS yield tables'!$D$133:$CO$161,$B355,BW$1-$A355+1)/10^6)</f>
        <v>0</v>
      </c>
      <c r="BX355" cm="1">
        <f t="array" aca="1" ref="BX355" ca="1">IF($A355&gt;BX$1,"",$C355*INDEX('ETS yield tables'!$D$133:$CO$161,$B355,BX$1-$A355+1)/10^6)</f>
        <v>0</v>
      </c>
      <c r="BY355" cm="1">
        <f t="array" aca="1" ref="BY355" ca="1">IF($A355&gt;BY$1,"",$C355*INDEX('ETS yield tables'!$D$133:$CO$161,$B355,BY$1-$A355+1)/10^6)</f>
        <v>0</v>
      </c>
      <c r="BZ355" cm="1">
        <f t="array" aca="1" ref="BZ355" ca="1">IF($A355&gt;BZ$1,"",$C355*INDEX('ETS yield tables'!$D$133:$CO$161,$B355,BZ$1-$A355+1)/10^6)</f>
        <v>0</v>
      </c>
      <c r="CA355" cm="1">
        <f t="array" aca="1" ref="CA355" ca="1">IF($A355&gt;CA$1,"",$C355*INDEX('ETS yield tables'!$D$133:$CO$161,$B355,CA$1-$A355+1)/10^6)</f>
        <v>0</v>
      </c>
      <c r="CB355" cm="1">
        <f t="array" aca="1" ref="CB355" ca="1">IF($A355&gt;CB$1,"",$C355*INDEX('ETS yield tables'!$D$133:$CO$161,$B355,CB$1-$A355+1)/10^6)</f>
        <v>0</v>
      </c>
      <c r="CC355" cm="1">
        <f t="array" aca="1" ref="CC355" ca="1">IF($A355&gt;CC$1,"",$C355*INDEX('ETS yield tables'!$D$133:$CO$161,$B355,CC$1-$A355+1)/10^6)</f>
        <v>0</v>
      </c>
      <c r="CD355" cm="1">
        <f t="array" aca="1" ref="CD355" ca="1">IF($A355&gt;CD$1,"",$C355*INDEX('ETS yield tables'!$D$133:$CO$161,$B355,CD$1-$A355+1)/10^6)</f>
        <v>0</v>
      </c>
      <c r="CE355" cm="1">
        <f t="array" aca="1" ref="CE355" ca="1">IF($A355&gt;CE$1,"",$C355*INDEX('ETS yield tables'!$D$133:$CO$161,$B355,CE$1-$A355+1)/10^6)</f>
        <v>0</v>
      </c>
      <c r="CF355" cm="1">
        <f t="array" aca="1" ref="CF355" ca="1">IF($A355&gt;CF$1,"",$C355*INDEX('ETS yield tables'!$D$133:$CO$161,$B355,CF$1-$A355+1)/10^6)</f>
        <v>0</v>
      </c>
      <c r="CG355" cm="1">
        <f t="array" aca="1" ref="CG355" ca="1">IF($A355&gt;CG$1,"",$C355*INDEX('ETS yield tables'!$D$133:$CO$161,$B355,CG$1-$A355+1)/10^6)</f>
        <v>0</v>
      </c>
      <c r="CH355" cm="1">
        <f t="array" aca="1" ref="CH355" ca="1">IF($A355&gt;CH$1,"",$C355*INDEX('ETS yield tables'!$D$133:$CO$161,$B355,CH$1-$A355+1)/10^6)</f>
        <v>0</v>
      </c>
      <c r="CI355" cm="1">
        <f t="array" aca="1" ref="CI355" ca="1">IF($A355&gt;CI$1,"",$C355*INDEX('ETS yield tables'!$D$133:$CO$161,$B355,CI$1-$A355+1)/10^6)</f>
        <v>0</v>
      </c>
      <c r="CJ355" cm="1">
        <f t="array" aca="1" ref="CJ355" ca="1">IF($A355&gt;CJ$1,"",$C355*INDEX('ETS yield tables'!$D$133:$CO$161,$B355,CJ$1-$A355+1)/10^6)</f>
        <v>0</v>
      </c>
      <c r="CK355" cm="1">
        <f t="array" aca="1" ref="CK355" ca="1">IF($A355&gt;CK$1,"",$C355*INDEX('ETS yield tables'!$D$133:$CO$161,$B355,CK$1-$A355+1)/10^6)</f>
        <v>0</v>
      </c>
      <c r="CL355" cm="1">
        <f t="array" aca="1" ref="CL355" ca="1">IF($A355&gt;CL$1,"",$C355*INDEX('ETS yield tables'!$D$133:$CO$161,$B355,CL$1-$A355+1)/10^6)</f>
        <v>0</v>
      </c>
      <c r="CM355" cm="1">
        <f t="array" aca="1" ref="CM355" ca="1">IF($A355&gt;CM$1,"",$C355*INDEX('ETS yield tables'!$D$133:$CO$161,$B355,CM$1-$A355+1)/10^6)</f>
        <v>0</v>
      </c>
      <c r="CN355" cm="1">
        <f t="array" aca="1" ref="CN355" ca="1">IF($A355&gt;CN$1,"",$C355*INDEX('ETS yield tables'!$D$133:$CO$161,$B355,CN$1-$A355+1)/10^6)</f>
        <v>0</v>
      </c>
      <c r="CO355" cm="1">
        <f t="array" aca="1" ref="CO355" ca="1">IF($A355&gt;CO$1,"",$C355*INDEX('ETS yield tables'!$D$133:$CO$161,$B355,CO$1-$A355+1)/10^6)</f>
        <v>0</v>
      </c>
    </row>
    <row r="356" spans="1:93" outlineLevel="1">
      <c r="A356">
        <v>2018</v>
      </c>
      <c r="B356">
        <f t="shared" si="188"/>
        <v>1</v>
      </c>
      <c r="C356" s="1">
        <v>0</v>
      </c>
      <c r="D356" s="62"/>
      <c r="E356" s="62"/>
      <c r="F356" s="62"/>
      <c r="G356" s="62"/>
      <c r="H356" s="62"/>
      <c r="I356" s="62"/>
      <c r="J356" s="62"/>
      <c r="K356" s="62"/>
      <c r="L356" s="62"/>
      <c r="M356" s="62"/>
      <c r="N356" s="62"/>
      <c r="O356" s="62"/>
      <c r="P356" s="62"/>
      <c r="Q356" s="62"/>
      <c r="R356" s="62"/>
      <c r="S356" s="62"/>
      <c r="T356" s="62"/>
      <c r="U356" s="62"/>
      <c r="V356" t="str" cm="1">
        <f t="array" ref="V356">IF($A356&gt;V$1,"",$C356*INDEX('ETS yield tables'!$D$133:$CO$161,$B356,V$1-$A356+1)/10^6)</f>
        <v/>
      </c>
      <c r="W356" t="str" cm="1">
        <f t="array" ref="W356">IF($A356&gt;W$1,"",$C356*INDEX('ETS yield tables'!$D$133:$CO$161,$B356,W$1-$A356+1)/10^6)</f>
        <v/>
      </c>
      <c r="X356" t="str" cm="1">
        <f t="array" ref="X356">IF($A356&gt;X$1,"",$C356*INDEX('ETS yield tables'!$D$133:$CO$161,$B356,X$1-$A356+1)/10^6)</f>
        <v/>
      </c>
      <c r="Y356" t="str" cm="1">
        <f t="array" ref="Y356">IF($A356&gt;Y$1,"",$C356*INDEX('ETS yield tables'!$D$133:$CO$161,$B356,Y$1-$A356+1)/10^6)</f>
        <v/>
      </c>
      <c r="Z356" t="str" cm="1">
        <f t="array" ref="Z356">IF($A356&gt;Z$1,"",$C356*INDEX('ETS yield tables'!$D$133:$CO$161,$B356,Z$1-$A356+1)/10^6)</f>
        <v/>
      </c>
      <c r="AA356" t="str" cm="1">
        <f t="array" ref="AA356">IF($A356&gt;AA$1,"",$C356*INDEX('ETS yield tables'!$D$133:$CO$161,$B356,AA$1-$A356+1)/10^6)</f>
        <v/>
      </c>
      <c r="AB356" t="str" cm="1">
        <f t="array" ref="AB356">IF($A356&gt;AB$1,"",$C356*INDEX('ETS yield tables'!$D$133:$CO$161,$B356,AB$1-$A356+1)/10^6)</f>
        <v/>
      </c>
      <c r="AC356" t="str" cm="1">
        <f t="array" ref="AC356">IF($A356&gt;AC$1,"",$C356*INDEX('ETS yield tables'!$D$133:$CO$161,$B356,AC$1-$A356+1)/10^6)</f>
        <v/>
      </c>
      <c r="AD356" t="str" cm="1">
        <f t="array" ref="AD356">IF($A356&gt;AD$1,"",$C356*INDEX('ETS yield tables'!$D$133:$CO$161,$B356,AD$1-$A356+1)/10^6)</f>
        <v/>
      </c>
      <c r="AE356" t="str" cm="1">
        <f t="array" ref="AE356">IF($A356&gt;AE$1,"",$C356*INDEX('ETS yield tables'!$D$133:$CO$161,$B356,AE$1-$A356+1)/10^6)</f>
        <v/>
      </c>
      <c r="AF356" cm="1">
        <f t="array" ref="AF356">IF($A356&gt;AF$1,"",$C356*INDEX('ETS yield tables'!$D$133:$CO$161,$B356,AF$1-$A356+1)/10^6)</f>
        <v>0</v>
      </c>
      <c r="AG356" cm="1">
        <f t="array" aca="1" ref="AG356" ca="1">IF($A356&gt;AG$1,"",$C356*INDEX('ETS yield tables'!$D$133:$CO$161,$B356,AG$1-$A356+1)/10^6)</f>
        <v>0</v>
      </c>
      <c r="AH356" cm="1">
        <f t="array" aca="1" ref="AH356" ca="1">IF($A356&gt;AH$1,"",$C356*INDEX('ETS yield tables'!$D$133:$CO$161,$B356,AH$1-$A356+1)/10^6)</f>
        <v>0</v>
      </c>
      <c r="AI356" cm="1">
        <f t="array" aca="1" ref="AI356" ca="1">IF($A356&gt;AI$1,"",$C356*INDEX('ETS yield tables'!$D$133:$CO$161,$B356,AI$1-$A356+1)/10^6)</f>
        <v>0</v>
      </c>
      <c r="AJ356" cm="1">
        <f t="array" aca="1" ref="AJ356" ca="1">IF($A356&gt;AJ$1,"",$C356*INDEX('ETS yield tables'!$D$133:$CO$161,$B356,AJ$1-$A356+1)/10^6)</f>
        <v>0</v>
      </c>
      <c r="AK356" cm="1">
        <f t="array" aca="1" ref="AK356" ca="1">IF($A356&gt;AK$1,"",$C356*INDEX('ETS yield tables'!$D$133:$CO$161,$B356,AK$1-$A356+1)/10^6)</f>
        <v>0</v>
      </c>
      <c r="AL356" cm="1">
        <f t="array" aca="1" ref="AL356" ca="1">IF($A356&gt;AL$1,"",$C356*INDEX('ETS yield tables'!$D$133:$CO$161,$B356,AL$1-$A356+1)/10^6)</f>
        <v>0</v>
      </c>
      <c r="AM356" cm="1">
        <f t="array" aca="1" ref="AM356" ca="1">IF($A356&gt;AM$1,"",$C356*INDEX('ETS yield tables'!$D$133:$CO$161,$B356,AM$1-$A356+1)/10^6)</f>
        <v>0</v>
      </c>
      <c r="AN356" cm="1">
        <f t="array" aca="1" ref="AN356" ca="1">IF($A356&gt;AN$1,"",$C356*INDEX('ETS yield tables'!$D$133:$CO$161,$B356,AN$1-$A356+1)/10^6)</f>
        <v>0</v>
      </c>
      <c r="AO356" cm="1">
        <f t="array" aca="1" ref="AO356" ca="1">IF($A356&gt;AO$1,"",$C356*INDEX('ETS yield tables'!$D$133:$CO$161,$B356,AO$1-$A356+1)/10^6)</f>
        <v>0</v>
      </c>
      <c r="AP356" cm="1">
        <f t="array" aca="1" ref="AP356" ca="1">IF($A356&gt;AP$1,"",$C356*INDEX('ETS yield tables'!$D$133:$CO$161,$B356,AP$1-$A356+1)/10^6)</f>
        <v>0</v>
      </c>
      <c r="AQ356" cm="1">
        <f t="array" aca="1" ref="AQ356" ca="1">IF($A356&gt;AQ$1,"",$C356*INDEX('ETS yield tables'!$D$133:$CO$161,$B356,AQ$1-$A356+1)/10^6)</f>
        <v>0</v>
      </c>
      <c r="AR356" cm="1">
        <f t="array" aca="1" ref="AR356" ca="1">IF($A356&gt;AR$1,"",$C356*INDEX('ETS yield tables'!$D$133:$CO$161,$B356,AR$1-$A356+1)/10^6)</f>
        <v>0</v>
      </c>
      <c r="AS356" cm="1">
        <f t="array" aca="1" ref="AS356" ca="1">IF($A356&gt;AS$1,"",$C356*INDEX('ETS yield tables'!$D$133:$CO$161,$B356,AS$1-$A356+1)/10^6)</f>
        <v>0</v>
      </c>
      <c r="AT356" cm="1">
        <f t="array" aca="1" ref="AT356" ca="1">IF($A356&gt;AT$1,"",$C356*INDEX('ETS yield tables'!$D$133:$CO$161,$B356,AT$1-$A356+1)/10^6)</f>
        <v>0</v>
      </c>
      <c r="AU356" cm="1">
        <f t="array" aca="1" ref="AU356" ca="1">IF($A356&gt;AU$1,"",$C356*INDEX('ETS yield tables'!$D$133:$CO$161,$B356,AU$1-$A356+1)/10^6)</f>
        <v>0</v>
      </c>
      <c r="AV356" cm="1">
        <f t="array" aca="1" ref="AV356" ca="1">IF($A356&gt;AV$1,"",$C356*INDEX('ETS yield tables'!$D$133:$CO$161,$B356,AV$1-$A356+1)/10^6)</f>
        <v>0</v>
      </c>
      <c r="AW356" cm="1">
        <f t="array" aca="1" ref="AW356" ca="1">IF($A356&gt;AW$1,"",$C356*INDEX('ETS yield tables'!$D$133:$CO$161,$B356,AW$1-$A356+1)/10^6)</f>
        <v>0</v>
      </c>
      <c r="AX356" cm="1">
        <f t="array" aca="1" ref="AX356" ca="1">IF($A356&gt;AX$1,"",$C356*INDEX('ETS yield tables'!$D$133:$CO$161,$B356,AX$1-$A356+1)/10^6)</f>
        <v>0</v>
      </c>
      <c r="AY356" cm="1">
        <f t="array" aca="1" ref="AY356" ca="1">IF($A356&gt;AY$1,"",$C356*INDEX('ETS yield tables'!$D$133:$CO$161,$B356,AY$1-$A356+1)/10^6)</f>
        <v>0</v>
      </c>
      <c r="AZ356" cm="1">
        <f t="array" aca="1" ref="AZ356" ca="1">IF($A356&gt;AZ$1,"",$C356*INDEX('ETS yield tables'!$D$133:$CO$161,$B356,AZ$1-$A356+1)/10^6)</f>
        <v>0</v>
      </c>
      <c r="BA356" cm="1">
        <f t="array" aca="1" ref="BA356" ca="1">IF($A356&gt;BA$1,"",$C356*INDEX('ETS yield tables'!$D$133:$CO$161,$B356,BA$1-$A356+1)/10^6)</f>
        <v>0</v>
      </c>
      <c r="BB356" cm="1">
        <f t="array" aca="1" ref="BB356" ca="1">IF($A356&gt;BB$1,"",$C356*INDEX('ETS yield tables'!$D$133:$CO$161,$B356,BB$1-$A356+1)/10^6)</f>
        <v>0</v>
      </c>
      <c r="BC356" cm="1">
        <f t="array" aca="1" ref="BC356" ca="1">IF($A356&gt;BC$1,"",$C356*INDEX('ETS yield tables'!$D$133:$CO$161,$B356,BC$1-$A356+1)/10^6)</f>
        <v>0</v>
      </c>
      <c r="BD356" cm="1">
        <f t="array" aca="1" ref="BD356" ca="1">IF($A356&gt;BD$1,"",$C356*INDEX('ETS yield tables'!$D$133:$CO$161,$B356,BD$1-$A356+1)/10^6)</f>
        <v>0</v>
      </c>
      <c r="BE356" cm="1">
        <f t="array" aca="1" ref="BE356" ca="1">IF($A356&gt;BE$1,"",$C356*INDEX('ETS yield tables'!$D$133:$CO$161,$B356,BE$1-$A356+1)/10^6)</f>
        <v>0</v>
      </c>
      <c r="BF356" cm="1">
        <f t="array" aca="1" ref="BF356" ca="1">IF($A356&gt;BF$1,"",$C356*INDEX('ETS yield tables'!$D$133:$CO$161,$B356,BF$1-$A356+1)/10^6)</f>
        <v>0</v>
      </c>
      <c r="BG356" cm="1">
        <f t="array" aca="1" ref="BG356" ca="1">IF($A356&gt;BG$1,"",$C356*INDEX('ETS yield tables'!$D$133:$CO$161,$B356,BG$1-$A356+1)/10^6)</f>
        <v>0</v>
      </c>
      <c r="BH356" cm="1">
        <f t="array" aca="1" ref="BH356" ca="1">IF($A356&gt;BH$1,"",$C356*INDEX('ETS yield tables'!$D$133:$CO$161,$B356,BH$1-$A356+1)/10^6)</f>
        <v>0</v>
      </c>
      <c r="BI356" cm="1">
        <f t="array" aca="1" ref="BI356" ca="1">IF($A356&gt;BI$1,"",$C356*INDEX('ETS yield tables'!$D$133:$CO$161,$B356,BI$1-$A356+1)/10^6)</f>
        <v>0</v>
      </c>
      <c r="BJ356" cm="1">
        <f t="array" aca="1" ref="BJ356" ca="1">IF($A356&gt;BJ$1,"",$C356*INDEX('ETS yield tables'!$D$133:$CO$161,$B356,BJ$1-$A356+1)/10^6)</f>
        <v>0</v>
      </c>
      <c r="BK356" cm="1">
        <f t="array" aca="1" ref="BK356" ca="1">IF($A356&gt;BK$1,"",$C356*INDEX('ETS yield tables'!$D$133:$CO$161,$B356,BK$1-$A356+1)/10^6)</f>
        <v>0</v>
      </c>
      <c r="BL356" cm="1">
        <f t="array" aca="1" ref="BL356" ca="1">IF($A356&gt;BL$1,"",$C356*INDEX('ETS yield tables'!$D$133:$CO$161,$B356,BL$1-$A356+1)/10^6)</f>
        <v>0</v>
      </c>
      <c r="BM356" cm="1">
        <f t="array" aca="1" ref="BM356" ca="1">IF($A356&gt;BM$1,"",$C356*INDEX('ETS yield tables'!$D$133:$CO$161,$B356,BM$1-$A356+1)/10^6)</f>
        <v>0</v>
      </c>
      <c r="BN356" cm="1">
        <f t="array" aca="1" ref="BN356" ca="1">IF($A356&gt;BN$1,"",$C356*INDEX('ETS yield tables'!$D$133:$CO$161,$B356,BN$1-$A356+1)/10^6)</f>
        <v>0</v>
      </c>
      <c r="BO356" cm="1">
        <f t="array" aca="1" ref="BO356" ca="1">IF($A356&gt;BO$1,"",$C356*INDEX('ETS yield tables'!$D$133:$CO$161,$B356,BO$1-$A356+1)/10^6)</f>
        <v>0</v>
      </c>
      <c r="BP356" cm="1">
        <f t="array" aca="1" ref="BP356" ca="1">IF($A356&gt;BP$1,"",$C356*INDEX('ETS yield tables'!$D$133:$CO$161,$B356,BP$1-$A356+1)/10^6)</f>
        <v>0</v>
      </c>
      <c r="BQ356" cm="1">
        <f t="array" aca="1" ref="BQ356" ca="1">IF($A356&gt;BQ$1,"",$C356*INDEX('ETS yield tables'!$D$133:$CO$161,$B356,BQ$1-$A356+1)/10^6)</f>
        <v>0</v>
      </c>
      <c r="BR356" cm="1">
        <f t="array" aca="1" ref="BR356" ca="1">IF($A356&gt;BR$1,"",$C356*INDEX('ETS yield tables'!$D$133:$CO$161,$B356,BR$1-$A356+1)/10^6)</f>
        <v>0</v>
      </c>
      <c r="BS356" cm="1">
        <f t="array" aca="1" ref="BS356" ca="1">IF($A356&gt;BS$1,"",$C356*INDEX('ETS yield tables'!$D$133:$CO$161,$B356,BS$1-$A356+1)/10^6)</f>
        <v>0</v>
      </c>
      <c r="BT356" cm="1">
        <f t="array" aca="1" ref="BT356" ca="1">IF($A356&gt;BT$1,"",$C356*INDEX('ETS yield tables'!$D$133:$CO$161,$B356,BT$1-$A356+1)/10^6)</f>
        <v>0</v>
      </c>
      <c r="BU356" cm="1">
        <f t="array" aca="1" ref="BU356" ca="1">IF($A356&gt;BU$1,"",$C356*INDEX('ETS yield tables'!$D$133:$CO$161,$B356,BU$1-$A356+1)/10^6)</f>
        <v>0</v>
      </c>
      <c r="BV356" cm="1">
        <f t="array" aca="1" ref="BV356" ca="1">IF($A356&gt;BV$1,"",$C356*INDEX('ETS yield tables'!$D$133:$CO$161,$B356,BV$1-$A356+1)/10^6)</f>
        <v>0</v>
      </c>
      <c r="BW356" cm="1">
        <f t="array" aca="1" ref="BW356" ca="1">IF($A356&gt;BW$1,"",$C356*INDEX('ETS yield tables'!$D$133:$CO$161,$B356,BW$1-$A356+1)/10^6)</f>
        <v>0</v>
      </c>
      <c r="BX356" cm="1">
        <f t="array" aca="1" ref="BX356" ca="1">IF($A356&gt;BX$1,"",$C356*INDEX('ETS yield tables'!$D$133:$CO$161,$B356,BX$1-$A356+1)/10^6)</f>
        <v>0</v>
      </c>
      <c r="BY356" cm="1">
        <f t="array" aca="1" ref="BY356" ca="1">IF($A356&gt;BY$1,"",$C356*INDEX('ETS yield tables'!$D$133:$CO$161,$B356,BY$1-$A356+1)/10^6)</f>
        <v>0</v>
      </c>
      <c r="BZ356" cm="1">
        <f t="array" aca="1" ref="BZ356" ca="1">IF($A356&gt;BZ$1,"",$C356*INDEX('ETS yield tables'!$D$133:$CO$161,$B356,BZ$1-$A356+1)/10^6)</f>
        <v>0</v>
      </c>
      <c r="CA356" cm="1">
        <f t="array" aca="1" ref="CA356" ca="1">IF($A356&gt;CA$1,"",$C356*INDEX('ETS yield tables'!$D$133:$CO$161,$B356,CA$1-$A356+1)/10^6)</f>
        <v>0</v>
      </c>
      <c r="CB356" cm="1">
        <f t="array" aca="1" ref="CB356" ca="1">IF($A356&gt;CB$1,"",$C356*INDEX('ETS yield tables'!$D$133:$CO$161,$B356,CB$1-$A356+1)/10^6)</f>
        <v>0</v>
      </c>
      <c r="CC356" cm="1">
        <f t="array" aca="1" ref="CC356" ca="1">IF($A356&gt;CC$1,"",$C356*INDEX('ETS yield tables'!$D$133:$CO$161,$B356,CC$1-$A356+1)/10^6)</f>
        <v>0</v>
      </c>
      <c r="CD356" cm="1">
        <f t="array" aca="1" ref="CD356" ca="1">IF($A356&gt;CD$1,"",$C356*INDEX('ETS yield tables'!$D$133:$CO$161,$B356,CD$1-$A356+1)/10^6)</f>
        <v>0</v>
      </c>
      <c r="CE356" cm="1">
        <f t="array" aca="1" ref="CE356" ca="1">IF($A356&gt;CE$1,"",$C356*INDEX('ETS yield tables'!$D$133:$CO$161,$B356,CE$1-$A356+1)/10^6)</f>
        <v>0</v>
      </c>
      <c r="CF356" cm="1">
        <f t="array" aca="1" ref="CF356" ca="1">IF($A356&gt;CF$1,"",$C356*INDEX('ETS yield tables'!$D$133:$CO$161,$B356,CF$1-$A356+1)/10^6)</f>
        <v>0</v>
      </c>
      <c r="CG356" cm="1">
        <f t="array" aca="1" ref="CG356" ca="1">IF($A356&gt;CG$1,"",$C356*INDEX('ETS yield tables'!$D$133:$CO$161,$B356,CG$1-$A356+1)/10^6)</f>
        <v>0</v>
      </c>
      <c r="CH356" cm="1">
        <f t="array" aca="1" ref="CH356" ca="1">IF($A356&gt;CH$1,"",$C356*INDEX('ETS yield tables'!$D$133:$CO$161,$B356,CH$1-$A356+1)/10^6)</f>
        <v>0</v>
      </c>
      <c r="CI356" cm="1">
        <f t="array" aca="1" ref="CI356" ca="1">IF($A356&gt;CI$1,"",$C356*INDEX('ETS yield tables'!$D$133:$CO$161,$B356,CI$1-$A356+1)/10^6)</f>
        <v>0</v>
      </c>
      <c r="CJ356" cm="1">
        <f t="array" aca="1" ref="CJ356" ca="1">IF($A356&gt;CJ$1,"",$C356*INDEX('ETS yield tables'!$D$133:$CO$161,$B356,CJ$1-$A356+1)/10^6)</f>
        <v>0</v>
      </c>
      <c r="CK356" cm="1">
        <f t="array" aca="1" ref="CK356" ca="1">IF($A356&gt;CK$1,"",$C356*INDEX('ETS yield tables'!$D$133:$CO$161,$B356,CK$1-$A356+1)/10^6)</f>
        <v>0</v>
      </c>
      <c r="CL356" cm="1">
        <f t="array" aca="1" ref="CL356" ca="1">IF($A356&gt;CL$1,"",$C356*INDEX('ETS yield tables'!$D$133:$CO$161,$B356,CL$1-$A356+1)/10^6)</f>
        <v>0</v>
      </c>
      <c r="CM356" cm="1">
        <f t="array" aca="1" ref="CM356" ca="1">IF($A356&gt;CM$1,"",$C356*INDEX('ETS yield tables'!$D$133:$CO$161,$B356,CM$1-$A356+1)/10^6)</f>
        <v>0</v>
      </c>
      <c r="CN356" cm="1">
        <f t="array" aca="1" ref="CN356" ca="1">IF($A356&gt;CN$1,"",$C356*INDEX('ETS yield tables'!$D$133:$CO$161,$B356,CN$1-$A356+1)/10^6)</f>
        <v>0</v>
      </c>
      <c r="CO356" cm="1">
        <f t="array" aca="1" ref="CO356" ca="1">IF($A356&gt;CO$1,"",$C356*INDEX('ETS yield tables'!$D$133:$CO$161,$B356,CO$1-$A356+1)/10^6)</f>
        <v>0</v>
      </c>
    </row>
    <row r="357" spans="1:93" s="151" customFormat="1" outlineLevel="1">
      <c r="A357" s="151" t="s">
        <v>116</v>
      </c>
      <c r="D357" s="388"/>
      <c r="E357" s="388"/>
      <c r="F357" s="388"/>
      <c r="G357" s="388"/>
      <c r="H357" s="388"/>
      <c r="I357" s="388"/>
      <c r="J357" s="388"/>
      <c r="K357" s="388"/>
      <c r="L357" s="388"/>
      <c r="M357" s="388"/>
      <c r="N357" s="388"/>
      <c r="O357" s="388"/>
      <c r="P357" s="388"/>
      <c r="Q357" s="388"/>
      <c r="R357" s="388"/>
      <c r="S357" s="388"/>
      <c r="T357" s="388"/>
      <c r="U357" s="388"/>
      <c r="V357" s="389">
        <f ca="1">SUM(V328:V356)</f>
        <v>0</v>
      </c>
      <c r="W357" s="389">
        <f t="shared" ref="W357:BL357" ca="1" si="189">SUM(W328:W356)</f>
        <v>0</v>
      </c>
      <c r="X357" s="389">
        <f t="shared" ca="1" si="189"/>
        <v>0</v>
      </c>
      <c r="Y357" s="389">
        <f t="shared" ca="1" si="189"/>
        <v>0</v>
      </c>
      <c r="Z357" s="389">
        <f t="shared" ca="1" si="189"/>
        <v>0</v>
      </c>
      <c r="AA357" s="389">
        <f t="shared" ca="1" si="189"/>
        <v>0</v>
      </c>
      <c r="AB357" s="389">
        <f t="shared" ca="1" si="189"/>
        <v>0</v>
      </c>
      <c r="AC357" s="389">
        <f t="shared" ca="1" si="189"/>
        <v>0</v>
      </c>
      <c r="AD357" s="389">
        <f t="shared" ca="1" si="189"/>
        <v>0</v>
      </c>
      <c r="AE357" s="389">
        <f t="shared" ca="1" si="189"/>
        <v>0</v>
      </c>
      <c r="AF357" s="389">
        <f t="shared" ca="1" si="189"/>
        <v>0</v>
      </c>
      <c r="AG357" s="389">
        <f t="shared" ca="1" si="189"/>
        <v>0</v>
      </c>
      <c r="AH357" s="389">
        <f t="shared" ca="1" si="189"/>
        <v>0</v>
      </c>
      <c r="AI357" s="389">
        <f t="shared" ca="1" si="189"/>
        <v>0</v>
      </c>
      <c r="AJ357" s="389">
        <f t="shared" ca="1" si="189"/>
        <v>0</v>
      </c>
      <c r="AK357" s="389">
        <f t="shared" ca="1" si="189"/>
        <v>0</v>
      </c>
      <c r="AL357" s="389">
        <f t="shared" ca="1" si="189"/>
        <v>0</v>
      </c>
      <c r="AM357" s="389">
        <f t="shared" ca="1" si="189"/>
        <v>0</v>
      </c>
      <c r="AN357" s="389">
        <f t="shared" ca="1" si="189"/>
        <v>0</v>
      </c>
      <c r="AO357" s="389">
        <f t="shared" ca="1" si="189"/>
        <v>0</v>
      </c>
      <c r="AP357" s="389">
        <f t="shared" ca="1" si="189"/>
        <v>0</v>
      </c>
      <c r="AQ357" s="389">
        <f t="shared" ca="1" si="189"/>
        <v>0</v>
      </c>
      <c r="AR357" s="389">
        <f t="shared" ca="1" si="189"/>
        <v>0</v>
      </c>
      <c r="AS357" s="389">
        <f t="shared" ca="1" si="189"/>
        <v>0</v>
      </c>
      <c r="AT357" s="389">
        <f t="shared" ca="1" si="189"/>
        <v>0</v>
      </c>
      <c r="AU357" s="389">
        <f t="shared" ca="1" si="189"/>
        <v>0</v>
      </c>
      <c r="AV357" s="389">
        <f t="shared" ca="1" si="189"/>
        <v>-7.124366224737548E-2</v>
      </c>
      <c r="AW357" s="389">
        <f t="shared" ca="1" si="189"/>
        <v>-8.8405428814677861E-2</v>
      </c>
      <c r="AX357" s="389">
        <f t="shared" ca="1" si="189"/>
        <v>-2.1146300969057584E-2</v>
      </c>
      <c r="AY357" s="389">
        <f t="shared" ca="1" si="189"/>
        <v>-0.12239786338661031</v>
      </c>
      <c r="AZ357" s="389">
        <f t="shared" ca="1" si="189"/>
        <v>-0.54175595849991054</v>
      </c>
      <c r="BA357" s="389">
        <f t="shared" ca="1" si="189"/>
        <v>-1.2732434017954033</v>
      </c>
      <c r="BB357" s="389">
        <f t="shared" ca="1" si="189"/>
        <v>-1.7698937727571218</v>
      </c>
      <c r="BC357" s="389">
        <f t="shared" ca="1" si="189"/>
        <v>-2.5369296355990834</v>
      </c>
      <c r="BD357" s="389">
        <f t="shared" ca="1" si="189"/>
        <v>-2.5779930777788431</v>
      </c>
      <c r="BE357" s="389">
        <f t="shared" ca="1" si="189"/>
        <v>-1.9699932285581987</v>
      </c>
      <c r="BF357" s="389">
        <f t="shared" ca="1" si="189"/>
        <v>-2.4823349314523111</v>
      </c>
      <c r="BG357" s="389">
        <f t="shared" ca="1" si="189"/>
        <v>-1.6422722410481461</v>
      </c>
      <c r="BH357" s="389">
        <f t="shared" ca="1" si="189"/>
        <v>-1.8803880615490602</v>
      </c>
      <c r="BI357" s="389">
        <f t="shared" ca="1" si="189"/>
        <v>-1.8630068039311021</v>
      </c>
      <c r="BJ357" s="389">
        <f t="shared" ca="1" si="189"/>
        <v>-1.397019147814095</v>
      </c>
      <c r="BK357" s="389">
        <f t="shared" ca="1" si="189"/>
        <v>-0.76950460475443438</v>
      </c>
      <c r="BL357" s="389">
        <f t="shared" ca="1" si="189"/>
        <v>-0.61821807487818969</v>
      </c>
      <c r="BM357" s="389">
        <f t="shared" ref="BM357:BY357" ca="1" si="190">SUM(BM328:BM356)</f>
        <v>-0.51093129814848104</v>
      </c>
      <c r="BN357" s="389">
        <f t="shared" ca="1" si="190"/>
        <v>-0.4468358208601067</v>
      </c>
      <c r="BO357" s="389">
        <f t="shared" ca="1" si="190"/>
        <v>-0.41316765004311462</v>
      </c>
      <c r="BP357" s="389">
        <f t="shared" ca="1" si="190"/>
        <v>-0.46997994311998864</v>
      </c>
      <c r="BQ357" s="389">
        <f t="shared" ca="1" si="190"/>
        <v>-0.35279990555247021</v>
      </c>
      <c r="BR357" s="389">
        <f t="shared" ca="1" si="190"/>
        <v>-0.1497157898755605</v>
      </c>
      <c r="BS357" s="389">
        <f t="shared" ca="1" si="190"/>
        <v>-9.8833162235992006E-2</v>
      </c>
      <c r="BT357" s="389">
        <f t="shared" ca="1" si="190"/>
        <v>-0.11445506816340729</v>
      </c>
      <c r="BU357" s="389">
        <f t="shared" ca="1" si="190"/>
        <v>-3.4909073016509848E-2</v>
      </c>
      <c r="BV357" s="389">
        <f t="shared" ca="1" si="190"/>
        <v>-2.9141947428272502E-2</v>
      </c>
      <c r="BW357" s="389">
        <f t="shared" ca="1" si="190"/>
        <v>-2.6103565370134561E-2</v>
      </c>
      <c r="BX357" s="389">
        <f t="shared" ca="1" si="190"/>
        <v>-2.2658408628073279E-2</v>
      </c>
      <c r="BY357" s="389">
        <f t="shared" ca="1" si="190"/>
        <v>-1.9516223533254103E-2</v>
      </c>
      <c r="BZ357" s="389">
        <f t="shared" ref="BZ357:CO357" ca="1" si="191">SUM(BZ328:BZ356)</f>
        <v>-1.508027786822333E-2</v>
      </c>
      <c r="CA357" s="389">
        <f t="shared" ca="1" si="191"/>
        <v>-7.8136092974776562E-3</v>
      </c>
      <c r="CB357" s="389">
        <f t="shared" ca="1" si="191"/>
        <v>-2.4099073463105356E-3</v>
      </c>
      <c r="CC357" s="389">
        <f t="shared" ca="1" si="191"/>
        <v>-1.9946122031395943E-3</v>
      </c>
      <c r="CD357" s="389">
        <f t="shared" ca="1" si="191"/>
        <v>-1.8076860419395213E-3</v>
      </c>
      <c r="CE357" s="389">
        <f t="shared" ca="1" si="191"/>
        <v>0</v>
      </c>
      <c r="CF357" s="389">
        <f t="shared" ca="1" si="191"/>
        <v>0</v>
      </c>
      <c r="CG357" s="389">
        <f t="shared" ca="1" si="191"/>
        <v>0</v>
      </c>
      <c r="CH357" s="389">
        <f t="shared" ca="1" si="191"/>
        <v>0</v>
      </c>
      <c r="CI357" s="389">
        <f t="shared" ca="1" si="191"/>
        <v>0</v>
      </c>
      <c r="CJ357" s="389">
        <f t="shared" ca="1" si="191"/>
        <v>0</v>
      </c>
      <c r="CK357" s="389">
        <f t="shared" ca="1" si="191"/>
        <v>0</v>
      </c>
      <c r="CL357" s="389">
        <f t="shared" ca="1" si="191"/>
        <v>0</v>
      </c>
      <c r="CM357" s="389">
        <f t="shared" ca="1" si="191"/>
        <v>0</v>
      </c>
      <c r="CN357" s="389">
        <f t="shared" ca="1" si="191"/>
        <v>0</v>
      </c>
      <c r="CO357" s="389">
        <f t="shared" ca="1" si="191"/>
        <v>-7.124366224737548E-2</v>
      </c>
    </row>
    <row r="358" spans="1:93" outlineLevel="1"/>
    <row r="359" spans="1:93" outlineLevel="1">
      <c r="A359" s="16" t="s">
        <v>43</v>
      </c>
    </row>
    <row r="360" spans="1:93" outlineLevel="1">
      <c r="A360" s="2" t="s">
        <v>136</v>
      </c>
    </row>
    <row r="361" spans="1:93" outlineLevel="1">
      <c r="A361" t="s">
        <v>137</v>
      </c>
      <c r="B361" t="s">
        <v>138</v>
      </c>
      <c r="C361" t="s">
        <v>139</v>
      </c>
    </row>
    <row r="362" spans="1:93" outlineLevel="1">
      <c r="A362">
        <v>1990</v>
      </c>
      <c r="B362">
        <f t="shared" ref="B362:B390" si="192">MAX($A$289-$A362+1,1)</f>
        <v>19</v>
      </c>
      <c r="C362" s="1" cm="1">
        <f t="array" ref="C362:C384">TRANSPOSE(D177:Z177)</f>
        <v>0</v>
      </c>
      <c r="D362" s="62"/>
      <c r="E362" s="62"/>
      <c r="F362" s="62"/>
      <c r="G362" s="62"/>
      <c r="H362" s="62"/>
      <c r="I362" s="62"/>
      <c r="J362" s="62"/>
      <c r="K362" s="62"/>
      <c r="L362" s="62"/>
      <c r="M362" s="62"/>
      <c r="N362" s="62"/>
      <c r="O362" s="62"/>
      <c r="P362" s="62"/>
      <c r="Q362" s="62"/>
      <c r="R362" s="62"/>
      <c r="S362" s="62"/>
      <c r="T362" s="62"/>
      <c r="U362" s="62"/>
      <c r="V362" cm="1">
        <f t="array" aca="1" ref="V362" ca="1">IF($A362&gt;V$1,"",$C362*INDEX('ETS yield tables'!$D$198:$CO$226,$B362,V$1-$A362+1)/10^6)</f>
        <v>0</v>
      </c>
      <c r="W362" cm="1">
        <f t="array" aca="1" ref="W362" ca="1">IF($A362&gt;W$1,"",$C362*INDEX('ETS yield tables'!$D$198:$CO$226,$B362,W$1-$A362+1)/10^6)</f>
        <v>0</v>
      </c>
      <c r="X362" cm="1">
        <f t="array" aca="1" ref="X362" ca="1">IF($A362&gt;X$1,"",$C362*INDEX('ETS yield tables'!$D$198:$CO$226,$B362,X$1-$A362+1)/10^6)</f>
        <v>0</v>
      </c>
      <c r="Y362" cm="1">
        <f t="array" aca="1" ref="Y362" ca="1">IF($A362&gt;Y$1,"",$C362*INDEX('ETS yield tables'!$D$198:$CO$226,$B362,Y$1-$A362+1)/10^6)</f>
        <v>0</v>
      </c>
      <c r="Z362" cm="1">
        <f t="array" aca="1" ref="Z362" ca="1">IF($A362&gt;Z$1,"",$C362*INDEX('ETS yield tables'!$D$198:$CO$226,$B362,Z$1-$A362+1)/10^6)</f>
        <v>0</v>
      </c>
      <c r="AA362" cm="1">
        <f t="array" aca="1" ref="AA362" ca="1">IF($A362&gt;AA$1,"",$C362*INDEX('ETS yield tables'!$D$198:$CO$226,$B362,AA$1-$A362+1)/10^6)</f>
        <v>0</v>
      </c>
      <c r="AB362" cm="1">
        <f t="array" aca="1" ref="AB362" ca="1">IF($A362&gt;AB$1,"",$C362*INDEX('ETS yield tables'!$D$198:$CO$226,$B362,AB$1-$A362+1)/10^6)</f>
        <v>0</v>
      </c>
      <c r="AC362" cm="1">
        <f t="array" aca="1" ref="AC362" ca="1">IF($A362&gt;AC$1,"",$C362*INDEX('ETS yield tables'!$D$198:$CO$226,$B362,AC$1-$A362+1)/10^6)</f>
        <v>0</v>
      </c>
      <c r="AD362" cm="1">
        <f t="array" aca="1" ref="AD362" ca="1">IF($A362&gt;AD$1,"",$C362*INDEX('ETS yield tables'!$D$198:$CO$226,$B362,AD$1-$A362+1)/10^6)</f>
        <v>0</v>
      </c>
      <c r="AE362" cm="1">
        <f t="array" aca="1" ref="AE362" ca="1">IF($A362&gt;AE$1,"",$C362*INDEX('ETS yield tables'!$D$198:$CO$226,$B362,AE$1-$A362+1)/10^6)</f>
        <v>0</v>
      </c>
      <c r="AF362" cm="1">
        <f t="array" aca="1" ref="AF362" ca="1">IF($A362&gt;AF$1,"",$C362*INDEX('ETS yield tables'!$D$198:$CO$226,$B362,AF$1-$A362+1)/10^6)</f>
        <v>0</v>
      </c>
      <c r="AG362" cm="1">
        <f t="array" aca="1" ref="AG362" ca="1">IF($A362&gt;AG$1,"",$C362*INDEX('ETS yield tables'!$D$198:$CO$226,$B362,AG$1-$A362+1)/10^6)</f>
        <v>0</v>
      </c>
      <c r="AH362" cm="1">
        <f t="array" aca="1" ref="AH362" ca="1">IF($A362&gt;AH$1,"",$C362*INDEX('ETS yield tables'!$D$198:$CO$226,$B362,AH$1-$A362+1)/10^6)</f>
        <v>0</v>
      </c>
      <c r="AI362" cm="1">
        <f t="array" aca="1" ref="AI362" ca="1">IF($A362&gt;AI$1,"",$C362*INDEX('ETS yield tables'!$D$198:$CO$226,$B362,AI$1-$A362+1)/10^6)</f>
        <v>0</v>
      </c>
      <c r="AJ362" cm="1">
        <f t="array" aca="1" ref="AJ362" ca="1">IF($A362&gt;AJ$1,"",$C362*INDEX('ETS yield tables'!$D$198:$CO$226,$B362,AJ$1-$A362+1)/10^6)</f>
        <v>0</v>
      </c>
      <c r="AK362" cm="1">
        <f t="array" aca="1" ref="AK362" ca="1">IF($A362&gt;AK$1,"",$C362*INDEX('ETS yield tables'!$D$198:$CO$226,$B362,AK$1-$A362+1)/10^6)</f>
        <v>0</v>
      </c>
      <c r="AL362" cm="1">
        <f t="array" aca="1" ref="AL362" ca="1">IF($A362&gt;AL$1,"",$C362*INDEX('ETS yield tables'!$D$198:$CO$226,$B362,AL$1-$A362+1)/10^6)</f>
        <v>0</v>
      </c>
      <c r="AM362" cm="1">
        <f t="array" aca="1" ref="AM362" ca="1">IF($A362&gt;AM$1,"",$C362*INDEX('ETS yield tables'!$D$198:$CO$226,$B362,AM$1-$A362+1)/10^6)</f>
        <v>0</v>
      </c>
      <c r="AN362" cm="1">
        <f t="array" aca="1" ref="AN362" ca="1">IF($A362&gt;AN$1,"",$C362*INDEX('ETS yield tables'!$D$198:$CO$226,$B362,AN$1-$A362+1)/10^6)</f>
        <v>0</v>
      </c>
      <c r="AO362" cm="1">
        <f t="array" aca="1" ref="AO362" ca="1">IF($A362&gt;AO$1,"",$C362*INDEX('ETS yield tables'!$D$198:$CO$226,$B362,AO$1-$A362+1)/10^6)</f>
        <v>0</v>
      </c>
      <c r="AP362" cm="1">
        <f t="array" aca="1" ref="AP362" ca="1">IF($A362&gt;AP$1,"",$C362*INDEX('ETS yield tables'!$D$198:$CO$226,$B362,AP$1-$A362+1)/10^6)</f>
        <v>0</v>
      </c>
      <c r="AQ362" cm="1">
        <f t="array" aca="1" ref="AQ362" ca="1">IF($A362&gt;AQ$1,"",$C362*INDEX('ETS yield tables'!$D$198:$CO$226,$B362,AQ$1-$A362+1)/10^6)</f>
        <v>0</v>
      </c>
      <c r="AR362" cm="1">
        <f t="array" aca="1" ref="AR362" ca="1">IF($A362&gt;AR$1,"",$C362*INDEX('ETS yield tables'!$D$198:$CO$226,$B362,AR$1-$A362+1)/10^6)</f>
        <v>0</v>
      </c>
      <c r="AS362" cm="1">
        <f t="array" aca="1" ref="AS362" ca="1">IF($A362&gt;AS$1,"",$C362*INDEX('ETS yield tables'!$D$198:$CO$226,$B362,AS$1-$A362+1)/10^6)</f>
        <v>0</v>
      </c>
      <c r="AT362" cm="1">
        <f t="array" aca="1" ref="AT362" ca="1">IF($A362&gt;AT$1,"",$C362*INDEX('ETS yield tables'!$D$198:$CO$226,$B362,AT$1-$A362+1)/10^6)</f>
        <v>0</v>
      </c>
      <c r="AU362" cm="1">
        <f t="array" aca="1" ref="AU362" ca="1">IF($A362&gt;AU$1,"",$C362*INDEX('ETS yield tables'!$D$198:$CO$226,$B362,AU$1-$A362+1)/10^6)</f>
        <v>0</v>
      </c>
      <c r="AV362" cm="1">
        <f t="array" aca="1" ref="AV362" ca="1">IF($A362&gt;AV$1,"",$C362*INDEX('ETS yield tables'!$D$198:$CO$226,$B362,AV$1-$A362+1)/10^6)</f>
        <v>0</v>
      </c>
      <c r="AW362" cm="1">
        <f t="array" aca="1" ref="AW362" ca="1">IF($A362&gt;AW$1,"",$C362*INDEX('ETS yield tables'!$D$198:$CO$226,$B362,AW$1-$A362+1)/10^6)</f>
        <v>0</v>
      </c>
      <c r="AX362" cm="1">
        <f t="array" aca="1" ref="AX362" ca="1">IF($A362&gt;AX$1,"",$C362*INDEX('ETS yield tables'!$D$198:$CO$226,$B362,AX$1-$A362+1)/10^6)</f>
        <v>0</v>
      </c>
      <c r="AY362" cm="1">
        <f t="array" aca="1" ref="AY362" ca="1">IF($A362&gt;AY$1,"",$C362*INDEX('ETS yield tables'!$D$198:$CO$226,$B362,AY$1-$A362+1)/10^6)</f>
        <v>0</v>
      </c>
      <c r="AZ362" cm="1">
        <f t="array" aca="1" ref="AZ362" ca="1">IF($A362&gt;AZ$1,"",$C362*INDEX('ETS yield tables'!$D$198:$CO$226,$B362,AZ$1-$A362+1)/10^6)</f>
        <v>0</v>
      </c>
      <c r="BA362" cm="1">
        <f t="array" aca="1" ref="BA362" ca="1">IF($A362&gt;BA$1,"",$C362*INDEX('ETS yield tables'!$D$198:$CO$226,$B362,BA$1-$A362+1)/10^6)</f>
        <v>0</v>
      </c>
      <c r="BB362" cm="1">
        <f t="array" aca="1" ref="BB362" ca="1">IF($A362&gt;BB$1,"",$C362*INDEX('ETS yield tables'!$D$198:$CO$226,$B362,BB$1-$A362+1)/10^6)</f>
        <v>0</v>
      </c>
      <c r="BC362" cm="1">
        <f t="array" aca="1" ref="BC362" ca="1">IF($A362&gt;BC$1,"",$C362*INDEX('ETS yield tables'!$D$198:$CO$226,$B362,BC$1-$A362+1)/10^6)</f>
        <v>0</v>
      </c>
      <c r="BD362" cm="1">
        <f t="array" aca="1" ref="BD362" ca="1">IF($A362&gt;BD$1,"",$C362*INDEX('ETS yield tables'!$D$198:$CO$226,$B362,BD$1-$A362+1)/10^6)</f>
        <v>0</v>
      </c>
      <c r="BE362" cm="1">
        <f t="array" aca="1" ref="BE362" ca="1">IF($A362&gt;BE$1,"",$C362*INDEX('ETS yield tables'!$D$198:$CO$226,$B362,BE$1-$A362+1)/10^6)</f>
        <v>0</v>
      </c>
      <c r="BF362" cm="1">
        <f t="array" aca="1" ref="BF362" ca="1">IF($A362&gt;BF$1,"",$C362*INDEX('ETS yield tables'!$D$198:$CO$226,$B362,BF$1-$A362+1)/10^6)</f>
        <v>0</v>
      </c>
      <c r="BG362" cm="1">
        <f t="array" aca="1" ref="BG362" ca="1">IF($A362&gt;BG$1,"",$C362*INDEX('ETS yield tables'!$D$198:$CO$226,$B362,BG$1-$A362+1)/10^6)</f>
        <v>0</v>
      </c>
      <c r="BH362" cm="1">
        <f t="array" aca="1" ref="BH362" ca="1">IF($A362&gt;BH$1,"",$C362*INDEX('ETS yield tables'!$D$198:$CO$226,$B362,BH$1-$A362+1)/10^6)</f>
        <v>0</v>
      </c>
      <c r="BI362" cm="1">
        <f t="array" aca="1" ref="BI362" ca="1">IF($A362&gt;BI$1,"",$C362*INDEX('ETS yield tables'!$D$198:$CO$226,$B362,BI$1-$A362+1)/10^6)</f>
        <v>0</v>
      </c>
      <c r="BJ362" cm="1">
        <f t="array" aca="1" ref="BJ362" ca="1">IF($A362&gt;BJ$1,"",$C362*INDEX('ETS yield tables'!$D$198:$CO$226,$B362,BJ$1-$A362+1)/10^6)</f>
        <v>0</v>
      </c>
      <c r="BK362" cm="1">
        <f t="array" aca="1" ref="BK362" ca="1">IF($A362&gt;BK$1,"",$C362*INDEX('ETS yield tables'!$D$198:$CO$226,$B362,BK$1-$A362+1)/10^6)</f>
        <v>0</v>
      </c>
      <c r="BL362" cm="1">
        <f t="array" aca="1" ref="BL362" ca="1">IF($A362&gt;BL$1,"",$C362*INDEX('ETS yield tables'!$D$198:$CO$226,$B362,BL$1-$A362+1)/10^6)</f>
        <v>0</v>
      </c>
      <c r="BM362" cm="1">
        <f t="array" aca="1" ref="BM362" ca="1">IF($A362&gt;BM$1,"",$C362*INDEX('ETS yield tables'!$D$198:$CO$226,$B362,BM$1-$A362+1)/10^6)</f>
        <v>0</v>
      </c>
      <c r="BN362" cm="1">
        <f t="array" aca="1" ref="BN362" ca="1">IF($A362&gt;BN$1,"",$C362*INDEX('ETS yield tables'!$D$198:$CO$226,$B362,BN$1-$A362+1)/10^6)</f>
        <v>0</v>
      </c>
      <c r="BO362" cm="1">
        <f t="array" aca="1" ref="BO362" ca="1">IF($A362&gt;BO$1,"",$C362*INDEX('ETS yield tables'!$D$198:$CO$226,$B362,BO$1-$A362+1)/10^6)</f>
        <v>0</v>
      </c>
      <c r="BP362" cm="1">
        <f t="array" aca="1" ref="BP362" ca="1">IF($A362&gt;BP$1,"",$C362*INDEX('ETS yield tables'!$D$198:$CO$226,$B362,BP$1-$A362+1)/10^6)</f>
        <v>0</v>
      </c>
      <c r="BQ362" cm="1">
        <f t="array" aca="1" ref="BQ362" ca="1">IF($A362&gt;BQ$1,"",$C362*INDEX('ETS yield tables'!$D$198:$CO$226,$B362,BQ$1-$A362+1)/10^6)</f>
        <v>0</v>
      </c>
      <c r="BR362" cm="1">
        <f t="array" aca="1" ref="BR362" ca="1">IF($A362&gt;BR$1,"",$C362*INDEX('ETS yield tables'!$D$198:$CO$226,$B362,BR$1-$A362+1)/10^6)</f>
        <v>0</v>
      </c>
      <c r="BS362" cm="1">
        <f t="array" aca="1" ref="BS362" ca="1">IF($A362&gt;BS$1,"",$C362*INDEX('ETS yield tables'!$D$198:$CO$226,$B362,BS$1-$A362+1)/10^6)</f>
        <v>0</v>
      </c>
      <c r="BT362" cm="1">
        <f t="array" aca="1" ref="BT362" ca="1">IF($A362&gt;BT$1,"",$C362*INDEX('ETS yield tables'!$D$198:$CO$226,$B362,BT$1-$A362+1)/10^6)</f>
        <v>0</v>
      </c>
      <c r="BU362" cm="1">
        <f t="array" aca="1" ref="BU362" ca="1">IF($A362&gt;BU$1,"",$C362*INDEX('ETS yield tables'!$D$198:$CO$226,$B362,BU$1-$A362+1)/10^6)</f>
        <v>0</v>
      </c>
      <c r="BV362" cm="1">
        <f t="array" aca="1" ref="BV362" ca="1">IF($A362&gt;BV$1,"",$C362*INDEX('ETS yield tables'!$D$198:$CO$226,$B362,BV$1-$A362+1)/10^6)</f>
        <v>0</v>
      </c>
      <c r="BW362" cm="1">
        <f t="array" aca="1" ref="BW362" ca="1">IF($A362&gt;BW$1,"",$C362*INDEX('ETS yield tables'!$D$198:$CO$226,$B362,BW$1-$A362+1)/10^6)</f>
        <v>0</v>
      </c>
      <c r="BX362" cm="1">
        <f t="array" aca="1" ref="BX362" ca="1">IF($A362&gt;BX$1,"",$C362*INDEX('ETS yield tables'!$D$198:$CO$226,$B362,BX$1-$A362+1)/10^6)</f>
        <v>0</v>
      </c>
      <c r="BY362" cm="1">
        <f t="array" aca="1" ref="BY362" ca="1">IF($A362&gt;BY$1,"",$C362*INDEX('ETS yield tables'!$D$198:$CO$226,$B362,BY$1-$A362+1)/10^6)</f>
        <v>0</v>
      </c>
      <c r="BZ362" cm="1">
        <f t="array" aca="1" ref="BZ362" ca="1">IF($A362&gt;BZ$1,"",$C362*INDEX('ETS yield tables'!$D$198:$CO$226,$B362,BZ$1-$A362+1)/10^6)</f>
        <v>0</v>
      </c>
      <c r="CA362" cm="1">
        <f t="array" aca="1" ref="CA362" ca="1">IF($A362&gt;CA$1,"",$C362*INDEX('ETS yield tables'!$D$198:$CO$226,$B362,CA$1-$A362+1)/10^6)</f>
        <v>0</v>
      </c>
      <c r="CB362" cm="1">
        <f t="array" aca="1" ref="CB362" ca="1">IF($A362&gt;CB$1,"",$C362*INDEX('ETS yield tables'!$D$198:$CO$226,$B362,CB$1-$A362+1)/10^6)</f>
        <v>0</v>
      </c>
      <c r="CC362" cm="1">
        <f t="array" aca="1" ref="CC362" ca="1">IF($A362&gt;CC$1,"",$C362*INDEX('ETS yield tables'!$D$198:$CO$226,$B362,CC$1-$A362+1)/10^6)</f>
        <v>0</v>
      </c>
      <c r="CD362" cm="1">
        <f t="array" aca="1" ref="CD362" ca="1">IF($A362&gt;CD$1,"",$C362*INDEX('ETS yield tables'!$D$198:$CO$226,$B362,CD$1-$A362+1)/10^6)</f>
        <v>0</v>
      </c>
      <c r="CE362" cm="1">
        <f t="array" aca="1" ref="CE362" ca="1">IF($A362&gt;CE$1,"",$C362*INDEX('ETS yield tables'!$D$198:$CO$226,$B362,CE$1-$A362+1)/10^6)</f>
        <v>0</v>
      </c>
      <c r="CF362" cm="1">
        <f t="array" aca="1" ref="CF362" ca="1">IF($A362&gt;CF$1,"",$C362*INDEX('ETS yield tables'!$D$198:$CO$226,$B362,CF$1-$A362+1)/10^6)</f>
        <v>0</v>
      </c>
      <c r="CG362" cm="1">
        <f t="array" aca="1" ref="CG362" ca="1">IF($A362&gt;CG$1,"",$C362*INDEX('ETS yield tables'!$D$198:$CO$226,$B362,CG$1-$A362+1)/10^6)</f>
        <v>0</v>
      </c>
      <c r="CH362" cm="1">
        <f t="array" aca="1" ref="CH362" ca="1">IF($A362&gt;CH$1,"",$C362*INDEX('ETS yield tables'!$D$198:$CO$226,$B362,CH$1-$A362+1)/10^6)</f>
        <v>0</v>
      </c>
      <c r="CI362" cm="1">
        <f t="array" aca="1" ref="CI362" ca="1">IF($A362&gt;CI$1,"",$C362*INDEX('ETS yield tables'!$D$198:$CO$226,$B362,CI$1-$A362+1)/10^6)</f>
        <v>0</v>
      </c>
      <c r="CJ362" cm="1">
        <f t="array" aca="1" ref="CJ362" ca="1">IF($A362&gt;CJ$1,"",$C362*INDEX('ETS yield tables'!$D$198:$CO$226,$B362,CJ$1-$A362+1)/10^6)</f>
        <v>0</v>
      </c>
      <c r="CK362" cm="1">
        <f t="array" aca="1" ref="CK362" ca="1">IF($A362&gt;CK$1,"",$C362*INDEX('ETS yield tables'!$D$198:$CO$226,$B362,CK$1-$A362+1)/10^6)</f>
        <v>0</v>
      </c>
      <c r="CL362" cm="1">
        <f t="array" aca="1" ref="CL362" ca="1">IF($A362&gt;CL$1,"",$C362*INDEX('ETS yield tables'!$D$198:$CO$226,$B362,CL$1-$A362+1)/10^6)</f>
        <v>0</v>
      </c>
      <c r="CM362" cm="1">
        <f t="array" aca="1" ref="CM362" ca="1">IF($A362&gt;CM$1,"",$C362*INDEX('ETS yield tables'!$D$198:$CO$226,$B362,CM$1-$A362+1)/10^6)</f>
        <v>0</v>
      </c>
      <c r="CN362" cm="1">
        <f t="array" aca="1" ref="CN362" ca="1">IF($A362&gt;CN$1,"",$C362*INDEX('ETS yield tables'!$D$198:$CO$226,$B362,CN$1-$A362+1)/10^6)</f>
        <v>0</v>
      </c>
      <c r="CO362" cm="1">
        <f t="array" aca="1" ref="CO362" ca="1">IF($A362&gt;CO$1,"",$C362*INDEX('ETS yield tables'!$D$198:$CO$226,$B362,CO$1-$A362+1)/10^6)</f>
        <v>0</v>
      </c>
    </row>
    <row r="363" spans="1:93" outlineLevel="1">
      <c r="A363">
        <v>1991</v>
      </c>
      <c r="B363">
        <f t="shared" si="192"/>
        <v>18</v>
      </c>
      <c r="C363" s="1">
        <v>0</v>
      </c>
      <c r="D363" s="62"/>
      <c r="E363" s="62"/>
      <c r="F363" s="62"/>
      <c r="G363" s="62"/>
      <c r="H363" s="62"/>
      <c r="I363" s="62"/>
      <c r="J363" s="62"/>
      <c r="K363" s="62"/>
      <c r="L363" s="62"/>
      <c r="M363" s="62"/>
      <c r="N363" s="62"/>
      <c r="O363" s="62"/>
      <c r="P363" s="62"/>
      <c r="Q363" s="62"/>
      <c r="R363" s="62"/>
      <c r="S363" s="62"/>
      <c r="T363" s="62"/>
      <c r="U363" s="62"/>
      <c r="V363" cm="1">
        <f t="array" aca="1" ref="V363" ca="1">IF($A363&gt;V$1,"",$C363*INDEX('ETS yield tables'!$D$198:$CO$226,$B363,V$1-$A363+1)/10^6)</f>
        <v>0</v>
      </c>
      <c r="W363" cm="1">
        <f t="array" aca="1" ref="W363" ca="1">IF($A363&gt;W$1,"",$C363*INDEX('ETS yield tables'!$D$198:$CO$226,$B363,W$1-$A363+1)/10^6)</f>
        <v>0</v>
      </c>
      <c r="X363" cm="1">
        <f t="array" aca="1" ref="X363" ca="1">IF($A363&gt;X$1,"",$C363*INDEX('ETS yield tables'!$D$198:$CO$226,$B363,X$1-$A363+1)/10^6)</f>
        <v>0</v>
      </c>
      <c r="Y363" cm="1">
        <f t="array" aca="1" ref="Y363" ca="1">IF($A363&gt;Y$1,"",$C363*INDEX('ETS yield tables'!$D$198:$CO$226,$B363,Y$1-$A363+1)/10^6)</f>
        <v>0</v>
      </c>
      <c r="Z363" cm="1">
        <f t="array" aca="1" ref="Z363" ca="1">IF($A363&gt;Z$1,"",$C363*INDEX('ETS yield tables'!$D$198:$CO$226,$B363,Z$1-$A363+1)/10^6)</f>
        <v>0</v>
      </c>
      <c r="AA363" cm="1">
        <f t="array" aca="1" ref="AA363" ca="1">IF($A363&gt;AA$1,"",$C363*INDEX('ETS yield tables'!$D$198:$CO$226,$B363,AA$1-$A363+1)/10^6)</f>
        <v>0</v>
      </c>
      <c r="AB363" cm="1">
        <f t="array" aca="1" ref="AB363" ca="1">IF($A363&gt;AB$1,"",$C363*INDEX('ETS yield tables'!$D$198:$CO$226,$B363,AB$1-$A363+1)/10^6)</f>
        <v>0</v>
      </c>
      <c r="AC363" cm="1">
        <f t="array" aca="1" ref="AC363" ca="1">IF($A363&gt;AC$1,"",$C363*INDEX('ETS yield tables'!$D$198:$CO$226,$B363,AC$1-$A363+1)/10^6)</f>
        <v>0</v>
      </c>
      <c r="AD363" cm="1">
        <f t="array" aca="1" ref="AD363" ca="1">IF($A363&gt;AD$1,"",$C363*INDEX('ETS yield tables'!$D$198:$CO$226,$B363,AD$1-$A363+1)/10^6)</f>
        <v>0</v>
      </c>
      <c r="AE363" cm="1">
        <f t="array" aca="1" ref="AE363" ca="1">IF($A363&gt;AE$1,"",$C363*INDEX('ETS yield tables'!$D$198:$CO$226,$B363,AE$1-$A363+1)/10^6)</f>
        <v>0</v>
      </c>
      <c r="AF363" cm="1">
        <f t="array" aca="1" ref="AF363" ca="1">IF($A363&gt;AF$1,"",$C363*INDEX('ETS yield tables'!$D$198:$CO$226,$B363,AF$1-$A363+1)/10^6)</f>
        <v>0</v>
      </c>
      <c r="AG363" cm="1">
        <f t="array" aca="1" ref="AG363" ca="1">IF($A363&gt;AG$1,"",$C363*INDEX('ETS yield tables'!$D$198:$CO$226,$B363,AG$1-$A363+1)/10^6)</f>
        <v>0</v>
      </c>
      <c r="AH363" cm="1">
        <f t="array" aca="1" ref="AH363" ca="1">IF($A363&gt;AH$1,"",$C363*INDEX('ETS yield tables'!$D$198:$CO$226,$B363,AH$1-$A363+1)/10^6)</f>
        <v>0</v>
      </c>
      <c r="AI363" cm="1">
        <f t="array" aca="1" ref="AI363" ca="1">IF($A363&gt;AI$1,"",$C363*INDEX('ETS yield tables'!$D$198:$CO$226,$B363,AI$1-$A363+1)/10^6)</f>
        <v>0</v>
      </c>
      <c r="AJ363" cm="1">
        <f t="array" aca="1" ref="AJ363" ca="1">IF($A363&gt;AJ$1,"",$C363*INDEX('ETS yield tables'!$D$198:$CO$226,$B363,AJ$1-$A363+1)/10^6)</f>
        <v>0</v>
      </c>
      <c r="AK363" cm="1">
        <f t="array" aca="1" ref="AK363" ca="1">IF($A363&gt;AK$1,"",$C363*INDEX('ETS yield tables'!$D$198:$CO$226,$B363,AK$1-$A363+1)/10^6)</f>
        <v>0</v>
      </c>
      <c r="AL363" cm="1">
        <f t="array" aca="1" ref="AL363" ca="1">IF($A363&gt;AL$1,"",$C363*INDEX('ETS yield tables'!$D$198:$CO$226,$B363,AL$1-$A363+1)/10^6)</f>
        <v>0</v>
      </c>
      <c r="AM363" cm="1">
        <f t="array" aca="1" ref="AM363" ca="1">IF($A363&gt;AM$1,"",$C363*INDEX('ETS yield tables'!$D$198:$CO$226,$B363,AM$1-$A363+1)/10^6)</f>
        <v>0</v>
      </c>
      <c r="AN363" cm="1">
        <f t="array" aca="1" ref="AN363" ca="1">IF($A363&gt;AN$1,"",$C363*INDEX('ETS yield tables'!$D$198:$CO$226,$B363,AN$1-$A363+1)/10^6)</f>
        <v>0</v>
      </c>
      <c r="AO363" cm="1">
        <f t="array" aca="1" ref="AO363" ca="1">IF($A363&gt;AO$1,"",$C363*INDEX('ETS yield tables'!$D$198:$CO$226,$B363,AO$1-$A363+1)/10^6)</f>
        <v>0</v>
      </c>
      <c r="AP363" cm="1">
        <f t="array" aca="1" ref="AP363" ca="1">IF($A363&gt;AP$1,"",$C363*INDEX('ETS yield tables'!$D$198:$CO$226,$B363,AP$1-$A363+1)/10^6)</f>
        <v>0</v>
      </c>
      <c r="AQ363" cm="1">
        <f t="array" aca="1" ref="AQ363" ca="1">IF($A363&gt;AQ$1,"",$C363*INDEX('ETS yield tables'!$D$198:$CO$226,$B363,AQ$1-$A363+1)/10^6)</f>
        <v>0</v>
      </c>
      <c r="AR363" cm="1">
        <f t="array" aca="1" ref="AR363" ca="1">IF($A363&gt;AR$1,"",$C363*INDEX('ETS yield tables'!$D$198:$CO$226,$B363,AR$1-$A363+1)/10^6)</f>
        <v>0</v>
      </c>
      <c r="AS363" cm="1">
        <f t="array" aca="1" ref="AS363" ca="1">IF($A363&gt;AS$1,"",$C363*INDEX('ETS yield tables'!$D$198:$CO$226,$B363,AS$1-$A363+1)/10^6)</f>
        <v>0</v>
      </c>
      <c r="AT363" cm="1">
        <f t="array" aca="1" ref="AT363" ca="1">IF($A363&gt;AT$1,"",$C363*INDEX('ETS yield tables'!$D$198:$CO$226,$B363,AT$1-$A363+1)/10^6)</f>
        <v>0</v>
      </c>
      <c r="AU363" cm="1">
        <f t="array" aca="1" ref="AU363" ca="1">IF($A363&gt;AU$1,"",$C363*INDEX('ETS yield tables'!$D$198:$CO$226,$B363,AU$1-$A363+1)/10^6)</f>
        <v>0</v>
      </c>
      <c r="AV363" cm="1">
        <f t="array" aca="1" ref="AV363" ca="1">IF($A363&gt;AV$1,"",$C363*INDEX('ETS yield tables'!$D$198:$CO$226,$B363,AV$1-$A363+1)/10^6)</f>
        <v>0</v>
      </c>
      <c r="AW363" cm="1">
        <f t="array" aca="1" ref="AW363" ca="1">IF($A363&gt;AW$1,"",$C363*INDEX('ETS yield tables'!$D$198:$CO$226,$B363,AW$1-$A363+1)/10^6)</f>
        <v>0</v>
      </c>
      <c r="AX363" cm="1">
        <f t="array" aca="1" ref="AX363" ca="1">IF($A363&gt;AX$1,"",$C363*INDEX('ETS yield tables'!$D$198:$CO$226,$B363,AX$1-$A363+1)/10^6)</f>
        <v>0</v>
      </c>
      <c r="AY363" cm="1">
        <f t="array" aca="1" ref="AY363" ca="1">IF($A363&gt;AY$1,"",$C363*INDEX('ETS yield tables'!$D$198:$CO$226,$B363,AY$1-$A363+1)/10^6)</f>
        <v>0</v>
      </c>
      <c r="AZ363" cm="1">
        <f t="array" aca="1" ref="AZ363" ca="1">IF($A363&gt;AZ$1,"",$C363*INDEX('ETS yield tables'!$D$198:$CO$226,$B363,AZ$1-$A363+1)/10^6)</f>
        <v>0</v>
      </c>
      <c r="BA363" cm="1">
        <f t="array" aca="1" ref="BA363" ca="1">IF($A363&gt;BA$1,"",$C363*INDEX('ETS yield tables'!$D$198:$CO$226,$B363,BA$1-$A363+1)/10^6)</f>
        <v>0</v>
      </c>
      <c r="BB363" cm="1">
        <f t="array" aca="1" ref="BB363" ca="1">IF($A363&gt;BB$1,"",$C363*INDEX('ETS yield tables'!$D$198:$CO$226,$B363,BB$1-$A363+1)/10^6)</f>
        <v>0</v>
      </c>
      <c r="BC363" cm="1">
        <f t="array" aca="1" ref="BC363" ca="1">IF($A363&gt;BC$1,"",$C363*INDEX('ETS yield tables'!$D$198:$CO$226,$B363,BC$1-$A363+1)/10^6)</f>
        <v>0</v>
      </c>
      <c r="BD363" cm="1">
        <f t="array" aca="1" ref="BD363" ca="1">IF($A363&gt;BD$1,"",$C363*INDEX('ETS yield tables'!$D$198:$CO$226,$B363,BD$1-$A363+1)/10^6)</f>
        <v>0</v>
      </c>
      <c r="BE363" cm="1">
        <f t="array" aca="1" ref="BE363" ca="1">IF($A363&gt;BE$1,"",$C363*INDEX('ETS yield tables'!$D$198:$CO$226,$B363,BE$1-$A363+1)/10^6)</f>
        <v>0</v>
      </c>
      <c r="BF363" cm="1">
        <f t="array" aca="1" ref="BF363" ca="1">IF($A363&gt;BF$1,"",$C363*INDEX('ETS yield tables'!$D$198:$CO$226,$B363,BF$1-$A363+1)/10^6)</f>
        <v>0</v>
      </c>
      <c r="BG363" cm="1">
        <f t="array" aca="1" ref="BG363" ca="1">IF($A363&gt;BG$1,"",$C363*INDEX('ETS yield tables'!$D$198:$CO$226,$B363,BG$1-$A363+1)/10^6)</f>
        <v>0</v>
      </c>
      <c r="BH363" cm="1">
        <f t="array" aca="1" ref="BH363" ca="1">IF($A363&gt;BH$1,"",$C363*INDEX('ETS yield tables'!$D$198:$CO$226,$B363,BH$1-$A363+1)/10^6)</f>
        <v>0</v>
      </c>
      <c r="BI363" cm="1">
        <f t="array" aca="1" ref="BI363" ca="1">IF($A363&gt;BI$1,"",$C363*INDEX('ETS yield tables'!$D$198:$CO$226,$B363,BI$1-$A363+1)/10^6)</f>
        <v>0</v>
      </c>
      <c r="BJ363" cm="1">
        <f t="array" aca="1" ref="BJ363" ca="1">IF($A363&gt;BJ$1,"",$C363*INDEX('ETS yield tables'!$D$198:$CO$226,$B363,BJ$1-$A363+1)/10^6)</f>
        <v>0</v>
      </c>
      <c r="BK363" cm="1">
        <f t="array" aca="1" ref="BK363" ca="1">IF($A363&gt;BK$1,"",$C363*INDEX('ETS yield tables'!$D$198:$CO$226,$B363,BK$1-$A363+1)/10^6)</f>
        <v>0</v>
      </c>
      <c r="BL363" cm="1">
        <f t="array" aca="1" ref="BL363" ca="1">IF($A363&gt;BL$1,"",$C363*INDEX('ETS yield tables'!$D$198:$CO$226,$B363,BL$1-$A363+1)/10^6)</f>
        <v>0</v>
      </c>
      <c r="BM363" cm="1">
        <f t="array" aca="1" ref="BM363" ca="1">IF($A363&gt;BM$1,"",$C363*INDEX('ETS yield tables'!$D$198:$CO$226,$B363,BM$1-$A363+1)/10^6)</f>
        <v>0</v>
      </c>
      <c r="BN363" cm="1">
        <f t="array" aca="1" ref="BN363" ca="1">IF($A363&gt;BN$1,"",$C363*INDEX('ETS yield tables'!$D$198:$CO$226,$B363,BN$1-$A363+1)/10^6)</f>
        <v>0</v>
      </c>
      <c r="BO363" cm="1">
        <f t="array" aca="1" ref="BO363" ca="1">IF($A363&gt;BO$1,"",$C363*INDEX('ETS yield tables'!$D$198:$CO$226,$B363,BO$1-$A363+1)/10^6)</f>
        <v>0</v>
      </c>
      <c r="BP363" cm="1">
        <f t="array" aca="1" ref="BP363" ca="1">IF($A363&gt;BP$1,"",$C363*INDEX('ETS yield tables'!$D$198:$CO$226,$B363,BP$1-$A363+1)/10^6)</f>
        <v>0</v>
      </c>
      <c r="BQ363" cm="1">
        <f t="array" aca="1" ref="BQ363" ca="1">IF($A363&gt;BQ$1,"",$C363*INDEX('ETS yield tables'!$D$198:$CO$226,$B363,BQ$1-$A363+1)/10^6)</f>
        <v>0</v>
      </c>
      <c r="BR363" cm="1">
        <f t="array" aca="1" ref="BR363" ca="1">IF($A363&gt;BR$1,"",$C363*INDEX('ETS yield tables'!$D$198:$CO$226,$B363,BR$1-$A363+1)/10^6)</f>
        <v>0</v>
      </c>
      <c r="BS363" cm="1">
        <f t="array" aca="1" ref="BS363" ca="1">IF($A363&gt;BS$1,"",$C363*INDEX('ETS yield tables'!$D$198:$CO$226,$B363,BS$1-$A363+1)/10^6)</f>
        <v>0</v>
      </c>
      <c r="BT363" cm="1">
        <f t="array" aca="1" ref="BT363" ca="1">IF($A363&gt;BT$1,"",$C363*INDEX('ETS yield tables'!$D$198:$CO$226,$B363,BT$1-$A363+1)/10^6)</f>
        <v>0</v>
      </c>
      <c r="BU363" cm="1">
        <f t="array" aca="1" ref="BU363" ca="1">IF($A363&gt;BU$1,"",$C363*INDEX('ETS yield tables'!$D$198:$CO$226,$B363,BU$1-$A363+1)/10^6)</f>
        <v>0</v>
      </c>
      <c r="BV363" cm="1">
        <f t="array" aca="1" ref="BV363" ca="1">IF($A363&gt;BV$1,"",$C363*INDEX('ETS yield tables'!$D$198:$CO$226,$B363,BV$1-$A363+1)/10^6)</f>
        <v>0</v>
      </c>
      <c r="BW363" cm="1">
        <f t="array" aca="1" ref="BW363" ca="1">IF($A363&gt;BW$1,"",$C363*INDEX('ETS yield tables'!$D$198:$CO$226,$B363,BW$1-$A363+1)/10^6)</f>
        <v>0</v>
      </c>
      <c r="BX363" cm="1">
        <f t="array" aca="1" ref="BX363" ca="1">IF($A363&gt;BX$1,"",$C363*INDEX('ETS yield tables'!$D$198:$CO$226,$B363,BX$1-$A363+1)/10^6)</f>
        <v>0</v>
      </c>
      <c r="BY363" cm="1">
        <f t="array" aca="1" ref="BY363" ca="1">IF($A363&gt;BY$1,"",$C363*INDEX('ETS yield tables'!$D$198:$CO$226,$B363,BY$1-$A363+1)/10^6)</f>
        <v>0</v>
      </c>
      <c r="BZ363" cm="1">
        <f t="array" aca="1" ref="BZ363" ca="1">IF($A363&gt;BZ$1,"",$C363*INDEX('ETS yield tables'!$D$198:$CO$226,$B363,BZ$1-$A363+1)/10^6)</f>
        <v>0</v>
      </c>
      <c r="CA363" cm="1">
        <f t="array" aca="1" ref="CA363" ca="1">IF($A363&gt;CA$1,"",$C363*INDEX('ETS yield tables'!$D$198:$CO$226,$B363,CA$1-$A363+1)/10^6)</f>
        <v>0</v>
      </c>
      <c r="CB363" cm="1">
        <f t="array" aca="1" ref="CB363" ca="1">IF($A363&gt;CB$1,"",$C363*INDEX('ETS yield tables'!$D$198:$CO$226,$B363,CB$1-$A363+1)/10^6)</f>
        <v>0</v>
      </c>
      <c r="CC363" cm="1">
        <f t="array" aca="1" ref="CC363" ca="1">IF($A363&gt;CC$1,"",$C363*INDEX('ETS yield tables'!$D$198:$CO$226,$B363,CC$1-$A363+1)/10^6)</f>
        <v>0</v>
      </c>
      <c r="CD363" cm="1">
        <f t="array" aca="1" ref="CD363" ca="1">IF($A363&gt;CD$1,"",$C363*INDEX('ETS yield tables'!$D$198:$CO$226,$B363,CD$1-$A363+1)/10^6)</f>
        <v>0</v>
      </c>
      <c r="CE363" cm="1">
        <f t="array" aca="1" ref="CE363" ca="1">IF($A363&gt;CE$1,"",$C363*INDEX('ETS yield tables'!$D$198:$CO$226,$B363,CE$1-$A363+1)/10^6)</f>
        <v>0</v>
      </c>
      <c r="CF363" cm="1">
        <f t="array" aca="1" ref="CF363" ca="1">IF($A363&gt;CF$1,"",$C363*INDEX('ETS yield tables'!$D$198:$CO$226,$B363,CF$1-$A363+1)/10^6)</f>
        <v>0</v>
      </c>
      <c r="CG363" cm="1">
        <f t="array" aca="1" ref="CG363" ca="1">IF($A363&gt;CG$1,"",$C363*INDEX('ETS yield tables'!$D$198:$CO$226,$B363,CG$1-$A363+1)/10^6)</f>
        <v>0</v>
      </c>
      <c r="CH363" cm="1">
        <f t="array" aca="1" ref="CH363" ca="1">IF($A363&gt;CH$1,"",$C363*INDEX('ETS yield tables'!$D$198:$CO$226,$B363,CH$1-$A363+1)/10^6)</f>
        <v>0</v>
      </c>
      <c r="CI363" cm="1">
        <f t="array" aca="1" ref="CI363" ca="1">IF($A363&gt;CI$1,"",$C363*INDEX('ETS yield tables'!$D$198:$CO$226,$B363,CI$1-$A363+1)/10^6)</f>
        <v>0</v>
      </c>
      <c r="CJ363" cm="1">
        <f t="array" aca="1" ref="CJ363" ca="1">IF($A363&gt;CJ$1,"",$C363*INDEX('ETS yield tables'!$D$198:$CO$226,$B363,CJ$1-$A363+1)/10^6)</f>
        <v>0</v>
      </c>
      <c r="CK363" cm="1">
        <f t="array" aca="1" ref="CK363" ca="1">IF($A363&gt;CK$1,"",$C363*INDEX('ETS yield tables'!$D$198:$CO$226,$B363,CK$1-$A363+1)/10^6)</f>
        <v>0</v>
      </c>
      <c r="CL363" cm="1">
        <f t="array" aca="1" ref="CL363" ca="1">IF($A363&gt;CL$1,"",$C363*INDEX('ETS yield tables'!$D$198:$CO$226,$B363,CL$1-$A363+1)/10^6)</f>
        <v>0</v>
      </c>
      <c r="CM363" cm="1">
        <f t="array" aca="1" ref="CM363" ca="1">IF($A363&gt;CM$1,"",$C363*INDEX('ETS yield tables'!$D$198:$CO$226,$B363,CM$1-$A363+1)/10^6)</f>
        <v>0</v>
      </c>
      <c r="CN363" cm="1">
        <f t="array" aca="1" ref="CN363" ca="1">IF($A363&gt;CN$1,"",$C363*INDEX('ETS yield tables'!$D$198:$CO$226,$B363,CN$1-$A363+1)/10^6)</f>
        <v>0</v>
      </c>
      <c r="CO363" cm="1">
        <f t="array" aca="1" ref="CO363" ca="1">IF($A363&gt;CO$1,"",$C363*INDEX('ETS yield tables'!$D$198:$CO$226,$B363,CO$1-$A363+1)/10^6)</f>
        <v>0</v>
      </c>
    </row>
    <row r="364" spans="1:93" outlineLevel="1">
      <c r="A364">
        <v>1992</v>
      </c>
      <c r="B364">
        <f t="shared" si="192"/>
        <v>17</v>
      </c>
      <c r="C364" s="1">
        <v>0</v>
      </c>
      <c r="D364" s="62"/>
      <c r="E364" s="62"/>
      <c r="F364" s="62"/>
      <c r="G364" s="62"/>
      <c r="H364" s="62"/>
      <c r="I364" s="62"/>
      <c r="J364" s="62"/>
      <c r="K364" s="62"/>
      <c r="L364" s="62"/>
      <c r="M364" s="62"/>
      <c r="N364" s="62"/>
      <c r="O364" s="62"/>
      <c r="P364" s="62"/>
      <c r="Q364" s="62"/>
      <c r="R364" s="62"/>
      <c r="S364" s="62"/>
      <c r="T364" s="62"/>
      <c r="U364" s="62"/>
      <c r="V364" cm="1">
        <f t="array" aca="1" ref="V364" ca="1">IF($A364&gt;V$1,"",$C364*INDEX('ETS yield tables'!$D$198:$CO$226,$B364,V$1-$A364+1)/10^6)</f>
        <v>0</v>
      </c>
      <c r="W364" cm="1">
        <f t="array" aca="1" ref="W364" ca="1">IF($A364&gt;W$1,"",$C364*INDEX('ETS yield tables'!$D$198:$CO$226,$B364,W$1-$A364+1)/10^6)</f>
        <v>0</v>
      </c>
      <c r="X364" cm="1">
        <f t="array" aca="1" ref="X364" ca="1">IF($A364&gt;X$1,"",$C364*INDEX('ETS yield tables'!$D$198:$CO$226,$B364,X$1-$A364+1)/10^6)</f>
        <v>0</v>
      </c>
      <c r="Y364" cm="1">
        <f t="array" aca="1" ref="Y364" ca="1">IF($A364&gt;Y$1,"",$C364*INDEX('ETS yield tables'!$D$198:$CO$226,$B364,Y$1-$A364+1)/10^6)</f>
        <v>0</v>
      </c>
      <c r="Z364" cm="1">
        <f t="array" aca="1" ref="Z364" ca="1">IF($A364&gt;Z$1,"",$C364*INDEX('ETS yield tables'!$D$198:$CO$226,$B364,Z$1-$A364+1)/10^6)</f>
        <v>0</v>
      </c>
      <c r="AA364" cm="1">
        <f t="array" aca="1" ref="AA364" ca="1">IF($A364&gt;AA$1,"",$C364*INDEX('ETS yield tables'!$D$198:$CO$226,$B364,AA$1-$A364+1)/10^6)</f>
        <v>0</v>
      </c>
      <c r="AB364" cm="1">
        <f t="array" aca="1" ref="AB364" ca="1">IF($A364&gt;AB$1,"",$C364*INDEX('ETS yield tables'!$D$198:$CO$226,$B364,AB$1-$A364+1)/10^6)</f>
        <v>0</v>
      </c>
      <c r="AC364" cm="1">
        <f t="array" aca="1" ref="AC364" ca="1">IF($A364&gt;AC$1,"",$C364*INDEX('ETS yield tables'!$D$198:$CO$226,$B364,AC$1-$A364+1)/10^6)</f>
        <v>0</v>
      </c>
      <c r="AD364" cm="1">
        <f t="array" aca="1" ref="AD364" ca="1">IF($A364&gt;AD$1,"",$C364*INDEX('ETS yield tables'!$D$198:$CO$226,$B364,AD$1-$A364+1)/10^6)</f>
        <v>0</v>
      </c>
      <c r="AE364" cm="1">
        <f t="array" aca="1" ref="AE364" ca="1">IF($A364&gt;AE$1,"",$C364*INDEX('ETS yield tables'!$D$198:$CO$226,$B364,AE$1-$A364+1)/10^6)</f>
        <v>0</v>
      </c>
      <c r="AF364" cm="1">
        <f t="array" aca="1" ref="AF364" ca="1">IF($A364&gt;AF$1,"",$C364*INDEX('ETS yield tables'!$D$198:$CO$226,$B364,AF$1-$A364+1)/10^6)</f>
        <v>0</v>
      </c>
      <c r="AG364" cm="1">
        <f t="array" aca="1" ref="AG364" ca="1">IF($A364&gt;AG$1,"",$C364*INDEX('ETS yield tables'!$D$198:$CO$226,$B364,AG$1-$A364+1)/10^6)</f>
        <v>0</v>
      </c>
      <c r="AH364" cm="1">
        <f t="array" aca="1" ref="AH364" ca="1">IF($A364&gt;AH$1,"",$C364*INDEX('ETS yield tables'!$D$198:$CO$226,$B364,AH$1-$A364+1)/10^6)</f>
        <v>0</v>
      </c>
      <c r="AI364" cm="1">
        <f t="array" aca="1" ref="AI364" ca="1">IF($A364&gt;AI$1,"",$C364*INDEX('ETS yield tables'!$D$198:$CO$226,$B364,AI$1-$A364+1)/10^6)</f>
        <v>0</v>
      </c>
      <c r="AJ364" cm="1">
        <f t="array" aca="1" ref="AJ364" ca="1">IF($A364&gt;AJ$1,"",$C364*INDEX('ETS yield tables'!$D$198:$CO$226,$B364,AJ$1-$A364+1)/10^6)</f>
        <v>0</v>
      </c>
      <c r="AK364" cm="1">
        <f t="array" aca="1" ref="AK364" ca="1">IF($A364&gt;AK$1,"",$C364*INDEX('ETS yield tables'!$D$198:$CO$226,$B364,AK$1-$A364+1)/10^6)</f>
        <v>0</v>
      </c>
      <c r="AL364" cm="1">
        <f t="array" aca="1" ref="AL364" ca="1">IF($A364&gt;AL$1,"",$C364*INDEX('ETS yield tables'!$D$198:$CO$226,$B364,AL$1-$A364+1)/10^6)</f>
        <v>0</v>
      </c>
      <c r="AM364" cm="1">
        <f t="array" aca="1" ref="AM364" ca="1">IF($A364&gt;AM$1,"",$C364*INDEX('ETS yield tables'!$D$198:$CO$226,$B364,AM$1-$A364+1)/10^6)</f>
        <v>0</v>
      </c>
      <c r="AN364" cm="1">
        <f t="array" aca="1" ref="AN364" ca="1">IF($A364&gt;AN$1,"",$C364*INDEX('ETS yield tables'!$D$198:$CO$226,$B364,AN$1-$A364+1)/10^6)</f>
        <v>0</v>
      </c>
      <c r="AO364" cm="1">
        <f t="array" aca="1" ref="AO364" ca="1">IF($A364&gt;AO$1,"",$C364*INDEX('ETS yield tables'!$D$198:$CO$226,$B364,AO$1-$A364+1)/10^6)</f>
        <v>0</v>
      </c>
      <c r="AP364" cm="1">
        <f t="array" aca="1" ref="AP364" ca="1">IF($A364&gt;AP$1,"",$C364*INDEX('ETS yield tables'!$D$198:$CO$226,$B364,AP$1-$A364+1)/10^6)</f>
        <v>0</v>
      </c>
      <c r="AQ364" cm="1">
        <f t="array" aca="1" ref="AQ364" ca="1">IF($A364&gt;AQ$1,"",$C364*INDEX('ETS yield tables'!$D$198:$CO$226,$B364,AQ$1-$A364+1)/10^6)</f>
        <v>0</v>
      </c>
      <c r="AR364" cm="1">
        <f t="array" aca="1" ref="AR364" ca="1">IF($A364&gt;AR$1,"",$C364*INDEX('ETS yield tables'!$D$198:$CO$226,$B364,AR$1-$A364+1)/10^6)</f>
        <v>0</v>
      </c>
      <c r="AS364" cm="1">
        <f t="array" aca="1" ref="AS364" ca="1">IF($A364&gt;AS$1,"",$C364*INDEX('ETS yield tables'!$D$198:$CO$226,$B364,AS$1-$A364+1)/10^6)</f>
        <v>0</v>
      </c>
      <c r="AT364" cm="1">
        <f t="array" aca="1" ref="AT364" ca="1">IF($A364&gt;AT$1,"",$C364*INDEX('ETS yield tables'!$D$198:$CO$226,$B364,AT$1-$A364+1)/10^6)</f>
        <v>0</v>
      </c>
      <c r="AU364" cm="1">
        <f t="array" aca="1" ref="AU364" ca="1">IF($A364&gt;AU$1,"",$C364*INDEX('ETS yield tables'!$D$198:$CO$226,$B364,AU$1-$A364+1)/10^6)</f>
        <v>0</v>
      </c>
      <c r="AV364" cm="1">
        <f t="array" aca="1" ref="AV364" ca="1">IF($A364&gt;AV$1,"",$C364*INDEX('ETS yield tables'!$D$198:$CO$226,$B364,AV$1-$A364+1)/10^6)</f>
        <v>0</v>
      </c>
      <c r="AW364" cm="1">
        <f t="array" aca="1" ref="AW364" ca="1">IF($A364&gt;AW$1,"",$C364*INDEX('ETS yield tables'!$D$198:$CO$226,$B364,AW$1-$A364+1)/10^6)</f>
        <v>0</v>
      </c>
      <c r="AX364" cm="1">
        <f t="array" aca="1" ref="AX364" ca="1">IF($A364&gt;AX$1,"",$C364*INDEX('ETS yield tables'!$D$198:$CO$226,$B364,AX$1-$A364+1)/10^6)</f>
        <v>0</v>
      </c>
      <c r="AY364" cm="1">
        <f t="array" aca="1" ref="AY364" ca="1">IF($A364&gt;AY$1,"",$C364*INDEX('ETS yield tables'!$D$198:$CO$226,$B364,AY$1-$A364+1)/10^6)</f>
        <v>0</v>
      </c>
      <c r="AZ364" cm="1">
        <f t="array" aca="1" ref="AZ364" ca="1">IF($A364&gt;AZ$1,"",$C364*INDEX('ETS yield tables'!$D$198:$CO$226,$B364,AZ$1-$A364+1)/10^6)</f>
        <v>0</v>
      </c>
      <c r="BA364" cm="1">
        <f t="array" aca="1" ref="BA364" ca="1">IF($A364&gt;BA$1,"",$C364*INDEX('ETS yield tables'!$D$198:$CO$226,$B364,BA$1-$A364+1)/10^6)</f>
        <v>0</v>
      </c>
      <c r="BB364" cm="1">
        <f t="array" aca="1" ref="BB364" ca="1">IF($A364&gt;BB$1,"",$C364*INDEX('ETS yield tables'!$D$198:$CO$226,$B364,BB$1-$A364+1)/10^6)</f>
        <v>0</v>
      </c>
      <c r="BC364" cm="1">
        <f t="array" aca="1" ref="BC364" ca="1">IF($A364&gt;BC$1,"",$C364*INDEX('ETS yield tables'!$D$198:$CO$226,$B364,BC$1-$A364+1)/10^6)</f>
        <v>0</v>
      </c>
      <c r="BD364" cm="1">
        <f t="array" aca="1" ref="BD364" ca="1">IF($A364&gt;BD$1,"",$C364*INDEX('ETS yield tables'!$D$198:$CO$226,$B364,BD$1-$A364+1)/10^6)</f>
        <v>0</v>
      </c>
      <c r="BE364" cm="1">
        <f t="array" aca="1" ref="BE364" ca="1">IF($A364&gt;BE$1,"",$C364*INDEX('ETS yield tables'!$D$198:$CO$226,$B364,BE$1-$A364+1)/10^6)</f>
        <v>0</v>
      </c>
      <c r="BF364" cm="1">
        <f t="array" aca="1" ref="BF364" ca="1">IF($A364&gt;BF$1,"",$C364*INDEX('ETS yield tables'!$D$198:$CO$226,$B364,BF$1-$A364+1)/10^6)</f>
        <v>0</v>
      </c>
      <c r="BG364" cm="1">
        <f t="array" aca="1" ref="BG364" ca="1">IF($A364&gt;BG$1,"",$C364*INDEX('ETS yield tables'!$D$198:$CO$226,$B364,BG$1-$A364+1)/10^6)</f>
        <v>0</v>
      </c>
      <c r="BH364" cm="1">
        <f t="array" aca="1" ref="BH364" ca="1">IF($A364&gt;BH$1,"",$C364*INDEX('ETS yield tables'!$D$198:$CO$226,$B364,BH$1-$A364+1)/10^6)</f>
        <v>0</v>
      </c>
      <c r="BI364" cm="1">
        <f t="array" aca="1" ref="BI364" ca="1">IF($A364&gt;BI$1,"",$C364*INDEX('ETS yield tables'!$D$198:$CO$226,$B364,BI$1-$A364+1)/10^6)</f>
        <v>0</v>
      </c>
      <c r="BJ364" cm="1">
        <f t="array" aca="1" ref="BJ364" ca="1">IF($A364&gt;BJ$1,"",$C364*INDEX('ETS yield tables'!$D$198:$CO$226,$B364,BJ$1-$A364+1)/10^6)</f>
        <v>0</v>
      </c>
      <c r="BK364" cm="1">
        <f t="array" aca="1" ref="BK364" ca="1">IF($A364&gt;BK$1,"",$C364*INDEX('ETS yield tables'!$D$198:$CO$226,$B364,BK$1-$A364+1)/10^6)</f>
        <v>0</v>
      </c>
      <c r="BL364" cm="1">
        <f t="array" aca="1" ref="BL364" ca="1">IF($A364&gt;BL$1,"",$C364*INDEX('ETS yield tables'!$D$198:$CO$226,$B364,BL$1-$A364+1)/10^6)</f>
        <v>0</v>
      </c>
      <c r="BM364" cm="1">
        <f t="array" aca="1" ref="BM364" ca="1">IF($A364&gt;BM$1,"",$C364*INDEX('ETS yield tables'!$D$198:$CO$226,$B364,BM$1-$A364+1)/10^6)</f>
        <v>0</v>
      </c>
      <c r="BN364" cm="1">
        <f t="array" aca="1" ref="BN364" ca="1">IF($A364&gt;BN$1,"",$C364*INDEX('ETS yield tables'!$D$198:$CO$226,$B364,BN$1-$A364+1)/10^6)</f>
        <v>0</v>
      </c>
      <c r="BO364" cm="1">
        <f t="array" aca="1" ref="BO364" ca="1">IF($A364&gt;BO$1,"",$C364*INDEX('ETS yield tables'!$D$198:$CO$226,$B364,BO$1-$A364+1)/10^6)</f>
        <v>0</v>
      </c>
      <c r="BP364" cm="1">
        <f t="array" aca="1" ref="BP364" ca="1">IF($A364&gt;BP$1,"",$C364*INDEX('ETS yield tables'!$D$198:$CO$226,$B364,BP$1-$A364+1)/10^6)</f>
        <v>0</v>
      </c>
      <c r="BQ364" cm="1">
        <f t="array" aca="1" ref="BQ364" ca="1">IF($A364&gt;BQ$1,"",$C364*INDEX('ETS yield tables'!$D$198:$CO$226,$B364,BQ$1-$A364+1)/10^6)</f>
        <v>0</v>
      </c>
      <c r="BR364" cm="1">
        <f t="array" aca="1" ref="BR364" ca="1">IF($A364&gt;BR$1,"",$C364*INDEX('ETS yield tables'!$D$198:$CO$226,$B364,BR$1-$A364+1)/10^6)</f>
        <v>0</v>
      </c>
      <c r="BS364" cm="1">
        <f t="array" aca="1" ref="BS364" ca="1">IF($A364&gt;BS$1,"",$C364*INDEX('ETS yield tables'!$D$198:$CO$226,$B364,BS$1-$A364+1)/10^6)</f>
        <v>0</v>
      </c>
      <c r="BT364" cm="1">
        <f t="array" aca="1" ref="BT364" ca="1">IF($A364&gt;BT$1,"",$C364*INDEX('ETS yield tables'!$D$198:$CO$226,$B364,BT$1-$A364+1)/10^6)</f>
        <v>0</v>
      </c>
      <c r="BU364" cm="1">
        <f t="array" aca="1" ref="BU364" ca="1">IF($A364&gt;BU$1,"",$C364*INDEX('ETS yield tables'!$D$198:$CO$226,$B364,BU$1-$A364+1)/10^6)</f>
        <v>0</v>
      </c>
      <c r="BV364" cm="1">
        <f t="array" aca="1" ref="BV364" ca="1">IF($A364&gt;BV$1,"",$C364*INDEX('ETS yield tables'!$D$198:$CO$226,$B364,BV$1-$A364+1)/10^6)</f>
        <v>0</v>
      </c>
      <c r="BW364" cm="1">
        <f t="array" aca="1" ref="BW364" ca="1">IF($A364&gt;BW$1,"",$C364*INDEX('ETS yield tables'!$D$198:$CO$226,$B364,BW$1-$A364+1)/10^6)</f>
        <v>0</v>
      </c>
      <c r="BX364" cm="1">
        <f t="array" aca="1" ref="BX364" ca="1">IF($A364&gt;BX$1,"",$C364*INDEX('ETS yield tables'!$D$198:$CO$226,$B364,BX$1-$A364+1)/10^6)</f>
        <v>0</v>
      </c>
      <c r="BY364" cm="1">
        <f t="array" aca="1" ref="BY364" ca="1">IF($A364&gt;BY$1,"",$C364*INDEX('ETS yield tables'!$D$198:$CO$226,$B364,BY$1-$A364+1)/10^6)</f>
        <v>0</v>
      </c>
      <c r="BZ364" cm="1">
        <f t="array" aca="1" ref="BZ364" ca="1">IF($A364&gt;BZ$1,"",$C364*INDEX('ETS yield tables'!$D$198:$CO$226,$B364,BZ$1-$A364+1)/10^6)</f>
        <v>0</v>
      </c>
      <c r="CA364" cm="1">
        <f t="array" aca="1" ref="CA364" ca="1">IF($A364&gt;CA$1,"",$C364*INDEX('ETS yield tables'!$D$198:$CO$226,$B364,CA$1-$A364+1)/10^6)</f>
        <v>0</v>
      </c>
      <c r="CB364" cm="1">
        <f t="array" aca="1" ref="CB364" ca="1">IF($A364&gt;CB$1,"",$C364*INDEX('ETS yield tables'!$D$198:$CO$226,$B364,CB$1-$A364+1)/10^6)</f>
        <v>0</v>
      </c>
      <c r="CC364" cm="1">
        <f t="array" aca="1" ref="CC364" ca="1">IF($A364&gt;CC$1,"",$C364*INDEX('ETS yield tables'!$D$198:$CO$226,$B364,CC$1-$A364+1)/10^6)</f>
        <v>0</v>
      </c>
      <c r="CD364" cm="1">
        <f t="array" aca="1" ref="CD364" ca="1">IF($A364&gt;CD$1,"",$C364*INDEX('ETS yield tables'!$D$198:$CO$226,$B364,CD$1-$A364+1)/10^6)</f>
        <v>0</v>
      </c>
      <c r="CE364" cm="1">
        <f t="array" aca="1" ref="CE364" ca="1">IF($A364&gt;CE$1,"",$C364*INDEX('ETS yield tables'!$D$198:$CO$226,$B364,CE$1-$A364+1)/10^6)</f>
        <v>0</v>
      </c>
      <c r="CF364" cm="1">
        <f t="array" aca="1" ref="CF364" ca="1">IF($A364&gt;CF$1,"",$C364*INDEX('ETS yield tables'!$D$198:$CO$226,$B364,CF$1-$A364+1)/10^6)</f>
        <v>0</v>
      </c>
      <c r="CG364" cm="1">
        <f t="array" aca="1" ref="CG364" ca="1">IF($A364&gt;CG$1,"",$C364*INDEX('ETS yield tables'!$D$198:$CO$226,$B364,CG$1-$A364+1)/10^6)</f>
        <v>0</v>
      </c>
      <c r="CH364" cm="1">
        <f t="array" aca="1" ref="CH364" ca="1">IF($A364&gt;CH$1,"",$C364*INDEX('ETS yield tables'!$D$198:$CO$226,$B364,CH$1-$A364+1)/10^6)</f>
        <v>0</v>
      </c>
      <c r="CI364" cm="1">
        <f t="array" aca="1" ref="CI364" ca="1">IF($A364&gt;CI$1,"",$C364*INDEX('ETS yield tables'!$D$198:$CO$226,$B364,CI$1-$A364+1)/10^6)</f>
        <v>0</v>
      </c>
      <c r="CJ364" cm="1">
        <f t="array" aca="1" ref="CJ364" ca="1">IF($A364&gt;CJ$1,"",$C364*INDEX('ETS yield tables'!$D$198:$CO$226,$B364,CJ$1-$A364+1)/10^6)</f>
        <v>0</v>
      </c>
      <c r="CK364" cm="1">
        <f t="array" aca="1" ref="CK364" ca="1">IF($A364&gt;CK$1,"",$C364*INDEX('ETS yield tables'!$D$198:$CO$226,$B364,CK$1-$A364+1)/10^6)</f>
        <v>0</v>
      </c>
      <c r="CL364" cm="1">
        <f t="array" aca="1" ref="CL364" ca="1">IF($A364&gt;CL$1,"",$C364*INDEX('ETS yield tables'!$D$198:$CO$226,$B364,CL$1-$A364+1)/10^6)</f>
        <v>0</v>
      </c>
      <c r="CM364" cm="1">
        <f t="array" aca="1" ref="CM364" ca="1">IF($A364&gt;CM$1,"",$C364*INDEX('ETS yield tables'!$D$198:$CO$226,$B364,CM$1-$A364+1)/10^6)</f>
        <v>0</v>
      </c>
      <c r="CN364" cm="1">
        <f t="array" aca="1" ref="CN364" ca="1">IF($A364&gt;CN$1,"",$C364*INDEX('ETS yield tables'!$D$198:$CO$226,$B364,CN$1-$A364+1)/10^6)</f>
        <v>0</v>
      </c>
      <c r="CO364" cm="1">
        <f t="array" aca="1" ref="CO364" ca="1">IF($A364&gt;CO$1,"",$C364*INDEX('ETS yield tables'!$D$198:$CO$226,$B364,CO$1-$A364+1)/10^6)</f>
        <v>0</v>
      </c>
    </row>
    <row r="365" spans="1:93" outlineLevel="1">
      <c r="A365">
        <v>1993</v>
      </c>
      <c r="B365">
        <f t="shared" si="192"/>
        <v>16</v>
      </c>
      <c r="C365" s="1">
        <v>0</v>
      </c>
      <c r="D365" s="62"/>
      <c r="E365" s="62"/>
      <c r="F365" s="62"/>
      <c r="G365" s="62"/>
      <c r="H365" s="62"/>
      <c r="I365" s="62"/>
      <c r="J365" s="62"/>
      <c r="K365" s="62"/>
      <c r="L365" s="62"/>
      <c r="M365" s="62"/>
      <c r="N365" s="62"/>
      <c r="O365" s="62"/>
      <c r="P365" s="62"/>
      <c r="Q365" s="62"/>
      <c r="R365" s="62"/>
      <c r="S365" s="62"/>
      <c r="T365" s="62"/>
      <c r="U365" s="62"/>
      <c r="V365" cm="1">
        <f t="array" aca="1" ref="V365" ca="1">IF($A365&gt;V$1,"",$C365*INDEX('ETS yield tables'!$D$198:$CO$226,$B365,V$1-$A365+1)/10^6)</f>
        <v>0</v>
      </c>
      <c r="W365" cm="1">
        <f t="array" aca="1" ref="W365" ca="1">IF($A365&gt;W$1,"",$C365*INDEX('ETS yield tables'!$D$198:$CO$226,$B365,W$1-$A365+1)/10^6)</f>
        <v>0</v>
      </c>
      <c r="X365" cm="1">
        <f t="array" aca="1" ref="X365" ca="1">IF($A365&gt;X$1,"",$C365*INDEX('ETS yield tables'!$D$198:$CO$226,$B365,X$1-$A365+1)/10^6)</f>
        <v>0</v>
      </c>
      <c r="Y365" cm="1">
        <f t="array" aca="1" ref="Y365" ca="1">IF($A365&gt;Y$1,"",$C365*INDEX('ETS yield tables'!$D$198:$CO$226,$B365,Y$1-$A365+1)/10^6)</f>
        <v>0</v>
      </c>
      <c r="Z365" cm="1">
        <f t="array" aca="1" ref="Z365" ca="1">IF($A365&gt;Z$1,"",$C365*INDEX('ETS yield tables'!$D$198:$CO$226,$B365,Z$1-$A365+1)/10^6)</f>
        <v>0</v>
      </c>
      <c r="AA365" cm="1">
        <f t="array" aca="1" ref="AA365" ca="1">IF($A365&gt;AA$1,"",$C365*INDEX('ETS yield tables'!$D$198:$CO$226,$B365,AA$1-$A365+1)/10^6)</f>
        <v>0</v>
      </c>
      <c r="AB365" cm="1">
        <f t="array" aca="1" ref="AB365" ca="1">IF($A365&gt;AB$1,"",$C365*INDEX('ETS yield tables'!$D$198:$CO$226,$B365,AB$1-$A365+1)/10^6)</f>
        <v>0</v>
      </c>
      <c r="AC365" cm="1">
        <f t="array" aca="1" ref="AC365" ca="1">IF($A365&gt;AC$1,"",$C365*INDEX('ETS yield tables'!$D$198:$CO$226,$B365,AC$1-$A365+1)/10^6)</f>
        <v>0</v>
      </c>
      <c r="AD365" cm="1">
        <f t="array" aca="1" ref="AD365" ca="1">IF($A365&gt;AD$1,"",$C365*INDEX('ETS yield tables'!$D$198:$CO$226,$B365,AD$1-$A365+1)/10^6)</f>
        <v>0</v>
      </c>
      <c r="AE365" cm="1">
        <f t="array" aca="1" ref="AE365" ca="1">IF($A365&gt;AE$1,"",$C365*INDEX('ETS yield tables'!$D$198:$CO$226,$B365,AE$1-$A365+1)/10^6)</f>
        <v>0</v>
      </c>
      <c r="AF365" cm="1">
        <f t="array" aca="1" ref="AF365" ca="1">IF($A365&gt;AF$1,"",$C365*INDEX('ETS yield tables'!$D$198:$CO$226,$B365,AF$1-$A365+1)/10^6)</f>
        <v>0</v>
      </c>
      <c r="AG365" cm="1">
        <f t="array" aca="1" ref="AG365" ca="1">IF($A365&gt;AG$1,"",$C365*INDEX('ETS yield tables'!$D$198:$CO$226,$B365,AG$1-$A365+1)/10^6)</f>
        <v>0</v>
      </c>
      <c r="AH365" cm="1">
        <f t="array" aca="1" ref="AH365" ca="1">IF($A365&gt;AH$1,"",$C365*INDEX('ETS yield tables'!$D$198:$CO$226,$B365,AH$1-$A365+1)/10^6)</f>
        <v>0</v>
      </c>
      <c r="AI365" cm="1">
        <f t="array" aca="1" ref="AI365" ca="1">IF($A365&gt;AI$1,"",$C365*INDEX('ETS yield tables'!$D$198:$CO$226,$B365,AI$1-$A365+1)/10^6)</f>
        <v>0</v>
      </c>
      <c r="AJ365" cm="1">
        <f t="array" aca="1" ref="AJ365" ca="1">IF($A365&gt;AJ$1,"",$C365*INDEX('ETS yield tables'!$D$198:$CO$226,$B365,AJ$1-$A365+1)/10^6)</f>
        <v>0</v>
      </c>
      <c r="AK365" cm="1">
        <f t="array" aca="1" ref="AK365" ca="1">IF($A365&gt;AK$1,"",$C365*INDEX('ETS yield tables'!$D$198:$CO$226,$B365,AK$1-$A365+1)/10^6)</f>
        <v>0</v>
      </c>
      <c r="AL365" cm="1">
        <f t="array" aca="1" ref="AL365" ca="1">IF($A365&gt;AL$1,"",$C365*INDEX('ETS yield tables'!$D$198:$CO$226,$B365,AL$1-$A365+1)/10^6)</f>
        <v>0</v>
      </c>
      <c r="AM365" cm="1">
        <f t="array" aca="1" ref="AM365" ca="1">IF($A365&gt;AM$1,"",$C365*INDEX('ETS yield tables'!$D$198:$CO$226,$B365,AM$1-$A365+1)/10^6)</f>
        <v>0</v>
      </c>
      <c r="AN365" cm="1">
        <f t="array" aca="1" ref="AN365" ca="1">IF($A365&gt;AN$1,"",$C365*INDEX('ETS yield tables'!$D$198:$CO$226,$B365,AN$1-$A365+1)/10^6)</f>
        <v>0</v>
      </c>
      <c r="AO365" cm="1">
        <f t="array" aca="1" ref="AO365" ca="1">IF($A365&gt;AO$1,"",$C365*INDEX('ETS yield tables'!$D$198:$CO$226,$B365,AO$1-$A365+1)/10^6)</f>
        <v>0</v>
      </c>
      <c r="AP365" cm="1">
        <f t="array" aca="1" ref="AP365" ca="1">IF($A365&gt;AP$1,"",$C365*INDEX('ETS yield tables'!$D$198:$CO$226,$B365,AP$1-$A365+1)/10^6)</f>
        <v>0</v>
      </c>
      <c r="AQ365" cm="1">
        <f t="array" aca="1" ref="AQ365" ca="1">IF($A365&gt;AQ$1,"",$C365*INDEX('ETS yield tables'!$D$198:$CO$226,$B365,AQ$1-$A365+1)/10^6)</f>
        <v>0</v>
      </c>
      <c r="AR365" cm="1">
        <f t="array" aca="1" ref="AR365" ca="1">IF($A365&gt;AR$1,"",$C365*INDEX('ETS yield tables'!$D$198:$CO$226,$B365,AR$1-$A365+1)/10^6)</f>
        <v>0</v>
      </c>
      <c r="AS365" cm="1">
        <f t="array" aca="1" ref="AS365" ca="1">IF($A365&gt;AS$1,"",$C365*INDEX('ETS yield tables'!$D$198:$CO$226,$B365,AS$1-$A365+1)/10^6)</f>
        <v>0</v>
      </c>
      <c r="AT365" cm="1">
        <f t="array" aca="1" ref="AT365" ca="1">IF($A365&gt;AT$1,"",$C365*INDEX('ETS yield tables'!$D$198:$CO$226,$B365,AT$1-$A365+1)/10^6)</f>
        <v>0</v>
      </c>
      <c r="AU365" cm="1">
        <f t="array" aca="1" ref="AU365" ca="1">IF($A365&gt;AU$1,"",$C365*INDEX('ETS yield tables'!$D$198:$CO$226,$B365,AU$1-$A365+1)/10^6)</f>
        <v>0</v>
      </c>
      <c r="AV365" cm="1">
        <f t="array" aca="1" ref="AV365" ca="1">IF($A365&gt;AV$1,"",$C365*INDEX('ETS yield tables'!$D$198:$CO$226,$B365,AV$1-$A365+1)/10^6)</f>
        <v>0</v>
      </c>
      <c r="AW365" cm="1">
        <f t="array" aca="1" ref="AW365" ca="1">IF($A365&gt;AW$1,"",$C365*INDEX('ETS yield tables'!$D$198:$CO$226,$B365,AW$1-$A365+1)/10^6)</f>
        <v>0</v>
      </c>
      <c r="AX365" cm="1">
        <f t="array" aca="1" ref="AX365" ca="1">IF($A365&gt;AX$1,"",$C365*INDEX('ETS yield tables'!$D$198:$CO$226,$B365,AX$1-$A365+1)/10^6)</f>
        <v>0</v>
      </c>
      <c r="AY365" cm="1">
        <f t="array" aca="1" ref="AY365" ca="1">IF($A365&gt;AY$1,"",$C365*INDEX('ETS yield tables'!$D$198:$CO$226,$B365,AY$1-$A365+1)/10^6)</f>
        <v>0</v>
      </c>
      <c r="AZ365" cm="1">
        <f t="array" aca="1" ref="AZ365" ca="1">IF($A365&gt;AZ$1,"",$C365*INDEX('ETS yield tables'!$D$198:$CO$226,$B365,AZ$1-$A365+1)/10^6)</f>
        <v>0</v>
      </c>
      <c r="BA365" cm="1">
        <f t="array" aca="1" ref="BA365" ca="1">IF($A365&gt;BA$1,"",$C365*INDEX('ETS yield tables'!$D$198:$CO$226,$B365,BA$1-$A365+1)/10^6)</f>
        <v>0</v>
      </c>
      <c r="BB365" cm="1">
        <f t="array" aca="1" ref="BB365" ca="1">IF($A365&gt;BB$1,"",$C365*INDEX('ETS yield tables'!$D$198:$CO$226,$B365,BB$1-$A365+1)/10^6)</f>
        <v>0</v>
      </c>
      <c r="BC365" cm="1">
        <f t="array" aca="1" ref="BC365" ca="1">IF($A365&gt;BC$1,"",$C365*INDEX('ETS yield tables'!$D$198:$CO$226,$B365,BC$1-$A365+1)/10^6)</f>
        <v>0</v>
      </c>
      <c r="BD365" cm="1">
        <f t="array" aca="1" ref="BD365" ca="1">IF($A365&gt;BD$1,"",$C365*INDEX('ETS yield tables'!$D$198:$CO$226,$B365,BD$1-$A365+1)/10^6)</f>
        <v>0</v>
      </c>
      <c r="BE365" cm="1">
        <f t="array" aca="1" ref="BE365" ca="1">IF($A365&gt;BE$1,"",$C365*INDEX('ETS yield tables'!$D$198:$CO$226,$B365,BE$1-$A365+1)/10^6)</f>
        <v>0</v>
      </c>
      <c r="BF365" cm="1">
        <f t="array" aca="1" ref="BF365" ca="1">IF($A365&gt;BF$1,"",$C365*INDEX('ETS yield tables'!$D$198:$CO$226,$B365,BF$1-$A365+1)/10^6)</f>
        <v>0</v>
      </c>
      <c r="BG365" cm="1">
        <f t="array" aca="1" ref="BG365" ca="1">IF($A365&gt;BG$1,"",$C365*INDEX('ETS yield tables'!$D$198:$CO$226,$B365,BG$1-$A365+1)/10^6)</f>
        <v>0</v>
      </c>
      <c r="BH365" cm="1">
        <f t="array" aca="1" ref="BH365" ca="1">IF($A365&gt;BH$1,"",$C365*INDEX('ETS yield tables'!$D$198:$CO$226,$B365,BH$1-$A365+1)/10^6)</f>
        <v>0</v>
      </c>
      <c r="BI365" cm="1">
        <f t="array" aca="1" ref="BI365" ca="1">IF($A365&gt;BI$1,"",$C365*INDEX('ETS yield tables'!$D$198:$CO$226,$B365,BI$1-$A365+1)/10^6)</f>
        <v>0</v>
      </c>
      <c r="BJ365" cm="1">
        <f t="array" aca="1" ref="BJ365" ca="1">IF($A365&gt;BJ$1,"",$C365*INDEX('ETS yield tables'!$D$198:$CO$226,$B365,BJ$1-$A365+1)/10^6)</f>
        <v>0</v>
      </c>
      <c r="BK365" cm="1">
        <f t="array" aca="1" ref="BK365" ca="1">IF($A365&gt;BK$1,"",$C365*INDEX('ETS yield tables'!$D$198:$CO$226,$B365,BK$1-$A365+1)/10^6)</f>
        <v>0</v>
      </c>
      <c r="BL365" cm="1">
        <f t="array" aca="1" ref="BL365" ca="1">IF($A365&gt;BL$1,"",$C365*INDEX('ETS yield tables'!$D$198:$CO$226,$B365,BL$1-$A365+1)/10^6)</f>
        <v>0</v>
      </c>
      <c r="BM365" cm="1">
        <f t="array" aca="1" ref="BM365" ca="1">IF($A365&gt;BM$1,"",$C365*INDEX('ETS yield tables'!$D$198:$CO$226,$B365,BM$1-$A365+1)/10^6)</f>
        <v>0</v>
      </c>
      <c r="BN365" cm="1">
        <f t="array" aca="1" ref="BN365" ca="1">IF($A365&gt;BN$1,"",$C365*INDEX('ETS yield tables'!$D$198:$CO$226,$B365,BN$1-$A365+1)/10^6)</f>
        <v>0</v>
      </c>
      <c r="BO365" cm="1">
        <f t="array" aca="1" ref="BO365" ca="1">IF($A365&gt;BO$1,"",$C365*INDEX('ETS yield tables'!$D$198:$CO$226,$B365,BO$1-$A365+1)/10^6)</f>
        <v>0</v>
      </c>
      <c r="BP365" cm="1">
        <f t="array" aca="1" ref="BP365" ca="1">IF($A365&gt;BP$1,"",$C365*INDEX('ETS yield tables'!$D$198:$CO$226,$B365,BP$1-$A365+1)/10^6)</f>
        <v>0</v>
      </c>
      <c r="BQ365" cm="1">
        <f t="array" aca="1" ref="BQ365" ca="1">IF($A365&gt;BQ$1,"",$C365*INDEX('ETS yield tables'!$D$198:$CO$226,$B365,BQ$1-$A365+1)/10^6)</f>
        <v>0</v>
      </c>
      <c r="BR365" cm="1">
        <f t="array" aca="1" ref="BR365" ca="1">IF($A365&gt;BR$1,"",$C365*INDEX('ETS yield tables'!$D$198:$CO$226,$B365,BR$1-$A365+1)/10^6)</f>
        <v>0</v>
      </c>
      <c r="BS365" cm="1">
        <f t="array" aca="1" ref="BS365" ca="1">IF($A365&gt;BS$1,"",$C365*INDEX('ETS yield tables'!$D$198:$CO$226,$B365,BS$1-$A365+1)/10^6)</f>
        <v>0</v>
      </c>
      <c r="BT365" cm="1">
        <f t="array" aca="1" ref="BT365" ca="1">IF($A365&gt;BT$1,"",$C365*INDEX('ETS yield tables'!$D$198:$CO$226,$B365,BT$1-$A365+1)/10^6)</f>
        <v>0</v>
      </c>
      <c r="BU365" cm="1">
        <f t="array" aca="1" ref="BU365" ca="1">IF($A365&gt;BU$1,"",$C365*INDEX('ETS yield tables'!$D$198:$CO$226,$B365,BU$1-$A365+1)/10^6)</f>
        <v>0</v>
      </c>
      <c r="BV365" cm="1">
        <f t="array" aca="1" ref="BV365" ca="1">IF($A365&gt;BV$1,"",$C365*INDEX('ETS yield tables'!$D$198:$CO$226,$B365,BV$1-$A365+1)/10^6)</f>
        <v>0</v>
      </c>
      <c r="BW365" cm="1">
        <f t="array" aca="1" ref="BW365" ca="1">IF($A365&gt;BW$1,"",$C365*INDEX('ETS yield tables'!$D$198:$CO$226,$B365,BW$1-$A365+1)/10^6)</f>
        <v>0</v>
      </c>
      <c r="BX365" cm="1">
        <f t="array" aca="1" ref="BX365" ca="1">IF($A365&gt;BX$1,"",$C365*INDEX('ETS yield tables'!$D$198:$CO$226,$B365,BX$1-$A365+1)/10^6)</f>
        <v>0</v>
      </c>
      <c r="BY365" cm="1">
        <f t="array" aca="1" ref="BY365" ca="1">IF($A365&gt;BY$1,"",$C365*INDEX('ETS yield tables'!$D$198:$CO$226,$B365,BY$1-$A365+1)/10^6)</f>
        <v>0</v>
      </c>
      <c r="BZ365" cm="1">
        <f t="array" aca="1" ref="BZ365" ca="1">IF($A365&gt;BZ$1,"",$C365*INDEX('ETS yield tables'!$D$198:$CO$226,$B365,BZ$1-$A365+1)/10^6)</f>
        <v>0</v>
      </c>
      <c r="CA365" cm="1">
        <f t="array" aca="1" ref="CA365" ca="1">IF($A365&gt;CA$1,"",$C365*INDEX('ETS yield tables'!$D$198:$CO$226,$B365,CA$1-$A365+1)/10^6)</f>
        <v>0</v>
      </c>
      <c r="CB365" cm="1">
        <f t="array" aca="1" ref="CB365" ca="1">IF($A365&gt;CB$1,"",$C365*INDEX('ETS yield tables'!$D$198:$CO$226,$B365,CB$1-$A365+1)/10^6)</f>
        <v>0</v>
      </c>
      <c r="CC365" cm="1">
        <f t="array" aca="1" ref="CC365" ca="1">IF($A365&gt;CC$1,"",$C365*INDEX('ETS yield tables'!$D$198:$CO$226,$B365,CC$1-$A365+1)/10^6)</f>
        <v>0</v>
      </c>
      <c r="CD365" cm="1">
        <f t="array" aca="1" ref="CD365" ca="1">IF($A365&gt;CD$1,"",$C365*INDEX('ETS yield tables'!$D$198:$CO$226,$B365,CD$1-$A365+1)/10^6)</f>
        <v>0</v>
      </c>
      <c r="CE365" cm="1">
        <f t="array" aca="1" ref="CE365" ca="1">IF($A365&gt;CE$1,"",$C365*INDEX('ETS yield tables'!$D$198:$CO$226,$B365,CE$1-$A365+1)/10^6)</f>
        <v>0</v>
      </c>
      <c r="CF365" cm="1">
        <f t="array" aca="1" ref="CF365" ca="1">IF($A365&gt;CF$1,"",$C365*INDEX('ETS yield tables'!$D$198:$CO$226,$B365,CF$1-$A365+1)/10^6)</f>
        <v>0</v>
      </c>
      <c r="CG365" cm="1">
        <f t="array" aca="1" ref="CG365" ca="1">IF($A365&gt;CG$1,"",$C365*INDEX('ETS yield tables'!$D$198:$CO$226,$B365,CG$1-$A365+1)/10^6)</f>
        <v>0</v>
      </c>
      <c r="CH365" cm="1">
        <f t="array" aca="1" ref="CH365" ca="1">IF($A365&gt;CH$1,"",$C365*INDEX('ETS yield tables'!$D$198:$CO$226,$B365,CH$1-$A365+1)/10^6)</f>
        <v>0</v>
      </c>
      <c r="CI365" cm="1">
        <f t="array" aca="1" ref="CI365" ca="1">IF($A365&gt;CI$1,"",$C365*INDEX('ETS yield tables'!$D$198:$CO$226,$B365,CI$1-$A365+1)/10^6)</f>
        <v>0</v>
      </c>
      <c r="CJ365" cm="1">
        <f t="array" aca="1" ref="CJ365" ca="1">IF($A365&gt;CJ$1,"",$C365*INDEX('ETS yield tables'!$D$198:$CO$226,$B365,CJ$1-$A365+1)/10^6)</f>
        <v>0</v>
      </c>
      <c r="CK365" cm="1">
        <f t="array" aca="1" ref="CK365" ca="1">IF($A365&gt;CK$1,"",$C365*INDEX('ETS yield tables'!$D$198:$CO$226,$B365,CK$1-$A365+1)/10^6)</f>
        <v>0</v>
      </c>
      <c r="CL365" cm="1">
        <f t="array" aca="1" ref="CL365" ca="1">IF($A365&gt;CL$1,"",$C365*INDEX('ETS yield tables'!$D$198:$CO$226,$B365,CL$1-$A365+1)/10^6)</f>
        <v>0</v>
      </c>
      <c r="CM365" cm="1">
        <f t="array" aca="1" ref="CM365" ca="1">IF($A365&gt;CM$1,"",$C365*INDEX('ETS yield tables'!$D$198:$CO$226,$B365,CM$1-$A365+1)/10^6)</f>
        <v>0</v>
      </c>
      <c r="CN365" cm="1">
        <f t="array" aca="1" ref="CN365" ca="1">IF($A365&gt;CN$1,"",$C365*INDEX('ETS yield tables'!$D$198:$CO$226,$B365,CN$1-$A365+1)/10^6)</f>
        <v>0</v>
      </c>
      <c r="CO365" cm="1">
        <f t="array" aca="1" ref="CO365" ca="1">IF($A365&gt;CO$1,"",$C365*INDEX('ETS yield tables'!$D$198:$CO$226,$B365,CO$1-$A365+1)/10^6)</f>
        <v>0</v>
      </c>
    </row>
    <row r="366" spans="1:93" outlineLevel="1">
      <c r="A366">
        <v>1994</v>
      </c>
      <c r="B366">
        <f t="shared" si="192"/>
        <v>15</v>
      </c>
      <c r="C366" s="1">
        <v>0</v>
      </c>
      <c r="D366" s="62"/>
      <c r="E366" s="62"/>
      <c r="F366" s="62"/>
      <c r="G366" s="62"/>
      <c r="H366" s="62"/>
      <c r="I366" s="62"/>
      <c r="J366" s="62"/>
      <c r="K366" s="62"/>
      <c r="L366" s="62"/>
      <c r="M366" s="62"/>
      <c r="N366" s="62"/>
      <c r="O366" s="62"/>
      <c r="P366" s="62"/>
      <c r="Q366" s="62"/>
      <c r="R366" s="62"/>
      <c r="S366" s="62"/>
      <c r="T366" s="62"/>
      <c r="U366" s="62"/>
      <c r="V366" cm="1">
        <f t="array" aca="1" ref="V366" ca="1">IF($A366&gt;V$1,"",$C366*INDEX('ETS yield tables'!$D$198:$CO$226,$B366,V$1-$A366+1)/10^6)</f>
        <v>0</v>
      </c>
      <c r="W366" cm="1">
        <f t="array" aca="1" ref="W366" ca="1">IF($A366&gt;W$1,"",$C366*INDEX('ETS yield tables'!$D$198:$CO$226,$B366,W$1-$A366+1)/10^6)</f>
        <v>0</v>
      </c>
      <c r="X366" cm="1">
        <f t="array" aca="1" ref="X366" ca="1">IF($A366&gt;X$1,"",$C366*INDEX('ETS yield tables'!$D$198:$CO$226,$B366,X$1-$A366+1)/10^6)</f>
        <v>0</v>
      </c>
      <c r="Y366" cm="1">
        <f t="array" aca="1" ref="Y366" ca="1">IF($A366&gt;Y$1,"",$C366*INDEX('ETS yield tables'!$D$198:$CO$226,$B366,Y$1-$A366+1)/10^6)</f>
        <v>0</v>
      </c>
      <c r="Z366" cm="1">
        <f t="array" aca="1" ref="Z366" ca="1">IF($A366&gt;Z$1,"",$C366*INDEX('ETS yield tables'!$D$198:$CO$226,$B366,Z$1-$A366+1)/10^6)</f>
        <v>0</v>
      </c>
      <c r="AA366" cm="1">
        <f t="array" aca="1" ref="AA366" ca="1">IF($A366&gt;AA$1,"",$C366*INDEX('ETS yield tables'!$D$198:$CO$226,$B366,AA$1-$A366+1)/10^6)</f>
        <v>0</v>
      </c>
      <c r="AB366" cm="1">
        <f t="array" aca="1" ref="AB366" ca="1">IF($A366&gt;AB$1,"",$C366*INDEX('ETS yield tables'!$D$198:$CO$226,$B366,AB$1-$A366+1)/10^6)</f>
        <v>0</v>
      </c>
      <c r="AC366" cm="1">
        <f t="array" aca="1" ref="AC366" ca="1">IF($A366&gt;AC$1,"",$C366*INDEX('ETS yield tables'!$D$198:$CO$226,$B366,AC$1-$A366+1)/10^6)</f>
        <v>0</v>
      </c>
      <c r="AD366" cm="1">
        <f t="array" aca="1" ref="AD366" ca="1">IF($A366&gt;AD$1,"",$C366*INDEX('ETS yield tables'!$D$198:$CO$226,$B366,AD$1-$A366+1)/10^6)</f>
        <v>0</v>
      </c>
      <c r="AE366" cm="1">
        <f t="array" aca="1" ref="AE366" ca="1">IF($A366&gt;AE$1,"",$C366*INDEX('ETS yield tables'!$D$198:$CO$226,$B366,AE$1-$A366+1)/10^6)</f>
        <v>0</v>
      </c>
      <c r="AF366" cm="1">
        <f t="array" aca="1" ref="AF366" ca="1">IF($A366&gt;AF$1,"",$C366*INDEX('ETS yield tables'!$D$198:$CO$226,$B366,AF$1-$A366+1)/10^6)</f>
        <v>0</v>
      </c>
      <c r="AG366" cm="1">
        <f t="array" aca="1" ref="AG366" ca="1">IF($A366&gt;AG$1,"",$C366*INDEX('ETS yield tables'!$D$198:$CO$226,$B366,AG$1-$A366+1)/10^6)</f>
        <v>0</v>
      </c>
      <c r="AH366" cm="1">
        <f t="array" aca="1" ref="AH366" ca="1">IF($A366&gt;AH$1,"",$C366*INDEX('ETS yield tables'!$D$198:$CO$226,$B366,AH$1-$A366+1)/10^6)</f>
        <v>0</v>
      </c>
      <c r="AI366" cm="1">
        <f t="array" aca="1" ref="AI366" ca="1">IF($A366&gt;AI$1,"",$C366*INDEX('ETS yield tables'!$D$198:$CO$226,$B366,AI$1-$A366+1)/10^6)</f>
        <v>0</v>
      </c>
      <c r="AJ366" cm="1">
        <f t="array" aca="1" ref="AJ366" ca="1">IF($A366&gt;AJ$1,"",$C366*INDEX('ETS yield tables'!$D$198:$CO$226,$B366,AJ$1-$A366+1)/10^6)</f>
        <v>0</v>
      </c>
      <c r="AK366" cm="1">
        <f t="array" aca="1" ref="AK366" ca="1">IF($A366&gt;AK$1,"",$C366*INDEX('ETS yield tables'!$D$198:$CO$226,$B366,AK$1-$A366+1)/10^6)</f>
        <v>0</v>
      </c>
      <c r="AL366" cm="1">
        <f t="array" aca="1" ref="AL366" ca="1">IF($A366&gt;AL$1,"",$C366*INDEX('ETS yield tables'!$D$198:$CO$226,$B366,AL$1-$A366+1)/10^6)</f>
        <v>0</v>
      </c>
      <c r="AM366" cm="1">
        <f t="array" aca="1" ref="AM366" ca="1">IF($A366&gt;AM$1,"",$C366*INDEX('ETS yield tables'!$D$198:$CO$226,$B366,AM$1-$A366+1)/10^6)</f>
        <v>0</v>
      </c>
      <c r="AN366" cm="1">
        <f t="array" aca="1" ref="AN366" ca="1">IF($A366&gt;AN$1,"",$C366*INDEX('ETS yield tables'!$D$198:$CO$226,$B366,AN$1-$A366+1)/10^6)</f>
        <v>0</v>
      </c>
      <c r="AO366" cm="1">
        <f t="array" aca="1" ref="AO366" ca="1">IF($A366&gt;AO$1,"",$C366*INDEX('ETS yield tables'!$D$198:$CO$226,$B366,AO$1-$A366+1)/10^6)</f>
        <v>0</v>
      </c>
      <c r="AP366" cm="1">
        <f t="array" aca="1" ref="AP366" ca="1">IF($A366&gt;AP$1,"",$C366*INDEX('ETS yield tables'!$D$198:$CO$226,$B366,AP$1-$A366+1)/10^6)</f>
        <v>0</v>
      </c>
      <c r="AQ366" cm="1">
        <f t="array" aca="1" ref="AQ366" ca="1">IF($A366&gt;AQ$1,"",$C366*INDEX('ETS yield tables'!$D$198:$CO$226,$B366,AQ$1-$A366+1)/10^6)</f>
        <v>0</v>
      </c>
      <c r="AR366" cm="1">
        <f t="array" aca="1" ref="AR366" ca="1">IF($A366&gt;AR$1,"",$C366*INDEX('ETS yield tables'!$D$198:$CO$226,$B366,AR$1-$A366+1)/10^6)</f>
        <v>0</v>
      </c>
      <c r="AS366" cm="1">
        <f t="array" aca="1" ref="AS366" ca="1">IF($A366&gt;AS$1,"",$C366*INDEX('ETS yield tables'!$D$198:$CO$226,$B366,AS$1-$A366+1)/10^6)</f>
        <v>0</v>
      </c>
      <c r="AT366" cm="1">
        <f t="array" aca="1" ref="AT366" ca="1">IF($A366&gt;AT$1,"",$C366*INDEX('ETS yield tables'!$D$198:$CO$226,$B366,AT$1-$A366+1)/10^6)</f>
        <v>0</v>
      </c>
      <c r="AU366" cm="1">
        <f t="array" aca="1" ref="AU366" ca="1">IF($A366&gt;AU$1,"",$C366*INDEX('ETS yield tables'!$D$198:$CO$226,$B366,AU$1-$A366+1)/10^6)</f>
        <v>0</v>
      </c>
      <c r="AV366" cm="1">
        <f t="array" aca="1" ref="AV366" ca="1">IF($A366&gt;AV$1,"",$C366*INDEX('ETS yield tables'!$D$198:$CO$226,$B366,AV$1-$A366+1)/10^6)</f>
        <v>0</v>
      </c>
      <c r="AW366" cm="1">
        <f t="array" aca="1" ref="AW366" ca="1">IF($A366&gt;AW$1,"",$C366*INDEX('ETS yield tables'!$D$198:$CO$226,$B366,AW$1-$A366+1)/10^6)</f>
        <v>0</v>
      </c>
      <c r="AX366" cm="1">
        <f t="array" aca="1" ref="AX366" ca="1">IF($A366&gt;AX$1,"",$C366*INDEX('ETS yield tables'!$D$198:$CO$226,$B366,AX$1-$A366+1)/10^6)</f>
        <v>0</v>
      </c>
      <c r="AY366" cm="1">
        <f t="array" aca="1" ref="AY366" ca="1">IF($A366&gt;AY$1,"",$C366*INDEX('ETS yield tables'!$D$198:$CO$226,$B366,AY$1-$A366+1)/10^6)</f>
        <v>0</v>
      </c>
      <c r="AZ366" cm="1">
        <f t="array" aca="1" ref="AZ366" ca="1">IF($A366&gt;AZ$1,"",$C366*INDEX('ETS yield tables'!$D$198:$CO$226,$B366,AZ$1-$A366+1)/10^6)</f>
        <v>0</v>
      </c>
      <c r="BA366" cm="1">
        <f t="array" aca="1" ref="BA366" ca="1">IF($A366&gt;BA$1,"",$C366*INDEX('ETS yield tables'!$D$198:$CO$226,$B366,BA$1-$A366+1)/10^6)</f>
        <v>0</v>
      </c>
      <c r="BB366" cm="1">
        <f t="array" aca="1" ref="BB366" ca="1">IF($A366&gt;BB$1,"",$C366*INDEX('ETS yield tables'!$D$198:$CO$226,$B366,BB$1-$A366+1)/10^6)</f>
        <v>0</v>
      </c>
      <c r="BC366" cm="1">
        <f t="array" aca="1" ref="BC366" ca="1">IF($A366&gt;BC$1,"",$C366*INDEX('ETS yield tables'!$D$198:$CO$226,$B366,BC$1-$A366+1)/10^6)</f>
        <v>0</v>
      </c>
      <c r="BD366" cm="1">
        <f t="array" aca="1" ref="BD366" ca="1">IF($A366&gt;BD$1,"",$C366*INDEX('ETS yield tables'!$D$198:$CO$226,$B366,BD$1-$A366+1)/10^6)</f>
        <v>0</v>
      </c>
      <c r="BE366" cm="1">
        <f t="array" aca="1" ref="BE366" ca="1">IF($A366&gt;BE$1,"",$C366*INDEX('ETS yield tables'!$D$198:$CO$226,$B366,BE$1-$A366+1)/10^6)</f>
        <v>0</v>
      </c>
      <c r="BF366" cm="1">
        <f t="array" aca="1" ref="BF366" ca="1">IF($A366&gt;BF$1,"",$C366*INDEX('ETS yield tables'!$D$198:$CO$226,$B366,BF$1-$A366+1)/10^6)</f>
        <v>0</v>
      </c>
      <c r="BG366" cm="1">
        <f t="array" aca="1" ref="BG366" ca="1">IF($A366&gt;BG$1,"",$C366*INDEX('ETS yield tables'!$D$198:$CO$226,$B366,BG$1-$A366+1)/10^6)</f>
        <v>0</v>
      </c>
      <c r="BH366" cm="1">
        <f t="array" aca="1" ref="BH366" ca="1">IF($A366&gt;BH$1,"",$C366*INDEX('ETS yield tables'!$D$198:$CO$226,$B366,BH$1-$A366+1)/10^6)</f>
        <v>0</v>
      </c>
      <c r="BI366" cm="1">
        <f t="array" aca="1" ref="BI366" ca="1">IF($A366&gt;BI$1,"",$C366*INDEX('ETS yield tables'!$D$198:$CO$226,$B366,BI$1-$A366+1)/10^6)</f>
        <v>0</v>
      </c>
      <c r="BJ366" cm="1">
        <f t="array" aca="1" ref="BJ366" ca="1">IF($A366&gt;BJ$1,"",$C366*INDEX('ETS yield tables'!$D$198:$CO$226,$B366,BJ$1-$A366+1)/10^6)</f>
        <v>0</v>
      </c>
      <c r="BK366" cm="1">
        <f t="array" aca="1" ref="BK366" ca="1">IF($A366&gt;BK$1,"",$C366*INDEX('ETS yield tables'!$D$198:$CO$226,$B366,BK$1-$A366+1)/10^6)</f>
        <v>0</v>
      </c>
      <c r="BL366" cm="1">
        <f t="array" aca="1" ref="BL366" ca="1">IF($A366&gt;BL$1,"",$C366*INDEX('ETS yield tables'!$D$198:$CO$226,$B366,BL$1-$A366+1)/10^6)</f>
        <v>0</v>
      </c>
      <c r="BM366" cm="1">
        <f t="array" aca="1" ref="BM366" ca="1">IF($A366&gt;BM$1,"",$C366*INDEX('ETS yield tables'!$D$198:$CO$226,$B366,BM$1-$A366+1)/10^6)</f>
        <v>0</v>
      </c>
      <c r="BN366" cm="1">
        <f t="array" aca="1" ref="BN366" ca="1">IF($A366&gt;BN$1,"",$C366*INDEX('ETS yield tables'!$D$198:$CO$226,$B366,BN$1-$A366+1)/10^6)</f>
        <v>0</v>
      </c>
      <c r="BO366" cm="1">
        <f t="array" aca="1" ref="BO366" ca="1">IF($A366&gt;BO$1,"",$C366*INDEX('ETS yield tables'!$D$198:$CO$226,$B366,BO$1-$A366+1)/10^6)</f>
        <v>0</v>
      </c>
      <c r="BP366" cm="1">
        <f t="array" aca="1" ref="BP366" ca="1">IF($A366&gt;BP$1,"",$C366*INDEX('ETS yield tables'!$D$198:$CO$226,$B366,BP$1-$A366+1)/10^6)</f>
        <v>0</v>
      </c>
      <c r="BQ366" cm="1">
        <f t="array" aca="1" ref="BQ366" ca="1">IF($A366&gt;BQ$1,"",$C366*INDEX('ETS yield tables'!$D$198:$CO$226,$B366,BQ$1-$A366+1)/10^6)</f>
        <v>0</v>
      </c>
      <c r="BR366" cm="1">
        <f t="array" aca="1" ref="BR366" ca="1">IF($A366&gt;BR$1,"",$C366*INDEX('ETS yield tables'!$D$198:$CO$226,$B366,BR$1-$A366+1)/10^6)</f>
        <v>0</v>
      </c>
      <c r="BS366" cm="1">
        <f t="array" aca="1" ref="BS366" ca="1">IF($A366&gt;BS$1,"",$C366*INDEX('ETS yield tables'!$D$198:$CO$226,$B366,BS$1-$A366+1)/10^6)</f>
        <v>0</v>
      </c>
      <c r="BT366" cm="1">
        <f t="array" aca="1" ref="BT366" ca="1">IF($A366&gt;BT$1,"",$C366*INDEX('ETS yield tables'!$D$198:$CO$226,$B366,BT$1-$A366+1)/10^6)</f>
        <v>0</v>
      </c>
      <c r="BU366" cm="1">
        <f t="array" aca="1" ref="BU366" ca="1">IF($A366&gt;BU$1,"",$C366*INDEX('ETS yield tables'!$D$198:$CO$226,$B366,BU$1-$A366+1)/10^6)</f>
        <v>0</v>
      </c>
      <c r="BV366" cm="1">
        <f t="array" aca="1" ref="BV366" ca="1">IF($A366&gt;BV$1,"",$C366*INDEX('ETS yield tables'!$D$198:$CO$226,$B366,BV$1-$A366+1)/10^6)</f>
        <v>0</v>
      </c>
      <c r="BW366" cm="1">
        <f t="array" aca="1" ref="BW366" ca="1">IF($A366&gt;BW$1,"",$C366*INDEX('ETS yield tables'!$D$198:$CO$226,$B366,BW$1-$A366+1)/10^6)</f>
        <v>0</v>
      </c>
      <c r="BX366" cm="1">
        <f t="array" aca="1" ref="BX366" ca="1">IF($A366&gt;BX$1,"",$C366*INDEX('ETS yield tables'!$D$198:$CO$226,$B366,BX$1-$A366+1)/10^6)</f>
        <v>0</v>
      </c>
      <c r="BY366" cm="1">
        <f t="array" aca="1" ref="BY366" ca="1">IF($A366&gt;BY$1,"",$C366*INDEX('ETS yield tables'!$D$198:$CO$226,$B366,BY$1-$A366+1)/10^6)</f>
        <v>0</v>
      </c>
      <c r="BZ366" cm="1">
        <f t="array" aca="1" ref="BZ366" ca="1">IF($A366&gt;BZ$1,"",$C366*INDEX('ETS yield tables'!$D$198:$CO$226,$B366,BZ$1-$A366+1)/10^6)</f>
        <v>0</v>
      </c>
      <c r="CA366" cm="1">
        <f t="array" aca="1" ref="CA366" ca="1">IF($A366&gt;CA$1,"",$C366*INDEX('ETS yield tables'!$D$198:$CO$226,$B366,CA$1-$A366+1)/10^6)</f>
        <v>0</v>
      </c>
      <c r="CB366" cm="1">
        <f t="array" aca="1" ref="CB366" ca="1">IF($A366&gt;CB$1,"",$C366*INDEX('ETS yield tables'!$D$198:$CO$226,$B366,CB$1-$A366+1)/10^6)</f>
        <v>0</v>
      </c>
      <c r="CC366" cm="1">
        <f t="array" aca="1" ref="CC366" ca="1">IF($A366&gt;CC$1,"",$C366*INDEX('ETS yield tables'!$D$198:$CO$226,$B366,CC$1-$A366+1)/10^6)</f>
        <v>0</v>
      </c>
      <c r="CD366" cm="1">
        <f t="array" aca="1" ref="CD366" ca="1">IF($A366&gt;CD$1,"",$C366*INDEX('ETS yield tables'!$D$198:$CO$226,$B366,CD$1-$A366+1)/10^6)</f>
        <v>0</v>
      </c>
      <c r="CE366" cm="1">
        <f t="array" aca="1" ref="CE366" ca="1">IF($A366&gt;CE$1,"",$C366*INDEX('ETS yield tables'!$D$198:$CO$226,$B366,CE$1-$A366+1)/10^6)</f>
        <v>0</v>
      </c>
      <c r="CF366" cm="1">
        <f t="array" aca="1" ref="CF366" ca="1">IF($A366&gt;CF$1,"",$C366*INDEX('ETS yield tables'!$D$198:$CO$226,$B366,CF$1-$A366+1)/10^6)</f>
        <v>0</v>
      </c>
      <c r="CG366" cm="1">
        <f t="array" aca="1" ref="CG366" ca="1">IF($A366&gt;CG$1,"",$C366*INDEX('ETS yield tables'!$D$198:$CO$226,$B366,CG$1-$A366+1)/10^6)</f>
        <v>0</v>
      </c>
      <c r="CH366" cm="1">
        <f t="array" aca="1" ref="CH366" ca="1">IF($A366&gt;CH$1,"",$C366*INDEX('ETS yield tables'!$D$198:$CO$226,$B366,CH$1-$A366+1)/10^6)</f>
        <v>0</v>
      </c>
      <c r="CI366" cm="1">
        <f t="array" aca="1" ref="CI366" ca="1">IF($A366&gt;CI$1,"",$C366*INDEX('ETS yield tables'!$D$198:$CO$226,$B366,CI$1-$A366+1)/10^6)</f>
        <v>0</v>
      </c>
      <c r="CJ366" cm="1">
        <f t="array" aca="1" ref="CJ366" ca="1">IF($A366&gt;CJ$1,"",$C366*INDEX('ETS yield tables'!$D$198:$CO$226,$B366,CJ$1-$A366+1)/10^6)</f>
        <v>0</v>
      </c>
      <c r="CK366" cm="1">
        <f t="array" aca="1" ref="CK366" ca="1">IF($A366&gt;CK$1,"",$C366*INDEX('ETS yield tables'!$D$198:$CO$226,$B366,CK$1-$A366+1)/10^6)</f>
        <v>0</v>
      </c>
      <c r="CL366" cm="1">
        <f t="array" aca="1" ref="CL366" ca="1">IF($A366&gt;CL$1,"",$C366*INDEX('ETS yield tables'!$D$198:$CO$226,$B366,CL$1-$A366+1)/10^6)</f>
        <v>0</v>
      </c>
      <c r="CM366" cm="1">
        <f t="array" aca="1" ref="CM366" ca="1">IF($A366&gt;CM$1,"",$C366*INDEX('ETS yield tables'!$D$198:$CO$226,$B366,CM$1-$A366+1)/10^6)</f>
        <v>0</v>
      </c>
      <c r="CN366" cm="1">
        <f t="array" aca="1" ref="CN366" ca="1">IF($A366&gt;CN$1,"",$C366*INDEX('ETS yield tables'!$D$198:$CO$226,$B366,CN$1-$A366+1)/10^6)</f>
        <v>0</v>
      </c>
      <c r="CO366" cm="1">
        <f t="array" aca="1" ref="CO366" ca="1">IF($A366&gt;CO$1,"",$C366*INDEX('ETS yield tables'!$D$198:$CO$226,$B366,CO$1-$A366+1)/10^6)</f>
        <v>0</v>
      </c>
    </row>
    <row r="367" spans="1:93" outlineLevel="1">
      <c r="A367">
        <v>1995</v>
      </c>
      <c r="B367">
        <f t="shared" si="192"/>
        <v>14</v>
      </c>
      <c r="C367" s="1">
        <v>0</v>
      </c>
      <c r="D367" s="62"/>
      <c r="E367" s="62"/>
      <c r="F367" s="62"/>
      <c r="G367" s="62"/>
      <c r="H367" s="62"/>
      <c r="I367" s="62"/>
      <c r="J367" s="62"/>
      <c r="K367" s="62"/>
      <c r="L367" s="62"/>
      <c r="M367" s="62"/>
      <c r="N367" s="62"/>
      <c r="O367" s="62"/>
      <c r="P367" s="62"/>
      <c r="Q367" s="62"/>
      <c r="R367" s="62"/>
      <c r="S367" s="62"/>
      <c r="T367" s="62"/>
      <c r="U367" s="62"/>
      <c r="V367" cm="1">
        <f t="array" aca="1" ref="V367" ca="1">IF($A367&gt;V$1,"",$C367*INDEX('ETS yield tables'!$D$198:$CO$226,$B367,V$1-$A367+1)/10^6)</f>
        <v>0</v>
      </c>
      <c r="W367" cm="1">
        <f t="array" aca="1" ref="W367" ca="1">IF($A367&gt;W$1,"",$C367*INDEX('ETS yield tables'!$D$198:$CO$226,$B367,W$1-$A367+1)/10^6)</f>
        <v>0</v>
      </c>
      <c r="X367" cm="1">
        <f t="array" aca="1" ref="X367" ca="1">IF($A367&gt;X$1,"",$C367*INDEX('ETS yield tables'!$D$198:$CO$226,$B367,X$1-$A367+1)/10^6)</f>
        <v>0</v>
      </c>
      <c r="Y367" cm="1">
        <f t="array" aca="1" ref="Y367" ca="1">IF($A367&gt;Y$1,"",$C367*INDEX('ETS yield tables'!$D$198:$CO$226,$B367,Y$1-$A367+1)/10^6)</f>
        <v>0</v>
      </c>
      <c r="Z367" cm="1">
        <f t="array" aca="1" ref="Z367" ca="1">IF($A367&gt;Z$1,"",$C367*INDEX('ETS yield tables'!$D$198:$CO$226,$B367,Z$1-$A367+1)/10^6)</f>
        <v>0</v>
      </c>
      <c r="AA367" cm="1">
        <f t="array" aca="1" ref="AA367" ca="1">IF($A367&gt;AA$1,"",$C367*INDEX('ETS yield tables'!$D$198:$CO$226,$B367,AA$1-$A367+1)/10^6)</f>
        <v>0</v>
      </c>
      <c r="AB367" cm="1">
        <f t="array" aca="1" ref="AB367" ca="1">IF($A367&gt;AB$1,"",$C367*INDEX('ETS yield tables'!$D$198:$CO$226,$B367,AB$1-$A367+1)/10^6)</f>
        <v>0</v>
      </c>
      <c r="AC367" cm="1">
        <f t="array" aca="1" ref="AC367" ca="1">IF($A367&gt;AC$1,"",$C367*INDEX('ETS yield tables'!$D$198:$CO$226,$B367,AC$1-$A367+1)/10^6)</f>
        <v>0</v>
      </c>
      <c r="AD367" cm="1">
        <f t="array" aca="1" ref="AD367" ca="1">IF($A367&gt;AD$1,"",$C367*INDEX('ETS yield tables'!$D$198:$CO$226,$B367,AD$1-$A367+1)/10^6)</f>
        <v>0</v>
      </c>
      <c r="AE367" cm="1">
        <f t="array" aca="1" ref="AE367" ca="1">IF($A367&gt;AE$1,"",$C367*INDEX('ETS yield tables'!$D$198:$CO$226,$B367,AE$1-$A367+1)/10^6)</f>
        <v>0</v>
      </c>
      <c r="AF367" cm="1">
        <f t="array" aca="1" ref="AF367" ca="1">IF($A367&gt;AF$1,"",$C367*INDEX('ETS yield tables'!$D$198:$CO$226,$B367,AF$1-$A367+1)/10^6)</f>
        <v>0</v>
      </c>
      <c r="AG367" cm="1">
        <f t="array" aca="1" ref="AG367" ca="1">IF($A367&gt;AG$1,"",$C367*INDEX('ETS yield tables'!$D$198:$CO$226,$B367,AG$1-$A367+1)/10^6)</f>
        <v>0</v>
      </c>
      <c r="AH367" cm="1">
        <f t="array" aca="1" ref="AH367" ca="1">IF($A367&gt;AH$1,"",$C367*INDEX('ETS yield tables'!$D$198:$CO$226,$B367,AH$1-$A367+1)/10^6)</f>
        <v>0</v>
      </c>
      <c r="AI367" cm="1">
        <f t="array" aca="1" ref="AI367" ca="1">IF($A367&gt;AI$1,"",$C367*INDEX('ETS yield tables'!$D$198:$CO$226,$B367,AI$1-$A367+1)/10^6)</f>
        <v>0</v>
      </c>
      <c r="AJ367" cm="1">
        <f t="array" aca="1" ref="AJ367" ca="1">IF($A367&gt;AJ$1,"",$C367*INDEX('ETS yield tables'!$D$198:$CO$226,$B367,AJ$1-$A367+1)/10^6)</f>
        <v>0</v>
      </c>
      <c r="AK367" cm="1">
        <f t="array" aca="1" ref="AK367" ca="1">IF($A367&gt;AK$1,"",$C367*INDEX('ETS yield tables'!$D$198:$CO$226,$B367,AK$1-$A367+1)/10^6)</f>
        <v>0</v>
      </c>
      <c r="AL367" cm="1">
        <f t="array" aca="1" ref="AL367" ca="1">IF($A367&gt;AL$1,"",$C367*INDEX('ETS yield tables'!$D$198:$CO$226,$B367,AL$1-$A367+1)/10^6)</f>
        <v>0</v>
      </c>
      <c r="AM367" cm="1">
        <f t="array" aca="1" ref="AM367" ca="1">IF($A367&gt;AM$1,"",$C367*INDEX('ETS yield tables'!$D$198:$CO$226,$B367,AM$1-$A367+1)/10^6)</f>
        <v>0</v>
      </c>
      <c r="AN367" cm="1">
        <f t="array" aca="1" ref="AN367" ca="1">IF($A367&gt;AN$1,"",$C367*INDEX('ETS yield tables'!$D$198:$CO$226,$B367,AN$1-$A367+1)/10^6)</f>
        <v>0</v>
      </c>
      <c r="AO367" cm="1">
        <f t="array" aca="1" ref="AO367" ca="1">IF($A367&gt;AO$1,"",$C367*INDEX('ETS yield tables'!$D$198:$CO$226,$B367,AO$1-$A367+1)/10^6)</f>
        <v>0</v>
      </c>
      <c r="AP367" cm="1">
        <f t="array" aca="1" ref="AP367" ca="1">IF($A367&gt;AP$1,"",$C367*INDEX('ETS yield tables'!$D$198:$CO$226,$B367,AP$1-$A367+1)/10^6)</f>
        <v>0</v>
      </c>
      <c r="AQ367" cm="1">
        <f t="array" aca="1" ref="AQ367" ca="1">IF($A367&gt;AQ$1,"",$C367*INDEX('ETS yield tables'!$D$198:$CO$226,$B367,AQ$1-$A367+1)/10^6)</f>
        <v>0</v>
      </c>
      <c r="AR367" cm="1">
        <f t="array" aca="1" ref="AR367" ca="1">IF($A367&gt;AR$1,"",$C367*INDEX('ETS yield tables'!$D$198:$CO$226,$B367,AR$1-$A367+1)/10^6)</f>
        <v>0</v>
      </c>
      <c r="AS367" cm="1">
        <f t="array" aca="1" ref="AS367" ca="1">IF($A367&gt;AS$1,"",$C367*INDEX('ETS yield tables'!$D$198:$CO$226,$B367,AS$1-$A367+1)/10^6)</f>
        <v>0</v>
      </c>
      <c r="AT367" cm="1">
        <f t="array" aca="1" ref="AT367" ca="1">IF($A367&gt;AT$1,"",$C367*INDEX('ETS yield tables'!$D$198:$CO$226,$B367,AT$1-$A367+1)/10^6)</f>
        <v>0</v>
      </c>
      <c r="AU367" cm="1">
        <f t="array" aca="1" ref="AU367" ca="1">IF($A367&gt;AU$1,"",$C367*INDEX('ETS yield tables'!$D$198:$CO$226,$B367,AU$1-$A367+1)/10^6)</f>
        <v>0</v>
      </c>
      <c r="AV367" cm="1">
        <f t="array" aca="1" ref="AV367" ca="1">IF($A367&gt;AV$1,"",$C367*INDEX('ETS yield tables'!$D$198:$CO$226,$B367,AV$1-$A367+1)/10^6)</f>
        <v>0</v>
      </c>
      <c r="AW367" cm="1">
        <f t="array" aca="1" ref="AW367" ca="1">IF($A367&gt;AW$1,"",$C367*INDEX('ETS yield tables'!$D$198:$CO$226,$B367,AW$1-$A367+1)/10^6)</f>
        <v>0</v>
      </c>
      <c r="AX367" cm="1">
        <f t="array" aca="1" ref="AX367" ca="1">IF($A367&gt;AX$1,"",$C367*INDEX('ETS yield tables'!$D$198:$CO$226,$B367,AX$1-$A367+1)/10^6)</f>
        <v>0</v>
      </c>
      <c r="AY367" cm="1">
        <f t="array" aca="1" ref="AY367" ca="1">IF($A367&gt;AY$1,"",$C367*INDEX('ETS yield tables'!$D$198:$CO$226,$B367,AY$1-$A367+1)/10^6)</f>
        <v>0</v>
      </c>
      <c r="AZ367" cm="1">
        <f t="array" aca="1" ref="AZ367" ca="1">IF($A367&gt;AZ$1,"",$C367*INDEX('ETS yield tables'!$D$198:$CO$226,$B367,AZ$1-$A367+1)/10^6)</f>
        <v>0</v>
      </c>
      <c r="BA367" cm="1">
        <f t="array" aca="1" ref="BA367" ca="1">IF($A367&gt;BA$1,"",$C367*INDEX('ETS yield tables'!$D$198:$CO$226,$B367,BA$1-$A367+1)/10^6)</f>
        <v>0</v>
      </c>
      <c r="BB367" cm="1">
        <f t="array" aca="1" ref="BB367" ca="1">IF($A367&gt;BB$1,"",$C367*INDEX('ETS yield tables'!$D$198:$CO$226,$B367,BB$1-$A367+1)/10^6)</f>
        <v>0</v>
      </c>
      <c r="BC367" cm="1">
        <f t="array" aca="1" ref="BC367" ca="1">IF($A367&gt;BC$1,"",$C367*INDEX('ETS yield tables'!$D$198:$CO$226,$B367,BC$1-$A367+1)/10^6)</f>
        <v>0</v>
      </c>
      <c r="BD367" cm="1">
        <f t="array" aca="1" ref="BD367" ca="1">IF($A367&gt;BD$1,"",$C367*INDEX('ETS yield tables'!$D$198:$CO$226,$B367,BD$1-$A367+1)/10^6)</f>
        <v>0</v>
      </c>
      <c r="BE367" cm="1">
        <f t="array" aca="1" ref="BE367" ca="1">IF($A367&gt;BE$1,"",$C367*INDEX('ETS yield tables'!$D$198:$CO$226,$B367,BE$1-$A367+1)/10^6)</f>
        <v>0</v>
      </c>
      <c r="BF367" cm="1">
        <f t="array" aca="1" ref="BF367" ca="1">IF($A367&gt;BF$1,"",$C367*INDEX('ETS yield tables'!$D$198:$CO$226,$B367,BF$1-$A367+1)/10^6)</f>
        <v>0</v>
      </c>
      <c r="BG367" cm="1">
        <f t="array" aca="1" ref="BG367" ca="1">IF($A367&gt;BG$1,"",$C367*INDEX('ETS yield tables'!$D$198:$CO$226,$B367,BG$1-$A367+1)/10^6)</f>
        <v>0</v>
      </c>
      <c r="BH367" cm="1">
        <f t="array" aca="1" ref="BH367" ca="1">IF($A367&gt;BH$1,"",$C367*INDEX('ETS yield tables'!$D$198:$CO$226,$B367,BH$1-$A367+1)/10^6)</f>
        <v>0</v>
      </c>
      <c r="BI367" cm="1">
        <f t="array" aca="1" ref="BI367" ca="1">IF($A367&gt;BI$1,"",$C367*INDEX('ETS yield tables'!$D$198:$CO$226,$B367,BI$1-$A367+1)/10^6)</f>
        <v>0</v>
      </c>
      <c r="BJ367" cm="1">
        <f t="array" aca="1" ref="BJ367" ca="1">IF($A367&gt;BJ$1,"",$C367*INDEX('ETS yield tables'!$D$198:$CO$226,$B367,BJ$1-$A367+1)/10^6)</f>
        <v>0</v>
      </c>
      <c r="BK367" cm="1">
        <f t="array" aca="1" ref="BK367" ca="1">IF($A367&gt;BK$1,"",$C367*INDEX('ETS yield tables'!$D$198:$CO$226,$B367,BK$1-$A367+1)/10^6)</f>
        <v>0</v>
      </c>
      <c r="BL367" cm="1">
        <f t="array" aca="1" ref="BL367" ca="1">IF($A367&gt;BL$1,"",$C367*INDEX('ETS yield tables'!$D$198:$CO$226,$B367,BL$1-$A367+1)/10^6)</f>
        <v>0</v>
      </c>
      <c r="BM367" cm="1">
        <f t="array" aca="1" ref="BM367" ca="1">IF($A367&gt;BM$1,"",$C367*INDEX('ETS yield tables'!$D$198:$CO$226,$B367,BM$1-$A367+1)/10^6)</f>
        <v>0</v>
      </c>
      <c r="BN367" cm="1">
        <f t="array" aca="1" ref="BN367" ca="1">IF($A367&gt;BN$1,"",$C367*INDEX('ETS yield tables'!$D$198:$CO$226,$B367,BN$1-$A367+1)/10^6)</f>
        <v>0</v>
      </c>
      <c r="BO367" cm="1">
        <f t="array" aca="1" ref="BO367" ca="1">IF($A367&gt;BO$1,"",$C367*INDEX('ETS yield tables'!$D$198:$CO$226,$B367,BO$1-$A367+1)/10^6)</f>
        <v>0</v>
      </c>
      <c r="BP367" cm="1">
        <f t="array" aca="1" ref="BP367" ca="1">IF($A367&gt;BP$1,"",$C367*INDEX('ETS yield tables'!$D$198:$CO$226,$B367,BP$1-$A367+1)/10^6)</f>
        <v>0</v>
      </c>
      <c r="BQ367" cm="1">
        <f t="array" aca="1" ref="BQ367" ca="1">IF($A367&gt;BQ$1,"",$C367*INDEX('ETS yield tables'!$D$198:$CO$226,$B367,BQ$1-$A367+1)/10^6)</f>
        <v>0</v>
      </c>
      <c r="BR367" cm="1">
        <f t="array" aca="1" ref="BR367" ca="1">IF($A367&gt;BR$1,"",$C367*INDEX('ETS yield tables'!$D$198:$CO$226,$B367,BR$1-$A367+1)/10^6)</f>
        <v>0</v>
      </c>
      <c r="BS367" cm="1">
        <f t="array" aca="1" ref="BS367" ca="1">IF($A367&gt;BS$1,"",$C367*INDEX('ETS yield tables'!$D$198:$CO$226,$B367,BS$1-$A367+1)/10^6)</f>
        <v>0</v>
      </c>
      <c r="BT367" cm="1">
        <f t="array" aca="1" ref="BT367" ca="1">IF($A367&gt;BT$1,"",$C367*INDEX('ETS yield tables'!$D$198:$CO$226,$B367,BT$1-$A367+1)/10^6)</f>
        <v>0</v>
      </c>
      <c r="BU367" cm="1">
        <f t="array" aca="1" ref="BU367" ca="1">IF($A367&gt;BU$1,"",$C367*INDEX('ETS yield tables'!$D$198:$CO$226,$B367,BU$1-$A367+1)/10^6)</f>
        <v>0</v>
      </c>
      <c r="BV367" cm="1">
        <f t="array" aca="1" ref="BV367" ca="1">IF($A367&gt;BV$1,"",$C367*INDEX('ETS yield tables'!$D$198:$CO$226,$B367,BV$1-$A367+1)/10^6)</f>
        <v>0</v>
      </c>
      <c r="BW367" cm="1">
        <f t="array" aca="1" ref="BW367" ca="1">IF($A367&gt;BW$1,"",$C367*INDEX('ETS yield tables'!$D$198:$CO$226,$B367,BW$1-$A367+1)/10^6)</f>
        <v>0</v>
      </c>
      <c r="BX367" cm="1">
        <f t="array" aca="1" ref="BX367" ca="1">IF($A367&gt;BX$1,"",$C367*INDEX('ETS yield tables'!$D$198:$CO$226,$B367,BX$1-$A367+1)/10^6)</f>
        <v>0</v>
      </c>
      <c r="BY367" cm="1">
        <f t="array" aca="1" ref="BY367" ca="1">IF($A367&gt;BY$1,"",$C367*INDEX('ETS yield tables'!$D$198:$CO$226,$B367,BY$1-$A367+1)/10^6)</f>
        <v>0</v>
      </c>
      <c r="BZ367" cm="1">
        <f t="array" aca="1" ref="BZ367" ca="1">IF($A367&gt;BZ$1,"",$C367*INDEX('ETS yield tables'!$D$198:$CO$226,$B367,BZ$1-$A367+1)/10^6)</f>
        <v>0</v>
      </c>
      <c r="CA367" cm="1">
        <f t="array" aca="1" ref="CA367" ca="1">IF($A367&gt;CA$1,"",$C367*INDEX('ETS yield tables'!$D$198:$CO$226,$B367,CA$1-$A367+1)/10^6)</f>
        <v>0</v>
      </c>
      <c r="CB367" cm="1">
        <f t="array" aca="1" ref="CB367" ca="1">IF($A367&gt;CB$1,"",$C367*INDEX('ETS yield tables'!$D$198:$CO$226,$B367,CB$1-$A367+1)/10^6)</f>
        <v>0</v>
      </c>
      <c r="CC367" cm="1">
        <f t="array" aca="1" ref="CC367" ca="1">IF($A367&gt;CC$1,"",$C367*INDEX('ETS yield tables'!$D$198:$CO$226,$B367,CC$1-$A367+1)/10^6)</f>
        <v>0</v>
      </c>
      <c r="CD367" cm="1">
        <f t="array" aca="1" ref="CD367" ca="1">IF($A367&gt;CD$1,"",$C367*INDEX('ETS yield tables'!$D$198:$CO$226,$B367,CD$1-$A367+1)/10^6)</f>
        <v>0</v>
      </c>
      <c r="CE367" cm="1">
        <f t="array" aca="1" ref="CE367" ca="1">IF($A367&gt;CE$1,"",$C367*INDEX('ETS yield tables'!$D$198:$CO$226,$B367,CE$1-$A367+1)/10^6)</f>
        <v>0</v>
      </c>
      <c r="CF367" cm="1">
        <f t="array" aca="1" ref="CF367" ca="1">IF($A367&gt;CF$1,"",$C367*INDEX('ETS yield tables'!$D$198:$CO$226,$B367,CF$1-$A367+1)/10^6)</f>
        <v>0</v>
      </c>
      <c r="CG367" cm="1">
        <f t="array" aca="1" ref="CG367" ca="1">IF($A367&gt;CG$1,"",$C367*INDEX('ETS yield tables'!$D$198:$CO$226,$B367,CG$1-$A367+1)/10^6)</f>
        <v>0</v>
      </c>
      <c r="CH367" cm="1">
        <f t="array" aca="1" ref="CH367" ca="1">IF($A367&gt;CH$1,"",$C367*INDEX('ETS yield tables'!$D$198:$CO$226,$B367,CH$1-$A367+1)/10^6)</f>
        <v>0</v>
      </c>
      <c r="CI367" cm="1">
        <f t="array" aca="1" ref="CI367" ca="1">IF($A367&gt;CI$1,"",$C367*INDEX('ETS yield tables'!$D$198:$CO$226,$B367,CI$1-$A367+1)/10^6)</f>
        <v>0</v>
      </c>
      <c r="CJ367" cm="1">
        <f t="array" aca="1" ref="CJ367" ca="1">IF($A367&gt;CJ$1,"",$C367*INDEX('ETS yield tables'!$D$198:$CO$226,$B367,CJ$1-$A367+1)/10^6)</f>
        <v>0</v>
      </c>
      <c r="CK367" cm="1">
        <f t="array" aca="1" ref="CK367" ca="1">IF($A367&gt;CK$1,"",$C367*INDEX('ETS yield tables'!$D$198:$CO$226,$B367,CK$1-$A367+1)/10^6)</f>
        <v>0</v>
      </c>
      <c r="CL367" cm="1">
        <f t="array" aca="1" ref="CL367" ca="1">IF($A367&gt;CL$1,"",$C367*INDEX('ETS yield tables'!$D$198:$CO$226,$B367,CL$1-$A367+1)/10^6)</f>
        <v>0</v>
      </c>
      <c r="CM367" cm="1">
        <f t="array" aca="1" ref="CM367" ca="1">IF($A367&gt;CM$1,"",$C367*INDEX('ETS yield tables'!$D$198:$CO$226,$B367,CM$1-$A367+1)/10^6)</f>
        <v>0</v>
      </c>
      <c r="CN367" cm="1">
        <f t="array" aca="1" ref="CN367" ca="1">IF($A367&gt;CN$1,"",$C367*INDEX('ETS yield tables'!$D$198:$CO$226,$B367,CN$1-$A367+1)/10^6)</f>
        <v>0</v>
      </c>
      <c r="CO367" cm="1">
        <f t="array" aca="1" ref="CO367" ca="1">IF($A367&gt;CO$1,"",$C367*INDEX('ETS yield tables'!$D$198:$CO$226,$B367,CO$1-$A367+1)/10^6)</f>
        <v>0</v>
      </c>
    </row>
    <row r="368" spans="1:93" outlineLevel="1">
      <c r="A368">
        <v>1996</v>
      </c>
      <c r="B368">
        <f t="shared" si="192"/>
        <v>13</v>
      </c>
      <c r="C368" s="1">
        <v>0</v>
      </c>
      <c r="D368" s="62"/>
      <c r="E368" s="62"/>
      <c r="F368" s="62"/>
      <c r="G368" s="62"/>
      <c r="H368" s="62"/>
      <c r="I368" s="62"/>
      <c r="J368" s="62"/>
      <c r="K368" s="62"/>
      <c r="L368" s="62"/>
      <c r="M368" s="62"/>
      <c r="N368" s="62"/>
      <c r="O368" s="62"/>
      <c r="P368" s="62"/>
      <c r="Q368" s="62"/>
      <c r="R368" s="62"/>
      <c r="S368" s="62"/>
      <c r="T368" s="62"/>
      <c r="U368" s="62"/>
      <c r="V368" cm="1">
        <f t="array" aca="1" ref="V368" ca="1">IF($A368&gt;V$1,"",$C368*INDEX('ETS yield tables'!$D$198:$CO$226,$B368,V$1-$A368+1)/10^6)</f>
        <v>0</v>
      </c>
      <c r="W368" cm="1">
        <f t="array" aca="1" ref="W368" ca="1">IF($A368&gt;W$1,"",$C368*INDEX('ETS yield tables'!$D$198:$CO$226,$B368,W$1-$A368+1)/10^6)</f>
        <v>0</v>
      </c>
      <c r="X368" cm="1">
        <f t="array" aca="1" ref="X368" ca="1">IF($A368&gt;X$1,"",$C368*INDEX('ETS yield tables'!$D$198:$CO$226,$B368,X$1-$A368+1)/10^6)</f>
        <v>0</v>
      </c>
      <c r="Y368" cm="1">
        <f t="array" aca="1" ref="Y368" ca="1">IF($A368&gt;Y$1,"",$C368*INDEX('ETS yield tables'!$D$198:$CO$226,$B368,Y$1-$A368+1)/10^6)</f>
        <v>0</v>
      </c>
      <c r="Z368" cm="1">
        <f t="array" aca="1" ref="Z368" ca="1">IF($A368&gt;Z$1,"",$C368*INDEX('ETS yield tables'!$D$198:$CO$226,$B368,Z$1-$A368+1)/10^6)</f>
        <v>0</v>
      </c>
      <c r="AA368" cm="1">
        <f t="array" aca="1" ref="AA368" ca="1">IF($A368&gt;AA$1,"",$C368*INDEX('ETS yield tables'!$D$198:$CO$226,$B368,AA$1-$A368+1)/10^6)</f>
        <v>0</v>
      </c>
      <c r="AB368" cm="1">
        <f t="array" aca="1" ref="AB368" ca="1">IF($A368&gt;AB$1,"",$C368*INDEX('ETS yield tables'!$D$198:$CO$226,$B368,AB$1-$A368+1)/10^6)</f>
        <v>0</v>
      </c>
      <c r="AC368" cm="1">
        <f t="array" aca="1" ref="AC368" ca="1">IF($A368&gt;AC$1,"",$C368*INDEX('ETS yield tables'!$D$198:$CO$226,$B368,AC$1-$A368+1)/10^6)</f>
        <v>0</v>
      </c>
      <c r="AD368" cm="1">
        <f t="array" aca="1" ref="AD368" ca="1">IF($A368&gt;AD$1,"",$C368*INDEX('ETS yield tables'!$D$198:$CO$226,$B368,AD$1-$A368+1)/10^6)</f>
        <v>0</v>
      </c>
      <c r="AE368" cm="1">
        <f t="array" aca="1" ref="AE368" ca="1">IF($A368&gt;AE$1,"",$C368*INDEX('ETS yield tables'!$D$198:$CO$226,$B368,AE$1-$A368+1)/10^6)</f>
        <v>0</v>
      </c>
      <c r="AF368" cm="1">
        <f t="array" aca="1" ref="AF368" ca="1">IF($A368&gt;AF$1,"",$C368*INDEX('ETS yield tables'!$D$198:$CO$226,$B368,AF$1-$A368+1)/10^6)</f>
        <v>0</v>
      </c>
      <c r="AG368" cm="1">
        <f t="array" aca="1" ref="AG368" ca="1">IF($A368&gt;AG$1,"",$C368*INDEX('ETS yield tables'!$D$198:$CO$226,$B368,AG$1-$A368+1)/10^6)</f>
        <v>0</v>
      </c>
      <c r="AH368" cm="1">
        <f t="array" aca="1" ref="AH368" ca="1">IF($A368&gt;AH$1,"",$C368*INDEX('ETS yield tables'!$D$198:$CO$226,$B368,AH$1-$A368+1)/10^6)</f>
        <v>0</v>
      </c>
      <c r="AI368" cm="1">
        <f t="array" aca="1" ref="AI368" ca="1">IF($A368&gt;AI$1,"",$C368*INDEX('ETS yield tables'!$D$198:$CO$226,$B368,AI$1-$A368+1)/10^6)</f>
        <v>0</v>
      </c>
      <c r="AJ368" cm="1">
        <f t="array" aca="1" ref="AJ368" ca="1">IF($A368&gt;AJ$1,"",$C368*INDEX('ETS yield tables'!$D$198:$CO$226,$B368,AJ$1-$A368+1)/10^6)</f>
        <v>0</v>
      </c>
      <c r="AK368" cm="1">
        <f t="array" aca="1" ref="AK368" ca="1">IF($A368&gt;AK$1,"",$C368*INDEX('ETS yield tables'!$D$198:$CO$226,$B368,AK$1-$A368+1)/10^6)</f>
        <v>0</v>
      </c>
      <c r="AL368" cm="1">
        <f t="array" aca="1" ref="AL368" ca="1">IF($A368&gt;AL$1,"",$C368*INDEX('ETS yield tables'!$D$198:$CO$226,$B368,AL$1-$A368+1)/10^6)</f>
        <v>0</v>
      </c>
      <c r="AM368" cm="1">
        <f t="array" aca="1" ref="AM368" ca="1">IF($A368&gt;AM$1,"",$C368*INDEX('ETS yield tables'!$D$198:$CO$226,$B368,AM$1-$A368+1)/10^6)</f>
        <v>0</v>
      </c>
      <c r="AN368" cm="1">
        <f t="array" aca="1" ref="AN368" ca="1">IF($A368&gt;AN$1,"",$C368*INDEX('ETS yield tables'!$D$198:$CO$226,$B368,AN$1-$A368+1)/10^6)</f>
        <v>0</v>
      </c>
      <c r="AO368" cm="1">
        <f t="array" aca="1" ref="AO368" ca="1">IF($A368&gt;AO$1,"",$C368*INDEX('ETS yield tables'!$D$198:$CO$226,$B368,AO$1-$A368+1)/10^6)</f>
        <v>0</v>
      </c>
      <c r="AP368" cm="1">
        <f t="array" aca="1" ref="AP368" ca="1">IF($A368&gt;AP$1,"",$C368*INDEX('ETS yield tables'!$D$198:$CO$226,$B368,AP$1-$A368+1)/10^6)</f>
        <v>0</v>
      </c>
      <c r="AQ368" cm="1">
        <f t="array" aca="1" ref="AQ368" ca="1">IF($A368&gt;AQ$1,"",$C368*INDEX('ETS yield tables'!$D$198:$CO$226,$B368,AQ$1-$A368+1)/10^6)</f>
        <v>0</v>
      </c>
      <c r="AR368" cm="1">
        <f t="array" aca="1" ref="AR368" ca="1">IF($A368&gt;AR$1,"",$C368*INDEX('ETS yield tables'!$D$198:$CO$226,$B368,AR$1-$A368+1)/10^6)</f>
        <v>0</v>
      </c>
      <c r="AS368" cm="1">
        <f t="array" aca="1" ref="AS368" ca="1">IF($A368&gt;AS$1,"",$C368*INDEX('ETS yield tables'!$D$198:$CO$226,$B368,AS$1-$A368+1)/10^6)</f>
        <v>0</v>
      </c>
      <c r="AT368" cm="1">
        <f t="array" aca="1" ref="AT368" ca="1">IF($A368&gt;AT$1,"",$C368*INDEX('ETS yield tables'!$D$198:$CO$226,$B368,AT$1-$A368+1)/10^6)</f>
        <v>0</v>
      </c>
      <c r="AU368" cm="1">
        <f t="array" aca="1" ref="AU368" ca="1">IF($A368&gt;AU$1,"",$C368*INDEX('ETS yield tables'!$D$198:$CO$226,$B368,AU$1-$A368+1)/10^6)</f>
        <v>0</v>
      </c>
      <c r="AV368" cm="1">
        <f t="array" aca="1" ref="AV368" ca="1">IF($A368&gt;AV$1,"",$C368*INDEX('ETS yield tables'!$D$198:$CO$226,$B368,AV$1-$A368+1)/10^6)</f>
        <v>0</v>
      </c>
      <c r="AW368" cm="1">
        <f t="array" aca="1" ref="AW368" ca="1">IF($A368&gt;AW$1,"",$C368*INDEX('ETS yield tables'!$D$198:$CO$226,$B368,AW$1-$A368+1)/10^6)</f>
        <v>0</v>
      </c>
      <c r="AX368" cm="1">
        <f t="array" aca="1" ref="AX368" ca="1">IF($A368&gt;AX$1,"",$C368*INDEX('ETS yield tables'!$D$198:$CO$226,$B368,AX$1-$A368+1)/10^6)</f>
        <v>0</v>
      </c>
      <c r="AY368" cm="1">
        <f t="array" aca="1" ref="AY368" ca="1">IF($A368&gt;AY$1,"",$C368*INDEX('ETS yield tables'!$D$198:$CO$226,$B368,AY$1-$A368+1)/10^6)</f>
        <v>0</v>
      </c>
      <c r="AZ368" cm="1">
        <f t="array" aca="1" ref="AZ368" ca="1">IF($A368&gt;AZ$1,"",$C368*INDEX('ETS yield tables'!$D$198:$CO$226,$B368,AZ$1-$A368+1)/10^6)</f>
        <v>0</v>
      </c>
      <c r="BA368" cm="1">
        <f t="array" aca="1" ref="BA368" ca="1">IF($A368&gt;BA$1,"",$C368*INDEX('ETS yield tables'!$D$198:$CO$226,$B368,BA$1-$A368+1)/10^6)</f>
        <v>0</v>
      </c>
      <c r="BB368" cm="1">
        <f t="array" aca="1" ref="BB368" ca="1">IF($A368&gt;BB$1,"",$C368*INDEX('ETS yield tables'!$D$198:$CO$226,$B368,BB$1-$A368+1)/10^6)</f>
        <v>0</v>
      </c>
      <c r="BC368" cm="1">
        <f t="array" aca="1" ref="BC368" ca="1">IF($A368&gt;BC$1,"",$C368*INDEX('ETS yield tables'!$D$198:$CO$226,$B368,BC$1-$A368+1)/10^6)</f>
        <v>0</v>
      </c>
      <c r="BD368" cm="1">
        <f t="array" aca="1" ref="BD368" ca="1">IF($A368&gt;BD$1,"",$C368*INDEX('ETS yield tables'!$D$198:$CO$226,$B368,BD$1-$A368+1)/10^6)</f>
        <v>0</v>
      </c>
      <c r="BE368" cm="1">
        <f t="array" aca="1" ref="BE368" ca="1">IF($A368&gt;BE$1,"",$C368*INDEX('ETS yield tables'!$D$198:$CO$226,$B368,BE$1-$A368+1)/10^6)</f>
        <v>0</v>
      </c>
      <c r="BF368" cm="1">
        <f t="array" aca="1" ref="BF368" ca="1">IF($A368&gt;BF$1,"",$C368*INDEX('ETS yield tables'!$D$198:$CO$226,$B368,BF$1-$A368+1)/10^6)</f>
        <v>0</v>
      </c>
      <c r="BG368" cm="1">
        <f t="array" aca="1" ref="BG368" ca="1">IF($A368&gt;BG$1,"",$C368*INDEX('ETS yield tables'!$D$198:$CO$226,$B368,BG$1-$A368+1)/10^6)</f>
        <v>0</v>
      </c>
      <c r="BH368" cm="1">
        <f t="array" aca="1" ref="BH368" ca="1">IF($A368&gt;BH$1,"",$C368*INDEX('ETS yield tables'!$D$198:$CO$226,$B368,BH$1-$A368+1)/10^6)</f>
        <v>0</v>
      </c>
      <c r="BI368" cm="1">
        <f t="array" aca="1" ref="BI368" ca="1">IF($A368&gt;BI$1,"",$C368*INDEX('ETS yield tables'!$D$198:$CO$226,$B368,BI$1-$A368+1)/10^6)</f>
        <v>0</v>
      </c>
      <c r="BJ368" cm="1">
        <f t="array" aca="1" ref="BJ368" ca="1">IF($A368&gt;BJ$1,"",$C368*INDEX('ETS yield tables'!$D$198:$CO$226,$B368,BJ$1-$A368+1)/10^6)</f>
        <v>0</v>
      </c>
      <c r="BK368" cm="1">
        <f t="array" aca="1" ref="BK368" ca="1">IF($A368&gt;BK$1,"",$C368*INDEX('ETS yield tables'!$D$198:$CO$226,$B368,BK$1-$A368+1)/10^6)</f>
        <v>0</v>
      </c>
      <c r="BL368" cm="1">
        <f t="array" aca="1" ref="BL368" ca="1">IF($A368&gt;BL$1,"",$C368*INDEX('ETS yield tables'!$D$198:$CO$226,$B368,BL$1-$A368+1)/10^6)</f>
        <v>0</v>
      </c>
      <c r="BM368" cm="1">
        <f t="array" aca="1" ref="BM368" ca="1">IF($A368&gt;BM$1,"",$C368*INDEX('ETS yield tables'!$D$198:$CO$226,$B368,BM$1-$A368+1)/10^6)</f>
        <v>0</v>
      </c>
      <c r="BN368" cm="1">
        <f t="array" aca="1" ref="BN368" ca="1">IF($A368&gt;BN$1,"",$C368*INDEX('ETS yield tables'!$D$198:$CO$226,$B368,BN$1-$A368+1)/10^6)</f>
        <v>0</v>
      </c>
      <c r="BO368" cm="1">
        <f t="array" aca="1" ref="BO368" ca="1">IF($A368&gt;BO$1,"",$C368*INDEX('ETS yield tables'!$D$198:$CO$226,$B368,BO$1-$A368+1)/10^6)</f>
        <v>0</v>
      </c>
      <c r="BP368" cm="1">
        <f t="array" aca="1" ref="BP368" ca="1">IF($A368&gt;BP$1,"",$C368*INDEX('ETS yield tables'!$D$198:$CO$226,$B368,BP$1-$A368+1)/10^6)</f>
        <v>0</v>
      </c>
      <c r="BQ368" cm="1">
        <f t="array" aca="1" ref="BQ368" ca="1">IF($A368&gt;BQ$1,"",$C368*INDEX('ETS yield tables'!$D$198:$CO$226,$B368,BQ$1-$A368+1)/10^6)</f>
        <v>0</v>
      </c>
      <c r="BR368" cm="1">
        <f t="array" aca="1" ref="BR368" ca="1">IF($A368&gt;BR$1,"",$C368*INDEX('ETS yield tables'!$D$198:$CO$226,$B368,BR$1-$A368+1)/10^6)</f>
        <v>0</v>
      </c>
      <c r="BS368" cm="1">
        <f t="array" aca="1" ref="BS368" ca="1">IF($A368&gt;BS$1,"",$C368*INDEX('ETS yield tables'!$D$198:$CO$226,$B368,BS$1-$A368+1)/10^6)</f>
        <v>0</v>
      </c>
      <c r="BT368" cm="1">
        <f t="array" aca="1" ref="BT368" ca="1">IF($A368&gt;BT$1,"",$C368*INDEX('ETS yield tables'!$D$198:$CO$226,$B368,BT$1-$A368+1)/10^6)</f>
        <v>0</v>
      </c>
      <c r="BU368" cm="1">
        <f t="array" aca="1" ref="BU368" ca="1">IF($A368&gt;BU$1,"",$C368*INDEX('ETS yield tables'!$D$198:$CO$226,$B368,BU$1-$A368+1)/10^6)</f>
        <v>0</v>
      </c>
      <c r="BV368" cm="1">
        <f t="array" aca="1" ref="BV368" ca="1">IF($A368&gt;BV$1,"",$C368*INDEX('ETS yield tables'!$D$198:$CO$226,$B368,BV$1-$A368+1)/10^6)</f>
        <v>0</v>
      </c>
      <c r="BW368" cm="1">
        <f t="array" aca="1" ref="BW368" ca="1">IF($A368&gt;BW$1,"",$C368*INDEX('ETS yield tables'!$D$198:$CO$226,$B368,BW$1-$A368+1)/10^6)</f>
        <v>0</v>
      </c>
      <c r="BX368" cm="1">
        <f t="array" aca="1" ref="BX368" ca="1">IF($A368&gt;BX$1,"",$C368*INDEX('ETS yield tables'!$D$198:$CO$226,$B368,BX$1-$A368+1)/10^6)</f>
        <v>0</v>
      </c>
      <c r="BY368" cm="1">
        <f t="array" aca="1" ref="BY368" ca="1">IF($A368&gt;BY$1,"",$C368*INDEX('ETS yield tables'!$D$198:$CO$226,$B368,BY$1-$A368+1)/10^6)</f>
        <v>0</v>
      </c>
      <c r="BZ368" cm="1">
        <f t="array" aca="1" ref="BZ368" ca="1">IF($A368&gt;BZ$1,"",$C368*INDEX('ETS yield tables'!$D$198:$CO$226,$B368,BZ$1-$A368+1)/10^6)</f>
        <v>0</v>
      </c>
      <c r="CA368" cm="1">
        <f t="array" aca="1" ref="CA368" ca="1">IF($A368&gt;CA$1,"",$C368*INDEX('ETS yield tables'!$D$198:$CO$226,$B368,CA$1-$A368+1)/10^6)</f>
        <v>0</v>
      </c>
      <c r="CB368" cm="1">
        <f t="array" aca="1" ref="CB368" ca="1">IF($A368&gt;CB$1,"",$C368*INDEX('ETS yield tables'!$D$198:$CO$226,$B368,CB$1-$A368+1)/10^6)</f>
        <v>0</v>
      </c>
      <c r="CC368" cm="1">
        <f t="array" aca="1" ref="CC368" ca="1">IF($A368&gt;CC$1,"",$C368*INDEX('ETS yield tables'!$D$198:$CO$226,$B368,CC$1-$A368+1)/10^6)</f>
        <v>0</v>
      </c>
      <c r="CD368" cm="1">
        <f t="array" aca="1" ref="CD368" ca="1">IF($A368&gt;CD$1,"",$C368*INDEX('ETS yield tables'!$D$198:$CO$226,$B368,CD$1-$A368+1)/10^6)</f>
        <v>0</v>
      </c>
      <c r="CE368" cm="1">
        <f t="array" aca="1" ref="CE368" ca="1">IF($A368&gt;CE$1,"",$C368*INDEX('ETS yield tables'!$D$198:$CO$226,$B368,CE$1-$A368+1)/10^6)</f>
        <v>0</v>
      </c>
      <c r="CF368" cm="1">
        <f t="array" aca="1" ref="CF368" ca="1">IF($A368&gt;CF$1,"",$C368*INDEX('ETS yield tables'!$D$198:$CO$226,$B368,CF$1-$A368+1)/10^6)</f>
        <v>0</v>
      </c>
      <c r="CG368" cm="1">
        <f t="array" aca="1" ref="CG368" ca="1">IF($A368&gt;CG$1,"",$C368*INDEX('ETS yield tables'!$D$198:$CO$226,$B368,CG$1-$A368+1)/10^6)</f>
        <v>0</v>
      </c>
      <c r="CH368" cm="1">
        <f t="array" aca="1" ref="CH368" ca="1">IF($A368&gt;CH$1,"",$C368*INDEX('ETS yield tables'!$D$198:$CO$226,$B368,CH$1-$A368+1)/10^6)</f>
        <v>0</v>
      </c>
      <c r="CI368" cm="1">
        <f t="array" aca="1" ref="CI368" ca="1">IF($A368&gt;CI$1,"",$C368*INDEX('ETS yield tables'!$D$198:$CO$226,$B368,CI$1-$A368+1)/10^6)</f>
        <v>0</v>
      </c>
      <c r="CJ368" cm="1">
        <f t="array" aca="1" ref="CJ368" ca="1">IF($A368&gt;CJ$1,"",$C368*INDEX('ETS yield tables'!$D$198:$CO$226,$B368,CJ$1-$A368+1)/10^6)</f>
        <v>0</v>
      </c>
      <c r="CK368" cm="1">
        <f t="array" aca="1" ref="CK368" ca="1">IF($A368&gt;CK$1,"",$C368*INDEX('ETS yield tables'!$D$198:$CO$226,$B368,CK$1-$A368+1)/10^6)</f>
        <v>0</v>
      </c>
      <c r="CL368" cm="1">
        <f t="array" aca="1" ref="CL368" ca="1">IF($A368&gt;CL$1,"",$C368*INDEX('ETS yield tables'!$D$198:$CO$226,$B368,CL$1-$A368+1)/10^6)</f>
        <v>0</v>
      </c>
      <c r="CM368" cm="1">
        <f t="array" aca="1" ref="CM368" ca="1">IF($A368&gt;CM$1,"",$C368*INDEX('ETS yield tables'!$D$198:$CO$226,$B368,CM$1-$A368+1)/10^6)</f>
        <v>0</v>
      </c>
      <c r="CN368" cm="1">
        <f t="array" aca="1" ref="CN368" ca="1">IF($A368&gt;CN$1,"",$C368*INDEX('ETS yield tables'!$D$198:$CO$226,$B368,CN$1-$A368+1)/10^6)</f>
        <v>0</v>
      </c>
      <c r="CO368" cm="1">
        <f t="array" aca="1" ref="CO368" ca="1">IF($A368&gt;CO$1,"",$C368*INDEX('ETS yield tables'!$D$198:$CO$226,$B368,CO$1-$A368+1)/10^6)</f>
        <v>0</v>
      </c>
    </row>
    <row r="369" spans="1:93" outlineLevel="1">
      <c r="A369">
        <v>1997</v>
      </c>
      <c r="B369">
        <f t="shared" si="192"/>
        <v>12</v>
      </c>
      <c r="C369" s="1">
        <v>0</v>
      </c>
      <c r="D369" s="62"/>
      <c r="E369" s="62"/>
      <c r="F369" s="62"/>
      <c r="G369" s="62"/>
      <c r="H369" s="62"/>
      <c r="I369" s="62"/>
      <c r="J369" s="62"/>
      <c r="K369" s="62"/>
      <c r="L369" s="62"/>
      <c r="M369" s="62"/>
      <c r="N369" s="62"/>
      <c r="O369" s="62"/>
      <c r="P369" s="62"/>
      <c r="Q369" s="62"/>
      <c r="R369" s="62"/>
      <c r="S369" s="62"/>
      <c r="T369" s="62"/>
      <c r="U369" s="62"/>
      <c r="V369" cm="1">
        <f t="array" aca="1" ref="V369" ca="1">IF($A369&gt;V$1,"",$C369*INDEX('ETS yield tables'!$D$198:$CO$226,$B369,V$1-$A369+1)/10^6)</f>
        <v>0</v>
      </c>
      <c r="W369" cm="1">
        <f t="array" aca="1" ref="W369" ca="1">IF($A369&gt;W$1,"",$C369*INDEX('ETS yield tables'!$D$198:$CO$226,$B369,W$1-$A369+1)/10^6)</f>
        <v>0</v>
      </c>
      <c r="X369" cm="1">
        <f t="array" aca="1" ref="X369" ca="1">IF($A369&gt;X$1,"",$C369*INDEX('ETS yield tables'!$D$198:$CO$226,$B369,X$1-$A369+1)/10^6)</f>
        <v>0</v>
      </c>
      <c r="Y369" cm="1">
        <f t="array" aca="1" ref="Y369" ca="1">IF($A369&gt;Y$1,"",$C369*INDEX('ETS yield tables'!$D$198:$CO$226,$B369,Y$1-$A369+1)/10^6)</f>
        <v>0</v>
      </c>
      <c r="Z369" cm="1">
        <f t="array" aca="1" ref="Z369" ca="1">IF($A369&gt;Z$1,"",$C369*INDEX('ETS yield tables'!$D$198:$CO$226,$B369,Z$1-$A369+1)/10^6)</f>
        <v>0</v>
      </c>
      <c r="AA369" cm="1">
        <f t="array" aca="1" ref="AA369" ca="1">IF($A369&gt;AA$1,"",$C369*INDEX('ETS yield tables'!$D$198:$CO$226,$B369,AA$1-$A369+1)/10^6)</f>
        <v>0</v>
      </c>
      <c r="AB369" cm="1">
        <f t="array" aca="1" ref="AB369" ca="1">IF($A369&gt;AB$1,"",$C369*INDEX('ETS yield tables'!$D$198:$CO$226,$B369,AB$1-$A369+1)/10^6)</f>
        <v>0</v>
      </c>
      <c r="AC369" cm="1">
        <f t="array" aca="1" ref="AC369" ca="1">IF($A369&gt;AC$1,"",$C369*INDEX('ETS yield tables'!$D$198:$CO$226,$B369,AC$1-$A369+1)/10^6)</f>
        <v>0</v>
      </c>
      <c r="AD369" cm="1">
        <f t="array" aca="1" ref="AD369" ca="1">IF($A369&gt;AD$1,"",$C369*INDEX('ETS yield tables'!$D$198:$CO$226,$B369,AD$1-$A369+1)/10^6)</f>
        <v>0</v>
      </c>
      <c r="AE369" cm="1">
        <f t="array" aca="1" ref="AE369" ca="1">IF($A369&gt;AE$1,"",$C369*INDEX('ETS yield tables'!$D$198:$CO$226,$B369,AE$1-$A369+1)/10^6)</f>
        <v>0</v>
      </c>
      <c r="AF369" cm="1">
        <f t="array" aca="1" ref="AF369" ca="1">IF($A369&gt;AF$1,"",$C369*INDEX('ETS yield tables'!$D$198:$CO$226,$B369,AF$1-$A369+1)/10^6)</f>
        <v>0</v>
      </c>
      <c r="AG369" cm="1">
        <f t="array" aca="1" ref="AG369" ca="1">IF($A369&gt;AG$1,"",$C369*INDEX('ETS yield tables'!$D$198:$CO$226,$B369,AG$1-$A369+1)/10^6)</f>
        <v>0</v>
      </c>
      <c r="AH369" cm="1">
        <f t="array" aca="1" ref="AH369" ca="1">IF($A369&gt;AH$1,"",$C369*INDEX('ETS yield tables'!$D$198:$CO$226,$B369,AH$1-$A369+1)/10^6)</f>
        <v>0</v>
      </c>
      <c r="AI369" cm="1">
        <f t="array" aca="1" ref="AI369" ca="1">IF($A369&gt;AI$1,"",$C369*INDEX('ETS yield tables'!$D$198:$CO$226,$B369,AI$1-$A369+1)/10^6)</f>
        <v>0</v>
      </c>
      <c r="AJ369" cm="1">
        <f t="array" aca="1" ref="AJ369" ca="1">IF($A369&gt;AJ$1,"",$C369*INDEX('ETS yield tables'!$D$198:$CO$226,$B369,AJ$1-$A369+1)/10^6)</f>
        <v>0</v>
      </c>
      <c r="AK369" cm="1">
        <f t="array" aca="1" ref="AK369" ca="1">IF($A369&gt;AK$1,"",$C369*INDEX('ETS yield tables'!$D$198:$CO$226,$B369,AK$1-$A369+1)/10^6)</f>
        <v>0</v>
      </c>
      <c r="AL369" cm="1">
        <f t="array" aca="1" ref="AL369" ca="1">IF($A369&gt;AL$1,"",$C369*INDEX('ETS yield tables'!$D$198:$CO$226,$B369,AL$1-$A369+1)/10^6)</f>
        <v>0</v>
      </c>
      <c r="AM369" cm="1">
        <f t="array" aca="1" ref="AM369" ca="1">IF($A369&gt;AM$1,"",$C369*INDEX('ETS yield tables'!$D$198:$CO$226,$B369,AM$1-$A369+1)/10^6)</f>
        <v>0</v>
      </c>
      <c r="AN369" cm="1">
        <f t="array" aca="1" ref="AN369" ca="1">IF($A369&gt;AN$1,"",$C369*INDEX('ETS yield tables'!$D$198:$CO$226,$B369,AN$1-$A369+1)/10^6)</f>
        <v>0</v>
      </c>
      <c r="AO369" cm="1">
        <f t="array" aca="1" ref="AO369" ca="1">IF($A369&gt;AO$1,"",$C369*INDEX('ETS yield tables'!$D$198:$CO$226,$B369,AO$1-$A369+1)/10^6)</f>
        <v>0</v>
      </c>
      <c r="AP369" cm="1">
        <f t="array" aca="1" ref="AP369" ca="1">IF($A369&gt;AP$1,"",$C369*INDEX('ETS yield tables'!$D$198:$CO$226,$B369,AP$1-$A369+1)/10^6)</f>
        <v>0</v>
      </c>
      <c r="AQ369" cm="1">
        <f t="array" aca="1" ref="AQ369" ca="1">IF($A369&gt;AQ$1,"",$C369*INDEX('ETS yield tables'!$D$198:$CO$226,$B369,AQ$1-$A369+1)/10^6)</f>
        <v>0</v>
      </c>
      <c r="AR369" cm="1">
        <f t="array" aca="1" ref="AR369" ca="1">IF($A369&gt;AR$1,"",$C369*INDEX('ETS yield tables'!$D$198:$CO$226,$B369,AR$1-$A369+1)/10^6)</f>
        <v>0</v>
      </c>
      <c r="AS369" cm="1">
        <f t="array" aca="1" ref="AS369" ca="1">IF($A369&gt;AS$1,"",$C369*INDEX('ETS yield tables'!$D$198:$CO$226,$B369,AS$1-$A369+1)/10^6)</f>
        <v>0</v>
      </c>
      <c r="AT369" cm="1">
        <f t="array" aca="1" ref="AT369" ca="1">IF($A369&gt;AT$1,"",$C369*INDEX('ETS yield tables'!$D$198:$CO$226,$B369,AT$1-$A369+1)/10^6)</f>
        <v>0</v>
      </c>
      <c r="AU369" cm="1">
        <f t="array" aca="1" ref="AU369" ca="1">IF($A369&gt;AU$1,"",$C369*INDEX('ETS yield tables'!$D$198:$CO$226,$B369,AU$1-$A369+1)/10^6)</f>
        <v>0</v>
      </c>
      <c r="AV369" cm="1">
        <f t="array" aca="1" ref="AV369" ca="1">IF($A369&gt;AV$1,"",$C369*INDEX('ETS yield tables'!$D$198:$CO$226,$B369,AV$1-$A369+1)/10^6)</f>
        <v>0</v>
      </c>
      <c r="AW369" cm="1">
        <f t="array" aca="1" ref="AW369" ca="1">IF($A369&gt;AW$1,"",$C369*INDEX('ETS yield tables'!$D$198:$CO$226,$B369,AW$1-$A369+1)/10^6)</f>
        <v>0</v>
      </c>
      <c r="AX369" cm="1">
        <f t="array" aca="1" ref="AX369" ca="1">IF($A369&gt;AX$1,"",$C369*INDEX('ETS yield tables'!$D$198:$CO$226,$B369,AX$1-$A369+1)/10^6)</f>
        <v>0</v>
      </c>
      <c r="AY369" cm="1">
        <f t="array" aca="1" ref="AY369" ca="1">IF($A369&gt;AY$1,"",$C369*INDEX('ETS yield tables'!$D$198:$CO$226,$B369,AY$1-$A369+1)/10^6)</f>
        <v>0</v>
      </c>
      <c r="AZ369" cm="1">
        <f t="array" aca="1" ref="AZ369" ca="1">IF($A369&gt;AZ$1,"",$C369*INDEX('ETS yield tables'!$D$198:$CO$226,$B369,AZ$1-$A369+1)/10^6)</f>
        <v>0</v>
      </c>
      <c r="BA369" cm="1">
        <f t="array" aca="1" ref="BA369" ca="1">IF($A369&gt;BA$1,"",$C369*INDEX('ETS yield tables'!$D$198:$CO$226,$B369,BA$1-$A369+1)/10^6)</f>
        <v>0</v>
      </c>
      <c r="BB369" cm="1">
        <f t="array" aca="1" ref="BB369" ca="1">IF($A369&gt;BB$1,"",$C369*INDEX('ETS yield tables'!$D$198:$CO$226,$B369,BB$1-$A369+1)/10^6)</f>
        <v>0</v>
      </c>
      <c r="BC369" cm="1">
        <f t="array" aca="1" ref="BC369" ca="1">IF($A369&gt;BC$1,"",$C369*INDEX('ETS yield tables'!$D$198:$CO$226,$B369,BC$1-$A369+1)/10^6)</f>
        <v>0</v>
      </c>
      <c r="BD369" cm="1">
        <f t="array" aca="1" ref="BD369" ca="1">IF($A369&gt;BD$1,"",$C369*INDEX('ETS yield tables'!$D$198:$CO$226,$B369,BD$1-$A369+1)/10^6)</f>
        <v>0</v>
      </c>
      <c r="BE369" cm="1">
        <f t="array" aca="1" ref="BE369" ca="1">IF($A369&gt;BE$1,"",$C369*INDEX('ETS yield tables'!$D$198:$CO$226,$B369,BE$1-$A369+1)/10^6)</f>
        <v>0</v>
      </c>
      <c r="BF369" cm="1">
        <f t="array" aca="1" ref="BF369" ca="1">IF($A369&gt;BF$1,"",$C369*INDEX('ETS yield tables'!$D$198:$CO$226,$B369,BF$1-$A369+1)/10^6)</f>
        <v>0</v>
      </c>
      <c r="BG369" cm="1">
        <f t="array" aca="1" ref="BG369" ca="1">IF($A369&gt;BG$1,"",$C369*INDEX('ETS yield tables'!$D$198:$CO$226,$B369,BG$1-$A369+1)/10^6)</f>
        <v>0</v>
      </c>
      <c r="BH369" cm="1">
        <f t="array" aca="1" ref="BH369" ca="1">IF($A369&gt;BH$1,"",$C369*INDEX('ETS yield tables'!$D$198:$CO$226,$B369,BH$1-$A369+1)/10^6)</f>
        <v>0</v>
      </c>
      <c r="BI369" cm="1">
        <f t="array" aca="1" ref="BI369" ca="1">IF($A369&gt;BI$1,"",$C369*INDEX('ETS yield tables'!$D$198:$CO$226,$B369,BI$1-$A369+1)/10^6)</f>
        <v>0</v>
      </c>
      <c r="BJ369" cm="1">
        <f t="array" aca="1" ref="BJ369" ca="1">IF($A369&gt;BJ$1,"",$C369*INDEX('ETS yield tables'!$D$198:$CO$226,$B369,BJ$1-$A369+1)/10^6)</f>
        <v>0</v>
      </c>
      <c r="BK369" cm="1">
        <f t="array" aca="1" ref="BK369" ca="1">IF($A369&gt;BK$1,"",$C369*INDEX('ETS yield tables'!$D$198:$CO$226,$B369,BK$1-$A369+1)/10^6)</f>
        <v>0</v>
      </c>
      <c r="BL369" cm="1">
        <f t="array" aca="1" ref="BL369" ca="1">IF($A369&gt;BL$1,"",$C369*INDEX('ETS yield tables'!$D$198:$CO$226,$B369,BL$1-$A369+1)/10^6)</f>
        <v>0</v>
      </c>
      <c r="BM369" cm="1">
        <f t="array" aca="1" ref="BM369" ca="1">IF($A369&gt;BM$1,"",$C369*INDEX('ETS yield tables'!$D$198:$CO$226,$B369,BM$1-$A369+1)/10^6)</f>
        <v>0</v>
      </c>
      <c r="BN369" cm="1">
        <f t="array" aca="1" ref="BN369" ca="1">IF($A369&gt;BN$1,"",$C369*INDEX('ETS yield tables'!$D$198:$CO$226,$B369,BN$1-$A369+1)/10^6)</f>
        <v>0</v>
      </c>
      <c r="BO369" cm="1">
        <f t="array" aca="1" ref="BO369" ca="1">IF($A369&gt;BO$1,"",$C369*INDEX('ETS yield tables'!$D$198:$CO$226,$B369,BO$1-$A369+1)/10^6)</f>
        <v>0</v>
      </c>
      <c r="BP369" cm="1">
        <f t="array" aca="1" ref="BP369" ca="1">IF($A369&gt;BP$1,"",$C369*INDEX('ETS yield tables'!$D$198:$CO$226,$B369,BP$1-$A369+1)/10^6)</f>
        <v>0</v>
      </c>
      <c r="BQ369" cm="1">
        <f t="array" aca="1" ref="BQ369" ca="1">IF($A369&gt;BQ$1,"",$C369*INDEX('ETS yield tables'!$D$198:$CO$226,$B369,BQ$1-$A369+1)/10^6)</f>
        <v>0</v>
      </c>
      <c r="BR369" cm="1">
        <f t="array" aca="1" ref="BR369" ca="1">IF($A369&gt;BR$1,"",$C369*INDEX('ETS yield tables'!$D$198:$CO$226,$B369,BR$1-$A369+1)/10^6)</f>
        <v>0</v>
      </c>
      <c r="BS369" cm="1">
        <f t="array" aca="1" ref="BS369" ca="1">IF($A369&gt;BS$1,"",$C369*INDEX('ETS yield tables'!$D$198:$CO$226,$B369,BS$1-$A369+1)/10^6)</f>
        <v>0</v>
      </c>
      <c r="BT369" cm="1">
        <f t="array" aca="1" ref="BT369" ca="1">IF($A369&gt;BT$1,"",$C369*INDEX('ETS yield tables'!$D$198:$CO$226,$B369,BT$1-$A369+1)/10^6)</f>
        <v>0</v>
      </c>
      <c r="BU369" cm="1">
        <f t="array" aca="1" ref="BU369" ca="1">IF($A369&gt;BU$1,"",$C369*INDEX('ETS yield tables'!$D$198:$CO$226,$B369,BU$1-$A369+1)/10^6)</f>
        <v>0</v>
      </c>
      <c r="BV369" cm="1">
        <f t="array" aca="1" ref="BV369" ca="1">IF($A369&gt;BV$1,"",$C369*INDEX('ETS yield tables'!$D$198:$CO$226,$B369,BV$1-$A369+1)/10^6)</f>
        <v>0</v>
      </c>
      <c r="BW369" cm="1">
        <f t="array" aca="1" ref="BW369" ca="1">IF($A369&gt;BW$1,"",$C369*INDEX('ETS yield tables'!$D$198:$CO$226,$B369,BW$1-$A369+1)/10^6)</f>
        <v>0</v>
      </c>
      <c r="BX369" cm="1">
        <f t="array" aca="1" ref="BX369" ca="1">IF($A369&gt;BX$1,"",$C369*INDEX('ETS yield tables'!$D$198:$CO$226,$B369,BX$1-$A369+1)/10^6)</f>
        <v>0</v>
      </c>
      <c r="BY369" cm="1">
        <f t="array" aca="1" ref="BY369" ca="1">IF($A369&gt;BY$1,"",$C369*INDEX('ETS yield tables'!$D$198:$CO$226,$B369,BY$1-$A369+1)/10^6)</f>
        <v>0</v>
      </c>
      <c r="BZ369" cm="1">
        <f t="array" aca="1" ref="BZ369" ca="1">IF($A369&gt;BZ$1,"",$C369*INDEX('ETS yield tables'!$D$198:$CO$226,$B369,BZ$1-$A369+1)/10^6)</f>
        <v>0</v>
      </c>
      <c r="CA369" cm="1">
        <f t="array" aca="1" ref="CA369" ca="1">IF($A369&gt;CA$1,"",$C369*INDEX('ETS yield tables'!$D$198:$CO$226,$B369,CA$1-$A369+1)/10^6)</f>
        <v>0</v>
      </c>
      <c r="CB369" cm="1">
        <f t="array" aca="1" ref="CB369" ca="1">IF($A369&gt;CB$1,"",$C369*INDEX('ETS yield tables'!$D$198:$CO$226,$B369,CB$1-$A369+1)/10^6)</f>
        <v>0</v>
      </c>
      <c r="CC369" cm="1">
        <f t="array" aca="1" ref="CC369" ca="1">IF($A369&gt;CC$1,"",$C369*INDEX('ETS yield tables'!$D$198:$CO$226,$B369,CC$1-$A369+1)/10^6)</f>
        <v>0</v>
      </c>
      <c r="CD369" cm="1">
        <f t="array" aca="1" ref="CD369" ca="1">IF($A369&gt;CD$1,"",$C369*INDEX('ETS yield tables'!$D$198:$CO$226,$B369,CD$1-$A369+1)/10^6)</f>
        <v>0</v>
      </c>
      <c r="CE369" cm="1">
        <f t="array" aca="1" ref="CE369" ca="1">IF($A369&gt;CE$1,"",$C369*INDEX('ETS yield tables'!$D$198:$CO$226,$B369,CE$1-$A369+1)/10^6)</f>
        <v>0</v>
      </c>
      <c r="CF369" cm="1">
        <f t="array" aca="1" ref="CF369" ca="1">IF($A369&gt;CF$1,"",$C369*INDEX('ETS yield tables'!$D$198:$CO$226,$B369,CF$1-$A369+1)/10^6)</f>
        <v>0</v>
      </c>
      <c r="CG369" cm="1">
        <f t="array" aca="1" ref="CG369" ca="1">IF($A369&gt;CG$1,"",$C369*INDEX('ETS yield tables'!$D$198:$CO$226,$B369,CG$1-$A369+1)/10^6)</f>
        <v>0</v>
      </c>
      <c r="CH369" cm="1">
        <f t="array" aca="1" ref="CH369" ca="1">IF($A369&gt;CH$1,"",$C369*INDEX('ETS yield tables'!$D$198:$CO$226,$B369,CH$1-$A369+1)/10^6)</f>
        <v>0</v>
      </c>
      <c r="CI369" cm="1">
        <f t="array" aca="1" ref="CI369" ca="1">IF($A369&gt;CI$1,"",$C369*INDEX('ETS yield tables'!$D$198:$CO$226,$B369,CI$1-$A369+1)/10^6)</f>
        <v>0</v>
      </c>
      <c r="CJ369" cm="1">
        <f t="array" aca="1" ref="CJ369" ca="1">IF($A369&gt;CJ$1,"",$C369*INDEX('ETS yield tables'!$D$198:$CO$226,$B369,CJ$1-$A369+1)/10^6)</f>
        <v>0</v>
      </c>
      <c r="CK369" cm="1">
        <f t="array" aca="1" ref="CK369" ca="1">IF($A369&gt;CK$1,"",$C369*INDEX('ETS yield tables'!$D$198:$CO$226,$B369,CK$1-$A369+1)/10^6)</f>
        <v>0</v>
      </c>
      <c r="CL369" cm="1">
        <f t="array" aca="1" ref="CL369" ca="1">IF($A369&gt;CL$1,"",$C369*INDEX('ETS yield tables'!$D$198:$CO$226,$B369,CL$1-$A369+1)/10^6)</f>
        <v>0</v>
      </c>
      <c r="CM369" cm="1">
        <f t="array" aca="1" ref="CM369" ca="1">IF($A369&gt;CM$1,"",$C369*INDEX('ETS yield tables'!$D$198:$CO$226,$B369,CM$1-$A369+1)/10^6)</f>
        <v>0</v>
      </c>
      <c r="CN369" cm="1">
        <f t="array" aca="1" ref="CN369" ca="1">IF($A369&gt;CN$1,"",$C369*INDEX('ETS yield tables'!$D$198:$CO$226,$B369,CN$1-$A369+1)/10^6)</f>
        <v>0</v>
      </c>
      <c r="CO369" cm="1">
        <f t="array" aca="1" ref="CO369" ca="1">IF($A369&gt;CO$1,"",$C369*INDEX('ETS yield tables'!$D$198:$CO$226,$B369,CO$1-$A369+1)/10^6)</f>
        <v>0</v>
      </c>
    </row>
    <row r="370" spans="1:93" outlineLevel="1">
      <c r="A370">
        <v>1998</v>
      </c>
      <c r="B370">
        <f t="shared" si="192"/>
        <v>11</v>
      </c>
      <c r="C370" s="1">
        <v>0</v>
      </c>
      <c r="D370" s="62"/>
      <c r="E370" s="62"/>
      <c r="F370" s="62"/>
      <c r="G370" s="62"/>
      <c r="H370" s="62"/>
      <c r="I370" s="62"/>
      <c r="J370" s="62"/>
      <c r="K370" s="62"/>
      <c r="L370" s="62"/>
      <c r="M370" s="62"/>
      <c r="N370" s="62"/>
      <c r="O370" s="62"/>
      <c r="P370" s="62"/>
      <c r="Q370" s="62"/>
      <c r="R370" s="62"/>
      <c r="S370" s="62"/>
      <c r="T370" s="62"/>
      <c r="U370" s="62"/>
      <c r="V370" cm="1">
        <f t="array" aca="1" ref="V370" ca="1">IF($A370&gt;V$1,"",$C370*INDEX('ETS yield tables'!$D$198:$CO$226,$B370,V$1-$A370+1)/10^6)</f>
        <v>0</v>
      </c>
      <c r="W370" cm="1">
        <f t="array" aca="1" ref="W370" ca="1">IF($A370&gt;W$1,"",$C370*INDEX('ETS yield tables'!$D$198:$CO$226,$B370,W$1-$A370+1)/10^6)</f>
        <v>0</v>
      </c>
      <c r="X370" cm="1">
        <f t="array" aca="1" ref="X370" ca="1">IF($A370&gt;X$1,"",$C370*INDEX('ETS yield tables'!$D$198:$CO$226,$B370,X$1-$A370+1)/10^6)</f>
        <v>0</v>
      </c>
      <c r="Y370" cm="1">
        <f t="array" aca="1" ref="Y370" ca="1">IF($A370&gt;Y$1,"",$C370*INDEX('ETS yield tables'!$D$198:$CO$226,$B370,Y$1-$A370+1)/10^6)</f>
        <v>0</v>
      </c>
      <c r="Z370" cm="1">
        <f t="array" aca="1" ref="Z370" ca="1">IF($A370&gt;Z$1,"",$C370*INDEX('ETS yield tables'!$D$198:$CO$226,$B370,Z$1-$A370+1)/10^6)</f>
        <v>0</v>
      </c>
      <c r="AA370" cm="1">
        <f t="array" aca="1" ref="AA370" ca="1">IF($A370&gt;AA$1,"",$C370*INDEX('ETS yield tables'!$D$198:$CO$226,$B370,AA$1-$A370+1)/10^6)</f>
        <v>0</v>
      </c>
      <c r="AB370" cm="1">
        <f t="array" aca="1" ref="AB370" ca="1">IF($A370&gt;AB$1,"",$C370*INDEX('ETS yield tables'!$D$198:$CO$226,$B370,AB$1-$A370+1)/10^6)</f>
        <v>0</v>
      </c>
      <c r="AC370" cm="1">
        <f t="array" aca="1" ref="AC370" ca="1">IF($A370&gt;AC$1,"",$C370*INDEX('ETS yield tables'!$D$198:$CO$226,$B370,AC$1-$A370+1)/10^6)</f>
        <v>0</v>
      </c>
      <c r="AD370" cm="1">
        <f t="array" aca="1" ref="AD370" ca="1">IF($A370&gt;AD$1,"",$C370*INDEX('ETS yield tables'!$D$198:$CO$226,$B370,AD$1-$A370+1)/10^6)</f>
        <v>0</v>
      </c>
      <c r="AE370" cm="1">
        <f t="array" aca="1" ref="AE370" ca="1">IF($A370&gt;AE$1,"",$C370*INDEX('ETS yield tables'!$D$198:$CO$226,$B370,AE$1-$A370+1)/10^6)</f>
        <v>0</v>
      </c>
      <c r="AF370" cm="1">
        <f t="array" aca="1" ref="AF370" ca="1">IF($A370&gt;AF$1,"",$C370*INDEX('ETS yield tables'!$D$198:$CO$226,$B370,AF$1-$A370+1)/10^6)</f>
        <v>0</v>
      </c>
      <c r="AG370" cm="1">
        <f t="array" aca="1" ref="AG370" ca="1">IF($A370&gt;AG$1,"",$C370*INDEX('ETS yield tables'!$D$198:$CO$226,$B370,AG$1-$A370+1)/10^6)</f>
        <v>0</v>
      </c>
      <c r="AH370" cm="1">
        <f t="array" aca="1" ref="AH370" ca="1">IF($A370&gt;AH$1,"",$C370*INDEX('ETS yield tables'!$D$198:$CO$226,$B370,AH$1-$A370+1)/10^6)</f>
        <v>0</v>
      </c>
      <c r="AI370" cm="1">
        <f t="array" aca="1" ref="AI370" ca="1">IF($A370&gt;AI$1,"",$C370*INDEX('ETS yield tables'!$D$198:$CO$226,$B370,AI$1-$A370+1)/10^6)</f>
        <v>0</v>
      </c>
      <c r="AJ370" cm="1">
        <f t="array" aca="1" ref="AJ370" ca="1">IF($A370&gt;AJ$1,"",$C370*INDEX('ETS yield tables'!$D$198:$CO$226,$B370,AJ$1-$A370+1)/10^6)</f>
        <v>0</v>
      </c>
      <c r="AK370" cm="1">
        <f t="array" aca="1" ref="AK370" ca="1">IF($A370&gt;AK$1,"",$C370*INDEX('ETS yield tables'!$D$198:$CO$226,$B370,AK$1-$A370+1)/10^6)</f>
        <v>0</v>
      </c>
      <c r="AL370" cm="1">
        <f t="array" aca="1" ref="AL370" ca="1">IF($A370&gt;AL$1,"",$C370*INDEX('ETS yield tables'!$D$198:$CO$226,$B370,AL$1-$A370+1)/10^6)</f>
        <v>0</v>
      </c>
      <c r="AM370" cm="1">
        <f t="array" aca="1" ref="AM370" ca="1">IF($A370&gt;AM$1,"",$C370*INDEX('ETS yield tables'!$D$198:$CO$226,$B370,AM$1-$A370+1)/10^6)</f>
        <v>0</v>
      </c>
      <c r="AN370" cm="1">
        <f t="array" aca="1" ref="AN370" ca="1">IF($A370&gt;AN$1,"",$C370*INDEX('ETS yield tables'!$D$198:$CO$226,$B370,AN$1-$A370+1)/10^6)</f>
        <v>0</v>
      </c>
      <c r="AO370" cm="1">
        <f t="array" aca="1" ref="AO370" ca="1">IF($A370&gt;AO$1,"",$C370*INDEX('ETS yield tables'!$D$198:$CO$226,$B370,AO$1-$A370+1)/10^6)</f>
        <v>0</v>
      </c>
      <c r="AP370" cm="1">
        <f t="array" aca="1" ref="AP370" ca="1">IF($A370&gt;AP$1,"",$C370*INDEX('ETS yield tables'!$D$198:$CO$226,$B370,AP$1-$A370+1)/10^6)</f>
        <v>0</v>
      </c>
      <c r="AQ370" cm="1">
        <f t="array" aca="1" ref="AQ370" ca="1">IF($A370&gt;AQ$1,"",$C370*INDEX('ETS yield tables'!$D$198:$CO$226,$B370,AQ$1-$A370+1)/10^6)</f>
        <v>0</v>
      </c>
      <c r="AR370" cm="1">
        <f t="array" aca="1" ref="AR370" ca="1">IF($A370&gt;AR$1,"",$C370*INDEX('ETS yield tables'!$D$198:$CO$226,$B370,AR$1-$A370+1)/10^6)</f>
        <v>0</v>
      </c>
      <c r="AS370" cm="1">
        <f t="array" aca="1" ref="AS370" ca="1">IF($A370&gt;AS$1,"",$C370*INDEX('ETS yield tables'!$D$198:$CO$226,$B370,AS$1-$A370+1)/10^6)</f>
        <v>0</v>
      </c>
      <c r="AT370" cm="1">
        <f t="array" aca="1" ref="AT370" ca="1">IF($A370&gt;AT$1,"",$C370*INDEX('ETS yield tables'!$D$198:$CO$226,$B370,AT$1-$A370+1)/10^6)</f>
        <v>0</v>
      </c>
      <c r="AU370" cm="1">
        <f t="array" aca="1" ref="AU370" ca="1">IF($A370&gt;AU$1,"",$C370*INDEX('ETS yield tables'!$D$198:$CO$226,$B370,AU$1-$A370+1)/10^6)</f>
        <v>0</v>
      </c>
      <c r="AV370" cm="1">
        <f t="array" aca="1" ref="AV370" ca="1">IF($A370&gt;AV$1,"",$C370*INDEX('ETS yield tables'!$D$198:$CO$226,$B370,AV$1-$A370+1)/10^6)</f>
        <v>0</v>
      </c>
      <c r="AW370" cm="1">
        <f t="array" aca="1" ref="AW370" ca="1">IF($A370&gt;AW$1,"",$C370*INDEX('ETS yield tables'!$D$198:$CO$226,$B370,AW$1-$A370+1)/10^6)</f>
        <v>0</v>
      </c>
      <c r="AX370" cm="1">
        <f t="array" aca="1" ref="AX370" ca="1">IF($A370&gt;AX$1,"",$C370*INDEX('ETS yield tables'!$D$198:$CO$226,$B370,AX$1-$A370+1)/10^6)</f>
        <v>0</v>
      </c>
      <c r="AY370" cm="1">
        <f t="array" aca="1" ref="AY370" ca="1">IF($A370&gt;AY$1,"",$C370*INDEX('ETS yield tables'!$D$198:$CO$226,$B370,AY$1-$A370+1)/10^6)</f>
        <v>0</v>
      </c>
      <c r="AZ370" cm="1">
        <f t="array" aca="1" ref="AZ370" ca="1">IF($A370&gt;AZ$1,"",$C370*INDEX('ETS yield tables'!$D$198:$CO$226,$B370,AZ$1-$A370+1)/10^6)</f>
        <v>0</v>
      </c>
      <c r="BA370" cm="1">
        <f t="array" aca="1" ref="BA370" ca="1">IF($A370&gt;BA$1,"",$C370*INDEX('ETS yield tables'!$D$198:$CO$226,$B370,BA$1-$A370+1)/10^6)</f>
        <v>0</v>
      </c>
      <c r="BB370" cm="1">
        <f t="array" aca="1" ref="BB370" ca="1">IF($A370&gt;BB$1,"",$C370*INDEX('ETS yield tables'!$D$198:$CO$226,$B370,BB$1-$A370+1)/10^6)</f>
        <v>0</v>
      </c>
      <c r="BC370" cm="1">
        <f t="array" aca="1" ref="BC370" ca="1">IF($A370&gt;BC$1,"",$C370*INDEX('ETS yield tables'!$D$198:$CO$226,$B370,BC$1-$A370+1)/10^6)</f>
        <v>0</v>
      </c>
      <c r="BD370" cm="1">
        <f t="array" aca="1" ref="BD370" ca="1">IF($A370&gt;BD$1,"",$C370*INDEX('ETS yield tables'!$D$198:$CO$226,$B370,BD$1-$A370+1)/10^6)</f>
        <v>0</v>
      </c>
      <c r="BE370" cm="1">
        <f t="array" aca="1" ref="BE370" ca="1">IF($A370&gt;BE$1,"",$C370*INDEX('ETS yield tables'!$D$198:$CO$226,$B370,BE$1-$A370+1)/10^6)</f>
        <v>0</v>
      </c>
      <c r="BF370" cm="1">
        <f t="array" aca="1" ref="BF370" ca="1">IF($A370&gt;BF$1,"",$C370*INDEX('ETS yield tables'!$D$198:$CO$226,$B370,BF$1-$A370+1)/10^6)</f>
        <v>0</v>
      </c>
      <c r="BG370" cm="1">
        <f t="array" aca="1" ref="BG370" ca="1">IF($A370&gt;BG$1,"",$C370*INDEX('ETS yield tables'!$D$198:$CO$226,$B370,BG$1-$A370+1)/10^6)</f>
        <v>0</v>
      </c>
      <c r="BH370" cm="1">
        <f t="array" aca="1" ref="BH370" ca="1">IF($A370&gt;BH$1,"",$C370*INDEX('ETS yield tables'!$D$198:$CO$226,$B370,BH$1-$A370+1)/10^6)</f>
        <v>0</v>
      </c>
      <c r="BI370" cm="1">
        <f t="array" aca="1" ref="BI370" ca="1">IF($A370&gt;BI$1,"",$C370*INDEX('ETS yield tables'!$D$198:$CO$226,$B370,BI$1-$A370+1)/10^6)</f>
        <v>0</v>
      </c>
      <c r="BJ370" cm="1">
        <f t="array" aca="1" ref="BJ370" ca="1">IF($A370&gt;BJ$1,"",$C370*INDEX('ETS yield tables'!$D$198:$CO$226,$B370,BJ$1-$A370+1)/10^6)</f>
        <v>0</v>
      </c>
      <c r="BK370" cm="1">
        <f t="array" aca="1" ref="BK370" ca="1">IF($A370&gt;BK$1,"",$C370*INDEX('ETS yield tables'!$D$198:$CO$226,$B370,BK$1-$A370+1)/10^6)</f>
        <v>0</v>
      </c>
      <c r="BL370" cm="1">
        <f t="array" aca="1" ref="BL370" ca="1">IF($A370&gt;BL$1,"",$C370*INDEX('ETS yield tables'!$D$198:$CO$226,$B370,BL$1-$A370+1)/10^6)</f>
        <v>0</v>
      </c>
      <c r="BM370" cm="1">
        <f t="array" aca="1" ref="BM370" ca="1">IF($A370&gt;BM$1,"",$C370*INDEX('ETS yield tables'!$D$198:$CO$226,$B370,BM$1-$A370+1)/10^6)</f>
        <v>0</v>
      </c>
      <c r="BN370" cm="1">
        <f t="array" aca="1" ref="BN370" ca="1">IF($A370&gt;BN$1,"",$C370*INDEX('ETS yield tables'!$D$198:$CO$226,$B370,BN$1-$A370+1)/10^6)</f>
        <v>0</v>
      </c>
      <c r="BO370" cm="1">
        <f t="array" aca="1" ref="BO370" ca="1">IF($A370&gt;BO$1,"",$C370*INDEX('ETS yield tables'!$D$198:$CO$226,$B370,BO$1-$A370+1)/10^6)</f>
        <v>0</v>
      </c>
      <c r="BP370" cm="1">
        <f t="array" aca="1" ref="BP370" ca="1">IF($A370&gt;BP$1,"",$C370*INDEX('ETS yield tables'!$D$198:$CO$226,$B370,BP$1-$A370+1)/10^6)</f>
        <v>0</v>
      </c>
      <c r="BQ370" cm="1">
        <f t="array" aca="1" ref="BQ370" ca="1">IF($A370&gt;BQ$1,"",$C370*INDEX('ETS yield tables'!$D$198:$CO$226,$B370,BQ$1-$A370+1)/10^6)</f>
        <v>0</v>
      </c>
      <c r="BR370" cm="1">
        <f t="array" aca="1" ref="BR370" ca="1">IF($A370&gt;BR$1,"",$C370*INDEX('ETS yield tables'!$D$198:$CO$226,$B370,BR$1-$A370+1)/10^6)</f>
        <v>0</v>
      </c>
      <c r="BS370" cm="1">
        <f t="array" aca="1" ref="BS370" ca="1">IF($A370&gt;BS$1,"",$C370*INDEX('ETS yield tables'!$D$198:$CO$226,$B370,BS$1-$A370+1)/10^6)</f>
        <v>0</v>
      </c>
      <c r="BT370" cm="1">
        <f t="array" aca="1" ref="BT370" ca="1">IF($A370&gt;BT$1,"",$C370*INDEX('ETS yield tables'!$D$198:$CO$226,$B370,BT$1-$A370+1)/10^6)</f>
        <v>0</v>
      </c>
      <c r="BU370" cm="1">
        <f t="array" aca="1" ref="BU370" ca="1">IF($A370&gt;BU$1,"",$C370*INDEX('ETS yield tables'!$D$198:$CO$226,$B370,BU$1-$A370+1)/10^6)</f>
        <v>0</v>
      </c>
      <c r="BV370" cm="1">
        <f t="array" aca="1" ref="BV370" ca="1">IF($A370&gt;BV$1,"",$C370*INDEX('ETS yield tables'!$D$198:$CO$226,$B370,BV$1-$A370+1)/10^6)</f>
        <v>0</v>
      </c>
      <c r="BW370" cm="1">
        <f t="array" aca="1" ref="BW370" ca="1">IF($A370&gt;BW$1,"",$C370*INDEX('ETS yield tables'!$D$198:$CO$226,$B370,BW$1-$A370+1)/10^6)</f>
        <v>0</v>
      </c>
      <c r="BX370" cm="1">
        <f t="array" aca="1" ref="BX370" ca="1">IF($A370&gt;BX$1,"",$C370*INDEX('ETS yield tables'!$D$198:$CO$226,$B370,BX$1-$A370+1)/10^6)</f>
        <v>0</v>
      </c>
      <c r="BY370" cm="1">
        <f t="array" aca="1" ref="BY370" ca="1">IF($A370&gt;BY$1,"",$C370*INDEX('ETS yield tables'!$D$198:$CO$226,$B370,BY$1-$A370+1)/10^6)</f>
        <v>0</v>
      </c>
      <c r="BZ370" cm="1">
        <f t="array" aca="1" ref="BZ370" ca="1">IF($A370&gt;BZ$1,"",$C370*INDEX('ETS yield tables'!$D$198:$CO$226,$B370,BZ$1-$A370+1)/10^6)</f>
        <v>0</v>
      </c>
      <c r="CA370" cm="1">
        <f t="array" aca="1" ref="CA370" ca="1">IF($A370&gt;CA$1,"",$C370*INDEX('ETS yield tables'!$D$198:$CO$226,$B370,CA$1-$A370+1)/10^6)</f>
        <v>0</v>
      </c>
      <c r="CB370" cm="1">
        <f t="array" aca="1" ref="CB370" ca="1">IF($A370&gt;CB$1,"",$C370*INDEX('ETS yield tables'!$D$198:$CO$226,$B370,CB$1-$A370+1)/10^6)</f>
        <v>0</v>
      </c>
      <c r="CC370" cm="1">
        <f t="array" aca="1" ref="CC370" ca="1">IF($A370&gt;CC$1,"",$C370*INDEX('ETS yield tables'!$D$198:$CO$226,$B370,CC$1-$A370+1)/10^6)</f>
        <v>0</v>
      </c>
      <c r="CD370" cm="1">
        <f t="array" aca="1" ref="CD370" ca="1">IF($A370&gt;CD$1,"",$C370*INDEX('ETS yield tables'!$D$198:$CO$226,$B370,CD$1-$A370+1)/10^6)</f>
        <v>0</v>
      </c>
      <c r="CE370" cm="1">
        <f t="array" aca="1" ref="CE370" ca="1">IF($A370&gt;CE$1,"",$C370*INDEX('ETS yield tables'!$D$198:$CO$226,$B370,CE$1-$A370+1)/10^6)</f>
        <v>0</v>
      </c>
      <c r="CF370" cm="1">
        <f t="array" aca="1" ref="CF370" ca="1">IF($A370&gt;CF$1,"",$C370*INDEX('ETS yield tables'!$D$198:$CO$226,$B370,CF$1-$A370+1)/10^6)</f>
        <v>0</v>
      </c>
      <c r="CG370" cm="1">
        <f t="array" aca="1" ref="CG370" ca="1">IF($A370&gt;CG$1,"",$C370*INDEX('ETS yield tables'!$D$198:$CO$226,$B370,CG$1-$A370+1)/10^6)</f>
        <v>0</v>
      </c>
      <c r="CH370" cm="1">
        <f t="array" aca="1" ref="CH370" ca="1">IF($A370&gt;CH$1,"",$C370*INDEX('ETS yield tables'!$D$198:$CO$226,$B370,CH$1-$A370+1)/10^6)</f>
        <v>0</v>
      </c>
      <c r="CI370" cm="1">
        <f t="array" aca="1" ref="CI370" ca="1">IF($A370&gt;CI$1,"",$C370*INDEX('ETS yield tables'!$D$198:$CO$226,$B370,CI$1-$A370+1)/10^6)</f>
        <v>0</v>
      </c>
      <c r="CJ370" cm="1">
        <f t="array" aca="1" ref="CJ370" ca="1">IF($A370&gt;CJ$1,"",$C370*INDEX('ETS yield tables'!$D$198:$CO$226,$B370,CJ$1-$A370+1)/10^6)</f>
        <v>0</v>
      </c>
      <c r="CK370" cm="1">
        <f t="array" aca="1" ref="CK370" ca="1">IF($A370&gt;CK$1,"",$C370*INDEX('ETS yield tables'!$D$198:$CO$226,$B370,CK$1-$A370+1)/10^6)</f>
        <v>0</v>
      </c>
      <c r="CL370" cm="1">
        <f t="array" aca="1" ref="CL370" ca="1">IF($A370&gt;CL$1,"",$C370*INDEX('ETS yield tables'!$D$198:$CO$226,$B370,CL$1-$A370+1)/10^6)</f>
        <v>0</v>
      </c>
      <c r="CM370" cm="1">
        <f t="array" aca="1" ref="CM370" ca="1">IF($A370&gt;CM$1,"",$C370*INDEX('ETS yield tables'!$D$198:$CO$226,$B370,CM$1-$A370+1)/10^6)</f>
        <v>0</v>
      </c>
      <c r="CN370" cm="1">
        <f t="array" aca="1" ref="CN370" ca="1">IF($A370&gt;CN$1,"",$C370*INDEX('ETS yield tables'!$D$198:$CO$226,$B370,CN$1-$A370+1)/10^6)</f>
        <v>0</v>
      </c>
      <c r="CO370" cm="1">
        <f t="array" aca="1" ref="CO370" ca="1">IF($A370&gt;CO$1,"",$C370*INDEX('ETS yield tables'!$D$198:$CO$226,$B370,CO$1-$A370+1)/10^6)</f>
        <v>0</v>
      </c>
    </row>
    <row r="371" spans="1:93" outlineLevel="1">
      <c r="A371">
        <v>1999</v>
      </c>
      <c r="B371">
        <f t="shared" si="192"/>
        <v>10</v>
      </c>
      <c r="C371" s="1">
        <v>0</v>
      </c>
      <c r="D371" s="62"/>
      <c r="E371" s="62"/>
      <c r="F371" s="62"/>
      <c r="G371" s="62"/>
      <c r="H371" s="62"/>
      <c r="I371" s="62"/>
      <c r="J371" s="62"/>
      <c r="K371" s="62"/>
      <c r="L371" s="62"/>
      <c r="M371" s="62"/>
      <c r="N371" s="62"/>
      <c r="O371" s="62"/>
      <c r="P371" s="62"/>
      <c r="Q371" s="62"/>
      <c r="R371" s="62"/>
      <c r="S371" s="62"/>
      <c r="T371" s="62"/>
      <c r="U371" s="62"/>
      <c r="V371" cm="1">
        <f t="array" aca="1" ref="V371" ca="1">IF($A371&gt;V$1,"",$C371*INDEX('ETS yield tables'!$D$198:$CO$226,$B371,V$1-$A371+1)/10^6)</f>
        <v>0</v>
      </c>
      <c r="W371" cm="1">
        <f t="array" aca="1" ref="W371" ca="1">IF($A371&gt;W$1,"",$C371*INDEX('ETS yield tables'!$D$198:$CO$226,$B371,W$1-$A371+1)/10^6)</f>
        <v>0</v>
      </c>
      <c r="X371" cm="1">
        <f t="array" aca="1" ref="X371" ca="1">IF($A371&gt;X$1,"",$C371*INDEX('ETS yield tables'!$D$198:$CO$226,$B371,X$1-$A371+1)/10^6)</f>
        <v>0</v>
      </c>
      <c r="Y371" cm="1">
        <f t="array" aca="1" ref="Y371" ca="1">IF($A371&gt;Y$1,"",$C371*INDEX('ETS yield tables'!$D$198:$CO$226,$B371,Y$1-$A371+1)/10^6)</f>
        <v>0</v>
      </c>
      <c r="Z371" cm="1">
        <f t="array" aca="1" ref="Z371" ca="1">IF($A371&gt;Z$1,"",$C371*INDEX('ETS yield tables'!$D$198:$CO$226,$B371,Z$1-$A371+1)/10^6)</f>
        <v>0</v>
      </c>
      <c r="AA371" cm="1">
        <f t="array" aca="1" ref="AA371" ca="1">IF($A371&gt;AA$1,"",$C371*INDEX('ETS yield tables'!$D$198:$CO$226,$B371,AA$1-$A371+1)/10^6)</f>
        <v>0</v>
      </c>
      <c r="AB371" cm="1">
        <f t="array" aca="1" ref="AB371" ca="1">IF($A371&gt;AB$1,"",$C371*INDEX('ETS yield tables'!$D$198:$CO$226,$B371,AB$1-$A371+1)/10^6)</f>
        <v>0</v>
      </c>
      <c r="AC371" cm="1">
        <f t="array" aca="1" ref="AC371" ca="1">IF($A371&gt;AC$1,"",$C371*INDEX('ETS yield tables'!$D$198:$CO$226,$B371,AC$1-$A371+1)/10^6)</f>
        <v>0</v>
      </c>
      <c r="AD371" cm="1">
        <f t="array" aca="1" ref="AD371" ca="1">IF($A371&gt;AD$1,"",$C371*INDEX('ETS yield tables'!$D$198:$CO$226,$B371,AD$1-$A371+1)/10^6)</f>
        <v>0</v>
      </c>
      <c r="AE371" cm="1">
        <f t="array" aca="1" ref="AE371" ca="1">IF($A371&gt;AE$1,"",$C371*INDEX('ETS yield tables'!$D$198:$CO$226,$B371,AE$1-$A371+1)/10^6)</f>
        <v>0</v>
      </c>
      <c r="AF371" cm="1">
        <f t="array" aca="1" ref="AF371" ca="1">IF($A371&gt;AF$1,"",$C371*INDEX('ETS yield tables'!$D$198:$CO$226,$B371,AF$1-$A371+1)/10^6)</f>
        <v>0</v>
      </c>
      <c r="AG371" cm="1">
        <f t="array" aca="1" ref="AG371" ca="1">IF($A371&gt;AG$1,"",$C371*INDEX('ETS yield tables'!$D$198:$CO$226,$B371,AG$1-$A371+1)/10^6)</f>
        <v>0</v>
      </c>
      <c r="AH371" cm="1">
        <f t="array" aca="1" ref="AH371" ca="1">IF($A371&gt;AH$1,"",$C371*INDEX('ETS yield tables'!$D$198:$CO$226,$B371,AH$1-$A371+1)/10^6)</f>
        <v>0</v>
      </c>
      <c r="AI371" cm="1">
        <f t="array" aca="1" ref="AI371" ca="1">IF($A371&gt;AI$1,"",$C371*INDEX('ETS yield tables'!$D$198:$CO$226,$B371,AI$1-$A371+1)/10^6)</f>
        <v>0</v>
      </c>
      <c r="AJ371" cm="1">
        <f t="array" aca="1" ref="AJ371" ca="1">IF($A371&gt;AJ$1,"",$C371*INDEX('ETS yield tables'!$D$198:$CO$226,$B371,AJ$1-$A371+1)/10^6)</f>
        <v>0</v>
      </c>
      <c r="AK371" cm="1">
        <f t="array" aca="1" ref="AK371" ca="1">IF($A371&gt;AK$1,"",$C371*INDEX('ETS yield tables'!$D$198:$CO$226,$B371,AK$1-$A371+1)/10^6)</f>
        <v>0</v>
      </c>
      <c r="AL371" cm="1">
        <f t="array" aca="1" ref="AL371" ca="1">IF($A371&gt;AL$1,"",$C371*INDEX('ETS yield tables'!$D$198:$CO$226,$B371,AL$1-$A371+1)/10^6)</f>
        <v>0</v>
      </c>
      <c r="AM371" cm="1">
        <f t="array" aca="1" ref="AM371" ca="1">IF($A371&gt;AM$1,"",$C371*INDEX('ETS yield tables'!$D$198:$CO$226,$B371,AM$1-$A371+1)/10^6)</f>
        <v>0</v>
      </c>
      <c r="AN371" cm="1">
        <f t="array" aca="1" ref="AN371" ca="1">IF($A371&gt;AN$1,"",$C371*INDEX('ETS yield tables'!$D$198:$CO$226,$B371,AN$1-$A371+1)/10^6)</f>
        <v>0</v>
      </c>
      <c r="AO371" cm="1">
        <f t="array" aca="1" ref="AO371" ca="1">IF($A371&gt;AO$1,"",$C371*INDEX('ETS yield tables'!$D$198:$CO$226,$B371,AO$1-$A371+1)/10^6)</f>
        <v>0</v>
      </c>
      <c r="AP371" cm="1">
        <f t="array" aca="1" ref="AP371" ca="1">IF($A371&gt;AP$1,"",$C371*INDEX('ETS yield tables'!$D$198:$CO$226,$B371,AP$1-$A371+1)/10^6)</f>
        <v>0</v>
      </c>
      <c r="AQ371" cm="1">
        <f t="array" aca="1" ref="AQ371" ca="1">IF($A371&gt;AQ$1,"",$C371*INDEX('ETS yield tables'!$D$198:$CO$226,$B371,AQ$1-$A371+1)/10^6)</f>
        <v>0</v>
      </c>
      <c r="AR371" cm="1">
        <f t="array" aca="1" ref="AR371" ca="1">IF($A371&gt;AR$1,"",$C371*INDEX('ETS yield tables'!$D$198:$CO$226,$B371,AR$1-$A371+1)/10^6)</f>
        <v>0</v>
      </c>
      <c r="AS371" cm="1">
        <f t="array" aca="1" ref="AS371" ca="1">IF($A371&gt;AS$1,"",$C371*INDEX('ETS yield tables'!$D$198:$CO$226,$B371,AS$1-$A371+1)/10^6)</f>
        <v>0</v>
      </c>
      <c r="AT371" cm="1">
        <f t="array" aca="1" ref="AT371" ca="1">IF($A371&gt;AT$1,"",$C371*INDEX('ETS yield tables'!$D$198:$CO$226,$B371,AT$1-$A371+1)/10^6)</f>
        <v>0</v>
      </c>
      <c r="AU371" cm="1">
        <f t="array" aca="1" ref="AU371" ca="1">IF($A371&gt;AU$1,"",$C371*INDEX('ETS yield tables'!$D$198:$CO$226,$B371,AU$1-$A371+1)/10^6)</f>
        <v>0</v>
      </c>
      <c r="AV371" cm="1">
        <f t="array" aca="1" ref="AV371" ca="1">IF($A371&gt;AV$1,"",$C371*INDEX('ETS yield tables'!$D$198:$CO$226,$B371,AV$1-$A371+1)/10^6)</f>
        <v>0</v>
      </c>
      <c r="AW371" cm="1">
        <f t="array" aca="1" ref="AW371" ca="1">IF($A371&gt;AW$1,"",$C371*INDEX('ETS yield tables'!$D$198:$CO$226,$B371,AW$1-$A371+1)/10^6)</f>
        <v>0</v>
      </c>
      <c r="AX371" cm="1">
        <f t="array" aca="1" ref="AX371" ca="1">IF($A371&gt;AX$1,"",$C371*INDEX('ETS yield tables'!$D$198:$CO$226,$B371,AX$1-$A371+1)/10^6)</f>
        <v>0</v>
      </c>
      <c r="AY371" cm="1">
        <f t="array" aca="1" ref="AY371" ca="1">IF($A371&gt;AY$1,"",$C371*INDEX('ETS yield tables'!$D$198:$CO$226,$B371,AY$1-$A371+1)/10^6)</f>
        <v>0</v>
      </c>
      <c r="AZ371" cm="1">
        <f t="array" aca="1" ref="AZ371" ca="1">IF($A371&gt;AZ$1,"",$C371*INDEX('ETS yield tables'!$D$198:$CO$226,$B371,AZ$1-$A371+1)/10^6)</f>
        <v>0</v>
      </c>
      <c r="BA371" cm="1">
        <f t="array" aca="1" ref="BA371" ca="1">IF($A371&gt;BA$1,"",$C371*INDEX('ETS yield tables'!$D$198:$CO$226,$B371,BA$1-$A371+1)/10^6)</f>
        <v>0</v>
      </c>
      <c r="BB371" cm="1">
        <f t="array" aca="1" ref="BB371" ca="1">IF($A371&gt;BB$1,"",$C371*INDEX('ETS yield tables'!$D$198:$CO$226,$B371,BB$1-$A371+1)/10^6)</f>
        <v>0</v>
      </c>
      <c r="BC371" cm="1">
        <f t="array" aca="1" ref="BC371" ca="1">IF($A371&gt;BC$1,"",$C371*INDEX('ETS yield tables'!$D$198:$CO$226,$B371,BC$1-$A371+1)/10^6)</f>
        <v>0</v>
      </c>
      <c r="BD371" cm="1">
        <f t="array" aca="1" ref="BD371" ca="1">IF($A371&gt;BD$1,"",$C371*INDEX('ETS yield tables'!$D$198:$CO$226,$B371,BD$1-$A371+1)/10^6)</f>
        <v>0</v>
      </c>
      <c r="BE371" cm="1">
        <f t="array" aca="1" ref="BE371" ca="1">IF($A371&gt;BE$1,"",$C371*INDEX('ETS yield tables'!$D$198:$CO$226,$B371,BE$1-$A371+1)/10^6)</f>
        <v>0</v>
      </c>
      <c r="BF371" cm="1">
        <f t="array" aca="1" ref="BF371" ca="1">IF($A371&gt;BF$1,"",$C371*INDEX('ETS yield tables'!$D$198:$CO$226,$B371,BF$1-$A371+1)/10^6)</f>
        <v>0</v>
      </c>
      <c r="BG371" cm="1">
        <f t="array" aca="1" ref="BG371" ca="1">IF($A371&gt;BG$1,"",$C371*INDEX('ETS yield tables'!$D$198:$CO$226,$B371,BG$1-$A371+1)/10^6)</f>
        <v>0</v>
      </c>
      <c r="BH371" cm="1">
        <f t="array" aca="1" ref="BH371" ca="1">IF($A371&gt;BH$1,"",$C371*INDEX('ETS yield tables'!$D$198:$CO$226,$B371,BH$1-$A371+1)/10^6)</f>
        <v>0</v>
      </c>
      <c r="BI371" cm="1">
        <f t="array" aca="1" ref="BI371" ca="1">IF($A371&gt;BI$1,"",$C371*INDEX('ETS yield tables'!$D$198:$CO$226,$B371,BI$1-$A371+1)/10^6)</f>
        <v>0</v>
      </c>
      <c r="BJ371" cm="1">
        <f t="array" aca="1" ref="BJ371" ca="1">IF($A371&gt;BJ$1,"",$C371*INDEX('ETS yield tables'!$D$198:$CO$226,$B371,BJ$1-$A371+1)/10^6)</f>
        <v>0</v>
      </c>
      <c r="BK371" cm="1">
        <f t="array" aca="1" ref="BK371" ca="1">IF($A371&gt;BK$1,"",$C371*INDEX('ETS yield tables'!$D$198:$CO$226,$B371,BK$1-$A371+1)/10^6)</f>
        <v>0</v>
      </c>
      <c r="BL371" cm="1">
        <f t="array" aca="1" ref="BL371" ca="1">IF($A371&gt;BL$1,"",$C371*INDEX('ETS yield tables'!$D$198:$CO$226,$B371,BL$1-$A371+1)/10^6)</f>
        <v>0</v>
      </c>
      <c r="BM371" cm="1">
        <f t="array" aca="1" ref="BM371" ca="1">IF($A371&gt;BM$1,"",$C371*INDEX('ETS yield tables'!$D$198:$CO$226,$B371,BM$1-$A371+1)/10^6)</f>
        <v>0</v>
      </c>
      <c r="BN371" cm="1">
        <f t="array" aca="1" ref="BN371" ca="1">IF($A371&gt;BN$1,"",$C371*INDEX('ETS yield tables'!$D$198:$CO$226,$B371,BN$1-$A371+1)/10^6)</f>
        <v>0</v>
      </c>
      <c r="BO371" cm="1">
        <f t="array" aca="1" ref="BO371" ca="1">IF($A371&gt;BO$1,"",$C371*INDEX('ETS yield tables'!$D$198:$CO$226,$B371,BO$1-$A371+1)/10^6)</f>
        <v>0</v>
      </c>
      <c r="BP371" cm="1">
        <f t="array" aca="1" ref="BP371" ca="1">IF($A371&gt;BP$1,"",$C371*INDEX('ETS yield tables'!$D$198:$CO$226,$B371,BP$1-$A371+1)/10^6)</f>
        <v>0</v>
      </c>
      <c r="BQ371" cm="1">
        <f t="array" aca="1" ref="BQ371" ca="1">IF($A371&gt;BQ$1,"",$C371*INDEX('ETS yield tables'!$D$198:$CO$226,$B371,BQ$1-$A371+1)/10^6)</f>
        <v>0</v>
      </c>
      <c r="BR371" cm="1">
        <f t="array" aca="1" ref="BR371" ca="1">IF($A371&gt;BR$1,"",$C371*INDEX('ETS yield tables'!$D$198:$CO$226,$B371,BR$1-$A371+1)/10^6)</f>
        <v>0</v>
      </c>
      <c r="BS371" cm="1">
        <f t="array" aca="1" ref="BS371" ca="1">IF($A371&gt;BS$1,"",$C371*INDEX('ETS yield tables'!$D$198:$CO$226,$B371,BS$1-$A371+1)/10^6)</f>
        <v>0</v>
      </c>
      <c r="BT371" cm="1">
        <f t="array" aca="1" ref="BT371" ca="1">IF($A371&gt;BT$1,"",$C371*INDEX('ETS yield tables'!$D$198:$CO$226,$B371,BT$1-$A371+1)/10^6)</f>
        <v>0</v>
      </c>
      <c r="BU371" cm="1">
        <f t="array" aca="1" ref="BU371" ca="1">IF($A371&gt;BU$1,"",$C371*INDEX('ETS yield tables'!$D$198:$CO$226,$B371,BU$1-$A371+1)/10^6)</f>
        <v>0</v>
      </c>
      <c r="BV371" cm="1">
        <f t="array" aca="1" ref="BV371" ca="1">IF($A371&gt;BV$1,"",$C371*INDEX('ETS yield tables'!$D$198:$CO$226,$B371,BV$1-$A371+1)/10^6)</f>
        <v>0</v>
      </c>
      <c r="BW371" cm="1">
        <f t="array" aca="1" ref="BW371" ca="1">IF($A371&gt;BW$1,"",$C371*INDEX('ETS yield tables'!$D$198:$CO$226,$B371,BW$1-$A371+1)/10^6)</f>
        <v>0</v>
      </c>
      <c r="BX371" cm="1">
        <f t="array" aca="1" ref="BX371" ca="1">IF($A371&gt;BX$1,"",$C371*INDEX('ETS yield tables'!$D$198:$CO$226,$B371,BX$1-$A371+1)/10^6)</f>
        <v>0</v>
      </c>
      <c r="BY371" cm="1">
        <f t="array" aca="1" ref="BY371" ca="1">IF($A371&gt;BY$1,"",$C371*INDEX('ETS yield tables'!$D$198:$CO$226,$B371,BY$1-$A371+1)/10^6)</f>
        <v>0</v>
      </c>
      <c r="BZ371" cm="1">
        <f t="array" aca="1" ref="BZ371" ca="1">IF($A371&gt;BZ$1,"",$C371*INDEX('ETS yield tables'!$D$198:$CO$226,$B371,BZ$1-$A371+1)/10^6)</f>
        <v>0</v>
      </c>
      <c r="CA371" cm="1">
        <f t="array" aca="1" ref="CA371" ca="1">IF($A371&gt;CA$1,"",$C371*INDEX('ETS yield tables'!$D$198:$CO$226,$B371,CA$1-$A371+1)/10^6)</f>
        <v>0</v>
      </c>
      <c r="CB371" cm="1">
        <f t="array" aca="1" ref="CB371" ca="1">IF($A371&gt;CB$1,"",$C371*INDEX('ETS yield tables'!$D$198:$CO$226,$B371,CB$1-$A371+1)/10^6)</f>
        <v>0</v>
      </c>
      <c r="CC371" cm="1">
        <f t="array" aca="1" ref="CC371" ca="1">IF($A371&gt;CC$1,"",$C371*INDEX('ETS yield tables'!$D$198:$CO$226,$B371,CC$1-$A371+1)/10^6)</f>
        <v>0</v>
      </c>
      <c r="CD371" cm="1">
        <f t="array" aca="1" ref="CD371" ca="1">IF($A371&gt;CD$1,"",$C371*INDEX('ETS yield tables'!$D$198:$CO$226,$B371,CD$1-$A371+1)/10^6)</f>
        <v>0</v>
      </c>
      <c r="CE371" cm="1">
        <f t="array" aca="1" ref="CE371" ca="1">IF($A371&gt;CE$1,"",$C371*INDEX('ETS yield tables'!$D$198:$CO$226,$B371,CE$1-$A371+1)/10^6)</f>
        <v>0</v>
      </c>
      <c r="CF371" cm="1">
        <f t="array" aca="1" ref="CF371" ca="1">IF($A371&gt;CF$1,"",$C371*INDEX('ETS yield tables'!$D$198:$CO$226,$B371,CF$1-$A371+1)/10^6)</f>
        <v>0</v>
      </c>
      <c r="CG371" cm="1">
        <f t="array" aca="1" ref="CG371" ca="1">IF($A371&gt;CG$1,"",$C371*INDEX('ETS yield tables'!$D$198:$CO$226,$B371,CG$1-$A371+1)/10^6)</f>
        <v>0</v>
      </c>
      <c r="CH371" cm="1">
        <f t="array" aca="1" ref="CH371" ca="1">IF($A371&gt;CH$1,"",$C371*INDEX('ETS yield tables'!$D$198:$CO$226,$B371,CH$1-$A371+1)/10^6)</f>
        <v>0</v>
      </c>
      <c r="CI371" cm="1">
        <f t="array" aca="1" ref="CI371" ca="1">IF($A371&gt;CI$1,"",$C371*INDEX('ETS yield tables'!$D$198:$CO$226,$B371,CI$1-$A371+1)/10^6)</f>
        <v>0</v>
      </c>
      <c r="CJ371" cm="1">
        <f t="array" aca="1" ref="CJ371" ca="1">IF($A371&gt;CJ$1,"",$C371*INDEX('ETS yield tables'!$D$198:$CO$226,$B371,CJ$1-$A371+1)/10^6)</f>
        <v>0</v>
      </c>
      <c r="CK371" cm="1">
        <f t="array" aca="1" ref="CK371" ca="1">IF($A371&gt;CK$1,"",$C371*INDEX('ETS yield tables'!$D$198:$CO$226,$B371,CK$1-$A371+1)/10^6)</f>
        <v>0</v>
      </c>
      <c r="CL371" cm="1">
        <f t="array" aca="1" ref="CL371" ca="1">IF($A371&gt;CL$1,"",$C371*INDEX('ETS yield tables'!$D$198:$CO$226,$B371,CL$1-$A371+1)/10^6)</f>
        <v>0</v>
      </c>
      <c r="CM371" cm="1">
        <f t="array" aca="1" ref="CM371" ca="1">IF($A371&gt;CM$1,"",$C371*INDEX('ETS yield tables'!$D$198:$CO$226,$B371,CM$1-$A371+1)/10^6)</f>
        <v>0</v>
      </c>
      <c r="CN371" cm="1">
        <f t="array" aca="1" ref="CN371" ca="1">IF($A371&gt;CN$1,"",$C371*INDEX('ETS yield tables'!$D$198:$CO$226,$B371,CN$1-$A371+1)/10^6)</f>
        <v>0</v>
      </c>
      <c r="CO371" cm="1">
        <f t="array" aca="1" ref="CO371" ca="1">IF($A371&gt;CO$1,"",$C371*INDEX('ETS yield tables'!$D$198:$CO$226,$B371,CO$1-$A371+1)/10^6)</f>
        <v>0</v>
      </c>
    </row>
    <row r="372" spans="1:93" outlineLevel="1">
      <c r="A372">
        <v>2000</v>
      </c>
      <c r="B372">
        <f t="shared" si="192"/>
        <v>9</v>
      </c>
      <c r="C372" s="1">
        <v>0</v>
      </c>
      <c r="D372" s="62"/>
      <c r="E372" s="62"/>
      <c r="F372" s="62"/>
      <c r="G372" s="62"/>
      <c r="H372" s="62"/>
      <c r="I372" s="62"/>
      <c r="J372" s="62"/>
      <c r="K372" s="62"/>
      <c r="L372" s="62"/>
      <c r="M372" s="62"/>
      <c r="N372" s="62"/>
      <c r="O372" s="62"/>
      <c r="P372" s="62"/>
      <c r="Q372" s="62"/>
      <c r="R372" s="62"/>
      <c r="S372" s="62"/>
      <c r="T372" s="62"/>
      <c r="U372" s="62"/>
      <c r="V372" cm="1">
        <f t="array" aca="1" ref="V372" ca="1">IF($A372&gt;V$1,"",$C372*INDEX('ETS yield tables'!$D$198:$CO$226,$B372,V$1-$A372+1)/10^6)</f>
        <v>0</v>
      </c>
      <c r="W372" cm="1">
        <f t="array" aca="1" ref="W372" ca="1">IF($A372&gt;W$1,"",$C372*INDEX('ETS yield tables'!$D$198:$CO$226,$B372,W$1-$A372+1)/10^6)</f>
        <v>0</v>
      </c>
      <c r="X372" cm="1">
        <f t="array" aca="1" ref="X372" ca="1">IF($A372&gt;X$1,"",$C372*INDEX('ETS yield tables'!$D$198:$CO$226,$B372,X$1-$A372+1)/10^6)</f>
        <v>0</v>
      </c>
      <c r="Y372" cm="1">
        <f t="array" aca="1" ref="Y372" ca="1">IF($A372&gt;Y$1,"",$C372*INDEX('ETS yield tables'!$D$198:$CO$226,$B372,Y$1-$A372+1)/10^6)</f>
        <v>0</v>
      </c>
      <c r="Z372" cm="1">
        <f t="array" aca="1" ref="Z372" ca="1">IF($A372&gt;Z$1,"",$C372*INDEX('ETS yield tables'!$D$198:$CO$226,$B372,Z$1-$A372+1)/10^6)</f>
        <v>0</v>
      </c>
      <c r="AA372" cm="1">
        <f t="array" aca="1" ref="AA372" ca="1">IF($A372&gt;AA$1,"",$C372*INDEX('ETS yield tables'!$D$198:$CO$226,$B372,AA$1-$A372+1)/10^6)</f>
        <v>0</v>
      </c>
      <c r="AB372" cm="1">
        <f t="array" aca="1" ref="AB372" ca="1">IF($A372&gt;AB$1,"",$C372*INDEX('ETS yield tables'!$D$198:$CO$226,$B372,AB$1-$A372+1)/10^6)</f>
        <v>0</v>
      </c>
      <c r="AC372" cm="1">
        <f t="array" aca="1" ref="AC372" ca="1">IF($A372&gt;AC$1,"",$C372*INDEX('ETS yield tables'!$D$198:$CO$226,$B372,AC$1-$A372+1)/10^6)</f>
        <v>0</v>
      </c>
      <c r="AD372" cm="1">
        <f t="array" aca="1" ref="AD372" ca="1">IF($A372&gt;AD$1,"",$C372*INDEX('ETS yield tables'!$D$198:$CO$226,$B372,AD$1-$A372+1)/10^6)</f>
        <v>0</v>
      </c>
      <c r="AE372" cm="1">
        <f t="array" aca="1" ref="AE372" ca="1">IF($A372&gt;AE$1,"",$C372*INDEX('ETS yield tables'!$D$198:$CO$226,$B372,AE$1-$A372+1)/10^6)</f>
        <v>0</v>
      </c>
      <c r="AF372" cm="1">
        <f t="array" aca="1" ref="AF372" ca="1">IF($A372&gt;AF$1,"",$C372*INDEX('ETS yield tables'!$D$198:$CO$226,$B372,AF$1-$A372+1)/10^6)</f>
        <v>0</v>
      </c>
      <c r="AG372" cm="1">
        <f t="array" aca="1" ref="AG372" ca="1">IF($A372&gt;AG$1,"",$C372*INDEX('ETS yield tables'!$D$198:$CO$226,$B372,AG$1-$A372+1)/10^6)</f>
        <v>0</v>
      </c>
      <c r="AH372" cm="1">
        <f t="array" aca="1" ref="AH372" ca="1">IF($A372&gt;AH$1,"",$C372*INDEX('ETS yield tables'!$D$198:$CO$226,$B372,AH$1-$A372+1)/10^6)</f>
        <v>0</v>
      </c>
      <c r="AI372" cm="1">
        <f t="array" aca="1" ref="AI372" ca="1">IF($A372&gt;AI$1,"",$C372*INDEX('ETS yield tables'!$D$198:$CO$226,$B372,AI$1-$A372+1)/10^6)</f>
        <v>0</v>
      </c>
      <c r="AJ372" cm="1">
        <f t="array" aca="1" ref="AJ372" ca="1">IF($A372&gt;AJ$1,"",$C372*INDEX('ETS yield tables'!$D$198:$CO$226,$B372,AJ$1-$A372+1)/10^6)</f>
        <v>0</v>
      </c>
      <c r="AK372" cm="1">
        <f t="array" aca="1" ref="AK372" ca="1">IF($A372&gt;AK$1,"",$C372*INDEX('ETS yield tables'!$D$198:$CO$226,$B372,AK$1-$A372+1)/10^6)</f>
        <v>0</v>
      </c>
      <c r="AL372" cm="1">
        <f t="array" aca="1" ref="AL372" ca="1">IF($A372&gt;AL$1,"",$C372*INDEX('ETS yield tables'!$D$198:$CO$226,$B372,AL$1-$A372+1)/10^6)</f>
        <v>0</v>
      </c>
      <c r="AM372" cm="1">
        <f t="array" aca="1" ref="AM372" ca="1">IF($A372&gt;AM$1,"",$C372*INDEX('ETS yield tables'!$D$198:$CO$226,$B372,AM$1-$A372+1)/10^6)</f>
        <v>0</v>
      </c>
      <c r="AN372" cm="1">
        <f t="array" aca="1" ref="AN372" ca="1">IF($A372&gt;AN$1,"",$C372*INDEX('ETS yield tables'!$D$198:$CO$226,$B372,AN$1-$A372+1)/10^6)</f>
        <v>0</v>
      </c>
      <c r="AO372" cm="1">
        <f t="array" aca="1" ref="AO372" ca="1">IF($A372&gt;AO$1,"",$C372*INDEX('ETS yield tables'!$D$198:$CO$226,$B372,AO$1-$A372+1)/10^6)</f>
        <v>0</v>
      </c>
      <c r="AP372" cm="1">
        <f t="array" aca="1" ref="AP372" ca="1">IF($A372&gt;AP$1,"",$C372*INDEX('ETS yield tables'!$D$198:$CO$226,$B372,AP$1-$A372+1)/10^6)</f>
        <v>0</v>
      </c>
      <c r="AQ372" cm="1">
        <f t="array" aca="1" ref="AQ372" ca="1">IF($A372&gt;AQ$1,"",$C372*INDEX('ETS yield tables'!$D$198:$CO$226,$B372,AQ$1-$A372+1)/10^6)</f>
        <v>0</v>
      </c>
      <c r="AR372" cm="1">
        <f t="array" aca="1" ref="AR372" ca="1">IF($A372&gt;AR$1,"",$C372*INDEX('ETS yield tables'!$D$198:$CO$226,$B372,AR$1-$A372+1)/10^6)</f>
        <v>0</v>
      </c>
      <c r="AS372" cm="1">
        <f t="array" aca="1" ref="AS372" ca="1">IF($A372&gt;AS$1,"",$C372*INDEX('ETS yield tables'!$D$198:$CO$226,$B372,AS$1-$A372+1)/10^6)</f>
        <v>0</v>
      </c>
      <c r="AT372" cm="1">
        <f t="array" aca="1" ref="AT372" ca="1">IF($A372&gt;AT$1,"",$C372*INDEX('ETS yield tables'!$D$198:$CO$226,$B372,AT$1-$A372+1)/10^6)</f>
        <v>0</v>
      </c>
      <c r="AU372" cm="1">
        <f t="array" aca="1" ref="AU372" ca="1">IF($A372&gt;AU$1,"",$C372*INDEX('ETS yield tables'!$D$198:$CO$226,$B372,AU$1-$A372+1)/10^6)</f>
        <v>0</v>
      </c>
      <c r="AV372" cm="1">
        <f t="array" aca="1" ref="AV372" ca="1">IF($A372&gt;AV$1,"",$C372*INDEX('ETS yield tables'!$D$198:$CO$226,$B372,AV$1-$A372+1)/10^6)</f>
        <v>0</v>
      </c>
      <c r="AW372" cm="1">
        <f t="array" aca="1" ref="AW372" ca="1">IF($A372&gt;AW$1,"",$C372*INDEX('ETS yield tables'!$D$198:$CO$226,$B372,AW$1-$A372+1)/10^6)</f>
        <v>0</v>
      </c>
      <c r="AX372" cm="1">
        <f t="array" aca="1" ref="AX372" ca="1">IF($A372&gt;AX$1,"",$C372*INDEX('ETS yield tables'!$D$198:$CO$226,$B372,AX$1-$A372+1)/10^6)</f>
        <v>0</v>
      </c>
      <c r="AY372" cm="1">
        <f t="array" aca="1" ref="AY372" ca="1">IF($A372&gt;AY$1,"",$C372*INDEX('ETS yield tables'!$D$198:$CO$226,$B372,AY$1-$A372+1)/10^6)</f>
        <v>0</v>
      </c>
      <c r="AZ372" cm="1">
        <f t="array" aca="1" ref="AZ372" ca="1">IF($A372&gt;AZ$1,"",$C372*INDEX('ETS yield tables'!$D$198:$CO$226,$B372,AZ$1-$A372+1)/10^6)</f>
        <v>0</v>
      </c>
      <c r="BA372" cm="1">
        <f t="array" aca="1" ref="BA372" ca="1">IF($A372&gt;BA$1,"",$C372*INDEX('ETS yield tables'!$D$198:$CO$226,$B372,BA$1-$A372+1)/10^6)</f>
        <v>0</v>
      </c>
      <c r="BB372" cm="1">
        <f t="array" aca="1" ref="BB372" ca="1">IF($A372&gt;BB$1,"",$C372*INDEX('ETS yield tables'!$D$198:$CO$226,$B372,BB$1-$A372+1)/10^6)</f>
        <v>0</v>
      </c>
      <c r="BC372" cm="1">
        <f t="array" aca="1" ref="BC372" ca="1">IF($A372&gt;BC$1,"",$C372*INDEX('ETS yield tables'!$D$198:$CO$226,$B372,BC$1-$A372+1)/10^6)</f>
        <v>0</v>
      </c>
      <c r="BD372" cm="1">
        <f t="array" aca="1" ref="BD372" ca="1">IF($A372&gt;BD$1,"",$C372*INDEX('ETS yield tables'!$D$198:$CO$226,$B372,BD$1-$A372+1)/10^6)</f>
        <v>0</v>
      </c>
      <c r="BE372" cm="1">
        <f t="array" aca="1" ref="BE372" ca="1">IF($A372&gt;BE$1,"",$C372*INDEX('ETS yield tables'!$D$198:$CO$226,$B372,BE$1-$A372+1)/10^6)</f>
        <v>0</v>
      </c>
      <c r="BF372" cm="1">
        <f t="array" aca="1" ref="BF372" ca="1">IF($A372&gt;BF$1,"",$C372*INDEX('ETS yield tables'!$D$198:$CO$226,$B372,BF$1-$A372+1)/10^6)</f>
        <v>0</v>
      </c>
      <c r="BG372" cm="1">
        <f t="array" aca="1" ref="BG372" ca="1">IF($A372&gt;BG$1,"",$C372*INDEX('ETS yield tables'!$D$198:$CO$226,$B372,BG$1-$A372+1)/10^6)</f>
        <v>0</v>
      </c>
      <c r="BH372" cm="1">
        <f t="array" aca="1" ref="BH372" ca="1">IF($A372&gt;BH$1,"",$C372*INDEX('ETS yield tables'!$D$198:$CO$226,$B372,BH$1-$A372+1)/10^6)</f>
        <v>0</v>
      </c>
      <c r="BI372" cm="1">
        <f t="array" aca="1" ref="BI372" ca="1">IF($A372&gt;BI$1,"",$C372*INDEX('ETS yield tables'!$D$198:$CO$226,$B372,BI$1-$A372+1)/10^6)</f>
        <v>0</v>
      </c>
      <c r="BJ372" cm="1">
        <f t="array" aca="1" ref="BJ372" ca="1">IF($A372&gt;BJ$1,"",$C372*INDEX('ETS yield tables'!$D$198:$CO$226,$B372,BJ$1-$A372+1)/10^6)</f>
        <v>0</v>
      </c>
      <c r="BK372" cm="1">
        <f t="array" aca="1" ref="BK372" ca="1">IF($A372&gt;BK$1,"",$C372*INDEX('ETS yield tables'!$D$198:$CO$226,$B372,BK$1-$A372+1)/10^6)</f>
        <v>0</v>
      </c>
      <c r="BL372" cm="1">
        <f t="array" aca="1" ref="BL372" ca="1">IF($A372&gt;BL$1,"",$C372*INDEX('ETS yield tables'!$D$198:$CO$226,$B372,BL$1-$A372+1)/10^6)</f>
        <v>0</v>
      </c>
      <c r="BM372" cm="1">
        <f t="array" aca="1" ref="BM372" ca="1">IF($A372&gt;BM$1,"",$C372*INDEX('ETS yield tables'!$D$198:$CO$226,$B372,BM$1-$A372+1)/10^6)</f>
        <v>0</v>
      </c>
      <c r="BN372" cm="1">
        <f t="array" aca="1" ref="BN372" ca="1">IF($A372&gt;BN$1,"",$C372*INDEX('ETS yield tables'!$D$198:$CO$226,$B372,BN$1-$A372+1)/10^6)</f>
        <v>0</v>
      </c>
      <c r="BO372" cm="1">
        <f t="array" aca="1" ref="BO372" ca="1">IF($A372&gt;BO$1,"",$C372*INDEX('ETS yield tables'!$D$198:$CO$226,$B372,BO$1-$A372+1)/10^6)</f>
        <v>0</v>
      </c>
      <c r="BP372" cm="1">
        <f t="array" aca="1" ref="BP372" ca="1">IF($A372&gt;BP$1,"",$C372*INDEX('ETS yield tables'!$D$198:$CO$226,$B372,BP$1-$A372+1)/10^6)</f>
        <v>0</v>
      </c>
      <c r="BQ372" cm="1">
        <f t="array" aca="1" ref="BQ372" ca="1">IF($A372&gt;BQ$1,"",$C372*INDEX('ETS yield tables'!$D$198:$CO$226,$B372,BQ$1-$A372+1)/10^6)</f>
        <v>0</v>
      </c>
      <c r="BR372" cm="1">
        <f t="array" aca="1" ref="BR372" ca="1">IF($A372&gt;BR$1,"",$C372*INDEX('ETS yield tables'!$D$198:$CO$226,$B372,BR$1-$A372+1)/10^6)</f>
        <v>0</v>
      </c>
      <c r="BS372" cm="1">
        <f t="array" aca="1" ref="BS372" ca="1">IF($A372&gt;BS$1,"",$C372*INDEX('ETS yield tables'!$D$198:$CO$226,$B372,BS$1-$A372+1)/10^6)</f>
        <v>0</v>
      </c>
      <c r="BT372" cm="1">
        <f t="array" aca="1" ref="BT372" ca="1">IF($A372&gt;BT$1,"",$C372*INDEX('ETS yield tables'!$D$198:$CO$226,$B372,BT$1-$A372+1)/10^6)</f>
        <v>0</v>
      </c>
      <c r="BU372" cm="1">
        <f t="array" aca="1" ref="BU372" ca="1">IF($A372&gt;BU$1,"",$C372*INDEX('ETS yield tables'!$D$198:$CO$226,$B372,BU$1-$A372+1)/10^6)</f>
        <v>0</v>
      </c>
      <c r="BV372" cm="1">
        <f t="array" aca="1" ref="BV372" ca="1">IF($A372&gt;BV$1,"",$C372*INDEX('ETS yield tables'!$D$198:$CO$226,$B372,BV$1-$A372+1)/10^6)</f>
        <v>0</v>
      </c>
      <c r="BW372" cm="1">
        <f t="array" aca="1" ref="BW372" ca="1">IF($A372&gt;BW$1,"",$C372*INDEX('ETS yield tables'!$D$198:$CO$226,$B372,BW$1-$A372+1)/10^6)</f>
        <v>0</v>
      </c>
      <c r="BX372" cm="1">
        <f t="array" aca="1" ref="BX372" ca="1">IF($A372&gt;BX$1,"",$C372*INDEX('ETS yield tables'!$D$198:$CO$226,$B372,BX$1-$A372+1)/10^6)</f>
        <v>0</v>
      </c>
      <c r="BY372" cm="1">
        <f t="array" aca="1" ref="BY372" ca="1">IF($A372&gt;BY$1,"",$C372*INDEX('ETS yield tables'!$D$198:$CO$226,$B372,BY$1-$A372+1)/10^6)</f>
        <v>0</v>
      </c>
      <c r="BZ372" cm="1">
        <f t="array" aca="1" ref="BZ372" ca="1">IF($A372&gt;BZ$1,"",$C372*INDEX('ETS yield tables'!$D$198:$CO$226,$B372,BZ$1-$A372+1)/10^6)</f>
        <v>0</v>
      </c>
      <c r="CA372" cm="1">
        <f t="array" aca="1" ref="CA372" ca="1">IF($A372&gt;CA$1,"",$C372*INDEX('ETS yield tables'!$D$198:$CO$226,$B372,CA$1-$A372+1)/10^6)</f>
        <v>0</v>
      </c>
      <c r="CB372" cm="1">
        <f t="array" aca="1" ref="CB372" ca="1">IF($A372&gt;CB$1,"",$C372*INDEX('ETS yield tables'!$D$198:$CO$226,$B372,CB$1-$A372+1)/10^6)</f>
        <v>0</v>
      </c>
      <c r="CC372" cm="1">
        <f t="array" aca="1" ref="CC372" ca="1">IF($A372&gt;CC$1,"",$C372*INDEX('ETS yield tables'!$D$198:$CO$226,$B372,CC$1-$A372+1)/10^6)</f>
        <v>0</v>
      </c>
      <c r="CD372" cm="1">
        <f t="array" aca="1" ref="CD372" ca="1">IF($A372&gt;CD$1,"",$C372*INDEX('ETS yield tables'!$D$198:$CO$226,$B372,CD$1-$A372+1)/10^6)</f>
        <v>0</v>
      </c>
      <c r="CE372" cm="1">
        <f t="array" aca="1" ref="CE372" ca="1">IF($A372&gt;CE$1,"",$C372*INDEX('ETS yield tables'!$D$198:$CO$226,$B372,CE$1-$A372+1)/10^6)</f>
        <v>0</v>
      </c>
      <c r="CF372" cm="1">
        <f t="array" aca="1" ref="CF372" ca="1">IF($A372&gt;CF$1,"",$C372*INDEX('ETS yield tables'!$D$198:$CO$226,$B372,CF$1-$A372+1)/10^6)</f>
        <v>0</v>
      </c>
      <c r="CG372" cm="1">
        <f t="array" aca="1" ref="CG372" ca="1">IF($A372&gt;CG$1,"",$C372*INDEX('ETS yield tables'!$D$198:$CO$226,$B372,CG$1-$A372+1)/10^6)</f>
        <v>0</v>
      </c>
      <c r="CH372" cm="1">
        <f t="array" aca="1" ref="CH372" ca="1">IF($A372&gt;CH$1,"",$C372*INDEX('ETS yield tables'!$D$198:$CO$226,$B372,CH$1-$A372+1)/10^6)</f>
        <v>0</v>
      </c>
      <c r="CI372" cm="1">
        <f t="array" aca="1" ref="CI372" ca="1">IF($A372&gt;CI$1,"",$C372*INDEX('ETS yield tables'!$D$198:$CO$226,$B372,CI$1-$A372+1)/10^6)</f>
        <v>0</v>
      </c>
      <c r="CJ372" cm="1">
        <f t="array" aca="1" ref="CJ372" ca="1">IF($A372&gt;CJ$1,"",$C372*INDEX('ETS yield tables'!$D$198:$CO$226,$B372,CJ$1-$A372+1)/10^6)</f>
        <v>0</v>
      </c>
      <c r="CK372" cm="1">
        <f t="array" aca="1" ref="CK372" ca="1">IF($A372&gt;CK$1,"",$C372*INDEX('ETS yield tables'!$D$198:$CO$226,$B372,CK$1-$A372+1)/10^6)</f>
        <v>0</v>
      </c>
      <c r="CL372" cm="1">
        <f t="array" aca="1" ref="CL372" ca="1">IF($A372&gt;CL$1,"",$C372*INDEX('ETS yield tables'!$D$198:$CO$226,$B372,CL$1-$A372+1)/10^6)</f>
        <v>0</v>
      </c>
      <c r="CM372" cm="1">
        <f t="array" aca="1" ref="CM372" ca="1">IF($A372&gt;CM$1,"",$C372*INDEX('ETS yield tables'!$D$198:$CO$226,$B372,CM$1-$A372+1)/10^6)</f>
        <v>0</v>
      </c>
      <c r="CN372" cm="1">
        <f t="array" aca="1" ref="CN372" ca="1">IF($A372&gt;CN$1,"",$C372*INDEX('ETS yield tables'!$D$198:$CO$226,$B372,CN$1-$A372+1)/10^6)</f>
        <v>0</v>
      </c>
      <c r="CO372" cm="1">
        <f t="array" aca="1" ref="CO372" ca="1">IF($A372&gt;CO$1,"",$C372*INDEX('ETS yield tables'!$D$198:$CO$226,$B372,CO$1-$A372+1)/10^6)</f>
        <v>0</v>
      </c>
    </row>
    <row r="373" spans="1:93" outlineLevel="1">
      <c r="A373">
        <v>2001</v>
      </c>
      <c r="B373">
        <f t="shared" si="192"/>
        <v>8</v>
      </c>
      <c r="C373" s="1">
        <v>0</v>
      </c>
      <c r="D373" s="62"/>
      <c r="E373" s="62"/>
      <c r="F373" s="62"/>
      <c r="G373" s="62"/>
      <c r="H373" s="62"/>
      <c r="I373" s="62"/>
      <c r="J373" s="62"/>
      <c r="K373" s="62"/>
      <c r="L373" s="62"/>
      <c r="M373" s="62"/>
      <c r="N373" s="62"/>
      <c r="O373" s="62"/>
      <c r="P373" s="62"/>
      <c r="Q373" s="62"/>
      <c r="R373" s="62"/>
      <c r="S373" s="62"/>
      <c r="T373" s="62"/>
      <c r="U373" s="62"/>
      <c r="V373" cm="1">
        <f t="array" aca="1" ref="V373" ca="1">IF($A373&gt;V$1,"",$C373*INDEX('ETS yield tables'!$D$198:$CO$226,$B373,V$1-$A373+1)/10^6)</f>
        <v>0</v>
      </c>
      <c r="W373" cm="1">
        <f t="array" aca="1" ref="W373" ca="1">IF($A373&gt;W$1,"",$C373*INDEX('ETS yield tables'!$D$198:$CO$226,$B373,W$1-$A373+1)/10^6)</f>
        <v>0</v>
      </c>
      <c r="X373" cm="1">
        <f t="array" aca="1" ref="X373" ca="1">IF($A373&gt;X$1,"",$C373*INDEX('ETS yield tables'!$D$198:$CO$226,$B373,X$1-$A373+1)/10^6)</f>
        <v>0</v>
      </c>
      <c r="Y373" cm="1">
        <f t="array" aca="1" ref="Y373" ca="1">IF($A373&gt;Y$1,"",$C373*INDEX('ETS yield tables'!$D$198:$CO$226,$B373,Y$1-$A373+1)/10^6)</f>
        <v>0</v>
      </c>
      <c r="Z373" cm="1">
        <f t="array" aca="1" ref="Z373" ca="1">IF($A373&gt;Z$1,"",$C373*INDEX('ETS yield tables'!$D$198:$CO$226,$B373,Z$1-$A373+1)/10^6)</f>
        <v>0</v>
      </c>
      <c r="AA373" cm="1">
        <f t="array" aca="1" ref="AA373" ca="1">IF($A373&gt;AA$1,"",$C373*INDEX('ETS yield tables'!$D$198:$CO$226,$B373,AA$1-$A373+1)/10^6)</f>
        <v>0</v>
      </c>
      <c r="AB373" cm="1">
        <f t="array" aca="1" ref="AB373" ca="1">IF($A373&gt;AB$1,"",$C373*INDEX('ETS yield tables'!$D$198:$CO$226,$B373,AB$1-$A373+1)/10^6)</f>
        <v>0</v>
      </c>
      <c r="AC373" cm="1">
        <f t="array" aca="1" ref="AC373" ca="1">IF($A373&gt;AC$1,"",$C373*INDEX('ETS yield tables'!$D$198:$CO$226,$B373,AC$1-$A373+1)/10^6)</f>
        <v>0</v>
      </c>
      <c r="AD373" cm="1">
        <f t="array" aca="1" ref="AD373" ca="1">IF($A373&gt;AD$1,"",$C373*INDEX('ETS yield tables'!$D$198:$CO$226,$B373,AD$1-$A373+1)/10^6)</f>
        <v>0</v>
      </c>
      <c r="AE373" cm="1">
        <f t="array" aca="1" ref="AE373" ca="1">IF($A373&gt;AE$1,"",$C373*INDEX('ETS yield tables'!$D$198:$CO$226,$B373,AE$1-$A373+1)/10^6)</f>
        <v>0</v>
      </c>
      <c r="AF373" cm="1">
        <f t="array" aca="1" ref="AF373" ca="1">IF($A373&gt;AF$1,"",$C373*INDEX('ETS yield tables'!$D$198:$CO$226,$B373,AF$1-$A373+1)/10^6)</f>
        <v>0</v>
      </c>
      <c r="AG373" cm="1">
        <f t="array" aca="1" ref="AG373" ca="1">IF($A373&gt;AG$1,"",$C373*INDEX('ETS yield tables'!$D$198:$CO$226,$B373,AG$1-$A373+1)/10^6)</f>
        <v>0</v>
      </c>
      <c r="AH373" cm="1">
        <f t="array" aca="1" ref="AH373" ca="1">IF($A373&gt;AH$1,"",$C373*INDEX('ETS yield tables'!$D$198:$CO$226,$B373,AH$1-$A373+1)/10^6)</f>
        <v>0</v>
      </c>
      <c r="AI373" cm="1">
        <f t="array" aca="1" ref="AI373" ca="1">IF($A373&gt;AI$1,"",$C373*INDEX('ETS yield tables'!$D$198:$CO$226,$B373,AI$1-$A373+1)/10^6)</f>
        <v>0</v>
      </c>
      <c r="AJ373" cm="1">
        <f t="array" aca="1" ref="AJ373" ca="1">IF($A373&gt;AJ$1,"",$C373*INDEX('ETS yield tables'!$D$198:$CO$226,$B373,AJ$1-$A373+1)/10^6)</f>
        <v>0</v>
      </c>
      <c r="AK373" cm="1">
        <f t="array" aca="1" ref="AK373" ca="1">IF($A373&gt;AK$1,"",$C373*INDEX('ETS yield tables'!$D$198:$CO$226,$B373,AK$1-$A373+1)/10^6)</f>
        <v>0</v>
      </c>
      <c r="AL373" cm="1">
        <f t="array" aca="1" ref="AL373" ca="1">IF($A373&gt;AL$1,"",$C373*INDEX('ETS yield tables'!$D$198:$CO$226,$B373,AL$1-$A373+1)/10^6)</f>
        <v>0</v>
      </c>
      <c r="AM373" cm="1">
        <f t="array" aca="1" ref="AM373" ca="1">IF($A373&gt;AM$1,"",$C373*INDEX('ETS yield tables'!$D$198:$CO$226,$B373,AM$1-$A373+1)/10^6)</f>
        <v>0</v>
      </c>
      <c r="AN373" cm="1">
        <f t="array" aca="1" ref="AN373" ca="1">IF($A373&gt;AN$1,"",$C373*INDEX('ETS yield tables'!$D$198:$CO$226,$B373,AN$1-$A373+1)/10^6)</f>
        <v>0</v>
      </c>
      <c r="AO373" cm="1">
        <f t="array" aca="1" ref="AO373" ca="1">IF($A373&gt;AO$1,"",$C373*INDEX('ETS yield tables'!$D$198:$CO$226,$B373,AO$1-$A373+1)/10^6)</f>
        <v>0</v>
      </c>
      <c r="AP373" cm="1">
        <f t="array" aca="1" ref="AP373" ca="1">IF($A373&gt;AP$1,"",$C373*INDEX('ETS yield tables'!$D$198:$CO$226,$B373,AP$1-$A373+1)/10^6)</f>
        <v>0</v>
      </c>
      <c r="AQ373" cm="1">
        <f t="array" aca="1" ref="AQ373" ca="1">IF($A373&gt;AQ$1,"",$C373*INDEX('ETS yield tables'!$D$198:$CO$226,$B373,AQ$1-$A373+1)/10^6)</f>
        <v>0</v>
      </c>
      <c r="AR373" cm="1">
        <f t="array" aca="1" ref="AR373" ca="1">IF($A373&gt;AR$1,"",$C373*INDEX('ETS yield tables'!$D$198:$CO$226,$B373,AR$1-$A373+1)/10^6)</f>
        <v>0</v>
      </c>
      <c r="AS373" cm="1">
        <f t="array" aca="1" ref="AS373" ca="1">IF($A373&gt;AS$1,"",$C373*INDEX('ETS yield tables'!$D$198:$CO$226,$B373,AS$1-$A373+1)/10^6)</f>
        <v>0</v>
      </c>
      <c r="AT373" cm="1">
        <f t="array" aca="1" ref="AT373" ca="1">IF($A373&gt;AT$1,"",$C373*INDEX('ETS yield tables'!$D$198:$CO$226,$B373,AT$1-$A373+1)/10^6)</f>
        <v>0</v>
      </c>
      <c r="AU373" cm="1">
        <f t="array" aca="1" ref="AU373" ca="1">IF($A373&gt;AU$1,"",$C373*INDEX('ETS yield tables'!$D$198:$CO$226,$B373,AU$1-$A373+1)/10^6)</f>
        <v>0</v>
      </c>
      <c r="AV373" cm="1">
        <f t="array" aca="1" ref="AV373" ca="1">IF($A373&gt;AV$1,"",$C373*INDEX('ETS yield tables'!$D$198:$CO$226,$B373,AV$1-$A373+1)/10^6)</f>
        <v>0</v>
      </c>
      <c r="AW373" cm="1">
        <f t="array" aca="1" ref="AW373" ca="1">IF($A373&gt;AW$1,"",$C373*INDEX('ETS yield tables'!$D$198:$CO$226,$B373,AW$1-$A373+1)/10^6)</f>
        <v>0</v>
      </c>
      <c r="AX373" cm="1">
        <f t="array" aca="1" ref="AX373" ca="1">IF($A373&gt;AX$1,"",$C373*INDEX('ETS yield tables'!$D$198:$CO$226,$B373,AX$1-$A373+1)/10^6)</f>
        <v>0</v>
      </c>
      <c r="AY373" cm="1">
        <f t="array" aca="1" ref="AY373" ca="1">IF($A373&gt;AY$1,"",$C373*INDEX('ETS yield tables'!$D$198:$CO$226,$B373,AY$1-$A373+1)/10^6)</f>
        <v>0</v>
      </c>
      <c r="AZ373" cm="1">
        <f t="array" aca="1" ref="AZ373" ca="1">IF($A373&gt;AZ$1,"",$C373*INDEX('ETS yield tables'!$D$198:$CO$226,$B373,AZ$1-$A373+1)/10^6)</f>
        <v>0</v>
      </c>
      <c r="BA373" cm="1">
        <f t="array" aca="1" ref="BA373" ca="1">IF($A373&gt;BA$1,"",$C373*INDEX('ETS yield tables'!$D$198:$CO$226,$B373,BA$1-$A373+1)/10^6)</f>
        <v>0</v>
      </c>
      <c r="BB373" cm="1">
        <f t="array" aca="1" ref="BB373" ca="1">IF($A373&gt;BB$1,"",$C373*INDEX('ETS yield tables'!$D$198:$CO$226,$B373,BB$1-$A373+1)/10^6)</f>
        <v>0</v>
      </c>
      <c r="BC373" cm="1">
        <f t="array" aca="1" ref="BC373" ca="1">IF($A373&gt;BC$1,"",$C373*INDEX('ETS yield tables'!$D$198:$CO$226,$B373,BC$1-$A373+1)/10^6)</f>
        <v>0</v>
      </c>
      <c r="BD373" cm="1">
        <f t="array" aca="1" ref="BD373" ca="1">IF($A373&gt;BD$1,"",$C373*INDEX('ETS yield tables'!$D$198:$CO$226,$B373,BD$1-$A373+1)/10^6)</f>
        <v>0</v>
      </c>
      <c r="BE373" cm="1">
        <f t="array" aca="1" ref="BE373" ca="1">IF($A373&gt;BE$1,"",$C373*INDEX('ETS yield tables'!$D$198:$CO$226,$B373,BE$1-$A373+1)/10^6)</f>
        <v>0</v>
      </c>
      <c r="BF373" cm="1">
        <f t="array" aca="1" ref="BF373" ca="1">IF($A373&gt;BF$1,"",$C373*INDEX('ETS yield tables'!$D$198:$CO$226,$B373,BF$1-$A373+1)/10^6)</f>
        <v>0</v>
      </c>
      <c r="BG373" cm="1">
        <f t="array" aca="1" ref="BG373" ca="1">IF($A373&gt;BG$1,"",$C373*INDEX('ETS yield tables'!$D$198:$CO$226,$B373,BG$1-$A373+1)/10^6)</f>
        <v>0</v>
      </c>
      <c r="BH373" cm="1">
        <f t="array" aca="1" ref="BH373" ca="1">IF($A373&gt;BH$1,"",$C373*INDEX('ETS yield tables'!$D$198:$CO$226,$B373,BH$1-$A373+1)/10^6)</f>
        <v>0</v>
      </c>
      <c r="BI373" cm="1">
        <f t="array" aca="1" ref="BI373" ca="1">IF($A373&gt;BI$1,"",$C373*INDEX('ETS yield tables'!$D$198:$CO$226,$B373,BI$1-$A373+1)/10^6)</f>
        <v>0</v>
      </c>
      <c r="BJ373" cm="1">
        <f t="array" aca="1" ref="BJ373" ca="1">IF($A373&gt;BJ$1,"",$C373*INDEX('ETS yield tables'!$D$198:$CO$226,$B373,BJ$1-$A373+1)/10^6)</f>
        <v>0</v>
      </c>
      <c r="BK373" cm="1">
        <f t="array" aca="1" ref="BK373" ca="1">IF($A373&gt;BK$1,"",$C373*INDEX('ETS yield tables'!$D$198:$CO$226,$B373,BK$1-$A373+1)/10^6)</f>
        <v>0</v>
      </c>
      <c r="BL373" cm="1">
        <f t="array" aca="1" ref="BL373" ca="1">IF($A373&gt;BL$1,"",$C373*INDEX('ETS yield tables'!$D$198:$CO$226,$B373,BL$1-$A373+1)/10^6)</f>
        <v>0</v>
      </c>
      <c r="BM373" cm="1">
        <f t="array" aca="1" ref="BM373" ca="1">IF($A373&gt;BM$1,"",$C373*INDEX('ETS yield tables'!$D$198:$CO$226,$B373,BM$1-$A373+1)/10^6)</f>
        <v>0</v>
      </c>
      <c r="BN373" cm="1">
        <f t="array" aca="1" ref="BN373" ca="1">IF($A373&gt;BN$1,"",$C373*INDEX('ETS yield tables'!$D$198:$CO$226,$B373,BN$1-$A373+1)/10^6)</f>
        <v>0</v>
      </c>
      <c r="BO373" cm="1">
        <f t="array" aca="1" ref="BO373" ca="1">IF($A373&gt;BO$1,"",$C373*INDEX('ETS yield tables'!$D$198:$CO$226,$B373,BO$1-$A373+1)/10^6)</f>
        <v>0</v>
      </c>
      <c r="BP373" cm="1">
        <f t="array" aca="1" ref="BP373" ca="1">IF($A373&gt;BP$1,"",$C373*INDEX('ETS yield tables'!$D$198:$CO$226,$B373,BP$1-$A373+1)/10^6)</f>
        <v>0</v>
      </c>
      <c r="BQ373" cm="1">
        <f t="array" aca="1" ref="BQ373" ca="1">IF($A373&gt;BQ$1,"",$C373*INDEX('ETS yield tables'!$D$198:$CO$226,$B373,BQ$1-$A373+1)/10^6)</f>
        <v>0</v>
      </c>
      <c r="BR373" cm="1">
        <f t="array" aca="1" ref="BR373" ca="1">IF($A373&gt;BR$1,"",$C373*INDEX('ETS yield tables'!$D$198:$CO$226,$B373,BR$1-$A373+1)/10^6)</f>
        <v>0</v>
      </c>
      <c r="BS373" cm="1">
        <f t="array" aca="1" ref="BS373" ca="1">IF($A373&gt;BS$1,"",$C373*INDEX('ETS yield tables'!$D$198:$CO$226,$B373,BS$1-$A373+1)/10^6)</f>
        <v>0</v>
      </c>
      <c r="BT373" cm="1">
        <f t="array" aca="1" ref="BT373" ca="1">IF($A373&gt;BT$1,"",$C373*INDEX('ETS yield tables'!$D$198:$CO$226,$B373,BT$1-$A373+1)/10^6)</f>
        <v>0</v>
      </c>
      <c r="BU373" cm="1">
        <f t="array" aca="1" ref="BU373" ca="1">IF($A373&gt;BU$1,"",$C373*INDEX('ETS yield tables'!$D$198:$CO$226,$B373,BU$1-$A373+1)/10^6)</f>
        <v>0</v>
      </c>
      <c r="BV373" cm="1">
        <f t="array" aca="1" ref="BV373" ca="1">IF($A373&gt;BV$1,"",$C373*INDEX('ETS yield tables'!$D$198:$CO$226,$B373,BV$1-$A373+1)/10^6)</f>
        <v>0</v>
      </c>
      <c r="BW373" cm="1">
        <f t="array" aca="1" ref="BW373" ca="1">IF($A373&gt;BW$1,"",$C373*INDEX('ETS yield tables'!$D$198:$CO$226,$B373,BW$1-$A373+1)/10^6)</f>
        <v>0</v>
      </c>
      <c r="BX373" cm="1">
        <f t="array" aca="1" ref="BX373" ca="1">IF($A373&gt;BX$1,"",$C373*INDEX('ETS yield tables'!$D$198:$CO$226,$B373,BX$1-$A373+1)/10^6)</f>
        <v>0</v>
      </c>
      <c r="BY373" cm="1">
        <f t="array" aca="1" ref="BY373" ca="1">IF($A373&gt;BY$1,"",$C373*INDEX('ETS yield tables'!$D$198:$CO$226,$B373,BY$1-$A373+1)/10^6)</f>
        <v>0</v>
      </c>
      <c r="BZ373" cm="1">
        <f t="array" aca="1" ref="BZ373" ca="1">IF($A373&gt;BZ$1,"",$C373*INDEX('ETS yield tables'!$D$198:$CO$226,$B373,BZ$1-$A373+1)/10^6)</f>
        <v>0</v>
      </c>
      <c r="CA373" cm="1">
        <f t="array" aca="1" ref="CA373" ca="1">IF($A373&gt;CA$1,"",$C373*INDEX('ETS yield tables'!$D$198:$CO$226,$B373,CA$1-$A373+1)/10^6)</f>
        <v>0</v>
      </c>
      <c r="CB373" cm="1">
        <f t="array" aca="1" ref="CB373" ca="1">IF($A373&gt;CB$1,"",$C373*INDEX('ETS yield tables'!$D$198:$CO$226,$B373,CB$1-$A373+1)/10^6)</f>
        <v>0</v>
      </c>
      <c r="CC373" cm="1">
        <f t="array" aca="1" ref="CC373" ca="1">IF($A373&gt;CC$1,"",$C373*INDEX('ETS yield tables'!$D$198:$CO$226,$B373,CC$1-$A373+1)/10^6)</f>
        <v>0</v>
      </c>
      <c r="CD373" cm="1">
        <f t="array" aca="1" ref="CD373" ca="1">IF($A373&gt;CD$1,"",$C373*INDEX('ETS yield tables'!$D$198:$CO$226,$B373,CD$1-$A373+1)/10^6)</f>
        <v>0</v>
      </c>
      <c r="CE373" cm="1">
        <f t="array" aca="1" ref="CE373" ca="1">IF($A373&gt;CE$1,"",$C373*INDEX('ETS yield tables'!$D$198:$CO$226,$B373,CE$1-$A373+1)/10^6)</f>
        <v>0</v>
      </c>
      <c r="CF373" cm="1">
        <f t="array" aca="1" ref="CF373" ca="1">IF($A373&gt;CF$1,"",$C373*INDEX('ETS yield tables'!$D$198:$CO$226,$B373,CF$1-$A373+1)/10^6)</f>
        <v>0</v>
      </c>
      <c r="CG373" cm="1">
        <f t="array" aca="1" ref="CG373" ca="1">IF($A373&gt;CG$1,"",$C373*INDEX('ETS yield tables'!$D$198:$CO$226,$B373,CG$1-$A373+1)/10^6)</f>
        <v>0</v>
      </c>
      <c r="CH373" cm="1">
        <f t="array" aca="1" ref="CH373" ca="1">IF($A373&gt;CH$1,"",$C373*INDEX('ETS yield tables'!$D$198:$CO$226,$B373,CH$1-$A373+1)/10^6)</f>
        <v>0</v>
      </c>
      <c r="CI373" cm="1">
        <f t="array" aca="1" ref="CI373" ca="1">IF($A373&gt;CI$1,"",$C373*INDEX('ETS yield tables'!$D$198:$CO$226,$B373,CI$1-$A373+1)/10^6)</f>
        <v>0</v>
      </c>
      <c r="CJ373" cm="1">
        <f t="array" aca="1" ref="CJ373" ca="1">IF($A373&gt;CJ$1,"",$C373*INDEX('ETS yield tables'!$D$198:$CO$226,$B373,CJ$1-$A373+1)/10^6)</f>
        <v>0</v>
      </c>
      <c r="CK373" cm="1">
        <f t="array" aca="1" ref="CK373" ca="1">IF($A373&gt;CK$1,"",$C373*INDEX('ETS yield tables'!$D$198:$CO$226,$B373,CK$1-$A373+1)/10^6)</f>
        <v>0</v>
      </c>
      <c r="CL373" cm="1">
        <f t="array" aca="1" ref="CL373" ca="1">IF($A373&gt;CL$1,"",$C373*INDEX('ETS yield tables'!$D$198:$CO$226,$B373,CL$1-$A373+1)/10^6)</f>
        <v>0</v>
      </c>
      <c r="CM373" cm="1">
        <f t="array" aca="1" ref="CM373" ca="1">IF($A373&gt;CM$1,"",$C373*INDEX('ETS yield tables'!$D$198:$CO$226,$B373,CM$1-$A373+1)/10^6)</f>
        <v>0</v>
      </c>
      <c r="CN373" cm="1">
        <f t="array" aca="1" ref="CN373" ca="1">IF($A373&gt;CN$1,"",$C373*INDEX('ETS yield tables'!$D$198:$CO$226,$B373,CN$1-$A373+1)/10^6)</f>
        <v>0</v>
      </c>
      <c r="CO373" cm="1">
        <f t="array" aca="1" ref="CO373" ca="1">IF($A373&gt;CO$1,"",$C373*INDEX('ETS yield tables'!$D$198:$CO$226,$B373,CO$1-$A373+1)/10^6)</f>
        <v>0</v>
      </c>
    </row>
    <row r="374" spans="1:93" outlineLevel="1">
      <c r="A374">
        <v>2002</v>
      </c>
      <c r="B374">
        <f t="shared" si="192"/>
        <v>7</v>
      </c>
      <c r="C374" s="1">
        <v>0</v>
      </c>
      <c r="D374" s="62"/>
      <c r="E374" s="62"/>
      <c r="F374" s="62"/>
      <c r="G374" s="62"/>
      <c r="H374" s="62"/>
      <c r="I374" s="62"/>
      <c r="J374" s="62"/>
      <c r="K374" s="62"/>
      <c r="L374" s="62"/>
      <c r="M374" s="62"/>
      <c r="N374" s="62"/>
      <c r="O374" s="62"/>
      <c r="P374" s="62"/>
      <c r="Q374" s="62"/>
      <c r="R374" s="62"/>
      <c r="S374" s="62"/>
      <c r="T374" s="62"/>
      <c r="U374" s="62"/>
      <c r="V374" cm="1">
        <f t="array" aca="1" ref="V374" ca="1">IF($A374&gt;V$1,"",$C374*INDEX('ETS yield tables'!$D$198:$CO$226,$B374,V$1-$A374+1)/10^6)</f>
        <v>0</v>
      </c>
      <c r="W374" cm="1">
        <f t="array" aca="1" ref="W374" ca="1">IF($A374&gt;W$1,"",$C374*INDEX('ETS yield tables'!$D$198:$CO$226,$B374,W$1-$A374+1)/10^6)</f>
        <v>0</v>
      </c>
      <c r="X374" cm="1">
        <f t="array" aca="1" ref="X374" ca="1">IF($A374&gt;X$1,"",$C374*INDEX('ETS yield tables'!$D$198:$CO$226,$B374,X$1-$A374+1)/10^6)</f>
        <v>0</v>
      </c>
      <c r="Y374" cm="1">
        <f t="array" aca="1" ref="Y374" ca="1">IF($A374&gt;Y$1,"",$C374*INDEX('ETS yield tables'!$D$198:$CO$226,$B374,Y$1-$A374+1)/10^6)</f>
        <v>0</v>
      </c>
      <c r="Z374" cm="1">
        <f t="array" aca="1" ref="Z374" ca="1">IF($A374&gt;Z$1,"",$C374*INDEX('ETS yield tables'!$D$198:$CO$226,$B374,Z$1-$A374+1)/10^6)</f>
        <v>0</v>
      </c>
      <c r="AA374" cm="1">
        <f t="array" aca="1" ref="AA374" ca="1">IF($A374&gt;AA$1,"",$C374*INDEX('ETS yield tables'!$D$198:$CO$226,$B374,AA$1-$A374+1)/10^6)</f>
        <v>0</v>
      </c>
      <c r="AB374" cm="1">
        <f t="array" aca="1" ref="AB374" ca="1">IF($A374&gt;AB$1,"",$C374*INDEX('ETS yield tables'!$D$198:$CO$226,$B374,AB$1-$A374+1)/10^6)</f>
        <v>0</v>
      </c>
      <c r="AC374" cm="1">
        <f t="array" aca="1" ref="AC374" ca="1">IF($A374&gt;AC$1,"",$C374*INDEX('ETS yield tables'!$D$198:$CO$226,$B374,AC$1-$A374+1)/10^6)</f>
        <v>0</v>
      </c>
      <c r="AD374" cm="1">
        <f t="array" aca="1" ref="AD374" ca="1">IF($A374&gt;AD$1,"",$C374*INDEX('ETS yield tables'!$D$198:$CO$226,$B374,AD$1-$A374+1)/10^6)</f>
        <v>0</v>
      </c>
      <c r="AE374" cm="1">
        <f t="array" aca="1" ref="AE374" ca="1">IF($A374&gt;AE$1,"",$C374*INDEX('ETS yield tables'!$D$198:$CO$226,$B374,AE$1-$A374+1)/10^6)</f>
        <v>0</v>
      </c>
      <c r="AF374" cm="1">
        <f t="array" aca="1" ref="AF374" ca="1">IF($A374&gt;AF$1,"",$C374*INDEX('ETS yield tables'!$D$198:$CO$226,$B374,AF$1-$A374+1)/10^6)</f>
        <v>0</v>
      </c>
      <c r="AG374" cm="1">
        <f t="array" aca="1" ref="AG374" ca="1">IF($A374&gt;AG$1,"",$C374*INDEX('ETS yield tables'!$D$198:$CO$226,$B374,AG$1-$A374+1)/10^6)</f>
        <v>0</v>
      </c>
      <c r="AH374" cm="1">
        <f t="array" aca="1" ref="AH374" ca="1">IF($A374&gt;AH$1,"",$C374*INDEX('ETS yield tables'!$D$198:$CO$226,$B374,AH$1-$A374+1)/10^6)</f>
        <v>0</v>
      </c>
      <c r="AI374" cm="1">
        <f t="array" aca="1" ref="AI374" ca="1">IF($A374&gt;AI$1,"",$C374*INDEX('ETS yield tables'!$D$198:$CO$226,$B374,AI$1-$A374+1)/10^6)</f>
        <v>0</v>
      </c>
      <c r="AJ374" cm="1">
        <f t="array" aca="1" ref="AJ374" ca="1">IF($A374&gt;AJ$1,"",$C374*INDEX('ETS yield tables'!$D$198:$CO$226,$B374,AJ$1-$A374+1)/10^6)</f>
        <v>0</v>
      </c>
      <c r="AK374" cm="1">
        <f t="array" aca="1" ref="AK374" ca="1">IF($A374&gt;AK$1,"",$C374*INDEX('ETS yield tables'!$D$198:$CO$226,$B374,AK$1-$A374+1)/10^6)</f>
        <v>0</v>
      </c>
      <c r="AL374" cm="1">
        <f t="array" aca="1" ref="AL374" ca="1">IF($A374&gt;AL$1,"",$C374*INDEX('ETS yield tables'!$D$198:$CO$226,$B374,AL$1-$A374+1)/10^6)</f>
        <v>0</v>
      </c>
      <c r="AM374" cm="1">
        <f t="array" aca="1" ref="AM374" ca="1">IF($A374&gt;AM$1,"",$C374*INDEX('ETS yield tables'!$D$198:$CO$226,$B374,AM$1-$A374+1)/10^6)</f>
        <v>0</v>
      </c>
      <c r="AN374" cm="1">
        <f t="array" aca="1" ref="AN374" ca="1">IF($A374&gt;AN$1,"",$C374*INDEX('ETS yield tables'!$D$198:$CO$226,$B374,AN$1-$A374+1)/10^6)</f>
        <v>0</v>
      </c>
      <c r="AO374" cm="1">
        <f t="array" aca="1" ref="AO374" ca="1">IF($A374&gt;AO$1,"",$C374*INDEX('ETS yield tables'!$D$198:$CO$226,$B374,AO$1-$A374+1)/10^6)</f>
        <v>0</v>
      </c>
      <c r="AP374" cm="1">
        <f t="array" aca="1" ref="AP374" ca="1">IF($A374&gt;AP$1,"",$C374*INDEX('ETS yield tables'!$D$198:$CO$226,$B374,AP$1-$A374+1)/10^6)</f>
        <v>0</v>
      </c>
      <c r="AQ374" cm="1">
        <f t="array" aca="1" ref="AQ374" ca="1">IF($A374&gt;AQ$1,"",$C374*INDEX('ETS yield tables'!$D$198:$CO$226,$B374,AQ$1-$A374+1)/10^6)</f>
        <v>0</v>
      </c>
      <c r="AR374" cm="1">
        <f t="array" aca="1" ref="AR374" ca="1">IF($A374&gt;AR$1,"",$C374*INDEX('ETS yield tables'!$D$198:$CO$226,$B374,AR$1-$A374+1)/10^6)</f>
        <v>0</v>
      </c>
      <c r="AS374" cm="1">
        <f t="array" aca="1" ref="AS374" ca="1">IF($A374&gt;AS$1,"",$C374*INDEX('ETS yield tables'!$D$198:$CO$226,$B374,AS$1-$A374+1)/10^6)</f>
        <v>0</v>
      </c>
      <c r="AT374" cm="1">
        <f t="array" aca="1" ref="AT374" ca="1">IF($A374&gt;AT$1,"",$C374*INDEX('ETS yield tables'!$D$198:$CO$226,$B374,AT$1-$A374+1)/10^6)</f>
        <v>0</v>
      </c>
      <c r="AU374" cm="1">
        <f t="array" aca="1" ref="AU374" ca="1">IF($A374&gt;AU$1,"",$C374*INDEX('ETS yield tables'!$D$198:$CO$226,$B374,AU$1-$A374+1)/10^6)</f>
        <v>0</v>
      </c>
      <c r="AV374" cm="1">
        <f t="array" aca="1" ref="AV374" ca="1">IF($A374&gt;AV$1,"",$C374*INDEX('ETS yield tables'!$D$198:$CO$226,$B374,AV$1-$A374+1)/10^6)</f>
        <v>0</v>
      </c>
      <c r="AW374" cm="1">
        <f t="array" aca="1" ref="AW374" ca="1">IF($A374&gt;AW$1,"",$C374*INDEX('ETS yield tables'!$D$198:$CO$226,$B374,AW$1-$A374+1)/10^6)</f>
        <v>0</v>
      </c>
      <c r="AX374" cm="1">
        <f t="array" aca="1" ref="AX374" ca="1">IF($A374&gt;AX$1,"",$C374*INDEX('ETS yield tables'!$D$198:$CO$226,$B374,AX$1-$A374+1)/10^6)</f>
        <v>0</v>
      </c>
      <c r="AY374" cm="1">
        <f t="array" aca="1" ref="AY374" ca="1">IF($A374&gt;AY$1,"",$C374*INDEX('ETS yield tables'!$D$198:$CO$226,$B374,AY$1-$A374+1)/10^6)</f>
        <v>0</v>
      </c>
      <c r="AZ374" cm="1">
        <f t="array" aca="1" ref="AZ374" ca="1">IF($A374&gt;AZ$1,"",$C374*INDEX('ETS yield tables'!$D$198:$CO$226,$B374,AZ$1-$A374+1)/10^6)</f>
        <v>0</v>
      </c>
      <c r="BA374" cm="1">
        <f t="array" aca="1" ref="BA374" ca="1">IF($A374&gt;BA$1,"",$C374*INDEX('ETS yield tables'!$D$198:$CO$226,$B374,BA$1-$A374+1)/10^6)</f>
        <v>0</v>
      </c>
      <c r="BB374" cm="1">
        <f t="array" aca="1" ref="BB374" ca="1">IF($A374&gt;BB$1,"",$C374*INDEX('ETS yield tables'!$D$198:$CO$226,$B374,BB$1-$A374+1)/10^6)</f>
        <v>0</v>
      </c>
      <c r="BC374" cm="1">
        <f t="array" aca="1" ref="BC374" ca="1">IF($A374&gt;BC$1,"",$C374*INDEX('ETS yield tables'!$D$198:$CO$226,$B374,BC$1-$A374+1)/10^6)</f>
        <v>0</v>
      </c>
      <c r="BD374" cm="1">
        <f t="array" aca="1" ref="BD374" ca="1">IF($A374&gt;BD$1,"",$C374*INDEX('ETS yield tables'!$D$198:$CO$226,$B374,BD$1-$A374+1)/10^6)</f>
        <v>0</v>
      </c>
      <c r="BE374" cm="1">
        <f t="array" aca="1" ref="BE374" ca="1">IF($A374&gt;BE$1,"",$C374*INDEX('ETS yield tables'!$D$198:$CO$226,$B374,BE$1-$A374+1)/10^6)</f>
        <v>0</v>
      </c>
      <c r="BF374" cm="1">
        <f t="array" aca="1" ref="BF374" ca="1">IF($A374&gt;BF$1,"",$C374*INDEX('ETS yield tables'!$D$198:$CO$226,$B374,BF$1-$A374+1)/10^6)</f>
        <v>0</v>
      </c>
      <c r="BG374" cm="1">
        <f t="array" aca="1" ref="BG374" ca="1">IF($A374&gt;BG$1,"",$C374*INDEX('ETS yield tables'!$D$198:$CO$226,$B374,BG$1-$A374+1)/10^6)</f>
        <v>0</v>
      </c>
      <c r="BH374" cm="1">
        <f t="array" aca="1" ref="BH374" ca="1">IF($A374&gt;BH$1,"",$C374*INDEX('ETS yield tables'!$D$198:$CO$226,$B374,BH$1-$A374+1)/10^6)</f>
        <v>0</v>
      </c>
      <c r="BI374" cm="1">
        <f t="array" aca="1" ref="BI374" ca="1">IF($A374&gt;BI$1,"",$C374*INDEX('ETS yield tables'!$D$198:$CO$226,$B374,BI$1-$A374+1)/10^6)</f>
        <v>0</v>
      </c>
      <c r="BJ374" cm="1">
        <f t="array" aca="1" ref="BJ374" ca="1">IF($A374&gt;BJ$1,"",$C374*INDEX('ETS yield tables'!$D$198:$CO$226,$B374,BJ$1-$A374+1)/10^6)</f>
        <v>0</v>
      </c>
      <c r="BK374" cm="1">
        <f t="array" aca="1" ref="BK374" ca="1">IF($A374&gt;BK$1,"",$C374*INDEX('ETS yield tables'!$D$198:$CO$226,$B374,BK$1-$A374+1)/10^6)</f>
        <v>0</v>
      </c>
      <c r="BL374" cm="1">
        <f t="array" aca="1" ref="BL374" ca="1">IF($A374&gt;BL$1,"",$C374*INDEX('ETS yield tables'!$D$198:$CO$226,$B374,BL$1-$A374+1)/10^6)</f>
        <v>0</v>
      </c>
      <c r="BM374" cm="1">
        <f t="array" aca="1" ref="BM374" ca="1">IF($A374&gt;BM$1,"",$C374*INDEX('ETS yield tables'!$D$198:$CO$226,$B374,BM$1-$A374+1)/10^6)</f>
        <v>0</v>
      </c>
      <c r="BN374" cm="1">
        <f t="array" aca="1" ref="BN374" ca="1">IF($A374&gt;BN$1,"",$C374*INDEX('ETS yield tables'!$D$198:$CO$226,$B374,BN$1-$A374+1)/10^6)</f>
        <v>0</v>
      </c>
      <c r="BO374" cm="1">
        <f t="array" aca="1" ref="BO374" ca="1">IF($A374&gt;BO$1,"",$C374*INDEX('ETS yield tables'!$D$198:$CO$226,$B374,BO$1-$A374+1)/10^6)</f>
        <v>0</v>
      </c>
      <c r="BP374" cm="1">
        <f t="array" aca="1" ref="BP374" ca="1">IF($A374&gt;BP$1,"",$C374*INDEX('ETS yield tables'!$D$198:$CO$226,$B374,BP$1-$A374+1)/10^6)</f>
        <v>0</v>
      </c>
      <c r="BQ374" cm="1">
        <f t="array" aca="1" ref="BQ374" ca="1">IF($A374&gt;BQ$1,"",$C374*INDEX('ETS yield tables'!$D$198:$CO$226,$B374,BQ$1-$A374+1)/10^6)</f>
        <v>0</v>
      </c>
      <c r="BR374" cm="1">
        <f t="array" aca="1" ref="BR374" ca="1">IF($A374&gt;BR$1,"",$C374*INDEX('ETS yield tables'!$D$198:$CO$226,$B374,BR$1-$A374+1)/10^6)</f>
        <v>0</v>
      </c>
      <c r="BS374" cm="1">
        <f t="array" aca="1" ref="BS374" ca="1">IF($A374&gt;BS$1,"",$C374*INDEX('ETS yield tables'!$D$198:$CO$226,$B374,BS$1-$A374+1)/10^6)</f>
        <v>0</v>
      </c>
      <c r="BT374" cm="1">
        <f t="array" aca="1" ref="BT374" ca="1">IF($A374&gt;BT$1,"",$C374*INDEX('ETS yield tables'!$D$198:$CO$226,$B374,BT$1-$A374+1)/10^6)</f>
        <v>0</v>
      </c>
      <c r="BU374" cm="1">
        <f t="array" aca="1" ref="BU374" ca="1">IF($A374&gt;BU$1,"",$C374*INDEX('ETS yield tables'!$D$198:$CO$226,$B374,BU$1-$A374+1)/10^6)</f>
        <v>0</v>
      </c>
      <c r="BV374" cm="1">
        <f t="array" aca="1" ref="BV374" ca="1">IF($A374&gt;BV$1,"",$C374*INDEX('ETS yield tables'!$D$198:$CO$226,$B374,BV$1-$A374+1)/10^6)</f>
        <v>0</v>
      </c>
      <c r="BW374" cm="1">
        <f t="array" aca="1" ref="BW374" ca="1">IF($A374&gt;BW$1,"",$C374*INDEX('ETS yield tables'!$D$198:$CO$226,$B374,BW$1-$A374+1)/10^6)</f>
        <v>0</v>
      </c>
      <c r="BX374" cm="1">
        <f t="array" aca="1" ref="BX374" ca="1">IF($A374&gt;BX$1,"",$C374*INDEX('ETS yield tables'!$D$198:$CO$226,$B374,BX$1-$A374+1)/10^6)</f>
        <v>0</v>
      </c>
      <c r="BY374" cm="1">
        <f t="array" aca="1" ref="BY374" ca="1">IF($A374&gt;BY$1,"",$C374*INDEX('ETS yield tables'!$D$198:$CO$226,$B374,BY$1-$A374+1)/10^6)</f>
        <v>0</v>
      </c>
      <c r="BZ374" cm="1">
        <f t="array" aca="1" ref="BZ374" ca="1">IF($A374&gt;BZ$1,"",$C374*INDEX('ETS yield tables'!$D$198:$CO$226,$B374,BZ$1-$A374+1)/10^6)</f>
        <v>0</v>
      </c>
      <c r="CA374" cm="1">
        <f t="array" aca="1" ref="CA374" ca="1">IF($A374&gt;CA$1,"",$C374*INDEX('ETS yield tables'!$D$198:$CO$226,$B374,CA$1-$A374+1)/10^6)</f>
        <v>0</v>
      </c>
      <c r="CB374" cm="1">
        <f t="array" aca="1" ref="CB374" ca="1">IF($A374&gt;CB$1,"",$C374*INDEX('ETS yield tables'!$D$198:$CO$226,$B374,CB$1-$A374+1)/10^6)</f>
        <v>0</v>
      </c>
      <c r="CC374" cm="1">
        <f t="array" aca="1" ref="CC374" ca="1">IF($A374&gt;CC$1,"",$C374*INDEX('ETS yield tables'!$D$198:$CO$226,$B374,CC$1-$A374+1)/10^6)</f>
        <v>0</v>
      </c>
      <c r="CD374" cm="1">
        <f t="array" aca="1" ref="CD374" ca="1">IF($A374&gt;CD$1,"",$C374*INDEX('ETS yield tables'!$D$198:$CO$226,$B374,CD$1-$A374+1)/10^6)</f>
        <v>0</v>
      </c>
      <c r="CE374" cm="1">
        <f t="array" aca="1" ref="CE374" ca="1">IF($A374&gt;CE$1,"",$C374*INDEX('ETS yield tables'!$D$198:$CO$226,$B374,CE$1-$A374+1)/10^6)</f>
        <v>0</v>
      </c>
      <c r="CF374" cm="1">
        <f t="array" aca="1" ref="CF374" ca="1">IF($A374&gt;CF$1,"",$C374*INDEX('ETS yield tables'!$D$198:$CO$226,$B374,CF$1-$A374+1)/10^6)</f>
        <v>0</v>
      </c>
      <c r="CG374" cm="1">
        <f t="array" aca="1" ref="CG374" ca="1">IF($A374&gt;CG$1,"",$C374*INDEX('ETS yield tables'!$D$198:$CO$226,$B374,CG$1-$A374+1)/10^6)</f>
        <v>0</v>
      </c>
      <c r="CH374" cm="1">
        <f t="array" aca="1" ref="CH374" ca="1">IF($A374&gt;CH$1,"",$C374*INDEX('ETS yield tables'!$D$198:$CO$226,$B374,CH$1-$A374+1)/10^6)</f>
        <v>0</v>
      </c>
      <c r="CI374" cm="1">
        <f t="array" aca="1" ref="CI374" ca="1">IF($A374&gt;CI$1,"",$C374*INDEX('ETS yield tables'!$D$198:$CO$226,$B374,CI$1-$A374+1)/10^6)</f>
        <v>0</v>
      </c>
      <c r="CJ374" cm="1">
        <f t="array" aca="1" ref="CJ374" ca="1">IF($A374&gt;CJ$1,"",$C374*INDEX('ETS yield tables'!$D$198:$CO$226,$B374,CJ$1-$A374+1)/10^6)</f>
        <v>0</v>
      </c>
      <c r="CK374" cm="1">
        <f t="array" aca="1" ref="CK374" ca="1">IF($A374&gt;CK$1,"",$C374*INDEX('ETS yield tables'!$D$198:$CO$226,$B374,CK$1-$A374+1)/10^6)</f>
        <v>0</v>
      </c>
      <c r="CL374" cm="1">
        <f t="array" aca="1" ref="CL374" ca="1">IF($A374&gt;CL$1,"",$C374*INDEX('ETS yield tables'!$D$198:$CO$226,$B374,CL$1-$A374+1)/10^6)</f>
        <v>0</v>
      </c>
      <c r="CM374" cm="1">
        <f t="array" aca="1" ref="CM374" ca="1">IF($A374&gt;CM$1,"",$C374*INDEX('ETS yield tables'!$D$198:$CO$226,$B374,CM$1-$A374+1)/10^6)</f>
        <v>0</v>
      </c>
      <c r="CN374" cm="1">
        <f t="array" aca="1" ref="CN374" ca="1">IF($A374&gt;CN$1,"",$C374*INDEX('ETS yield tables'!$D$198:$CO$226,$B374,CN$1-$A374+1)/10^6)</f>
        <v>0</v>
      </c>
      <c r="CO374" cm="1">
        <f t="array" aca="1" ref="CO374" ca="1">IF($A374&gt;CO$1,"",$C374*INDEX('ETS yield tables'!$D$198:$CO$226,$B374,CO$1-$A374+1)/10^6)</f>
        <v>0</v>
      </c>
    </row>
    <row r="375" spans="1:93" outlineLevel="1">
      <c r="A375">
        <v>2003</v>
      </c>
      <c r="B375">
        <f t="shared" si="192"/>
        <v>6</v>
      </c>
      <c r="C375" s="1">
        <v>0</v>
      </c>
      <c r="D375" s="62"/>
      <c r="E375" s="62"/>
      <c r="F375" s="62"/>
      <c r="G375" s="62"/>
      <c r="H375" s="62"/>
      <c r="I375" s="62"/>
      <c r="J375" s="62"/>
      <c r="K375" s="62"/>
      <c r="L375" s="62"/>
      <c r="M375" s="62"/>
      <c r="N375" s="62"/>
      <c r="O375" s="62"/>
      <c r="P375" s="62"/>
      <c r="Q375" s="62"/>
      <c r="R375" s="62"/>
      <c r="S375" s="62"/>
      <c r="T375" s="62"/>
      <c r="U375" s="62"/>
      <c r="V375" cm="1">
        <f t="array" aca="1" ref="V375" ca="1">IF($A375&gt;V$1,"",$C375*INDEX('ETS yield tables'!$D$198:$CO$226,$B375,V$1-$A375+1)/10^6)</f>
        <v>0</v>
      </c>
      <c r="W375" cm="1">
        <f t="array" aca="1" ref="W375" ca="1">IF($A375&gt;W$1,"",$C375*INDEX('ETS yield tables'!$D$198:$CO$226,$B375,W$1-$A375+1)/10^6)</f>
        <v>0</v>
      </c>
      <c r="X375" cm="1">
        <f t="array" aca="1" ref="X375" ca="1">IF($A375&gt;X$1,"",$C375*INDEX('ETS yield tables'!$D$198:$CO$226,$B375,X$1-$A375+1)/10^6)</f>
        <v>0</v>
      </c>
      <c r="Y375" cm="1">
        <f t="array" aca="1" ref="Y375" ca="1">IF($A375&gt;Y$1,"",$C375*INDEX('ETS yield tables'!$D$198:$CO$226,$B375,Y$1-$A375+1)/10^6)</f>
        <v>0</v>
      </c>
      <c r="Z375" cm="1">
        <f t="array" aca="1" ref="Z375" ca="1">IF($A375&gt;Z$1,"",$C375*INDEX('ETS yield tables'!$D$198:$CO$226,$B375,Z$1-$A375+1)/10^6)</f>
        <v>0</v>
      </c>
      <c r="AA375" cm="1">
        <f t="array" aca="1" ref="AA375" ca="1">IF($A375&gt;AA$1,"",$C375*INDEX('ETS yield tables'!$D$198:$CO$226,$B375,AA$1-$A375+1)/10^6)</f>
        <v>0</v>
      </c>
      <c r="AB375" cm="1">
        <f t="array" aca="1" ref="AB375" ca="1">IF($A375&gt;AB$1,"",$C375*INDEX('ETS yield tables'!$D$198:$CO$226,$B375,AB$1-$A375+1)/10^6)</f>
        <v>0</v>
      </c>
      <c r="AC375" cm="1">
        <f t="array" aca="1" ref="AC375" ca="1">IF($A375&gt;AC$1,"",$C375*INDEX('ETS yield tables'!$D$198:$CO$226,$B375,AC$1-$A375+1)/10^6)</f>
        <v>0</v>
      </c>
      <c r="AD375" cm="1">
        <f t="array" aca="1" ref="AD375" ca="1">IF($A375&gt;AD$1,"",$C375*INDEX('ETS yield tables'!$D$198:$CO$226,$B375,AD$1-$A375+1)/10^6)</f>
        <v>0</v>
      </c>
      <c r="AE375" cm="1">
        <f t="array" aca="1" ref="AE375" ca="1">IF($A375&gt;AE$1,"",$C375*INDEX('ETS yield tables'!$D$198:$CO$226,$B375,AE$1-$A375+1)/10^6)</f>
        <v>0</v>
      </c>
      <c r="AF375" cm="1">
        <f t="array" aca="1" ref="AF375" ca="1">IF($A375&gt;AF$1,"",$C375*INDEX('ETS yield tables'!$D$198:$CO$226,$B375,AF$1-$A375+1)/10^6)</f>
        <v>0</v>
      </c>
      <c r="AG375" cm="1">
        <f t="array" aca="1" ref="AG375" ca="1">IF($A375&gt;AG$1,"",$C375*INDEX('ETS yield tables'!$D$198:$CO$226,$B375,AG$1-$A375+1)/10^6)</f>
        <v>0</v>
      </c>
      <c r="AH375" cm="1">
        <f t="array" aca="1" ref="AH375" ca="1">IF($A375&gt;AH$1,"",$C375*INDEX('ETS yield tables'!$D$198:$CO$226,$B375,AH$1-$A375+1)/10^6)</f>
        <v>0</v>
      </c>
      <c r="AI375" cm="1">
        <f t="array" aca="1" ref="AI375" ca="1">IF($A375&gt;AI$1,"",$C375*INDEX('ETS yield tables'!$D$198:$CO$226,$B375,AI$1-$A375+1)/10^6)</f>
        <v>0</v>
      </c>
      <c r="AJ375" cm="1">
        <f t="array" aca="1" ref="AJ375" ca="1">IF($A375&gt;AJ$1,"",$C375*INDEX('ETS yield tables'!$D$198:$CO$226,$B375,AJ$1-$A375+1)/10^6)</f>
        <v>0</v>
      </c>
      <c r="AK375" cm="1">
        <f t="array" aca="1" ref="AK375" ca="1">IF($A375&gt;AK$1,"",$C375*INDEX('ETS yield tables'!$D$198:$CO$226,$B375,AK$1-$A375+1)/10^6)</f>
        <v>0</v>
      </c>
      <c r="AL375" cm="1">
        <f t="array" aca="1" ref="AL375" ca="1">IF($A375&gt;AL$1,"",$C375*INDEX('ETS yield tables'!$D$198:$CO$226,$B375,AL$1-$A375+1)/10^6)</f>
        <v>0</v>
      </c>
      <c r="AM375" cm="1">
        <f t="array" aca="1" ref="AM375" ca="1">IF($A375&gt;AM$1,"",$C375*INDEX('ETS yield tables'!$D$198:$CO$226,$B375,AM$1-$A375+1)/10^6)</f>
        <v>0</v>
      </c>
      <c r="AN375" cm="1">
        <f t="array" aca="1" ref="AN375" ca="1">IF($A375&gt;AN$1,"",$C375*INDEX('ETS yield tables'!$D$198:$CO$226,$B375,AN$1-$A375+1)/10^6)</f>
        <v>0</v>
      </c>
      <c r="AO375" cm="1">
        <f t="array" aca="1" ref="AO375" ca="1">IF($A375&gt;AO$1,"",$C375*INDEX('ETS yield tables'!$D$198:$CO$226,$B375,AO$1-$A375+1)/10^6)</f>
        <v>0</v>
      </c>
      <c r="AP375" cm="1">
        <f t="array" aca="1" ref="AP375" ca="1">IF($A375&gt;AP$1,"",$C375*INDEX('ETS yield tables'!$D$198:$CO$226,$B375,AP$1-$A375+1)/10^6)</f>
        <v>0</v>
      </c>
      <c r="AQ375" cm="1">
        <f t="array" aca="1" ref="AQ375" ca="1">IF($A375&gt;AQ$1,"",$C375*INDEX('ETS yield tables'!$D$198:$CO$226,$B375,AQ$1-$A375+1)/10^6)</f>
        <v>0</v>
      </c>
      <c r="AR375" cm="1">
        <f t="array" aca="1" ref="AR375" ca="1">IF($A375&gt;AR$1,"",$C375*INDEX('ETS yield tables'!$D$198:$CO$226,$B375,AR$1-$A375+1)/10^6)</f>
        <v>0</v>
      </c>
      <c r="AS375" cm="1">
        <f t="array" aca="1" ref="AS375" ca="1">IF($A375&gt;AS$1,"",$C375*INDEX('ETS yield tables'!$D$198:$CO$226,$B375,AS$1-$A375+1)/10^6)</f>
        <v>0</v>
      </c>
      <c r="AT375" cm="1">
        <f t="array" aca="1" ref="AT375" ca="1">IF($A375&gt;AT$1,"",$C375*INDEX('ETS yield tables'!$D$198:$CO$226,$B375,AT$1-$A375+1)/10^6)</f>
        <v>0</v>
      </c>
      <c r="AU375" cm="1">
        <f t="array" aca="1" ref="AU375" ca="1">IF($A375&gt;AU$1,"",$C375*INDEX('ETS yield tables'!$D$198:$CO$226,$B375,AU$1-$A375+1)/10^6)</f>
        <v>0</v>
      </c>
      <c r="AV375" cm="1">
        <f t="array" aca="1" ref="AV375" ca="1">IF($A375&gt;AV$1,"",$C375*INDEX('ETS yield tables'!$D$198:$CO$226,$B375,AV$1-$A375+1)/10^6)</f>
        <v>0</v>
      </c>
      <c r="AW375" cm="1">
        <f t="array" aca="1" ref="AW375" ca="1">IF($A375&gt;AW$1,"",$C375*INDEX('ETS yield tables'!$D$198:$CO$226,$B375,AW$1-$A375+1)/10^6)</f>
        <v>0</v>
      </c>
      <c r="AX375" cm="1">
        <f t="array" aca="1" ref="AX375" ca="1">IF($A375&gt;AX$1,"",$C375*INDEX('ETS yield tables'!$D$198:$CO$226,$B375,AX$1-$A375+1)/10^6)</f>
        <v>0</v>
      </c>
      <c r="AY375" cm="1">
        <f t="array" aca="1" ref="AY375" ca="1">IF($A375&gt;AY$1,"",$C375*INDEX('ETS yield tables'!$D$198:$CO$226,$B375,AY$1-$A375+1)/10^6)</f>
        <v>0</v>
      </c>
      <c r="AZ375" cm="1">
        <f t="array" aca="1" ref="AZ375" ca="1">IF($A375&gt;AZ$1,"",$C375*INDEX('ETS yield tables'!$D$198:$CO$226,$B375,AZ$1-$A375+1)/10^6)</f>
        <v>0</v>
      </c>
      <c r="BA375" cm="1">
        <f t="array" aca="1" ref="BA375" ca="1">IF($A375&gt;BA$1,"",$C375*INDEX('ETS yield tables'!$D$198:$CO$226,$B375,BA$1-$A375+1)/10^6)</f>
        <v>0</v>
      </c>
      <c r="BB375" cm="1">
        <f t="array" aca="1" ref="BB375" ca="1">IF($A375&gt;BB$1,"",$C375*INDEX('ETS yield tables'!$D$198:$CO$226,$B375,BB$1-$A375+1)/10^6)</f>
        <v>0</v>
      </c>
      <c r="BC375" cm="1">
        <f t="array" aca="1" ref="BC375" ca="1">IF($A375&gt;BC$1,"",$C375*INDEX('ETS yield tables'!$D$198:$CO$226,$B375,BC$1-$A375+1)/10^6)</f>
        <v>0</v>
      </c>
      <c r="BD375" cm="1">
        <f t="array" aca="1" ref="BD375" ca="1">IF($A375&gt;BD$1,"",$C375*INDEX('ETS yield tables'!$D$198:$CO$226,$B375,BD$1-$A375+1)/10^6)</f>
        <v>0</v>
      </c>
      <c r="BE375" cm="1">
        <f t="array" aca="1" ref="BE375" ca="1">IF($A375&gt;BE$1,"",$C375*INDEX('ETS yield tables'!$D$198:$CO$226,$B375,BE$1-$A375+1)/10^6)</f>
        <v>0</v>
      </c>
      <c r="BF375" cm="1">
        <f t="array" aca="1" ref="BF375" ca="1">IF($A375&gt;BF$1,"",$C375*INDEX('ETS yield tables'!$D$198:$CO$226,$B375,BF$1-$A375+1)/10^6)</f>
        <v>0</v>
      </c>
      <c r="BG375" cm="1">
        <f t="array" aca="1" ref="BG375" ca="1">IF($A375&gt;BG$1,"",$C375*INDEX('ETS yield tables'!$D$198:$CO$226,$B375,BG$1-$A375+1)/10^6)</f>
        <v>0</v>
      </c>
      <c r="BH375" cm="1">
        <f t="array" aca="1" ref="BH375" ca="1">IF($A375&gt;BH$1,"",$C375*INDEX('ETS yield tables'!$D$198:$CO$226,$B375,BH$1-$A375+1)/10^6)</f>
        <v>0</v>
      </c>
      <c r="BI375" cm="1">
        <f t="array" aca="1" ref="BI375" ca="1">IF($A375&gt;BI$1,"",$C375*INDEX('ETS yield tables'!$D$198:$CO$226,$B375,BI$1-$A375+1)/10^6)</f>
        <v>0</v>
      </c>
      <c r="BJ375" cm="1">
        <f t="array" aca="1" ref="BJ375" ca="1">IF($A375&gt;BJ$1,"",$C375*INDEX('ETS yield tables'!$D$198:$CO$226,$B375,BJ$1-$A375+1)/10^6)</f>
        <v>0</v>
      </c>
      <c r="BK375" cm="1">
        <f t="array" aca="1" ref="BK375" ca="1">IF($A375&gt;BK$1,"",$C375*INDEX('ETS yield tables'!$D$198:$CO$226,$B375,BK$1-$A375+1)/10^6)</f>
        <v>0</v>
      </c>
      <c r="BL375" cm="1">
        <f t="array" aca="1" ref="BL375" ca="1">IF($A375&gt;BL$1,"",$C375*INDEX('ETS yield tables'!$D$198:$CO$226,$B375,BL$1-$A375+1)/10^6)</f>
        <v>0</v>
      </c>
      <c r="BM375" cm="1">
        <f t="array" aca="1" ref="BM375" ca="1">IF($A375&gt;BM$1,"",$C375*INDEX('ETS yield tables'!$D$198:$CO$226,$B375,BM$1-$A375+1)/10^6)</f>
        <v>0</v>
      </c>
      <c r="BN375" cm="1">
        <f t="array" aca="1" ref="BN375" ca="1">IF($A375&gt;BN$1,"",$C375*INDEX('ETS yield tables'!$D$198:$CO$226,$B375,BN$1-$A375+1)/10^6)</f>
        <v>0</v>
      </c>
      <c r="BO375" cm="1">
        <f t="array" aca="1" ref="BO375" ca="1">IF($A375&gt;BO$1,"",$C375*INDEX('ETS yield tables'!$D$198:$CO$226,$B375,BO$1-$A375+1)/10^6)</f>
        <v>0</v>
      </c>
      <c r="BP375" cm="1">
        <f t="array" aca="1" ref="BP375" ca="1">IF($A375&gt;BP$1,"",$C375*INDEX('ETS yield tables'!$D$198:$CO$226,$B375,BP$1-$A375+1)/10^6)</f>
        <v>0</v>
      </c>
      <c r="BQ375" cm="1">
        <f t="array" aca="1" ref="BQ375" ca="1">IF($A375&gt;BQ$1,"",$C375*INDEX('ETS yield tables'!$D$198:$CO$226,$B375,BQ$1-$A375+1)/10^6)</f>
        <v>0</v>
      </c>
      <c r="BR375" cm="1">
        <f t="array" aca="1" ref="BR375" ca="1">IF($A375&gt;BR$1,"",$C375*INDEX('ETS yield tables'!$D$198:$CO$226,$B375,BR$1-$A375+1)/10^6)</f>
        <v>0</v>
      </c>
      <c r="BS375" cm="1">
        <f t="array" aca="1" ref="BS375" ca="1">IF($A375&gt;BS$1,"",$C375*INDEX('ETS yield tables'!$D$198:$CO$226,$B375,BS$1-$A375+1)/10^6)</f>
        <v>0</v>
      </c>
      <c r="BT375" cm="1">
        <f t="array" aca="1" ref="BT375" ca="1">IF($A375&gt;BT$1,"",$C375*INDEX('ETS yield tables'!$D$198:$CO$226,$B375,BT$1-$A375+1)/10^6)</f>
        <v>0</v>
      </c>
      <c r="BU375" cm="1">
        <f t="array" aca="1" ref="BU375" ca="1">IF($A375&gt;BU$1,"",$C375*INDEX('ETS yield tables'!$D$198:$CO$226,$B375,BU$1-$A375+1)/10^6)</f>
        <v>0</v>
      </c>
      <c r="BV375" cm="1">
        <f t="array" aca="1" ref="BV375" ca="1">IF($A375&gt;BV$1,"",$C375*INDEX('ETS yield tables'!$D$198:$CO$226,$B375,BV$1-$A375+1)/10^6)</f>
        <v>0</v>
      </c>
      <c r="BW375" cm="1">
        <f t="array" aca="1" ref="BW375" ca="1">IF($A375&gt;BW$1,"",$C375*INDEX('ETS yield tables'!$D$198:$CO$226,$B375,BW$1-$A375+1)/10^6)</f>
        <v>0</v>
      </c>
      <c r="BX375" cm="1">
        <f t="array" aca="1" ref="BX375" ca="1">IF($A375&gt;BX$1,"",$C375*INDEX('ETS yield tables'!$D$198:$CO$226,$B375,BX$1-$A375+1)/10^6)</f>
        <v>0</v>
      </c>
      <c r="BY375" cm="1">
        <f t="array" aca="1" ref="BY375" ca="1">IF($A375&gt;BY$1,"",$C375*INDEX('ETS yield tables'!$D$198:$CO$226,$B375,BY$1-$A375+1)/10^6)</f>
        <v>0</v>
      </c>
      <c r="BZ375" cm="1">
        <f t="array" aca="1" ref="BZ375" ca="1">IF($A375&gt;BZ$1,"",$C375*INDEX('ETS yield tables'!$D$198:$CO$226,$B375,BZ$1-$A375+1)/10^6)</f>
        <v>0</v>
      </c>
      <c r="CA375" cm="1">
        <f t="array" aca="1" ref="CA375" ca="1">IF($A375&gt;CA$1,"",$C375*INDEX('ETS yield tables'!$D$198:$CO$226,$B375,CA$1-$A375+1)/10^6)</f>
        <v>0</v>
      </c>
      <c r="CB375" cm="1">
        <f t="array" aca="1" ref="CB375" ca="1">IF($A375&gt;CB$1,"",$C375*INDEX('ETS yield tables'!$D$198:$CO$226,$B375,CB$1-$A375+1)/10^6)</f>
        <v>0</v>
      </c>
      <c r="CC375" cm="1">
        <f t="array" aca="1" ref="CC375" ca="1">IF($A375&gt;CC$1,"",$C375*INDEX('ETS yield tables'!$D$198:$CO$226,$B375,CC$1-$A375+1)/10^6)</f>
        <v>0</v>
      </c>
      <c r="CD375" cm="1">
        <f t="array" aca="1" ref="CD375" ca="1">IF($A375&gt;CD$1,"",$C375*INDEX('ETS yield tables'!$D$198:$CO$226,$B375,CD$1-$A375+1)/10^6)</f>
        <v>0</v>
      </c>
      <c r="CE375" cm="1">
        <f t="array" aca="1" ref="CE375" ca="1">IF($A375&gt;CE$1,"",$C375*INDEX('ETS yield tables'!$D$198:$CO$226,$B375,CE$1-$A375+1)/10^6)</f>
        <v>0</v>
      </c>
      <c r="CF375" cm="1">
        <f t="array" aca="1" ref="CF375" ca="1">IF($A375&gt;CF$1,"",$C375*INDEX('ETS yield tables'!$D$198:$CO$226,$B375,CF$1-$A375+1)/10^6)</f>
        <v>0</v>
      </c>
      <c r="CG375" cm="1">
        <f t="array" aca="1" ref="CG375" ca="1">IF($A375&gt;CG$1,"",$C375*INDEX('ETS yield tables'!$D$198:$CO$226,$B375,CG$1-$A375+1)/10^6)</f>
        <v>0</v>
      </c>
      <c r="CH375" cm="1">
        <f t="array" aca="1" ref="CH375" ca="1">IF($A375&gt;CH$1,"",$C375*INDEX('ETS yield tables'!$D$198:$CO$226,$B375,CH$1-$A375+1)/10^6)</f>
        <v>0</v>
      </c>
      <c r="CI375" cm="1">
        <f t="array" aca="1" ref="CI375" ca="1">IF($A375&gt;CI$1,"",$C375*INDEX('ETS yield tables'!$D$198:$CO$226,$B375,CI$1-$A375+1)/10^6)</f>
        <v>0</v>
      </c>
      <c r="CJ375" cm="1">
        <f t="array" aca="1" ref="CJ375" ca="1">IF($A375&gt;CJ$1,"",$C375*INDEX('ETS yield tables'!$D$198:$CO$226,$B375,CJ$1-$A375+1)/10^6)</f>
        <v>0</v>
      </c>
      <c r="CK375" cm="1">
        <f t="array" aca="1" ref="CK375" ca="1">IF($A375&gt;CK$1,"",$C375*INDEX('ETS yield tables'!$D$198:$CO$226,$B375,CK$1-$A375+1)/10^6)</f>
        <v>0</v>
      </c>
      <c r="CL375" cm="1">
        <f t="array" aca="1" ref="CL375" ca="1">IF($A375&gt;CL$1,"",$C375*INDEX('ETS yield tables'!$D$198:$CO$226,$B375,CL$1-$A375+1)/10^6)</f>
        <v>0</v>
      </c>
      <c r="CM375" cm="1">
        <f t="array" aca="1" ref="CM375" ca="1">IF($A375&gt;CM$1,"",$C375*INDEX('ETS yield tables'!$D$198:$CO$226,$B375,CM$1-$A375+1)/10^6)</f>
        <v>0</v>
      </c>
      <c r="CN375" cm="1">
        <f t="array" aca="1" ref="CN375" ca="1">IF($A375&gt;CN$1,"",$C375*INDEX('ETS yield tables'!$D$198:$CO$226,$B375,CN$1-$A375+1)/10^6)</f>
        <v>0</v>
      </c>
      <c r="CO375" cm="1">
        <f t="array" aca="1" ref="CO375" ca="1">IF($A375&gt;CO$1,"",$C375*INDEX('ETS yield tables'!$D$198:$CO$226,$B375,CO$1-$A375+1)/10^6)</f>
        <v>0</v>
      </c>
    </row>
    <row r="376" spans="1:93" outlineLevel="1">
      <c r="A376">
        <v>2004</v>
      </c>
      <c r="B376">
        <f t="shared" si="192"/>
        <v>5</v>
      </c>
      <c r="C376" s="1">
        <v>0</v>
      </c>
      <c r="D376" s="62"/>
      <c r="E376" s="62"/>
      <c r="F376" s="62"/>
      <c r="G376" s="62"/>
      <c r="H376" s="62"/>
      <c r="I376" s="62"/>
      <c r="J376" s="62"/>
      <c r="K376" s="62"/>
      <c r="L376" s="62"/>
      <c r="M376" s="62"/>
      <c r="N376" s="62"/>
      <c r="O376" s="62"/>
      <c r="P376" s="62"/>
      <c r="Q376" s="62"/>
      <c r="R376" s="62"/>
      <c r="S376" s="62"/>
      <c r="T376" s="62"/>
      <c r="U376" s="62"/>
      <c r="V376" cm="1">
        <f t="array" aca="1" ref="V376" ca="1">IF($A376&gt;V$1,"",$C376*INDEX('ETS yield tables'!$D$198:$CO$226,$B376,V$1-$A376+1)/10^6)</f>
        <v>0</v>
      </c>
      <c r="W376" cm="1">
        <f t="array" aca="1" ref="W376" ca="1">IF($A376&gt;W$1,"",$C376*INDEX('ETS yield tables'!$D$198:$CO$226,$B376,W$1-$A376+1)/10^6)</f>
        <v>0</v>
      </c>
      <c r="X376" cm="1">
        <f t="array" aca="1" ref="X376" ca="1">IF($A376&gt;X$1,"",$C376*INDEX('ETS yield tables'!$D$198:$CO$226,$B376,X$1-$A376+1)/10^6)</f>
        <v>0</v>
      </c>
      <c r="Y376" cm="1">
        <f t="array" aca="1" ref="Y376" ca="1">IF($A376&gt;Y$1,"",$C376*INDEX('ETS yield tables'!$D$198:$CO$226,$B376,Y$1-$A376+1)/10^6)</f>
        <v>0</v>
      </c>
      <c r="Z376" cm="1">
        <f t="array" aca="1" ref="Z376" ca="1">IF($A376&gt;Z$1,"",$C376*INDEX('ETS yield tables'!$D$198:$CO$226,$B376,Z$1-$A376+1)/10^6)</f>
        <v>0</v>
      </c>
      <c r="AA376" cm="1">
        <f t="array" aca="1" ref="AA376" ca="1">IF($A376&gt;AA$1,"",$C376*INDEX('ETS yield tables'!$D$198:$CO$226,$B376,AA$1-$A376+1)/10^6)</f>
        <v>0</v>
      </c>
      <c r="AB376" cm="1">
        <f t="array" aca="1" ref="AB376" ca="1">IF($A376&gt;AB$1,"",$C376*INDEX('ETS yield tables'!$D$198:$CO$226,$B376,AB$1-$A376+1)/10^6)</f>
        <v>0</v>
      </c>
      <c r="AC376" cm="1">
        <f t="array" aca="1" ref="AC376" ca="1">IF($A376&gt;AC$1,"",$C376*INDEX('ETS yield tables'!$D$198:$CO$226,$B376,AC$1-$A376+1)/10^6)</f>
        <v>0</v>
      </c>
      <c r="AD376" cm="1">
        <f t="array" aca="1" ref="AD376" ca="1">IF($A376&gt;AD$1,"",$C376*INDEX('ETS yield tables'!$D$198:$CO$226,$B376,AD$1-$A376+1)/10^6)</f>
        <v>0</v>
      </c>
      <c r="AE376" cm="1">
        <f t="array" aca="1" ref="AE376" ca="1">IF($A376&gt;AE$1,"",$C376*INDEX('ETS yield tables'!$D$198:$CO$226,$B376,AE$1-$A376+1)/10^6)</f>
        <v>0</v>
      </c>
      <c r="AF376" cm="1">
        <f t="array" aca="1" ref="AF376" ca="1">IF($A376&gt;AF$1,"",$C376*INDEX('ETS yield tables'!$D$198:$CO$226,$B376,AF$1-$A376+1)/10^6)</f>
        <v>0</v>
      </c>
      <c r="AG376" cm="1">
        <f t="array" aca="1" ref="AG376" ca="1">IF($A376&gt;AG$1,"",$C376*INDEX('ETS yield tables'!$D$198:$CO$226,$B376,AG$1-$A376+1)/10^6)</f>
        <v>0</v>
      </c>
      <c r="AH376" cm="1">
        <f t="array" aca="1" ref="AH376" ca="1">IF($A376&gt;AH$1,"",$C376*INDEX('ETS yield tables'!$D$198:$CO$226,$B376,AH$1-$A376+1)/10^6)</f>
        <v>0</v>
      </c>
      <c r="AI376" cm="1">
        <f t="array" aca="1" ref="AI376" ca="1">IF($A376&gt;AI$1,"",$C376*INDEX('ETS yield tables'!$D$198:$CO$226,$B376,AI$1-$A376+1)/10^6)</f>
        <v>0</v>
      </c>
      <c r="AJ376" cm="1">
        <f t="array" aca="1" ref="AJ376" ca="1">IF($A376&gt;AJ$1,"",$C376*INDEX('ETS yield tables'!$D$198:$CO$226,$B376,AJ$1-$A376+1)/10^6)</f>
        <v>0</v>
      </c>
      <c r="AK376" cm="1">
        <f t="array" aca="1" ref="AK376" ca="1">IF($A376&gt;AK$1,"",$C376*INDEX('ETS yield tables'!$D$198:$CO$226,$B376,AK$1-$A376+1)/10^6)</f>
        <v>0</v>
      </c>
      <c r="AL376" cm="1">
        <f t="array" aca="1" ref="AL376" ca="1">IF($A376&gt;AL$1,"",$C376*INDEX('ETS yield tables'!$D$198:$CO$226,$B376,AL$1-$A376+1)/10^6)</f>
        <v>0</v>
      </c>
      <c r="AM376" cm="1">
        <f t="array" aca="1" ref="AM376" ca="1">IF($A376&gt;AM$1,"",$C376*INDEX('ETS yield tables'!$D$198:$CO$226,$B376,AM$1-$A376+1)/10^6)</f>
        <v>0</v>
      </c>
      <c r="AN376" cm="1">
        <f t="array" aca="1" ref="AN376" ca="1">IF($A376&gt;AN$1,"",$C376*INDEX('ETS yield tables'!$D$198:$CO$226,$B376,AN$1-$A376+1)/10^6)</f>
        <v>0</v>
      </c>
      <c r="AO376" cm="1">
        <f t="array" aca="1" ref="AO376" ca="1">IF($A376&gt;AO$1,"",$C376*INDEX('ETS yield tables'!$D$198:$CO$226,$B376,AO$1-$A376+1)/10^6)</f>
        <v>0</v>
      </c>
      <c r="AP376" cm="1">
        <f t="array" aca="1" ref="AP376" ca="1">IF($A376&gt;AP$1,"",$C376*INDEX('ETS yield tables'!$D$198:$CO$226,$B376,AP$1-$A376+1)/10^6)</f>
        <v>0</v>
      </c>
      <c r="AQ376" cm="1">
        <f t="array" aca="1" ref="AQ376" ca="1">IF($A376&gt;AQ$1,"",$C376*INDEX('ETS yield tables'!$D$198:$CO$226,$B376,AQ$1-$A376+1)/10^6)</f>
        <v>0</v>
      </c>
      <c r="AR376" cm="1">
        <f t="array" aca="1" ref="AR376" ca="1">IF($A376&gt;AR$1,"",$C376*INDEX('ETS yield tables'!$D$198:$CO$226,$B376,AR$1-$A376+1)/10^6)</f>
        <v>0</v>
      </c>
      <c r="AS376" cm="1">
        <f t="array" aca="1" ref="AS376" ca="1">IF($A376&gt;AS$1,"",$C376*INDEX('ETS yield tables'!$D$198:$CO$226,$B376,AS$1-$A376+1)/10^6)</f>
        <v>0</v>
      </c>
      <c r="AT376" cm="1">
        <f t="array" aca="1" ref="AT376" ca="1">IF($A376&gt;AT$1,"",$C376*INDEX('ETS yield tables'!$D$198:$CO$226,$B376,AT$1-$A376+1)/10^6)</f>
        <v>0</v>
      </c>
      <c r="AU376" cm="1">
        <f t="array" aca="1" ref="AU376" ca="1">IF($A376&gt;AU$1,"",$C376*INDEX('ETS yield tables'!$D$198:$CO$226,$B376,AU$1-$A376+1)/10^6)</f>
        <v>0</v>
      </c>
      <c r="AV376" cm="1">
        <f t="array" aca="1" ref="AV376" ca="1">IF($A376&gt;AV$1,"",$C376*INDEX('ETS yield tables'!$D$198:$CO$226,$B376,AV$1-$A376+1)/10^6)</f>
        <v>0</v>
      </c>
      <c r="AW376" cm="1">
        <f t="array" aca="1" ref="AW376" ca="1">IF($A376&gt;AW$1,"",$C376*INDEX('ETS yield tables'!$D$198:$CO$226,$B376,AW$1-$A376+1)/10^6)</f>
        <v>0</v>
      </c>
      <c r="AX376" cm="1">
        <f t="array" aca="1" ref="AX376" ca="1">IF($A376&gt;AX$1,"",$C376*INDEX('ETS yield tables'!$D$198:$CO$226,$B376,AX$1-$A376+1)/10^6)</f>
        <v>0</v>
      </c>
      <c r="AY376" cm="1">
        <f t="array" aca="1" ref="AY376" ca="1">IF($A376&gt;AY$1,"",$C376*INDEX('ETS yield tables'!$D$198:$CO$226,$B376,AY$1-$A376+1)/10^6)</f>
        <v>0</v>
      </c>
      <c r="AZ376" cm="1">
        <f t="array" aca="1" ref="AZ376" ca="1">IF($A376&gt;AZ$1,"",$C376*INDEX('ETS yield tables'!$D$198:$CO$226,$B376,AZ$1-$A376+1)/10^6)</f>
        <v>0</v>
      </c>
      <c r="BA376" cm="1">
        <f t="array" aca="1" ref="BA376" ca="1">IF($A376&gt;BA$1,"",$C376*INDEX('ETS yield tables'!$D$198:$CO$226,$B376,BA$1-$A376+1)/10^6)</f>
        <v>0</v>
      </c>
      <c r="BB376" cm="1">
        <f t="array" aca="1" ref="BB376" ca="1">IF($A376&gt;BB$1,"",$C376*INDEX('ETS yield tables'!$D$198:$CO$226,$B376,BB$1-$A376+1)/10^6)</f>
        <v>0</v>
      </c>
      <c r="BC376" cm="1">
        <f t="array" aca="1" ref="BC376" ca="1">IF($A376&gt;BC$1,"",$C376*INDEX('ETS yield tables'!$D$198:$CO$226,$B376,BC$1-$A376+1)/10^6)</f>
        <v>0</v>
      </c>
      <c r="BD376" cm="1">
        <f t="array" aca="1" ref="BD376" ca="1">IF($A376&gt;BD$1,"",$C376*INDEX('ETS yield tables'!$D$198:$CO$226,$B376,BD$1-$A376+1)/10^6)</f>
        <v>0</v>
      </c>
      <c r="BE376" cm="1">
        <f t="array" aca="1" ref="BE376" ca="1">IF($A376&gt;BE$1,"",$C376*INDEX('ETS yield tables'!$D$198:$CO$226,$B376,BE$1-$A376+1)/10^6)</f>
        <v>0</v>
      </c>
      <c r="BF376" cm="1">
        <f t="array" aca="1" ref="BF376" ca="1">IF($A376&gt;BF$1,"",$C376*INDEX('ETS yield tables'!$D$198:$CO$226,$B376,BF$1-$A376+1)/10^6)</f>
        <v>0</v>
      </c>
      <c r="BG376" cm="1">
        <f t="array" aca="1" ref="BG376" ca="1">IF($A376&gt;BG$1,"",$C376*INDEX('ETS yield tables'!$D$198:$CO$226,$B376,BG$1-$A376+1)/10^6)</f>
        <v>0</v>
      </c>
      <c r="BH376" cm="1">
        <f t="array" aca="1" ref="BH376" ca="1">IF($A376&gt;BH$1,"",$C376*INDEX('ETS yield tables'!$D$198:$CO$226,$B376,BH$1-$A376+1)/10^6)</f>
        <v>0</v>
      </c>
      <c r="BI376" cm="1">
        <f t="array" aca="1" ref="BI376" ca="1">IF($A376&gt;BI$1,"",$C376*INDEX('ETS yield tables'!$D$198:$CO$226,$B376,BI$1-$A376+1)/10^6)</f>
        <v>0</v>
      </c>
      <c r="BJ376" cm="1">
        <f t="array" aca="1" ref="BJ376" ca="1">IF($A376&gt;BJ$1,"",$C376*INDEX('ETS yield tables'!$D$198:$CO$226,$B376,BJ$1-$A376+1)/10^6)</f>
        <v>0</v>
      </c>
      <c r="BK376" cm="1">
        <f t="array" aca="1" ref="BK376" ca="1">IF($A376&gt;BK$1,"",$C376*INDEX('ETS yield tables'!$D$198:$CO$226,$B376,BK$1-$A376+1)/10^6)</f>
        <v>0</v>
      </c>
      <c r="BL376" cm="1">
        <f t="array" aca="1" ref="BL376" ca="1">IF($A376&gt;BL$1,"",$C376*INDEX('ETS yield tables'!$D$198:$CO$226,$B376,BL$1-$A376+1)/10^6)</f>
        <v>0</v>
      </c>
      <c r="BM376" cm="1">
        <f t="array" aca="1" ref="BM376" ca="1">IF($A376&gt;BM$1,"",$C376*INDEX('ETS yield tables'!$D$198:$CO$226,$B376,BM$1-$A376+1)/10^6)</f>
        <v>0</v>
      </c>
      <c r="BN376" cm="1">
        <f t="array" aca="1" ref="BN376" ca="1">IF($A376&gt;BN$1,"",$C376*INDEX('ETS yield tables'!$D$198:$CO$226,$B376,BN$1-$A376+1)/10^6)</f>
        <v>0</v>
      </c>
      <c r="BO376" cm="1">
        <f t="array" aca="1" ref="BO376" ca="1">IF($A376&gt;BO$1,"",$C376*INDEX('ETS yield tables'!$D$198:$CO$226,$B376,BO$1-$A376+1)/10^6)</f>
        <v>0</v>
      </c>
      <c r="BP376" cm="1">
        <f t="array" aca="1" ref="BP376" ca="1">IF($A376&gt;BP$1,"",$C376*INDEX('ETS yield tables'!$D$198:$CO$226,$B376,BP$1-$A376+1)/10^6)</f>
        <v>0</v>
      </c>
      <c r="BQ376" cm="1">
        <f t="array" aca="1" ref="BQ376" ca="1">IF($A376&gt;BQ$1,"",$C376*INDEX('ETS yield tables'!$D$198:$CO$226,$B376,BQ$1-$A376+1)/10^6)</f>
        <v>0</v>
      </c>
      <c r="BR376" cm="1">
        <f t="array" aca="1" ref="BR376" ca="1">IF($A376&gt;BR$1,"",$C376*INDEX('ETS yield tables'!$D$198:$CO$226,$B376,BR$1-$A376+1)/10^6)</f>
        <v>0</v>
      </c>
      <c r="BS376" cm="1">
        <f t="array" aca="1" ref="BS376" ca="1">IF($A376&gt;BS$1,"",$C376*INDEX('ETS yield tables'!$D$198:$CO$226,$B376,BS$1-$A376+1)/10^6)</f>
        <v>0</v>
      </c>
      <c r="BT376" cm="1">
        <f t="array" aca="1" ref="BT376" ca="1">IF($A376&gt;BT$1,"",$C376*INDEX('ETS yield tables'!$D$198:$CO$226,$B376,BT$1-$A376+1)/10^6)</f>
        <v>0</v>
      </c>
      <c r="BU376" cm="1">
        <f t="array" aca="1" ref="BU376" ca="1">IF($A376&gt;BU$1,"",$C376*INDEX('ETS yield tables'!$D$198:$CO$226,$B376,BU$1-$A376+1)/10^6)</f>
        <v>0</v>
      </c>
      <c r="BV376" cm="1">
        <f t="array" aca="1" ref="BV376" ca="1">IF($A376&gt;BV$1,"",$C376*INDEX('ETS yield tables'!$D$198:$CO$226,$B376,BV$1-$A376+1)/10^6)</f>
        <v>0</v>
      </c>
      <c r="BW376" cm="1">
        <f t="array" aca="1" ref="BW376" ca="1">IF($A376&gt;BW$1,"",$C376*INDEX('ETS yield tables'!$D$198:$CO$226,$B376,BW$1-$A376+1)/10^6)</f>
        <v>0</v>
      </c>
      <c r="BX376" cm="1">
        <f t="array" aca="1" ref="BX376" ca="1">IF($A376&gt;BX$1,"",$C376*INDEX('ETS yield tables'!$D$198:$CO$226,$B376,BX$1-$A376+1)/10^6)</f>
        <v>0</v>
      </c>
      <c r="BY376" cm="1">
        <f t="array" aca="1" ref="BY376" ca="1">IF($A376&gt;BY$1,"",$C376*INDEX('ETS yield tables'!$D$198:$CO$226,$B376,BY$1-$A376+1)/10^6)</f>
        <v>0</v>
      </c>
      <c r="BZ376" cm="1">
        <f t="array" aca="1" ref="BZ376" ca="1">IF($A376&gt;BZ$1,"",$C376*INDEX('ETS yield tables'!$D$198:$CO$226,$B376,BZ$1-$A376+1)/10^6)</f>
        <v>0</v>
      </c>
      <c r="CA376" cm="1">
        <f t="array" aca="1" ref="CA376" ca="1">IF($A376&gt;CA$1,"",$C376*INDEX('ETS yield tables'!$D$198:$CO$226,$B376,CA$1-$A376+1)/10^6)</f>
        <v>0</v>
      </c>
      <c r="CB376" cm="1">
        <f t="array" aca="1" ref="CB376" ca="1">IF($A376&gt;CB$1,"",$C376*INDEX('ETS yield tables'!$D$198:$CO$226,$B376,CB$1-$A376+1)/10^6)</f>
        <v>0</v>
      </c>
      <c r="CC376" cm="1">
        <f t="array" aca="1" ref="CC376" ca="1">IF($A376&gt;CC$1,"",$C376*INDEX('ETS yield tables'!$D$198:$CO$226,$B376,CC$1-$A376+1)/10^6)</f>
        <v>0</v>
      </c>
      <c r="CD376" cm="1">
        <f t="array" aca="1" ref="CD376" ca="1">IF($A376&gt;CD$1,"",$C376*INDEX('ETS yield tables'!$D$198:$CO$226,$B376,CD$1-$A376+1)/10^6)</f>
        <v>0</v>
      </c>
      <c r="CE376" cm="1">
        <f t="array" aca="1" ref="CE376" ca="1">IF($A376&gt;CE$1,"",$C376*INDEX('ETS yield tables'!$D$198:$CO$226,$B376,CE$1-$A376+1)/10^6)</f>
        <v>0</v>
      </c>
      <c r="CF376" cm="1">
        <f t="array" aca="1" ref="CF376" ca="1">IF($A376&gt;CF$1,"",$C376*INDEX('ETS yield tables'!$D$198:$CO$226,$B376,CF$1-$A376+1)/10^6)</f>
        <v>0</v>
      </c>
      <c r="CG376" cm="1">
        <f t="array" aca="1" ref="CG376" ca="1">IF($A376&gt;CG$1,"",$C376*INDEX('ETS yield tables'!$D$198:$CO$226,$B376,CG$1-$A376+1)/10^6)</f>
        <v>0</v>
      </c>
      <c r="CH376" cm="1">
        <f t="array" aca="1" ref="CH376" ca="1">IF($A376&gt;CH$1,"",$C376*INDEX('ETS yield tables'!$D$198:$CO$226,$B376,CH$1-$A376+1)/10^6)</f>
        <v>0</v>
      </c>
      <c r="CI376" cm="1">
        <f t="array" aca="1" ref="CI376" ca="1">IF($A376&gt;CI$1,"",$C376*INDEX('ETS yield tables'!$D$198:$CO$226,$B376,CI$1-$A376+1)/10^6)</f>
        <v>0</v>
      </c>
      <c r="CJ376" cm="1">
        <f t="array" aca="1" ref="CJ376" ca="1">IF($A376&gt;CJ$1,"",$C376*INDEX('ETS yield tables'!$D$198:$CO$226,$B376,CJ$1-$A376+1)/10^6)</f>
        <v>0</v>
      </c>
      <c r="CK376" cm="1">
        <f t="array" aca="1" ref="CK376" ca="1">IF($A376&gt;CK$1,"",$C376*INDEX('ETS yield tables'!$D$198:$CO$226,$B376,CK$1-$A376+1)/10^6)</f>
        <v>0</v>
      </c>
      <c r="CL376" cm="1">
        <f t="array" aca="1" ref="CL376" ca="1">IF($A376&gt;CL$1,"",$C376*INDEX('ETS yield tables'!$D$198:$CO$226,$B376,CL$1-$A376+1)/10^6)</f>
        <v>0</v>
      </c>
      <c r="CM376" cm="1">
        <f t="array" aca="1" ref="CM376" ca="1">IF($A376&gt;CM$1,"",$C376*INDEX('ETS yield tables'!$D$198:$CO$226,$B376,CM$1-$A376+1)/10^6)</f>
        <v>0</v>
      </c>
      <c r="CN376" cm="1">
        <f t="array" aca="1" ref="CN376" ca="1">IF($A376&gt;CN$1,"",$C376*INDEX('ETS yield tables'!$D$198:$CO$226,$B376,CN$1-$A376+1)/10^6)</f>
        <v>0</v>
      </c>
      <c r="CO376" cm="1">
        <f t="array" aca="1" ref="CO376" ca="1">IF($A376&gt;CO$1,"",$C376*INDEX('ETS yield tables'!$D$198:$CO$226,$B376,CO$1-$A376+1)/10^6)</f>
        <v>0</v>
      </c>
    </row>
    <row r="377" spans="1:93" outlineLevel="1">
      <c r="A377">
        <v>2005</v>
      </c>
      <c r="B377">
        <f t="shared" si="192"/>
        <v>4</v>
      </c>
      <c r="C377" s="1">
        <v>0</v>
      </c>
      <c r="D377" s="62"/>
      <c r="E377" s="62"/>
      <c r="F377" s="62"/>
      <c r="G377" s="62"/>
      <c r="H377" s="62"/>
      <c r="I377" s="62"/>
      <c r="J377" s="62"/>
      <c r="K377" s="62"/>
      <c r="L377" s="62"/>
      <c r="M377" s="62"/>
      <c r="N377" s="62"/>
      <c r="O377" s="62"/>
      <c r="P377" s="62"/>
      <c r="Q377" s="62"/>
      <c r="R377" s="62"/>
      <c r="S377" s="62"/>
      <c r="T377" s="62"/>
      <c r="U377" s="62"/>
      <c r="V377" cm="1">
        <f t="array" aca="1" ref="V377" ca="1">IF($A377&gt;V$1,"",$C377*INDEX('ETS yield tables'!$D$198:$CO$226,$B377,V$1-$A377+1)/10^6)</f>
        <v>0</v>
      </c>
      <c r="W377" cm="1">
        <f t="array" aca="1" ref="W377" ca="1">IF($A377&gt;W$1,"",$C377*INDEX('ETS yield tables'!$D$198:$CO$226,$B377,W$1-$A377+1)/10^6)</f>
        <v>0</v>
      </c>
      <c r="X377" cm="1">
        <f t="array" aca="1" ref="X377" ca="1">IF($A377&gt;X$1,"",$C377*INDEX('ETS yield tables'!$D$198:$CO$226,$B377,X$1-$A377+1)/10^6)</f>
        <v>0</v>
      </c>
      <c r="Y377" cm="1">
        <f t="array" aca="1" ref="Y377" ca="1">IF($A377&gt;Y$1,"",$C377*INDEX('ETS yield tables'!$D$198:$CO$226,$B377,Y$1-$A377+1)/10^6)</f>
        <v>0</v>
      </c>
      <c r="Z377" cm="1">
        <f t="array" aca="1" ref="Z377" ca="1">IF($A377&gt;Z$1,"",$C377*INDEX('ETS yield tables'!$D$198:$CO$226,$B377,Z$1-$A377+1)/10^6)</f>
        <v>0</v>
      </c>
      <c r="AA377" cm="1">
        <f t="array" aca="1" ref="AA377" ca="1">IF($A377&gt;AA$1,"",$C377*INDEX('ETS yield tables'!$D$198:$CO$226,$B377,AA$1-$A377+1)/10^6)</f>
        <v>0</v>
      </c>
      <c r="AB377" cm="1">
        <f t="array" aca="1" ref="AB377" ca="1">IF($A377&gt;AB$1,"",$C377*INDEX('ETS yield tables'!$D$198:$CO$226,$B377,AB$1-$A377+1)/10^6)</f>
        <v>0</v>
      </c>
      <c r="AC377" cm="1">
        <f t="array" aca="1" ref="AC377" ca="1">IF($A377&gt;AC$1,"",$C377*INDEX('ETS yield tables'!$D$198:$CO$226,$B377,AC$1-$A377+1)/10^6)</f>
        <v>0</v>
      </c>
      <c r="AD377" cm="1">
        <f t="array" aca="1" ref="AD377" ca="1">IF($A377&gt;AD$1,"",$C377*INDEX('ETS yield tables'!$D$198:$CO$226,$B377,AD$1-$A377+1)/10^6)</f>
        <v>0</v>
      </c>
      <c r="AE377" cm="1">
        <f t="array" aca="1" ref="AE377" ca="1">IF($A377&gt;AE$1,"",$C377*INDEX('ETS yield tables'!$D$198:$CO$226,$B377,AE$1-$A377+1)/10^6)</f>
        <v>0</v>
      </c>
      <c r="AF377" cm="1">
        <f t="array" aca="1" ref="AF377" ca="1">IF($A377&gt;AF$1,"",$C377*INDEX('ETS yield tables'!$D$198:$CO$226,$B377,AF$1-$A377+1)/10^6)</f>
        <v>0</v>
      </c>
      <c r="AG377" cm="1">
        <f t="array" aca="1" ref="AG377" ca="1">IF($A377&gt;AG$1,"",$C377*INDEX('ETS yield tables'!$D$198:$CO$226,$B377,AG$1-$A377+1)/10^6)</f>
        <v>0</v>
      </c>
      <c r="AH377" cm="1">
        <f t="array" aca="1" ref="AH377" ca="1">IF($A377&gt;AH$1,"",$C377*INDEX('ETS yield tables'!$D$198:$CO$226,$B377,AH$1-$A377+1)/10^6)</f>
        <v>0</v>
      </c>
      <c r="AI377" cm="1">
        <f t="array" aca="1" ref="AI377" ca="1">IF($A377&gt;AI$1,"",$C377*INDEX('ETS yield tables'!$D$198:$CO$226,$B377,AI$1-$A377+1)/10^6)</f>
        <v>0</v>
      </c>
      <c r="AJ377" cm="1">
        <f t="array" aca="1" ref="AJ377" ca="1">IF($A377&gt;AJ$1,"",$C377*INDEX('ETS yield tables'!$D$198:$CO$226,$B377,AJ$1-$A377+1)/10^6)</f>
        <v>0</v>
      </c>
      <c r="AK377" cm="1">
        <f t="array" aca="1" ref="AK377" ca="1">IF($A377&gt;AK$1,"",$C377*INDEX('ETS yield tables'!$D$198:$CO$226,$B377,AK$1-$A377+1)/10^6)</f>
        <v>0</v>
      </c>
      <c r="AL377" cm="1">
        <f t="array" aca="1" ref="AL377" ca="1">IF($A377&gt;AL$1,"",$C377*INDEX('ETS yield tables'!$D$198:$CO$226,$B377,AL$1-$A377+1)/10^6)</f>
        <v>0</v>
      </c>
      <c r="AM377" cm="1">
        <f t="array" aca="1" ref="AM377" ca="1">IF($A377&gt;AM$1,"",$C377*INDEX('ETS yield tables'!$D$198:$CO$226,$B377,AM$1-$A377+1)/10^6)</f>
        <v>0</v>
      </c>
      <c r="AN377" cm="1">
        <f t="array" aca="1" ref="AN377" ca="1">IF($A377&gt;AN$1,"",$C377*INDEX('ETS yield tables'!$D$198:$CO$226,$B377,AN$1-$A377+1)/10^6)</f>
        <v>0</v>
      </c>
      <c r="AO377" cm="1">
        <f t="array" aca="1" ref="AO377" ca="1">IF($A377&gt;AO$1,"",$C377*INDEX('ETS yield tables'!$D$198:$CO$226,$B377,AO$1-$A377+1)/10^6)</f>
        <v>0</v>
      </c>
      <c r="AP377" cm="1">
        <f t="array" aca="1" ref="AP377" ca="1">IF($A377&gt;AP$1,"",$C377*INDEX('ETS yield tables'!$D$198:$CO$226,$B377,AP$1-$A377+1)/10^6)</f>
        <v>0</v>
      </c>
      <c r="AQ377" cm="1">
        <f t="array" aca="1" ref="AQ377" ca="1">IF($A377&gt;AQ$1,"",$C377*INDEX('ETS yield tables'!$D$198:$CO$226,$B377,AQ$1-$A377+1)/10^6)</f>
        <v>0</v>
      </c>
      <c r="AR377" cm="1">
        <f t="array" aca="1" ref="AR377" ca="1">IF($A377&gt;AR$1,"",$C377*INDEX('ETS yield tables'!$D$198:$CO$226,$B377,AR$1-$A377+1)/10^6)</f>
        <v>0</v>
      </c>
      <c r="AS377" cm="1">
        <f t="array" aca="1" ref="AS377" ca="1">IF($A377&gt;AS$1,"",$C377*INDEX('ETS yield tables'!$D$198:$CO$226,$B377,AS$1-$A377+1)/10^6)</f>
        <v>0</v>
      </c>
      <c r="AT377" cm="1">
        <f t="array" aca="1" ref="AT377" ca="1">IF($A377&gt;AT$1,"",$C377*INDEX('ETS yield tables'!$D$198:$CO$226,$B377,AT$1-$A377+1)/10^6)</f>
        <v>0</v>
      </c>
      <c r="AU377" cm="1">
        <f t="array" aca="1" ref="AU377" ca="1">IF($A377&gt;AU$1,"",$C377*INDEX('ETS yield tables'!$D$198:$CO$226,$B377,AU$1-$A377+1)/10^6)</f>
        <v>0</v>
      </c>
      <c r="AV377" cm="1">
        <f t="array" aca="1" ref="AV377" ca="1">IF($A377&gt;AV$1,"",$C377*INDEX('ETS yield tables'!$D$198:$CO$226,$B377,AV$1-$A377+1)/10^6)</f>
        <v>0</v>
      </c>
      <c r="AW377" cm="1">
        <f t="array" aca="1" ref="AW377" ca="1">IF($A377&gt;AW$1,"",$C377*INDEX('ETS yield tables'!$D$198:$CO$226,$B377,AW$1-$A377+1)/10^6)</f>
        <v>0</v>
      </c>
      <c r="AX377" cm="1">
        <f t="array" aca="1" ref="AX377" ca="1">IF($A377&gt;AX$1,"",$C377*INDEX('ETS yield tables'!$D$198:$CO$226,$B377,AX$1-$A377+1)/10^6)</f>
        <v>0</v>
      </c>
      <c r="AY377" cm="1">
        <f t="array" aca="1" ref="AY377" ca="1">IF($A377&gt;AY$1,"",$C377*INDEX('ETS yield tables'!$D$198:$CO$226,$B377,AY$1-$A377+1)/10^6)</f>
        <v>0</v>
      </c>
      <c r="AZ377" cm="1">
        <f t="array" aca="1" ref="AZ377" ca="1">IF($A377&gt;AZ$1,"",$C377*INDEX('ETS yield tables'!$D$198:$CO$226,$B377,AZ$1-$A377+1)/10^6)</f>
        <v>0</v>
      </c>
      <c r="BA377" cm="1">
        <f t="array" aca="1" ref="BA377" ca="1">IF($A377&gt;BA$1,"",$C377*INDEX('ETS yield tables'!$D$198:$CO$226,$B377,BA$1-$A377+1)/10^6)</f>
        <v>0</v>
      </c>
      <c r="BB377" cm="1">
        <f t="array" aca="1" ref="BB377" ca="1">IF($A377&gt;BB$1,"",$C377*INDEX('ETS yield tables'!$D$198:$CO$226,$B377,BB$1-$A377+1)/10^6)</f>
        <v>0</v>
      </c>
      <c r="BC377" cm="1">
        <f t="array" aca="1" ref="BC377" ca="1">IF($A377&gt;BC$1,"",$C377*INDEX('ETS yield tables'!$D$198:$CO$226,$B377,BC$1-$A377+1)/10^6)</f>
        <v>0</v>
      </c>
      <c r="BD377" cm="1">
        <f t="array" aca="1" ref="BD377" ca="1">IF($A377&gt;BD$1,"",$C377*INDEX('ETS yield tables'!$D$198:$CO$226,$B377,BD$1-$A377+1)/10^6)</f>
        <v>0</v>
      </c>
      <c r="BE377" cm="1">
        <f t="array" aca="1" ref="BE377" ca="1">IF($A377&gt;BE$1,"",$C377*INDEX('ETS yield tables'!$D$198:$CO$226,$B377,BE$1-$A377+1)/10^6)</f>
        <v>0</v>
      </c>
      <c r="BF377" cm="1">
        <f t="array" aca="1" ref="BF377" ca="1">IF($A377&gt;BF$1,"",$C377*INDEX('ETS yield tables'!$D$198:$CO$226,$B377,BF$1-$A377+1)/10^6)</f>
        <v>0</v>
      </c>
      <c r="BG377" cm="1">
        <f t="array" aca="1" ref="BG377" ca="1">IF($A377&gt;BG$1,"",$C377*INDEX('ETS yield tables'!$D$198:$CO$226,$B377,BG$1-$A377+1)/10^6)</f>
        <v>0</v>
      </c>
      <c r="BH377" cm="1">
        <f t="array" aca="1" ref="BH377" ca="1">IF($A377&gt;BH$1,"",$C377*INDEX('ETS yield tables'!$D$198:$CO$226,$B377,BH$1-$A377+1)/10^6)</f>
        <v>0</v>
      </c>
      <c r="BI377" cm="1">
        <f t="array" aca="1" ref="BI377" ca="1">IF($A377&gt;BI$1,"",$C377*INDEX('ETS yield tables'!$D$198:$CO$226,$B377,BI$1-$A377+1)/10^6)</f>
        <v>0</v>
      </c>
      <c r="BJ377" cm="1">
        <f t="array" aca="1" ref="BJ377" ca="1">IF($A377&gt;BJ$1,"",$C377*INDEX('ETS yield tables'!$D$198:$CO$226,$B377,BJ$1-$A377+1)/10^6)</f>
        <v>0</v>
      </c>
      <c r="BK377" cm="1">
        <f t="array" aca="1" ref="BK377" ca="1">IF($A377&gt;BK$1,"",$C377*INDEX('ETS yield tables'!$D$198:$CO$226,$B377,BK$1-$A377+1)/10^6)</f>
        <v>0</v>
      </c>
      <c r="BL377" cm="1">
        <f t="array" aca="1" ref="BL377" ca="1">IF($A377&gt;BL$1,"",$C377*INDEX('ETS yield tables'!$D$198:$CO$226,$B377,BL$1-$A377+1)/10^6)</f>
        <v>0</v>
      </c>
      <c r="BM377" cm="1">
        <f t="array" aca="1" ref="BM377" ca="1">IF($A377&gt;BM$1,"",$C377*INDEX('ETS yield tables'!$D$198:$CO$226,$B377,BM$1-$A377+1)/10^6)</f>
        <v>0</v>
      </c>
      <c r="BN377" cm="1">
        <f t="array" aca="1" ref="BN377" ca="1">IF($A377&gt;BN$1,"",$C377*INDEX('ETS yield tables'!$D$198:$CO$226,$B377,BN$1-$A377+1)/10^6)</f>
        <v>0</v>
      </c>
      <c r="BO377" cm="1">
        <f t="array" aca="1" ref="BO377" ca="1">IF($A377&gt;BO$1,"",$C377*INDEX('ETS yield tables'!$D$198:$CO$226,$B377,BO$1-$A377+1)/10^6)</f>
        <v>0</v>
      </c>
      <c r="BP377" cm="1">
        <f t="array" aca="1" ref="BP377" ca="1">IF($A377&gt;BP$1,"",$C377*INDEX('ETS yield tables'!$D$198:$CO$226,$B377,BP$1-$A377+1)/10^6)</f>
        <v>0</v>
      </c>
      <c r="BQ377" cm="1">
        <f t="array" aca="1" ref="BQ377" ca="1">IF($A377&gt;BQ$1,"",$C377*INDEX('ETS yield tables'!$D$198:$CO$226,$B377,BQ$1-$A377+1)/10^6)</f>
        <v>0</v>
      </c>
      <c r="BR377" cm="1">
        <f t="array" aca="1" ref="BR377" ca="1">IF($A377&gt;BR$1,"",$C377*INDEX('ETS yield tables'!$D$198:$CO$226,$B377,BR$1-$A377+1)/10^6)</f>
        <v>0</v>
      </c>
      <c r="BS377" cm="1">
        <f t="array" aca="1" ref="BS377" ca="1">IF($A377&gt;BS$1,"",$C377*INDEX('ETS yield tables'!$D$198:$CO$226,$B377,BS$1-$A377+1)/10^6)</f>
        <v>0</v>
      </c>
      <c r="BT377" cm="1">
        <f t="array" aca="1" ref="BT377" ca="1">IF($A377&gt;BT$1,"",$C377*INDEX('ETS yield tables'!$D$198:$CO$226,$B377,BT$1-$A377+1)/10^6)</f>
        <v>0</v>
      </c>
      <c r="BU377" cm="1">
        <f t="array" aca="1" ref="BU377" ca="1">IF($A377&gt;BU$1,"",$C377*INDEX('ETS yield tables'!$D$198:$CO$226,$B377,BU$1-$A377+1)/10^6)</f>
        <v>0</v>
      </c>
      <c r="BV377" cm="1">
        <f t="array" aca="1" ref="BV377" ca="1">IF($A377&gt;BV$1,"",$C377*INDEX('ETS yield tables'!$D$198:$CO$226,$B377,BV$1-$A377+1)/10^6)</f>
        <v>0</v>
      </c>
      <c r="BW377" cm="1">
        <f t="array" aca="1" ref="BW377" ca="1">IF($A377&gt;BW$1,"",$C377*INDEX('ETS yield tables'!$D$198:$CO$226,$B377,BW$1-$A377+1)/10^6)</f>
        <v>0</v>
      </c>
      <c r="BX377" cm="1">
        <f t="array" aca="1" ref="BX377" ca="1">IF($A377&gt;BX$1,"",$C377*INDEX('ETS yield tables'!$D$198:$CO$226,$B377,BX$1-$A377+1)/10^6)</f>
        <v>0</v>
      </c>
      <c r="BY377" cm="1">
        <f t="array" aca="1" ref="BY377" ca="1">IF($A377&gt;BY$1,"",$C377*INDEX('ETS yield tables'!$D$198:$CO$226,$B377,BY$1-$A377+1)/10^6)</f>
        <v>0</v>
      </c>
      <c r="BZ377" cm="1">
        <f t="array" aca="1" ref="BZ377" ca="1">IF($A377&gt;BZ$1,"",$C377*INDEX('ETS yield tables'!$D$198:$CO$226,$B377,BZ$1-$A377+1)/10^6)</f>
        <v>0</v>
      </c>
      <c r="CA377" cm="1">
        <f t="array" aca="1" ref="CA377" ca="1">IF($A377&gt;CA$1,"",$C377*INDEX('ETS yield tables'!$D$198:$CO$226,$B377,CA$1-$A377+1)/10^6)</f>
        <v>0</v>
      </c>
      <c r="CB377" cm="1">
        <f t="array" aca="1" ref="CB377" ca="1">IF($A377&gt;CB$1,"",$C377*INDEX('ETS yield tables'!$D$198:$CO$226,$B377,CB$1-$A377+1)/10^6)</f>
        <v>0</v>
      </c>
      <c r="CC377" cm="1">
        <f t="array" aca="1" ref="CC377" ca="1">IF($A377&gt;CC$1,"",$C377*INDEX('ETS yield tables'!$D$198:$CO$226,$B377,CC$1-$A377+1)/10^6)</f>
        <v>0</v>
      </c>
      <c r="CD377" cm="1">
        <f t="array" aca="1" ref="CD377" ca="1">IF($A377&gt;CD$1,"",$C377*INDEX('ETS yield tables'!$D$198:$CO$226,$B377,CD$1-$A377+1)/10^6)</f>
        <v>0</v>
      </c>
      <c r="CE377" cm="1">
        <f t="array" aca="1" ref="CE377" ca="1">IF($A377&gt;CE$1,"",$C377*INDEX('ETS yield tables'!$D$198:$CO$226,$B377,CE$1-$A377+1)/10^6)</f>
        <v>0</v>
      </c>
      <c r="CF377" cm="1">
        <f t="array" aca="1" ref="CF377" ca="1">IF($A377&gt;CF$1,"",$C377*INDEX('ETS yield tables'!$D$198:$CO$226,$B377,CF$1-$A377+1)/10^6)</f>
        <v>0</v>
      </c>
      <c r="CG377" cm="1">
        <f t="array" aca="1" ref="CG377" ca="1">IF($A377&gt;CG$1,"",$C377*INDEX('ETS yield tables'!$D$198:$CO$226,$B377,CG$1-$A377+1)/10^6)</f>
        <v>0</v>
      </c>
      <c r="CH377" cm="1">
        <f t="array" aca="1" ref="CH377" ca="1">IF($A377&gt;CH$1,"",$C377*INDEX('ETS yield tables'!$D$198:$CO$226,$B377,CH$1-$A377+1)/10^6)</f>
        <v>0</v>
      </c>
      <c r="CI377" cm="1">
        <f t="array" aca="1" ref="CI377" ca="1">IF($A377&gt;CI$1,"",$C377*INDEX('ETS yield tables'!$D$198:$CO$226,$B377,CI$1-$A377+1)/10^6)</f>
        <v>0</v>
      </c>
      <c r="CJ377" cm="1">
        <f t="array" aca="1" ref="CJ377" ca="1">IF($A377&gt;CJ$1,"",$C377*INDEX('ETS yield tables'!$D$198:$CO$226,$B377,CJ$1-$A377+1)/10^6)</f>
        <v>0</v>
      </c>
      <c r="CK377" cm="1">
        <f t="array" aca="1" ref="CK377" ca="1">IF($A377&gt;CK$1,"",$C377*INDEX('ETS yield tables'!$D$198:$CO$226,$B377,CK$1-$A377+1)/10^6)</f>
        <v>0</v>
      </c>
      <c r="CL377" cm="1">
        <f t="array" aca="1" ref="CL377" ca="1">IF($A377&gt;CL$1,"",$C377*INDEX('ETS yield tables'!$D$198:$CO$226,$B377,CL$1-$A377+1)/10^6)</f>
        <v>0</v>
      </c>
      <c r="CM377" cm="1">
        <f t="array" aca="1" ref="CM377" ca="1">IF($A377&gt;CM$1,"",$C377*INDEX('ETS yield tables'!$D$198:$CO$226,$B377,CM$1-$A377+1)/10^6)</f>
        <v>0</v>
      </c>
      <c r="CN377" cm="1">
        <f t="array" aca="1" ref="CN377" ca="1">IF($A377&gt;CN$1,"",$C377*INDEX('ETS yield tables'!$D$198:$CO$226,$B377,CN$1-$A377+1)/10^6)</f>
        <v>0</v>
      </c>
      <c r="CO377" cm="1">
        <f t="array" aca="1" ref="CO377" ca="1">IF($A377&gt;CO$1,"",$C377*INDEX('ETS yield tables'!$D$198:$CO$226,$B377,CO$1-$A377+1)/10^6)</f>
        <v>0</v>
      </c>
    </row>
    <row r="378" spans="1:93" outlineLevel="1">
      <c r="A378">
        <v>2006</v>
      </c>
      <c r="B378">
        <f t="shared" si="192"/>
        <v>3</v>
      </c>
      <c r="C378" s="1">
        <v>0</v>
      </c>
      <c r="D378" s="62"/>
      <c r="E378" s="62"/>
      <c r="F378" s="62"/>
      <c r="G378" s="62"/>
      <c r="H378" s="62"/>
      <c r="I378" s="62"/>
      <c r="J378" s="62"/>
      <c r="K378" s="62"/>
      <c r="L378" s="62"/>
      <c r="M378" s="62"/>
      <c r="N378" s="62"/>
      <c r="O378" s="62"/>
      <c r="P378" s="62"/>
      <c r="Q378" s="62"/>
      <c r="R378" s="62"/>
      <c r="S378" s="62"/>
      <c r="T378" s="62"/>
      <c r="U378" s="62"/>
      <c r="V378" cm="1">
        <f t="array" aca="1" ref="V378" ca="1">IF($A378&gt;V$1,"",$C378*INDEX('ETS yield tables'!$D$198:$CO$226,$B378,V$1-$A378+1)/10^6)</f>
        <v>0</v>
      </c>
      <c r="W378" cm="1">
        <f t="array" aca="1" ref="W378" ca="1">IF($A378&gt;W$1,"",$C378*INDEX('ETS yield tables'!$D$198:$CO$226,$B378,W$1-$A378+1)/10^6)</f>
        <v>0</v>
      </c>
      <c r="X378" cm="1">
        <f t="array" aca="1" ref="X378" ca="1">IF($A378&gt;X$1,"",$C378*INDEX('ETS yield tables'!$D$198:$CO$226,$B378,X$1-$A378+1)/10^6)</f>
        <v>0</v>
      </c>
      <c r="Y378" cm="1">
        <f t="array" aca="1" ref="Y378" ca="1">IF($A378&gt;Y$1,"",$C378*INDEX('ETS yield tables'!$D$198:$CO$226,$B378,Y$1-$A378+1)/10^6)</f>
        <v>0</v>
      </c>
      <c r="Z378" cm="1">
        <f t="array" aca="1" ref="Z378" ca="1">IF($A378&gt;Z$1,"",$C378*INDEX('ETS yield tables'!$D$198:$CO$226,$B378,Z$1-$A378+1)/10^6)</f>
        <v>0</v>
      </c>
      <c r="AA378" cm="1">
        <f t="array" aca="1" ref="AA378" ca="1">IF($A378&gt;AA$1,"",$C378*INDEX('ETS yield tables'!$D$198:$CO$226,$B378,AA$1-$A378+1)/10^6)</f>
        <v>0</v>
      </c>
      <c r="AB378" cm="1">
        <f t="array" aca="1" ref="AB378" ca="1">IF($A378&gt;AB$1,"",$C378*INDEX('ETS yield tables'!$D$198:$CO$226,$B378,AB$1-$A378+1)/10^6)</f>
        <v>0</v>
      </c>
      <c r="AC378" cm="1">
        <f t="array" aca="1" ref="AC378" ca="1">IF($A378&gt;AC$1,"",$C378*INDEX('ETS yield tables'!$D$198:$CO$226,$B378,AC$1-$A378+1)/10^6)</f>
        <v>0</v>
      </c>
      <c r="AD378" cm="1">
        <f t="array" aca="1" ref="AD378" ca="1">IF($A378&gt;AD$1,"",$C378*INDEX('ETS yield tables'!$D$198:$CO$226,$B378,AD$1-$A378+1)/10^6)</f>
        <v>0</v>
      </c>
      <c r="AE378" cm="1">
        <f t="array" aca="1" ref="AE378" ca="1">IF($A378&gt;AE$1,"",$C378*INDEX('ETS yield tables'!$D$198:$CO$226,$B378,AE$1-$A378+1)/10^6)</f>
        <v>0</v>
      </c>
      <c r="AF378" cm="1">
        <f t="array" aca="1" ref="AF378" ca="1">IF($A378&gt;AF$1,"",$C378*INDEX('ETS yield tables'!$D$198:$CO$226,$B378,AF$1-$A378+1)/10^6)</f>
        <v>0</v>
      </c>
      <c r="AG378" cm="1">
        <f t="array" aca="1" ref="AG378" ca="1">IF($A378&gt;AG$1,"",$C378*INDEX('ETS yield tables'!$D$198:$CO$226,$B378,AG$1-$A378+1)/10^6)</f>
        <v>0</v>
      </c>
      <c r="AH378" cm="1">
        <f t="array" aca="1" ref="AH378" ca="1">IF($A378&gt;AH$1,"",$C378*INDEX('ETS yield tables'!$D$198:$CO$226,$B378,AH$1-$A378+1)/10^6)</f>
        <v>0</v>
      </c>
      <c r="AI378" cm="1">
        <f t="array" aca="1" ref="AI378" ca="1">IF($A378&gt;AI$1,"",$C378*INDEX('ETS yield tables'!$D$198:$CO$226,$B378,AI$1-$A378+1)/10^6)</f>
        <v>0</v>
      </c>
      <c r="AJ378" cm="1">
        <f t="array" aca="1" ref="AJ378" ca="1">IF($A378&gt;AJ$1,"",$C378*INDEX('ETS yield tables'!$D$198:$CO$226,$B378,AJ$1-$A378+1)/10^6)</f>
        <v>0</v>
      </c>
      <c r="AK378" cm="1">
        <f t="array" aca="1" ref="AK378" ca="1">IF($A378&gt;AK$1,"",$C378*INDEX('ETS yield tables'!$D$198:$CO$226,$B378,AK$1-$A378+1)/10^6)</f>
        <v>0</v>
      </c>
      <c r="AL378" cm="1">
        <f t="array" aca="1" ref="AL378" ca="1">IF($A378&gt;AL$1,"",$C378*INDEX('ETS yield tables'!$D$198:$CO$226,$B378,AL$1-$A378+1)/10^6)</f>
        <v>0</v>
      </c>
      <c r="AM378" cm="1">
        <f t="array" aca="1" ref="AM378" ca="1">IF($A378&gt;AM$1,"",$C378*INDEX('ETS yield tables'!$D$198:$CO$226,$B378,AM$1-$A378+1)/10^6)</f>
        <v>0</v>
      </c>
      <c r="AN378" cm="1">
        <f t="array" aca="1" ref="AN378" ca="1">IF($A378&gt;AN$1,"",$C378*INDEX('ETS yield tables'!$D$198:$CO$226,$B378,AN$1-$A378+1)/10^6)</f>
        <v>0</v>
      </c>
      <c r="AO378" cm="1">
        <f t="array" aca="1" ref="AO378" ca="1">IF($A378&gt;AO$1,"",$C378*INDEX('ETS yield tables'!$D$198:$CO$226,$B378,AO$1-$A378+1)/10^6)</f>
        <v>0</v>
      </c>
      <c r="AP378" cm="1">
        <f t="array" aca="1" ref="AP378" ca="1">IF($A378&gt;AP$1,"",$C378*INDEX('ETS yield tables'!$D$198:$CO$226,$B378,AP$1-$A378+1)/10^6)</f>
        <v>0</v>
      </c>
      <c r="AQ378" cm="1">
        <f t="array" aca="1" ref="AQ378" ca="1">IF($A378&gt;AQ$1,"",$C378*INDEX('ETS yield tables'!$D$198:$CO$226,$B378,AQ$1-$A378+1)/10^6)</f>
        <v>0</v>
      </c>
      <c r="AR378" cm="1">
        <f t="array" aca="1" ref="AR378" ca="1">IF($A378&gt;AR$1,"",$C378*INDEX('ETS yield tables'!$D$198:$CO$226,$B378,AR$1-$A378+1)/10^6)</f>
        <v>0</v>
      </c>
      <c r="AS378" cm="1">
        <f t="array" aca="1" ref="AS378" ca="1">IF($A378&gt;AS$1,"",$C378*INDEX('ETS yield tables'!$D$198:$CO$226,$B378,AS$1-$A378+1)/10^6)</f>
        <v>0</v>
      </c>
      <c r="AT378" cm="1">
        <f t="array" aca="1" ref="AT378" ca="1">IF($A378&gt;AT$1,"",$C378*INDEX('ETS yield tables'!$D$198:$CO$226,$B378,AT$1-$A378+1)/10^6)</f>
        <v>0</v>
      </c>
      <c r="AU378" cm="1">
        <f t="array" aca="1" ref="AU378" ca="1">IF($A378&gt;AU$1,"",$C378*INDEX('ETS yield tables'!$D$198:$CO$226,$B378,AU$1-$A378+1)/10^6)</f>
        <v>0</v>
      </c>
      <c r="AV378" cm="1">
        <f t="array" aca="1" ref="AV378" ca="1">IF($A378&gt;AV$1,"",$C378*INDEX('ETS yield tables'!$D$198:$CO$226,$B378,AV$1-$A378+1)/10^6)</f>
        <v>0</v>
      </c>
      <c r="AW378" cm="1">
        <f t="array" aca="1" ref="AW378" ca="1">IF($A378&gt;AW$1,"",$C378*INDEX('ETS yield tables'!$D$198:$CO$226,$B378,AW$1-$A378+1)/10^6)</f>
        <v>0</v>
      </c>
      <c r="AX378" cm="1">
        <f t="array" aca="1" ref="AX378" ca="1">IF($A378&gt;AX$1,"",$C378*INDEX('ETS yield tables'!$D$198:$CO$226,$B378,AX$1-$A378+1)/10^6)</f>
        <v>0</v>
      </c>
      <c r="AY378" cm="1">
        <f t="array" aca="1" ref="AY378" ca="1">IF($A378&gt;AY$1,"",$C378*INDEX('ETS yield tables'!$D$198:$CO$226,$B378,AY$1-$A378+1)/10^6)</f>
        <v>0</v>
      </c>
      <c r="AZ378" cm="1">
        <f t="array" aca="1" ref="AZ378" ca="1">IF($A378&gt;AZ$1,"",$C378*INDEX('ETS yield tables'!$D$198:$CO$226,$B378,AZ$1-$A378+1)/10^6)</f>
        <v>0</v>
      </c>
      <c r="BA378" cm="1">
        <f t="array" aca="1" ref="BA378" ca="1">IF($A378&gt;BA$1,"",$C378*INDEX('ETS yield tables'!$D$198:$CO$226,$B378,BA$1-$A378+1)/10^6)</f>
        <v>0</v>
      </c>
      <c r="BB378" cm="1">
        <f t="array" aca="1" ref="BB378" ca="1">IF($A378&gt;BB$1,"",$C378*INDEX('ETS yield tables'!$D$198:$CO$226,$B378,BB$1-$A378+1)/10^6)</f>
        <v>0</v>
      </c>
      <c r="BC378" cm="1">
        <f t="array" aca="1" ref="BC378" ca="1">IF($A378&gt;BC$1,"",$C378*INDEX('ETS yield tables'!$D$198:$CO$226,$B378,BC$1-$A378+1)/10^6)</f>
        <v>0</v>
      </c>
      <c r="BD378" cm="1">
        <f t="array" aca="1" ref="BD378" ca="1">IF($A378&gt;BD$1,"",$C378*INDEX('ETS yield tables'!$D$198:$CO$226,$B378,BD$1-$A378+1)/10^6)</f>
        <v>0</v>
      </c>
      <c r="BE378" cm="1">
        <f t="array" aca="1" ref="BE378" ca="1">IF($A378&gt;BE$1,"",$C378*INDEX('ETS yield tables'!$D$198:$CO$226,$B378,BE$1-$A378+1)/10^6)</f>
        <v>0</v>
      </c>
      <c r="BF378" cm="1">
        <f t="array" aca="1" ref="BF378" ca="1">IF($A378&gt;BF$1,"",$C378*INDEX('ETS yield tables'!$D$198:$CO$226,$B378,BF$1-$A378+1)/10^6)</f>
        <v>0</v>
      </c>
      <c r="BG378" cm="1">
        <f t="array" aca="1" ref="BG378" ca="1">IF($A378&gt;BG$1,"",$C378*INDEX('ETS yield tables'!$D$198:$CO$226,$B378,BG$1-$A378+1)/10^6)</f>
        <v>0</v>
      </c>
      <c r="BH378" cm="1">
        <f t="array" aca="1" ref="BH378" ca="1">IF($A378&gt;BH$1,"",$C378*INDEX('ETS yield tables'!$D$198:$CO$226,$B378,BH$1-$A378+1)/10^6)</f>
        <v>0</v>
      </c>
      <c r="BI378" cm="1">
        <f t="array" aca="1" ref="BI378" ca="1">IF($A378&gt;BI$1,"",$C378*INDEX('ETS yield tables'!$D$198:$CO$226,$B378,BI$1-$A378+1)/10^6)</f>
        <v>0</v>
      </c>
      <c r="BJ378" cm="1">
        <f t="array" aca="1" ref="BJ378" ca="1">IF($A378&gt;BJ$1,"",$C378*INDEX('ETS yield tables'!$D$198:$CO$226,$B378,BJ$1-$A378+1)/10^6)</f>
        <v>0</v>
      </c>
      <c r="BK378" cm="1">
        <f t="array" aca="1" ref="BK378" ca="1">IF($A378&gt;BK$1,"",$C378*INDEX('ETS yield tables'!$D$198:$CO$226,$B378,BK$1-$A378+1)/10^6)</f>
        <v>0</v>
      </c>
      <c r="BL378" cm="1">
        <f t="array" aca="1" ref="BL378" ca="1">IF($A378&gt;BL$1,"",$C378*INDEX('ETS yield tables'!$D$198:$CO$226,$B378,BL$1-$A378+1)/10^6)</f>
        <v>0</v>
      </c>
      <c r="BM378" cm="1">
        <f t="array" aca="1" ref="BM378" ca="1">IF($A378&gt;BM$1,"",$C378*INDEX('ETS yield tables'!$D$198:$CO$226,$B378,BM$1-$A378+1)/10^6)</f>
        <v>0</v>
      </c>
      <c r="BN378" cm="1">
        <f t="array" aca="1" ref="BN378" ca="1">IF($A378&gt;BN$1,"",$C378*INDEX('ETS yield tables'!$D$198:$CO$226,$B378,BN$1-$A378+1)/10^6)</f>
        <v>0</v>
      </c>
      <c r="BO378" cm="1">
        <f t="array" aca="1" ref="BO378" ca="1">IF($A378&gt;BO$1,"",$C378*INDEX('ETS yield tables'!$D$198:$CO$226,$B378,BO$1-$A378+1)/10^6)</f>
        <v>0</v>
      </c>
      <c r="BP378" cm="1">
        <f t="array" aca="1" ref="BP378" ca="1">IF($A378&gt;BP$1,"",$C378*INDEX('ETS yield tables'!$D$198:$CO$226,$B378,BP$1-$A378+1)/10^6)</f>
        <v>0</v>
      </c>
      <c r="BQ378" cm="1">
        <f t="array" aca="1" ref="BQ378" ca="1">IF($A378&gt;BQ$1,"",$C378*INDEX('ETS yield tables'!$D$198:$CO$226,$B378,BQ$1-$A378+1)/10^6)</f>
        <v>0</v>
      </c>
      <c r="BR378" cm="1">
        <f t="array" aca="1" ref="BR378" ca="1">IF($A378&gt;BR$1,"",$C378*INDEX('ETS yield tables'!$D$198:$CO$226,$B378,BR$1-$A378+1)/10^6)</f>
        <v>0</v>
      </c>
      <c r="BS378" cm="1">
        <f t="array" aca="1" ref="BS378" ca="1">IF($A378&gt;BS$1,"",$C378*INDEX('ETS yield tables'!$D$198:$CO$226,$B378,BS$1-$A378+1)/10^6)</f>
        <v>0</v>
      </c>
      <c r="BT378" cm="1">
        <f t="array" aca="1" ref="BT378" ca="1">IF($A378&gt;BT$1,"",$C378*INDEX('ETS yield tables'!$D$198:$CO$226,$B378,BT$1-$A378+1)/10^6)</f>
        <v>0</v>
      </c>
      <c r="BU378" cm="1">
        <f t="array" aca="1" ref="BU378" ca="1">IF($A378&gt;BU$1,"",$C378*INDEX('ETS yield tables'!$D$198:$CO$226,$B378,BU$1-$A378+1)/10^6)</f>
        <v>0</v>
      </c>
      <c r="BV378" cm="1">
        <f t="array" aca="1" ref="BV378" ca="1">IF($A378&gt;BV$1,"",$C378*INDEX('ETS yield tables'!$D$198:$CO$226,$B378,BV$1-$A378+1)/10^6)</f>
        <v>0</v>
      </c>
      <c r="BW378" cm="1">
        <f t="array" aca="1" ref="BW378" ca="1">IF($A378&gt;BW$1,"",$C378*INDEX('ETS yield tables'!$D$198:$CO$226,$B378,BW$1-$A378+1)/10^6)</f>
        <v>0</v>
      </c>
      <c r="BX378" cm="1">
        <f t="array" aca="1" ref="BX378" ca="1">IF($A378&gt;BX$1,"",$C378*INDEX('ETS yield tables'!$D$198:$CO$226,$B378,BX$1-$A378+1)/10^6)</f>
        <v>0</v>
      </c>
      <c r="BY378" cm="1">
        <f t="array" aca="1" ref="BY378" ca="1">IF($A378&gt;BY$1,"",$C378*INDEX('ETS yield tables'!$D$198:$CO$226,$B378,BY$1-$A378+1)/10^6)</f>
        <v>0</v>
      </c>
      <c r="BZ378" cm="1">
        <f t="array" aca="1" ref="BZ378" ca="1">IF($A378&gt;BZ$1,"",$C378*INDEX('ETS yield tables'!$D$198:$CO$226,$B378,BZ$1-$A378+1)/10^6)</f>
        <v>0</v>
      </c>
      <c r="CA378" cm="1">
        <f t="array" aca="1" ref="CA378" ca="1">IF($A378&gt;CA$1,"",$C378*INDEX('ETS yield tables'!$D$198:$CO$226,$B378,CA$1-$A378+1)/10^6)</f>
        <v>0</v>
      </c>
      <c r="CB378" cm="1">
        <f t="array" aca="1" ref="CB378" ca="1">IF($A378&gt;CB$1,"",$C378*INDEX('ETS yield tables'!$D$198:$CO$226,$B378,CB$1-$A378+1)/10^6)</f>
        <v>0</v>
      </c>
      <c r="CC378" cm="1">
        <f t="array" aca="1" ref="CC378" ca="1">IF($A378&gt;CC$1,"",$C378*INDEX('ETS yield tables'!$D$198:$CO$226,$B378,CC$1-$A378+1)/10^6)</f>
        <v>0</v>
      </c>
      <c r="CD378" cm="1">
        <f t="array" aca="1" ref="CD378" ca="1">IF($A378&gt;CD$1,"",$C378*INDEX('ETS yield tables'!$D$198:$CO$226,$B378,CD$1-$A378+1)/10^6)</f>
        <v>0</v>
      </c>
      <c r="CE378" cm="1">
        <f t="array" aca="1" ref="CE378" ca="1">IF($A378&gt;CE$1,"",$C378*INDEX('ETS yield tables'!$D$198:$CO$226,$B378,CE$1-$A378+1)/10^6)</f>
        <v>0</v>
      </c>
      <c r="CF378" cm="1">
        <f t="array" aca="1" ref="CF378" ca="1">IF($A378&gt;CF$1,"",$C378*INDEX('ETS yield tables'!$D$198:$CO$226,$B378,CF$1-$A378+1)/10^6)</f>
        <v>0</v>
      </c>
      <c r="CG378" cm="1">
        <f t="array" aca="1" ref="CG378" ca="1">IF($A378&gt;CG$1,"",$C378*INDEX('ETS yield tables'!$D$198:$CO$226,$B378,CG$1-$A378+1)/10^6)</f>
        <v>0</v>
      </c>
      <c r="CH378" cm="1">
        <f t="array" aca="1" ref="CH378" ca="1">IF($A378&gt;CH$1,"",$C378*INDEX('ETS yield tables'!$D$198:$CO$226,$B378,CH$1-$A378+1)/10^6)</f>
        <v>0</v>
      </c>
      <c r="CI378" cm="1">
        <f t="array" aca="1" ref="CI378" ca="1">IF($A378&gt;CI$1,"",$C378*INDEX('ETS yield tables'!$D$198:$CO$226,$B378,CI$1-$A378+1)/10^6)</f>
        <v>0</v>
      </c>
      <c r="CJ378" cm="1">
        <f t="array" aca="1" ref="CJ378" ca="1">IF($A378&gt;CJ$1,"",$C378*INDEX('ETS yield tables'!$D$198:$CO$226,$B378,CJ$1-$A378+1)/10^6)</f>
        <v>0</v>
      </c>
      <c r="CK378" cm="1">
        <f t="array" aca="1" ref="CK378" ca="1">IF($A378&gt;CK$1,"",$C378*INDEX('ETS yield tables'!$D$198:$CO$226,$B378,CK$1-$A378+1)/10^6)</f>
        <v>0</v>
      </c>
      <c r="CL378" cm="1">
        <f t="array" aca="1" ref="CL378" ca="1">IF($A378&gt;CL$1,"",$C378*INDEX('ETS yield tables'!$D$198:$CO$226,$B378,CL$1-$A378+1)/10^6)</f>
        <v>0</v>
      </c>
      <c r="CM378" cm="1">
        <f t="array" aca="1" ref="CM378" ca="1">IF($A378&gt;CM$1,"",$C378*INDEX('ETS yield tables'!$D$198:$CO$226,$B378,CM$1-$A378+1)/10^6)</f>
        <v>0</v>
      </c>
      <c r="CN378" cm="1">
        <f t="array" aca="1" ref="CN378" ca="1">IF($A378&gt;CN$1,"",$C378*INDEX('ETS yield tables'!$D$198:$CO$226,$B378,CN$1-$A378+1)/10^6)</f>
        <v>0</v>
      </c>
      <c r="CO378" cm="1">
        <f t="array" aca="1" ref="CO378" ca="1">IF($A378&gt;CO$1,"",$C378*INDEX('ETS yield tables'!$D$198:$CO$226,$B378,CO$1-$A378+1)/10^6)</f>
        <v>0</v>
      </c>
    </row>
    <row r="379" spans="1:93" outlineLevel="1">
      <c r="A379">
        <v>2007</v>
      </c>
      <c r="B379">
        <f t="shared" si="192"/>
        <v>2</v>
      </c>
      <c r="C379" s="1">
        <v>0</v>
      </c>
      <c r="D379" s="62"/>
      <c r="E379" s="62"/>
      <c r="F379" s="62"/>
      <c r="G379" s="62"/>
      <c r="H379" s="62"/>
      <c r="I379" s="62"/>
      <c r="J379" s="62"/>
      <c r="K379" s="62"/>
      <c r="L379" s="62"/>
      <c r="M379" s="62"/>
      <c r="N379" s="62"/>
      <c r="O379" s="62"/>
      <c r="P379" s="62"/>
      <c r="Q379" s="62"/>
      <c r="R379" s="62"/>
      <c r="S379" s="62"/>
      <c r="T379" s="62"/>
      <c r="U379" s="62"/>
      <c r="V379" cm="1">
        <f t="array" aca="1" ref="V379" ca="1">IF($A379&gt;V$1,"",$C379*INDEX('ETS yield tables'!$D$198:$CO$226,$B379,V$1-$A379+1)/10^6)</f>
        <v>0</v>
      </c>
      <c r="W379" cm="1">
        <f t="array" aca="1" ref="W379" ca="1">IF($A379&gt;W$1,"",$C379*INDEX('ETS yield tables'!$D$198:$CO$226,$B379,W$1-$A379+1)/10^6)</f>
        <v>0</v>
      </c>
      <c r="X379" cm="1">
        <f t="array" aca="1" ref="X379" ca="1">IF($A379&gt;X$1,"",$C379*INDEX('ETS yield tables'!$D$198:$CO$226,$B379,X$1-$A379+1)/10^6)</f>
        <v>0</v>
      </c>
      <c r="Y379" cm="1">
        <f t="array" aca="1" ref="Y379" ca="1">IF($A379&gt;Y$1,"",$C379*INDEX('ETS yield tables'!$D$198:$CO$226,$B379,Y$1-$A379+1)/10^6)</f>
        <v>0</v>
      </c>
      <c r="Z379" cm="1">
        <f t="array" aca="1" ref="Z379" ca="1">IF($A379&gt;Z$1,"",$C379*INDEX('ETS yield tables'!$D$198:$CO$226,$B379,Z$1-$A379+1)/10^6)</f>
        <v>0</v>
      </c>
      <c r="AA379" cm="1">
        <f t="array" aca="1" ref="AA379" ca="1">IF($A379&gt;AA$1,"",$C379*INDEX('ETS yield tables'!$D$198:$CO$226,$B379,AA$1-$A379+1)/10^6)</f>
        <v>0</v>
      </c>
      <c r="AB379" cm="1">
        <f t="array" aca="1" ref="AB379" ca="1">IF($A379&gt;AB$1,"",$C379*INDEX('ETS yield tables'!$D$198:$CO$226,$B379,AB$1-$A379+1)/10^6)</f>
        <v>0</v>
      </c>
      <c r="AC379" cm="1">
        <f t="array" aca="1" ref="AC379" ca="1">IF($A379&gt;AC$1,"",$C379*INDEX('ETS yield tables'!$D$198:$CO$226,$B379,AC$1-$A379+1)/10^6)</f>
        <v>0</v>
      </c>
      <c r="AD379" cm="1">
        <f t="array" aca="1" ref="AD379" ca="1">IF($A379&gt;AD$1,"",$C379*INDEX('ETS yield tables'!$D$198:$CO$226,$B379,AD$1-$A379+1)/10^6)</f>
        <v>0</v>
      </c>
      <c r="AE379" cm="1">
        <f t="array" aca="1" ref="AE379" ca="1">IF($A379&gt;AE$1,"",$C379*INDEX('ETS yield tables'!$D$198:$CO$226,$B379,AE$1-$A379+1)/10^6)</f>
        <v>0</v>
      </c>
      <c r="AF379" cm="1">
        <f t="array" aca="1" ref="AF379" ca="1">IF($A379&gt;AF$1,"",$C379*INDEX('ETS yield tables'!$D$198:$CO$226,$B379,AF$1-$A379+1)/10^6)</f>
        <v>0</v>
      </c>
      <c r="AG379" cm="1">
        <f t="array" aca="1" ref="AG379" ca="1">IF($A379&gt;AG$1,"",$C379*INDEX('ETS yield tables'!$D$198:$CO$226,$B379,AG$1-$A379+1)/10^6)</f>
        <v>0</v>
      </c>
      <c r="AH379" cm="1">
        <f t="array" aca="1" ref="AH379" ca="1">IF($A379&gt;AH$1,"",$C379*INDEX('ETS yield tables'!$D$198:$CO$226,$B379,AH$1-$A379+1)/10^6)</f>
        <v>0</v>
      </c>
      <c r="AI379" cm="1">
        <f t="array" aca="1" ref="AI379" ca="1">IF($A379&gt;AI$1,"",$C379*INDEX('ETS yield tables'!$D$198:$CO$226,$B379,AI$1-$A379+1)/10^6)</f>
        <v>0</v>
      </c>
      <c r="AJ379" cm="1">
        <f t="array" aca="1" ref="AJ379" ca="1">IF($A379&gt;AJ$1,"",$C379*INDEX('ETS yield tables'!$D$198:$CO$226,$B379,AJ$1-$A379+1)/10^6)</f>
        <v>0</v>
      </c>
      <c r="AK379" cm="1">
        <f t="array" aca="1" ref="AK379" ca="1">IF($A379&gt;AK$1,"",$C379*INDEX('ETS yield tables'!$D$198:$CO$226,$B379,AK$1-$A379+1)/10^6)</f>
        <v>0</v>
      </c>
      <c r="AL379" cm="1">
        <f t="array" aca="1" ref="AL379" ca="1">IF($A379&gt;AL$1,"",$C379*INDEX('ETS yield tables'!$D$198:$CO$226,$B379,AL$1-$A379+1)/10^6)</f>
        <v>0</v>
      </c>
      <c r="AM379" cm="1">
        <f t="array" aca="1" ref="AM379" ca="1">IF($A379&gt;AM$1,"",$C379*INDEX('ETS yield tables'!$D$198:$CO$226,$B379,AM$1-$A379+1)/10^6)</f>
        <v>0</v>
      </c>
      <c r="AN379" cm="1">
        <f t="array" aca="1" ref="AN379" ca="1">IF($A379&gt;AN$1,"",$C379*INDEX('ETS yield tables'!$D$198:$CO$226,$B379,AN$1-$A379+1)/10^6)</f>
        <v>0</v>
      </c>
      <c r="AO379" cm="1">
        <f t="array" aca="1" ref="AO379" ca="1">IF($A379&gt;AO$1,"",$C379*INDEX('ETS yield tables'!$D$198:$CO$226,$B379,AO$1-$A379+1)/10^6)</f>
        <v>0</v>
      </c>
      <c r="AP379" cm="1">
        <f t="array" aca="1" ref="AP379" ca="1">IF($A379&gt;AP$1,"",$C379*INDEX('ETS yield tables'!$D$198:$CO$226,$B379,AP$1-$A379+1)/10^6)</f>
        <v>0</v>
      </c>
      <c r="AQ379" cm="1">
        <f t="array" aca="1" ref="AQ379" ca="1">IF($A379&gt;AQ$1,"",$C379*INDEX('ETS yield tables'!$D$198:$CO$226,$B379,AQ$1-$A379+1)/10^6)</f>
        <v>0</v>
      </c>
      <c r="AR379" cm="1">
        <f t="array" aca="1" ref="AR379" ca="1">IF($A379&gt;AR$1,"",$C379*INDEX('ETS yield tables'!$D$198:$CO$226,$B379,AR$1-$A379+1)/10^6)</f>
        <v>0</v>
      </c>
      <c r="AS379" cm="1">
        <f t="array" aca="1" ref="AS379" ca="1">IF($A379&gt;AS$1,"",$C379*INDEX('ETS yield tables'!$D$198:$CO$226,$B379,AS$1-$A379+1)/10^6)</f>
        <v>0</v>
      </c>
      <c r="AT379" cm="1">
        <f t="array" aca="1" ref="AT379" ca="1">IF($A379&gt;AT$1,"",$C379*INDEX('ETS yield tables'!$D$198:$CO$226,$B379,AT$1-$A379+1)/10^6)</f>
        <v>0</v>
      </c>
      <c r="AU379" cm="1">
        <f t="array" aca="1" ref="AU379" ca="1">IF($A379&gt;AU$1,"",$C379*INDEX('ETS yield tables'!$D$198:$CO$226,$B379,AU$1-$A379+1)/10^6)</f>
        <v>0</v>
      </c>
      <c r="AV379" cm="1">
        <f t="array" aca="1" ref="AV379" ca="1">IF($A379&gt;AV$1,"",$C379*INDEX('ETS yield tables'!$D$198:$CO$226,$B379,AV$1-$A379+1)/10^6)</f>
        <v>0</v>
      </c>
      <c r="AW379" cm="1">
        <f t="array" aca="1" ref="AW379" ca="1">IF($A379&gt;AW$1,"",$C379*INDEX('ETS yield tables'!$D$198:$CO$226,$B379,AW$1-$A379+1)/10^6)</f>
        <v>0</v>
      </c>
      <c r="AX379" cm="1">
        <f t="array" aca="1" ref="AX379" ca="1">IF($A379&gt;AX$1,"",$C379*INDEX('ETS yield tables'!$D$198:$CO$226,$B379,AX$1-$A379+1)/10^6)</f>
        <v>0</v>
      </c>
      <c r="AY379" cm="1">
        <f t="array" aca="1" ref="AY379" ca="1">IF($A379&gt;AY$1,"",$C379*INDEX('ETS yield tables'!$D$198:$CO$226,$B379,AY$1-$A379+1)/10^6)</f>
        <v>0</v>
      </c>
      <c r="AZ379" cm="1">
        <f t="array" aca="1" ref="AZ379" ca="1">IF($A379&gt;AZ$1,"",$C379*INDEX('ETS yield tables'!$D$198:$CO$226,$B379,AZ$1-$A379+1)/10^6)</f>
        <v>0</v>
      </c>
      <c r="BA379" cm="1">
        <f t="array" aca="1" ref="BA379" ca="1">IF($A379&gt;BA$1,"",$C379*INDEX('ETS yield tables'!$D$198:$CO$226,$B379,BA$1-$A379+1)/10^6)</f>
        <v>0</v>
      </c>
      <c r="BB379" cm="1">
        <f t="array" aca="1" ref="BB379" ca="1">IF($A379&gt;BB$1,"",$C379*INDEX('ETS yield tables'!$D$198:$CO$226,$B379,BB$1-$A379+1)/10^6)</f>
        <v>0</v>
      </c>
      <c r="BC379" cm="1">
        <f t="array" aca="1" ref="BC379" ca="1">IF($A379&gt;BC$1,"",$C379*INDEX('ETS yield tables'!$D$198:$CO$226,$B379,BC$1-$A379+1)/10^6)</f>
        <v>0</v>
      </c>
      <c r="BD379" cm="1">
        <f t="array" aca="1" ref="BD379" ca="1">IF($A379&gt;BD$1,"",$C379*INDEX('ETS yield tables'!$D$198:$CO$226,$B379,BD$1-$A379+1)/10^6)</f>
        <v>0</v>
      </c>
      <c r="BE379" cm="1">
        <f t="array" aca="1" ref="BE379" ca="1">IF($A379&gt;BE$1,"",$C379*INDEX('ETS yield tables'!$D$198:$CO$226,$B379,BE$1-$A379+1)/10^6)</f>
        <v>0</v>
      </c>
      <c r="BF379" cm="1">
        <f t="array" aca="1" ref="BF379" ca="1">IF($A379&gt;BF$1,"",$C379*INDEX('ETS yield tables'!$D$198:$CO$226,$B379,BF$1-$A379+1)/10^6)</f>
        <v>0</v>
      </c>
      <c r="BG379" cm="1">
        <f t="array" aca="1" ref="BG379" ca="1">IF($A379&gt;BG$1,"",$C379*INDEX('ETS yield tables'!$D$198:$CO$226,$B379,BG$1-$A379+1)/10^6)</f>
        <v>0</v>
      </c>
      <c r="BH379" cm="1">
        <f t="array" aca="1" ref="BH379" ca="1">IF($A379&gt;BH$1,"",$C379*INDEX('ETS yield tables'!$D$198:$CO$226,$B379,BH$1-$A379+1)/10^6)</f>
        <v>0</v>
      </c>
      <c r="BI379" cm="1">
        <f t="array" aca="1" ref="BI379" ca="1">IF($A379&gt;BI$1,"",$C379*INDEX('ETS yield tables'!$D$198:$CO$226,$B379,BI$1-$A379+1)/10^6)</f>
        <v>0</v>
      </c>
      <c r="BJ379" cm="1">
        <f t="array" aca="1" ref="BJ379" ca="1">IF($A379&gt;BJ$1,"",$C379*INDEX('ETS yield tables'!$D$198:$CO$226,$B379,BJ$1-$A379+1)/10^6)</f>
        <v>0</v>
      </c>
      <c r="BK379" cm="1">
        <f t="array" aca="1" ref="BK379" ca="1">IF($A379&gt;BK$1,"",$C379*INDEX('ETS yield tables'!$D$198:$CO$226,$B379,BK$1-$A379+1)/10^6)</f>
        <v>0</v>
      </c>
      <c r="BL379" cm="1">
        <f t="array" aca="1" ref="BL379" ca="1">IF($A379&gt;BL$1,"",$C379*INDEX('ETS yield tables'!$D$198:$CO$226,$B379,BL$1-$A379+1)/10^6)</f>
        <v>0</v>
      </c>
      <c r="BM379" cm="1">
        <f t="array" aca="1" ref="BM379" ca="1">IF($A379&gt;BM$1,"",$C379*INDEX('ETS yield tables'!$D$198:$CO$226,$B379,BM$1-$A379+1)/10^6)</f>
        <v>0</v>
      </c>
      <c r="BN379" cm="1">
        <f t="array" aca="1" ref="BN379" ca="1">IF($A379&gt;BN$1,"",$C379*INDEX('ETS yield tables'!$D$198:$CO$226,$B379,BN$1-$A379+1)/10^6)</f>
        <v>0</v>
      </c>
      <c r="BO379" cm="1">
        <f t="array" aca="1" ref="BO379" ca="1">IF($A379&gt;BO$1,"",$C379*INDEX('ETS yield tables'!$D$198:$CO$226,$B379,BO$1-$A379+1)/10^6)</f>
        <v>0</v>
      </c>
      <c r="BP379" cm="1">
        <f t="array" aca="1" ref="BP379" ca="1">IF($A379&gt;BP$1,"",$C379*INDEX('ETS yield tables'!$D$198:$CO$226,$B379,BP$1-$A379+1)/10^6)</f>
        <v>0</v>
      </c>
      <c r="BQ379" cm="1">
        <f t="array" aca="1" ref="BQ379" ca="1">IF($A379&gt;BQ$1,"",$C379*INDEX('ETS yield tables'!$D$198:$CO$226,$B379,BQ$1-$A379+1)/10^6)</f>
        <v>0</v>
      </c>
      <c r="BR379" cm="1">
        <f t="array" aca="1" ref="BR379" ca="1">IF($A379&gt;BR$1,"",$C379*INDEX('ETS yield tables'!$D$198:$CO$226,$B379,BR$1-$A379+1)/10^6)</f>
        <v>0</v>
      </c>
      <c r="BS379" cm="1">
        <f t="array" aca="1" ref="BS379" ca="1">IF($A379&gt;BS$1,"",$C379*INDEX('ETS yield tables'!$D$198:$CO$226,$B379,BS$1-$A379+1)/10^6)</f>
        <v>0</v>
      </c>
      <c r="BT379" cm="1">
        <f t="array" aca="1" ref="BT379" ca="1">IF($A379&gt;BT$1,"",$C379*INDEX('ETS yield tables'!$D$198:$CO$226,$B379,BT$1-$A379+1)/10^6)</f>
        <v>0</v>
      </c>
      <c r="BU379" cm="1">
        <f t="array" aca="1" ref="BU379" ca="1">IF($A379&gt;BU$1,"",$C379*INDEX('ETS yield tables'!$D$198:$CO$226,$B379,BU$1-$A379+1)/10^6)</f>
        <v>0</v>
      </c>
      <c r="BV379" cm="1">
        <f t="array" aca="1" ref="BV379" ca="1">IF($A379&gt;BV$1,"",$C379*INDEX('ETS yield tables'!$D$198:$CO$226,$B379,BV$1-$A379+1)/10^6)</f>
        <v>0</v>
      </c>
      <c r="BW379" cm="1">
        <f t="array" aca="1" ref="BW379" ca="1">IF($A379&gt;BW$1,"",$C379*INDEX('ETS yield tables'!$D$198:$CO$226,$B379,BW$1-$A379+1)/10^6)</f>
        <v>0</v>
      </c>
      <c r="BX379" cm="1">
        <f t="array" aca="1" ref="BX379" ca="1">IF($A379&gt;BX$1,"",$C379*INDEX('ETS yield tables'!$D$198:$CO$226,$B379,BX$1-$A379+1)/10^6)</f>
        <v>0</v>
      </c>
      <c r="BY379" cm="1">
        <f t="array" aca="1" ref="BY379" ca="1">IF($A379&gt;BY$1,"",$C379*INDEX('ETS yield tables'!$D$198:$CO$226,$B379,BY$1-$A379+1)/10^6)</f>
        <v>0</v>
      </c>
      <c r="BZ379" cm="1">
        <f t="array" aca="1" ref="BZ379" ca="1">IF($A379&gt;BZ$1,"",$C379*INDEX('ETS yield tables'!$D$198:$CO$226,$B379,BZ$1-$A379+1)/10^6)</f>
        <v>0</v>
      </c>
      <c r="CA379" cm="1">
        <f t="array" aca="1" ref="CA379" ca="1">IF($A379&gt;CA$1,"",$C379*INDEX('ETS yield tables'!$D$198:$CO$226,$B379,CA$1-$A379+1)/10^6)</f>
        <v>0</v>
      </c>
      <c r="CB379" cm="1">
        <f t="array" aca="1" ref="CB379" ca="1">IF($A379&gt;CB$1,"",$C379*INDEX('ETS yield tables'!$D$198:$CO$226,$B379,CB$1-$A379+1)/10^6)</f>
        <v>0</v>
      </c>
      <c r="CC379" cm="1">
        <f t="array" aca="1" ref="CC379" ca="1">IF($A379&gt;CC$1,"",$C379*INDEX('ETS yield tables'!$D$198:$CO$226,$B379,CC$1-$A379+1)/10^6)</f>
        <v>0</v>
      </c>
      <c r="CD379" cm="1">
        <f t="array" aca="1" ref="CD379" ca="1">IF($A379&gt;CD$1,"",$C379*INDEX('ETS yield tables'!$D$198:$CO$226,$B379,CD$1-$A379+1)/10^6)</f>
        <v>0</v>
      </c>
      <c r="CE379" cm="1">
        <f t="array" aca="1" ref="CE379" ca="1">IF($A379&gt;CE$1,"",$C379*INDEX('ETS yield tables'!$D$198:$CO$226,$B379,CE$1-$A379+1)/10^6)</f>
        <v>0</v>
      </c>
      <c r="CF379" cm="1">
        <f t="array" aca="1" ref="CF379" ca="1">IF($A379&gt;CF$1,"",$C379*INDEX('ETS yield tables'!$D$198:$CO$226,$B379,CF$1-$A379+1)/10^6)</f>
        <v>0</v>
      </c>
      <c r="CG379" cm="1">
        <f t="array" aca="1" ref="CG379" ca="1">IF($A379&gt;CG$1,"",$C379*INDEX('ETS yield tables'!$D$198:$CO$226,$B379,CG$1-$A379+1)/10^6)</f>
        <v>0</v>
      </c>
      <c r="CH379" cm="1">
        <f t="array" aca="1" ref="CH379" ca="1">IF($A379&gt;CH$1,"",$C379*INDEX('ETS yield tables'!$D$198:$CO$226,$B379,CH$1-$A379+1)/10^6)</f>
        <v>0</v>
      </c>
      <c r="CI379" cm="1">
        <f t="array" aca="1" ref="CI379" ca="1">IF($A379&gt;CI$1,"",$C379*INDEX('ETS yield tables'!$D$198:$CO$226,$B379,CI$1-$A379+1)/10^6)</f>
        <v>0</v>
      </c>
      <c r="CJ379" cm="1">
        <f t="array" aca="1" ref="CJ379" ca="1">IF($A379&gt;CJ$1,"",$C379*INDEX('ETS yield tables'!$D$198:$CO$226,$B379,CJ$1-$A379+1)/10^6)</f>
        <v>0</v>
      </c>
      <c r="CK379" cm="1">
        <f t="array" aca="1" ref="CK379" ca="1">IF($A379&gt;CK$1,"",$C379*INDEX('ETS yield tables'!$D$198:$CO$226,$B379,CK$1-$A379+1)/10^6)</f>
        <v>0</v>
      </c>
      <c r="CL379" cm="1">
        <f t="array" aca="1" ref="CL379" ca="1">IF($A379&gt;CL$1,"",$C379*INDEX('ETS yield tables'!$D$198:$CO$226,$B379,CL$1-$A379+1)/10^6)</f>
        <v>0</v>
      </c>
      <c r="CM379" cm="1">
        <f t="array" aca="1" ref="CM379" ca="1">IF($A379&gt;CM$1,"",$C379*INDEX('ETS yield tables'!$D$198:$CO$226,$B379,CM$1-$A379+1)/10^6)</f>
        <v>0</v>
      </c>
      <c r="CN379" cm="1">
        <f t="array" aca="1" ref="CN379" ca="1">IF($A379&gt;CN$1,"",$C379*INDEX('ETS yield tables'!$D$198:$CO$226,$B379,CN$1-$A379+1)/10^6)</f>
        <v>0</v>
      </c>
      <c r="CO379" cm="1">
        <f t="array" aca="1" ref="CO379" ca="1">IF($A379&gt;CO$1,"",$C379*INDEX('ETS yield tables'!$D$198:$CO$226,$B379,CO$1-$A379+1)/10^6)</f>
        <v>0</v>
      </c>
    </row>
    <row r="380" spans="1:93" outlineLevel="1">
      <c r="A380">
        <v>2008</v>
      </c>
      <c r="B380">
        <f t="shared" si="192"/>
        <v>1</v>
      </c>
      <c r="C380" s="1">
        <v>0</v>
      </c>
      <c r="D380" s="62"/>
      <c r="E380" s="62"/>
      <c r="F380" s="62"/>
      <c r="G380" s="62"/>
      <c r="H380" s="62"/>
      <c r="I380" s="62"/>
      <c r="J380" s="62"/>
      <c r="K380" s="62"/>
      <c r="L380" s="62"/>
      <c r="M380" s="62"/>
      <c r="N380" s="62"/>
      <c r="O380" s="62"/>
      <c r="P380" s="62"/>
      <c r="Q380" s="62"/>
      <c r="R380" s="62"/>
      <c r="S380" s="62"/>
      <c r="T380" s="62"/>
      <c r="U380" s="62"/>
      <c r="V380" cm="1">
        <f t="array" ref="V380">IF($A380&gt;V$1,"",$C380*INDEX('ETS yield tables'!$D$198:$CO$226,$B380,V$1-$A380+1)/10^6)</f>
        <v>0</v>
      </c>
      <c r="W380" cm="1">
        <f t="array" aca="1" ref="W380" ca="1">IF($A380&gt;W$1,"",$C380*INDEX('ETS yield tables'!$D$198:$CO$226,$B380,W$1-$A380+1)/10^6)</f>
        <v>0</v>
      </c>
      <c r="X380" cm="1">
        <f t="array" aca="1" ref="X380" ca="1">IF($A380&gt;X$1,"",$C380*INDEX('ETS yield tables'!$D$198:$CO$226,$B380,X$1-$A380+1)/10^6)</f>
        <v>0</v>
      </c>
      <c r="Y380" cm="1">
        <f t="array" aca="1" ref="Y380" ca="1">IF($A380&gt;Y$1,"",$C380*INDEX('ETS yield tables'!$D$198:$CO$226,$B380,Y$1-$A380+1)/10^6)</f>
        <v>0</v>
      </c>
      <c r="Z380" cm="1">
        <f t="array" aca="1" ref="Z380" ca="1">IF($A380&gt;Z$1,"",$C380*INDEX('ETS yield tables'!$D$198:$CO$226,$B380,Z$1-$A380+1)/10^6)</f>
        <v>0</v>
      </c>
      <c r="AA380" cm="1">
        <f t="array" aca="1" ref="AA380" ca="1">IF($A380&gt;AA$1,"",$C380*INDEX('ETS yield tables'!$D$198:$CO$226,$B380,AA$1-$A380+1)/10^6)</f>
        <v>0</v>
      </c>
      <c r="AB380" cm="1">
        <f t="array" aca="1" ref="AB380" ca="1">IF($A380&gt;AB$1,"",$C380*INDEX('ETS yield tables'!$D$198:$CO$226,$B380,AB$1-$A380+1)/10^6)</f>
        <v>0</v>
      </c>
      <c r="AC380" cm="1">
        <f t="array" aca="1" ref="AC380" ca="1">IF($A380&gt;AC$1,"",$C380*INDEX('ETS yield tables'!$D$198:$CO$226,$B380,AC$1-$A380+1)/10^6)</f>
        <v>0</v>
      </c>
      <c r="AD380" cm="1">
        <f t="array" aca="1" ref="AD380" ca="1">IF($A380&gt;AD$1,"",$C380*INDEX('ETS yield tables'!$D$198:$CO$226,$B380,AD$1-$A380+1)/10^6)</f>
        <v>0</v>
      </c>
      <c r="AE380" cm="1">
        <f t="array" aca="1" ref="AE380" ca="1">IF($A380&gt;AE$1,"",$C380*INDEX('ETS yield tables'!$D$198:$CO$226,$B380,AE$1-$A380+1)/10^6)</f>
        <v>0</v>
      </c>
      <c r="AF380" cm="1">
        <f t="array" aca="1" ref="AF380" ca="1">IF($A380&gt;AF$1,"",$C380*INDEX('ETS yield tables'!$D$198:$CO$226,$B380,AF$1-$A380+1)/10^6)</f>
        <v>0</v>
      </c>
      <c r="AG380" cm="1">
        <f t="array" aca="1" ref="AG380" ca="1">IF($A380&gt;AG$1,"",$C380*INDEX('ETS yield tables'!$D$198:$CO$226,$B380,AG$1-$A380+1)/10^6)</f>
        <v>0</v>
      </c>
      <c r="AH380" cm="1">
        <f t="array" aca="1" ref="AH380" ca="1">IF($A380&gt;AH$1,"",$C380*INDEX('ETS yield tables'!$D$198:$CO$226,$B380,AH$1-$A380+1)/10^6)</f>
        <v>0</v>
      </c>
      <c r="AI380" cm="1">
        <f t="array" aca="1" ref="AI380" ca="1">IF($A380&gt;AI$1,"",$C380*INDEX('ETS yield tables'!$D$198:$CO$226,$B380,AI$1-$A380+1)/10^6)</f>
        <v>0</v>
      </c>
      <c r="AJ380" cm="1">
        <f t="array" aca="1" ref="AJ380" ca="1">IF($A380&gt;AJ$1,"",$C380*INDEX('ETS yield tables'!$D$198:$CO$226,$B380,AJ$1-$A380+1)/10^6)</f>
        <v>0</v>
      </c>
      <c r="AK380" cm="1">
        <f t="array" aca="1" ref="AK380" ca="1">IF($A380&gt;AK$1,"",$C380*INDEX('ETS yield tables'!$D$198:$CO$226,$B380,AK$1-$A380+1)/10^6)</f>
        <v>0</v>
      </c>
      <c r="AL380" cm="1">
        <f t="array" aca="1" ref="AL380" ca="1">IF($A380&gt;AL$1,"",$C380*INDEX('ETS yield tables'!$D$198:$CO$226,$B380,AL$1-$A380+1)/10^6)</f>
        <v>0</v>
      </c>
      <c r="AM380" cm="1">
        <f t="array" aca="1" ref="AM380" ca="1">IF($A380&gt;AM$1,"",$C380*INDEX('ETS yield tables'!$D$198:$CO$226,$B380,AM$1-$A380+1)/10^6)</f>
        <v>0</v>
      </c>
      <c r="AN380" cm="1">
        <f t="array" aca="1" ref="AN380" ca="1">IF($A380&gt;AN$1,"",$C380*INDEX('ETS yield tables'!$D$198:$CO$226,$B380,AN$1-$A380+1)/10^6)</f>
        <v>0</v>
      </c>
      <c r="AO380" cm="1">
        <f t="array" aca="1" ref="AO380" ca="1">IF($A380&gt;AO$1,"",$C380*INDEX('ETS yield tables'!$D$198:$CO$226,$B380,AO$1-$A380+1)/10^6)</f>
        <v>0</v>
      </c>
      <c r="AP380" cm="1">
        <f t="array" aca="1" ref="AP380" ca="1">IF($A380&gt;AP$1,"",$C380*INDEX('ETS yield tables'!$D$198:$CO$226,$B380,AP$1-$A380+1)/10^6)</f>
        <v>0</v>
      </c>
      <c r="AQ380" cm="1">
        <f t="array" aca="1" ref="AQ380" ca="1">IF($A380&gt;AQ$1,"",$C380*INDEX('ETS yield tables'!$D$198:$CO$226,$B380,AQ$1-$A380+1)/10^6)</f>
        <v>0</v>
      </c>
      <c r="AR380" cm="1">
        <f t="array" aca="1" ref="AR380" ca="1">IF($A380&gt;AR$1,"",$C380*INDEX('ETS yield tables'!$D$198:$CO$226,$B380,AR$1-$A380+1)/10^6)</f>
        <v>0</v>
      </c>
      <c r="AS380" cm="1">
        <f t="array" aca="1" ref="AS380" ca="1">IF($A380&gt;AS$1,"",$C380*INDEX('ETS yield tables'!$D$198:$CO$226,$B380,AS$1-$A380+1)/10^6)</f>
        <v>0</v>
      </c>
      <c r="AT380" cm="1">
        <f t="array" aca="1" ref="AT380" ca="1">IF($A380&gt;AT$1,"",$C380*INDEX('ETS yield tables'!$D$198:$CO$226,$B380,AT$1-$A380+1)/10^6)</f>
        <v>0</v>
      </c>
      <c r="AU380" cm="1">
        <f t="array" aca="1" ref="AU380" ca="1">IF($A380&gt;AU$1,"",$C380*INDEX('ETS yield tables'!$D$198:$CO$226,$B380,AU$1-$A380+1)/10^6)</f>
        <v>0</v>
      </c>
      <c r="AV380" cm="1">
        <f t="array" aca="1" ref="AV380" ca="1">IF($A380&gt;AV$1,"",$C380*INDEX('ETS yield tables'!$D$198:$CO$226,$B380,AV$1-$A380+1)/10^6)</f>
        <v>0</v>
      </c>
      <c r="AW380" cm="1">
        <f t="array" aca="1" ref="AW380" ca="1">IF($A380&gt;AW$1,"",$C380*INDEX('ETS yield tables'!$D$198:$CO$226,$B380,AW$1-$A380+1)/10^6)</f>
        <v>0</v>
      </c>
      <c r="AX380" cm="1">
        <f t="array" aca="1" ref="AX380" ca="1">IF($A380&gt;AX$1,"",$C380*INDEX('ETS yield tables'!$D$198:$CO$226,$B380,AX$1-$A380+1)/10^6)</f>
        <v>0</v>
      </c>
      <c r="AY380" cm="1">
        <f t="array" aca="1" ref="AY380" ca="1">IF($A380&gt;AY$1,"",$C380*INDEX('ETS yield tables'!$D$198:$CO$226,$B380,AY$1-$A380+1)/10^6)</f>
        <v>0</v>
      </c>
      <c r="AZ380" cm="1">
        <f t="array" aca="1" ref="AZ380" ca="1">IF($A380&gt;AZ$1,"",$C380*INDEX('ETS yield tables'!$D$198:$CO$226,$B380,AZ$1-$A380+1)/10^6)</f>
        <v>0</v>
      </c>
      <c r="BA380" cm="1">
        <f t="array" aca="1" ref="BA380" ca="1">IF($A380&gt;BA$1,"",$C380*INDEX('ETS yield tables'!$D$198:$CO$226,$B380,BA$1-$A380+1)/10^6)</f>
        <v>0</v>
      </c>
      <c r="BB380" cm="1">
        <f t="array" aca="1" ref="BB380" ca="1">IF($A380&gt;BB$1,"",$C380*INDEX('ETS yield tables'!$D$198:$CO$226,$B380,BB$1-$A380+1)/10^6)</f>
        <v>0</v>
      </c>
      <c r="BC380" cm="1">
        <f t="array" aca="1" ref="BC380" ca="1">IF($A380&gt;BC$1,"",$C380*INDEX('ETS yield tables'!$D$198:$CO$226,$B380,BC$1-$A380+1)/10^6)</f>
        <v>0</v>
      </c>
      <c r="BD380" cm="1">
        <f t="array" aca="1" ref="BD380" ca="1">IF($A380&gt;BD$1,"",$C380*INDEX('ETS yield tables'!$D$198:$CO$226,$B380,BD$1-$A380+1)/10^6)</f>
        <v>0</v>
      </c>
      <c r="BE380" cm="1">
        <f t="array" aca="1" ref="BE380" ca="1">IF($A380&gt;BE$1,"",$C380*INDEX('ETS yield tables'!$D$198:$CO$226,$B380,BE$1-$A380+1)/10^6)</f>
        <v>0</v>
      </c>
      <c r="BF380" cm="1">
        <f t="array" aca="1" ref="BF380" ca="1">IF($A380&gt;BF$1,"",$C380*INDEX('ETS yield tables'!$D$198:$CO$226,$B380,BF$1-$A380+1)/10^6)</f>
        <v>0</v>
      </c>
      <c r="BG380" cm="1">
        <f t="array" aca="1" ref="BG380" ca="1">IF($A380&gt;BG$1,"",$C380*INDEX('ETS yield tables'!$D$198:$CO$226,$B380,BG$1-$A380+1)/10^6)</f>
        <v>0</v>
      </c>
      <c r="BH380" cm="1">
        <f t="array" aca="1" ref="BH380" ca="1">IF($A380&gt;BH$1,"",$C380*INDEX('ETS yield tables'!$D$198:$CO$226,$B380,BH$1-$A380+1)/10^6)</f>
        <v>0</v>
      </c>
      <c r="BI380" cm="1">
        <f t="array" aca="1" ref="BI380" ca="1">IF($A380&gt;BI$1,"",$C380*INDEX('ETS yield tables'!$D$198:$CO$226,$B380,BI$1-$A380+1)/10^6)</f>
        <v>0</v>
      </c>
      <c r="BJ380" cm="1">
        <f t="array" aca="1" ref="BJ380" ca="1">IF($A380&gt;BJ$1,"",$C380*INDEX('ETS yield tables'!$D$198:$CO$226,$B380,BJ$1-$A380+1)/10^6)</f>
        <v>0</v>
      </c>
      <c r="BK380" cm="1">
        <f t="array" aca="1" ref="BK380" ca="1">IF($A380&gt;BK$1,"",$C380*INDEX('ETS yield tables'!$D$198:$CO$226,$B380,BK$1-$A380+1)/10^6)</f>
        <v>0</v>
      </c>
      <c r="BL380" cm="1">
        <f t="array" aca="1" ref="BL380" ca="1">IF($A380&gt;BL$1,"",$C380*INDEX('ETS yield tables'!$D$198:$CO$226,$B380,BL$1-$A380+1)/10^6)</f>
        <v>0</v>
      </c>
      <c r="BM380" cm="1">
        <f t="array" aca="1" ref="BM380" ca="1">IF($A380&gt;BM$1,"",$C380*INDEX('ETS yield tables'!$D$198:$CO$226,$B380,BM$1-$A380+1)/10^6)</f>
        <v>0</v>
      </c>
      <c r="BN380" cm="1">
        <f t="array" aca="1" ref="BN380" ca="1">IF($A380&gt;BN$1,"",$C380*INDEX('ETS yield tables'!$D$198:$CO$226,$B380,BN$1-$A380+1)/10^6)</f>
        <v>0</v>
      </c>
      <c r="BO380" cm="1">
        <f t="array" aca="1" ref="BO380" ca="1">IF($A380&gt;BO$1,"",$C380*INDEX('ETS yield tables'!$D$198:$CO$226,$B380,BO$1-$A380+1)/10^6)</f>
        <v>0</v>
      </c>
      <c r="BP380" cm="1">
        <f t="array" aca="1" ref="BP380" ca="1">IF($A380&gt;BP$1,"",$C380*INDEX('ETS yield tables'!$D$198:$CO$226,$B380,BP$1-$A380+1)/10^6)</f>
        <v>0</v>
      </c>
      <c r="BQ380" cm="1">
        <f t="array" aca="1" ref="BQ380" ca="1">IF($A380&gt;BQ$1,"",$C380*INDEX('ETS yield tables'!$D$198:$CO$226,$B380,BQ$1-$A380+1)/10^6)</f>
        <v>0</v>
      </c>
      <c r="BR380" cm="1">
        <f t="array" aca="1" ref="BR380" ca="1">IF($A380&gt;BR$1,"",$C380*INDEX('ETS yield tables'!$D$198:$CO$226,$B380,BR$1-$A380+1)/10^6)</f>
        <v>0</v>
      </c>
      <c r="BS380" cm="1">
        <f t="array" aca="1" ref="BS380" ca="1">IF($A380&gt;BS$1,"",$C380*INDEX('ETS yield tables'!$D$198:$CO$226,$B380,BS$1-$A380+1)/10^6)</f>
        <v>0</v>
      </c>
      <c r="BT380" cm="1">
        <f t="array" aca="1" ref="BT380" ca="1">IF($A380&gt;BT$1,"",$C380*INDEX('ETS yield tables'!$D$198:$CO$226,$B380,BT$1-$A380+1)/10^6)</f>
        <v>0</v>
      </c>
      <c r="BU380" cm="1">
        <f t="array" aca="1" ref="BU380" ca="1">IF($A380&gt;BU$1,"",$C380*INDEX('ETS yield tables'!$D$198:$CO$226,$B380,BU$1-$A380+1)/10^6)</f>
        <v>0</v>
      </c>
      <c r="BV380" cm="1">
        <f t="array" aca="1" ref="BV380" ca="1">IF($A380&gt;BV$1,"",$C380*INDEX('ETS yield tables'!$D$198:$CO$226,$B380,BV$1-$A380+1)/10^6)</f>
        <v>0</v>
      </c>
      <c r="BW380" cm="1">
        <f t="array" aca="1" ref="BW380" ca="1">IF($A380&gt;BW$1,"",$C380*INDEX('ETS yield tables'!$D$198:$CO$226,$B380,BW$1-$A380+1)/10^6)</f>
        <v>0</v>
      </c>
      <c r="BX380" cm="1">
        <f t="array" aca="1" ref="BX380" ca="1">IF($A380&gt;BX$1,"",$C380*INDEX('ETS yield tables'!$D$198:$CO$226,$B380,BX$1-$A380+1)/10^6)</f>
        <v>0</v>
      </c>
      <c r="BY380" cm="1">
        <f t="array" aca="1" ref="BY380" ca="1">IF($A380&gt;BY$1,"",$C380*INDEX('ETS yield tables'!$D$198:$CO$226,$B380,BY$1-$A380+1)/10^6)</f>
        <v>0</v>
      </c>
      <c r="BZ380" cm="1">
        <f t="array" aca="1" ref="BZ380" ca="1">IF($A380&gt;BZ$1,"",$C380*INDEX('ETS yield tables'!$D$198:$CO$226,$B380,BZ$1-$A380+1)/10^6)</f>
        <v>0</v>
      </c>
      <c r="CA380" cm="1">
        <f t="array" aca="1" ref="CA380" ca="1">IF($A380&gt;CA$1,"",$C380*INDEX('ETS yield tables'!$D$198:$CO$226,$B380,CA$1-$A380+1)/10^6)</f>
        <v>0</v>
      </c>
      <c r="CB380" cm="1">
        <f t="array" aca="1" ref="CB380" ca="1">IF($A380&gt;CB$1,"",$C380*INDEX('ETS yield tables'!$D$198:$CO$226,$B380,CB$1-$A380+1)/10^6)</f>
        <v>0</v>
      </c>
      <c r="CC380" cm="1">
        <f t="array" aca="1" ref="CC380" ca="1">IF($A380&gt;CC$1,"",$C380*INDEX('ETS yield tables'!$D$198:$CO$226,$B380,CC$1-$A380+1)/10^6)</f>
        <v>0</v>
      </c>
      <c r="CD380" cm="1">
        <f t="array" aca="1" ref="CD380" ca="1">IF($A380&gt;CD$1,"",$C380*INDEX('ETS yield tables'!$D$198:$CO$226,$B380,CD$1-$A380+1)/10^6)</f>
        <v>0</v>
      </c>
      <c r="CE380" cm="1">
        <f t="array" aca="1" ref="CE380" ca="1">IF($A380&gt;CE$1,"",$C380*INDEX('ETS yield tables'!$D$198:$CO$226,$B380,CE$1-$A380+1)/10^6)</f>
        <v>0</v>
      </c>
      <c r="CF380" cm="1">
        <f t="array" aca="1" ref="CF380" ca="1">IF($A380&gt;CF$1,"",$C380*INDEX('ETS yield tables'!$D$198:$CO$226,$B380,CF$1-$A380+1)/10^6)</f>
        <v>0</v>
      </c>
      <c r="CG380" cm="1">
        <f t="array" aca="1" ref="CG380" ca="1">IF($A380&gt;CG$1,"",$C380*INDEX('ETS yield tables'!$D$198:$CO$226,$B380,CG$1-$A380+1)/10^6)</f>
        <v>0</v>
      </c>
      <c r="CH380" cm="1">
        <f t="array" aca="1" ref="CH380" ca="1">IF($A380&gt;CH$1,"",$C380*INDEX('ETS yield tables'!$D$198:$CO$226,$B380,CH$1-$A380+1)/10^6)</f>
        <v>0</v>
      </c>
      <c r="CI380" cm="1">
        <f t="array" aca="1" ref="CI380" ca="1">IF($A380&gt;CI$1,"",$C380*INDEX('ETS yield tables'!$D$198:$CO$226,$B380,CI$1-$A380+1)/10^6)</f>
        <v>0</v>
      </c>
      <c r="CJ380" cm="1">
        <f t="array" aca="1" ref="CJ380" ca="1">IF($A380&gt;CJ$1,"",$C380*INDEX('ETS yield tables'!$D$198:$CO$226,$B380,CJ$1-$A380+1)/10^6)</f>
        <v>0</v>
      </c>
      <c r="CK380" cm="1">
        <f t="array" aca="1" ref="CK380" ca="1">IF($A380&gt;CK$1,"",$C380*INDEX('ETS yield tables'!$D$198:$CO$226,$B380,CK$1-$A380+1)/10^6)</f>
        <v>0</v>
      </c>
      <c r="CL380" cm="1">
        <f t="array" aca="1" ref="CL380" ca="1">IF($A380&gt;CL$1,"",$C380*INDEX('ETS yield tables'!$D$198:$CO$226,$B380,CL$1-$A380+1)/10^6)</f>
        <v>0</v>
      </c>
      <c r="CM380" cm="1">
        <f t="array" aca="1" ref="CM380" ca="1">IF($A380&gt;CM$1,"",$C380*INDEX('ETS yield tables'!$D$198:$CO$226,$B380,CM$1-$A380+1)/10^6)</f>
        <v>0</v>
      </c>
      <c r="CN380" cm="1">
        <f t="array" aca="1" ref="CN380" ca="1">IF($A380&gt;CN$1,"",$C380*INDEX('ETS yield tables'!$D$198:$CO$226,$B380,CN$1-$A380+1)/10^6)</f>
        <v>0</v>
      </c>
      <c r="CO380" cm="1">
        <f t="array" aca="1" ref="CO380" ca="1">IF($A380&gt;CO$1,"",$C380*INDEX('ETS yield tables'!$D$198:$CO$226,$B380,CO$1-$A380+1)/10^6)</f>
        <v>0</v>
      </c>
    </row>
    <row r="381" spans="1:93" outlineLevel="1">
      <c r="A381">
        <v>2009</v>
      </c>
      <c r="B381">
        <f t="shared" si="192"/>
        <v>1</v>
      </c>
      <c r="C381" s="1">
        <v>0</v>
      </c>
      <c r="D381" s="62"/>
      <c r="E381" s="62"/>
      <c r="F381" s="62"/>
      <c r="G381" s="62"/>
      <c r="H381" s="62"/>
      <c r="I381" s="62"/>
      <c r="J381" s="62"/>
      <c r="K381" s="62"/>
      <c r="L381" s="62"/>
      <c r="M381" s="62"/>
      <c r="N381" s="62"/>
      <c r="O381" s="62"/>
      <c r="P381" s="62"/>
      <c r="Q381" s="62"/>
      <c r="R381" s="62"/>
      <c r="S381" s="62"/>
      <c r="T381" s="62"/>
      <c r="U381" s="62"/>
      <c r="V381" t="str" cm="1">
        <f t="array" ref="V381">IF($A381&gt;V$1,"",$C381*INDEX('ETS yield tables'!$D$133:$CO$161,$B381,V$1-$A381+1)/10^6)</f>
        <v/>
      </c>
      <c r="W381" cm="1">
        <f t="array" ref="W381">IF($A381&gt;W$1,"",$C381*INDEX('ETS yield tables'!$D$198:$CO$226,$B381,W$1-$A381+1)/10^6)</f>
        <v>0</v>
      </c>
      <c r="X381" cm="1">
        <f t="array" aca="1" ref="X381" ca="1">IF($A381&gt;X$1,"",$C381*INDEX('ETS yield tables'!$D$198:$CO$226,$B381,X$1-$A381+1)/10^6)</f>
        <v>0</v>
      </c>
      <c r="Y381" cm="1">
        <f t="array" aca="1" ref="Y381" ca="1">IF($A381&gt;Y$1,"",$C381*INDEX('ETS yield tables'!$D$198:$CO$226,$B381,Y$1-$A381+1)/10^6)</f>
        <v>0</v>
      </c>
      <c r="Z381" cm="1">
        <f t="array" aca="1" ref="Z381" ca="1">IF($A381&gt;Z$1,"",$C381*INDEX('ETS yield tables'!$D$198:$CO$226,$B381,Z$1-$A381+1)/10^6)</f>
        <v>0</v>
      </c>
      <c r="AA381" cm="1">
        <f t="array" aca="1" ref="AA381" ca="1">IF($A381&gt;AA$1,"",$C381*INDEX('ETS yield tables'!$D$198:$CO$226,$B381,AA$1-$A381+1)/10^6)</f>
        <v>0</v>
      </c>
      <c r="AB381" cm="1">
        <f t="array" aca="1" ref="AB381" ca="1">IF($A381&gt;AB$1,"",$C381*INDEX('ETS yield tables'!$D$198:$CO$226,$B381,AB$1-$A381+1)/10^6)</f>
        <v>0</v>
      </c>
      <c r="AC381" cm="1">
        <f t="array" aca="1" ref="AC381" ca="1">IF($A381&gt;AC$1,"",$C381*INDEX('ETS yield tables'!$D$198:$CO$226,$B381,AC$1-$A381+1)/10^6)</f>
        <v>0</v>
      </c>
      <c r="AD381" cm="1">
        <f t="array" aca="1" ref="AD381" ca="1">IF($A381&gt;AD$1,"",$C381*INDEX('ETS yield tables'!$D$198:$CO$226,$B381,AD$1-$A381+1)/10^6)</f>
        <v>0</v>
      </c>
      <c r="AE381" cm="1">
        <f t="array" aca="1" ref="AE381" ca="1">IF($A381&gt;AE$1,"",$C381*INDEX('ETS yield tables'!$D$198:$CO$226,$B381,AE$1-$A381+1)/10^6)</f>
        <v>0</v>
      </c>
      <c r="AF381" cm="1">
        <f t="array" aca="1" ref="AF381" ca="1">IF($A381&gt;AF$1,"",$C381*INDEX('ETS yield tables'!$D$198:$CO$226,$B381,AF$1-$A381+1)/10^6)</f>
        <v>0</v>
      </c>
      <c r="AG381" cm="1">
        <f t="array" aca="1" ref="AG381" ca="1">IF($A381&gt;AG$1,"",$C381*INDEX('ETS yield tables'!$D$198:$CO$226,$B381,AG$1-$A381+1)/10^6)</f>
        <v>0</v>
      </c>
      <c r="AH381" cm="1">
        <f t="array" aca="1" ref="AH381" ca="1">IF($A381&gt;AH$1,"",$C381*INDEX('ETS yield tables'!$D$198:$CO$226,$B381,AH$1-$A381+1)/10^6)</f>
        <v>0</v>
      </c>
      <c r="AI381" cm="1">
        <f t="array" aca="1" ref="AI381" ca="1">IF($A381&gt;AI$1,"",$C381*INDEX('ETS yield tables'!$D$198:$CO$226,$B381,AI$1-$A381+1)/10^6)</f>
        <v>0</v>
      </c>
      <c r="AJ381" cm="1">
        <f t="array" aca="1" ref="AJ381" ca="1">IF($A381&gt;AJ$1,"",$C381*INDEX('ETS yield tables'!$D$198:$CO$226,$B381,AJ$1-$A381+1)/10^6)</f>
        <v>0</v>
      </c>
      <c r="AK381" cm="1">
        <f t="array" aca="1" ref="AK381" ca="1">IF($A381&gt;AK$1,"",$C381*INDEX('ETS yield tables'!$D$198:$CO$226,$B381,AK$1-$A381+1)/10^6)</f>
        <v>0</v>
      </c>
      <c r="AL381" cm="1">
        <f t="array" aca="1" ref="AL381" ca="1">IF($A381&gt;AL$1,"",$C381*INDEX('ETS yield tables'!$D$198:$CO$226,$B381,AL$1-$A381+1)/10^6)</f>
        <v>0</v>
      </c>
      <c r="AM381" cm="1">
        <f t="array" aca="1" ref="AM381" ca="1">IF($A381&gt;AM$1,"",$C381*INDEX('ETS yield tables'!$D$198:$CO$226,$B381,AM$1-$A381+1)/10^6)</f>
        <v>0</v>
      </c>
      <c r="AN381" cm="1">
        <f t="array" aca="1" ref="AN381" ca="1">IF($A381&gt;AN$1,"",$C381*INDEX('ETS yield tables'!$D$198:$CO$226,$B381,AN$1-$A381+1)/10^6)</f>
        <v>0</v>
      </c>
      <c r="AO381" cm="1">
        <f t="array" aca="1" ref="AO381" ca="1">IF($A381&gt;AO$1,"",$C381*INDEX('ETS yield tables'!$D$198:$CO$226,$B381,AO$1-$A381+1)/10^6)</f>
        <v>0</v>
      </c>
      <c r="AP381" cm="1">
        <f t="array" aca="1" ref="AP381" ca="1">IF($A381&gt;AP$1,"",$C381*INDEX('ETS yield tables'!$D$198:$CO$226,$B381,AP$1-$A381+1)/10^6)</f>
        <v>0</v>
      </c>
      <c r="AQ381" cm="1">
        <f t="array" aca="1" ref="AQ381" ca="1">IF($A381&gt;AQ$1,"",$C381*INDEX('ETS yield tables'!$D$198:$CO$226,$B381,AQ$1-$A381+1)/10^6)</f>
        <v>0</v>
      </c>
      <c r="AR381" cm="1">
        <f t="array" aca="1" ref="AR381" ca="1">IF($A381&gt;AR$1,"",$C381*INDEX('ETS yield tables'!$D$198:$CO$226,$B381,AR$1-$A381+1)/10^6)</f>
        <v>0</v>
      </c>
      <c r="AS381" cm="1">
        <f t="array" aca="1" ref="AS381" ca="1">IF($A381&gt;AS$1,"",$C381*INDEX('ETS yield tables'!$D$198:$CO$226,$B381,AS$1-$A381+1)/10^6)</f>
        <v>0</v>
      </c>
      <c r="AT381" cm="1">
        <f t="array" aca="1" ref="AT381" ca="1">IF($A381&gt;AT$1,"",$C381*INDEX('ETS yield tables'!$D$198:$CO$226,$B381,AT$1-$A381+1)/10^6)</f>
        <v>0</v>
      </c>
      <c r="AU381" cm="1">
        <f t="array" aca="1" ref="AU381" ca="1">IF($A381&gt;AU$1,"",$C381*INDEX('ETS yield tables'!$D$198:$CO$226,$B381,AU$1-$A381+1)/10^6)</f>
        <v>0</v>
      </c>
      <c r="AV381" cm="1">
        <f t="array" aca="1" ref="AV381" ca="1">IF($A381&gt;AV$1,"",$C381*INDEX('ETS yield tables'!$D$198:$CO$226,$B381,AV$1-$A381+1)/10^6)</f>
        <v>0</v>
      </c>
      <c r="AW381" cm="1">
        <f t="array" aca="1" ref="AW381" ca="1">IF($A381&gt;AW$1,"",$C381*INDEX('ETS yield tables'!$D$198:$CO$226,$B381,AW$1-$A381+1)/10^6)</f>
        <v>0</v>
      </c>
      <c r="AX381" cm="1">
        <f t="array" aca="1" ref="AX381" ca="1">IF($A381&gt;AX$1,"",$C381*INDEX('ETS yield tables'!$D$198:$CO$226,$B381,AX$1-$A381+1)/10^6)</f>
        <v>0</v>
      </c>
      <c r="AY381" cm="1">
        <f t="array" aca="1" ref="AY381" ca="1">IF($A381&gt;AY$1,"",$C381*INDEX('ETS yield tables'!$D$198:$CO$226,$B381,AY$1-$A381+1)/10^6)</f>
        <v>0</v>
      </c>
      <c r="AZ381" cm="1">
        <f t="array" aca="1" ref="AZ381" ca="1">IF($A381&gt;AZ$1,"",$C381*INDEX('ETS yield tables'!$D$198:$CO$226,$B381,AZ$1-$A381+1)/10^6)</f>
        <v>0</v>
      </c>
      <c r="BA381" cm="1">
        <f t="array" aca="1" ref="BA381" ca="1">IF($A381&gt;BA$1,"",$C381*INDEX('ETS yield tables'!$D$198:$CO$226,$B381,BA$1-$A381+1)/10^6)</f>
        <v>0</v>
      </c>
      <c r="BB381" cm="1">
        <f t="array" aca="1" ref="BB381" ca="1">IF($A381&gt;BB$1,"",$C381*INDEX('ETS yield tables'!$D$198:$CO$226,$B381,BB$1-$A381+1)/10^6)</f>
        <v>0</v>
      </c>
      <c r="BC381" cm="1">
        <f t="array" aca="1" ref="BC381" ca="1">IF($A381&gt;BC$1,"",$C381*INDEX('ETS yield tables'!$D$198:$CO$226,$B381,BC$1-$A381+1)/10^6)</f>
        <v>0</v>
      </c>
      <c r="BD381" cm="1">
        <f t="array" aca="1" ref="BD381" ca="1">IF($A381&gt;BD$1,"",$C381*INDEX('ETS yield tables'!$D$198:$CO$226,$B381,BD$1-$A381+1)/10^6)</f>
        <v>0</v>
      </c>
      <c r="BE381" cm="1">
        <f t="array" aca="1" ref="BE381" ca="1">IF($A381&gt;BE$1,"",$C381*INDEX('ETS yield tables'!$D$198:$CO$226,$B381,BE$1-$A381+1)/10^6)</f>
        <v>0</v>
      </c>
      <c r="BF381" cm="1">
        <f t="array" aca="1" ref="BF381" ca="1">IF($A381&gt;BF$1,"",$C381*INDEX('ETS yield tables'!$D$198:$CO$226,$B381,BF$1-$A381+1)/10^6)</f>
        <v>0</v>
      </c>
      <c r="BG381" cm="1">
        <f t="array" aca="1" ref="BG381" ca="1">IF($A381&gt;BG$1,"",$C381*INDEX('ETS yield tables'!$D$198:$CO$226,$B381,BG$1-$A381+1)/10^6)</f>
        <v>0</v>
      </c>
      <c r="BH381" cm="1">
        <f t="array" aca="1" ref="BH381" ca="1">IF($A381&gt;BH$1,"",$C381*INDEX('ETS yield tables'!$D$198:$CO$226,$B381,BH$1-$A381+1)/10^6)</f>
        <v>0</v>
      </c>
      <c r="BI381" cm="1">
        <f t="array" aca="1" ref="BI381" ca="1">IF($A381&gt;BI$1,"",$C381*INDEX('ETS yield tables'!$D$198:$CO$226,$B381,BI$1-$A381+1)/10^6)</f>
        <v>0</v>
      </c>
      <c r="BJ381" cm="1">
        <f t="array" aca="1" ref="BJ381" ca="1">IF($A381&gt;BJ$1,"",$C381*INDEX('ETS yield tables'!$D$198:$CO$226,$B381,BJ$1-$A381+1)/10^6)</f>
        <v>0</v>
      </c>
      <c r="BK381" cm="1">
        <f t="array" aca="1" ref="BK381" ca="1">IF($A381&gt;BK$1,"",$C381*INDEX('ETS yield tables'!$D$198:$CO$226,$B381,BK$1-$A381+1)/10^6)</f>
        <v>0</v>
      </c>
      <c r="BL381" cm="1">
        <f t="array" aca="1" ref="BL381" ca="1">IF($A381&gt;BL$1,"",$C381*INDEX('ETS yield tables'!$D$198:$CO$226,$B381,BL$1-$A381+1)/10^6)</f>
        <v>0</v>
      </c>
      <c r="BM381" cm="1">
        <f t="array" aca="1" ref="BM381" ca="1">IF($A381&gt;BM$1,"",$C381*INDEX('ETS yield tables'!$D$198:$CO$226,$B381,BM$1-$A381+1)/10^6)</f>
        <v>0</v>
      </c>
      <c r="BN381" cm="1">
        <f t="array" aca="1" ref="BN381" ca="1">IF($A381&gt;BN$1,"",$C381*INDEX('ETS yield tables'!$D$198:$CO$226,$B381,BN$1-$A381+1)/10^6)</f>
        <v>0</v>
      </c>
      <c r="BO381" cm="1">
        <f t="array" aca="1" ref="BO381" ca="1">IF($A381&gt;BO$1,"",$C381*INDEX('ETS yield tables'!$D$198:$CO$226,$B381,BO$1-$A381+1)/10^6)</f>
        <v>0</v>
      </c>
      <c r="BP381" cm="1">
        <f t="array" aca="1" ref="BP381" ca="1">IF($A381&gt;BP$1,"",$C381*INDEX('ETS yield tables'!$D$198:$CO$226,$B381,BP$1-$A381+1)/10^6)</f>
        <v>0</v>
      </c>
      <c r="BQ381" cm="1">
        <f t="array" aca="1" ref="BQ381" ca="1">IF($A381&gt;BQ$1,"",$C381*INDEX('ETS yield tables'!$D$198:$CO$226,$B381,BQ$1-$A381+1)/10^6)</f>
        <v>0</v>
      </c>
      <c r="BR381" cm="1">
        <f t="array" aca="1" ref="BR381" ca="1">IF($A381&gt;BR$1,"",$C381*INDEX('ETS yield tables'!$D$198:$CO$226,$B381,BR$1-$A381+1)/10^6)</f>
        <v>0</v>
      </c>
      <c r="BS381" cm="1">
        <f t="array" aca="1" ref="BS381" ca="1">IF($A381&gt;BS$1,"",$C381*INDEX('ETS yield tables'!$D$198:$CO$226,$B381,BS$1-$A381+1)/10^6)</f>
        <v>0</v>
      </c>
      <c r="BT381" cm="1">
        <f t="array" aca="1" ref="BT381" ca="1">IF($A381&gt;BT$1,"",$C381*INDEX('ETS yield tables'!$D$198:$CO$226,$B381,BT$1-$A381+1)/10^6)</f>
        <v>0</v>
      </c>
      <c r="BU381" cm="1">
        <f t="array" aca="1" ref="BU381" ca="1">IF($A381&gt;BU$1,"",$C381*INDEX('ETS yield tables'!$D$198:$CO$226,$B381,BU$1-$A381+1)/10^6)</f>
        <v>0</v>
      </c>
      <c r="BV381" cm="1">
        <f t="array" aca="1" ref="BV381" ca="1">IF($A381&gt;BV$1,"",$C381*INDEX('ETS yield tables'!$D$198:$CO$226,$B381,BV$1-$A381+1)/10^6)</f>
        <v>0</v>
      </c>
      <c r="BW381" cm="1">
        <f t="array" aca="1" ref="BW381" ca="1">IF($A381&gt;BW$1,"",$C381*INDEX('ETS yield tables'!$D$198:$CO$226,$B381,BW$1-$A381+1)/10^6)</f>
        <v>0</v>
      </c>
      <c r="BX381" cm="1">
        <f t="array" aca="1" ref="BX381" ca="1">IF($A381&gt;BX$1,"",$C381*INDEX('ETS yield tables'!$D$198:$CO$226,$B381,BX$1-$A381+1)/10^6)</f>
        <v>0</v>
      </c>
      <c r="BY381" cm="1">
        <f t="array" aca="1" ref="BY381" ca="1">IF($A381&gt;BY$1,"",$C381*INDEX('ETS yield tables'!$D$198:$CO$226,$B381,BY$1-$A381+1)/10^6)</f>
        <v>0</v>
      </c>
      <c r="BZ381" cm="1">
        <f t="array" aca="1" ref="BZ381" ca="1">IF($A381&gt;BZ$1,"",$C381*INDEX('ETS yield tables'!$D$198:$CO$226,$B381,BZ$1-$A381+1)/10^6)</f>
        <v>0</v>
      </c>
      <c r="CA381" cm="1">
        <f t="array" aca="1" ref="CA381" ca="1">IF($A381&gt;CA$1,"",$C381*INDEX('ETS yield tables'!$D$198:$CO$226,$B381,CA$1-$A381+1)/10^6)</f>
        <v>0</v>
      </c>
      <c r="CB381" cm="1">
        <f t="array" aca="1" ref="CB381" ca="1">IF($A381&gt;CB$1,"",$C381*INDEX('ETS yield tables'!$D$198:$CO$226,$B381,CB$1-$A381+1)/10^6)</f>
        <v>0</v>
      </c>
      <c r="CC381" cm="1">
        <f t="array" aca="1" ref="CC381" ca="1">IF($A381&gt;CC$1,"",$C381*INDEX('ETS yield tables'!$D$198:$CO$226,$B381,CC$1-$A381+1)/10^6)</f>
        <v>0</v>
      </c>
      <c r="CD381" cm="1">
        <f t="array" aca="1" ref="CD381" ca="1">IF($A381&gt;CD$1,"",$C381*INDEX('ETS yield tables'!$D$198:$CO$226,$B381,CD$1-$A381+1)/10^6)</f>
        <v>0</v>
      </c>
      <c r="CE381" cm="1">
        <f t="array" aca="1" ref="CE381" ca="1">IF($A381&gt;CE$1,"",$C381*INDEX('ETS yield tables'!$D$198:$CO$226,$B381,CE$1-$A381+1)/10^6)</f>
        <v>0</v>
      </c>
      <c r="CF381" cm="1">
        <f t="array" aca="1" ref="CF381" ca="1">IF($A381&gt;CF$1,"",$C381*INDEX('ETS yield tables'!$D$198:$CO$226,$B381,CF$1-$A381+1)/10^6)</f>
        <v>0</v>
      </c>
      <c r="CG381" cm="1">
        <f t="array" aca="1" ref="CG381" ca="1">IF($A381&gt;CG$1,"",$C381*INDEX('ETS yield tables'!$D$198:$CO$226,$B381,CG$1-$A381+1)/10^6)</f>
        <v>0</v>
      </c>
      <c r="CH381" cm="1">
        <f t="array" aca="1" ref="CH381" ca="1">IF($A381&gt;CH$1,"",$C381*INDEX('ETS yield tables'!$D$198:$CO$226,$B381,CH$1-$A381+1)/10^6)</f>
        <v>0</v>
      </c>
      <c r="CI381" cm="1">
        <f t="array" aca="1" ref="CI381" ca="1">IF($A381&gt;CI$1,"",$C381*INDEX('ETS yield tables'!$D$198:$CO$226,$B381,CI$1-$A381+1)/10^6)</f>
        <v>0</v>
      </c>
      <c r="CJ381" cm="1">
        <f t="array" aca="1" ref="CJ381" ca="1">IF($A381&gt;CJ$1,"",$C381*INDEX('ETS yield tables'!$D$198:$CO$226,$B381,CJ$1-$A381+1)/10^6)</f>
        <v>0</v>
      </c>
      <c r="CK381" cm="1">
        <f t="array" aca="1" ref="CK381" ca="1">IF($A381&gt;CK$1,"",$C381*INDEX('ETS yield tables'!$D$198:$CO$226,$B381,CK$1-$A381+1)/10^6)</f>
        <v>0</v>
      </c>
      <c r="CL381" cm="1">
        <f t="array" aca="1" ref="CL381" ca="1">IF($A381&gt;CL$1,"",$C381*INDEX('ETS yield tables'!$D$198:$CO$226,$B381,CL$1-$A381+1)/10^6)</f>
        <v>0</v>
      </c>
      <c r="CM381" cm="1">
        <f t="array" aca="1" ref="CM381" ca="1">IF($A381&gt;CM$1,"",$C381*INDEX('ETS yield tables'!$D$198:$CO$226,$B381,CM$1-$A381+1)/10^6)</f>
        <v>0</v>
      </c>
      <c r="CN381" cm="1">
        <f t="array" aca="1" ref="CN381" ca="1">IF($A381&gt;CN$1,"",$C381*INDEX('ETS yield tables'!$D$198:$CO$226,$B381,CN$1-$A381+1)/10^6)</f>
        <v>0</v>
      </c>
      <c r="CO381" cm="1">
        <f t="array" aca="1" ref="CO381" ca="1">IF($A381&gt;CO$1,"",$C381*INDEX('ETS yield tables'!$D$198:$CO$226,$B381,CO$1-$A381+1)/10^6)</f>
        <v>0</v>
      </c>
    </row>
    <row r="382" spans="1:93" outlineLevel="1">
      <c r="A382">
        <v>2010</v>
      </c>
      <c r="B382">
        <f t="shared" si="192"/>
        <v>1</v>
      </c>
      <c r="C382" s="1">
        <v>0</v>
      </c>
      <c r="D382" s="62"/>
      <c r="E382" s="62"/>
      <c r="F382" s="62"/>
      <c r="G382" s="62"/>
      <c r="H382" s="62"/>
      <c r="I382" s="62"/>
      <c r="J382" s="62"/>
      <c r="K382" s="62"/>
      <c r="L382" s="62"/>
      <c r="M382" s="62"/>
      <c r="N382" s="62"/>
      <c r="O382" s="62"/>
      <c r="P382" s="62"/>
      <c r="Q382" s="62"/>
      <c r="R382" s="62"/>
      <c r="S382" s="62"/>
      <c r="T382" s="62"/>
      <c r="U382" s="62"/>
      <c r="V382" t="str" cm="1">
        <f t="array" ref="V382">IF($A382&gt;V$1,"",$C382*INDEX('ETS yield tables'!$D$133:$CO$161,$B382,V$1-$A382+1)/10^6)</f>
        <v/>
      </c>
      <c r="W382" t="str" cm="1">
        <f t="array" ref="W382">IF($A382&gt;W$1,"",$C382*INDEX('ETS yield tables'!$D$133:$CO$161,$B382,W$1-$A382+1)/10^6)</f>
        <v/>
      </c>
      <c r="X382" cm="1">
        <f t="array" ref="X382">IF($A382&gt;X$1,"",$C382*INDEX('ETS yield tables'!$D$198:$CO$226,$B382,X$1-$A382+1)/10^6)</f>
        <v>0</v>
      </c>
      <c r="Y382" cm="1">
        <f t="array" aca="1" ref="Y382" ca="1">IF($A382&gt;Y$1,"",$C382*INDEX('ETS yield tables'!$D$198:$CO$226,$B382,Y$1-$A382+1)/10^6)</f>
        <v>0</v>
      </c>
      <c r="Z382" cm="1">
        <f t="array" aca="1" ref="Z382" ca="1">IF($A382&gt;Z$1,"",$C382*INDEX('ETS yield tables'!$D$198:$CO$226,$B382,Z$1-$A382+1)/10^6)</f>
        <v>0</v>
      </c>
      <c r="AA382" cm="1">
        <f t="array" aca="1" ref="AA382" ca="1">IF($A382&gt;AA$1,"",$C382*INDEX('ETS yield tables'!$D$198:$CO$226,$B382,AA$1-$A382+1)/10^6)</f>
        <v>0</v>
      </c>
      <c r="AB382" cm="1">
        <f t="array" aca="1" ref="AB382" ca="1">IF($A382&gt;AB$1,"",$C382*INDEX('ETS yield tables'!$D$198:$CO$226,$B382,AB$1-$A382+1)/10^6)</f>
        <v>0</v>
      </c>
      <c r="AC382" cm="1">
        <f t="array" aca="1" ref="AC382" ca="1">IF($A382&gt;AC$1,"",$C382*INDEX('ETS yield tables'!$D$198:$CO$226,$B382,AC$1-$A382+1)/10^6)</f>
        <v>0</v>
      </c>
      <c r="AD382" cm="1">
        <f t="array" aca="1" ref="AD382" ca="1">IF($A382&gt;AD$1,"",$C382*INDEX('ETS yield tables'!$D$198:$CO$226,$B382,AD$1-$A382+1)/10^6)</f>
        <v>0</v>
      </c>
      <c r="AE382" cm="1">
        <f t="array" aca="1" ref="AE382" ca="1">IF($A382&gt;AE$1,"",$C382*INDEX('ETS yield tables'!$D$198:$CO$226,$B382,AE$1-$A382+1)/10^6)</f>
        <v>0</v>
      </c>
      <c r="AF382" cm="1">
        <f t="array" aca="1" ref="AF382" ca="1">IF($A382&gt;AF$1,"",$C382*INDEX('ETS yield tables'!$D$198:$CO$226,$B382,AF$1-$A382+1)/10^6)</f>
        <v>0</v>
      </c>
      <c r="AG382" cm="1">
        <f t="array" aca="1" ref="AG382" ca="1">IF($A382&gt;AG$1,"",$C382*INDEX('ETS yield tables'!$D$198:$CO$226,$B382,AG$1-$A382+1)/10^6)</f>
        <v>0</v>
      </c>
      <c r="AH382" cm="1">
        <f t="array" aca="1" ref="AH382" ca="1">IF($A382&gt;AH$1,"",$C382*INDEX('ETS yield tables'!$D$198:$CO$226,$B382,AH$1-$A382+1)/10^6)</f>
        <v>0</v>
      </c>
      <c r="AI382" cm="1">
        <f t="array" aca="1" ref="AI382" ca="1">IF($A382&gt;AI$1,"",$C382*INDEX('ETS yield tables'!$D$198:$CO$226,$B382,AI$1-$A382+1)/10^6)</f>
        <v>0</v>
      </c>
      <c r="AJ382" cm="1">
        <f t="array" aca="1" ref="AJ382" ca="1">IF($A382&gt;AJ$1,"",$C382*INDEX('ETS yield tables'!$D$198:$CO$226,$B382,AJ$1-$A382+1)/10^6)</f>
        <v>0</v>
      </c>
      <c r="AK382" cm="1">
        <f t="array" aca="1" ref="AK382" ca="1">IF($A382&gt;AK$1,"",$C382*INDEX('ETS yield tables'!$D$198:$CO$226,$B382,AK$1-$A382+1)/10^6)</f>
        <v>0</v>
      </c>
      <c r="AL382" cm="1">
        <f t="array" aca="1" ref="AL382" ca="1">IF($A382&gt;AL$1,"",$C382*INDEX('ETS yield tables'!$D$198:$CO$226,$B382,AL$1-$A382+1)/10^6)</f>
        <v>0</v>
      </c>
      <c r="AM382" cm="1">
        <f t="array" aca="1" ref="AM382" ca="1">IF($A382&gt;AM$1,"",$C382*INDEX('ETS yield tables'!$D$198:$CO$226,$B382,AM$1-$A382+1)/10^6)</f>
        <v>0</v>
      </c>
      <c r="AN382" cm="1">
        <f t="array" aca="1" ref="AN382" ca="1">IF($A382&gt;AN$1,"",$C382*INDEX('ETS yield tables'!$D$198:$CO$226,$B382,AN$1-$A382+1)/10^6)</f>
        <v>0</v>
      </c>
      <c r="AO382" cm="1">
        <f t="array" aca="1" ref="AO382" ca="1">IF($A382&gt;AO$1,"",$C382*INDEX('ETS yield tables'!$D$198:$CO$226,$B382,AO$1-$A382+1)/10^6)</f>
        <v>0</v>
      </c>
      <c r="AP382" cm="1">
        <f t="array" aca="1" ref="AP382" ca="1">IF($A382&gt;AP$1,"",$C382*INDEX('ETS yield tables'!$D$198:$CO$226,$B382,AP$1-$A382+1)/10^6)</f>
        <v>0</v>
      </c>
      <c r="AQ382" cm="1">
        <f t="array" aca="1" ref="AQ382" ca="1">IF($A382&gt;AQ$1,"",$C382*INDEX('ETS yield tables'!$D$198:$CO$226,$B382,AQ$1-$A382+1)/10^6)</f>
        <v>0</v>
      </c>
      <c r="AR382" cm="1">
        <f t="array" aca="1" ref="AR382" ca="1">IF($A382&gt;AR$1,"",$C382*INDEX('ETS yield tables'!$D$198:$CO$226,$B382,AR$1-$A382+1)/10^6)</f>
        <v>0</v>
      </c>
      <c r="AS382" cm="1">
        <f t="array" aca="1" ref="AS382" ca="1">IF($A382&gt;AS$1,"",$C382*INDEX('ETS yield tables'!$D$198:$CO$226,$B382,AS$1-$A382+1)/10^6)</f>
        <v>0</v>
      </c>
      <c r="AT382" cm="1">
        <f t="array" aca="1" ref="AT382" ca="1">IF($A382&gt;AT$1,"",$C382*INDEX('ETS yield tables'!$D$198:$CO$226,$B382,AT$1-$A382+1)/10^6)</f>
        <v>0</v>
      </c>
      <c r="AU382" cm="1">
        <f t="array" aca="1" ref="AU382" ca="1">IF($A382&gt;AU$1,"",$C382*INDEX('ETS yield tables'!$D$198:$CO$226,$B382,AU$1-$A382+1)/10^6)</f>
        <v>0</v>
      </c>
      <c r="AV382" cm="1">
        <f t="array" aca="1" ref="AV382" ca="1">IF($A382&gt;AV$1,"",$C382*INDEX('ETS yield tables'!$D$198:$CO$226,$B382,AV$1-$A382+1)/10^6)</f>
        <v>0</v>
      </c>
      <c r="AW382" cm="1">
        <f t="array" aca="1" ref="AW382" ca="1">IF($A382&gt;AW$1,"",$C382*INDEX('ETS yield tables'!$D$198:$CO$226,$B382,AW$1-$A382+1)/10^6)</f>
        <v>0</v>
      </c>
      <c r="AX382" cm="1">
        <f t="array" aca="1" ref="AX382" ca="1">IF($A382&gt;AX$1,"",$C382*INDEX('ETS yield tables'!$D$198:$CO$226,$B382,AX$1-$A382+1)/10^6)</f>
        <v>0</v>
      </c>
      <c r="AY382" cm="1">
        <f t="array" aca="1" ref="AY382" ca="1">IF($A382&gt;AY$1,"",$C382*INDEX('ETS yield tables'!$D$198:$CO$226,$B382,AY$1-$A382+1)/10^6)</f>
        <v>0</v>
      </c>
      <c r="AZ382" cm="1">
        <f t="array" aca="1" ref="AZ382" ca="1">IF($A382&gt;AZ$1,"",$C382*INDEX('ETS yield tables'!$D$198:$CO$226,$B382,AZ$1-$A382+1)/10^6)</f>
        <v>0</v>
      </c>
      <c r="BA382" cm="1">
        <f t="array" aca="1" ref="BA382" ca="1">IF($A382&gt;BA$1,"",$C382*INDEX('ETS yield tables'!$D$198:$CO$226,$B382,BA$1-$A382+1)/10^6)</f>
        <v>0</v>
      </c>
      <c r="BB382" cm="1">
        <f t="array" aca="1" ref="BB382" ca="1">IF($A382&gt;BB$1,"",$C382*INDEX('ETS yield tables'!$D$198:$CO$226,$B382,BB$1-$A382+1)/10^6)</f>
        <v>0</v>
      </c>
      <c r="BC382" cm="1">
        <f t="array" aca="1" ref="BC382" ca="1">IF($A382&gt;BC$1,"",$C382*INDEX('ETS yield tables'!$D$198:$CO$226,$B382,BC$1-$A382+1)/10^6)</f>
        <v>0</v>
      </c>
      <c r="BD382" cm="1">
        <f t="array" aca="1" ref="BD382" ca="1">IF($A382&gt;BD$1,"",$C382*INDEX('ETS yield tables'!$D$198:$CO$226,$B382,BD$1-$A382+1)/10^6)</f>
        <v>0</v>
      </c>
      <c r="BE382" cm="1">
        <f t="array" aca="1" ref="BE382" ca="1">IF($A382&gt;BE$1,"",$C382*INDEX('ETS yield tables'!$D$198:$CO$226,$B382,BE$1-$A382+1)/10^6)</f>
        <v>0</v>
      </c>
      <c r="BF382" cm="1">
        <f t="array" aca="1" ref="BF382" ca="1">IF($A382&gt;BF$1,"",$C382*INDEX('ETS yield tables'!$D$198:$CO$226,$B382,BF$1-$A382+1)/10^6)</f>
        <v>0</v>
      </c>
      <c r="BG382" cm="1">
        <f t="array" aca="1" ref="BG382" ca="1">IF($A382&gt;BG$1,"",$C382*INDEX('ETS yield tables'!$D$198:$CO$226,$B382,BG$1-$A382+1)/10^6)</f>
        <v>0</v>
      </c>
      <c r="BH382" cm="1">
        <f t="array" aca="1" ref="BH382" ca="1">IF($A382&gt;BH$1,"",$C382*INDEX('ETS yield tables'!$D$198:$CO$226,$B382,BH$1-$A382+1)/10^6)</f>
        <v>0</v>
      </c>
      <c r="BI382" cm="1">
        <f t="array" aca="1" ref="BI382" ca="1">IF($A382&gt;BI$1,"",$C382*INDEX('ETS yield tables'!$D$198:$CO$226,$B382,BI$1-$A382+1)/10^6)</f>
        <v>0</v>
      </c>
      <c r="BJ382" cm="1">
        <f t="array" aca="1" ref="BJ382" ca="1">IF($A382&gt;BJ$1,"",$C382*INDEX('ETS yield tables'!$D$198:$CO$226,$B382,BJ$1-$A382+1)/10^6)</f>
        <v>0</v>
      </c>
      <c r="BK382" cm="1">
        <f t="array" aca="1" ref="BK382" ca="1">IF($A382&gt;BK$1,"",$C382*INDEX('ETS yield tables'!$D$198:$CO$226,$B382,BK$1-$A382+1)/10^6)</f>
        <v>0</v>
      </c>
      <c r="BL382" cm="1">
        <f t="array" aca="1" ref="BL382" ca="1">IF($A382&gt;BL$1,"",$C382*INDEX('ETS yield tables'!$D$198:$CO$226,$B382,BL$1-$A382+1)/10^6)</f>
        <v>0</v>
      </c>
      <c r="BM382" cm="1">
        <f t="array" aca="1" ref="BM382" ca="1">IF($A382&gt;BM$1,"",$C382*INDEX('ETS yield tables'!$D$198:$CO$226,$B382,BM$1-$A382+1)/10^6)</f>
        <v>0</v>
      </c>
      <c r="BN382" cm="1">
        <f t="array" aca="1" ref="BN382" ca="1">IF($A382&gt;BN$1,"",$C382*INDEX('ETS yield tables'!$D$198:$CO$226,$B382,BN$1-$A382+1)/10^6)</f>
        <v>0</v>
      </c>
      <c r="BO382" cm="1">
        <f t="array" aca="1" ref="BO382" ca="1">IF($A382&gt;BO$1,"",$C382*INDEX('ETS yield tables'!$D$198:$CO$226,$B382,BO$1-$A382+1)/10^6)</f>
        <v>0</v>
      </c>
      <c r="BP382" cm="1">
        <f t="array" aca="1" ref="BP382" ca="1">IF($A382&gt;BP$1,"",$C382*INDEX('ETS yield tables'!$D$198:$CO$226,$B382,BP$1-$A382+1)/10^6)</f>
        <v>0</v>
      </c>
      <c r="BQ382" cm="1">
        <f t="array" aca="1" ref="BQ382" ca="1">IF($A382&gt;BQ$1,"",$C382*INDEX('ETS yield tables'!$D$198:$CO$226,$B382,BQ$1-$A382+1)/10^6)</f>
        <v>0</v>
      </c>
      <c r="BR382" cm="1">
        <f t="array" aca="1" ref="BR382" ca="1">IF($A382&gt;BR$1,"",$C382*INDEX('ETS yield tables'!$D$198:$CO$226,$B382,BR$1-$A382+1)/10^6)</f>
        <v>0</v>
      </c>
      <c r="BS382" cm="1">
        <f t="array" aca="1" ref="BS382" ca="1">IF($A382&gt;BS$1,"",$C382*INDEX('ETS yield tables'!$D$198:$CO$226,$B382,BS$1-$A382+1)/10^6)</f>
        <v>0</v>
      </c>
      <c r="BT382" cm="1">
        <f t="array" aca="1" ref="BT382" ca="1">IF($A382&gt;BT$1,"",$C382*INDEX('ETS yield tables'!$D$198:$CO$226,$B382,BT$1-$A382+1)/10^6)</f>
        <v>0</v>
      </c>
      <c r="BU382" cm="1">
        <f t="array" aca="1" ref="BU382" ca="1">IF($A382&gt;BU$1,"",$C382*INDEX('ETS yield tables'!$D$198:$CO$226,$B382,BU$1-$A382+1)/10^6)</f>
        <v>0</v>
      </c>
      <c r="BV382" cm="1">
        <f t="array" aca="1" ref="BV382" ca="1">IF($A382&gt;BV$1,"",$C382*INDEX('ETS yield tables'!$D$198:$CO$226,$B382,BV$1-$A382+1)/10^6)</f>
        <v>0</v>
      </c>
      <c r="BW382" cm="1">
        <f t="array" aca="1" ref="BW382" ca="1">IF($A382&gt;BW$1,"",$C382*INDEX('ETS yield tables'!$D$198:$CO$226,$B382,BW$1-$A382+1)/10^6)</f>
        <v>0</v>
      </c>
      <c r="BX382" cm="1">
        <f t="array" aca="1" ref="BX382" ca="1">IF($A382&gt;BX$1,"",$C382*INDEX('ETS yield tables'!$D$198:$CO$226,$B382,BX$1-$A382+1)/10^6)</f>
        <v>0</v>
      </c>
      <c r="BY382" cm="1">
        <f t="array" aca="1" ref="BY382" ca="1">IF($A382&gt;BY$1,"",$C382*INDEX('ETS yield tables'!$D$198:$CO$226,$B382,BY$1-$A382+1)/10^6)</f>
        <v>0</v>
      </c>
      <c r="BZ382" cm="1">
        <f t="array" aca="1" ref="BZ382" ca="1">IF($A382&gt;BZ$1,"",$C382*INDEX('ETS yield tables'!$D$198:$CO$226,$B382,BZ$1-$A382+1)/10^6)</f>
        <v>0</v>
      </c>
      <c r="CA382" cm="1">
        <f t="array" aca="1" ref="CA382" ca="1">IF($A382&gt;CA$1,"",$C382*INDEX('ETS yield tables'!$D$198:$CO$226,$B382,CA$1-$A382+1)/10^6)</f>
        <v>0</v>
      </c>
      <c r="CB382" cm="1">
        <f t="array" aca="1" ref="CB382" ca="1">IF($A382&gt;CB$1,"",$C382*INDEX('ETS yield tables'!$D$198:$CO$226,$B382,CB$1-$A382+1)/10^6)</f>
        <v>0</v>
      </c>
      <c r="CC382" cm="1">
        <f t="array" aca="1" ref="CC382" ca="1">IF($A382&gt;CC$1,"",$C382*INDEX('ETS yield tables'!$D$198:$CO$226,$B382,CC$1-$A382+1)/10^6)</f>
        <v>0</v>
      </c>
      <c r="CD382" cm="1">
        <f t="array" aca="1" ref="CD382" ca="1">IF($A382&gt;CD$1,"",$C382*INDEX('ETS yield tables'!$D$198:$CO$226,$B382,CD$1-$A382+1)/10^6)</f>
        <v>0</v>
      </c>
      <c r="CE382" cm="1">
        <f t="array" aca="1" ref="CE382" ca="1">IF($A382&gt;CE$1,"",$C382*INDEX('ETS yield tables'!$D$198:$CO$226,$B382,CE$1-$A382+1)/10^6)</f>
        <v>0</v>
      </c>
      <c r="CF382" cm="1">
        <f t="array" aca="1" ref="CF382" ca="1">IF($A382&gt;CF$1,"",$C382*INDEX('ETS yield tables'!$D$198:$CO$226,$B382,CF$1-$A382+1)/10^6)</f>
        <v>0</v>
      </c>
      <c r="CG382" cm="1">
        <f t="array" aca="1" ref="CG382" ca="1">IF($A382&gt;CG$1,"",$C382*INDEX('ETS yield tables'!$D$198:$CO$226,$B382,CG$1-$A382+1)/10^6)</f>
        <v>0</v>
      </c>
      <c r="CH382" cm="1">
        <f t="array" aca="1" ref="CH382" ca="1">IF($A382&gt;CH$1,"",$C382*INDEX('ETS yield tables'!$D$198:$CO$226,$B382,CH$1-$A382+1)/10^6)</f>
        <v>0</v>
      </c>
      <c r="CI382" cm="1">
        <f t="array" aca="1" ref="CI382" ca="1">IF($A382&gt;CI$1,"",$C382*INDEX('ETS yield tables'!$D$198:$CO$226,$B382,CI$1-$A382+1)/10^6)</f>
        <v>0</v>
      </c>
      <c r="CJ382" cm="1">
        <f t="array" aca="1" ref="CJ382" ca="1">IF($A382&gt;CJ$1,"",$C382*INDEX('ETS yield tables'!$D$198:$CO$226,$B382,CJ$1-$A382+1)/10^6)</f>
        <v>0</v>
      </c>
      <c r="CK382" cm="1">
        <f t="array" aca="1" ref="CK382" ca="1">IF($A382&gt;CK$1,"",$C382*INDEX('ETS yield tables'!$D$198:$CO$226,$B382,CK$1-$A382+1)/10^6)</f>
        <v>0</v>
      </c>
      <c r="CL382" cm="1">
        <f t="array" aca="1" ref="CL382" ca="1">IF($A382&gt;CL$1,"",$C382*INDEX('ETS yield tables'!$D$198:$CO$226,$B382,CL$1-$A382+1)/10^6)</f>
        <v>0</v>
      </c>
      <c r="CM382" cm="1">
        <f t="array" aca="1" ref="CM382" ca="1">IF($A382&gt;CM$1,"",$C382*INDEX('ETS yield tables'!$D$198:$CO$226,$B382,CM$1-$A382+1)/10^6)</f>
        <v>0</v>
      </c>
      <c r="CN382" cm="1">
        <f t="array" aca="1" ref="CN382" ca="1">IF($A382&gt;CN$1,"",$C382*INDEX('ETS yield tables'!$D$198:$CO$226,$B382,CN$1-$A382+1)/10^6)</f>
        <v>0</v>
      </c>
      <c r="CO382" cm="1">
        <f t="array" aca="1" ref="CO382" ca="1">IF($A382&gt;CO$1,"",$C382*INDEX('ETS yield tables'!$D$198:$CO$226,$B382,CO$1-$A382+1)/10^6)</f>
        <v>0</v>
      </c>
    </row>
    <row r="383" spans="1:93" outlineLevel="1">
      <c r="A383">
        <v>2011</v>
      </c>
      <c r="B383">
        <f t="shared" si="192"/>
        <v>1</v>
      </c>
      <c r="C383" s="1">
        <v>0</v>
      </c>
      <c r="D383" s="62"/>
      <c r="E383" s="62"/>
      <c r="F383" s="62"/>
      <c r="G383" s="62"/>
      <c r="H383" s="62"/>
      <c r="I383" s="62"/>
      <c r="J383" s="62"/>
      <c r="K383" s="62"/>
      <c r="L383" s="62"/>
      <c r="M383" s="62"/>
      <c r="N383" s="62"/>
      <c r="O383" s="62"/>
      <c r="P383" s="62"/>
      <c r="Q383" s="62"/>
      <c r="R383" s="62"/>
      <c r="S383" s="62"/>
      <c r="T383" s="62"/>
      <c r="U383" s="62"/>
      <c r="V383" t="str" cm="1">
        <f t="array" ref="V383">IF($A383&gt;V$1,"",$C383*INDEX('ETS yield tables'!$D$133:$CO$161,$B383,V$1-$A383+1)/10^6)</f>
        <v/>
      </c>
      <c r="W383" t="str" cm="1">
        <f t="array" ref="W383">IF($A383&gt;W$1,"",$C383*INDEX('ETS yield tables'!$D$133:$CO$161,$B383,W$1-$A383+1)/10^6)</f>
        <v/>
      </c>
      <c r="X383" t="str" cm="1">
        <f t="array" ref="X383">IF($A383&gt;X$1,"",$C383*INDEX('ETS yield tables'!$D$133:$CO$161,$B383,X$1-$A383+1)/10^6)</f>
        <v/>
      </c>
      <c r="Y383" cm="1">
        <f t="array" ref="Y383">IF($A383&gt;Y$1,"",$C383*INDEX('ETS yield tables'!$D$198:$CO$226,$B383,Y$1-$A383+1)/10^6)</f>
        <v>0</v>
      </c>
      <c r="Z383" cm="1">
        <f t="array" aca="1" ref="Z383" ca="1">IF($A383&gt;Z$1,"",$C383*INDEX('ETS yield tables'!$D$198:$CO$226,$B383,Z$1-$A383+1)/10^6)</f>
        <v>0</v>
      </c>
      <c r="AA383" cm="1">
        <f t="array" aca="1" ref="AA383" ca="1">IF($A383&gt;AA$1,"",$C383*INDEX('ETS yield tables'!$D$198:$CO$226,$B383,AA$1-$A383+1)/10^6)</f>
        <v>0</v>
      </c>
      <c r="AB383" cm="1">
        <f t="array" aca="1" ref="AB383" ca="1">IF($A383&gt;AB$1,"",$C383*INDEX('ETS yield tables'!$D$198:$CO$226,$B383,AB$1-$A383+1)/10^6)</f>
        <v>0</v>
      </c>
      <c r="AC383" cm="1">
        <f t="array" aca="1" ref="AC383" ca="1">IF($A383&gt;AC$1,"",$C383*INDEX('ETS yield tables'!$D$198:$CO$226,$B383,AC$1-$A383+1)/10^6)</f>
        <v>0</v>
      </c>
      <c r="AD383" cm="1">
        <f t="array" aca="1" ref="AD383" ca="1">IF($A383&gt;AD$1,"",$C383*INDEX('ETS yield tables'!$D$198:$CO$226,$B383,AD$1-$A383+1)/10^6)</f>
        <v>0</v>
      </c>
      <c r="AE383" cm="1">
        <f t="array" aca="1" ref="AE383" ca="1">IF($A383&gt;AE$1,"",$C383*INDEX('ETS yield tables'!$D$198:$CO$226,$B383,AE$1-$A383+1)/10^6)</f>
        <v>0</v>
      </c>
      <c r="AF383" cm="1">
        <f t="array" aca="1" ref="AF383" ca="1">IF($A383&gt;AF$1,"",$C383*INDEX('ETS yield tables'!$D$198:$CO$226,$B383,AF$1-$A383+1)/10^6)</f>
        <v>0</v>
      </c>
      <c r="AG383" cm="1">
        <f t="array" aca="1" ref="AG383" ca="1">IF($A383&gt;AG$1,"",$C383*INDEX('ETS yield tables'!$D$198:$CO$226,$B383,AG$1-$A383+1)/10^6)</f>
        <v>0</v>
      </c>
      <c r="AH383" cm="1">
        <f t="array" aca="1" ref="AH383" ca="1">IF($A383&gt;AH$1,"",$C383*INDEX('ETS yield tables'!$D$198:$CO$226,$B383,AH$1-$A383+1)/10^6)</f>
        <v>0</v>
      </c>
      <c r="AI383" cm="1">
        <f t="array" aca="1" ref="AI383" ca="1">IF($A383&gt;AI$1,"",$C383*INDEX('ETS yield tables'!$D$198:$CO$226,$B383,AI$1-$A383+1)/10^6)</f>
        <v>0</v>
      </c>
      <c r="AJ383" cm="1">
        <f t="array" aca="1" ref="AJ383" ca="1">IF($A383&gt;AJ$1,"",$C383*INDEX('ETS yield tables'!$D$198:$CO$226,$B383,AJ$1-$A383+1)/10^6)</f>
        <v>0</v>
      </c>
      <c r="AK383" cm="1">
        <f t="array" aca="1" ref="AK383" ca="1">IF($A383&gt;AK$1,"",$C383*INDEX('ETS yield tables'!$D$198:$CO$226,$B383,AK$1-$A383+1)/10^6)</f>
        <v>0</v>
      </c>
      <c r="AL383" cm="1">
        <f t="array" aca="1" ref="AL383" ca="1">IF($A383&gt;AL$1,"",$C383*INDEX('ETS yield tables'!$D$198:$CO$226,$B383,AL$1-$A383+1)/10^6)</f>
        <v>0</v>
      </c>
      <c r="AM383" cm="1">
        <f t="array" aca="1" ref="AM383" ca="1">IF($A383&gt;AM$1,"",$C383*INDEX('ETS yield tables'!$D$198:$CO$226,$B383,AM$1-$A383+1)/10^6)</f>
        <v>0</v>
      </c>
      <c r="AN383" cm="1">
        <f t="array" aca="1" ref="AN383" ca="1">IF($A383&gt;AN$1,"",$C383*INDEX('ETS yield tables'!$D$198:$CO$226,$B383,AN$1-$A383+1)/10^6)</f>
        <v>0</v>
      </c>
      <c r="AO383" cm="1">
        <f t="array" aca="1" ref="AO383" ca="1">IF($A383&gt;AO$1,"",$C383*INDEX('ETS yield tables'!$D$198:$CO$226,$B383,AO$1-$A383+1)/10^6)</f>
        <v>0</v>
      </c>
      <c r="AP383" cm="1">
        <f t="array" aca="1" ref="AP383" ca="1">IF($A383&gt;AP$1,"",$C383*INDEX('ETS yield tables'!$D$198:$CO$226,$B383,AP$1-$A383+1)/10^6)</f>
        <v>0</v>
      </c>
      <c r="AQ383" cm="1">
        <f t="array" aca="1" ref="AQ383" ca="1">IF($A383&gt;AQ$1,"",$C383*INDEX('ETS yield tables'!$D$198:$CO$226,$B383,AQ$1-$A383+1)/10^6)</f>
        <v>0</v>
      </c>
      <c r="AR383" cm="1">
        <f t="array" aca="1" ref="AR383" ca="1">IF($A383&gt;AR$1,"",$C383*INDEX('ETS yield tables'!$D$198:$CO$226,$B383,AR$1-$A383+1)/10^6)</f>
        <v>0</v>
      </c>
      <c r="AS383" cm="1">
        <f t="array" aca="1" ref="AS383" ca="1">IF($A383&gt;AS$1,"",$C383*INDEX('ETS yield tables'!$D$198:$CO$226,$B383,AS$1-$A383+1)/10^6)</f>
        <v>0</v>
      </c>
      <c r="AT383" cm="1">
        <f t="array" aca="1" ref="AT383" ca="1">IF($A383&gt;AT$1,"",$C383*INDEX('ETS yield tables'!$D$198:$CO$226,$B383,AT$1-$A383+1)/10^6)</f>
        <v>0</v>
      </c>
      <c r="AU383" cm="1">
        <f t="array" aca="1" ref="AU383" ca="1">IF($A383&gt;AU$1,"",$C383*INDEX('ETS yield tables'!$D$198:$CO$226,$B383,AU$1-$A383+1)/10^6)</f>
        <v>0</v>
      </c>
      <c r="AV383" cm="1">
        <f t="array" aca="1" ref="AV383" ca="1">IF($A383&gt;AV$1,"",$C383*INDEX('ETS yield tables'!$D$198:$CO$226,$B383,AV$1-$A383+1)/10^6)</f>
        <v>0</v>
      </c>
      <c r="AW383" cm="1">
        <f t="array" aca="1" ref="AW383" ca="1">IF($A383&gt;AW$1,"",$C383*INDEX('ETS yield tables'!$D$198:$CO$226,$B383,AW$1-$A383+1)/10^6)</f>
        <v>0</v>
      </c>
      <c r="AX383" cm="1">
        <f t="array" aca="1" ref="AX383" ca="1">IF($A383&gt;AX$1,"",$C383*INDEX('ETS yield tables'!$D$198:$CO$226,$B383,AX$1-$A383+1)/10^6)</f>
        <v>0</v>
      </c>
      <c r="AY383" cm="1">
        <f t="array" aca="1" ref="AY383" ca="1">IF($A383&gt;AY$1,"",$C383*INDEX('ETS yield tables'!$D$198:$CO$226,$B383,AY$1-$A383+1)/10^6)</f>
        <v>0</v>
      </c>
      <c r="AZ383" cm="1">
        <f t="array" aca="1" ref="AZ383" ca="1">IF($A383&gt;AZ$1,"",$C383*INDEX('ETS yield tables'!$D$198:$CO$226,$B383,AZ$1-$A383+1)/10^6)</f>
        <v>0</v>
      </c>
      <c r="BA383" cm="1">
        <f t="array" aca="1" ref="BA383" ca="1">IF($A383&gt;BA$1,"",$C383*INDEX('ETS yield tables'!$D$198:$CO$226,$B383,BA$1-$A383+1)/10^6)</f>
        <v>0</v>
      </c>
      <c r="BB383" cm="1">
        <f t="array" aca="1" ref="BB383" ca="1">IF($A383&gt;BB$1,"",$C383*INDEX('ETS yield tables'!$D$198:$CO$226,$B383,BB$1-$A383+1)/10^6)</f>
        <v>0</v>
      </c>
      <c r="BC383" cm="1">
        <f t="array" aca="1" ref="BC383" ca="1">IF($A383&gt;BC$1,"",$C383*INDEX('ETS yield tables'!$D$198:$CO$226,$B383,BC$1-$A383+1)/10^6)</f>
        <v>0</v>
      </c>
      <c r="BD383" cm="1">
        <f t="array" aca="1" ref="BD383" ca="1">IF($A383&gt;BD$1,"",$C383*INDEX('ETS yield tables'!$D$198:$CO$226,$B383,BD$1-$A383+1)/10^6)</f>
        <v>0</v>
      </c>
      <c r="BE383" cm="1">
        <f t="array" aca="1" ref="BE383" ca="1">IF($A383&gt;BE$1,"",$C383*INDEX('ETS yield tables'!$D$198:$CO$226,$B383,BE$1-$A383+1)/10^6)</f>
        <v>0</v>
      </c>
      <c r="BF383" cm="1">
        <f t="array" aca="1" ref="BF383" ca="1">IF($A383&gt;BF$1,"",$C383*INDEX('ETS yield tables'!$D$198:$CO$226,$B383,BF$1-$A383+1)/10^6)</f>
        <v>0</v>
      </c>
      <c r="BG383" cm="1">
        <f t="array" aca="1" ref="BG383" ca="1">IF($A383&gt;BG$1,"",$C383*INDEX('ETS yield tables'!$D$198:$CO$226,$B383,BG$1-$A383+1)/10^6)</f>
        <v>0</v>
      </c>
      <c r="BH383" cm="1">
        <f t="array" aca="1" ref="BH383" ca="1">IF($A383&gt;BH$1,"",$C383*INDEX('ETS yield tables'!$D$198:$CO$226,$B383,BH$1-$A383+1)/10^6)</f>
        <v>0</v>
      </c>
      <c r="BI383" cm="1">
        <f t="array" aca="1" ref="BI383" ca="1">IF($A383&gt;BI$1,"",$C383*INDEX('ETS yield tables'!$D$198:$CO$226,$B383,BI$1-$A383+1)/10^6)</f>
        <v>0</v>
      </c>
      <c r="BJ383" cm="1">
        <f t="array" aca="1" ref="BJ383" ca="1">IF($A383&gt;BJ$1,"",$C383*INDEX('ETS yield tables'!$D$198:$CO$226,$B383,BJ$1-$A383+1)/10^6)</f>
        <v>0</v>
      </c>
      <c r="BK383" cm="1">
        <f t="array" aca="1" ref="BK383" ca="1">IF($A383&gt;BK$1,"",$C383*INDEX('ETS yield tables'!$D$198:$CO$226,$B383,BK$1-$A383+1)/10^6)</f>
        <v>0</v>
      </c>
      <c r="BL383" cm="1">
        <f t="array" aca="1" ref="BL383" ca="1">IF($A383&gt;BL$1,"",$C383*INDEX('ETS yield tables'!$D$198:$CO$226,$B383,BL$1-$A383+1)/10^6)</f>
        <v>0</v>
      </c>
      <c r="BM383" cm="1">
        <f t="array" aca="1" ref="BM383" ca="1">IF($A383&gt;BM$1,"",$C383*INDEX('ETS yield tables'!$D$198:$CO$226,$B383,BM$1-$A383+1)/10^6)</f>
        <v>0</v>
      </c>
      <c r="BN383" cm="1">
        <f t="array" aca="1" ref="BN383" ca="1">IF($A383&gt;BN$1,"",$C383*INDEX('ETS yield tables'!$D$198:$CO$226,$B383,BN$1-$A383+1)/10^6)</f>
        <v>0</v>
      </c>
      <c r="BO383" cm="1">
        <f t="array" aca="1" ref="BO383" ca="1">IF($A383&gt;BO$1,"",$C383*INDEX('ETS yield tables'!$D$198:$CO$226,$B383,BO$1-$A383+1)/10^6)</f>
        <v>0</v>
      </c>
      <c r="BP383" cm="1">
        <f t="array" aca="1" ref="BP383" ca="1">IF($A383&gt;BP$1,"",$C383*INDEX('ETS yield tables'!$D$198:$CO$226,$B383,BP$1-$A383+1)/10^6)</f>
        <v>0</v>
      </c>
      <c r="BQ383" cm="1">
        <f t="array" aca="1" ref="BQ383" ca="1">IF($A383&gt;BQ$1,"",$C383*INDEX('ETS yield tables'!$D$198:$CO$226,$B383,BQ$1-$A383+1)/10^6)</f>
        <v>0</v>
      </c>
      <c r="BR383" cm="1">
        <f t="array" aca="1" ref="BR383" ca="1">IF($A383&gt;BR$1,"",$C383*INDEX('ETS yield tables'!$D$198:$CO$226,$B383,BR$1-$A383+1)/10^6)</f>
        <v>0</v>
      </c>
      <c r="BS383" cm="1">
        <f t="array" aca="1" ref="BS383" ca="1">IF($A383&gt;BS$1,"",$C383*INDEX('ETS yield tables'!$D$198:$CO$226,$B383,BS$1-$A383+1)/10^6)</f>
        <v>0</v>
      </c>
      <c r="BT383" cm="1">
        <f t="array" aca="1" ref="BT383" ca="1">IF($A383&gt;BT$1,"",$C383*INDEX('ETS yield tables'!$D$198:$CO$226,$B383,BT$1-$A383+1)/10^6)</f>
        <v>0</v>
      </c>
      <c r="BU383" cm="1">
        <f t="array" aca="1" ref="BU383" ca="1">IF($A383&gt;BU$1,"",$C383*INDEX('ETS yield tables'!$D$198:$CO$226,$B383,BU$1-$A383+1)/10^6)</f>
        <v>0</v>
      </c>
      <c r="BV383" cm="1">
        <f t="array" aca="1" ref="BV383" ca="1">IF($A383&gt;BV$1,"",$C383*INDEX('ETS yield tables'!$D$198:$CO$226,$B383,BV$1-$A383+1)/10^6)</f>
        <v>0</v>
      </c>
      <c r="BW383" cm="1">
        <f t="array" aca="1" ref="BW383" ca="1">IF($A383&gt;BW$1,"",$C383*INDEX('ETS yield tables'!$D$198:$CO$226,$B383,BW$1-$A383+1)/10^6)</f>
        <v>0</v>
      </c>
      <c r="BX383" cm="1">
        <f t="array" aca="1" ref="BX383" ca="1">IF($A383&gt;BX$1,"",$C383*INDEX('ETS yield tables'!$D$198:$CO$226,$B383,BX$1-$A383+1)/10^6)</f>
        <v>0</v>
      </c>
      <c r="BY383" cm="1">
        <f t="array" aca="1" ref="BY383" ca="1">IF($A383&gt;BY$1,"",$C383*INDEX('ETS yield tables'!$D$198:$CO$226,$B383,BY$1-$A383+1)/10^6)</f>
        <v>0</v>
      </c>
      <c r="BZ383" cm="1">
        <f t="array" aca="1" ref="BZ383" ca="1">IF($A383&gt;BZ$1,"",$C383*INDEX('ETS yield tables'!$D$198:$CO$226,$B383,BZ$1-$A383+1)/10^6)</f>
        <v>0</v>
      </c>
      <c r="CA383" cm="1">
        <f t="array" aca="1" ref="CA383" ca="1">IF($A383&gt;CA$1,"",$C383*INDEX('ETS yield tables'!$D$198:$CO$226,$B383,CA$1-$A383+1)/10^6)</f>
        <v>0</v>
      </c>
      <c r="CB383" cm="1">
        <f t="array" aca="1" ref="CB383" ca="1">IF($A383&gt;CB$1,"",$C383*INDEX('ETS yield tables'!$D$198:$CO$226,$B383,CB$1-$A383+1)/10^6)</f>
        <v>0</v>
      </c>
      <c r="CC383" cm="1">
        <f t="array" aca="1" ref="CC383" ca="1">IF($A383&gt;CC$1,"",$C383*INDEX('ETS yield tables'!$D$198:$CO$226,$B383,CC$1-$A383+1)/10^6)</f>
        <v>0</v>
      </c>
      <c r="CD383" cm="1">
        <f t="array" aca="1" ref="CD383" ca="1">IF($A383&gt;CD$1,"",$C383*INDEX('ETS yield tables'!$D$198:$CO$226,$B383,CD$1-$A383+1)/10^6)</f>
        <v>0</v>
      </c>
      <c r="CE383" cm="1">
        <f t="array" aca="1" ref="CE383" ca="1">IF($A383&gt;CE$1,"",$C383*INDEX('ETS yield tables'!$D$198:$CO$226,$B383,CE$1-$A383+1)/10^6)</f>
        <v>0</v>
      </c>
      <c r="CF383" cm="1">
        <f t="array" aca="1" ref="CF383" ca="1">IF($A383&gt;CF$1,"",$C383*INDEX('ETS yield tables'!$D$198:$CO$226,$B383,CF$1-$A383+1)/10^6)</f>
        <v>0</v>
      </c>
      <c r="CG383" cm="1">
        <f t="array" aca="1" ref="CG383" ca="1">IF($A383&gt;CG$1,"",$C383*INDEX('ETS yield tables'!$D$198:$CO$226,$B383,CG$1-$A383+1)/10^6)</f>
        <v>0</v>
      </c>
      <c r="CH383" cm="1">
        <f t="array" aca="1" ref="CH383" ca="1">IF($A383&gt;CH$1,"",$C383*INDEX('ETS yield tables'!$D$198:$CO$226,$B383,CH$1-$A383+1)/10^6)</f>
        <v>0</v>
      </c>
      <c r="CI383" cm="1">
        <f t="array" aca="1" ref="CI383" ca="1">IF($A383&gt;CI$1,"",$C383*INDEX('ETS yield tables'!$D$198:$CO$226,$B383,CI$1-$A383+1)/10^6)</f>
        <v>0</v>
      </c>
      <c r="CJ383" cm="1">
        <f t="array" aca="1" ref="CJ383" ca="1">IF($A383&gt;CJ$1,"",$C383*INDEX('ETS yield tables'!$D$198:$CO$226,$B383,CJ$1-$A383+1)/10^6)</f>
        <v>0</v>
      </c>
      <c r="CK383" cm="1">
        <f t="array" aca="1" ref="CK383" ca="1">IF($A383&gt;CK$1,"",$C383*INDEX('ETS yield tables'!$D$198:$CO$226,$B383,CK$1-$A383+1)/10^6)</f>
        <v>0</v>
      </c>
      <c r="CL383" cm="1">
        <f t="array" aca="1" ref="CL383" ca="1">IF($A383&gt;CL$1,"",$C383*INDEX('ETS yield tables'!$D$198:$CO$226,$B383,CL$1-$A383+1)/10^6)</f>
        <v>0</v>
      </c>
      <c r="CM383" cm="1">
        <f t="array" aca="1" ref="CM383" ca="1">IF($A383&gt;CM$1,"",$C383*INDEX('ETS yield tables'!$D$198:$CO$226,$B383,CM$1-$A383+1)/10^6)</f>
        <v>0</v>
      </c>
      <c r="CN383" cm="1">
        <f t="array" aca="1" ref="CN383" ca="1">IF($A383&gt;CN$1,"",$C383*INDEX('ETS yield tables'!$D$198:$CO$226,$B383,CN$1-$A383+1)/10^6)</f>
        <v>0</v>
      </c>
      <c r="CO383" cm="1">
        <f t="array" aca="1" ref="CO383" ca="1">IF($A383&gt;CO$1,"",$C383*INDEX('ETS yield tables'!$D$198:$CO$226,$B383,CO$1-$A383+1)/10^6)</f>
        <v>0</v>
      </c>
    </row>
    <row r="384" spans="1:93" outlineLevel="1">
      <c r="A384">
        <v>2012</v>
      </c>
      <c r="B384">
        <f t="shared" si="192"/>
        <v>1</v>
      </c>
      <c r="C384" s="1">
        <v>0</v>
      </c>
      <c r="D384" s="62"/>
      <c r="E384" s="62"/>
      <c r="F384" s="62"/>
      <c r="G384" s="62"/>
      <c r="H384" s="62"/>
      <c r="I384" s="62"/>
      <c r="J384" s="62"/>
      <c r="K384" s="62"/>
      <c r="L384" s="62"/>
      <c r="M384" s="62"/>
      <c r="N384" s="62"/>
      <c r="O384" s="62"/>
      <c r="P384" s="62"/>
      <c r="Q384" s="62"/>
      <c r="R384" s="62"/>
      <c r="S384" s="62"/>
      <c r="T384" s="62"/>
      <c r="U384" s="62"/>
      <c r="V384" t="str" cm="1">
        <f t="array" ref="V384">IF($A384&gt;V$1,"",$C384*INDEX('ETS yield tables'!$D$133:$CO$161,$B384,V$1-$A384+1)/10^6)</f>
        <v/>
      </c>
      <c r="W384" t="str" cm="1">
        <f t="array" ref="W384">IF($A384&gt;W$1,"",$C384*INDEX('ETS yield tables'!$D$133:$CO$161,$B384,W$1-$A384+1)/10^6)</f>
        <v/>
      </c>
      <c r="X384" t="str" cm="1">
        <f t="array" ref="X384">IF($A384&gt;X$1,"",$C384*INDEX('ETS yield tables'!$D$133:$CO$161,$B384,X$1-$A384+1)/10^6)</f>
        <v/>
      </c>
      <c r="Y384" t="str" cm="1">
        <f t="array" ref="Y384">IF($A384&gt;Y$1,"",$C384*INDEX('ETS yield tables'!$D$133:$CO$161,$B384,Y$1-$A384+1)/10^6)</f>
        <v/>
      </c>
      <c r="Z384" cm="1">
        <f t="array" ref="Z384">IF($A384&gt;Z$1,"",$C384*INDEX('ETS yield tables'!$D$198:$CO$226,$B384,Z$1-$A384+1)/10^6)</f>
        <v>0</v>
      </c>
      <c r="AA384" cm="1">
        <f t="array" aca="1" ref="AA384" ca="1">IF($A384&gt;AA$1,"",$C384*INDEX('ETS yield tables'!$D$198:$CO$226,$B384,AA$1-$A384+1)/10^6)</f>
        <v>0</v>
      </c>
      <c r="AB384" cm="1">
        <f t="array" aca="1" ref="AB384" ca="1">IF($A384&gt;AB$1,"",$C384*INDEX('ETS yield tables'!$D$198:$CO$226,$B384,AB$1-$A384+1)/10^6)</f>
        <v>0</v>
      </c>
      <c r="AC384" cm="1">
        <f t="array" aca="1" ref="AC384" ca="1">IF($A384&gt;AC$1,"",$C384*INDEX('ETS yield tables'!$D$198:$CO$226,$B384,AC$1-$A384+1)/10^6)</f>
        <v>0</v>
      </c>
      <c r="AD384" cm="1">
        <f t="array" aca="1" ref="AD384" ca="1">IF($A384&gt;AD$1,"",$C384*INDEX('ETS yield tables'!$D$198:$CO$226,$B384,AD$1-$A384+1)/10^6)</f>
        <v>0</v>
      </c>
      <c r="AE384" cm="1">
        <f t="array" aca="1" ref="AE384" ca="1">IF($A384&gt;AE$1,"",$C384*INDEX('ETS yield tables'!$D$198:$CO$226,$B384,AE$1-$A384+1)/10^6)</f>
        <v>0</v>
      </c>
      <c r="AF384" cm="1">
        <f t="array" aca="1" ref="AF384" ca="1">IF($A384&gt;AF$1,"",$C384*INDEX('ETS yield tables'!$D$198:$CO$226,$B384,AF$1-$A384+1)/10^6)</f>
        <v>0</v>
      </c>
      <c r="AG384" cm="1">
        <f t="array" aca="1" ref="AG384" ca="1">IF($A384&gt;AG$1,"",$C384*INDEX('ETS yield tables'!$D$198:$CO$226,$B384,AG$1-$A384+1)/10^6)</f>
        <v>0</v>
      </c>
      <c r="AH384" cm="1">
        <f t="array" aca="1" ref="AH384" ca="1">IF($A384&gt;AH$1,"",$C384*INDEX('ETS yield tables'!$D$198:$CO$226,$B384,AH$1-$A384+1)/10^6)</f>
        <v>0</v>
      </c>
      <c r="AI384" cm="1">
        <f t="array" aca="1" ref="AI384" ca="1">IF($A384&gt;AI$1,"",$C384*INDEX('ETS yield tables'!$D$198:$CO$226,$B384,AI$1-$A384+1)/10^6)</f>
        <v>0</v>
      </c>
      <c r="AJ384" cm="1">
        <f t="array" aca="1" ref="AJ384" ca="1">IF($A384&gt;AJ$1,"",$C384*INDEX('ETS yield tables'!$D$198:$CO$226,$B384,AJ$1-$A384+1)/10^6)</f>
        <v>0</v>
      </c>
      <c r="AK384" cm="1">
        <f t="array" aca="1" ref="AK384" ca="1">IF($A384&gt;AK$1,"",$C384*INDEX('ETS yield tables'!$D$198:$CO$226,$B384,AK$1-$A384+1)/10^6)</f>
        <v>0</v>
      </c>
      <c r="AL384" cm="1">
        <f t="array" aca="1" ref="AL384" ca="1">IF($A384&gt;AL$1,"",$C384*INDEX('ETS yield tables'!$D$198:$CO$226,$B384,AL$1-$A384+1)/10^6)</f>
        <v>0</v>
      </c>
      <c r="AM384" cm="1">
        <f t="array" aca="1" ref="AM384" ca="1">IF($A384&gt;AM$1,"",$C384*INDEX('ETS yield tables'!$D$198:$CO$226,$B384,AM$1-$A384+1)/10^6)</f>
        <v>0</v>
      </c>
      <c r="AN384" cm="1">
        <f t="array" aca="1" ref="AN384" ca="1">IF($A384&gt;AN$1,"",$C384*INDEX('ETS yield tables'!$D$198:$CO$226,$B384,AN$1-$A384+1)/10^6)</f>
        <v>0</v>
      </c>
      <c r="AO384" cm="1">
        <f t="array" aca="1" ref="AO384" ca="1">IF($A384&gt;AO$1,"",$C384*INDEX('ETS yield tables'!$D$198:$CO$226,$B384,AO$1-$A384+1)/10^6)</f>
        <v>0</v>
      </c>
      <c r="AP384" cm="1">
        <f t="array" aca="1" ref="AP384" ca="1">IF($A384&gt;AP$1,"",$C384*INDEX('ETS yield tables'!$D$198:$CO$226,$B384,AP$1-$A384+1)/10^6)</f>
        <v>0</v>
      </c>
      <c r="AQ384" cm="1">
        <f t="array" aca="1" ref="AQ384" ca="1">IF($A384&gt;AQ$1,"",$C384*INDEX('ETS yield tables'!$D$198:$CO$226,$B384,AQ$1-$A384+1)/10^6)</f>
        <v>0</v>
      </c>
      <c r="AR384" cm="1">
        <f t="array" aca="1" ref="AR384" ca="1">IF($A384&gt;AR$1,"",$C384*INDEX('ETS yield tables'!$D$198:$CO$226,$B384,AR$1-$A384+1)/10^6)</f>
        <v>0</v>
      </c>
      <c r="AS384" cm="1">
        <f t="array" aca="1" ref="AS384" ca="1">IF($A384&gt;AS$1,"",$C384*INDEX('ETS yield tables'!$D$198:$CO$226,$B384,AS$1-$A384+1)/10^6)</f>
        <v>0</v>
      </c>
      <c r="AT384" cm="1">
        <f t="array" aca="1" ref="AT384" ca="1">IF($A384&gt;AT$1,"",$C384*INDEX('ETS yield tables'!$D$198:$CO$226,$B384,AT$1-$A384+1)/10^6)</f>
        <v>0</v>
      </c>
      <c r="AU384" cm="1">
        <f t="array" aca="1" ref="AU384" ca="1">IF($A384&gt;AU$1,"",$C384*INDEX('ETS yield tables'!$D$198:$CO$226,$B384,AU$1-$A384+1)/10^6)</f>
        <v>0</v>
      </c>
      <c r="AV384" cm="1">
        <f t="array" aca="1" ref="AV384" ca="1">IF($A384&gt;AV$1,"",$C384*INDEX('ETS yield tables'!$D$198:$CO$226,$B384,AV$1-$A384+1)/10^6)</f>
        <v>0</v>
      </c>
      <c r="AW384" cm="1">
        <f t="array" aca="1" ref="AW384" ca="1">IF($A384&gt;AW$1,"",$C384*INDEX('ETS yield tables'!$D$198:$CO$226,$B384,AW$1-$A384+1)/10^6)</f>
        <v>0</v>
      </c>
      <c r="AX384" cm="1">
        <f t="array" aca="1" ref="AX384" ca="1">IF($A384&gt;AX$1,"",$C384*INDEX('ETS yield tables'!$D$198:$CO$226,$B384,AX$1-$A384+1)/10^6)</f>
        <v>0</v>
      </c>
      <c r="AY384" cm="1">
        <f t="array" aca="1" ref="AY384" ca="1">IF($A384&gt;AY$1,"",$C384*INDEX('ETS yield tables'!$D$198:$CO$226,$B384,AY$1-$A384+1)/10^6)</f>
        <v>0</v>
      </c>
      <c r="AZ384" cm="1">
        <f t="array" aca="1" ref="AZ384" ca="1">IF($A384&gt;AZ$1,"",$C384*INDEX('ETS yield tables'!$D$198:$CO$226,$B384,AZ$1-$A384+1)/10^6)</f>
        <v>0</v>
      </c>
      <c r="BA384" cm="1">
        <f t="array" aca="1" ref="BA384" ca="1">IF($A384&gt;BA$1,"",$C384*INDEX('ETS yield tables'!$D$198:$CO$226,$B384,BA$1-$A384+1)/10^6)</f>
        <v>0</v>
      </c>
      <c r="BB384" cm="1">
        <f t="array" aca="1" ref="BB384" ca="1">IF($A384&gt;BB$1,"",$C384*INDEX('ETS yield tables'!$D$198:$CO$226,$B384,BB$1-$A384+1)/10^6)</f>
        <v>0</v>
      </c>
      <c r="BC384" cm="1">
        <f t="array" aca="1" ref="BC384" ca="1">IF($A384&gt;BC$1,"",$C384*INDEX('ETS yield tables'!$D$198:$CO$226,$B384,BC$1-$A384+1)/10^6)</f>
        <v>0</v>
      </c>
      <c r="BD384" cm="1">
        <f t="array" aca="1" ref="BD384" ca="1">IF($A384&gt;BD$1,"",$C384*INDEX('ETS yield tables'!$D$198:$CO$226,$B384,BD$1-$A384+1)/10^6)</f>
        <v>0</v>
      </c>
      <c r="BE384" cm="1">
        <f t="array" aca="1" ref="BE384" ca="1">IF($A384&gt;BE$1,"",$C384*INDEX('ETS yield tables'!$D$198:$CO$226,$B384,BE$1-$A384+1)/10^6)</f>
        <v>0</v>
      </c>
      <c r="BF384" cm="1">
        <f t="array" aca="1" ref="BF384" ca="1">IF($A384&gt;BF$1,"",$C384*INDEX('ETS yield tables'!$D$198:$CO$226,$B384,BF$1-$A384+1)/10^6)</f>
        <v>0</v>
      </c>
      <c r="BG384" cm="1">
        <f t="array" aca="1" ref="BG384" ca="1">IF($A384&gt;BG$1,"",$C384*INDEX('ETS yield tables'!$D$198:$CO$226,$B384,BG$1-$A384+1)/10^6)</f>
        <v>0</v>
      </c>
      <c r="BH384" cm="1">
        <f t="array" aca="1" ref="BH384" ca="1">IF($A384&gt;BH$1,"",$C384*INDEX('ETS yield tables'!$D$198:$CO$226,$B384,BH$1-$A384+1)/10^6)</f>
        <v>0</v>
      </c>
      <c r="BI384" cm="1">
        <f t="array" aca="1" ref="BI384" ca="1">IF($A384&gt;BI$1,"",$C384*INDEX('ETS yield tables'!$D$198:$CO$226,$B384,BI$1-$A384+1)/10^6)</f>
        <v>0</v>
      </c>
      <c r="BJ384" cm="1">
        <f t="array" aca="1" ref="BJ384" ca="1">IF($A384&gt;BJ$1,"",$C384*INDEX('ETS yield tables'!$D$198:$CO$226,$B384,BJ$1-$A384+1)/10^6)</f>
        <v>0</v>
      </c>
      <c r="BK384" cm="1">
        <f t="array" aca="1" ref="BK384" ca="1">IF($A384&gt;BK$1,"",$C384*INDEX('ETS yield tables'!$D$198:$CO$226,$B384,BK$1-$A384+1)/10^6)</f>
        <v>0</v>
      </c>
      <c r="BL384" cm="1">
        <f t="array" aca="1" ref="BL384" ca="1">IF($A384&gt;BL$1,"",$C384*INDEX('ETS yield tables'!$D$198:$CO$226,$B384,BL$1-$A384+1)/10^6)</f>
        <v>0</v>
      </c>
      <c r="BM384" cm="1">
        <f t="array" aca="1" ref="BM384" ca="1">IF($A384&gt;BM$1,"",$C384*INDEX('ETS yield tables'!$D$198:$CO$226,$B384,BM$1-$A384+1)/10^6)</f>
        <v>0</v>
      </c>
      <c r="BN384" cm="1">
        <f t="array" aca="1" ref="BN384" ca="1">IF($A384&gt;BN$1,"",$C384*INDEX('ETS yield tables'!$D$198:$CO$226,$B384,BN$1-$A384+1)/10^6)</f>
        <v>0</v>
      </c>
      <c r="BO384" cm="1">
        <f t="array" aca="1" ref="BO384" ca="1">IF($A384&gt;BO$1,"",$C384*INDEX('ETS yield tables'!$D$198:$CO$226,$B384,BO$1-$A384+1)/10^6)</f>
        <v>0</v>
      </c>
      <c r="BP384" cm="1">
        <f t="array" aca="1" ref="BP384" ca="1">IF($A384&gt;BP$1,"",$C384*INDEX('ETS yield tables'!$D$198:$CO$226,$B384,BP$1-$A384+1)/10^6)</f>
        <v>0</v>
      </c>
      <c r="BQ384" cm="1">
        <f t="array" aca="1" ref="BQ384" ca="1">IF($A384&gt;BQ$1,"",$C384*INDEX('ETS yield tables'!$D$198:$CO$226,$B384,BQ$1-$A384+1)/10^6)</f>
        <v>0</v>
      </c>
      <c r="BR384" cm="1">
        <f t="array" aca="1" ref="BR384" ca="1">IF($A384&gt;BR$1,"",$C384*INDEX('ETS yield tables'!$D$198:$CO$226,$B384,BR$1-$A384+1)/10^6)</f>
        <v>0</v>
      </c>
      <c r="BS384" cm="1">
        <f t="array" aca="1" ref="BS384" ca="1">IF($A384&gt;BS$1,"",$C384*INDEX('ETS yield tables'!$D$198:$CO$226,$B384,BS$1-$A384+1)/10^6)</f>
        <v>0</v>
      </c>
      <c r="BT384" cm="1">
        <f t="array" aca="1" ref="BT384" ca="1">IF($A384&gt;BT$1,"",$C384*INDEX('ETS yield tables'!$D$198:$CO$226,$B384,BT$1-$A384+1)/10^6)</f>
        <v>0</v>
      </c>
      <c r="BU384" cm="1">
        <f t="array" aca="1" ref="BU384" ca="1">IF($A384&gt;BU$1,"",$C384*INDEX('ETS yield tables'!$D$198:$CO$226,$B384,BU$1-$A384+1)/10^6)</f>
        <v>0</v>
      </c>
      <c r="BV384" cm="1">
        <f t="array" aca="1" ref="BV384" ca="1">IF($A384&gt;BV$1,"",$C384*INDEX('ETS yield tables'!$D$198:$CO$226,$B384,BV$1-$A384+1)/10^6)</f>
        <v>0</v>
      </c>
      <c r="BW384" cm="1">
        <f t="array" aca="1" ref="BW384" ca="1">IF($A384&gt;BW$1,"",$C384*INDEX('ETS yield tables'!$D$198:$CO$226,$B384,BW$1-$A384+1)/10^6)</f>
        <v>0</v>
      </c>
      <c r="BX384" cm="1">
        <f t="array" aca="1" ref="BX384" ca="1">IF($A384&gt;BX$1,"",$C384*INDEX('ETS yield tables'!$D$198:$CO$226,$B384,BX$1-$A384+1)/10^6)</f>
        <v>0</v>
      </c>
      <c r="BY384" cm="1">
        <f t="array" aca="1" ref="BY384" ca="1">IF($A384&gt;BY$1,"",$C384*INDEX('ETS yield tables'!$D$198:$CO$226,$B384,BY$1-$A384+1)/10^6)</f>
        <v>0</v>
      </c>
      <c r="BZ384" cm="1">
        <f t="array" aca="1" ref="BZ384" ca="1">IF($A384&gt;BZ$1,"",$C384*INDEX('ETS yield tables'!$D$198:$CO$226,$B384,BZ$1-$A384+1)/10^6)</f>
        <v>0</v>
      </c>
      <c r="CA384" cm="1">
        <f t="array" aca="1" ref="CA384" ca="1">IF($A384&gt;CA$1,"",$C384*INDEX('ETS yield tables'!$D$198:$CO$226,$B384,CA$1-$A384+1)/10^6)</f>
        <v>0</v>
      </c>
      <c r="CB384" cm="1">
        <f t="array" aca="1" ref="CB384" ca="1">IF($A384&gt;CB$1,"",$C384*INDEX('ETS yield tables'!$D$198:$CO$226,$B384,CB$1-$A384+1)/10^6)</f>
        <v>0</v>
      </c>
      <c r="CC384" cm="1">
        <f t="array" aca="1" ref="CC384" ca="1">IF($A384&gt;CC$1,"",$C384*INDEX('ETS yield tables'!$D$198:$CO$226,$B384,CC$1-$A384+1)/10^6)</f>
        <v>0</v>
      </c>
      <c r="CD384" cm="1">
        <f t="array" aca="1" ref="CD384" ca="1">IF($A384&gt;CD$1,"",$C384*INDEX('ETS yield tables'!$D$198:$CO$226,$B384,CD$1-$A384+1)/10^6)</f>
        <v>0</v>
      </c>
      <c r="CE384" cm="1">
        <f t="array" aca="1" ref="CE384" ca="1">IF($A384&gt;CE$1,"",$C384*INDEX('ETS yield tables'!$D$198:$CO$226,$B384,CE$1-$A384+1)/10^6)</f>
        <v>0</v>
      </c>
      <c r="CF384" cm="1">
        <f t="array" aca="1" ref="CF384" ca="1">IF($A384&gt;CF$1,"",$C384*INDEX('ETS yield tables'!$D$198:$CO$226,$B384,CF$1-$A384+1)/10^6)</f>
        <v>0</v>
      </c>
      <c r="CG384" cm="1">
        <f t="array" aca="1" ref="CG384" ca="1">IF($A384&gt;CG$1,"",$C384*INDEX('ETS yield tables'!$D$198:$CO$226,$B384,CG$1-$A384+1)/10^6)</f>
        <v>0</v>
      </c>
      <c r="CH384" cm="1">
        <f t="array" aca="1" ref="CH384" ca="1">IF($A384&gt;CH$1,"",$C384*INDEX('ETS yield tables'!$D$198:$CO$226,$B384,CH$1-$A384+1)/10^6)</f>
        <v>0</v>
      </c>
      <c r="CI384" cm="1">
        <f t="array" aca="1" ref="CI384" ca="1">IF($A384&gt;CI$1,"",$C384*INDEX('ETS yield tables'!$D$198:$CO$226,$B384,CI$1-$A384+1)/10^6)</f>
        <v>0</v>
      </c>
      <c r="CJ384" cm="1">
        <f t="array" aca="1" ref="CJ384" ca="1">IF($A384&gt;CJ$1,"",$C384*INDEX('ETS yield tables'!$D$198:$CO$226,$B384,CJ$1-$A384+1)/10^6)</f>
        <v>0</v>
      </c>
      <c r="CK384" cm="1">
        <f t="array" aca="1" ref="CK384" ca="1">IF($A384&gt;CK$1,"",$C384*INDEX('ETS yield tables'!$D$198:$CO$226,$B384,CK$1-$A384+1)/10^6)</f>
        <v>0</v>
      </c>
      <c r="CL384" cm="1">
        <f t="array" aca="1" ref="CL384" ca="1">IF($A384&gt;CL$1,"",$C384*INDEX('ETS yield tables'!$D$198:$CO$226,$B384,CL$1-$A384+1)/10^6)</f>
        <v>0</v>
      </c>
      <c r="CM384" cm="1">
        <f t="array" aca="1" ref="CM384" ca="1">IF($A384&gt;CM$1,"",$C384*INDEX('ETS yield tables'!$D$198:$CO$226,$B384,CM$1-$A384+1)/10^6)</f>
        <v>0</v>
      </c>
      <c r="CN384" cm="1">
        <f t="array" aca="1" ref="CN384" ca="1">IF($A384&gt;CN$1,"",$C384*INDEX('ETS yield tables'!$D$198:$CO$226,$B384,CN$1-$A384+1)/10^6)</f>
        <v>0</v>
      </c>
      <c r="CO384" cm="1">
        <f t="array" aca="1" ref="CO384" ca="1">IF($A384&gt;CO$1,"",$C384*INDEX('ETS yield tables'!$D$198:$CO$226,$B384,CO$1-$A384+1)/10^6)</f>
        <v>0</v>
      </c>
    </row>
    <row r="385" spans="1:93" outlineLevel="1">
      <c r="A385">
        <v>2013</v>
      </c>
      <c r="B385">
        <f t="shared" si="192"/>
        <v>1</v>
      </c>
      <c r="C385" s="1"/>
      <c r="D385" s="62"/>
      <c r="E385" s="62"/>
      <c r="F385" s="62"/>
      <c r="G385" s="62"/>
      <c r="H385" s="62"/>
      <c r="I385" s="62"/>
      <c r="J385" s="62"/>
      <c r="K385" s="62"/>
      <c r="L385" s="62"/>
      <c r="M385" s="62"/>
      <c r="N385" s="62"/>
      <c r="O385" s="62"/>
      <c r="P385" s="62"/>
      <c r="Q385" s="62"/>
      <c r="R385" s="62"/>
      <c r="S385" s="62"/>
      <c r="T385" s="62"/>
      <c r="U385" s="62"/>
      <c r="V385" t="str" cm="1">
        <f t="array" ref="V385">IF($A385&gt;V$1,"",$C385*INDEX('ETS yield tables'!$D$133:$CO$161,$B385,V$1-$A385+1)/10^6)</f>
        <v/>
      </c>
      <c r="W385" t="str" cm="1">
        <f t="array" ref="W385">IF($A385&gt;W$1,"",$C385*INDEX('ETS yield tables'!$D$133:$CO$161,$B385,W$1-$A385+1)/10^6)</f>
        <v/>
      </c>
      <c r="X385" t="str" cm="1">
        <f t="array" ref="X385">IF($A385&gt;X$1,"",$C385*INDEX('ETS yield tables'!$D$133:$CO$161,$B385,X$1-$A385+1)/10^6)</f>
        <v/>
      </c>
      <c r="Y385" t="str" cm="1">
        <f t="array" ref="Y385">IF($A385&gt;Y$1,"",$C385*INDEX('ETS yield tables'!$D$133:$CO$161,$B385,Y$1-$A385+1)/10^6)</f>
        <v/>
      </c>
      <c r="Z385" t="str" cm="1">
        <f t="array" ref="Z385">IF($A385&gt;Z$1,"",$C385*INDEX('ETS yield tables'!$D$133:$CO$161,$B385,Z$1-$A385+1)/10^6)</f>
        <v/>
      </c>
      <c r="AA385" cm="1">
        <f t="array" ref="AA385">IF($A385&gt;AA$1,"",$C385*INDEX('ETS yield tables'!$D$198:$CO$226,$B385,AA$1-$A385+1)/10^6)</f>
        <v>0</v>
      </c>
      <c r="AB385" cm="1">
        <f t="array" aca="1" ref="AB385" ca="1">IF($A385&gt;AB$1,"",$C385*INDEX('ETS yield tables'!$D$198:$CO$226,$B385,AB$1-$A385+1)/10^6)</f>
        <v>0</v>
      </c>
      <c r="AC385" cm="1">
        <f t="array" aca="1" ref="AC385" ca="1">IF($A385&gt;AC$1,"",$C385*INDEX('ETS yield tables'!$D$198:$CO$226,$B385,AC$1-$A385+1)/10^6)</f>
        <v>0</v>
      </c>
      <c r="AD385" cm="1">
        <f t="array" aca="1" ref="AD385" ca="1">IF($A385&gt;AD$1,"",$C385*INDEX('ETS yield tables'!$D$198:$CO$226,$B385,AD$1-$A385+1)/10^6)</f>
        <v>0</v>
      </c>
      <c r="AE385" cm="1">
        <f t="array" aca="1" ref="AE385" ca="1">IF($A385&gt;AE$1,"",$C385*INDEX('ETS yield tables'!$D$198:$CO$226,$B385,AE$1-$A385+1)/10^6)</f>
        <v>0</v>
      </c>
      <c r="AF385" cm="1">
        <f t="array" aca="1" ref="AF385" ca="1">IF($A385&gt;AF$1,"",$C385*INDEX('ETS yield tables'!$D$198:$CO$226,$B385,AF$1-$A385+1)/10^6)</f>
        <v>0</v>
      </c>
      <c r="AG385" cm="1">
        <f t="array" aca="1" ref="AG385" ca="1">IF($A385&gt;AG$1,"",$C385*INDEX('ETS yield tables'!$D$198:$CO$226,$B385,AG$1-$A385+1)/10^6)</f>
        <v>0</v>
      </c>
      <c r="AH385" cm="1">
        <f t="array" aca="1" ref="AH385" ca="1">IF($A385&gt;AH$1,"",$C385*INDEX('ETS yield tables'!$D$198:$CO$226,$B385,AH$1-$A385+1)/10^6)</f>
        <v>0</v>
      </c>
      <c r="AI385" cm="1">
        <f t="array" aca="1" ref="AI385" ca="1">IF($A385&gt;AI$1,"",$C385*INDEX('ETS yield tables'!$D$198:$CO$226,$B385,AI$1-$A385+1)/10^6)</f>
        <v>0</v>
      </c>
      <c r="AJ385" cm="1">
        <f t="array" aca="1" ref="AJ385" ca="1">IF($A385&gt;AJ$1,"",$C385*INDEX('ETS yield tables'!$D$198:$CO$226,$B385,AJ$1-$A385+1)/10^6)</f>
        <v>0</v>
      </c>
      <c r="AK385" cm="1">
        <f t="array" aca="1" ref="AK385" ca="1">IF($A385&gt;AK$1,"",$C385*INDEX('ETS yield tables'!$D$198:$CO$226,$B385,AK$1-$A385+1)/10^6)</f>
        <v>0</v>
      </c>
      <c r="AL385" cm="1">
        <f t="array" aca="1" ref="AL385" ca="1">IF($A385&gt;AL$1,"",$C385*INDEX('ETS yield tables'!$D$198:$CO$226,$B385,AL$1-$A385+1)/10^6)</f>
        <v>0</v>
      </c>
      <c r="AM385" cm="1">
        <f t="array" aca="1" ref="AM385" ca="1">IF($A385&gt;AM$1,"",$C385*INDEX('ETS yield tables'!$D$198:$CO$226,$B385,AM$1-$A385+1)/10^6)</f>
        <v>0</v>
      </c>
      <c r="AN385" cm="1">
        <f t="array" aca="1" ref="AN385" ca="1">IF($A385&gt;AN$1,"",$C385*INDEX('ETS yield tables'!$D$198:$CO$226,$B385,AN$1-$A385+1)/10^6)</f>
        <v>0</v>
      </c>
      <c r="AO385" cm="1">
        <f t="array" aca="1" ref="AO385" ca="1">IF($A385&gt;AO$1,"",$C385*INDEX('ETS yield tables'!$D$198:$CO$226,$B385,AO$1-$A385+1)/10^6)</f>
        <v>0</v>
      </c>
      <c r="AP385" cm="1">
        <f t="array" aca="1" ref="AP385" ca="1">IF($A385&gt;AP$1,"",$C385*INDEX('ETS yield tables'!$D$198:$CO$226,$B385,AP$1-$A385+1)/10^6)</f>
        <v>0</v>
      </c>
      <c r="AQ385" cm="1">
        <f t="array" aca="1" ref="AQ385" ca="1">IF($A385&gt;AQ$1,"",$C385*INDEX('ETS yield tables'!$D$198:$CO$226,$B385,AQ$1-$A385+1)/10^6)</f>
        <v>0</v>
      </c>
      <c r="AR385" cm="1">
        <f t="array" aca="1" ref="AR385" ca="1">IF($A385&gt;AR$1,"",$C385*INDEX('ETS yield tables'!$D$198:$CO$226,$B385,AR$1-$A385+1)/10^6)</f>
        <v>0</v>
      </c>
      <c r="AS385" cm="1">
        <f t="array" aca="1" ref="AS385" ca="1">IF($A385&gt;AS$1,"",$C385*INDEX('ETS yield tables'!$D$198:$CO$226,$B385,AS$1-$A385+1)/10^6)</f>
        <v>0</v>
      </c>
      <c r="AT385" cm="1">
        <f t="array" aca="1" ref="AT385" ca="1">IF($A385&gt;AT$1,"",$C385*INDEX('ETS yield tables'!$D$198:$CO$226,$B385,AT$1-$A385+1)/10^6)</f>
        <v>0</v>
      </c>
      <c r="AU385" cm="1">
        <f t="array" aca="1" ref="AU385" ca="1">IF($A385&gt;AU$1,"",$C385*INDEX('ETS yield tables'!$D$198:$CO$226,$B385,AU$1-$A385+1)/10^6)</f>
        <v>0</v>
      </c>
      <c r="AV385" cm="1">
        <f t="array" aca="1" ref="AV385" ca="1">IF($A385&gt;AV$1,"",$C385*INDEX('ETS yield tables'!$D$198:$CO$226,$B385,AV$1-$A385+1)/10^6)</f>
        <v>0</v>
      </c>
      <c r="AW385" cm="1">
        <f t="array" aca="1" ref="AW385" ca="1">IF($A385&gt;AW$1,"",$C385*INDEX('ETS yield tables'!$D$198:$CO$226,$B385,AW$1-$A385+1)/10^6)</f>
        <v>0</v>
      </c>
      <c r="AX385" cm="1">
        <f t="array" aca="1" ref="AX385" ca="1">IF($A385&gt;AX$1,"",$C385*INDEX('ETS yield tables'!$D$198:$CO$226,$B385,AX$1-$A385+1)/10^6)</f>
        <v>0</v>
      </c>
      <c r="AY385" cm="1">
        <f t="array" aca="1" ref="AY385" ca="1">IF($A385&gt;AY$1,"",$C385*INDEX('ETS yield tables'!$D$198:$CO$226,$B385,AY$1-$A385+1)/10^6)</f>
        <v>0</v>
      </c>
      <c r="AZ385" cm="1">
        <f t="array" aca="1" ref="AZ385" ca="1">IF($A385&gt;AZ$1,"",$C385*INDEX('ETS yield tables'!$D$198:$CO$226,$B385,AZ$1-$A385+1)/10^6)</f>
        <v>0</v>
      </c>
      <c r="BA385" cm="1">
        <f t="array" aca="1" ref="BA385" ca="1">IF($A385&gt;BA$1,"",$C385*INDEX('ETS yield tables'!$D$198:$CO$226,$B385,BA$1-$A385+1)/10^6)</f>
        <v>0</v>
      </c>
      <c r="BB385" cm="1">
        <f t="array" aca="1" ref="BB385" ca="1">IF($A385&gt;BB$1,"",$C385*INDEX('ETS yield tables'!$D$198:$CO$226,$B385,BB$1-$A385+1)/10^6)</f>
        <v>0</v>
      </c>
      <c r="BC385" cm="1">
        <f t="array" aca="1" ref="BC385" ca="1">IF($A385&gt;BC$1,"",$C385*INDEX('ETS yield tables'!$D$198:$CO$226,$B385,BC$1-$A385+1)/10^6)</f>
        <v>0</v>
      </c>
      <c r="BD385" cm="1">
        <f t="array" aca="1" ref="BD385" ca="1">IF($A385&gt;BD$1,"",$C385*INDEX('ETS yield tables'!$D$198:$CO$226,$B385,BD$1-$A385+1)/10^6)</f>
        <v>0</v>
      </c>
      <c r="BE385" cm="1">
        <f t="array" aca="1" ref="BE385" ca="1">IF($A385&gt;BE$1,"",$C385*INDEX('ETS yield tables'!$D$198:$CO$226,$B385,BE$1-$A385+1)/10^6)</f>
        <v>0</v>
      </c>
      <c r="BF385" cm="1">
        <f t="array" aca="1" ref="BF385" ca="1">IF($A385&gt;BF$1,"",$C385*INDEX('ETS yield tables'!$D$198:$CO$226,$B385,BF$1-$A385+1)/10^6)</f>
        <v>0</v>
      </c>
      <c r="BG385" cm="1">
        <f t="array" aca="1" ref="BG385" ca="1">IF($A385&gt;BG$1,"",$C385*INDEX('ETS yield tables'!$D$198:$CO$226,$B385,BG$1-$A385+1)/10^6)</f>
        <v>0</v>
      </c>
      <c r="BH385" cm="1">
        <f t="array" aca="1" ref="BH385" ca="1">IF($A385&gt;BH$1,"",$C385*INDEX('ETS yield tables'!$D$198:$CO$226,$B385,BH$1-$A385+1)/10^6)</f>
        <v>0</v>
      </c>
      <c r="BI385" cm="1">
        <f t="array" aca="1" ref="BI385" ca="1">IF($A385&gt;BI$1,"",$C385*INDEX('ETS yield tables'!$D$198:$CO$226,$B385,BI$1-$A385+1)/10^6)</f>
        <v>0</v>
      </c>
      <c r="BJ385" cm="1">
        <f t="array" aca="1" ref="BJ385" ca="1">IF($A385&gt;BJ$1,"",$C385*INDEX('ETS yield tables'!$D$198:$CO$226,$B385,BJ$1-$A385+1)/10^6)</f>
        <v>0</v>
      </c>
      <c r="BK385" cm="1">
        <f t="array" aca="1" ref="BK385" ca="1">IF($A385&gt;BK$1,"",$C385*INDEX('ETS yield tables'!$D$198:$CO$226,$B385,BK$1-$A385+1)/10^6)</f>
        <v>0</v>
      </c>
      <c r="BL385" cm="1">
        <f t="array" aca="1" ref="BL385" ca="1">IF($A385&gt;BL$1,"",$C385*INDEX('ETS yield tables'!$D$198:$CO$226,$B385,BL$1-$A385+1)/10^6)</f>
        <v>0</v>
      </c>
      <c r="BM385" cm="1">
        <f t="array" aca="1" ref="BM385" ca="1">IF($A385&gt;BM$1,"",$C385*INDEX('ETS yield tables'!$D$198:$CO$226,$B385,BM$1-$A385+1)/10^6)</f>
        <v>0</v>
      </c>
      <c r="BN385" cm="1">
        <f t="array" aca="1" ref="BN385" ca="1">IF($A385&gt;BN$1,"",$C385*INDEX('ETS yield tables'!$D$198:$CO$226,$B385,BN$1-$A385+1)/10^6)</f>
        <v>0</v>
      </c>
      <c r="BO385" cm="1">
        <f t="array" aca="1" ref="BO385" ca="1">IF($A385&gt;BO$1,"",$C385*INDEX('ETS yield tables'!$D$198:$CO$226,$B385,BO$1-$A385+1)/10^6)</f>
        <v>0</v>
      </c>
      <c r="BP385" cm="1">
        <f t="array" aca="1" ref="BP385" ca="1">IF($A385&gt;BP$1,"",$C385*INDEX('ETS yield tables'!$D$198:$CO$226,$B385,BP$1-$A385+1)/10^6)</f>
        <v>0</v>
      </c>
      <c r="BQ385" cm="1">
        <f t="array" aca="1" ref="BQ385" ca="1">IF($A385&gt;BQ$1,"",$C385*INDEX('ETS yield tables'!$D$198:$CO$226,$B385,BQ$1-$A385+1)/10^6)</f>
        <v>0</v>
      </c>
      <c r="BR385" cm="1">
        <f t="array" aca="1" ref="BR385" ca="1">IF($A385&gt;BR$1,"",$C385*INDEX('ETS yield tables'!$D$198:$CO$226,$B385,BR$1-$A385+1)/10^6)</f>
        <v>0</v>
      </c>
      <c r="BS385" cm="1">
        <f t="array" aca="1" ref="BS385" ca="1">IF($A385&gt;BS$1,"",$C385*INDEX('ETS yield tables'!$D$198:$CO$226,$B385,BS$1-$A385+1)/10^6)</f>
        <v>0</v>
      </c>
      <c r="BT385" cm="1">
        <f t="array" aca="1" ref="BT385" ca="1">IF($A385&gt;BT$1,"",$C385*INDEX('ETS yield tables'!$D$198:$CO$226,$B385,BT$1-$A385+1)/10^6)</f>
        <v>0</v>
      </c>
      <c r="BU385" cm="1">
        <f t="array" aca="1" ref="BU385" ca="1">IF($A385&gt;BU$1,"",$C385*INDEX('ETS yield tables'!$D$198:$CO$226,$B385,BU$1-$A385+1)/10^6)</f>
        <v>0</v>
      </c>
      <c r="BV385" cm="1">
        <f t="array" aca="1" ref="BV385" ca="1">IF($A385&gt;BV$1,"",$C385*INDEX('ETS yield tables'!$D$198:$CO$226,$B385,BV$1-$A385+1)/10^6)</f>
        <v>0</v>
      </c>
      <c r="BW385" cm="1">
        <f t="array" aca="1" ref="BW385" ca="1">IF($A385&gt;BW$1,"",$C385*INDEX('ETS yield tables'!$D$198:$CO$226,$B385,BW$1-$A385+1)/10^6)</f>
        <v>0</v>
      </c>
      <c r="BX385" cm="1">
        <f t="array" aca="1" ref="BX385" ca="1">IF($A385&gt;BX$1,"",$C385*INDEX('ETS yield tables'!$D$198:$CO$226,$B385,BX$1-$A385+1)/10^6)</f>
        <v>0</v>
      </c>
      <c r="BY385" cm="1">
        <f t="array" aca="1" ref="BY385" ca="1">IF($A385&gt;BY$1,"",$C385*INDEX('ETS yield tables'!$D$198:$CO$226,$B385,BY$1-$A385+1)/10^6)</f>
        <v>0</v>
      </c>
      <c r="BZ385" cm="1">
        <f t="array" aca="1" ref="BZ385" ca="1">IF($A385&gt;BZ$1,"",$C385*INDEX('ETS yield tables'!$D$198:$CO$226,$B385,BZ$1-$A385+1)/10^6)</f>
        <v>0</v>
      </c>
      <c r="CA385" cm="1">
        <f t="array" aca="1" ref="CA385" ca="1">IF($A385&gt;CA$1,"",$C385*INDEX('ETS yield tables'!$D$198:$CO$226,$B385,CA$1-$A385+1)/10^6)</f>
        <v>0</v>
      </c>
      <c r="CB385" cm="1">
        <f t="array" aca="1" ref="CB385" ca="1">IF($A385&gt;CB$1,"",$C385*INDEX('ETS yield tables'!$D$198:$CO$226,$B385,CB$1-$A385+1)/10^6)</f>
        <v>0</v>
      </c>
      <c r="CC385" cm="1">
        <f t="array" aca="1" ref="CC385" ca="1">IF($A385&gt;CC$1,"",$C385*INDEX('ETS yield tables'!$D$198:$CO$226,$B385,CC$1-$A385+1)/10^6)</f>
        <v>0</v>
      </c>
      <c r="CD385" cm="1">
        <f t="array" aca="1" ref="CD385" ca="1">IF($A385&gt;CD$1,"",$C385*INDEX('ETS yield tables'!$D$198:$CO$226,$B385,CD$1-$A385+1)/10^6)</f>
        <v>0</v>
      </c>
      <c r="CE385" cm="1">
        <f t="array" aca="1" ref="CE385" ca="1">IF($A385&gt;CE$1,"",$C385*INDEX('ETS yield tables'!$D$198:$CO$226,$B385,CE$1-$A385+1)/10^6)</f>
        <v>0</v>
      </c>
      <c r="CF385" cm="1">
        <f t="array" aca="1" ref="CF385" ca="1">IF($A385&gt;CF$1,"",$C385*INDEX('ETS yield tables'!$D$198:$CO$226,$B385,CF$1-$A385+1)/10^6)</f>
        <v>0</v>
      </c>
      <c r="CG385" cm="1">
        <f t="array" aca="1" ref="CG385" ca="1">IF($A385&gt;CG$1,"",$C385*INDEX('ETS yield tables'!$D$198:$CO$226,$B385,CG$1-$A385+1)/10^6)</f>
        <v>0</v>
      </c>
      <c r="CH385" cm="1">
        <f t="array" aca="1" ref="CH385" ca="1">IF($A385&gt;CH$1,"",$C385*INDEX('ETS yield tables'!$D$198:$CO$226,$B385,CH$1-$A385+1)/10^6)</f>
        <v>0</v>
      </c>
      <c r="CI385" cm="1">
        <f t="array" aca="1" ref="CI385" ca="1">IF($A385&gt;CI$1,"",$C385*INDEX('ETS yield tables'!$D$198:$CO$226,$B385,CI$1-$A385+1)/10^6)</f>
        <v>0</v>
      </c>
      <c r="CJ385" cm="1">
        <f t="array" aca="1" ref="CJ385" ca="1">IF($A385&gt;CJ$1,"",$C385*INDEX('ETS yield tables'!$D$198:$CO$226,$B385,CJ$1-$A385+1)/10^6)</f>
        <v>0</v>
      </c>
      <c r="CK385" cm="1">
        <f t="array" aca="1" ref="CK385" ca="1">IF($A385&gt;CK$1,"",$C385*INDEX('ETS yield tables'!$D$198:$CO$226,$B385,CK$1-$A385+1)/10^6)</f>
        <v>0</v>
      </c>
      <c r="CL385" cm="1">
        <f t="array" aca="1" ref="CL385" ca="1">IF($A385&gt;CL$1,"",$C385*INDEX('ETS yield tables'!$D$198:$CO$226,$B385,CL$1-$A385+1)/10^6)</f>
        <v>0</v>
      </c>
      <c r="CM385" cm="1">
        <f t="array" aca="1" ref="CM385" ca="1">IF($A385&gt;CM$1,"",$C385*INDEX('ETS yield tables'!$D$198:$CO$226,$B385,CM$1-$A385+1)/10^6)</f>
        <v>0</v>
      </c>
      <c r="CN385" cm="1">
        <f t="array" aca="1" ref="CN385" ca="1">IF($A385&gt;CN$1,"",$C385*INDEX('ETS yield tables'!$D$198:$CO$226,$B385,CN$1-$A385+1)/10^6)</f>
        <v>0</v>
      </c>
      <c r="CO385" cm="1">
        <f t="array" aca="1" ref="CO385" ca="1">IF($A385&gt;CO$1,"",$C385*INDEX('ETS yield tables'!$D$198:$CO$226,$B385,CO$1-$A385+1)/10^6)</f>
        <v>0</v>
      </c>
    </row>
    <row r="386" spans="1:93" outlineLevel="1">
      <c r="A386">
        <v>2014</v>
      </c>
      <c r="B386">
        <f t="shared" si="192"/>
        <v>1</v>
      </c>
      <c r="C386" s="1"/>
      <c r="D386" s="62"/>
      <c r="E386" s="62"/>
      <c r="F386" s="62"/>
      <c r="G386" s="62"/>
      <c r="H386" s="62"/>
      <c r="I386" s="62"/>
      <c r="J386" s="62"/>
      <c r="K386" s="62"/>
      <c r="L386" s="62"/>
      <c r="M386" s="62"/>
      <c r="N386" s="62"/>
      <c r="O386" s="62"/>
      <c r="P386" s="62"/>
      <c r="Q386" s="62"/>
      <c r="R386" s="62"/>
      <c r="S386" s="62"/>
      <c r="T386" s="62"/>
      <c r="U386" s="62"/>
      <c r="V386" t="str" cm="1">
        <f t="array" ref="V386">IF($A386&gt;V$1,"",$C386*INDEX('ETS yield tables'!$D$133:$CO$161,$B386,V$1-$A386+1)/10^6)</f>
        <v/>
      </c>
      <c r="W386" t="str" cm="1">
        <f t="array" ref="W386">IF($A386&gt;W$1,"",$C386*INDEX('ETS yield tables'!$D$133:$CO$161,$B386,W$1-$A386+1)/10^6)</f>
        <v/>
      </c>
      <c r="X386" t="str" cm="1">
        <f t="array" ref="X386">IF($A386&gt;X$1,"",$C386*INDEX('ETS yield tables'!$D$133:$CO$161,$B386,X$1-$A386+1)/10^6)</f>
        <v/>
      </c>
      <c r="Y386" t="str" cm="1">
        <f t="array" ref="Y386">IF($A386&gt;Y$1,"",$C386*INDEX('ETS yield tables'!$D$133:$CO$161,$B386,Y$1-$A386+1)/10^6)</f>
        <v/>
      </c>
      <c r="Z386" t="str" cm="1">
        <f t="array" ref="Z386">IF($A386&gt;Z$1,"",$C386*INDEX('ETS yield tables'!$D$133:$CO$161,$B386,Z$1-$A386+1)/10^6)</f>
        <v/>
      </c>
      <c r="AA386" t="str" cm="1">
        <f t="array" ref="AA386">IF($A386&gt;AA$1,"",$C386*INDEX('ETS yield tables'!$D$133:$CO$161,$B386,AA$1-$A386+1)/10^6)</f>
        <v/>
      </c>
      <c r="AB386" cm="1">
        <f t="array" ref="AB386">IF($A386&gt;AB$1,"",$C386*INDEX('ETS yield tables'!$D$198:$CO$226,$B386,AB$1-$A386+1)/10^6)</f>
        <v>0</v>
      </c>
      <c r="AC386" cm="1">
        <f t="array" aca="1" ref="AC386" ca="1">IF($A386&gt;AC$1,"",$C386*INDEX('ETS yield tables'!$D$198:$CO$226,$B386,AC$1-$A386+1)/10^6)</f>
        <v>0</v>
      </c>
      <c r="AD386" cm="1">
        <f t="array" aca="1" ref="AD386" ca="1">IF($A386&gt;AD$1,"",$C386*INDEX('ETS yield tables'!$D$198:$CO$226,$B386,AD$1-$A386+1)/10^6)</f>
        <v>0</v>
      </c>
      <c r="AE386" cm="1">
        <f t="array" aca="1" ref="AE386" ca="1">IF($A386&gt;AE$1,"",$C386*INDEX('ETS yield tables'!$D$198:$CO$226,$B386,AE$1-$A386+1)/10^6)</f>
        <v>0</v>
      </c>
      <c r="AF386" cm="1">
        <f t="array" aca="1" ref="AF386" ca="1">IF($A386&gt;AF$1,"",$C386*INDEX('ETS yield tables'!$D$198:$CO$226,$B386,AF$1-$A386+1)/10^6)</f>
        <v>0</v>
      </c>
      <c r="AG386" cm="1">
        <f t="array" aca="1" ref="AG386" ca="1">IF($A386&gt;AG$1,"",$C386*INDEX('ETS yield tables'!$D$198:$CO$226,$B386,AG$1-$A386+1)/10^6)</f>
        <v>0</v>
      </c>
      <c r="AH386" cm="1">
        <f t="array" aca="1" ref="AH386" ca="1">IF($A386&gt;AH$1,"",$C386*INDEX('ETS yield tables'!$D$198:$CO$226,$B386,AH$1-$A386+1)/10^6)</f>
        <v>0</v>
      </c>
      <c r="AI386" cm="1">
        <f t="array" aca="1" ref="AI386" ca="1">IF($A386&gt;AI$1,"",$C386*INDEX('ETS yield tables'!$D$198:$CO$226,$B386,AI$1-$A386+1)/10^6)</f>
        <v>0</v>
      </c>
      <c r="AJ386" cm="1">
        <f t="array" aca="1" ref="AJ386" ca="1">IF($A386&gt;AJ$1,"",$C386*INDEX('ETS yield tables'!$D$198:$CO$226,$B386,AJ$1-$A386+1)/10^6)</f>
        <v>0</v>
      </c>
      <c r="AK386" cm="1">
        <f t="array" aca="1" ref="AK386" ca="1">IF($A386&gt;AK$1,"",$C386*INDEX('ETS yield tables'!$D$198:$CO$226,$B386,AK$1-$A386+1)/10^6)</f>
        <v>0</v>
      </c>
      <c r="AL386" cm="1">
        <f t="array" aca="1" ref="AL386" ca="1">IF($A386&gt;AL$1,"",$C386*INDEX('ETS yield tables'!$D$198:$CO$226,$B386,AL$1-$A386+1)/10^6)</f>
        <v>0</v>
      </c>
      <c r="AM386" cm="1">
        <f t="array" aca="1" ref="AM386" ca="1">IF($A386&gt;AM$1,"",$C386*INDEX('ETS yield tables'!$D$198:$CO$226,$B386,AM$1-$A386+1)/10^6)</f>
        <v>0</v>
      </c>
      <c r="AN386" cm="1">
        <f t="array" aca="1" ref="AN386" ca="1">IF($A386&gt;AN$1,"",$C386*INDEX('ETS yield tables'!$D$198:$CO$226,$B386,AN$1-$A386+1)/10^6)</f>
        <v>0</v>
      </c>
      <c r="AO386" cm="1">
        <f t="array" aca="1" ref="AO386" ca="1">IF($A386&gt;AO$1,"",$C386*INDEX('ETS yield tables'!$D$198:$CO$226,$B386,AO$1-$A386+1)/10^6)</f>
        <v>0</v>
      </c>
      <c r="AP386" cm="1">
        <f t="array" aca="1" ref="AP386" ca="1">IF($A386&gt;AP$1,"",$C386*INDEX('ETS yield tables'!$D$198:$CO$226,$B386,AP$1-$A386+1)/10^6)</f>
        <v>0</v>
      </c>
      <c r="AQ386" cm="1">
        <f t="array" aca="1" ref="AQ386" ca="1">IF($A386&gt;AQ$1,"",$C386*INDEX('ETS yield tables'!$D$198:$CO$226,$B386,AQ$1-$A386+1)/10^6)</f>
        <v>0</v>
      </c>
      <c r="AR386" cm="1">
        <f t="array" aca="1" ref="AR386" ca="1">IF($A386&gt;AR$1,"",$C386*INDEX('ETS yield tables'!$D$198:$CO$226,$B386,AR$1-$A386+1)/10^6)</f>
        <v>0</v>
      </c>
      <c r="AS386" cm="1">
        <f t="array" aca="1" ref="AS386" ca="1">IF($A386&gt;AS$1,"",$C386*INDEX('ETS yield tables'!$D$198:$CO$226,$B386,AS$1-$A386+1)/10^6)</f>
        <v>0</v>
      </c>
      <c r="AT386" cm="1">
        <f t="array" aca="1" ref="AT386" ca="1">IF($A386&gt;AT$1,"",$C386*INDEX('ETS yield tables'!$D$198:$CO$226,$B386,AT$1-$A386+1)/10^6)</f>
        <v>0</v>
      </c>
      <c r="AU386" cm="1">
        <f t="array" aca="1" ref="AU386" ca="1">IF($A386&gt;AU$1,"",$C386*INDEX('ETS yield tables'!$D$198:$CO$226,$B386,AU$1-$A386+1)/10^6)</f>
        <v>0</v>
      </c>
      <c r="AV386" cm="1">
        <f t="array" aca="1" ref="AV386" ca="1">IF($A386&gt;AV$1,"",$C386*INDEX('ETS yield tables'!$D$198:$CO$226,$B386,AV$1-$A386+1)/10^6)</f>
        <v>0</v>
      </c>
      <c r="AW386" cm="1">
        <f t="array" aca="1" ref="AW386" ca="1">IF($A386&gt;AW$1,"",$C386*INDEX('ETS yield tables'!$D$198:$CO$226,$B386,AW$1-$A386+1)/10^6)</f>
        <v>0</v>
      </c>
      <c r="AX386" cm="1">
        <f t="array" aca="1" ref="AX386" ca="1">IF($A386&gt;AX$1,"",$C386*INDEX('ETS yield tables'!$D$198:$CO$226,$B386,AX$1-$A386+1)/10^6)</f>
        <v>0</v>
      </c>
      <c r="AY386" cm="1">
        <f t="array" aca="1" ref="AY386" ca="1">IF($A386&gt;AY$1,"",$C386*INDEX('ETS yield tables'!$D$198:$CO$226,$B386,AY$1-$A386+1)/10^6)</f>
        <v>0</v>
      </c>
      <c r="AZ386" cm="1">
        <f t="array" aca="1" ref="AZ386" ca="1">IF($A386&gt;AZ$1,"",$C386*INDEX('ETS yield tables'!$D$198:$CO$226,$B386,AZ$1-$A386+1)/10^6)</f>
        <v>0</v>
      </c>
      <c r="BA386" cm="1">
        <f t="array" aca="1" ref="BA386" ca="1">IF($A386&gt;BA$1,"",$C386*INDEX('ETS yield tables'!$D$198:$CO$226,$B386,BA$1-$A386+1)/10^6)</f>
        <v>0</v>
      </c>
      <c r="BB386" cm="1">
        <f t="array" aca="1" ref="BB386" ca="1">IF($A386&gt;BB$1,"",$C386*INDEX('ETS yield tables'!$D$198:$CO$226,$B386,BB$1-$A386+1)/10^6)</f>
        <v>0</v>
      </c>
      <c r="BC386" cm="1">
        <f t="array" aca="1" ref="BC386" ca="1">IF($A386&gt;BC$1,"",$C386*INDEX('ETS yield tables'!$D$198:$CO$226,$B386,BC$1-$A386+1)/10^6)</f>
        <v>0</v>
      </c>
      <c r="BD386" cm="1">
        <f t="array" aca="1" ref="BD386" ca="1">IF($A386&gt;BD$1,"",$C386*INDEX('ETS yield tables'!$D$198:$CO$226,$B386,BD$1-$A386+1)/10^6)</f>
        <v>0</v>
      </c>
      <c r="BE386" cm="1">
        <f t="array" aca="1" ref="BE386" ca="1">IF($A386&gt;BE$1,"",$C386*INDEX('ETS yield tables'!$D$198:$CO$226,$B386,BE$1-$A386+1)/10^6)</f>
        <v>0</v>
      </c>
      <c r="BF386" cm="1">
        <f t="array" aca="1" ref="BF386" ca="1">IF($A386&gt;BF$1,"",$C386*INDEX('ETS yield tables'!$D$198:$CO$226,$B386,BF$1-$A386+1)/10^6)</f>
        <v>0</v>
      </c>
      <c r="BG386" cm="1">
        <f t="array" aca="1" ref="BG386" ca="1">IF($A386&gt;BG$1,"",$C386*INDEX('ETS yield tables'!$D$198:$CO$226,$B386,BG$1-$A386+1)/10^6)</f>
        <v>0</v>
      </c>
      <c r="BH386" cm="1">
        <f t="array" aca="1" ref="BH386" ca="1">IF($A386&gt;BH$1,"",$C386*INDEX('ETS yield tables'!$D$198:$CO$226,$B386,BH$1-$A386+1)/10^6)</f>
        <v>0</v>
      </c>
      <c r="BI386" cm="1">
        <f t="array" aca="1" ref="BI386" ca="1">IF($A386&gt;BI$1,"",$C386*INDEX('ETS yield tables'!$D$198:$CO$226,$B386,BI$1-$A386+1)/10^6)</f>
        <v>0</v>
      </c>
      <c r="BJ386" cm="1">
        <f t="array" aca="1" ref="BJ386" ca="1">IF($A386&gt;BJ$1,"",$C386*INDEX('ETS yield tables'!$D$198:$CO$226,$B386,BJ$1-$A386+1)/10^6)</f>
        <v>0</v>
      </c>
      <c r="BK386" cm="1">
        <f t="array" aca="1" ref="BK386" ca="1">IF($A386&gt;BK$1,"",$C386*INDEX('ETS yield tables'!$D$198:$CO$226,$B386,BK$1-$A386+1)/10^6)</f>
        <v>0</v>
      </c>
      <c r="BL386" cm="1">
        <f t="array" aca="1" ref="BL386" ca="1">IF($A386&gt;BL$1,"",$C386*INDEX('ETS yield tables'!$D$198:$CO$226,$B386,BL$1-$A386+1)/10^6)</f>
        <v>0</v>
      </c>
      <c r="BM386" cm="1">
        <f t="array" aca="1" ref="BM386" ca="1">IF($A386&gt;BM$1,"",$C386*INDEX('ETS yield tables'!$D$198:$CO$226,$B386,BM$1-$A386+1)/10^6)</f>
        <v>0</v>
      </c>
      <c r="BN386" cm="1">
        <f t="array" aca="1" ref="BN386" ca="1">IF($A386&gt;BN$1,"",$C386*INDEX('ETS yield tables'!$D$198:$CO$226,$B386,BN$1-$A386+1)/10^6)</f>
        <v>0</v>
      </c>
      <c r="BO386" cm="1">
        <f t="array" aca="1" ref="BO386" ca="1">IF($A386&gt;BO$1,"",$C386*INDEX('ETS yield tables'!$D$198:$CO$226,$B386,BO$1-$A386+1)/10^6)</f>
        <v>0</v>
      </c>
      <c r="BP386" cm="1">
        <f t="array" aca="1" ref="BP386" ca="1">IF($A386&gt;BP$1,"",$C386*INDEX('ETS yield tables'!$D$198:$CO$226,$B386,BP$1-$A386+1)/10^6)</f>
        <v>0</v>
      </c>
      <c r="BQ386" cm="1">
        <f t="array" aca="1" ref="BQ386" ca="1">IF($A386&gt;BQ$1,"",$C386*INDEX('ETS yield tables'!$D$198:$CO$226,$B386,BQ$1-$A386+1)/10^6)</f>
        <v>0</v>
      </c>
      <c r="BR386" cm="1">
        <f t="array" aca="1" ref="BR386" ca="1">IF($A386&gt;BR$1,"",$C386*INDEX('ETS yield tables'!$D$198:$CO$226,$B386,BR$1-$A386+1)/10^6)</f>
        <v>0</v>
      </c>
      <c r="BS386" cm="1">
        <f t="array" aca="1" ref="BS386" ca="1">IF($A386&gt;BS$1,"",$C386*INDEX('ETS yield tables'!$D$198:$CO$226,$B386,BS$1-$A386+1)/10^6)</f>
        <v>0</v>
      </c>
      <c r="BT386" cm="1">
        <f t="array" aca="1" ref="BT386" ca="1">IF($A386&gt;BT$1,"",$C386*INDEX('ETS yield tables'!$D$198:$CO$226,$B386,BT$1-$A386+1)/10^6)</f>
        <v>0</v>
      </c>
      <c r="BU386" cm="1">
        <f t="array" aca="1" ref="BU386" ca="1">IF($A386&gt;BU$1,"",$C386*INDEX('ETS yield tables'!$D$198:$CO$226,$B386,BU$1-$A386+1)/10^6)</f>
        <v>0</v>
      </c>
      <c r="BV386" cm="1">
        <f t="array" aca="1" ref="BV386" ca="1">IF($A386&gt;BV$1,"",$C386*INDEX('ETS yield tables'!$D$198:$CO$226,$B386,BV$1-$A386+1)/10^6)</f>
        <v>0</v>
      </c>
      <c r="BW386" cm="1">
        <f t="array" aca="1" ref="BW386" ca="1">IF($A386&gt;BW$1,"",$C386*INDEX('ETS yield tables'!$D$198:$CO$226,$B386,BW$1-$A386+1)/10^6)</f>
        <v>0</v>
      </c>
      <c r="BX386" cm="1">
        <f t="array" aca="1" ref="BX386" ca="1">IF($A386&gt;BX$1,"",$C386*INDEX('ETS yield tables'!$D$198:$CO$226,$B386,BX$1-$A386+1)/10^6)</f>
        <v>0</v>
      </c>
      <c r="BY386" cm="1">
        <f t="array" aca="1" ref="BY386" ca="1">IF($A386&gt;BY$1,"",$C386*INDEX('ETS yield tables'!$D$198:$CO$226,$B386,BY$1-$A386+1)/10^6)</f>
        <v>0</v>
      </c>
      <c r="BZ386" cm="1">
        <f t="array" aca="1" ref="BZ386" ca="1">IF($A386&gt;BZ$1,"",$C386*INDEX('ETS yield tables'!$D$198:$CO$226,$B386,BZ$1-$A386+1)/10^6)</f>
        <v>0</v>
      </c>
      <c r="CA386" cm="1">
        <f t="array" aca="1" ref="CA386" ca="1">IF($A386&gt;CA$1,"",$C386*INDEX('ETS yield tables'!$D$198:$CO$226,$B386,CA$1-$A386+1)/10^6)</f>
        <v>0</v>
      </c>
      <c r="CB386" cm="1">
        <f t="array" aca="1" ref="CB386" ca="1">IF($A386&gt;CB$1,"",$C386*INDEX('ETS yield tables'!$D$198:$CO$226,$B386,CB$1-$A386+1)/10^6)</f>
        <v>0</v>
      </c>
      <c r="CC386" cm="1">
        <f t="array" aca="1" ref="CC386" ca="1">IF($A386&gt;CC$1,"",$C386*INDEX('ETS yield tables'!$D$198:$CO$226,$B386,CC$1-$A386+1)/10^6)</f>
        <v>0</v>
      </c>
      <c r="CD386" cm="1">
        <f t="array" aca="1" ref="CD386" ca="1">IF($A386&gt;CD$1,"",$C386*INDEX('ETS yield tables'!$D$198:$CO$226,$B386,CD$1-$A386+1)/10^6)</f>
        <v>0</v>
      </c>
      <c r="CE386" cm="1">
        <f t="array" aca="1" ref="CE386" ca="1">IF($A386&gt;CE$1,"",$C386*INDEX('ETS yield tables'!$D$198:$CO$226,$B386,CE$1-$A386+1)/10^6)</f>
        <v>0</v>
      </c>
      <c r="CF386" cm="1">
        <f t="array" aca="1" ref="CF386" ca="1">IF($A386&gt;CF$1,"",$C386*INDEX('ETS yield tables'!$D$198:$CO$226,$B386,CF$1-$A386+1)/10^6)</f>
        <v>0</v>
      </c>
      <c r="CG386" cm="1">
        <f t="array" aca="1" ref="CG386" ca="1">IF($A386&gt;CG$1,"",$C386*INDEX('ETS yield tables'!$D$198:$CO$226,$B386,CG$1-$A386+1)/10^6)</f>
        <v>0</v>
      </c>
      <c r="CH386" cm="1">
        <f t="array" aca="1" ref="CH386" ca="1">IF($A386&gt;CH$1,"",$C386*INDEX('ETS yield tables'!$D$198:$CO$226,$B386,CH$1-$A386+1)/10^6)</f>
        <v>0</v>
      </c>
      <c r="CI386" cm="1">
        <f t="array" aca="1" ref="CI386" ca="1">IF($A386&gt;CI$1,"",$C386*INDEX('ETS yield tables'!$D$198:$CO$226,$B386,CI$1-$A386+1)/10^6)</f>
        <v>0</v>
      </c>
      <c r="CJ386" cm="1">
        <f t="array" aca="1" ref="CJ386" ca="1">IF($A386&gt;CJ$1,"",$C386*INDEX('ETS yield tables'!$D$198:$CO$226,$B386,CJ$1-$A386+1)/10^6)</f>
        <v>0</v>
      </c>
      <c r="CK386" cm="1">
        <f t="array" aca="1" ref="CK386" ca="1">IF($A386&gt;CK$1,"",$C386*INDEX('ETS yield tables'!$D$198:$CO$226,$B386,CK$1-$A386+1)/10^6)</f>
        <v>0</v>
      </c>
      <c r="CL386" cm="1">
        <f t="array" aca="1" ref="CL386" ca="1">IF($A386&gt;CL$1,"",$C386*INDEX('ETS yield tables'!$D$198:$CO$226,$B386,CL$1-$A386+1)/10^6)</f>
        <v>0</v>
      </c>
      <c r="CM386" cm="1">
        <f t="array" aca="1" ref="CM386" ca="1">IF($A386&gt;CM$1,"",$C386*INDEX('ETS yield tables'!$D$198:$CO$226,$B386,CM$1-$A386+1)/10^6)</f>
        <v>0</v>
      </c>
      <c r="CN386" cm="1">
        <f t="array" aca="1" ref="CN386" ca="1">IF($A386&gt;CN$1,"",$C386*INDEX('ETS yield tables'!$D$198:$CO$226,$B386,CN$1-$A386+1)/10^6)</f>
        <v>0</v>
      </c>
      <c r="CO386" cm="1">
        <f t="array" aca="1" ref="CO386" ca="1">IF($A386&gt;CO$1,"",$C386*INDEX('ETS yield tables'!$D$198:$CO$226,$B386,CO$1-$A386+1)/10^6)</f>
        <v>0</v>
      </c>
    </row>
    <row r="387" spans="1:93" outlineLevel="1">
      <c r="A387">
        <v>2015</v>
      </c>
      <c r="B387">
        <f t="shared" si="192"/>
        <v>1</v>
      </c>
      <c r="C387" s="1"/>
      <c r="D387" s="62"/>
      <c r="E387" s="62"/>
      <c r="F387" s="62"/>
      <c r="G387" s="62"/>
      <c r="H387" s="62"/>
      <c r="I387" s="62"/>
      <c r="J387" s="62"/>
      <c r="K387" s="62"/>
      <c r="L387" s="62"/>
      <c r="M387" s="62"/>
      <c r="N387" s="62"/>
      <c r="O387" s="62"/>
      <c r="P387" s="62"/>
      <c r="Q387" s="62"/>
      <c r="R387" s="62"/>
      <c r="S387" s="62"/>
      <c r="T387" s="62"/>
      <c r="U387" s="62"/>
      <c r="V387" t="str" cm="1">
        <f t="array" ref="V387">IF($A387&gt;V$1,"",$C387*INDEX('ETS yield tables'!$D$133:$CO$161,$B387,V$1-$A387+1)/10^6)</f>
        <v/>
      </c>
      <c r="W387" t="str" cm="1">
        <f t="array" ref="W387">IF($A387&gt;W$1,"",$C387*INDEX('ETS yield tables'!$D$133:$CO$161,$B387,W$1-$A387+1)/10^6)</f>
        <v/>
      </c>
      <c r="X387" t="str" cm="1">
        <f t="array" ref="X387">IF($A387&gt;X$1,"",$C387*INDEX('ETS yield tables'!$D$133:$CO$161,$B387,X$1-$A387+1)/10^6)</f>
        <v/>
      </c>
      <c r="Y387" t="str" cm="1">
        <f t="array" ref="Y387">IF($A387&gt;Y$1,"",$C387*INDEX('ETS yield tables'!$D$133:$CO$161,$B387,Y$1-$A387+1)/10^6)</f>
        <v/>
      </c>
      <c r="Z387" t="str" cm="1">
        <f t="array" ref="Z387">IF($A387&gt;Z$1,"",$C387*INDEX('ETS yield tables'!$D$133:$CO$161,$B387,Z$1-$A387+1)/10^6)</f>
        <v/>
      </c>
      <c r="AA387" t="str" cm="1">
        <f t="array" ref="AA387">IF($A387&gt;AA$1,"",$C387*INDEX('ETS yield tables'!$D$133:$CO$161,$B387,AA$1-$A387+1)/10^6)</f>
        <v/>
      </c>
      <c r="AB387" t="str" cm="1">
        <f t="array" ref="AB387">IF($A387&gt;AB$1,"",$C387*INDEX('ETS yield tables'!$D$133:$CO$161,$B387,AB$1-$A387+1)/10^6)</f>
        <v/>
      </c>
      <c r="AC387" cm="1">
        <f t="array" ref="AC387">IF($A387&gt;AC$1,"",$C387*INDEX('ETS yield tables'!$D$198:$CO$226,$B387,AC$1-$A387+1)/10^6)</f>
        <v>0</v>
      </c>
      <c r="AD387" cm="1">
        <f t="array" aca="1" ref="AD387" ca="1">IF($A387&gt;AD$1,"",$C387*INDEX('ETS yield tables'!$D$198:$CO$226,$B387,AD$1-$A387+1)/10^6)</f>
        <v>0</v>
      </c>
      <c r="AE387" cm="1">
        <f t="array" aca="1" ref="AE387" ca="1">IF($A387&gt;AE$1,"",$C387*INDEX('ETS yield tables'!$D$198:$CO$226,$B387,AE$1-$A387+1)/10^6)</f>
        <v>0</v>
      </c>
      <c r="AF387" cm="1">
        <f t="array" aca="1" ref="AF387" ca="1">IF($A387&gt;AF$1,"",$C387*INDEX('ETS yield tables'!$D$198:$CO$226,$B387,AF$1-$A387+1)/10^6)</f>
        <v>0</v>
      </c>
      <c r="AG387" cm="1">
        <f t="array" aca="1" ref="AG387" ca="1">IF($A387&gt;AG$1,"",$C387*INDEX('ETS yield tables'!$D$198:$CO$226,$B387,AG$1-$A387+1)/10^6)</f>
        <v>0</v>
      </c>
      <c r="AH387" cm="1">
        <f t="array" aca="1" ref="AH387" ca="1">IF($A387&gt;AH$1,"",$C387*INDEX('ETS yield tables'!$D$198:$CO$226,$B387,AH$1-$A387+1)/10^6)</f>
        <v>0</v>
      </c>
      <c r="AI387" cm="1">
        <f t="array" aca="1" ref="AI387" ca="1">IF($A387&gt;AI$1,"",$C387*INDEX('ETS yield tables'!$D$198:$CO$226,$B387,AI$1-$A387+1)/10^6)</f>
        <v>0</v>
      </c>
      <c r="AJ387" cm="1">
        <f t="array" aca="1" ref="AJ387" ca="1">IF($A387&gt;AJ$1,"",$C387*INDEX('ETS yield tables'!$D$198:$CO$226,$B387,AJ$1-$A387+1)/10^6)</f>
        <v>0</v>
      </c>
      <c r="AK387" cm="1">
        <f t="array" aca="1" ref="AK387" ca="1">IF($A387&gt;AK$1,"",$C387*INDEX('ETS yield tables'!$D$198:$CO$226,$B387,AK$1-$A387+1)/10^6)</f>
        <v>0</v>
      </c>
      <c r="AL387" cm="1">
        <f t="array" aca="1" ref="AL387" ca="1">IF($A387&gt;AL$1,"",$C387*INDEX('ETS yield tables'!$D$198:$CO$226,$B387,AL$1-$A387+1)/10^6)</f>
        <v>0</v>
      </c>
      <c r="AM387" cm="1">
        <f t="array" aca="1" ref="AM387" ca="1">IF($A387&gt;AM$1,"",$C387*INDEX('ETS yield tables'!$D$198:$CO$226,$B387,AM$1-$A387+1)/10^6)</f>
        <v>0</v>
      </c>
      <c r="AN387" cm="1">
        <f t="array" aca="1" ref="AN387" ca="1">IF($A387&gt;AN$1,"",$C387*INDEX('ETS yield tables'!$D$198:$CO$226,$B387,AN$1-$A387+1)/10^6)</f>
        <v>0</v>
      </c>
      <c r="AO387" cm="1">
        <f t="array" aca="1" ref="AO387" ca="1">IF($A387&gt;AO$1,"",$C387*INDEX('ETS yield tables'!$D$198:$CO$226,$B387,AO$1-$A387+1)/10^6)</f>
        <v>0</v>
      </c>
      <c r="AP387" cm="1">
        <f t="array" aca="1" ref="AP387" ca="1">IF($A387&gt;AP$1,"",$C387*INDEX('ETS yield tables'!$D$198:$CO$226,$B387,AP$1-$A387+1)/10^6)</f>
        <v>0</v>
      </c>
      <c r="AQ387" cm="1">
        <f t="array" aca="1" ref="AQ387" ca="1">IF($A387&gt;AQ$1,"",$C387*INDEX('ETS yield tables'!$D$198:$CO$226,$B387,AQ$1-$A387+1)/10^6)</f>
        <v>0</v>
      </c>
      <c r="AR387" cm="1">
        <f t="array" aca="1" ref="AR387" ca="1">IF($A387&gt;AR$1,"",$C387*INDEX('ETS yield tables'!$D$198:$CO$226,$B387,AR$1-$A387+1)/10^6)</f>
        <v>0</v>
      </c>
      <c r="AS387" cm="1">
        <f t="array" aca="1" ref="AS387" ca="1">IF($A387&gt;AS$1,"",$C387*INDEX('ETS yield tables'!$D$198:$CO$226,$B387,AS$1-$A387+1)/10^6)</f>
        <v>0</v>
      </c>
      <c r="AT387" cm="1">
        <f t="array" aca="1" ref="AT387" ca="1">IF($A387&gt;AT$1,"",$C387*INDEX('ETS yield tables'!$D$198:$CO$226,$B387,AT$1-$A387+1)/10^6)</f>
        <v>0</v>
      </c>
      <c r="AU387" cm="1">
        <f t="array" aca="1" ref="AU387" ca="1">IF($A387&gt;AU$1,"",$C387*INDEX('ETS yield tables'!$D$198:$CO$226,$B387,AU$1-$A387+1)/10^6)</f>
        <v>0</v>
      </c>
      <c r="AV387" cm="1">
        <f t="array" aca="1" ref="AV387" ca="1">IF($A387&gt;AV$1,"",$C387*INDEX('ETS yield tables'!$D$198:$CO$226,$B387,AV$1-$A387+1)/10^6)</f>
        <v>0</v>
      </c>
      <c r="AW387" cm="1">
        <f t="array" aca="1" ref="AW387" ca="1">IF($A387&gt;AW$1,"",$C387*INDEX('ETS yield tables'!$D$198:$CO$226,$B387,AW$1-$A387+1)/10^6)</f>
        <v>0</v>
      </c>
      <c r="AX387" cm="1">
        <f t="array" aca="1" ref="AX387" ca="1">IF($A387&gt;AX$1,"",$C387*INDEX('ETS yield tables'!$D$198:$CO$226,$B387,AX$1-$A387+1)/10^6)</f>
        <v>0</v>
      </c>
      <c r="AY387" cm="1">
        <f t="array" aca="1" ref="AY387" ca="1">IF($A387&gt;AY$1,"",$C387*INDEX('ETS yield tables'!$D$198:$CO$226,$B387,AY$1-$A387+1)/10^6)</f>
        <v>0</v>
      </c>
      <c r="AZ387" cm="1">
        <f t="array" aca="1" ref="AZ387" ca="1">IF($A387&gt;AZ$1,"",$C387*INDEX('ETS yield tables'!$D$198:$CO$226,$B387,AZ$1-$A387+1)/10^6)</f>
        <v>0</v>
      </c>
      <c r="BA387" cm="1">
        <f t="array" aca="1" ref="BA387" ca="1">IF($A387&gt;BA$1,"",$C387*INDEX('ETS yield tables'!$D$198:$CO$226,$B387,BA$1-$A387+1)/10^6)</f>
        <v>0</v>
      </c>
      <c r="BB387" cm="1">
        <f t="array" aca="1" ref="BB387" ca="1">IF($A387&gt;BB$1,"",$C387*INDEX('ETS yield tables'!$D$198:$CO$226,$B387,BB$1-$A387+1)/10^6)</f>
        <v>0</v>
      </c>
      <c r="BC387" cm="1">
        <f t="array" aca="1" ref="BC387" ca="1">IF($A387&gt;BC$1,"",$C387*INDEX('ETS yield tables'!$D$198:$CO$226,$B387,BC$1-$A387+1)/10^6)</f>
        <v>0</v>
      </c>
      <c r="BD387" cm="1">
        <f t="array" aca="1" ref="BD387" ca="1">IF($A387&gt;BD$1,"",$C387*INDEX('ETS yield tables'!$D$198:$CO$226,$B387,BD$1-$A387+1)/10^6)</f>
        <v>0</v>
      </c>
      <c r="BE387" cm="1">
        <f t="array" aca="1" ref="BE387" ca="1">IF($A387&gt;BE$1,"",$C387*INDEX('ETS yield tables'!$D$198:$CO$226,$B387,BE$1-$A387+1)/10^6)</f>
        <v>0</v>
      </c>
      <c r="BF387" cm="1">
        <f t="array" aca="1" ref="BF387" ca="1">IF($A387&gt;BF$1,"",$C387*INDEX('ETS yield tables'!$D$198:$CO$226,$B387,BF$1-$A387+1)/10^6)</f>
        <v>0</v>
      </c>
      <c r="BG387" cm="1">
        <f t="array" aca="1" ref="BG387" ca="1">IF($A387&gt;BG$1,"",$C387*INDEX('ETS yield tables'!$D$198:$CO$226,$B387,BG$1-$A387+1)/10^6)</f>
        <v>0</v>
      </c>
      <c r="BH387" cm="1">
        <f t="array" aca="1" ref="BH387" ca="1">IF($A387&gt;BH$1,"",$C387*INDEX('ETS yield tables'!$D$198:$CO$226,$B387,BH$1-$A387+1)/10^6)</f>
        <v>0</v>
      </c>
      <c r="BI387" cm="1">
        <f t="array" aca="1" ref="BI387" ca="1">IF($A387&gt;BI$1,"",$C387*INDEX('ETS yield tables'!$D$198:$CO$226,$B387,BI$1-$A387+1)/10^6)</f>
        <v>0</v>
      </c>
      <c r="BJ387" cm="1">
        <f t="array" aca="1" ref="BJ387" ca="1">IF($A387&gt;BJ$1,"",$C387*INDEX('ETS yield tables'!$D$198:$CO$226,$B387,BJ$1-$A387+1)/10^6)</f>
        <v>0</v>
      </c>
      <c r="BK387" cm="1">
        <f t="array" aca="1" ref="BK387" ca="1">IF($A387&gt;BK$1,"",$C387*INDEX('ETS yield tables'!$D$198:$CO$226,$B387,BK$1-$A387+1)/10^6)</f>
        <v>0</v>
      </c>
      <c r="BL387" cm="1">
        <f t="array" aca="1" ref="BL387" ca="1">IF($A387&gt;BL$1,"",$C387*INDEX('ETS yield tables'!$D$198:$CO$226,$B387,BL$1-$A387+1)/10^6)</f>
        <v>0</v>
      </c>
      <c r="BM387" cm="1">
        <f t="array" aca="1" ref="BM387" ca="1">IF($A387&gt;BM$1,"",$C387*INDEX('ETS yield tables'!$D$198:$CO$226,$B387,BM$1-$A387+1)/10^6)</f>
        <v>0</v>
      </c>
      <c r="BN387" cm="1">
        <f t="array" aca="1" ref="BN387" ca="1">IF($A387&gt;BN$1,"",$C387*INDEX('ETS yield tables'!$D$198:$CO$226,$B387,BN$1-$A387+1)/10^6)</f>
        <v>0</v>
      </c>
      <c r="BO387" cm="1">
        <f t="array" aca="1" ref="BO387" ca="1">IF($A387&gt;BO$1,"",$C387*INDEX('ETS yield tables'!$D$198:$CO$226,$B387,BO$1-$A387+1)/10^6)</f>
        <v>0</v>
      </c>
      <c r="BP387" cm="1">
        <f t="array" aca="1" ref="BP387" ca="1">IF($A387&gt;BP$1,"",$C387*INDEX('ETS yield tables'!$D$198:$CO$226,$B387,BP$1-$A387+1)/10^6)</f>
        <v>0</v>
      </c>
      <c r="BQ387" cm="1">
        <f t="array" aca="1" ref="BQ387" ca="1">IF($A387&gt;BQ$1,"",$C387*INDEX('ETS yield tables'!$D$198:$CO$226,$B387,BQ$1-$A387+1)/10^6)</f>
        <v>0</v>
      </c>
      <c r="BR387" cm="1">
        <f t="array" aca="1" ref="BR387" ca="1">IF($A387&gt;BR$1,"",$C387*INDEX('ETS yield tables'!$D$198:$CO$226,$B387,BR$1-$A387+1)/10^6)</f>
        <v>0</v>
      </c>
      <c r="BS387" cm="1">
        <f t="array" aca="1" ref="BS387" ca="1">IF($A387&gt;BS$1,"",$C387*INDEX('ETS yield tables'!$D$198:$CO$226,$B387,BS$1-$A387+1)/10^6)</f>
        <v>0</v>
      </c>
      <c r="BT387" cm="1">
        <f t="array" aca="1" ref="BT387" ca="1">IF($A387&gt;BT$1,"",$C387*INDEX('ETS yield tables'!$D$198:$CO$226,$B387,BT$1-$A387+1)/10^6)</f>
        <v>0</v>
      </c>
      <c r="BU387" cm="1">
        <f t="array" aca="1" ref="BU387" ca="1">IF($A387&gt;BU$1,"",$C387*INDEX('ETS yield tables'!$D$198:$CO$226,$B387,BU$1-$A387+1)/10^6)</f>
        <v>0</v>
      </c>
      <c r="BV387" cm="1">
        <f t="array" aca="1" ref="BV387" ca="1">IF($A387&gt;BV$1,"",$C387*INDEX('ETS yield tables'!$D$198:$CO$226,$B387,BV$1-$A387+1)/10^6)</f>
        <v>0</v>
      </c>
      <c r="BW387" cm="1">
        <f t="array" aca="1" ref="BW387" ca="1">IF($A387&gt;BW$1,"",$C387*INDEX('ETS yield tables'!$D$198:$CO$226,$B387,BW$1-$A387+1)/10^6)</f>
        <v>0</v>
      </c>
      <c r="BX387" cm="1">
        <f t="array" aca="1" ref="BX387" ca="1">IF($A387&gt;BX$1,"",$C387*INDEX('ETS yield tables'!$D$198:$CO$226,$B387,BX$1-$A387+1)/10^6)</f>
        <v>0</v>
      </c>
      <c r="BY387" cm="1">
        <f t="array" aca="1" ref="BY387" ca="1">IF($A387&gt;BY$1,"",$C387*INDEX('ETS yield tables'!$D$198:$CO$226,$B387,BY$1-$A387+1)/10^6)</f>
        <v>0</v>
      </c>
      <c r="BZ387" cm="1">
        <f t="array" aca="1" ref="BZ387" ca="1">IF($A387&gt;BZ$1,"",$C387*INDEX('ETS yield tables'!$D$198:$CO$226,$B387,BZ$1-$A387+1)/10^6)</f>
        <v>0</v>
      </c>
      <c r="CA387" cm="1">
        <f t="array" aca="1" ref="CA387" ca="1">IF($A387&gt;CA$1,"",$C387*INDEX('ETS yield tables'!$D$198:$CO$226,$B387,CA$1-$A387+1)/10^6)</f>
        <v>0</v>
      </c>
      <c r="CB387" cm="1">
        <f t="array" aca="1" ref="CB387" ca="1">IF($A387&gt;CB$1,"",$C387*INDEX('ETS yield tables'!$D$198:$CO$226,$B387,CB$1-$A387+1)/10^6)</f>
        <v>0</v>
      </c>
      <c r="CC387" cm="1">
        <f t="array" aca="1" ref="CC387" ca="1">IF($A387&gt;CC$1,"",$C387*INDEX('ETS yield tables'!$D$198:$CO$226,$B387,CC$1-$A387+1)/10^6)</f>
        <v>0</v>
      </c>
      <c r="CD387" cm="1">
        <f t="array" aca="1" ref="CD387" ca="1">IF($A387&gt;CD$1,"",$C387*INDEX('ETS yield tables'!$D$198:$CO$226,$B387,CD$1-$A387+1)/10^6)</f>
        <v>0</v>
      </c>
      <c r="CE387" cm="1">
        <f t="array" aca="1" ref="CE387" ca="1">IF($A387&gt;CE$1,"",$C387*INDEX('ETS yield tables'!$D$198:$CO$226,$B387,CE$1-$A387+1)/10^6)</f>
        <v>0</v>
      </c>
      <c r="CF387" cm="1">
        <f t="array" aca="1" ref="CF387" ca="1">IF($A387&gt;CF$1,"",$C387*INDEX('ETS yield tables'!$D$198:$CO$226,$B387,CF$1-$A387+1)/10^6)</f>
        <v>0</v>
      </c>
      <c r="CG387" cm="1">
        <f t="array" aca="1" ref="CG387" ca="1">IF($A387&gt;CG$1,"",$C387*INDEX('ETS yield tables'!$D$198:$CO$226,$B387,CG$1-$A387+1)/10^6)</f>
        <v>0</v>
      </c>
      <c r="CH387" cm="1">
        <f t="array" aca="1" ref="CH387" ca="1">IF($A387&gt;CH$1,"",$C387*INDEX('ETS yield tables'!$D$198:$CO$226,$B387,CH$1-$A387+1)/10^6)</f>
        <v>0</v>
      </c>
      <c r="CI387" cm="1">
        <f t="array" aca="1" ref="CI387" ca="1">IF($A387&gt;CI$1,"",$C387*INDEX('ETS yield tables'!$D$198:$CO$226,$B387,CI$1-$A387+1)/10^6)</f>
        <v>0</v>
      </c>
      <c r="CJ387" cm="1">
        <f t="array" aca="1" ref="CJ387" ca="1">IF($A387&gt;CJ$1,"",$C387*INDEX('ETS yield tables'!$D$198:$CO$226,$B387,CJ$1-$A387+1)/10^6)</f>
        <v>0</v>
      </c>
      <c r="CK387" cm="1">
        <f t="array" aca="1" ref="CK387" ca="1">IF($A387&gt;CK$1,"",$C387*INDEX('ETS yield tables'!$D$198:$CO$226,$B387,CK$1-$A387+1)/10^6)</f>
        <v>0</v>
      </c>
      <c r="CL387" cm="1">
        <f t="array" aca="1" ref="CL387" ca="1">IF($A387&gt;CL$1,"",$C387*INDEX('ETS yield tables'!$D$198:$CO$226,$B387,CL$1-$A387+1)/10^6)</f>
        <v>0</v>
      </c>
      <c r="CM387" cm="1">
        <f t="array" aca="1" ref="CM387" ca="1">IF($A387&gt;CM$1,"",$C387*INDEX('ETS yield tables'!$D$198:$CO$226,$B387,CM$1-$A387+1)/10^6)</f>
        <v>0</v>
      </c>
      <c r="CN387" cm="1">
        <f t="array" aca="1" ref="CN387" ca="1">IF($A387&gt;CN$1,"",$C387*INDEX('ETS yield tables'!$D$198:$CO$226,$B387,CN$1-$A387+1)/10^6)</f>
        <v>0</v>
      </c>
      <c r="CO387" cm="1">
        <f t="array" aca="1" ref="CO387" ca="1">IF($A387&gt;CO$1,"",$C387*INDEX('ETS yield tables'!$D$198:$CO$226,$B387,CO$1-$A387+1)/10^6)</f>
        <v>0</v>
      </c>
    </row>
    <row r="388" spans="1:93" outlineLevel="1">
      <c r="A388">
        <v>2016</v>
      </c>
      <c r="B388">
        <f t="shared" si="192"/>
        <v>1</v>
      </c>
      <c r="C388" s="1"/>
      <c r="D388" s="62"/>
      <c r="E388" s="62"/>
      <c r="F388" s="62"/>
      <c r="G388" s="62"/>
      <c r="H388" s="62"/>
      <c r="I388" s="62"/>
      <c r="J388" s="62"/>
      <c r="K388" s="62"/>
      <c r="L388" s="62"/>
      <c r="M388" s="62"/>
      <c r="N388" s="62"/>
      <c r="O388" s="62"/>
      <c r="P388" s="62"/>
      <c r="Q388" s="62"/>
      <c r="R388" s="62"/>
      <c r="S388" s="62"/>
      <c r="T388" s="62"/>
      <c r="U388" s="62"/>
      <c r="V388" t="str" cm="1">
        <f t="array" ref="V388">IF($A388&gt;V$1,"",$C388*INDEX('ETS yield tables'!$D$133:$CO$161,$B388,V$1-$A388+1)/10^6)</f>
        <v/>
      </c>
      <c r="W388" t="str" cm="1">
        <f t="array" ref="W388">IF($A388&gt;W$1,"",$C388*INDEX('ETS yield tables'!$D$133:$CO$161,$B388,W$1-$A388+1)/10^6)</f>
        <v/>
      </c>
      <c r="X388" t="str" cm="1">
        <f t="array" ref="X388">IF($A388&gt;X$1,"",$C388*INDEX('ETS yield tables'!$D$133:$CO$161,$B388,X$1-$A388+1)/10^6)</f>
        <v/>
      </c>
      <c r="Y388" t="str" cm="1">
        <f t="array" ref="Y388">IF($A388&gt;Y$1,"",$C388*INDEX('ETS yield tables'!$D$133:$CO$161,$B388,Y$1-$A388+1)/10^6)</f>
        <v/>
      </c>
      <c r="Z388" t="str" cm="1">
        <f t="array" ref="Z388">IF($A388&gt;Z$1,"",$C388*INDEX('ETS yield tables'!$D$133:$CO$161,$B388,Z$1-$A388+1)/10^6)</f>
        <v/>
      </c>
      <c r="AA388" t="str" cm="1">
        <f t="array" ref="AA388">IF($A388&gt;AA$1,"",$C388*INDEX('ETS yield tables'!$D$133:$CO$161,$B388,AA$1-$A388+1)/10^6)</f>
        <v/>
      </c>
      <c r="AB388" t="str" cm="1">
        <f t="array" ref="AB388">IF($A388&gt;AB$1,"",$C388*INDEX('ETS yield tables'!$D$133:$CO$161,$B388,AB$1-$A388+1)/10^6)</f>
        <v/>
      </c>
      <c r="AC388" t="str" cm="1">
        <f t="array" ref="AC388">IF($A388&gt;AC$1,"",$C388*INDEX('ETS yield tables'!$D$133:$CO$161,$B388,AC$1-$A388+1)/10^6)</f>
        <v/>
      </c>
      <c r="AD388" cm="1">
        <f t="array" ref="AD388">IF($A388&gt;AD$1,"",$C388*INDEX('ETS yield tables'!$D$198:$CO$226,$B388,AD$1-$A388+1)/10^6)</f>
        <v>0</v>
      </c>
      <c r="AE388" cm="1">
        <f t="array" aca="1" ref="AE388" ca="1">IF($A388&gt;AE$1,"",$C388*INDEX('ETS yield tables'!$D$198:$CO$226,$B388,AE$1-$A388+1)/10^6)</f>
        <v>0</v>
      </c>
      <c r="AF388" cm="1">
        <f t="array" aca="1" ref="AF388" ca="1">IF($A388&gt;AF$1,"",$C388*INDEX('ETS yield tables'!$D$198:$CO$226,$B388,AF$1-$A388+1)/10^6)</f>
        <v>0</v>
      </c>
      <c r="AG388" cm="1">
        <f t="array" aca="1" ref="AG388" ca="1">IF($A388&gt;AG$1,"",$C388*INDEX('ETS yield tables'!$D$198:$CO$226,$B388,AG$1-$A388+1)/10^6)</f>
        <v>0</v>
      </c>
      <c r="AH388" cm="1">
        <f t="array" aca="1" ref="AH388" ca="1">IF($A388&gt;AH$1,"",$C388*INDEX('ETS yield tables'!$D$198:$CO$226,$B388,AH$1-$A388+1)/10^6)</f>
        <v>0</v>
      </c>
      <c r="AI388" cm="1">
        <f t="array" aca="1" ref="AI388" ca="1">IF($A388&gt;AI$1,"",$C388*INDEX('ETS yield tables'!$D$198:$CO$226,$B388,AI$1-$A388+1)/10^6)</f>
        <v>0</v>
      </c>
      <c r="AJ388" cm="1">
        <f t="array" aca="1" ref="AJ388" ca="1">IF($A388&gt;AJ$1,"",$C388*INDEX('ETS yield tables'!$D$198:$CO$226,$B388,AJ$1-$A388+1)/10^6)</f>
        <v>0</v>
      </c>
      <c r="AK388" cm="1">
        <f t="array" aca="1" ref="AK388" ca="1">IF($A388&gt;AK$1,"",$C388*INDEX('ETS yield tables'!$D$198:$CO$226,$B388,AK$1-$A388+1)/10^6)</f>
        <v>0</v>
      </c>
      <c r="AL388" cm="1">
        <f t="array" aca="1" ref="AL388" ca="1">IF($A388&gt;AL$1,"",$C388*INDEX('ETS yield tables'!$D$198:$CO$226,$B388,AL$1-$A388+1)/10^6)</f>
        <v>0</v>
      </c>
      <c r="AM388" cm="1">
        <f t="array" aca="1" ref="AM388" ca="1">IF($A388&gt;AM$1,"",$C388*INDEX('ETS yield tables'!$D$198:$CO$226,$B388,AM$1-$A388+1)/10^6)</f>
        <v>0</v>
      </c>
      <c r="AN388" cm="1">
        <f t="array" aca="1" ref="AN388" ca="1">IF($A388&gt;AN$1,"",$C388*INDEX('ETS yield tables'!$D$198:$CO$226,$B388,AN$1-$A388+1)/10^6)</f>
        <v>0</v>
      </c>
      <c r="AO388" cm="1">
        <f t="array" aca="1" ref="AO388" ca="1">IF($A388&gt;AO$1,"",$C388*INDEX('ETS yield tables'!$D$198:$CO$226,$B388,AO$1-$A388+1)/10^6)</f>
        <v>0</v>
      </c>
      <c r="AP388" cm="1">
        <f t="array" aca="1" ref="AP388" ca="1">IF($A388&gt;AP$1,"",$C388*INDEX('ETS yield tables'!$D$198:$CO$226,$B388,AP$1-$A388+1)/10^6)</f>
        <v>0</v>
      </c>
      <c r="AQ388" cm="1">
        <f t="array" aca="1" ref="AQ388" ca="1">IF($A388&gt;AQ$1,"",$C388*INDEX('ETS yield tables'!$D$198:$CO$226,$B388,AQ$1-$A388+1)/10^6)</f>
        <v>0</v>
      </c>
      <c r="AR388" cm="1">
        <f t="array" aca="1" ref="AR388" ca="1">IF($A388&gt;AR$1,"",$C388*INDEX('ETS yield tables'!$D$198:$CO$226,$B388,AR$1-$A388+1)/10^6)</f>
        <v>0</v>
      </c>
      <c r="AS388" cm="1">
        <f t="array" aca="1" ref="AS388" ca="1">IF($A388&gt;AS$1,"",$C388*INDEX('ETS yield tables'!$D$198:$CO$226,$B388,AS$1-$A388+1)/10^6)</f>
        <v>0</v>
      </c>
      <c r="AT388" cm="1">
        <f t="array" aca="1" ref="AT388" ca="1">IF($A388&gt;AT$1,"",$C388*INDEX('ETS yield tables'!$D$198:$CO$226,$B388,AT$1-$A388+1)/10^6)</f>
        <v>0</v>
      </c>
      <c r="AU388" cm="1">
        <f t="array" aca="1" ref="AU388" ca="1">IF($A388&gt;AU$1,"",$C388*INDEX('ETS yield tables'!$D$198:$CO$226,$B388,AU$1-$A388+1)/10^6)</f>
        <v>0</v>
      </c>
      <c r="AV388" cm="1">
        <f t="array" aca="1" ref="AV388" ca="1">IF($A388&gt;AV$1,"",$C388*INDEX('ETS yield tables'!$D$198:$CO$226,$B388,AV$1-$A388+1)/10^6)</f>
        <v>0</v>
      </c>
      <c r="AW388" cm="1">
        <f t="array" aca="1" ref="AW388" ca="1">IF($A388&gt;AW$1,"",$C388*INDEX('ETS yield tables'!$D$198:$CO$226,$B388,AW$1-$A388+1)/10^6)</f>
        <v>0</v>
      </c>
      <c r="AX388" cm="1">
        <f t="array" aca="1" ref="AX388" ca="1">IF($A388&gt;AX$1,"",$C388*INDEX('ETS yield tables'!$D$198:$CO$226,$B388,AX$1-$A388+1)/10^6)</f>
        <v>0</v>
      </c>
      <c r="AY388" cm="1">
        <f t="array" aca="1" ref="AY388" ca="1">IF($A388&gt;AY$1,"",$C388*INDEX('ETS yield tables'!$D$198:$CO$226,$B388,AY$1-$A388+1)/10^6)</f>
        <v>0</v>
      </c>
      <c r="AZ388" cm="1">
        <f t="array" aca="1" ref="AZ388" ca="1">IF($A388&gt;AZ$1,"",$C388*INDEX('ETS yield tables'!$D$198:$CO$226,$B388,AZ$1-$A388+1)/10^6)</f>
        <v>0</v>
      </c>
      <c r="BA388" cm="1">
        <f t="array" aca="1" ref="BA388" ca="1">IF($A388&gt;BA$1,"",$C388*INDEX('ETS yield tables'!$D$198:$CO$226,$B388,BA$1-$A388+1)/10^6)</f>
        <v>0</v>
      </c>
      <c r="BB388" cm="1">
        <f t="array" aca="1" ref="BB388" ca="1">IF($A388&gt;BB$1,"",$C388*INDEX('ETS yield tables'!$D$198:$CO$226,$B388,BB$1-$A388+1)/10^6)</f>
        <v>0</v>
      </c>
      <c r="BC388" cm="1">
        <f t="array" aca="1" ref="BC388" ca="1">IF($A388&gt;BC$1,"",$C388*INDEX('ETS yield tables'!$D$198:$CO$226,$B388,BC$1-$A388+1)/10^6)</f>
        <v>0</v>
      </c>
      <c r="BD388" cm="1">
        <f t="array" aca="1" ref="BD388" ca="1">IF($A388&gt;BD$1,"",$C388*INDEX('ETS yield tables'!$D$198:$CO$226,$B388,BD$1-$A388+1)/10^6)</f>
        <v>0</v>
      </c>
      <c r="BE388" cm="1">
        <f t="array" aca="1" ref="BE388" ca="1">IF($A388&gt;BE$1,"",$C388*INDEX('ETS yield tables'!$D$198:$CO$226,$B388,BE$1-$A388+1)/10^6)</f>
        <v>0</v>
      </c>
      <c r="BF388" cm="1">
        <f t="array" aca="1" ref="BF388" ca="1">IF($A388&gt;BF$1,"",$C388*INDEX('ETS yield tables'!$D$198:$CO$226,$B388,BF$1-$A388+1)/10^6)</f>
        <v>0</v>
      </c>
      <c r="BG388" cm="1">
        <f t="array" aca="1" ref="BG388" ca="1">IF($A388&gt;BG$1,"",$C388*INDEX('ETS yield tables'!$D$198:$CO$226,$B388,BG$1-$A388+1)/10^6)</f>
        <v>0</v>
      </c>
      <c r="BH388" cm="1">
        <f t="array" aca="1" ref="BH388" ca="1">IF($A388&gt;BH$1,"",$C388*INDEX('ETS yield tables'!$D$198:$CO$226,$B388,BH$1-$A388+1)/10^6)</f>
        <v>0</v>
      </c>
      <c r="BI388" cm="1">
        <f t="array" aca="1" ref="BI388" ca="1">IF($A388&gt;BI$1,"",$C388*INDEX('ETS yield tables'!$D$198:$CO$226,$B388,BI$1-$A388+1)/10^6)</f>
        <v>0</v>
      </c>
      <c r="BJ388" cm="1">
        <f t="array" aca="1" ref="BJ388" ca="1">IF($A388&gt;BJ$1,"",$C388*INDEX('ETS yield tables'!$D$198:$CO$226,$B388,BJ$1-$A388+1)/10^6)</f>
        <v>0</v>
      </c>
      <c r="BK388" cm="1">
        <f t="array" aca="1" ref="BK388" ca="1">IF($A388&gt;BK$1,"",$C388*INDEX('ETS yield tables'!$D$198:$CO$226,$B388,BK$1-$A388+1)/10^6)</f>
        <v>0</v>
      </c>
      <c r="BL388" cm="1">
        <f t="array" aca="1" ref="BL388" ca="1">IF($A388&gt;BL$1,"",$C388*INDEX('ETS yield tables'!$D$198:$CO$226,$B388,BL$1-$A388+1)/10^6)</f>
        <v>0</v>
      </c>
      <c r="BM388" cm="1">
        <f t="array" aca="1" ref="BM388" ca="1">IF($A388&gt;BM$1,"",$C388*INDEX('ETS yield tables'!$D$198:$CO$226,$B388,BM$1-$A388+1)/10^6)</f>
        <v>0</v>
      </c>
      <c r="BN388" cm="1">
        <f t="array" aca="1" ref="BN388" ca="1">IF($A388&gt;BN$1,"",$C388*INDEX('ETS yield tables'!$D$198:$CO$226,$B388,BN$1-$A388+1)/10^6)</f>
        <v>0</v>
      </c>
      <c r="BO388" cm="1">
        <f t="array" aca="1" ref="BO388" ca="1">IF($A388&gt;BO$1,"",$C388*INDEX('ETS yield tables'!$D$198:$CO$226,$B388,BO$1-$A388+1)/10^6)</f>
        <v>0</v>
      </c>
      <c r="BP388" cm="1">
        <f t="array" aca="1" ref="BP388" ca="1">IF($A388&gt;BP$1,"",$C388*INDEX('ETS yield tables'!$D$198:$CO$226,$B388,BP$1-$A388+1)/10^6)</f>
        <v>0</v>
      </c>
      <c r="BQ388" cm="1">
        <f t="array" aca="1" ref="BQ388" ca="1">IF($A388&gt;BQ$1,"",$C388*INDEX('ETS yield tables'!$D$198:$CO$226,$B388,BQ$1-$A388+1)/10^6)</f>
        <v>0</v>
      </c>
      <c r="BR388" cm="1">
        <f t="array" aca="1" ref="BR388" ca="1">IF($A388&gt;BR$1,"",$C388*INDEX('ETS yield tables'!$D$198:$CO$226,$B388,BR$1-$A388+1)/10^6)</f>
        <v>0</v>
      </c>
      <c r="BS388" cm="1">
        <f t="array" aca="1" ref="BS388" ca="1">IF($A388&gt;BS$1,"",$C388*INDEX('ETS yield tables'!$D$198:$CO$226,$B388,BS$1-$A388+1)/10^6)</f>
        <v>0</v>
      </c>
      <c r="BT388" cm="1">
        <f t="array" aca="1" ref="BT388" ca="1">IF($A388&gt;BT$1,"",$C388*INDEX('ETS yield tables'!$D$198:$CO$226,$B388,BT$1-$A388+1)/10^6)</f>
        <v>0</v>
      </c>
      <c r="BU388" cm="1">
        <f t="array" aca="1" ref="BU388" ca="1">IF($A388&gt;BU$1,"",$C388*INDEX('ETS yield tables'!$D$198:$CO$226,$B388,BU$1-$A388+1)/10^6)</f>
        <v>0</v>
      </c>
      <c r="BV388" cm="1">
        <f t="array" aca="1" ref="BV388" ca="1">IF($A388&gt;BV$1,"",$C388*INDEX('ETS yield tables'!$D$198:$CO$226,$B388,BV$1-$A388+1)/10^6)</f>
        <v>0</v>
      </c>
      <c r="BW388" cm="1">
        <f t="array" aca="1" ref="BW388" ca="1">IF($A388&gt;BW$1,"",$C388*INDEX('ETS yield tables'!$D$198:$CO$226,$B388,BW$1-$A388+1)/10^6)</f>
        <v>0</v>
      </c>
      <c r="BX388" cm="1">
        <f t="array" aca="1" ref="BX388" ca="1">IF($A388&gt;BX$1,"",$C388*INDEX('ETS yield tables'!$D$198:$CO$226,$B388,BX$1-$A388+1)/10^6)</f>
        <v>0</v>
      </c>
      <c r="BY388" cm="1">
        <f t="array" aca="1" ref="BY388" ca="1">IF($A388&gt;BY$1,"",$C388*INDEX('ETS yield tables'!$D$198:$CO$226,$B388,BY$1-$A388+1)/10^6)</f>
        <v>0</v>
      </c>
      <c r="BZ388" cm="1">
        <f t="array" aca="1" ref="BZ388" ca="1">IF($A388&gt;BZ$1,"",$C388*INDEX('ETS yield tables'!$D$198:$CO$226,$B388,BZ$1-$A388+1)/10^6)</f>
        <v>0</v>
      </c>
      <c r="CA388" cm="1">
        <f t="array" aca="1" ref="CA388" ca="1">IF($A388&gt;CA$1,"",$C388*INDEX('ETS yield tables'!$D$198:$CO$226,$B388,CA$1-$A388+1)/10^6)</f>
        <v>0</v>
      </c>
      <c r="CB388" cm="1">
        <f t="array" aca="1" ref="CB388" ca="1">IF($A388&gt;CB$1,"",$C388*INDEX('ETS yield tables'!$D$198:$CO$226,$B388,CB$1-$A388+1)/10^6)</f>
        <v>0</v>
      </c>
      <c r="CC388" cm="1">
        <f t="array" aca="1" ref="CC388" ca="1">IF($A388&gt;CC$1,"",$C388*INDEX('ETS yield tables'!$D$198:$CO$226,$B388,CC$1-$A388+1)/10^6)</f>
        <v>0</v>
      </c>
      <c r="CD388" cm="1">
        <f t="array" aca="1" ref="CD388" ca="1">IF($A388&gt;CD$1,"",$C388*INDEX('ETS yield tables'!$D$198:$CO$226,$B388,CD$1-$A388+1)/10^6)</f>
        <v>0</v>
      </c>
      <c r="CE388" cm="1">
        <f t="array" aca="1" ref="CE388" ca="1">IF($A388&gt;CE$1,"",$C388*INDEX('ETS yield tables'!$D$198:$CO$226,$B388,CE$1-$A388+1)/10^6)</f>
        <v>0</v>
      </c>
      <c r="CF388" cm="1">
        <f t="array" aca="1" ref="CF388" ca="1">IF($A388&gt;CF$1,"",$C388*INDEX('ETS yield tables'!$D$198:$CO$226,$B388,CF$1-$A388+1)/10^6)</f>
        <v>0</v>
      </c>
      <c r="CG388" cm="1">
        <f t="array" aca="1" ref="CG388" ca="1">IF($A388&gt;CG$1,"",$C388*INDEX('ETS yield tables'!$D$198:$CO$226,$B388,CG$1-$A388+1)/10^6)</f>
        <v>0</v>
      </c>
      <c r="CH388" cm="1">
        <f t="array" aca="1" ref="CH388" ca="1">IF($A388&gt;CH$1,"",$C388*INDEX('ETS yield tables'!$D$198:$CO$226,$B388,CH$1-$A388+1)/10^6)</f>
        <v>0</v>
      </c>
      <c r="CI388" cm="1">
        <f t="array" aca="1" ref="CI388" ca="1">IF($A388&gt;CI$1,"",$C388*INDEX('ETS yield tables'!$D$198:$CO$226,$B388,CI$1-$A388+1)/10^6)</f>
        <v>0</v>
      </c>
      <c r="CJ388" cm="1">
        <f t="array" aca="1" ref="CJ388" ca="1">IF($A388&gt;CJ$1,"",$C388*INDEX('ETS yield tables'!$D$198:$CO$226,$B388,CJ$1-$A388+1)/10^6)</f>
        <v>0</v>
      </c>
      <c r="CK388" cm="1">
        <f t="array" aca="1" ref="CK388" ca="1">IF($A388&gt;CK$1,"",$C388*INDEX('ETS yield tables'!$D$198:$CO$226,$B388,CK$1-$A388+1)/10^6)</f>
        <v>0</v>
      </c>
      <c r="CL388" cm="1">
        <f t="array" aca="1" ref="CL388" ca="1">IF($A388&gt;CL$1,"",$C388*INDEX('ETS yield tables'!$D$198:$CO$226,$B388,CL$1-$A388+1)/10^6)</f>
        <v>0</v>
      </c>
      <c r="CM388" cm="1">
        <f t="array" aca="1" ref="CM388" ca="1">IF($A388&gt;CM$1,"",$C388*INDEX('ETS yield tables'!$D$198:$CO$226,$B388,CM$1-$A388+1)/10^6)</f>
        <v>0</v>
      </c>
      <c r="CN388" cm="1">
        <f t="array" aca="1" ref="CN388" ca="1">IF($A388&gt;CN$1,"",$C388*INDEX('ETS yield tables'!$D$198:$CO$226,$B388,CN$1-$A388+1)/10^6)</f>
        <v>0</v>
      </c>
      <c r="CO388" cm="1">
        <f t="array" aca="1" ref="CO388" ca="1">IF($A388&gt;CO$1,"",$C388*INDEX('ETS yield tables'!$D$198:$CO$226,$B388,CO$1-$A388+1)/10^6)</f>
        <v>0</v>
      </c>
    </row>
    <row r="389" spans="1:93" outlineLevel="1">
      <c r="A389">
        <v>2017</v>
      </c>
      <c r="B389">
        <f t="shared" si="192"/>
        <v>1</v>
      </c>
      <c r="C389" s="1"/>
      <c r="D389" s="62"/>
      <c r="E389" s="62"/>
      <c r="F389" s="62"/>
      <c r="G389" s="62"/>
      <c r="H389" s="62"/>
      <c r="I389" s="62"/>
      <c r="J389" s="62"/>
      <c r="K389" s="62"/>
      <c r="L389" s="62"/>
      <c r="M389" s="62"/>
      <c r="N389" s="62"/>
      <c r="O389" s="62"/>
      <c r="P389" s="62"/>
      <c r="Q389" s="62"/>
      <c r="R389" s="62"/>
      <c r="S389" s="62"/>
      <c r="T389" s="62"/>
      <c r="U389" s="62"/>
      <c r="V389" t="str" cm="1">
        <f t="array" ref="V389">IF($A389&gt;V$1,"",$C389*INDEX('ETS yield tables'!$D$133:$CO$161,$B389,V$1-$A389+1)/10^6)</f>
        <v/>
      </c>
      <c r="W389" t="str" cm="1">
        <f t="array" ref="W389">IF($A389&gt;W$1,"",$C389*INDEX('ETS yield tables'!$D$133:$CO$161,$B389,W$1-$A389+1)/10^6)</f>
        <v/>
      </c>
      <c r="X389" t="str" cm="1">
        <f t="array" ref="X389">IF($A389&gt;X$1,"",$C389*INDEX('ETS yield tables'!$D$133:$CO$161,$B389,X$1-$A389+1)/10^6)</f>
        <v/>
      </c>
      <c r="Y389" t="str" cm="1">
        <f t="array" ref="Y389">IF($A389&gt;Y$1,"",$C389*INDEX('ETS yield tables'!$D$133:$CO$161,$B389,Y$1-$A389+1)/10^6)</f>
        <v/>
      </c>
      <c r="Z389" t="str" cm="1">
        <f t="array" ref="Z389">IF($A389&gt;Z$1,"",$C389*INDEX('ETS yield tables'!$D$133:$CO$161,$B389,Z$1-$A389+1)/10^6)</f>
        <v/>
      </c>
      <c r="AA389" t="str" cm="1">
        <f t="array" ref="AA389">IF($A389&gt;AA$1,"",$C389*INDEX('ETS yield tables'!$D$133:$CO$161,$B389,AA$1-$A389+1)/10^6)</f>
        <v/>
      </c>
      <c r="AB389" t="str" cm="1">
        <f t="array" ref="AB389">IF($A389&gt;AB$1,"",$C389*INDEX('ETS yield tables'!$D$133:$CO$161,$B389,AB$1-$A389+1)/10^6)</f>
        <v/>
      </c>
      <c r="AC389" t="str" cm="1">
        <f t="array" ref="AC389">IF($A389&gt;AC$1,"",$C389*INDEX('ETS yield tables'!$D$133:$CO$161,$B389,AC$1-$A389+1)/10^6)</f>
        <v/>
      </c>
      <c r="AD389" t="str" cm="1">
        <f t="array" ref="AD389">IF($A389&gt;AD$1,"",$C389*INDEX('ETS yield tables'!$D$133:$CO$161,$B389,AD$1-$A389+1)/10^6)</f>
        <v/>
      </c>
      <c r="AE389" cm="1">
        <f t="array" ref="AE389">IF($A389&gt;AE$1,"",$C389*INDEX('ETS yield tables'!$D$198:$CO$226,$B389,AE$1-$A389+1)/10^6)</f>
        <v>0</v>
      </c>
      <c r="AF389" cm="1">
        <f t="array" aca="1" ref="AF389" ca="1">IF($A389&gt;AF$1,"",$C389*INDEX('ETS yield tables'!$D$198:$CO$226,$B389,AF$1-$A389+1)/10^6)</f>
        <v>0</v>
      </c>
      <c r="AG389" cm="1">
        <f t="array" aca="1" ref="AG389" ca="1">IF($A389&gt;AG$1,"",$C389*INDEX('ETS yield tables'!$D$198:$CO$226,$B389,AG$1-$A389+1)/10^6)</f>
        <v>0</v>
      </c>
      <c r="AH389" cm="1">
        <f t="array" aca="1" ref="AH389" ca="1">IF($A389&gt;AH$1,"",$C389*INDEX('ETS yield tables'!$D$198:$CO$226,$B389,AH$1-$A389+1)/10^6)</f>
        <v>0</v>
      </c>
      <c r="AI389" cm="1">
        <f t="array" aca="1" ref="AI389" ca="1">IF($A389&gt;AI$1,"",$C389*INDEX('ETS yield tables'!$D$198:$CO$226,$B389,AI$1-$A389+1)/10^6)</f>
        <v>0</v>
      </c>
      <c r="AJ389" cm="1">
        <f t="array" aca="1" ref="AJ389" ca="1">IF($A389&gt;AJ$1,"",$C389*INDEX('ETS yield tables'!$D$198:$CO$226,$B389,AJ$1-$A389+1)/10^6)</f>
        <v>0</v>
      </c>
      <c r="AK389" cm="1">
        <f t="array" aca="1" ref="AK389" ca="1">IF($A389&gt;AK$1,"",$C389*INDEX('ETS yield tables'!$D$198:$CO$226,$B389,AK$1-$A389+1)/10^6)</f>
        <v>0</v>
      </c>
      <c r="AL389" cm="1">
        <f t="array" aca="1" ref="AL389" ca="1">IF($A389&gt;AL$1,"",$C389*INDEX('ETS yield tables'!$D$198:$CO$226,$B389,AL$1-$A389+1)/10^6)</f>
        <v>0</v>
      </c>
      <c r="AM389" cm="1">
        <f t="array" aca="1" ref="AM389" ca="1">IF($A389&gt;AM$1,"",$C389*INDEX('ETS yield tables'!$D$198:$CO$226,$B389,AM$1-$A389+1)/10^6)</f>
        <v>0</v>
      </c>
      <c r="AN389" cm="1">
        <f t="array" aca="1" ref="AN389" ca="1">IF($A389&gt;AN$1,"",$C389*INDEX('ETS yield tables'!$D$198:$CO$226,$B389,AN$1-$A389+1)/10^6)</f>
        <v>0</v>
      </c>
      <c r="AO389" cm="1">
        <f t="array" aca="1" ref="AO389" ca="1">IF($A389&gt;AO$1,"",$C389*INDEX('ETS yield tables'!$D$198:$CO$226,$B389,AO$1-$A389+1)/10^6)</f>
        <v>0</v>
      </c>
      <c r="AP389" cm="1">
        <f t="array" aca="1" ref="AP389" ca="1">IF($A389&gt;AP$1,"",$C389*INDEX('ETS yield tables'!$D$198:$CO$226,$B389,AP$1-$A389+1)/10^6)</f>
        <v>0</v>
      </c>
      <c r="AQ389" cm="1">
        <f t="array" aca="1" ref="AQ389" ca="1">IF($A389&gt;AQ$1,"",$C389*INDEX('ETS yield tables'!$D$198:$CO$226,$B389,AQ$1-$A389+1)/10^6)</f>
        <v>0</v>
      </c>
      <c r="AR389" cm="1">
        <f t="array" aca="1" ref="AR389" ca="1">IF($A389&gt;AR$1,"",$C389*INDEX('ETS yield tables'!$D$198:$CO$226,$B389,AR$1-$A389+1)/10^6)</f>
        <v>0</v>
      </c>
      <c r="AS389" cm="1">
        <f t="array" aca="1" ref="AS389" ca="1">IF($A389&gt;AS$1,"",$C389*INDEX('ETS yield tables'!$D$198:$CO$226,$B389,AS$1-$A389+1)/10^6)</f>
        <v>0</v>
      </c>
      <c r="AT389" cm="1">
        <f t="array" aca="1" ref="AT389" ca="1">IF($A389&gt;AT$1,"",$C389*INDEX('ETS yield tables'!$D$198:$CO$226,$B389,AT$1-$A389+1)/10^6)</f>
        <v>0</v>
      </c>
      <c r="AU389" cm="1">
        <f t="array" aca="1" ref="AU389" ca="1">IF($A389&gt;AU$1,"",$C389*INDEX('ETS yield tables'!$D$198:$CO$226,$B389,AU$1-$A389+1)/10^6)</f>
        <v>0</v>
      </c>
      <c r="AV389" cm="1">
        <f t="array" aca="1" ref="AV389" ca="1">IF($A389&gt;AV$1,"",$C389*INDEX('ETS yield tables'!$D$198:$CO$226,$B389,AV$1-$A389+1)/10^6)</f>
        <v>0</v>
      </c>
      <c r="AW389" cm="1">
        <f t="array" aca="1" ref="AW389" ca="1">IF($A389&gt;AW$1,"",$C389*INDEX('ETS yield tables'!$D$198:$CO$226,$B389,AW$1-$A389+1)/10^6)</f>
        <v>0</v>
      </c>
      <c r="AX389" cm="1">
        <f t="array" aca="1" ref="AX389" ca="1">IF($A389&gt;AX$1,"",$C389*INDEX('ETS yield tables'!$D$198:$CO$226,$B389,AX$1-$A389+1)/10^6)</f>
        <v>0</v>
      </c>
      <c r="AY389" cm="1">
        <f t="array" aca="1" ref="AY389" ca="1">IF($A389&gt;AY$1,"",$C389*INDEX('ETS yield tables'!$D$198:$CO$226,$B389,AY$1-$A389+1)/10^6)</f>
        <v>0</v>
      </c>
      <c r="AZ389" cm="1">
        <f t="array" aca="1" ref="AZ389" ca="1">IF($A389&gt;AZ$1,"",$C389*INDEX('ETS yield tables'!$D$198:$CO$226,$B389,AZ$1-$A389+1)/10^6)</f>
        <v>0</v>
      </c>
      <c r="BA389" cm="1">
        <f t="array" aca="1" ref="BA389" ca="1">IF($A389&gt;BA$1,"",$C389*INDEX('ETS yield tables'!$D$198:$CO$226,$B389,BA$1-$A389+1)/10^6)</f>
        <v>0</v>
      </c>
      <c r="BB389" cm="1">
        <f t="array" aca="1" ref="BB389" ca="1">IF($A389&gt;BB$1,"",$C389*INDEX('ETS yield tables'!$D$198:$CO$226,$B389,BB$1-$A389+1)/10^6)</f>
        <v>0</v>
      </c>
      <c r="BC389" cm="1">
        <f t="array" aca="1" ref="BC389" ca="1">IF($A389&gt;BC$1,"",$C389*INDEX('ETS yield tables'!$D$198:$CO$226,$B389,BC$1-$A389+1)/10^6)</f>
        <v>0</v>
      </c>
      <c r="BD389" cm="1">
        <f t="array" aca="1" ref="BD389" ca="1">IF($A389&gt;BD$1,"",$C389*INDEX('ETS yield tables'!$D$198:$CO$226,$B389,BD$1-$A389+1)/10^6)</f>
        <v>0</v>
      </c>
      <c r="BE389" cm="1">
        <f t="array" aca="1" ref="BE389" ca="1">IF($A389&gt;BE$1,"",$C389*INDEX('ETS yield tables'!$D$198:$CO$226,$B389,BE$1-$A389+1)/10^6)</f>
        <v>0</v>
      </c>
      <c r="BF389" cm="1">
        <f t="array" aca="1" ref="BF389" ca="1">IF($A389&gt;BF$1,"",$C389*INDEX('ETS yield tables'!$D$198:$CO$226,$B389,BF$1-$A389+1)/10^6)</f>
        <v>0</v>
      </c>
      <c r="BG389" cm="1">
        <f t="array" aca="1" ref="BG389" ca="1">IF($A389&gt;BG$1,"",$C389*INDEX('ETS yield tables'!$D$198:$CO$226,$B389,BG$1-$A389+1)/10^6)</f>
        <v>0</v>
      </c>
      <c r="BH389" cm="1">
        <f t="array" aca="1" ref="BH389" ca="1">IF($A389&gt;BH$1,"",$C389*INDEX('ETS yield tables'!$D$198:$CO$226,$B389,BH$1-$A389+1)/10^6)</f>
        <v>0</v>
      </c>
      <c r="BI389" cm="1">
        <f t="array" aca="1" ref="BI389" ca="1">IF($A389&gt;BI$1,"",$C389*INDEX('ETS yield tables'!$D$198:$CO$226,$B389,BI$1-$A389+1)/10^6)</f>
        <v>0</v>
      </c>
      <c r="BJ389" cm="1">
        <f t="array" aca="1" ref="BJ389" ca="1">IF($A389&gt;BJ$1,"",$C389*INDEX('ETS yield tables'!$D$198:$CO$226,$B389,BJ$1-$A389+1)/10^6)</f>
        <v>0</v>
      </c>
      <c r="BK389" cm="1">
        <f t="array" aca="1" ref="BK389" ca="1">IF($A389&gt;BK$1,"",$C389*INDEX('ETS yield tables'!$D$198:$CO$226,$B389,BK$1-$A389+1)/10^6)</f>
        <v>0</v>
      </c>
      <c r="BL389" cm="1">
        <f t="array" aca="1" ref="BL389" ca="1">IF($A389&gt;BL$1,"",$C389*INDEX('ETS yield tables'!$D$198:$CO$226,$B389,BL$1-$A389+1)/10^6)</f>
        <v>0</v>
      </c>
      <c r="BM389" cm="1">
        <f t="array" aca="1" ref="BM389" ca="1">IF($A389&gt;BM$1,"",$C389*INDEX('ETS yield tables'!$D$198:$CO$226,$B389,BM$1-$A389+1)/10^6)</f>
        <v>0</v>
      </c>
      <c r="BN389" cm="1">
        <f t="array" aca="1" ref="BN389" ca="1">IF($A389&gt;BN$1,"",$C389*INDEX('ETS yield tables'!$D$198:$CO$226,$B389,BN$1-$A389+1)/10^6)</f>
        <v>0</v>
      </c>
      <c r="BO389" cm="1">
        <f t="array" aca="1" ref="BO389" ca="1">IF($A389&gt;BO$1,"",$C389*INDEX('ETS yield tables'!$D$198:$CO$226,$B389,BO$1-$A389+1)/10^6)</f>
        <v>0</v>
      </c>
      <c r="BP389" cm="1">
        <f t="array" aca="1" ref="BP389" ca="1">IF($A389&gt;BP$1,"",$C389*INDEX('ETS yield tables'!$D$198:$CO$226,$B389,BP$1-$A389+1)/10^6)</f>
        <v>0</v>
      </c>
      <c r="BQ389" cm="1">
        <f t="array" aca="1" ref="BQ389" ca="1">IF($A389&gt;BQ$1,"",$C389*INDEX('ETS yield tables'!$D$198:$CO$226,$B389,BQ$1-$A389+1)/10^6)</f>
        <v>0</v>
      </c>
      <c r="BR389" cm="1">
        <f t="array" aca="1" ref="BR389" ca="1">IF($A389&gt;BR$1,"",$C389*INDEX('ETS yield tables'!$D$198:$CO$226,$B389,BR$1-$A389+1)/10^6)</f>
        <v>0</v>
      </c>
      <c r="BS389" cm="1">
        <f t="array" aca="1" ref="BS389" ca="1">IF($A389&gt;BS$1,"",$C389*INDEX('ETS yield tables'!$D$198:$CO$226,$B389,BS$1-$A389+1)/10^6)</f>
        <v>0</v>
      </c>
      <c r="BT389" cm="1">
        <f t="array" aca="1" ref="BT389" ca="1">IF($A389&gt;BT$1,"",$C389*INDEX('ETS yield tables'!$D$198:$CO$226,$B389,BT$1-$A389+1)/10^6)</f>
        <v>0</v>
      </c>
      <c r="BU389" cm="1">
        <f t="array" aca="1" ref="BU389" ca="1">IF($A389&gt;BU$1,"",$C389*INDEX('ETS yield tables'!$D$198:$CO$226,$B389,BU$1-$A389+1)/10^6)</f>
        <v>0</v>
      </c>
      <c r="BV389" cm="1">
        <f t="array" aca="1" ref="BV389" ca="1">IF($A389&gt;BV$1,"",$C389*INDEX('ETS yield tables'!$D$198:$CO$226,$B389,BV$1-$A389+1)/10^6)</f>
        <v>0</v>
      </c>
      <c r="BW389" cm="1">
        <f t="array" aca="1" ref="BW389" ca="1">IF($A389&gt;BW$1,"",$C389*INDEX('ETS yield tables'!$D$198:$CO$226,$B389,BW$1-$A389+1)/10^6)</f>
        <v>0</v>
      </c>
      <c r="BX389" cm="1">
        <f t="array" aca="1" ref="BX389" ca="1">IF($A389&gt;BX$1,"",$C389*INDEX('ETS yield tables'!$D$198:$CO$226,$B389,BX$1-$A389+1)/10^6)</f>
        <v>0</v>
      </c>
      <c r="BY389" cm="1">
        <f t="array" aca="1" ref="BY389" ca="1">IF($A389&gt;BY$1,"",$C389*INDEX('ETS yield tables'!$D$198:$CO$226,$B389,BY$1-$A389+1)/10^6)</f>
        <v>0</v>
      </c>
      <c r="BZ389" cm="1">
        <f t="array" aca="1" ref="BZ389" ca="1">IF($A389&gt;BZ$1,"",$C389*INDEX('ETS yield tables'!$D$198:$CO$226,$B389,BZ$1-$A389+1)/10^6)</f>
        <v>0</v>
      </c>
      <c r="CA389" cm="1">
        <f t="array" aca="1" ref="CA389" ca="1">IF($A389&gt;CA$1,"",$C389*INDEX('ETS yield tables'!$D$198:$CO$226,$B389,CA$1-$A389+1)/10^6)</f>
        <v>0</v>
      </c>
      <c r="CB389" cm="1">
        <f t="array" aca="1" ref="CB389" ca="1">IF($A389&gt;CB$1,"",$C389*INDEX('ETS yield tables'!$D$198:$CO$226,$B389,CB$1-$A389+1)/10^6)</f>
        <v>0</v>
      </c>
      <c r="CC389" cm="1">
        <f t="array" aca="1" ref="CC389" ca="1">IF($A389&gt;CC$1,"",$C389*INDEX('ETS yield tables'!$D$198:$CO$226,$B389,CC$1-$A389+1)/10^6)</f>
        <v>0</v>
      </c>
      <c r="CD389" cm="1">
        <f t="array" aca="1" ref="CD389" ca="1">IF($A389&gt;CD$1,"",$C389*INDEX('ETS yield tables'!$D$198:$CO$226,$B389,CD$1-$A389+1)/10^6)</f>
        <v>0</v>
      </c>
      <c r="CE389" cm="1">
        <f t="array" aca="1" ref="CE389" ca="1">IF($A389&gt;CE$1,"",$C389*INDEX('ETS yield tables'!$D$198:$CO$226,$B389,CE$1-$A389+1)/10^6)</f>
        <v>0</v>
      </c>
      <c r="CF389" cm="1">
        <f t="array" aca="1" ref="CF389" ca="1">IF($A389&gt;CF$1,"",$C389*INDEX('ETS yield tables'!$D$198:$CO$226,$B389,CF$1-$A389+1)/10^6)</f>
        <v>0</v>
      </c>
      <c r="CG389" cm="1">
        <f t="array" aca="1" ref="CG389" ca="1">IF($A389&gt;CG$1,"",$C389*INDEX('ETS yield tables'!$D$198:$CO$226,$B389,CG$1-$A389+1)/10^6)</f>
        <v>0</v>
      </c>
      <c r="CH389" cm="1">
        <f t="array" aca="1" ref="CH389" ca="1">IF($A389&gt;CH$1,"",$C389*INDEX('ETS yield tables'!$D$198:$CO$226,$B389,CH$1-$A389+1)/10^6)</f>
        <v>0</v>
      </c>
      <c r="CI389" cm="1">
        <f t="array" aca="1" ref="CI389" ca="1">IF($A389&gt;CI$1,"",$C389*INDEX('ETS yield tables'!$D$198:$CO$226,$B389,CI$1-$A389+1)/10^6)</f>
        <v>0</v>
      </c>
      <c r="CJ389" cm="1">
        <f t="array" aca="1" ref="CJ389" ca="1">IF($A389&gt;CJ$1,"",$C389*INDEX('ETS yield tables'!$D$198:$CO$226,$B389,CJ$1-$A389+1)/10^6)</f>
        <v>0</v>
      </c>
      <c r="CK389" cm="1">
        <f t="array" aca="1" ref="CK389" ca="1">IF($A389&gt;CK$1,"",$C389*INDEX('ETS yield tables'!$D$198:$CO$226,$B389,CK$1-$A389+1)/10^6)</f>
        <v>0</v>
      </c>
      <c r="CL389" cm="1">
        <f t="array" aca="1" ref="CL389" ca="1">IF($A389&gt;CL$1,"",$C389*INDEX('ETS yield tables'!$D$198:$CO$226,$B389,CL$1-$A389+1)/10^6)</f>
        <v>0</v>
      </c>
      <c r="CM389" cm="1">
        <f t="array" aca="1" ref="CM389" ca="1">IF($A389&gt;CM$1,"",$C389*INDEX('ETS yield tables'!$D$198:$CO$226,$B389,CM$1-$A389+1)/10^6)</f>
        <v>0</v>
      </c>
      <c r="CN389" cm="1">
        <f t="array" aca="1" ref="CN389" ca="1">IF($A389&gt;CN$1,"",$C389*INDEX('ETS yield tables'!$D$198:$CO$226,$B389,CN$1-$A389+1)/10^6)</f>
        <v>0</v>
      </c>
      <c r="CO389" cm="1">
        <f t="array" aca="1" ref="CO389" ca="1">IF($A389&gt;CO$1,"",$C389*INDEX('ETS yield tables'!$D$198:$CO$226,$B389,CO$1-$A389+1)/10^6)</f>
        <v>0</v>
      </c>
    </row>
    <row r="390" spans="1:93" outlineLevel="1">
      <c r="A390">
        <v>2018</v>
      </c>
      <c r="B390">
        <f t="shared" si="192"/>
        <v>1</v>
      </c>
      <c r="C390" s="1"/>
      <c r="D390" s="62"/>
      <c r="E390" s="62"/>
      <c r="F390" s="62"/>
      <c r="G390" s="62"/>
      <c r="H390" s="62"/>
      <c r="I390" s="62"/>
      <c r="J390" s="62"/>
      <c r="K390" s="62"/>
      <c r="L390" s="62"/>
      <c r="M390" s="62"/>
      <c r="N390" s="62"/>
      <c r="O390" s="62"/>
      <c r="P390" s="62"/>
      <c r="Q390" s="62"/>
      <c r="R390" s="62"/>
      <c r="S390" s="62"/>
      <c r="T390" s="62"/>
      <c r="U390" s="62"/>
      <c r="V390" t="str" cm="1">
        <f t="array" ref="V390">IF($A390&gt;V$1,"",$C390*INDEX('ETS yield tables'!$D$133:$CO$161,$B390,V$1-$A390+1)/10^6)</f>
        <v/>
      </c>
      <c r="W390" t="str" cm="1">
        <f t="array" ref="W390">IF($A390&gt;W$1,"",$C390*INDEX('ETS yield tables'!$D$133:$CO$161,$B390,W$1-$A390+1)/10^6)</f>
        <v/>
      </c>
      <c r="X390" t="str" cm="1">
        <f t="array" ref="X390">IF($A390&gt;X$1,"",$C390*INDEX('ETS yield tables'!$D$133:$CO$161,$B390,X$1-$A390+1)/10^6)</f>
        <v/>
      </c>
      <c r="Y390" t="str" cm="1">
        <f t="array" ref="Y390">IF($A390&gt;Y$1,"",$C390*INDEX('ETS yield tables'!$D$133:$CO$161,$B390,Y$1-$A390+1)/10^6)</f>
        <v/>
      </c>
      <c r="Z390" t="str" cm="1">
        <f t="array" ref="Z390">IF($A390&gt;Z$1,"",$C390*INDEX('ETS yield tables'!$D$133:$CO$161,$B390,Z$1-$A390+1)/10^6)</f>
        <v/>
      </c>
      <c r="AA390" t="str" cm="1">
        <f t="array" ref="AA390">IF($A390&gt;AA$1,"",$C390*INDEX('ETS yield tables'!$D$133:$CO$161,$B390,AA$1-$A390+1)/10^6)</f>
        <v/>
      </c>
      <c r="AB390" t="str" cm="1">
        <f t="array" ref="AB390">IF($A390&gt;AB$1,"",$C390*INDEX('ETS yield tables'!$D$133:$CO$161,$B390,AB$1-$A390+1)/10^6)</f>
        <v/>
      </c>
      <c r="AC390" t="str" cm="1">
        <f t="array" ref="AC390">IF($A390&gt;AC$1,"",$C390*INDEX('ETS yield tables'!$D$133:$CO$161,$B390,AC$1-$A390+1)/10^6)</f>
        <v/>
      </c>
      <c r="AD390" t="str" cm="1">
        <f t="array" ref="AD390">IF($A390&gt;AD$1,"",$C390*INDEX('ETS yield tables'!$D$133:$CO$161,$B390,AD$1-$A390+1)/10^6)</f>
        <v/>
      </c>
      <c r="AE390" t="str" cm="1">
        <f t="array" ref="AE390">IF($A390&gt;AE$1,"",$C390*INDEX('ETS yield tables'!$D$133:$CO$161,$B390,AE$1-$A390+1)/10^6)</f>
        <v/>
      </c>
      <c r="AF390" cm="1">
        <f t="array" ref="AF390">IF($A390&gt;AF$1,"",$C390*INDEX('ETS yield tables'!$D$198:$CO$226,$B390,AF$1-$A390+1)/10^6)</f>
        <v>0</v>
      </c>
      <c r="AG390" cm="1">
        <f t="array" aca="1" ref="AG390" ca="1">IF($A390&gt;AG$1,"",$C390*INDEX('ETS yield tables'!$D$198:$CO$226,$B390,AG$1-$A390+1)/10^6)</f>
        <v>0</v>
      </c>
      <c r="AH390" cm="1">
        <f t="array" aca="1" ref="AH390" ca="1">IF($A390&gt;AH$1,"",$C390*INDEX('ETS yield tables'!$D$198:$CO$226,$B390,AH$1-$A390+1)/10^6)</f>
        <v>0</v>
      </c>
      <c r="AI390" cm="1">
        <f t="array" aca="1" ref="AI390" ca="1">IF($A390&gt;AI$1,"",$C390*INDEX('ETS yield tables'!$D$198:$CO$226,$B390,AI$1-$A390+1)/10^6)</f>
        <v>0</v>
      </c>
      <c r="AJ390" cm="1">
        <f t="array" aca="1" ref="AJ390" ca="1">IF($A390&gt;AJ$1,"",$C390*INDEX('ETS yield tables'!$D$198:$CO$226,$B390,AJ$1-$A390+1)/10^6)</f>
        <v>0</v>
      </c>
      <c r="AK390" cm="1">
        <f t="array" aca="1" ref="AK390" ca="1">IF($A390&gt;AK$1,"",$C390*INDEX('ETS yield tables'!$D$198:$CO$226,$B390,AK$1-$A390+1)/10^6)</f>
        <v>0</v>
      </c>
      <c r="AL390" cm="1">
        <f t="array" aca="1" ref="AL390" ca="1">IF($A390&gt;AL$1,"",$C390*INDEX('ETS yield tables'!$D$198:$CO$226,$B390,AL$1-$A390+1)/10^6)</f>
        <v>0</v>
      </c>
      <c r="AM390" cm="1">
        <f t="array" aca="1" ref="AM390" ca="1">IF($A390&gt;AM$1,"",$C390*INDEX('ETS yield tables'!$D$198:$CO$226,$B390,AM$1-$A390+1)/10^6)</f>
        <v>0</v>
      </c>
      <c r="AN390" cm="1">
        <f t="array" aca="1" ref="AN390" ca="1">IF($A390&gt;AN$1,"",$C390*INDEX('ETS yield tables'!$D$198:$CO$226,$B390,AN$1-$A390+1)/10^6)</f>
        <v>0</v>
      </c>
      <c r="AO390" cm="1">
        <f t="array" aca="1" ref="AO390" ca="1">IF($A390&gt;AO$1,"",$C390*INDEX('ETS yield tables'!$D$198:$CO$226,$B390,AO$1-$A390+1)/10^6)</f>
        <v>0</v>
      </c>
      <c r="AP390" cm="1">
        <f t="array" aca="1" ref="AP390" ca="1">IF($A390&gt;AP$1,"",$C390*INDEX('ETS yield tables'!$D$198:$CO$226,$B390,AP$1-$A390+1)/10^6)</f>
        <v>0</v>
      </c>
      <c r="AQ390" cm="1">
        <f t="array" aca="1" ref="AQ390" ca="1">IF($A390&gt;AQ$1,"",$C390*INDEX('ETS yield tables'!$D$198:$CO$226,$B390,AQ$1-$A390+1)/10^6)</f>
        <v>0</v>
      </c>
      <c r="AR390" cm="1">
        <f t="array" aca="1" ref="AR390" ca="1">IF($A390&gt;AR$1,"",$C390*INDEX('ETS yield tables'!$D$198:$CO$226,$B390,AR$1-$A390+1)/10^6)</f>
        <v>0</v>
      </c>
      <c r="AS390" cm="1">
        <f t="array" aca="1" ref="AS390" ca="1">IF($A390&gt;AS$1,"",$C390*INDEX('ETS yield tables'!$D$198:$CO$226,$B390,AS$1-$A390+1)/10^6)</f>
        <v>0</v>
      </c>
      <c r="AT390" cm="1">
        <f t="array" aca="1" ref="AT390" ca="1">IF($A390&gt;AT$1,"",$C390*INDEX('ETS yield tables'!$D$198:$CO$226,$B390,AT$1-$A390+1)/10^6)</f>
        <v>0</v>
      </c>
      <c r="AU390" cm="1">
        <f t="array" aca="1" ref="AU390" ca="1">IF($A390&gt;AU$1,"",$C390*INDEX('ETS yield tables'!$D$198:$CO$226,$B390,AU$1-$A390+1)/10^6)</f>
        <v>0</v>
      </c>
      <c r="AV390" cm="1">
        <f t="array" aca="1" ref="AV390" ca="1">IF($A390&gt;AV$1,"",$C390*INDEX('ETS yield tables'!$D$198:$CO$226,$B390,AV$1-$A390+1)/10^6)</f>
        <v>0</v>
      </c>
      <c r="AW390" cm="1">
        <f t="array" aca="1" ref="AW390" ca="1">IF($A390&gt;AW$1,"",$C390*INDEX('ETS yield tables'!$D$198:$CO$226,$B390,AW$1-$A390+1)/10^6)</f>
        <v>0</v>
      </c>
      <c r="AX390" cm="1">
        <f t="array" aca="1" ref="AX390" ca="1">IF($A390&gt;AX$1,"",$C390*INDEX('ETS yield tables'!$D$198:$CO$226,$B390,AX$1-$A390+1)/10^6)</f>
        <v>0</v>
      </c>
      <c r="AY390" cm="1">
        <f t="array" aca="1" ref="AY390" ca="1">IF($A390&gt;AY$1,"",$C390*INDEX('ETS yield tables'!$D$198:$CO$226,$B390,AY$1-$A390+1)/10^6)</f>
        <v>0</v>
      </c>
      <c r="AZ390" cm="1">
        <f t="array" aca="1" ref="AZ390" ca="1">IF($A390&gt;AZ$1,"",$C390*INDEX('ETS yield tables'!$D$198:$CO$226,$B390,AZ$1-$A390+1)/10^6)</f>
        <v>0</v>
      </c>
      <c r="BA390" cm="1">
        <f t="array" aca="1" ref="BA390" ca="1">IF($A390&gt;BA$1,"",$C390*INDEX('ETS yield tables'!$D$198:$CO$226,$B390,BA$1-$A390+1)/10^6)</f>
        <v>0</v>
      </c>
      <c r="BB390" cm="1">
        <f t="array" aca="1" ref="BB390" ca="1">IF($A390&gt;BB$1,"",$C390*INDEX('ETS yield tables'!$D$198:$CO$226,$B390,BB$1-$A390+1)/10^6)</f>
        <v>0</v>
      </c>
      <c r="BC390" cm="1">
        <f t="array" aca="1" ref="BC390" ca="1">IF($A390&gt;BC$1,"",$C390*INDEX('ETS yield tables'!$D$198:$CO$226,$B390,BC$1-$A390+1)/10^6)</f>
        <v>0</v>
      </c>
      <c r="BD390" cm="1">
        <f t="array" aca="1" ref="BD390" ca="1">IF($A390&gt;BD$1,"",$C390*INDEX('ETS yield tables'!$D$198:$CO$226,$B390,BD$1-$A390+1)/10^6)</f>
        <v>0</v>
      </c>
      <c r="BE390" cm="1">
        <f t="array" aca="1" ref="BE390" ca="1">IF($A390&gt;BE$1,"",$C390*INDEX('ETS yield tables'!$D$198:$CO$226,$B390,BE$1-$A390+1)/10^6)</f>
        <v>0</v>
      </c>
      <c r="BF390" cm="1">
        <f t="array" aca="1" ref="BF390" ca="1">IF($A390&gt;BF$1,"",$C390*INDEX('ETS yield tables'!$D$198:$CO$226,$B390,BF$1-$A390+1)/10^6)</f>
        <v>0</v>
      </c>
      <c r="BG390" cm="1">
        <f t="array" aca="1" ref="BG390" ca="1">IF($A390&gt;BG$1,"",$C390*INDEX('ETS yield tables'!$D$198:$CO$226,$B390,BG$1-$A390+1)/10^6)</f>
        <v>0</v>
      </c>
      <c r="BH390" cm="1">
        <f t="array" aca="1" ref="BH390" ca="1">IF($A390&gt;BH$1,"",$C390*INDEX('ETS yield tables'!$D$198:$CO$226,$B390,BH$1-$A390+1)/10^6)</f>
        <v>0</v>
      </c>
      <c r="BI390" cm="1">
        <f t="array" aca="1" ref="BI390" ca="1">IF($A390&gt;BI$1,"",$C390*INDEX('ETS yield tables'!$D$198:$CO$226,$B390,BI$1-$A390+1)/10^6)</f>
        <v>0</v>
      </c>
      <c r="BJ390" cm="1">
        <f t="array" aca="1" ref="BJ390" ca="1">IF($A390&gt;BJ$1,"",$C390*INDEX('ETS yield tables'!$D$198:$CO$226,$B390,BJ$1-$A390+1)/10^6)</f>
        <v>0</v>
      </c>
      <c r="BK390" cm="1">
        <f t="array" aca="1" ref="BK390" ca="1">IF($A390&gt;BK$1,"",$C390*INDEX('ETS yield tables'!$D$198:$CO$226,$B390,BK$1-$A390+1)/10^6)</f>
        <v>0</v>
      </c>
      <c r="BL390" cm="1">
        <f t="array" aca="1" ref="BL390" ca="1">IF($A390&gt;BL$1,"",$C390*INDEX('ETS yield tables'!$D$198:$CO$226,$B390,BL$1-$A390+1)/10^6)</f>
        <v>0</v>
      </c>
      <c r="BM390" cm="1">
        <f t="array" aca="1" ref="BM390" ca="1">IF($A390&gt;BM$1,"",$C390*INDEX('ETS yield tables'!$D$198:$CO$226,$B390,BM$1-$A390+1)/10^6)</f>
        <v>0</v>
      </c>
      <c r="BN390" cm="1">
        <f t="array" aca="1" ref="BN390" ca="1">IF($A390&gt;BN$1,"",$C390*INDEX('ETS yield tables'!$D$198:$CO$226,$B390,BN$1-$A390+1)/10^6)</f>
        <v>0</v>
      </c>
      <c r="BO390" cm="1">
        <f t="array" aca="1" ref="BO390" ca="1">IF($A390&gt;BO$1,"",$C390*INDEX('ETS yield tables'!$D$198:$CO$226,$B390,BO$1-$A390+1)/10^6)</f>
        <v>0</v>
      </c>
      <c r="BP390" cm="1">
        <f t="array" aca="1" ref="BP390" ca="1">IF($A390&gt;BP$1,"",$C390*INDEX('ETS yield tables'!$D$198:$CO$226,$B390,BP$1-$A390+1)/10^6)</f>
        <v>0</v>
      </c>
      <c r="BQ390" cm="1">
        <f t="array" aca="1" ref="BQ390" ca="1">IF($A390&gt;BQ$1,"",$C390*INDEX('ETS yield tables'!$D$198:$CO$226,$B390,BQ$1-$A390+1)/10^6)</f>
        <v>0</v>
      </c>
      <c r="BR390" cm="1">
        <f t="array" aca="1" ref="BR390" ca="1">IF($A390&gt;BR$1,"",$C390*INDEX('ETS yield tables'!$D$198:$CO$226,$B390,BR$1-$A390+1)/10^6)</f>
        <v>0</v>
      </c>
      <c r="BS390" cm="1">
        <f t="array" aca="1" ref="BS390" ca="1">IF($A390&gt;BS$1,"",$C390*INDEX('ETS yield tables'!$D$198:$CO$226,$B390,BS$1-$A390+1)/10^6)</f>
        <v>0</v>
      </c>
      <c r="BT390" cm="1">
        <f t="array" aca="1" ref="BT390" ca="1">IF($A390&gt;BT$1,"",$C390*INDEX('ETS yield tables'!$D$198:$CO$226,$B390,BT$1-$A390+1)/10^6)</f>
        <v>0</v>
      </c>
      <c r="BU390" cm="1">
        <f t="array" aca="1" ref="BU390" ca="1">IF($A390&gt;BU$1,"",$C390*INDEX('ETS yield tables'!$D$198:$CO$226,$B390,BU$1-$A390+1)/10^6)</f>
        <v>0</v>
      </c>
      <c r="BV390" cm="1">
        <f t="array" aca="1" ref="BV390" ca="1">IF($A390&gt;BV$1,"",$C390*INDEX('ETS yield tables'!$D$198:$CO$226,$B390,BV$1-$A390+1)/10^6)</f>
        <v>0</v>
      </c>
      <c r="BW390" cm="1">
        <f t="array" aca="1" ref="BW390" ca="1">IF($A390&gt;BW$1,"",$C390*INDEX('ETS yield tables'!$D$198:$CO$226,$B390,BW$1-$A390+1)/10^6)</f>
        <v>0</v>
      </c>
      <c r="BX390" cm="1">
        <f t="array" aca="1" ref="BX390" ca="1">IF($A390&gt;BX$1,"",$C390*INDEX('ETS yield tables'!$D$198:$CO$226,$B390,BX$1-$A390+1)/10^6)</f>
        <v>0</v>
      </c>
      <c r="BY390" cm="1">
        <f t="array" aca="1" ref="BY390" ca="1">IF($A390&gt;BY$1,"",$C390*INDEX('ETS yield tables'!$D$198:$CO$226,$B390,BY$1-$A390+1)/10^6)</f>
        <v>0</v>
      </c>
      <c r="BZ390" cm="1">
        <f t="array" aca="1" ref="BZ390" ca="1">IF($A390&gt;BZ$1,"",$C390*INDEX('ETS yield tables'!$D$198:$CO$226,$B390,BZ$1-$A390+1)/10^6)</f>
        <v>0</v>
      </c>
      <c r="CA390" cm="1">
        <f t="array" aca="1" ref="CA390" ca="1">IF($A390&gt;CA$1,"",$C390*INDEX('ETS yield tables'!$D$198:$CO$226,$B390,CA$1-$A390+1)/10^6)</f>
        <v>0</v>
      </c>
      <c r="CB390" cm="1">
        <f t="array" aca="1" ref="CB390" ca="1">IF($A390&gt;CB$1,"",$C390*INDEX('ETS yield tables'!$D$198:$CO$226,$B390,CB$1-$A390+1)/10^6)</f>
        <v>0</v>
      </c>
      <c r="CC390" cm="1">
        <f t="array" aca="1" ref="CC390" ca="1">IF($A390&gt;CC$1,"",$C390*INDEX('ETS yield tables'!$D$198:$CO$226,$B390,CC$1-$A390+1)/10^6)</f>
        <v>0</v>
      </c>
      <c r="CD390" cm="1">
        <f t="array" aca="1" ref="CD390" ca="1">IF($A390&gt;CD$1,"",$C390*INDEX('ETS yield tables'!$D$198:$CO$226,$B390,CD$1-$A390+1)/10^6)</f>
        <v>0</v>
      </c>
      <c r="CE390" cm="1">
        <f t="array" aca="1" ref="CE390" ca="1">IF($A390&gt;CE$1,"",$C390*INDEX('ETS yield tables'!$D$198:$CO$226,$B390,CE$1-$A390+1)/10^6)</f>
        <v>0</v>
      </c>
      <c r="CF390" cm="1">
        <f t="array" aca="1" ref="CF390" ca="1">IF($A390&gt;CF$1,"",$C390*INDEX('ETS yield tables'!$D$198:$CO$226,$B390,CF$1-$A390+1)/10^6)</f>
        <v>0</v>
      </c>
      <c r="CG390" cm="1">
        <f t="array" aca="1" ref="CG390" ca="1">IF($A390&gt;CG$1,"",$C390*INDEX('ETS yield tables'!$D$198:$CO$226,$B390,CG$1-$A390+1)/10^6)</f>
        <v>0</v>
      </c>
      <c r="CH390" cm="1">
        <f t="array" aca="1" ref="CH390" ca="1">IF($A390&gt;CH$1,"",$C390*INDEX('ETS yield tables'!$D$198:$CO$226,$B390,CH$1-$A390+1)/10^6)</f>
        <v>0</v>
      </c>
      <c r="CI390" cm="1">
        <f t="array" aca="1" ref="CI390" ca="1">IF($A390&gt;CI$1,"",$C390*INDEX('ETS yield tables'!$D$198:$CO$226,$B390,CI$1-$A390+1)/10^6)</f>
        <v>0</v>
      </c>
      <c r="CJ390" cm="1">
        <f t="array" aca="1" ref="CJ390" ca="1">IF($A390&gt;CJ$1,"",$C390*INDEX('ETS yield tables'!$D$198:$CO$226,$B390,CJ$1-$A390+1)/10^6)</f>
        <v>0</v>
      </c>
      <c r="CK390" cm="1">
        <f t="array" aca="1" ref="CK390" ca="1">IF($A390&gt;CK$1,"",$C390*INDEX('ETS yield tables'!$D$198:$CO$226,$B390,CK$1-$A390+1)/10^6)</f>
        <v>0</v>
      </c>
      <c r="CL390" cm="1">
        <f t="array" aca="1" ref="CL390" ca="1">IF($A390&gt;CL$1,"",$C390*INDEX('ETS yield tables'!$D$198:$CO$226,$B390,CL$1-$A390+1)/10^6)</f>
        <v>0</v>
      </c>
      <c r="CM390" cm="1">
        <f t="array" aca="1" ref="CM390" ca="1">IF($A390&gt;CM$1,"",$C390*INDEX('ETS yield tables'!$D$198:$CO$226,$B390,CM$1-$A390+1)/10^6)</f>
        <v>0</v>
      </c>
      <c r="CN390" cm="1">
        <f t="array" aca="1" ref="CN390" ca="1">IF($A390&gt;CN$1,"",$C390*INDEX('ETS yield tables'!$D$198:$CO$226,$B390,CN$1-$A390+1)/10^6)</f>
        <v>0</v>
      </c>
      <c r="CO390" cm="1">
        <f t="array" aca="1" ref="CO390" ca="1">IF($A390&gt;CO$1,"",$C390*INDEX('ETS yield tables'!$D$198:$CO$226,$B390,CO$1-$A390+1)/10^6)</f>
        <v>0</v>
      </c>
    </row>
    <row r="391" spans="1:93" s="151" customFormat="1" outlineLevel="1">
      <c r="A391" s="151" t="s">
        <v>116</v>
      </c>
      <c r="D391" s="388"/>
      <c r="E391" s="388"/>
      <c r="F391" s="388"/>
      <c r="G391" s="388"/>
      <c r="H391" s="388"/>
      <c r="I391" s="388"/>
      <c r="J391" s="388"/>
      <c r="K391" s="388"/>
      <c r="L391" s="388"/>
      <c r="M391" s="388"/>
      <c r="N391" s="388"/>
      <c r="O391" s="388"/>
      <c r="P391" s="388"/>
      <c r="Q391" s="388"/>
      <c r="R391" s="388"/>
      <c r="S391" s="388"/>
      <c r="T391" s="388"/>
      <c r="U391" s="388"/>
      <c r="V391" s="389">
        <f ca="1">SUM(V362:V390)</f>
        <v>0</v>
      </c>
      <c r="W391" s="389">
        <f t="shared" ref="W391:CH391" ca="1" si="193">SUM(W362:W390)</f>
        <v>0</v>
      </c>
      <c r="X391" s="389">
        <f t="shared" ca="1" si="193"/>
        <v>0</v>
      </c>
      <c r="Y391" s="389">
        <f t="shared" ca="1" si="193"/>
        <v>0</v>
      </c>
      <c r="Z391" s="389">
        <f t="shared" ca="1" si="193"/>
        <v>0</v>
      </c>
      <c r="AA391" s="389">
        <f t="shared" ca="1" si="193"/>
        <v>0</v>
      </c>
      <c r="AB391" s="389">
        <f t="shared" ca="1" si="193"/>
        <v>0</v>
      </c>
      <c r="AC391" s="389">
        <f t="shared" ca="1" si="193"/>
        <v>0</v>
      </c>
      <c r="AD391" s="389">
        <f t="shared" ca="1" si="193"/>
        <v>0</v>
      </c>
      <c r="AE391" s="389">
        <f t="shared" ca="1" si="193"/>
        <v>0</v>
      </c>
      <c r="AF391" s="389">
        <f t="shared" ca="1" si="193"/>
        <v>0</v>
      </c>
      <c r="AG391" s="389">
        <f t="shared" ca="1" si="193"/>
        <v>0</v>
      </c>
      <c r="AH391" s="389">
        <f t="shared" ca="1" si="193"/>
        <v>0</v>
      </c>
      <c r="AI391" s="389">
        <f t="shared" ca="1" si="193"/>
        <v>0</v>
      </c>
      <c r="AJ391" s="389">
        <f t="shared" ca="1" si="193"/>
        <v>0</v>
      </c>
      <c r="AK391" s="389">
        <f t="shared" ca="1" si="193"/>
        <v>0</v>
      </c>
      <c r="AL391" s="389">
        <f t="shared" ca="1" si="193"/>
        <v>0</v>
      </c>
      <c r="AM391" s="389">
        <f t="shared" ca="1" si="193"/>
        <v>0</v>
      </c>
      <c r="AN391" s="389">
        <f t="shared" ca="1" si="193"/>
        <v>0</v>
      </c>
      <c r="AO391" s="389">
        <f t="shared" ca="1" si="193"/>
        <v>0</v>
      </c>
      <c r="AP391" s="389">
        <f t="shared" ca="1" si="193"/>
        <v>0</v>
      </c>
      <c r="AQ391" s="389">
        <f t="shared" ca="1" si="193"/>
        <v>0</v>
      </c>
      <c r="AR391" s="389">
        <f t="shared" ca="1" si="193"/>
        <v>0</v>
      </c>
      <c r="AS391" s="389">
        <f t="shared" ca="1" si="193"/>
        <v>0</v>
      </c>
      <c r="AT391" s="389">
        <f t="shared" ca="1" si="193"/>
        <v>0</v>
      </c>
      <c r="AU391" s="389">
        <f t="shared" ca="1" si="193"/>
        <v>0</v>
      </c>
      <c r="AV391" s="389">
        <f t="shared" ca="1" si="193"/>
        <v>0</v>
      </c>
      <c r="AW391" s="389">
        <f t="shared" ca="1" si="193"/>
        <v>0</v>
      </c>
      <c r="AX391" s="389">
        <f t="shared" ca="1" si="193"/>
        <v>0</v>
      </c>
      <c r="AY391" s="389">
        <f t="shared" ca="1" si="193"/>
        <v>0</v>
      </c>
      <c r="AZ391" s="389">
        <f t="shared" ca="1" si="193"/>
        <v>0</v>
      </c>
      <c r="BA391" s="389">
        <f t="shared" ca="1" si="193"/>
        <v>0</v>
      </c>
      <c r="BB391" s="389">
        <f t="shared" ca="1" si="193"/>
        <v>0</v>
      </c>
      <c r="BC391" s="389">
        <f t="shared" ca="1" si="193"/>
        <v>0</v>
      </c>
      <c r="BD391" s="389">
        <f t="shared" ca="1" si="193"/>
        <v>0</v>
      </c>
      <c r="BE391" s="389">
        <f t="shared" ca="1" si="193"/>
        <v>0</v>
      </c>
      <c r="BF391" s="389">
        <f t="shared" ca="1" si="193"/>
        <v>0</v>
      </c>
      <c r="BG391" s="389">
        <f t="shared" ca="1" si="193"/>
        <v>0</v>
      </c>
      <c r="BH391" s="389">
        <f t="shared" ca="1" si="193"/>
        <v>0</v>
      </c>
      <c r="BI391" s="389">
        <f t="shared" ca="1" si="193"/>
        <v>0</v>
      </c>
      <c r="BJ391" s="389">
        <f t="shared" ca="1" si="193"/>
        <v>0</v>
      </c>
      <c r="BK391" s="389">
        <f t="shared" ca="1" si="193"/>
        <v>0</v>
      </c>
      <c r="BL391" s="389">
        <f t="shared" ca="1" si="193"/>
        <v>0</v>
      </c>
      <c r="BM391" s="389">
        <f t="shared" ca="1" si="193"/>
        <v>0</v>
      </c>
      <c r="BN391" s="389">
        <f t="shared" ca="1" si="193"/>
        <v>0</v>
      </c>
      <c r="BO391" s="389">
        <f t="shared" ca="1" si="193"/>
        <v>0</v>
      </c>
      <c r="BP391" s="389">
        <f t="shared" ca="1" si="193"/>
        <v>0</v>
      </c>
      <c r="BQ391" s="389">
        <f t="shared" ca="1" si="193"/>
        <v>0</v>
      </c>
      <c r="BR391" s="389">
        <f t="shared" ca="1" si="193"/>
        <v>0</v>
      </c>
      <c r="BS391" s="389">
        <f t="shared" ca="1" si="193"/>
        <v>0</v>
      </c>
      <c r="BT391" s="389">
        <f t="shared" ca="1" si="193"/>
        <v>0</v>
      </c>
      <c r="BU391" s="389">
        <f t="shared" ca="1" si="193"/>
        <v>0</v>
      </c>
      <c r="BV391" s="389">
        <f t="shared" ca="1" si="193"/>
        <v>0</v>
      </c>
      <c r="BW391" s="389">
        <f t="shared" ca="1" si="193"/>
        <v>0</v>
      </c>
      <c r="BX391" s="389">
        <f t="shared" ca="1" si="193"/>
        <v>0</v>
      </c>
      <c r="BY391" s="389">
        <f t="shared" ca="1" si="193"/>
        <v>0</v>
      </c>
      <c r="BZ391" s="389">
        <f t="shared" ca="1" si="193"/>
        <v>0</v>
      </c>
      <c r="CA391" s="389">
        <f t="shared" ca="1" si="193"/>
        <v>0</v>
      </c>
      <c r="CB391" s="389">
        <f t="shared" ca="1" si="193"/>
        <v>0</v>
      </c>
      <c r="CC391" s="389">
        <f t="shared" ca="1" si="193"/>
        <v>0</v>
      </c>
      <c r="CD391" s="389">
        <f t="shared" ca="1" si="193"/>
        <v>0</v>
      </c>
      <c r="CE391" s="389">
        <f t="shared" ca="1" si="193"/>
        <v>0</v>
      </c>
      <c r="CF391" s="389">
        <f t="shared" ca="1" si="193"/>
        <v>0</v>
      </c>
      <c r="CG391" s="389">
        <f t="shared" ca="1" si="193"/>
        <v>0</v>
      </c>
      <c r="CH391" s="389">
        <f t="shared" ca="1" si="193"/>
        <v>0</v>
      </c>
      <c r="CI391" s="389">
        <f t="shared" ref="CI391:CO391" ca="1" si="194">SUM(CI362:CI390)</f>
        <v>0</v>
      </c>
      <c r="CJ391" s="389">
        <f t="shared" ca="1" si="194"/>
        <v>0</v>
      </c>
      <c r="CK391" s="389">
        <f t="shared" ca="1" si="194"/>
        <v>0</v>
      </c>
      <c r="CL391" s="389">
        <f t="shared" ca="1" si="194"/>
        <v>0</v>
      </c>
      <c r="CM391" s="389">
        <f t="shared" ca="1" si="194"/>
        <v>0</v>
      </c>
      <c r="CN391" s="389">
        <f t="shared" ca="1" si="194"/>
        <v>0</v>
      </c>
      <c r="CO391" s="389">
        <f t="shared" ca="1" si="194"/>
        <v>0</v>
      </c>
    </row>
    <row r="392" spans="1:93" outlineLevel="1"/>
    <row r="393" spans="1:93" outlineLevel="1">
      <c r="A393" s="16" t="s">
        <v>44</v>
      </c>
    </row>
    <row r="394" spans="1:93" outlineLevel="1">
      <c r="A394" s="2" t="s">
        <v>136</v>
      </c>
    </row>
    <row r="395" spans="1:93" outlineLevel="1">
      <c r="A395" t="s">
        <v>137</v>
      </c>
      <c r="B395" t="s">
        <v>138</v>
      </c>
      <c r="C395" t="s">
        <v>139</v>
      </c>
    </row>
    <row r="396" spans="1:93" outlineLevel="1">
      <c r="A396">
        <v>1990</v>
      </c>
      <c r="B396">
        <f t="shared" ref="B396:B424" si="195">MAX($A$289-$A396+1,1)</f>
        <v>19</v>
      </c>
      <c r="C396" s="1" cm="1">
        <f t="array" ref="C396:C418">TRANSPOSE(D179:Z179)</f>
        <v>0</v>
      </c>
      <c r="D396" s="62"/>
      <c r="E396" s="62"/>
      <c r="F396" s="62"/>
      <c r="G396" s="62"/>
      <c r="H396" s="62"/>
      <c r="I396" s="62"/>
      <c r="J396" s="62"/>
      <c r="K396" s="62"/>
      <c r="L396" s="62"/>
      <c r="M396" s="62"/>
      <c r="N396" s="62"/>
      <c r="O396" s="62"/>
      <c r="P396" s="62"/>
      <c r="Q396" s="62"/>
      <c r="R396" s="62"/>
      <c r="S396" s="62"/>
      <c r="T396" s="62"/>
      <c r="U396" s="62"/>
      <c r="V396" cm="1">
        <f t="array" aca="1" ref="V396" ca="1">IF($A396&gt;V$1,"",$C396*INDEX('ETS yield tables'!$D$265:$CO$293,$B396,V$1-$A396+1)/10^6)</f>
        <v>0</v>
      </c>
      <c r="W396" cm="1">
        <f t="array" aca="1" ref="W396" ca="1">IF($A396&gt;W$1,"",$C396*INDEX('ETS yield tables'!$D$265:$CO$293,$B396,W$1-$A396+1)/10^6)</f>
        <v>0</v>
      </c>
      <c r="X396" cm="1">
        <f t="array" aca="1" ref="X396" ca="1">IF($A396&gt;X$1,"",$C396*INDEX('ETS yield tables'!$D$265:$CO$293,$B396,X$1-$A396+1)/10^6)</f>
        <v>0</v>
      </c>
      <c r="Y396" cm="1">
        <f t="array" aca="1" ref="Y396" ca="1">IF($A396&gt;Y$1,"",$C396*INDEX('ETS yield tables'!$D$265:$CO$293,$B396,Y$1-$A396+1)/10^6)</f>
        <v>0</v>
      </c>
      <c r="Z396" cm="1">
        <f t="array" aca="1" ref="Z396" ca="1">IF($A396&gt;Z$1,"",$C396*INDEX('ETS yield tables'!$D$265:$CO$293,$B396,Z$1-$A396+1)/10^6)</f>
        <v>0</v>
      </c>
      <c r="AA396" cm="1">
        <f t="array" aca="1" ref="AA396" ca="1">IF($A396&gt;AA$1,"",$C396*INDEX('ETS yield tables'!$D$265:$CO$293,$B396,AA$1-$A396+1)/10^6)</f>
        <v>0</v>
      </c>
      <c r="AB396" cm="1">
        <f t="array" aca="1" ref="AB396" ca="1">IF($A396&gt;AB$1,"",$C396*INDEX('ETS yield tables'!$D$265:$CO$293,$B396,AB$1-$A396+1)/10^6)</f>
        <v>0</v>
      </c>
      <c r="AC396" cm="1">
        <f t="array" aca="1" ref="AC396" ca="1">IF($A396&gt;AC$1,"",$C396*INDEX('ETS yield tables'!$D$265:$CO$293,$B396,AC$1-$A396+1)/10^6)</f>
        <v>0</v>
      </c>
      <c r="AD396" cm="1">
        <f t="array" aca="1" ref="AD396" ca="1">IF($A396&gt;AD$1,"",$C396*INDEX('ETS yield tables'!$D$265:$CO$293,$B396,AD$1-$A396+1)/10^6)</f>
        <v>0</v>
      </c>
      <c r="AE396" cm="1">
        <f t="array" aca="1" ref="AE396" ca="1">IF($A396&gt;AE$1,"",$C396*INDEX('ETS yield tables'!$D$265:$CO$293,$B396,AE$1-$A396+1)/10^6)</f>
        <v>0</v>
      </c>
      <c r="AF396" cm="1">
        <f t="array" aca="1" ref="AF396" ca="1">IF($A396&gt;AF$1,"",$C396*INDEX('ETS yield tables'!$D$265:$CO$293,$B396,AF$1-$A396+1)/10^6)</f>
        <v>0</v>
      </c>
      <c r="AG396" cm="1">
        <f t="array" aca="1" ref="AG396" ca="1">IF($A396&gt;AG$1,"",$C396*INDEX('ETS yield tables'!$D$265:$CO$293,$B396,AG$1-$A396+1)/10^6)</f>
        <v>0</v>
      </c>
      <c r="AH396" cm="1">
        <f t="array" aca="1" ref="AH396" ca="1">IF($A396&gt;AH$1,"",$C396*INDEX('ETS yield tables'!$D$265:$CO$293,$B396,AH$1-$A396+1)/10^6)</f>
        <v>0</v>
      </c>
      <c r="AI396" cm="1">
        <f t="array" aca="1" ref="AI396" ca="1">IF($A396&gt;AI$1,"",$C396*INDEX('ETS yield tables'!$D$265:$CO$293,$B396,AI$1-$A396+1)/10^6)</f>
        <v>0</v>
      </c>
      <c r="AJ396" cm="1">
        <f t="array" aca="1" ref="AJ396" ca="1">IF($A396&gt;AJ$1,"",$C396*INDEX('ETS yield tables'!$D$265:$CO$293,$B396,AJ$1-$A396+1)/10^6)</f>
        <v>0</v>
      </c>
      <c r="AK396" cm="1">
        <f t="array" aca="1" ref="AK396" ca="1">IF($A396&gt;AK$1,"",$C396*INDEX('ETS yield tables'!$D$265:$CO$293,$B396,AK$1-$A396+1)/10^6)</f>
        <v>0</v>
      </c>
      <c r="AL396" cm="1">
        <f t="array" aca="1" ref="AL396" ca="1">IF($A396&gt;AL$1,"",$C396*INDEX('ETS yield tables'!$D$265:$CO$293,$B396,AL$1-$A396+1)/10^6)</f>
        <v>0</v>
      </c>
      <c r="AM396" cm="1">
        <f t="array" aca="1" ref="AM396" ca="1">IF($A396&gt;AM$1,"",$C396*INDEX('ETS yield tables'!$D$265:$CO$293,$B396,AM$1-$A396+1)/10^6)</f>
        <v>0</v>
      </c>
      <c r="AN396" cm="1">
        <f t="array" aca="1" ref="AN396" ca="1">IF($A396&gt;AN$1,"",$C396*INDEX('ETS yield tables'!$D$265:$CO$293,$B396,AN$1-$A396+1)/10^6)</f>
        <v>0</v>
      </c>
      <c r="AO396" cm="1">
        <f t="array" aca="1" ref="AO396" ca="1">IF($A396&gt;AO$1,"",$C396*INDEX('ETS yield tables'!$D$265:$CO$293,$B396,AO$1-$A396+1)/10^6)</f>
        <v>0</v>
      </c>
      <c r="AP396" cm="1">
        <f t="array" aca="1" ref="AP396" ca="1">IF($A396&gt;AP$1,"",$C396*INDEX('ETS yield tables'!$D$265:$CO$293,$B396,AP$1-$A396+1)/10^6)</f>
        <v>0</v>
      </c>
      <c r="AQ396" cm="1">
        <f t="array" aca="1" ref="AQ396" ca="1">IF($A396&gt;AQ$1,"",$C396*INDEX('ETS yield tables'!$D$265:$CO$293,$B396,AQ$1-$A396+1)/10^6)</f>
        <v>0</v>
      </c>
      <c r="AR396" cm="1">
        <f t="array" aca="1" ref="AR396" ca="1">IF($A396&gt;AR$1,"",$C396*INDEX('ETS yield tables'!$D$265:$CO$293,$B396,AR$1-$A396+1)/10^6)</f>
        <v>0</v>
      </c>
      <c r="AS396" cm="1">
        <f t="array" aca="1" ref="AS396" ca="1">IF($A396&gt;AS$1,"",$C396*INDEX('ETS yield tables'!$D$265:$CO$293,$B396,AS$1-$A396+1)/10^6)</f>
        <v>0</v>
      </c>
      <c r="AT396" cm="1">
        <f t="array" aca="1" ref="AT396" ca="1">IF($A396&gt;AT$1,"",$C396*INDEX('ETS yield tables'!$D$265:$CO$293,$B396,AT$1-$A396+1)/10^6)</f>
        <v>0</v>
      </c>
      <c r="AU396" cm="1">
        <f t="array" aca="1" ref="AU396" ca="1">IF($A396&gt;AU$1,"",$C396*INDEX('ETS yield tables'!$D$265:$CO$293,$B396,AU$1-$A396+1)/10^6)</f>
        <v>0</v>
      </c>
      <c r="AV396" cm="1">
        <f t="array" aca="1" ref="AV396" ca="1">IF($A396&gt;AV$1,"",$C396*INDEX('ETS yield tables'!$D$265:$CO$293,$B396,AV$1-$A396+1)/10^6)</f>
        <v>0</v>
      </c>
      <c r="AW396" cm="1">
        <f t="array" aca="1" ref="AW396" ca="1">IF($A396&gt;AW$1,"",$C396*INDEX('ETS yield tables'!$D$265:$CO$293,$B396,AW$1-$A396+1)/10^6)</f>
        <v>0</v>
      </c>
      <c r="AX396" cm="1">
        <f t="array" aca="1" ref="AX396" ca="1">IF($A396&gt;AX$1,"",$C396*INDEX('ETS yield tables'!$D$265:$CO$293,$B396,AX$1-$A396+1)/10^6)</f>
        <v>0</v>
      </c>
      <c r="AY396" cm="1">
        <f t="array" aca="1" ref="AY396" ca="1">IF($A396&gt;AY$1,"",$C396*INDEX('ETS yield tables'!$D$265:$CO$293,$B396,AY$1-$A396+1)/10^6)</f>
        <v>0</v>
      </c>
      <c r="AZ396" cm="1">
        <f t="array" aca="1" ref="AZ396" ca="1">IF($A396&gt;AZ$1,"",$C396*INDEX('ETS yield tables'!$D$265:$CO$293,$B396,AZ$1-$A396+1)/10^6)</f>
        <v>0</v>
      </c>
      <c r="BA396" cm="1">
        <f t="array" aca="1" ref="BA396" ca="1">IF($A396&gt;BA$1,"",$C396*INDEX('ETS yield tables'!$D$265:$CO$293,$B396,BA$1-$A396+1)/10^6)</f>
        <v>0</v>
      </c>
      <c r="BB396" cm="1">
        <f t="array" aca="1" ref="BB396" ca="1">IF($A396&gt;BB$1,"",$C396*INDEX('ETS yield tables'!$D$265:$CO$293,$B396,BB$1-$A396+1)/10^6)</f>
        <v>0</v>
      </c>
      <c r="BC396" cm="1">
        <f t="array" aca="1" ref="BC396" ca="1">IF($A396&gt;BC$1,"",$C396*INDEX('ETS yield tables'!$D$265:$CO$293,$B396,BC$1-$A396+1)/10^6)</f>
        <v>0</v>
      </c>
      <c r="BD396" cm="1">
        <f t="array" aca="1" ref="BD396" ca="1">IF($A396&gt;BD$1,"",$C396*INDEX('ETS yield tables'!$D$265:$CO$293,$B396,BD$1-$A396+1)/10^6)</f>
        <v>0</v>
      </c>
      <c r="BE396" cm="1">
        <f t="array" aca="1" ref="BE396" ca="1">IF($A396&gt;BE$1,"",$C396*INDEX('ETS yield tables'!$D$265:$CO$293,$B396,BE$1-$A396+1)/10^6)</f>
        <v>0</v>
      </c>
      <c r="BF396" cm="1">
        <f t="array" aca="1" ref="BF396" ca="1">IF($A396&gt;BF$1,"",$C396*INDEX('ETS yield tables'!$D$265:$CO$293,$B396,BF$1-$A396+1)/10^6)</f>
        <v>0</v>
      </c>
      <c r="BG396" cm="1">
        <f t="array" aca="1" ref="BG396" ca="1">IF($A396&gt;BG$1,"",$C396*INDEX('ETS yield tables'!$D$265:$CO$293,$B396,BG$1-$A396+1)/10^6)</f>
        <v>0</v>
      </c>
      <c r="BH396" cm="1">
        <f t="array" aca="1" ref="BH396" ca="1">IF($A396&gt;BH$1,"",$C396*INDEX('ETS yield tables'!$D$265:$CO$293,$B396,BH$1-$A396+1)/10^6)</f>
        <v>0</v>
      </c>
      <c r="BI396" cm="1">
        <f t="array" aca="1" ref="BI396" ca="1">IF($A396&gt;BI$1,"",$C396*INDEX('ETS yield tables'!$D$265:$CO$293,$B396,BI$1-$A396+1)/10^6)</f>
        <v>0</v>
      </c>
      <c r="BJ396" cm="1">
        <f t="array" aca="1" ref="BJ396" ca="1">IF($A396&gt;BJ$1,"",$C396*INDEX('ETS yield tables'!$D$265:$CO$293,$B396,BJ$1-$A396+1)/10^6)</f>
        <v>0</v>
      </c>
      <c r="BK396" cm="1">
        <f t="array" aca="1" ref="BK396" ca="1">IF($A396&gt;BK$1,"",$C396*INDEX('ETS yield tables'!$D$265:$CO$293,$B396,BK$1-$A396+1)/10^6)</f>
        <v>0</v>
      </c>
      <c r="BL396" cm="1">
        <f t="array" aca="1" ref="BL396" ca="1">IF($A396&gt;BL$1,"",$C396*INDEX('ETS yield tables'!$D$265:$CO$293,$B396,BL$1-$A396+1)/10^6)</f>
        <v>0</v>
      </c>
      <c r="BM396" cm="1">
        <f t="array" aca="1" ref="BM396" ca="1">IF($A396&gt;BM$1,"",$C396*INDEX('ETS yield tables'!$D$265:$CO$293,$B396,BM$1-$A396+1)/10^6)</f>
        <v>0</v>
      </c>
      <c r="BN396" cm="1">
        <f t="array" aca="1" ref="BN396" ca="1">IF($A396&gt;BN$1,"",$C396*INDEX('ETS yield tables'!$D$265:$CO$293,$B396,BN$1-$A396+1)/10^6)</f>
        <v>0</v>
      </c>
      <c r="BO396" cm="1">
        <f t="array" aca="1" ref="BO396" ca="1">IF($A396&gt;BO$1,"",$C396*INDEX('ETS yield tables'!$D$265:$CO$293,$B396,BO$1-$A396+1)/10^6)</f>
        <v>0</v>
      </c>
      <c r="BP396" cm="1">
        <f t="array" aca="1" ref="BP396" ca="1">IF($A396&gt;BP$1,"",$C396*INDEX('ETS yield tables'!$D$265:$CO$293,$B396,BP$1-$A396+1)/10^6)</f>
        <v>0</v>
      </c>
      <c r="BQ396" cm="1">
        <f t="array" aca="1" ref="BQ396" ca="1">IF($A396&gt;BQ$1,"",$C396*INDEX('ETS yield tables'!$D$265:$CO$293,$B396,BQ$1-$A396+1)/10^6)</f>
        <v>0</v>
      </c>
      <c r="BR396" cm="1">
        <f t="array" aca="1" ref="BR396" ca="1">IF($A396&gt;BR$1,"",$C396*INDEX('ETS yield tables'!$D$265:$CO$293,$B396,BR$1-$A396+1)/10^6)</f>
        <v>0</v>
      </c>
      <c r="BS396" cm="1">
        <f t="array" aca="1" ref="BS396" ca="1">IF($A396&gt;BS$1,"",$C396*INDEX('ETS yield tables'!$D$265:$CO$293,$B396,BS$1-$A396+1)/10^6)</f>
        <v>0</v>
      </c>
      <c r="BT396" cm="1">
        <f t="array" aca="1" ref="BT396" ca="1">IF($A396&gt;BT$1,"",$C396*INDEX('ETS yield tables'!$D$265:$CO$293,$B396,BT$1-$A396+1)/10^6)</f>
        <v>0</v>
      </c>
      <c r="BU396" cm="1">
        <f t="array" aca="1" ref="BU396" ca="1">IF($A396&gt;BU$1,"",$C396*INDEX('ETS yield tables'!$D$265:$CO$293,$B396,BU$1-$A396+1)/10^6)</f>
        <v>0</v>
      </c>
      <c r="BV396" cm="1">
        <f t="array" aca="1" ref="BV396" ca="1">IF($A396&gt;BV$1,"",$C396*INDEX('ETS yield tables'!$D$265:$CO$293,$B396,BV$1-$A396+1)/10^6)</f>
        <v>0</v>
      </c>
      <c r="BW396" cm="1">
        <f t="array" aca="1" ref="BW396" ca="1">IF($A396&gt;BW$1,"",$C396*INDEX('ETS yield tables'!$D$265:$CO$293,$B396,BW$1-$A396+1)/10^6)</f>
        <v>0</v>
      </c>
      <c r="BX396" cm="1">
        <f t="array" aca="1" ref="BX396" ca="1">IF($A396&gt;BX$1,"",$C396*INDEX('ETS yield tables'!$D$265:$CO$293,$B396,BX$1-$A396+1)/10^6)</f>
        <v>0</v>
      </c>
      <c r="BY396" cm="1">
        <f t="array" aca="1" ref="BY396" ca="1">IF($A396&gt;BY$1,"",$C396*INDEX('ETS yield tables'!$D$265:$CO$293,$B396,BY$1-$A396+1)/10^6)</f>
        <v>0</v>
      </c>
      <c r="BZ396" cm="1">
        <f t="array" aca="1" ref="BZ396" ca="1">IF($A396&gt;BZ$1,"",$C396*INDEX('ETS yield tables'!$D$265:$CO$293,$B396,BZ$1-$A396+1)/10^6)</f>
        <v>0</v>
      </c>
      <c r="CA396" cm="1">
        <f t="array" aca="1" ref="CA396" ca="1">IF($A396&gt;CA$1,"",$C396*INDEX('ETS yield tables'!$D$265:$CO$293,$B396,CA$1-$A396+1)/10^6)</f>
        <v>0</v>
      </c>
      <c r="CB396" cm="1">
        <f t="array" aca="1" ref="CB396" ca="1">IF($A396&gt;CB$1,"",$C396*INDEX('ETS yield tables'!$D$265:$CO$293,$B396,CB$1-$A396+1)/10^6)</f>
        <v>0</v>
      </c>
      <c r="CC396" cm="1">
        <f t="array" aca="1" ref="CC396" ca="1">IF($A396&gt;CC$1,"",$C396*INDEX('ETS yield tables'!$D$265:$CO$293,$B396,CC$1-$A396+1)/10^6)</f>
        <v>0</v>
      </c>
      <c r="CD396" cm="1">
        <f t="array" aca="1" ref="CD396" ca="1">IF($A396&gt;CD$1,"",$C396*INDEX('ETS yield tables'!$D$265:$CO$293,$B396,CD$1-$A396+1)/10^6)</f>
        <v>0</v>
      </c>
      <c r="CE396" cm="1">
        <f t="array" aca="1" ref="CE396" ca="1">IF($A396&gt;CE$1,"",$C396*INDEX('ETS yield tables'!$D$265:$CO$293,$B396,CE$1-$A396+1)/10^6)</f>
        <v>0</v>
      </c>
      <c r="CF396" cm="1">
        <f t="array" aca="1" ref="CF396" ca="1">IF($A396&gt;CF$1,"",$C396*INDEX('ETS yield tables'!$D$265:$CO$293,$B396,CF$1-$A396+1)/10^6)</f>
        <v>0</v>
      </c>
      <c r="CG396" cm="1">
        <f t="array" aca="1" ref="CG396" ca="1">IF($A396&gt;CG$1,"",$C396*INDEX('ETS yield tables'!$D$265:$CO$293,$B396,CG$1-$A396+1)/10^6)</f>
        <v>0</v>
      </c>
      <c r="CH396" cm="1">
        <f t="array" aca="1" ref="CH396" ca="1">IF($A396&gt;CH$1,"",$C396*INDEX('ETS yield tables'!$D$265:$CO$293,$B396,CH$1-$A396+1)/10^6)</f>
        <v>0</v>
      </c>
      <c r="CI396" cm="1">
        <f t="array" aca="1" ref="CI396" ca="1">IF($A396&gt;CI$1,"",$C396*INDEX('ETS yield tables'!$D$265:$CO$293,$B396,CI$1-$A396+1)/10^6)</f>
        <v>0</v>
      </c>
      <c r="CJ396" cm="1">
        <f t="array" aca="1" ref="CJ396" ca="1">IF($A396&gt;CJ$1,"",$C396*INDEX('ETS yield tables'!$D$265:$CO$293,$B396,CJ$1-$A396+1)/10^6)</f>
        <v>0</v>
      </c>
      <c r="CK396" cm="1">
        <f t="array" aca="1" ref="CK396" ca="1">IF($A396&gt;CK$1,"",$C396*INDEX('ETS yield tables'!$D$265:$CO$293,$B396,CK$1-$A396+1)/10^6)</f>
        <v>0</v>
      </c>
      <c r="CL396" cm="1">
        <f t="array" aca="1" ref="CL396" ca="1">IF($A396&gt;CL$1,"",$C396*INDEX('ETS yield tables'!$D$265:$CO$293,$B396,CL$1-$A396+1)/10^6)</f>
        <v>0</v>
      </c>
      <c r="CM396" cm="1">
        <f t="array" aca="1" ref="CM396" ca="1">IF($A396&gt;CM$1,"",$C396*INDEX('ETS yield tables'!$D$265:$CO$293,$B396,CM$1-$A396+1)/10^6)</f>
        <v>0</v>
      </c>
      <c r="CN396" cm="1">
        <f t="array" aca="1" ref="CN396" ca="1">IF($A396&gt;CN$1,"",$C396*INDEX('ETS yield tables'!$D$265:$CO$293,$B396,CN$1-$A396+1)/10^6)</f>
        <v>0</v>
      </c>
      <c r="CO396" cm="1">
        <f t="array" aca="1" ref="CO396" ca="1">IF($A396&gt;CO$1,"",$C396*INDEX('ETS yield tables'!$D$265:$CO$293,$B396,CO$1-$A396+1)/10^6)</f>
        <v>0</v>
      </c>
    </row>
    <row r="397" spans="1:93" outlineLevel="1">
      <c r="A397">
        <v>1991</v>
      </c>
      <c r="B397">
        <f t="shared" si="195"/>
        <v>18</v>
      </c>
      <c r="C397" s="1">
        <v>0</v>
      </c>
      <c r="D397" s="62"/>
      <c r="E397" s="62"/>
      <c r="F397" s="62"/>
      <c r="G397" s="62"/>
      <c r="H397" s="62"/>
      <c r="I397" s="62"/>
      <c r="J397" s="62"/>
      <c r="K397" s="62"/>
      <c r="L397" s="62"/>
      <c r="M397" s="62"/>
      <c r="N397" s="62"/>
      <c r="O397" s="62"/>
      <c r="P397" s="62"/>
      <c r="Q397" s="62"/>
      <c r="R397" s="62"/>
      <c r="S397" s="62"/>
      <c r="T397" s="62"/>
      <c r="U397" s="62"/>
      <c r="V397" cm="1">
        <f t="array" aca="1" ref="V397" ca="1">IF($A397&gt;V$1,"",$C397*INDEX('ETS yield tables'!$D$265:$CO$293,$B397,V$1-$A397+1)/10^6)</f>
        <v>0</v>
      </c>
      <c r="W397" cm="1">
        <f t="array" aca="1" ref="W397" ca="1">IF($A397&gt;W$1,"",$C397*INDEX('ETS yield tables'!$D$265:$CO$293,$B397,W$1-$A397+1)/10^6)</f>
        <v>0</v>
      </c>
      <c r="X397" cm="1">
        <f t="array" aca="1" ref="X397" ca="1">IF($A397&gt;X$1,"",$C397*INDEX('ETS yield tables'!$D$265:$CO$293,$B397,X$1-$A397+1)/10^6)</f>
        <v>0</v>
      </c>
      <c r="Y397" cm="1">
        <f t="array" aca="1" ref="Y397" ca="1">IF($A397&gt;Y$1,"",$C397*INDEX('ETS yield tables'!$D$265:$CO$293,$B397,Y$1-$A397+1)/10^6)</f>
        <v>0</v>
      </c>
      <c r="Z397" cm="1">
        <f t="array" aca="1" ref="Z397" ca="1">IF($A397&gt;Z$1,"",$C397*INDEX('ETS yield tables'!$D$265:$CO$293,$B397,Z$1-$A397+1)/10^6)</f>
        <v>0</v>
      </c>
      <c r="AA397" cm="1">
        <f t="array" aca="1" ref="AA397" ca="1">IF($A397&gt;AA$1,"",$C397*INDEX('ETS yield tables'!$D$265:$CO$293,$B397,AA$1-$A397+1)/10^6)</f>
        <v>0</v>
      </c>
      <c r="AB397" cm="1">
        <f t="array" aca="1" ref="AB397" ca="1">IF($A397&gt;AB$1,"",$C397*INDEX('ETS yield tables'!$D$265:$CO$293,$B397,AB$1-$A397+1)/10^6)</f>
        <v>0</v>
      </c>
      <c r="AC397" cm="1">
        <f t="array" aca="1" ref="AC397" ca="1">IF($A397&gt;AC$1,"",$C397*INDEX('ETS yield tables'!$D$265:$CO$293,$B397,AC$1-$A397+1)/10^6)</f>
        <v>0</v>
      </c>
      <c r="AD397" cm="1">
        <f t="array" aca="1" ref="AD397" ca="1">IF($A397&gt;AD$1,"",$C397*INDEX('ETS yield tables'!$D$265:$CO$293,$B397,AD$1-$A397+1)/10^6)</f>
        <v>0</v>
      </c>
      <c r="AE397" cm="1">
        <f t="array" aca="1" ref="AE397" ca="1">IF($A397&gt;AE$1,"",$C397*INDEX('ETS yield tables'!$D$265:$CO$293,$B397,AE$1-$A397+1)/10^6)</f>
        <v>0</v>
      </c>
      <c r="AF397" cm="1">
        <f t="array" aca="1" ref="AF397" ca="1">IF($A397&gt;AF$1,"",$C397*INDEX('ETS yield tables'!$D$265:$CO$293,$B397,AF$1-$A397+1)/10^6)</f>
        <v>0</v>
      </c>
      <c r="AG397" cm="1">
        <f t="array" aca="1" ref="AG397" ca="1">IF($A397&gt;AG$1,"",$C397*INDEX('ETS yield tables'!$D$265:$CO$293,$B397,AG$1-$A397+1)/10^6)</f>
        <v>0</v>
      </c>
      <c r="AH397" cm="1">
        <f t="array" aca="1" ref="AH397" ca="1">IF($A397&gt;AH$1,"",$C397*INDEX('ETS yield tables'!$D$265:$CO$293,$B397,AH$1-$A397+1)/10^6)</f>
        <v>0</v>
      </c>
      <c r="AI397" cm="1">
        <f t="array" aca="1" ref="AI397" ca="1">IF($A397&gt;AI$1,"",$C397*INDEX('ETS yield tables'!$D$265:$CO$293,$B397,AI$1-$A397+1)/10^6)</f>
        <v>0</v>
      </c>
      <c r="AJ397" cm="1">
        <f t="array" aca="1" ref="AJ397" ca="1">IF($A397&gt;AJ$1,"",$C397*INDEX('ETS yield tables'!$D$265:$CO$293,$B397,AJ$1-$A397+1)/10^6)</f>
        <v>0</v>
      </c>
      <c r="AK397" cm="1">
        <f t="array" aca="1" ref="AK397" ca="1">IF($A397&gt;AK$1,"",$C397*INDEX('ETS yield tables'!$D$265:$CO$293,$B397,AK$1-$A397+1)/10^6)</f>
        <v>0</v>
      </c>
      <c r="AL397" cm="1">
        <f t="array" aca="1" ref="AL397" ca="1">IF($A397&gt;AL$1,"",$C397*INDEX('ETS yield tables'!$D$265:$CO$293,$B397,AL$1-$A397+1)/10^6)</f>
        <v>0</v>
      </c>
      <c r="AM397" cm="1">
        <f t="array" aca="1" ref="AM397" ca="1">IF($A397&gt;AM$1,"",$C397*INDEX('ETS yield tables'!$D$265:$CO$293,$B397,AM$1-$A397+1)/10^6)</f>
        <v>0</v>
      </c>
      <c r="AN397" cm="1">
        <f t="array" aca="1" ref="AN397" ca="1">IF($A397&gt;AN$1,"",$C397*INDEX('ETS yield tables'!$D$265:$CO$293,$B397,AN$1-$A397+1)/10^6)</f>
        <v>0</v>
      </c>
      <c r="AO397" cm="1">
        <f t="array" aca="1" ref="AO397" ca="1">IF($A397&gt;AO$1,"",$C397*INDEX('ETS yield tables'!$D$265:$CO$293,$B397,AO$1-$A397+1)/10^6)</f>
        <v>0</v>
      </c>
      <c r="AP397" cm="1">
        <f t="array" aca="1" ref="AP397" ca="1">IF($A397&gt;AP$1,"",$C397*INDEX('ETS yield tables'!$D$265:$CO$293,$B397,AP$1-$A397+1)/10^6)</f>
        <v>0</v>
      </c>
      <c r="AQ397" cm="1">
        <f t="array" aca="1" ref="AQ397" ca="1">IF($A397&gt;AQ$1,"",$C397*INDEX('ETS yield tables'!$D$265:$CO$293,$B397,AQ$1-$A397+1)/10^6)</f>
        <v>0</v>
      </c>
      <c r="AR397" cm="1">
        <f t="array" aca="1" ref="AR397" ca="1">IF($A397&gt;AR$1,"",$C397*INDEX('ETS yield tables'!$D$265:$CO$293,$B397,AR$1-$A397+1)/10^6)</f>
        <v>0</v>
      </c>
      <c r="AS397" cm="1">
        <f t="array" aca="1" ref="AS397" ca="1">IF($A397&gt;AS$1,"",$C397*INDEX('ETS yield tables'!$D$265:$CO$293,$B397,AS$1-$A397+1)/10^6)</f>
        <v>0</v>
      </c>
      <c r="AT397" cm="1">
        <f t="array" aca="1" ref="AT397" ca="1">IF($A397&gt;AT$1,"",$C397*INDEX('ETS yield tables'!$D$265:$CO$293,$B397,AT$1-$A397+1)/10^6)</f>
        <v>0</v>
      </c>
      <c r="AU397" cm="1">
        <f t="array" aca="1" ref="AU397" ca="1">IF($A397&gt;AU$1,"",$C397*INDEX('ETS yield tables'!$D$265:$CO$293,$B397,AU$1-$A397+1)/10^6)</f>
        <v>0</v>
      </c>
      <c r="AV397" cm="1">
        <f t="array" aca="1" ref="AV397" ca="1">IF($A397&gt;AV$1,"",$C397*INDEX('ETS yield tables'!$D$265:$CO$293,$B397,AV$1-$A397+1)/10^6)</f>
        <v>0</v>
      </c>
      <c r="AW397" cm="1">
        <f t="array" aca="1" ref="AW397" ca="1">IF($A397&gt;AW$1,"",$C397*INDEX('ETS yield tables'!$D$265:$CO$293,$B397,AW$1-$A397+1)/10^6)</f>
        <v>0</v>
      </c>
      <c r="AX397" cm="1">
        <f t="array" aca="1" ref="AX397" ca="1">IF($A397&gt;AX$1,"",$C397*INDEX('ETS yield tables'!$D$265:$CO$293,$B397,AX$1-$A397+1)/10^6)</f>
        <v>0</v>
      </c>
      <c r="AY397" cm="1">
        <f t="array" aca="1" ref="AY397" ca="1">IF($A397&gt;AY$1,"",$C397*INDEX('ETS yield tables'!$D$265:$CO$293,$B397,AY$1-$A397+1)/10^6)</f>
        <v>0</v>
      </c>
      <c r="AZ397" cm="1">
        <f t="array" aca="1" ref="AZ397" ca="1">IF($A397&gt;AZ$1,"",$C397*INDEX('ETS yield tables'!$D$265:$CO$293,$B397,AZ$1-$A397+1)/10^6)</f>
        <v>0</v>
      </c>
      <c r="BA397" cm="1">
        <f t="array" aca="1" ref="BA397" ca="1">IF($A397&gt;BA$1,"",$C397*INDEX('ETS yield tables'!$D$265:$CO$293,$B397,BA$1-$A397+1)/10^6)</f>
        <v>0</v>
      </c>
      <c r="BB397" cm="1">
        <f t="array" aca="1" ref="BB397" ca="1">IF($A397&gt;BB$1,"",$C397*INDEX('ETS yield tables'!$D$265:$CO$293,$B397,BB$1-$A397+1)/10^6)</f>
        <v>0</v>
      </c>
      <c r="BC397" cm="1">
        <f t="array" aca="1" ref="BC397" ca="1">IF($A397&gt;BC$1,"",$C397*INDEX('ETS yield tables'!$D$265:$CO$293,$B397,BC$1-$A397+1)/10^6)</f>
        <v>0</v>
      </c>
      <c r="BD397" cm="1">
        <f t="array" aca="1" ref="BD397" ca="1">IF($A397&gt;BD$1,"",$C397*INDEX('ETS yield tables'!$D$265:$CO$293,$B397,BD$1-$A397+1)/10^6)</f>
        <v>0</v>
      </c>
      <c r="BE397" cm="1">
        <f t="array" aca="1" ref="BE397" ca="1">IF($A397&gt;BE$1,"",$C397*INDEX('ETS yield tables'!$D$265:$CO$293,$B397,BE$1-$A397+1)/10^6)</f>
        <v>0</v>
      </c>
      <c r="BF397" cm="1">
        <f t="array" aca="1" ref="BF397" ca="1">IF($A397&gt;BF$1,"",$C397*INDEX('ETS yield tables'!$D$265:$CO$293,$B397,BF$1-$A397+1)/10^6)</f>
        <v>0</v>
      </c>
      <c r="BG397" cm="1">
        <f t="array" aca="1" ref="BG397" ca="1">IF($A397&gt;BG$1,"",$C397*INDEX('ETS yield tables'!$D$265:$CO$293,$B397,BG$1-$A397+1)/10^6)</f>
        <v>0</v>
      </c>
      <c r="BH397" cm="1">
        <f t="array" aca="1" ref="BH397" ca="1">IF($A397&gt;BH$1,"",$C397*INDEX('ETS yield tables'!$D$265:$CO$293,$B397,BH$1-$A397+1)/10^6)</f>
        <v>0</v>
      </c>
      <c r="BI397" cm="1">
        <f t="array" aca="1" ref="BI397" ca="1">IF($A397&gt;BI$1,"",$C397*INDEX('ETS yield tables'!$D$265:$CO$293,$B397,BI$1-$A397+1)/10^6)</f>
        <v>0</v>
      </c>
      <c r="BJ397" cm="1">
        <f t="array" aca="1" ref="BJ397" ca="1">IF($A397&gt;BJ$1,"",$C397*INDEX('ETS yield tables'!$D$265:$CO$293,$B397,BJ$1-$A397+1)/10^6)</f>
        <v>0</v>
      </c>
      <c r="BK397" cm="1">
        <f t="array" aca="1" ref="BK397" ca="1">IF($A397&gt;BK$1,"",$C397*INDEX('ETS yield tables'!$D$265:$CO$293,$B397,BK$1-$A397+1)/10^6)</f>
        <v>0</v>
      </c>
      <c r="BL397" cm="1">
        <f t="array" aca="1" ref="BL397" ca="1">IF($A397&gt;BL$1,"",$C397*INDEX('ETS yield tables'!$D$265:$CO$293,$B397,BL$1-$A397+1)/10^6)</f>
        <v>0</v>
      </c>
      <c r="BM397" cm="1">
        <f t="array" aca="1" ref="BM397" ca="1">IF($A397&gt;BM$1,"",$C397*INDEX('ETS yield tables'!$D$265:$CO$293,$B397,BM$1-$A397+1)/10^6)</f>
        <v>0</v>
      </c>
      <c r="BN397" cm="1">
        <f t="array" aca="1" ref="BN397" ca="1">IF($A397&gt;BN$1,"",$C397*INDEX('ETS yield tables'!$D$265:$CO$293,$B397,BN$1-$A397+1)/10^6)</f>
        <v>0</v>
      </c>
      <c r="BO397" cm="1">
        <f t="array" aca="1" ref="BO397" ca="1">IF($A397&gt;BO$1,"",$C397*INDEX('ETS yield tables'!$D$265:$CO$293,$B397,BO$1-$A397+1)/10^6)</f>
        <v>0</v>
      </c>
      <c r="BP397" cm="1">
        <f t="array" aca="1" ref="BP397" ca="1">IF($A397&gt;BP$1,"",$C397*INDEX('ETS yield tables'!$D$265:$CO$293,$B397,BP$1-$A397+1)/10^6)</f>
        <v>0</v>
      </c>
      <c r="BQ397" cm="1">
        <f t="array" aca="1" ref="BQ397" ca="1">IF($A397&gt;BQ$1,"",$C397*INDEX('ETS yield tables'!$D$265:$CO$293,$B397,BQ$1-$A397+1)/10^6)</f>
        <v>0</v>
      </c>
      <c r="BR397" cm="1">
        <f t="array" aca="1" ref="BR397" ca="1">IF($A397&gt;BR$1,"",$C397*INDEX('ETS yield tables'!$D$265:$CO$293,$B397,BR$1-$A397+1)/10^6)</f>
        <v>0</v>
      </c>
      <c r="BS397" cm="1">
        <f t="array" aca="1" ref="BS397" ca="1">IF($A397&gt;BS$1,"",$C397*INDEX('ETS yield tables'!$D$265:$CO$293,$B397,BS$1-$A397+1)/10^6)</f>
        <v>0</v>
      </c>
      <c r="BT397" cm="1">
        <f t="array" aca="1" ref="BT397" ca="1">IF($A397&gt;BT$1,"",$C397*INDEX('ETS yield tables'!$D$265:$CO$293,$B397,BT$1-$A397+1)/10^6)</f>
        <v>0</v>
      </c>
      <c r="BU397" cm="1">
        <f t="array" aca="1" ref="BU397" ca="1">IF($A397&gt;BU$1,"",$C397*INDEX('ETS yield tables'!$D$265:$CO$293,$B397,BU$1-$A397+1)/10^6)</f>
        <v>0</v>
      </c>
      <c r="BV397" cm="1">
        <f t="array" aca="1" ref="BV397" ca="1">IF($A397&gt;BV$1,"",$C397*INDEX('ETS yield tables'!$D$265:$CO$293,$B397,BV$1-$A397+1)/10^6)</f>
        <v>0</v>
      </c>
      <c r="BW397" cm="1">
        <f t="array" aca="1" ref="BW397" ca="1">IF($A397&gt;BW$1,"",$C397*INDEX('ETS yield tables'!$D$265:$CO$293,$B397,BW$1-$A397+1)/10^6)</f>
        <v>0</v>
      </c>
      <c r="BX397" cm="1">
        <f t="array" aca="1" ref="BX397" ca="1">IF($A397&gt;BX$1,"",$C397*INDEX('ETS yield tables'!$D$265:$CO$293,$B397,BX$1-$A397+1)/10^6)</f>
        <v>0</v>
      </c>
      <c r="BY397" cm="1">
        <f t="array" aca="1" ref="BY397" ca="1">IF($A397&gt;BY$1,"",$C397*INDEX('ETS yield tables'!$D$265:$CO$293,$B397,BY$1-$A397+1)/10^6)</f>
        <v>0</v>
      </c>
      <c r="BZ397" cm="1">
        <f t="array" aca="1" ref="BZ397" ca="1">IF($A397&gt;BZ$1,"",$C397*INDEX('ETS yield tables'!$D$265:$CO$293,$B397,BZ$1-$A397+1)/10^6)</f>
        <v>0</v>
      </c>
      <c r="CA397" cm="1">
        <f t="array" aca="1" ref="CA397" ca="1">IF($A397&gt;CA$1,"",$C397*INDEX('ETS yield tables'!$D$265:$CO$293,$B397,CA$1-$A397+1)/10^6)</f>
        <v>0</v>
      </c>
      <c r="CB397" cm="1">
        <f t="array" aca="1" ref="CB397" ca="1">IF($A397&gt;CB$1,"",$C397*INDEX('ETS yield tables'!$D$265:$CO$293,$B397,CB$1-$A397+1)/10^6)</f>
        <v>0</v>
      </c>
      <c r="CC397" cm="1">
        <f t="array" aca="1" ref="CC397" ca="1">IF($A397&gt;CC$1,"",$C397*INDEX('ETS yield tables'!$D$265:$CO$293,$B397,CC$1-$A397+1)/10^6)</f>
        <v>0</v>
      </c>
      <c r="CD397" cm="1">
        <f t="array" aca="1" ref="CD397" ca="1">IF($A397&gt;CD$1,"",$C397*INDEX('ETS yield tables'!$D$265:$CO$293,$B397,CD$1-$A397+1)/10^6)</f>
        <v>0</v>
      </c>
      <c r="CE397" cm="1">
        <f t="array" aca="1" ref="CE397" ca="1">IF($A397&gt;CE$1,"",$C397*INDEX('ETS yield tables'!$D$265:$CO$293,$B397,CE$1-$A397+1)/10^6)</f>
        <v>0</v>
      </c>
      <c r="CF397" cm="1">
        <f t="array" aca="1" ref="CF397" ca="1">IF($A397&gt;CF$1,"",$C397*INDEX('ETS yield tables'!$D$265:$CO$293,$B397,CF$1-$A397+1)/10^6)</f>
        <v>0</v>
      </c>
      <c r="CG397" cm="1">
        <f t="array" aca="1" ref="CG397" ca="1">IF($A397&gt;CG$1,"",$C397*INDEX('ETS yield tables'!$D$265:$CO$293,$B397,CG$1-$A397+1)/10^6)</f>
        <v>0</v>
      </c>
      <c r="CH397" cm="1">
        <f t="array" aca="1" ref="CH397" ca="1">IF($A397&gt;CH$1,"",$C397*INDEX('ETS yield tables'!$D$265:$CO$293,$B397,CH$1-$A397+1)/10^6)</f>
        <v>0</v>
      </c>
      <c r="CI397" cm="1">
        <f t="array" aca="1" ref="CI397" ca="1">IF($A397&gt;CI$1,"",$C397*INDEX('ETS yield tables'!$D$265:$CO$293,$B397,CI$1-$A397+1)/10^6)</f>
        <v>0</v>
      </c>
      <c r="CJ397" cm="1">
        <f t="array" aca="1" ref="CJ397" ca="1">IF($A397&gt;CJ$1,"",$C397*INDEX('ETS yield tables'!$D$265:$CO$293,$B397,CJ$1-$A397+1)/10^6)</f>
        <v>0</v>
      </c>
      <c r="CK397" cm="1">
        <f t="array" aca="1" ref="CK397" ca="1">IF($A397&gt;CK$1,"",$C397*INDEX('ETS yield tables'!$D$265:$CO$293,$B397,CK$1-$A397+1)/10^6)</f>
        <v>0</v>
      </c>
      <c r="CL397" cm="1">
        <f t="array" aca="1" ref="CL397" ca="1">IF($A397&gt;CL$1,"",$C397*INDEX('ETS yield tables'!$D$265:$CO$293,$B397,CL$1-$A397+1)/10^6)</f>
        <v>0</v>
      </c>
      <c r="CM397" cm="1">
        <f t="array" aca="1" ref="CM397" ca="1">IF($A397&gt;CM$1,"",$C397*INDEX('ETS yield tables'!$D$265:$CO$293,$B397,CM$1-$A397+1)/10^6)</f>
        <v>0</v>
      </c>
      <c r="CN397" cm="1">
        <f t="array" aca="1" ref="CN397" ca="1">IF($A397&gt;CN$1,"",$C397*INDEX('ETS yield tables'!$D$265:$CO$293,$B397,CN$1-$A397+1)/10^6)</f>
        <v>0</v>
      </c>
      <c r="CO397" cm="1">
        <f t="array" aca="1" ref="CO397" ca="1">IF($A397&gt;CO$1,"",$C397*INDEX('ETS yield tables'!$D$265:$CO$293,$B397,CO$1-$A397+1)/10^6)</f>
        <v>0</v>
      </c>
    </row>
    <row r="398" spans="1:93" outlineLevel="1">
      <c r="A398">
        <v>1992</v>
      </c>
      <c r="B398">
        <f t="shared" si="195"/>
        <v>17</v>
      </c>
      <c r="C398" s="1">
        <v>0</v>
      </c>
      <c r="D398" s="62"/>
      <c r="E398" s="62"/>
      <c r="F398" s="62"/>
      <c r="G398" s="62"/>
      <c r="H398" s="62"/>
      <c r="I398" s="62"/>
      <c r="J398" s="62"/>
      <c r="K398" s="62"/>
      <c r="L398" s="62"/>
      <c r="M398" s="62"/>
      <c r="N398" s="62"/>
      <c r="O398" s="62"/>
      <c r="P398" s="62"/>
      <c r="Q398" s="62"/>
      <c r="R398" s="62"/>
      <c r="S398" s="62"/>
      <c r="T398" s="62"/>
      <c r="U398" s="62"/>
      <c r="V398" cm="1">
        <f t="array" aca="1" ref="V398" ca="1">IF($A398&gt;V$1,"",$C398*INDEX('ETS yield tables'!$D$265:$CO$293,$B398,V$1-$A398+1)/10^6)</f>
        <v>0</v>
      </c>
      <c r="W398" cm="1">
        <f t="array" aca="1" ref="W398" ca="1">IF($A398&gt;W$1,"",$C398*INDEX('ETS yield tables'!$D$265:$CO$293,$B398,W$1-$A398+1)/10^6)</f>
        <v>0</v>
      </c>
      <c r="X398" cm="1">
        <f t="array" aca="1" ref="X398" ca="1">IF($A398&gt;X$1,"",$C398*INDEX('ETS yield tables'!$D$265:$CO$293,$B398,X$1-$A398+1)/10^6)</f>
        <v>0</v>
      </c>
      <c r="Y398" cm="1">
        <f t="array" aca="1" ref="Y398" ca="1">IF($A398&gt;Y$1,"",$C398*INDEX('ETS yield tables'!$D$265:$CO$293,$B398,Y$1-$A398+1)/10^6)</f>
        <v>0</v>
      </c>
      <c r="Z398" cm="1">
        <f t="array" aca="1" ref="Z398" ca="1">IF($A398&gt;Z$1,"",$C398*INDEX('ETS yield tables'!$D$265:$CO$293,$B398,Z$1-$A398+1)/10^6)</f>
        <v>0</v>
      </c>
      <c r="AA398" cm="1">
        <f t="array" aca="1" ref="AA398" ca="1">IF($A398&gt;AA$1,"",$C398*INDEX('ETS yield tables'!$D$265:$CO$293,$B398,AA$1-$A398+1)/10^6)</f>
        <v>0</v>
      </c>
      <c r="AB398" cm="1">
        <f t="array" aca="1" ref="AB398" ca="1">IF($A398&gt;AB$1,"",$C398*INDEX('ETS yield tables'!$D$265:$CO$293,$B398,AB$1-$A398+1)/10^6)</f>
        <v>0</v>
      </c>
      <c r="AC398" cm="1">
        <f t="array" aca="1" ref="AC398" ca="1">IF($A398&gt;AC$1,"",$C398*INDEX('ETS yield tables'!$D$265:$CO$293,$B398,AC$1-$A398+1)/10^6)</f>
        <v>0</v>
      </c>
      <c r="AD398" cm="1">
        <f t="array" aca="1" ref="AD398" ca="1">IF($A398&gt;AD$1,"",$C398*INDEX('ETS yield tables'!$D$265:$CO$293,$B398,AD$1-$A398+1)/10^6)</f>
        <v>0</v>
      </c>
      <c r="AE398" cm="1">
        <f t="array" aca="1" ref="AE398" ca="1">IF($A398&gt;AE$1,"",$C398*INDEX('ETS yield tables'!$D$265:$CO$293,$B398,AE$1-$A398+1)/10^6)</f>
        <v>0</v>
      </c>
      <c r="AF398" cm="1">
        <f t="array" aca="1" ref="AF398" ca="1">IF($A398&gt;AF$1,"",$C398*INDEX('ETS yield tables'!$D$265:$CO$293,$B398,AF$1-$A398+1)/10^6)</f>
        <v>0</v>
      </c>
      <c r="AG398" cm="1">
        <f t="array" aca="1" ref="AG398" ca="1">IF($A398&gt;AG$1,"",$C398*INDEX('ETS yield tables'!$D$265:$CO$293,$B398,AG$1-$A398+1)/10^6)</f>
        <v>0</v>
      </c>
      <c r="AH398" cm="1">
        <f t="array" aca="1" ref="AH398" ca="1">IF($A398&gt;AH$1,"",$C398*INDEX('ETS yield tables'!$D$265:$CO$293,$B398,AH$1-$A398+1)/10^6)</f>
        <v>0</v>
      </c>
      <c r="AI398" cm="1">
        <f t="array" aca="1" ref="AI398" ca="1">IF($A398&gt;AI$1,"",$C398*INDEX('ETS yield tables'!$D$265:$CO$293,$B398,AI$1-$A398+1)/10^6)</f>
        <v>0</v>
      </c>
      <c r="AJ398" cm="1">
        <f t="array" aca="1" ref="AJ398" ca="1">IF($A398&gt;AJ$1,"",$C398*INDEX('ETS yield tables'!$D$265:$CO$293,$B398,AJ$1-$A398+1)/10^6)</f>
        <v>0</v>
      </c>
      <c r="AK398" cm="1">
        <f t="array" aca="1" ref="AK398" ca="1">IF($A398&gt;AK$1,"",$C398*INDEX('ETS yield tables'!$D$265:$CO$293,$B398,AK$1-$A398+1)/10^6)</f>
        <v>0</v>
      </c>
      <c r="AL398" cm="1">
        <f t="array" aca="1" ref="AL398" ca="1">IF($A398&gt;AL$1,"",$C398*INDEX('ETS yield tables'!$D$265:$CO$293,$B398,AL$1-$A398+1)/10^6)</f>
        <v>0</v>
      </c>
      <c r="AM398" cm="1">
        <f t="array" aca="1" ref="AM398" ca="1">IF($A398&gt;AM$1,"",$C398*INDEX('ETS yield tables'!$D$265:$CO$293,$B398,AM$1-$A398+1)/10^6)</f>
        <v>0</v>
      </c>
      <c r="AN398" cm="1">
        <f t="array" aca="1" ref="AN398" ca="1">IF($A398&gt;AN$1,"",$C398*INDEX('ETS yield tables'!$D$265:$CO$293,$B398,AN$1-$A398+1)/10^6)</f>
        <v>0</v>
      </c>
      <c r="AO398" cm="1">
        <f t="array" aca="1" ref="AO398" ca="1">IF($A398&gt;AO$1,"",$C398*INDEX('ETS yield tables'!$D$265:$CO$293,$B398,AO$1-$A398+1)/10^6)</f>
        <v>0</v>
      </c>
      <c r="AP398" cm="1">
        <f t="array" aca="1" ref="AP398" ca="1">IF($A398&gt;AP$1,"",$C398*INDEX('ETS yield tables'!$D$265:$CO$293,$B398,AP$1-$A398+1)/10^6)</f>
        <v>0</v>
      </c>
      <c r="AQ398" cm="1">
        <f t="array" aca="1" ref="AQ398" ca="1">IF($A398&gt;AQ$1,"",$C398*INDEX('ETS yield tables'!$D$265:$CO$293,$B398,AQ$1-$A398+1)/10^6)</f>
        <v>0</v>
      </c>
      <c r="AR398" cm="1">
        <f t="array" aca="1" ref="AR398" ca="1">IF($A398&gt;AR$1,"",$C398*INDEX('ETS yield tables'!$D$265:$CO$293,$B398,AR$1-$A398+1)/10^6)</f>
        <v>0</v>
      </c>
      <c r="AS398" cm="1">
        <f t="array" aca="1" ref="AS398" ca="1">IF($A398&gt;AS$1,"",$C398*INDEX('ETS yield tables'!$D$265:$CO$293,$B398,AS$1-$A398+1)/10^6)</f>
        <v>0</v>
      </c>
      <c r="AT398" cm="1">
        <f t="array" aca="1" ref="AT398" ca="1">IF($A398&gt;AT$1,"",$C398*INDEX('ETS yield tables'!$D$265:$CO$293,$B398,AT$1-$A398+1)/10^6)</f>
        <v>0</v>
      </c>
      <c r="AU398" cm="1">
        <f t="array" aca="1" ref="AU398" ca="1">IF($A398&gt;AU$1,"",$C398*INDEX('ETS yield tables'!$D$265:$CO$293,$B398,AU$1-$A398+1)/10^6)</f>
        <v>0</v>
      </c>
      <c r="AV398" cm="1">
        <f t="array" aca="1" ref="AV398" ca="1">IF($A398&gt;AV$1,"",$C398*INDEX('ETS yield tables'!$D$265:$CO$293,$B398,AV$1-$A398+1)/10^6)</f>
        <v>0</v>
      </c>
      <c r="AW398" cm="1">
        <f t="array" aca="1" ref="AW398" ca="1">IF($A398&gt;AW$1,"",$C398*INDEX('ETS yield tables'!$D$265:$CO$293,$B398,AW$1-$A398+1)/10^6)</f>
        <v>0</v>
      </c>
      <c r="AX398" cm="1">
        <f t="array" aca="1" ref="AX398" ca="1">IF($A398&gt;AX$1,"",$C398*INDEX('ETS yield tables'!$D$265:$CO$293,$B398,AX$1-$A398+1)/10^6)</f>
        <v>0</v>
      </c>
      <c r="AY398" cm="1">
        <f t="array" aca="1" ref="AY398" ca="1">IF($A398&gt;AY$1,"",$C398*INDEX('ETS yield tables'!$D$265:$CO$293,$B398,AY$1-$A398+1)/10^6)</f>
        <v>0</v>
      </c>
      <c r="AZ398" cm="1">
        <f t="array" aca="1" ref="AZ398" ca="1">IF($A398&gt;AZ$1,"",$C398*INDEX('ETS yield tables'!$D$265:$CO$293,$B398,AZ$1-$A398+1)/10^6)</f>
        <v>0</v>
      </c>
      <c r="BA398" cm="1">
        <f t="array" aca="1" ref="BA398" ca="1">IF($A398&gt;BA$1,"",$C398*INDEX('ETS yield tables'!$D$265:$CO$293,$B398,BA$1-$A398+1)/10^6)</f>
        <v>0</v>
      </c>
      <c r="BB398" cm="1">
        <f t="array" aca="1" ref="BB398" ca="1">IF($A398&gt;BB$1,"",$C398*INDEX('ETS yield tables'!$D$265:$CO$293,$B398,BB$1-$A398+1)/10^6)</f>
        <v>0</v>
      </c>
      <c r="BC398" cm="1">
        <f t="array" aca="1" ref="BC398" ca="1">IF($A398&gt;BC$1,"",$C398*INDEX('ETS yield tables'!$D$265:$CO$293,$B398,BC$1-$A398+1)/10^6)</f>
        <v>0</v>
      </c>
      <c r="BD398" cm="1">
        <f t="array" aca="1" ref="BD398" ca="1">IF($A398&gt;BD$1,"",$C398*INDEX('ETS yield tables'!$D$265:$CO$293,$B398,BD$1-$A398+1)/10^6)</f>
        <v>0</v>
      </c>
      <c r="BE398" cm="1">
        <f t="array" aca="1" ref="BE398" ca="1">IF($A398&gt;BE$1,"",$C398*INDEX('ETS yield tables'!$D$265:$CO$293,$B398,BE$1-$A398+1)/10^6)</f>
        <v>0</v>
      </c>
      <c r="BF398" cm="1">
        <f t="array" aca="1" ref="BF398" ca="1">IF($A398&gt;BF$1,"",$C398*INDEX('ETS yield tables'!$D$265:$CO$293,$B398,BF$1-$A398+1)/10^6)</f>
        <v>0</v>
      </c>
      <c r="BG398" cm="1">
        <f t="array" aca="1" ref="BG398" ca="1">IF($A398&gt;BG$1,"",$C398*INDEX('ETS yield tables'!$D$265:$CO$293,$B398,BG$1-$A398+1)/10^6)</f>
        <v>0</v>
      </c>
      <c r="BH398" cm="1">
        <f t="array" aca="1" ref="BH398" ca="1">IF($A398&gt;BH$1,"",$C398*INDEX('ETS yield tables'!$D$265:$CO$293,$B398,BH$1-$A398+1)/10^6)</f>
        <v>0</v>
      </c>
      <c r="BI398" cm="1">
        <f t="array" aca="1" ref="BI398" ca="1">IF($A398&gt;BI$1,"",$C398*INDEX('ETS yield tables'!$D$265:$CO$293,$B398,BI$1-$A398+1)/10^6)</f>
        <v>0</v>
      </c>
      <c r="BJ398" cm="1">
        <f t="array" aca="1" ref="BJ398" ca="1">IF($A398&gt;BJ$1,"",$C398*INDEX('ETS yield tables'!$D$265:$CO$293,$B398,BJ$1-$A398+1)/10^6)</f>
        <v>0</v>
      </c>
      <c r="BK398" cm="1">
        <f t="array" aca="1" ref="BK398" ca="1">IF($A398&gt;BK$1,"",$C398*INDEX('ETS yield tables'!$D$265:$CO$293,$B398,BK$1-$A398+1)/10^6)</f>
        <v>0</v>
      </c>
      <c r="BL398" cm="1">
        <f t="array" aca="1" ref="BL398" ca="1">IF($A398&gt;BL$1,"",$C398*INDEX('ETS yield tables'!$D$265:$CO$293,$B398,BL$1-$A398+1)/10^6)</f>
        <v>0</v>
      </c>
      <c r="BM398" cm="1">
        <f t="array" aca="1" ref="BM398" ca="1">IF($A398&gt;BM$1,"",$C398*INDEX('ETS yield tables'!$D$265:$CO$293,$B398,BM$1-$A398+1)/10^6)</f>
        <v>0</v>
      </c>
      <c r="BN398" cm="1">
        <f t="array" aca="1" ref="BN398" ca="1">IF($A398&gt;BN$1,"",$C398*INDEX('ETS yield tables'!$D$265:$CO$293,$B398,BN$1-$A398+1)/10^6)</f>
        <v>0</v>
      </c>
      <c r="BO398" cm="1">
        <f t="array" aca="1" ref="BO398" ca="1">IF($A398&gt;BO$1,"",$C398*INDEX('ETS yield tables'!$D$265:$CO$293,$B398,BO$1-$A398+1)/10^6)</f>
        <v>0</v>
      </c>
      <c r="BP398" cm="1">
        <f t="array" aca="1" ref="BP398" ca="1">IF($A398&gt;BP$1,"",$C398*INDEX('ETS yield tables'!$D$265:$CO$293,$B398,BP$1-$A398+1)/10^6)</f>
        <v>0</v>
      </c>
      <c r="BQ398" cm="1">
        <f t="array" aca="1" ref="BQ398" ca="1">IF($A398&gt;BQ$1,"",$C398*INDEX('ETS yield tables'!$D$265:$CO$293,$B398,BQ$1-$A398+1)/10^6)</f>
        <v>0</v>
      </c>
      <c r="BR398" cm="1">
        <f t="array" aca="1" ref="BR398" ca="1">IF($A398&gt;BR$1,"",$C398*INDEX('ETS yield tables'!$D$265:$CO$293,$B398,BR$1-$A398+1)/10^6)</f>
        <v>0</v>
      </c>
      <c r="BS398" cm="1">
        <f t="array" aca="1" ref="BS398" ca="1">IF($A398&gt;BS$1,"",$C398*INDEX('ETS yield tables'!$D$265:$CO$293,$B398,BS$1-$A398+1)/10^6)</f>
        <v>0</v>
      </c>
      <c r="BT398" cm="1">
        <f t="array" aca="1" ref="BT398" ca="1">IF($A398&gt;BT$1,"",$C398*INDEX('ETS yield tables'!$D$265:$CO$293,$B398,BT$1-$A398+1)/10^6)</f>
        <v>0</v>
      </c>
      <c r="BU398" cm="1">
        <f t="array" aca="1" ref="BU398" ca="1">IF($A398&gt;BU$1,"",$C398*INDEX('ETS yield tables'!$D$265:$CO$293,$B398,BU$1-$A398+1)/10^6)</f>
        <v>0</v>
      </c>
      <c r="BV398" cm="1">
        <f t="array" aca="1" ref="BV398" ca="1">IF($A398&gt;BV$1,"",$C398*INDEX('ETS yield tables'!$D$265:$CO$293,$B398,BV$1-$A398+1)/10^6)</f>
        <v>0</v>
      </c>
      <c r="BW398" cm="1">
        <f t="array" aca="1" ref="BW398" ca="1">IF($A398&gt;BW$1,"",$C398*INDEX('ETS yield tables'!$D$265:$CO$293,$B398,BW$1-$A398+1)/10^6)</f>
        <v>0</v>
      </c>
      <c r="BX398" cm="1">
        <f t="array" aca="1" ref="BX398" ca="1">IF($A398&gt;BX$1,"",$C398*INDEX('ETS yield tables'!$D$265:$CO$293,$B398,BX$1-$A398+1)/10^6)</f>
        <v>0</v>
      </c>
      <c r="BY398" cm="1">
        <f t="array" aca="1" ref="BY398" ca="1">IF($A398&gt;BY$1,"",$C398*INDEX('ETS yield tables'!$D$265:$CO$293,$B398,BY$1-$A398+1)/10^6)</f>
        <v>0</v>
      </c>
      <c r="BZ398" cm="1">
        <f t="array" aca="1" ref="BZ398" ca="1">IF($A398&gt;BZ$1,"",$C398*INDEX('ETS yield tables'!$D$265:$CO$293,$B398,BZ$1-$A398+1)/10^6)</f>
        <v>0</v>
      </c>
      <c r="CA398" cm="1">
        <f t="array" aca="1" ref="CA398" ca="1">IF($A398&gt;CA$1,"",$C398*INDEX('ETS yield tables'!$D$265:$CO$293,$B398,CA$1-$A398+1)/10^6)</f>
        <v>0</v>
      </c>
      <c r="CB398" cm="1">
        <f t="array" aca="1" ref="CB398" ca="1">IF($A398&gt;CB$1,"",$C398*INDEX('ETS yield tables'!$D$265:$CO$293,$B398,CB$1-$A398+1)/10^6)</f>
        <v>0</v>
      </c>
      <c r="CC398" cm="1">
        <f t="array" aca="1" ref="CC398" ca="1">IF($A398&gt;CC$1,"",$C398*INDEX('ETS yield tables'!$D$265:$CO$293,$B398,CC$1-$A398+1)/10^6)</f>
        <v>0</v>
      </c>
      <c r="CD398" cm="1">
        <f t="array" aca="1" ref="CD398" ca="1">IF($A398&gt;CD$1,"",$C398*INDEX('ETS yield tables'!$D$265:$CO$293,$B398,CD$1-$A398+1)/10^6)</f>
        <v>0</v>
      </c>
      <c r="CE398" cm="1">
        <f t="array" aca="1" ref="CE398" ca="1">IF($A398&gt;CE$1,"",$C398*INDEX('ETS yield tables'!$D$265:$CO$293,$B398,CE$1-$A398+1)/10^6)</f>
        <v>0</v>
      </c>
      <c r="CF398" cm="1">
        <f t="array" aca="1" ref="CF398" ca="1">IF($A398&gt;CF$1,"",$C398*INDEX('ETS yield tables'!$D$265:$CO$293,$B398,CF$1-$A398+1)/10^6)</f>
        <v>0</v>
      </c>
      <c r="CG398" cm="1">
        <f t="array" aca="1" ref="CG398" ca="1">IF($A398&gt;CG$1,"",$C398*INDEX('ETS yield tables'!$D$265:$CO$293,$B398,CG$1-$A398+1)/10^6)</f>
        <v>0</v>
      </c>
      <c r="CH398" cm="1">
        <f t="array" aca="1" ref="CH398" ca="1">IF($A398&gt;CH$1,"",$C398*INDEX('ETS yield tables'!$D$265:$CO$293,$B398,CH$1-$A398+1)/10^6)</f>
        <v>0</v>
      </c>
      <c r="CI398" cm="1">
        <f t="array" aca="1" ref="CI398" ca="1">IF($A398&gt;CI$1,"",$C398*INDEX('ETS yield tables'!$D$265:$CO$293,$B398,CI$1-$A398+1)/10^6)</f>
        <v>0</v>
      </c>
      <c r="CJ398" cm="1">
        <f t="array" aca="1" ref="CJ398" ca="1">IF($A398&gt;CJ$1,"",$C398*INDEX('ETS yield tables'!$D$265:$CO$293,$B398,CJ$1-$A398+1)/10^6)</f>
        <v>0</v>
      </c>
      <c r="CK398" cm="1">
        <f t="array" aca="1" ref="CK398" ca="1">IF($A398&gt;CK$1,"",$C398*INDEX('ETS yield tables'!$D$265:$CO$293,$B398,CK$1-$A398+1)/10^6)</f>
        <v>0</v>
      </c>
      <c r="CL398" cm="1">
        <f t="array" aca="1" ref="CL398" ca="1">IF($A398&gt;CL$1,"",$C398*INDEX('ETS yield tables'!$D$265:$CO$293,$B398,CL$1-$A398+1)/10^6)</f>
        <v>0</v>
      </c>
      <c r="CM398" cm="1">
        <f t="array" aca="1" ref="CM398" ca="1">IF($A398&gt;CM$1,"",$C398*INDEX('ETS yield tables'!$D$265:$CO$293,$B398,CM$1-$A398+1)/10^6)</f>
        <v>0</v>
      </c>
      <c r="CN398" cm="1">
        <f t="array" aca="1" ref="CN398" ca="1">IF($A398&gt;CN$1,"",$C398*INDEX('ETS yield tables'!$D$265:$CO$293,$B398,CN$1-$A398+1)/10^6)</f>
        <v>0</v>
      </c>
      <c r="CO398" cm="1">
        <f t="array" aca="1" ref="CO398" ca="1">IF($A398&gt;CO$1,"",$C398*INDEX('ETS yield tables'!$D$265:$CO$293,$B398,CO$1-$A398+1)/10^6)</f>
        <v>0</v>
      </c>
    </row>
    <row r="399" spans="1:93" outlineLevel="1">
      <c r="A399">
        <v>1993</v>
      </c>
      <c r="B399">
        <f t="shared" si="195"/>
        <v>16</v>
      </c>
      <c r="C399" s="1">
        <v>0</v>
      </c>
      <c r="D399" s="62"/>
      <c r="E399" s="62"/>
      <c r="F399" s="62"/>
      <c r="G399" s="62"/>
      <c r="H399" s="62"/>
      <c r="I399" s="62"/>
      <c r="J399" s="62"/>
      <c r="K399" s="62"/>
      <c r="L399" s="62"/>
      <c r="M399" s="62"/>
      <c r="N399" s="62"/>
      <c r="O399" s="62"/>
      <c r="P399" s="62"/>
      <c r="Q399" s="62"/>
      <c r="R399" s="62"/>
      <c r="S399" s="62"/>
      <c r="T399" s="62"/>
      <c r="U399" s="62"/>
      <c r="V399" cm="1">
        <f t="array" aca="1" ref="V399" ca="1">IF($A399&gt;V$1,"",$C399*INDEX('ETS yield tables'!$D$265:$CO$293,$B399,V$1-$A399+1)/10^6)</f>
        <v>0</v>
      </c>
      <c r="W399" cm="1">
        <f t="array" aca="1" ref="W399" ca="1">IF($A399&gt;W$1,"",$C399*INDEX('ETS yield tables'!$D$265:$CO$293,$B399,W$1-$A399+1)/10^6)</f>
        <v>0</v>
      </c>
      <c r="X399" cm="1">
        <f t="array" aca="1" ref="X399" ca="1">IF($A399&gt;X$1,"",$C399*INDEX('ETS yield tables'!$D$265:$CO$293,$B399,X$1-$A399+1)/10^6)</f>
        <v>0</v>
      </c>
      <c r="Y399" cm="1">
        <f t="array" aca="1" ref="Y399" ca="1">IF($A399&gt;Y$1,"",$C399*INDEX('ETS yield tables'!$D$265:$CO$293,$B399,Y$1-$A399+1)/10^6)</f>
        <v>0</v>
      </c>
      <c r="Z399" cm="1">
        <f t="array" aca="1" ref="Z399" ca="1">IF($A399&gt;Z$1,"",$C399*INDEX('ETS yield tables'!$D$265:$CO$293,$B399,Z$1-$A399+1)/10^6)</f>
        <v>0</v>
      </c>
      <c r="AA399" cm="1">
        <f t="array" aca="1" ref="AA399" ca="1">IF($A399&gt;AA$1,"",$C399*INDEX('ETS yield tables'!$D$265:$CO$293,$B399,AA$1-$A399+1)/10^6)</f>
        <v>0</v>
      </c>
      <c r="AB399" cm="1">
        <f t="array" aca="1" ref="AB399" ca="1">IF($A399&gt;AB$1,"",$C399*INDEX('ETS yield tables'!$D$265:$CO$293,$B399,AB$1-$A399+1)/10^6)</f>
        <v>0</v>
      </c>
      <c r="AC399" cm="1">
        <f t="array" aca="1" ref="AC399" ca="1">IF($A399&gt;AC$1,"",$C399*INDEX('ETS yield tables'!$D$265:$CO$293,$B399,AC$1-$A399+1)/10^6)</f>
        <v>0</v>
      </c>
      <c r="AD399" cm="1">
        <f t="array" aca="1" ref="AD399" ca="1">IF($A399&gt;AD$1,"",$C399*INDEX('ETS yield tables'!$D$265:$CO$293,$B399,AD$1-$A399+1)/10^6)</f>
        <v>0</v>
      </c>
      <c r="AE399" cm="1">
        <f t="array" aca="1" ref="AE399" ca="1">IF($A399&gt;AE$1,"",$C399*INDEX('ETS yield tables'!$D$265:$CO$293,$B399,AE$1-$A399+1)/10^6)</f>
        <v>0</v>
      </c>
      <c r="AF399" cm="1">
        <f t="array" aca="1" ref="AF399" ca="1">IF($A399&gt;AF$1,"",$C399*INDEX('ETS yield tables'!$D$265:$CO$293,$B399,AF$1-$A399+1)/10^6)</f>
        <v>0</v>
      </c>
      <c r="AG399" cm="1">
        <f t="array" aca="1" ref="AG399" ca="1">IF($A399&gt;AG$1,"",$C399*INDEX('ETS yield tables'!$D$265:$CO$293,$B399,AG$1-$A399+1)/10^6)</f>
        <v>0</v>
      </c>
      <c r="AH399" cm="1">
        <f t="array" aca="1" ref="AH399" ca="1">IF($A399&gt;AH$1,"",$C399*INDEX('ETS yield tables'!$D$265:$CO$293,$B399,AH$1-$A399+1)/10^6)</f>
        <v>0</v>
      </c>
      <c r="AI399" cm="1">
        <f t="array" aca="1" ref="AI399" ca="1">IF($A399&gt;AI$1,"",$C399*INDEX('ETS yield tables'!$D$265:$CO$293,$B399,AI$1-$A399+1)/10^6)</f>
        <v>0</v>
      </c>
      <c r="AJ399" cm="1">
        <f t="array" aca="1" ref="AJ399" ca="1">IF($A399&gt;AJ$1,"",$C399*INDEX('ETS yield tables'!$D$265:$CO$293,$B399,AJ$1-$A399+1)/10^6)</f>
        <v>0</v>
      </c>
      <c r="AK399" cm="1">
        <f t="array" aca="1" ref="AK399" ca="1">IF($A399&gt;AK$1,"",$C399*INDEX('ETS yield tables'!$D$265:$CO$293,$B399,AK$1-$A399+1)/10^6)</f>
        <v>0</v>
      </c>
      <c r="AL399" cm="1">
        <f t="array" aca="1" ref="AL399" ca="1">IF($A399&gt;AL$1,"",$C399*INDEX('ETS yield tables'!$D$265:$CO$293,$B399,AL$1-$A399+1)/10^6)</f>
        <v>0</v>
      </c>
      <c r="AM399" cm="1">
        <f t="array" aca="1" ref="AM399" ca="1">IF($A399&gt;AM$1,"",$C399*INDEX('ETS yield tables'!$D$265:$CO$293,$B399,AM$1-$A399+1)/10^6)</f>
        <v>0</v>
      </c>
      <c r="AN399" cm="1">
        <f t="array" aca="1" ref="AN399" ca="1">IF($A399&gt;AN$1,"",$C399*INDEX('ETS yield tables'!$D$265:$CO$293,$B399,AN$1-$A399+1)/10^6)</f>
        <v>0</v>
      </c>
      <c r="AO399" cm="1">
        <f t="array" aca="1" ref="AO399" ca="1">IF($A399&gt;AO$1,"",$C399*INDEX('ETS yield tables'!$D$265:$CO$293,$B399,AO$1-$A399+1)/10^6)</f>
        <v>0</v>
      </c>
      <c r="AP399" cm="1">
        <f t="array" aca="1" ref="AP399" ca="1">IF($A399&gt;AP$1,"",$C399*INDEX('ETS yield tables'!$D$265:$CO$293,$B399,AP$1-$A399+1)/10^6)</f>
        <v>0</v>
      </c>
      <c r="AQ399" cm="1">
        <f t="array" aca="1" ref="AQ399" ca="1">IF($A399&gt;AQ$1,"",$C399*INDEX('ETS yield tables'!$D$265:$CO$293,$B399,AQ$1-$A399+1)/10^6)</f>
        <v>0</v>
      </c>
      <c r="AR399" cm="1">
        <f t="array" aca="1" ref="AR399" ca="1">IF($A399&gt;AR$1,"",$C399*INDEX('ETS yield tables'!$D$265:$CO$293,$B399,AR$1-$A399+1)/10^6)</f>
        <v>0</v>
      </c>
      <c r="AS399" cm="1">
        <f t="array" aca="1" ref="AS399" ca="1">IF($A399&gt;AS$1,"",$C399*INDEX('ETS yield tables'!$D$265:$CO$293,$B399,AS$1-$A399+1)/10^6)</f>
        <v>0</v>
      </c>
      <c r="AT399" cm="1">
        <f t="array" aca="1" ref="AT399" ca="1">IF($A399&gt;AT$1,"",$C399*INDEX('ETS yield tables'!$D$265:$CO$293,$B399,AT$1-$A399+1)/10^6)</f>
        <v>0</v>
      </c>
      <c r="AU399" cm="1">
        <f t="array" aca="1" ref="AU399" ca="1">IF($A399&gt;AU$1,"",$C399*INDEX('ETS yield tables'!$D$265:$CO$293,$B399,AU$1-$A399+1)/10^6)</f>
        <v>0</v>
      </c>
      <c r="AV399" cm="1">
        <f t="array" aca="1" ref="AV399" ca="1">IF($A399&gt;AV$1,"",$C399*INDEX('ETS yield tables'!$D$265:$CO$293,$B399,AV$1-$A399+1)/10^6)</f>
        <v>0</v>
      </c>
      <c r="AW399" cm="1">
        <f t="array" aca="1" ref="AW399" ca="1">IF($A399&gt;AW$1,"",$C399*INDEX('ETS yield tables'!$D$265:$CO$293,$B399,AW$1-$A399+1)/10^6)</f>
        <v>0</v>
      </c>
      <c r="AX399" cm="1">
        <f t="array" aca="1" ref="AX399" ca="1">IF($A399&gt;AX$1,"",$C399*INDEX('ETS yield tables'!$D$265:$CO$293,$B399,AX$1-$A399+1)/10^6)</f>
        <v>0</v>
      </c>
      <c r="AY399" cm="1">
        <f t="array" aca="1" ref="AY399" ca="1">IF($A399&gt;AY$1,"",$C399*INDEX('ETS yield tables'!$D$265:$CO$293,$B399,AY$1-$A399+1)/10^6)</f>
        <v>0</v>
      </c>
      <c r="AZ399" cm="1">
        <f t="array" aca="1" ref="AZ399" ca="1">IF($A399&gt;AZ$1,"",$C399*INDEX('ETS yield tables'!$D$265:$CO$293,$B399,AZ$1-$A399+1)/10^6)</f>
        <v>0</v>
      </c>
      <c r="BA399" cm="1">
        <f t="array" aca="1" ref="BA399" ca="1">IF($A399&gt;BA$1,"",$C399*INDEX('ETS yield tables'!$D$265:$CO$293,$B399,BA$1-$A399+1)/10^6)</f>
        <v>0</v>
      </c>
      <c r="BB399" cm="1">
        <f t="array" aca="1" ref="BB399" ca="1">IF($A399&gt;BB$1,"",$C399*INDEX('ETS yield tables'!$D$265:$CO$293,$B399,BB$1-$A399+1)/10^6)</f>
        <v>0</v>
      </c>
      <c r="BC399" cm="1">
        <f t="array" aca="1" ref="BC399" ca="1">IF($A399&gt;BC$1,"",$C399*INDEX('ETS yield tables'!$D$265:$CO$293,$B399,BC$1-$A399+1)/10^6)</f>
        <v>0</v>
      </c>
      <c r="BD399" cm="1">
        <f t="array" aca="1" ref="BD399" ca="1">IF($A399&gt;BD$1,"",$C399*INDEX('ETS yield tables'!$D$265:$CO$293,$B399,BD$1-$A399+1)/10^6)</f>
        <v>0</v>
      </c>
      <c r="BE399" cm="1">
        <f t="array" aca="1" ref="BE399" ca="1">IF($A399&gt;BE$1,"",$C399*INDEX('ETS yield tables'!$D$265:$CO$293,$B399,BE$1-$A399+1)/10^6)</f>
        <v>0</v>
      </c>
      <c r="BF399" cm="1">
        <f t="array" aca="1" ref="BF399" ca="1">IF($A399&gt;BF$1,"",$C399*INDEX('ETS yield tables'!$D$265:$CO$293,$B399,BF$1-$A399+1)/10^6)</f>
        <v>0</v>
      </c>
      <c r="BG399" cm="1">
        <f t="array" aca="1" ref="BG399" ca="1">IF($A399&gt;BG$1,"",$C399*INDEX('ETS yield tables'!$D$265:$CO$293,$B399,BG$1-$A399+1)/10^6)</f>
        <v>0</v>
      </c>
      <c r="BH399" cm="1">
        <f t="array" aca="1" ref="BH399" ca="1">IF($A399&gt;BH$1,"",$C399*INDEX('ETS yield tables'!$D$265:$CO$293,$B399,BH$1-$A399+1)/10^6)</f>
        <v>0</v>
      </c>
      <c r="BI399" cm="1">
        <f t="array" aca="1" ref="BI399" ca="1">IF($A399&gt;BI$1,"",$C399*INDEX('ETS yield tables'!$D$265:$CO$293,$B399,BI$1-$A399+1)/10^6)</f>
        <v>0</v>
      </c>
      <c r="BJ399" cm="1">
        <f t="array" aca="1" ref="BJ399" ca="1">IF($A399&gt;BJ$1,"",$C399*INDEX('ETS yield tables'!$D$265:$CO$293,$B399,BJ$1-$A399+1)/10^6)</f>
        <v>0</v>
      </c>
      <c r="BK399" cm="1">
        <f t="array" aca="1" ref="BK399" ca="1">IF($A399&gt;BK$1,"",$C399*INDEX('ETS yield tables'!$D$265:$CO$293,$B399,BK$1-$A399+1)/10^6)</f>
        <v>0</v>
      </c>
      <c r="BL399" cm="1">
        <f t="array" aca="1" ref="BL399" ca="1">IF($A399&gt;BL$1,"",$C399*INDEX('ETS yield tables'!$D$265:$CO$293,$B399,BL$1-$A399+1)/10^6)</f>
        <v>0</v>
      </c>
      <c r="BM399" cm="1">
        <f t="array" aca="1" ref="BM399" ca="1">IF($A399&gt;BM$1,"",$C399*INDEX('ETS yield tables'!$D$265:$CO$293,$B399,BM$1-$A399+1)/10^6)</f>
        <v>0</v>
      </c>
      <c r="BN399" cm="1">
        <f t="array" aca="1" ref="BN399" ca="1">IF($A399&gt;BN$1,"",$C399*INDEX('ETS yield tables'!$D$265:$CO$293,$B399,BN$1-$A399+1)/10^6)</f>
        <v>0</v>
      </c>
      <c r="BO399" cm="1">
        <f t="array" aca="1" ref="BO399" ca="1">IF($A399&gt;BO$1,"",$C399*INDEX('ETS yield tables'!$D$265:$CO$293,$B399,BO$1-$A399+1)/10^6)</f>
        <v>0</v>
      </c>
      <c r="BP399" cm="1">
        <f t="array" aca="1" ref="BP399" ca="1">IF($A399&gt;BP$1,"",$C399*INDEX('ETS yield tables'!$D$265:$CO$293,$B399,BP$1-$A399+1)/10^6)</f>
        <v>0</v>
      </c>
      <c r="BQ399" cm="1">
        <f t="array" aca="1" ref="BQ399" ca="1">IF($A399&gt;BQ$1,"",$C399*INDEX('ETS yield tables'!$D$265:$CO$293,$B399,BQ$1-$A399+1)/10^6)</f>
        <v>0</v>
      </c>
      <c r="BR399" cm="1">
        <f t="array" aca="1" ref="BR399" ca="1">IF($A399&gt;BR$1,"",$C399*INDEX('ETS yield tables'!$D$265:$CO$293,$B399,BR$1-$A399+1)/10^6)</f>
        <v>0</v>
      </c>
      <c r="BS399" cm="1">
        <f t="array" aca="1" ref="BS399" ca="1">IF($A399&gt;BS$1,"",$C399*INDEX('ETS yield tables'!$D$265:$CO$293,$B399,BS$1-$A399+1)/10^6)</f>
        <v>0</v>
      </c>
      <c r="BT399" cm="1">
        <f t="array" aca="1" ref="BT399" ca="1">IF($A399&gt;BT$1,"",$C399*INDEX('ETS yield tables'!$D$265:$CO$293,$B399,BT$1-$A399+1)/10^6)</f>
        <v>0</v>
      </c>
      <c r="BU399" cm="1">
        <f t="array" aca="1" ref="BU399" ca="1">IF($A399&gt;BU$1,"",$C399*INDEX('ETS yield tables'!$D$265:$CO$293,$B399,BU$1-$A399+1)/10^6)</f>
        <v>0</v>
      </c>
      <c r="BV399" cm="1">
        <f t="array" aca="1" ref="BV399" ca="1">IF($A399&gt;BV$1,"",$C399*INDEX('ETS yield tables'!$D$265:$CO$293,$B399,BV$1-$A399+1)/10^6)</f>
        <v>0</v>
      </c>
      <c r="BW399" cm="1">
        <f t="array" aca="1" ref="BW399" ca="1">IF($A399&gt;BW$1,"",$C399*INDEX('ETS yield tables'!$D$265:$CO$293,$B399,BW$1-$A399+1)/10^6)</f>
        <v>0</v>
      </c>
      <c r="BX399" cm="1">
        <f t="array" aca="1" ref="BX399" ca="1">IF($A399&gt;BX$1,"",$C399*INDEX('ETS yield tables'!$D$265:$CO$293,$B399,BX$1-$A399+1)/10^6)</f>
        <v>0</v>
      </c>
      <c r="BY399" cm="1">
        <f t="array" aca="1" ref="BY399" ca="1">IF($A399&gt;BY$1,"",$C399*INDEX('ETS yield tables'!$D$265:$CO$293,$B399,BY$1-$A399+1)/10^6)</f>
        <v>0</v>
      </c>
      <c r="BZ399" cm="1">
        <f t="array" aca="1" ref="BZ399" ca="1">IF($A399&gt;BZ$1,"",$C399*INDEX('ETS yield tables'!$D$265:$CO$293,$B399,BZ$1-$A399+1)/10^6)</f>
        <v>0</v>
      </c>
      <c r="CA399" cm="1">
        <f t="array" aca="1" ref="CA399" ca="1">IF($A399&gt;CA$1,"",$C399*INDEX('ETS yield tables'!$D$265:$CO$293,$B399,CA$1-$A399+1)/10^6)</f>
        <v>0</v>
      </c>
      <c r="CB399" cm="1">
        <f t="array" aca="1" ref="CB399" ca="1">IF($A399&gt;CB$1,"",$C399*INDEX('ETS yield tables'!$D$265:$CO$293,$B399,CB$1-$A399+1)/10^6)</f>
        <v>0</v>
      </c>
      <c r="CC399" cm="1">
        <f t="array" aca="1" ref="CC399" ca="1">IF($A399&gt;CC$1,"",$C399*INDEX('ETS yield tables'!$D$265:$CO$293,$B399,CC$1-$A399+1)/10^6)</f>
        <v>0</v>
      </c>
      <c r="CD399" cm="1">
        <f t="array" aca="1" ref="CD399" ca="1">IF($A399&gt;CD$1,"",$C399*INDEX('ETS yield tables'!$D$265:$CO$293,$B399,CD$1-$A399+1)/10^6)</f>
        <v>0</v>
      </c>
      <c r="CE399" cm="1">
        <f t="array" aca="1" ref="CE399" ca="1">IF($A399&gt;CE$1,"",$C399*INDEX('ETS yield tables'!$D$265:$CO$293,$B399,CE$1-$A399+1)/10^6)</f>
        <v>0</v>
      </c>
      <c r="CF399" cm="1">
        <f t="array" aca="1" ref="CF399" ca="1">IF($A399&gt;CF$1,"",$C399*INDEX('ETS yield tables'!$D$265:$CO$293,$B399,CF$1-$A399+1)/10^6)</f>
        <v>0</v>
      </c>
      <c r="CG399" cm="1">
        <f t="array" aca="1" ref="CG399" ca="1">IF($A399&gt;CG$1,"",$C399*INDEX('ETS yield tables'!$D$265:$CO$293,$B399,CG$1-$A399+1)/10^6)</f>
        <v>0</v>
      </c>
      <c r="CH399" cm="1">
        <f t="array" aca="1" ref="CH399" ca="1">IF($A399&gt;CH$1,"",$C399*INDEX('ETS yield tables'!$D$265:$CO$293,$B399,CH$1-$A399+1)/10^6)</f>
        <v>0</v>
      </c>
      <c r="CI399" cm="1">
        <f t="array" aca="1" ref="CI399" ca="1">IF($A399&gt;CI$1,"",$C399*INDEX('ETS yield tables'!$D$265:$CO$293,$B399,CI$1-$A399+1)/10^6)</f>
        <v>0</v>
      </c>
      <c r="CJ399" cm="1">
        <f t="array" aca="1" ref="CJ399" ca="1">IF($A399&gt;CJ$1,"",$C399*INDEX('ETS yield tables'!$D$265:$CO$293,$B399,CJ$1-$A399+1)/10^6)</f>
        <v>0</v>
      </c>
      <c r="CK399" cm="1">
        <f t="array" aca="1" ref="CK399" ca="1">IF($A399&gt;CK$1,"",$C399*INDEX('ETS yield tables'!$D$265:$CO$293,$B399,CK$1-$A399+1)/10^6)</f>
        <v>0</v>
      </c>
      <c r="CL399" cm="1">
        <f t="array" aca="1" ref="CL399" ca="1">IF($A399&gt;CL$1,"",$C399*INDEX('ETS yield tables'!$D$265:$CO$293,$B399,CL$1-$A399+1)/10^6)</f>
        <v>0</v>
      </c>
      <c r="CM399" cm="1">
        <f t="array" aca="1" ref="CM399" ca="1">IF($A399&gt;CM$1,"",$C399*INDEX('ETS yield tables'!$D$265:$CO$293,$B399,CM$1-$A399+1)/10^6)</f>
        <v>0</v>
      </c>
      <c r="CN399" cm="1">
        <f t="array" aca="1" ref="CN399" ca="1">IF($A399&gt;CN$1,"",$C399*INDEX('ETS yield tables'!$D$265:$CO$293,$B399,CN$1-$A399+1)/10^6)</f>
        <v>0</v>
      </c>
      <c r="CO399" cm="1">
        <f t="array" aca="1" ref="CO399" ca="1">IF($A399&gt;CO$1,"",$C399*INDEX('ETS yield tables'!$D$265:$CO$293,$B399,CO$1-$A399+1)/10^6)</f>
        <v>0</v>
      </c>
    </row>
    <row r="400" spans="1:93" outlineLevel="1">
      <c r="A400">
        <v>1994</v>
      </c>
      <c r="B400">
        <f t="shared" si="195"/>
        <v>15</v>
      </c>
      <c r="C400" s="1">
        <v>0</v>
      </c>
      <c r="D400" s="62"/>
      <c r="E400" s="62"/>
      <c r="F400" s="62"/>
      <c r="G400" s="62"/>
      <c r="H400" s="62"/>
      <c r="I400" s="62"/>
      <c r="J400" s="62"/>
      <c r="K400" s="62"/>
      <c r="L400" s="62"/>
      <c r="M400" s="62"/>
      <c r="N400" s="62"/>
      <c r="O400" s="62"/>
      <c r="P400" s="62"/>
      <c r="Q400" s="62"/>
      <c r="R400" s="62"/>
      <c r="S400" s="62"/>
      <c r="T400" s="62"/>
      <c r="U400" s="62"/>
      <c r="V400" cm="1">
        <f t="array" aca="1" ref="V400" ca="1">IF($A400&gt;V$1,"",$C400*INDEX('ETS yield tables'!$D$265:$CO$293,$B400,V$1-$A400+1)/10^6)</f>
        <v>0</v>
      </c>
      <c r="W400" cm="1">
        <f t="array" aca="1" ref="W400" ca="1">IF($A400&gt;W$1,"",$C400*INDEX('ETS yield tables'!$D$265:$CO$293,$B400,W$1-$A400+1)/10^6)</f>
        <v>0</v>
      </c>
      <c r="X400" cm="1">
        <f t="array" aca="1" ref="X400" ca="1">IF($A400&gt;X$1,"",$C400*INDEX('ETS yield tables'!$D$265:$CO$293,$B400,X$1-$A400+1)/10^6)</f>
        <v>0</v>
      </c>
      <c r="Y400" cm="1">
        <f t="array" aca="1" ref="Y400" ca="1">IF($A400&gt;Y$1,"",$C400*INDEX('ETS yield tables'!$D$265:$CO$293,$B400,Y$1-$A400+1)/10^6)</f>
        <v>0</v>
      </c>
      <c r="Z400" cm="1">
        <f t="array" aca="1" ref="Z400" ca="1">IF($A400&gt;Z$1,"",$C400*INDEX('ETS yield tables'!$D$265:$CO$293,$B400,Z$1-$A400+1)/10^6)</f>
        <v>0</v>
      </c>
      <c r="AA400" cm="1">
        <f t="array" aca="1" ref="AA400" ca="1">IF($A400&gt;AA$1,"",$C400*INDEX('ETS yield tables'!$D$265:$CO$293,$B400,AA$1-$A400+1)/10^6)</f>
        <v>0</v>
      </c>
      <c r="AB400" cm="1">
        <f t="array" aca="1" ref="AB400" ca="1">IF($A400&gt;AB$1,"",$C400*INDEX('ETS yield tables'!$D$265:$CO$293,$B400,AB$1-$A400+1)/10^6)</f>
        <v>0</v>
      </c>
      <c r="AC400" cm="1">
        <f t="array" aca="1" ref="AC400" ca="1">IF($A400&gt;AC$1,"",$C400*INDEX('ETS yield tables'!$D$265:$CO$293,$B400,AC$1-$A400+1)/10^6)</f>
        <v>0</v>
      </c>
      <c r="AD400" cm="1">
        <f t="array" aca="1" ref="AD400" ca="1">IF($A400&gt;AD$1,"",$C400*INDEX('ETS yield tables'!$D$265:$CO$293,$B400,AD$1-$A400+1)/10^6)</f>
        <v>0</v>
      </c>
      <c r="AE400" cm="1">
        <f t="array" aca="1" ref="AE400" ca="1">IF($A400&gt;AE$1,"",$C400*INDEX('ETS yield tables'!$D$265:$CO$293,$B400,AE$1-$A400+1)/10^6)</f>
        <v>0</v>
      </c>
      <c r="AF400" cm="1">
        <f t="array" aca="1" ref="AF400" ca="1">IF($A400&gt;AF$1,"",$C400*INDEX('ETS yield tables'!$D$265:$CO$293,$B400,AF$1-$A400+1)/10^6)</f>
        <v>0</v>
      </c>
      <c r="AG400" cm="1">
        <f t="array" aca="1" ref="AG400" ca="1">IF($A400&gt;AG$1,"",$C400*INDEX('ETS yield tables'!$D$265:$CO$293,$B400,AG$1-$A400+1)/10^6)</f>
        <v>0</v>
      </c>
      <c r="AH400" cm="1">
        <f t="array" aca="1" ref="AH400" ca="1">IF($A400&gt;AH$1,"",$C400*INDEX('ETS yield tables'!$D$265:$CO$293,$B400,AH$1-$A400+1)/10^6)</f>
        <v>0</v>
      </c>
      <c r="AI400" cm="1">
        <f t="array" aca="1" ref="AI400" ca="1">IF($A400&gt;AI$1,"",$C400*INDEX('ETS yield tables'!$D$265:$CO$293,$B400,AI$1-$A400+1)/10^6)</f>
        <v>0</v>
      </c>
      <c r="AJ400" cm="1">
        <f t="array" aca="1" ref="AJ400" ca="1">IF($A400&gt;AJ$1,"",$C400*INDEX('ETS yield tables'!$D$265:$CO$293,$B400,AJ$1-$A400+1)/10^6)</f>
        <v>0</v>
      </c>
      <c r="AK400" cm="1">
        <f t="array" aca="1" ref="AK400" ca="1">IF($A400&gt;AK$1,"",$C400*INDEX('ETS yield tables'!$D$265:$CO$293,$B400,AK$1-$A400+1)/10^6)</f>
        <v>0</v>
      </c>
      <c r="AL400" cm="1">
        <f t="array" aca="1" ref="AL400" ca="1">IF($A400&gt;AL$1,"",$C400*INDEX('ETS yield tables'!$D$265:$CO$293,$B400,AL$1-$A400+1)/10^6)</f>
        <v>0</v>
      </c>
      <c r="AM400" cm="1">
        <f t="array" aca="1" ref="AM400" ca="1">IF($A400&gt;AM$1,"",$C400*INDEX('ETS yield tables'!$D$265:$CO$293,$B400,AM$1-$A400+1)/10^6)</f>
        <v>0</v>
      </c>
      <c r="AN400" cm="1">
        <f t="array" aca="1" ref="AN400" ca="1">IF($A400&gt;AN$1,"",$C400*INDEX('ETS yield tables'!$D$265:$CO$293,$B400,AN$1-$A400+1)/10^6)</f>
        <v>0</v>
      </c>
      <c r="AO400" cm="1">
        <f t="array" aca="1" ref="AO400" ca="1">IF($A400&gt;AO$1,"",$C400*INDEX('ETS yield tables'!$D$265:$CO$293,$B400,AO$1-$A400+1)/10^6)</f>
        <v>0</v>
      </c>
      <c r="AP400" cm="1">
        <f t="array" aca="1" ref="AP400" ca="1">IF($A400&gt;AP$1,"",$C400*INDEX('ETS yield tables'!$D$265:$CO$293,$B400,AP$1-$A400+1)/10^6)</f>
        <v>0</v>
      </c>
      <c r="AQ400" cm="1">
        <f t="array" aca="1" ref="AQ400" ca="1">IF($A400&gt;AQ$1,"",$C400*INDEX('ETS yield tables'!$D$265:$CO$293,$B400,AQ$1-$A400+1)/10^6)</f>
        <v>0</v>
      </c>
      <c r="AR400" cm="1">
        <f t="array" aca="1" ref="AR400" ca="1">IF($A400&gt;AR$1,"",$C400*INDEX('ETS yield tables'!$D$265:$CO$293,$B400,AR$1-$A400+1)/10^6)</f>
        <v>0</v>
      </c>
      <c r="AS400" cm="1">
        <f t="array" aca="1" ref="AS400" ca="1">IF($A400&gt;AS$1,"",$C400*INDEX('ETS yield tables'!$D$265:$CO$293,$B400,AS$1-$A400+1)/10^6)</f>
        <v>0</v>
      </c>
      <c r="AT400" cm="1">
        <f t="array" aca="1" ref="AT400" ca="1">IF($A400&gt;AT$1,"",$C400*INDEX('ETS yield tables'!$D$265:$CO$293,$B400,AT$1-$A400+1)/10^6)</f>
        <v>0</v>
      </c>
      <c r="AU400" cm="1">
        <f t="array" aca="1" ref="AU400" ca="1">IF($A400&gt;AU$1,"",$C400*INDEX('ETS yield tables'!$D$265:$CO$293,$B400,AU$1-$A400+1)/10^6)</f>
        <v>0</v>
      </c>
      <c r="AV400" cm="1">
        <f t="array" aca="1" ref="AV400" ca="1">IF($A400&gt;AV$1,"",$C400*INDEX('ETS yield tables'!$D$265:$CO$293,$B400,AV$1-$A400+1)/10^6)</f>
        <v>0</v>
      </c>
      <c r="AW400" cm="1">
        <f t="array" aca="1" ref="AW400" ca="1">IF($A400&gt;AW$1,"",$C400*INDEX('ETS yield tables'!$D$265:$CO$293,$B400,AW$1-$A400+1)/10^6)</f>
        <v>0</v>
      </c>
      <c r="AX400" cm="1">
        <f t="array" aca="1" ref="AX400" ca="1">IF($A400&gt;AX$1,"",$C400*INDEX('ETS yield tables'!$D$265:$CO$293,$B400,AX$1-$A400+1)/10^6)</f>
        <v>0</v>
      </c>
      <c r="AY400" cm="1">
        <f t="array" aca="1" ref="AY400" ca="1">IF($A400&gt;AY$1,"",$C400*INDEX('ETS yield tables'!$D$265:$CO$293,$B400,AY$1-$A400+1)/10^6)</f>
        <v>0</v>
      </c>
      <c r="AZ400" cm="1">
        <f t="array" aca="1" ref="AZ400" ca="1">IF($A400&gt;AZ$1,"",$C400*INDEX('ETS yield tables'!$D$265:$CO$293,$B400,AZ$1-$A400+1)/10^6)</f>
        <v>0</v>
      </c>
      <c r="BA400" cm="1">
        <f t="array" aca="1" ref="BA400" ca="1">IF($A400&gt;BA$1,"",$C400*INDEX('ETS yield tables'!$D$265:$CO$293,$B400,BA$1-$A400+1)/10^6)</f>
        <v>0</v>
      </c>
      <c r="BB400" cm="1">
        <f t="array" aca="1" ref="BB400" ca="1">IF($A400&gt;BB$1,"",$C400*INDEX('ETS yield tables'!$D$265:$CO$293,$B400,BB$1-$A400+1)/10^6)</f>
        <v>0</v>
      </c>
      <c r="BC400" cm="1">
        <f t="array" aca="1" ref="BC400" ca="1">IF($A400&gt;BC$1,"",$C400*INDEX('ETS yield tables'!$D$265:$CO$293,$B400,BC$1-$A400+1)/10^6)</f>
        <v>0</v>
      </c>
      <c r="BD400" cm="1">
        <f t="array" aca="1" ref="BD400" ca="1">IF($A400&gt;BD$1,"",$C400*INDEX('ETS yield tables'!$D$265:$CO$293,$B400,BD$1-$A400+1)/10^6)</f>
        <v>0</v>
      </c>
      <c r="BE400" cm="1">
        <f t="array" aca="1" ref="BE400" ca="1">IF($A400&gt;BE$1,"",$C400*INDEX('ETS yield tables'!$D$265:$CO$293,$B400,BE$1-$A400+1)/10^6)</f>
        <v>0</v>
      </c>
      <c r="BF400" cm="1">
        <f t="array" aca="1" ref="BF400" ca="1">IF($A400&gt;BF$1,"",$C400*INDEX('ETS yield tables'!$D$265:$CO$293,$B400,BF$1-$A400+1)/10^6)</f>
        <v>0</v>
      </c>
      <c r="BG400" cm="1">
        <f t="array" aca="1" ref="BG400" ca="1">IF($A400&gt;BG$1,"",$C400*INDEX('ETS yield tables'!$D$265:$CO$293,$B400,BG$1-$A400+1)/10^6)</f>
        <v>0</v>
      </c>
      <c r="BH400" cm="1">
        <f t="array" aca="1" ref="BH400" ca="1">IF($A400&gt;BH$1,"",$C400*INDEX('ETS yield tables'!$D$265:$CO$293,$B400,BH$1-$A400+1)/10^6)</f>
        <v>0</v>
      </c>
      <c r="BI400" cm="1">
        <f t="array" aca="1" ref="BI400" ca="1">IF($A400&gt;BI$1,"",$C400*INDEX('ETS yield tables'!$D$265:$CO$293,$B400,BI$1-$A400+1)/10^6)</f>
        <v>0</v>
      </c>
      <c r="BJ400" cm="1">
        <f t="array" aca="1" ref="BJ400" ca="1">IF($A400&gt;BJ$1,"",$C400*INDEX('ETS yield tables'!$D$265:$CO$293,$B400,BJ$1-$A400+1)/10^6)</f>
        <v>0</v>
      </c>
      <c r="BK400" cm="1">
        <f t="array" aca="1" ref="BK400" ca="1">IF($A400&gt;BK$1,"",$C400*INDEX('ETS yield tables'!$D$265:$CO$293,$B400,BK$1-$A400+1)/10^6)</f>
        <v>0</v>
      </c>
      <c r="BL400" cm="1">
        <f t="array" aca="1" ref="BL400" ca="1">IF($A400&gt;BL$1,"",$C400*INDEX('ETS yield tables'!$D$265:$CO$293,$B400,BL$1-$A400+1)/10^6)</f>
        <v>0</v>
      </c>
      <c r="BM400" cm="1">
        <f t="array" aca="1" ref="BM400" ca="1">IF($A400&gt;BM$1,"",$C400*INDEX('ETS yield tables'!$D$265:$CO$293,$B400,BM$1-$A400+1)/10^6)</f>
        <v>0</v>
      </c>
      <c r="BN400" cm="1">
        <f t="array" aca="1" ref="BN400" ca="1">IF($A400&gt;BN$1,"",$C400*INDEX('ETS yield tables'!$D$265:$CO$293,$B400,BN$1-$A400+1)/10^6)</f>
        <v>0</v>
      </c>
      <c r="BO400" cm="1">
        <f t="array" aca="1" ref="BO400" ca="1">IF($A400&gt;BO$1,"",$C400*INDEX('ETS yield tables'!$D$265:$CO$293,$B400,BO$1-$A400+1)/10^6)</f>
        <v>0</v>
      </c>
      <c r="BP400" cm="1">
        <f t="array" aca="1" ref="BP400" ca="1">IF($A400&gt;BP$1,"",$C400*INDEX('ETS yield tables'!$D$265:$CO$293,$B400,BP$1-$A400+1)/10^6)</f>
        <v>0</v>
      </c>
      <c r="BQ400" cm="1">
        <f t="array" aca="1" ref="BQ400" ca="1">IF($A400&gt;BQ$1,"",$C400*INDEX('ETS yield tables'!$D$265:$CO$293,$B400,BQ$1-$A400+1)/10^6)</f>
        <v>0</v>
      </c>
      <c r="BR400" cm="1">
        <f t="array" aca="1" ref="BR400" ca="1">IF($A400&gt;BR$1,"",$C400*INDEX('ETS yield tables'!$D$265:$CO$293,$B400,BR$1-$A400+1)/10^6)</f>
        <v>0</v>
      </c>
      <c r="BS400" cm="1">
        <f t="array" aca="1" ref="BS400" ca="1">IF($A400&gt;BS$1,"",$C400*INDEX('ETS yield tables'!$D$265:$CO$293,$B400,BS$1-$A400+1)/10^6)</f>
        <v>0</v>
      </c>
      <c r="BT400" cm="1">
        <f t="array" aca="1" ref="BT400" ca="1">IF($A400&gt;BT$1,"",$C400*INDEX('ETS yield tables'!$D$265:$CO$293,$B400,BT$1-$A400+1)/10^6)</f>
        <v>0</v>
      </c>
      <c r="BU400" cm="1">
        <f t="array" aca="1" ref="BU400" ca="1">IF($A400&gt;BU$1,"",$C400*INDEX('ETS yield tables'!$D$265:$CO$293,$B400,BU$1-$A400+1)/10^6)</f>
        <v>0</v>
      </c>
      <c r="BV400" cm="1">
        <f t="array" aca="1" ref="BV400" ca="1">IF($A400&gt;BV$1,"",$C400*INDEX('ETS yield tables'!$D$265:$CO$293,$B400,BV$1-$A400+1)/10^6)</f>
        <v>0</v>
      </c>
      <c r="BW400" cm="1">
        <f t="array" aca="1" ref="BW400" ca="1">IF($A400&gt;BW$1,"",$C400*INDEX('ETS yield tables'!$D$265:$CO$293,$B400,BW$1-$A400+1)/10^6)</f>
        <v>0</v>
      </c>
      <c r="BX400" cm="1">
        <f t="array" aca="1" ref="BX400" ca="1">IF($A400&gt;BX$1,"",$C400*INDEX('ETS yield tables'!$D$265:$CO$293,$B400,BX$1-$A400+1)/10^6)</f>
        <v>0</v>
      </c>
      <c r="BY400" cm="1">
        <f t="array" aca="1" ref="BY400" ca="1">IF($A400&gt;BY$1,"",$C400*INDEX('ETS yield tables'!$D$265:$CO$293,$B400,BY$1-$A400+1)/10^6)</f>
        <v>0</v>
      </c>
      <c r="BZ400" cm="1">
        <f t="array" aca="1" ref="BZ400" ca="1">IF($A400&gt;BZ$1,"",$C400*INDEX('ETS yield tables'!$D$265:$CO$293,$B400,BZ$1-$A400+1)/10^6)</f>
        <v>0</v>
      </c>
      <c r="CA400" cm="1">
        <f t="array" aca="1" ref="CA400" ca="1">IF($A400&gt;CA$1,"",$C400*INDEX('ETS yield tables'!$D$265:$CO$293,$B400,CA$1-$A400+1)/10^6)</f>
        <v>0</v>
      </c>
      <c r="CB400" cm="1">
        <f t="array" aca="1" ref="CB400" ca="1">IF($A400&gt;CB$1,"",$C400*INDEX('ETS yield tables'!$D$265:$CO$293,$B400,CB$1-$A400+1)/10^6)</f>
        <v>0</v>
      </c>
      <c r="CC400" cm="1">
        <f t="array" aca="1" ref="CC400" ca="1">IF($A400&gt;CC$1,"",$C400*INDEX('ETS yield tables'!$D$265:$CO$293,$B400,CC$1-$A400+1)/10^6)</f>
        <v>0</v>
      </c>
      <c r="CD400" cm="1">
        <f t="array" aca="1" ref="CD400" ca="1">IF($A400&gt;CD$1,"",$C400*INDEX('ETS yield tables'!$D$265:$CO$293,$B400,CD$1-$A400+1)/10^6)</f>
        <v>0</v>
      </c>
      <c r="CE400" cm="1">
        <f t="array" aca="1" ref="CE400" ca="1">IF($A400&gt;CE$1,"",$C400*INDEX('ETS yield tables'!$D$265:$CO$293,$B400,CE$1-$A400+1)/10^6)</f>
        <v>0</v>
      </c>
      <c r="CF400" cm="1">
        <f t="array" aca="1" ref="CF400" ca="1">IF($A400&gt;CF$1,"",$C400*INDEX('ETS yield tables'!$D$265:$CO$293,$B400,CF$1-$A400+1)/10^6)</f>
        <v>0</v>
      </c>
      <c r="CG400" cm="1">
        <f t="array" aca="1" ref="CG400" ca="1">IF($A400&gt;CG$1,"",$C400*INDEX('ETS yield tables'!$D$265:$CO$293,$B400,CG$1-$A400+1)/10^6)</f>
        <v>0</v>
      </c>
      <c r="CH400" cm="1">
        <f t="array" aca="1" ref="CH400" ca="1">IF($A400&gt;CH$1,"",$C400*INDEX('ETS yield tables'!$D$265:$CO$293,$B400,CH$1-$A400+1)/10^6)</f>
        <v>0</v>
      </c>
      <c r="CI400" cm="1">
        <f t="array" aca="1" ref="CI400" ca="1">IF($A400&gt;CI$1,"",$C400*INDEX('ETS yield tables'!$D$265:$CO$293,$B400,CI$1-$A400+1)/10^6)</f>
        <v>0</v>
      </c>
      <c r="CJ400" cm="1">
        <f t="array" aca="1" ref="CJ400" ca="1">IF($A400&gt;CJ$1,"",$C400*INDEX('ETS yield tables'!$D$265:$CO$293,$B400,CJ$1-$A400+1)/10^6)</f>
        <v>0</v>
      </c>
      <c r="CK400" cm="1">
        <f t="array" aca="1" ref="CK400" ca="1">IF($A400&gt;CK$1,"",$C400*INDEX('ETS yield tables'!$D$265:$CO$293,$B400,CK$1-$A400+1)/10^6)</f>
        <v>0</v>
      </c>
      <c r="CL400" cm="1">
        <f t="array" aca="1" ref="CL400" ca="1">IF($A400&gt;CL$1,"",$C400*INDEX('ETS yield tables'!$D$265:$CO$293,$B400,CL$1-$A400+1)/10^6)</f>
        <v>0</v>
      </c>
      <c r="CM400" cm="1">
        <f t="array" aca="1" ref="CM400" ca="1">IF($A400&gt;CM$1,"",$C400*INDEX('ETS yield tables'!$D$265:$CO$293,$B400,CM$1-$A400+1)/10^6)</f>
        <v>0</v>
      </c>
      <c r="CN400" cm="1">
        <f t="array" aca="1" ref="CN400" ca="1">IF($A400&gt;CN$1,"",$C400*INDEX('ETS yield tables'!$D$265:$CO$293,$B400,CN$1-$A400+1)/10^6)</f>
        <v>0</v>
      </c>
      <c r="CO400" cm="1">
        <f t="array" aca="1" ref="CO400" ca="1">IF($A400&gt;CO$1,"",$C400*INDEX('ETS yield tables'!$D$265:$CO$293,$B400,CO$1-$A400+1)/10^6)</f>
        <v>0</v>
      </c>
    </row>
    <row r="401" spans="1:93" outlineLevel="1">
      <c r="A401">
        <v>1995</v>
      </c>
      <c r="B401">
        <f t="shared" si="195"/>
        <v>14</v>
      </c>
      <c r="C401" s="1">
        <v>0</v>
      </c>
      <c r="D401" s="62"/>
      <c r="E401" s="62"/>
      <c r="F401" s="62"/>
      <c r="G401" s="62"/>
      <c r="H401" s="62"/>
      <c r="I401" s="62"/>
      <c r="J401" s="62"/>
      <c r="K401" s="62"/>
      <c r="L401" s="62"/>
      <c r="M401" s="62"/>
      <c r="N401" s="62"/>
      <c r="O401" s="62"/>
      <c r="P401" s="62"/>
      <c r="Q401" s="62"/>
      <c r="R401" s="62"/>
      <c r="S401" s="62"/>
      <c r="T401" s="62"/>
      <c r="U401" s="62"/>
      <c r="V401" cm="1">
        <f t="array" aca="1" ref="V401" ca="1">IF($A401&gt;V$1,"",$C401*INDEX('ETS yield tables'!$D$265:$CO$293,$B401,V$1-$A401+1)/10^6)</f>
        <v>0</v>
      </c>
      <c r="W401" cm="1">
        <f t="array" aca="1" ref="W401" ca="1">IF($A401&gt;W$1,"",$C401*INDEX('ETS yield tables'!$D$265:$CO$293,$B401,W$1-$A401+1)/10^6)</f>
        <v>0</v>
      </c>
      <c r="X401" cm="1">
        <f t="array" aca="1" ref="X401" ca="1">IF($A401&gt;X$1,"",$C401*INDEX('ETS yield tables'!$D$265:$CO$293,$B401,X$1-$A401+1)/10^6)</f>
        <v>0</v>
      </c>
      <c r="Y401" cm="1">
        <f t="array" aca="1" ref="Y401" ca="1">IF($A401&gt;Y$1,"",$C401*INDEX('ETS yield tables'!$D$265:$CO$293,$B401,Y$1-$A401+1)/10^6)</f>
        <v>0</v>
      </c>
      <c r="Z401" cm="1">
        <f t="array" aca="1" ref="Z401" ca="1">IF($A401&gt;Z$1,"",$C401*INDEX('ETS yield tables'!$D$265:$CO$293,$B401,Z$1-$A401+1)/10^6)</f>
        <v>0</v>
      </c>
      <c r="AA401" cm="1">
        <f t="array" aca="1" ref="AA401" ca="1">IF($A401&gt;AA$1,"",$C401*INDEX('ETS yield tables'!$D$265:$CO$293,$B401,AA$1-$A401+1)/10^6)</f>
        <v>0</v>
      </c>
      <c r="AB401" cm="1">
        <f t="array" aca="1" ref="AB401" ca="1">IF($A401&gt;AB$1,"",$C401*INDEX('ETS yield tables'!$D$265:$CO$293,$B401,AB$1-$A401+1)/10^6)</f>
        <v>0</v>
      </c>
      <c r="AC401" cm="1">
        <f t="array" aca="1" ref="AC401" ca="1">IF($A401&gt;AC$1,"",$C401*INDEX('ETS yield tables'!$D$265:$CO$293,$B401,AC$1-$A401+1)/10^6)</f>
        <v>0</v>
      </c>
      <c r="AD401" cm="1">
        <f t="array" aca="1" ref="AD401" ca="1">IF($A401&gt;AD$1,"",$C401*INDEX('ETS yield tables'!$D$265:$CO$293,$B401,AD$1-$A401+1)/10^6)</f>
        <v>0</v>
      </c>
      <c r="AE401" cm="1">
        <f t="array" aca="1" ref="AE401" ca="1">IF($A401&gt;AE$1,"",$C401*INDEX('ETS yield tables'!$D$265:$CO$293,$B401,AE$1-$A401+1)/10^6)</f>
        <v>0</v>
      </c>
      <c r="AF401" cm="1">
        <f t="array" aca="1" ref="AF401" ca="1">IF($A401&gt;AF$1,"",$C401*INDEX('ETS yield tables'!$D$265:$CO$293,$B401,AF$1-$A401+1)/10^6)</f>
        <v>0</v>
      </c>
      <c r="AG401" cm="1">
        <f t="array" aca="1" ref="AG401" ca="1">IF($A401&gt;AG$1,"",$C401*INDEX('ETS yield tables'!$D$265:$CO$293,$B401,AG$1-$A401+1)/10^6)</f>
        <v>0</v>
      </c>
      <c r="AH401" cm="1">
        <f t="array" aca="1" ref="AH401" ca="1">IF($A401&gt;AH$1,"",$C401*INDEX('ETS yield tables'!$D$265:$CO$293,$B401,AH$1-$A401+1)/10^6)</f>
        <v>0</v>
      </c>
      <c r="AI401" cm="1">
        <f t="array" aca="1" ref="AI401" ca="1">IF($A401&gt;AI$1,"",$C401*INDEX('ETS yield tables'!$D$265:$CO$293,$B401,AI$1-$A401+1)/10^6)</f>
        <v>0</v>
      </c>
      <c r="AJ401" cm="1">
        <f t="array" aca="1" ref="AJ401" ca="1">IF($A401&gt;AJ$1,"",$C401*INDEX('ETS yield tables'!$D$265:$CO$293,$B401,AJ$1-$A401+1)/10^6)</f>
        <v>0</v>
      </c>
      <c r="AK401" cm="1">
        <f t="array" aca="1" ref="AK401" ca="1">IF($A401&gt;AK$1,"",$C401*INDEX('ETS yield tables'!$D$265:$CO$293,$B401,AK$1-$A401+1)/10^6)</f>
        <v>0</v>
      </c>
      <c r="AL401" cm="1">
        <f t="array" aca="1" ref="AL401" ca="1">IF($A401&gt;AL$1,"",$C401*INDEX('ETS yield tables'!$D$265:$CO$293,$B401,AL$1-$A401+1)/10^6)</f>
        <v>0</v>
      </c>
      <c r="AM401" cm="1">
        <f t="array" aca="1" ref="AM401" ca="1">IF($A401&gt;AM$1,"",$C401*INDEX('ETS yield tables'!$D$265:$CO$293,$B401,AM$1-$A401+1)/10^6)</f>
        <v>0</v>
      </c>
      <c r="AN401" cm="1">
        <f t="array" aca="1" ref="AN401" ca="1">IF($A401&gt;AN$1,"",$C401*INDEX('ETS yield tables'!$D$265:$CO$293,$B401,AN$1-$A401+1)/10^6)</f>
        <v>0</v>
      </c>
      <c r="AO401" cm="1">
        <f t="array" aca="1" ref="AO401" ca="1">IF($A401&gt;AO$1,"",$C401*INDEX('ETS yield tables'!$D$265:$CO$293,$B401,AO$1-$A401+1)/10^6)</f>
        <v>0</v>
      </c>
      <c r="AP401" cm="1">
        <f t="array" aca="1" ref="AP401" ca="1">IF($A401&gt;AP$1,"",$C401*INDEX('ETS yield tables'!$D$265:$CO$293,$B401,AP$1-$A401+1)/10^6)</f>
        <v>0</v>
      </c>
      <c r="AQ401" cm="1">
        <f t="array" aca="1" ref="AQ401" ca="1">IF($A401&gt;AQ$1,"",$C401*INDEX('ETS yield tables'!$D$265:$CO$293,$B401,AQ$1-$A401+1)/10^6)</f>
        <v>0</v>
      </c>
      <c r="AR401" cm="1">
        <f t="array" aca="1" ref="AR401" ca="1">IF($A401&gt;AR$1,"",$C401*INDEX('ETS yield tables'!$D$265:$CO$293,$B401,AR$1-$A401+1)/10^6)</f>
        <v>0</v>
      </c>
      <c r="AS401" cm="1">
        <f t="array" aca="1" ref="AS401" ca="1">IF($A401&gt;AS$1,"",$C401*INDEX('ETS yield tables'!$D$265:$CO$293,$B401,AS$1-$A401+1)/10^6)</f>
        <v>0</v>
      </c>
      <c r="AT401" cm="1">
        <f t="array" aca="1" ref="AT401" ca="1">IF($A401&gt;AT$1,"",$C401*INDEX('ETS yield tables'!$D$265:$CO$293,$B401,AT$1-$A401+1)/10^6)</f>
        <v>0</v>
      </c>
      <c r="AU401" cm="1">
        <f t="array" aca="1" ref="AU401" ca="1">IF($A401&gt;AU$1,"",$C401*INDEX('ETS yield tables'!$D$265:$CO$293,$B401,AU$1-$A401+1)/10^6)</f>
        <v>0</v>
      </c>
      <c r="AV401" cm="1">
        <f t="array" aca="1" ref="AV401" ca="1">IF($A401&gt;AV$1,"",$C401*INDEX('ETS yield tables'!$D$265:$CO$293,$B401,AV$1-$A401+1)/10^6)</f>
        <v>0</v>
      </c>
      <c r="AW401" cm="1">
        <f t="array" aca="1" ref="AW401" ca="1">IF($A401&gt;AW$1,"",$C401*INDEX('ETS yield tables'!$D$265:$CO$293,$B401,AW$1-$A401+1)/10^6)</f>
        <v>0</v>
      </c>
      <c r="AX401" cm="1">
        <f t="array" aca="1" ref="AX401" ca="1">IF($A401&gt;AX$1,"",$C401*INDEX('ETS yield tables'!$D$265:$CO$293,$B401,AX$1-$A401+1)/10^6)</f>
        <v>0</v>
      </c>
      <c r="AY401" cm="1">
        <f t="array" aca="1" ref="AY401" ca="1">IF($A401&gt;AY$1,"",$C401*INDEX('ETS yield tables'!$D$265:$CO$293,$B401,AY$1-$A401+1)/10^6)</f>
        <v>0</v>
      </c>
      <c r="AZ401" cm="1">
        <f t="array" aca="1" ref="AZ401" ca="1">IF($A401&gt;AZ$1,"",$C401*INDEX('ETS yield tables'!$D$265:$CO$293,$B401,AZ$1-$A401+1)/10^6)</f>
        <v>0</v>
      </c>
      <c r="BA401" cm="1">
        <f t="array" aca="1" ref="BA401" ca="1">IF($A401&gt;BA$1,"",$C401*INDEX('ETS yield tables'!$D$265:$CO$293,$B401,BA$1-$A401+1)/10^6)</f>
        <v>0</v>
      </c>
      <c r="BB401" cm="1">
        <f t="array" aca="1" ref="BB401" ca="1">IF($A401&gt;BB$1,"",$C401*INDEX('ETS yield tables'!$D$265:$CO$293,$B401,BB$1-$A401+1)/10^6)</f>
        <v>0</v>
      </c>
      <c r="BC401" cm="1">
        <f t="array" aca="1" ref="BC401" ca="1">IF($A401&gt;BC$1,"",$C401*INDEX('ETS yield tables'!$D$265:$CO$293,$B401,BC$1-$A401+1)/10^6)</f>
        <v>0</v>
      </c>
      <c r="BD401" cm="1">
        <f t="array" aca="1" ref="BD401" ca="1">IF($A401&gt;BD$1,"",$C401*INDEX('ETS yield tables'!$D$265:$CO$293,$B401,BD$1-$A401+1)/10^6)</f>
        <v>0</v>
      </c>
      <c r="BE401" cm="1">
        <f t="array" aca="1" ref="BE401" ca="1">IF($A401&gt;BE$1,"",$C401*INDEX('ETS yield tables'!$D$265:$CO$293,$B401,BE$1-$A401+1)/10^6)</f>
        <v>0</v>
      </c>
      <c r="BF401" cm="1">
        <f t="array" aca="1" ref="BF401" ca="1">IF($A401&gt;BF$1,"",$C401*INDEX('ETS yield tables'!$D$265:$CO$293,$B401,BF$1-$A401+1)/10^6)</f>
        <v>0</v>
      </c>
      <c r="BG401" cm="1">
        <f t="array" aca="1" ref="BG401" ca="1">IF($A401&gt;BG$1,"",$C401*INDEX('ETS yield tables'!$D$265:$CO$293,$B401,BG$1-$A401+1)/10^6)</f>
        <v>0</v>
      </c>
      <c r="BH401" cm="1">
        <f t="array" aca="1" ref="BH401" ca="1">IF($A401&gt;BH$1,"",$C401*INDEX('ETS yield tables'!$D$265:$CO$293,$B401,BH$1-$A401+1)/10^6)</f>
        <v>0</v>
      </c>
      <c r="BI401" cm="1">
        <f t="array" aca="1" ref="BI401" ca="1">IF($A401&gt;BI$1,"",$C401*INDEX('ETS yield tables'!$D$265:$CO$293,$B401,BI$1-$A401+1)/10^6)</f>
        <v>0</v>
      </c>
      <c r="BJ401" cm="1">
        <f t="array" aca="1" ref="BJ401" ca="1">IF($A401&gt;BJ$1,"",$C401*INDEX('ETS yield tables'!$D$265:$CO$293,$B401,BJ$1-$A401+1)/10^6)</f>
        <v>0</v>
      </c>
      <c r="BK401" cm="1">
        <f t="array" aca="1" ref="BK401" ca="1">IF($A401&gt;BK$1,"",$C401*INDEX('ETS yield tables'!$D$265:$CO$293,$B401,BK$1-$A401+1)/10^6)</f>
        <v>0</v>
      </c>
      <c r="BL401" cm="1">
        <f t="array" aca="1" ref="BL401" ca="1">IF($A401&gt;BL$1,"",$C401*INDEX('ETS yield tables'!$D$265:$CO$293,$B401,BL$1-$A401+1)/10^6)</f>
        <v>0</v>
      </c>
      <c r="BM401" cm="1">
        <f t="array" aca="1" ref="BM401" ca="1">IF($A401&gt;BM$1,"",$C401*INDEX('ETS yield tables'!$D$265:$CO$293,$B401,BM$1-$A401+1)/10^6)</f>
        <v>0</v>
      </c>
      <c r="BN401" cm="1">
        <f t="array" aca="1" ref="BN401" ca="1">IF($A401&gt;BN$1,"",$C401*INDEX('ETS yield tables'!$D$265:$CO$293,$B401,BN$1-$A401+1)/10^6)</f>
        <v>0</v>
      </c>
      <c r="BO401" cm="1">
        <f t="array" aca="1" ref="BO401" ca="1">IF($A401&gt;BO$1,"",$C401*INDEX('ETS yield tables'!$D$265:$CO$293,$B401,BO$1-$A401+1)/10^6)</f>
        <v>0</v>
      </c>
      <c r="BP401" cm="1">
        <f t="array" aca="1" ref="BP401" ca="1">IF($A401&gt;BP$1,"",$C401*INDEX('ETS yield tables'!$D$265:$CO$293,$B401,BP$1-$A401+1)/10^6)</f>
        <v>0</v>
      </c>
      <c r="BQ401" cm="1">
        <f t="array" aca="1" ref="BQ401" ca="1">IF($A401&gt;BQ$1,"",$C401*INDEX('ETS yield tables'!$D$265:$CO$293,$B401,BQ$1-$A401+1)/10^6)</f>
        <v>0</v>
      </c>
      <c r="BR401" cm="1">
        <f t="array" aca="1" ref="BR401" ca="1">IF($A401&gt;BR$1,"",$C401*INDEX('ETS yield tables'!$D$265:$CO$293,$B401,BR$1-$A401+1)/10^6)</f>
        <v>0</v>
      </c>
      <c r="BS401" cm="1">
        <f t="array" aca="1" ref="BS401" ca="1">IF($A401&gt;BS$1,"",$C401*INDEX('ETS yield tables'!$D$265:$CO$293,$B401,BS$1-$A401+1)/10^6)</f>
        <v>0</v>
      </c>
      <c r="BT401" cm="1">
        <f t="array" aca="1" ref="BT401" ca="1">IF($A401&gt;BT$1,"",$C401*INDEX('ETS yield tables'!$D$265:$CO$293,$B401,BT$1-$A401+1)/10^6)</f>
        <v>0</v>
      </c>
      <c r="BU401" cm="1">
        <f t="array" aca="1" ref="BU401" ca="1">IF($A401&gt;BU$1,"",$C401*INDEX('ETS yield tables'!$D$265:$CO$293,$B401,BU$1-$A401+1)/10^6)</f>
        <v>0</v>
      </c>
      <c r="BV401" cm="1">
        <f t="array" aca="1" ref="BV401" ca="1">IF($A401&gt;BV$1,"",$C401*INDEX('ETS yield tables'!$D$265:$CO$293,$B401,BV$1-$A401+1)/10^6)</f>
        <v>0</v>
      </c>
      <c r="BW401" cm="1">
        <f t="array" aca="1" ref="BW401" ca="1">IF($A401&gt;BW$1,"",$C401*INDEX('ETS yield tables'!$D$265:$CO$293,$B401,BW$1-$A401+1)/10^6)</f>
        <v>0</v>
      </c>
      <c r="BX401" cm="1">
        <f t="array" aca="1" ref="BX401" ca="1">IF($A401&gt;BX$1,"",$C401*INDEX('ETS yield tables'!$D$265:$CO$293,$B401,BX$1-$A401+1)/10^6)</f>
        <v>0</v>
      </c>
      <c r="BY401" cm="1">
        <f t="array" aca="1" ref="BY401" ca="1">IF($A401&gt;BY$1,"",$C401*INDEX('ETS yield tables'!$D$265:$CO$293,$B401,BY$1-$A401+1)/10^6)</f>
        <v>0</v>
      </c>
      <c r="BZ401" cm="1">
        <f t="array" aca="1" ref="BZ401" ca="1">IF($A401&gt;BZ$1,"",$C401*INDEX('ETS yield tables'!$D$265:$CO$293,$B401,BZ$1-$A401+1)/10^6)</f>
        <v>0</v>
      </c>
      <c r="CA401" cm="1">
        <f t="array" aca="1" ref="CA401" ca="1">IF($A401&gt;CA$1,"",$C401*INDEX('ETS yield tables'!$D$265:$CO$293,$B401,CA$1-$A401+1)/10^6)</f>
        <v>0</v>
      </c>
      <c r="CB401" cm="1">
        <f t="array" aca="1" ref="CB401" ca="1">IF($A401&gt;CB$1,"",$C401*INDEX('ETS yield tables'!$D$265:$CO$293,$B401,CB$1-$A401+1)/10^6)</f>
        <v>0</v>
      </c>
      <c r="CC401" cm="1">
        <f t="array" aca="1" ref="CC401" ca="1">IF($A401&gt;CC$1,"",$C401*INDEX('ETS yield tables'!$D$265:$CO$293,$B401,CC$1-$A401+1)/10^6)</f>
        <v>0</v>
      </c>
      <c r="CD401" cm="1">
        <f t="array" aca="1" ref="CD401" ca="1">IF($A401&gt;CD$1,"",$C401*INDEX('ETS yield tables'!$D$265:$CO$293,$B401,CD$1-$A401+1)/10^6)</f>
        <v>0</v>
      </c>
      <c r="CE401" cm="1">
        <f t="array" aca="1" ref="CE401" ca="1">IF($A401&gt;CE$1,"",$C401*INDEX('ETS yield tables'!$D$265:$CO$293,$B401,CE$1-$A401+1)/10^6)</f>
        <v>0</v>
      </c>
      <c r="CF401" cm="1">
        <f t="array" aca="1" ref="CF401" ca="1">IF($A401&gt;CF$1,"",$C401*INDEX('ETS yield tables'!$D$265:$CO$293,$B401,CF$1-$A401+1)/10^6)</f>
        <v>0</v>
      </c>
      <c r="CG401" cm="1">
        <f t="array" aca="1" ref="CG401" ca="1">IF($A401&gt;CG$1,"",$C401*INDEX('ETS yield tables'!$D$265:$CO$293,$B401,CG$1-$A401+1)/10^6)</f>
        <v>0</v>
      </c>
      <c r="CH401" cm="1">
        <f t="array" aca="1" ref="CH401" ca="1">IF($A401&gt;CH$1,"",$C401*INDEX('ETS yield tables'!$D$265:$CO$293,$B401,CH$1-$A401+1)/10^6)</f>
        <v>0</v>
      </c>
      <c r="CI401" cm="1">
        <f t="array" aca="1" ref="CI401" ca="1">IF($A401&gt;CI$1,"",$C401*INDEX('ETS yield tables'!$D$265:$CO$293,$B401,CI$1-$A401+1)/10^6)</f>
        <v>0</v>
      </c>
      <c r="CJ401" cm="1">
        <f t="array" aca="1" ref="CJ401" ca="1">IF($A401&gt;CJ$1,"",$C401*INDEX('ETS yield tables'!$D$265:$CO$293,$B401,CJ$1-$A401+1)/10^6)</f>
        <v>0</v>
      </c>
      <c r="CK401" cm="1">
        <f t="array" aca="1" ref="CK401" ca="1">IF($A401&gt;CK$1,"",$C401*INDEX('ETS yield tables'!$D$265:$CO$293,$B401,CK$1-$A401+1)/10^6)</f>
        <v>0</v>
      </c>
      <c r="CL401" cm="1">
        <f t="array" aca="1" ref="CL401" ca="1">IF($A401&gt;CL$1,"",$C401*INDEX('ETS yield tables'!$D$265:$CO$293,$B401,CL$1-$A401+1)/10^6)</f>
        <v>0</v>
      </c>
      <c r="CM401" cm="1">
        <f t="array" aca="1" ref="CM401" ca="1">IF($A401&gt;CM$1,"",$C401*INDEX('ETS yield tables'!$D$265:$CO$293,$B401,CM$1-$A401+1)/10^6)</f>
        <v>0</v>
      </c>
      <c r="CN401" cm="1">
        <f t="array" aca="1" ref="CN401" ca="1">IF($A401&gt;CN$1,"",$C401*INDEX('ETS yield tables'!$D$265:$CO$293,$B401,CN$1-$A401+1)/10^6)</f>
        <v>0</v>
      </c>
      <c r="CO401" cm="1">
        <f t="array" aca="1" ref="CO401" ca="1">IF($A401&gt;CO$1,"",$C401*INDEX('ETS yield tables'!$D$265:$CO$293,$B401,CO$1-$A401+1)/10^6)</f>
        <v>0</v>
      </c>
    </row>
    <row r="402" spans="1:93" outlineLevel="1">
      <c r="A402">
        <v>1996</v>
      </c>
      <c r="B402">
        <f t="shared" si="195"/>
        <v>13</v>
      </c>
      <c r="C402" s="1">
        <v>0</v>
      </c>
      <c r="D402" s="62"/>
      <c r="E402" s="62"/>
      <c r="F402" s="62"/>
      <c r="G402" s="62"/>
      <c r="H402" s="62"/>
      <c r="I402" s="62"/>
      <c r="J402" s="62"/>
      <c r="K402" s="62"/>
      <c r="L402" s="62"/>
      <c r="M402" s="62"/>
      <c r="N402" s="62"/>
      <c r="O402" s="62"/>
      <c r="P402" s="62"/>
      <c r="Q402" s="62"/>
      <c r="R402" s="62"/>
      <c r="S402" s="62"/>
      <c r="T402" s="62"/>
      <c r="U402" s="62"/>
      <c r="V402" cm="1">
        <f t="array" aca="1" ref="V402" ca="1">IF($A402&gt;V$1,"",$C402*INDEX('ETS yield tables'!$D$265:$CO$293,$B402,V$1-$A402+1)/10^6)</f>
        <v>0</v>
      </c>
      <c r="W402" cm="1">
        <f t="array" aca="1" ref="W402" ca="1">IF($A402&gt;W$1,"",$C402*INDEX('ETS yield tables'!$D$265:$CO$293,$B402,W$1-$A402+1)/10^6)</f>
        <v>0</v>
      </c>
      <c r="X402" cm="1">
        <f t="array" aca="1" ref="X402" ca="1">IF($A402&gt;X$1,"",$C402*INDEX('ETS yield tables'!$D$265:$CO$293,$B402,X$1-$A402+1)/10^6)</f>
        <v>0</v>
      </c>
      <c r="Y402" cm="1">
        <f t="array" aca="1" ref="Y402" ca="1">IF($A402&gt;Y$1,"",$C402*INDEX('ETS yield tables'!$D$265:$CO$293,$B402,Y$1-$A402+1)/10^6)</f>
        <v>0</v>
      </c>
      <c r="Z402" cm="1">
        <f t="array" aca="1" ref="Z402" ca="1">IF($A402&gt;Z$1,"",$C402*INDEX('ETS yield tables'!$D$265:$CO$293,$B402,Z$1-$A402+1)/10^6)</f>
        <v>0</v>
      </c>
      <c r="AA402" cm="1">
        <f t="array" aca="1" ref="AA402" ca="1">IF($A402&gt;AA$1,"",$C402*INDEX('ETS yield tables'!$D$265:$CO$293,$B402,AA$1-$A402+1)/10^6)</f>
        <v>0</v>
      </c>
      <c r="AB402" cm="1">
        <f t="array" aca="1" ref="AB402" ca="1">IF($A402&gt;AB$1,"",$C402*INDEX('ETS yield tables'!$D$265:$CO$293,$B402,AB$1-$A402+1)/10^6)</f>
        <v>0</v>
      </c>
      <c r="AC402" cm="1">
        <f t="array" aca="1" ref="AC402" ca="1">IF($A402&gt;AC$1,"",$C402*INDEX('ETS yield tables'!$D$265:$CO$293,$B402,AC$1-$A402+1)/10^6)</f>
        <v>0</v>
      </c>
      <c r="AD402" cm="1">
        <f t="array" aca="1" ref="AD402" ca="1">IF($A402&gt;AD$1,"",$C402*INDEX('ETS yield tables'!$D$265:$CO$293,$B402,AD$1-$A402+1)/10^6)</f>
        <v>0</v>
      </c>
      <c r="AE402" cm="1">
        <f t="array" aca="1" ref="AE402" ca="1">IF($A402&gt;AE$1,"",$C402*INDEX('ETS yield tables'!$D$265:$CO$293,$B402,AE$1-$A402+1)/10^6)</f>
        <v>0</v>
      </c>
      <c r="AF402" cm="1">
        <f t="array" aca="1" ref="AF402" ca="1">IF($A402&gt;AF$1,"",$C402*INDEX('ETS yield tables'!$D$265:$CO$293,$B402,AF$1-$A402+1)/10^6)</f>
        <v>0</v>
      </c>
      <c r="AG402" cm="1">
        <f t="array" aca="1" ref="AG402" ca="1">IF($A402&gt;AG$1,"",$C402*INDEX('ETS yield tables'!$D$265:$CO$293,$B402,AG$1-$A402+1)/10^6)</f>
        <v>0</v>
      </c>
      <c r="AH402" cm="1">
        <f t="array" aca="1" ref="AH402" ca="1">IF($A402&gt;AH$1,"",$C402*INDEX('ETS yield tables'!$D$265:$CO$293,$B402,AH$1-$A402+1)/10^6)</f>
        <v>0</v>
      </c>
      <c r="AI402" cm="1">
        <f t="array" aca="1" ref="AI402" ca="1">IF($A402&gt;AI$1,"",$C402*INDEX('ETS yield tables'!$D$265:$CO$293,$B402,AI$1-$A402+1)/10^6)</f>
        <v>0</v>
      </c>
      <c r="AJ402" cm="1">
        <f t="array" aca="1" ref="AJ402" ca="1">IF($A402&gt;AJ$1,"",$C402*INDEX('ETS yield tables'!$D$265:$CO$293,$B402,AJ$1-$A402+1)/10^6)</f>
        <v>0</v>
      </c>
      <c r="AK402" cm="1">
        <f t="array" aca="1" ref="AK402" ca="1">IF($A402&gt;AK$1,"",$C402*INDEX('ETS yield tables'!$D$265:$CO$293,$B402,AK$1-$A402+1)/10^6)</f>
        <v>0</v>
      </c>
      <c r="AL402" cm="1">
        <f t="array" aca="1" ref="AL402" ca="1">IF($A402&gt;AL$1,"",$C402*INDEX('ETS yield tables'!$D$265:$CO$293,$B402,AL$1-$A402+1)/10^6)</f>
        <v>0</v>
      </c>
      <c r="AM402" cm="1">
        <f t="array" aca="1" ref="AM402" ca="1">IF($A402&gt;AM$1,"",$C402*INDEX('ETS yield tables'!$D$265:$CO$293,$B402,AM$1-$A402+1)/10^6)</f>
        <v>0</v>
      </c>
      <c r="AN402" cm="1">
        <f t="array" aca="1" ref="AN402" ca="1">IF($A402&gt;AN$1,"",$C402*INDEX('ETS yield tables'!$D$265:$CO$293,$B402,AN$1-$A402+1)/10^6)</f>
        <v>0</v>
      </c>
      <c r="AO402" cm="1">
        <f t="array" aca="1" ref="AO402" ca="1">IF($A402&gt;AO$1,"",$C402*INDEX('ETS yield tables'!$D$265:$CO$293,$B402,AO$1-$A402+1)/10^6)</f>
        <v>0</v>
      </c>
      <c r="AP402" cm="1">
        <f t="array" aca="1" ref="AP402" ca="1">IF($A402&gt;AP$1,"",$C402*INDEX('ETS yield tables'!$D$265:$CO$293,$B402,AP$1-$A402+1)/10^6)</f>
        <v>0</v>
      </c>
      <c r="AQ402" cm="1">
        <f t="array" aca="1" ref="AQ402" ca="1">IF($A402&gt;AQ$1,"",$C402*INDEX('ETS yield tables'!$D$265:$CO$293,$B402,AQ$1-$A402+1)/10^6)</f>
        <v>0</v>
      </c>
      <c r="AR402" cm="1">
        <f t="array" aca="1" ref="AR402" ca="1">IF($A402&gt;AR$1,"",$C402*INDEX('ETS yield tables'!$D$265:$CO$293,$B402,AR$1-$A402+1)/10^6)</f>
        <v>0</v>
      </c>
      <c r="AS402" cm="1">
        <f t="array" aca="1" ref="AS402" ca="1">IF($A402&gt;AS$1,"",$C402*INDEX('ETS yield tables'!$D$265:$CO$293,$B402,AS$1-$A402+1)/10^6)</f>
        <v>0</v>
      </c>
      <c r="AT402" cm="1">
        <f t="array" aca="1" ref="AT402" ca="1">IF($A402&gt;AT$1,"",$C402*INDEX('ETS yield tables'!$D$265:$CO$293,$B402,AT$1-$A402+1)/10^6)</f>
        <v>0</v>
      </c>
      <c r="AU402" cm="1">
        <f t="array" aca="1" ref="AU402" ca="1">IF($A402&gt;AU$1,"",$C402*INDEX('ETS yield tables'!$D$265:$CO$293,$B402,AU$1-$A402+1)/10^6)</f>
        <v>0</v>
      </c>
      <c r="AV402" cm="1">
        <f t="array" aca="1" ref="AV402" ca="1">IF($A402&gt;AV$1,"",$C402*INDEX('ETS yield tables'!$D$265:$CO$293,$B402,AV$1-$A402+1)/10^6)</f>
        <v>0</v>
      </c>
      <c r="AW402" cm="1">
        <f t="array" aca="1" ref="AW402" ca="1">IF($A402&gt;AW$1,"",$C402*INDEX('ETS yield tables'!$D$265:$CO$293,$B402,AW$1-$A402+1)/10^6)</f>
        <v>0</v>
      </c>
      <c r="AX402" cm="1">
        <f t="array" aca="1" ref="AX402" ca="1">IF($A402&gt;AX$1,"",$C402*INDEX('ETS yield tables'!$D$265:$CO$293,$B402,AX$1-$A402+1)/10^6)</f>
        <v>0</v>
      </c>
      <c r="AY402" cm="1">
        <f t="array" aca="1" ref="AY402" ca="1">IF($A402&gt;AY$1,"",$C402*INDEX('ETS yield tables'!$D$265:$CO$293,$B402,AY$1-$A402+1)/10^6)</f>
        <v>0</v>
      </c>
      <c r="AZ402" cm="1">
        <f t="array" aca="1" ref="AZ402" ca="1">IF($A402&gt;AZ$1,"",$C402*INDEX('ETS yield tables'!$D$265:$CO$293,$B402,AZ$1-$A402+1)/10^6)</f>
        <v>0</v>
      </c>
      <c r="BA402" cm="1">
        <f t="array" aca="1" ref="BA402" ca="1">IF($A402&gt;BA$1,"",$C402*INDEX('ETS yield tables'!$D$265:$CO$293,$B402,BA$1-$A402+1)/10^6)</f>
        <v>0</v>
      </c>
      <c r="BB402" cm="1">
        <f t="array" aca="1" ref="BB402" ca="1">IF($A402&gt;BB$1,"",$C402*INDEX('ETS yield tables'!$D$265:$CO$293,$B402,BB$1-$A402+1)/10^6)</f>
        <v>0</v>
      </c>
      <c r="BC402" cm="1">
        <f t="array" aca="1" ref="BC402" ca="1">IF($A402&gt;BC$1,"",$C402*INDEX('ETS yield tables'!$D$265:$CO$293,$B402,BC$1-$A402+1)/10^6)</f>
        <v>0</v>
      </c>
      <c r="BD402" cm="1">
        <f t="array" aca="1" ref="BD402" ca="1">IF($A402&gt;BD$1,"",$C402*INDEX('ETS yield tables'!$D$265:$CO$293,$B402,BD$1-$A402+1)/10^6)</f>
        <v>0</v>
      </c>
      <c r="BE402" cm="1">
        <f t="array" aca="1" ref="BE402" ca="1">IF($A402&gt;BE$1,"",$C402*INDEX('ETS yield tables'!$D$265:$CO$293,$B402,BE$1-$A402+1)/10^6)</f>
        <v>0</v>
      </c>
      <c r="BF402" cm="1">
        <f t="array" aca="1" ref="BF402" ca="1">IF($A402&gt;BF$1,"",$C402*INDEX('ETS yield tables'!$D$265:$CO$293,$B402,BF$1-$A402+1)/10^6)</f>
        <v>0</v>
      </c>
      <c r="BG402" cm="1">
        <f t="array" aca="1" ref="BG402" ca="1">IF($A402&gt;BG$1,"",$C402*INDEX('ETS yield tables'!$D$265:$CO$293,$B402,BG$1-$A402+1)/10^6)</f>
        <v>0</v>
      </c>
      <c r="BH402" cm="1">
        <f t="array" aca="1" ref="BH402" ca="1">IF($A402&gt;BH$1,"",$C402*INDEX('ETS yield tables'!$D$265:$CO$293,$B402,BH$1-$A402+1)/10^6)</f>
        <v>0</v>
      </c>
      <c r="BI402" cm="1">
        <f t="array" aca="1" ref="BI402" ca="1">IF($A402&gt;BI$1,"",$C402*INDEX('ETS yield tables'!$D$265:$CO$293,$B402,BI$1-$A402+1)/10^6)</f>
        <v>0</v>
      </c>
      <c r="BJ402" cm="1">
        <f t="array" aca="1" ref="BJ402" ca="1">IF($A402&gt;BJ$1,"",$C402*INDEX('ETS yield tables'!$D$265:$CO$293,$B402,BJ$1-$A402+1)/10^6)</f>
        <v>0</v>
      </c>
      <c r="BK402" cm="1">
        <f t="array" aca="1" ref="BK402" ca="1">IF($A402&gt;BK$1,"",$C402*INDEX('ETS yield tables'!$D$265:$CO$293,$B402,BK$1-$A402+1)/10^6)</f>
        <v>0</v>
      </c>
      <c r="BL402" cm="1">
        <f t="array" aca="1" ref="BL402" ca="1">IF($A402&gt;BL$1,"",$C402*INDEX('ETS yield tables'!$D$265:$CO$293,$B402,BL$1-$A402+1)/10^6)</f>
        <v>0</v>
      </c>
      <c r="BM402" cm="1">
        <f t="array" aca="1" ref="BM402" ca="1">IF($A402&gt;BM$1,"",$C402*INDEX('ETS yield tables'!$D$265:$CO$293,$B402,BM$1-$A402+1)/10^6)</f>
        <v>0</v>
      </c>
      <c r="BN402" cm="1">
        <f t="array" aca="1" ref="BN402" ca="1">IF($A402&gt;BN$1,"",$C402*INDEX('ETS yield tables'!$D$265:$CO$293,$B402,BN$1-$A402+1)/10^6)</f>
        <v>0</v>
      </c>
      <c r="BO402" cm="1">
        <f t="array" aca="1" ref="BO402" ca="1">IF($A402&gt;BO$1,"",$C402*INDEX('ETS yield tables'!$D$265:$CO$293,$B402,BO$1-$A402+1)/10^6)</f>
        <v>0</v>
      </c>
      <c r="BP402" cm="1">
        <f t="array" aca="1" ref="BP402" ca="1">IF($A402&gt;BP$1,"",$C402*INDEX('ETS yield tables'!$D$265:$CO$293,$B402,BP$1-$A402+1)/10^6)</f>
        <v>0</v>
      </c>
      <c r="BQ402" cm="1">
        <f t="array" aca="1" ref="BQ402" ca="1">IF($A402&gt;BQ$1,"",$C402*INDEX('ETS yield tables'!$D$265:$CO$293,$B402,BQ$1-$A402+1)/10^6)</f>
        <v>0</v>
      </c>
      <c r="BR402" cm="1">
        <f t="array" aca="1" ref="BR402" ca="1">IF($A402&gt;BR$1,"",$C402*INDEX('ETS yield tables'!$D$265:$CO$293,$B402,BR$1-$A402+1)/10^6)</f>
        <v>0</v>
      </c>
      <c r="BS402" cm="1">
        <f t="array" aca="1" ref="BS402" ca="1">IF($A402&gt;BS$1,"",$C402*INDEX('ETS yield tables'!$D$265:$CO$293,$B402,BS$1-$A402+1)/10^6)</f>
        <v>0</v>
      </c>
      <c r="BT402" cm="1">
        <f t="array" aca="1" ref="BT402" ca="1">IF($A402&gt;BT$1,"",$C402*INDEX('ETS yield tables'!$D$265:$CO$293,$B402,BT$1-$A402+1)/10^6)</f>
        <v>0</v>
      </c>
      <c r="BU402" cm="1">
        <f t="array" aca="1" ref="BU402" ca="1">IF($A402&gt;BU$1,"",$C402*INDEX('ETS yield tables'!$D$265:$CO$293,$B402,BU$1-$A402+1)/10^6)</f>
        <v>0</v>
      </c>
      <c r="BV402" cm="1">
        <f t="array" aca="1" ref="BV402" ca="1">IF($A402&gt;BV$1,"",$C402*INDEX('ETS yield tables'!$D$265:$CO$293,$B402,BV$1-$A402+1)/10^6)</f>
        <v>0</v>
      </c>
      <c r="BW402" cm="1">
        <f t="array" aca="1" ref="BW402" ca="1">IF($A402&gt;BW$1,"",$C402*INDEX('ETS yield tables'!$D$265:$CO$293,$B402,BW$1-$A402+1)/10^6)</f>
        <v>0</v>
      </c>
      <c r="BX402" cm="1">
        <f t="array" aca="1" ref="BX402" ca="1">IF($A402&gt;BX$1,"",$C402*INDEX('ETS yield tables'!$D$265:$CO$293,$B402,BX$1-$A402+1)/10^6)</f>
        <v>0</v>
      </c>
      <c r="BY402" cm="1">
        <f t="array" aca="1" ref="BY402" ca="1">IF($A402&gt;BY$1,"",$C402*INDEX('ETS yield tables'!$D$265:$CO$293,$B402,BY$1-$A402+1)/10^6)</f>
        <v>0</v>
      </c>
      <c r="BZ402" cm="1">
        <f t="array" aca="1" ref="BZ402" ca="1">IF($A402&gt;BZ$1,"",$C402*INDEX('ETS yield tables'!$D$265:$CO$293,$B402,BZ$1-$A402+1)/10^6)</f>
        <v>0</v>
      </c>
      <c r="CA402" cm="1">
        <f t="array" aca="1" ref="CA402" ca="1">IF($A402&gt;CA$1,"",$C402*INDEX('ETS yield tables'!$D$265:$CO$293,$B402,CA$1-$A402+1)/10^6)</f>
        <v>0</v>
      </c>
      <c r="CB402" cm="1">
        <f t="array" aca="1" ref="CB402" ca="1">IF($A402&gt;CB$1,"",$C402*INDEX('ETS yield tables'!$D$265:$CO$293,$B402,CB$1-$A402+1)/10^6)</f>
        <v>0</v>
      </c>
      <c r="CC402" cm="1">
        <f t="array" aca="1" ref="CC402" ca="1">IF($A402&gt;CC$1,"",$C402*INDEX('ETS yield tables'!$D$265:$CO$293,$B402,CC$1-$A402+1)/10^6)</f>
        <v>0</v>
      </c>
      <c r="CD402" cm="1">
        <f t="array" aca="1" ref="CD402" ca="1">IF($A402&gt;CD$1,"",$C402*INDEX('ETS yield tables'!$D$265:$CO$293,$B402,CD$1-$A402+1)/10^6)</f>
        <v>0</v>
      </c>
      <c r="CE402" cm="1">
        <f t="array" aca="1" ref="CE402" ca="1">IF($A402&gt;CE$1,"",$C402*INDEX('ETS yield tables'!$D$265:$CO$293,$B402,CE$1-$A402+1)/10^6)</f>
        <v>0</v>
      </c>
      <c r="CF402" cm="1">
        <f t="array" aca="1" ref="CF402" ca="1">IF($A402&gt;CF$1,"",$C402*INDEX('ETS yield tables'!$D$265:$CO$293,$B402,CF$1-$A402+1)/10^6)</f>
        <v>0</v>
      </c>
      <c r="CG402" cm="1">
        <f t="array" aca="1" ref="CG402" ca="1">IF($A402&gt;CG$1,"",$C402*INDEX('ETS yield tables'!$D$265:$CO$293,$B402,CG$1-$A402+1)/10^6)</f>
        <v>0</v>
      </c>
      <c r="CH402" cm="1">
        <f t="array" aca="1" ref="CH402" ca="1">IF($A402&gt;CH$1,"",$C402*INDEX('ETS yield tables'!$D$265:$CO$293,$B402,CH$1-$A402+1)/10^6)</f>
        <v>0</v>
      </c>
      <c r="CI402" cm="1">
        <f t="array" aca="1" ref="CI402" ca="1">IF($A402&gt;CI$1,"",$C402*INDEX('ETS yield tables'!$D$265:$CO$293,$B402,CI$1-$A402+1)/10^6)</f>
        <v>0</v>
      </c>
      <c r="CJ402" cm="1">
        <f t="array" aca="1" ref="CJ402" ca="1">IF($A402&gt;CJ$1,"",$C402*INDEX('ETS yield tables'!$D$265:$CO$293,$B402,CJ$1-$A402+1)/10^6)</f>
        <v>0</v>
      </c>
      <c r="CK402" cm="1">
        <f t="array" aca="1" ref="CK402" ca="1">IF($A402&gt;CK$1,"",$C402*INDEX('ETS yield tables'!$D$265:$CO$293,$B402,CK$1-$A402+1)/10^6)</f>
        <v>0</v>
      </c>
      <c r="CL402" cm="1">
        <f t="array" aca="1" ref="CL402" ca="1">IF($A402&gt;CL$1,"",$C402*INDEX('ETS yield tables'!$D$265:$CO$293,$B402,CL$1-$A402+1)/10^6)</f>
        <v>0</v>
      </c>
      <c r="CM402" cm="1">
        <f t="array" aca="1" ref="CM402" ca="1">IF($A402&gt;CM$1,"",$C402*INDEX('ETS yield tables'!$D$265:$CO$293,$B402,CM$1-$A402+1)/10^6)</f>
        <v>0</v>
      </c>
      <c r="CN402" cm="1">
        <f t="array" aca="1" ref="CN402" ca="1">IF($A402&gt;CN$1,"",$C402*INDEX('ETS yield tables'!$D$265:$CO$293,$B402,CN$1-$A402+1)/10^6)</f>
        <v>0</v>
      </c>
      <c r="CO402" cm="1">
        <f t="array" aca="1" ref="CO402" ca="1">IF($A402&gt;CO$1,"",$C402*INDEX('ETS yield tables'!$D$265:$CO$293,$B402,CO$1-$A402+1)/10^6)</f>
        <v>0</v>
      </c>
    </row>
    <row r="403" spans="1:93" outlineLevel="1">
      <c r="A403">
        <v>1997</v>
      </c>
      <c r="B403">
        <f t="shared" si="195"/>
        <v>12</v>
      </c>
      <c r="C403" s="1">
        <v>0</v>
      </c>
      <c r="D403" s="62"/>
      <c r="E403" s="62"/>
      <c r="F403" s="62"/>
      <c r="G403" s="62"/>
      <c r="H403" s="62"/>
      <c r="I403" s="62"/>
      <c r="J403" s="62"/>
      <c r="K403" s="62"/>
      <c r="L403" s="62"/>
      <c r="M403" s="62"/>
      <c r="N403" s="62"/>
      <c r="O403" s="62"/>
      <c r="P403" s="62"/>
      <c r="Q403" s="62"/>
      <c r="R403" s="62"/>
      <c r="S403" s="62"/>
      <c r="T403" s="62"/>
      <c r="U403" s="62"/>
      <c r="V403" cm="1">
        <f t="array" aca="1" ref="V403" ca="1">IF($A403&gt;V$1,"",$C403*INDEX('ETS yield tables'!$D$265:$CO$293,$B403,V$1-$A403+1)/10^6)</f>
        <v>0</v>
      </c>
      <c r="W403" cm="1">
        <f t="array" aca="1" ref="W403" ca="1">IF($A403&gt;W$1,"",$C403*INDEX('ETS yield tables'!$D$265:$CO$293,$B403,W$1-$A403+1)/10^6)</f>
        <v>0</v>
      </c>
      <c r="X403" cm="1">
        <f t="array" aca="1" ref="X403" ca="1">IF($A403&gt;X$1,"",$C403*INDEX('ETS yield tables'!$D$265:$CO$293,$B403,X$1-$A403+1)/10^6)</f>
        <v>0</v>
      </c>
      <c r="Y403" cm="1">
        <f t="array" aca="1" ref="Y403" ca="1">IF($A403&gt;Y$1,"",$C403*INDEX('ETS yield tables'!$D$265:$CO$293,$B403,Y$1-$A403+1)/10^6)</f>
        <v>0</v>
      </c>
      <c r="Z403" cm="1">
        <f t="array" aca="1" ref="Z403" ca="1">IF($A403&gt;Z$1,"",$C403*INDEX('ETS yield tables'!$D$265:$CO$293,$B403,Z$1-$A403+1)/10^6)</f>
        <v>0</v>
      </c>
      <c r="AA403" cm="1">
        <f t="array" aca="1" ref="AA403" ca="1">IF($A403&gt;AA$1,"",$C403*INDEX('ETS yield tables'!$D$265:$CO$293,$B403,AA$1-$A403+1)/10^6)</f>
        <v>0</v>
      </c>
      <c r="AB403" cm="1">
        <f t="array" aca="1" ref="AB403" ca="1">IF($A403&gt;AB$1,"",$C403*INDEX('ETS yield tables'!$D$265:$CO$293,$B403,AB$1-$A403+1)/10^6)</f>
        <v>0</v>
      </c>
      <c r="AC403" cm="1">
        <f t="array" aca="1" ref="AC403" ca="1">IF($A403&gt;AC$1,"",$C403*INDEX('ETS yield tables'!$D$265:$CO$293,$B403,AC$1-$A403+1)/10^6)</f>
        <v>0</v>
      </c>
      <c r="AD403" cm="1">
        <f t="array" aca="1" ref="AD403" ca="1">IF($A403&gt;AD$1,"",$C403*INDEX('ETS yield tables'!$D$265:$CO$293,$B403,AD$1-$A403+1)/10^6)</f>
        <v>0</v>
      </c>
      <c r="AE403" cm="1">
        <f t="array" aca="1" ref="AE403" ca="1">IF($A403&gt;AE$1,"",$C403*INDEX('ETS yield tables'!$D$265:$CO$293,$B403,AE$1-$A403+1)/10^6)</f>
        <v>0</v>
      </c>
      <c r="AF403" cm="1">
        <f t="array" aca="1" ref="AF403" ca="1">IF($A403&gt;AF$1,"",$C403*INDEX('ETS yield tables'!$D$265:$CO$293,$B403,AF$1-$A403+1)/10^6)</f>
        <v>0</v>
      </c>
      <c r="AG403" cm="1">
        <f t="array" aca="1" ref="AG403" ca="1">IF($A403&gt;AG$1,"",$C403*INDEX('ETS yield tables'!$D$265:$CO$293,$B403,AG$1-$A403+1)/10^6)</f>
        <v>0</v>
      </c>
      <c r="AH403" cm="1">
        <f t="array" aca="1" ref="AH403" ca="1">IF($A403&gt;AH$1,"",$C403*INDEX('ETS yield tables'!$D$265:$CO$293,$B403,AH$1-$A403+1)/10^6)</f>
        <v>0</v>
      </c>
      <c r="AI403" cm="1">
        <f t="array" aca="1" ref="AI403" ca="1">IF($A403&gt;AI$1,"",$C403*INDEX('ETS yield tables'!$D$265:$CO$293,$B403,AI$1-$A403+1)/10^6)</f>
        <v>0</v>
      </c>
      <c r="AJ403" cm="1">
        <f t="array" aca="1" ref="AJ403" ca="1">IF($A403&gt;AJ$1,"",$C403*INDEX('ETS yield tables'!$D$265:$CO$293,$B403,AJ$1-$A403+1)/10^6)</f>
        <v>0</v>
      </c>
      <c r="AK403" cm="1">
        <f t="array" aca="1" ref="AK403" ca="1">IF($A403&gt;AK$1,"",$C403*INDEX('ETS yield tables'!$D$265:$CO$293,$B403,AK$1-$A403+1)/10^6)</f>
        <v>0</v>
      </c>
      <c r="AL403" cm="1">
        <f t="array" aca="1" ref="AL403" ca="1">IF($A403&gt;AL$1,"",$C403*INDEX('ETS yield tables'!$D$265:$CO$293,$B403,AL$1-$A403+1)/10^6)</f>
        <v>0</v>
      </c>
      <c r="AM403" cm="1">
        <f t="array" aca="1" ref="AM403" ca="1">IF($A403&gt;AM$1,"",$C403*INDEX('ETS yield tables'!$D$265:$CO$293,$B403,AM$1-$A403+1)/10^6)</f>
        <v>0</v>
      </c>
      <c r="AN403" cm="1">
        <f t="array" aca="1" ref="AN403" ca="1">IF($A403&gt;AN$1,"",$C403*INDEX('ETS yield tables'!$D$265:$CO$293,$B403,AN$1-$A403+1)/10^6)</f>
        <v>0</v>
      </c>
      <c r="AO403" cm="1">
        <f t="array" aca="1" ref="AO403" ca="1">IF($A403&gt;AO$1,"",$C403*INDEX('ETS yield tables'!$D$265:$CO$293,$B403,AO$1-$A403+1)/10^6)</f>
        <v>0</v>
      </c>
      <c r="AP403" cm="1">
        <f t="array" aca="1" ref="AP403" ca="1">IF($A403&gt;AP$1,"",$C403*INDEX('ETS yield tables'!$D$265:$CO$293,$B403,AP$1-$A403+1)/10^6)</f>
        <v>0</v>
      </c>
      <c r="AQ403" cm="1">
        <f t="array" aca="1" ref="AQ403" ca="1">IF($A403&gt;AQ$1,"",$C403*INDEX('ETS yield tables'!$D$265:$CO$293,$B403,AQ$1-$A403+1)/10^6)</f>
        <v>0</v>
      </c>
      <c r="AR403" cm="1">
        <f t="array" aca="1" ref="AR403" ca="1">IF($A403&gt;AR$1,"",$C403*INDEX('ETS yield tables'!$D$265:$CO$293,$B403,AR$1-$A403+1)/10^6)</f>
        <v>0</v>
      </c>
      <c r="AS403" cm="1">
        <f t="array" aca="1" ref="AS403" ca="1">IF($A403&gt;AS$1,"",$C403*INDEX('ETS yield tables'!$D$265:$CO$293,$B403,AS$1-$A403+1)/10^6)</f>
        <v>0</v>
      </c>
      <c r="AT403" cm="1">
        <f t="array" aca="1" ref="AT403" ca="1">IF($A403&gt;AT$1,"",$C403*INDEX('ETS yield tables'!$D$265:$CO$293,$B403,AT$1-$A403+1)/10^6)</f>
        <v>0</v>
      </c>
      <c r="AU403" cm="1">
        <f t="array" aca="1" ref="AU403" ca="1">IF($A403&gt;AU$1,"",$C403*INDEX('ETS yield tables'!$D$265:$CO$293,$B403,AU$1-$A403+1)/10^6)</f>
        <v>0</v>
      </c>
      <c r="AV403" cm="1">
        <f t="array" aca="1" ref="AV403" ca="1">IF($A403&gt;AV$1,"",$C403*INDEX('ETS yield tables'!$D$265:$CO$293,$B403,AV$1-$A403+1)/10^6)</f>
        <v>0</v>
      </c>
      <c r="AW403" cm="1">
        <f t="array" aca="1" ref="AW403" ca="1">IF($A403&gt;AW$1,"",$C403*INDEX('ETS yield tables'!$D$265:$CO$293,$B403,AW$1-$A403+1)/10^6)</f>
        <v>0</v>
      </c>
      <c r="AX403" cm="1">
        <f t="array" aca="1" ref="AX403" ca="1">IF($A403&gt;AX$1,"",$C403*INDEX('ETS yield tables'!$D$265:$CO$293,$B403,AX$1-$A403+1)/10^6)</f>
        <v>0</v>
      </c>
      <c r="AY403" cm="1">
        <f t="array" aca="1" ref="AY403" ca="1">IF($A403&gt;AY$1,"",$C403*INDEX('ETS yield tables'!$D$265:$CO$293,$B403,AY$1-$A403+1)/10^6)</f>
        <v>0</v>
      </c>
      <c r="AZ403" cm="1">
        <f t="array" aca="1" ref="AZ403" ca="1">IF($A403&gt;AZ$1,"",$C403*INDEX('ETS yield tables'!$D$265:$CO$293,$B403,AZ$1-$A403+1)/10^6)</f>
        <v>0</v>
      </c>
      <c r="BA403" cm="1">
        <f t="array" aca="1" ref="BA403" ca="1">IF($A403&gt;BA$1,"",$C403*INDEX('ETS yield tables'!$D$265:$CO$293,$B403,BA$1-$A403+1)/10^6)</f>
        <v>0</v>
      </c>
      <c r="BB403" cm="1">
        <f t="array" aca="1" ref="BB403" ca="1">IF($A403&gt;BB$1,"",$C403*INDEX('ETS yield tables'!$D$265:$CO$293,$B403,BB$1-$A403+1)/10^6)</f>
        <v>0</v>
      </c>
      <c r="BC403" cm="1">
        <f t="array" aca="1" ref="BC403" ca="1">IF($A403&gt;BC$1,"",$C403*INDEX('ETS yield tables'!$D$265:$CO$293,$B403,BC$1-$A403+1)/10^6)</f>
        <v>0</v>
      </c>
      <c r="BD403" cm="1">
        <f t="array" aca="1" ref="BD403" ca="1">IF($A403&gt;BD$1,"",$C403*INDEX('ETS yield tables'!$D$265:$CO$293,$B403,BD$1-$A403+1)/10^6)</f>
        <v>0</v>
      </c>
      <c r="BE403" cm="1">
        <f t="array" aca="1" ref="BE403" ca="1">IF($A403&gt;BE$1,"",$C403*INDEX('ETS yield tables'!$D$265:$CO$293,$B403,BE$1-$A403+1)/10^6)</f>
        <v>0</v>
      </c>
      <c r="BF403" cm="1">
        <f t="array" aca="1" ref="BF403" ca="1">IF($A403&gt;BF$1,"",$C403*INDEX('ETS yield tables'!$D$265:$CO$293,$B403,BF$1-$A403+1)/10^6)</f>
        <v>0</v>
      </c>
      <c r="BG403" cm="1">
        <f t="array" aca="1" ref="BG403" ca="1">IF($A403&gt;BG$1,"",$C403*INDEX('ETS yield tables'!$D$265:$CO$293,$B403,BG$1-$A403+1)/10^6)</f>
        <v>0</v>
      </c>
      <c r="BH403" cm="1">
        <f t="array" aca="1" ref="BH403" ca="1">IF($A403&gt;BH$1,"",$C403*INDEX('ETS yield tables'!$D$265:$CO$293,$B403,BH$1-$A403+1)/10^6)</f>
        <v>0</v>
      </c>
      <c r="BI403" cm="1">
        <f t="array" aca="1" ref="BI403" ca="1">IF($A403&gt;BI$1,"",$C403*INDEX('ETS yield tables'!$D$265:$CO$293,$B403,BI$1-$A403+1)/10^6)</f>
        <v>0</v>
      </c>
      <c r="BJ403" cm="1">
        <f t="array" aca="1" ref="BJ403" ca="1">IF($A403&gt;BJ$1,"",$C403*INDEX('ETS yield tables'!$D$265:$CO$293,$B403,BJ$1-$A403+1)/10^6)</f>
        <v>0</v>
      </c>
      <c r="BK403" cm="1">
        <f t="array" aca="1" ref="BK403" ca="1">IF($A403&gt;BK$1,"",$C403*INDEX('ETS yield tables'!$D$265:$CO$293,$B403,BK$1-$A403+1)/10^6)</f>
        <v>0</v>
      </c>
      <c r="BL403" cm="1">
        <f t="array" aca="1" ref="BL403" ca="1">IF($A403&gt;BL$1,"",$C403*INDEX('ETS yield tables'!$D$265:$CO$293,$B403,BL$1-$A403+1)/10^6)</f>
        <v>0</v>
      </c>
      <c r="BM403" cm="1">
        <f t="array" aca="1" ref="BM403" ca="1">IF($A403&gt;BM$1,"",$C403*INDEX('ETS yield tables'!$D$265:$CO$293,$B403,BM$1-$A403+1)/10^6)</f>
        <v>0</v>
      </c>
      <c r="BN403" cm="1">
        <f t="array" aca="1" ref="BN403" ca="1">IF($A403&gt;BN$1,"",$C403*INDEX('ETS yield tables'!$D$265:$CO$293,$B403,BN$1-$A403+1)/10^6)</f>
        <v>0</v>
      </c>
      <c r="BO403" cm="1">
        <f t="array" aca="1" ref="BO403" ca="1">IF($A403&gt;BO$1,"",$C403*INDEX('ETS yield tables'!$D$265:$CO$293,$B403,BO$1-$A403+1)/10^6)</f>
        <v>0</v>
      </c>
      <c r="BP403" cm="1">
        <f t="array" aca="1" ref="BP403" ca="1">IF($A403&gt;BP$1,"",$C403*INDEX('ETS yield tables'!$D$265:$CO$293,$B403,BP$1-$A403+1)/10^6)</f>
        <v>0</v>
      </c>
      <c r="BQ403" cm="1">
        <f t="array" aca="1" ref="BQ403" ca="1">IF($A403&gt;BQ$1,"",$C403*INDEX('ETS yield tables'!$D$265:$CO$293,$B403,BQ$1-$A403+1)/10^6)</f>
        <v>0</v>
      </c>
      <c r="BR403" cm="1">
        <f t="array" aca="1" ref="BR403" ca="1">IF($A403&gt;BR$1,"",$C403*INDEX('ETS yield tables'!$D$265:$CO$293,$B403,BR$1-$A403+1)/10^6)</f>
        <v>0</v>
      </c>
      <c r="BS403" cm="1">
        <f t="array" aca="1" ref="BS403" ca="1">IF($A403&gt;BS$1,"",$C403*INDEX('ETS yield tables'!$D$265:$CO$293,$B403,BS$1-$A403+1)/10^6)</f>
        <v>0</v>
      </c>
      <c r="BT403" cm="1">
        <f t="array" aca="1" ref="BT403" ca="1">IF($A403&gt;BT$1,"",$C403*INDEX('ETS yield tables'!$D$265:$CO$293,$B403,BT$1-$A403+1)/10^6)</f>
        <v>0</v>
      </c>
      <c r="BU403" cm="1">
        <f t="array" aca="1" ref="BU403" ca="1">IF($A403&gt;BU$1,"",$C403*INDEX('ETS yield tables'!$D$265:$CO$293,$B403,BU$1-$A403+1)/10^6)</f>
        <v>0</v>
      </c>
      <c r="BV403" cm="1">
        <f t="array" aca="1" ref="BV403" ca="1">IF($A403&gt;BV$1,"",$C403*INDEX('ETS yield tables'!$D$265:$CO$293,$B403,BV$1-$A403+1)/10^6)</f>
        <v>0</v>
      </c>
      <c r="BW403" cm="1">
        <f t="array" aca="1" ref="BW403" ca="1">IF($A403&gt;BW$1,"",$C403*INDEX('ETS yield tables'!$D$265:$CO$293,$B403,BW$1-$A403+1)/10^6)</f>
        <v>0</v>
      </c>
      <c r="BX403" cm="1">
        <f t="array" aca="1" ref="BX403" ca="1">IF($A403&gt;BX$1,"",$C403*INDEX('ETS yield tables'!$D$265:$CO$293,$B403,BX$1-$A403+1)/10^6)</f>
        <v>0</v>
      </c>
      <c r="BY403" cm="1">
        <f t="array" aca="1" ref="BY403" ca="1">IF($A403&gt;BY$1,"",$C403*INDEX('ETS yield tables'!$D$265:$CO$293,$B403,BY$1-$A403+1)/10^6)</f>
        <v>0</v>
      </c>
      <c r="BZ403" cm="1">
        <f t="array" aca="1" ref="BZ403" ca="1">IF($A403&gt;BZ$1,"",$C403*INDEX('ETS yield tables'!$D$265:$CO$293,$B403,BZ$1-$A403+1)/10^6)</f>
        <v>0</v>
      </c>
      <c r="CA403" cm="1">
        <f t="array" aca="1" ref="CA403" ca="1">IF($A403&gt;CA$1,"",$C403*INDEX('ETS yield tables'!$D$265:$CO$293,$B403,CA$1-$A403+1)/10^6)</f>
        <v>0</v>
      </c>
      <c r="CB403" cm="1">
        <f t="array" aca="1" ref="CB403" ca="1">IF($A403&gt;CB$1,"",$C403*INDEX('ETS yield tables'!$D$265:$CO$293,$B403,CB$1-$A403+1)/10^6)</f>
        <v>0</v>
      </c>
      <c r="CC403" cm="1">
        <f t="array" aca="1" ref="CC403" ca="1">IF($A403&gt;CC$1,"",$C403*INDEX('ETS yield tables'!$D$265:$CO$293,$B403,CC$1-$A403+1)/10^6)</f>
        <v>0</v>
      </c>
      <c r="CD403" cm="1">
        <f t="array" aca="1" ref="CD403" ca="1">IF($A403&gt;CD$1,"",$C403*INDEX('ETS yield tables'!$D$265:$CO$293,$B403,CD$1-$A403+1)/10^6)</f>
        <v>0</v>
      </c>
      <c r="CE403" cm="1">
        <f t="array" aca="1" ref="CE403" ca="1">IF($A403&gt;CE$1,"",$C403*INDEX('ETS yield tables'!$D$265:$CO$293,$B403,CE$1-$A403+1)/10^6)</f>
        <v>0</v>
      </c>
      <c r="CF403" cm="1">
        <f t="array" aca="1" ref="CF403" ca="1">IF($A403&gt;CF$1,"",$C403*INDEX('ETS yield tables'!$D$265:$CO$293,$B403,CF$1-$A403+1)/10^6)</f>
        <v>0</v>
      </c>
      <c r="CG403" cm="1">
        <f t="array" aca="1" ref="CG403" ca="1">IF($A403&gt;CG$1,"",$C403*INDEX('ETS yield tables'!$D$265:$CO$293,$B403,CG$1-$A403+1)/10^6)</f>
        <v>0</v>
      </c>
      <c r="CH403" cm="1">
        <f t="array" aca="1" ref="CH403" ca="1">IF($A403&gt;CH$1,"",$C403*INDEX('ETS yield tables'!$D$265:$CO$293,$B403,CH$1-$A403+1)/10^6)</f>
        <v>0</v>
      </c>
      <c r="CI403" cm="1">
        <f t="array" aca="1" ref="CI403" ca="1">IF($A403&gt;CI$1,"",$C403*INDEX('ETS yield tables'!$D$265:$CO$293,$B403,CI$1-$A403+1)/10^6)</f>
        <v>0</v>
      </c>
      <c r="CJ403" cm="1">
        <f t="array" aca="1" ref="CJ403" ca="1">IF($A403&gt;CJ$1,"",$C403*INDEX('ETS yield tables'!$D$265:$CO$293,$B403,CJ$1-$A403+1)/10^6)</f>
        <v>0</v>
      </c>
      <c r="CK403" cm="1">
        <f t="array" aca="1" ref="CK403" ca="1">IF($A403&gt;CK$1,"",$C403*INDEX('ETS yield tables'!$D$265:$CO$293,$B403,CK$1-$A403+1)/10^6)</f>
        <v>0</v>
      </c>
      <c r="CL403" cm="1">
        <f t="array" aca="1" ref="CL403" ca="1">IF($A403&gt;CL$1,"",$C403*INDEX('ETS yield tables'!$D$265:$CO$293,$B403,CL$1-$A403+1)/10^6)</f>
        <v>0</v>
      </c>
      <c r="CM403" cm="1">
        <f t="array" aca="1" ref="CM403" ca="1">IF($A403&gt;CM$1,"",$C403*INDEX('ETS yield tables'!$D$265:$CO$293,$B403,CM$1-$A403+1)/10^6)</f>
        <v>0</v>
      </c>
      <c r="CN403" cm="1">
        <f t="array" aca="1" ref="CN403" ca="1">IF($A403&gt;CN$1,"",$C403*INDEX('ETS yield tables'!$D$265:$CO$293,$B403,CN$1-$A403+1)/10^6)</f>
        <v>0</v>
      </c>
      <c r="CO403" cm="1">
        <f t="array" aca="1" ref="CO403" ca="1">IF($A403&gt;CO$1,"",$C403*INDEX('ETS yield tables'!$D$265:$CO$293,$B403,CO$1-$A403+1)/10^6)</f>
        <v>0</v>
      </c>
    </row>
    <row r="404" spans="1:93" outlineLevel="1">
      <c r="A404">
        <v>1998</v>
      </c>
      <c r="B404">
        <f t="shared" si="195"/>
        <v>11</v>
      </c>
      <c r="C404" s="1">
        <v>0</v>
      </c>
      <c r="D404" s="62"/>
      <c r="E404" s="62"/>
      <c r="F404" s="62"/>
      <c r="G404" s="62"/>
      <c r="H404" s="62"/>
      <c r="I404" s="62"/>
      <c r="J404" s="62"/>
      <c r="K404" s="62"/>
      <c r="L404" s="62"/>
      <c r="M404" s="62"/>
      <c r="N404" s="62"/>
      <c r="O404" s="62"/>
      <c r="P404" s="62"/>
      <c r="Q404" s="62"/>
      <c r="R404" s="62"/>
      <c r="S404" s="62"/>
      <c r="T404" s="62"/>
      <c r="U404" s="62"/>
      <c r="V404" cm="1">
        <f t="array" aca="1" ref="V404" ca="1">IF($A404&gt;V$1,"",$C404*INDEX('ETS yield tables'!$D$265:$CO$293,$B404,V$1-$A404+1)/10^6)</f>
        <v>0</v>
      </c>
      <c r="W404" cm="1">
        <f t="array" aca="1" ref="W404" ca="1">IF($A404&gt;W$1,"",$C404*INDEX('ETS yield tables'!$D$265:$CO$293,$B404,W$1-$A404+1)/10^6)</f>
        <v>0</v>
      </c>
      <c r="X404" cm="1">
        <f t="array" aca="1" ref="X404" ca="1">IF($A404&gt;X$1,"",$C404*INDEX('ETS yield tables'!$D$265:$CO$293,$B404,X$1-$A404+1)/10^6)</f>
        <v>0</v>
      </c>
      <c r="Y404" cm="1">
        <f t="array" aca="1" ref="Y404" ca="1">IF($A404&gt;Y$1,"",$C404*INDEX('ETS yield tables'!$D$265:$CO$293,$B404,Y$1-$A404+1)/10^6)</f>
        <v>0</v>
      </c>
      <c r="Z404" cm="1">
        <f t="array" aca="1" ref="Z404" ca="1">IF($A404&gt;Z$1,"",$C404*INDEX('ETS yield tables'!$D$265:$CO$293,$B404,Z$1-$A404+1)/10^6)</f>
        <v>0</v>
      </c>
      <c r="AA404" cm="1">
        <f t="array" aca="1" ref="AA404" ca="1">IF($A404&gt;AA$1,"",$C404*INDEX('ETS yield tables'!$D$265:$CO$293,$B404,AA$1-$A404+1)/10^6)</f>
        <v>0</v>
      </c>
      <c r="AB404" cm="1">
        <f t="array" aca="1" ref="AB404" ca="1">IF($A404&gt;AB$1,"",$C404*INDEX('ETS yield tables'!$D$265:$CO$293,$B404,AB$1-$A404+1)/10^6)</f>
        <v>0</v>
      </c>
      <c r="AC404" cm="1">
        <f t="array" aca="1" ref="AC404" ca="1">IF($A404&gt;AC$1,"",$C404*INDEX('ETS yield tables'!$D$265:$CO$293,$B404,AC$1-$A404+1)/10^6)</f>
        <v>0</v>
      </c>
      <c r="AD404" cm="1">
        <f t="array" aca="1" ref="AD404" ca="1">IF($A404&gt;AD$1,"",$C404*INDEX('ETS yield tables'!$D$265:$CO$293,$B404,AD$1-$A404+1)/10^6)</f>
        <v>0</v>
      </c>
      <c r="AE404" cm="1">
        <f t="array" aca="1" ref="AE404" ca="1">IF($A404&gt;AE$1,"",$C404*INDEX('ETS yield tables'!$D$265:$CO$293,$B404,AE$1-$A404+1)/10^6)</f>
        <v>0</v>
      </c>
      <c r="AF404" cm="1">
        <f t="array" aca="1" ref="AF404" ca="1">IF($A404&gt;AF$1,"",$C404*INDEX('ETS yield tables'!$D$265:$CO$293,$B404,AF$1-$A404+1)/10^6)</f>
        <v>0</v>
      </c>
      <c r="AG404" cm="1">
        <f t="array" aca="1" ref="AG404" ca="1">IF($A404&gt;AG$1,"",$C404*INDEX('ETS yield tables'!$D$265:$CO$293,$B404,AG$1-$A404+1)/10^6)</f>
        <v>0</v>
      </c>
      <c r="AH404" cm="1">
        <f t="array" aca="1" ref="AH404" ca="1">IF($A404&gt;AH$1,"",$C404*INDEX('ETS yield tables'!$D$265:$CO$293,$B404,AH$1-$A404+1)/10^6)</f>
        <v>0</v>
      </c>
      <c r="AI404" cm="1">
        <f t="array" aca="1" ref="AI404" ca="1">IF($A404&gt;AI$1,"",$C404*INDEX('ETS yield tables'!$D$265:$CO$293,$B404,AI$1-$A404+1)/10^6)</f>
        <v>0</v>
      </c>
      <c r="AJ404" cm="1">
        <f t="array" aca="1" ref="AJ404" ca="1">IF($A404&gt;AJ$1,"",$C404*INDEX('ETS yield tables'!$D$265:$CO$293,$B404,AJ$1-$A404+1)/10^6)</f>
        <v>0</v>
      </c>
      <c r="AK404" cm="1">
        <f t="array" aca="1" ref="AK404" ca="1">IF($A404&gt;AK$1,"",$C404*INDEX('ETS yield tables'!$D$265:$CO$293,$B404,AK$1-$A404+1)/10^6)</f>
        <v>0</v>
      </c>
      <c r="AL404" cm="1">
        <f t="array" aca="1" ref="AL404" ca="1">IF($A404&gt;AL$1,"",$C404*INDEX('ETS yield tables'!$D$265:$CO$293,$B404,AL$1-$A404+1)/10^6)</f>
        <v>0</v>
      </c>
      <c r="AM404" cm="1">
        <f t="array" aca="1" ref="AM404" ca="1">IF($A404&gt;AM$1,"",$C404*INDEX('ETS yield tables'!$D$265:$CO$293,$B404,AM$1-$A404+1)/10^6)</f>
        <v>0</v>
      </c>
      <c r="AN404" cm="1">
        <f t="array" aca="1" ref="AN404" ca="1">IF($A404&gt;AN$1,"",$C404*INDEX('ETS yield tables'!$D$265:$CO$293,$B404,AN$1-$A404+1)/10^6)</f>
        <v>0</v>
      </c>
      <c r="AO404" cm="1">
        <f t="array" aca="1" ref="AO404" ca="1">IF($A404&gt;AO$1,"",$C404*INDEX('ETS yield tables'!$D$265:$CO$293,$B404,AO$1-$A404+1)/10^6)</f>
        <v>0</v>
      </c>
      <c r="AP404" cm="1">
        <f t="array" aca="1" ref="AP404" ca="1">IF($A404&gt;AP$1,"",$C404*INDEX('ETS yield tables'!$D$265:$CO$293,$B404,AP$1-$A404+1)/10^6)</f>
        <v>0</v>
      </c>
      <c r="AQ404" cm="1">
        <f t="array" aca="1" ref="AQ404" ca="1">IF($A404&gt;AQ$1,"",$C404*INDEX('ETS yield tables'!$D$265:$CO$293,$B404,AQ$1-$A404+1)/10^6)</f>
        <v>0</v>
      </c>
      <c r="AR404" cm="1">
        <f t="array" aca="1" ref="AR404" ca="1">IF($A404&gt;AR$1,"",$C404*INDEX('ETS yield tables'!$D$265:$CO$293,$B404,AR$1-$A404+1)/10^6)</f>
        <v>0</v>
      </c>
      <c r="AS404" cm="1">
        <f t="array" aca="1" ref="AS404" ca="1">IF($A404&gt;AS$1,"",$C404*INDEX('ETS yield tables'!$D$265:$CO$293,$B404,AS$1-$A404+1)/10^6)</f>
        <v>0</v>
      </c>
      <c r="AT404" cm="1">
        <f t="array" aca="1" ref="AT404" ca="1">IF($A404&gt;AT$1,"",$C404*INDEX('ETS yield tables'!$D$265:$CO$293,$B404,AT$1-$A404+1)/10^6)</f>
        <v>0</v>
      </c>
      <c r="AU404" cm="1">
        <f t="array" aca="1" ref="AU404" ca="1">IF($A404&gt;AU$1,"",$C404*INDEX('ETS yield tables'!$D$265:$CO$293,$B404,AU$1-$A404+1)/10^6)</f>
        <v>0</v>
      </c>
      <c r="AV404" cm="1">
        <f t="array" aca="1" ref="AV404" ca="1">IF($A404&gt;AV$1,"",$C404*INDEX('ETS yield tables'!$D$265:$CO$293,$B404,AV$1-$A404+1)/10^6)</f>
        <v>0</v>
      </c>
      <c r="AW404" cm="1">
        <f t="array" aca="1" ref="AW404" ca="1">IF($A404&gt;AW$1,"",$C404*INDEX('ETS yield tables'!$D$265:$CO$293,$B404,AW$1-$A404+1)/10^6)</f>
        <v>0</v>
      </c>
      <c r="AX404" cm="1">
        <f t="array" aca="1" ref="AX404" ca="1">IF($A404&gt;AX$1,"",$C404*INDEX('ETS yield tables'!$D$265:$CO$293,$B404,AX$1-$A404+1)/10^6)</f>
        <v>0</v>
      </c>
      <c r="AY404" cm="1">
        <f t="array" aca="1" ref="AY404" ca="1">IF($A404&gt;AY$1,"",$C404*INDEX('ETS yield tables'!$D$265:$CO$293,$B404,AY$1-$A404+1)/10^6)</f>
        <v>0</v>
      </c>
      <c r="AZ404" cm="1">
        <f t="array" aca="1" ref="AZ404" ca="1">IF($A404&gt;AZ$1,"",$C404*INDEX('ETS yield tables'!$D$265:$CO$293,$B404,AZ$1-$A404+1)/10^6)</f>
        <v>0</v>
      </c>
      <c r="BA404" cm="1">
        <f t="array" aca="1" ref="BA404" ca="1">IF($A404&gt;BA$1,"",$C404*INDEX('ETS yield tables'!$D$265:$CO$293,$B404,BA$1-$A404+1)/10^6)</f>
        <v>0</v>
      </c>
      <c r="BB404" cm="1">
        <f t="array" aca="1" ref="BB404" ca="1">IF($A404&gt;BB$1,"",$C404*INDEX('ETS yield tables'!$D$265:$CO$293,$B404,BB$1-$A404+1)/10^6)</f>
        <v>0</v>
      </c>
      <c r="BC404" cm="1">
        <f t="array" aca="1" ref="BC404" ca="1">IF($A404&gt;BC$1,"",$C404*INDEX('ETS yield tables'!$D$265:$CO$293,$B404,BC$1-$A404+1)/10^6)</f>
        <v>0</v>
      </c>
      <c r="BD404" cm="1">
        <f t="array" aca="1" ref="BD404" ca="1">IF($A404&gt;BD$1,"",$C404*INDEX('ETS yield tables'!$D$265:$CO$293,$B404,BD$1-$A404+1)/10^6)</f>
        <v>0</v>
      </c>
      <c r="BE404" cm="1">
        <f t="array" aca="1" ref="BE404" ca="1">IF($A404&gt;BE$1,"",$C404*INDEX('ETS yield tables'!$D$265:$CO$293,$B404,BE$1-$A404+1)/10^6)</f>
        <v>0</v>
      </c>
      <c r="BF404" cm="1">
        <f t="array" aca="1" ref="BF404" ca="1">IF($A404&gt;BF$1,"",$C404*INDEX('ETS yield tables'!$D$265:$CO$293,$B404,BF$1-$A404+1)/10^6)</f>
        <v>0</v>
      </c>
      <c r="BG404" cm="1">
        <f t="array" aca="1" ref="BG404" ca="1">IF($A404&gt;BG$1,"",$C404*INDEX('ETS yield tables'!$D$265:$CO$293,$B404,BG$1-$A404+1)/10^6)</f>
        <v>0</v>
      </c>
      <c r="BH404" cm="1">
        <f t="array" aca="1" ref="BH404" ca="1">IF($A404&gt;BH$1,"",$C404*INDEX('ETS yield tables'!$D$265:$CO$293,$B404,BH$1-$A404+1)/10^6)</f>
        <v>0</v>
      </c>
      <c r="BI404" cm="1">
        <f t="array" aca="1" ref="BI404" ca="1">IF($A404&gt;BI$1,"",$C404*INDEX('ETS yield tables'!$D$265:$CO$293,$B404,BI$1-$A404+1)/10^6)</f>
        <v>0</v>
      </c>
      <c r="BJ404" cm="1">
        <f t="array" aca="1" ref="BJ404" ca="1">IF($A404&gt;BJ$1,"",$C404*INDEX('ETS yield tables'!$D$265:$CO$293,$B404,BJ$1-$A404+1)/10^6)</f>
        <v>0</v>
      </c>
      <c r="BK404" cm="1">
        <f t="array" aca="1" ref="BK404" ca="1">IF($A404&gt;BK$1,"",$C404*INDEX('ETS yield tables'!$D$265:$CO$293,$B404,BK$1-$A404+1)/10^6)</f>
        <v>0</v>
      </c>
      <c r="BL404" cm="1">
        <f t="array" aca="1" ref="BL404" ca="1">IF($A404&gt;BL$1,"",$C404*INDEX('ETS yield tables'!$D$265:$CO$293,$B404,BL$1-$A404+1)/10^6)</f>
        <v>0</v>
      </c>
      <c r="BM404" cm="1">
        <f t="array" aca="1" ref="BM404" ca="1">IF($A404&gt;BM$1,"",$C404*INDEX('ETS yield tables'!$D$265:$CO$293,$B404,BM$1-$A404+1)/10^6)</f>
        <v>0</v>
      </c>
      <c r="BN404" cm="1">
        <f t="array" aca="1" ref="BN404" ca="1">IF($A404&gt;BN$1,"",$C404*INDEX('ETS yield tables'!$D$265:$CO$293,$B404,BN$1-$A404+1)/10^6)</f>
        <v>0</v>
      </c>
      <c r="BO404" cm="1">
        <f t="array" aca="1" ref="BO404" ca="1">IF($A404&gt;BO$1,"",$C404*INDEX('ETS yield tables'!$D$265:$CO$293,$B404,BO$1-$A404+1)/10^6)</f>
        <v>0</v>
      </c>
      <c r="BP404" cm="1">
        <f t="array" aca="1" ref="BP404" ca="1">IF($A404&gt;BP$1,"",$C404*INDEX('ETS yield tables'!$D$265:$CO$293,$B404,BP$1-$A404+1)/10^6)</f>
        <v>0</v>
      </c>
      <c r="BQ404" cm="1">
        <f t="array" aca="1" ref="BQ404" ca="1">IF($A404&gt;BQ$1,"",$C404*INDEX('ETS yield tables'!$D$265:$CO$293,$B404,BQ$1-$A404+1)/10^6)</f>
        <v>0</v>
      </c>
      <c r="BR404" cm="1">
        <f t="array" aca="1" ref="BR404" ca="1">IF($A404&gt;BR$1,"",$C404*INDEX('ETS yield tables'!$D$265:$CO$293,$B404,BR$1-$A404+1)/10^6)</f>
        <v>0</v>
      </c>
      <c r="BS404" cm="1">
        <f t="array" aca="1" ref="BS404" ca="1">IF($A404&gt;BS$1,"",$C404*INDEX('ETS yield tables'!$D$265:$CO$293,$B404,BS$1-$A404+1)/10^6)</f>
        <v>0</v>
      </c>
      <c r="BT404" cm="1">
        <f t="array" aca="1" ref="BT404" ca="1">IF($A404&gt;BT$1,"",$C404*INDEX('ETS yield tables'!$D$265:$CO$293,$B404,BT$1-$A404+1)/10^6)</f>
        <v>0</v>
      </c>
      <c r="BU404" cm="1">
        <f t="array" aca="1" ref="BU404" ca="1">IF($A404&gt;BU$1,"",$C404*INDEX('ETS yield tables'!$D$265:$CO$293,$B404,BU$1-$A404+1)/10^6)</f>
        <v>0</v>
      </c>
      <c r="BV404" cm="1">
        <f t="array" aca="1" ref="BV404" ca="1">IF($A404&gt;BV$1,"",$C404*INDEX('ETS yield tables'!$D$265:$CO$293,$B404,BV$1-$A404+1)/10^6)</f>
        <v>0</v>
      </c>
      <c r="BW404" cm="1">
        <f t="array" aca="1" ref="BW404" ca="1">IF($A404&gt;BW$1,"",$C404*INDEX('ETS yield tables'!$D$265:$CO$293,$B404,BW$1-$A404+1)/10^6)</f>
        <v>0</v>
      </c>
      <c r="BX404" cm="1">
        <f t="array" aca="1" ref="BX404" ca="1">IF($A404&gt;BX$1,"",$C404*INDEX('ETS yield tables'!$D$265:$CO$293,$B404,BX$1-$A404+1)/10^6)</f>
        <v>0</v>
      </c>
      <c r="BY404" cm="1">
        <f t="array" aca="1" ref="BY404" ca="1">IF($A404&gt;BY$1,"",$C404*INDEX('ETS yield tables'!$D$265:$CO$293,$B404,BY$1-$A404+1)/10^6)</f>
        <v>0</v>
      </c>
      <c r="BZ404" cm="1">
        <f t="array" aca="1" ref="BZ404" ca="1">IF($A404&gt;BZ$1,"",$C404*INDEX('ETS yield tables'!$D$265:$CO$293,$B404,BZ$1-$A404+1)/10^6)</f>
        <v>0</v>
      </c>
      <c r="CA404" cm="1">
        <f t="array" aca="1" ref="CA404" ca="1">IF($A404&gt;CA$1,"",$C404*INDEX('ETS yield tables'!$D$265:$CO$293,$B404,CA$1-$A404+1)/10^6)</f>
        <v>0</v>
      </c>
      <c r="CB404" cm="1">
        <f t="array" aca="1" ref="CB404" ca="1">IF($A404&gt;CB$1,"",$C404*INDEX('ETS yield tables'!$D$265:$CO$293,$B404,CB$1-$A404+1)/10^6)</f>
        <v>0</v>
      </c>
      <c r="CC404" cm="1">
        <f t="array" aca="1" ref="CC404" ca="1">IF($A404&gt;CC$1,"",$C404*INDEX('ETS yield tables'!$D$265:$CO$293,$B404,CC$1-$A404+1)/10^6)</f>
        <v>0</v>
      </c>
      <c r="CD404" cm="1">
        <f t="array" aca="1" ref="CD404" ca="1">IF($A404&gt;CD$1,"",$C404*INDEX('ETS yield tables'!$D$265:$CO$293,$B404,CD$1-$A404+1)/10^6)</f>
        <v>0</v>
      </c>
      <c r="CE404" cm="1">
        <f t="array" aca="1" ref="CE404" ca="1">IF($A404&gt;CE$1,"",$C404*INDEX('ETS yield tables'!$D$265:$CO$293,$B404,CE$1-$A404+1)/10^6)</f>
        <v>0</v>
      </c>
      <c r="CF404" cm="1">
        <f t="array" aca="1" ref="CF404" ca="1">IF($A404&gt;CF$1,"",$C404*INDEX('ETS yield tables'!$D$265:$CO$293,$B404,CF$1-$A404+1)/10^6)</f>
        <v>0</v>
      </c>
      <c r="CG404" cm="1">
        <f t="array" aca="1" ref="CG404" ca="1">IF($A404&gt;CG$1,"",$C404*INDEX('ETS yield tables'!$D$265:$CO$293,$B404,CG$1-$A404+1)/10^6)</f>
        <v>0</v>
      </c>
      <c r="CH404" cm="1">
        <f t="array" aca="1" ref="CH404" ca="1">IF($A404&gt;CH$1,"",$C404*INDEX('ETS yield tables'!$D$265:$CO$293,$B404,CH$1-$A404+1)/10^6)</f>
        <v>0</v>
      </c>
      <c r="CI404" cm="1">
        <f t="array" aca="1" ref="CI404" ca="1">IF($A404&gt;CI$1,"",$C404*INDEX('ETS yield tables'!$D$265:$CO$293,$B404,CI$1-$A404+1)/10^6)</f>
        <v>0</v>
      </c>
      <c r="CJ404" cm="1">
        <f t="array" aca="1" ref="CJ404" ca="1">IF($A404&gt;CJ$1,"",$C404*INDEX('ETS yield tables'!$D$265:$CO$293,$B404,CJ$1-$A404+1)/10^6)</f>
        <v>0</v>
      </c>
      <c r="CK404" cm="1">
        <f t="array" aca="1" ref="CK404" ca="1">IF($A404&gt;CK$1,"",$C404*INDEX('ETS yield tables'!$D$265:$CO$293,$B404,CK$1-$A404+1)/10^6)</f>
        <v>0</v>
      </c>
      <c r="CL404" cm="1">
        <f t="array" aca="1" ref="CL404" ca="1">IF($A404&gt;CL$1,"",$C404*INDEX('ETS yield tables'!$D$265:$CO$293,$B404,CL$1-$A404+1)/10^6)</f>
        <v>0</v>
      </c>
      <c r="CM404" cm="1">
        <f t="array" aca="1" ref="CM404" ca="1">IF($A404&gt;CM$1,"",$C404*INDEX('ETS yield tables'!$D$265:$CO$293,$B404,CM$1-$A404+1)/10^6)</f>
        <v>0</v>
      </c>
      <c r="CN404" cm="1">
        <f t="array" aca="1" ref="CN404" ca="1">IF($A404&gt;CN$1,"",$C404*INDEX('ETS yield tables'!$D$265:$CO$293,$B404,CN$1-$A404+1)/10^6)</f>
        <v>0</v>
      </c>
      <c r="CO404" cm="1">
        <f t="array" aca="1" ref="CO404" ca="1">IF($A404&gt;CO$1,"",$C404*INDEX('ETS yield tables'!$D$265:$CO$293,$B404,CO$1-$A404+1)/10^6)</f>
        <v>0</v>
      </c>
    </row>
    <row r="405" spans="1:93" outlineLevel="1">
      <c r="A405">
        <v>1999</v>
      </c>
      <c r="B405">
        <f t="shared" si="195"/>
        <v>10</v>
      </c>
      <c r="C405" s="1">
        <v>0</v>
      </c>
      <c r="D405" s="62"/>
      <c r="E405" s="62"/>
      <c r="F405" s="62"/>
      <c r="G405" s="62"/>
      <c r="H405" s="62"/>
      <c r="I405" s="62"/>
      <c r="J405" s="62"/>
      <c r="K405" s="62"/>
      <c r="L405" s="62"/>
      <c r="M405" s="62"/>
      <c r="N405" s="62"/>
      <c r="O405" s="62"/>
      <c r="P405" s="62"/>
      <c r="Q405" s="62"/>
      <c r="R405" s="62"/>
      <c r="S405" s="62"/>
      <c r="T405" s="62"/>
      <c r="U405" s="62"/>
      <c r="V405" cm="1">
        <f t="array" aca="1" ref="V405" ca="1">IF($A405&gt;V$1,"",$C405*INDEX('ETS yield tables'!$D$265:$CO$293,$B405,V$1-$A405+1)/10^6)</f>
        <v>0</v>
      </c>
      <c r="W405" cm="1">
        <f t="array" aca="1" ref="W405" ca="1">IF($A405&gt;W$1,"",$C405*INDEX('ETS yield tables'!$D$265:$CO$293,$B405,W$1-$A405+1)/10^6)</f>
        <v>0</v>
      </c>
      <c r="X405" cm="1">
        <f t="array" aca="1" ref="X405" ca="1">IF($A405&gt;X$1,"",$C405*INDEX('ETS yield tables'!$D$265:$CO$293,$B405,X$1-$A405+1)/10^6)</f>
        <v>0</v>
      </c>
      <c r="Y405" cm="1">
        <f t="array" aca="1" ref="Y405" ca="1">IF($A405&gt;Y$1,"",$C405*INDEX('ETS yield tables'!$D$265:$CO$293,$B405,Y$1-$A405+1)/10^6)</f>
        <v>0</v>
      </c>
      <c r="Z405" cm="1">
        <f t="array" aca="1" ref="Z405" ca="1">IF($A405&gt;Z$1,"",$C405*INDEX('ETS yield tables'!$D$265:$CO$293,$B405,Z$1-$A405+1)/10^6)</f>
        <v>0</v>
      </c>
      <c r="AA405" cm="1">
        <f t="array" aca="1" ref="AA405" ca="1">IF($A405&gt;AA$1,"",$C405*INDEX('ETS yield tables'!$D$265:$CO$293,$B405,AA$1-$A405+1)/10^6)</f>
        <v>0</v>
      </c>
      <c r="AB405" cm="1">
        <f t="array" aca="1" ref="AB405" ca="1">IF($A405&gt;AB$1,"",$C405*INDEX('ETS yield tables'!$D$265:$CO$293,$B405,AB$1-$A405+1)/10^6)</f>
        <v>0</v>
      </c>
      <c r="AC405" cm="1">
        <f t="array" aca="1" ref="AC405" ca="1">IF($A405&gt;AC$1,"",$C405*INDEX('ETS yield tables'!$D$265:$CO$293,$B405,AC$1-$A405+1)/10^6)</f>
        <v>0</v>
      </c>
      <c r="AD405" cm="1">
        <f t="array" aca="1" ref="AD405" ca="1">IF($A405&gt;AD$1,"",$C405*INDEX('ETS yield tables'!$D$265:$CO$293,$B405,AD$1-$A405+1)/10^6)</f>
        <v>0</v>
      </c>
      <c r="AE405" cm="1">
        <f t="array" aca="1" ref="AE405" ca="1">IF($A405&gt;AE$1,"",$C405*INDEX('ETS yield tables'!$D$265:$CO$293,$B405,AE$1-$A405+1)/10^6)</f>
        <v>0</v>
      </c>
      <c r="AF405" cm="1">
        <f t="array" aca="1" ref="AF405" ca="1">IF($A405&gt;AF$1,"",$C405*INDEX('ETS yield tables'!$D$265:$CO$293,$B405,AF$1-$A405+1)/10^6)</f>
        <v>0</v>
      </c>
      <c r="AG405" cm="1">
        <f t="array" aca="1" ref="AG405" ca="1">IF($A405&gt;AG$1,"",$C405*INDEX('ETS yield tables'!$D$265:$CO$293,$B405,AG$1-$A405+1)/10^6)</f>
        <v>0</v>
      </c>
      <c r="AH405" cm="1">
        <f t="array" aca="1" ref="AH405" ca="1">IF($A405&gt;AH$1,"",$C405*INDEX('ETS yield tables'!$D$265:$CO$293,$B405,AH$1-$A405+1)/10^6)</f>
        <v>0</v>
      </c>
      <c r="AI405" cm="1">
        <f t="array" aca="1" ref="AI405" ca="1">IF($A405&gt;AI$1,"",$C405*INDEX('ETS yield tables'!$D$265:$CO$293,$B405,AI$1-$A405+1)/10^6)</f>
        <v>0</v>
      </c>
      <c r="AJ405" cm="1">
        <f t="array" aca="1" ref="AJ405" ca="1">IF($A405&gt;AJ$1,"",$C405*INDEX('ETS yield tables'!$D$265:$CO$293,$B405,AJ$1-$A405+1)/10^6)</f>
        <v>0</v>
      </c>
      <c r="AK405" cm="1">
        <f t="array" aca="1" ref="AK405" ca="1">IF($A405&gt;AK$1,"",$C405*INDEX('ETS yield tables'!$D$265:$CO$293,$B405,AK$1-$A405+1)/10^6)</f>
        <v>0</v>
      </c>
      <c r="AL405" cm="1">
        <f t="array" aca="1" ref="AL405" ca="1">IF($A405&gt;AL$1,"",$C405*INDEX('ETS yield tables'!$D$265:$CO$293,$B405,AL$1-$A405+1)/10^6)</f>
        <v>0</v>
      </c>
      <c r="AM405" cm="1">
        <f t="array" aca="1" ref="AM405" ca="1">IF($A405&gt;AM$1,"",$C405*INDEX('ETS yield tables'!$D$265:$CO$293,$B405,AM$1-$A405+1)/10^6)</f>
        <v>0</v>
      </c>
      <c r="AN405" cm="1">
        <f t="array" aca="1" ref="AN405" ca="1">IF($A405&gt;AN$1,"",$C405*INDEX('ETS yield tables'!$D$265:$CO$293,$B405,AN$1-$A405+1)/10^6)</f>
        <v>0</v>
      </c>
      <c r="AO405" cm="1">
        <f t="array" aca="1" ref="AO405" ca="1">IF($A405&gt;AO$1,"",$C405*INDEX('ETS yield tables'!$D$265:$CO$293,$B405,AO$1-$A405+1)/10^6)</f>
        <v>0</v>
      </c>
      <c r="AP405" cm="1">
        <f t="array" aca="1" ref="AP405" ca="1">IF($A405&gt;AP$1,"",$C405*INDEX('ETS yield tables'!$D$265:$CO$293,$B405,AP$1-$A405+1)/10^6)</f>
        <v>0</v>
      </c>
      <c r="AQ405" cm="1">
        <f t="array" aca="1" ref="AQ405" ca="1">IF($A405&gt;AQ$1,"",$C405*INDEX('ETS yield tables'!$D$265:$CO$293,$B405,AQ$1-$A405+1)/10^6)</f>
        <v>0</v>
      </c>
      <c r="AR405" cm="1">
        <f t="array" aca="1" ref="AR405" ca="1">IF($A405&gt;AR$1,"",$C405*INDEX('ETS yield tables'!$D$265:$CO$293,$B405,AR$1-$A405+1)/10^6)</f>
        <v>0</v>
      </c>
      <c r="AS405" cm="1">
        <f t="array" aca="1" ref="AS405" ca="1">IF($A405&gt;AS$1,"",$C405*INDEX('ETS yield tables'!$D$265:$CO$293,$B405,AS$1-$A405+1)/10^6)</f>
        <v>0</v>
      </c>
      <c r="AT405" cm="1">
        <f t="array" aca="1" ref="AT405" ca="1">IF($A405&gt;AT$1,"",$C405*INDEX('ETS yield tables'!$D$265:$CO$293,$B405,AT$1-$A405+1)/10^6)</f>
        <v>0</v>
      </c>
      <c r="AU405" cm="1">
        <f t="array" aca="1" ref="AU405" ca="1">IF($A405&gt;AU$1,"",$C405*INDEX('ETS yield tables'!$D$265:$CO$293,$B405,AU$1-$A405+1)/10^6)</f>
        <v>0</v>
      </c>
      <c r="AV405" cm="1">
        <f t="array" aca="1" ref="AV405" ca="1">IF($A405&gt;AV$1,"",$C405*INDEX('ETS yield tables'!$D$265:$CO$293,$B405,AV$1-$A405+1)/10^6)</f>
        <v>0</v>
      </c>
      <c r="AW405" cm="1">
        <f t="array" aca="1" ref="AW405" ca="1">IF($A405&gt;AW$1,"",$C405*INDEX('ETS yield tables'!$D$265:$CO$293,$B405,AW$1-$A405+1)/10^6)</f>
        <v>0</v>
      </c>
      <c r="AX405" cm="1">
        <f t="array" aca="1" ref="AX405" ca="1">IF($A405&gt;AX$1,"",$C405*INDEX('ETS yield tables'!$D$265:$CO$293,$B405,AX$1-$A405+1)/10^6)</f>
        <v>0</v>
      </c>
      <c r="AY405" cm="1">
        <f t="array" aca="1" ref="AY405" ca="1">IF($A405&gt;AY$1,"",$C405*INDEX('ETS yield tables'!$D$265:$CO$293,$B405,AY$1-$A405+1)/10^6)</f>
        <v>0</v>
      </c>
      <c r="AZ405" cm="1">
        <f t="array" aca="1" ref="AZ405" ca="1">IF($A405&gt;AZ$1,"",$C405*INDEX('ETS yield tables'!$D$265:$CO$293,$B405,AZ$1-$A405+1)/10^6)</f>
        <v>0</v>
      </c>
      <c r="BA405" cm="1">
        <f t="array" aca="1" ref="BA405" ca="1">IF($A405&gt;BA$1,"",$C405*INDEX('ETS yield tables'!$D$265:$CO$293,$B405,BA$1-$A405+1)/10^6)</f>
        <v>0</v>
      </c>
      <c r="BB405" cm="1">
        <f t="array" aca="1" ref="BB405" ca="1">IF($A405&gt;BB$1,"",$C405*INDEX('ETS yield tables'!$D$265:$CO$293,$B405,BB$1-$A405+1)/10^6)</f>
        <v>0</v>
      </c>
      <c r="BC405" cm="1">
        <f t="array" aca="1" ref="BC405" ca="1">IF($A405&gt;BC$1,"",$C405*INDEX('ETS yield tables'!$D$265:$CO$293,$B405,BC$1-$A405+1)/10^6)</f>
        <v>0</v>
      </c>
      <c r="BD405" cm="1">
        <f t="array" aca="1" ref="BD405" ca="1">IF($A405&gt;BD$1,"",$C405*INDEX('ETS yield tables'!$D$265:$CO$293,$B405,BD$1-$A405+1)/10^6)</f>
        <v>0</v>
      </c>
      <c r="BE405" cm="1">
        <f t="array" aca="1" ref="BE405" ca="1">IF($A405&gt;BE$1,"",$C405*INDEX('ETS yield tables'!$D$265:$CO$293,$B405,BE$1-$A405+1)/10^6)</f>
        <v>0</v>
      </c>
      <c r="BF405" cm="1">
        <f t="array" aca="1" ref="BF405" ca="1">IF($A405&gt;BF$1,"",$C405*INDEX('ETS yield tables'!$D$265:$CO$293,$B405,BF$1-$A405+1)/10^6)</f>
        <v>0</v>
      </c>
      <c r="BG405" cm="1">
        <f t="array" aca="1" ref="BG405" ca="1">IF($A405&gt;BG$1,"",$C405*INDEX('ETS yield tables'!$D$265:$CO$293,$B405,BG$1-$A405+1)/10^6)</f>
        <v>0</v>
      </c>
      <c r="BH405" cm="1">
        <f t="array" aca="1" ref="BH405" ca="1">IF($A405&gt;BH$1,"",$C405*INDEX('ETS yield tables'!$D$265:$CO$293,$B405,BH$1-$A405+1)/10^6)</f>
        <v>0</v>
      </c>
      <c r="BI405" cm="1">
        <f t="array" aca="1" ref="BI405" ca="1">IF($A405&gt;BI$1,"",$C405*INDEX('ETS yield tables'!$D$265:$CO$293,$B405,BI$1-$A405+1)/10^6)</f>
        <v>0</v>
      </c>
      <c r="BJ405" cm="1">
        <f t="array" aca="1" ref="BJ405" ca="1">IF($A405&gt;BJ$1,"",$C405*INDEX('ETS yield tables'!$D$265:$CO$293,$B405,BJ$1-$A405+1)/10^6)</f>
        <v>0</v>
      </c>
      <c r="BK405" cm="1">
        <f t="array" aca="1" ref="BK405" ca="1">IF($A405&gt;BK$1,"",$C405*INDEX('ETS yield tables'!$D$265:$CO$293,$B405,BK$1-$A405+1)/10^6)</f>
        <v>0</v>
      </c>
      <c r="BL405" cm="1">
        <f t="array" aca="1" ref="BL405" ca="1">IF($A405&gt;BL$1,"",$C405*INDEX('ETS yield tables'!$D$265:$CO$293,$B405,BL$1-$A405+1)/10^6)</f>
        <v>0</v>
      </c>
      <c r="BM405" cm="1">
        <f t="array" aca="1" ref="BM405" ca="1">IF($A405&gt;BM$1,"",$C405*INDEX('ETS yield tables'!$D$265:$CO$293,$B405,BM$1-$A405+1)/10^6)</f>
        <v>0</v>
      </c>
      <c r="BN405" cm="1">
        <f t="array" aca="1" ref="BN405" ca="1">IF($A405&gt;BN$1,"",$C405*INDEX('ETS yield tables'!$D$265:$CO$293,$B405,BN$1-$A405+1)/10^6)</f>
        <v>0</v>
      </c>
      <c r="BO405" cm="1">
        <f t="array" aca="1" ref="BO405" ca="1">IF($A405&gt;BO$1,"",$C405*INDEX('ETS yield tables'!$D$265:$CO$293,$B405,BO$1-$A405+1)/10^6)</f>
        <v>0</v>
      </c>
      <c r="BP405" cm="1">
        <f t="array" aca="1" ref="BP405" ca="1">IF($A405&gt;BP$1,"",$C405*INDEX('ETS yield tables'!$D$265:$CO$293,$B405,BP$1-$A405+1)/10^6)</f>
        <v>0</v>
      </c>
      <c r="BQ405" cm="1">
        <f t="array" aca="1" ref="BQ405" ca="1">IF($A405&gt;BQ$1,"",$C405*INDEX('ETS yield tables'!$D$265:$CO$293,$B405,BQ$1-$A405+1)/10^6)</f>
        <v>0</v>
      </c>
      <c r="BR405" cm="1">
        <f t="array" aca="1" ref="BR405" ca="1">IF($A405&gt;BR$1,"",$C405*INDEX('ETS yield tables'!$D$265:$CO$293,$B405,BR$1-$A405+1)/10^6)</f>
        <v>0</v>
      </c>
      <c r="BS405" cm="1">
        <f t="array" aca="1" ref="BS405" ca="1">IF($A405&gt;BS$1,"",$C405*INDEX('ETS yield tables'!$D$265:$CO$293,$B405,BS$1-$A405+1)/10^6)</f>
        <v>0</v>
      </c>
      <c r="BT405" cm="1">
        <f t="array" aca="1" ref="BT405" ca="1">IF($A405&gt;BT$1,"",$C405*INDEX('ETS yield tables'!$D$265:$CO$293,$B405,BT$1-$A405+1)/10^6)</f>
        <v>0</v>
      </c>
      <c r="BU405" cm="1">
        <f t="array" aca="1" ref="BU405" ca="1">IF($A405&gt;BU$1,"",$C405*INDEX('ETS yield tables'!$D$265:$CO$293,$B405,BU$1-$A405+1)/10^6)</f>
        <v>0</v>
      </c>
      <c r="BV405" cm="1">
        <f t="array" aca="1" ref="BV405" ca="1">IF($A405&gt;BV$1,"",$C405*INDEX('ETS yield tables'!$D$265:$CO$293,$B405,BV$1-$A405+1)/10^6)</f>
        <v>0</v>
      </c>
      <c r="BW405" cm="1">
        <f t="array" aca="1" ref="BW405" ca="1">IF($A405&gt;BW$1,"",$C405*INDEX('ETS yield tables'!$D$265:$CO$293,$B405,BW$1-$A405+1)/10^6)</f>
        <v>0</v>
      </c>
      <c r="BX405" cm="1">
        <f t="array" aca="1" ref="BX405" ca="1">IF($A405&gt;BX$1,"",$C405*INDEX('ETS yield tables'!$D$265:$CO$293,$B405,BX$1-$A405+1)/10^6)</f>
        <v>0</v>
      </c>
      <c r="BY405" cm="1">
        <f t="array" aca="1" ref="BY405" ca="1">IF($A405&gt;BY$1,"",$C405*INDEX('ETS yield tables'!$D$265:$CO$293,$B405,BY$1-$A405+1)/10^6)</f>
        <v>0</v>
      </c>
      <c r="BZ405" cm="1">
        <f t="array" aca="1" ref="BZ405" ca="1">IF($A405&gt;BZ$1,"",$C405*INDEX('ETS yield tables'!$D$265:$CO$293,$B405,BZ$1-$A405+1)/10^6)</f>
        <v>0</v>
      </c>
      <c r="CA405" cm="1">
        <f t="array" aca="1" ref="CA405" ca="1">IF($A405&gt;CA$1,"",$C405*INDEX('ETS yield tables'!$D$265:$CO$293,$B405,CA$1-$A405+1)/10^6)</f>
        <v>0</v>
      </c>
      <c r="CB405" cm="1">
        <f t="array" aca="1" ref="CB405" ca="1">IF($A405&gt;CB$1,"",$C405*INDEX('ETS yield tables'!$D$265:$CO$293,$B405,CB$1-$A405+1)/10^6)</f>
        <v>0</v>
      </c>
      <c r="CC405" cm="1">
        <f t="array" aca="1" ref="CC405" ca="1">IF($A405&gt;CC$1,"",$C405*INDEX('ETS yield tables'!$D$265:$CO$293,$B405,CC$1-$A405+1)/10^6)</f>
        <v>0</v>
      </c>
      <c r="CD405" cm="1">
        <f t="array" aca="1" ref="CD405" ca="1">IF($A405&gt;CD$1,"",$C405*INDEX('ETS yield tables'!$D$265:$CO$293,$B405,CD$1-$A405+1)/10^6)</f>
        <v>0</v>
      </c>
      <c r="CE405" cm="1">
        <f t="array" aca="1" ref="CE405" ca="1">IF($A405&gt;CE$1,"",$C405*INDEX('ETS yield tables'!$D$265:$CO$293,$B405,CE$1-$A405+1)/10^6)</f>
        <v>0</v>
      </c>
      <c r="CF405" cm="1">
        <f t="array" aca="1" ref="CF405" ca="1">IF($A405&gt;CF$1,"",$C405*INDEX('ETS yield tables'!$D$265:$CO$293,$B405,CF$1-$A405+1)/10^6)</f>
        <v>0</v>
      </c>
      <c r="CG405" cm="1">
        <f t="array" aca="1" ref="CG405" ca="1">IF($A405&gt;CG$1,"",$C405*INDEX('ETS yield tables'!$D$265:$CO$293,$B405,CG$1-$A405+1)/10^6)</f>
        <v>0</v>
      </c>
      <c r="CH405" cm="1">
        <f t="array" aca="1" ref="CH405" ca="1">IF($A405&gt;CH$1,"",$C405*INDEX('ETS yield tables'!$D$265:$CO$293,$B405,CH$1-$A405+1)/10^6)</f>
        <v>0</v>
      </c>
      <c r="CI405" cm="1">
        <f t="array" aca="1" ref="CI405" ca="1">IF($A405&gt;CI$1,"",$C405*INDEX('ETS yield tables'!$D$265:$CO$293,$B405,CI$1-$A405+1)/10^6)</f>
        <v>0</v>
      </c>
      <c r="CJ405" cm="1">
        <f t="array" aca="1" ref="CJ405" ca="1">IF($A405&gt;CJ$1,"",$C405*INDEX('ETS yield tables'!$D$265:$CO$293,$B405,CJ$1-$A405+1)/10^6)</f>
        <v>0</v>
      </c>
      <c r="CK405" cm="1">
        <f t="array" aca="1" ref="CK405" ca="1">IF($A405&gt;CK$1,"",$C405*INDEX('ETS yield tables'!$D$265:$CO$293,$B405,CK$1-$A405+1)/10^6)</f>
        <v>0</v>
      </c>
      <c r="CL405" cm="1">
        <f t="array" aca="1" ref="CL405" ca="1">IF($A405&gt;CL$1,"",$C405*INDEX('ETS yield tables'!$D$265:$CO$293,$B405,CL$1-$A405+1)/10^6)</f>
        <v>0</v>
      </c>
      <c r="CM405" cm="1">
        <f t="array" aca="1" ref="CM405" ca="1">IF($A405&gt;CM$1,"",$C405*INDEX('ETS yield tables'!$D$265:$CO$293,$B405,CM$1-$A405+1)/10^6)</f>
        <v>0</v>
      </c>
      <c r="CN405" cm="1">
        <f t="array" aca="1" ref="CN405" ca="1">IF($A405&gt;CN$1,"",$C405*INDEX('ETS yield tables'!$D$265:$CO$293,$B405,CN$1-$A405+1)/10^6)</f>
        <v>0</v>
      </c>
      <c r="CO405" cm="1">
        <f t="array" aca="1" ref="CO405" ca="1">IF($A405&gt;CO$1,"",$C405*INDEX('ETS yield tables'!$D$265:$CO$293,$B405,CO$1-$A405+1)/10^6)</f>
        <v>0</v>
      </c>
    </row>
    <row r="406" spans="1:93" outlineLevel="1">
      <c r="A406">
        <v>2000</v>
      </c>
      <c r="B406">
        <f t="shared" si="195"/>
        <v>9</v>
      </c>
      <c r="C406" s="1">
        <v>0</v>
      </c>
      <c r="D406" s="62"/>
      <c r="E406" s="62"/>
      <c r="F406" s="62"/>
      <c r="G406" s="62"/>
      <c r="H406" s="62"/>
      <c r="I406" s="62"/>
      <c r="J406" s="62"/>
      <c r="K406" s="62"/>
      <c r="L406" s="62"/>
      <c r="M406" s="62"/>
      <c r="N406" s="62"/>
      <c r="O406" s="62"/>
      <c r="P406" s="62"/>
      <c r="Q406" s="62"/>
      <c r="R406" s="62"/>
      <c r="S406" s="62"/>
      <c r="T406" s="62"/>
      <c r="U406" s="62"/>
      <c r="V406" cm="1">
        <f t="array" aca="1" ref="V406" ca="1">IF($A406&gt;V$1,"",$C406*INDEX('ETS yield tables'!$D$265:$CO$293,$B406,V$1-$A406+1)/10^6)</f>
        <v>0</v>
      </c>
      <c r="W406" cm="1">
        <f t="array" aca="1" ref="W406" ca="1">IF($A406&gt;W$1,"",$C406*INDEX('ETS yield tables'!$D$265:$CO$293,$B406,W$1-$A406+1)/10^6)</f>
        <v>0</v>
      </c>
      <c r="X406" cm="1">
        <f t="array" aca="1" ref="X406" ca="1">IF($A406&gt;X$1,"",$C406*INDEX('ETS yield tables'!$D$265:$CO$293,$B406,X$1-$A406+1)/10^6)</f>
        <v>0</v>
      </c>
      <c r="Y406" cm="1">
        <f t="array" aca="1" ref="Y406" ca="1">IF($A406&gt;Y$1,"",$C406*INDEX('ETS yield tables'!$D$265:$CO$293,$B406,Y$1-$A406+1)/10^6)</f>
        <v>0</v>
      </c>
      <c r="Z406" cm="1">
        <f t="array" aca="1" ref="Z406" ca="1">IF($A406&gt;Z$1,"",$C406*INDEX('ETS yield tables'!$D$265:$CO$293,$B406,Z$1-$A406+1)/10^6)</f>
        <v>0</v>
      </c>
      <c r="AA406" cm="1">
        <f t="array" aca="1" ref="AA406" ca="1">IF($A406&gt;AA$1,"",$C406*INDEX('ETS yield tables'!$D$265:$CO$293,$B406,AA$1-$A406+1)/10^6)</f>
        <v>0</v>
      </c>
      <c r="AB406" cm="1">
        <f t="array" aca="1" ref="AB406" ca="1">IF($A406&gt;AB$1,"",$C406*INDEX('ETS yield tables'!$D$265:$CO$293,$B406,AB$1-$A406+1)/10^6)</f>
        <v>0</v>
      </c>
      <c r="AC406" cm="1">
        <f t="array" aca="1" ref="AC406" ca="1">IF($A406&gt;AC$1,"",$C406*INDEX('ETS yield tables'!$D$265:$CO$293,$B406,AC$1-$A406+1)/10^6)</f>
        <v>0</v>
      </c>
      <c r="AD406" cm="1">
        <f t="array" aca="1" ref="AD406" ca="1">IF($A406&gt;AD$1,"",$C406*INDEX('ETS yield tables'!$D$265:$CO$293,$B406,AD$1-$A406+1)/10^6)</f>
        <v>0</v>
      </c>
      <c r="AE406" cm="1">
        <f t="array" aca="1" ref="AE406" ca="1">IF($A406&gt;AE$1,"",$C406*INDEX('ETS yield tables'!$D$265:$CO$293,$B406,AE$1-$A406+1)/10^6)</f>
        <v>0</v>
      </c>
      <c r="AF406" cm="1">
        <f t="array" aca="1" ref="AF406" ca="1">IF($A406&gt;AF$1,"",$C406*INDEX('ETS yield tables'!$D$265:$CO$293,$B406,AF$1-$A406+1)/10^6)</f>
        <v>0</v>
      </c>
      <c r="AG406" cm="1">
        <f t="array" aca="1" ref="AG406" ca="1">IF($A406&gt;AG$1,"",$C406*INDEX('ETS yield tables'!$D$265:$CO$293,$B406,AG$1-$A406+1)/10^6)</f>
        <v>0</v>
      </c>
      <c r="AH406" cm="1">
        <f t="array" aca="1" ref="AH406" ca="1">IF($A406&gt;AH$1,"",$C406*INDEX('ETS yield tables'!$D$265:$CO$293,$B406,AH$1-$A406+1)/10^6)</f>
        <v>0</v>
      </c>
      <c r="AI406" cm="1">
        <f t="array" aca="1" ref="AI406" ca="1">IF($A406&gt;AI$1,"",$C406*INDEX('ETS yield tables'!$D$265:$CO$293,$B406,AI$1-$A406+1)/10^6)</f>
        <v>0</v>
      </c>
      <c r="AJ406" cm="1">
        <f t="array" aca="1" ref="AJ406" ca="1">IF($A406&gt;AJ$1,"",$C406*INDEX('ETS yield tables'!$D$265:$CO$293,$B406,AJ$1-$A406+1)/10^6)</f>
        <v>0</v>
      </c>
      <c r="AK406" cm="1">
        <f t="array" aca="1" ref="AK406" ca="1">IF($A406&gt;AK$1,"",$C406*INDEX('ETS yield tables'!$D$265:$CO$293,$B406,AK$1-$A406+1)/10^6)</f>
        <v>0</v>
      </c>
      <c r="AL406" cm="1">
        <f t="array" aca="1" ref="AL406" ca="1">IF($A406&gt;AL$1,"",$C406*INDEX('ETS yield tables'!$D$265:$CO$293,$B406,AL$1-$A406+1)/10^6)</f>
        <v>0</v>
      </c>
      <c r="AM406" cm="1">
        <f t="array" aca="1" ref="AM406" ca="1">IF($A406&gt;AM$1,"",$C406*INDEX('ETS yield tables'!$D$265:$CO$293,$B406,AM$1-$A406+1)/10^6)</f>
        <v>0</v>
      </c>
      <c r="AN406" cm="1">
        <f t="array" aca="1" ref="AN406" ca="1">IF($A406&gt;AN$1,"",$C406*INDEX('ETS yield tables'!$D$265:$CO$293,$B406,AN$1-$A406+1)/10^6)</f>
        <v>0</v>
      </c>
      <c r="AO406" cm="1">
        <f t="array" aca="1" ref="AO406" ca="1">IF($A406&gt;AO$1,"",$C406*INDEX('ETS yield tables'!$D$265:$CO$293,$B406,AO$1-$A406+1)/10^6)</f>
        <v>0</v>
      </c>
      <c r="AP406" cm="1">
        <f t="array" aca="1" ref="AP406" ca="1">IF($A406&gt;AP$1,"",$C406*INDEX('ETS yield tables'!$D$265:$CO$293,$B406,AP$1-$A406+1)/10^6)</f>
        <v>0</v>
      </c>
      <c r="AQ406" cm="1">
        <f t="array" aca="1" ref="AQ406" ca="1">IF($A406&gt;AQ$1,"",$C406*INDEX('ETS yield tables'!$D$265:$CO$293,$B406,AQ$1-$A406+1)/10^6)</f>
        <v>0</v>
      </c>
      <c r="AR406" cm="1">
        <f t="array" aca="1" ref="AR406" ca="1">IF($A406&gt;AR$1,"",$C406*INDEX('ETS yield tables'!$D$265:$CO$293,$B406,AR$1-$A406+1)/10^6)</f>
        <v>0</v>
      </c>
      <c r="AS406" cm="1">
        <f t="array" aca="1" ref="AS406" ca="1">IF($A406&gt;AS$1,"",$C406*INDEX('ETS yield tables'!$D$265:$CO$293,$B406,AS$1-$A406+1)/10^6)</f>
        <v>0</v>
      </c>
      <c r="AT406" cm="1">
        <f t="array" aca="1" ref="AT406" ca="1">IF($A406&gt;AT$1,"",$C406*INDEX('ETS yield tables'!$D$265:$CO$293,$B406,AT$1-$A406+1)/10^6)</f>
        <v>0</v>
      </c>
      <c r="AU406" cm="1">
        <f t="array" aca="1" ref="AU406" ca="1">IF($A406&gt;AU$1,"",$C406*INDEX('ETS yield tables'!$D$265:$CO$293,$B406,AU$1-$A406+1)/10^6)</f>
        <v>0</v>
      </c>
      <c r="AV406" cm="1">
        <f t="array" aca="1" ref="AV406" ca="1">IF($A406&gt;AV$1,"",$C406*INDEX('ETS yield tables'!$D$265:$CO$293,$B406,AV$1-$A406+1)/10^6)</f>
        <v>0</v>
      </c>
      <c r="AW406" cm="1">
        <f t="array" aca="1" ref="AW406" ca="1">IF($A406&gt;AW$1,"",$C406*INDEX('ETS yield tables'!$D$265:$CO$293,$B406,AW$1-$A406+1)/10^6)</f>
        <v>0</v>
      </c>
      <c r="AX406" cm="1">
        <f t="array" aca="1" ref="AX406" ca="1">IF($A406&gt;AX$1,"",$C406*INDEX('ETS yield tables'!$D$265:$CO$293,$B406,AX$1-$A406+1)/10^6)</f>
        <v>0</v>
      </c>
      <c r="AY406" cm="1">
        <f t="array" aca="1" ref="AY406" ca="1">IF($A406&gt;AY$1,"",$C406*INDEX('ETS yield tables'!$D$265:$CO$293,$B406,AY$1-$A406+1)/10^6)</f>
        <v>0</v>
      </c>
      <c r="AZ406" cm="1">
        <f t="array" aca="1" ref="AZ406" ca="1">IF($A406&gt;AZ$1,"",$C406*INDEX('ETS yield tables'!$D$265:$CO$293,$B406,AZ$1-$A406+1)/10^6)</f>
        <v>0</v>
      </c>
      <c r="BA406" cm="1">
        <f t="array" aca="1" ref="BA406" ca="1">IF($A406&gt;BA$1,"",$C406*INDEX('ETS yield tables'!$D$265:$CO$293,$B406,BA$1-$A406+1)/10^6)</f>
        <v>0</v>
      </c>
      <c r="BB406" cm="1">
        <f t="array" aca="1" ref="BB406" ca="1">IF($A406&gt;BB$1,"",$C406*INDEX('ETS yield tables'!$D$265:$CO$293,$B406,BB$1-$A406+1)/10^6)</f>
        <v>0</v>
      </c>
      <c r="BC406" cm="1">
        <f t="array" aca="1" ref="BC406" ca="1">IF($A406&gt;BC$1,"",$C406*INDEX('ETS yield tables'!$D$265:$CO$293,$B406,BC$1-$A406+1)/10^6)</f>
        <v>0</v>
      </c>
      <c r="BD406" cm="1">
        <f t="array" aca="1" ref="BD406" ca="1">IF($A406&gt;BD$1,"",$C406*INDEX('ETS yield tables'!$D$265:$CO$293,$B406,BD$1-$A406+1)/10^6)</f>
        <v>0</v>
      </c>
      <c r="BE406" cm="1">
        <f t="array" aca="1" ref="BE406" ca="1">IF($A406&gt;BE$1,"",$C406*INDEX('ETS yield tables'!$D$265:$CO$293,$B406,BE$1-$A406+1)/10^6)</f>
        <v>0</v>
      </c>
      <c r="BF406" cm="1">
        <f t="array" aca="1" ref="BF406" ca="1">IF($A406&gt;BF$1,"",$C406*INDEX('ETS yield tables'!$D$265:$CO$293,$B406,BF$1-$A406+1)/10^6)</f>
        <v>0</v>
      </c>
      <c r="BG406" cm="1">
        <f t="array" aca="1" ref="BG406" ca="1">IF($A406&gt;BG$1,"",$C406*INDEX('ETS yield tables'!$D$265:$CO$293,$B406,BG$1-$A406+1)/10^6)</f>
        <v>0</v>
      </c>
      <c r="BH406" cm="1">
        <f t="array" aca="1" ref="BH406" ca="1">IF($A406&gt;BH$1,"",$C406*INDEX('ETS yield tables'!$D$265:$CO$293,$B406,BH$1-$A406+1)/10^6)</f>
        <v>0</v>
      </c>
      <c r="BI406" cm="1">
        <f t="array" aca="1" ref="BI406" ca="1">IF($A406&gt;BI$1,"",$C406*INDEX('ETS yield tables'!$D$265:$CO$293,$B406,BI$1-$A406+1)/10^6)</f>
        <v>0</v>
      </c>
      <c r="BJ406" cm="1">
        <f t="array" aca="1" ref="BJ406" ca="1">IF($A406&gt;BJ$1,"",$C406*INDEX('ETS yield tables'!$D$265:$CO$293,$B406,BJ$1-$A406+1)/10^6)</f>
        <v>0</v>
      </c>
      <c r="BK406" cm="1">
        <f t="array" aca="1" ref="BK406" ca="1">IF($A406&gt;BK$1,"",$C406*INDEX('ETS yield tables'!$D$265:$CO$293,$B406,BK$1-$A406+1)/10^6)</f>
        <v>0</v>
      </c>
      <c r="BL406" cm="1">
        <f t="array" aca="1" ref="BL406" ca="1">IF($A406&gt;BL$1,"",$C406*INDEX('ETS yield tables'!$D$265:$CO$293,$B406,BL$1-$A406+1)/10^6)</f>
        <v>0</v>
      </c>
      <c r="BM406" cm="1">
        <f t="array" aca="1" ref="BM406" ca="1">IF($A406&gt;BM$1,"",$C406*INDEX('ETS yield tables'!$D$265:$CO$293,$B406,BM$1-$A406+1)/10^6)</f>
        <v>0</v>
      </c>
      <c r="BN406" cm="1">
        <f t="array" aca="1" ref="BN406" ca="1">IF($A406&gt;BN$1,"",$C406*INDEX('ETS yield tables'!$D$265:$CO$293,$B406,BN$1-$A406+1)/10^6)</f>
        <v>0</v>
      </c>
      <c r="BO406" cm="1">
        <f t="array" aca="1" ref="BO406" ca="1">IF($A406&gt;BO$1,"",$C406*INDEX('ETS yield tables'!$D$265:$CO$293,$B406,BO$1-$A406+1)/10^6)</f>
        <v>0</v>
      </c>
      <c r="BP406" cm="1">
        <f t="array" aca="1" ref="BP406" ca="1">IF($A406&gt;BP$1,"",$C406*INDEX('ETS yield tables'!$D$265:$CO$293,$B406,BP$1-$A406+1)/10^6)</f>
        <v>0</v>
      </c>
      <c r="BQ406" cm="1">
        <f t="array" aca="1" ref="BQ406" ca="1">IF($A406&gt;BQ$1,"",$C406*INDEX('ETS yield tables'!$D$265:$CO$293,$B406,BQ$1-$A406+1)/10^6)</f>
        <v>0</v>
      </c>
      <c r="BR406" cm="1">
        <f t="array" aca="1" ref="BR406" ca="1">IF($A406&gt;BR$1,"",$C406*INDEX('ETS yield tables'!$D$265:$CO$293,$B406,BR$1-$A406+1)/10^6)</f>
        <v>0</v>
      </c>
      <c r="BS406" cm="1">
        <f t="array" aca="1" ref="BS406" ca="1">IF($A406&gt;BS$1,"",$C406*INDEX('ETS yield tables'!$D$265:$CO$293,$B406,BS$1-$A406+1)/10^6)</f>
        <v>0</v>
      </c>
      <c r="BT406" cm="1">
        <f t="array" aca="1" ref="BT406" ca="1">IF($A406&gt;BT$1,"",$C406*INDEX('ETS yield tables'!$D$265:$CO$293,$B406,BT$1-$A406+1)/10^6)</f>
        <v>0</v>
      </c>
      <c r="BU406" cm="1">
        <f t="array" aca="1" ref="BU406" ca="1">IF($A406&gt;BU$1,"",$C406*INDEX('ETS yield tables'!$D$265:$CO$293,$B406,BU$1-$A406+1)/10^6)</f>
        <v>0</v>
      </c>
      <c r="BV406" cm="1">
        <f t="array" aca="1" ref="BV406" ca="1">IF($A406&gt;BV$1,"",$C406*INDEX('ETS yield tables'!$D$265:$CO$293,$B406,BV$1-$A406+1)/10^6)</f>
        <v>0</v>
      </c>
      <c r="BW406" cm="1">
        <f t="array" aca="1" ref="BW406" ca="1">IF($A406&gt;BW$1,"",$C406*INDEX('ETS yield tables'!$D$265:$CO$293,$B406,BW$1-$A406+1)/10^6)</f>
        <v>0</v>
      </c>
      <c r="BX406" cm="1">
        <f t="array" aca="1" ref="BX406" ca="1">IF($A406&gt;BX$1,"",$C406*INDEX('ETS yield tables'!$D$265:$CO$293,$B406,BX$1-$A406+1)/10^6)</f>
        <v>0</v>
      </c>
      <c r="BY406" cm="1">
        <f t="array" aca="1" ref="BY406" ca="1">IF($A406&gt;BY$1,"",$C406*INDEX('ETS yield tables'!$D$265:$CO$293,$B406,BY$1-$A406+1)/10^6)</f>
        <v>0</v>
      </c>
      <c r="BZ406" cm="1">
        <f t="array" aca="1" ref="BZ406" ca="1">IF($A406&gt;BZ$1,"",$C406*INDEX('ETS yield tables'!$D$265:$CO$293,$B406,BZ$1-$A406+1)/10^6)</f>
        <v>0</v>
      </c>
      <c r="CA406" cm="1">
        <f t="array" aca="1" ref="CA406" ca="1">IF($A406&gt;CA$1,"",$C406*INDEX('ETS yield tables'!$D$265:$CO$293,$B406,CA$1-$A406+1)/10^6)</f>
        <v>0</v>
      </c>
      <c r="CB406" cm="1">
        <f t="array" aca="1" ref="CB406" ca="1">IF($A406&gt;CB$1,"",$C406*INDEX('ETS yield tables'!$D$265:$CO$293,$B406,CB$1-$A406+1)/10^6)</f>
        <v>0</v>
      </c>
      <c r="CC406" cm="1">
        <f t="array" aca="1" ref="CC406" ca="1">IF($A406&gt;CC$1,"",$C406*INDEX('ETS yield tables'!$D$265:$CO$293,$B406,CC$1-$A406+1)/10^6)</f>
        <v>0</v>
      </c>
      <c r="CD406" cm="1">
        <f t="array" aca="1" ref="CD406" ca="1">IF($A406&gt;CD$1,"",$C406*INDEX('ETS yield tables'!$D$265:$CO$293,$B406,CD$1-$A406+1)/10^6)</f>
        <v>0</v>
      </c>
      <c r="CE406" cm="1">
        <f t="array" aca="1" ref="CE406" ca="1">IF($A406&gt;CE$1,"",$C406*INDEX('ETS yield tables'!$D$265:$CO$293,$B406,CE$1-$A406+1)/10^6)</f>
        <v>0</v>
      </c>
      <c r="CF406" cm="1">
        <f t="array" aca="1" ref="CF406" ca="1">IF($A406&gt;CF$1,"",$C406*INDEX('ETS yield tables'!$D$265:$CO$293,$B406,CF$1-$A406+1)/10^6)</f>
        <v>0</v>
      </c>
      <c r="CG406" cm="1">
        <f t="array" aca="1" ref="CG406" ca="1">IF($A406&gt;CG$1,"",$C406*INDEX('ETS yield tables'!$D$265:$CO$293,$B406,CG$1-$A406+1)/10^6)</f>
        <v>0</v>
      </c>
      <c r="CH406" cm="1">
        <f t="array" aca="1" ref="CH406" ca="1">IF($A406&gt;CH$1,"",$C406*INDEX('ETS yield tables'!$D$265:$CO$293,$B406,CH$1-$A406+1)/10^6)</f>
        <v>0</v>
      </c>
      <c r="CI406" cm="1">
        <f t="array" aca="1" ref="CI406" ca="1">IF($A406&gt;CI$1,"",$C406*INDEX('ETS yield tables'!$D$265:$CO$293,$B406,CI$1-$A406+1)/10^6)</f>
        <v>0</v>
      </c>
      <c r="CJ406" cm="1">
        <f t="array" aca="1" ref="CJ406" ca="1">IF($A406&gt;CJ$1,"",$C406*INDEX('ETS yield tables'!$D$265:$CO$293,$B406,CJ$1-$A406+1)/10^6)</f>
        <v>0</v>
      </c>
      <c r="CK406" cm="1">
        <f t="array" aca="1" ref="CK406" ca="1">IF($A406&gt;CK$1,"",$C406*INDEX('ETS yield tables'!$D$265:$CO$293,$B406,CK$1-$A406+1)/10^6)</f>
        <v>0</v>
      </c>
      <c r="CL406" cm="1">
        <f t="array" aca="1" ref="CL406" ca="1">IF($A406&gt;CL$1,"",$C406*INDEX('ETS yield tables'!$D$265:$CO$293,$B406,CL$1-$A406+1)/10^6)</f>
        <v>0</v>
      </c>
      <c r="CM406" cm="1">
        <f t="array" aca="1" ref="CM406" ca="1">IF($A406&gt;CM$1,"",$C406*INDEX('ETS yield tables'!$D$265:$CO$293,$B406,CM$1-$A406+1)/10^6)</f>
        <v>0</v>
      </c>
      <c r="CN406" cm="1">
        <f t="array" aca="1" ref="CN406" ca="1">IF($A406&gt;CN$1,"",$C406*INDEX('ETS yield tables'!$D$265:$CO$293,$B406,CN$1-$A406+1)/10^6)</f>
        <v>0</v>
      </c>
      <c r="CO406" cm="1">
        <f t="array" aca="1" ref="CO406" ca="1">IF($A406&gt;CO$1,"",$C406*INDEX('ETS yield tables'!$D$265:$CO$293,$B406,CO$1-$A406+1)/10^6)</f>
        <v>0</v>
      </c>
    </row>
    <row r="407" spans="1:93" outlineLevel="1">
      <c r="A407">
        <v>2001</v>
      </c>
      <c r="B407">
        <f t="shared" si="195"/>
        <v>8</v>
      </c>
      <c r="C407" s="1">
        <v>0</v>
      </c>
      <c r="D407" s="62"/>
      <c r="E407" s="62"/>
      <c r="F407" s="62"/>
      <c r="G407" s="62"/>
      <c r="H407" s="62"/>
      <c r="I407" s="62"/>
      <c r="J407" s="62"/>
      <c r="K407" s="62"/>
      <c r="L407" s="62"/>
      <c r="M407" s="62"/>
      <c r="N407" s="62"/>
      <c r="O407" s="62"/>
      <c r="P407" s="62"/>
      <c r="Q407" s="62"/>
      <c r="R407" s="62"/>
      <c r="S407" s="62"/>
      <c r="T407" s="62"/>
      <c r="U407" s="62"/>
      <c r="V407" cm="1">
        <f t="array" aca="1" ref="V407" ca="1">IF($A407&gt;V$1,"",$C407*INDEX('ETS yield tables'!$D$265:$CO$293,$B407,V$1-$A407+1)/10^6)</f>
        <v>0</v>
      </c>
      <c r="W407" cm="1">
        <f t="array" aca="1" ref="W407" ca="1">IF($A407&gt;W$1,"",$C407*INDEX('ETS yield tables'!$D$265:$CO$293,$B407,W$1-$A407+1)/10^6)</f>
        <v>0</v>
      </c>
      <c r="X407" cm="1">
        <f t="array" aca="1" ref="X407" ca="1">IF($A407&gt;X$1,"",$C407*INDEX('ETS yield tables'!$D$265:$CO$293,$B407,X$1-$A407+1)/10^6)</f>
        <v>0</v>
      </c>
      <c r="Y407" cm="1">
        <f t="array" aca="1" ref="Y407" ca="1">IF($A407&gt;Y$1,"",$C407*INDEX('ETS yield tables'!$D$265:$CO$293,$B407,Y$1-$A407+1)/10^6)</f>
        <v>0</v>
      </c>
      <c r="Z407" cm="1">
        <f t="array" aca="1" ref="Z407" ca="1">IF($A407&gt;Z$1,"",$C407*INDEX('ETS yield tables'!$D$265:$CO$293,$B407,Z$1-$A407+1)/10^6)</f>
        <v>0</v>
      </c>
      <c r="AA407" cm="1">
        <f t="array" aca="1" ref="AA407" ca="1">IF($A407&gt;AA$1,"",$C407*INDEX('ETS yield tables'!$D$265:$CO$293,$B407,AA$1-$A407+1)/10^6)</f>
        <v>0</v>
      </c>
      <c r="AB407" cm="1">
        <f t="array" aca="1" ref="AB407" ca="1">IF($A407&gt;AB$1,"",$C407*INDEX('ETS yield tables'!$D$265:$CO$293,$B407,AB$1-$A407+1)/10^6)</f>
        <v>0</v>
      </c>
      <c r="AC407" cm="1">
        <f t="array" aca="1" ref="AC407" ca="1">IF($A407&gt;AC$1,"",$C407*INDEX('ETS yield tables'!$D$265:$CO$293,$B407,AC$1-$A407+1)/10^6)</f>
        <v>0</v>
      </c>
      <c r="AD407" cm="1">
        <f t="array" aca="1" ref="AD407" ca="1">IF($A407&gt;AD$1,"",$C407*INDEX('ETS yield tables'!$D$265:$CO$293,$B407,AD$1-$A407+1)/10^6)</f>
        <v>0</v>
      </c>
      <c r="AE407" cm="1">
        <f t="array" aca="1" ref="AE407" ca="1">IF($A407&gt;AE$1,"",$C407*INDEX('ETS yield tables'!$D$265:$CO$293,$B407,AE$1-$A407+1)/10^6)</f>
        <v>0</v>
      </c>
      <c r="AF407" cm="1">
        <f t="array" aca="1" ref="AF407" ca="1">IF($A407&gt;AF$1,"",$C407*INDEX('ETS yield tables'!$D$265:$CO$293,$B407,AF$1-$A407+1)/10^6)</f>
        <v>0</v>
      </c>
      <c r="AG407" cm="1">
        <f t="array" aca="1" ref="AG407" ca="1">IF($A407&gt;AG$1,"",$C407*INDEX('ETS yield tables'!$D$265:$CO$293,$B407,AG$1-$A407+1)/10^6)</f>
        <v>0</v>
      </c>
      <c r="AH407" cm="1">
        <f t="array" aca="1" ref="AH407" ca="1">IF($A407&gt;AH$1,"",$C407*INDEX('ETS yield tables'!$D$265:$CO$293,$B407,AH$1-$A407+1)/10^6)</f>
        <v>0</v>
      </c>
      <c r="AI407" cm="1">
        <f t="array" aca="1" ref="AI407" ca="1">IF($A407&gt;AI$1,"",$C407*INDEX('ETS yield tables'!$D$265:$CO$293,$B407,AI$1-$A407+1)/10^6)</f>
        <v>0</v>
      </c>
      <c r="AJ407" cm="1">
        <f t="array" aca="1" ref="AJ407" ca="1">IF($A407&gt;AJ$1,"",$C407*INDEX('ETS yield tables'!$D$265:$CO$293,$B407,AJ$1-$A407+1)/10^6)</f>
        <v>0</v>
      </c>
      <c r="AK407" cm="1">
        <f t="array" aca="1" ref="AK407" ca="1">IF($A407&gt;AK$1,"",$C407*INDEX('ETS yield tables'!$D$265:$CO$293,$B407,AK$1-$A407+1)/10^6)</f>
        <v>0</v>
      </c>
      <c r="AL407" cm="1">
        <f t="array" aca="1" ref="AL407" ca="1">IF($A407&gt;AL$1,"",$C407*INDEX('ETS yield tables'!$D$265:$CO$293,$B407,AL$1-$A407+1)/10^6)</f>
        <v>0</v>
      </c>
      <c r="AM407" cm="1">
        <f t="array" aca="1" ref="AM407" ca="1">IF($A407&gt;AM$1,"",$C407*INDEX('ETS yield tables'!$D$265:$CO$293,$B407,AM$1-$A407+1)/10^6)</f>
        <v>0</v>
      </c>
      <c r="AN407" cm="1">
        <f t="array" aca="1" ref="AN407" ca="1">IF($A407&gt;AN$1,"",$C407*INDEX('ETS yield tables'!$D$265:$CO$293,$B407,AN$1-$A407+1)/10^6)</f>
        <v>0</v>
      </c>
      <c r="AO407" cm="1">
        <f t="array" aca="1" ref="AO407" ca="1">IF($A407&gt;AO$1,"",$C407*INDEX('ETS yield tables'!$D$265:$CO$293,$B407,AO$1-$A407+1)/10^6)</f>
        <v>0</v>
      </c>
      <c r="AP407" cm="1">
        <f t="array" aca="1" ref="AP407" ca="1">IF($A407&gt;AP$1,"",$C407*INDEX('ETS yield tables'!$D$265:$CO$293,$B407,AP$1-$A407+1)/10^6)</f>
        <v>0</v>
      </c>
      <c r="AQ407" cm="1">
        <f t="array" aca="1" ref="AQ407" ca="1">IF($A407&gt;AQ$1,"",$C407*INDEX('ETS yield tables'!$D$265:$CO$293,$B407,AQ$1-$A407+1)/10^6)</f>
        <v>0</v>
      </c>
      <c r="AR407" cm="1">
        <f t="array" aca="1" ref="AR407" ca="1">IF($A407&gt;AR$1,"",$C407*INDEX('ETS yield tables'!$D$265:$CO$293,$B407,AR$1-$A407+1)/10^6)</f>
        <v>0</v>
      </c>
      <c r="AS407" cm="1">
        <f t="array" aca="1" ref="AS407" ca="1">IF($A407&gt;AS$1,"",$C407*INDEX('ETS yield tables'!$D$265:$CO$293,$B407,AS$1-$A407+1)/10^6)</f>
        <v>0</v>
      </c>
      <c r="AT407" cm="1">
        <f t="array" aca="1" ref="AT407" ca="1">IF($A407&gt;AT$1,"",$C407*INDEX('ETS yield tables'!$D$265:$CO$293,$B407,AT$1-$A407+1)/10^6)</f>
        <v>0</v>
      </c>
      <c r="AU407" cm="1">
        <f t="array" aca="1" ref="AU407" ca="1">IF($A407&gt;AU$1,"",$C407*INDEX('ETS yield tables'!$D$265:$CO$293,$B407,AU$1-$A407+1)/10^6)</f>
        <v>0</v>
      </c>
      <c r="AV407" cm="1">
        <f t="array" aca="1" ref="AV407" ca="1">IF($A407&gt;AV$1,"",$C407*INDEX('ETS yield tables'!$D$265:$CO$293,$B407,AV$1-$A407+1)/10^6)</f>
        <v>0</v>
      </c>
      <c r="AW407" cm="1">
        <f t="array" aca="1" ref="AW407" ca="1">IF($A407&gt;AW$1,"",$C407*INDEX('ETS yield tables'!$D$265:$CO$293,$B407,AW$1-$A407+1)/10^6)</f>
        <v>0</v>
      </c>
      <c r="AX407" cm="1">
        <f t="array" aca="1" ref="AX407" ca="1">IF($A407&gt;AX$1,"",$C407*INDEX('ETS yield tables'!$D$265:$CO$293,$B407,AX$1-$A407+1)/10^6)</f>
        <v>0</v>
      </c>
      <c r="AY407" cm="1">
        <f t="array" aca="1" ref="AY407" ca="1">IF($A407&gt;AY$1,"",$C407*INDEX('ETS yield tables'!$D$265:$CO$293,$B407,AY$1-$A407+1)/10^6)</f>
        <v>0</v>
      </c>
      <c r="AZ407" cm="1">
        <f t="array" aca="1" ref="AZ407" ca="1">IF($A407&gt;AZ$1,"",$C407*INDEX('ETS yield tables'!$D$265:$CO$293,$B407,AZ$1-$A407+1)/10^6)</f>
        <v>0</v>
      </c>
      <c r="BA407" cm="1">
        <f t="array" aca="1" ref="BA407" ca="1">IF($A407&gt;BA$1,"",$C407*INDEX('ETS yield tables'!$D$265:$CO$293,$B407,BA$1-$A407+1)/10^6)</f>
        <v>0</v>
      </c>
      <c r="BB407" cm="1">
        <f t="array" aca="1" ref="BB407" ca="1">IF($A407&gt;BB$1,"",$C407*INDEX('ETS yield tables'!$D$265:$CO$293,$B407,BB$1-$A407+1)/10^6)</f>
        <v>0</v>
      </c>
      <c r="BC407" cm="1">
        <f t="array" aca="1" ref="BC407" ca="1">IF($A407&gt;BC$1,"",$C407*INDEX('ETS yield tables'!$D$265:$CO$293,$B407,BC$1-$A407+1)/10^6)</f>
        <v>0</v>
      </c>
      <c r="BD407" cm="1">
        <f t="array" aca="1" ref="BD407" ca="1">IF($A407&gt;BD$1,"",$C407*INDEX('ETS yield tables'!$D$265:$CO$293,$B407,BD$1-$A407+1)/10^6)</f>
        <v>0</v>
      </c>
      <c r="BE407" cm="1">
        <f t="array" aca="1" ref="BE407" ca="1">IF($A407&gt;BE$1,"",$C407*INDEX('ETS yield tables'!$D$265:$CO$293,$B407,BE$1-$A407+1)/10^6)</f>
        <v>0</v>
      </c>
      <c r="BF407" cm="1">
        <f t="array" aca="1" ref="BF407" ca="1">IF($A407&gt;BF$1,"",$C407*INDEX('ETS yield tables'!$D$265:$CO$293,$B407,BF$1-$A407+1)/10^6)</f>
        <v>0</v>
      </c>
      <c r="BG407" cm="1">
        <f t="array" aca="1" ref="BG407" ca="1">IF($A407&gt;BG$1,"",$C407*INDEX('ETS yield tables'!$D$265:$CO$293,$B407,BG$1-$A407+1)/10^6)</f>
        <v>0</v>
      </c>
      <c r="BH407" cm="1">
        <f t="array" aca="1" ref="BH407" ca="1">IF($A407&gt;BH$1,"",$C407*INDEX('ETS yield tables'!$D$265:$CO$293,$B407,BH$1-$A407+1)/10^6)</f>
        <v>0</v>
      </c>
      <c r="BI407" cm="1">
        <f t="array" aca="1" ref="BI407" ca="1">IF($A407&gt;BI$1,"",$C407*INDEX('ETS yield tables'!$D$265:$CO$293,$B407,BI$1-$A407+1)/10^6)</f>
        <v>0</v>
      </c>
      <c r="BJ407" cm="1">
        <f t="array" aca="1" ref="BJ407" ca="1">IF($A407&gt;BJ$1,"",$C407*INDEX('ETS yield tables'!$D$265:$CO$293,$B407,BJ$1-$A407+1)/10^6)</f>
        <v>0</v>
      </c>
      <c r="BK407" cm="1">
        <f t="array" aca="1" ref="BK407" ca="1">IF($A407&gt;BK$1,"",$C407*INDEX('ETS yield tables'!$D$265:$CO$293,$B407,BK$1-$A407+1)/10^6)</f>
        <v>0</v>
      </c>
      <c r="BL407" cm="1">
        <f t="array" aca="1" ref="BL407" ca="1">IF($A407&gt;BL$1,"",$C407*INDEX('ETS yield tables'!$D$265:$CO$293,$B407,BL$1-$A407+1)/10^6)</f>
        <v>0</v>
      </c>
      <c r="BM407" cm="1">
        <f t="array" aca="1" ref="BM407" ca="1">IF($A407&gt;BM$1,"",$C407*INDEX('ETS yield tables'!$D$265:$CO$293,$B407,BM$1-$A407+1)/10^6)</f>
        <v>0</v>
      </c>
      <c r="BN407" cm="1">
        <f t="array" aca="1" ref="BN407" ca="1">IF($A407&gt;BN$1,"",$C407*INDEX('ETS yield tables'!$D$265:$CO$293,$B407,BN$1-$A407+1)/10^6)</f>
        <v>0</v>
      </c>
      <c r="BO407" cm="1">
        <f t="array" aca="1" ref="BO407" ca="1">IF($A407&gt;BO$1,"",$C407*INDEX('ETS yield tables'!$D$265:$CO$293,$B407,BO$1-$A407+1)/10^6)</f>
        <v>0</v>
      </c>
      <c r="BP407" cm="1">
        <f t="array" aca="1" ref="BP407" ca="1">IF($A407&gt;BP$1,"",$C407*INDEX('ETS yield tables'!$D$265:$CO$293,$B407,BP$1-$A407+1)/10^6)</f>
        <v>0</v>
      </c>
      <c r="BQ407" cm="1">
        <f t="array" aca="1" ref="BQ407" ca="1">IF($A407&gt;BQ$1,"",$C407*INDEX('ETS yield tables'!$D$265:$CO$293,$B407,BQ$1-$A407+1)/10^6)</f>
        <v>0</v>
      </c>
      <c r="BR407" cm="1">
        <f t="array" aca="1" ref="BR407" ca="1">IF($A407&gt;BR$1,"",$C407*INDEX('ETS yield tables'!$D$265:$CO$293,$B407,BR$1-$A407+1)/10^6)</f>
        <v>0</v>
      </c>
      <c r="BS407" cm="1">
        <f t="array" aca="1" ref="BS407" ca="1">IF($A407&gt;BS$1,"",$C407*INDEX('ETS yield tables'!$D$265:$CO$293,$B407,BS$1-$A407+1)/10^6)</f>
        <v>0</v>
      </c>
      <c r="BT407" cm="1">
        <f t="array" aca="1" ref="BT407" ca="1">IF($A407&gt;BT$1,"",$C407*INDEX('ETS yield tables'!$D$265:$CO$293,$B407,BT$1-$A407+1)/10^6)</f>
        <v>0</v>
      </c>
      <c r="BU407" cm="1">
        <f t="array" aca="1" ref="BU407" ca="1">IF($A407&gt;BU$1,"",$C407*INDEX('ETS yield tables'!$D$265:$CO$293,$B407,BU$1-$A407+1)/10^6)</f>
        <v>0</v>
      </c>
      <c r="BV407" cm="1">
        <f t="array" aca="1" ref="BV407" ca="1">IF($A407&gt;BV$1,"",$C407*INDEX('ETS yield tables'!$D$265:$CO$293,$B407,BV$1-$A407+1)/10^6)</f>
        <v>0</v>
      </c>
      <c r="BW407" cm="1">
        <f t="array" aca="1" ref="BW407" ca="1">IF($A407&gt;BW$1,"",$C407*INDEX('ETS yield tables'!$D$265:$CO$293,$B407,BW$1-$A407+1)/10^6)</f>
        <v>0</v>
      </c>
      <c r="BX407" cm="1">
        <f t="array" aca="1" ref="BX407" ca="1">IF($A407&gt;BX$1,"",$C407*INDEX('ETS yield tables'!$D$265:$CO$293,$B407,BX$1-$A407+1)/10^6)</f>
        <v>0</v>
      </c>
      <c r="BY407" cm="1">
        <f t="array" aca="1" ref="BY407" ca="1">IF($A407&gt;BY$1,"",$C407*INDEX('ETS yield tables'!$D$265:$CO$293,$B407,BY$1-$A407+1)/10^6)</f>
        <v>0</v>
      </c>
      <c r="BZ407" cm="1">
        <f t="array" aca="1" ref="BZ407" ca="1">IF($A407&gt;BZ$1,"",$C407*INDEX('ETS yield tables'!$D$265:$CO$293,$B407,BZ$1-$A407+1)/10^6)</f>
        <v>0</v>
      </c>
      <c r="CA407" cm="1">
        <f t="array" aca="1" ref="CA407" ca="1">IF($A407&gt;CA$1,"",$C407*INDEX('ETS yield tables'!$D$265:$CO$293,$B407,CA$1-$A407+1)/10^6)</f>
        <v>0</v>
      </c>
      <c r="CB407" cm="1">
        <f t="array" aca="1" ref="CB407" ca="1">IF($A407&gt;CB$1,"",$C407*INDEX('ETS yield tables'!$D$265:$CO$293,$B407,CB$1-$A407+1)/10^6)</f>
        <v>0</v>
      </c>
      <c r="CC407" cm="1">
        <f t="array" aca="1" ref="CC407" ca="1">IF($A407&gt;CC$1,"",$C407*INDEX('ETS yield tables'!$D$265:$CO$293,$B407,CC$1-$A407+1)/10^6)</f>
        <v>0</v>
      </c>
      <c r="CD407" cm="1">
        <f t="array" aca="1" ref="CD407" ca="1">IF($A407&gt;CD$1,"",$C407*INDEX('ETS yield tables'!$D$265:$CO$293,$B407,CD$1-$A407+1)/10^6)</f>
        <v>0</v>
      </c>
      <c r="CE407" cm="1">
        <f t="array" aca="1" ref="CE407" ca="1">IF($A407&gt;CE$1,"",$C407*INDEX('ETS yield tables'!$D$265:$CO$293,$B407,CE$1-$A407+1)/10^6)</f>
        <v>0</v>
      </c>
      <c r="CF407" cm="1">
        <f t="array" aca="1" ref="CF407" ca="1">IF($A407&gt;CF$1,"",$C407*INDEX('ETS yield tables'!$D$265:$CO$293,$B407,CF$1-$A407+1)/10^6)</f>
        <v>0</v>
      </c>
      <c r="CG407" cm="1">
        <f t="array" aca="1" ref="CG407" ca="1">IF($A407&gt;CG$1,"",$C407*INDEX('ETS yield tables'!$D$265:$CO$293,$B407,CG$1-$A407+1)/10^6)</f>
        <v>0</v>
      </c>
      <c r="CH407" cm="1">
        <f t="array" aca="1" ref="CH407" ca="1">IF($A407&gt;CH$1,"",$C407*INDEX('ETS yield tables'!$D$265:$CO$293,$B407,CH$1-$A407+1)/10^6)</f>
        <v>0</v>
      </c>
      <c r="CI407" cm="1">
        <f t="array" aca="1" ref="CI407" ca="1">IF($A407&gt;CI$1,"",$C407*INDEX('ETS yield tables'!$D$265:$CO$293,$B407,CI$1-$A407+1)/10^6)</f>
        <v>0</v>
      </c>
      <c r="CJ407" cm="1">
        <f t="array" aca="1" ref="CJ407" ca="1">IF($A407&gt;CJ$1,"",$C407*INDEX('ETS yield tables'!$D$265:$CO$293,$B407,CJ$1-$A407+1)/10^6)</f>
        <v>0</v>
      </c>
      <c r="CK407" cm="1">
        <f t="array" aca="1" ref="CK407" ca="1">IF($A407&gt;CK$1,"",$C407*INDEX('ETS yield tables'!$D$265:$CO$293,$B407,CK$1-$A407+1)/10^6)</f>
        <v>0</v>
      </c>
      <c r="CL407" cm="1">
        <f t="array" aca="1" ref="CL407" ca="1">IF($A407&gt;CL$1,"",$C407*INDEX('ETS yield tables'!$D$265:$CO$293,$B407,CL$1-$A407+1)/10^6)</f>
        <v>0</v>
      </c>
      <c r="CM407" cm="1">
        <f t="array" aca="1" ref="CM407" ca="1">IF($A407&gt;CM$1,"",$C407*INDEX('ETS yield tables'!$D$265:$CO$293,$B407,CM$1-$A407+1)/10^6)</f>
        <v>0</v>
      </c>
      <c r="CN407" cm="1">
        <f t="array" aca="1" ref="CN407" ca="1">IF($A407&gt;CN$1,"",$C407*INDEX('ETS yield tables'!$D$265:$CO$293,$B407,CN$1-$A407+1)/10^6)</f>
        <v>0</v>
      </c>
      <c r="CO407" cm="1">
        <f t="array" aca="1" ref="CO407" ca="1">IF($A407&gt;CO$1,"",$C407*INDEX('ETS yield tables'!$D$265:$CO$293,$B407,CO$1-$A407+1)/10^6)</f>
        <v>0</v>
      </c>
    </row>
    <row r="408" spans="1:93" outlineLevel="1">
      <c r="A408">
        <v>2002</v>
      </c>
      <c r="B408">
        <f t="shared" si="195"/>
        <v>7</v>
      </c>
      <c r="C408" s="1">
        <v>0</v>
      </c>
      <c r="D408" s="62"/>
      <c r="E408" s="62"/>
      <c r="F408" s="62"/>
      <c r="G408" s="62"/>
      <c r="H408" s="62"/>
      <c r="I408" s="62"/>
      <c r="J408" s="62"/>
      <c r="K408" s="62"/>
      <c r="L408" s="62"/>
      <c r="M408" s="62"/>
      <c r="N408" s="62"/>
      <c r="O408" s="62"/>
      <c r="P408" s="62"/>
      <c r="Q408" s="62"/>
      <c r="R408" s="62"/>
      <c r="S408" s="62"/>
      <c r="T408" s="62"/>
      <c r="U408" s="62"/>
      <c r="V408" cm="1">
        <f t="array" aca="1" ref="V408" ca="1">IF($A408&gt;V$1,"",$C408*INDEX('ETS yield tables'!$D$265:$CO$293,$B408,V$1-$A408+1)/10^6)</f>
        <v>0</v>
      </c>
      <c r="W408" cm="1">
        <f t="array" aca="1" ref="W408" ca="1">IF($A408&gt;W$1,"",$C408*INDEX('ETS yield tables'!$D$265:$CO$293,$B408,W$1-$A408+1)/10^6)</f>
        <v>0</v>
      </c>
      <c r="X408" cm="1">
        <f t="array" aca="1" ref="X408" ca="1">IF($A408&gt;X$1,"",$C408*INDEX('ETS yield tables'!$D$265:$CO$293,$B408,X$1-$A408+1)/10^6)</f>
        <v>0</v>
      </c>
      <c r="Y408" cm="1">
        <f t="array" aca="1" ref="Y408" ca="1">IF($A408&gt;Y$1,"",$C408*INDEX('ETS yield tables'!$D$265:$CO$293,$B408,Y$1-$A408+1)/10^6)</f>
        <v>0</v>
      </c>
      <c r="Z408" cm="1">
        <f t="array" aca="1" ref="Z408" ca="1">IF($A408&gt;Z$1,"",$C408*INDEX('ETS yield tables'!$D$265:$CO$293,$B408,Z$1-$A408+1)/10^6)</f>
        <v>0</v>
      </c>
      <c r="AA408" cm="1">
        <f t="array" aca="1" ref="AA408" ca="1">IF($A408&gt;AA$1,"",$C408*INDEX('ETS yield tables'!$D$265:$CO$293,$B408,AA$1-$A408+1)/10^6)</f>
        <v>0</v>
      </c>
      <c r="AB408" cm="1">
        <f t="array" aca="1" ref="AB408" ca="1">IF($A408&gt;AB$1,"",$C408*INDEX('ETS yield tables'!$D$265:$CO$293,$B408,AB$1-$A408+1)/10^6)</f>
        <v>0</v>
      </c>
      <c r="AC408" cm="1">
        <f t="array" aca="1" ref="AC408" ca="1">IF($A408&gt;AC$1,"",$C408*INDEX('ETS yield tables'!$D$265:$CO$293,$B408,AC$1-$A408+1)/10^6)</f>
        <v>0</v>
      </c>
      <c r="AD408" cm="1">
        <f t="array" aca="1" ref="AD408" ca="1">IF($A408&gt;AD$1,"",$C408*INDEX('ETS yield tables'!$D$265:$CO$293,$B408,AD$1-$A408+1)/10^6)</f>
        <v>0</v>
      </c>
      <c r="AE408" cm="1">
        <f t="array" aca="1" ref="AE408" ca="1">IF($A408&gt;AE$1,"",$C408*INDEX('ETS yield tables'!$D$265:$CO$293,$B408,AE$1-$A408+1)/10^6)</f>
        <v>0</v>
      </c>
      <c r="AF408" cm="1">
        <f t="array" aca="1" ref="AF408" ca="1">IF($A408&gt;AF$1,"",$C408*INDEX('ETS yield tables'!$D$265:$CO$293,$B408,AF$1-$A408+1)/10^6)</f>
        <v>0</v>
      </c>
      <c r="AG408" cm="1">
        <f t="array" aca="1" ref="AG408" ca="1">IF($A408&gt;AG$1,"",$C408*INDEX('ETS yield tables'!$D$265:$CO$293,$B408,AG$1-$A408+1)/10^6)</f>
        <v>0</v>
      </c>
      <c r="AH408" cm="1">
        <f t="array" aca="1" ref="AH408" ca="1">IF($A408&gt;AH$1,"",$C408*INDEX('ETS yield tables'!$D$265:$CO$293,$B408,AH$1-$A408+1)/10^6)</f>
        <v>0</v>
      </c>
      <c r="AI408" cm="1">
        <f t="array" aca="1" ref="AI408" ca="1">IF($A408&gt;AI$1,"",$C408*INDEX('ETS yield tables'!$D$265:$CO$293,$B408,AI$1-$A408+1)/10^6)</f>
        <v>0</v>
      </c>
      <c r="AJ408" cm="1">
        <f t="array" aca="1" ref="AJ408" ca="1">IF($A408&gt;AJ$1,"",$C408*INDEX('ETS yield tables'!$D$265:$CO$293,$B408,AJ$1-$A408+1)/10^6)</f>
        <v>0</v>
      </c>
      <c r="AK408" cm="1">
        <f t="array" aca="1" ref="AK408" ca="1">IF($A408&gt;AK$1,"",$C408*INDEX('ETS yield tables'!$D$265:$CO$293,$B408,AK$1-$A408+1)/10^6)</f>
        <v>0</v>
      </c>
      <c r="AL408" cm="1">
        <f t="array" aca="1" ref="AL408" ca="1">IF($A408&gt;AL$1,"",$C408*INDEX('ETS yield tables'!$D$265:$CO$293,$B408,AL$1-$A408+1)/10^6)</f>
        <v>0</v>
      </c>
      <c r="AM408" cm="1">
        <f t="array" aca="1" ref="AM408" ca="1">IF($A408&gt;AM$1,"",$C408*INDEX('ETS yield tables'!$D$265:$CO$293,$B408,AM$1-$A408+1)/10^6)</f>
        <v>0</v>
      </c>
      <c r="AN408" cm="1">
        <f t="array" aca="1" ref="AN408" ca="1">IF($A408&gt;AN$1,"",$C408*INDEX('ETS yield tables'!$D$265:$CO$293,$B408,AN$1-$A408+1)/10^6)</f>
        <v>0</v>
      </c>
      <c r="AO408" cm="1">
        <f t="array" aca="1" ref="AO408" ca="1">IF($A408&gt;AO$1,"",$C408*INDEX('ETS yield tables'!$D$265:$CO$293,$B408,AO$1-$A408+1)/10^6)</f>
        <v>0</v>
      </c>
      <c r="AP408" cm="1">
        <f t="array" aca="1" ref="AP408" ca="1">IF($A408&gt;AP$1,"",$C408*INDEX('ETS yield tables'!$D$265:$CO$293,$B408,AP$1-$A408+1)/10^6)</f>
        <v>0</v>
      </c>
      <c r="AQ408" cm="1">
        <f t="array" aca="1" ref="AQ408" ca="1">IF($A408&gt;AQ$1,"",$C408*INDEX('ETS yield tables'!$D$265:$CO$293,$B408,AQ$1-$A408+1)/10^6)</f>
        <v>0</v>
      </c>
      <c r="AR408" cm="1">
        <f t="array" aca="1" ref="AR408" ca="1">IF($A408&gt;AR$1,"",$C408*INDEX('ETS yield tables'!$D$265:$CO$293,$B408,AR$1-$A408+1)/10^6)</f>
        <v>0</v>
      </c>
      <c r="AS408" cm="1">
        <f t="array" aca="1" ref="AS408" ca="1">IF($A408&gt;AS$1,"",$C408*INDEX('ETS yield tables'!$D$265:$CO$293,$B408,AS$1-$A408+1)/10^6)</f>
        <v>0</v>
      </c>
      <c r="AT408" cm="1">
        <f t="array" aca="1" ref="AT408" ca="1">IF($A408&gt;AT$1,"",$C408*INDEX('ETS yield tables'!$D$265:$CO$293,$B408,AT$1-$A408+1)/10^6)</f>
        <v>0</v>
      </c>
      <c r="AU408" cm="1">
        <f t="array" aca="1" ref="AU408" ca="1">IF($A408&gt;AU$1,"",$C408*INDEX('ETS yield tables'!$D$265:$CO$293,$B408,AU$1-$A408+1)/10^6)</f>
        <v>0</v>
      </c>
      <c r="AV408" cm="1">
        <f t="array" aca="1" ref="AV408" ca="1">IF($A408&gt;AV$1,"",$C408*INDEX('ETS yield tables'!$D$265:$CO$293,$B408,AV$1-$A408+1)/10^6)</f>
        <v>0</v>
      </c>
      <c r="AW408" cm="1">
        <f t="array" aca="1" ref="AW408" ca="1">IF($A408&gt;AW$1,"",$C408*INDEX('ETS yield tables'!$D$265:$CO$293,$B408,AW$1-$A408+1)/10^6)</f>
        <v>0</v>
      </c>
      <c r="AX408" cm="1">
        <f t="array" aca="1" ref="AX408" ca="1">IF($A408&gt;AX$1,"",$C408*INDEX('ETS yield tables'!$D$265:$CO$293,$B408,AX$1-$A408+1)/10^6)</f>
        <v>0</v>
      </c>
      <c r="AY408" cm="1">
        <f t="array" aca="1" ref="AY408" ca="1">IF($A408&gt;AY$1,"",$C408*INDEX('ETS yield tables'!$D$265:$CO$293,$B408,AY$1-$A408+1)/10^6)</f>
        <v>0</v>
      </c>
      <c r="AZ408" cm="1">
        <f t="array" aca="1" ref="AZ408" ca="1">IF($A408&gt;AZ$1,"",$C408*INDEX('ETS yield tables'!$D$265:$CO$293,$B408,AZ$1-$A408+1)/10^6)</f>
        <v>0</v>
      </c>
      <c r="BA408" cm="1">
        <f t="array" aca="1" ref="BA408" ca="1">IF($A408&gt;BA$1,"",$C408*INDEX('ETS yield tables'!$D$265:$CO$293,$B408,BA$1-$A408+1)/10^6)</f>
        <v>0</v>
      </c>
      <c r="BB408" cm="1">
        <f t="array" aca="1" ref="BB408" ca="1">IF($A408&gt;BB$1,"",$C408*INDEX('ETS yield tables'!$D$265:$CO$293,$B408,BB$1-$A408+1)/10^6)</f>
        <v>0</v>
      </c>
      <c r="BC408" cm="1">
        <f t="array" aca="1" ref="BC408" ca="1">IF($A408&gt;BC$1,"",$C408*INDEX('ETS yield tables'!$D$265:$CO$293,$B408,BC$1-$A408+1)/10^6)</f>
        <v>0</v>
      </c>
      <c r="BD408" cm="1">
        <f t="array" aca="1" ref="BD408" ca="1">IF($A408&gt;BD$1,"",$C408*INDEX('ETS yield tables'!$D$265:$CO$293,$B408,BD$1-$A408+1)/10^6)</f>
        <v>0</v>
      </c>
      <c r="BE408" cm="1">
        <f t="array" aca="1" ref="BE408" ca="1">IF($A408&gt;BE$1,"",$C408*INDEX('ETS yield tables'!$D$265:$CO$293,$B408,BE$1-$A408+1)/10^6)</f>
        <v>0</v>
      </c>
      <c r="BF408" cm="1">
        <f t="array" aca="1" ref="BF408" ca="1">IF($A408&gt;BF$1,"",$C408*INDEX('ETS yield tables'!$D$265:$CO$293,$B408,BF$1-$A408+1)/10^6)</f>
        <v>0</v>
      </c>
      <c r="BG408" cm="1">
        <f t="array" aca="1" ref="BG408" ca="1">IF($A408&gt;BG$1,"",$C408*INDEX('ETS yield tables'!$D$265:$CO$293,$B408,BG$1-$A408+1)/10^6)</f>
        <v>0</v>
      </c>
      <c r="BH408" cm="1">
        <f t="array" aca="1" ref="BH408" ca="1">IF($A408&gt;BH$1,"",$C408*INDEX('ETS yield tables'!$D$265:$CO$293,$B408,BH$1-$A408+1)/10^6)</f>
        <v>0</v>
      </c>
      <c r="BI408" cm="1">
        <f t="array" aca="1" ref="BI408" ca="1">IF($A408&gt;BI$1,"",$C408*INDEX('ETS yield tables'!$D$265:$CO$293,$B408,BI$1-$A408+1)/10^6)</f>
        <v>0</v>
      </c>
      <c r="BJ408" cm="1">
        <f t="array" aca="1" ref="BJ408" ca="1">IF($A408&gt;BJ$1,"",$C408*INDEX('ETS yield tables'!$D$265:$CO$293,$B408,BJ$1-$A408+1)/10^6)</f>
        <v>0</v>
      </c>
      <c r="BK408" cm="1">
        <f t="array" aca="1" ref="BK408" ca="1">IF($A408&gt;BK$1,"",$C408*INDEX('ETS yield tables'!$D$265:$CO$293,$B408,BK$1-$A408+1)/10^6)</f>
        <v>0</v>
      </c>
      <c r="BL408" cm="1">
        <f t="array" aca="1" ref="BL408" ca="1">IF($A408&gt;BL$1,"",$C408*INDEX('ETS yield tables'!$D$265:$CO$293,$B408,BL$1-$A408+1)/10^6)</f>
        <v>0</v>
      </c>
      <c r="BM408" cm="1">
        <f t="array" aca="1" ref="BM408" ca="1">IF($A408&gt;BM$1,"",$C408*INDEX('ETS yield tables'!$D$265:$CO$293,$B408,BM$1-$A408+1)/10^6)</f>
        <v>0</v>
      </c>
      <c r="BN408" cm="1">
        <f t="array" aca="1" ref="BN408" ca="1">IF($A408&gt;BN$1,"",$C408*INDEX('ETS yield tables'!$D$265:$CO$293,$B408,BN$1-$A408+1)/10^6)</f>
        <v>0</v>
      </c>
      <c r="BO408" cm="1">
        <f t="array" aca="1" ref="BO408" ca="1">IF($A408&gt;BO$1,"",$C408*INDEX('ETS yield tables'!$D$265:$CO$293,$B408,BO$1-$A408+1)/10^6)</f>
        <v>0</v>
      </c>
      <c r="BP408" cm="1">
        <f t="array" aca="1" ref="BP408" ca="1">IF($A408&gt;BP$1,"",$C408*INDEX('ETS yield tables'!$D$265:$CO$293,$B408,BP$1-$A408+1)/10^6)</f>
        <v>0</v>
      </c>
      <c r="BQ408" cm="1">
        <f t="array" aca="1" ref="BQ408" ca="1">IF($A408&gt;BQ$1,"",$C408*INDEX('ETS yield tables'!$D$265:$CO$293,$B408,BQ$1-$A408+1)/10^6)</f>
        <v>0</v>
      </c>
      <c r="BR408" cm="1">
        <f t="array" aca="1" ref="BR408" ca="1">IF($A408&gt;BR$1,"",$C408*INDEX('ETS yield tables'!$D$265:$CO$293,$B408,BR$1-$A408+1)/10^6)</f>
        <v>0</v>
      </c>
      <c r="BS408" cm="1">
        <f t="array" aca="1" ref="BS408" ca="1">IF($A408&gt;BS$1,"",$C408*INDEX('ETS yield tables'!$D$265:$CO$293,$B408,BS$1-$A408+1)/10^6)</f>
        <v>0</v>
      </c>
      <c r="BT408" cm="1">
        <f t="array" aca="1" ref="BT408" ca="1">IF($A408&gt;BT$1,"",$C408*INDEX('ETS yield tables'!$D$265:$CO$293,$B408,BT$1-$A408+1)/10^6)</f>
        <v>0</v>
      </c>
      <c r="BU408" cm="1">
        <f t="array" aca="1" ref="BU408" ca="1">IF($A408&gt;BU$1,"",$C408*INDEX('ETS yield tables'!$D$265:$CO$293,$B408,BU$1-$A408+1)/10^6)</f>
        <v>0</v>
      </c>
      <c r="BV408" cm="1">
        <f t="array" aca="1" ref="BV408" ca="1">IF($A408&gt;BV$1,"",$C408*INDEX('ETS yield tables'!$D$265:$CO$293,$B408,BV$1-$A408+1)/10^6)</f>
        <v>0</v>
      </c>
      <c r="BW408" cm="1">
        <f t="array" aca="1" ref="BW408" ca="1">IF($A408&gt;BW$1,"",$C408*INDEX('ETS yield tables'!$D$265:$CO$293,$B408,BW$1-$A408+1)/10^6)</f>
        <v>0</v>
      </c>
      <c r="BX408" cm="1">
        <f t="array" aca="1" ref="BX408" ca="1">IF($A408&gt;BX$1,"",$C408*INDEX('ETS yield tables'!$D$265:$CO$293,$B408,BX$1-$A408+1)/10^6)</f>
        <v>0</v>
      </c>
      <c r="BY408" cm="1">
        <f t="array" aca="1" ref="BY408" ca="1">IF($A408&gt;BY$1,"",$C408*INDEX('ETS yield tables'!$D$265:$CO$293,$B408,BY$1-$A408+1)/10^6)</f>
        <v>0</v>
      </c>
      <c r="BZ408" cm="1">
        <f t="array" aca="1" ref="BZ408" ca="1">IF($A408&gt;BZ$1,"",$C408*INDEX('ETS yield tables'!$D$265:$CO$293,$B408,BZ$1-$A408+1)/10^6)</f>
        <v>0</v>
      </c>
      <c r="CA408" cm="1">
        <f t="array" aca="1" ref="CA408" ca="1">IF($A408&gt;CA$1,"",$C408*INDEX('ETS yield tables'!$D$265:$CO$293,$B408,CA$1-$A408+1)/10^6)</f>
        <v>0</v>
      </c>
      <c r="CB408" cm="1">
        <f t="array" aca="1" ref="CB408" ca="1">IF($A408&gt;CB$1,"",$C408*INDEX('ETS yield tables'!$D$265:$CO$293,$B408,CB$1-$A408+1)/10^6)</f>
        <v>0</v>
      </c>
      <c r="CC408" cm="1">
        <f t="array" aca="1" ref="CC408" ca="1">IF($A408&gt;CC$1,"",$C408*INDEX('ETS yield tables'!$D$265:$CO$293,$B408,CC$1-$A408+1)/10^6)</f>
        <v>0</v>
      </c>
      <c r="CD408" cm="1">
        <f t="array" aca="1" ref="CD408" ca="1">IF($A408&gt;CD$1,"",$C408*INDEX('ETS yield tables'!$D$265:$CO$293,$B408,CD$1-$A408+1)/10^6)</f>
        <v>0</v>
      </c>
      <c r="CE408" cm="1">
        <f t="array" aca="1" ref="CE408" ca="1">IF($A408&gt;CE$1,"",$C408*INDEX('ETS yield tables'!$D$265:$CO$293,$B408,CE$1-$A408+1)/10^6)</f>
        <v>0</v>
      </c>
      <c r="CF408" cm="1">
        <f t="array" aca="1" ref="CF408" ca="1">IF($A408&gt;CF$1,"",$C408*INDEX('ETS yield tables'!$D$265:$CO$293,$B408,CF$1-$A408+1)/10^6)</f>
        <v>0</v>
      </c>
      <c r="CG408" cm="1">
        <f t="array" aca="1" ref="CG408" ca="1">IF($A408&gt;CG$1,"",$C408*INDEX('ETS yield tables'!$D$265:$CO$293,$B408,CG$1-$A408+1)/10^6)</f>
        <v>0</v>
      </c>
      <c r="CH408" cm="1">
        <f t="array" aca="1" ref="CH408" ca="1">IF($A408&gt;CH$1,"",$C408*INDEX('ETS yield tables'!$D$265:$CO$293,$B408,CH$1-$A408+1)/10^6)</f>
        <v>0</v>
      </c>
      <c r="CI408" cm="1">
        <f t="array" aca="1" ref="CI408" ca="1">IF($A408&gt;CI$1,"",$C408*INDEX('ETS yield tables'!$D$265:$CO$293,$B408,CI$1-$A408+1)/10^6)</f>
        <v>0</v>
      </c>
      <c r="CJ408" cm="1">
        <f t="array" aca="1" ref="CJ408" ca="1">IF($A408&gt;CJ$1,"",$C408*INDEX('ETS yield tables'!$D$265:$CO$293,$B408,CJ$1-$A408+1)/10^6)</f>
        <v>0</v>
      </c>
      <c r="CK408" cm="1">
        <f t="array" aca="1" ref="CK408" ca="1">IF($A408&gt;CK$1,"",$C408*INDEX('ETS yield tables'!$D$265:$CO$293,$B408,CK$1-$A408+1)/10^6)</f>
        <v>0</v>
      </c>
      <c r="CL408" cm="1">
        <f t="array" aca="1" ref="CL408" ca="1">IF($A408&gt;CL$1,"",$C408*INDEX('ETS yield tables'!$D$265:$CO$293,$B408,CL$1-$A408+1)/10^6)</f>
        <v>0</v>
      </c>
      <c r="CM408" cm="1">
        <f t="array" aca="1" ref="CM408" ca="1">IF($A408&gt;CM$1,"",$C408*INDEX('ETS yield tables'!$D$265:$CO$293,$B408,CM$1-$A408+1)/10^6)</f>
        <v>0</v>
      </c>
      <c r="CN408" cm="1">
        <f t="array" aca="1" ref="CN408" ca="1">IF($A408&gt;CN$1,"",$C408*INDEX('ETS yield tables'!$D$265:$CO$293,$B408,CN$1-$A408+1)/10^6)</f>
        <v>0</v>
      </c>
      <c r="CO408" cm="1">
        <f t="array" aca="1" ref="CO408" ca="1">IF($A408&gt;CO$1,"",$C408*INDEX('ETS yield tables'!$D$265:$CO$293,$B408,CO$1-$A408+1)/10^6)</f>
        <v>0</v>
      </c>
    </row>
    <row r="409" spans="1:93" outlineLevel="1">
      <c r="A409">
        <v>2003</v>
      </c>
      <c r="B409">
        <f t="shared" si="195"/>
        <v>6</v>
      </c>
      <c r="C409" s="1">
        <v>0</v>
      </c>
      <c r="D409" s="62"/>
      <c r="E409" s="62"/>
      <c r="F409" s="62"/>
      <c r="G409" s="62"/>
      <c r="H409" s="62"/>
      <c r="I409" s="62"/>
      <c r="J409" s="62"/>
      <c r="K409" s="62"/>
      <c r="L409" s="62"/>
      <c r="M409" s="62"/>
      <c r="N409" s="62"/>
      <c r="O409" s="62"/>
      <c r="P409" s="62"/>
      <c r="Q409" s="62"/>
      <c r="R409" s="62"/>
      <c r="S409" s="62"/>
      <c r="T409" s="62"/>
      <c r="U409" s="62"/>
      <c r="V409" cm="1">
        <f t="array" aca="1" ref="V409" ca="1">IF($A409&gt;V$1,"",$C409*INDEX('ETS yield tables'!$D$265:$CO$293,$B409,V$1-$A409+1)/10^6)</f>
        <v>0</v>
      </c>
      <c r="W409" cm="1">
        <f t="array" aca="1" ref="W409" ca="1">IF($A409&gt;W$1,"",$C409*INDEX('ETS yield tables'!$D$265:$CO$293,$B409,W$1-$A409+1)/10^6)</f>
        <v>0</v>
      </c>
      <c r="X409" cm="1">
        <f t="array" aca="1" ref="X409" ca="1">IF($A409&gt;X$1,"",$C409*INDEX('ETS yield tables'!$D$265:$CO$293,$B409,X$1-$A409+1)/10^6)</f>
        <v>0</v>
      </c>
      <c r="Y409" cm="1">
        <f t="array" aca="1" ref="Y409" ca="1">IF($A409&gt;Y$1,"",$C409*INDEX('ETS yield tables'!$D$265:$CO$293,$B409,Y$1-$A409+1)/10^6)</f>
        <v>0</v>
      </c>
      <c r="Z409" cm="1">
        <f t="array" aca="1" ref="Z409" ca="1">IF($A409&gt;Z$1,"",$C409*INDEX('ETS yield tables'!$D$265:$CO$293,$B409,Z$1-$A409+1)/10^6)</f>
        <v>0</v>
      </c>
      <c r="AA409" cm="1">
        <f t="array" aca="1" ref="AA409" ca="1">IF($A409&gt;AA$1,"",$C409*INDEX('ETS yield tables'!$D$265:$CO$293,$B409,AA$1-$A409+1)/10^6)</f>
        <v>0</v>
      </c>
      <c r="AB409" cm="1">
        <f t="array" aca="1" ref="AB409" ca="1">IF($A409&gt;AB$1,"",$C409*INDEX('ETS yield tables'!$D$265:$CO$293,$B409,AB$1-$A409+1)/10^6)</f>
        <v>0</v>
      </c>
      <c r="AC409" cm="1">
        <f t="array" aca="1" ref="AC409" ca="1">IF($A409&gt;AC$1,"",$C409*INDEX('ETS yield tables'!$D$265:$CO$293,$B409,AC$1-$A409+1)/10^6)</f>
        <v>0</v>
      </c>
      <c r="AD409" cm="1">
        <f t="array" aca="1" ref="AD409" ca="1">IF($A409&gt;AD$1,"",$C409*INDEX('ETS yield tables'!$D$265:$CO$293,$B409,AD$1-$A409+1)/10^6)</f>
        <v>0</v>
      </c>
      <c r="AE409" cm="1">
        <f t="array" aca="1" ref="AE409" ca="1">IF($A409&gt;AE$1,"",$C409*INDEX('ETS yield tables'!$D$265:$CO$293,$B409,AE$1-$A409+1)/10^6)</f>
        <v>0</v>
      </c>
      <c r="AF409" cm="1">
        <f t="array" aca="1" ref="AF409" ca="1">IF($A409&gt;AF$1,"",$C409*INDEX('ETS yield tables'!$D$265:$CO$293,$B409,AF$1-$A409+1)/10^6)</f>
        <v>0</v>
      </c>
      <c r="AG409" cm="1">
        <f t="array" aca="1" ref="AG409" ca="1">IF($A409&gt;AG$1,"",$C409*INDEX('ETS yield tables'!$D$265:$CO$293,$B409,AG$1-$A409+1)/10^6)</f>
        <v>0</v>
      </c>
      <c r="AH409" cm="1">
        <f t="array" aca="1" ref="AH409" ca="1">IF($A409&gt;AH$1,"",$C409*INDEX('ETS yield tables'!$D$265:$CO$293,$B409,AH$1-$A409+1)/10^6)</f>
        <v>0</v>
      </c>
      <c r="AI409" cm="1">
        <f t="array" aca="1" ref="AI409" ca="1">IF($A409&gt;AI$1,"",$C409*INDEX('ETS yield tables'!$D$265:$CO$293,$B409,AI$1-$A409+1)/10^6)</f>
        <v>0</v>
      </c>
      <c r="AJ409" cm="1">
        <f t="array" aca="1" ref="AJ409" ca="1">IF($A409&gt;AJ$1,"",$C409*INDEX('ETS yield tables'!$D$265:$CO$293,$B409,AJ$1-$A409+1)/10^6)</f>
        <v>0</v>
      </c>
      <c r="AK409" cm="1">
        <f t="array" aca="1" ref="AK409" ca="1">IF($A409&gt;AK$1,"",$C409*INDEX('ETS yield tables'!$D$265:$CO$293,$B409,AK$1-$A409+1)/10^6)</f>
        <v>0</v>
      </c>
      <c r="AL409" cm="1">
        <f t="array" aca="1" ref="AL409" ca="1">IF($A409&gt;AL$1,"",$C409*INDEX('ETS yield tables'!$D$265:$CO$293,$B409,AL$1-$A409+1)/10^6)</f>
        <v>0</v>
      </c>
      <c r="AM409" cm="1">
        <f t="array" aca="1" ref="AM409" ca="1">IF($A409&gt;AM$1,"",$C409*INDEX('ETS yield tables'!$D$265:$CO$293,$B409,AM$1-$A409+1)/10^6)</f>
        <v>0</v>
      </c>
      <c r="AN409" cm="1">
        <f t="array" aca="1" ref="AN409" ca="1">IF($A409&gt;AN$1,"",$C409*INDEX('ETS yield tables'!$D$265:$CO$293,$B409,AN$1-$A409+1)/10^6)</f>
        <v>0</v>
      </c>
      <c r="AO409" cm="1">
        <f t="array" aca="1" ref="AO409" ca="1">IF($A409&gt;AO$1,"",$C409*INDEX('ETS yield tables'!$D$265:$CO$293,$B409,AO$1-$A409+1)/10^6)</f>
        <v>0</v>
      </c>
      <c r="AP409" cm="1">
        <f t="array" aca="1" ref="AP409" ca="1">IF($A409&gt;AP$1,"",$C409*INDEX('ETS yield tables'!$D$265:$CO$293,$B409,AP$1-$A409+1)/10^6)</f>
        <v>0</v>
      </c>
      <c r="AQ409" cm="1">
        <f t="array" aca="1" ref="AQ409" ca="1">IF($A409&gt;AQ$1,"",$C409*INDEX('ETS yield tables'!$D$265:$CO$293,$B409,AQ$1-$A409+1)/10^6)</f>
        <v>0</v>
      </c>
      <c r="AR409" cm="1">
        <f t="array" aca="1" ref="AR409" ca="1">IF($A409&gt;AR$1,"",$C409*INDEX('ETS yield tables'!$D$265:$CO$293,$B409,AR$1-$A409+1)/10^6)</f>
        <v>0</v>
      </c>
      <c r="AS409" cm="1">
        <f t="array" aca="1" ref="AS409" ca="1">IF($A409&gt;AS$1,"",$C409*INDEX('ETS yield tables'!$D$265:$CO$293,$B409,AS$1-$A409+1)/10^6)</f>
        <v>0</v>
      </c>
      <c r="AT409" cm="1">
        <f t="array" aca="1" ref="AT409" ca="1">IF($A409&gt;AT$1,"",$C409*INDEX('ETS yield tables'!$D$265:$CO$293,$B409,AT$1-$A409+1)/10^6)</f>
        <v>0</v>
      </c>
      <c r="AU409" cm="1">
        <f t="array" aca="1" ref="AU409" ca="1">IF($A409&gt;AU$1,"",$C409*INDEX('ETS yield tables'!$D$265:$CO$293,$B409,AU$1-$A409+1)/10^6)</f>
        <v>0</v>
      </c>
      <c r="AV409" cm="1">
        <f t="array" aca="1" ref="AV409" ca="1">IF($A409&gt;AV$1,"",$C409*INDEX('ETS yield tables'!$D$265:$CO$293,$B409,AV$1-$A409+1)/10^6)</f>
        <v>0</v>
      </c>
      <c r="AW409" cm="1">
        <f t="array" aca="1" ref="AW409" ca="1">IF($A409&gt;AW$1,"",$C409*INDEX('ETS yield tables'!$D$265:$CO$293,$B409,AW$1-$A409+1)/10^6)</f>
        <v>0</v>
      </c>
      <c r="AX409" cm="1">
        <f t="array" aca="1" ref="AX409" ca="1">IF($A409&gt;AX$1,"",$C409*INDEX('ETS yield tables'!$D$265:$CO$293,$B409,AX$1-$A409+1)/10^6)</f>
        <v>0</v>
      </c>
      <c r="AY409" cm="1">
        <f t="array" aca="1" ref="AY409" ca="1">IF($A409&gt;AY$1,"",$C409*INDEX('ETS yield tables'!$D$265:$CO$293,$B409,AY$1-$A409+1)/10^6)</f>
        <v>0</v>
      </c>
      <c r="AZ409" cm="1">
        <f t="array" aca="1" ref="AZ409" ca="1">IF($A409&gt;AZ$1,"",$C409*INDEX('ETS yield tables'!$D$265:$CO$293,$B409,AZ$1-$A409+1)/10^6)</f>
        <v>0</v>
      </c>
      <c r="BA409" cm="1">
        <f t="array" aca="1" ref="BA409" ca="1">IF($A409&gt;BA$1,"",$C409*INDEX('ETS yield tables'!$D$265:$CO$293,$B409,BA$1-$A409+1)/10^6)</f>
        <v>0</v>
      </c>
      <c r="BB409" cm="1">
        <f t="array" aca="1" ref="BB409" ca="1">IF($A409&gt;BB$1,"",$C409*INDEX('ETS yield tables'!$D$265:$CO$293,$B409,BB$1-$A409+1)/10^6)</f>
        <v>0</v>
      </c>
      <c r="BC409" cm="1">
        <f t="array" aca="1" ref="BC409" ca="1">IF($A409&gt;BC$1,"",$C409*INDEX('ETS yield tables'!$D$265:$CO$293,$B409,BC$1-$A409+1)/10^6)</f>
        <v>0</v>
      </c>
      <c r="BD409" cm="1">
        <f t="array" aca="1" ref="BD409" ca="1">IF($A409&gt;BD$1,"",$C409*INDEX('ETS yield tables'!$D$265:$CO$293,$B409,BD$1-$A409+1)/10^6)</f>
        <v>0</v>
      </c>
      <c r="BE409" cm="1">
        <f t="array" aca="1" ref="BE409" ca="1">IF($A409&gt;BE$1,"",$C409*INDEX('ETS yield tables'!$D$265:$CO$293,$B409,BE$1-$A409+1)/10^6)</f>
        <v>0</v>
      </c>
      <c r="BF409" cm="1">
        <f t="array" aca="1" ref="BF409" ca="1">IF($A409&gt;BF$1,"",$C409*INDEX('ETS yield tables'!$D$265:$CO$293,$B409,BF$1-$A409+1)/10^6)</f>
        <v>0</v>
      </c>
      <c r="BG409" cm="1">
        <f t="array" aca="1" ref="BG409" ca="1">IF($A409&gt;BG$1,"",$C409*INDEX('ETS yield tables'!$D$265:$CO$293,$B409,BG$1-$A409+1)/10^6)</f>
        <v>0</v>
      </c>
      <c r="BH409" cm="1">
        <f t="array" aca="1" ref="BH409" ca="1">IF($A409&gt;BH$1,"",$C409*INDEX('ETS yield tables'!$D$265:$CO$293,$B409,BH$1-$A409+1)/10^6)</f>
        <v>0</v>
      </c>
      <c r="BI409" cm="1">
        <f t="array" aca="1" ref="BI409" ca="1">IF($A409&gt;BI$1,"",$C409*INDEX('ETS yield tables'!$D$265:$CO$293,$B409,BI$1-$A409+1)/10^6)</f>
        <v>0</v>
      </c>
      <c r="BJ409" cm="1">
        <f t="array" aca="1" ref="BJ409" ca="1">IF($A409&gt;BJ$1,"",$C409*INDEX('ETS yield tables'!$D$265:$CO$293,$B409,BJ$1-$A409+1)/10^6)</f>
        <v>0</v>
      </c>
      <c r="BK409" cm="1">
        <f t="array" aca="1" ref="BK409" ca="1">IF($A409&gt;BK$1,"",$C409*INDEX('ETS yield tables'!$D$265:$CO$293,$B409,BK$1-$A409+1)/10^6)</f>
        <v>0</v>
      </c>
      <c r="BL409" cm="1">
        <f t="array" aca="1" ref="BL409" ca="1">IF($A409&gt;BL$1,"",$C409*INDEX('ETS yield tables'!$D$265:$CO$293,$B409,BL$1-$A409+1)/10^6)</f>
        <v>0</v>
      </c>
      <c r="BM409" cm="1">
        <f t="array" aca="1" ref="BM409" ca="1">IF($A409&gt;BM$1,"",$C409*INDEX('ETS yield tables'!$D$265:$CO$293,$B409,BM$1-$A409+1)/10^6)</f>
        <v>0</v>
      </c>
      <c r="BN409" cm="1">
        <f t="array" aca="1" ref="BN409" ca="1">IF($A409&gt;BN$1,"",$C409*INDEX('ETS yield tables'!$D$265:$CO$293,$B409,BN$1-$A409+1)/10^6)</f>
        <v>0</v>
      </c>
      <c r="BO409" cm="1">
        <f t="array" aca="1" ref="BO409" ca="1">IF($A409&gt;BO$1,"",$C409*INDEX('ETS yield tables'!$D$265:$CO$293,$B409,BO$1-$A409+1)/10^6)</f>
        <v>0</v>
      </c>
      <c r="BP409" cm="1">
        <f t="array" aca="1" ref="BP409" ca="1">IF($A409&gt;BP$1,"",$C409*INDEX('ETS yield tables'!$D$265:$CO$293,$B409,BP$1-$A409+1)/10^6)</f>
        <v>0</v>
      </c>
      <c r="BQ409" cm="1">
        <f t="array" aca="1" ref="BQ409" ca="1">IF($A409&gt;BQ$1,"",$C409*INDEX('ETS yield tables'!$D$265:$CO$293,$B409,BQ$1-$A409+1)/10^6)</f>
        <v>0</v>
      </c>
      <c r="BR409" cm="1">
        <f t="array" aca="1" ref="BR409" ca="1">IF($A409&gt;BR$1,"",$C409*INDEX('ETS yield tables'!$D$265:$CO$293,$B409,BR$1-$A409+1)/10^6)</f>
        <v>0</v>
      </c>
      <c r="BS409" cm="1">
        <f t="array" aca="1" ref="BS409" ca="1">IF($A409&gt;BS$1,"",$C409*INDEX('ETS yield tables'!$D$265:$CO$293,$B409,BS$1-$A409+1)/10^6)</f>
        <v>0</v>
      </c>
      <c r="BT409" cm="1">
        <f t="array" aca="1" ref="BT409" ca="1">IF($A409&gt;BT$1,"",$C409*INDEX('ETS yield tables'!$D$265:$CO$293,$B409,BT$1-$A409+1)/10^6)</f>
        <v>0</v>
      </c>
      <c r="BU409" cm="1">
        <f t="array" aca="1" ref="BU409" ca="1">IF($A409&gt;BU$1,"",$C409*INDEX('ETS yield tables'!$D$265:$CO$293,$B409,BU$1-$A409+1)/10^6)</f>
        <v>0</v>
      </c>
      <c r="BV409" cm="1">
        <f t="array" aca="1" ref="BV409" ca="1">IF($A409&gt;BV$1,"",$C409*INDEX('ETS yield tables'!$D$265:$CO$293,$B409,BV$1-$A409+1)/10^6)</f>
        <v>0</v>
      </c>
      <c r="BW409" cm="1">
        <f t="array" aca="1" ref="BW409" ca="1">IF($A409&gt;BW$1,"",$C409*INDEX('ETS yield tables'!$D$265:$CO$293,$B409,BW$1-$A409+1)/10^6)</f>
        <v>0</v>
      </c>
      <c r="BX409" cm="1">
        <f t="array" aca="1" ref="BX409" ca="1">IF($A409&gt;BX$1,"",$C409*INDEX('ETS yield tables'!$D$265:$CO$293,$B409,BX$1-$A409+1)/10^6)</f>
        <v>0</v>
      </c>
      <c r="BY409" cm="1">
        <f t="array" aca="1" ref="BY409" ca="1">IF($A409&gt;BY$1,"",$C409*INDEX('ETS yield tables'!$D$265:$CO$293,$B409,BY$1-$A409+1)/10^6)</f>
        <v>0</v>
      </c>
      <c r="BZ409" cm="1">
        <f t="array" aca="1" ref="BZ409" ca="1">IF($A409&gt;BZ$1,"",$C409*INDEX('ETS yield tables'!$D$265:$CO$293,$B409,BZ$1-$A409+1)/10^6)</f>
        <v>0</v>
      </c>
      <c r="CA409" cm="1">
        <f t="array" aca="1" ref="CA409" ca="1">IF($A409&gt;CA$1,"",$C409*INDEX('ETS yield tables'!$D$265:$CO$293,$B409,CA$1-$A409+1)/10^6)</f>
        <v>0</v>
      </c>
      <c r="CB409" cm="1">
        <f t="array" aca="1" ref="CB409" ca="1">IF($A409&gt;CB$1,"",$C409*INDEX('ETS yield tables'!$D$265:$CO$293,$B409,CB$1-$A409+1)/10^6)</f>
        <v>0</v>
      </c>
      <c r="CC409" cm="1">
        <f t="array" aca="1" ref="CC409" ca="1">IF($A409&gt;CC$1,"",$C409*INDEX('ETS yield tables'!$D$265:$CO$293,$B409,CC$1-$A409+1)/10^6)</f>
        <v>0</v>
      </c>
      <c r="CD409" cm="1">
        <f t="array" aca="1" ref="CD409" ca="1">IF($A409&gt;CD$1,"",$C409*INDEX('ETS yield tables'!$D$265:$CO$293,$B409,CD$1-$A409+1)/10^6)</f>
        <v>0</v>
      </c>
      <c r="CE409" cm="1">
        <f t="array" aca="1" ref="CE409" ca="1">IF($A409&gt;CE$1,"",$C409*INDEX('ETS yield tables'!$D$265:$CO$293,$B409,CE$1-$A409+1)/10^6)</f>
        <v>0</v>
      </c>
      <c r="CF409" cm="1">
        <f t="array" aca="1" ref="CF409" ca="1">IF($A409&gt;CF$1,"",$C409*INDEX('ETS yield tables'!$D$265:$CO$293,$B409,CF$1-$A409+1)/10^6)</f>
        <v>0</v>
      </c>
      <c r="CG409" cm="1">
        <f t="array" aca="1" ref="CG409" ca="1">IF($A409&gt;CG$1,"",$C409*INDEX('ETS yield tables'!$D$265:$CO$293,$B409,CG$1-$A409+1)/10^6)</f>
        <v>0</v>
      </c>
      <c r="CH409" cm="1">
        <f t="array" aca="1" ref="CH409" ca="1">IF($A409&gt;CH$1,"",$C409*INDEX('ETS yield tables'!$D$265:$CO$293,$B409,CH$1-$A409+1)/10^6)</f>
        <v>0</v>
      </c>
      <c r="CI409" cm="1">
        <f t="array" aca="1" ref="CI409" ca="1">IF($A409&gt;CI$1,"",$C409*INDEX('ETS yield tables'!$D$265:$CO$293,$B409,CI$1-$A409+1)/10^6)</f>
        <v>0</v>
      </c>
      <c r="CJ409" cm="1">
        <f t="array" aca="1" ref="CJ409" ca="1">IF($A409&gt;CJ$1,"",$C409*INDEX('ETS yield tables'!$D$265:$CO$293,$B409,CJ$1-$A409+1)/10^6)</f>
        <v>0</v>
      </c>
      <c r="CK409" cm="1">
        <f t="array" aca="1" ref="CK409" ca="1">IF($A409&gt;CK$1,"",$C409*INDEX('ETS yield tables'!$D$265:$CO$293,$B409,CK$1-$A409+1)/10^6)</f>
        <v>0</v>
      </c>
      <c r="CL409" cm="1">
        <f t="array" aca="1" ref="CL409" ca="1">IF($A409&gt;CL$1,"",$C409*INDEX('ETS yield tables'!$D$265:$CO$293,$B409,CL$1-$A409+1)/10^6)</f>
        <v>0</v>
      </c>
      <c r="CM409" cm="1">
        <f t="array" aca="1" ref="CM409" ca="1">IF($A409&gt;CM$1,"",$C409*INDEX('ETS yield tables'!$D$265:$CO$293,$B409,CM$1-$A409+1)/10^6)</f>
        <v>0</v>
      </c>
      <c r="CN409" cm="1">
        <f t="array" aca="1" ref="CN409" ca="1">IF($A409&gt;CN$1,"",$C409*INDEX('ETS yield tables'!$D$265:$CO$293,$B409,CN$1-$A409+1)/10^6)</f>
        <v>0</v>
      </c>
      <c r="CO409" cm="1">
        <f t="array" aca="1" ref="CO409" ca="1">IF($A409&gt;CO$1,"",$C409*INDEX('ETS yield tables'!$D$265:$CO$293,$B409,CO$1-$A409+1)/10^6)</f>
        <v>0</v>
      </c>
    </row>
    <row r="410" spans="1:93" outlineLevel="1">
      <c r="A410">
        <v>2004</v>
      </c>
      <c r="B410">
        <f t="shared" si="195"/>
        <v>5</v>
      </c>
      <c r="C410" s="1">
        <v>0</v>
      </c>
      <c r="D410" s="62"/>
      <c r="E410" s="62"/>
      <c r="F410" s="62"/>
      <c r="G410" s="62"/>
      <c r="H410" s="62"/>
      <c r="I410" s="62"/>
      <c r="J410" s="62"/>
      <c r="K410" s="62"/>
      <c r="L410" s="62"/>
      <c r="M410" s="62"/>
      <c r="N410" s="62"/>
      <c r="O410" s="62"/>
      <c r="P410" s="62"/>
      <c r="Q410" s="62"/>
      <c r="R410" s="62"/>
      <c r="S410" s="62"/>
      <c r="T410" s="62"/>
      <c r="U410" s="62"/>
      <c r="V410" cm="1">
        <f t="array" aca="1" ref="V410" ca="1">IF($A410&gt;V$1,"",$C410*INDEX('ETS yield tables'!$D$265:$CO$293,$B410,V$1-$A410+1)/10^6)</f>
        <v>0</v>
      </c>
      <c r="W410" cm="1">
        <f t="array" aca="1" ref="W410" ca="1">IF($A410&gt;W$1,"",$C410*INDEX('ETS yield tables'!$D$265:$CO$293,$B410,W$1-$A410+1)/10^6)</f>
        <v>0</v>
      </c>
      <c r="X410" cm="1">
        <f t="array" aca="1" ref="X410" ca="1">IF($A410&gt;X$1,"",$C410*INDEX('ETS yield tables'!$D$265:$CO$293,$B410,X$1-$A410+1)/10^6)</f>
        <v>0</v>
      </c>
      <c r="Y410" cm="1">
        <f t="array" aca="1" ref="Y410" ca="1">IF($A410&gt;Y$1,"",$C410*INDEX('ETS yield tables'!$D$265:$CO$293,$B410,Y$1-$A410+1)/10^6)</f>
        <v>0</v>
      </c>
      <c r="Z410" cm="1">
        <f t="array" aca="1" ref="Z410" ca="1">IF($A410&gt;Z$1,"",$C410*INDEX('ETS yield tables'!$D$265:$CO$293,$B410,Z$1-$A410+1)/10^6)</f>
        <v>0</v>
      </c>
      <c r="AA410" cm="1">
        <f t="array" aca="1" ref="AA410" ca="1">IF($A410&gt;AA$1,"",$C410*INDEX('ETS yield tables'!$D$265:$CO$293,$B410,AA$1-$A410+1)/10^6)</f>
        <v>0</v>
      </c>
      <c r="AB410" cm="1">
        <f t="array" aca="1" ref="AB410" ca="1">IF($A410&gt;AB$1,"",$C410*INDEX('ETS yield tables'!$D$265:$CO$293,$B410,AB$1-$A410+1)/10^6)</f>
        <v>0</v>
      </c>
      <c r="AC410" cm="1">
        <f t="array" aca="1" ref="AC410" ca="1">IF($A410&gt;AC$1,"",$C410*INDEX('ETS yield tables'!$D$265:$CO$293,$B410,AC$1-$A410+1)/10^6)</f>
        <v>0</v>
      </c>
      <c r="AD410" cm="1">
        <f t="array" aca="1" ref="AD410" ca="1">IF($A410&gt;AD$1,"",$C410*INDEX('ETS yield tables'!$D$265:$CO$293,$B410,AD$1-$A410+1)/10^6)</f>
        <v>0</v>
      </c>
      <c r="AE410" cm="1">
        <f t="array" aca="1" ref="AE410" ca="1">IF($A410&gt;AE$1,"",$C410*INDEX('ETS yield tables'!$D$265:$CO$293,$B410,AE$1-$A410+1)/10^6)</f>
        <v>0</v>
      </c>
      <c r="AF410" cm="1">
        <f t="array" aca="1" ref="AF410" ca="1">IF($A410&gt;AF$1,"",$C410*INDEX('ETS yield tables'!$D$265:$CO$293,$B410,AF$1-$A410+1)/10^6)</f>
        <v>0</v>
      </c>
      <c r="AG410" cm="1">
        <f t="array" aca="1" ref="AG410" ca="1">IF($A410&gt;AG$1,"",$C410*INDEX('ETS yield tables'!$D$265:$CO$293,$B410,AG$1-$A410+1)/10^6)</f>
        <v>0</v>
      </c>
      <c r="AH410" cm="1">
        <f t="array" aca="1" ref="AH410" ca="1">IF($A410&gt;AH$1,"",$C410*INDEX('ETS yield tables'!$D$265:$CO$293,$B410,AH$1-$A410+1)/10^6)</f>
        <v>0</v>
      </c>
      <c r="AI410" cm="1">
        <f t="array" aca="1" ref="AI410" ca="1">IF($A410&gt;AI$1,"",$C410*INDEX('ETS yield tables'!$D$265:$CO$293,$B410,AI$1-$A410+1)/10^6)</f>
        <v>0</v>
      </c>
      <c r="AJ410" cm="1">
        <f t="array" aca="1" ref="AJ410" ca="1">IF($A410&gt;AJ$1,"",$C410*INDEX('ETS yield tables'!$D$265:$CO$293,$B410,AJ$1-$A410+1)/10^6)</f>
        <v>0</v>
      </c>
      <c r="AK410" cm="1">
        <f t="array" aca="1" ref="AK410" ca="1">IF($A410&gt;AK$1,"",$C410*INDEX('ETS yield tables'!$D$265:$CO$293,$B410,AK$1-$A410+1)/10^6)</f>
        <v>0</v>
      </c>
      <c r="AL410" cm="1">
        <f t="array" aca="1" ref="AL410" ca="1">IF($A410&gt;AL$1,"",$C410*INDEX('ETS yield tables'!$D$265:$CO$293,$B410,AL$1-$A410+1)/10^6)</f>
        <v>0</v>
      </c>
      <c r="AM410" cm="1">
        <f t="array" aca="1" ref="AM410" ca="1">IF($A410&gt;AM$1,"",$C410*INDEX('ETS yield tables'!$D$265:$CO$293,$B410,AM$1-$A410+1)/10^6)</f>
        <v>0</v>
      </c>
      <c r="AN410" cm="1">
        <f t="array" aca="1" ref="AN410" ca="1">IF($A410&gt;AN$1,"",$C410*INDEX('ETS yield tables'!$D$265:$CO$293,$B410,AN$1-$A410+1)/10^6)</f>
        <v>0</v>
      </c>
      <c r="AO410" cm="1">
        <f t="array" aca="1" ref="AO410" ca="1">IF($A410&gt;AO$1,"",$C410*INDEX('ETS yield tables'!$D$265:$CO$293,$B410,AO$1-$A410+1)/10^6)</f>
        <v>0</v>
      </c>
      <c r="AP410" cm="1">
        <f t="array" aca="1" ref="AP410" ca="1">IF($A410&gt;AP$1,"",$C410*INDEX('ETS yield tables'!$D$265:$CO$293,$B410,AP$1-$A410+1)/10^6)</f>
        <v>0</v>
      </c>
      <c r="AQ410" cm="1">
        <f t="array" aca="1" ref="AQ410" ca="1">IF($A410&gt;AQ$1,"",$C410*INDEX('ETS yield tables'!$D$265:$CO$293,$B410,AQ$1-$A410+1)/10^6)</f>
        <v>0</v>
      </c>
      <c r="AR410" cm="1">
        <f t="array" aca="1" ref="AR410" ca="1">IF($A410&gt;AR$1,"",$C410*INDEX('ETS yield tables'!$D$265:$CO$293,$B410,AR$1-$A410+1)/10^6)</f>
        <v>0</v>
      </c>
      <c r="AS410" cm="1">
        <f t="array" aca="1" ref="AS410" ca="1">IF($A410&gt;AS$1,"",$C410*INDEX('ETS yield tables'!$D$265:$CO$293,$B410,AS$1-$A410+1)/10^6)</f>
        <v>0</v>
      </c>
      <c r="AT410" cm="1">
        <f t="array" aca="1" ref="AT410" ca="1">IF($A410&gt;AT$1,"",$C410*INDEX('ETS yield tables'!$D$265:$CO$293,$B410,AT$1-$A410+1)/10^6)</f>
        <v>0</v>
      </c>
      <c r="AU410" cm="1">
        <f t="array" aca="1" ref="AU410" ca="1">IF($A410&gt;AU$1,"",$C410*INDEX('ETS yield tables'!$D$265:$CO$293,$B410,AU$1-$A410+1)/10^6)</f>
        <v>0</v>
      </c>
      <c r="AV410" cm="1">
        <f t="array" aca="1" ref="AV410" ca="1">IF($A410&gt;AV$1,"",$C410*INDEX('ETS yield tables'!$D$265:$CO$293,$B410,AV$1-$A410+1)/10^6)</f>
        <v>0</v>
      </c>
      <c r="AW410" cm="1">
        <f t="array" aca="1" ref="AW410" ca="1">IF($A410&gt;AW$1,"",$C410*INDEX('ETS yield tables'!$D$265:$CO$293,$B410,AW$1-$A410+1)/10^6)</f>
        <v>0</v>
      </c>
      <c r="AX410" cm="1">
        <f t="array" aca="1" ref="AX410" ca="1">IF($A410&gt;AX$1,"",$C410*INDEX('ETS yield tables'!$D$265:$CO$293,$B410,AX$1-$A410+1)/10^6)</f>
        <v>0</v>
      </c>
      <c r="AY410" cm="1">
        <f t="array" aca="1" ref="AY410" ca="1">IF($A410&gt;AY$1,"",$C410*INDEX('ETS yield tables'!$D$265:$CO$293,$B410,AY$1-$A410+1)/10^6)</f>
        <v>0</v>
      </c>
      <c r="AZ410" cm="1">
        <f t="array" aca="1" ref="AZ410" ca="1">IF($A410&gt;AZ$1,"",$C410*INDEX('ETS yield tables'!$D$265:$CO$293,$B410,AZ$1-$A410+1)/10^6)</f>
        <v>0</v>
      </c>
      <c r="BA410" cm="1">
        <f t="array" aca="1" ref="BA410" ca="1">IF($A410&gt;BA$1,"",$C410*INDEX('ETS yield tables'!$D$265:$CO$293,$B410,BA$1-$A410+1)/10^6)</f>
        <v>0</v>
      </c>
      <c r="BB410" cm="1">
        <f t="array" aca="1" ref="BB410" ca="1">IF($A410&gt;BB$1,"",$C410*INDEX('ETS yield tables'!$D$265:$CO$293,$B410,BB$1-$A410+1)/10^6)</f>
        <v>0</v>
      </c>
      <c r="BC410" cm="1">
        <f t="array" aca="1" ref="BC410" ca="1">IF($A410&gt;BC$1,"",$C410*INDEX('ETS yield tables'!$D$265:$CO$293,$B410,BC$1-$A410+1)/10^6)</f>
        <v>0</v>
      </c>
      <c r="BD410" cm="1">
        <f t="array" aca="1" ref="BD410" ca="1">IF($A410&gt;BD$1,"",$C410*INDEX('ETS yield tables'!$D$265:$CO$293,$B410,BD$1-$A410+1)/10^6)</f>
        <v>0</v>
      </c>
      <c r="BE410" cm="1">
        <f t="array" aca="1" ref="BE410" ca="1">IF($A410&gt;BE$1,"",$C410*INDEX('ETS yield tables'!$D$265:$CO$293,$B410,BE$1-$A410+1)/10^6)</f>
        <v>0</v>
      </c>
      <c r="BF410" cm="1">
        <f t="array" aca="1" ref="BF410" ca="1">IF($A410&gt;BF$1,"",$C410*INDEX('ETS yield tables'!$D$265:$CO$293,$B410,BF$1-$A410+1)/10^6)</f>
        <v>0</v>
      </c>
      <c r="BG410" cm="1">
        <f t="array" aca="1" ref="BG410" ca="1">IF($A410&gt;BG$1,"",$C410*INDEX('ETS yield tables'!$D$265:$CO$293,$B410,BG$1-$A410+1)/10^6)</f>
        <v>0</v>
      </c>
      <c r="BH410" cm="1">
        <f t="array" aca="1" ref="BH410" ca="1">IF($A410&gt;BH$1,"",$C410*INDEX('ETS yield tables'!$D$265:$CO$293,$B410,BH$1-$A410+1)/10^6)</f>
        <v>0</v>
      </c>
      <c r="BI410" cm="1">
        <f t="array" aca="1" ref="BI410" ca="1">IF($A410&gt;BI$1,"",$C410*INDEX('ETS yield tables'!$D$265:$CO$293,$B410,BI$1-$A410+1)/10^6)</f>
        <v>0</v>
      </c>
      <c r="BJ410" cm="1">
        <f t="array" aca="1" ref="BJ410" ca="1">IF($A410&gt;BJ$1,"",$C410*INDEX('ETS yield tables'!$D$265:$CO$293,$B410,BJ$1-$A410+1)/10^6)</f>
        <v>0</v>
      </c>
      <c r="BK410" cm="1">
        <f t="array" aca="1" ref="BK410" ca="1">IF($A410&gt;BK$1,"",$C410*INDEX('ETS yield tables'!$D$265:$CO$293,$B410,BK$1-$A410+1)/10^6)</f>
        <v>0</v>
      </c>
      <c r="BL410" cm="1">
        <f t="array" aca="1" ref="BL410" ca="1">IF($A410&gt;BL$1,"",$C410*INDEX('ETS yield tables'!$D$265:$CO$293,$B410,BL$1-$A410+1)/10^6)</f>
        <v>0</v>
      </c>
      <c r="BM410" cm="1">
        <f t="array" aca="1" ref="BM410" ca="1">IF($A410&gt;BM$1,"",$C410*INDEX('ETS yield tables'!$D$265:$CO$293,$B410,BM$1-$A410+1)/10^6)</f>
        <v>0</v>
      </c>
      <c r="BN410" cm="1">
        <f t="array" aca="1" ref="BN410" ca="1">IF($A410&gt;BN$1,"",$C410*INDEX('ETS yield tables'!$D$265:$CO$293,$B410,BN$1-$A410+1)/10^6)</f>
        <v>0</v>
      </c>
      <c r="BO410" cm="1">
        <f t="array" aca="1" ref="BO410" ca="1">IF($A410&gt;BO$1,"",$C410*INDEX('ETS yield tables'!$D$265:$CO$293,$B410,BO$1-$A410+1)/10^6)</f>
        <v>0</v>
      </c>
      <c r="BP410" cm="1">
        <f t="array" aca="1" ref="BP410" ca="1">IF($A410&gt;BP$1,"",$C410*INDEX('ETS yield tables'!$D$265:$CO$293,$B410,BP$1-$A410+1)/10^6)</f>
        <v>0</v>
      </c>
      <c r="BQ410" cm="1">
        <f t="array" aca="1" ref="BQ410" ca="1">IF($A410&gt;BQ$1,"",$C410*INDEX('ETS yield tables'!$D$265:$CO$293,$B410,BQ$1-$A410+1)/10^6)</f>
        <v>0</v>
      </c>
      <c r="BR410" cm="1">
        <f t="array" aca="1" ref="BR410" ca="1">IF($A410&gt;BR$1,"",$C410*INDEX('ETS yield tables'!$D$265:$CO$293,$B410,BR$1-$A410+1)/10^6)</f>
        <v>0</v>
      </c>
      <c r="BS410" cm="1">
        <f t="array" aca="1" ref="BS410" ca="1">IF($A410&gt;BS$1,"",$C410*INDEX('ETS yield tables'!$D$265:$CO$293,$B410,BS$1-$A410+1)/10^6)</f>
        <v>0</v>
      </c>
      <c r="BT410" cm="1">
        <f t="array" aca="1" ref="BT410" ca="1">IF($A410&gt;BT$1,"",$C410*INDEX('ETS yield tables'!$D$265:$CO$293,$B410,BT$1-$A410+1)/10^6)</f>
        <v>0</v>
      </c>
      <c r="BU410" cm="1">
        <f t="array" aca="1" ref="BU410" ca="1">IF($A410&gt;BU$1,"",$C410*INDEX('ETS yield tables'!$D$265:$CO$293,$B410,BU$1-$A410+1)/10^6)</f>
        <v>0</v>
      </c>
      <c r="BV410" cm="1">
        <f t="array" aca="1" ref="BV410" ca="1">IF($A410&gt;BV$1,"",$C410*INDEX('ETS yield tables'!$D$265:$CO$293,$B410,BV$1-$A410+1)/10^6)</f>
        <v>0</v>
      </c>
      <c r="BW410" cm="1">
        <f t="array" aca="1" ref="BW410" ca="1">IF($A410&gt;BW$1,"",$C410*INDEX('ETS yield tables'!$D$265:$CO$293,$B410,BW$1-$A410+1)/10^6)</f>
        <v>0</v>
      </c>
      <c r="BX410" cm="1">
        <f t="array" aca="1" ref="BX410" ca="1">IF($A410&gt;BX$1,"",$C410*INDEX('ETS yield tables'!$D$265:$CO$293,$B410,BX$1-$A410+1)/10^6)</f>
        <v>0</v>
      </c>
      <c r="BY410" cm="1">
        <f t="array" aca="1" ref="BY410" ca="1">IF($A410&gt;BY$1,"",$C410*INDEX('ETS yield tables'!$D$265:$CO$293,$B410,BY$1-$A410+1)/10^6)</f>
        <v>0</v>
      </c>
      <c r="BZ410" cm="1">
        <f t="array" aca="1" ref="BZ410" ca="1">IF($A410&gt;BZ$1,"",$C410*INDEX('ETS yield tables'!$D$265:$CO$293,$B410,BZ$1-$A410+1)/10^6)</f>
        <v>0</v>
      </c>
      <c r="CA410" cm="1">
        <f t="array" aca="1" ref="CA410" ca="1">IF($A410&gt;CA$1,"",$C410*INDEX('ETS yield tables'!$D$265:$CO$293,$B410,CA$1-$A410+1)/10^6)</f>
        <v>0</v>
      </c>
      <c r="CB410" cm="1">
        <f t="array" aca="1" ref="CB410" ca="1">IF($A410&gt;CB$1,"",$C410*INDEX('ETS yield tables'!$D$265:$CO$293,$B410,CB$1-$A410+1)/10^6)</f>
        <v>0</v>
      </c>
      <c r="CC410" cm="1">
        <f t="array" aca="1" ref="CC410" ca="1">IF($A410&gt;CC$1,"",$C410*INDEX('ETS yield tables'!$D$265:$CO$293,$B410,CC$1-$A410+1)/10^6)</f>
        <v>0</v>
      </c>
      <c r="CD410" cm="1">
        <f t="array" aca="1" ref="CD410" ca="1">IF($A410&gt;CD$1,"",$C410*INDEX('ETS yield tables'!$D$265:$CO$293,$B410,CD$1-$A410+1)/10^6)</f>
        <v>0</v>
      </c>
      <c r="CE410" cm="1">
        <f t="array" aca="1" ref="CE410" ca="1">IF($A410&gt;CE$1,"",$C410*INDEX('ETS yield tables'!$D$265:$CO$293,$B410,CE$1-$A410+1)/10^6)</f>
        <v>0</v>
      </c>
      <c r="CF410" cm="1">
        <f t="array" aca="1" ref="CF410" ca="1">IF($A410&gt;CF$1,"",$C410*INDEX('ETS yield tables'!$D$265:$CO$293,$B410,CF$1-$A410+1)/10^6)</f>
        <v>0</v>
      </c>
      <c r="CG410" cm="1">
        <f t="array" aca="1" ref="CG410" ca="1">IF($A410&gt;CG$1,"",$C410*INDEX('ETS yield tables'!$D$265:$CO$293,$B410,CG$1-$A410+1)/10^6)</f>
        <v>0</v>
      </c>
      <c r="CH410" cm="1">
        <f t="array" aca="1" ref="CH410" ca="1">IF($A410&gt;CH$1,"",$C410*INDEX('ETS yield tables'!$D$265:$CO$293,$B410,CH$1-$A410+1)/10^6)</f>
        <v>0</v>
      </c>
      <c r="CI410" cm="1">
        <f t="array" aca="1" ref="CI410" ca="1">IF($A410&gt;CI$1,"",$C410*INDEX('ETS yield tables'!$D$265:$CO$293,$B410,CI$1-$A410+1)/10^6)</f>
        <v>0</v>
      </c>
      <c r="CJ410" cm="1">
        <f t="array" aca="1" ref="CJ410" ca="1">IF($A410&gt;CJ$1,"",$C410*INDEX('ETS yield tables'!$D$265:$CO$293,$B410,CJ$1-$A410+1)/10^6)</f>
        <v>0</v>
      </c>
      <c r="CK410" cm="1">
        <f t="array" aca="1" ref="CK410" ca="1">IF($A410&gt;CK$1,"",$C410*INDEX('ETS yield tables'!$D$265:$CO$293,$B410,CK$1-$A410+1)/10^6)</f>
        <v>0</v>
      </c>
      <c r="CL410" cm="1">
        <f t="array" aca="1" ref="CL410" ca="1">IF($A410&gt;CL$1,"",$C410*INDEX('ETS yield tables'!$D$265:$CO$293,$B410,CL$1-$A410+1)/10^6)</f>
        <v>0</v>
      </c>
      <c r="CM410" cm="1">
        <f t="array" aca="1" ref="CM410" ca="1">IF($A410&gt;CM$1,"",$C410*INDEX('ETS yield tables'!$D$265:$CO$293,$B410,CM$1-$A410+1)/10^6)</f>
        <v>0</v>
      </c>
      <c r="CN410" cm="1">
        <f t="array" aca="1" ref="CN410" ca="1">IF($A410&gt;CN$1,"",$C410*INDEX('ETS yield tables'!$D$265:$CO$293,$B410,CN$1-$A410+1)/10^6)</f>
        <v>0</v>
      </c>
      <c r="CO410" cm="1">
        <f t="array" aca="1" ref="CO410" ca="1">IF($A410&gt;CO$1,"",$C410*INDEX('ETS yield tables'!$D$265:$CO$293,$B410,CO$1-$A410+1)/10^6)</f>
        <v>0</v>
      </c>
    </row>
    <row r="411" spans="1:93" outlineLevel="1">
      <c r="A411">
        <v>2005</v>
      </c>
      <c r="B411">
        <f t="shared" si="195"/>
        <v>4</v>
      </c>
      <c r="C411" s="1">
        <v>0</v>
      </c>
      <c r="D411" s="62"/>
      <c r="E411" s="62"/>
      <c r="F411" s="62"/>
      <c r="G411" s="62"/>
      <c r="H411" s="62"/>
      <c r="I411" s="62"/>
      <c r="J411" s="62"/>
      <c r="K411" s="62"/>
      <c r="L411" s="62"/>
      <c r="M411" s="62"/>
      <c r="N411" s="62"/>
      <c r="O411" s="62"/>
      <c r="P411" s="62"/>
      <c r="Q411" s="62"/>
      <c r="R411" s="62"/>
      <c r="S411" s="62"/>
      <c r="T411" s="62"/>
      <c r="U411" s="62"/>
      <c r="V411" cm="1">
        <f t="array" aca="1" ref="V411" ca="1">IF($A411&gt;V$1,"",$C411*INDEX('ETS yield tables'!$D$265:$CO$293,$B411,V$1-$A411+1)/10^6)</f>
        <v>0</v>
      </c>
      <c r="W411" cm="1">
        <f t="array" aca="1" ref="W411" ca="1">IF($A411&gt;W$1,"",$C411*INDEX('ETS yield tables'!$D$265:$CO$293,$B411,W$1-$A411+1)/10^6)</f>
        <v>0</v>
      </c>
      <c r="X411" cm="1">
        <f t="array" aca="1" ref="X411" ca="1">IF($A411&gt;X$1,"",$C411*INDEX('ETS yield tables'!$D$265:$CO$293,$B411,X$1-$A411+1)/10^6)</f>
        <v>0</v>
      </c>
      <c r="Y411" cm="1">
        <f t="array" aca="1" ref="Y411" ca="1">IF($A411&gt;Y$1,"",$C411*INDEX('ETS yield tables'!$D$265:$CO$293,$B411,Y$1-$A411+1)/10^6)</f>
        <v>0</v>
      </c>
      <c r="Z411" cm="1">
        <f t="array" aca="1" ref="Z411" ca="1">IF($A411&gt;Z$1,"",$C411*INDEX('ETS yield tables'!$D$265:$CO$293,$B411,Z$1-$A411+1)/10^6)</f>
        <v>0</v>
      </c>
      <c r="AA411" cm="1">
        <f t="array" aca="1" ref="AA411" ca="1">IF($A411&gt;AA$1,"",$C411*INDEX('ETS yield tables'!$D$265:$CO$293,$B411,AA$1-$A411+1)/10^6)</f>
        <v>0</v>
      </c>
      <c r="AB411" cm="1">
        <f t="array" aca="1" ref="AB411" ca="1">IF($A411&gt;AB$1,"",$C411*INDEX('ETS yield tables'!$D$265:$CO$293,$B411,AB$1-$A411+1)/10^6)</f>
        <v>0</v>
      </c>
      <c r="AC411" cm="1">
        <f t="array" aca="1" ref="AC411" ca="1">IF($A411&gt;AC$1,"",$C411*INDEX('ETS yield tables'!$D$265:$CO$293,$B411,AC$1-$A411+1)/10^6)</f>
        <v>0</v>
      </c>
      <c r="AD411" cm="1">
        <f t="array" aca="1" ref="AD411" ca="1">IF($A411&gt;AD$1,"",$C411*INDEX('ETS yield tables'!$D$265:$CO$293,$B411,AD$1-$A411+1)/10^6)</f>
        <v>0</v>
      </c>
      <c r="AE411" cm="1">
        <f t="array" aca="1" ref="AE411" ca="1">IF($A411&gt;AE$1,"",$C411*INDEX('ETS yield tables'!$D$265:$CO$293,$B411,AE$1-$A411+1)/10^6)</f>
        <v>0</v>
      </c>
      <c r="AF411" cm="1">
        <f t="array" aca="1" ref="AF411" ca="1">IF($A411&gt;AF$1,"",$C411*INDEX('ETS yield tables'!$D$265:$CO$293,$B411,AF$1-$A411+1)/10^6)</f>
        <v>0</v>
      </c>
      <c r="AG411" cm="1">
        <f t="array" aca="1" ref="AG411" ca="1">IF($A411&gt;AG$1,"",$C411*INDEX('ETS yield tables'!$D$265:$CO$293,$B411,AG$1-$A411+1)/10^6)</f>
        <v>0</v>
      </c>
      <c r="AH411" cm="1">
        <f t="array" aca="1" ref="AH411" ca="1">IF($A411&gt;AH$1,"",$C411*INDEX('ETS yield tables'!$D$265:$CO$293,$B411,AH$1-$A411+1)/10^6)</f>
        <v>0</v>
      </c>
      <c r="AI411" cm="1">
        <f t="array" aca="1" ref="AI411" ca="1">IF($A411&gt;AI$1,"",$C411*INDEX('ETS yield tables'!$D$265:$CO$293,$B411,AI$1-$A411+1)/10^6)</f>
        <v>0</v>
      </c>
      <c r="AJ411" cm="1">
        <f t="array" aca="1" ref="AJ411" ca="1">IF($A411&gt;AJ$1,"",$C411*INDEX('ETS yield tables'!$D$265:$CO$293,$B411,AJ$1-$A411+1)/10^6)</f>
        <v>0</v>
      </c>
      <c r="AK411" cm="1">
        <f t="array" aca="1" ref="AK411" ca="1">IF($A411&gt;AK$1,"",$C411*INDEX('ETS yield tables'!$D$265:$CO$293,$B411,AK$1-$A411+1)/10^6)</f>
        <v>0</v>
      </c>
      <c r="AL411" cm="1">
        <f t="array" aca="1" ref="AL411" ca="1">IF($A411&gt;AL$1,"",$C411*INDEX('ETS yield tables'!$D$265:$CO$293,$B411,AL$1-$A411+1)/10^6)</f>
        <v>0</v>
      </c>
      <c r="AM411" cm="1">
        <f t="array" aca="1" ref="AM411" ca="1">IF($A411&gt;AM$1,"",$C411*INDEX('ETS yield tables'!$D$265:$CO$293,$B411,AM$1-$A411+1)/10^6)</f>
        <v>0</v>
      </c>
      <c r="AN411" cm="1">
        <f t="array" aca="1" ref="AN411" ca="1">IF($A411&gt;AN$1,"",$C411*INDEX('ETS yield tables'!$D$265:$CO$293,$B411,AN$1-$A411+1)/10^6)</f>
        <v>0</v>
      </c>
      <c r="AO411" cm="1">
        <f t="array" aca="1" ref="AO411" ca="1">IF($A411&gt;AO$1,"",$C411*INDEX('ETS yield tables'!$D$265:$CO$293,$B411,AO$1-$A411+1)/10^6)</f>
        <v>0</v>
      </c>
      <c r="AP411" cm="1">
        <f t="array" aca="1" ref="AP411" ca="1">IF($A411&gt;AP$1,"",$C411*INDEX('ETS yield tables'!$D$265:$CO$293,$B411,AP$1-$A411+1)/10^6)</f>
        <v>0</v>
      </c>
      <c r="AQ411" cm="1">
        <f t="array" aca="1" ref="AQ411" ca="1">IF($A411&gt;AQ$1,"",$C411*INDEX('ETS yield tables'!$D$265:$CO$293,$B411,AQ$1-$A411+1)/10^6)</f>
        <v>0</v>
      </c>
      <c r="AR411" cm="1">
        <f t="array" aca="1" ref="AR411" ca="1">IF($A411&gt;AR$1,"",$C411*INDEX('ETS yield tables'!$D$265:$CO$293,$B411,AR$1-$A411+1)/10^6)</f>
        <v>0</v>
      </c>
      <c r="AS411" cm="1">
        <f t="array" aca="1" ref="AS411" ca="1">IF($A411&gt;AS$1,"",$C411*INDEX('ETS yield tables'!$D$265:$CO$293,$B411,AS$1-$A411+1)/10^6)</f>
        <v>0</v>
      </c>
      <c r="AT411" cm="1">
        <f t="array" aca="1" ref="AT411" ca="1">IF($A411&gt;AT$1,"",$C411*INDEX('ETS yield tables'!$D$265:$CO$293,$B411,AT$1-$A411+1)/10^6)</f>
        <v>0</v>
      </c>
      <c r="AU411" cm="1">
        <f t="array" aca="1" ref="AU411" ca="1">IF($A411&gt;AU$1,"",$C411*INDEX('ETS yield tables'!$D$265:$CO$293,$B411,AU$1-$A411+1)/10^6)</f>
        <v>0</v>
      </c>
      <c r="AV411" cm="1">
        <f t="array" aca="1" ref="AV411" ca="1">IF($A411&gt;AV$1,"",$C411*INDEX('ETS yield tables'!$D$265:$CO$293,$B411,AV$1-$A411+1)/10^6)</f>
        <v>0</v>
      </c>
      <c r="AW411" cm="1">
        <f t="array" aca="1" ref="AW411" ca="1">IF($A411&gt;AW$1,"",$C411*INDEX('ETS yield tables'!$D$265:$CO$293,$B411,AW$1-$A411+1)/10^6)</f>
        <v>0</v>
      </c>
      <c r="AX411" cm="1">
        <f t="array" aca="1" ref="AX411" ca="1">IF($A411&gt;AX$1,"",$C411*INDEX('ETS yield tables'!$D$265:$CO$293,$B411,AX$1-$A411+1)/10^6)</f>
        <v>0</v>
      </c>
      <c r="AY411" cm="1">
        <f t="array" aca="1" ref="AY411" ca="1">IF($A411&gt;AY$1,"",$C411*INDEX('ETS yield tables'!$D$265:$CO$293,$B411,AY$1-$A411+1)/10^6)</f>
        <v>0</v>
      </c>
      <c r="AZ411" cm="1">
        <f t="array" aca="1" ref="AZ411" ca="1">IF($A411&gt;AZ$1,"",$C411*INDEX('ETS yield tables'!$D$265:$CO$293,$B411,AZ$1-$A411+1)/10^6)</f>
        <v>0</v>
      </c>
      <c r="BA411" cm="1">
        <f t="array" aca="1" ref="BA411" ca="1">IF($A411&gt;BA$1,"",$C411*INDEX('ETS yield tables'!$D$265:$CO$293,$B411,BA$1-$A411+1)/10^6)</f>
        <v>0</v>
      </c>
      <c r="BB411" cm="1">
        <f t="array" aca="1" ref="BB411" ca="1">IF($A411&gt;BB$1,"",$C411*INDEX('ETS yield tables'!$D$265:$CO$293,$B411,BB$1-$A411+1)/10^6)</f>
        <v>0</v>
      </c>
      <c r="BC411" cm="1">
        <f t="array" aca="1" ref="BC411" ca="1">IF($A411&gt;BC$1,"",$C411*INDEX('ETS yield tables'!$D$265:$CO$293,$B411,BC$1-$A411+1)/10^6)</f>
        <v>0</v>
      </c>
      <c r="BD411" cm="1">
        <f t="array" aca="1" ref="BD411" ca="1">IF($A411&gt;BD$1,"",$C411*INDEX('ETS yield tables'!$D$265:$CO$293,$B411,BD$1-$A411+1)/10^6)</f>
        <v>0</v>
      </c>
      <c r="BE411" cm="1">
        <f t="array" aca="1" ref="BE411" ca="1">IF($A411&gt;BE$1,"",$C411*INDEX('ETS yield tables'!$D$265:$CO$293,$B411,BE$1-$A411+1)/10^6)</f>
        <v>0</v>
      </c>
      <c r="BF411" cm="1">
        <f t="array" aca="1" ref="BF411" ca="1">IF($A411&gt;BF$1,"",$C411*INDEX('ETS yield tables'!$D$265:$CO$293,$B411,BF$1-$A411+1)/10^6)</f>
        <v>0</v>
      </c>
      <c r="BG411" cm="1">
        <f t="array" aca="1" ref="BG411" ca="1">IF($A411&gt;BG$1,"",$C411*INDEX('ETS yield tables'!$D$265:$CO$293,$B411,BG$1-$A411+1)/10^6)</f>
        <v>0</v>
      </c>
      <c r="BH411" cm="1">
        <f t="array" aca="1" ref="BH411" ca="1">IF($A411&gt;BH$1,"",$C411*INDEX('ETS yield tables'!$D$265:$CO$293,$B411,BH$1-$A411+1)/10^6)</f>
        <v>0</v>
      </c>
      <c r="BI411" cm="1">
        <f t="array" aca="1" ref="BI411" ca="1">IF($A411&gt;BI$1,"",$C411*INDEX('ETS yield tables'!$D$265:$CO$293,$B411,BI$1-$A411+1)/10^6)</f>
        <v>0</v>
      </c>
      <c r="BJ411" cm="1">
        <f t="array" aca="1" ref="BJ411" ca="1">IF($A411&gt;BJ$1,"",$C411*INDEX('ETS yield tables'!$D$265:$CO$293,$B411,BJ$1-$A411+1)/10^6)</f>
        <v>0</v>
      </c>
      <c r="BK411" cm="1">
        <f t="array" aca="1" ref="BK411" ca="1">IF($A411&gt;BK$1,"",$C411*INDEX('ETS yield tables'!$D$265:$CO$293,$B411,BK$1-$A411+1)/10^6)</f>
        <v>0</v>
      </c>
      <c r="BL411" cm="1">
        <f t="array" aca="1" ref="BL411" ca="1">IF($A411&gt;BL$1,"",$C411*INDEX('ETS yield tables'!$D$265:$CO$293,$B411,BL$1-$A411+1)/10^6)</f>
        <v>0</v>
      </c>
      <c r="BM411" cm="1">
        <f t="array" aca="1" ref="BM411" ca="1">IF($A411&gt;BM$1,"",$C411*INDEX('ETS yield tables'!$D$265:$CO$293,$B411,BM$1-$A411+1)/10^6)</f>
        <v>0</v>
      </c>
      <c r="BN411" cm="1">
        <f t="array" aca="1" ref="BN411" ca="1">IF($A411&gt;BN$1,"",$C411*INDEX('ETS yield tables'!$D$265:$CO$293,$B411,BN$1-$A411+1)/10^6)</f>
        <v>0</v>
      </c>
      <c r="BO411" cm="1">
        <f t="array" aca="1" ref="BO411" ca="1">IF($A411&gt;BO$1,"",$C411*INDEX('ETS yield tables'!$D$265:$CO$293,$B411,BO$1-$A411+1)/10^6)</f>
        <v>0</v>
      </c>
      <c r="BP411" cm="1">
        <f t="array" aca="1" ref="BP411" ca="1">IF($A411&gt;BP$1,"",$C411*INDEX('ETS yield tables'!$D$265:$CO$293,$B411,BP$1-$A411+1)/10^6)</f>
        <v>0</v>
      </c>
      <c r="BQ411" cm="1">
        <f t="array" aca="1" ref="BQ411" ca="1">IF($A411&gt;BQ$1,"",$C411*INDEX('ETS yield tables'!$D$265:$CO$293,$B411,BQ$1-$A411+1)/10^6)</f>
        <v>0</v>
      </c>
      <c r="BR411" cm="1">
        <f t="array" aca="1" ref="BR411" ca="1">IF($A411&gt;BR$1,"",$C411*INDEX('ETS yield tables'!$D$265:$CO$293,$B411,BR$1-$A411+1)/10^6)</f>
        <v>0</v>
      </c>
      <c r="BS411" cm="1">
        <f t="array" aca="1" ref="BS411" ca="1">IF($A411&gt;BS$1,"",$C411*INDEX('ETS yield tables'!$D$265:$CO$293,$B411,BS$1-$A411+1)/10^6)</f>
        <v>0</v>
      </c>
      <c r="BT411" cm="1">
        <f t="array" aca="1" ref="BT411" ca="1">IF($A411&gt;BT$1,"",$C411*INDEX('ETS yield tables'!$D$265:$CO$293,$B411,BT$1-$A411+1)/10^6)</f>
        <v>0</v>
      </c>
      <c r="BU411" cm="1">
        <f t="array" aca="1" ref="BU411" ca="1">IF($A411&gt;BU$1,"",$C411*INDEX('ETS yield tables'!$D$265:$CO$293,$B411,BU$1-$A411+1)/10^6)</f>
        <v>0</v>
      </c>
      <c r="BV411" cm="1">
        <f t="array" aca="1" ref="BV411" ca="1">IF($A411&gt;BV$1,"",$C411*INDEX('ETS yield tables'!$D$265:$CO$293,$B411,BV$1-$A411+1)/10^6)</f>
        <v>0</v>
      </c>
      <c r="BW411" cm="1">
        <f t="array" aca="1" ref="BW411" ca="1">IF($A411&gt;BW$1,"",$C411*INDEX('ETS yield tables'!$D$265:$CO$293,$B411,BW$1-$A411+1)/10^6)</f>
        <v>0</v>
      </c>
      <c r="BX411" cm="1">
        <f t="array" aca="1" ref="BX411" ca="1">IF($A411&gt;BX$1,"",$C411*INDEX('ETS yield tables'!$D$265:$CO$293,$B411,BX$1-$A411+1)/10^6)</f>
        <v>0</v>
      </c>
      <c r="BY411" cm="1">
        <f t="array" aca="1" ref="BY411" ca="1">IF($A411&gt;BY$1,"",$C411*INDEX('ETS yield tables'!$D$265:$CO$293,$B411,BY$1-$A411+1)/10^6)</f>
        <v>0</v>
      </c>
      <c r="BZ411" cm="1">
        <f t="array" aca="1" ref="BZ411" ca="1">IF($A411&gt;BZ$1,"",$C411*INDEX('ETS yield tables'!$D$265:$CO$293,$B411,BZ$1-$A411+1)/10^6)</f>
        <v>0</v>
      </c>
      <c r="CA411" cm="1">
        <f t="array" aca="1" ref="CA411" ca="1">IF($A411&gt;CA$1,"",$C411*INDEX('ETS yield tables'!$D$265:$CO$293,$B411,CA$1-$A411+1)/10^6)</f>
        <v>0</v>
      </c>
      <c r="CB411" cm="1">
        <f t="array" aca="1" ref="CB411" ca="1">IF($A411&gt;CB$1,"",$C411*INDEX('ETS yield tables'!$D$265:$CO$293,$B411,CB$1-$A411+1)/10^6)</f>
        <v>0</v>
      </c>
      <c r="CC411" cm="1">
        <f t="array" aca="1" ref="CC411" ca="1">IF($A411&gt;CC$1,"",$C411*INDEX('ETS yield tables'!$D$265:$CO$293,$B411,CC$1-$A411+1)/10^6)</f>
        <v>0</v>
      </c>
      <c r="CD411" cm="1">
        <f t="array" aca="1" ref="CD411" ca="1">IF($A411&gt;CD$1,"",$C411*INDEX('ETS yield tables'!$D$265:$CO$293,$B411,CD$1-$A411+1)/10^6)</f>
        <v>0</v>
      </c>
      <c r="CE411" cm="1">
        <f t="array" aca="1" ref="CE411" ca="1">IF($A411&gt;CE$1,"",$C411*INDEX('ETS yield tables'!$D$265:$CO$293,$B411,CE$1-$A411+1)/10^6)</f>
        <v>0</v>
      </c>
      <c r="CF411" cm="1">
        <f t="array" aca="1" ref="CF411" ca="1">IF($A411&gt;CF$1,"",$C411*INDEX('ETS yield tables'!$D$265:$CO$293,$B411,CF$1-$A411+1)/10^6)</f>
        <v>0</v>
      </c>
      <c r="CG411" cm="1">
        <f t="array" aca="1" ref="CG411" ca="1">IF($A411&gt;CG$1,"",$C411*INDEX('ETS yield tables'!$D$265:$CO$293,$B411,CG$1-$A411+1)/10^6)</f>
        <v>0</v>
      </c>
      <c r="CH411" cm="1">
        <f t="array" aca="1" ref="CH411" ca="1">IF($A411&gt;CH$1,"",$C411*INDEX('ETS yield tables'!$D$265:$CO$293,$B411,CH$1-$A411+1)/10^6)</f>
        <v>0</v>
      </c>
      <c r="CI411" cm="1">
        <f t="array" aca="1" ref="CI411" ca="1">IF($A411&gt;CI$1,"",$C411*INDEX('ETS yield tables'!$D$265:$CO$293,$B411,CI$1-$A411+1)/10^6)</f>
        <v>0</v>
      </c>
      <c r="CJ411" cm="1">
        <f t="array" aca="1" ref="CJ411" ca="1">IF($A411&gt;CJ$1,"",$C411*INDEX('ETS yield tables'!$D$265:$CO$293,$B411,CJ$1-$A411+1)/10^6)</f>
        <v>0</v>
      </c>
      <c r="CK411" cm="1">
        <f t="array" aca="1" ref="CK411" ca="1">IF($A411&gt;CK$1,"",$C411*INDEX('ETS yield tables'!$D$265:$CO$293,$B411,CK$1-$A411+1)/10^6)</f>
        <v>0</v>
      </c>
      <c r="CL411" cm="1">
        <f t="array" aca="1" ref="CL411" ca="1">IF($A411&gt;CL$1,"",$C411*INDEX('ETS yield tables'!$D$265:$CO$293,$B411,CL$1-$A411+1)/10^6)</f>
        <v>0</v>
      </c>
      <c r="CM411" cm="1">
        <f t="array" aca="1" ref="CM411" ca="1">IF($A411&gt;CM$1,"",$C411*INDEX('ETS yield tables'!$D$265:$CO$293,$B411,CM$1-$A411+1)/10^6)</f>
        <v>0</v>
      </c>
      <c r="CN411" cm="1">
        <f t="array" aca="1" ref="CN411" ca="1">IF($A411&gt;CN$1,"",$C411*INDEX('ETS yield tables'!$D$265:$CO$293,$B411,CN$1-$A411+1)/10^6)</f>
        <v>0</v>
      </c>
      <c r="CO411" cm="1">
        <f t="array" aca="1" ref="CO411" ca="1">IF($A411&gt;CO$1,"",$C411*INDEX('ETS yield tables'!$D$265:$CO$293,$B411,CO$1-$A411+1)/10^6)</f>
        <v>0</v>
      </c>
    </row>
    <row r="412" spans="1:93" outlineLevel="1">
      <c r="A412">
        <v>2006</v>
      </c>
      <c r="B412">
        <f t="shared" si="195"/>
        <v>3</v>
      </c>
      <c r="C412" s="1">
        <v>0</v>
      </c>
      <c r="D412" s="62"/>
      <c r="E412" s="62"/>
      <c r="F412" s="62"/>
      <c r="G412" s="62"/>
      <c r="H412" s="62"/>
      <c r="I412" s="62"/>
      <c r="J412" s="62"/>
      <c r="K412" s="62"/>
      <c r="L412" s="62"/>
      <c r="M412" s="62"/>
      <c r="N412" s="62"/>
      <c r="O412" s="62"/>
      <c r="P412" s="62"/>
      <c r="Q412" s="62"/>
      <c r="R412" s="62"/>
      <c r="S412" s="62"/>
      <c r="T412" s="62"/>
      <c r="U412" s="62"/>
      <c r="V412" cm="1">
        <f t="array" aca="1" ref="V412" ca="1">IF($A412&gt;V$1,"",$C412*INDEX('ETS yield tables'!$D$265:$CO$293,$B412,V$1-$A412+1)/10^6)</f>
        <v>0</v>
      </c>
      <c r="W412" cm="1">
        <f t="array" aca="1" ref="W412" ca="1">IF($A412&gt;W$1,"",$C412*INDEX('ETS yield tables'!$D$265:$CO$293,$B412,W$1-$A412+1)/10^6)</f>
        <v>0</v>
      </c>
      <c r="X412" cm="1">
        <f t="array" aca="1" ref="X412" ca="1">IF($A412&gt;X$1,"",$C412*INDEX('ETS yield tables'!$D$265:$CO$293,$B412,X$1-$A412+1)/10^6)</f>
        <v>0</v>
      </c>
      <c r="Y412" cm="1">
        <f t="array" aca="1" ref="Y412" ca="1">IF($A412&gt;Y$1,"",$C412*INDEX('ETS yield tables'!$D$265:$CO$293,$B412,Y$1-$A412+1)/10^6)</f>
        <v>0</v>
      </c>
      <c r="Z412" cm="1">
        <f t="array" aca="1" ref="Z412" ca="1">IF($A412&gt;Z$1,"",$C412*INDEX('ETS yield tables'!$D$265:$CO$293,$B412,Z$1-$A412+1)/10^6)</f>
        <v>0</v>
      </c>
      <c r="AA412" cm="1">
        <f t="array" aca="1" ref="AA412" ca="1">IF($A412&gt;AA$1,"",$C412*INDEX('ETS yield tables'!$D$265:$CO$293,$B412,AA$1-$A412+1)/10^6)</f>
        <v>0</v>
      </c>
      <c r="AB412" cm="1">
        <f t="array" aca="1" ref="AB412" ca="1">IF($A412&gt;AB$1,"",$C412*INDEX('ETS yield tables'!$D$265:$CO$293,$B412,AB$1-$A412+1)/10^6)</f>
        <v>0</v>
      </c>
      <c r="AC412" cm="1">
        <f t="array" aca="1" ref="AC412" ca="1">IF($A412&gt;AC$1,"",$C412*INDEX('ETS yield tables'!$D$265:$CO$293,$B412,AC$1-$A412+1)/10^6)</f>
        <v>0</v>
      </c>
      <c r="AD412" cm="1">
        <f t="array" aca="1" ref="AD412" ca="1">IF($A412&gt;AD$1,"",$C412*INDEX('ETS yield tables'!$D$265:$CO$293,$B412,AD$1-$A412+1)/10^6)</f>
        <v>0</v>
      </c>
      <c r="AE412" cm="1">
        <f t="array" aca="1" ref="AE412" ca="1">IF($A412&gt;AE$1,"",$C412*INDEX('ETS yield tables'!$D$265:$CO$293,$B412,AE$1-$A412+1)/10^6)</f>
        <v>0</v>
      </c>
      <c r="AF412" cm="1">
        <f t="array" aca="1" ref="AF412" ca="1">IF($A412&gt;AF$1,"",$C412*INDEX('ETS yield tables'!$D$265:$CO$293,$B412,AF$1-$A412+1)/10^6)</f>
        <v>0</v>
      </c>
      <c r="AG412" cm="1">
        <f t="array" aca="1" ref="AG412" ca="1">IF($A412&gt;AG$1,"",$C412*INDEX('ETS yield tables'!$D$265:$CO$293,$B412,AG$1-$A412+1)/10^6)</f>
        <v>0</v>
      </c>
      <c r="AH412" cm="1">
        <f t="array" aca="1" ref="AH412" ca="1">IF($A412&gt;AH$1,"",$C412*INDEX('ETS yield tables'!$D$265:$CO$293,$B412,AH$1-$A412+1)/10^6)</f>
        <v>0</v>
      </c>
      <c r="AI412" cm="1">
        <f t="array" aca="1" ref="AI412" ca="1">IF($A412&gt;AI$1,"",$C412*INDEX('ETS yield tables'!$D$265:$CO$293,$B412,AI$1-$A412+1)/10^6)</f>
        <v>0</v>
      </c>
      <c r="AJ412" cm="1">
        <f t="array" aca="1" ref="AJ412" ca="1">IF($A412&gt;AJ$1,"",$C412*INDEX('ETS yield tables'!$D$265:$CO$293,$B412,AJ$1-$A412+1)/10^6)</f>
        <v>0</v>
      </c>
      <c r="AK412" cm="1">
        <f t="array" aca="1" ref="AK412" ca="1">IF($A412&gt;AK$1,"",$C412*INDEX('ETS yield tables'!$D$265:$CO$293,$B412,AK$1-$A412+1)/10^6)</f>
        <v>0</v>
      </c>
      <c r="AL412" cm="1">
        <f t="array" aca="1" ref="AL412" ca="1">IF($A412&gt;AL$1,"",$C412*INDEX('ETS yield tables'!$D$265:$CO$293,$B412,AL$1-$A412+1)/10^6)</f>
        <v>0</v>
      </c>
      <c r="AM412" cm="1">
        <f t="array" aca="1" ref="AM412" ca="1">IF($A412&gt;AM$1,"",$C412*INDEX('ETS yield tables'!$D$265:$CO$293,$B412,AM$1-$A412+1)/10^6)</f>
        <v>0</v>
      </c>
      <c r="AN412" cm="1">
        <f t="array" aca="1" ref="AN412" ca="1">IF($A412&gt;AN$1,"",$C412*INDEX('ETS yield tables'!$D$265:$CO$293,$B412,AN$1-$A412+1)/10^6)</f>
        <v>0</v>
      </c>
      <c r="AO412" cm="1">
        <f t="array" aca="1" ref="AO412" ca="1">IF($A412&gt;AO$1,"",$C412*INDEX('ETS yield tables'!$D$265:$CO$293,$B412,AO$1-$A412+1)/10^6)</f>
        <v>0</v>
      </c>
      <c r="AP412" cm="1">
        <f t="array" aca="1" ref="AP412" ca="1">IF($A412&gt;AP$1,"",$C412*INDEX('ETS yield tables'!$D$265:$CO$293,$B412,AP$1-$A412+1)/10^6)</f>
        <v>0</v>
      </c>
      <c r="AQ412" cm="1">
        <f t="array" aca="1" ref="AQ412" ca="1">IF($A412&gt;AQ$1,"",$C412*INDEX('ETS yield tables'!$D$265:$CO$293,$B412,AQ$1-$A412+1)/10^6)</f>
        <v>0</v>
      </c>
      <c r="AR412" cm="1">
        <f t="array" aca="1" ref="AR412" ca="1">IF($A412&gt;AR$1,"",$C412*INDEX('ETS yield tables'!$D$265:$CO$293,$B412,AR$1-$A412+1)/10^6)</f>
        <v>0</v>
      </c>
      <c r="AS412" cm="1">
        <f t="array" aca="1" ref="AS412" ca="1">IF($A412&gt;AS$1,"",$C412*INDEX('ETS yield tables'!$D$265:$CO$293,$B412,AS$1-$A412+1)/10^6)</f>
        <v>0</v>
      </c>
      <c r="AT412" cm="1">
        <f t="array" aca="1" ref="AT412" ca="1">IF($A412&gt;AT$1,"",$C412*INDEX('ETS yield tables'!$D$265:$CO$293,$B412,AT$1-$A412+1)/10^6)</f>
        <v>0</v>
      </c>
      <c r="AU412" cm="1">
        <f t="array" aca="1" ref="AU412" ca="1">IF($A412&gt;AU$1,"",$C412*INDEX('ETS yield tables'!$D$265:$CO$293,$B412,AU$1-$A412+1)/10^6)</f>
        <v>0</v>
      </c>
      <c r="AV412" cm="1">
        <f t="array" aca="1" ref="AV412" ca="1">IF($A412&gt;AV$1,"",$C412*INDEX('ETS yield tables'!$D$265:$CO$293,$B412,AV$1-$A412+1)/10^6)</f>
        <v>0</v>
      </c>
      <c r="AW412" cm="1">
        <f t="array" aca="1" ref="AW412" ca="1">IF($A412&gt;AW$1,"",$C412*INDEX('ETS yield tables'!$D$265:$CO$293,$B412,AW$1-$A412+1)/10^6)</f>
        <v>0</v>
      </c>
      <c r="AX412" cm="1">
        <f t="array" aca="1" ref="AX412" ca="1">IF($A412&gt;AX$1,"",$C412*INDEX('ETS yield tables'!$D$265:$CO$293,$B412,AX$1-$A412+1)/10^6)</f>
        <v>0</v>
      </c>
      <c r="AY412" cm="1">
        <f t="array" aca="1" ref="AY412" ca="1">IF($A412&gt;AY$1,"",$C412*INDEX('ETS yield tables'!$D$265:$CO$293,$B412,AY$1-$A412+1)/10^6)</f>
        <v>0</v>
      </c>
      <c r="AZ412" cm="1">
        <f t="array" aca="1" ref="AZ412" ca="1">IF($A412&gt;AZ$1,"",$C412*INDEX('ETS yield tables'!$D$265:$CO$293,$B412,AZ$1-$A412+1)/10^6)</f>
        <v>0</v>
      </c>
      <c r="BA412" cm="1">
        <f t="array" aca="1" ref="BA412" ca="1">IF($A412&gt;BA$1,"",$C412*INDEX('ETS yield tables'!$D$265:$CO$293,$B412,BA$1-$A412+1)/10^6)</f>
        <v>0</v>
      </c>
      <c r="BB412" cm="1">
        <f t="array" aca="1" ref="BB412" ca="1">IF($A412&gt;BB$1,"",$C412*INDEX('ETS yield tables'!$D$265:$CO$293,$B412,BB$1-$A412+1)/10^6)</f>
        <v>0</v>
      </c>
      <c r="BC412" cm="1">
        <f t="array" aca="1" ref="BC412" ca="1">IF($A412&gt;BC$1,"",$C412*INDEX('ETS yield tables'!$D$265:$CO$293,$B412,BC$1-$A412+1)/10^6)</f>
        <v>0</v>
      </c>
      <c r="BD412" cm="1">
        <f t="array" aca="1" ref="BD412" ca="1">IF($A412&gt;BD$1,"",$C412*INDEX('ETS yield tables'!$D$265:$CO$293,$B412,BD$1-$A412+1)/10^6)</f>
        <v>0</v>
      </c>
      <c r="BE412" cm="1">
        <f t="array" aca="1" ref="BE412" ca="1">IF($A412&gt;BE$1,"",$C412*INDEX('ETS yield tables'!$D$265:$CO$293,$B412,BE$1-$A412+1)/10^6)</f>
        <v>0</v>
      </c>
      <c r="BF412" cm="1">
        <f t="array" aca="1" ref="BF412" ca="1">IF($A412&gt;BF$1,"",$C412*INDEX('ETS yield tables'!$D$265:$CO$293,$B412,BF$1-$A412+1)/10^6)</f>
        <v>0</v>
      </c>
      <c r="BG412" cm="1">
        <f t="array" aca="1" ref="BG412" ca="1">IF($A412&gt;BG$1,"",$C412*INDEX('ETS yield tables'!$D$265:$CO$293,$B412,BG$1-$A412+1)/10^6)</f>
        <v>0</v>
      </c>
      <c r="BH412" cm="1">
        <f t="array" aca="1" ref="BH412" ca="1">IF($A412&gt;BH$1,"",$C412*INDEX('ETS yield tables'!$D$265:$CO$293,$B412,BH$1-$A412+1)/10^6)</f>
        <v>0</v>
      </c>
      <c r="BI412" cm="1">
        <f t="array" aca="1" ref="BI412" ca="1">IF($A412&gt;BI$1,"",$C412*INDEX('ETS yield tables'!$D$265:$CO$293,$B412,BI$1-$A412+1)/10^6)</f>
        <v>0</v>
      </c>
      <c r="BJ412" cm="1">
        <f t="array" aca="1" ref="BJ412" ca="1">IF($A412&gt;BJ$1,"",$C412*INDEX('ETS yield tables'!$D$265:$CO$293,$B412,BJ$1-$A412+1)/10^6)</f>
        <v>0</v>
      </c>
      <c r="BK412" cm="1">
        <f t="array" aca="1" ref="BK412" ca="1">IF($A412&gt;BK$1,"",$C412*INDEX('ETS yield tables'!$D$265:$CO$293,$B412,BK$1-$A412+1)/10^6)</f>
        <v>0</v>
      </c>
      <c r="BL412" cm="1">
        <f t="array" aca="1" ref="BL412" ca="1">IF($A412&gt;BL$1,"",$C412*INDEX('ETS yield tables'!$D$265:$CO$293,$B412,BL$1-$A412+1)/10^6)</f>
        <v>0</v>
      </c>
      <c r="BM412" cm="1">
        <f t="array" aca="1" ref="BM412" ca="1">IF($A412&gt;BM$1,"",$C412*INDEX('ETS yield tables'!$D$265:$CO$293,$B412,BM$1-$A412+1)/10^6)</f>
        <v>0</v>
      </c>
      <c r="BN412" cm="1">
        <f t="array" aca="1" ref="BN412" ca="1">IF($A412&gt;BN$1,"",$C412*INDEX('ETS yield tables'!$D$265:$CO$293,$B412,BN$1-$A412+1)/10^6)</f>
        <v>0</v>
      </c>
      <c r="BO412" cm="1">
        <f t="array" aca="1" ref="BO412" ca="1">IF($A412&gt;BO$1,"",$C412*INDEX('ETS yield tables'!$D$265:$CO$293,$B412,BO$1-$A412+1)/10^6)</f>
        <v>0</v>
      </c>
      <c r="BP412" cm="1">
        <f t="array" aca="1" ref="BP412" ca="1">IF($A412&gt;BP$1,"",$C412*INDEX('ETS yield tables'!$D$265:$CO$293,$B412,BP$1-$A412+1)/10^6)</f>
        <v>0</v>
      </c>
      <c r="BQ412" cm="1">
        <f t="array" aca="1" ref="BQ412" ca="1">IF($A412&gt;BQ$1,"",$C412*INDEX('ETS yield tables'!$D$265:$CO$293,$B412,BQ$1-$A412+1)/10^6)</f>
        <v>0</v>
      </c>
      <c r="BR412" cm="1">
        <f t="array" aca="1" ref="BR412" ca="1">IF($A412&gt;BR$1,"",$C412*INDEX('ETS yield tables'!$D$265:$CO$293,$B412,BR$1-$A412+1)/10^6)</f>
        <v>0</v>
      </c>
      <c r="BS412" cm="1">
        <f t="array" aca="1" ref="BS412" ca="1">IF($A412&gt;BS$1,"",$C412*INDEX('ETS yield tables'!$D$265:$CO$293,$B412,BS$1-$A412+1)/10^6)</f>
        <v>0</v>
      </c>
      <c r="BT412" cm="1">
        <f t="array" aca="1" ref="BT412" ca="1">IF($A412&gt;BT$1,"",$C412*INDEX('ETS yield tables'!$D$265:$CO$293,$B412,BT$1-$A412+1)/10^6)</f>
        <v>0</v>
      </c>
      <c r="BU412" cm="1">
        <f t="array" aca="1" ref="BU412" ca="1">IF($A412&gt;BU$1,"",$C412*INDEX('ETS yield tables'!$D$265:$CO$293,$B412,BU$1-$A412+1)/10^6)</f>
        <v>0</v>
      </c>
      <c r="BV412" cm="1">
        <f t="array" aca="1" ref="BV412" ca="1">IF($A412&gt;BV$1,"",$C412*INDEX('ETS yield tables'!$D$265:$CO$293,$B412,BV$1-$A412+1)/10^6)</f>
        <v>0</v>
      </c>
      <c r="BW412" cm="1">
        <f t="array" aca="1" ref="BW412" ca="1">IF($A412&gt;BW$1,"",$C412*INDEX('ETS yield tables'!$D$265:$CO$293,$B412,BW$1-$A412+1)/10^6)</f>
        <v>0</v>
      </c>
      <c r="BX412" cm="1">
        <f t="array" aca="1" ref="BX412" ca="1">IF($A412&gt;BX$1,"",$C412*INDEX('ETS yield tables'!$D$265:$CO$293,$B412,BX$1-$A412+1)/10^6)</f>
        <v>0</v>
      </c>
      <c r="BY412" cm="1">
        <f t="array" aca="1" ref="BY412" ca="1">IF($A412&gt;BY$1,"",$C412*INDEX('ETS yield tables'!$D$265:$CO$293,$B412,BY$1-$A412+1)/10^6)</f>
        <v>0</v>
      </c>
      <c r="BZ412" cm="1">
        <f t="array" aca="1" ref="BZ412" ca="1">IF($A412&gt;BZ$1,"",$C412*INDEX('ETS yield tables'!$D$265:$CO$293,$B412,BZ$1-$A412+1)/10^6)</f>
        <v>0</v>
      </c>
      <c r="CA412" cm="1">
        <f t="array" aca="1" ref="CA412" ca="1">IF($A412&gt;CA$1,"",$C412*INDEX('ETS yield tables'!$D$265:$CO$293,$B412,CA$1-$A412+1)/10^6)</f>
        <v>0</v>
      </c>
      <c r="CB412" cm="1">
        <f t="array" aca="1" ref="CB412" ca="1">IF($A412&gt;CB$1,"",$C412*INDEX('ETS yield tables'!$D$265:$CO$293,$B412,CB$1-$A412+1)/10^6)</f>
        <v>0</v>
      </c>
      <c r="CC412" cm="1">
        <f t="array" aca="1" ref="CC412" ca="1">IF($A412&gt;CC$1,"",$C412*INDEX('ETS yield tables'!$D$265:$CO$293,$B412,CC$1-$A412+1)/10^6)</f>
        <v>0</v>
      </c>
      <c r="CD412" cm="1">
        <f t="array" aca="1" ref="CD412" ca="1">IF($A412&gt;CD$1,"",$C412*INDEX('ETS yield tables'!$D$265:$CO$293,$B412,CD$1-$A412+1)/10^6)</f>
        <v>0</v>
      </c>
      <c r="CE412" cm="1">
        <f t="array" aca="1" ref="CE412" ca="1">IF($A412&gt;CE$1,"",$C412*INDEX('ETS yield tables'!$D$265:$CO$293,$B412,CE$1-$A412+1)/10^6)</f>
        <v>0</v>
      </c>
      <c r="CF412" cm="1">
        <f t="array" aca="1" ref="CF412" ca="1">IF($A412&gt;CF$1,"",$C412*INDEX('ETS yield tables'!$D$265:$CO$293,$B412,CF$1-$A412+1)/10^6)</f>
        <v>0</v>
      </c>
      <c r="CG412" cm="1">
        <f t="array" aca="1" ref="CG412" ca="1">IF($A412&gt;CG$1,"",$C412*INDEX('ETS yield tables'!$D$265:$CO$293,$B412,CG$1-$A412+1)/10^6)</f>
        <v>0</v>
      </c>
      <c r="CH412" cm="1">
        <f t="array" aca="1" ref="CH412" ca="1">IF($A412&gt;CH$1,"",$C412*INDEX('ETS yield tables'!$D$265:$CO$293,$B412,CH$1-$A412+1)/10^6)</f>
        <v>0</v>
      </c>
      <c r="CI412" cm="1">
        <f t="array" aca="1" ref="CI412" ca="1">IF($A412&gt;CI$1,"",$C412*INDEX('ETS yield tables'!$D$265:$CO$293,$B412,CI$1-$A412+1)/10^6)</f>
        <v>0</v>
      </c>
      <c r="CJ412" cm="1">
        <f t="array" aca="1" ref="CJ412" ca="1">IF($A412&gt;CJ$1,"",$C412*INDEX('ETS yield tables'!$D$265:$CO$293,$B412,CJ$1-$A412+1)/10^6)</f>
        <v>0</v>
      </c>
      <c r="CK412" cm="1">
        <f t="array" aca="1" ref="CK412" ca="1">IF($A412&gt;CK$1,"",$C412*INDEX('ETS yield tables'!$D$265:$CO$293,$B412,CK$1-$A412+1)/10^6)</f>
        <v>0</v>
      </c>
      <c r="CL412" cm="1">
        <f t="array" aca="1" ref="CL412" ca="1">IF($A412&gt;CL$1,"",$C412*INDEX('ETS yield tables'!$D$265:$CO$293,$B412,CL$1-$A412+1)/10^6)</f>
        <v>0</v>
      </c>
      <c r="CM412" cm="1">
        <f t="array" aca="1" ref="CM412" ca="1">IF($A412&gt;CM$1,"",$C412*INDEX('ETS yield tables'!$D$265:$CO$293,$B412,CM$1-$A412+1)/10^6)</f>
        <v>0</v>
      </c>
      <c r="CN412" cm="1">
        <f t="array" aca="1" ref="CN412" ca="1">IF($A412&gt;CN$1,"",$C412*INDEX('ETS yield tables'!$D$265:$CO$293,$B412,CN$1-$A412+1)/10^6)</f>
        <v>0</v>
      </c>
      <c r="CO412" cm="1">
        <f t="array" aca="1" ref="CO412" ca="1">IF($A412&gt;CO$1,"",$C412*INDEX('ETS yield tables'!$D$265:$CO$293,$B412,CO$1-$A412+1)/10^6)</f>
        <v>0</v>
      </c>
    </row>
    <row r="413" spans="1:93" outlineLevel="1">
      <c r="A413">
        <v>2007</v>
      </c>
      <c r="B413">
        <f t="shared" si="195"/>
        <v>2</v>
      </c>
      <c r="C413" s="1">
        <v>0</v>
      </c>
      <c r="D413" s="62"/>
      <c r="E413" s="62"/>
      <c r="F413" s="62"/>
      <c r="G413" s="62"/>
      <c r="H413" s="62"/>
      <c r="I413" s="62"/>
      <c r="J413" s="62"/>
      <c r="K413" s="62"/>
      <c r="L413" s="62"/>
      <c r="M413" s="62"/>
      <c r="N413" s="62"/>
      <c r="O413" s="62"/>
      <c r="P413" s="62"/>
      <c r="Q413" s="62"/>
      <c r="R413" s="62"/>
      <c r="S413" s="62"/>
      <c r="T413" s="62"/>
      <c r="U413" s="62"/>
      <c r="V413" cm="1">
        <f t="array" aca="1" ref="V413" ca="1">IF($A413&gt;V$1,"",$C413*INDEX('ETS yield tables'!$D$265:$CO$293,$B413,V$1-$A413+1)/10^6)</f>
        <v>0</v>
      </c>
      <c r="W413" cm="1">
        <f t="array" aca="1" ref="W413" ca="1">IF($A413&gt;W$1,"",$C413*INDEX('ETS yield tables'!$D$265:$CO$293,$B413,W$1-$A413+1)/10^6)</f>
        <v>0</v>
      </c>
      <c r="X413" cm="1">
        <f t="array" aca="1" ref="X413" ca="1">IF($A413&gt;X$1,"",$C413*INDEX('ETS yield tables'!$D$265:$CO$293,$B413,X$1-$A413+1)/10^6)</f>
        <v>0</v>
      </c>
      <c r="Y413" cm="1">
        <f t="array" aca="1" ref="Y413" ca="1">IF($A413&gt;Y$1,"",$C413*INDEX('ETS yield tables'!$D$265:$CO$293,$B413,Y$1-$A413+1)/10^6)</f>
        <v>0</v>
      </c>
      <c r="Z413" cm="1">
        <f t="array" aca="1" ref="Z413" ca="1">IF($A413&gt;Z$1,"",$C413*INDEX('ETS yield tables'!$D$265:$CO$293,$B413,Z$1-$A413+1)/10^6)</f>
        <v>0</v>
      </c>
      <c r="AA413" cm="1">
        <f t="array" aca="1" ref="AA413" ca="1">IF($A413&gt;AA$1,"",$C413*INDEX('ETS yield tables'!$D$265:$CO$293,$B413,AA$1-$A413+1)/10^6)</f>
        <v>0</v>
      </c>
      <c r="AB413" cm="1">
        <f t="array" aca="1" ref="AB413" ca="1">IF($A413&gt;AB$1,"",$C413*INDEX('ETS yield tables'!$D$265:$CO$293,$B413,AB$1-$A413+1)/10^6)</f>
        <v>0</v>
      </c>
      <c r="AC413" cm="1">
        <f t="array" aca="1" ref="AC413" ca="1">IF($A413&gt;AC$1,"",$C413*INDEX('ETS yield tables'!$D$265:$CO$293,$B413,AC$1-$A413+1)/10^6)</f>
        <v>0</v>
      </c>
      <c r="AD413" cm="1">
        <f t="array" aca="1" ref="AD413" ca="1">IF($A413&gt;AD$1,"",$C413*INDEX('ETS yield tables'!$D$265:$CO$293,$B413,AD$1-$A413+1)/10^6)</f>
        <v>0</v>
      </c>
      <c r="AE413" cm="1">
        <f t="array" aca="1" ref="AE413" ca="1">IF($A413&gt;AE$1,"",$C413*INDEX('ETS yield tables'!$D$265:$CO$293,$B413,AE$1-$A413+1)/10^6)</f>
        <v>0</v>
      </c>
      <c r="AF413" cm="1">
        <f t="array" aca="1" ref="AF413" ca="1">IF($A413&gt;AF$1,"",$C413*INDEX('ETS yield tables'!$D$265:$CO$293,$B413,AF$1-$A413+1)/10^6)</f>
        <v>0</v>
      </c>
      <c r="AG413" cm="1">
        <f t="array" aca="1" ref="AG413" ca="1">IF($A413&gt;AG$1,"",$C413*INDEX('ETS yield tables'!$D$265:$CO$293,$B413,AG$1-$A413+1)/10^6)</f>
        <v>0</v>
      </c>
      <c r="AH413" cm="1">
        <f t="array" aca="1" ref="AH413" ca="1">IF($A413&gt;AH$1,"",$C413*INDEX('ETS yield tables'!$D$265:$CO$293,$B413,AH$1-$A413+1)/10^6)</f>
        <v>0</v>
      </c>
      <c r="AI413" cm="1">
        <f t="array" aca="1" ref="AI413" ca="1">IF($A413&gt;AI$1,"",$C413*INDEX('ETS yield tables'!$D$265:$CO$293,$B413,AI$1-$A413+1)/10^6)</f>
        <v>0</v>
      </c>
      <c r="AJ413" cm="1">
        <f t="array" aca="1" ref="AJ413" ca="1">IF($A413&gt;AJ$1,"",$C413*INDEX('ETS yield tables'!$D$265:$CO$293,$B413,AJ$1-$A413+1)/10^6)</f>
        <v>0</v>
      </c>
      <c r="AK413" cm="1">
        <f t="array" aca="1" ref="AK413" ca="1">IF($A413&gt;AK$1,"",$C413*INDEX('ETS yield tables'!$D$265:$CO$293,$B413,AK$1-$A413+1)/10^6)</f>
        <v>0</v>
      </c>
      <c r="AL413" cm="1">
        <f t="array" aca="1" ref="AL413" ca="1">IF($A413&gt;AL$1,"",$C413*INDEX('ETS yield tables'!$D$265:$CO$293,$B413,AL$1-$A413+1)/10^6)</f>
        <v>0</v>
      </c>
      <c r="AM413" cm="1">
        <f t="array" aca="1" ref="AM413" ca="1">IF($A413&gt;AM$1,"",$C413*INDEX('ETS yield tables'!$D$265:$CO$293,$B413,AM$1-$A413+1)/10^6)</f>
        <v>0</v>
      </c>
      <c r="AN413" cm="1">
        <f t="array" aca="1" ref="AN413" ca="1">IF($A413&gt;AN$1,"",$C413*INDEX('ETS yield tables'!$D$265:$CO$293,$B413,AN$1-$A413+1)/10^6)</f>
        <v>0</v>
      </c>
      <c r="AO413" cm="1">
        <f t="array" aca="1" ref="AO413" ca="1">IF($A413&gt;AO$1,"",$C413*INDEX('ETS yield tables'!$D$265:$CO$293,$B413,AO$1-$A413+1)/10^6)</f>
        <v>0</v>
      </c>
      <c r="AP413" cm="1">
        <f t="array" aca="1" ref="AP413" ca="1">IF($A413&gt;AP$1,"",$C413*INDEX('ETS yield tables'!$D$265:$CO$293,$B413,AP$1-$A413+1)/10^6)</f>
        <v>0</v>
      </c>
      <c r="AQ413" cm="1">
        <f t="array" aca="1" ref="AQ413" ca="1">IF($A413&gt;AQ$1,"",$C413*INDEX('ETS yield tables'!$D$265:$CO$293,$B413,AQ$1-$A413+1)/10^6)</f>
        <v>0</v>
      </c>
      <c r="AR413" cm="1">
        <f t="array" aca="1" ref="AR413" ca="1">IF($A413&gt;AR$1,"",$C413*INDEX('ETS yield tables'!$D$265:$CO$293,$B413,AR$1-$A413+1)/10^6)</f>
        <v>0</v>
      </c>
      <c r="AS413" cm="1">
        <f t="array" aca="1" ref="AS413" ca="1">IF($A413&gt;AS$1,"",$C413*INDEX('ETS yield tables'!$D$265:$CO$293,$B413,AS$1-$A413+1)/10^6)</f>
        <v>0</v>
      </c>
      <c r="AT413" cm="1">
        <f t="array" aca="1" ref="AT413" ca="1">IF($A413&gt;AT$1,"",$C413*INDEX('ETS yield tables'!$D$265:$CO$293,$B413,AT$1-$A413+1)/10^6)</f>
        <v>0</v>
      </c>
      <c r="AU413" cm="1">
        <f t="array" aca="1" ref="AU413" ca="1">IF($A413&gt;AU$1,"",$C413*INDEX('ETS yield tables'!$D$265:$CO$293,$B413,AU$1-$A413+1)/10^6)</f>
        <v>0</v>
      </c>
      <c r="AV413" cm="1">
        <f t="array" aca="1" ref="AV413" ca="1">IF($A413&gt;AV$1,"",$C413*INDEX('ETS yield tables'!$D$265:$CO$293,$B413,AV$1-$A413+1)/10^6)</f>
        <v>0</v>
      </c>
      <c r="AW413" cm="1">
        <f t="array" aca="1" ref="AW413" ca="1">IF($A413&gt;AW$1,"",$C413*INDEX('ETS yield tables'!$D$265:$CO$293,$B413,AW$1-$A413+1)/10^6)</f>
        <v>0</v>
      </c>
      <c r="AX413" cm="1">
        <f t="array" aca="1" ref="AX413" ca="1">IF($A413&gt;AX$1,"",$C413*INDEX('ETS yield tables'!$D$265:$CO$293,$B413,AX$1-$A413+1)/10^6)</f>
        <v>0</v>
      </c>
      <c r="AY413" cm="1">
        <f t="array" aca="1" ref="AY413" ca="1">IF($A413&gt;AY$1,"",$C413*INDEX('ETS yield tables'!$D$265:$CO$293,$B413,AY$1-$A413+1)/10^6)</f>
        <v>0</v>
      </c>
      <c r="AZ413" cm="1">
        <f t="array" aca="1" ref="AZ413" ca="1">IF($A413&gt;AZ$1,"",$C413*INDEX('ETS yield tables'!$D$265:$CO$293,$B413,AZ$1-$A413+1)/10^6)</f>
        <v>0</v>
      </c>
      <c r="BA413" cm="1">
        <f t="array" aca="1" ref="BA413" ca="1">IF($A413&gt;BA$1,"",$C413*INDEX('ETS yield tables'!$D$265:$CO$293,$B413,BA$1-$A413+1)/10^6)</f>
        <v>0</v>
      </c>
      <c r="BB413" cm="1">
        <f t="array" aca="1" ref="BB413" ca="1">IF($A413&gt;BB$1,"",$C413*INDEX('ETS yield tables'!$D$265:$CO$293,$B413,BB$1-$A413+1)/10^6)</f>
        <v>0</v>
      </c>
      <c r="BC413" cm="1">
        <f t="array" aca="1" ref="BC413" ca="1">IF($A413&gt;BC$1,"",$C413*INDEX('ETS yield tables'!$D$265:$CO$293,$B413,BC$1-$A413+1)/10^6)</f>
        <v>0</v>
      </c>
      <c r="BD413" cm="1">
        <f t="array" aca="1" ref="BD413" ca="1">IF($A413&gt;BD$1,"",$C413*INDEX('ETS yield tables'!$D$265:$CO$293,$B413,BD$1-$A413+1)/10^6)</f>
        <v>0</v>
      </c>
      <c r="BE413" cm="1">
        <f t="array" aca="1" ref="BE413" ca="1">IF($A413&gt;BE$1,"",$C413*INDEX('ETS yield tables'!$D$265:$CO$293,$B413,BE$1-$A413+1)/10^6)</f>
        <v>0</v>
      </c>
      <c r="BF413" cm="1">
        <f t="array" aca="1" ref="BF413" ca="1">IF($A413&gt;BF$1,"",$C413*INDEX('ETS yield tables'!$D$265:$CO$293,$B413,BF$1-$A413+1)/10^6)</f>
        <v>0</v>
      </c>
      <c r="BG413" cm="1">
        <f t="array" aca="1" ref="BG413" ca="1">IF($A413&gt;BG$1,"",$C413*INDEX('ETS yield tables'!$D$265:$CO$293,$B413,BG$1-$A413+1)/10^6)</f>
        <v>0</v>
      </c>
      <c r="BH413" cm="1">
        <f t="array" aca="1" ref="BH413" ca="1">IF($A413&gt;BH$1,"",$C413*INDEX('ETS yield tables'!$D$265:$CO$293,$B413,BH$1-$A413+1)/10^6)</f>
        <v>0</v>
      </c>
      <c r="BI413" cm="1">
        <f t="array" aca="1" ref="BI413" ca="1">IF($A413&gt;BI$1,"",$C413*INDEX('ETS yield tables'!$D$265:$CO$293,$B413,BI$1-$A413+1)/10^6)</f>
        <v>0</v>
      </c>
      <c r="BJ413" cm="1">
        <f t="array" aca="1" ref="BJ413" ca="1">IF($A413&gt;BJ$1,"",$C413*INDEX('ETS yield tables'!$D$265:$CO$293,$B413,BJ$1-$A413+1)/10^6)</f>
        <v>0</v>
      </c>
      <c r="BK413" cm="1">
        <f t="array" aca="1" ref="BK413" ca="1">IF($A413&gt;BK$1,"",$C413*INDEX('ETS yield tables'!$D$265:$CO$293,$B413,BK$1-$A413+1)/10^6)</f>
        <v>0</v>
      </c>
      <c r="BL413" cm="1">
        <f t="array" aca="1" ref="BL413" ca="1">IF($A413&gt;BL$1,"",$C413*INDEX('ETS yield tables'!$D$265:$CO$293,$B413,BL$1-$A413+1)/10^6)</f>
        <v>0</v>
      </c>
      <c r="BM413" cm="1">
        <f t="array" aca="1" ref="BM413" ca="1">IF($A413&gt;BM$1,"",$C413*INDEX('ETS yield tables'!$D$265:$CO$293,$B413,BM$1-$A413+1)/10^6)</f>
        <v>0</v>
      </c>
      <c r="BN413" cm="1">
        <f t="array" aca="1" ref="BN413" ca="1">IF($A413&gt;BN$1,"",$C413*INDEX('ETS yield tables'!$D$265:$CO$293,$B413,BN$1-$A413+1)/10^6)</f>
        <v>0</v>
      </c>
      <c r="BO413" cm="1">
        <f t="array" aca="1" ref="BO413" ca="1">IF($A413&gt;BO$1,"",$C413*INDEX('ETS yield tables'!$D$265:$CO$293,$B413,BO$1-$A413+1)/10^6)</f>
        <v>0</v>
      </c>
      <c r="BP413" cm="1">
        <f t="array" aca="1" ref="BP413" ca="1">IF($A413&gt;BP$1,"",$C413*INDEX('ETS yield tables'!$D$265:$CO$293,$B413,BP$1-$A413+1)/10^6)</f>
        <v>0</v>
      </c>
      <c r="BQ413" cm="1">
        <f t="array" aca="1" ref="BQ413" ca="1">IF($A413&gt;BQ$1,"",$C413*INDEX('ETS yield tables'!$D$265:$CO$293,$B413,BQ$1-$A413+1)/10^6)</f>
        <v>0</v>
      </c>
      <c r="BR413" cm="1">
        <f t="array" aca="1" ref="BR413" ca="1">IF($A413&gt;BR$1,"",$C413*INDEX('ETS yield tables'!$D$265:$CO$293,$B413,BR$1-$A413+1)/10^6)</f>
        <v>0</v>
      </c>
      <c r="BS413" cm="1">
        <f t="array" aca="1" ref="BS413" ca="1">IF($A413&gt;BS$1,"",$C413*INDEX('ETS yield tables'!$D$265:$CO$293,$B413,BS$1-$A413+1)/10^6)</f>
        <v>0</v>
      </c>
      <c r="BT413" cm="1">
        <f t="array" aca="1" ref="BT413" ca="1">IF($A413&gt;BT$1,"",$C413*INDEX('ETS yield tables'!$D$265:$CO$293,$B413,BT$1-$A413+1)/10^6)</f>
        <v>0</v>
      </c>
      <c r="BU413" cm="1">
        <f t="array" aca="1" ref="BU413" ca="1">IF($A413&gt;BU$1,"",$C413*INDEX('ETS yield tables'!$D$265:$CO$293,$B413,BU$1-$A413+1)/10^6)</f>
        <v>0</v>
      </c>
      <c r="BV413" cm="1">
        <f t="array" aca="1" ref="BV413" ca="1">IF($A413&gt;BV$1,"",$C413*INDEX('ETS yield tables'!$D$265:$CO$293,$B413,BV$1-$A413+1)/10^6)</f>
        <v>0</v>
      </c>
      <c r="BW413" cm="1">
        <f t="array" aca="1" ref="BW413" ca="1">IF($A413&gt;BW$1,"",$C413*INDEX('ETS yield tables'!$D$265:$CO$293,$B413,BW$1-$A413+1)/10^6)</f>
        <v>0</v>
      </c>
      <c r="BX413" cm="1">
        <f t="array" aca="1" ref="BX413" ca="1">IF($A413&gt;BX$1,"",$C413*INDEX('ETS yield tables'!$D$265:$CO$293,$B413,BX$1-$A413+1)/10^6)</f>
        <v>0</v>
      </c>
      <c r="BY413" cm="1">
        <f t="array" aca="1" ref="BY413" ca="1">IF($A413&gt;BY$1,"",$C413*INDEX('ETS yield tables'!$D$265:$CO$293,$B413,BY$1-$A413+1)/10^6)</f>
        <v>0</v>
      </c>
      <c r="BZ413" cm="1">
        <f t="array" aca="1" ref="BZ413" ca="1">IF($A413&gt;BZ$1,"",$C413*INDEX('ETS yield tables'!$D$265:$CO$293,$B413,BZ$1-$A413+1)/10^6)</f>
        <v>0</v>
      </c>
      <c r="CA413" cm="1">
        <f t="array" aca="1" ref="CA413" ca="1">IF($A413&gt;CA$1,"",$C413*INDEX('ETS yield tables'!$D$265:$CO$293,$B413,CA$1-$A413+1)/10^6)</f>
        <v>0</v>
      </c>
      <c r="CB413" cm="1">
        <f t="array" aca="1" ref="CB413" ca="1">IF($A413&gt;CB$1,"",$C413*INDEX('ETS yield tables'!$D$265:$CO$293,$B413,CB$1-$A413+1)/10^6)</f>
        <v>0</v>
      </c>
      <c r="CC413" cm="1">
        <f t="array" aca="1" ref="CC413" ca="1">IF($A413&gt;CC$1,"",$C413*INDEX('ETS yield tables'!$D$265:$CO$293,$B413,CC$1-$A413+1)/10^6)</f>
        <v>0</v>
      </c>
      <c r="CD413" cm="1">
        <f t="array" aca="1" ref="CD413" ca="1">IF($A413&gt;CD$1,"",$C413*INDEX('ETS yield tables'!$D$265:$CO$293,$B413,CD$1-$A413+1)/10^6)</f>
        <v>0</v>
      </c>
      <c r="CE413" cm="1">
        <f t="array" aca="1" ref="CE413" ca="1">IF($A413&gt;CE$1,"",$C413*INDEX('ETS yield tables'!$D$265:$CO$293,$B413,CE$1-$A413+1)/10^6)</f>
        <v>0</v>
      </c>
      <c r="CF413" cm="1">
        <f t="array" aca="1" ref="CF413" ca="1">IF($A413&gt;CF$1,"",$C413*INDEX('ETS yield tables'!$D$265:$CO$293,$B413,CF$1-$A413+1)/10^6)</f>
        <v>0</v>
      </c>
      <c r="CG413" cm="1">
        <f t="array" aca="1" ref="CG413" ca="1">IF($A413&gt;CG$1,"",$C413*INDEX('ETS yield tables'!$D$265:$CO$293,$B413,CG$1-$A413+1)/10^6)</f>
        <v>0</v>
      </c>
      <c r="CH413" cm="1">
        <f t="array" aca="1" ref="CH413" ca="1">IF($A413&gt;CH$1,"",$C413*INDEX('ETS yield tables'!$D$265:$CO$293,$B413,CH$1-$A413+1)/10^6)</f>
        <v>0</v>
      </c>
      <c r="CI413" cm="1">
        <f t="array" aca="1" ref="CI413" ca="1">IF($A413&gt;CI$1,"",$C413*INDEX('ETS yield tables'!$D$265:$CO$293,$B413,CI$1-$A413+1)/10^6)</f>
        <v>0</v>
      </c>
      <c r="CJ413" cm="1">
        <f t="array" aca="1" ref="CJ413" ca="1">IF($A413&gt;CJ$1,"",$C413*INDEX('ETS yield tables'!$D$265:$CO$293,$B413,CJ$1-$A413+1)/10^6)</f>
        <v>0</v>
      </c>
      <c r="CK413" cm="1">
        <f t="array" aca="1" ref="CK413" ca="1">IF($A413&gt;CK$1,"",$C413*INDEX('ETS yield tables'!$D$265:$CO$293,$B413,CK$1-$A413+1)/10^6)</f>
        <v>0</v>
      </c>
      <c r="CL413" cm="1">
        <f t="array" aca="1" ref="CL413" ca="1">IF($A413&gt;CL$1,"",$C413*INDEX('ETS yield tables'!$D$265:$CO$293,$B413,CL$1-$A413+1)/10^6)</f>
        <v>0</v>
      </c>
      <c r="CM413" cm="1">
        <f t="array" aca="1" ref="CM413" ca="1">IF($A413&gt;CM$1,"",$C413*INDEX('ETS yield tables'!$D$265:$CO$293,$B413,CM$1-$A413+1)/10^6)</f>
        <v>0</v>
      </c>
      <c r="CN413" cm="1">
        <f t="array" aca="1" ref="CN413" ca="1">IF($A413&gt;CN$1,"",$C413*INDEX('ETS yield tables'!$D$265:$CO$293,$B413,CN$1-$A413+1)/10^6)</f>
        <v>0</v>
      </c>
      <c r="CO413" cm="1">
        <f t="array" aca="1" ref="CO413" ca="1">IF($A413&gt;CO$1,"",$C413*INDEX('ETS yield tables'!$D$265:$CO$293,$B413,CO$1-$A413+1)/10^6)</f>
        <v>0</v>
      </c>
    </row>
    <row r="414" spans="1:93" outlineLevel="1">
      <c r="A414">
        <v>2008</v>
      </c>
      <c r="B414">
        <f t="shared" si="195"/>
        <v>1</v>
      </c>
      <c r="C414" s="1">
        <v>0</v>
      </c>
      <c r="D414" s="62"/>
      <c r="E414" s="62"/>
      <c r="F414" s="62"/>
      <c r="G414" s="62"/>
      <c r="H414" s="62"/>
      <c r="I414" s="62"/>
      <c r="J414" s="62"/>
      <c r="K414" s="62"/>
      <c r="L414" s="62"/>
      <c r="M414" s="62"/>
      <c r="N414" s="62"/>
      <c r="O414" s="62"/>
      <c r="P414" s="62"/>
      <c r="Q414" s="62"/>
      <c r="R414" s="62"/>
      <c r="S414" s="62"/>
      <c r="T414" s="62"/>
      <c r="U414" s="62"/>
      <c r="V414" cm="1">
        <f t="array" ref="V414">IF($A414&gt;V$1,"",$C414*INDEX('ETS yield tables'!$D$265:$CO$293,$B414,V$1-$A414+1)/10^6)</f>
        <v>0</v>
      </c>
      <c r="W414" cm="1">
        <f t="array" aca="1" ref="W414" ca="1">IF($A414&gt;W$1,"",$C414*INDEX('ETS yield tables'!$D$265:$CO$293,$B414,W$1-$A414+1)/10^6)</f>
        <v>0</v>
      </c>
      <c r="X414" cm="1">
        <f t="array" aca="1" ref="X414" ca="1">IF($A414&gt;X$1,"",$C414*INDEX('ETS yield tables'!$D$265:$CO$293,$B414,X$1-$A414+1)/10^6)</f>
        <v>0</v>
      </c>
      <c r="Y414" cm="1">
        <f t="array" aca="1" ref="Y414" ca="1">IF($A414&gt;Y$1,"",$C414*INDEX('ETS yield tables'!$D$265:$CO$293,$B414,Y$1-$A414+1)/10^6)</f>
        <v>0</v>
      </c>
      <c r="Z414" cm="1">
        <f t="array" aca="1" ref="Z414" ca="1">IF($A414&gt;Z$1,"",$C414*INDEX('ETS yield tables'!$D$265:$CO$293,$B414,Z$1-$A414+1)/10^6)</f>
        <v>0</v>
      </c>
      <c r="AA414" cm="1">
        <f t="array" aca="1" ref="AA414" ca="1">IF($A414&gt;AA$1,"",$C414*INDEX('ETS yield tables'!$D$265:$CO$293,$B414,AA$1-$A414+1)/10^6)</f>
        <v>0</v>
      </c>
      <c r="AB414" cm="1">
        <f t="array" aca="1" ref="AB414" ca="1">IF($A414&gt;AB$1,"",$C414*INDEX('ETS yield tables'!$D$265:$CO$293,$B414,AB$1-$A414+1)/10^6)</f>
        <v>0</v>
      </c>
      <c r="AC414" cm="1">
        <f t="array" aca="1" ref="AC414" ca="1">IF($A414&gt;AC$1,"",$C414*INDEX('ETS yield tables'!$D$265:$CO$293,$B414,AC$1-$A414+1)/10^6)</f>
        <v>0</v>
      </c>
      <c r="AD414" cm="1">
        <f t="array" aca="1" ref="AD414" ca="1">IF($A414&gt;AD$1,"",$C414*INDEX('ETS yield tables'!$D$265:$CO$293,$B414,AD$1-$A414+1)/10^6)</f>
        <v>0</v>
      </c>
      <c r="AE414" cm="1">
        <f t="array" aca="1" ref="AE414" ca="1">IF($A414&gt;AE$1,"",$C414*INDEX('ETS yield tables'!$D$265:$CO$293,$B414,AE$1-$A414+1)/10^6)</f>
        <v>0</v>
      </c>
      <c r="AF414" cm="1">
        <f t="array" aca="1" ref="AF414" ca="1">IF($A414&gt;AF$1,"",$C414*INDEX('ETS yield tables'!$D$265:$CO$293,$B414,AF$1-$A414+1)/10^6)</f>
        <v>0</v>
      </c>
      <c r="AG414" cm="1">
        <f t="array" aca="1" ref="AG414" ca="1">IF($A414&gt;AG$1,"",$C414*INDEX('ETS yield tables'!$D$265:$CO$293,$B414,AG$1-$A414+1)/10^6)</f>
        <v>0</v>
      </c>
      <c r="AH414" cm="1">
        <f t="array" aca="1" ref="AH414" ca="1">IF($A414&gt;AH$1,"",$C414*INDEX('ETS yield tables'!$D$265:$CO$293,$B414,AH$1-$A414+1)/10^6)</f>
        <v>0</v>
      </c>
      <c r="AI414" cm="1">
        <f t="array" aca="1" ref="AI414" ca="1">IF($A414&gt;AI$1,"",$C414*INDEX('ETS yield tables'!$D$265:$CO$293,$B414,AI$1-$A414+1)/10^6)</f>
        <v>0</v>
      </c>
      <c r="AJ414" cm="1">
        <f t="array" aca="1" ref="AJ414" ca="1">IF($A414&gt;AJ$1,"",$C414*INDEX('ETS yield tables'!$D$265:$CO$293,$B414,AJ$1-$A414+1)/10^6)</f>
        <v>0</v>
      </c>
      <c r="AK414" cm="1">
        <f t="array" aca="1" ref="AK414" ca="1">IF($A414&gt;AK$1,"",$C414*INDEX('ETS yield tables'!$D$265:$CO$293,$B414,AK$1-$A414+1)/10^6)</f>
        <v>0</v>
      </c>
      <c r="AL414" cm="1">
        <f t="array" aca="1" ref="AL414" ca="1">IF($A414&gt;AL$1,"",$C414*INDEX('ETS yield tables'!$D$265:$CO$293,$B414,AL$1-$A414+1)/10^6)</f>
        <v>0</v>
      </c>
      <c r="AM414" cm="1">
        <f t="array" aca="1" ref="AM414" ca="1">IF($A414&gt;AM$1,"",$C414*INDEX('ETS yield tables'!$D$265:$CO$293,$B414,AM$1-$A414+1)/10^6)</f>
        <v>0</v>
      </c>
      <c r="AN414" cm="1">
        <f t="array" aca="1" ref="AN414" ca="1">IF($A414&gt;AN$1,"",$C414*INDEX('ETS yield tables'!$D$265:$CO$293,$B414,AN$1-$A414+1)/10^6)</f>
        <v>0</v>
      </c>
      <c r="AO414" cm="1">
        <f t="array" aca="1" ref="AO414" ca="1">IF($A414&gt;AO$1,"",$C414*INDEX('ETS yield tables'!$D$265:$CO$293,$B414,AO$1-$A414+1)/10^6)</f>
        <v>0</v>
      </c>
      <c r="AP414" cm="1">
        <f t="array" aca="1" ref="AP414" ca="1">IF($A414&gt;AP$1,"",$C414*INDEX('ETS yield tables'!$D$265:$CO$293,$B414,AP$1-$A414+1)/10^6)</f>
        <v>0</v>
      </c>
      <c r="AQ414" cm="1">
        <f t="array" aca="1" ref="AQ414" ca="1">IF($A414&gt;AQ$1,"",$C414*INDEX('ETS yield tables'!$D$265:$CO$293,$B414,AQ$1-$A414+1)/10^6)</f>
        <v>0</v>
      </c>
      <c r="AR414" cm="1">
        <f t="array" aca="1" ref="AR414" ca="1">IF($A414&gt;AR$1,"",$C414*INDEX('ETS yield tables'!$D$265:$CO$293,$B414,AR$1-$A414+1)/10^6)</f>
        <v>0</v>
      </c>
      <c r="AS414" cm="1">
        <f t="array" aca="1" ref="AS414" ca="1">IF($A414&gt;AS$1,"",$C414*INDEX('ETS yield tables'!$D$265:$CO$293,$B414,AS$1-$A414+1)/10^6)</f>
        <v>0</v>
      </c>
      <c r="AT414" cm="1">
        <f t="array" aca="1" ref="AT414" ca="1">IF($A414&gt;AT$1,"",$C414*INDEX('ETS yield tables'!$D$265:$CO$293,$B414,AT$1-$A414+1)/10^6)</f>
        <v>0</v>
      </c>
      <c r="AU414" cm="1">
        <f t="array" aca="1" ref="AU414" ca="1">IF($A414&gt;AU$1,"",$C414*INDEX('ETS yield tables'!$D$265:$CO$293,$B414,AU$1-$A414+1)/10^6)</f>
        <v>0</v>
      </c>
      <c r="AV414" cm="1">
        <f t="array" aca="1" ref="AV414" ca="1">IF($A414&gt;AV$1,"",$C414*INDEX('ETS yield tables'!$D$265:$CO$293,$B414,AV$1-$A414+1)/10^6)</f>
        <v>0</v>
      </c>
      <c r="AW414" cm="1">
        <f t="array" aca="1" ref="AW414" ca="1">IF($A414&gt;AW$1,"",$C414*INDEX('ETS yield tables'!$D$265:$CO$293,$B414,AW$1-$A414+1)/10^6)</f>
        <v>0</v>
      </c>
      <c r="AX414" cm="1">
        <f t="array" aca="1" ref="AX414" ca="1">IF($A414&gt;AX$1,"",$C414*INDEX('ETS yield tables'!$D$265:$CO$293,$B414,AX$1-$A414+1)/10^6)</f>
        <v>0</v>
      </c>
      <c r="AY414" cm="1">
        <f t="array" aca="1" ref="AY414" ca="1">IF($A414&gt;AY$1,"",$C414*INDEX('ETS yield tables'!$D$265:$CO$293,$B414,AY$1-$A414+1)/10^6)</f>
        <v>0</v>
      </c>
      <c r="AZ414" cm="1">
        <f t="array" aca="1" ref="AZ414" ca="1">IF($A414&gt;AZ$1,"",$C414*INDEX('ETS yield tables'!$D$265:$CO$293,$B414,AZ$1-$A414+1)/10^6)</f>
        <v>0</v>
      </c>
      <c r="BA414" cm="1">
        <f t="array" aca="1" ref="BA414" ca="1">IF($A414&gt;BA$1,"",$C414*INDEX('ETS yield tables'!$D$265:$CO$293,$B414,BA$1-$A414+1)/10^6)</f>
        <v>0</v>
      </c>
      <c r="BB414" cm="1">
        <f t="array" aca="1" ref="BB414" ca="1">IF($A414&gt;BB$1,"",$C414*INDEX('ETS yield tables'!$D$265:$CO$293,$B414,BB$1-$A414+1)/10^6)</f>
        <v>0</v>
      </c>
      <c r="BC414" cm="1">
        <f t="array" aca="1" ref="BC414" ca="1">IF($A414&gt;BC$1,"",$C414*INDEX('ETS yield tables'!$D$265:$CO$293,$B414,BC$1-$A414+1)/10^6)</f>
        <v>0</v>
      </c>
      <c r="BD414" cm="1">
        <f t="array" aca="1" ref="BD414" ca="1">IF($A414&gt;BD$1,"",$C414*INDEX('ETS yield tables'!$D$265:$CO$293,$B414,BD$1-$A414+1)/10^6)</f>
        <v>0</v>
      </c>
      <c r="BE414" cm="1">
        <f t="array" aca="1" ref="BE414" ca="1">IF($A414&gt;BE$1,"",$C414*INDEX('ETS yield tables'!$D$265:$CO$293,$B414,BE$1-$A414+1)/10^6)</f>
        <v>0</v>
      </c>
      <c r="BF414" cm="1">
        <f t="array" aca="1" ref="BF414" ca="1">IF($A414&gt;BF$1,"",$C414*INDEX('ETS yield tables'!$D$265:$CO$293,$B414,BF$1-$A414+1)/10^6)</f>
        <v>0</v>
      </c>
      <c r="BG414" cm="1">
        <f t="array" aca="1" ref="BG414" ca="1">IF($A414&gt;BG$1,"",$C414*INDEX('ETS yield tables'!$D$265:$CO$293,$B414,BG$1-$A414+1)/10^6)</f>
        <v>0</v>
      </c>
      <c r="BH414" cm="1">
        <f t="array" aca="1" ref="BH414" ca="1">IF($A414&gt;BH$1,"",$C414*INDEX('ETS yield tables'!$D$265:$CO$293,$B414,BH$1-$A414+1)/10^6)</f>
        <v>0</v>
      </c>
      <c r="BI414" cm="1">
        <f t="array" aca="1" ref="BI414" ca="1">IF($A414&gt;BI$1,"",$C414*INDEX('ETS yield tables'!$D$265:$CO$293,$B414,BI$1-$A414+1)/10^6)</f>
        <v>0</v>
      </c>
      <c r="BJ414" cm="1">
        <f t="array" aca="1" ref="BJ414" ca="1">IF($A414&gt;BJ$1,"",$C414*INDEX('ETS yield tables'!$D$265:$CO$293,$B414,BJ$1-$A414+1)/10^6)</f>
        <v>0</v>
      </c>
      <c r="BK414" cm="1">
        <f t="array" aca="1" ref="BK414" ca="1">IF($A414&gt;BK$1,"",$C414*INDEX('ETS yield tables'!$D$265:$CO$293,$B414,BK$1-$A414+1)/10^6)</f>
        <v>0</v>
      </c>
      <c r="BL414" cm="1">
        <f t="array" aca="1" ref="BL414" ca="1">IF($A414&gt;BL$1,"",$C414*INDEX('ETS yield tables'!$D$265:$CO$293,$B414,BL$1-$A414+1)/10^6)</f>
        <v>0</v>
      </c>
      <c r="BM414" cm="1">
        <f t="array" aca="1" ref="BM414" ca="1">IF($A414&gt;BM$1,"",$C414*INDEX('ETS yield tables'!$D$265:$CO$293,$B414,BM$1-$A414+1)/10^6)</f>
        <v>0</v>
      </c>
      <c r="BN414" cm="1">
        <f t="array" aca="1" ref="BN414" ca="1">IF($A414&gt;BN$1,"",$C414*INDEX('ETS yield tables'!$D$265:$CO$293,$B414,BN$1-$A414+1)/10^6)</f>
        <v>0</v>
      </c>
      <c r="BO414" cm="1">
        <f t="array" aca="1" ref="BO414" ca="1">IF($A414&gt;BO$1,"",$C414*INDEX('ETS yield tables'!$D$265:$CO$293,$B414,BO$1-$A414+1)/10^6)</f>
        <v>0</v>
      </c>
      <c r="BP414" cm="1">
        <f t="array" aca="1" ref="BP414" ca="1">IF($A414&gt;BP$1,"",$C414*INDEX('ETS yield tables'!$D$265:$CO$293,$B414,BP$1-$A414+1)/10^6)</f>
        <v>0</v>
      </c>
      <c r="BQ414" cm="1">
        <f t="array" aca="1" ref="BQ414" ca="1">IF($A414&gt;BQ$1,"",$C414*INDEX('ETS yield tables'!$D$265:$CO$293,$B414,BQ$1-$A414+1)/10^6)</f>
        <v>0</v>
      </c>
      <c r="BR414" cm="1">
        <f t="array" aca="1" ref="BR414" ca="1">IF($A414&gt;BR$1,"",$C414*INDEX('ETS yield tables'!$D$265:$CO$293,$B414,BR$1-$A414+1)/10^6)</f>
        <v>0</v>
      </c>
      <c r="BS414" cm="1">
        <f t="array" aca="1" ref="BS414" ca="1">IF($A414&gt;BS$1,"",$C414*INDEX('ETS yield tables'!$D$265:$CO$293,$B414,BS$1-$A414+1)/10^6)</f>
        <v>0</v>
      </c>
      <c r="BT414" cm="1">
        <f t="array" aca="1" ref="BT414" ca="1">IF($A414&gt;BT$1,"",$C414*INDEX('ETS yield tables'!$D$265:$CO$293,$B414,BT$1-$A414+1)/10^6)</f>
        <v>0</v>
      </c>
      <c r="BU414" cm="1">
        <f t="array" aca="1" ref="BU414" ca="1">IF($A414&gt;BU$1,"",$C414*INDEX('ETS yield tables'!$D$265:$CO$293,$B414,BU$1-$A414+1)/10^6)</f>
        <v>0</v>
      </c>
      <c r="BV414" cm="1">
        <f t="array" aca="1" ref="BV414" ca="1">IF($A414&gt;BV$1,"",$C414*INDEX('ETS yield tables'!$D$265:$CO$293,$B414,BV$1-$A414+1)/10^6)</f>
        <v>0</v>
      </c>
      <c r="BW414" cm="1">
        <f t="array" aca="1" ref="BW414" ca="1">IF($A414&gt;BW$1,"",$C414*INDEX('ETS yield tables'!$D$265:$CO$293,$B414,BW$1-$A414+1)/10^6)</f>
        <v>0</v>
      </c>
      <c r="BX414" cm="1">
        <f t="array" aca="1" ref="BX414" ca="1">IF($A414&gt;BX$1,"",$C414*INDEX('ETS yield tables'!$D$265:$CO$293,$B414,BX$1-$A414+1)/10^6)</f>
        <v>0</v>
      </c>
      <c r="BY414" cm="1">
        <f t="array" aca="1" ref="BY414" ca="1">IF($A414&gt;BY$1,"",$C414*INDEX('ETS yield tables'!$D$265:$CO$293,$B414,BY$1-$A414+1)/10^6)</f>
        <v>0</v>
      </c>
      <c r="BZ414" cm="1">
        <f t="array" aca="1" ref="BZ414" ca="1">IF($A414&gt;BZ$1,"",$C414*INDEX('ETS yield tables'!$D$265:$CO$293,$B414,BZ$1-$A414+1)/10^6)</f>
        <v>0</v>
      </c>
      <c r="CA414" cm="1">
        <f t="array" aca="1" ref="CA414" ca="1">IF($A414&gt;CA$1,"",$C414*INDEX('ETS yield tables'!$D$265:$CO$293,$B414,CA$1-$A414+1)/10^6)</f>
        <v>0</v>
      </c>
      <c r="CB414" cm="1">
        <f t="array" aca="1" ref="CB414" ca="1">IF($A414&gt;CB$1,"",$C414*INDEX('ETS yield tables'!$D$265:$CO$293,$B414,CB$1-$A414+1)/10^6)</f>
        <v>0</v>
      </c>
      <c r="CC414" cm="1">
        <f t="array" aca="1" ref="CC414" ca="1">IF($A414&gt;CC$1,"",$C414*INDEX('ETS yield tables'!$D$265:$CO$293,$B414,CC$1-$A414+1)/10^6)</f>
        <v>0</v>
      </c>
      <c r="CD414" cm="1">
        <f t="array" aca="1" ref="CD414" ca="1">IF($A414&gt;CD$1,"",$C414*INDEX('ETS yield tables'!$D$265:$CO$293,$B414,CD$1-$A414+1)/10^6)</f>
        <v>0</v>
      </c>
      <c r="CE414" cm="1">
        <f t="array" aca="1" ref="CE414" ca="1">IF($A414&gt;CE$1,"",$C414*INDEX('ETS yield tables'!$D$265:$CO$293,$B414,CE$1-$A414+1)/10^6)</f>
        <v>0</v>
      </c>
      <c r="CF414" cm="1">
        <f t="array" aca="1" ref="CF414" ca="1">IF($A414&gt;CF$1,"",$C414*INDEX('ETS yield tables'!$D$265:$CO$293,$B414,CF$1-$A414+1)/10^6)</f>
        <v>0</v>
      </c>
      <c r="CG414" cm="1">
        <f t="array" aca="1" ref="CG414" ca="1">IF($A414&gt;CG$1,"",$C414*INDEX('ETS yield tables'!$D$265:$CO$293,$B414,CG$1-$A414+1)/10^6)</f>
        <v>0</v>
      </c>
      <c r="CH414" cm="1">
        <f t="array" aca="1" ref="CH414" ca="1">IF($A414&gt;CH$1,"",$C414*INDEX('ETS yield tables'!$D$265:$CO$293,$B414,CH$1-$A414+1)/10^6)</f>
        <v>0</v>
      </c>
      <c r="CI414" cm="1">
        <f t="array" aca="1" ref="CI414" ca="1">IF($A414&gt;CI$1,"",$C414*INDEX('ETS yield tables'!$D$265:$CO$293,$B414,CI$1-$A414+1)/10^6)</f>
        <v>0</v>
      </c>
      <c r="CJ414" cm="1">
        <f t="array" aca="1" ref="CJ414" ca="1">IF($A414&gt;CJ$1,"",$C414*INDEX('ETS yield tables'!$D$265:$CO$293,$B414,CJ$1-$A414+1)/10^6)</f>
        <v>0</v>
      </c>
      <c r="CK414" cm="1">
        <f t="array" aca="1" ref="CK414" ca="1">IF($A414&gt;CK$1,"",$C414*INDEX('ETS yield tables'!$D$265:$CO$293,$B414,CK$1-$A414+1)/10^6)</f>
        <v>0</v>
      </c>
      <c r="CL414" cm="1">
        <f t="array" aca="1" ref="CL414" ca="1">IF($A414&gt;CL$1,"",$C414*INDEX('ETS yield tables'!$D$265:$CO$293,$B414,CL$1-$A414+1)/10^6)</f>
        <v>0</v>
      </c>
      <c r="CM414" cm="1">
        <f t="array" aca="1" ref="CM414" ca="1">IF($A414&gt;CM$1,"",$C414*INDEX('ETS yield tables'!$D$265:$CO$293,$B414,CM$1-$A414+1)/10^6)</f>
        <v>0</v>
      </c>
      <c r="CN414" cm="1">
        <f t="array" aca="1" ref="CN414" ca="1">IF($A414&gt;CN$1,"",$C414*INDEX('ETS yield tables'!$D$265:$CO$293,$B414,CN$1-$A414+1)/10^6)</f>
        <v>0</v>
      </c>
      <c r="CO414" cm="1">
        <f t="array" aca="1" ref="CO414" ca="1">IF($A414&gt;CO$1,"",$C414*INDEX('ETS yield tables'!$D$265:$CO$293,$B414,CO$1-$A414+1)/10^6)</f>
        <v>0</v>
      </c>
    </row>
    <row r="415" spans="1:93" outlineLevel="1">
      <c r="A415">
        <v>2009</v>
      </c>
      <c r="B415">
        <f t="shared" si="195"/>
        <v>1</v>
      </c>
      <c r="C415" s="1">
        <v>0</v>
      </c>
      <c r="D415" s="62"/>
      <c r="E415" s="62"/>
      <c r="F415" s="62"/>
      <c r="G415" s="62"/>
      <c r="H415" s="62"/>
      <c r="I415" s="62"/>
      <c r="J415" s="62"/>
      <c r="K415" s="62"/>
      <c r="L415" s="62"/>
      <c r="M415" s="62"/>
      <c r="N415" s="62"/>
      <c r="O415" s="62"/>
      <c r="P415" s="62"/>
      <c r="Q415" s="62"/>
      <c r="R415" s="62"/>
      <c r="S415" s="62"/>
      <c r="T415" s="62"/>
      <c r="U415" s="62"/>
      <c r="V415" t="str" cm="1">
        <f t="array" ref="V415">IF($A415&gt;V$1,"",$C415*INDEX('ETS yield tables'!$D$133:$CO$161,$B415,V$1-$A415+1)/10^6)</f>
        <v/>
      </c>
      <c r="W415" cm="1">
        <f t="array" ref="W415">IF($A415&gt;W$1,"",$C415*INDEX('ETS yield tables'!$D$265:$CO$293,$B415,W$1-$A415+1)/10^6)</f>
        <v>0</v>
      </c>
      <c r="X415" cm="1">
        <f t="array" aca="1" ref="X415" ca="1">IF($A415&gt;X$1,"",$C415*INDEX('ETS yield tables'!$D$265:$CO$293,$B415,X$1-$A415+1)/10^6)</f>
        <v>0</v>
      </c>
      <c r="Y415" cm="1">
        <f t="array" aca="1" ref="Y415" ca="1">IF($A415&gt;Y$1,"",$C415*INDEX('ETS yield tables'!$D$265:$CO$293,$B415,Y$1-$A415+1)/10^6)</f>
        <v>0</v>
      </c>
      <c r="Z415" cm="1">
        <f t="array" aca="1" ref="Z415" ca="1">IF($A415&gt;Z$1,"",$C415*INDEX('ETS yield tables'!$D$265:$CO$293,$B415,Z$1-$A415+1)/10^6)</f>
        <v>0</v>
      </c>
      <c r="AA415" cm="1">
        <f t="array" aca="1" ref="AA415" ca="1">IF($A415&gt;AA$1,"",$C415*INDEX('ETS yield tables'!$D$265:$CO$293,$B415,AA$1-$A415+1)/10^6)</f>
        <v>0</v>
      </c>
      <c r="AB415" cm="1">
        <f t="array" aca="1" ref="AB415" ca="1">IF($A415&gt;AB$1,"",$C415*INDEX('ETS yield tables'!$D$265:$CO$293,$B415,AB$1-$A415+1)/10^6)</f>
        <v>0</v>
      </c>
      <c r="AC415" cm="1">
        <f t="array" aca="1" ref="AC415" ca="1">IF($A415&gt;AC$1,"",$C415*INDEX('ETS yield tables'!$D$265:$CO$293,$B415,AC$1-$A415+1)/10^6)</f>
        <v>0</v>
      </c>
      <c r="AD415" cm="1">
        <f t="array" aca="1" ref="AD415" ca="1">IF($A415&gt;AD$1,"",$C415*INDEX('ETS yield tables'!$D$265:$CO$293,$B415,AD$1-$A415+1)/10^6)</f>
        <v>0</v>
      </c>
      <c r="AE415" cm="1">
        <f t="array" aca="1" ref="AE415" ca="1">IF($A415&gt;AE$1,"",$C415*INDEX('ETS yield tables'!$D$265:$CO$293,$B415,AE$1-$A415+1)/10^6)</f>
        <v>0</v>
      </c>
      <c r="AF415" cm="1">
        <f t="array" aca="1" ref="AF415" ca="1">IF($A415&gt;AF$1,"",$C415*INDEX('ETS yield tables'!$D$265:$CO$293,$B415,AF$1-$A415+1)/10^6)</f>
        <v>0</v>
      </c>
      <c r="AG415" cm="1">
        <f t="array" aca="1" ref="AG415" ca="1">IF($A415&gt;AG$1,"",$C415*INDEX('ETS yield tables'!$D$265:$CO$293,$B415,AG$1-$A415+1)/10^6)</f>
        <v>0</v>
      </c>
      <c r="AH415" cm="1">
        <f t="array" aca="1" ref="AH415" ca="1">IF($A415&gt;AH$1,"",$C415*INDEX('ETS yield tables'!$D$265:$CO$293,$B415,AH$1-$A415+1)/10^6)</f>
        <v>0</v>
      </c>
      <c r="AI415" cm="1">
        <f t="array" aca="1" ref="AI415" ca="1">IF($A415&gt;AI$1,"",$C415*INDEX('ETS yield tables'!$D$265:$CO$293,$B415,AI$1-$A415+1)/10^6)</f>
        <v>0</v>
      </c>
      <c r="AJ415" cm="1">
        <f t="array" aca="1" ref="AJ415" ca="1">IF($A415&gt;AJ$1,"",$C415*INDEX('ETS yield tables'!$D$265:$CO$293,$B415,AJ$1-$A415+1)/10^6)</f>
        <v>0</v>
      </c>
      <c r="AK415" cm="1">
        <f t="array" aca="1" ref="AK415" ca="1">IF($A415&gt;AK$1,"",$C415*INDEX('ETS yield tables'!$D$265:$CO$293,$B415,AK$1-$A415+1)/10^6)</f>
        <v>0</v>
      </c>
      <c r="AL415" cm="1">
        <f t="array" aca="1" ref="AL415" ca="1">IF($A415&gt;AL$1,"",$C415*INDEX('ETS yield tables'!$D$265:$CO$293,$B415,AL$1-$A415+1)/10^6)</f>
        <v>0</v>
      </c>
      <c r="AM415" cm="1">
        <f t="array" aca="1" ref="AM415" ca="1">IF($A415&gt;AM$1,"",$C415*INDEX('ETS yield tables'!$D$265:$CO$293,$B415,AM$1-$A415+1)/10^6)</f>
        <v>0</v>
      </c>
      <c r="AN415" cm="1">
        <f t="array" aca="1" ref="AN415" ca="1">IF($A415&gt;AN$1,"",$C415*INDEX('ETS yield tables'!$D$265:$CO$293,$B415,AN$1-$A415+1)/10^6)</f>
        <v>0</v>
      </c>
      <c r="AO415" cm="1">
        <f t="array" aca="1" ref="AO415" ca="1">IF($A415&gt;AO$1,"",$C415*INDEX('ETS yield tables'!$D$265:$CO$293,$B415,AO$1-$A415+1)/10^6)</f>
        <v>0</v>
      </c>
      <c r="AP415" cm="1">
        <f t="array" aca="1" ref="AP415" ca="1">IF($A415&gt;AP$1,"",$C415*INDEX('ETS yield tables'!$D$265:$CO$293,$B415,AP$1-$A415+1)/10^6)</f>
        <v>0</v>
      </c>
      <c r="AQ415" cm="1">
        <f t="array" aca="1" ref="AQ415" ca="1">IF($A415&gt;AQ$1,"",$C415*INDEX('ETS yield tables'!$D$265:$CO$293,$B415,AQ$1-$A415+1)/10^6)</f>
        <v>0</v>
      </c>
      <c r="AR415" cm="1">
        <f t="array" aca="1" ref="AR415" ca="1">IF($A415&gt;AR$1,"",$C415*INDEX('ETS yield tables'!$D$265:$CO$293,$B415,AR$1-$A415+1)/10^6)</f>
        <v>0</v>
      </c>
      <c r="AS415" cm="1">
        <f t="array" aca="1" ref="AS415" ca="1">IF($A415&gt;AS$1,"",$C415*INDEX('ETS yield tables'!$D$265:$CO$293,$B415,AS$1-$A415+1)/10^6)</f>
        <v>0</v>
      </c>
      <c r="AT415" cm="1">
        <f t="array" aca="1" ref="AT415" ca="1">IF($A415&gt;AT$1,"",$C415*INDEX('ETS yield tables'!$D$265:$CO$293,$B415,AT$1-$A415+1)/10^6)</f>
        <v>0</v>
      </c>
      <c r="AU415" cm="1">
        <f t="array" aca="1" ref="AU415" ca="1">IF($A415&gt;AU$1,"",$C415*INDEX('ETS yield tables'!$D$265:$CO$293,$B415,AU$1-$A415+1)/10^6)</f>
        <v>0</v>
      </c>
      <c r="AV415" cm="1">
        <f t="array" aca="1" ref="AV415" ca="1">IF($A415&gt;AV$1,"",$C415*INDEX('ETS yield tables'!$D$265:$CO$293,$B415,AV$1-$A415+1)/10^6)</f>
        <v>0</v>
      </c>
      <c r="AW415" cm="1">
        <f t="array" aca="1" ref="AW415" ca="1">IF($A415&gt;AW$1,"",$C415*INDEX('ETS yield tables'!$D$265:$CO$293,$B415,AW$1-$A415+1)/10^6)</f>
        <v>0</v>
      </c>
      <c r="AX415" cm="1">
        <f t="array" aca="1" ref="AX415" ca="1">IF($A415&gt;AX$1,"",$C415*INDEX('ETS yield tables'!$D$265:$CO$293,$B415,AX$1-$A415+1)/10^6)</f>
        <v>0</v>
      </c>
      <c r="AY415" cm="1">
        <f t="array" aca="1" ref="AY415" ca="1">IF($A415&gt;AY$1,"",$C415*INDEX('ETS yield tables'!$D$265:$CO$293,$B415,AY$1-$A415+1)/10^6)</f>
        <v>0</v>
      </c>
      <c r="AZ415" cm="1">
        <f t="array" aca="1" ref="AZ415" ca="1">IF($A415&gt;AZ$1,"",$C415*INDEX('ETS yield tables'!$D$265:$CO$293,$B415,AZ$1-$A415+1)/10^6)</f>
        <v>0</v>
      </c>
      <c r="BA415" cm="1">
        <f t="array" aca="1" ref="BA415" ca="1">IF($A415&gt;BA$1,"",$C415*INDEX('ETS yield tables'!$D$265:$CO$293,$B415,BA$1-$A415+1)/10^6)</f>
        <v>0</v>
      </c>
      <c r="BB415" cm="1">
        <f t="array" aca="1" ref="BB415" ca="1">IF($A415&gt;BB$1,"",$C415*INDEX('ETS yield tables'!$D$265:$CO$293,$B415,BB$1-$A415+1)/10^6)</f>
        <v>0</v>
      </c>
      <c r="BC415" cm="1">
        <f t="array" aca="1" ref="BC415" ca="1">IF($A415&gt;BC$1,"",$C415*INDEX('ETS yield tables'!$D$265:$CO$293,$B415,BC$1-$A415+1)/10^6)</f>
        <v>0</v>
      </c>
      <c r="BD415" cm="1">
        <f t="array" aca="1" ref="BD415" ca="1">IF($A415&gt;BD$1,"",$C415*INDEX('ETS yield tables'!$D$265:$CO$293,$B415,BD$1-$A415+1)/10^6)</f>
        <v>0</v>
      </c>
      <c r="BE415" cm="1">
        <f t="array" aca="1" ref="BE415" ca="1">IF($A415&gt;BE$1,"",$C415*INDEX('ETS yield tables'!$D$265:$CO$293,$B415,BE$1-$A415+1)/10^6)</f>
        <v>0</v>
      </c>
      <c r="BF415" cm="1">
        <f t="array" aca="1" ref="BF415" ca="1">IF($A415&gt;BF$1,"",$C415*INDEX('ETS yield tables'!$D$265:$CO$293,$B415,BF$1-$A415+1)/10^6)</f>
        <v>0</v>
      </c>
      <c r="BG415" cm="1">
        <f t="array" aca="1" ref="BG415" ca="1">IF($A415&gt;BG$1,"",$C415*INDEX('ETS yield tables'!$D$265:$CO$293,$B415,BG$1-$A415+1)/10^6)</f>
        <v>0</v>
      </c>
      <c r="BH415" cm="1">
        <f t="array" aca="1" ref="BH415" ca="1">IF($A415&gt;BH$1,"",$C415*INDEX('ETS yield tables'!$D$265:$CO$293,$B415,BH$1-$A415+1)/10^6)</f>
        <v>0</v>
      </c>
      <c r="BI415" cm="1">
        <f t="array" aca="1" ref="BI415" ca="1">IF($A415&gt;BI$1,"",$C415*INDEX('ETS yield tables'!$D$265:$CO$293,$B415,BI$1-$A415+1)/10^6)</f>
        <v>0</v>
      </c>
      <c r="BJ415" cm="1">
        <f t="array" aca="1" ref="BJ415" ca="1">IF($A415&gt;BJ$1,"",$C415*INDEX('ETS yield tables'!$D$265:$CO$293,$B415,BJ$1-$A415+1)/10^6)</f>
        <v>0</v>
      </c>
      <c r="BK415" cm="1">
        <f t="array" aca="1" ref="BK415" ca="1">IF($A415&gt;BK$1,"",$C415*INDEX('ETS yield tables'!$D$265:$CO$293,$B415,BK$1-$A415+1)/10^6)</f>
        <v>0</v>
      </c>
      <c r="BL415" cm="1">
        <f t="array" aca="1" ref="BL415" ca="1">IF($A415&gt;BL$1,"",$C415*INDEX('ETS yield tables'!$D$265:$CO$293,$B415,BL$1-$A415+1)/10^6)</f>
        <v>0</v>
      </c>
      <c r="BM415" cm="1">
        <f t="array" aca="1" ref="BM415" ca="1">IF($A415&gt;BM$1,"",$C415*INDEX('ETS yield tables'!$D$265:$CO$293,$B415,BM$1-$A415+1)/10^6)</f>
        <v>0</v>
      </c>
      <c r="BN415" cm="1">
        <f t="array" aca="1" ref="BN415" ca="1">IF($A415&gt;BN$1,"",$C415*INDEX('ETS yield tables'!$D$265:$CO$293,$B415,BN$1-$A415+1)/10^6)</f>
        <v>0</v>
      </c>
      <c r="BO415" cm="1">
        <f t="array" aca="1" ref="BO415" ca="1">IF($A415&gt;BO$1,"",$C415*INDEX('ETS yield tables'!$D$265:$CO$293,$B415,BO$1-$A415+1)/10^6)</f>
        <v>0</v>
      </c>
      <c r="BP415" cm="1">
        <f t="array" aca="1" ref="BP415" ca="1">IF($A415&gt;BP$1,"",$C415*INDEX('ETS yield tables'!$D$265:$CO$293,$B415,BP$1-$A415+1)/10^6)</f>
        <v>0</v>
      </c>
      <c r="BQ415" cm="1">
        <f t="array" aca="1" ref="BQ415" ca="1">IF($A415&gt;BQ$1,"",$C415*INDEX('ETS yield tables'!$D$265:$CO$293,$B415,BQ$1-$A415+1)/10^6)</f>
        <v>0</v>
      </c>
      <c r="BR415" cm="1">
        <f t="array" aca="1" ref="BR415" ca="1">IF($A415&gt;BR$1,"",$C415*INDEX('ETS yield tables'!$D$265:$CO$293,$B415,BR$1-$A415+1)/10^6)</f>
        <v>0</v>
      </c>
      <c r="BS415" cm="1">
        <f t="array" aca="1" ref="BS415" ca="1">IF($A415&gt;BS$1,"",$C415*INDEX('ETS yield tables'!$D$265:$CO$293,$B415,BS$1-$A415+1)/10^6)</f>
        <v>0</v>
      </c>
      <c r="BT415" cm="1">
        <f t="array" aca="1" ref="BT415" ca="1">IF($A415&gt;BT$1,"",$C415*INDEX('ETS yield tables'!$D$265:$CO$293,$B415,BT$1-$A415+1)/10^6)</f>
        <v>0</v>
      </c>
      <c r="BU415" cm="1">
        <f t="array" aca="1" ref="BU415" ca="1">IF($A415&gt;BU$1,"",$C415*INDEX('ETS yield tables'!$D$265:$CO$293,$B415,BU$1-$A415+1)/10^6)</f>
        <v>0</v>
      </c>
      <c r="BV415" cm="1">
        <f t="array" aca="1" ref="BV415" ca="1">IF($A415&gt;BV$1,"",$C415*INDEX('ETS yield tables'!$D$265:$CO$293,$B415,BV$1-$A415+1)/10^6)</f>
        <v>0</v>
      </c>
      <c r="BW415" cm="1">
        <f t="array" aca="1" ref="BW415" ca="1">IF($A415&gt;BW$1,"",$C415*INDEX('ETS yield tables'!$D$265:$CO$293,$B415,BW$1-$A415+1)/10^6)</f>
        <v>0</v>
      </c>
      <c r="BX415" cm="1">
        <f t="array" aca="1" ref="BX415" ca="1">IF($A415&gt;BX$1,"",$C415*INDEX('ETS yield tables'!$D$265:$CO$293,$B415,BX$1-$A415+1)/10^6)</f>
        <v>0</v>
      </c>
      <c r="BY415" cm="1">
        <f t="array" aca="1" ref="BY415" ca="1">IF($A415&gt;BY$1,"",$C415*INDEX('ETS yield tables'!$D$265:$CO$293,$B415,BY$1-$A415+1)/10^6)</f>
        <v>0</v>
      </c>
      <c r="BZ415" cm="1">
        <f t="array" aca="1" ref="BZ415" ca="1">IF($A415&gt;BZ$1,"",$C415*INDEX('ETS yield tables'!$D$265:$CO$293,$B415,BZ$1-$A415+1)/10^6)</f>
        <v>0</v>
      </c>
      <c r="CA415" cm="1">
        <f t="array" aca="1" ref="CA415" ca="1">IF($A415&gt;CA$1,"",$C415*INDEX('ETS yield tables'!$D$265:$CO$293,$B415,CA$1-$A415+1)/10^6)</f>
        <v>0</v>
      </c>
      <c r="CB415" cm="1">
        <f t="array" aca="1" ref="CB415" ca="1">IF($A415&gt;CB$1,"",$C415*INDEX('ETS yield tables'!$D$265:$CO$293,$B415,CB$1-$A415+1)/10^6)</f>
        <v>0</v>
      </c>
      <c r="CC415" cm="1">
        <f t="array" aca="1" ref="CC415" ca="1">IF($A415&gt;CC$1,"",$C415*INDEX('ETS yield tables'!$D$265:$CO$293,$B415,CC$1-$A415+1)/10^6)</f>
        <v>0</v>
      </c>
      <c r="CD415" cm="1">
        <f t="array" aca="1" ref="CD415" ca="1">IF($A415&gt;CD$1,"",$C415*INDEX('ETS yield tables'!$D$265:$CO$293,$B415,CD$1-$A415+1)/10^6)</f>
        <v>0</v>
      </c>
      <c r="CE415" cm="1">
        <f t="array" aca="1" ref="CE415" ca="1">IF($A415&gt;CE$1,"",$C415*INDEX('ETS yield tables'!$D$265:$CO$293,$B415,CE$1-$A415+1)/10^6)</f>
        <v>0</v>
      </c>
      <c r="CF415" cm="1">
        <f t="array" aca="1" ref="CF415" ca="1">IF($A415&gt;CF$1,"",$C415*INDEX('ETS yield tables'!$D$265:$CO$293,$B415,CF$1-$A415+1)/10^6)</f>
        <v>0</v>
      </c>
      <c r="CG415" cm="1">
        <f t="array" aca="1" ref="CG415" ca="1">IF($A415&gt;CG$1,"",$C415*INDEX('ETS yield tables'!$D$265:$CO$293,$B415,CG$1-$A415+1)/10^6)</f>
        <v>0</v>
      </c>
      <c r="CH415" cm="1">
        <f t="array" aca="1" ref="CH415" ca="1">IF($A415&gt;CH$1,"",$C415*INDEX('ETS yield tables'!$D$265:$CO$293,$B415,CH$1-$A415+1)/10^6)</f>
        <v>0</v>
      </c>
      <c r="CI415" cm="1">
        <f t="array" aca="1" ref="CI415" ca="1">IF($A415&gt;CI$1,"",$C415*INDEX('ETS yield tables'!$D$265:$CO$293,$B415,CI$1-$A415+1)/10^6)</f>
        <v>0</v>
      </c>
      <c r="CJ415" cm="1">
        <f t="array" aca="1" ref="CJ415" ca="1">IF($A415&gt;CJ$1,"",$C415*INDEX('ETS yield tables'!$D$265:$CO$293,$B415,CJ$1-$A415+1)/10^6)</f>
        <v>0</v>
      </c>
      <c r="CK415" cm="1">
        <f t="array" aca="1" ref="CK415" ca="1">IF($A415&gt;CK$1,"",$C415*INDEX('ETS yield tables'!$D$265:$CO$293,$B415,CK$1-$A415+1)/10^6)</f>
        <v>0</v>
      </c>
      <c r="CL415" cm="1">
        <f t="array" aca="1" ref="CL415" ca="1">IF($A415&gt;CL$1,"",$C415*INDEX('ETS yield tables'!$D$265:$CO$293,$B415,CL$1-$A415+1)/10^6)</f>
        <v>0</v>
      </c>
      <c r="CM415" cm="1">
        <f t="array" aca="1" ref="CM415" ca="1">IF($A415&gt;CM$1,"",$C415*INDEX('ETS yield tables'!$D$265:$CO$293,$B415,CM$1-$A415+1)/10^6)</f>
        <v>0</v>
      </c>
      <c r="CN415" cm="1">
        <f t="array" aca="1" ref="CN415" ca="1">IF($A415&gt;CN$1,"",$C415*INDEX('ETS yield tables'!$D$265:$CO$293,$B415,CN$1-$A415+1)/10^6)</f>
        <v>0</v>
      </c>
      <c r="CO415" cm="1">
        <f t="array" aca="1" ref="CO415" ca="1">IF($A415&gt;CO$1,"",$C415*INDEX('ETS yield tables'!$D$265:$CO$293,$B415,CO$1-$A415+1)/10^6)</f>
        <v>0</v>
      </c>
    </row>
    <row r="416" spans="1:93" outlineLevel="1">
      <c r="A416">
        <v>2010</v>
      </c>
      <c r="B416">
        <f t="shared" si="195"/>
        <v>1</v>
      </c>
      <c r="C416" s="1">
        <v>0</v>
      </c>
      <c r="D416" s="62"/>
      <c r="E416" s="62"/>
      <c r="F416" s="62"/>
      <c r="G416" s="62"/>
      <c r="H416" s="62"/>
      <c r="I416" s="62"/>
      <c r="J416" s="62"/>
      <c r="K416" s="62"/>
      <c r="L416" s="62"/>
      <c r="M416" s="62"/>
      <c r="N416" s="62"/>
      <c r="O416" s="62"/>
      <c r="P416" s="62"/>
      <c r="Q416" s="62"/>
      <c r="R416" s="62"/>
      <c r="S416" s="62"/>
      <c r="T416" s="62"/>
      <c r="U416" s="62"/>
      <c r="V416" t="str" cm="1">
        <f t="array" ref="V416">IF($A416&gt;V$1,"",$C416*INDEX('ETS yield tables'!$D$133:$CO$161,$B416,V$1-$A416+1)/10^6)</f>
        <v/>
      </c>
      <c r="W416" t="str" cm="1">
        <f t="array" ref="W416">IF($A416&gt;W$1,"",$C416*INDEX('ETS yield tables'!$D$133:$CO$161,$B416,W$1-$A416+1)/10^6)</f>
        <v/>
      </c>
      <c r="X416" cm="1">
        <f t="array" ref="X416">IF($A416&gt;X$1,"",$C416*INDEX('ETS yield tables'!$D$265:$CO$293,$B416,X$1-$A416+1)/10^6)</f>
        <v>0</v>
      </c>
      <c r="Y416" cm="1">
        <f t="array" aca="1" ref="Y416" ca="1">IF($A416&gt;Y$1,"",$C416*INDEX('ETS yield tables'!$D$265:$CO$293,$B416,Y$1-$A416+1)/10^6)</f>
        <v>0</v>
      </c>
      <c r="Z416" cm="1">
        <f t="array" aca="1" ref="Z416" ca="1">IF($A416&gt;Z$1,"",$C416*INDEX('ETS yield tables'!$D$265:$CO$293,$B416,Z$1-$A416+1)/10^6)</f>
        <v>0</v>
      </c>
      <c r="AA416" cm="1">
        <f t="array" aca="1" ref="AA416" ca="1">IF($A416&gt;AA$1,"",$C416*INDEX('ETS yield tables'!$D$265:$CO$293,$B416,AA$1-$A416+1)/10^6)</f>
        <v>0</v>
      </c>
      <c r="AB416" cm="1">
        <f t="array" aca="1" ref="AB416" ca="1">IF($A416&gt;AB$1,"",$C416*INDEX('ETS yield tables'!$D$265:$CO$293,$B416,AB$1-$A416+1)/10^6)</f>
        <v>0</v>
      </c>
      <c r="AC416" cm="1">
        <f t="array" aca="1" ref="AC416" ca="1">IF($A416&gt;AC$1,"",$C416*INDEX('ETS yield tables'!$D$265:$CO$293,$B416,AC$1-$A416+1)/10^6)</f>
        <v>0</v>
      </c>
      <c r="AD416" cm="1">
        <f t="array" aca="1" ref="AD416" ca="1">IF($A416&gt;AD$1,"",$C416*INDEX('ETS yield tables'!$D$265:$CO$293,$B416,AD$1-$A416+1)/10^6)</f>
        <v>0</v>
      </c>
      <c r="AE416" cm="1">
        <f t="array" aca="1" ref="AE416" ca="1">IF($A416&gt;AE$1,"",$C416*INDEX('ETS yield tables'!$D$265:$CO$293,$B416,AE$1-$A416+1)/10^6)</f>
        <v>0</v>
      </c>
      <c r="AF416" cm="1">
        <f t="array" aca="1" ref="AF416" ca="1">IF($A416&gt;AF$1,"",$C416*INDEX('ETS yield tables'!$D$265:$CO$293,$B416,AF$1-$A416+1)/10^6)</f>
        <v>0</v>
      </c>
      <c r="AG416" cm="1">
        <f t="array" aca="1" ref="AG416" ca="1">IF($A416&gt;AG$1,"",$C416*INDEX('ETS yield tables'!$D$265:$CO$293,$B416,AG$1-$A416+1)/10^6)</f>
        <v>0</v>
      </c>
      <c r="AH416" cm="1">
        <f t="array" aca="1" ref="AH416" ca="1">IF($A416&gt;AH$1,"",$C416*INDEX('ETS yield tables'!$D$265:$CO$293,$B416,AH$1-$A416+1)/10^6)</f>
        <v>0</v>
      </c>
      <c r="AI416" cm="1">
        <f t="array" aca="1" ref="AI416" ca="1">IF($A416&gt;AI$1,"",$C416*INDEX('ETS yield tables'!$D$265:$CO$293,$B416,AI$1-$A416+1)/10^6)</f>
        <v>0</v>
      </c>
      <c r="AJ416" cm="1">
        <f t="array" aca="1" ref="AJ416" ca="1">IF($A416&gt;AJ$1,"",$C416*INDEX('ETS yield tables'!$D$265:$CO$293,$B416,AJ$1-$A416+1)/10^6)</f>
        <v>0</v>
      </c>
      <c r="AK416" cm="1">
        <f t="array" aca="1" ref="AK416" ca="1">IF($A416&gt;AK$1,"",$C416*INDEX('ETS yield tables'!$D$265:$CO$293,$B416,AK$1-$A416+1)/10^6)</f>
        <v>0</v>
      </c>
      <c r="AL416" cm="1">
        <f t="array" aca="1" ref="AL416" ca="1">IF($A416&gt;AL$1,"",$C416*INDEX('ETS yield tables'!$D$265:$CO$293,$B416,AL$1-$A416+1)/10^6)</f>
        <v>0</v>
      </c>
      <c r="AM416" cm="1">
        <f t="array" aca="1" ref="AM416" ca="1">IF($A416&gt;AM$1,"",$C416*INDEX('ETS yield tables'!$D$265:$CO$293,$B416,AM$1-$A416+1)/10^6)</f>
        <v>0</v>
      </c>
      <c r="AN416" cm="1">
        <f t="array" aca="1" ref="AN416" ca="1">IF($A416&gt;AN$1,"",$C416*INDEX('ETS yield tables'!$D$265:$CO$293,$B416,AN$1-$A416+1)/10^6)</f>
        <v>0</v>
      </c>
      <c r="AO416" cm="1">
        <f t="array" aca="1" ref="AO416" ca="1">IF($A416&gt;AO$1,"",$C416*INDEX('ETS yield tables'!$D$265:$CO$293,$B416,AO$1-$A416+1)/10^6)</f>
        <v>0</v>
      </c>
      <c r="AP416" cm="1">
        <f t="array" aca="1" ref="AP416" ca="1">IF($A416&gt;AP$1,"",$C416*INDEX('ETS yield tables'!$D$265:$CO$293,$B416,AP$1-$A416+1)/10^6)</f>
        <v>0</v>
      </c>
      <c r="AQ416" cm="1">
        <f t="array" aca="1" ref="AQ416" ca="1">IF($A416&gt;AQ$1,"",$C416*INDEX('ETS yield tables'!$D$265:$CO$293,$B416,AQ$1-$A416+1)/10^6)</f>
        <v>0</v>
      </c>
      <c r="AR416" cm="1">
        <f t="array" aca="1" ref="AR416" ca="1">IF($A416&gt;AR$1,"",$C416*INDEX('ETS yield tables'!$D$265:$CO$293,$B416,AR$1-$A416+1)/10^6)</f>
        <v>0</v>
      </c>
      <c r="AS416" cm="1">
        <f t="array" aca="1" ref="AS416" ca="1">IF($A416&gt;AS$1,"",$C416*INDEX('ETS yield tables'!$D$265:$CO$293,$B416,AS$1-$A416+1)/10^6)</f>
        <v>0</v>
      </c>
      <c r="AT416" cm="1">
        <f t="array" aca="1" ref="AT416" ca="1">IF($A416&gt;AT$1,"",$C416*INDEX('ETS yield tables'!$D$265:$CO$293,$B416,AT$1-$A416+1)/10^6)</f>
        <v>0</v>
      </c>
      <c r="AU416" cm="1">
        <f t="array" aca="1" ref="AU416" ca="1">IF($A416&gt;AU$1,"",$C416*INDEX('ETS yield tables'!$D$265:$CO$293,$B416,AU$1-$A416+1)/10^6)</f>
        <v>0</v>
      </c>
      <c r="AV416" cm="1">
        <f t="array" aca="1" ref="AV416" ca="1">IF($A416&gt;AV$1,"",$C416*INDEX('ETS yield tables'!$D$265:$CO$293,$B416,AV$1-$A416+1)/10^6)</f>
        <v>0</v>
      </c>
      <c r="AW416" cm="1">
        <f t="array" aca="1" ref="AW416" ca="1">IF($A416&gt;AW$1,"",$C416*INDEX('ETS yield tables'!$D$265:$CO$293,$B416,AW$1-$A416+1)/10^6)</f>
        <v>0</v>
      </c>
      <c r="AX416" cm="1">
        <f t="array" aca="1" ref="AX416" ca="1">IF($A416&gt;AX$1,"",$C416*INDEX('ETS yield tables'!$D$265:$CO$293,$B416,AX$1-$A416+1)/10^6)</f>
        <v>0</v>
      </c>
      <c r="AY416" cm="1">
        <f t="array" aca="1" ref="AY416" ca="1">IF($A416&gt;AY$1,"",$C416*INDEX('ETS yield tables'!$D$265:$CO$293,$B416,AY$1-$A416+1)/10^6)</f>
        <v>0</v>
      </c>
      <c r="AZ416" cm="1">
        <f t="array" aca="1" ref="AZ416" ca="1">IF($A416&gt;AZ$1,"",$C416*INDEX('ETS yield tables'!$D$265:$CO$293,$B416,AZ$1-$A416+1)/10^6)</f>
        <v>0</v>
      </c>
      <c r="BA416" cm="1">
        <f t="array" aca="1" ref="BA416" ca="1">IF($A416&gt;BA$1,"",$C416*INDEX('ETS yield tables'!$D$265:$CO$293,$B416,BA$1-$A416+1)/10^6)</f>
        <v>0</v>
      </c>
      <c r="BB416" cm="1">
        <f t="array" aca="1" ref="BB416" ca="1">IF($A416&gt;BB$1,"",$C416*INDEX('ETS yield tables'!$D$265:$CO$293,$B416,BB$1-$A416+1)/10^6)</f>
        <v>0</v>
      </c>
      <c r="BC416" cm="1">
        <f t="array" aca="1" ref="BC416" ca="1">IF($A416&gt;BC$1,"",$C416*INDEX('ETS yield tables'!$D$265:$CO$293,$B416,BC$1-$A416+1)/10^6)</f>
        <v>0</v>
      </c>
      <c r="BD416" cm="1">
        <f t="array" aca="1" ref="BD416" ca="1">IF($A416&gt;BD$1,"",$C416*INDEX('ETS yield tables'!$D$265:$CO$293,$B416,BD$1-$A416+1)/10^6)</f>
        <v>0</v>
      </c>
      <c r="BE416" cm="1">
        <f t="array" aca="1" ref="BE416" ca="1">IF($A416&gt;BE$1,"",$C416*INDEX('ETS yield tables'!$D$265:$CO$293,$B416,BE$1-$A416+1)/10^6)</f>
        <v>0</v>
      </c>
      <c r="BF416" cm="1">
        <f t="array" aca="1" ref="BF416" ca="1">IF($A416&gt;BF$1,"",$C416*INDEX('ETS yield tables'!$D$265:$CO$293,$B416,BF$1-$A416+1)/10^6)</f>
        <v>0</v>
      </c>
      <c r="BG416" cm="1">
        <f t="array" aca="1" ref="BG416" ca="1">IF($A416&gt;BG$1,"",$C416*INDEX('ETS yield tables'!$D$265:$CO$293,$B416,BG$1-$A416+1)/10^6)</f>
        <v>0</v>
      </c>
      <c r="BH416" cm="1">
        <f t="array" aca="1" ref="BH416" ca="1">IF($A416&gt;BH$1,"",$C416*INDEX('ETS yield tables'!$D$265:$CO$293,$B416,BH$1-$A416+1)/10^6)</f>
        <v>0</v>
      </c>
      <c r="BI416" cm="1">
        <f t="array" aca="1" ref="BI416" ca="1">IF($A416&gt;BI$1,"",$C416*INDEX('ETS yield tables'!$D$265:$CO$293,$B416,BI$1-$A416+1)/10^6)</f>
        <v>0</v>
      </c>
      <c r="BJ416" cm="1">
        <f t="array" aca="1" ref="BJ416" ca="1">IF($A416&gt;BJ$1,"",$C416*INDEX('ETS yield tables'!$D$265:$CO$293,$B416,BJ$1-$A416+1)/10^6)</f>
        <v>0</v>
      </c>
      <c r="BK416" cm="1">
        <f t="array" aca="1" ref="BK416" ca="1">IF($A416&gt;BK$1,"",$C416*INDEX('ETS yield tables'!$D$265:$CO$293,$B416,BK$1-$A416+1)/10^6)</f>
        <v>0</v>
      </c>
      <c r="BL416" cm="1">
        <f t="array" aca="1" ref="BL416" ca="1">IF($A416&gt;BL$1,"",$C416*INDEX('ETS yield tables'!$D$265:$CO$293,$B416,BL$1-$A416+1)/10^6)</f>
        <v>0</v>
      </c>
      <c r="BM416" cm="1">
        <f t="array" aca="1" ref="BM416" ca="1">IF($A416&gt;BM$1,"",$C416*INDEX('ETS yield tables'!$D$265:$CO$293,$B416,BM$1-$A416+1)/10^6)</f>
        <v>0</v>
      </c>
      <c r="BN416" cm="1">
        <f t="array" aca="1" ref="BN416" ca="1">IF($A416&gt;BN$1,"",$C416*INDEX('ETS yield tables'!$D$265:$CO$293,$B416,BN$1-$A416+1)/10^6)</f>
        <v>0</v>
      </c>
      <c r="BO416" cm="1">
        <f t="array" aca="1" ref="BO416" ca="1">IF($A416&gt;BO$1,"",$C416*INDEX('ETS yield tables'!$D$265:$CO$293,$B416,BO$1-$A416+1)/10^6)</f>
        <v>0</v>
      </c>
      <c r="BP416" cm="1">
        <f t="array" aca="1" ref="BP416" ca="1">IF($A416&gt;BP$1,"",$C416*INDEX('ETS yield tables'!$D$265:$CO$293,$B416,BP$1-$A416+1)/10^6)</f>
        <v>0</v>
      </c>
      <c r="BQ416" cm="1">
        <f t="array" aca="1" ref="BQ416" ca="1">IF($A416&gt;BQ$1,"",$C416*INDEX('ETS yield tables'!$D$265:$CO$293,$B416,BQ$1-$A416+1)/10^6)</f>
        <v>0</v>
      </c>
      <c r="BR416" cm="1">
        <f t="array" aca="1" ref="BR416" ca="1">IF($A416&gt;BR$1,"",$C416*INDEX('ETS yield tables'!$D$265:$CO$293,$B416,BR$1-$A416+1)/10^6)</f>
        <v>0</v>
      </c>
      <c r="BS416" cm="1">
        <f t="array" aca="1" ref="BS416" ca="1">IF($A416&gt;BS$1,"",$C416*INDEX('ETS yield tables'!$D$265:$CO$293,$B416,BS$1-$A416+1)/10^6)</f>
        <v>0</v>
      </c>
      <c r="BT416" cm="1">
        <f t="array" aca="1" ref="BT416" ca="1">IF($A416&gt;BT$1,"",$C416*INDEX('ETS yield tables'!$D$265:$CO$293,$B416,BT$1-$A416+1)/10^6)</f>
        <v>0</v>
      </c>
      <c r="BU416" cm="1">
        <f t="array" aca="1" ref="BU416" ca="1">IF($A416&gt;BU$1,"",$C416*INDEX('ETS yield tables'!$D$265:$CO$293,$B416,BU$1-$A416+1)/10^6)</f>
        <v>0</v>
      </c>
      <c r="BV416" cm="1">
        <f t="array" aca="1" ref="BV416" ca="1">IF($A416&gt;BV$1,"",$C416*INDEX('ETS yield tables'!$D$265:$CO$293,$B416,BV$1-$A416+1)/10^6)</f>
        <v>0</v>
      </c>
      <c r="BW416" cm="1">
        <f t="array" aca="1" ref="BW416" ca="1">IF($A416&gt;BW$1,"",$C416*INDEX('ETS yield tables'!$D$265:$CO$293,$B416,BW$1-$A416+1)/10^6)</f>
        <v>0</v>
      </c>
      <c r="BX416" cm="1">
        <f t="array" aca="1" ref="BX416" ca="1">IF($A416&gt;BX$1,"",$C416*INDEX('ETS yield tables'!$D$265:$CO$293,$B416,BX$1-$A416+1)/10^6)</f>
        <v>0</v>
      </c>
      <c r="BY416" cm="1">
        <f t="array" aca="1" ref="BY416" ca="1">IF($A416&gt;BY$1,"",$C416*INDEX('ETS yield tables'!$D$265:$CO$293,$B416,BY$1-$A416+1)/10^6)</f>
        <v>0</v>
      </c>
      <c r="BZ416" cm="1">
        <f t="array" aca="1" ref="BZ416" ca="1">IF($A416&gt;BZ$1,"",$C416*INDEX('ETS yield tables'!$D$265:$CO$293,$B416,BZ$1-$A416+1)/10^6)</f>
        <v>0</v>
      </c>
      <c r="CA416" cm="1">
        <f t="array" aca="1" ref="CA416" ca="1">IF($A416&gt;CA$1,"",$C416*INDEX('ETS yield tables'!$D$265:$CO$293,$B416,CA$1-$A416+1)/10^6)</f>
        <v>0</v>
      </c>
      <c r="CB416" cm="1">
        <f t="array" aca="1" ref="CB416" ca="1">IF($A416&gt;CB$1,"",$C416*INDEX('ETS yield tables'!$D$265:$CO$293,$B416,CB$1-$A416+1)/10^6)</f>
        <v>0</v>
      </c>
      <c r="CC416" cm="1">
        <f t="array" aca="1" ref="CC416" ca="1">IF($A416&gt;CC$1,"",$C416*INDEX('ETS yield tables'!$D$265:$CO$293,$B416,CC$1-$A416+1)/10^6)</f>
        <v>0</v>
      </c>
      <c r="CD416" cm="1">
        <f t="array" aca="1" ref="CD416" ca="1">IF($A416&gt;CD$1,"",$C416*INDEX('ETS yield tables'!$D$265:$CO$293,$B416,CD$1-$A416+1)/10^6)</f>
        <v>0</v>
      </c>
      <c r="CE416" cm="1">
        <f t="array" aca="1" ref="CE416" ca="1">IF($A416&gt;CE$1,"",$C416*INDEX('ETS yield tables'!$D$265:$CO$293,$B416,CE$1-$A416+1)/10^6)</f>
        <v>0</v>
      </c>
      <c r="CF416" cm="1">
        <f t="array" aca="1" ref="CF416" ca="1">IF($A416&gt;CF$1,"",$C416*INDEX('ETS yield tables'!$D$265:$CO$293,$B416,CF$1-$A416+1)/10^6)</f>
        <v>0</v>
      </c>
      <c r="CG416" cm="1">
        <f t="array" aca="1" ref="CG416" ca="1">IF($A416&gt;CG$1,"",$C416*INDEX('ETS yield tables'!$D$265:$CO$293,$B416,CG$1-$A416+1)/10^6)</f>
        <v>0</v>
      </c>
      <c r="CH416" cm="1">
        <f t="array" aca="1" ref="CH416" ca="1">IF($A416&gt;CH$1,"",$C416*INDEX('ETS yield tables'!$D$265:$CO$293,$B416,CH$1-$A416+1)/10^6)</f>
        <v>0</v>
      </c>
      <c r="CI416" cm="1">
        <f t="array" aca="1" ref="CI416" ca="1">IF($A416&gt;CI$1,"",$C416*INDEX('ETS yield tables'!$D$265:$CO$293,$B416,CI$1-$A416+1)/10^6)</f>
        <v>0</v>
      </c>
      <c r="CJ416" cm="1">
        <f t="array" aca="1" ref="CJ416" ca="1">IF($A416&gt;CJ$1,"",$C416*INDEX('ETS yield tables'!$D$265:$CO$293,$B416,CJ$1-$A416+1)/10^6)</f>
        <v>0</v>
      </c>
      <c r="CK416" cm="1">
        <f t="array" aca="1" ref="CK416" ca="1">IF($A416&gt;CK$1,"",$C416*INDEX('ETS yield tables'!$D$265:$CO$293,$B416,CK$1-$A416+1)/10^6)</f>
        <v>0</v>
      </c>
      <c r="CL416" cm="1">
        <f t="array" aca="1" ref="CL416" ca="1">IF($A416&gt;CL$1,"",$C416*INDEX('ETS yield tables'!$D$265:$CO$293,$B416,CL$1-$A416+1)/10^6)</f>
        <v>0</v>
      </c>
      <c r="CM416" cm="1">
        <f t="array" aca="1" ref="CM416" ca="1">IF($A416&gt;CM$1,"",$C416*INDEX('ETS yield tables'!$D$265:$CO$293,$B416,CM$1-$A416+1)/10^6)</f>
        <v>0</v>
      </c>
      <c r="CN416" cm="1">
        <f t="array" aca="1" ref="CN416" ca="1">IF($A416&gt;CN$1,"",$C416*INDEX('ETS yield tables'!$D$265:$CO$293,$B416,CN$1-$A416+1)/10^6)</f>
        <v>0</v>
      </c>
      <c r="CO416" cm="1">
        <f t="array" aca="1" ref="CO416" ca="1">IF($A416&gt;CO$1,"",$C416*INDEX('ETS yield tables'!$D$265:$CO$293,$B416,CO$1-$A416+1)/10^6)</f>
        <v>0</v>
      </c>
    </row>
    <row r="417" spans="1:93" outlineLevel="1">
      <c r="A417">
        <v>2011</v>
      </c>
      <c r="B417">
        <f t="shared" si="195"/>
        <v>1</v>
      </c>
      <c r="C417" s="1">
        <v>0</v>
      </c>
      <c r="D417" s="62"/>
      <c r="E417" s="62"/>
      <c r="F417" s="62"/>
      <c r="G417" s="62"/>
      <c r="H417" s="62"/>
      <c r="I417" s="62"/>
      <c r="J417" s="62"/>
      <c r="K417" s="62"/>
      <c r="L417" s="62"/>
      <c r="M417" s="62"/>
      <c r="N417" s="62"/>
      <c r="O417" s="62"/>
      <c r="P417" s="62"/>
      <c r="Q417" s="62"/>
      <c r="R417" s="62"/>
      <c r="S417" s="62"/>
      <c r="T417" s="62"/>
      <c r="U417" s="62"/>
      <c r="V417" t="str" cm="1">
        <f t="array" ref="V417">IF($A417&gt;V$1,"",$C417*INDEX('ETS yield tables'!$D$133:$CO$161,$B417,V$1-$A417+1)/10^6)</f>
        <v/>
      </c>
      <c r="W417" t="str" cm="1">
        <f t="array" ref="W417">IF($A417&gt;W$1,"",$C417*INDEX('ETS yield tables'!$D$133:$CO$161,$B417,W$1-$A417+1)/10^6)</f>
        <v/>
      </c>
      <c r="X417" t="str" cm="1">
        <f t="array" ref="X417">IF($A417&gt;X$1,"",$C417*INDEX('ETS yield tables'!$D$133:$CO$161,$B417,X$1-$A417+1)/10^6)</f>
        <v/>
      </c>
      <c r="Y417" cm="1">
        <f t="array" ref="Y417">IF($A417&gt;Y$1,"",$C417*INDEX('ETS yield tables'!$D$265:$CO$293,$B417,Y$1-$A417+1)/10^6)</f>
        <v>0</v>
      </c>
      <c r="Z417" cm="1">
        <f t="array" aca="1" ref="Z417" ca="1">IF($A417&gt;Z$1,"",$C417*INDEX('ETS yield tables'!$D$265:$CO$293,$B417,Z$1-$A417+1)/10^6)</f>
        <v>0</v>
      </c>
      <c r="AA417" cm="1">
        <f t="array" aca="1" ref="AA417" ca="1">IF($A417&gt;AA$1,"",$C417*INDEX('ETS yield tables'!$D$265:$CO$293,$B417,AA$1-$A417+1)/10^6)</f>
        <v>0</v>
      </c>
      <c r="AB417" cm="1">
        <f t="array" aca="1" ref="AB417" ca="1">IF($A417&gt;AB$1,"",$C417*INDEX('ETS yield tables'!$D$265:$CO$293,$B417,AB$1-$A417+1)/10^6)</f>
        <v>0</v>
      </c>
      <c r="AC417" cm="1">
        <f t="array" aca="1" ref="AC417" ca="1">IF($A417&gt;AC$1,"",$C417*INDEX('ETS yield tables'!$D$265:$CO$293,$B417,AC$1-$A417+1)/10^6)</f>
        <v>0</v>
      </c>
      <c r="AD417" cm="1">
        <f t="array" aca="1" ref="AD417" ca="1">IF($A417&gt;AD$1,"",$C417*INDEX('ETS yield tables'!$D$265:$CO$293,$B417,AD$1-$A417+1)/10^6)</f>
        <v>0</v>
      </c>
      <c r="AE417" cm="1">
        <f t="array" aca="1" ref="AE417" ca="1">IF($A417&gt;AE$1,"",$C417*INDEX('ETS yield tables'!$D$265:$CO$293,$B417,AE$1-$A417+1)/10^6)</f>
        <v>0</v>
      </c>
      <c r="AF417" cm="1">
        <f t="array" aca="1" ref="AF417" ca="1">IF($A417&gt;AF$1,"",$C417*INDEX('ETS yield tables'!$D$265:$CO$293,$B417,AF$1-$A417+1)/10^6)</f>
        <v>0</v>
      </c>
      <c r="AG417" cm="1">
        <f t="array" aca="1" ref="AG417" ca="1">IF($A417&gt;AG$1,"",$C417*INDEX('ETS yield tables'!$D$265:$CO$293,$B417,AG$1-$A417+1)/10^6)</f>
        <v>0</v>
      </c>
      <c r="AH417" cm="1">
        <f t="array" aca="1" ref="AH417" ca="1">IF($A417&gt;AH$1,"",$C417*INDEX('ETS yield tables'!$D$265:$CO$293,$B417,AH$1-$A417+1)/10^6)</f>
        <v>0</v>
      </c>
      <c r="AI417" cm="1">
        <f t="array" aca="1" ref="AI417" ca="1">IF($A417&gt;AI$1,"",$C417*INDEX('ETS yield tables'!$D$265:$CO$293,$B417,AI$1-$A417+1)/10^6)</f>
        <v>0</v>
      </c>
      <c r="AJ417" cm="1">
        <f t="array" aca="1" ref="AJ417" ca="1">IF($A417&gt;AJ$1,"",$C417*INDEX('ETS yield tables'!$D$265:$CO$293,$B417,AJ$1-$A417+1)/10^6)</f>
        <v>0</v>
      </c>
      <c r="AK417" cm="1">
        <f t="array" aca="1" ref="AK417" ca="1">IF($A417&gt;AK$1,"",$C417*INDEX('ETS yield tables'!$D$265:$CO$293,$B417,AK$1-$A417+1)/10^6)</f>
        <v>0</v>
      </c>
      <c r="AL417" cm="1">
        <f t="array" aca="1" ref="AL417" ca="1">IF($A417&gt;AL$1,"",$C417*INDEX('ETS yield tables'!$D$265:$CO$293,$B417,AL$1-$A417+1)/10^6)</f>
        <v>0</v>
      </c>
      <c r="AM417" cm="1">
        <f t="array" aca="1" ref="AM417" ca="1">IF($A417&gt;AM$1,"",$C417*INDEX('ETS yield tables'!$D$265:$CO$293,$B417,AM$1-$A417+1)/10^6)</f>
        <v>0</v>
      </c>
      <c r="AN417" cm="1">
        <f t="array" aca="1" ref="AN417" ca="1">IF($A417&gt;AN$1,"",$C417*INDEX('ETS yield tables'!$D$265:$CO$293,$B417,AN$1-$A417+1)/10^6)</f>
        <v>0</v>
      </c>
      <c r="AO417" cm="1">
        <f t="array" aca="1" ref="AO417" ca="1">IF($A417&gt;AO$1,"",$C417*INDEX('ETS yield tables'!$D$265:$CO$293,$B417,AO$1-$A417+1)/10^6)</f>
        <v>0</v>
      </c>
      <c r="AP417" cm="1">
        <f t="array" aca="1" ref="AP417" ca="1">IF($A417&gt;AP$1,"",$C417*INDEX('ETS yield tables'!$D$265:$CO$293,$B417,AP$1-$A417+1)/10^6)</f>
        <v>0</v>
      </c>
      <c r="AQ417" cm="1">
        <f t="array" aca="1" ref="AQ417" ca="1">IF($A417&gt;AQ$1,"",$C417*INDEX('ETS yield tables'!$D$265:$CO$293,$B417,AQ$1-$A417+1)/10^6)</f>
        <v>0</v>
      </c>
      <c r="AR417" cm="1">
        <f t="array" aca="1" ref="AR417" ca="1">IF($A417&gt;AR$1,"",$C417*INDEX('ETS yield tables'!$D$265:$CO$293,$B417,AR$1-$A417+1)/10^6)</f>
        <v>0</v>
      </c>
      <c r="AS417" cm="1">
        <f t="array" aca="1" ref="AS417" ca="1">IF($A417&gt;AS$1,"",$C417*INDEX('ETS yield tables'!$D$265:$CO$293,$B417,AS$1-$A417+1)/10^6)</f>
        <v>0</v>
      </c>
      <c r="AT417" cm="1">
        <f t="array" aca="1" ref="AT417" ca="1">IF($A417&gt;AT$1,"",$C417*INDEX('ETS yield tables'!$D$265:$CO$293,$B417,AT$1-$A417+1)/10^6)</f>
        <v>0</v>
      </c>
      <c r="AU417" cm="1">
        <f t="array" aca="1" ref="AU417" ca="1">IF($A417&gt;AU$1,"",$C417*INDEX('ETS yield tables'!$D$265:$CO$293,$B417,AU$1-$A417+1)/10^6)</f>
        <v>0</v>
      </c>
      <c r="AV417" cm="1">
        <f t="array" aca="1" ref="AV417" ca="1">IF($A417&gt;AV$1,"",$C417*INDEX('ETS yield tables'!$D$265:$CO$293,$B417,AV$1-$A417+1)/10^6)</f>
        <v>0</v>
      </c>
      <c r="AW417" cm="1">
        <f t="array" aca="1" ref="AW417" ca="1">IF($A417&gt;AW$1,"",$C417*INDEX('ETS yield tables'!$D$265:$CO$293,$B417,AW$1-$A417+1)/10^6)</f>
        <v>0</v>
      </c>
      <c r="AX417" cm="1">
        <f t="array" aca="1" ref="AX417" ca="1">IF($A417&gt;AX$1,"",$C417*INDEX('ETS yield tables'!$D$265:$CO$293,$B417,AX$1-$A417+1)/10^6)</f>
        <v>0</v>
      </c>
      <c r="AY417" cm="1">
        <f t="array" aca="1" ref="AY417" ca="1">IF($A417&gt;AY$1,"",$C417*INDEX('ETS yield tables'!$D$265:$CO$293,$B417,AY$1-$A417+1)/10^6)</f>
        <v>0</v>
      </c>
      <c r="AZ417" cm="1">
        <f t="array" aca="1" ref="AZ417" ca="1">IF($A417&gt;AZ$1,"",$C417*INDEX('ETS yield tables'!$D$265:$CO$293,$B417,AZ$1-$A417+1)/10^6)</f>
        <v>0</v>
      </c>
      <c r="BA417" cm="1">
        <f t="array" aca="1" ref="BA417" ca="1">IF($A417&gt;BA$1,"",$C417*INDEX('ETS yield tables'!$D$265:$CO$293,$B417,BA$1-$A417+1)/10^6)</f>
        <v>0</v>
      </c>
      <c r="BB417" cm="1">
        <f t="array" aca="1" ref="BB417" ca="1">IF($A417&gt;BB$1,"",$C417*INDEX('ETS yield tables'!$D$265:$CO$293,$B417,BB$1-$A417+1)/10^6)</f>
        <v>0</v>
      </c>
      <c r="BC417" cm="1">
        <f t="array" aca="1" ref="BC417" ca="1">IF($A417&gt;BC$1,"",$C417*INDEX('ETS yield tables'!$D$265:$CO$293,$B417,BC$1-$A417+1)/10^6)</f>
        <v>0</v>
      </c>
      <c r="BD417" cm="1">
        <f t="array" aca="1" ref="BD417" ca="1">IF($A417&gt;BD$1,"",$C417*INDEX('ETS yield tables'!$D$265:$CO$293,$B417,BD$1-$A417+1)/10^6)</f>
        <v>0</v>
      </c>
      <c r="BE417" cm="1">
        <f t="array" aca="1" ref="BE417" ca="1">IF($A417&gt;BE$1,"",$C417*INDEX('ETS yield tables'!$D$265:$CO$293,$B417,BE$1-$A417+1)/10^6)</f>
        <v>0</v>
      </c>
      <c r="BF417" cm="1">
        <f t="array" aca="1" ref="BF417" ca="1">IF($A417&gt;BF$1,"",$C417*INDEX('ETS yield tables'!$D$265:$CO$293,$B417,BF$1-$A417+1)/10^6)</f>
        <v>0</v>
      </c>
      <c r="BG417" cm="1">
        <f t="array" aca="1" ref="BG417" ca="1">IF($A417&gt;BG$1,"",$C417*INDEX('ETS yield tables'!$D$265:$CO$293,$B417,BG$1-$A417+1)/10^6)</f>
        <v>0</v>
      </c>
      <c r="BH417" cm="1">
        <f t="array" aca="1" ref="BH417" ca="1">IF($A417&gt;BH$1,"",$C417*INDEX('ETS yield tables'!$D$265:$CO$293,$B417,BH$1-$A417+1)/10^6)</f>
        <v>0</v>
      </c>
      <c r="BI417" cm="1">
        <f t="array" aca="1" ref="BI417" ca="1">IF($A417&gt;BI$1,"",$C417*INDEX('ETS yield tables'!$D$265:$CO$293,$B417,BI$1-$A417+1)/10^6)</f>
        <v>0</v>
      </c>
      <c r="BJ417" cm="1">
        <f t="array" aca="1" ref="BJ417" ca="1">IF($A417&gt;BJ$1,"",$C417*INDEX('ETS yield tables'!$D$265:$CO$293,$B417,BJ$1-$A417+1)/10^6)</f>
        <v>0</v>
      </c>
      <c r="BK417" cm="1">
        <f t="array" aca="1" ref="BK417" ca="1">IF($A417&gt;BK$1,"",$C417*INDEX('ETS yield tables'!$D$265:$CO$293,$B417,BK$1-$A417+1)/10^6)</f>
        <v>0</v>
      </c>
      <c r="BL417" cm="1">
        <f t="array" aca="1" ref="BL417" ca="1">IF($A417&gt;BL$1,"",$C417*INDEX('ETS yield tables'!$D$265:$CO$293,$B417,BL$1-$A417+1)/10^6)</f>
        <v>0</v>
      </c>
      <c r="BM417" cm="1">
        <f t="array" aca="1" ref="BM417" ca="1">IF($A417&gt;BM$1,"",$C417*INDEX('ETS yield tables'!$D$265:$CO$293,$B417,BM$1-$A417+1)/10^6)</f>
        <v>0</v>
      </c>
      <c r="BN417" cm="1">
        <f t="array" aca="1" ref="BN417" ca="1">IF($A417&gt;BN$1,"",$C417*INDEX('ETS yield tables'!$D$265:$CO$293,$B417,BN$1-$A417+1)/10^6)</f>
        <v>0</v>
      </c>
      <c r="BO417" cm="1">
        <f t="array" aca="1" ref="BO417" ca="1">IF($A417&gt;BO$1,"",$C417*INDEX('ETS yield tables'!$D$265:$CO$293,$B417,BO$1-$A417+1)/10^6)</f>
        <v>0</v>
      </c>
      <c r="BP417" cm="1">
        <f t="array" aca="1" ref="BP417" ca="1">IF($A417&gt;BP$1,"",$C417*INDEX('ETS yield tables'!$D$265:$CO$293,$B417,BP$1-$A417+1)/10^6)</f>
        <v>0</v>
      </c>
      <c r="BQ417" cm="1">
        <f t="array" aca="1" ref="BQ417" ca="1">IF($A417&gt;BQ$1,"",$C417*INDEX('ETS yield tables'!$D$265:$CO$293,$B417,BQ$1-$A417+1)/10^6)</f>
        <v>0</v>
      </c>
      <c r="BR417" cm="1">
        <f t="array" aca="1" ref="BR417" ca="1">IF($A417&gt;BR$1,"",$C417*INDEX('ETS yield tables'!$D$265:$CO$293,$B417,BR$1-$A417+1)/10^6)</f>
        <v>0</v>
      </c>
      <c r="BS417" cm="1">
        <f t="array" aca="1" ref="BS417" ca="1">IF($A417&gt;BS$1,"",$C417*INDEX('ETS yield tables'!$D$265:$CO$293,$B417,BS$1-$A417+1)/10^6)</f>
        <v>0</v>
      </c>
      <c r="BT417" cm="1">
        <f t="array" aca="1" ref="BT417" ca="1">IF($A417&gt;BT$1,"",$C417*INDEX('ETS yield tables'!$D$265:$CO$293,$B417,BT$1-$A417+1)/10^6)</f>
        <v>0</v>
      </c>
      <c r="BU417" cm="1">
        <f t="array" aca="1" ref="BU417" ca="1">IF($A417&gt;BU$1,"",$C417*INDEX('ETS yield tables'!$D$265:$CO$293,$B417,BU$1-$A417+1)/10^6)</f>
        <v>0</v>
      </c>
      <c r="BV417" cm="1">
        <f t="array" aca="1" ref="BV417" ca="1">IF($A417&gt;BV$1,"",$C417*INDEX('ETS yield tables'!$D$265:$CO$293,$B417,BV$1-$A417+1)/10^6)</f>
        <v>0</v>
      </c>
      <c r="BW417" cm="1">
        <f t="array" aca="1" ref="BW417" ca="1">IF($A417&gt;BW$1,"",$C417*INDEX('ETS yield tables'!$D$265:$CO$293,$B417,BW$1-$A417+1)/10^6)</f>
        <v>0</v>
      </c>
      <c r="BX417" cm="1">
        <f t="array" aca="1" ref="BX417" ca="1">IF($A417&gt;BX$1,"",$C417*INDEX('ETS yield tables'!$D$265:$CO$293,$B417,BX$1-$A417+1)/10^6)</f>
        <v>0</v>
      </c>
      <c r="BY417" cm="1">
        <f t="array" aca="1" ref="BY417" ca="1">IF($A417&gt;BY$1,"",$C417*INDEX('ETS yield tables'!$D$265:$CO$293,$B417,BY$1-$A417+1)/10^6)</f>
        <v>0</v>
      </c>
      <c r="BZ417" cm="1">
        <f t="array" aca="1" ref="BZ417" ca="1">IF($A417&gt;BZ$1,"",$C417*INDEX('ETS yield tables'!$D$265:$CO$293,$B417,BZ$1-$A417+1)/10^6)</f>
        <v>0</v>
      </c>
      <c r="CA417" cm="1">
        <f t="array" aca="1" ref="CA417" ca="1">IF($A417&gt;CA$1,"",$C417*INDEX('ETS yield tables'!$D$265:$CO$293,$B417,CA$1-$A417+1)/10^6)</f>
        <v>0</v>
      </c>
      <c r="CB417" cm="1">
        <f t="array" aca="1" ref="CB417" ca="1">IF($A417&gt;CB$1,"",$C417*INDEX('ETS yield tables'!$D$265:$CO$293,$B417,CB$1-$A417+1)/10^6)</f>
        <v>0</v>
      </c>
      <c r="CC417" cm="1">
        <f t="array" aca="1" ref="CC417" ca="1">IF($A417&gt;CC$1,"",$C417*INDEX('ETS yield tables'!$D$265:$CO$293,$B417,CC$1-$A417+1)/10^6)</f>
        <v>0</v>
      </c>
      <c r="CD417" cm="1">
        <f t="array" aca="1" ref="CD417" ca="1">IF($A417&gt;CD$1,"",$C417*INDEX('ETS yield tables'!$D$265:$CO$293,$B417,CD$1-$A417+1)/10^6)</f>
        <v>0</v>
      </c>
      <c r="CE417" cm="1">
        <f t="array" aca="1" ref="CE417" ca="1">IF($A417&gt;CE$1,"",$C417*INDEX('ETS yield tables'!$D$265:$CO$293,$B417,CE$1-$A417+1)/10^6)</f>
        <v>0</v>
      </c>
      <c r="CF417" cm="1">
        <f t="array" aca="1" ref="CF417" ca="1">IF($A417&gt;CF$1,"",$C417*INDEX('ETS yield tables'!$D$265:$CO$293,$B417,CF$1-$A417+1)/10^6)</f>
        <v>0</v>
      </c>
      <c r="CG417" cm="1">
        <f t="array" aca="1" ref="CG417" ca="1">IF($A417&gt;CG$1,"",$C417*INDEX('ETS yield tables'!$D$265:$CO$293,$B417,CG$1-$A417+1)/10^6)</f>
        <v>0</v>
      </c>
      <c r="CH417" cm="1">
        <f t="array" aca="1" ref="CH417" ca="1">IF($A417&gt;CH$1,"",$C417*INDEX('ETS yield tables'!$D$265:$CO$293,$B417,CH$1-$A417+1)/10^6)</f>
        <v>0</v>
      </c>
      <c r="CI417" cm="1">
        <f t="array" aca="1" ref="CI417" ca="1">IF($A417&gt;CI$1,"",$C417*INDEX('ETS yield tables'!$D$265:$CO$293,$B417,CI$1-$A417+1)/10^6)</f>
        <v>0</v>
      </c>
      <c r="CJ417" cm="1">
        <f t="array" aca="1" ref="CJ417" ca="1">IF($A417&gt;CJ$1,"",$C417*INDEX('ETS yield tables'!$D$265:$CO$293,$B417,CJ$1-$A417+1)/10^6)</f>
        <v>0</v>
      </c>
      <c r="CK417" cm="1">
        <f t="array" aca="1" ref="CK417" ca="1">IF($A417&gt;CK$1,"",$C417*INDEX('ETS yield tables'!$D$265:$CO$293,$B417,CK$1-$A417+1)/10^6)</f>
        <v>0</v>
      </c>
      <c r="CL417" cm="1">
        <f t="array" aca="1" ref="CL417" ca="1">IF($A417&gt;CL$1,"",$C417*INDEX('ETS yield tables'!$D$265:$CO$293,$B417,CL$1-$A417+1)/10^6)</f>
        <v>0</v>
      </c>
      <c r="CM417" cm="1">
        <f t="array" aca="1" ref="CM417" ca="1">IF($A417&gt;CM$1,"",$C417*INDEX('ETS yield tables'!$D$265:$CO$293,$B417,CM$1-$A417+1)/10^6)</f>
        <v>0</v>
      </c>
      <c r="CN417" cm="1">
        <f t="array" aca="1" ref="CN417" ca="1">IF($A417&gt;CN$1,"",$C417*INDEX('ETS yield tables'!$D$265:$CO$293,$B417,CN$1-$A417+1)/10^6)</f>
        <v>0</v>
      </c>
      <c r="CO417" cm="1">
        <f t="array" aca="1" ref="CO417" ca="1">IF($A417&gt;CO$1,"",$C417*INDEX('ETS yield tables'!$D$265:$CO$293,$B417,CO$1-$A417+1)/10^6)</f>
        <v>0</v>
      </c>
    </row>
    <row r="418" spans="1:93" outlineLevel="1">
      <c r="A418">
        <v>2012</v>
      </c>
      <c r="B418">
        <f t="shared" si="195"/>
        <v>1</v>
      </c>
      <c r="C418" s="1">
        <v>0</v>
      </c>
      <c r="D418" s="62"/>
      <c r="E418" s="62"/>
      <c r="F418" s="62"/>
      <c r="G418" s="62"/>
      <c r="H418" s="62"/>
      <c r="I418" s="62"/>
      <c r="J418" s="62"/>
      <c r="K418" s="62"/>
      <c r="L418" s="62"/>
      <c r="M418" s="62"/>
      <c r="N418" s="62"/>
      <c r="O418" s="62"/>
      <c r="P418" s="62"/>
      <c r="Q418" s="62"/>
      <c r="R418" s="62"/>
      <c r="S418" s="62"/>
      <c r="T418" s="62"/>
      <c r="U418" s="62"/>
      <c r="V418" t="str" cm="1">
        <f t="array" ref="V418">IF($A418&gt;V$1,"",$C418*INDEX('ETS yield tables'!$D$133:$CO$161,$B418,V$1-$A418+1)/10^6)</f>
        <v/>
      </c>
      <c r="W418" t="str" cm="1">
        <f t="array" ref="W418">IF($A418&gt;W$1,"",$C418*INDEX('ETS yield tables'!$D$133:$CO$161,$B418,W$1-$A418+1)/10^6)</f>
        <v/>
      </c>
      <c r="X418" t="str" cm="1">
        <f t="array" ref="X418">IF($A418&gt;X$1,"",$C418*INDEX('ETS yield tables'!$D$133:$CO$161,$B418,X$1-$A418+1)/10^6)</f>
        <v/>
      </c>
      <c r="Y418" t="str" cm="1">
        <f t="array" ref="Y418">IF($A418&gt;Y$1,"",$C418*INDEX('ETS yield tables'!$D$133:$CO$161,$B418,Y$1-$A418+1)/10^6)</f>
        <v/>
      </c>
      <c r="Z418" cm="1">
        <f t="array" ref="Z418">IF($A418&gt;Z$1,"",$C418*INDEX('ETS yield tables'!$D$265:$CO$293,$B418,Z$1-$A418+1)/10^6)</f>
        <v>0</v>
      </c>
      <c r="AA418" cm="1">
        <f t="array" aca="1" ref="AA418" ca="1">IF($A418&gt;AA$1,"",$C418*INDEX('ETS yield tables'!$D$265:$CO$293,$B418,AA$1-$A418+1)/10^6)</f>
        <v>0</v>
      </c>
      <c r="AB418" cm="1">
        <f t="array" aca="1" ref="AB418" ca="1">IF($A418&gt;AB$1,"",$C418*INDEX('ETS yield tables'!$D$265:$CO$293,$B418,AB$1-$A418+1)/10^6)</f>
        <v>0</v>
      </c>
      <c r="AC418" cm="1">
        <f t="array" aca="1" ref="AC418" ca="1">IF($A418&gt;AC$1,"",$C418*INDEX('ETS yield tables'!$D$265:$CO$293,$B418,AC$1-$A418+1)/10^6)</f>
        <v>0</v>
      </c>
      <c r="AD418" cm="1">
        <f t="array" aca="1" ref="AD418" ca="1">IF($A418&gt;AD$1,"",$C418*INDEX('ETS yield tables'!$D$265:$CO$293,$B418,AD$1-$A418+1)/10^6)</f>
        <v>0</v>
      </c>
      <c r="AE418" cm="1">
        <f t="array" aca="1" ref="AE418" ca="1">IF($A418&gt;AE$1,"",$C418*INDEX('ETS yield tables'!$D$265:$CO$293,$B418,AE$1-$A418+1)/10^6)</f>
        <v>0</v>
      </c>
      <c r="AF418" cm="1">
        <f t="array" aca="1" ref="AF418" ca="1">IF($A418&gt;AF$1,"",$C418*INDEX('ETS yield tables'!$D$265:$CO$293,$B418,AF$1-$A418+1)/10^6)</f>
        <v>0</v>
      </c>
      <c r="AG418" cm="1">
        <f t="array" aca="1" ref="AG418" ca="1">IF($A418&gt;AG$1,"",$C418*INDEX('ETS yield tables'!$D$265:$CO$293,$B418,AG$1-$A418+1)/10^6)</f>
        <v>0</v>
      </c>
      <c r="AH418" cm="1">
        <f t="array" aca="1" ref="AH418" ca="1">IF($A418&gt;AH$1,"",$C418*INDEX('ETS yield tables'!$D$265:$CO$293,$B418,AH$1-$A418+1)/10^6)</f>
        <v>0</v>
      </c>
      <c r="AI418" cm="1">
        <f t="array" aca="1" ref="AI418" ca="1">IF($A418&gt;AI$1,"",$C418*INDEX('ETS yield tables'!$D$265:$CO$293,$B418,AI$1-$A418+1)/10^6)</f>
        <v>0</v>
      </c>
      <c r="AJ418" cm="1">
        <f t="array" aca="1" ref="AJ418" ca="1">IF($A418&gt;AJ$1,"",$C418*INDEX('ETS yield tables'!$D$265:$CO$293,$B418,AJ$1-$A418+1)/10^6)</f>
        <v>0</v>
      </c>
      <c r="AK418" cm="1">
        <f t="array" aca="1" ref="AK418" ca="1">IF($A418&gt;AK$1,"",$C418*INDEX('ETS yield tables'!$D$265:$CO$293,$B418,AK$1-$A418+1)/10^6)</f>
        <v>0</v>
      </c>
      <c r="AL418" cm="1">
        <f t="array" aca="1" ref="AL418" ca="1">IF($A418&gt;AL$1,"",$C418*INDEX('ETS yield tables'!$D$265:$CO$293,$B418,AL$1-$A418+1)/10^6)</f>
        <v>0</v>
      </c>
      <c r="AM418" cm="1">
        <f t="array" aca="1" ref="AM418" ca="1">IF($A418&gt;AM$1,"",$C418*INDEX('ETS yield tables'!$D$265:$CO$293,$B418,AM$1-$A418+1)/10^6)</f>
        <v>0</v>
      </c>
      <c r="AN418" cm="1">
        <f t="array" aca="1" ref="AN418" ca="1">IF($A418&gt;AN$1,"",$C418*INDEX('ETS yield tables'!$D$265:$CO$293,$B418,AN$1-$A418+1)/10^6)</f>
        <v>0</v>
      </c>
      <c r="AO418" cm="1">
        <f t="array" aca="1" ref="AO418" ca="1">IF($A418&gt;AO$1,"",$C418*INDEX('ETS yield tables'!$D$265:$CO$293,$B418,AO$1-$A418+1)/10^6)</f>
        <v>0</v>
      </c>
      <c r="AP418" cm="1">
        <f t="array" aca="1" ref="AP418" ca="1">IF($A418&gt;AP$1,"",$C418*INDEX('ETS yield tables'!$D$265:$CO$293,$B418,AP$1-$A418+1)/10^6)</f>
        <v>0</v>
      </c>
      <c r="AQ418" cm="1">
        <f t="array" aca="1" ref="AQ418" ca="1">IF($A418&gt;AQ$1,"",$C418*INDEX('ETS yield tables'!$D$265:$CO$293,$B418,AQ$1-$A418+1)/10^6)</f>
        <v>0</v>
      </c>
      <c r="AR418" cm="1">
        <f t="array" aca="1" ref="AR418" ca="1">IF($A418&gt;AR$1,"",$C418*INDEX('ETS yield tables'!$D$265:$CO$293,$B418,AR$1-$A418+1)/10^6)</f>
        <v>0</v>
      </c>
      <c r="AS418" cm="1">
        <f t="array" aca="1" ref="AS418" ca="1">IF($A418&gt;AS$1,"",$C418*INDEX('ETS yield tables'!$D$265:$CO$293,$B418,AS$1-$A418+1)/10^6)</f>
        <v>0</v>
      </c>
      <c r="AT418" cm="1">
        <f t="array" aca="1" ref="AT418" ca="1">IF($A418&gt;AT$1,"",$C418*INDEX('ETS yield tables'!$D$265:$CO$293,$B418,AT$1-$A418+1)/10^6)</f>
        <v>0</v>
      </c>
      <c r="AU418" cm="1">
        <f t="array" aca="1" ref="AU418" ca="1">IF($A418&gt;AU$1,"",$C418*INDEX('ETS yield tables'!$D$265:$CO$293,$B418,AU$1-$A418+1)/10^6)</f>
        <v>0</v>
      </c>
      <c r="AV418" cm="1">
        <f t="array" aca="1" ref="AV418" ca="1">IF($A418&gt;AV$1,"",$C418*INDEX('ETS yield tables'!$D$265:$CO$293,$B418,AV$1-$A418+1)/10^6)</f>
        <v>0</v>
      </c>
      <c r="AW418" cm="1">
        <f t="array" aca="1" ref="AW418" ca="1">IF($A418&gt;AW$1,"",$C418*INDEX('ETS yield tables'!$D$265:$CO$293,$B418,AW$1-$A418+1)/10^6)</f>
        <v>0</v>
      </c>
      <c r="AX418" cm="1">
        <f t="array" aca="1" ref="AX418" ca="1">IF($A418&gt;AX$1,"",$C418*INDEX('ETS yield tables'!$D$265:$CO$293,$B418,AX$1-$A418+1)/10^6)</f>
        <v>0</v>
      </c>
      <c r="AY418" cm="1">
        <f t="array" aca="1" ref="AY418" ca="1">IF($A418&gt;AY$1,"",$C418*INDEX('ETS yield tables'!$D$265:$CO$293,$B418,AY$1-$A418+1)/10^6)</f>
        <v>0</v>
      </c>
      <c r="AZ418" cm="1">
        <f t="array" aca="1" ref="AZ418" ca="1">IF($A418&gt;AZ$1,"",$C418*INDEX('ETS yield tables'!$D$265:$CO$293,$B418,AZ$1-$A418+1)/10^6)</f>
        <v>0</v>
      </c>
      <c r="BA418" cm="1">
        <f t="array" aca="1" ref="BA418" ca="1">IF($A418&gt;BA$1,"",$C418*INDEX('ETS yield tables'!$D$265:$CO$293,$B418,BA$1-$A418+1)/10^6)</f>
        <v>0</v>
      </c>
      <c r="BB418" cm="1">
        <f t="array" aca="1" ref="BB418" ca="1">IF($A418&gt;BB$1,"",$C418*INDEX('ETS yield tables'!$D$265:$CO$293,$B418,BB$1-$A418+1)/10^6)</f>
        <v>0</v>
      </c>
      <c r="BC418" cm="1">
        <f t="array" aca="1" ref="BC418" ca="1">IF($A418&gt;BC$1,"",$C418*INDEX('ETS yield tables'!$D$265:$CO$293,$B418,BC$1-$A418+1)/10^6)</f>
        <v>0</v>
      </c>
      <c r="BD418" cm="1">
        <f t="array" aca="1" ref="BD418" ca="1">IF($A418&gt;BD$1,"",$C418*INDEX('ETS yield tables'!$D$265:$CO$293,$B418,BD$1-$A418+1)/10^6)</f>
        <v>0</v>
      </c>
      <c r="BE418" cm="1">
        <f t="array" aca="1" ref="BE418" ca="1">IF($A418&gt;BE$1,"",$C418*INDEX('ETS yield tables'!$D$265:$CO$293,$B418,BE$1-$A418+1)/10^6)</f>
        <v>0</v>
      </c>
      <c r="BF418" cm="1">
        <f t="array" aca="1" ref="BF418" ca="1">IF($A418&gt;BF$1,"",$C418*INDEX('ETS yield tables'!$D$265:$CO$293,$B418,BF$1-$A418+1)/10^6)</f>
        <v>0</v>
      </c>
      <c r="BG418" cm="1">
        <f t="array" aca="1" ref="BG418" ca="1">IF($A418&gt;BG$1,"",$C418*INDEX('ETS yield tables'!$D$265:$CO$293,$B418,BG$1-$A418+1)/10^6)</f>
        <v>0</v>
      </c>
      <c r="BH418" cm="1">
        <f t="array" aca="1" ref="BH418" ca="1">IF($A418&gt;BH$1,"",$C418*INDEX('ETS yield tables'!$D$265:$CO$293,$B418,BH$1-$A418+1)/10^6)</f>
        <v>0</v>
      </c>
      <c r="BI418" cm="1">
        <f t="array" aca="1" ref="BI418" ca="1">IF($A418&gt;BI$1,"",$C418*INDEX('ETS yield tables'!$D$265:$CO$293,$B418,BI$1-$A418+1)/10^6)</f>
        <v>0</v>
      </c>
      <c r="BJ418" cm="1">
        <f t="array" aca="1" ref="BJ418" ca="1">IF($A418&gt;BJ$1,"",$C418*INDEX('ETS yield tables'!$D$265:$CO$293,$B418,BJ$1-$A418+1)/10^6)</f>
        <v>0</v>
      </c>
      <c r="BK418" cm="1">
        <f t="array" aca="1" ref="BK418" ca="1">IF($A418&gt;BK$1,"",$C418*INDEX('ETS yield tables'!$D$265:$CO$293,$B418,BK$1-$A418+1)/10^6)</f>
        <v>0</v>
      </c>
      <c r="BL418" cm="1">
        <f t="array" aca="1" ref="BL418" ca="1">IF($A418&gt;BL$1,"",$C418*INDEX('ETS yield tables'!$D$265:$CO$293,$B418,BL$1-$A418+1)/10^6)</f>
        <v>0</v>
      </c>
      <c r="BM418" cm="1">
        <f t="array" aca="1" ref="BM418" ca="1">IF($A418&gt;BM$1,"",$C418*INDEX('ETS yield tables'!$D$265:$CO$293,$B418,BM$1-$A418+1)/10^6)</f>
        <v>0</v>
      </c>
      <c r="BN418" cm="1">
        <f t="array" aca="1" ref="BN418" ca="1">IF($A418&gt;BN$1,"",$C418*INDEX('ETS yield tables'!$D$265:$CO$293,$B418,BN$1-$A418+1)/10^6)</f>
        <v>0</v>
      </c>
      <c r="BO418" cm="1">
        <f t="array" aca="1" ref="BO418" ca="1">IF($A418&gt;BO$1,"",$C418*INDEX('ETS yield tables'!$D$265:$CO$293,$B418,BO$1-$A418+1)/10^6)</f>
        <v>0</v>
      </c>
      <c r="BP418" cm="1">
        <f t="array" aca="1" ref="BP418" ca="1">IF($A418&gt;BP$1,"",$C418*INDEX('ETS yield tables'!$D$265:$CO$293,$B418,BP$1-$A418+1)/10^6)</f>
        <v>0</v>
      </c>
      <c r="BQ418" cm="1">
        <f t="array" aca="1" ref="BQ418" ca="1">IF($A418&gt;BQ$1,"",$C418*INDEX('ETS yield tables'!$D$265:$CO$293,$B418,BQ$1-$A418+1)/10^6)</f>
        <v>0</v>
      </c>
      <c r="BR418" cm="1">
        <f t="array" aca="1" ref="BR418" ca="1">IF($A418&gt;BR$1,"",$C418*INDEX('ETS yield tables'!$D$265:$CO$293,$B418,BR$1-$A418+1)/10^6)</f>
        <v>0</v>
      </c>
      <c r="BS418" cm="1">
        <f t="array" aca="1" ref="BS418" ca="1">IF($A418&gt;BS$1,"",$C418*INDEX('ETS yield tables'!$D$265:$CO$293,$B418,BS$1-$A418+1)/10^6)</f>
        <v>0</v>
      </c>
      <c r="BT418" cm="1">
        <f t="array" aca="1" ref="BT418" ca="1">IF($A418&gt;BT$1,"",$C418*INDEX('ETS yield tables'!$D$265:$CO$293,$B418,BT$1-$A418+1)/10^6)</f>
        <v>0</v>
      </c>
      <c r="BU418" cm="1">
        <f t="array" aca="1" ref="BU418" ca="1">IF($A418&gt;BU$1,"",$C418*INDEX('ETS yield tables'!$D$265:$CO$293,$B418,BU$1-$A418+1)/10^6)</f>
        <v>0</v>
      </c>
      <c r="BV418" cm="1">
        <f t="array" aca="1" ref="BV418" ca="1">IF($A418&gt;BV$1,"",$C418*INDEX('ETS yield tables'!$D$265:$CO$293,$B418,BV$1-$A418+1)/10^6)</f>
        <v>0</v>
      </c>
      <c r="BW418" cm="1">
        <f t="array" aca="1" ref="BW418" ca="1">IF($A418&gt;BW$1,"",$C418*INDEX('ETS yield tables'!$D$265:$CO$293,$B418,BW$1-$A418+1)/10^6)</f>
        <v>0</v>
      </c>
      <c r="BX418" cm="1">
        <f t="array" aca="1" ref="BX418" ca="1">IF($A418&gt;BX$1,"",$C418*INDEX('ETS yield tables'!$D$265:$CO$293,$B418,BX$1-$A418+1)/10^6)</f>
        <v>0</v>
      </c>
      <c r="BY418" cm="1">
        <f t="array" aca="1" ref="BY418" ca="1">IF($A418&gt;BY$1,"",$C418*INDEX('ETS yield tables'!$D$265:$CO$293,$B418,BY$1-$A418+1)/10^6)</f>
        <v>0</v>
      </c>
      <c r="BZ418" cm="1">
        <f t="array" aca="1" ref="BZ418" ca="1">IF($A418&gt;BZ$1,"",$C418*INDEX('ETS yield tables'!$D$265:$CO$293,$B418,BZ$1-$A418+1)/10^6)</f>
        <v>0</v>
      </c>
      <c r="CA418" cm="1">
        <f t="array" aca="1" ref="CA418" ca="1">IF($A418&gt;CA$1,"",$C418*INDEX('ETS yield tables'!$D$265:$CO$293,$B418,CA$1-$A418+1)/10^6)</f>
        <v>0</v>
      </c>
      <c r="CB418" cm="1">
        <f t="array" aca="1" ref="CB418" ca="1">IF($A418&gt;CB$1,"",$C418*INDEX('ETS yield tables'!$D$265:$CO$293,$B418,CB$1-$A418+1)/10^6)</f>
        <v>0</v>
      </c>
      <c r="CC418" cm="1">
        <f t="array" aca="1" ref="CC418" ca="1">IF($A418&gt;CC$1,"",$C418*INDEX('ETS yield tables'!$D$265:$CO$293,$B418,CC$1-$A418+1)/10^6)</f>
        <v>0</v>
      </c>
      <c r="CD418" cm="1">
        <f t="array" aca="1" ref="CD418" ca="1">IF($A418&gt;CD$1,"",$C418*INDEX('ETS yield tables'!$D$265:$CO$293,$B418,CD$1-$A418+1)/10^6)</f>
        <v>0</v>
      </c>
      <c r="CE418" cm="1">
        <f t="array" aca="1" ref="CE418" ca="1">IF($A418&gt;CE$1,"",$C418*INDEX('ETS yield tables'!$D$265:$CO$293,$B418,CE$1-$A418+1)/10^6)</f>
        <v>0</v>
      </c>
      <c r="CF418" cm="1">
        <f t="array" aca="1" ref="CF418" ca="1">IF($A418&gt;CF$1,"",$C418*INDEX('ETS yield tables'!$D$265:$CO$293,$B418,CF$1-$A418+1)/10^6)</f>
        <v>0</v>
      </c>
      <c r="CG418" cm="1">
        <f t="array" aca="1" ref="CG418" ca="1">IF($A418&gt;CG$1,"",$C418*INDEX('ETS yield tables'!$D$265:$CO$293,$B418,CG$1-$A418+1)/10^6)</f>
        <v>0</v>
      </c>
      <c r="CH418" cm="1">
        <f t="array" aca="1" ref="CH418" ca="1">IF($A418&gt;CH$1,"",$C418*INDEX('ETS yield tables'!$D$265:$CO$293,$B418,CH$1-$A418+1)/10^6)</f>
        <v>0</v>
      </c>
      <c r="CI418" cm="1">
        <f t="array" aca="1" ref="CI418" ca="1">IF($A418&gt;CI$1,"",$C418*INDEX('ETS yield tables'!$D$265:$CO$293,$B418,CI$1-$A418+1)/10^6)</f>
        <v>0</v>
      </c>
      <c r="CJ418" cm="1">
        <f t="array" aca="1" ref="CJ418" ca="1">IF($A418&gt;CJ$1,"",$C418*INDEX('ETS yield tables'!$D$265:$CO$293,$B418,CJ$1-$A418+1)/10^6)</f>
        <v>0</v>
      </c>
      <c r="CK418" cm="1">
        <f t="array" aca="1" ref="CK418" ca="1">IF($A418&gt;CK$1,"",$C418*INDEX('ETS yield tables'!$D$265:$CO$293,$B418,CK$1-$A418+1)/10^6)</f>
        <v>0</v>
      </c>
      <c r="CL418" cm="1">
        <f t="array" aca="1" ref="CL418" ca="1">IF($A418&gt;CL$1,"",$C418*INDEX('ETS yield tables'!$D$265:$CO$293,$B418,CL$1-$A418+1)/10^6)</f>
        <v>0</v>
      </c>
      <c r="CM418" cm="1">
        <f t="array" aca="1" ref="CM418" ca="1">IF($A418&gt;CM$1,"",$C418*INDEX('ETS yield tables'!$D$265:$CO$293,$B418,CM$1-$A418+1)/10^6)</f>
        <v>0</v>
      </c>
      <c r="CN418" cm="1">
        <f t="array" aca="1" ref="CN418" ca="1">IF($A418&gt;CN$1,"",$C418*INDEX('ETS yield tables'!$D$265:$CO$293,$B418,CN$1-$A418+1)/10^6)</f>
        <v>0</v>
      </c>
      <c r="CO418" cm="1">
        <f t="array" aca="1" ref="CO418" ca="1">IF($A418&gt;CO$1,"",$C418*INDEX('ETS yield tables'!$D$265:$CO$293,$B418,CO$1-$A418+1)/10^6)</f>
        <v>0</v>
      </c>
    </row>
    <row r="419" spans="1:93" outlineLevel="1">
      <c r="A419">
        <v>2013</v>
      </c>
      <c r="B419">
        <f t="shared" si="195"/>
        <v>1</v>
      </c>
      <c r="C419" s="1"/>
      <c r="D419" s="62"/>
      <c r="E419" s="62"/>
      <c r="F419" s="62"/>
      <c r="G419" s="62"/>
      <c r="H419" s="62"/>
      <c r="I419" s="62"/>
      <c r="J419" s="62"/>
      <c r="K419" s="62"/>
      <c r="L419" s="62"/>
      <c r="M419" s="62"/>
      <c r="N419" s="62"/>
      <c r="O419" s="62"/>
      <c r="P419" s="62"/>
      <c r="Q419" s="62"/>
      <c r="R419" s="62"/>
      <c r="S419" s="62"/>
      <c r="T419" s="62"/>
      <c r="U419" s="62"/>
      <c r="V419" t="str" cm="1">
        <f t="array" ref="V419">IF($A419&gt;V$1,"",$C419*INDEX('ETS yield tables'!$D$133:$CO$161,$B419,V$1-$A419+1)/10^6)</f>
        <v/>
      </c>
      <c r="W419" t="str" cm="1">
        <f t="array" ref="W419">IF($A419&gt;W$1,"",$C419*INDEX('ETS yield tables'!$D$133:$CO$161,$B419,W$1-$A419+1)/10^6)</f>
        <v/>
      </c>
      <c r="X419" t="str" cm="1">
        <f t="array" ref="X419">IF($A419&gt;X$1,"",$C419*INDEX('ETS yield tables'!$D$133:$CO$161,$B419,X$1-$A419+1)/10^6)</f>
        <v/>
      </c>
      <c r="Y419" t="str" cm="1">
        <f t="array" ref="Y419">IF($A419&gt;Y$1,"",$C419*INDEX('ETS yield tables'!$D$133:$CO$161,$B419,Y$1-$A419+1)/10^6)</f>
        <v/>
      </c>
      <c r="Z419" t="str" cm="1">
        <f t="array" ref="Z419">IF($A419&gt;Z$1,"",$C419*INDEX('ETS yield tables'!$D$133:$CO$161,$B419,Z$1-$A419+1)/10^6)</f>
        <v/>
      </c>
      <c r="AA419" cm="1">
        <f t="array" ref="AA419">IF($A419&gt;AA$1,"",$C419*INDEX('ETS yield tables'!$D$265:$CO$293,$B419,AA$1-$A419+1)/10^6)</f>
        <v>0</v>
      </c>
      <c r="AB419" cm="1">
        <f t="array" aca="1" ref="AB419" ca="1">IF($A419&gt;AB$1,"",$C419*INDEX('ETS yield tables'!$D$265:$CO$293,$B419,AB$1-$A419+1)/10^6)</f>
        <v>0</v>
      </c>
      <c r="AC419" cm="1">
        <f t="array" aca="1" ref="AC419" ca="1">IF($A419&gt;AC$1,"",$C419*INDEX('ETS yield tables'!$D$265:$CO$293,$B419,AC$1-$A419+1)/10^6)</f>
        <v>0</v>
      </c>
      <c r="AD419" cm="1">
        <f t="array" aca="1" ref="AD419" ca="1">IF($A419&gt;AD$1,"",$C419*INDEX('ETS yield tables'!$D$265:$CO$293,$B419,AD$1-$A419+1)/10^6)</f>
        <v>0</v>
      </c>
      <c r="AE419" cm="1">
        <f t="array" aca="1" ref="AE419" ca="1">IF($A419&gt;AE$1,"",$C419*INDEX('ETS yield tables'!$D$265:$CO$293,$B419,AE$1-$A419+1)/10^6)</f>
        <v>0</v>
      </c>
      <c r="AF419" cm="1">
        <f t="array" aca="1" ref="AF419" ca="1">IF($A419&gt;AF$1,"",$C419*INDEX('ETS yield tables'!$D$265:$CO$293,$B419,AF$1-$A419+1)/10^6)</f>
        <v>0</v>
      </c>
      <c r="AG419" cm="1">
        <f t="array" aca="1" ref="AG419" ca="1">IF($A419&gt;AG$1,"",$C419*INDEX('ETS yield tables'!$D$265:$CO$293,$B419,AG$1-$A419+1)/10^6)</f>
        <v>0</v>
      </c>
      <c r="AH419" cm="1">
        <f t="array" aca="1" ref="AH419" ca="1">IF($A419&gt;AH$1,"",$C419*INDEX('ETS yield tables'!$D$265:$CO$293,$B419,AH$1-$A419+1)/10^6)</f>
        <v>0</v>
      </c>
      <c r="AI419" cm="1">
        <f t="array" aca="1" ref="AI419" ca="1">IF($A419&gt;AI$1,"",$C419*INDEX('ETS yield tables'!$D$265:$CO$293,$B419,AI$1-$A419+1)/10^6)</f>
        <v>0</v>
      </c>
      <c r="AJ419" cm="1">
        <f t="array" aca="1" ref="AJ419" ca="1">IF($A419&gt;AJ$1,"",$C419*INDEX('ETS yield tables'!$D$265:$CO$293,$B419,AJ$1-$A419+1)/10^6)</f>
        <v>0</v>
      </c>
      <c r="AK419" cm="1">
        <f t="array" aca="1" ref="AK419" ca="1">IF($A419&gt;AK$1,"",$C419*INDEX('ETS yield tables'!$D$265:$CO$293,$B419,AK$1-$A419+1)/10^6)</f>
        <v>0</v>
      </c>
      <c r="AL419" cm="1">
        <f t="array" aca="1" ref="AL419" ca="1">IF($A419&gt;AL$1,"",$C419*INDEX('ETS yield tables'!$D$265:$CO$293,$B419,AL$1-$A419+1)/10^6)</f>
        <v>0</v>
      </c>
      <c r="AM419" cm="1">
        <f t="array" aca="1" ref="AM419" ca="1">IF($A419&gt;AM$1,"",$C419*INDEX('ETS yield tables'!$D$265:$CO$293,$B419,AM$1-$A419+1)/10^6)</f>
        <v>0</v>
      </c>
      <c r="AN419" cm="1">
        <f t="array" aca="1" ref="AN419" ca="1">IF($A419&gt;AN$1,"",$C419*INDEX('ETS yield tables'!$D$265:$CO$293,$B419,AN$1-$A419+1)/10^6)</f>
        <v>0</v>
      </c>
      <c r="AO419" cm="1">
        <f t="array" aca="1" ref="AO419" ca="1">IF($A419&gt;AO$1,"",$C419*INDEX('ETS yield tables'!$D$265:$CO$293,$B419,AO$1-$A419+1)/10^6)</f>
        <v>0</v>
      </c>
      <c r="AP419" cm="1">
        <f t="array" aca="1" ref="AP419" ca="1">IF($A419&gt;AP$1,"",$C419*INDEX('ETS yield tables'!$D$265:$CO$293,$B419,AP$1-$A419+1)/10^6)</f>
        <v>0</v>
      </c>
      <c r="AQ419" cm="1">
        <f t="array" aca="1" ref="AQ419" ca="1">IF($A419&gt;AQ$1,"",$C419*INDEX('ETS yield tables'!$D$265:$CO$293,$B419,AQ$1-$A419+1)/10^6)</f>
        <v>0</v>
      </c>
      <c r="AR419" cm="1">
        <f t="array" aca="1" ref="AR419" ca="1">IF($A419&gt;AR$1,"",$C419*INDEX('ETS yield tables'!$D$265:$CO$293,$B419,AR$1-$A419+1)/10^6)</f>
        <v>0</v>
      </c>
      <c r="AS419" cm="1">
        <f t="array" aca="1" ref="AS419" ca="1">IF($A419&gt;AS$1,"",$C419*INDEX('ETS yield tables'!$D$265:$CO$293,$B419,AS$1-$A419+1)/10^6)</f>
        <v>0</v>
      </c>
      <c r="AT419" cm="1">
        <f t="array" aca="1" ref="AT419" ca="1">IF($A419&gt;AT$1,"",$C419*INDEX('ETS yield tables'!$D$265:$CO$293,$B419,AT$1-$A419+1)/10^6)</f>
        <v>0</v>
      </c>
      <c r="AU419" cm="1">
        <f t="array" aca="1" ref="AU419" ca="1">IF($A419&gt;AU$1,"",$C419*INDEX('ETS yield tables'!$D$265:$CO$293,$B419,AU$1-$A419+1)/10^6)</f>
        <v>0</v>
      </c>
      <c r="AV419" cm="1">
        <f t="array" aca="1" ref="AV419" ca="1">IF($A419&gt;AV$1,"",$C419*INDEX('ETS yield tables'!$D$265:$CO$293,$B419,AV$1-$A419+1)/10^6)</f>
        <v>0</v>
      </c>
      <c r="AW419" cm="1">
        <f t="array" aca="1" ref="AW419" ca="1">IF($A419&gt;AW$1,"",$C419*INDEX('ETS yield tables'!$D$265:$CO$293,$B419,AW$1-$A419+1)/10^6)</f>
        <v>0</v>
      </c>
      <c r="AX419" cm="1">
        <f t="array" aca="1" ref="AX419" ca="1">IF($A419&gt;AX$1,"",$C419*INDEX('ETS yield tables'!$D$265:$CO$293,$B419,AX$1-$A419+1)/10^6)</f>
        <v>0</v>
      </c>
      <c r="AY419" cm="1">
        <f t="array" aca="1" ref="AY419" ca="1">IF($A419&gt;AY$1,"",$C419*INDEX('ETS yield tables'!$D$265:$CO$293,$B419,AY$1-$A419+1)/10^6)</f>
        <v>0</v>
      </c>
      <c r="AZ419" cm="1">
        <f t="array" aca="1" ref="AZ419" ca="1">IF($A419&gt;AZ$1,"",$C419*INDEX('ETS yield tables'!$D$265:$CO$293,$B419,AZ$1-$A419+1)/10^6)</f>
        <v>0</v>
      </c>
      <c r="BA419" cm="1">
        <f t="array" aca="1" ref="BA419" ca="1">IF($A419&gt;BA$1,"",$C419*INDEX('ETS yield tables'!$D$265:$CO$293,$B419,BA$1-$A419+1)/10^6)</f>
        <v>0</v>
      </c>
      <c r="BB419" cm="1">
        <f t="array" aca="1" ref="BB419" ca="1">IF($A419&gt;BB$1,"",$C419*INDEX('ETS yield tables'!$D$265:$CO$293,$B419,BB$1-$A419+1)/10^6)</f>
        <v>0</v>
      </c>
      <c r="BC419" cm="1">
        <f t="array" aca="1" ref="BC419" ca="1">IF($A419&gt;BC$1,"",$C419*INDEX('ETS yield tables'!$D$265:$CO$293,$B419,BC$1-$A419+1)/10^6)</f>
        <v>0</v>
      </c>
      <c r="BD419" cm="1">
        <f t="array" aca="1" ref="BD419" ca="1">IF($A419&gt;BD$1,"",$C419*INDEX('ETS yield tables'!$D$265:$CO$293,$B419,BD$1-$A419+1)/10^6)</f>
        <v>0</v>
      </c>
      <c r="BE419" cm="1">
        <f t="array" aca="1" ref="BE419" ca="1">IF($A419&gt;BE$1,"",$C419*INDEX('ETS yield tables'!$D$265:$CO$293,$B419,BE$1-$A419+1)/10^6)</f>
        <v>0</v>
      </c>
      <c r="BF419" cm="1">
        <f t="array" aca="1" ref="BF419" ca="1">IF($A419&gt;BF$1,"",$C419*INDEX('ETS yield tables'!$D$265:$CO$293,$B419,BF$1-$A419+1)/10^6)</f>
        <v>0</v>
      </c>
      <c r="BG419" cm="1">
        <f t="array" aca="1" ref="BG419" ca="1">IF($A419&gt;BG$1,"",$C419*INDEX('ETS yield tables'!$D$265:$CO$293,$B419,BG$1-$A419+1)/10^6)</f>
        <v>0</v>
      </c>
      <c r="BH419" cm="1">
        <f t="array" aca="1" ref="BH419" ca="1">IF($A419&gt;BH$1,"",$C419*INDEX('ETS yield tables'!$D$265:$CO$293,$B419,BH$1-$A419+1)/10^6)</f>
        <v>0</v>
      </c>
      <c r="BI419" cm="1">
        <f t="array" aca="1" ref="BI419" ca="1">IF($A419&gt;BI$1,"",$C419*INDEX('ETS yield tables'!$D$265:$CO$293,$B419,BI$1-$A419+1)/10^6)</f>
        <v>0</v>
      </c>
      <c r="BJ419" cm="1">
        <f t="array" aca="1" ref="BJ419" ca="1">IF($A419&gt;BJ$1,"",$C419*INDEX('ETS yield tables'!$D$265:$CO$293,$B419,BJ$1-$A419+1)/10^6)</f>
        <v>0</v>
      </c>
      <c r="BK419" cm="1">
        <f t="array" aca="1" ref="BK419" ca="1">IF($A419&gt;BK$1,"",$C419*INDEX('ETS yield tables'!$D$265:$CO$293,$B419,BK$1-$A419+1)/10^6)</f>
        <v>0</v>
      </c>
      <c r="BL419" cm="1">
        <f t="array" aca="1" ref="BL419" ca="1">IF($A419&gt;BL$1,"",$C419*INDEX('ETS yield tables'!$D$265:$CO$293,$B419,BL$1-$A419+1)/10^6)</f>
        <v>0</v>
      </c>
      <c r="BM419" cm="1">
        <f t="array" aca="1" ref="BM419" ca="1">IF($A419&gt;BM$1,"",$C419*INDEX('ETS yield tables'!$D$265:$CO$293,$B419,BM$1-$A419+1)/10^6)</f>
        <v>0</v>
      </c>
      <c r="BN419" cm="1">
        <f t="array" aca="1" ref="BN419" ca="1">IF($A419&gt;BN$1,"",$C419*INDEX('ETS yield tables'!$D$265:$CO$293,$B419,BN$1-$A419+1)/10^6)</f>
        <v>0</v>
      </c>
      <c r="BO419" cm="1">
        <f t="array" aca="1" ref="BO419" ca="1">IF($A419&gt;BO$1,"",$C419*INDEX('ETS yield tables'!$D$265:$CO$293,$B419,BO$1-$A419+1)/10^6)</f>
        <v>0</v>
      </c>
      <c r="BP419" cm="1">
        <f t="array" aca="1" ref="BP419" ca="1">IF($A419&gt;BP$1,"",$C419*INDEX('ETS yield tables'!$D$265:$CO$293,$B419,BP$1-$A419+1)/10^6)</f>
        <v>0</v>
      </c>
      <c r="BQ419" cm="1">
        <f t="array" aca="1" ref="BQ419" ca="1">IF($A419&gt;BQ$1,"",$C419*INDEX('ETS yield tables'!$D$265:$CO$293,$B419,BQ$1-$A419+1)/10^6)</f>
        <v>0</v>
      </c>
      <c r="BR419" cm="1">
        <f t="array" aca="1" ref="BR419" ca="1">IF($A419&gt;BR$1,"",$C419*INDEX('ETS yield tables'!$D$265:$CO$293,$B419,BR$1-$A419+1)/10^6)</f>
        <v>0</v>
      </c>
      <c r="BS419" cm="1">
        <f t="array" aca="1" ref="BS419" ca="1">IF($A419&gt;BS$1,"",$C419*INDEX('ETS yield tables'!$D$265:$CO$293,$B419,BS$1-$A419+1)/10^6)</f>
        <v>0</v>
      </c>
      <c r="BT419" cm="1">
        <f t="array" aca="1" ref="BT419" ca="1">IF($A419&gt;BT$1,"",$C419*INDEX('ETS yield tables'!$D$265:$CO$293,$B419,BT$1-$A419+1)/10^6)</f>
        <v>0</v>
      </c>
      <c r="BU419" cm="1">
        <f t="array" aca="1" ref="BU419" ca="1">IF($A419&gt;BU$1,"",$C419*INDEX('ETS yield tables'!$D$265:$CO$293,$B419,BU$1-$A419+1)/10^6)</f>
        <v>0</v>
      </c>
      <c r="BV419" cm="1">
        <f t="array" aca="1" ref="BV419" ca="1">IF($A419&gt;BV$1,"",$C419*INDEX('ETS yield tables'!$D$265:$CO$293,$B419,BV$1-$A419+1)/10^6)</f>
        <v>0</v>
      </c>
      <c r="BW419" cm="1">
        <f t="array" aca="1" ref="BW419" ca="1">IF($A419&gt;BW$1,"",$C419*INDEX('ETS yield tables'!$D$265:$CO$293,$B419,BW$1-$A419+1)/10^6)</f>
        <v>0</v>
      </c>
      <c r="BX419" cm="1">
        <f t="array" aca="1" ref="BX419" ca="1">IF($A419&gt;BX$1,"",$C419*INDEX('ETS yield tables'!$D$265:$CO$293,$B419,BX$1-$A419+1)/10^6)</f>
        <v>0</v>
      </c>
      <c r="BY419" cm="1">
        <f t="array" aca="1" ref="BY419" ca="1">IF($A419&gt;BY$1,"",$C419*INDEX('ETS yield tables'!$D$265:$CO$293,$B419,BY$1-$A419+1)/10^6)</f>
        <v>0</v>
      </c>
      <c r="BZ419" cm="1">
        <f t="array" aca="1" ref="BZ419" ca="1">IF($A419&gt;BZ$1,"",$C419*INDEX('ETS yield tables'!$D$265:$CO$293,$B419,BZ$1-$A419+1)/10^6)</f>
        <v>0</v>
      </c>
      <c r="CA419" cm="1">
        <f t="array" aca="1" ref="CA419" ca="1">IF($A419&gt;CA$1,"",$C419*INDEX('ETS yield tables'!$D$265:$CO$293,$B419,CA$1-$A419+1)/10^6)</f>
        <v>0</v>
      </c>
      <c r="CB419" cm="1">
        <f t="array" aca="1" ref="CB419" ca="1">IF($A419&gt;CB$1,"",$C419*INDEX('ETS yield tables'!$D$265:$CO$293,$B419,CB$1-$A419+1)/10^6)</f>
        <v>0</v>
      </c>
      <c r="CC419" cm="1">
        <f t="array" aca="1" ref="CC419" ca="1">IF($A419&gt;CC$1,"",$C419*INDEX('ETS yield tables'!$D$265:$CO$293,$B419,CC$1-$A419+1)/10^6)</f>
        <v>0</v>
      </c>
      <c r="CD419" cm="1">
        <f t="array" aca="1" ref="CD419" ca="1">IF($A419&gt;CD$1,"",$C419*INDEX('ETS yield tables'!$D$265:$CO$293,$B419,CD$1-$A419+1)/10^6)</f>
        <v>0</v>
      </c>
      <c r="CE419" cm="1">
        <f t="array" aca="1" ref="CE419" ca="1">IF($A419&gt;CE$1,"",$C419*INDEX('ETS yield tables'!$D$265:$CO$293,$B419,CE$1-$A419+1)/10^6)</f>
        <v>0</v>
      </c>
      <c r="CF419" cm="1">
        <f t="array" aca="1" ref="CF419" ca="1">IF($A419&gt;CF$1,"",$C419*INDEX('ETS yield tables'!$D$265:$CO$293,$B419,CF$1-$A419+1)/10^6)</f>
        <v>0</v>
      </c>
      <c r="CG419" cm="1">
        <f t="array" aca="1" ref="CG419" ca="1">IF($A419&gt;CG$1,"",$C419*INDEX('ETS yield tables'!$D$265:$CO$293,$B419,CG$1-$A419+1)/10^6)</f>
        <v>0</v>
      </c>
      <c r="CH419" cm="1">
        <f t="array" aca="1" ref="CH419" ca="1">IF($A419&gt;CH$1,"",$C419*INDEX('ETS yield tables'!$D$265:$CO$293,$B419,CH$1-$A419+1)/10^6)</f>
        <v>0</v>
      </c>
      <c r="CI419" cm="1">
        <f t="array" aca="1" ref="CI419" ca="1">IF($A419&gt;CI$1,"",$C419*INDEX('ETS yield tables'!$D$265:$CO$293,$B419,CI$1-$A419+1)/10^6)</f>
        <v>0</v>
      </c>
      <c r="CJ419" cm="1">
        <f t="array" aca="1" ref="CJ419" ca="1">IF($A419&gt;CJ$1,"",$C419*INDEX('ETS yield tables'!$D$265:$CO$293,$B419,CJ$1-$A419+1)/10^6)</f>
        <v>0</v>
      </c>
      <c r="CK419" cm="1">
        <f t="array" aca="1" ref="CK419" ca="1">IF($A419&gt;CK$1,"",$C419*INDEX('ETS yield tables'!$D$265:$CO$293,$B419,CK$1-$A419+1)/10^6)</f>
        <v>0</v>
      </c>
      <c r="CL419" cm="1">
        <f t="array" aca="1" ref="CL419" ca="1">IF($A419&gt;CL$1,"",$C419*INDEX('ETS yield tables'!$D$265:$CO$293,$B419,CL$1-$A419+1)/10^6)</f>
        <v>0</v>
      </c>
      <c r="CM419" cm="1">
        <f t="array" aca="1" ref="CM419" ca="1">IF($A419&gt;CM$1,"",$C419*INDEX('ETS yield tables'!$D$265:$CO$293,$B419,CM$1-$A419+1)/10^6)</f>
        <v>0</v>
      </c>
      <c r="CN419" cm="1">
        <f t="array" aca="1" ref="CN419" ca="1">IF($A419&gt;CN$1,"",$C419*INDEX('ETS yield tables'!$D$265:$CO$293,$B419,CN$1-$A419+1)/10^6)</f>
        <v>0</v>
      </c>
      <c r="CO419" cm="1">
        <f t="array" aca="1" ref="CO419" ca="1">IF($A419&gt;CO$1,"",$C419*INDEX('ETS yield tables'!$D$265:$CO$293,$B419,CO$1-$A419+1)/10^6)</f>
        <v>0</v>
      </c>
    </row>
    <row r="420" spans="1:93" outlineLevel="1">
      <c r="A420">
        <v>2014</v>
      </c>
      <c r="B420">
        <f t="shared" si="195"/>
        <v>1</v>
      </c>
      <c r="C420" s="1"/>
      <c r="D420" s="62"/>
      <c r="E420" s="62"/>
      <c r="F420" s="62"/>
      <c r="G420" s="62"/>
      <c r="H420" s="62"/>
      <c r="I420" s="62"/>
      <c r="J420" s="62"/>
      <c r="K420" s="62"/>
      <c r="L420" s="62"/>
      <c r="M420" s="62"/>
      <c r="N420" s="62"/>
      <c r="O420" s="62"/>
      <c r="P420" s="62"/>
      <c r="Q420" s="62"/>
      <c r="R420" s="62"/>
      <c r="S420" s="62"/>
      <c r="T420" s="62"/>
      <c r="U420" s="62"/>
      <c r="V420" t="str" cm="1">
        <f t="array" ref="V420">IF($A420&gt;V$1,"",$C420*INDEX('ETS yield tables'!$D$133:$CO$161,$B420,V$1-$A420+1)/10^6)</f>
        <v/>
      </c>
      <c r="W420" t="str" cm="1">
        <f t="array" ref="W420">IF($A420&gt;W$1,"",$C420*INDEX('ETS yield tables'!$D$133:$CO$161,$B420,W$1-$A420+1)/10^6)</f>
        <v/>
      </c>
      <c r="X420" t="str" cm="1">
        <f t="array" ref="X420">IF($A420&gt;X$1,"",$C420*INDEX('ETS yield tables'!$D$133:$CO$161,$B420,X$1-$A420+1)/10^6)</f>
        <v/>
      </c>
      <c r="Y420" t="str" cm="1">
        <f t="array" ref="Y420">IF($A420&gt;Y$1,"",$C420*INDEX('ETS yield tables'!$D$133:$CO$161,$B420,Y$1-$A420+1)/10^6)</f>
        <v/>
      </c>
      <c r="Z420" t="str" cm="1">
        <f t="array" ref="Z420">IF($A420&gt;Z$1,"",$C420*INDEX('ETS yield tables'!$D$133:$CO$161,$B420,Z$1-$A420+1)/10^6)</f>
        <v/>
      </c>
      <c r="AA420" t="str" cm="1">
        <f t="array" ref="AA420">IF($A420&gt;AA$1,"",$C420*INDEX('ETS yield tables'!$D$133:$CO$161,$B420,AA$1-$A420+1)/10^6)</f>
        <v/>
      </c>
      <c r="AB420" cm="1">
        <f t="array" ref="AB420">IF($A420&gt;AB$1,"",$C420*INDEX('ETS yield tables'!$D$265:$CO$293,$B420,AB$1-$A420+1)/10^6)</f>
        <v>0</v>
      </c>
      <c r="AC420" cm="1">
        <f t="array" aca="1" ref="AC420" ca="1">IF($A420&gt;AC$1,"",$C420*INDEX('ETS yield tables'!$D$265:$CO$293,$B420,AC$1-$A420+1)/10^6)</f>
        <v>0</v>
      </c>
      <c r="AD420" cm="1">
        <f t="array" aca="1" ref="AD420" ca="1">IF($A420&gt;AD$1,"",$C420*INDEX('ETS yield tables'!$D$265:$CO$293,$B420,AD$1-$A420+1)/10^6)</f>
        <v>0</v>
      </c>
      <c r="AE420" cm="1">
        <f t="array" aca="1" ref="AE420" ca="1">IF($A420&gt;AE$1,"",$C420*INDEX('ETS yield tables'!$D$265:$CO$293,$B420,AE$1-$A420+1)/10^6)</f>
        <v>0</v>
      </c>
      <c r="AF420" cm="1">
        <f t="array" aca="1" ref="AF420" ca="1">IF($A420&gt;AF$1,"",$C420*INDEX('ETS yield tables'!$D$265:$CO$293,$B420,AF$1-$A420+1)/10^6)</f>
        <v>0</v>
      </c>
      <c r="AG420" cm="1">
        <f t="array" aca="1" ref="AG420" ca="1">IF($A420&gt;AG$1,"",$C420*INDEX('ETS yield tables'!$D$265:$CO$293,$B420,AG$1-$A420+1)/10^6)</f>
        <v>0</v>
      </c>
      <c r="AH420" cm="1">
        <f t="array" aca="1" ref="AH420" ca="1">IF($A420&gt;AH$1,"",$C420*INDEX('ETS yield tables'!$D$265:$CO$293,$B420,AH$1-$A420+1)/10^6)</f>
        <v>0</v>
      </c>
      <c r="AI420" cm="1">
        <f t="array" aca="1" ref="AI420" ca="1">IF($A420&gt;AI$1,"",$C420*INDEX('ETS yield tables'!$D$265:$CO$293,$B420,AI$1-$A420+1)/10^6)</f>
        <v>0</v>
      </c>
      <c r="AJ420" cm="1">
        <f t="array" aca="1" ref="AJ420" ca="1">IF($A420&gt;AJ$1,"",$C420*INDEX('ETS yield tables'!$D$265:$CO$293,$B420,AJ$1-$A420+1)/10^6)</f>
        <v>0</v>
      </c>
      <c r="AK420" cm="1">
        <f t="array" aca="1" ref="AK420" ca="1">IF($A420&gt;AK$1,"",$C420*INDEX('ETS yield tables'!$D$265:$CO$293,$B420,AK$1-$A420+1)/10^6)</f>
        <v>0</v>
      </c>
      <c r="AL420" cm="1">
        <f t="array" aca="1" ref="AL420" ca="1">IF($A420&gt;AL$1,"",$C420*INDEX('ETS yield tables'!$D$265:$CO$293,$B420,AL$1-$A420+1)/10^6)</f>
        <v>0</v>
      </c>
      <c r="AM420" cm="1">
        <f t="array" aca="1" ref="AM420" ca="1">IF($A420&gt;AM$1,"",$C420*INDEX('ETS yield tables'!$D$265:$CO$293,$B420,AM$1-$A420+1)/10^6)</f>
        <v>0</v>
      </c>
      <c r="AN420" cm="1">
        <f t="array" aca="1" ref="AN420" ca="1">IF($A420&gt;AN$1,"",$C420*INDEX('ETS yield tables'!$D$265:$CO$293,$B420,AN$1-$A420+1)/10^6)</f>
        <v>0</v>
      </c>
      <c r="AO420" cm="1">
        <f t="array" aca="1" ref="AO420" ca="1">IF($A420&gt;AO$1,"",$C420*INDEX('ETS yield tables'!$D$265:$CO$293,$B420,AO$1-$A420+1)/10^6)</f>
        <v>0</v>
      </c>
      <c r="AP420" cm="1">
        <f t="array" aca="1" ref="AP420" ca="1">IF($A420&gt;AP$1,"",$C420*INDEX('ETS yield tables'!$D$265:$CO$293,$B420,AP$1-$A420+1)/10^6)</f>
        <v>0</v>
      </c>
      <c r="AQ420" cm="1">
        <f t="array" aca="1" ref="AQ420" ca="1">IF($A420&gt;AQ$1,"",$C420*INDEX('ETS yield tables'!$D$265:$CO$293,$B420,AQ$1-$A420+1)/10^6)</f>
        <v>0</v>
      </c>
      <c r="AR420" cm="1">
        <f t="array" aca="1" ref="AR420" ca="1">IF($A420&gt;AR$1,"",$C420*INDEX('ETS yield tables'!$D$265:$CO$293,$B420,AR$1-$A420+1)/10^6)</f>
        <v>0</v>
      </c>
      <c r="AS420" cm="1">
        <f t="array" aca="1" ref="AS420" ca="1">IF($A420&gt;AS$1,"",$C420*INDEX('ETS yield tables'!$D$265:$CO$293,$B420,AS$1-$A420+1)/10^6)</f>
        <v>0</v>
      </c>
      <c r="AT420" cm="1">
        <f t="array" aca="1" ref="AT420" ca="1">IF($A420&gt;AT$1,"",$C420*INDEX('ETS yield tables'!$D$265:$CO$293,$B420,AT$1-$A420+1)/10^6)</f>
        <v>0</v>
      </c>
      <c r="AU420" cm="1">
        <f t="array" aca="1" ref="AU420" ca="1">IF($A420&gt;AU$1,"",$C420*INDEX('ETS yield tables'!$D$265:$CO$293,$B420,AU$1-$A420+1)/10^6)</f>
        <v>0</v>
      </c>
      <c r="AV420" cm="1">
        <f t="array" aca="1" ref="AV420" ca="1">IF($A420&gt;AV$1,"",$C420*INDEX('ETS yield tables'!$D$265:$CO$293,$B420,AV$1-$A420+1)/10^6)</f>
        <v>0</v>
      </c>
      <c r="AW420" cm="1">
        <f t="array" aca="1" ref="AW420" ca="1">IF($A420&gt;AW$1,"",$C420*INDEX('ETS yield tables'!$D$265:$CO$293,$B420,AW$1-$A420+1)/10^6)</f>
        <v>0</v>
      </c>
      <c r="AX420" cm="1">
        <f t="array" aca="1" ref="AX420" ca="1">IF($A420&gt;AX$1,"",$C420*INDEX('ETS yield tables'!$D$265:$CO$293,$B420,AX$1-$A420+1)/10^6)</f>
        <v>0</v>
      </c>
      <c r="AY420" cm="1">
        <f t="array" aca="1" ref="AY420" ca="1">IF($A420&gt;AY$1,"",$C420*INDEX('ETS yield tables'!$D$265:$CO$293,$B420,AY$1-$A420+1)/10^6)</f>
        <v>0</v>
      </c>
      <c r="AZ420" cm="1">
        <f t="array" aca="1" ref="AZ420" ca="1">IF($A420&gt;AZ$1,"",$C420*INDEX('ETS yield tables'!$D$265:$CO$293,$B420,AZ$1-$A420+1)/10^6)</f>
        <v>0</v>
      </c>
      <c r="BA420" cm="1">
        <f t="array" aca="1" ref="BA420" ca="1">IF($A420&gt;BA$1,"",$C420*INDEX('ETS yield tables'!$D$265:$CO$293,$B420,BA$1-$A420+1)/10^6)</f>
        <v>0</v>
      </c>
      <c r="BB420" cm="1">
        <f t="array" aca="1" ref="BB420" ca="1">IF($A420&gt;BB$1,"",$C420*INDEX('ETS yield tables'!$D$265:$CO$293,$B420,BB$1-$A420+1)/10^6)</f>
        <v>0</v>
      </c>
      <c r="BC420" cm="1">
        <f t="array" aca="1" ref="BC420" ca="1">IF($A420&gt;BC$1,"",$C420*INDEX('ETS yield tables'!$D$265:$CO$293,$B420,BC$1-$A420+1)/10^6)</f>
        <v>0</v>
      </c>
      <c r="BD420" cm="1">
        <f t="array" aca="1" ref="BD420" ca="1">IF($A420&gt;BD$1,"",$C420*INDEX('ETS yield tables'!$D$265:$CO$293,$B420,BD$1-$A420+1)/10^6)</f>
        <v>0</v>
      </c>
      <c r="BE420" cm="1">
        <f t="array" aca="1" ref="BE420" ca="1">IF($A420&gt;BE$1,"",$C420*INDEX('ETS yield tables'!$D$265:$CO$293,$B420,BE$1-$A420+1)/10^6)</f>
        <v>0</v>
      </c>
      <c r="BF420" cm="1">
        <f t="array" aca="1" ref="BF420" ca="1">IF($A420&gt;BF$1,"",$C420*INDEX('ETS yield tables'!$D$265:$CO$293,$B420,BF$1-$A420+1)/10^6)</f>
        <v>0</v>
      </c>
      <c r="BG420" cm="1">
        <f t="array" aca="1" ref="BG420" ca="1">IF($A420&gt;BG$1,"",$C420*INDEX('ETS yield tables'!$D$265:$CO$293,$B420,BG$1-$A420+1)/10^6)</f>
        <v>0</v>
      </c>
      <c r="BH420" cm="1">
        <f t="array" aca="1" ref="BH420" ca="1">IF($A420&gt;BH$1,"",$C420*INDEX('ETS yield tables'!$D$265:$CO$293,$B420,BH$1-$A420+1)/10^6)</f>
        <v>0</v>
      </c>
      <c r="BI420" cm="1">
        <f t="array" aca="1" ref="BI420" ca="1">IF($A420&gt;BI$1,"",$C420*INDEX('ETS yield tables'!$D$265:$CO$293,$B420,BI$1-$A420+1)/10^6)</f>
        <v>0</v>
      </c>
      <c r="BJ420" cm="1">
        <f t="array" aca="1" ref="BJ420" ca="1">IF($A420&gt;BJ$1,"",$C420*INDEX('ETS yield tables'!$D$265:$CO$293,$B420,BJ$1-$A420+1)/10^6)</f>
        <v>0</v>
      </c>
      <c r="BK420" cm="1">
        <f t="array" aca="1" ref="BK420" ca="1">IF($A420&gt;BK$1,"",$C420*INDEX('ETS yield tables'!$D$265:$CO$293,$B420,BK$1-$A420+1)/10^6)</f>
        <v>0</v>
      </c>
      <c r="BL420" cm="1">
        <f t="array" aca="1" ref="BL420" ca="1">IF($A420&gt;BL$1,"",$C420*INDEX('ETS yield tables'!$D$265:$CO$293,$B420,BL$1-$A420+1)/10^6)</f>
        <v>0</v>
      </c>
      <c r="BM420" cm="1">
        <f t="array" aca="1" ref="BM420" ca="1">IF($A420&gt;BM$1,"",$C420*INDEX('ETS yield tables'!$D$265:$CO$293,$B420,BM$1-$A420+1)/10^6)</f>
        <v>0</v>
      </c>
      <c r="BN420" cm="1">
        <f t="array" aca="1" ref="BN420" ca="1">IF($A420&gt;BN$1,"",$C420*INDEX('ETS yield tables'!$D$265:$CO$293,$B420,BN$1-$A420+1)/10^6)</f>
        <v>0</v>
      </c>
      <c r="BO420" cm="1">
        <f t="array" aca="1" ref="BO420" ca="1">IF($A420&gt;BO$1,"",$C420*INDEX('ETS yield tables'!$D$265:$CO$293,$B420,BO$1-$A420+1)/10^6)</f>
        <v>0</v>
      </c>
      <c r="BP420" cm="1">
        <f t="array" aca="1" ref="BP420" ca="1">IF($A420&gt;BP$1,"",$C420*INDEX('ETS yield tables'!$D$265:$CO$293,$B420,BP$1-$A420+1)/10^6)</f>
        <v>0</v>
      </c>
      <c r="BQ420" cm="1">
        <f t="array" aca="1" ref="BQ420" ca="1">IF($A420&gt;BQ$1,"",$C420*INDEX('ETS yield tables'!$D$265:$CO$293,$B420,BQ$1-$A420+1)/10^6)</f>
        <v>0</v>
      </c>
      <c r="BR420" cm="1">
        <f t="array" aca="1" ref="BR420" ca="1">IF($A420&gt;BR$1,"",$C420*INDEX('ETS yield tables'!$D$265:$CO$293,$B420,BR$1-$A420+1)/10^6)</f>
        <v>0</v>
      </c>
      <c r="BS420" cm="1">
        <f t="array" aca="1" ref="BS420" ca="1">IF($A420&gt;BS$1,"",$C420*INDEX('ETS yield tables'!$D$265:$CO$293,$B420,BS$1-$A420+1)/10^6)</f>
        <v>0</v>
      </c>
      <c r="BT420" cm="1">
        <f t="array" aca="1" ref="BT420" ca="1">IF($A420&gt;BT$1,"",$C420*INDEX('ETS yield tables'!$D$265:$CO$293,$B420,BT$1-$A420+1)/10^6)</f>
        <v>0</v>
      </c>
      <c r="BU420" cm="1">
        <f t="array" aca="1" ref="BU420" ca="1">IF($A420&gt;BU$1,"",$C420*INDEX('ETS yield tables'!$D$265:$CO$293,$B420,BU$1-$A420+1)/10^6)</f>
        <v>0</v>
      </c>
      <c r="BV420" cm="1">
        <f t="array" aca="1" ref="BV420" ca="1">IF($A420&gt;BV$1,"",$C420*INDEX('ETS yield tables'!$D$265:$CO$293,$B420,BV$1-$A420+1)/10^6)</f>
        <v>0</v>
      </c>
      <c r="BW420" cm="1">
        <f t="array" aca="1" ref="BW420" ca="1">IF($A420&gt;BW$1,"",$C420*INDEX('ETS yield tables'!$D$265:$CO$293,$B420,BW$1-$A420+1)/10^6)</f>
        <v>0</v>
      </c>
      <c r="BX420" cm="1">
        <f t="array" aca="1" ref="BX420" ca="1">IF($A420&gt;BX$1,"",$C420*INDEX('ETS yield tables'!$D$265:$CO$293,$B420,BX$1-$A420+1)/10^6)</f>
        <v>0</v>
      </c>
      <c r="BY420" cm="1">
        <f t="array" aca="1" ref="BY420" ca="1">IF($A420&gt;BY$1,"",$C420*INDEX('ETS yield tables'!$D$265:$CO$293,$B420,BY$1-$A420+1)/10^6)</f>
        <v>0</v>
      </c>
      <c r="BZ420" cm="1">
        <f t="array" aca="1" ref="BZ420" ca="1">IF($A420&gt;BZ$1,"",$C420*INDEX('ETS yield tables'!$D$265:$CO$293,$B420,BZ$1-$A420+1)/10^6)</f>
        <v>0</v>
      </c>
      <c r="CA420" cm="1">
        <f t="array" aca="1" ref="CA420" ca="1">IF($A420&gt;CA$1,"",$C420*INDEX('ETS yield tables'!$D$265:$CO$293,$B420,CA$1-$A420+1)/10^6)</f>
        <v>0</v>
      </c>
      <c r="CB420" cm="1">
        <f t="array" aca="1" ref="CB420" ca="1">IF($A420&gt;CB$1,"",$C420*INDEX('ETS yield tables'!$D$265:$CO$293,$B420,CB$1-$A420+1)/10^6)</f>
        <v>0</v>
      </c>
      <c r="CC420" cm="1">
        <f t="array" aca="1" ref="CC420" ca="1">IF($A420&gt;CC$1,"",$C420*INDEX('ETS yield tables'!$D$265:$CO$293,$B420,CC$1-$A420+1)/10^6)</f>
        <v>0</v>
      </c>
      <c r="CD420" cm="1">
        <f t="array" aca="1" ref="CD420" ca="1">IF($A420&gt;CD$1,"",$C420*INDEX('ETS yield tables'!$D$265:$CO$293,$B420,CD$1-$A420+1)/10^6)</f>
        <v>0</v>
      </c>
      <c r="CE420" cm="1">
        <f t="array" aca="1" ref="CE420" ca="1">IF($A420&gt;CE$1,"",$C420*INDEX('ETS yield tables'!$D$265:$CO$293,$B420,CE$1-$A420+1)/10^6)</f>
        <v>0</v>
      </c>
      <c r="CF420" cm="1">
        <f t="array" aca="1" ref="CF420" ca="1">IF($A420&gt;CF$1,"",$C420*INDEX('ETS yield tables'!$D$265:$CO$293,$B420,CF$1-$A420+1)/10^6)</f>
        <v>0</v>
      </c>
      <c r="CG420" cm="1">
        <f t="array" aca="1" ref="CG420" ca="1">IF($A420&gt;CG$1,"",$C420*INDEX('ETS yield tables'!$D$265:$CO$293,$B420,CG$1-$A420+1)/10^6)</f>
        <v>0</v>
      </c>
      <c r="CH420" cm="1">
        <f t="array" aca="1" ref="CH420" ca="1">IF($A420&gt;CH$1,"",$C420*INDEX('ETS yield tables'!$D$265:$CO$293,$B420,CH$1-$A420+1)/10^6)</f>
        <v>0</v>
      </c>
      <c r="CI420" cm="1">
        <f t="array" aca="1" ref="CI420" ca="1">IF($A420&gt;CI$1,"",$C420*INDEX('ETS yield tables'!$D$265:$CO$293,$B420,CI$1-$A420+1)/10^6)</f>
        <v>0</v>
      </c>
      <c r="CJ420" cm="1">
        <f t="array" aca="1" ref="CJ420" ca="1">IF($A420&gt;CJ$1,"",$C420*INDEX('ETS yield tables'!$D$265:$CO$293,$B420,CJ$1-$A420+1)/10^6)</f>
        <v>0</v>
      </c>
      <c r="CK420" cm="1">
        <f t="array" aca="1" ref="CK420" ca="1">IF($A420&gt;CK$1,"",$C420*INDEX('ETS yield tables'!$D$265:$CO$293,$B420,CK$1-$A420+1)/10^6)</f>
        <v>0</v>
      </c>
      <c r="CL420" cm="1">
        <f t="array" aca="1" ref="CL420" ca="1">IF($A420&gt;CL$1,"",$C420*INDEX('ETS yield tables'!$D$265:$CO$293,$B420,CL$1-$A420+1)/10^6)</f>
        <v>0</v>
      </c>
      <c r="CM420" cm="1">
        <f t="array" aca="1" ref="CM420" ca="1">IF($A420&gt;CM$1,"",$C420*INDEX('ETS yield tables'!$D$265:$CO$293,$B420,CM$1-$A420+1)/10^6)</f>
        <v>0</v>
      </c>
      <c r="CN420" cm="1">
        <f t="array" aca="1" ref="CN420" ca="1">IF($A420&gt;CN$1,"",$C420*INDEX('ETS yield tables'!$D$265:$CO$293,$B420,CN$1-$A420+1)/10^6)</f>
        <v>0</v>
      </c>
      <c r="CO420" cm="1">
        <f t="array" aca="1" ref="CO420" ca="1">IF($A420&gt;CO$1,"",$C420*INDEX('ETS yield tables'!$D$265:$CO$293,$B420,CO$1-$A420+1)/10^6)</f>
        <v>0</v>
      </c>
    </row>
    <row r="421" spans="1:93" outlineLevel="1">
      <c r="A421">
        <v>2015</v>
      </c>
      <c r="B421">
        <f t="shared" si="195"/>
        <v>1</v>
      </c>
      <c r="C421" s="1"/>
      <c r="D421" s="62"/>
      <c r="E421" s="62"/>
      <c r="F421" s="62"/>
      <c r="G421" s="62"/>
      <c r="H421" s="62"/>
      <c r="I421" s="62"/>
      <c r="J421" s="62"/>
      <c r="K421" s="62"/>
      <c r="L421" s="62"/>
      <c r="M421" s="62"/>
      <c r="N421" s="62"/>
      <c r="O421" s="62"/>
      <c r="P421" s="62"/>
      <c r="Q421" s="62"/>
      <c r="R421" s="62"/>
      <c r="S421" s="62"/>
      <c r="T421" s="62"/>
      <c r="U421" s="62"/>
      <c r="V421" t="str" cm="1">
        <f t="array" ref="V421">IF($A421&gt;V$1,"",$C421*INDEX('ETS yield tables'!$D$133:$CO$161,$B421,V$1-$A421+1)/10^6)</f>
        <v/>
      </c>
      <c r="W421" t="str" cm="1">
        <f t="array" ref="W421">IF($A421&gt;W$1,"",$C421*INDEX('ETS yield tables'!$D$133:$CO$161,$B421,W$1-$A421+1)/10^6)</f>
        <v/>
      </c>
      <c r="X421" t="str" cm="1">
        <f t="array" ref="X421">IF($A421&gt;X$1,"",$C421*INDEX('ETS yield tables'!$D$133:$CO$161,$B421,X$1-$A421+1)/10^6)</f>
        <v/>
      </c>
      <c r="Y421" t="str" cm="1">
        <f t="array" ref="Y421">IF($A421&gt;Y$1,"",$C421*INDEX('ETS yield tables'!$D$133:$CO$161,$B421,Y$1-$A421+1)/10^6)</f>
        <v/>
      </c>
      <c r="Z421" t="str" cm="1">
        <f t="array" ref="Z421">IF($A421&gt;Z$1,"",$C421*INDEX('ETS yield tables'!$D$133:$CO$161,$B421,Z$1-$A421+1)/10^6)</f>
        <v/>
      </c>
      <c r="AA421" t="str" cm="1">
        <f t="array" ref="AA421">IF($A421&gt;AA$1,"",$C421*INDEX('ETS yield tables'!$D$133:$CO$161,$B421,AA$1-$A421+1)/10^6)</f>
        <v/>
      </c>
      <c r="AB421" t="str" cm="1">
        <f t="array" ref="AB421">IF($A421&gt;AB$1,"",$C421*INDEX('ETS yield tables'!$D$133:$CO$161,$B421,AB$1-$A421+1)/10^6)</f>
        <v/>
      </c>
      <c r="AC421" cm="1">
        <f t="array" ref="AC421">IF($A421&gt;AC$1,"",$C421*INDEX('ETS yield tables'!$D$265:$CO$293,$B421,AC$1-$A421+1)/10^6)</f>
        <v>0</v>
      </c>
      <c r="AD421" cm="1">
        <f t="array" aca="1" ref="AD421" ca="1">IF($A421&gt;AD$1,"",$C421*INDEX('ETS yield tables'!$D$265:$CO$293,$B421,AD$1-$A421+1)/10^6)</f>
        <v>0</v>
      </c>
      <c r="AE421" cm="1">
        <f t="array" aca="1" ref="AE421" ca="1">IF($A421&gt;AE$1,"",$C421*INDEX('ETS yield tables'!$D$265:$CO$293,$B421,AE$1-$A421+1)/10^6)</f>
        <v>0</v>
      </c>
      <c r="AF421" cm="1">
        <f t="array" aca="1" ref="AF421" ca="1">IF($A421&gt;AF$1,"",$C421*INDEX('ETS yield tables'!$D$265:$CO$293,$B421,AF$1-$A421+1)/10^6)</f>
        <v>0</v>
      </c>
      <c r="AG421" cm="1">
        <f t="array" aca="1" ref="AG421" ca="1">IF($A421&gt;AG$1,"",$C421*INDEX('ETS yield tables'!$D$265:$CO$293,$B421,AG$1-$A421+1)/10^6)</f>
        <v>0</v>
      </c>
      <c r="AH421" cm="1">
        <f t="array" aca="1" ref="AH421" ca="1">IF($A421&gt;AH$1,"",$C421*INDEX('ETS yield tables'!$D$265:$CO$293,$B421,AH$1-$A421+1)/10^6)</f>
        <v>0</v>
      </c>
      <c r="AI421" cm="1">
        <f t="array" aca="1" ref="AI421" ca="1">IF($A421&gt;AI$1,"",$C421*INDEX('ETS yield tables'!$D$265:$CO$293,$B421,AI$1-$A421+1)/10^6)</f>
        <v>0</v>
      </c>
      <c r="AJ421" cm="1">
        <f t="array" aca="1" ref="AJ421" ca="1">IF($A421&gt;AJ$1,"",$C421*INDEX('ETS yield tables'!$D$265:$CO$293,$B421,AJ$1-$A421+1)/10^6)</f>
        <v>0</v>
      </c>
      <c r="AK421" cm="1">
        <f t="array" aca="1" ref="AK421" ca="1">IF($A421&gt;AK$1,"",$C421*INDEX('ETS yield tables'!$D$265:$CO$293,$B421,AK$1-$A421+1)/10^6)</f>
        <v>0</v>
      </c>
      <c r="AL421" cm="1">
        <f t="array" aca="1" ref="AL421" ca="1">IF($A421&gt;AL$1,"",$C421*INDEX('ETS yield tables'!$D$265:$CO$293,$B421,AL$1-$A421+1)/10^6)</f>
        <v>0</v>
      </c>
      <c r="AM421" cm="1">
        <f t="array" aca="1" ref="AM421" ca="1">IF($A421&gt;AM$1,"",$C421*INDEX('ETS yield tables'!$D$265:$CO$293,$B421,AM$1-$A421+1)/10^6)</f>
        <v>0</v>
      </c>
      <c r="AN421" cm="1">
        <f t="array" aca="1" ref="AN421" ca="1">IF($A421&gt;AN$1,"",$C421*INDEX('ETS yield tables'!$D$265:$CO$293,$B421,AN$1-$A421+1)/10^6)</f>
        <v>0</v>
      </c>
      <c r="AO421" cm="1">
        <f t="array" aca="1" ref="AO421" ca="1">IF($A421&gt;AO$1,"",$C421*INDEX('ETS yield tables'!$D$265:$CO$293,$B421,AO$1-$A421+1)/10^6)</f>
        <v>0</v>
      </c>
      <c r="AP421" cm="1">
        <f t="array" aca="1" ref="AP421" ca="1">IF($A421&gt;AP$1,"",$C421*INDEX('ETS yield tables'!$D$265:$CO$293,$B421,AP$1-$A421+1)/10^6)</f>
        <v>0</v>
      </c>
      <c r="AQ421" cm="1">
        <f t="array" aca="1" ref="AQ421" ca="1">IF($A421&gt;AQ$1,"",$C421*INDEX('ETS yield tables'!$D$265:$CO$293,$B421,AQ$1-$A421+1)/10^6)</f>
        <v>0</v>
      </c>
      <c r="AR421" cm="1">
        <f t="array" aca="1" ref="AR421" ca="1">IF($A421&gt;AR$1,"",$C421*INDEX('ETS yield tables'!$D$265:$CO$293,$B421,AR$1-$A421+1)/10^6)</f>
        <v>0</v>
      </c>
      <c r="AS421" cm="1">
        <f t="array" aca="1" ref="AS421" ca="1">IF($A421&gt;AS$1,"",$C421*INDEX('ETS yield tables'!$D$265:$CO$293,$B421,AS$1-$A421+1)/10^6)</f>
        <v>0</v>
      </c>
      <c r="AT421" cm="1">
        <f t="array" aca="1" ref="AT421" ca="1">IF($A421&gt;AT$1,"",$C421*INDEX('ETS yield tables'!$D$265:$CO$293,$B421,AT$1-$A421+1)/10^6)</f>
        <v>0</v>
      </c>
      <c r="AU421" cm="1">
        <f t="array" aca="1" ref="AU421" ca="1">IF($A421&gt;AU$1,"",$C421*INDEX('ETS yield tables'!$D$265:$CO$293,$B421,AU$1-$A421+1)/10^6)</f>
        <v>0</v>
      </c>
      <c r="AV421" cm="1">
        <f t="array" aca="1" ref="AV421" ca="1">IF($A421&gt;AV$1,"",$C421*INDEX('ETS yield tables'!$D$265:$CO$293,$B421,AV$1-$A421+1)/10^6)</f>
        <v>0</v>
      </c>
      <c r="AW421" cm="1">
        <f t="array" aca="1" ref="AW421" ca="1">IF($A421&gt;AW$1,"",$C421*INDEX('ETS yield tables'!$D$265:$CO$293,$B421,AW$1-$A421+1)/10^6)</f>
        <v>0</v>
      </c>
      <c r="AX421" cm="1">
        <f t="array" aca="1" ref="AX421" ca="1">IF($A421&gt;AX$1,"",$C421*INDEX('ETS yield tables'!$D$265:$CO$293,$B421,AX$1-$A421+1)/10^6)</f>
        <v>0</v>
      </c>
      <c r="AY421" cm="1">
        <f t="array" aca="1" ref="AY421" ca="1">IF($A421&gt;AY$1,"",$C421*INDEX('ETS yield tables'!$D$265:$CO$293,$B421,AY$1-$A421+1)/10^6)</f>
        <v>0</v>
      </c>
      <c r="AZ421" cm="1">
        <f t="array" aca="1" ref="AZ421" ca="1">IF($A421&gt;AZ$1,"",$C421*INDEX('ETS yield tables'!$D$265:$CO$293,$B421,AZ$1-$A421+1)/10^6)</f>
        <v>0</v>
      </c>
      <c r="BA421" cm="1">
        <f t="array" aca="1" ref="BA421" ca="1">IF($A421&gt;BA$1,"",$C421*INDEX('ETS yield tables'!$D$265:$CO$293,$B421,BA$1-$A421+1)/10^6)</f>
        <v>0</v>
      </c>
      <c r="BB421" cm="1">
        <f t="array" aca="1" ref="BB421" ca="1">IF($A421&gt;BB$1,"",$C421*INDEX('ETS yield tables'!$D$265:$CO$293,$B421,BB$1-$A421+1)/10^6)</f>
        <v>0</v>
      </c>
      <c r="BC421" cm="1">
        <f t="array" aca="1" ref="BC421" ca="1">IF($A421&gt;BC$1,"",$C421*INDEX('ETS yield tables'!$D$265:$CO$293,$B421,BC$1-$A421+1)/10^6)</f>
        <v>0</v>
      </c>
      <c r="BD421" cm="1">
        <f t="array" aca="1" ref="BD421" ca="1">IF($A421&gt;BD$1,"",$C421*INDEX('ETS yield tables'!$D$265:$CO$293,$B421,BD$1-$A421+1)/10^6)</f>
        <v>0</v>
      </c>
      <c r="BE421" cm="1">
        <f t="array" aca="1" ref="BE421" ca="1">IF($A421&gt;BE$1,"",$C421*INDEX('ETS yield tables'!$D$265:$CO$293,$B421,BE$1-$A421+1)/10^6)</f>
        <v>0</v>
      </c>
      <c r="BF421" cm="1">
        <f t="array" aca="1" ref="BF421" ca="1">IF($A421&gt;BF$1,"",$C421*INDEX('ETS yield tables'!$D$265:$CO$293,$B421,BF$1-$A421+1)/10^6)</f>
        <v>0</v>
      </c>
      <c r="BG421" cm="1">
        <f t="array" aca="1" ref="BG421" ca="1">IF($A421&gt;BG$1,"",$C421*INDEX('ETS yield tables'!$D$265:$CO$293,$B421,BG$1-$A421+1)/10^6)</f>
        <v>0</v>
      </c>
      <c r="BH421" cm="1">
        <f t="array" aca="1" ref="BH421" ca="1">IF($A421&gt;BH$1,"",$C421*INDEX('ETS yield tables'!$D$265:$CO$293,$B421,BH$1-$A421+1)/10^6)</f>
        <v>0</v>
      </c>
      <c r="BI421" cm="1">
        <f t="array" aca="1" ref="BI421" ca="1">IF($A421&gt;BI$1,"",$C421*INDEX('ETS yield tables'!$D$265:$CO$293,$B421,BI$1-$A421+1)/10^6)</f>
        <v>0</v>
      </c>
      <c r="BJ421" cm="1">
        <f t="array" aca="1" ref="BJ421" ca="1">IF($A421&gt;BJ$1,"",$C421*INDEX('ETS yield tables'!$D$265:$CO$293,$B421,BJ$1-$A421+1)/10^6)</f>
        <v>0</v>
      </c>
      <c r="BK421" cm="1">
        <f t="array" aca="1" ref="BK421" ca="1">IF($A421&gt;BK$1,"",$C421*INDEX('ETS yield tables'!$D$265:$CO$293,$B421,BK$1-$A421+1)/10^6)</f>
        <v>0</v>
      </c>
      <c r="BL421" cm="1">
        <f t="array" aca="1" ref="BL421" ca="1">IF($A421&gt;BL$1,"",$C421*INDEX('ETS yield tables'!$D$265:$CO$293,$B421,BL$1-$A421+1)/10^6)</f>
        <v>0</v>
      </c>
      <c r="BM421" cm="1">
        <f t="array" aca="1" ref="BM421" ca="1">IF($A421&gt;BM$1,"",$C421*INDEX('ETS yield tables'!$D$265:$CO$293,$B421,BM$1-$A421+1)/10^6)</f>
        <v>0</v>
      </c>
      <c r="BN421" cm="1">
        <f t="array" aca="1" ref="BN421" ca="1">IF($A421&gt;BN$1,"",$C421*INDEX('ETS yield tables'!$D$265:$CO$293,$B421,BN$1-$A421+1)/10^6)</f>
        <v>0</v>
      </c>
      <c r="BO421" cm="1">
        <f t="array" aca="1" ref="BO421" ca="1">IF($A421&gt;BO$1,"",$C421*INDEX('ETS yield tables'!$D$265:$CO$293,$B421,BO$1-$A421+1)/10^6)</f>
        <v>0</v>
      </c>
      <c r="BP421" cm="1">
        <f t="array" aca="1" ref="BP421" ca="1">IF($A421&gt;BP$1,"",$C421*INDEX('ETS yield tables'!$D$265:$CO$293,$B421,BP$1-$A421+1)/10^6)</f>
        <v>0</v>
      </c>
      <c r="BQ421" cm="1">
        <f t="array" aca="1" ref="BQ421" ca="1">IF($A421&gt;BQ$1,"",$C421*INDEX('ETS yield tables'!$D$265:$CO$293,$B421,BQ$1-$A421+1)/10^6)</f>
        <v>0</v>
      </c>
      <c r="BR421" cm="1">
        <f t="array" aca="1" ref="BR421" ca="1">IF($A421&gt;BR$1,"",$C421*INDEX('ETS yield tables'!$D$265:$CO$293,$B421,BR$1-$A421+1)/10^6)</f>
        <v>0</v>
      </c>
      <c r="BS421" cm="1">
        <f t="array" aca="1" ref="BS421" ca="1">IF($A421&gt;BS$1,"",$C421*INDEX('ETS yield tables'!$D$265:$CO$293,$B421,BS$1-$A421+1)/10^6)</f>
        <v>0</v>
      </c>
      <c r="BT421" cm="1">
        <f t="array" aca="1" ref="BT421" ca="1">IF($A421&gt;BT$1,"",$C421*INDEX('ETS yield tables'!$D$265:$CO$293,$B421,BT$1-$A421+1)/10^6)</f>
        <v>0</v>
      </c>
      <c r="BU421" cm="1">
        <f t="array" aca="1" ref="BU421" ca="1">IF($A421&gt;BU$1,"",$C421*INDEX('ETS yield tables'!$D$265:$CO$293,$B421,BU$1-$A421+1)/10^6)</f>
        <v>0</v>
      </c>
      <c r="BV421" cm="1">
        <f t="array" aca="1" ref="BV421" ca="1">IF($A421&gt;BV$1,"",$C421*INDEX('ETS yield tables'!$D$265:$CO$293,$B421,BV$1-$A421+1)/10^6)</f>
        <v>0</v>
      </c>
      <c r="BW421" cm="1">
        <f t="array" aca="1" ref="BW421" ca="1">IF($A421&gt;BW$1,"",$C421*INDEX('ETS yield tables'!$D$265:$CO$293,$B421,BW$1-$A421+1)/10^6)</f>
        <v>0</v>
      </c>
      <c r="BX421" cm="1">
        <f t="array" aca="1" ref="BX421" ca="1">IF($A421&gt;BX$1,"",$C421*INDEX('ETS yield tables'!$D$265:$CO$293,$B421,BX$1-$A421+1)/10^6)</f>
        <v>0</v>
      </c>
      <c r="BY421" cm="1">
        <f t="array" aca="1" ref="BY421" ca="1">IF($A421&gt;BY$1,"",$C421*INDEX('ETS yield tables'!$D$265:$CO$293,$B421,BY$1-$A421+1)/10^6)</f>
        <v>0</v>
      </c>
      <c r="BZ421" cm="1">
        <f t="array" aca="1" ref="BZ421" ca="1">IF($A421&gt;BZ$1,"",$C421*INDEX('ETS yield tables'!$D$265:$CO$293,$B421,BZ$1-$A421+1)/10^6)</f>
        <v>0</v>
      </c>
      <c r="CA421" cm="1">
        <f t="array" aca="1" ref="CA421" ca="1">IF($A421&gt;CA$1,"",$C421*INDEX('ETS yield tables'!$D$265:$CO$293,$B421,CA$1-$A421+1)/10^6)</f>
        <v>0</v>
      </c>
      <c r="CB421" cm="1">
        <f t="array" aca="1" ref="CB421" ca="1">IF($A421&gt;CB$1,"",$C421*INDEX('ETS yield tables'!$D$265:$CO$293,$B421,CB$1-$A421+1)/10^6)</f>
        <v>0</v>
      </c>
      <c r="CC421" cm="1">
        <f t="array" aca="1" ref="CC421" ca="1">IF($A421&gt;CC$1,"",$C421*INDEX('ETS yield tables'!$D$265:$CO$293,$B421,CC$1-$A421+1)/10^6)</f>
        <v>0</v>
      </c>
      <c r="CD421" cm="1">
        <f t="array" aca="1" ref="CD421" ca="1">IF($A421&gt;CD$1,"",$C421*INDEX('ETS yield tables'!$D$265:$CO$293,$B421,CD$1-$A421+1)/10^6)</f>
        <v>0</v>
      </c>
      <c r="CE421" cm="1">
        <f t="array" aca="1" ref="CE421" ca="1">IF($A421&gt;CE$1,"",$C421*INDEX('ETS yield tables'!$D$265:$CO$293,$B421,CE$1-$A421+1)/10^6)</f>
        <v>0</v>
      </c>
      <c r="CF421" cm="1">
        <f t="array" aca="1" ref="CF421" ca="1">IF($A421&gt;CF$1,"",$C421*INDEX('ETS yield tables'!$D$265:$CO$293,$B421,CF$1-$A421+1)/10^6)</f>
        <v>0</v>
      </c>
      <c r="CG421" cm="1">
        <f t="array" aca="1" ref="CG421" ca="1">IF($A421&gt;CG$1,"",$C421*INDEX('ETS yield tables'!$D$265:$CO$293,$B421,CG$1-$A421+1)/10^6)</f>
        <v>0</v>
      </c>
      <c r="CH421" cm="1">
        <f t="array" aca="1" ref="CH421" ca="1">IF($A421&gt;CH$1,"",$C421*INDEX('ETS yield tables'!$D$265:$CO$293,$B421,CH$1-$A421+1)/10^6)</f>
        <v>0</v>
      </c>
      <c r="CI421" cm="1">
        <f t="array" aca="1" ref="CI421" ca="1">IF($A421&gt;CI$1,"",$C421*INDEX('ETS yield tables'!$D$265:$CO$293,$B421,CI$1-$A421+1)/10^6)</f>
        <v>0</v>
      </c>
      <c r="CJ421" cm="1">
        <f t="array" aca="1" ref="CJ421" ca="1">IF($A421&gt;CJ$1,"",$C421*INDEX('ETS yield tables'!$D$265:$CO$293,$B421,CJ$1-$A421+1)/10^6)</f>
        <v>0</v>
      </c>
      <c r="CK421" cm="1">
        <f t="array" aca="1" ref="CK421" ca="1">IF($A421&gt;CK$1,"",$C421*INDEX('ETS yield tables'!$D$265:$CO$293,$B421,CK$1-$A421+1)/10^6)</f>
        <v>0</v>
      </c>
      <c r="CL421" cm="1">
        <f t="array" aca="1" ref="CL421" ca="1">IF($A421&gt;CL$1,"",$C421*INDEX('ETS yield tables'!$D$265:$CO$293,$B421,CL$1-$A421+1)/10^6)</f>
        <v>0</v>
      </c>
      <c r="CM421" cm="1">
        <f t="array" aca="1" ref="CM421" ca="1">IF($A421&gt;CM$1,"",$C421*INDEX('ETS yield tables'!$D$265:$CO$293,$B421,CM$1-$A421+1)/10^6)</f>
        <v>0</v>
      </c>
      <c r="CN421" cm="1">
        <f t="array" aca="1" ref="CN421" ca="1">IF($A421&gt;CN$1,"",$C421*INDEX('ETS yield tables'!$D$265:$CO$293,$B421,CN$1-$A421+1)/10^6)</f>
        <v>0</v>
      </c>
      <c r="CO421" cm="1">
        <f t="array" aca="1" ref="CO421" ca="1">IF($A421&gt;CO$1,"",$C421*INDEX('ETS yield tables'!$D$265:$CO$293,$B421,CO$1-$A421+1)/10^6)</f>
        <v>0</v>
      </c>
    </row>
    <row r="422" spans="1:93" outlineLevel="1">
      <c r="A422">
        <v>2016</v>
      </c>
      <c r="B422">
        <f t="shared" si="195"/>
        <v>1</v>
      </c>
      <c r="C422" s="1"/>
      <c r="D422" s="62"/>
      <c r="E422" s="62"/>
      <c r="F422" s="62"/>
      <c r="G422" s="62"/>
      <c r="H422" s="62"/>
      <c r="I422" s="62"/>
      <c r="J422" s="62"/>
      <c r="K422" s="62"/>
      <c r="L422" s="62"/>
      <c r="M422" s="62"/>
      <c r="N422" s="62"/>
      <c r="O422" s="62"/>
      <c r="P422" s="62"/>
      <c r="Q422" s="62"/>
      <c r="R422" s="62"/>
      <c r="S422" s="62"/>
      <c r="T422" s="62"/>
      <c r="U422" s="62"/>
      <c r="V422" t="str" cm="1">
        <f t="array" ref="V422">IF($A422&gt;V$1,"",$C422*INDEX('ETS yield tables'!$D$133:$CO$161,$B422,V$1-$A422+1)/10^6)</f>
        <v/>
      </c>
      <c r="W422" t="str" cm="1">
        <f t="array" ref="W422">IF($A422&gt;W$1,"",$C422*INDEX('ETS yield tables'!$D$133:$CO$161,$B422,W$1-$A422+1)/10^6)</f>
        <v/>
      </c>
      <c r="X422" t="str" cm="1">
        <f t="array" ref="X422">IF($A422&gt;X$1,"",$C422*INDEX('ETS yield tables'!$D$133:$CO$161,$B422,X$1-$A422+1)/10^6)</f>
        <v/>
      </c>
      <c r="Y422" t="str" cm="1">
        <f t="array" ref="Y422">IF($A422&gt;Y$1,"",$C422*INDEX('ETS yield tables'!$D$133:$CO$161,$B422,Y$1-$A422+1)/10^6)</f>
        <v/>
      </c>
      <c r="Z422" t="str" cm="1">
        <f t="array" ref="Z422">IF($A422&gt;Z$1,"",$C422*INDEX('ETS yield tables'!$D$133:$CO$161,$B422,Z$1-$A422+1)/10^6)</f>
        <v/>
      </c>
      <c r="AA422" t="str" cm="1">
        <f t="array" ref="AA422">IF($A422&gt;AA$1,"",$C422*INDEX('ETS yield tables'!$D$133:$CO$161,$B422,AA$1-$A422+1)/10^6)</f>
        <v/>
      </c>
      <c r="AB422" t="str" cm="1">
        <f t="array" ref="AB422">IF($A422&gt;AB$1,"",$C422*INDEX('ETS yield tables'!$D$133:$CO$161,$B422,AB$1-$A422+1)/10^6)</f>
        <v/>
      </c>
      <c r="AC422" t="str" cm="1">
        <f t="array" ref="AC422">IF($A422&gt;AC$1,"",$C422*INDEX('ETS yield tables'!$D$133:$CO$161,$B422,AC$1-$A422+1)/10^6)</f>
        <v/>
      </c>
      <c r="AD422" cm="1">
        <f t="array" ref="AD422">IF($A422&gt;AD$1,"",$C422*INDEX('ETS yield tables'!$D$265:$CO$293,$B422,AD$1-$A422+1)/10^6)</f>
        <v>0</v>
      </c>
      <c r="AE422" cm="1">
        <f t="array" aca="1" ref="AE422" ca="1">IF($A422&gt;AE$1,"",$C422*INDEX('ETS yield tables'!$D$265:$CO$293,$B422,AE$1-$A422+1)/10^6)</f>
        <v>0</v>
      </c>
      <c r="AF422" cm="1">
        <f t="array" aca="1" ref="AF422" ca="1">IF($A422&gt;AF$1,"",$C422*INDEX('ETS yield tables'!$D$265:$CO$293,$B422,AF$1-$A422+1)/10^6)</f>
        <v>0</v>
      </c>
      <c r="AG422" cm="1">
        <f t="array" aca="1" ref="AG422" ca="1">IF($A422&gt;AG$1,"",$C422*INDEX('ETS yield tables'!$D$265:$CO$293,$B422,AG$1-$A422+1)/10^6)</f>
        <v>0</v>
      </c>
      <c r="AH422" cm="1">
        <f t="array" aca="1" ref="AH422" ca="1">IF($A422&gt;AH$1,"",$C422*INDEX('ETS yield tables'!$D$265:$CO$293,$B422,AH$1-$A422+1)/10^6)</f>
        <v>0</v>
      </c>
      <c r="AI422" cm="1">
        <f t="array" aca="1" ref="AI422" ca="1">IF($A422&gt;AI$1,"",$C422*INDEX('ETS yield tables'!$D$265:$CO$293,$B422,AI$1-$A422+1)/10^6)</f>
        <v>0</v>
      </c>
      <c r="AJ422" cm="1">
        <f t="array" aca="1" ref="AJ422" ca="1">IF($A422&gt;AJ$1,"",$C422*INDEX('ETS yield tables'!$D$265:$CO$293,$B422,AJ$1-$A422+1)/10^6)</f>
        <v>0</v>
      </c>
      <c r="AK422" cm="1">
        <f t="array" aca="1" ref="AK422" ca="1">IF($A422&gt;AK$1,"",$C422*INDEX('ETS yield tables'!$D$265:$CO$293,$B422,AK$1-$A422+1)/10^6)</f>
        <v>0</v>
      </c>
      <c r="AL422" cm="1">
        <f t="array" aca="1" ref="AL422" ca="1">IF($A422&gt;AL$1,"",$C422*INDEX('ETS yield tables'!$D$265:$CO$293,$B422,AL$1-$A422+1)/10^6)</f>
        <v>0</v>
      </c>
      <c r="AM422" cm="1">
        <f t="array" aca="1" ref="AM422" ca="1">IF($A422&gt;AM$1,"",$C422*INDEX('ETS yield tables'!$D$265:$CO$293,$B422,AM$1-$A422+1)/10^6)</f>
        <v>0</v>
      </c>
      <c r="AN422" cm="1">
        <f t="array" aca="1" ref="AN422" ca="1">IF($A422&gt;AN$1,"",$C422*INDEX('ETS yield tables'!$D$265:$CO$293,$B422,AN$1-$A422+1)/10^6)</f>
        <v>0</v>
      </c>
      <c r="AO422" cm="1">
        <f t="array" aca="1" ref="AO422" ca="1">IF($A422&gt;AO$1,"",$C422*INDEX('ETS yield tables'!$D$265:$CO$293,$B422,AO$1-$A422+1)/10^6)</f>
        <v>0</v>
      </c>
      <c r="AP422" cm="1">
        <f t="array" aca="1" ref="AP422" ca="1">IF($A422&gt;AP$1,"",$C422*INDEX('ETS yield tables'!$D$265:$CO$293,$B422,AP$1-$A422+1)/10^6)</f>
        <v>0</v>
      </c>
      <c r="AQ422" cm="1">
        <f t="array" aca="1" ref="AQ422" ca="1">IF($A422&gt;AQ$1,"",$C422*INDEX('ETS yield tables'!$D$265:$CO$293,$B422,AQ$1-$A422+1)/10^6)</f>
        <v>0</v>
      </c>
      <c r="AR422" cm="1">
        <f t="array" aca="1" ref="AR422" ca="1">IF($A422&gt;AR$1,"",$C422*INDEX('ETS yield tables'!$D$265:$CO$293,$B422,AR$1-$A422+1)/10^6)</f>
        <v>0</v>
      </c>
      <c r="AS422" cm="1">
        <f t="array" aca="1" ref="AS422" ca="1">IF($A422&gt;AS$1,"",$C422*INDEX('ETS yield tables'!$D$265:$CO$293,$B422,AS$1-$A422+1)/10^6)</f>
        <v>0</v>
      </c>
      <c r="AT422" cm="1">
        <f t="array" aca="1" ref="AT422" ca="1">IF($A422&gt;AT$1,"",$C422*INDEX('ETS yield tables'!$D$265:$CO$293,$B422,AT$1-$A422+1)/10^6)</f>
        <v>0</v>
      </c>
      <c r="AU422" cm="1">
        <f t="array" aca="1" ref="AU422" ca="1">IF($A422&gt;AU$1,"",$C422*INDEX('ETS yield tables'!$D$265:$CO$293,$B422,AU$1-$A422+1)/10^6)</f>
        <v>0</v>
      </c>
      <c r="AV422" cm="1">
        <f t="array" aca="1" ref="AV422" ca="1">IF($A422&gt;AV$1,"",$C422*INDEX('ETS yield tables'!$D$265:$CO$293,$B422,AV$1-$A422+1)/10^6)</f>
        <v>0</v>
      </c>
      <c r="AW422" cm="1">
        <f t="array" aca="1" ref="AW422" ca="1">IF($A422&gt;AW$1,"",$C422*INDEX('ETS yield tables'!$D$265:$CO$293,$B422,AW$1-$A422+1)/10^6)</f>
        <v>0</v>
      </c>
      <c r="AX422" cm="1">
        <f t="array" aca="1" ref="AX422" ca="1">IF($A422&gt;AX$1,"",$C422*INDEX('ETS yield tables'!$D$265:$CO$293,$B422,AX$1-$A422+1)/10^6)</f>
        <v>0</v>
      </c>
      <c r="AY422" cm="1">
        <f t="array" aca="1" ref="AY422" ca="1">IF($A422&gt;AY$1,"",$C422*INDEX('ETS yield tables'!$D$265:$CO$293,$B422,AY$1-$A422+1)/10^6)</f>
        <v>0</v>
      </c>
      <c r="AZ422" cm="1">
        <f t="array" aca="1" ref="AZ422" ca="1">IF($A422&gt;AZ$1,"",$C422*INDEX('ETS yield tables'!$D$265:$CO$293,$B422,AZ$1-$A422+1)/10^6)</f>
        <v>0</v>
      </c>
      <c r="BA422" cm="1">
        <f t="array" aca="1" ref="BA422" ca="1">IF($A422&gt;BA$1,"",$C422*INDEX('ETS yield tables'!$D$265:$CO$293,$B422,BA$1-$A422+1)/10^6)</f>
        <v>0</v>
      </c>
      <c r="BB422" cm="1">
        <f t="array" aca="1" ref="BB422" ca="1">IF($A422&gt;BB$1,"",$C422*INDEX('ETS yield tables'!$D$265:$CO$293,$B422,BB$1-$A422+1)/10^6)</f>
        <v>0</v>
      </c>
      <c r="BC422" cm="1">
        <f t="array" aca="1" ref="BC422" ca="1">IF($A422&gt;BC$1,"",$C422*INDEX('ETS yield tables'!$D$265:$CO$293,$B422,BC$1-$A422+1)/10^6)</f>
        <v>0</v>
      </c>
      <c r="BD422" cm="1">
        <f t="array" aca="1" ref="BD422" ca="1">IF($A422&gt;BD$1,"",$C422*INDEX('ETS yield tables'!$D$265:$CO$293,$B422,BD$1-$A422+1)/10^6)</f>
        <v>0</v>
      </c>
      <c r="BE422" cm="1">
        <f t="array" aca="1" ref="BE422" ca="1">IF($A422&gt;BE$1,"",$C422*INDEX('ETS yield tables'!$D$265:$CO$293,$B422,BE$1-$A422+1)/10^6)</f>
        <v>0</v>
      </c>
      <c r="BF422" cm="1">
        <f t="array" aca="1" ref="BF422" ca="1">IF($A422&gt;BF$1,"",$C422*INDEX('ETS yield tables'!$D$265:$CO$293,$B422,BF$1-$A422+1)/10^6)</f>
        <v>0</v>
      </c>
      <c r="BG422" cm="1">
        <f t="array" aca="1" ref="BG422" ca="1">IF($A422&gt;BG$1,"",$C422*INDEX('ETS yield tables'!$D$265:$CO$293,$B422,BG$1-$A422+1)/10^6)</f>
        <v>0</v>
      </c>
      <c r="BH422" cm="1">
        <f t="array" aca="1" ref="BH422" ca="1">IF($A422&gt;BH$1,"",$C422*INDEX('ETS yield tables'!$D$265:$CO$293,$B422,BH$1-$A422+1)/10^6)</f>
        <v>0</v>
      </c>
      <c r="BI422" cm="1">
        <f t="array" aca="1" ref="BI422" ca="1">IF($A422&gt;BI$1,"",$C422*INDEX('ETS yield tables'!$D$265:$CO$293,$B422,BI$1-$A422+1)/10^6)</f>
        <v>0</v>
      </c>
      <c r="BJ422" cm="1">
        <f t="array" aca="1" ref="BJ422" ca="1">IF($A422&gt;BJ$1,"",$C422*INDEX('ETS yield tables'!$D$265:$CO$293,$B422,BJ$1-$A422+1)/10^6)</f>
        <v>0</v>
      </c>
      <c r="BK422" cm="1">
        <f t="array" aca="1" ref="BK422" ca="1">IF($A422&gt;BK$1,"",$C422*INDEX('ETS yield tables'!$D$265:$CO$293,$B422,BK$1-$A422+1)/10^6)</f>
        <v>0</v>
      </c>
      <c r="BL422" cm="1">
        <f t="array" aca="1" ref="BL422" ca="1">IF($A422&gt;BL$1,"",$C422*INDEX('ETS yield tables'!$D$265:$CO$293,$B422,BL$1-$A422+1)/10^6)</f>
        <v>0</v>
      </c>
      <c r="BM422" cm="1">
        <f t="array" aca="1" ref="BM422" ca="1">IF($A422&gt;BM$1,"",$C422*INDEX('ETS yield tables'!$D$265:$CO$293,$B422,BM$1-$A422+1)/10^6)</f>
        <v>0</v>
      </c>
      <c r="BN422" cm="1">
        <f t="array" aca="1" ref="BN422" ca="1">IF($A422&gt;BN$1,"",$C422*INDEX('ETS yield tables'!$D$265:$CO$293,$B422,BN$1-$A422+1)/10^6)</f>
        <v>0</v>
      </c>
      <c r="BO422" cm="1">
        <f t="array" aca="1" ref="BO422" ca="1">IF($A422&gt;BO$1,"",$C422*INDEX('ETS yield tables'!$D$265:$CO$293,$B422,BO$1-$A422+1)/10^6)</f>
        <v>0</v>
      </c>
      <c r="BP422" cm="1">
        <f t="array" aca="1" ref="BP422" ca="1">IF($A422&gt;BP$1,"",$C422*INDEX('ETS yield tables'!$D$265:$CO$293,$B422,BP$1-$A422+1)/10^6)</f>
        <v>0</v>
      </c>
      <c r="BQ422" cm="1">
        <f t="array" aca="1" ref="BQ422" ca="1">IF($A422&gt;BQ$1,"",$C422*INDEX('ETS yield tables'!$D$265:$CO$293,$B422,BQ$1-$A422+1)/10^6)</f>
        <v>0</v>
      </c>
      <c r="BR422" cm="1">
        <f t="array" aca="1" ref="BR422" ca="1">IF($A422&gt;BR$1,"",$C422*INDEX('ETS yield tables'!$D$265:$CO$293,$B422,BR$1-$A422+1)/10^6)</f>
        <v>0</v>
      </c>
      <c r="BS422" cm="1">
        <f t="array" aca="1" ref="BS422" ca="1">IF($A422&gt;BS$1,"",$C422*INDEX('ETS yield tables'!$D$265:$CO$293,$B422,BS$1-$A422+1)/10^6)</f>
        <v>0</v>
      </c>
      <c r="BT422" cm="1">
        <f t="array" aca="1" ref="BT422" ca="1">IF($A422&gt;BT$1,"",$C422*INDEX('ETS yield tables'!$D$265:$CO$293,$B422,BT$1-$A422+1)/10^6)</f>
        <v>0</v>
      </c>
      <c r="BU422" cm="1">
        <f t="array" aca="1" ref="BU422" ca="1">IF($A422&gt;BU$1,"",$C422*INDEX('ETS yield tables'!$D$265:$CO$293,$B422,BU$1-$A422+1)/10^6)</f>
        <v>0</v>
      </c>
      <c r="BV422" cm="1">
        <f t="array" aca="1" ref="BV422" ca="1">IF($A422&gt;BV$1,"",$C422*INDEX('ETS yield tables'!$D$265:$CO$293,$B422,BV$1-$A422+1)/10^6)</f>
        <v>0</v>
      </c>
      <c r="BW422" cm="1">
        <f t="array" aca="1" ref="BW422" ca="1">IF($A422&gt;BW$1,"",$C422*INDEX('ETS yield tables'!$D$265:$CO$293,$B422,BW$1-$A422+1)/10^6)</f>
        <v>0</v>
      </c>
      <c r="BX422" cm="1">
        <f t="array" aca="1" ref="BX422" ca="1">IF($A422&gt;BX$1,"",$C422*INDEX('ETS yield tables'!$D$265:$CO$293,$B422,BX$1-$A422+1)/10^6)</f>
        <v>0</v>
      </c>
      <c r="BY422" cm="1">
        <f t="array" aca="1" ref="BY422" ca="1">IF($A422&gt;BY$1,"",$C422*INDEX('ETS yield tables'!$D$265:$CO$293,$B422,BY$1-$A422+1)/10^6)</f>
        <v>0</v>
      </c>
      <c r="BZ422" cm="1">
        <f t="array" aca="1" ref="BZ422" ca="1">IF($A422&gt;BZ$1,"",$C422*INDEX('ETS yield tables'!$D$265:$CO$293,$B422,BZ$1-$A422+1)/10^6)</f>
        <v>0</v>
      </c>
      <c r="CA422" cm="1">
        <f t="array" aca="1" ref="CA422" ca="1">IF($A422&gt;CA$1,"",$C422*INDEX('ETS yield tables'!$D$265:$CO$293,$B422,CA$1-$A422+1)/10^6)</f>
        <v>0</v>
      </c>
      <c r="CB422" cm="1">
        <f t="array" aca="1" ref="CB422" ca="1">IF($A422&gt;CB$1,"",$C422*INDEX('ETS yield tables'!$D$265:$CO$293,$B422,CB$1-$A422+1)/10^6)</f>
        <v>0</v>
      </c>
      <c r="CC422" cm="1">
        <f t="array" aca="1" ref="CC422" ca="1">IF($A422&gt;CC$1,"",$C422*INDEX('ETS yield tables'!$D$265:$CO$293,$B422,CC$1-$A422+1)/10^6)</f>
        <v>0</v>
      </c>
      <c r="CD422" cm="1">
        <f t="array" aca="1" ref="CD422" ca="1">IF($A422&gt;CD$1,"",$C422*INDEX('ETS yield tables'!$D$265:$CO$293,$B422,CD$1-$A422+1)/10^6)</f>
        <v>0</v>
      </c>
      <c r="CE422" cm="1">
        <f t="array" aca="1" ref="CE422" ca="1">IF($A422&gt;CE$1,"",$C422*INDEX('ETS yield tables'!$D$265:$CO$293,$B422,CE$1-$A422+1)/10^6)</f>
        <v>0</v>
      </c>
      <c r="CF422" cm="1">
        <f t="array" aca="1" ref="CF422" ca="1">IF($A422&gt;CF$1,"",$C422*INDEX('ETS yield tables'!$D$265:$CO$293,$B422,CF$1-$A422+1)/10^6)</f>
        <v>0</v>
      </c>
      <c r="CG422" cm="1">
        <f t="array" aca="1" ref="CG422" ca="1">IF($A422&gt;CG$1,"",$C422*INDEX('ETS yield tables'!$D$265:$CO$293,$B422,CG$1-$A422+1)/10^6)</f>
        <v>0</v>
      </c>
      <c r="CH422" cm="1">
        <f t="array" aca="1" ref="CH422" ca="1">IF($A422&gt;CH$1,"",$C422*INDEX('ETS yield tables'!$D$265:$CO$293,$B422,CH$1-$A422+1)/10^6)</f>
        <v>0</v>
      </c>
      <c r="CI422" cm="1">
        <f t="array" aca="1" ref="CI422" ca="1">IF($A422&gt;CI$1,"",$C422*INDEX('ETS yield tables'!$D$265:$CO$293,$B422,CI$1-$A422+1)/10^6)</f>
        <v>0</v>
      </c>
      <c r="CJ422" cm="1">
        <f t="array" aca="1" ref="CJ422" ca="1">IF($A422&gt;CJ$1,"",$C422*INDEX('ETS yield tables'!$D$265:$CO$293,$B422,CJ$1-$A422+1)/10^6)</f>
        <v>0</v>
      </c>
      <c r="CK422" cm="1">
        <f t="array" aca="1" ref="CK422" ca="1">IF($A422&gt;CK$1,"",$C422*INDEX('ETS yield tables'!$D$265:$CO$293,$B422,CK$1-$A422+1)/10^6)</f>
        <v>0</v>
      </c>
      <c r="CL422" cm="1">
        <f t="array" aca="1" ref="CL422" ca="1">IF($A422&gt;CL$1,"",$C422*INDEX('ETS yield tables'!$D$265:$CO$293,$B422,CL$1-$A422+1)/10^6)</f>
        <v>0</v>
      </c>
      <c r="CM422" cm="1">
        <f t="array" aca="1" ref="CM422" ca="1">IF($A422&gt;CM$1,"",$C422*INDEX('ETS yield tables'!$D$265:$CO$293,$B422,CM$1-$A422+1)/10^6)</f>
        <v>0</v>
      </c>
      <c r="CN422" cm="1">
        <f t="array" aca="1" ref="CN422" ca="1">IF($A422&gt;CN$1,"",$C422*INDEX('ETS yield tables'!$D$265:$CO$293,$B422,CN$1-$A422+1)/10^6)</f>
        <v>0</v>
      </c>
      <c r="CO422" cm="1">
        <f t="array" aca="1" ref="CO422" ca="1">IF($A422&gt;CO$1,"",$C422*INDEX('ETS yield tables'!$D$265:$CO$293,$B422,CO$1-$A422+1)/10^6)</f>
        <v>0</v>
      </c>
    </row>
    <row r="423" spans="1:93" outlineLevel="1">
      <c r="A423">
        <v>2017</v>
      </c>
      <c r="B423">
        <f t="shared" si="195"/>
        <v>1</v>
      </c>
      <c r="C423" s="1"/>
      <c r="D423" s="62"/>
      <c r="E423" s="62"/>
      <c r="F423" s="62"/>
      <c r="G423" s="62"/>
      <c r="H423" s="62"/>
      <c r="I423" s="62"/>
      <c r="J423" s="62"/>
      <c r="K423" s="62"/>
      <c r="L423" s="62"/>
      <c r="M423" s="62"/>
      <c r="N423" s="62"/>
      <c r="O423" s="62"/>
      <c r="P423" s="62"/>
      <c r="Q423" s="62"/>
      <c r="R423" s="62"/>
      <c r="S423" s="62"/>
      <c r="T423" s="62"/>
      <c r="U423" s="62"/>
      <c r="V423" t="str" cm="1">
        <f t="array" ref="V423">IF($A423&gt;V$1,"",$C423*INDEX('ETS yield tables'!$D$133:$CO$161,$B423,V$1-$A423+1)/10^6)</f>
        <v/>
      </c>
      <c r="W423" t="str" cm="1">
        <f t="array" ref="W423">IF($A423&gt;W$1,"",$C423*INDEX('ETS yield tables'!$D$133:$CO$161,$B423,W$1-$A423+1)/10^6)</f>
        <v/>
      </c>
      <c r="X423" t="str" cm="1">
        <f t="array" ref="X423">IF($A423&gt;X$1,"",$C423*INDEX('ETS yield tables'!$D$133:$CO$161,$B423,X$1-$A423+1)/10^6)</f>
        <v/>
      </c>
      <c r="Y423" t="str" cm="1">
        <f t="array" ref="Y423">IF($A423&gt;Y$1,"",$C423*INDEX('ETS yield tables'!$D$133:$CO$161,$B423,Y$1-$A423+1)/10^6)</f>
        <v/>
      </c>
      <c r="Z423" t="str" cm="1">
        <f t="array" ref="Z423">IF($A423&gt;Z$1,"",$C423*INDEX('ETS yield tables'!$D$133:$CO$161,$B423,Z$1-$A423+1)/10^6)</f>
        <v/>
      </c>
      <c r="AA423" t="str" cm="1">
        <f t="array" ref="AA423">IF($A423&gt;AA$1,"",$C423*INDEX('ETS yield tables'!$D$133:$CO$161,$B423,AA$1-$A423+1)/10^6)</f>
        <v/>
      </c>
      <c r="AB423" t="str" cm="1">
        <f t="array" ref="AB423">IF($A423&gt;AB$1,"",$C423*INDEX('ETS yield tables'!$D$133:$CO$161,$B423,AB$1-$A423+1)/10^6)</f>
        <v/>
      </c>
      <c r="AC423" t="str" cm="1">
        <f t="array" ref="AC423">IF($A423&gt;AC$1,"",$C423*INDEX('ETS yield tables'!$D$133:$CO$161,$B423,AC$1-$A423+1)/10^6)</f>
        <v/>
      </c>
      <c r="AD423" t="str" cm="1">
        <f t="array" ref="AD423">IF($A423&gt;AD$1,"",$C423*INDEX('ETS yield tables'!$D$133:$CO$161,$B423,AD$1-$A423+1)/10^6)</f>
        <v/>
      </c>
      <c r="AE423" cm="1">
        <f t="array" ref="AE423">IF($A423&gt;AE$1,"",$C423*INDEX('ETS yield tables'!$D$265:$CO$293,$B423,AE$1-$A423+1)/10^6)</f>
        <v>0</v>
      </c>
      <c r="AF423" cm="1">
        <f t="array" aca="1" ref="AF423" ca="1">IF($A423&gt;AF$1,"",$C423*INDEX('ETS yield tables'!$D$265:$CO$293,$B423,AF$1-$A423+1)/10^6)</f>
        <v>0</v>
      </c>
      <c r="AG423" cm="1">
        <f t="array" aca="1" ref="AG423" ca="1">IF($A423&gt;AG$1,"",$C423*INDEX('ETS yield tables'!$D$265:$CO$293,$B423,AG$1-$A423+1)/10^6)</f>
        <v>0</v>
      </c>
      <c r="AH423" cm="1">
        <f t="array" aca="1" ref="AH423" ca="1">IF($A423&gt;AH$1,"",$C423*INDEX('ETS yield tables'!$D$265:$CO$293,$B423,AH$1-$A423+1)/10^6)</f>
        <v>0</v>
      </c>
      <c r="AI423" cm="1">
        <f t="array" aca="1" ref="AI423" ca="1">IF($A423&gt;AI$1,"",$C423*INDEX('ETS yield tables'!$D$265:$CO$293,$B423,AI$1-$A423+1)/10^6)</f>
        <v>0</v>
      </c>
      <c r="AJ423" cm="1">
        <f t="array" aca="1" ref="AJ423" ca="1">IF($A423&gt;AJ$1,"",$C423*INDEX('ETS yield tables'!$D$265:$CO$293,$B423,AJ$1-$A423+1)/10^6)</f>
        <v>0</v>
      </c>
      <c r="AK423" cm="1">
        <f t="array" aca="1" ref="AK423" ca="1">IF($A423&gt;AK$1,"",$C423*INDEX('ETS yield tables'!$D$265:$CO$293,$B423,AK$1-$A423+1)/10^6)</f>
        <v>0</v>
      </c>
      <c r="AL423" cm="1">
        <f t="array" aca="1" ref="AL423" ca="1">IF($A423&gt;AL$1,"",$C423*INDEX('ETS yield tables'!$D$265:$CO$293,$B423,AL$1-$A423+1)/10^6)</f>
        <v>0</v>
      </c>
      <c r="AM423" cm="1">
        <f t="array" aca="1" ref="AM423" ca="1">IF($A423&gt;AM$1,"",$C423*INDEX('ETS yield tables'!$D$265:$CO$293,$B423,AM$1-$A423+1)/10^6)</f>
        <v>0</v>
      </c>
      <c r="AN423" cm="1">
        <f t="array" aca="1" ref="AN423" ca="1">IF($A423&gt;AN$1,"",$C423*INDEX('ETS yield tables'!$D$265:$CO$293,$B423,AN$1-$A423+1)/10^6)</f>
        <v>0</v>
      </c>
      <c r="AO423" cm="1">
        <f t="array" aca="1" ref="AO423" ca="1">IF($A423&gt;AO$1,"",$C423*INDEX('ETS yield tables'!$D$265:$CO$293,$B423,AO$1-$A423+1)/10^6)</f>
        <v>0</v>
      </c>
      <c r="AP423" cm="1">
        <f t="array" aca="1" ref="AP423" ca="1">IF($A423&gt;AP$1,"",$C423*INDEX('ETS yield tables'!$D$265:$CO$293,$B423,AP$1-$A423+1)/10^6)</f>
        <v>0</v>
      </c>
      <c r="AQ423" cm="1">
        <f t="array" aca="1" ref="AQ423" ca="1">IF($A423&gt;AQ$1,"",$C423*INDEX('ETS yield tables'!$D$265:$CO$293,$B423,AQ$1-$A423+1)/10^6)</f>
        <v>0</v>
      </c>
      <c r="AR423" cm="1">
        <f t="array" aca="1" ref="AR423" ca="1">IF($A423&gt;AR$1,"",$C423*INDEX('ETS yield tables'!$D$265:$CO$293,$B423,AR$1-$A423+1)/10^6)</f>
        <v>0</v>
      </c>
      <c r="AS423" cm="1">
        <f t="array" aca="1" ref="AS423" ca="1">IF($A423&gt;AS$1,"",$C423*INDEX('ETS yield tables'!$D$265:$CO$293,$B423,AS$1-$A423+1)/10^6)</f>
        <v>0</v>
      </c>
      <c r="AT423" cm="1">
        <f t="array" aca="1" ref="AT423" ca="1">IF($A423&gt;AT$1,"",$C423*INDEX('ETS yield tables'!$D$265:$CO$293,$B423,AT$1-$A423+1)/10^6)</f>
        <v>0</v>
      </c>
      <c r="AU423" cm="1">
        <f t="array" aca="1" ref="AU423" ca="1">IF($A423&gt;AU$1,"",$C423*INDEX('ETS yield tables'!$D$265:$CO$293,$B423,AU$1-$A423+1)/10^6)</f>
        <v>0</v>
      </c>
      <c r="AV423" cm="1">
        <f t="array" aca="1" ref="AV423" ca="1">IF($A423&gt;AV$1,"",$C423*INDEX('ETS yield tables'!$D$265:$CO$293,$B423,AV$1-$A423+1)/10^6)</f>
        <v>0</v>
      </c>
      <c r="AW423" cm="1">
        <f t="array" aca="1" ref="AW423" ca="1">IF($A423&gt;AW$1,"",$C423*INDEX('ETS yield tables'!$D$265:$CO$293,$B423,AW$1-$A423+1)/10^6)</f>
        <v>0</v>
      </c>
      <c r="AX423" cm="1">
        <f t="array" aca="1" ref="AX423" ca="1">IF($A423&gt;AX$1,"",$C423*INDEX('ETS yield tables'!$D$265:$CO$293,$B423,AX$1-$A423+1)/10^6)</f>
        <v>0</v>
      </c>
      <c r="AY423" cm="1">
        <f t="array" aca="1" ref="AY423" ca="1">IF($A423&gt;AY$1,"",$C423*INDEX('ETS yield tables'!$D$265:$CO$293,$B423,AY$1-$A423+1)/10^6)</f>
        <v>0</v>
      </c>
      <c r="AZ423" cm="1">
        <f t="array" aca="1" ref="AZ423" ca="1">IF($A423&gt;AZ$1,"",$C423*INDEX('ETS yield tables'!$D$265:$CO$293,$B423,AZ$1-$A423+1)/10^6)</f>
        <v>0</v>
      </c>
      <c r="BA423" cm="1">
        <f t="array" aca="1" ref="BA423" ca="1">IF($A423&gt;BA$1,"",$C423*INDEX('ETS yield tables'!$D$265:$CO$293,$B423,BA$1-$A423+1)/10^6)</f>
        <v>0</v>
      </c>
      <c r="BB423" cm="1">
        <f t="array" aca="1" ref="BB423" ca="1">IF($A423&gt;BB$1,"",$C423*INDEX('ETS yield tables'!$D$265:$CO$293,$B423,BB$1-$A423+1)/10^6)</f>
        <v>0</v>
      </c>
      <c r="BC423" cm="1">
        <f t="array" aca="1" ref="BC423" ca="1">IF($A423&gt;BC$1,"",$C423*INDEX('ETS yield tables'!$D$265:$CO$293,$B423,BC$1-$A423+1)/10^6)</f>
        <v>0</v>
      </c>
      <c r="BD423" cm="1">
        <f t="array" aca="1" ref="BD423" ca="1">IF($A423&gt;BD$1,"",$C423*INDEX('ETS yield tables'!$D$265:$CO$293,$B423,BD$1-$A423+1)/10^6)</f>
        <v>0</v>
      </c>
      <c r="BE423" cm="1">
        <f t="array" aca="1" ref="BE423" ca="1">IF($A423&gt;BE$1,"",$C423*INDEX('ETS yield tables'!$D$265:$CO$293,$B423,BE$1-$A423+1)/10^6)</f>
        <v>0</v>
      </c>
      <c r="BF423" cm="1">
        <f t="array" aca="1" ref="BF423" ca="1">IF($A423&gt;BF$1,"",$C423*INDEX('ETS yield tables'!$D$265:$CO$293,$B423,BF$1-$A423+1)/10^6)</f>
        <v>0</v>
      </c>
      <c r="BG423" cm="1">
        <f t="array" aca="1" ref="BG423" ca="1">IF($A423&gt;BG$1,"",$C423*INDEX('ETS yield tables'!$D$265:$CO$293,$B423,BG$1-$A423+1)/10^6)</f>
        <v>0</v>
      </c>
      <c r="BH423" cm="1">
        <f t="array" aca="1" ref="BH423" ca="1">IF($A423&gt;BH$1,"",$C423*INDEX('ETS yield tables'!$D$265:$CO$293,$B423,BH$1-$A423+1)/10^6)</f>
        <v>0</v>
      </c>
      <c r="BI423" cm="1">
        <f t="array" aca="1" ref="BI423" ca="1">IF($A423&gt;BI$1,"",$C423*INDEX('ETS yield tables'!$D$265:$CO$293,$B423,BI$1-$A423+1)/10^6)</f>
        <v>0</v>
      </c>
      <c r="BJ423" cm="1">
        <f t="array" aca="1" ref="BJ423" ca="1">IF($A423&gt;BJ$1,"",$C423*INDEX('ETS yield tables'!$D$265:$CO$293,$B423,BJ$1-$A423+1)/10^6)</f>
        <v>0</v>
      </c>
      <c r="BK423" cm="1">
        <f t="array" aca="1" ref="BK423" ca="1">IF($A423&gt;BK$1,"",$C423*INDEX('ETS yield tables'!$D$265:$CO$293,$B423,BK$1-$A423+1)/10^6)</f>
        <v>0</v>
      </c>
      <c r="BL423" cm="1">
        <f t="array" aca="1" ref="BL423" ca="1">IF($A423&gt;BL$1,"",$C423*INDEX('ETS yield tables'!$D$265:$CO$293,$B423,BL$1-$A423+1)/10^6)</f>
        <v>0</v>
      </c>
      <c r="BM423" cm="1">
        <f t="array" aca="1" ref="BM423" ca="1">IF($A423&gt;BM$1,"",$C423*INDEX('ETS yield tables'!$D$265:$CO$293,$B423,BM$1-$A423+1)/10^6)</f>
        <v>0</v>
      </c>
      <c r="BN423" cm="1">
        <f t="array" aca="1" ref="BN423" ca="1">IF($A423&gt;BN$1,"",$C423*INDEX('ETS yield tables'!$D$265:$CO$293,$B423,BN$1-$A423+1)/10^6)</f>
        <v>0</v>
      </c>
      <c r="BO423" cm="1">
        <f t="array" aca="1" ref="BO423" ca="1">IF($A423&gt;BO$1,"",$C423*INDEX('ETS yield tables'!$D$265:$CO$293,$B423,BO$1-$A423+1)/10^6)</f>
        <v>0</v>
      </c>
      <c r="BP423" cm="1">
        <f t="array" aca="1" ref="BP423" ca="1">IF($A423&gt;BP$1,"",$C423*INDEX('ETS yield tables'!$D$265:$CO$293,$B423,BP$1-$A423+1)/10^6)</f>
        <v>0</v>
      </c>
      <c r="BQ423" cm="1">
        <f t="array" aca="1" ref="BQ423" ca="1">IF($A423&gt;BQ$1,"",$C423*INDEX('ETS yield tables'!$D$265:$CO$293,$B423,BQ$1-$A423+1)/10^6)</f>
        <v>0</v>
      </c>
      <c r="BR423" cm="1">
        <f t="array" aca="1" ref="BR423" ca="1">IF($A423&gt;BR$1,"",$C423*INDEX('ETS yield tables'!$D$265:$CO$293,$B423,BR$1-$A423+1)/10^6)</f>
        <v>0</v>
      </c>
      <c r="BS423" cm="1">
        <f t="array" aca="1" ref="BS423" ca="1">IF($A423&gt;BS$1,"",$C423*INDEX('ETS yield tables'!$D$265:$CO$293,$B423,BS$1-$A423+1)/10^6)</f>
        <v>0</v>
      </c>
      <c r="BT423" cm="1">
        <f t="array" aca="1" ref="BT423" ca="1">IF($A423&gt;BT$1,"",$C423*INDEX('ETS yield tables'!$D$265:$CO$293,$B423,BT$1-$A423+1)/10^6)</f>
        <v>0</v>
      </c>
      <c r="BU423" cm="1">
        <f t="array" aca="1" ref="BU423" ca="1">IF($A423&gt;BU$1,"",$C423*INDEX('ETS yield tables'!$D$265:$CO$293,$B423,BU$1-$A423+1)/10^6)</f>
        <v>0</v>
      </c>
      <c r="BV423" cm="1">
        <f t="array" aca="1" ref="BV423" ca="1">IF($A423&gt;BV$1,"",$C423*INDEX('ETS yield tables'!$D$265:$CO$293,$B423,BV$1-$A423+1)/10^6)</f>
        <v>0</v>
      </c>
      <c r="BW423" cm="1">
        <f t="array" aca="1" ref="BW423" ca="1">IF($A423&gt;BW$1,"",$C423*INDEX('ETS yield tables'!$D$265:$CO$293,$B423,BW$1-$A423+1)/10^6)</f>
        <v>0</v>
      </c>
      <c r="BX423" cm="1">
        <f t="array" aca="1" ref="BX423" ca="1">IF($A423&gt;BX$1,"",$C423*INDEX('ETS yield tables'!$D$265:$CO$293,$B423,BX$1-$A423+1)/10^6)</f>
        <v>0</v>
      </c>
      <c r="BY423" cm="1">
        <f t="array" aca="1" ref="BY423" ca="1">IF($A423&gt;BY$1,"",$C423*INDEX('ETS yield tables'!$D$265:$CO$293,$B423,BY$1-$A423+1)/10^6)</f>
        <v>0</v>
      </c>
      <c r="BZ423" cm="1">
        <f t="array" aca="1" ref="BZ423" ca="1">IF($A423&gt;BZ$1,"",$C423*INDEX('ETS yield tables'!$D$265:$CO$293,$B423,BZ$1-$A423+1)/10^6)</f>
        <v>0</v>
      </c>
      <c r="CA423" cm="1">
        <f t="array" aca="1" ref="CA423" ca="1">IF($A423&gt;CA$1,"",$C423*INDEX('ETS yield tables'!$D$265:$CO$293,$B423,CA$1-$A423+1)/10^6)</f>
        <v>0</v>
      </c>
      <c r="CB423" cm="1">
        <f t="array" aca="1" ref="CB423" ca="1">IF($A423&gt;CB$1,"",$C423*INDEX('ETS yield tables'!$D$265:$CO$293,$B423,CB$1-$A423+1)/10^6)</f>
        <v>0</v>
      </c>
      <c r="CC423" cm="1">
        <f t="array" aca="1" ref="CC423" ca="1">IF($A423&gt;CC$1,"",$C423*INDEX('ETS yield tables'!$D$265:$CO$293,$B423,CC$1-$A423+1)/10^6)</f>
        <v>0</v>
      </c>
      <c r="CD423" cm="1">
        <f t="array" aca="1" ref="CD423" ca="1">IF($A423&gt;CD$1,"",$C423*INDEX('ETS yield tables'!$D$265:$CO$293,$B423,CD$1-$A423+1)/10^6)</f>
        <v>0</v>
      </c>
      <c r="CE423" cm="1">
        <f t="array" aca="1" ref="CE423" ca="1">IF($A423&gt;CE$1,"",$C423*INDEX('ETS yield tables'!$D$265:$CO$293,$B423,CE$1-$A423+1)/10^6)</f>
        <v>0</v>
      </c>
      <c r="CF423" cm="1">
        <f t="array" aca="1" ref="CF423" ca="1">IF($A423&gt;CF$1,"",$C423*INDEX('ETS yield tables'!$D$265:$CO$293,$B423,CF$1-$A423+1)/10^6)</f>
        <v>0</v>
      </c>
      <c r="CG423" cm="1">
        <f t="array" aca="1" ref="CG423" ca="1">IF($A423&gt;CG$1,"",$C423*INDEX('ETS yield tables'!$D$265:$CO$293,$B423,CG$1-$A423+1)/10^6)</f>
        <v>0</v>
      </c>
      <c r="CH423" cm="1">
        <f t="array" aca="1" ref="CH423" ca="1">IF($A423&gt;CH$1,"",$C423*INDEX('ETS yield tables'!$D$265:$CO$293,$B423,CH$1-$A423+1)/10^6)</f>
        <v>0</v>
      </c>
      <c r="CI423" cm="1">
        <f t="array" aca="1" ref="CI423" ca="1">IF($A423&gt;CI$1,"",$C423*INDEX('ETS yield tables'!$D$265:$CO$293,$B423,CI$1-$A423+1)/10^6)</f>
        <v>0</v>
      </c>
      <c r="CJ423" cm="1">
        <f t="array" aca="1" ref="CJ423" ca="1">IF($A423&gt;CJ$1,"",$C423*INDEX('ETS yield tables'!$D$265:$CO$293,$B423,CJ$1-$A423+1)/10^6)</f>
        <v>0</v>
      </c>
      <c r="CK423" cm="1">
        <f t="array" aca="1" ref="CK423" ca="1">IF($A423&gt;CK$1,"",$C423*INDEX('ETS yield tables'!$D$265:$CO$293,$B423,CK$1-$A423+1)/10^6)</f>
        <v>0</v>
      </c>
      <c r="CL423" cm="1">
        <f t="array" aca="1" ref="CL423" ca="1">IF($A423&gt;CL$1,"",$C423*INDEX('ETS yield tables'!$D$265:$CO$293,$B423,CL$1-$A423+1)/10^6)</f>
        <v>0</v>
      </c>
      <c r="CM423" cm="1">
        <f t="array" aca="1" ref="CM423" ca="1">IF($A423&gt;CM$1,"",$C423*INDEX('ETS yield tables'!$D$265:$CO$293,$B423,CM$1-$A423+1)/10^6)</f>
        <v>0</v>
      </c>
      <c r="CN423" cm="1">
        <f t="array" aca="1" ref="CN423" ca="1">IF($A423&gt;CN$1,"",$C423*INDEX('ETS yield tables'!$D$265:$CO$293,$B423,CN$1-$A423+1)/10^6)</f>
        <v>0</v>
      </c>
      <c r="CO423" cm="1">
        <f t="array" aca="1" ref="CO423" ca="1">IF($A423&gt;CO$1,"",$C423*INDEX('ETS yield tables'!$D$265:$CO$293,$B423,CO$1-$A423+1)/10^6)</f>
        <v>0</v>
      </c>
    </row>
    <row r="424" spans="1:93" outlineLevel="1">
      <c r="A424">
        <v>2018</v>
      </c>
      <c r="B424">
        <f t="shared" si="195"/>
        <v>1</v>
      </c>
      <c r="C424" s="1"/>
      <c r="D424" s="62"/>
      <c r="E424" s="62"/>
      <c r="F424" s="62"/>
      <c r="G424" s="62"/>
      <c r="H424" s="62"/>
      <c r="I424" s="62"/>
      <c r="J424" s="62"/>
      <c r="K424" s="62"/>
      <c r="L424" s="62"/>
      <c r="M424" s="62"/>
      <c r="N424" s="62"/>
      <c r="O424" s="62"/>
      <c r="P424" s="62"/>
      <c r="Q424" s="62"/>
      <c r="R424" s="62"/>
      <c r="S424" s="62"/>
      <c r="T424" s="62"/>
      <c r="U424" s="62"/>
      <c r="V424" t="str" cm="1">
        <f t="array" ref="V424">IF($A424&gt;V$1,"",$C424*INDEX('ETS yield tables'!$D$133:$CO$161,$B424,V$1-$A424+1)/10^6)</f>
        <v/>
      </c>
      <c r="W424" t="str" cm="1">
        <f t="array" ref="W424">IF($A424&gt;W$1,"",$C424*INDEX('ETS yield tables'!$D$133:$CO$161,$B424,W$1-$A424+1)/10^6)</f>
        <v/>
      </c>
      <c r="X424" t="str" cm="1">
        <f t="array" ref="X424">IF($A424&gt;X$1,"",$C424*INDEX('ETS yield tables'!$D$133:$CO$161,$B424,X$1-$A424+1)/10^6)</f>
        <v/>
      </c>
      <c r="Y424" t="str" cm="1">
        <f t="array" ref="Y424">IF($A424&gt;Y$1,"",$C424*INDEX('ETS yield tables'!$D$133:$CO$161,$B424,Y$1-$A424+1)/10^6)</f>
        <v/>
      </c>
      <c r="Z424" t="str" cm="1">
        <f t="array" ref="Z424">IF($A424&gt;Z$1,"",$C424*INDEX('ETS yield tables'!$D$133:$CO$161,$B424,Z$1-$A424+1)/10^6)</f>
        <v/>
      </c>
      <c r="AA424" t="str" cm="1">
        <f t="array" ref="AA424">IF($A424&gt;AA$1,"",$C424*INDEX('ETS yield tables'!$D$133:$CO$161,$B424,AA$1-$A424+1)/10^6)</f>
        <v/>
      </c>
      <c r="AB424" t="str" cm="1">
        <f t="array" ref="AB424">IF($A424&gt;AB$1,"",$C424*INDEX('ETS yield tables'!$D$133:$CO$161,$B424,AB$1-$A424+1)/10^6)</f>
        <v/>
      </c>
      <c r="AC424" t="str" cm="1">
        <f t="array" ref="AC424">IF($A424&gt;AC$1,"",$C424*INDEX('ETS yield tables'!$D$133:$CO$161,$B424,AC$1-$A424+1)/10^6)</f>
        <v/>
      </c>
      <c r="AD424" t="str" cm="1">
        <f t="array" ref="AD424">IF($A424&gt;AD$1,"",$C424*INDEX('ETS yield tables'!$D$133:$CO$161,$B424,AD$1-$A424+1)/10^6)</f>
        <v/>
      </c>
      <c r="AE424" t="str" cm="1">
        <f t="array" ref="AE424">IF($A424&gt;AE$1,"",$C424*INDEX('ETS yield tables'!$D$133:$CO$161,$B424,AE$1-$A424+1)/10^6)</f>
        <v/>
      </c>
      <c r="AF424" cm="1">
        <f t="array" ref="AF424">IF($A424&gt;AF$1,"",$C424*INDEX('ETS yield tables'!$D$265:$CO$293,$B424,AF$1-$A424+1)/10^6)</f>
        <v>0</v>
      </c>
      <c r="AG424" cm="1">
        <f t="array" aca="1" ref="AG424" ca="1">IF($A424&gt;AG$1,"",$C424*INDEX('ETS yield tables'!$D$265:$CO$293,$B424,AG$1-$A424+1)/10^6)</f>
        <v>0</v>
      </c>
      <c r="AH424" cm="1">
        <f t="array" aca="1" ref="AH424" ca="1">IF($A424&gt;AH$1,"",$C424*INDEX('ETS yield tables'!$D$265:$CO$293,$B424,AH$1-$A424+1)/10^6)</f>
        <v>0</v>
      </c>
      <c r="AI424" cm="1">
        <f t="array" aca="1" ref="AI424" ca="1">IF($A424&gt;AI$1,"",$C424*INDEX('ETS yield tables'!$D$265:$CO$293,$B424,AI$1-$A424+1)/10^6)</f>
        <v>0</v>
      </c>
      <c r="AJ424" cm="1">
        <f t="array" aca="1" ref="AJ424" ca="1">IF($A424&gt;AJ$1,"",$C424*INDEX('ETS yield tables'!$D$265:$CO$293,$B424,AJ$1-$A424+1)/10^6)</f>
        <v>0</v>
      </c>
      <c r="AK424" cm="1">
        <f t="array" aca="1" ref="AK424" ca="1">IF($A424&gt;AK$1,"",$C424*INDEX('ETS yield tables'!$D$265:$CO$293,$B424,AK$1-$A424+1)/10^6)</f>
        <v>0</v>
      </c>
      <c r="AL424" cm="1">
        <f t="array" aca="1" ref="AL424" ca="1">IF($A424&gt;AL$1,"",$C424*INDEX('ETS yield tables'!$D$265:$CO$293,$B424,AL$1-$A424+1)/10^6)</f>
        <v>0</v>
      </c>
      <c r="AM424" cm="1">
        <f t="array" aca="1" ref="AM424" ca="1">IF($A424&gt;AM$1,"",$C424*INDEX('ETS yield tables'!$D$265:$CO$293,$B424,AM$1-$A424+1)/10^6)</f>
        <v>0</v>
      </c>
      <c r="AN424" cm="1">
        <f t="array" aca="1" ref="AN424" ca="1">IF($A424&gt;AN$1,"",$C424*INDEX('ETS yield tables'!$D$265:$CO$293,$B424,AN$1-$A424+1)/10^6)</f>
        <v>0</v>
      </c>
      <c r="AO424" cm="1">
        <f t="array" aca="1" ref="AO424" ca="1">IF($A424&gt;AO$1,"",$C424*INDEX('ETS yield tables'!$D$265:$CO$293,$B424,AO$1-$A424+1)/10^6)</f>
        <v>0</v>
      </c>
      <c r="AP424" cm="1">
        <f t="array" aca="1" ref="AP424" ca="1">IF($A424&gt;AP$1,"",$C424*INDEX('ETS yield tables'!$D$265:$CO$293,$B424,AP$1-$A424+1)/10^6)</f>
        <v>0</v>
      </c>
      <c r="AQ424" cm="1">
        <f t="array" aca="1" ref="AQ424" ca="1">IF($A424&gt;AQ$1,"",$C424*INDEX('ETS yield tables'!$D$265:$CO$293,$B424,AQ$1-$A424+1)/10^6)</f>
        <v>0</v>
      </c>
      <c r="AR424" cm="1">
        <f t="array" aca="1" ref="AR424" ca="1">IF($A424&gt;AR$1,"",$C424*INDEX('ETS yield tables'!$D$265:$CO$293,$B424,AR$1-$A424+1)/10^6)</f>
        <v>0</v>
      </c>
      <c r="AS424" cm="1">
        <f t="array" aca="1" ref="AS424" ca="1">IF($A424&gt;AS$1,"",$C424*INDEX('ETS yield tables'!$D$265:$CO$293,$B424,AS$1-$A424+1)/10^6)</f>
        <v>0</v>
      </c>
      <c r="AT424" cm="1">
        <f t="array" aca="1" ref="AT424" ca="1">IF($A424&gt;AT$1,"",$C424*INDEX('ETS yield tables'!$D$265:$CO$293,$B424,AT$1-$A424+1)/10^6)</f>
        <v>0</v>
      </c>
      <c r="AU424" cm="1">
        <f t="array" aca="1" ref="AU424" ca="1">IF($A424&gt;AU$1,"",$C424*INDEX('ETS yield tables'!$D$265:$CO$293,$B424,AU$1-$A424+1)/10^6)</f>
        <v>0</v>
      </c>
      <c r="AV424" cm="1">
        <f t="array" aca="1" ref="AV424" ca="1">IF($A424&gt;AV$1,"",$C424*INDEX('ETS yield tables'!$D$265:$CO$293,$B424,AV$1-$A424+1)/10^6)</f>
        <v>0</v>
      </c>
      <c r="AW424" cm="1">
        <f t="array" aca="1" ref="AW424" ca="1">IF($A424&gt;AW$1,"",$C424*INDEX('ETS yield tables'!$D$265:$CO$293,$B424,AW$1-$A424+1)/10^6)</f>
        <v>0</v>
      </c>
      <c r="AX424" cm="1">
        <f t="array" aca="1" ref="AX424" ca="1">IF($A424&gt;AX$1,"",$C424*INDEX('ETS yield tables'!$D$265:$CO$293,$B424,AX$1-$A424+1)/10^6)</f>
        <v>0</v>
      </c>
      <c r="AY424" cm="1">
        <f t="array" aca="1" ref="AY424" ca="1">IF($A424&gt;AY$1,"",$C424*INDEX('ETS yield tables'!$D$265:$CO$293,$B424,AY$1-$A424+1)/10^6)</f>
        <v>0</v>
      </c>
      <c r="AZ424" cm="1">
        <f t="array" aca="1" ref="AZ424" ca="1">IF($A424&gt;AZ$1,"",$C424*INDEX('ETS yield tables'!$D$265:$CO$293,$B424,AZ$1-$A424+1)/10^6)</f>
        <v>0</v>
      </c>
      <c r="BA424" cm="1">
        <f t="array" aca="1" ref="BA424" ca="1">IF($A424&gt;BA$1,"",$C424*INDEX('ETS yield tables'!$D$265:$CO$293,$B424,BA$1-$A424+1)/10^6)</f>
        <v>0</v>
      </c>
      <c r="BB424" cm="1">
        <f t="array" aca="1" ref="BB424" ca="1">IF($A424&gt;BB$1,"",$C424*INDEX('ETS yield tables'!$D$265:$CO$293,$B424,BB$1-$A424+1)/10^6)</f>
        <v>0</v>
      </c>
      <c r="BC424" cm="1">
        <f t="array" aca="1" ref="BC424" ca="1">IF($A424&gt;BC$1,"",$C424*INDEX('ETS yield tables'!$D$265:$CO$293,$B424,BC$1-$A424+1)/10^6)</f>
        <v>0</v>
      </c>
      <c r="BD424" cm="1">
        <f t="array" aca="1" ref="BD424" ca="1">IF($A424&gt;BD$1,"",$C424*INDEX('ETS yield tables'!$D$265:$CO$293,$B424,BD$1-$A424+1)/10^6)</f>
        <v>0</v>
      </c>
      <c r="BE424" cm="1">
        <f t="array" aca="1" ref="BE424" ca="1">IF($A424&gt;BE$1,"",$C424*INDEX('ETS yield tables'!$D$265:$CO$293,$B424,BE$1-$A424+1)/10^6)</f>
        <v>0</v>
      </c>
      <c r="BF424" cm="1">
        <f t="array" aca="1" ref="BF424" ca="1">IF($A424&gt;BF$1,"",$C424*INDEX('ETS yield tables'!$D$265:$CO$293,$B424,BF$1-$A424+1)/10^6)</f>
        <v>0</v>
      </c>
      <c r="BG424" cm="1">
        <f t="array" aca="1" ref="BG424" ca="1">IF($A424&gt;BG$1,"",$C424*INDEX('ETS yield tables'!$D$265:$CO$293,$B424,BG$1-$A424+1)/10^6)</f>
        <v>0</v>
      </c>
      <c r="BH424" cm="1">
        <f t="array" aca="1" ref="BH424" ca="1">IF($A424&gt;BH$1,"",$C424*INDEX('ETS yield tables'!$D$265:$CO$293,$B424,BH$1-$A424+1)/10^6)</f>
        <v>0</v>
      </c>
      <c r="BI424" cm="1">
        <f t="array" aca="1" ref="BI424" ca="1">IF($A424&gt;BI$1,"",$C424*INDEX('ETS yield tables'!$D$265:$CO$293,$B424,BI$1-$A424+1)/10^6)</f>
        <v>0</v>
      </c>
      <c r="BJ424" cm="1">
        <f t="array" aca="1" ref="BJ424" ca="1">IF($A424&gt;BJ$1,"",$C424*INDEX('ETS yield tables'!$D$265:$CO$293,$B424,BJ$1-$A424+1)/10^6)</f>
        <v>0</v>
      </c>
      <c r="BK424" cm="1">
        <f t="array" aca="1" ref="BK424" ca="1">IF($A424&gt;BK$1,"",$C424*INDEX('ETS yield tables'!$D$265:$CO$293,$B424,BK$1-$A424+1)/10^6)</f>
        <v>0</v>
      </c>
      <c r="BL424" cm="1">
        <f t="array" aca="1" ref="BL424" ca="1">IF($A424&gt;BL$1,"",$C424*INDEX('ETS yield tables'!$D$265:$CO$293,$B424,BL$1-$A424+1)/10^6)</f>
        <v>0</v>
      </c>
      <c r="BM424" cm="1">
        <f t="array" aca="1" ref="BM424" ca="1">IF($A424&gt;BM$1,"",$C424*INDEX('ETS yield tables'!$D$265:$CO$293,$B424,BM$1-$A424+1)/10^6)</f>
        <v>0</v>
      </c>
      <c r="BN424" cm="1">
        <f t="array" aca="1" ref="BN424" ca="1">IF($A424&gt;BN$1,"",$C424*INDEX('ETS yield tables'!$D$265:$CO$293,$B424,BN$1-$A424+1)/10^6)</f>
        <v>0</v>
      </c>
      <c r="BO424" cm="1">
        <f t="array" aca="1" ref="BO424" ca="1">IF($A424&gt;BO$1,"",$C424*INDEX('ETS yield tables'!$D$265:$CO$293,$B424,BO$1-$A424+1)/10^6)</f>
        <v>0</v>
      </c>
      <c r="BP424" cm="1">
        <f t="array" aca="1" ref="BP424" ca="1">IF($A424&gt;BP$1,"",$C424*INDEX('ETS yield tables'!$D$265:$CO$293,$B424,BP$1-$A424+1)/10^6)</f>
        <v>0</v>
      </c>
      <c r="BQ424" cm="1">
        <f t="array" aca="1" ref="BQ424" ca="1">IF($A424&gt;BQ$1,"",$C424*INDEX('ETS yield tables'!$D$265:$CO$293,$B424,BQ$1-$A424+1)/10^6)</f>
        <v>0</v>
      </c>
      <c r="BR424" cm="1">
        <f t="array" aca="1" ref="BR424" ca="1">IF($A424&gt;BR$1,"",$C424*INDEX('ETS yield tables'!$D$265:$CO$293,$B424,BR$1-$A424+1)/10^6)</f>
        <v>0</v>
      </c>
      <c r="BS424" cm="1">
        <f t="array" aca="1" ref="BS424" ca="1">IF($A424&gt;BS$1,"",$C424*INDEX('ETS yield tables'!$D$265:$CO$293,$B424,BS$1-$A424+1)/10^6)</f>
        <v>0</v>
      </c>
      <c r="BT424" cm="1">
        <f t="array" aca="1" ref="BT424" ca="1">IF($A424&gt;BT$1,"",$C424*INDEX('ETS yield tables'!$D$265:$CO$293,$B424,BT$1-$A424+1)/10^6)</f>
        <v>0</v>
      </c>
      <c r="BU424" cm="1">
        <f t="array" aca="1" ref="BU424" ca="1">IF($A424&gt;BU$1,"",$C424*INDEX('ETS yield tables'!$D$265:$CO$293,$B424,BU$1-$A424+1)/10^6)</f>
        <v>0</v>
      </c>
      <c r="BV424" cm="1">
        <f t="array" aca="1" ref="BV424" ca="1">IF($A424&gt;BV$1,"",$C424*INDEX('ETS yield tables'!$D$265:$CO$293,$B424,BV$1-$A424+1)/10^6)</f>
        <v>0</v>
      </c>
      <c r="BW424" cm="1">
        <f t="array" aca="1" ref="BW424" ca="1">IF($A424&gt;BW$1,"",$C424*INDEX('ETS yield tables'!$D$265:$CO$293,$B424,BW$1-$A424+1)/10^6)</f>
        <v>0</v>
      </c>
      <c r="BX424" cm="1">
        <f t="array" aca="1" ref="BX424" ca="1">IF($A424&gt;BX$1,"",$C424*INDEX('ETS yield tables'!$D$265:$CO$293,$B424,BX$1-$A424+1)/10^6)</f>
        <v>0</v>
      </c>
      <c r="BY424" cm="1">
        <f t="array" aca="1" ref="BY424" ca="1">IF($A424&gt;BY$1,"",$C424*INDEX('ETS yield tables'!$D$265:$CO$293,$B424,BY$1-$A424+1)/10^6)</f>
        <v>0</v>
      </c>
      <c r="BZ424" cm="1">
        <f t="array" aca="1" ref="BZ424" ca="1">IF($A424&gt;BZ$1,"",$C424*INDEX('ETS yield tables'!$D$265:$CO$293,$B424,BZ$1-$A424+1)/10^6)</f>
        <v>0</v>
      </c>
      <c r="CA424" cm="1">
        <f t="array" aca="1" ref="CA424" ca="1">IF($A424&gt;CA$1,"",$C424*INDEX('ETS yield tables'!$D$265:$CO$293,$B424,CA$1-$A424+1)/10^6)</f>
        <v>0</v>
      </c>
      <c r="CB424" cm="1">
        <f t="array" aca="1" ref="CB424" ca="1">IF($A424&gt;CB$1,"",$C424*INDEX('ETS yield tables'!$D$265:$CO$293,$B424,CB$1-$A424+1)/10^6)</f>
        <v>0</v>
      </c>
      <c r="CC424" cm="1">
        <f t="array" aca="1" ref="CC424" ca="1">IF($A424&gt;CC$1,"",$C424*INDEX('ETS yield tables'!$D$265:$CO$293,$B424,CC$1-$A424+1)/10^6)</f>
        <v>0</v>
      </c>
      <c r="CD424" cm="1">
        <f t="array" aca="1" ref="CD424" ca="1">IF($A424&gt;CD$1,"",$C424*INDEX('ETS yield tables'!$D$265:$CO$293,$B424,CD$1-$A424+1)/10^6)</f>
        <v>0</v>
      </c>
      <c r="CE424" cm="1">
        <f t="array" aca="1" ref="CE424" ca="1">IF($A424&gt;CE$1,"",$C424*INDEX('ETS yield tables'!$D$265:$CO$293,$B424,CE$1-$A424+1)/10^6)</f>
        <v>0</v>
      </c>
      <c r="CF424" cm="1">
        <f t="array" aca="1" ref="CF424" ca="1">IF($A424&gt;CF$1,"",$C424*INDEX('ETS yield tables'!$D$265:$CO$293,$B424,CF$1-$A424+1)/10^6)</f>
        <v>0</v>
      </c>
      <c r="CG424" cm="1">
        <f t="array" aca="1" ref="CG424" ca="1">IF($A424&gt;CG$1,"",$C424*INDEX('ETS yield tables'!$D$265:$CO$293,$B424,CG$1-$A424+1)/10^6)</f>
        <v>0</v>
      </c>
      <c r="CH424" cm="1">
        <f t="array" aca="1" ref="CH424" ca="1">IF($A424&gt;CH$1,"",$C424*INDEX('ETS yield tables'!$D$265:$CO$293,$B424,CH$1-$A424+1)/10^6)</f>
        <v>0</v>
      </c>
      <c r="CI424" cm="1">
        <f t="array" aca="1" ref="CI424" ca="1">IF($A424&gt;CI$1,"",$C424*INDEX('ETS yield tables'!$D$265:$CO$293,$B424,CI$1-$A424+1)/10^6)</f>
        <v>0</v>
      </c>
      <c r="CJ424" cm="1">
        <f t="array" aca="1" ref="CJ424" ca="1">IF($A424&gt;CJ$1,"",$C424*INDEX('ETS yield tables'!$D$265:$CO$293,$B424,CJ$1-$A424+1)/10^6)</f>
        <v>0</v>
      </c>
      <c r="CK424" cm="1">
        <f t="array" aca="1" ref="CK424" ca="1">IF($A424&gt;CK$1,"",$C424*INDEX('ETS yield tables'!$D$265:$CO$293,$B424,CK$1-$A424+1)/10^6)</f>
        <v>0</v>
      </c>
      <c r="CL424" cm="1">
        <f t="array" aca="1" ref="CL424" ca="1">IF($A424&gt;CL$1,"",$C424*INDEX('ETS yield tables'!$D$265:$CO$293,$B424,CL$1-$A424+1)/10^6)</f>
        <v>0</v>
      </c>
      <c r="CM424" cm="1">
        <f t="array" aca="1" ref="CM424" ca="1">IF($A424&gt;CM$1,"",$C424*INDEX('ETS yield tables'!$D$265:$CO$293,$B424,CM$1-$A424+1)/10^6)</f>
        <v>0</v>
      </c>
      <c r="CN424" cm="1">
        <f t="array" aca="1" ref="CN424" ca="1">IF($A424&gt;CN$1,"",$C424*INDEX('ETS yield tables'!$D$265:$CO$293,$B424,CN$1-$A424+1)/10^6)</f>
        <v>0</v>
      </c>
      <c r="CO424" cm="1">
        <f t="array" aca="1" ref="CO424" ca="1">IF($A424&gt;CO$1,"",$C424*INDEX('ETS yield tables'!$D$265:$CO$293,$B424,CO$1-$A424+1)/10^6)</f>
        <v>0</v>
      </c>
    </row>
    <row r="425" spans="1:93" s="151" customFormat="1" outlineLevel="1">
      <c r="A425" s="151" t="s">
        <v>116</v>
      </c>
      <c r="D425" s="388"/>
      <c r="E425" s="388"/>
      <c r="F425" s="388"/>
      <c r="G425" s="388"/>
      <c r="H425" s="388"/>
      <c r="I425" s="388"/>
      <c r="J425" s="388"/>
      <c r="K425" s="388"/>
      <c r="L425" s="388"/>
      <c r="M425" s="388"/>
      <c r="N425" s="388"/>
      <c r="O425" s="388"/>
      <c r="P425" s="388"/>
      <c r="Q425" s="388"/>
      <c r="R425" s="388"/>
      <c r="S425" s="388"/>
      <c r="T425" s="388"/>
      <c r="U425" s="388"/>
      <c r="V425" s="389">
        <f ca="1">SUM(V396:V424)</f>
        <v>0</v>
      </c>
      <c r="W425" s="389">
        <f t="shared" ref="W425:CH425" ca="1" si="196">SUM(W396:W424)</f>
        <v>0</v>
      </c>
      <c r="X425" s="389">
        <f t="shared" ca="1" si="196"/>
        <v>0</v>
      </c>
      <c r="Y425" s="389">
        <f t="shared" ca="1" si="196"/>
        <v>0</v>
      </c>
      <c r="Z425" s="389">
        <f t="shared" ca="1" si="196"/>
        <v>0</v>
      </c>
      <c r="AA425" s="389">
        <f t="shared" ca="1" si="196"/>
        <v>0</v>
      </c>
      <c r="AB425" s="389">
        <f t="shared" ca="1" si="196"/>
        <v>0</v>
      </c>
      <c r="AC425" s="389">
        <f t="shared" ca="1" si="196"/>
        <v>0</v>
      </c>
      <c r="AD425" s="389">
        <f t="shared" ca="1" si="196"/>
        <v>0</v>
      </c>
      <c r="AE425" s="389">
        <f t="shared" ca="1" si="196"/>
        <v>0</v>
      </c>
      <c r="AF425" s="389">
        <f t="shared" ca="1" si="196"/>
        <v>0</v>
      </c>
      <c r="AG425" s="389">
        <f t="shared" ca="1" si="196"/>
        <v>0</v>
      </c>
      <c r="AH425" s="389">
        <f t="shared" ca="1" si="196"/>
        <v>0</v>
      </c>
      <c r="AI425" s="389">
        <f t="shared" ca="1" si="196"/>
        <v>0</v>
      </c>
      <c r="AJ425" s="389">
        <f t="shared" ca="1" si="196"/>
        <v>0</v>
      </c>
      <c r="AK425" s="389">
        <f t="shared" ca="1" si="196"/>
        <v>0</v>
      </c>
      <c r="AL425" s="389">
        <f t="shared" ca="1" si="196"/>
        <v>0</v>
      </c>
      <c r="AM425" s="389">
        <f t="shared" ca="1" si="196"/>
        <v>0</v>
      </c>
      <c r="AN425" s="389">
        <f t="shared" ca="1" si="196"/>
        <v>0</v>
      </c>
      <c r="AO425" s="389">
        <f t="shared" ca="1" si="196"/>
        <v>0</v>
      </c>
      <c r="AP425" s="389">
        <f t="shared" ca="1" si="196"/>
        <v>0</v>
      </c>
      <c r="AQ425" s="389">
        <f t="shared" ca="1" si="196"/>
        <v>0</v>
      </c>
      <c r="AR425" s="389">
        <f t="shared" ca="1" si="196"/>
        <v>0</v>
      </c>
      <c r="AS425" s="389">
        <f t="shared" ca="1" si="196"/>
        <v>0</v>
      </c>
      <c r="AT425" s="389">
        <f t="shared" ca="1" si="196"/>
        <v>0</v>
      </c>
      <c r="AU425" s="389">
        <f t="shared" ca="1" si="196"/>
        <v>0</v>
      </c>
      <c r="AV425" s="389">
        <f t="shared" ca="1" si="196"/>
        <v>0</v>
      </c>
      <c r="AW425" s="389">
        <f t="shared" ca="1" si="196"/>
        <v>0</v>
      </c>
      <c r="AX425" s="389">
        <f t="shared" ca="1" si="196"/>
        <v>0</v>
      </c>
      <c r="AY425" s="389">
        <f t="shared" ca="1" si="196"/>
        <v>0</v>
      </c>
      <c r="AZ425" s="389">
        <f t="shared" ca="1" si="196"/>
        <v>0</v>
      </c>
      <c r="BA425" s="389">
        <f t="shared" ca="1" si="196"/>
        <v>0</v>
      </c>
      <c r="BB425" s="389">
        <f t="shared" ca="1" si="196"/>
        <v>0</v>
      </c>
      <c r="BC425" s="389">
        <f t="shared" ca="1" si="196"/>
        <v>0</v>
      </c>
      <c r="BD425" s="389">
        <f t="shared" ca="1" si="196"/>
        <v>0</v>
      </c>
      <c r="BE425" s="389">
        <f t="shared" ca="1" si="196"/>
        <v>0</v>
      </c>
      <c r="BF425" s="389">
        <f t="shared" ca="1" si="196"/>
        <v>0</v>
      </c>
      <c r="BG425" s="389">
        <f t="shared" ca="1" si="196"/>
        <v>0</v>
      </c>
      <c r="BH425" s="389">
        <f t="shared" ca="1" si="196"/>
        <v>0</v>
      </c>
      <c r="BI425" s="389">
        <f t="shared" ca="1" si="196"/>
        <v>0</v>
      </c>
      <c r="BJ425" s="389">
        <f t="shared" ca="1" si="196"/>
        <v>0</v>
      </c>
      <c r="BK425" s="389">
        <f t="shared" ca="1" si="196"/>
        <v>0</v>
      </c>
      <c r="BL425" s="389">
        <f t="shared" ca="1" si="196"/>
        <v>0</v>
      </c>
      <c r="BM425" s="389">
        <f t="shared" ca="1" si="196"/>
        <v>0</v>
      </c>
      <c r="BN425" s="389">
        <f t="shared" ca="1" si="196"/>
        <v>0</v>
      </c>
      <c r="BO425" s="389">
        <f t="shared" ca="1" si="196"/>
        <v>0</v>
      </c>
      <c r="BP425" s="389">
        <f t="shared" ca="1" si="196"/>
        <v>0</v>
      </c>
      <c r="BQ425" s="389">
        <f t="shared" ca="1" si="196"/>
        <v>0</v>
      </c>
      <c r="BR425" s="389">
        <f t="shared" ca="1" si="196"/>
        <v>0</v>
      </c>
      <c r="BS425" s="389">
        <f t="shared" ca="1" si="196"/>
        <v>0</v>
      </c>
      <c r="BT425" s="389">
        <f t="shared" ca="1" si="196"/>
        <v>0</v>
      </c>
      <c r="BU425" s="389">
        <f t="shared" ca="1" si="196"/>
        <v>0</v>
      </c>
      <c r="BV425" s="389">
        <f t="shared" ca="1" si="196"/>
        <v>0</v>
      </c>
      <c r="BW425" s="389">
        <f t="shared" ca="1" si="196"/>
        <v>0</v>
      </c>
      <c r="BX425" s="389">
        <f t="shared" ca="1" si="196"/>
        <v>0</v>
      </c>
      <c r="BY425" s="389">
        <f t="shared" ca="1" si="196"/>
        <v>0</v>
      </c>
      <c r="BZ425" s="389">
        <f t="shared" ca="1" si="196"/>
        <v>0</v>
      </c>
      <c r="CA425" s="389">
        <f t="shared" ca="1" si="196"/>
        <v>0</v>
      </c>
      <c r="CB425" s="389">
        <f t="shared" ca="1" si="196"/>
        <v>0</v>
      </c>
      <c r="CC425" s="389">
        <f t="shared" ca="1" si="196"/>
        <v>0</v>
      </c>
      <c r="CD425" s="389">
        <f t="shared" ca="1" si="196"/>
        <v>0</v>
      </c>
      <c r="CE425" s="389">
        <f t="shared" ca="1" si="196"/>
        <v>0</v>
      </c>
      <c r="CF425" s="389">
        <f t="shared" ca="1" si="196"/>
        <v>0</v>
      </c>
      <c r="CG425" s="389">
        <f t="shared" ca="1" si="196"/>
        <v>0</v>
      </c>
      <c r="CH425" s="389">
        <f t="shared" ca="1" si="196"/>
        <v>0</v>
      </c>
      <c r="CI425" s="389">
        <f t="shared" ref="CI425:CO425" ca="1" si="197">SUM(CI396:CI424)</f>
        <v>0</v>
      </c>
      <c r="CJ425" s="389">
        <f t="shared" ca="1" si="197"/>
        <v>0</v>
      </c>
      <c r="CK425" s="389">
        <f t="shared" ca="1" si="197"/>
        <v>0</v>
      </c>
      <c r="CL425" s="389">
        <f t="shared" ca="1" si="197"/>
        <v>0</v>
      </c>
      <c r="CM425" s="389">
        <f t="shared" ca="1" si="197"/>
        <v>0</v>
      </c>
      <c r="CN425" s="389">
        <f t="shared" ca="1" si="197"/>
        <v>0</v>
      </c>
      <c r="CO425" s="389">
        <f t="shared" ca="1" si="197"/>
        <v>0</v>
      </c>
    </row>
    <row r="426" spans="1:93" s="394" customFormat="1">
      <c r="A426" s="393" t="s">
        <v>140</v>
      </c>
    </row>
    <row r="427" spans="1:93" hidden="1" outlineLevel="1">
      <c r="A427" s="81">
        <v>2013</v>
      </c>
      <c r="B427" t="s">
        <v>135</v>
      </c>
    </row>
    <row r="428" spans="1:93" hidden="1" outlineLevel="1"/>
    <row r="429" spans="1:93" hidden="1" outlineLevel="1">
      <c r="A429" s="16" t="s">
        <v>141</v>
      </c>
    </row>
    <row r="430" spans="1:93" hidden="1" outlineLevel="1">
      <c r="A430" s="2" t="s">
        <v>136</v>
      </c>
    </row>
    <row r="431" spans="1:93" hidden="1" outlineLevel="1">
      <c r="A431" t="s">
        <v>137</v>
      </c>
      <c r="B431" t="s">
        <v>138</v>
      </c>
      <c r="C431" t="s">
        <v>139</v>
      </c>
    </row>
    <row r="432" spans="1:93" hidden="1" outlineLevel="1">
      <c r="A432">
        <v>1990</v>
      </c>
      <c r="B432">
        <f t="shared" ref="B432:B460" si="198">MAX($A$427-$A432+1,1)</f>
        <v>24</v>
      </c>
      <c r="C432" s="1">
        <f t="array" ref="C432:C460">TRANSPOSE(D203:AF203)</f>
        <v>1063.9721965760004</v>
      </c>
      <c r="D432" s="64"/>
      <c r="E432" s="64"/>
      <c r="F432" s="64"/>
      <c r="G432" s="64"/>
      <c r="H432" s="64"/>
      <c r="I432" s="64"/>
      <c r="J432" s="64"/>
      <c r="K432" s="64"/>
      <c r="L432" s="64"/>
      <c r="M432" s="64"/>
      <c r="N432" s="64"/>
      <c r="O432" s="64"/>
      <c r="P432" s="64"/>
      <c r="Q432" s="64"/>
      <c r="R432" s="64"/>
      <c r="S432" s="64"/>
      <c r="T432" s="64"/>
      <c r="U432" s="64"/>
      <c r="V432" s="64"/>
      <c r="W432" s="64"/>
      <c r="X432" s="64"/>
      <c r="Y432" s="64"/>
      <c r="Z432" s="64"/>
      <c r="AA432" cm="1">
        <f t="array" aca="1" ref="AA432" ca="1">IF($A432&gt;AA$1,"",$C432*INDEX('ETS yield tables'!$D$68:$CO$96,$B432,AA$1-$A432+1)/10^6)</f>
        <v>0</v>
      </c>
      <c r="AB432" cm="1">
        <f t="array" aca="1" ref="AB432" ca="1">IF($A432&gt;AB$1,"",$C432*INDEX('ETS yield tables'!$D$68:$CO$96,$B432,AB$1-$A432+1)/10^6)</f>
        <v>0</v>
      </c>
      <c r="AC432" cm="1">
        <f t="array" aca="1" ref="AC432" ca="1">IF($A432&gt;AC$1,"",$C432*INDEX('ETS yield tables'!$D$68:$CO$96,$B432,AC$1-$A432+1)/10^6)</f>
        <v>0</v>
      </c>
      <c r="AD432" cm="1">
        <f t="array" aca="1" ref="AD432" ca="1">IF($A432&gt;AD$1,"",$C432*INDEX('ETS yield tables'!$D$68:$CO$96,$B432,AD$1-$A432+1)/10^6)</f>
        <v>0</v>
      </c>
      <c r="AE432" cm="1">
        <f t="array" aca="1" ref="AE432" ca="1">IF($A432&gt;AE$1,"",$C432*INDEX('ETS yield tables'!$D$68:$CO$96,$B432,AE$1-$A432+1)/10^6)</f>
        <v>0</v>
      </c>
      <c r="AF432" cm="1">
        <f t="array" aca="1" ref="AF432" ca="1">IF($A432&gt;AF$1,"",$C432*INDEX('ETS yield tables'!$D$68:$CO$96,$B432,AF$1-$A432+1)/10^6)</f>
        <v>-0.20970891994512972</v>
      </c>
      <c r="AG432" cm="1">
        <f t="array" aca="1" ref="AG432" ca="1">IF($A432&gt;AG$1,"",$C432*INDEX('ETS yield tables'!$D$68:$CO$96,$B432,AG$1-$A432+1)/10^6)</f>
        <v>0</v>
      </c>
      <c r="AH432" cm="1">
        <f t="array" aca="1" ref="AH432" ca="1">IF($A432&gt;AH$1,"",$C432*INDEX('ETS yield tables'!$D$68:$CO$96,$B432,AH$1-$A432+1)/10^6)</f>
        <v>0</v>
      </c>
      <c r="AI432" cm="1">
        <f t="array" aca="1" ref="AI432" ca="1">IF($A432&gt;AI$1,"",$C432*INDEX('ETS yield tables'!$D$68:$CO$96,$B432,AI$1-$A432+1)/10^6)</f>
        <v>0</v>
      </c>
      <c r="AJ432" cm="1">
        <f t="array" aca="1" ref="AJ432" ca="1">IF($A432&gt;AJ$1,"",$C432*INDEX('ETS yield tables'!$D$68:$CO$96,$B432,AJ$1-$A432+1)/10^6)</f>
        <v>0</v>
      </c>
      <c r="AK432" cm="1">
        <f t="array" aca="1" ref="AK432" ca="1">IF($A432&gt;AK$1,"",$C432*INDEX('ETS yield tables'!$D$68:$CO$96,$B432,AK$1-$A432+1)/10^6)</f>
        <v>0</v>
      </c>
      <c r="AL432" cm="1">
        <f t="array" aca="1" ref="AL432" ca="1">IF($A432&gt;AL$1,"",$C432*INDEX('ETS yield tables'!$D$68:$CO$96,$B432,AL$1-$A432+1)/10^6)</f>
        <v>0</v>
      </c>
      <c r="AM432" cm="1">
        <f t="array" aca="1" ref="AM432" ca="1">IF($A432&gt;AM$1,"",$C432*INDEX('ETS yield tables'!$D$68:$CO$96,$B432,AM$1-$A432+1)/10^6)</f>
        <v>0</v>
      </c>
      <c r="AN432" cm="1">
        <f t="array" aca="1" ref="AN432" ca="1">IF($A432&gt;AN$1,"",$C432*INDEX('ETS yield tables'!$D$68:$CO$96,$B432,AN$1-$A432+1)/10^6)</f>
        <v>0</v>
      </c>
      <c r="AO432" cm="1">
        <f t="array" aca="1" ref="AO432" ca="1">IF($A432&gt;AO$1,"",$C432*INDEX('ETS yield tables'!$D$68:$CO$96,$B432,AO$1-$A432+1)/10^6)</f>
        <v>-9.4799922714920693E-4</v>
      </c>
      <c r="AP432" cm="1">
        <f t="array" aca="1" ref="AP432" ca="1">IF($A432&gt;AP$1,"",$C432*INDEX('ETS yield tables'!$D$68:$CO$96,$B432,AP$1-$A432+1)/10^6)</f>
        <v>-4.4591074758500212E-3</v>
      </c>
      <c r="AQ432" cm="1">
        <f t="array" aca="1" ref="AQ432" ca="1">IF($A432&gt;AQ$1,"",$C432*INDEX('ETS yield tables'!$D$68:$CO$96,$B432,AQ$1-$A432+1)/10^6)</f>
        <v>0</v>
      </c>
      <c r="AR432" cm="1">
        <f t="array" aca="1" ref="AR432" ca="1">IF($A432&gt;AR$1,"",$C432*INDEX('ETS yield tables'!$D$68:$CO$96,$B432,AR$1-$A432+1)/10^6)</f>
        <v>0</v>
      </c>
      <c r="AS432" cm="1">
        <f t="array" aca="1" ref="AS432" ca="1">IF($A432&gt;AS$1,"",$C432*INDEX('ETS yield tables'!$D$68:$CO$96,$B432,AS$1-$A432+1)/10^6)</f>
        <v>0</v>
      </c>
      <c r="AT432" cm="1">
        <f t="array" aca="1" ref="AT432" ca="1">IF($A432&gt;AT$1,"",$C432*INDEX('ETS yield tables'!$D$68:$CO$96,$B432,AT$1-$A432+1)/10^6)</f>
        <v>0</v>
      </c>
      <c r="AU432" cm="1">
        <f t="array" aca="1" ref="AU432" ca="1">IF($A432&gt;AU$1,"",$C432*INDEX('ETS yield tables'!$D$68:$CO$96,$B432,AU$1-$A432+1)/10^6)</f>
        <v>0</v>
      </c>
      <c r="AV432" cm="1">
        <f t="array" aca="1" ref="AV432" ca="1">IF($A432&gt;AV$1,"",$C432*INDEX('ETS yield tables'!$D$68:$CO$96,$B432,AV$1-$A432+1)/10^6)</f>
        <v>0</v>
      </c>
      <c r="AW432" cm="1">
        <f t="array" aca="1" ref="AW432" ca="1">IF($A432&gt;AW$1,"",$C432*INDEX('ETS yield tables'!$D$68:$CO$96,$B432,AW$1-$A432+1)/10^6)</f>
        <v>0</v>
      </c>
      <c r="AX432" cm="1">
        <f t="array" aca="1" ref="AX432" ca="1">IF($A432&gt;AX$1,"",$C432*INDEX('ETS yield tables'!$D$68:$CO$96,$B432,AX$1-$A432+1)/10^6)</f>
        <v>0</v>
      </c>
      <c r="AY432" cm="1">
        <f t="array" aca="1" ref="AY432" ca="1">IF($A432&gt;AY$1,"",$C432*INDEX('ETS yield tables'!$D$68:$CO$96,$B432,AY$1-$A432+1)/10^6)</f>
        <v>0</v>
      </c>
      <c r="AZ432" cm="1">
        <f t="array" aca="1" ref="AZ432" ca="1">IF($A432&gt;AZ$1,"",$C432*INDEX('ETS yield tables'!$D$68:$CO$96,$B432,AZ$1-$A432+1)/10^6)</f>
        <v>0</v>
      </c>
      <c r="BA432" cm="1">
        <f t="array" aca="1" ref="BA432" ca="1">IF($A432&gt;BA$1,"",$C432*INDEX('ETS yield tables'!$D$68:$CO$96,$B432,BA$1-$A432+1)/10^6)</f>
        <v>0</v>
      </c>
      <c r="BB432" cm="1">
        <f t="array" aca="1" ref="BB432" ca="1">IF($A432&gt;BB$1,"",$C432*INDEX('ETS yield tables'!$D$68:$CO$96,$B432,BB$1-$A432+1)/10^6)</f>
        <v>0</v>
      </c>
      <c r="BC432" cm="1">
        <f t="array" aca="1" ref="BC432" ca="1">IF($A432&gt;BC$1,"",$C432*INDEX('ETS yield tables'!$D$68:$CO$96,$B432,BC$1-$A432+1)/10^6)</f>
        <v>0</v>
      </c>
      <c r="BD432" cm="1">
        <f t="array" aca="1" ref="BD432" ca="1">IF($A432&gt;BD$1,"",$C432*INDEX('ETS yield tables'!$D$68:$CO$96,$B432,BD$1-$A432+1)/10^6)</f>
        <v>0</v>
      </c>
      <c r="BE432" cm="1">
        <f t="array" aca="1" ref="BE432" ca="1">IF($A432&gt;BE$1,"",$C432*INDEX('ETS yield tables'!$D$68:$CO$96,$B432,BE$1-$A432+1)/10^6)</f>
        <v>0</v>
      </c>
      <c r="BF432" cm="1">
        <f t="array" aca="1" ref="BF432" ca="1">IF($A432&gt;BF$1,"",$C432*INDEX('ETS yield tables'!$D$68:$CO$96,$B432,BF$1-$A432+1)/10^6)</f>
        <v>0</v>
      </c>
      <c r="BG432" cm="1">
        <f t="array" aca="1" ref="BG432" ca="1">IF($A432&gt;BG$1,"",$C432*INDEX('ETS yield tables'!$D$68:$CO$96,$B432,BG$1-$A432+1)/10^6)</f>
        <v>0</v>
      </c>
      <c r="BH432" cm="1">
        <f t="array" aca="1" ref="BH432" ca="1">IF($A432&gt;BH$1,"",$C432*INDEX('ETS yield tables'!$D$68:$CO$96,$B432,BH$1-$A432+1)/10^6)</f>
        <v>0</v>
      </c>
      <c r="BI432" cm="1">
        <f t="array" aca="1" ref="BI432" ca="1">IF($A432&gt;BI$1,"",$C432*INDEX('ETS yield tables'!$D$68:$CO$96,$B432,BI$1-$A432+1)/10^6)</f>
        <v>-0.63901106154158016</v>
      </c>
      <c r="BJ432" cm="1">
        <f t="array" aca="1" ref="BJ432" ca="1">IF($A432&gt;BJ$1,"",$C432*INDEX('ETS yield tables'!$D$68:$CO$96,$B432,BJ$1-$A432+1)/10^6)</f>
        <v>-3.6165478933814818E-2</v>
      </c>
      <c r="BK432" cm="1">
        <f t="array" aca="1" ref="BK432" ca="1">IF($A432&gt;BK$1,"",$C432*INDEX('ETS yield tables'!$D$68:$CO$96,$B432,BK$1-$A432+1)/10^6)</f>
        <v>-3.4463123419293251E-2</v>
      </c>
      <c r="BL432" cm="1">
        <f t="array" aca="1" ref="BL432" ca="1">IF($A432&gt;BL$1,"",$C432*INDEX('ETS yield tables'!$D$68:$CO$96,$B432,BL$1-$A432+1)/10^6)</f>
        <v>-3.1271206829565218E-2</v>
      </c>
      <c r="BM432" cm="1">
        <f t="array" aca="1" ref="BM432" ca="1">IF($A432&gt;BM$1,"",$C432*INDEX('ETS yield tables'!$D$68:$CO$96,$B432,BM$1-$A432+1)/10^6)</f>
        <v>-1.6694787736474027E-2</v>
      </c>
      <c r="BN432" cm="1">
        <f t="array" aca="1" ref="BN432" ca="1">IF($A432&gt;BN$1,"",$C432*INDEX('ETS yield tables'!$D$68:$CO$96,$B432,BN$1-$A432+1)/10^6)</f>
        <v>-2.9695464006436138E-3</v>
      </c>
      <c r="BO432" cm="1">
        <f t="array" aca="1" ref="BO432" ca="1">IF($A432&gt;BO$1,"",$C432*INDEX('ETS yield tables'!$D$68:$CO$96,$B432,BO$1-$A432+1)/10^6)</f>
        <v>0</v>
      </c>
      <c r="BP432" cm="1">
        <f t="array" aca="1" ref="BP432" ca="1">IF($A432&gt;BP$1,"",$C432*INDEX('ETS yield tables'!$D$68:$CO$96,$B432,BP$1-$A432+1)/10^6)</f>
        <v>0</v>
      </c>
      <c r="BQ432" cm="1">
        <f t="array" aca="1" ref="BQ432" ca="1">IF($A432&gt;BQ$1,"",$C432*INDEX('ETS yield tables'!$D$68:$CO$96,$B432,BQ$1-$A432+1)/10^6)</f>
        <v>0</v>
      </c>
      <c r="BR432" cm="1">
        <f t="array" aca="1" ref="BR432" ca="1">IF($A432&gt;BR$1,"",$C432*INDEX('ETS yield tables'!$D$68:$CO$96,$B432,BR$1-$A432+1)/10^6)</f>
        <v>-9.4799922714920693E-4</v>
      </c>
      <c r="BS432" cm="1">
        <f t="array" aca="1" ref="BS432" ca="1">IF($A432&gt;BS$1,"",$C432*INDEX('ETS yield tables'!$D$68:$CO$96,$B432,BS$1-$A432+1)/10^6)</f>
        <v>-4.4591074758500212E-3</v>
      </c>
      <c r="BT432" cm="1">
        <f t="array" aca="1" ref="BT432" ca="1">IF($A432&gt;BT$1,"",$C432*INDEX('ETS yield tables'!$D$68:$CO$96,$B432,BT$1-$A432+1)/10^6)</f>
        <v>0</v>
      </c>
      <c r="BU432" cm="1">
        <f t="array" aca="1" ref="BU432" ca="1">IF($A432&gt;BU$1,"",$C432*INDEX('ETS yield tables'!$D$68:$CO$96,$B432,BU$1-$A432+1)/10^6)</f>
        <v>0</v>
      </c>
      <c r="BV432" cm="1">
        <f t="array" aca="1" ref="BV432" ca="1">IF($A432&gt;BV$1,"",$C432*INDEX('ETS yield tables'!$D$68:$CO$96,$B432,BV$1-$A432+1)/10^6)</f>
        <v>0</v>
      </c>
      <c r="BW432" cm="1">
        <f t="array" aca="1" ref="BW432" ca="1">IF($A432&gt;BW$1,"",$C432*INDEX('ETS yield tables'!$D$68:$CO$96,$B432,BW$1-$A432+1)/10^6)</f>
        <v>0</v>
      </c>
      <c r="BX432" cm="1">
        <f t="array" aca="1" ref="BX432" ca="1">IF($A432&gt;BX$1,"",$C432*INDEX('ETS yield tables'!$D$68:$CO$96,$B432,BX$1-$A432+1)/10^6)</f>
        <v>0</v>
      </c>
      <c r="BY432" cm="1">
        <f t="array" aca="1" ref="BY432" ca="1">IF($A432&gt;BY$1,"",$C432*INDEX('ETS yield tables'!$D$68:$CO$96,$B432,BY$1-$A432+1)/10^6)</f>
        <v>0</v>
      </c>
      <c r="BZ432" cm="1">
        <f t="array" aca="1" ref="BZ432" ca="1">IF($A432&gt;BZ$1,"",$C432*INDEX('ETS yield tables'!$D$68:$CO$96,$B432,BZ$1-$A432+1)/10^6)</f>
        <v>0</v>
      </c>
      <c r="CA432" cm="1">
        <f t="array" aca="1" ref="CA432" ca="1">IF($A432&gt;CA$1,"",$C432*INDEX('ETS yield tables'!$D$68:$CO$96,$B432,CA$1-$A432+1)/10^6)</f>
        <v>0</v>
      </c>
      <c r="CB432" cm="1">
        <f t="array" aca="1" ref="CB432" ca="1">IF($A432&gt;CB$1,"",$C432*INDEX('ETS yield tables'!$D$68:$CO$96,$B432,CB$1-$A432+1)/10^6)</f>
        <v>0</v>
      </c>
      <c r="CC432" cm="1">
        <f t="array" aca="1" ref="CC432" ca="1">IF($A432&gt;CC$1,"",$C432*INDEX('ETS yield tables'!$D$68:$CO$96,$B432,CC$1-$A432+1)/10^6)</f>
        <v>0</v>
      </c>
      <c r="CD432" cm="1">
        <f t="array" aca="1" ref="CD432" ca="1">IF($A432&gt;CD$1,"",$C432*INDEX('ETS yield tables'!$D$68:$CO$96,$B432,CD$1-$A432+1)/10^6)</f>
        <v>0</v>
      </c>
      <c r="CE432" cm="1">
        <f t="array" aca="1" ref="CE432" ca="1">IF($A432&gt;CE$1,"",$C432*INDEX('ETS yield tables'!$D$68:$CO$96,$B432,CE$1-$A432+1)/10^6)</f>
        <v>0</v>
      </c>
      <c r="CF432" cm="1">
        <f t="array" aca="1" ref="CF432" ca="1">IF($A432&gt;CF$1,"",$C432*INDEX('ETS yield tables'!$D$68:$CO$96,$B432,CF$1-$A432+1)/10^6)</f>
        <v>0</v>
      </c>
      <c r="CG432" cm="1">
        <f t="array" aca="1" ref="CG432" ca="1">IF($A432&gt;CG$1,"",$C432*INDEX('ETS yield tables'!$D$68:$CO$96,$B432,CG$1-$A432+1)/10^6)</f>
        <v>0</v>
      </c>
      <c r="CH432" cm="1">
        <f t="array" aca="1" ref="CH432" ca="1">IF($A432&gt;CH$1,"",$C432*INDEX('ETS yield tables'!$D$68:$CO$96,$B432,CH$1-$A432+1)/10^6)</f>
        <v>0</v>
      </c>
      <c r="CI432" cm="1">
        <f t="array" aca="1" ref="CI432" ca="1">IF($A432&gt;CI$1,"",$C432*INDEX('ETS yield tables'!$D$68:$CO$96,$B432,CI$1-$A432+1)/10^6)</f>
        <v>0</v>
      </c>
      <c r="CJ432" cm="1">
        <f t="array" aca="1" ref="CJ432" ca="1">IF($A432&gt;CJ$1,"",$C432*INDEX('ETS yield tables'!$D$68:$CO$96,$B432,CJ$1-$A432+1)/10^6)</f>
        <v>0</v>
      </c>
      <c r="CK432" cm="1">
        <f t="array" aca="1" ref="CK432" ca="1">IF($A432&gt;CK$1,"",$C432*INDEX('ETS yield tables'!$D$68:$CO$96,$B432,CK$1-$A432+1)/10^6)</f>
        <v>0</v>
      </c>
      <c r="CL432" cm="1">
        <f t="array" aca="1" ref="CL432" ca="1">IF($A432&gt;CL$1,"",$C432*INDEX('ETS yield tables'!$D$68:$CO$96,$B432,CL$1-$A432+1)/10^6)</f>
        <v>-0.63901106154158016</v>
      </c>
      <c r="CM432" cm="1">
        <f t="array" aca="1" ref="CM432" ca="1">IF($A432&gt;CM$1,"",$C432*INDEX('ETS yield tables'!$D$68:$CO$96,$B432,CM$1-$A432+1)/10^6)</f>
        <v>-3.6591067812445192E-2</v>
      </c>
      <c r="CN432" cm="1">
        <f t="array" aca="1" ref="CN432" ca="1">IF($A432&gt;CN$1,"",$C432*INDEX('ETS yield tables'!$D$68:$CO$96,$B432,CN$1-$A432+1)/10^6)</f>
        <v>-3.6591067812445255E-2</v>
      </c>
      <c r="CO432" cm="1">
        <f t="array" aca="1" ref="CO432" ca="1">IF($A432&gt;CO$1,"",$C432*INDEX('ETS yield tables'!$D$68:$CO$96,$B432,CO$1-$A432+1)/10^6)</f>
        <v>-3.6591067812445255E-2</v>
      </c>
    </row>
    <row r="433" spans="1:93" hidden="1" outlineLevel="1">
      <c r="A433">
        <v>1991</v>
      </c>
      <c r="B433">
        <f t="shared" si="198"/>
        <v>23</v>
      </c>
      <c r="C433" s="1">
        <v>1928.6627979120001</v>
      </c>
      <c r="D433" s="64"/>
      <c r="E433" s="64"/>
      <c r="F433" s="64"/>
      <c r="G433" s="64"/>
      <c r="H433" s="64"/>
      <c r="I433" s="64"/>
      <c r="J433" s="64"/>
      <c r="K433" s="64"/>
      <c r="L433" s="64"/>
      <c r="M433" s="64"/>
      <c r="N433" s="64"/>
      <c r="O433" s="64"/>
      <c r="P433" s="64"/>
      <c r="Q433" s="64"/>
      <c r="R433" s="64"/>
      <c r="S433" s="64"/>
      <c r="T433" s="64"/>
      <c r="U433" s="64"/>
      <c r="V433" s="64"/>
      <c r="W433" s="64"/>
      <c r="X433" s="64"/>
      <c r="Y433" s="64"/>
      <c r="Z433" s="64"/>
      <c r="AA433" cm="1">
        <f t="array" aca="1" ref="AA433" ca="1">IF($A433&gt;AA$1,"",$C433*INDEX('ETS yield tables'!$D$68:$CO$96,$B433,AA$1-$A433+1)/10^6)</f>
        <v>0</v>
      </c>
      <c r="AB433" cm="1">
        <f t="array" aca="1" ref="AB433" ca="1">IF($A433&gt;AB$1,"",$C433*INDEX('ETS yield tables'!$D$68:$CO$96,$B433,AB$1-$A433+1)/10^6)</f>
        <v>0</v>
      </c>
      <c r="AC433" cm="1">
        <f t="array" aca="1" ref="AC433" ca="1">IF($A433&gt;AC$1,"",$C433*INDEX('ETS yield tables'!$D$68:$CO$96,$B433,AC$1-$A433+1)/10^6)</f>
        <v>0</v>
      </c>
      <c r="AD433" cm="1">
        <f t="array" aca="1" ref="AD433" ca="1">IF($A433&gt;AD$1,"",$C433*INDEX('ETS yield tables'!$D$68:$CO$96,$B433,AD$1-$A433+1)/10^6)</f>
        <v>0</v>
      </c>
      <c r="AE433" cm="1">
        <f t="array" aca="1" ref="AE433" ca="1">IF($A433&gt;AE$1,"",$C433*INDEX('ETS yield tables'!$D$68:$CO$96,$B433,AE$1-$A433+1)/10^6)</f>
        <v>0</v>
      </c>
      <c r="AF433" cm="1">
        <f t="array" aca="1" ref="AF433" ca="1">IF($A433&gt;AF$1,"",$C433*INDEX('ETS yield tables'!$D$68:$CO$96,$B433,AF$1-$A433+1)/10^6)</f>
        <v>0</v>
      </c>
      <c r="AG433" cm="1">
        <f t="array" aca="1" ref="AG433" ca="1">IF($A433&gt;AG$1,"",$C433*INDEX('ETS yield tables'!$D$68:$CO$96,$B433,AG$1-$A433+1)/10^6)</f>
        <v>-0.4582502807838913</v>
      </c>
      <c r="AH433" cm="1">
        <f t="array" aca="1" ref="AH433" ca="1">IF($A433&gt;AH$1,"",$C433*INDEX('ETS yield tables'!$D$68:$CO$96,$B433,AH$1-$A433+1)/10^6)</f>
        <v>0</v>
      </c>
      <c r="AI433" cm="1">
        <f t="array" aca="1" ref="AI433" ca="1">IF($A433&gt;AI$1,"",$C433*INDEX('ETS yield tables'!$D$68:$CO$96,$B433,AI$1-$A433+1)/10^6)</f>
        <v>0</v>
      </c>
      <c r="AJ433" cm="1">
        <f t="array" aca="1" ref="AJ433" ca="1">IF($A433&gt;AJ$1,"",$C433*INDEX('ETS yield tables'!$D$68:$CO$96,$B433,AJ$1-$A433+1)/10^6)</f>
        <v>0</v>
      </c>
      <c r="AK433" cm="1">
        <f t="array" aca="1" ref="AK433" ca="1">IF($A433&gt;AK$1,"",$C433*INDEX('ETS yield tables'!$D$68:$CO$96,$B433,AK$1-$A433+1)/10^6)</f>
        <v>0</v>
      </c>
      <c r="AL433" cm="1">
        <f t="array" aca="1" ref="AL433" ca="1">IF($A433&gt;AL$1,"",$C433*INDEX('ETS yield tables'!$D$68:$CO$96,$B433,AL$1-$A433+1)/10^6)</f>
        <v>0</v>
      </c>
      <c r="AM433" cm="1">
        <f t="array" aca="1" ref="AM433" ca="1">IF($A433&gt;AM$1,"",$C433*INDEX('ETS yield tables'!$D$68:$CO$96,$B433,AM$1-$A433+1)/10^6)</f>
        <v>0</v>
      </c>
      <c r="AN433" cm="1">
        <f t="array" aca="1" ref="AN433" ca="1">IF($A433&gt;AN$1,"",$C433*INDEX('ETS yield tables'!$D$68:$CO$96,$B433,AN$1-$A433+1)/10^6)</f>
        <v>0</v>
      </c>
      <c r="AO433" cm="1">
        <f t="array" aca="1" ref="AO433" ca="1">IF($A433&gt;AO$1,"",$C433*INDEX('ETS yield tables'!$D$68:$CO$96,$B433,AO$1-$A433+1)/10^6)</f>
        <v>0</v>
      </c>
      <c r="AP433" cm="1">
        <f t="array" aca="1" ref="AP433" ca="1">IF($A433&gt;AP$1,"",$C433*INDEX('ETS yield tables'!$D$68:$CO$96,$B433,AP$1-$A433+1)/10^6)</f>
        <v>-1.7184385529395749E-3</v>
      </c>
      <c r="AQ433" cm="1">
        <f t="array" aca="1" ref="AQ433" ca="1">IF($A433&gt;AQ$1,"",$C433*INDEX('ETS yield tables'!$D$68:$CO$96,$B433,AQ$1-$A433+1)/10^6)</f>
        <v>-8.0830257860491968E-3</v>
      </c>
      <c r="AR433" cm="1">
        <f t="array" aca="1" ref="AR433" ca="1">IF($A433&gt;AR$1,"",$C433*INDEX('ETS yield tables'!$D$68:$CO$96,$B433,AR$1-$A433+1)/10^6)</f>
        <v>0</v>
      </c>
      <c r="AS433" cm="1">
        <f t="array" aca="1" ref="AS433" ca="1">IF($A433&gt;AS$1,"",$C433*INDEX('ETS yield tables'!$D$68:$CO$96,$B433,AS$1-$A433+1)/10^6)</f>
        <v>0</v>
      </c>
      <c r="AT433" cm="1">
        <f t="array" aca="1" ref="AT433" ca="1">IF($A433&gt;AT$1,"",$C433*INDEX('ETS yield tables'!$D$68:$CO$96,$B433,AT$1-$A433+1)/10^6)</f>
        <v>0</v>
      </c>
      <c r="AU433" cm="1">
        <f t="array" aca="1" ref="AU433" ca="1">IF($A433&gt;AU$1,"",$C433*INDEX('ETS yield tables'!$D$68:$CO$96,$B433,AU$1-$A433+1)/10^6)</f>
        <v>0</v>
      </c>
      <c r="AV433" cm="1">
        <f t="array" aca="1" ref="AV433" ca="1">IF($A433&gt;AV$1,"",$C433*INDEX('ETS yield tables'!$D$68:$CO$96,$B433,AV$1-$A433+1)/10^6)</f>
        <v>0</v>
      </c>
      <c r="AW433" cm="1">
        <f t="array" aca="1" ref="AW433" ca="1">IF($A433&gt;AW$1,"",$C433*INDEX('ETS yield tables'!$D$68:$CO$96,$B433,AW$1-$A433+1)/10^6)</f>
        <v>0</v>
      </c>
      <c r="AX433" cm="1">
        <f t="array" aca="1" ref="AX433" ca="1">IF($A433&gt;AX$1,"",$C433*INDEX('ETS yield tables'!$D$68:$CO$96,$B433,AX$1-$A433+1)/10^6)</f>
        <v>0</v>
      </c>
      <c r="AY433" cm="1">
        <f t="array" aca="1" ref="AY433" ca="1">IF($A433&gt;AY$1,"",$C433*INDEX('ETS yield tables'!$D$68:$CO$96,$B433,AY$1-$A433+1)/10^6)</f>
        <v>0</v>
      </c>
      <c r="AZ433" cm="1">
        <f t="array" aca="1" ref="AZ433" ca="1">IF($A433&gt;AZ$1,"",$C433*INDEX('ETS yield tables'!$D$68:$CO$96,$B433,AZ$1-$A433+1)/10^6)</f>
        <v>0</v>
      </c>
      <c r="BA433" cm="1">
        <f t="array" aca="1" ref="BA433" ca="1">IF($A433&gt;BA$1,"",$C433*INDEX('ETS yield tables'!$D$68:$CO$96,$B433,BA$1-$A433+1)/10^6)</f>
        <v>0</v>
      </c>
      <c r="BB433" cm="1">
        <f t="array" aca="1" ref="BB433" ca="1">IF($A433&gt;BB$1,"",$C433*INDEX('ETS yield tables'!$D$68:$CO$96,$B433,BB$1-$A433+1)/10^6)</f>
        <v>0</v>
      </c>
      <c r="BC433" cm="1">
        <f t="array" aca="1" ref="BC433" ca="1">IF($A433&gt;BC$1,"",$C433*INDEX('ETS yield tables'!$D$68:$CO$96,$B433,BC$1-$A433+1)/10^6)</f>
        <v>0</v>
      </c>
      <c r="BD433" cm="1">
        <f t="array" aca="1" ref="BD433" ca="1">IF($A433&gt;BD$1,"",$C433*INDEX('ETS yield tables'!$D$68:$CO$96,$B433,BD$1-$A433+1)/10^6)</f>
        <v>0</v>
      </c>
      <c r="BE433" cm="1">
        <f t="array" aca="1" ref="BE433" ca="1">IF($A433&gt;BE$1,"",$C433*INDEX('ETS yield tables'!$D$68:$CO$96,$B433,BE$1-$A433+1)/10^6)</f>
        <v>0</v>
      </c>
      <c r="BF433" cm="1">
        <f t="array" aca="1" ref="BF433" ca="1">IF($A433&gt;BF$1,"",$C433*INDEX('ETS yield tables'!$D$68:$CO$96,$B433,BF$1-$A433+1)/10^6)</f>
        <v>0</v>
      </c>
      <c r="BG433" cm="1">
        <f t="array" aca="1" ref="BG433" ca="1">IF($A433&gt;BG$1,"",$C433*INDEX('ETS yield tables'!$D$68:$CO$96,$B433,BG$1-$A433+1)/10^6)</f>
        <v>0</v>
      </c>
      <c r="BH433" cm="1">
        <f t="array" aca="1" ref="BH433" ca="1">IF($A433&gt;BH$1,"",$C433*INDEX('ETS yield tables'!$D$68:$CO$96,$B433,BH$1-$A433+1)/10^6)</f>
        <v>0</v>
      </c>
      <c r="BI433" cm="1">
        <f t="array" aca="1" ref="BI433" ca="1">IF($A433&gt;BI$1,"",$C433*INDEX('ETS yield tables'!$D$68:$CO$96,$B433,BI$1-$A433+1)/10^6)</f>
        <v>0</v>
      </c>
      <c r="BJ433" cm="1">
        <f t="array" aca="1" ref="BJ433" ca="1">IF($A433&gt;BJ$1,"",$C433*INDEX('ETS yield tables'!$D$68:$CO$96,$B433,BJ$1-$A433+1)/10^6)</f>
        <v>-1.1583355897979684</v>
      </c>
      <c r="BK433" cm="1">
        <f t="array" aca="1" ref="BK433" ca="1">IF($A433&gt;BK$1,"",$C433*INDEX('ETS yield tables'!$D$68:$CO$96,$B433,BK$1-$A433+1)/10^6)</f>
        <v>-6.5557177163826766E-2</v>
      </c>
      <c r="BL433" cm="1">
        <f t="array" aca="1" ref="BL433" ca="1">IF($A433&gt;BL$1,"",$C433*INDEX('ETS yield tables'!$D$68:$CO$96,$B433,BL$1-$A433+1)/10^6)</f>
        <v>-6.2471316687167627E-2</v>
      </c>
      <c r="BM433" cm="1">
        <f t="array" aca="1" ref="BM433" ca="1">IF($A433&gt;BM$1,"",$C433*INDEX('ETS yield tables'!$D$68:$CO$96,$B433,BM$1-$A433+1)/10^6)</f>
        <v>-5.6685328293431578E-2</v>
      </c>
      <c r="BN433" cm="1">
        <f t="array" aca="1" ref="BN433" ca="1">IF($A433&gt;BN$1,"",$C433*INDEX('ETS yield tables'!$D$68:$CO$96,$B433,BN$1-$A433+1)/10^6)</f>
        <v>-3.0262647962037197E-2</v>
      </c>
      <c r="BO433" cm="1">
        <f t="array" aca="1" ref="BO433" ca="1">IF($A433&gt;BO$1,"",$C433*INDEX('ETS yield tables'!$D$68:$CO$96,$B433,BO$1-$A433+1)/10^6)</f>
        <v>-5.3828978689723864E-3</v>
      </c>
      <c r="BP433" cm="1">
        <f t="array" aca="1" ref="BP433" ca="1">IF($A433&gt;BP$1,"",$C433*INDEX('ETS yield tables'!$D$68:$CO$96,$B433,BP$1-$A433+1)/10^6)</f>
        <v>0</v>
      </c>
      <c r="BQ433" cm="1">
        <f t="array" aca="1" ref="BQ433" ca="1">IF($A433&gt;BQ$1,"",$C433*INDEX('ETS yield tables'!$D$68:$CO$96,$B433,BQ$1-$A433+1)/10^6)</f>
        <v>0</v>
      </c>
      <c r="BR433" cm="1">
        <f t="array" aca="1" ref="BR433" ca="1">IF($A433&gt;BR$1,"",$C433*INDEX('ETS yield tables'!$D$68:$CO$96,$B433,BR$1-$A433+1)/10^6)</f>
        <v>0</v>
      </c>
      <c r="BS433" cm="1">
        <f t="array" aca="1" ref="BS433" ca="1">IF($A433&gt;BS$1,"",$C433*INDEX('ETS yield tables'!$D$68:$CO$96,$B433,BS$1-$A433+1)/10^6)</f>
        <v>-1.7184385529395749E-3</v>
      </c>
      <c r="BT433" cm="1">
        <f t="array" aca="1" ref="BT433" ca="1">IF($A433&gt;BT$1,"",$C433*INDEX('ETS yield tables'!$D$68:$CO$96,$B433,BT$1-$A433+1)/10^6)</f>
        <v>-8.0830257860491968E-3</v>
      </c>
      <c r="BU433" cm="1">
        <f t="array" aca="1" ref="BU433" ca="1">IF($A433&gt;BU$1,"",$C433*INDEX('ETS yield tables'!$D$68:$CO$96,$B433,BU$1-$A433+1)/10^6)</f>
        <v>0</v>
      </c>
      <c r="BV433" cm="1">
        <f t="array" aca="1" ref="BV433" ca="1">IF($A433&gt;BV$1,"",$C433*INDEX('ETS yield tables'!$D$68:$CO$96,$B433,BV$1-$A433+1)/10^6)</f>
        <v>0</v>
      </c>
      <c r="BW433" cm="1">
        <f t="array" aca="1" ref="BW433" ca="1">IF($A433&gt;BW$1,"",$C433*INDEX('ETS yield tables'!$D$68:$CO$96,$B433,BW$1-$A433+1)/10^6)</f>
        <v>0</v>
      </c>
      <c r="BX433" cm="1">
        <f t="array" aca="1" ref="BX433" ca="1">IF($A433&gt;BX$1,"",$C433*INDEX('ETS yield tables'!$D$68:$CO$96,$B433,BX$1-$A433+1)/10^6)</f>
        <v>0</v>
      </c>
      <c r="BY433" cm="1">
        <f t="array" aca="1" ref="BY433" ca="1">IF($A433&gt;BY$1,"",$C433*INDEX('ETS yield tables'!$D$68:$CO$96,$B433,BY$1-$A433+1)/10^6)</f>
        <v>0</v>
      </c>
      <c r="BZ433" cm="1">
        <f t="array" aca="1" ref="BZ433" ca="1">IF($A433&gt;BZ$1,"",$C433*INDEX('ETS yield tables'!$D$68:$CO$96,$B433,BZ$1-$A433+1)/10^6)</f>
        <v>0</v>
      </c>
      <c r="CA433" cm="1">
        <f t="array" aca="1" ref="CA433" ca="1">IF($A433&gt;CA$1,"",$C433*INDEX('ETS yield tables'!$D$68:$CO$96,$B433,CA$1-$A433+1)/10^6)</f>
        <v>0</v>
      </c>
      <c r="CB433" cm="1">
        <f t="array" aca="1" ref="CB433" ca="1">IF($A433&gt;CB$1,"",$C433*INDEX('ETS yield tables'!$D$68:$CO$96,$B433,CB$1-$A433+1)/10^6)</f>
        <v>0</v>
      </c>
      <c r="CC433" cm="1">
        <f t="array" aca="1" ref="CC433" ca="1">IF($A433&gt;CC$1,"",$C433*INDEX('ETS yield tables'!$D$68:$CO$96,$B433,CC$1-$A433+1)/10^6)</f>
        <v>0</v>
      </c>
      <c r="CD433" cm="1">
        <f t="array" aca="1" ref="CD433" ca="1">IF($A433&gt;CD$1,"",$C433*INDEX('ETS yield tables'!$D$68:$CO$96,$B433,CD$1-$A433+1)/10^6)</f>
        <v>0</v>
      </c>
      <c r="CE433" cm="1">
        <f t="array" aca="1" ref="CE433" ca="1">IF($A433&gt;CE$1,"",$C433*INDEX('ETS yield tables'!$D$68:$CO$96,$B433,CE$1-$A433+1)/10^6)</f>
        <v>0</v>
      </c>
      <c r="CF433" cm="1">
        <f t="array" aca="1" ref="CF433" ca="1">IF($A433&gt;CF$1,"",$C433*INDEX('ETS yield tables'!$D$68:$CO$96,$B433,CF$1-$A433+1)/10^6)</f>
        <v>0</v>
      </c>
      <c r="CG433" cm="1">
        <f t="array" aca="1" ref="CG433" ca="1">IF($A433&gt;CG$1,"",$C433*INDEX('ETS yield tables'!$D$68:$CO$96,$B433,CG$1-$A433+1)/10^6)</f>
        <v>0</v>
      </c>
      <c r="CH433" cm="1">
        <f t="array" aca="1" ref="CH433" ca="1">IF($A433&gt;CH$1,"",$C433*INDEX('ETS yield tables'!$D$68:$CO$96,$B433,CH$1-$A433+1)/10^6)</f>
        <v>0</v>
      </c>
      <c r="CI433" cm="1">
        <f t="array" aca="1" ref="CI433" ca="1">IF($A433&gt;CI$1,"",$C433*INDEX('ETS yield tables'!$D$68:$CO$96,$B433,CI$1-$A433+1)/10^6)</f>
        <v>0</v>
      </c>
      <c r="CJ433" cm="1">
        <f t="array" aca="1" ref="CJ433" ca="1">IF($A433&gt;CJ$1,"",$C433*INDEX('ETS yield tables'!$D$68:$CO$96,$B433,CJ$1-$A433+1)/10^6)</f>
        <v>0</v>
      </c>
      <c r="CK433" cm="1">
        <f t="array" aca="1" ref="CK433" ca="1">IF($A433&gt;CK$1,"",$C433*INDEX('ETS yield tables'!$D$68:$CO$96,$B433,CK$1-$A433+1)/10^6)</f>
        <v>0</v>
      </c>
      <c r="CL433" cm="1">
        <f t="array" aca="1" ref="CL433" ca="1">IF($A433&gt;CL$1,"",$C433*INDEX('ETS yield tables'!$D$68:$CO$96,$B433,CL$1-$A433+1)/10^6)</f>
        <v>0</v>
      </c>
      <c r="CM433" cm="1">
        <f t="array" aca="1" ref="CM433" ca="1">IF($A433&gt;CM$1,"",$C433*INDEX('ETS yield tables'!$D$68:$CO$96,$B433,CM$1-$A433+1)/10^6)</f>
        <v>-1.1583355897979684</v>
      </c>
      <c r="CN433" cm="1">
        <f t="array" aca="1" ref="CN433" ca="1">IF($A433&gt;CN$1,"",$C433*INDEX('ETS yield tables'!$D$68:$CO$96,$B433,CN$1-$A433+1)/10^6)</f>
        <v>-6.6328642282991526E-2</v>
      </c>
      <c r="CO433" cm="1">
        <f t="array" aca="1" ref="CO433" ca="1">IF($A433&gt;CO$1,"",$C433*INDEX('ETS yield tables'!$D$68:$CO$96,$B433,CO$1-$A433+1)/10^6)</f>
        <v>-6.6328642282991623E-2</v>
      </c>
    </row>
    <row r="434" spans="1:93" hidden="1" outlineLevel="1">
      <c r="A434">
        <v>1992</v>
      </c>
      <c r="B434">
        <f t="shared" si="198"/>
        <v>22</v>
      </c>
      <c r="C434" s="1">
        <v>2208.1883307120002</v>
      </c>
      <c r="D434" s="64"/>
      <c r="E434" s="64"/>
      <c r="F434" s="64"/>
      <c r="G434" s="64"/>
      <c r="H434" s="64"/>
      <c r="I434" s="64"/>
      <c r="J434" s="64"/>
      <c r="K434" s="64"/>
      <c r="L434" s="64"/>
      <c r="M434" s="64"/>
      <c r="N434" s="64"/>
      <c r="O434" s="64"/>
      <c r="P434" s="64"/>
      <c r="Q434" s="64"/>
      <c r="R434" s="64"/>
      <c r="S434" s="64"/>
      <c r="T434" s="64"/>
      <c r="U434" s="64"/>
      <c r="V434" s="64"/>
      <c r="W434" s="64"/>
      <c r="X434" s="64"/>
      <c r="Y434" s="64"/>
      <c r="Z434" s="64"/>
      <c r="AA434" cm="1">
        <f t="array" aca="1" ref="AA434" ca="1">IF($A434&gt;AA$1,"",$C434*INDEX('ETS yield tables'!$D$68:$CO$96,$B434,AA$1-$A434+1)/10^6)</f>
        <v>0</v>
      </c>
      <c r="AB434" cm="1">
        <f t="array" aca="1" ref="AB434" ca="1">IF($A434&gt;AB$1,"",$C434*INDEX('ETS yield tables'!$D$68:$CO$96,$B434,AB$1-$A434+1)/10^6)</f>
        <v>0</v>
      </c>
      <c r="AC434" cm="1">
        <f t="array" aca="1" ref="AC434" ca="1">IF($A434&gt;AC$1,"",$C434*INDEX('ETS yield tables'!$D$68:$CO$96,$B434,AC$1-$A434+1)/10^6)</f>
        <v>0</v>
      </c>
      <c r="AD434" cm="1">
        <f t="array" aca="1" ref="AD434" ca="1">IF($A434&gt;AD$1,"",$C434*INDEX('ETS yield tables'!$D$68:$CO$96,$B434,AD$1-$A434+1)/10^6)</f>
        <v>0</v>
      </c>
      <c r="AE434" cm="1">
        <f t="array" aca="1" ref="AE434" ca="1">IF($A434&gt;AE$1,"",$C434*INDEX('ETS yield tables'!$D$68:$CO$96,$B434,AE$1-$A434+1)/10^6)</f>
        <v>0</v>
      </c>
      <c r="AF434" cm="1">
        <f t="array" aca="1" ref="AF434" ca="1">IF($A434&gt;AF$1,"",$C434*INDEX('ETS yield tables'!$D$68:$CO$96,$B434,AF$1-$A434+1)/10^6)</f>
        <v>0</v>
      </c>
      <c r="AG434" cm="1">
        <f t="array" aca="1" ref="AG434" ca="1">IF($A434&gt;AG$1,"",$C434*INDEX('ETS yield tables'!$D$68:$CO$96,$B434,AG$1-$A434+1)/10^6)</f>
        <v>0</v>
      </c>
      <c r="AH434" cm="1">
        <f t="array" aca="1" ref="AH434" ca="1">IF($A434&gt;AH$1,"",$C434*INDEX('ETS yield tables'!$D$68:$CO$96,$B434,AH$1-$A434+1)/10^6)</f>
        <v>-0.61453881243714958</v>
      </c>
      <c r="AI434" cm="1">
        <f t="array" aca="1" ref="AI434" ca="1">IF($A434&gt;AI$1,"",$C434*INDEX('ETS yield tables'!$D$68:$CO$96,$B434,AI$1-$A434+1)/10^6)</f>
        <v>0</v>
      </c>
      <c r="AJ434" cm="1">
        <f t="array" aca="1" ref="AJ434" ca="1">IF($A434&gt;AJ$1,"",$C434*INDEX('ETS yield tables'!$D$68:$CO$96,$B434,AJ$1-$A434+1)/10^6)</f>
        <v>0</v>
      </c>
      <c r="AK434" cm="1">
        <f t="array" aca="1" ref="AK434" ca="1">IF($A434&gt;AK$1,"",$C434*INDEX('ETS yield tables'!$D$68:$CO$96,$B434,AK$1-$A434+1)/10^6)</f>
        <v>0</v>
      </c>
      <c r="AL434" cm="1">
        <f t="array" aca="1" ref="AL434" ca="1">IF($A434&gt;AL$1,"",$C434*INDEX('ETS yield tables'!$D$68:$CO$96,$B434,AL$1-$A434+1)/10^6)</f>
        <v>0</v>
      </c>
      <c r="AM434" cm="1">
        <f t="array" aca="1" ref="AM434" ca="1">IF($A434&gt;AM$1,"",$C434*INDEX('ETS yield tables'!$D$68:$CO$96,$B434,AM$1-$A434+1)/10^6)</f>
        <v>0</v>
      </c>
      <c r="AN434" cm="1">
        <f t="array" aca="1" ref="AN434" ca="1">IF($A434&gt;AN$1,"",$C434*INDEX('ETS yield tables'!$D$68:$CO$96,$B434,AN$1-$A434+1)/10^6)</f>
        <v>0</v>
      </c>
      <c r="AO434" cm="1">
        <f t="array" aca="1" ref="AO434" ca="1">IF($A434&gt;AO$1,"",$C434*INDEX('ETS yield tables'!$D$68:$CO$96,$B434,AO$1-$A434+1)/10^6)</f>
        <v>0</v>
      </c>
      <c r="AP434" cm="1">
        <f t="array" aca="1" ref="AP434" ca="1">IF($A434&gt;AP$1,"",$C434*INDEX('ETS yield tables'!$D$68:$CO$96,$B434,AP$1-$A434+1)/10^6)</f>
        <v>0</v>
      </c>
      <c r="AQ434" cm="1">
        <f t="array" aca="1" ref="AQ434" ca="1">IF($A434&gt;AQ$1,"",$C434*INDEX('ETS yield tables'!$D$68:$CO$96,$B434,AQ$1-$A434+1)/10^6)</f>
        <v>-1.9674958026643726E-3</v>
      </c>
      <c r="AR434" cm="1">
        <f t="array" aca="1" ref="AR434" ca="1">IF($A434&gt;AR$1,"",$C434*INDEX('ETS yield tables'!$D$68:$CO$96,$B434,AR$1-$A434+1)/10^6)</f>
        <v>-9.2545172940139975E-3</v>
      </c>
      <c r="AS434" cm="1">
        <f t="array" aca="1" ref="AS434" ca="1">IF($A434&gt;AS$1,"",$C434*INDEX('ETS yield tables'!$D$68:$CO$96,$B434,AS$1-$A434+1)/10^6)</f>
        <v>0</v>
      </c>
      <c r="AT434" cm="1">
        <f t="array" aca="1" ref="AT434" ca="1">IF($A434&gt;AT$1,"",$C434*INDEX('ETS yield tables'!$D$68:$CO$96,$B434,AT$1-$A434+1)/10^6)</f>
        <v>0</v>
      </c>
      <c r="AU434" cm="1">
        <f t="array" aca="1" ref="AU434" ca="1">IF($A434&gt;AU$1,"",$C434*INDEX('ETS yield tables'!$D$68:$CO$96,$B434,AU$1-$A434+1)/10^6)</f>
        <v>0</v>
      </c>
      <c r="AV434" cm="1">
        <f t="array" aca="1" ref="AV434" ca="1">IF($A434&gt;AV$1,"",$C434*INDEX('ETS yield tables'!$D$68:$CO$96,$B434,AV$1-$A434+1)/10^6)</f>
        <v>0</v>
      </c>
      <c r="AW434" cm="1">
        <f t="array" aca="1" ref="AW434" ca="1">IF($A434&gt;AW$1,"",$C434*INDEX('ETS yield tables'!$D$68:$CO$96,$B434,AW$1-$A434+1)/10^6)</f>
        <v>0</v>
      </c>
      <c r="AX434" cm="1">
        <f t="array" aca="1" ref="AX434" ca="1">IF($A434&gt;AX$1,"",$C434*INDEX('ETS yield tables'!$D$68:$CO$96,$B434,AX$1-$A434+1)/10^6)</f>
        <v>0</v>
      </c>
      <c r="AY434" cm="1">
        <f t="array" aca="1" ref="AY434" ca="1">IF($A434&gt;AY$1,"",$C434*INDEX('ETS yield tables'!$D$68:$CO$96,$B434,AY$1-$A434+1)/10^6)</f>
        <v>0</v>
      </c>
      <c r="AZ434" cm="1">
        <f t="array" aca="1" ref="AZ434" ca="1">IF($A434&gt;AZ$1,"",$C434*INDEX('ETS yield tables'!$D$68:$CO$96,$B434,AZ$1-$A434+1)/10^6)</f>
        <v>0</v>
      </c>
      <c r="BA434" cm="1">
        <f t="array" aca="1" ref="BA434" ca="1">IF($A434&gt;BA$1,"",$C434*INDEX('ETS yield tables'!$D$68:$CO$96,$B434,BA$1-$A434+1)/10^6)</f>
        <v>0</v>
      </c>
      <c r="BB434" cm="1">
        <f t="array" aca="1" ref="BB434" ca="1">IF($A434&gt;BB$1,"",$C434*INDEX('ETS yield tables'!$D$68:$CO$96,$B434,BB$1-$A434+1)/10^6)</f>
        <v>0</v>
      </c>
      <c r="BC434" cm="1">
        <f t="array" aca="1" ref="BC434" ca="1">IF($A434&gt;BC$1,"",$C434*INDEX('ETS yield tables'!$D$68:$CO$96,$B434,BC$1-$A434+1)/10^6)</f>
        <v>0</v>
      </c>
      <c r="BD434" cm="1">
        <f t="array" aca="1" ref="BD434" ca="1">IF($A434&gt;BD$1,"",$C434*INDEX('ETS yield tables'!$D$68:$CO$96,$B434,BD$1-$A434+1)/10^6)</f>
        <v>0</v>
      </c>
      <c r="BE434" cm="1">
        <f t="array" aca="1" ref="BE434" ca="1">IF($A434&gt;BE$1,"",$C434*INDEX('ETS yield tables'!$D$68:$CO$96,$B434,BE$1-$A434+1)/10^6)</f>
        <v>0</v>
      </c>
      <c r="BF434" cm="1">
        <f t="array" aca="1" ref="BF434" ca="1">IF($A434&gt;BF$1,"",$C434*INDEX('ETS yield tables'!$D$68:$CO$96,$B434,BF$1-$A434+1)/10^6)</f>
        <v>0</v>
      </c>
      <c r="BG434" cm="1">
        <f t="array" aca="1" ref="BG434" ca="1">IF($A434&gt;BG$1,"",$C434*INDEX('ETS yield tables'!$D$68:$CO$96,$B434,BG$1-$A434+1)/10^6)</f>
        <v>0</v>
      </c>
      <c r="BH434" cm="1">
        <f t="array" aca="1" ref="BH434" ca="1">IF($A434&gt;BH$1,"",$C434*INDEX('ETS yield tables'!$D$68:$CO$96,$B434,BH$1-$A434+1)/10^6)</f>
        <v>0</v>
      </c>
      <c r="BI434" cm="1">
        <f t="array" aca="1" ref="BI434" ca="1">IF($A434&gt;BI$1,"",$C434*INDEX('ETS yield tables'!$D$68:$CO$96,$B434,BI$1-$A434+1)/10^6)</f>
        <v>0</v>
      </c>
      <c r="BJ434" cm="1">
        <f t="array" aca="1" ref="BJ434" ca="1">IF($A434&gt;BJ$1,"",$C434*INDEX('ETS yield tables'!$D$68:$CO$96,$B434,BJ$1-$A434+1)/10^6)</f>
        <v>0</v>
      </c>
      <c r="BK434" cm="1">
        <f t="array" aca="1" ref="BK434" ca="1">IF($A434&gt;BK$1,"",$C434*INDEX('ETS yield tables'!$D$68:$CO$96,$B434,BK$1-$A434+1)/10^6)</f>
        <v>-1.3262158295423203</v>
      </c>
      <c r="BL434" cm="1">
        <f t="array" aca="1" ref="BL434" ca="1">IF($A434&gt;BL$1,"",$C434*INDEX('ETS yield tables'!$D$68:$CO$96,$B434,BL$1-$A434+1)/10^6)</f>
        <v>-7.5058529549231562E-2</v>
      </c>
      <c r="BM434" cm="1">
        <f t="array" aca="1" ref="BM434" ca="1">IF($A434&gt;BM$1,"",$C434*INDEX('ETS yield tables'!$D$68:$CO$96,$B434,BM$1-$A434+1)/10^6)</f>
        <v>-7.1525428220092432E-2</v>
      </c>
      <c r="BN434" cm="1">
        <f t="array" aca="1" ref="BN434" ca="1">IF($A434&gt;BN$1,"",$C434*INDEX('ETS yield tables'!$D$68:$CO$96,$B434,BN$1-$A434+1)/10^6)</f>
        <v>-6.4900863227956379E-2</v>
      </c>
      <c r="BO434" cm="1">
        <f t="array" aca="1" ref="BO434" ca="1">IF($A434&gt;BO$1,"",$C434*INDEX('ETS yield tables'!$D$68:$CO$96,$B434,BO$1-$A434+1)/10^6)</f>
        <v>-3.4648683097202003E-2</v>
      </c>
      <c r="BP434" cm="1">
        <f t="array" aca="1" ref="BP434" ca="1">IF($A434&gt;BP$1,"",$C434*INDEX('ETS yield tables'!$D$68:$CO$96,$B434,BP$1-$A434+1)/10^6)</f>
        <v>-6.1630536310171855E-3</v>
      </c>
      <c r="BQ434" cm="1">
        <f t="array" aca="1" ref="BQ434" ca="1">IF($A434&gt;BQ$1,"",$C434*INDEX('ETS yield tables'!$D$68:$CO$96,$B434,BQ$1-$A434+1)/10^6)</f>
        <v>0</v>
      </c>
      <c r="BR434" cm="1">
        <f t="array" aca="1" ref="BR434" ca="1">IF($A434&gt;BR$1,"",$C434*INDEX('ETS yield tables'!$D$68:$CO$96,$B434,BR$1-$A434+1)/10^6)</f>
        <v>0</v>
      </c>
      <c r="BS434" cm="1">
        <f t="array" aca="1" ref="BS434" ca="1">IF($A434&gt;BS$1,"",$C434*INDEX('ETS yield tables'!$D$68:$CO$96,$B434,BS$1-$A434+1)/10^6)</f>
        <v>0</v>
      </c>
      <c r="BT434" cm="1">
        <f t="array" aca="1" ref="BT434" ca="1">IF($A434&gt;BT$1,"",$C434*INDEX('ETS yield tables'!$D$68:$CO$96,$B434,BT$1-$A434+1)/10^6)</f>
        <v>-1.9674958026643726E-3</v>
      </c>
      <c r="BU434" cm="1">
        <f t="array" aca="1" ref="BU434" ca="1">IF($A434&gt;BU$1,"",$C434*INDEX('ETS yield tables'!$D$68:$CO$96,$B434,BU$1-$A434+1)/10^6)</f>
        <v>-9.2545172940139975E-3</v>
      </c>
      <c r="BV434" cm="1">
        <f t="array" aca="1" ref="BV434" ca="1">IF($A434&gt;BV$1,"",$C434*INDEX('ETS yield tables'!$D$68:$CO$96,$B434,BV$1-$A434+1)/10^6)</f>
        <v>0</v>
      </c>
      <c r="BW434" cm="1">
        <f t="array" aca="1" ref="BW434" ca="1">IF($A434&gt;BW$1,"",$C434*INDEX('ETS yield tables'!$D$68:$CO$96,$B434,BW$1-$A434+1)/10^6)</f>
        <v>0</v>
      </c>
      <c r="BX434" cm="1">
        <f t="array" aca="1" ref="BX434" ca="1">IF($A434&gt;BX$1,"",$C434*INDEX('ETS yield tables'!$D$68:$CO$96,$B434,BX$1-$A434+1)/10^6)</f>
        <v>0</v>
      </c>
      <c r="BY434" cm="1">
        <f t="array" aca="1" ref="BY434" ca="1">IF($A434&gt;BY$1,"",$C434*INDEX('ETS yield tables'!$D$68:$CO$96,$B434,BY$1-$A434+1)/10^6)</f>
        <v>0</v>
      </c>
      <c r="BZ434" cm="1">
        <f t="array" aca="1" ref="BZ434" ca="1">IF($A434&gt;BZ$1,"",$C434*INDEX('ETS yield tables'!$D$68:$CO$96,$B434,BZ$1-$A434+1)/10^6)</f>
        <v>0</v>
      </c>
      <c r="CA434" cm="1">
        <f t="array" aca="1" ref="CA434" ca="1">IF($A434&gt;CA$1,"",$C434*INDEX('ETS yield tables'!$D$68:$CO$96,$B434,CA$1-$A434+1)/10^6)</f>
        <v>0</v>
      </c>
      <c r="CB434" cm="1">
        <f t="array" aca="1" ref="CB434" ca="1">IF($A434&gt;CB$1,"",$C434*INDEX('ETS yield tables'!$D$68:$CO$96,$B434,CB$1-$A434+1)/10^6)</f>
        <v>0</v>
      </c>
      <c r="CC434" cm="1">
        <f t="array" aca="1" ref="CC434" ca="1">IF($A434&gt;CC$1,"",$C434*INDEX('ETS yield tables'!$D$68:$CO$96,$B434,CC$1-$A434+1)/10^6)</f>
        <v>0</v>
      </c>
      <c r="CD434" cm="1">
        <f t="array" aca="1" ref="CD434" ca="1">IF($A434&gt;CD$1,"",$C434*INDEX('ETS yield tables'!$D$68:$CO$96,$B434,CD$1-$A434+1)/10^6)</f>
        <v>0</v>
      </c>
      <c r="CE434" cm="1">
        <f t="array" aca="1" ref="CE434" ca="1">IF($A434&gt;CE$1,"",$C434*INDEX('ETS yield tables'!$D$68:$CO$96,$B434,CE$1-$A434+1)/10^6)</f>
        <v>0</v>
      </c>
      <c r="CF434" cm="1">
        <f t="array" aca="1" ref="CF434" ca="1">IF($A434&gt;CF$1,"",$C434*INDEX('ETS yield tables'!$D$68:$CO$96,$B434,CF$1-$A434+1)/10^6)</f>
        <v>0</v>
      </c>
      <c r="CG434" cm="1">
        <f t="array" aca="1" ref="CG434" ca="1">IF($A434&gt;CG$1,"",$C434*INDEX('ETS yield tables'!$D$68:$CO$96,$B434,CG$1-$A434+1)/10^6)</f>
        <v>0</v>
      </c>
      <c r="CH434" cm="1">
        <f t="array" aca="1" ref="CH434" ca="1">IF($A434&gt;CH$1,"",$C434*INDEX('ETS yield tables'!$D$68:$CO$96,$B434,CH$1-$A434+1)/10^6)</f>
        <v>0</v>
      </c>
      <c r="CI434" cm="1">
        <f t="array" aca="1" ref="CI434" ca="1">IF($A434&gt;CI$1,"",$C434*INDEX('ETS yield tables'!$D$68:$CO$96,$B434,CI$1-$A434+1)/10^6)</f>
        <v>0</v>
      </c>
      <c r="CJ434" cm="1">
        <f t="array" aca="1" ref="CJ434" ca="1">IF($A434&gt;CJ$1,"",$C434*INDEX('ETS yield tables'!$D$68:$CO$96,$B434,CJ$1-$A434+1)/10^6)</f>
        <v>0</v>
      </c>
      <c r="CK434" cm="1">
        <f t="array" aca="1" ref="CK434" ca="1">IF($A434&gt;CK$1,"",$C434*INDEX('ETS yield tables'!$D$68:$CO$96,$B434,CK$1-$A434+1)/10^6)</f>
        <v>0</v>
      </c>
      <c r="CL434" cm="1">
        <f t="array" aca="1" ref="CL434" ca="1">IF($A434&gt;CL$1,"",$C434*INDEX('ETS yield tables'!$D$68:$CO$96,$B434,CL$1-$A434+1)/10^6)</f>
        <v>0</v>
      </c>
      <c r="CM434" cm="1">
        <f t="array" aca="1" ref="CM434" ca="1">IF($A434&gt;CM$1,"",$C434*INDEX('ETS yield tables'!$D$68:$CO$96,$B434,CM$1-$A434+1)/10^6)</f>
        <v>0</v>
      </c>
      <c r="CN434" cm="1">
        <f t="array" aca="1" ref="CN434" ca="1">IF($A434&gt;CN$1,"",$C434*INDEX('ETS yield tables'!$D$68:$CO$96,$B434,CN$1-$A434+1)/10^6)</f>
        <v>-1.3262158295423203</v>
      </c>
      <c r="CO434" cm="1">
        <f t="array" aca="1" ref="CO434" ca="1">IF($A434&gt;CO$1,"",$C434*INDEX('ETS yield tables'!$D$68:$CO$96,$B434,CO$1-$A434+1)/10^6)</f>
        <v>-7.594180488151632E-2</v>
      </c>
    </row>
    <row r="435" spans="1:93" hidden="1" outlineLevel="1">
      <c r="A435">
        <v>1993</v>
      </c>
      <c r="B435">
        <f t="shared" si="198"/>
        <v>21</v>
      </c>
      <c r="C435" s="1">
        <v>4196.7324673360035</v>
      </c>
      <c r="D435" s="64"/>
      <c r="E435" s="64"/>
      <c r="F435" s="64"/>
      <c r="G435" s="64"/>
      <c r="H435" s="64"/>
      <c r="I435" s="64"/>
      <c r="J435" s="64"/>
      <c r="K435" s="64"/>
      <c r="L435" s="64"/>
      <c r="M435" s="64"/>
      <c r="N435" s="64"/>
      <c r="O435" s="64"/>
      <c r="P435" s="64"/>
      <c r="Q435" s="64"/>
      <c r="R435" s="64"/>
      <c r="S435" s="64"/>
      <c r="T435" s="64"/>
      <c r="U435" s="64"/>
      <c r="V435" s="64"/>
      <c r="W435" s="64"/>
      <c r="X435" s="64"/>
      <c r="Y435" s="64"/>
      <c r="Z435" s="64"/>
      <c r="AA435" cm="1">
        <f t="array" aca="1" ref="AA435" ca="1">IF($A435&gt;AA$1,"",$C435*INDEX('ETS yield tables'!$D$68:$CO$96,$B435,AA$1-$A435+1)/10^6)</f>
        <v>0</v>
      </c>
      <c r="AB435" cm="1">
        <f t="array" aca="1" ref="AB435" ca="1">IF($A435&gt;AB$1,"",$C435*INDEX('ETS yield tables'!$D$68:$CO$96,$B435,AB$1-$A435+1)/10^6)</f>
        <v>0</v>
      </c>
      <c r="AC435" cm="1">
        <f t="array" aca="1" ref="AC435" ca="1">IF($A435&gt;AC$1,"",$C435*INDEX('ETS yield tables'!$D$68:$CO$96,$B435,AC$1-$A435+1)/10^6)</f>
        <v>0</v>
      </c>
      <c r="AD435" cm="1">
        <f t="array" aca="1" ref="AD435" ca="1">IF($A435&gt;AD$1,"",$C435*INDEX('ETS yield tables'!$D$68:$CO$96,$B435,AD$1-$A435+1)/10^6)</f>
        <v>0</v>
      </c>
      <c r="AE435" cm="1">
        <f t="array" aca="1" ref="AE435" ca="1">IF($A435&gt;AE$1,"",$C435*INDEX('ETS yield tables'!$D$68:$CO$96,$B435,AE$1-$A435+1)/10^6)</f>
        <v>0</v>
      </c>
      <c r="AF435" cm="1">
        <f t="array" aca="1" ref="AF435" ca="1">IF($A435&gt;AF$1,"",$C435*INDEX('ETS yield tables'!$D$68:$CO$96,$B435,AF$1-$A435+1)/10^6)</f>
        <v>0</v>
      </c>
      <c r="AG435" cm="1">
        <f t="array" aca="1" ref="AG435" ca="1">IF($A435&gt;AG$1,"",$C435*INDEX('ETS yield tables'!$D$68:$CO$96,$B435,AG$1-$A435+1)/10^6)</f>
        <v>0</v>
      </c>
      <c r="AH435" cm="1">
        <f t="array" aca="1" ref="AH435" ca="1">IF($A435&gt;AH$1,"",$C435*INDEX('ETS yield tables'!$D$68:$CO$96,$B435,AH$1-$A435+1)/10^6)</f>
        <v>0</v>
      </c>
      <c r="AI435" cm="1">
        <f t="array" aca="1" ref="AI435" ca="1">IF($A435&gt;AI$1,"",$C435*INDEX('ETS yield tables'!$D$68:$CO$96,$B435,AI$1-$A435+1)/10^6)</f>
        <v>-1.3387576570801851</v>
      </c>
      <c r="AJ435" cm="1">
        <f t="array" aca="1" ref="AJ435" ca="1">IF($A435&gt;AJ$1,"",$C435*INDEX('ETS yield tables'!$D$68:$CO$96,$B435,AJ$1-$A435+1)/10^6)</f>
        <v>0</v>
      </c>
      <c r="AK435" cm="1">
        <f t="array" aca="1" ref="AK435" ca="1">IF($A435&gt;AK$1,"",$C435*INDEX('ETS yield tables'!$D$68:$CO$96,$B435,AK$1-$A435+1)/10^6)</f>
        <v>0</v>
      </c>
      <c r="AL435" cm="1">
        <f t="array" aca="1" ref="AL435" ca="1">IF($A435&gt;AL$1,"",$C435*INDEX('ETS yield tables'!$D$68:$CO$96,$B435,AL$1-$A435+1)/10^6)</f>
        <v>0</v>
      </c>
      <c r="AM435" cm="1">
        <f t="array" aca="1" ref="AM435" ca="1">IF($A435&gt;AM$1,"",$C435*INDEX('ETS yield tables'!$D$68:$CO$96,$B435,AM$1-$A435+1)/10^6)</f>
        <v>0</v>
      </c>
      <c r="AN435" cm="1">
        <f t="array" aca="1" ref="AN435" ca="1">IF($A435&gt;AN$1,"",$C435*INDEX('ETS yield tables'!$D$68:$CO$96,$B435,AN$1-$A435+1)/10^6)</f>
        <v>0</v>
      </c>
      <c r="AO435" cm="1">
        <f t="array" aca="1" ref="AO435" ca="1">IF($A435&gt;AO$1,"",$C435*INDEX('ETS yield tables'!$D$68:$CO$96,$B435,AO$1-$A435+1)/10^6)</f>
        <v>0</v>
      </c>
      <c r="AP435" cm="1">
        <f t="array" aca="1" ref="AP435" ca="1">IF($A435&gt;AP$1,"",$C435*INDEX('ETS yield tables'!$D$68:$CO$96,$B435,AP$1-$A435+1)/10^6)</f>
        <v>0</v>
      </c>
      <c r="AQ435" cm="1">
        <f t="array" aca="1" ref="AQ435" ca="1">IF($A435&gt;AQ$1,"",$C435*INDEX('ETS yield tables'!$D$68:$CO$96,$B435,AQ$1-$A435+1)/10^6)</f>
        <v>0</v>
      </c>
      <c r="AR435" cm="1">
        <f t="array" aca="1" ref="AR435" ca="1">IF($A435&gt;AR$1,"",$C435*INDEX('ETS yield tables'!$D$68:$CO$96,$B435,AR$1-$A435+1)/10^6)</f>
        <v>-3.7392886283963422E-3</v>
      </c>
      <c r="AS435" cm="1">
        <f t="array" aca="1" ref="AS435" ca="1">IF($A435&gt;AS$1,"",$C435*INDEX('ETS yield tables'!$D$68:$CO$96,$B435,AS$1-$A435+1)/10^6)</f>
        <v>-1.7588505770605202E-2</v>
      </c>
      <c r="AT435" cm="1">
        <f t="array" aca="1" ref="AT435" ca="1">IF($A435&gt;AT$1,"",$C435*INDEX('ETS yield tables'!$D$68:$CO$96,$B435,AT$1-$A435+1)/10^6)</f>
        <v>0</v>
      </c>
      <c r="AU435" cm="1">
        <f t="array" aca="1" ref="AU435" ca="1">IF($A435&gt;AU$1,"",$C435*INDEX('ETS yield tables'!$D$68:$CO$96,$B435,AU$1-$A435+1)/10^6)</f>
        <v>0</v>
      </c>
      <c r="AV435" cm="1">
        <f t="array" aca="1" ref="AV435" ca="1">IF($A435&gt;AV$1,"",$C435*INDEX('ETS yield tables'!$D$68:$CO$96,$B435,AV$1-$A435+1)/10^6)</f>
        <v>0</v>
      </c>
      <c r="AW435" cm="1">
        <f t="array" aca="1" ref="AW435" ca="1">IF($A435&gt;AW$1,"",$C435*INDEX('ETS yield tables'!$D$68:$CO$96,$B435,AW$1-$A435+1)/10^6)</f>
        <v>0</v>
      </c>
      <c r="AX435" cm="1">
        <f t="array" aca="1" ref="AX435" ca="1">IF($A435&gt;AX$1,"",$C435*INDEX('ETS yield tables'!$D$68:$CO$96,$B435,AX$1-$A435+1)/10^6)</f>
        <v>0</v>
      </c>
      <c r="AY435" cm="1">
        <f t="array" aca="1" ref="AY435" ca="1">IF($A435&gt;AY$1,"",$C435*INDEX('ETS yield tables'!$D$68:$CO$96,$B435,AY$1-$A435+1)/10^6)</f>
        <v>0</v>
      </c>
      <c r="AZ435" cm="1">
        <f t="array" aca="1" ref="AZ435" ca="1">IF($A435&gt;AZ$1,"",$C435*INDEX('ETS yield tables'!$D$68:$CO$96,$B435,AZ$1-$A435+1)/10^6)</f>
        <v>0</v>
      </c>
      <c r="BA435" cm="1">
        <f t="array" aca="1" ref="BA435" ca="1">IF($A435&gt;BA$1,"",$C435*INDEX('ETS yield tables'!$D$68:$CO$96,$B435,BA$1-$A435+1)/10^6)</f>
        <v>0</v>
      </c>
      <c r="BB435" cm="1">
        <f t="array" aca="1" ref="BB435" ca="1">IF($A435&gt;BB$1,"",$C435*INDEX('ETS yield tables'!$D$68:$CO$96,$B435,BB$1-$A435+1)/10^6)</f>
        <v>0</v>
      </c>
      <c r="BC435" cm="1">
        <f t="array" aca="1" ref="BC435" ca="1">IF($A435&gt;BC$1,"",$C435*INDEX('ETS yield tables'!$D$68:$CO$96,$B435,BC$1-$A435+1)/10^6)</f>
        <v>0</v>
      </c>
      <c r="BD435" cm="1">
        <f t="array" aca="1" ref="BD435" ca="1">IF($A435&gt;BD$1,"",$C435*INDEX('ETS yield tables'!$D$68:$CO$96,$B435,BD$1-$A435+1)/10^6)</f>
        <v>0</v>
      </c>
      <c r="BE435" cm="1">
        <f t="array" aca="1" ref="BE435" ca="1">IF($A435&gt;BE$1,"",$C435*INDEX('ETS yield tables'!$D$68:$CO$96,$B435,BE$1-$A435+1)/10^6)</f>
        <v>0</v>
      </c>
      <c r="BF435" cm="1">
        <f t="array" aca="1" ref="BF435" ca="1">IF($A435&gt;BF$1,"",$C435*INDEX('ETS yield tables'!$D$68:$CO$96,$B435,BF$1-$A435+1)/10^6)</f>
        <v>0</v>
      </c>
      <c r="BG435" cm="1">
        <f t="array" aca="1" ref="BG435" ca="1">IF($A435&gt;BG$1,"",$C435*INDEX('ETS yield tables'!$D$68:$CO$96,$B435,BG$1-$A435+1)/10^6)</f>
        <v>0</v>
      </c>
      <c r="BH435" cm="1">
        <f t="array" aca="1" ref="BH435" ca="1">IF($A435&gt;BH$1,"",$C435*INDEX('ETS yield tables'!$D$68:$CO$96,$B435,BH$1-$A435+1)/10^6)</f>
        <v>0</v>
      </c>
      <c r="BI435" cm="1">
        <f t="array" aca="1" ref="BI435" ca="1">IF($A435&gt;BI$1,"",$C435*INDEX('ETS yield tables'!$D$68:$CO$96,$B435,BI$1-$A435+1)/10^6)</f>
        <v>0</v>
      </c>
      <c r="BJ435" cm="1">
        <f t="array" aca="1" ref="BJ435" ca="1">IF($A435&gt;BJ$1,"",$C435*INDEX('ETS yield tables'!$D$68:$CO$96,$B435,BJ$1-$A435+1)/10^6)</f>
        <v>0</v>
      </c>
      <c r="BK435" cm="1">
        <f t="array" aca="1" ref="BK435" ca="1">IF($A435&gt;BK$1,"",$C435*INDEX('ETS yield tables'!$D$68:$CO$96,$B435,BK$1-$A435+1)/10^6)</f>
        <v>0</v>
      </c>
      <c r="BL435" cm="1">
        <f t="array" aca="1" ref="BL435" ca="1">IF($A435&gt;BL$1,"",$C435*INDEX('ETS yield tables'!$D$68:$CO$96,$B435,BL$1-$A435+1)/10^6)</f>
        <v>-2.5205155525573306</v>
      </c>
      <c r="BM435" cm="1">
        <f t="array" aca="1" ref="BM435" ca="1">IF($A435&gt;BM$1,"",$C435*INDEX('ETS yield tables'!$D$68:$CO$96,$B435,BM$1-$A435+1)/10^6)</f>
        <v>-0.14265113329721804</v>
      </c>
      <c r="BN435" cm="1">
        <f t="array" aca="1" ref="BN435" ca="1">IF($A435&gt;BN$1,"",$C435*INDEX('ETS yield tables'!$D$68:$CO$96,$B435,BN$1-$A435+1)/10^6)</f>
        <v>-0.13593636134948059</v>
      </c>
      <c r="BO435" cm="1">
        <f t="array" aca="1" ref="BO435" ca="1">IF($A435&gt;BO$1,"",$C435*INDEX('ETS yield tables'!$D$68:$CO$96,$B435,BO$1-$A435+1)/10^6)</f>
        <v>-0.12334616394747244</v>
      </c>
      <c r="BP435" cm="1">
        <f t="array" aca="1" ref="BP435" ca="1">IF($A435&gt;BP$1,"",$C435*INDEX('ETS yield tables'!$D$68:$CO$96,$B435,BP$1-$A435+1)/10^6)</f>
        <v>-6.5850929144969234E-2</v>
      </c>
      <c r="BQ435" cm="1">
        <f t="array" aca="1" ref="BQ435" ca="1">IF($A435&gt;BQ$1,"",$C435*INDEX('ETS yield tables'!$D$68:$CO$96,$B435,BQ$1-$A435+1)/10^6)</f>
        <v>-1.1713080316334772E-2</v>
      </c>
      <c r="BR435" cm="1">
        <f t="array" aca="1" ref="BR435" ca="1">IF($A435&gt;BR$1,"",$C435*INDEX('ETS yield tables'!$D$68:$CO$96,$B435,BR$1-$A435+1)/10^6)</f>
        <v>0</v>
      </c>
      <c r="BS435" cm="1">
        <f t="array" aca="1" ref="BS435" ca="1">IF($A435&gt;BS$1,"",$C435*INDEX('ETS yield tables'!$D$68:$CO$96,$B435,BS$1-$A435+1)/10^6)</f>
        <v>0</v>
      </c>
      <c r="BT435" cm="1">
        <f t="array" aca="1" ref="BT435" ca="1">IF($A435&gt;BT$1,"",$C435*INDEX('ETS yield tables'!$D$68:$CO$96,$B435,BT$1-$A435+1)/10^6)</f>
        <v>0</v>
      </c>
      <c r="BU435" cm="1">
        <f t="array" aca="1" ref="BU435" ca="1">IF($A435&gt;BU$1,"",$C435*INDEX('ETS yield tables'!$D$68:$CO$96,$B435,BU$1-$A435+1)/10^6)</f>
        <v>-3.7392886283963422E-3</v>
      </c>
      <c r="BV435" cm="1">
        <f t="array" aca="1" ref="BV435" ca="1">IF($A435&gt;BV$1,"",$C435*INDEX('ETS yield tables'!$D$68:$CO$96,$B435,BV$1-$A435+1)/10^6)</f>
        <v>-1.7588505770605202E-2</v>
      </c>
      <c r="BW435" cm="1">
        <f t="array" aca="1" ref="BW435" ca="1">IF($A435&gt;BW$1,"",$C435*INDEX('ETS yield tables'!$D$68:$CO$96,$B435,BW$1-$A435+1)/10^6)</f>
        <v>0</v>
      </c>
      <c r="BX435" cm="1">
        <f t="array" aca="1" ref="BX435" ca="1">IF($A435&gt;BX$1,"",$C435*INDEX('ETS yield tables'!$D$68:$CO$96,$B435,BX$1-$A435+1)/10^6)</f>
        <v>0</v>
      </c>
      <c r="BY435" cm="1">
        <f t="array" aca="1" ref="BY435" ca="1">IF($A435&gt;BY$1,"",$C435*INDEX('ETS yield tables'!$D$68:$CO$96,$B435,BY$1-$A435+1)/10^6)</f>
        <v>0</v>
      </c>
      <c r="BZ435" cm="1">
        <f t="array" aca="1" ref="BZ435" ca="1">IF($A435&gt;BZ$1,"",$C435*INDEX('ETS yield tables'!$D$68:$CO$96,$B435,BZ$1-$A435+1)/10^6)</f>
        <v>0</v>
      </c>
      <c r="CA435" cm="1">
        <f t="array" aca="1" ref="CA435" ca="1">IF($A435&gt;CA$1,"",$C435*INDEX('ETS yield tables'!$D$68:$CO$96,$B435,CA$1-$A435+1)/10^6)</f>
        <v>0</v>
      </c>
      <c r="CB435" cm="1">
        <f t="array" aca="1" ref="CB435" ca="1">IF($A435&gt;CB$1,"",$C435*INDEX('ETS yield tables'!$D$68:$CO$96,$B435,CB$1-$A435+1)/10^6)</f>
        <v>0</v>
      </c>
      <c r="CC435" cm="1">
        <f t="array" aca="1" ref="CC435" ca="1">IF($A435&gt;CC$1,"",$C435*INDEX('ETS yield tables'!$D$68:$CO$96,$B435,CC$1-$A435+1)/10^6)</f>
        <v>0</v>
      </c>
      <c r="CD435" cm="1">
        <f t="array" aca="1" ref="CD435" ca="1">IF($A435&gt;CD$1,"",$C435*INDEX('ETS yield tables'!$D$68:$CO$96,$B435,CD$1-$A435+1)/10^6)</f>
        <v>0</v>
      </c>
      <c r="CE435" cm="1">
        <f t="array" aca="1" ref="CE435" ca="1">IF($A435&gt;CE$1,"",$C435*INDEX('ETS yield tables'!$D$68:$CO$96,$B435,CE$1-$A435+1)/10^6)</f>
        <v>0</v>
      </c>
      <c r="CF435" cm="1">
        <f t="array" aca="1" ref="CF435" ca="1">IF($A435&gt;CF$1,"",$C435*INDEX('ETS yield tables'!$D$68:$CO$96,$B435,CF$1-$A435+1)/10^6)</f>
        <v>0</v>
      </c>
      <c r="CG435" cm="1">
        <f t="array" aca="1" ref="CG435" ca="1">IF($A435&gt;CG$1,"",$C435*INDEX('ETS yield tables'!$D$68:$CO$96,$B435,CG$1-$A435+1)/10^6)</f>
        <v>0</v>
      </c>
      <c r="CH435" cm="1">
        <f t="array" aca="1" ref="CH435" ca="1">IF($A435&gt;CH$1,"",$C435*INDEX('ETS yield tables'!$D$68:$CO$96,$B435,CH$1-$A435+1)/10^6)</f>
        <v>0</v>
      </c>
      <c r="CI435" cm="1">
        <f t="array" aca="1" ref="CI435" ca="1">IF($A435&gt;CI$1,"",$C435*INDEX('ETS yield tables'!$D$68:$CO$96,$B435,CI$1-$A435+1)/10^6)</f>
        <v>0</v>
      </c>
      <c r="CJ435" cm="1">
        <f t="array" aca="1" ref="CJ435" ca="1">IF($A435&gt;CJ$1,"",$C435*INDEX('ETS yield tables'!$D$68:$CO$96,$B435,CJ$1-$A435+1)/10^6)</f>
        <v>0</v>
      </c>
      <c r="CK435" cm="1">
        <f t="array" aca="1" ref="CK435" ca="1">IF($A435&gt;CK$1,"",$C435*INDEX('ETS yield tables'!$D$68:$CO$96,$B435,CK$1-$A435+1)/10^6)</f>
        <v>0</v>
      </c>
      <c r="CL435" cm="1">
        <f t="array" aca="1" ref="CL435" ca="1">IF($A435&gt;CL$1,"",$C435*INDEX('ETS yield tables'!$D$68:$CO$96,$B435,CL$1-$A435+1)/10^6)</f>
        <v>0</v>
      </c>
      <c r="CM435" cm="1">
        <f t="array" aca="1" ref="CM435" ca="1">IF($A435&gt;CM$1,"",$C435*INDEX('ETS yield tables'!$D$68:$CO$96,$B435,CM$1-$A435+1)/10^6)</f>
        <v>0</v>
      </c>
      <c r="CN435" cm="1">
        <f t="array" aca="1" ref="CN435" ca="1">IF($A435&gt;CN$1,"",$C435*INDEX('ETS yield tables'!$D$68:$CO$96,$B435,CN$1-$A435+1)/10^6)</f>
        <v>0</v>
      </c>
      <c r="CO435" cm="1">
        <f t="array" aca="1" ref="CO435" ca="1">IF($A435&gt;CO$1,"",$C435*INDEX('ETS yield tables'!$D$68:$CO$96,$B435,CO$1-$A435+1)/10^6)</f>
        <v>-2.5205155525573306</v>
      </c>
    </row>
    <row r="436" spans="1:93" hidden="1" outlineLevel="1">
      <c r="A436">
        <v>1994</v>
      </c>
      <c r="B436">
        <f t="shared" si="198"/>
        <v>20</v>
      </c>
      <c r="C436" s="1">
        <v>7184.4474435040029</v>
      </c>
      <c r="D436" s="64"/>
      <c r="E436" s="64"/>
      <c r="F436" s="64"/>
      <c r="G436" s="64"/>
      <c r="H436" s="64"/>
      <c r="I436" s="64"/>
      <c r="J436" s="64"/>
      <c r="K436" s="64"/>
      <c r="L436" s="64"/>
      <c r="M436" s="64"/>
      <c r="N436" s="64"/>
      <c r="O436" s="64"/>
      <c r="P436" s="64"/>
      <c r="Q436" s="64"/>
      <c r="R436" s="64"/>
      <c r="S436" s="64"/>
      <c r="T436" s="64"/>
      <c r="U436" s="64"/>
      <c r="V436" s="64"/>
      <c r="W436" s="64"/>
      <c r="X436" s="64"/>
      <c r="Y436" s="64"/>
      <c r="Z436" s="64"/>
      <c r="AA436" cm="1">
        <f t="array" aca="1" ref="AA436" ca="1">IF($A436&gt;AA$1,"",$C436*INDEX('ETS yield tables'!$D$68:$CO$96,$B436,AA$1-$A436+1)/10^6)</f>
        <v>0</v>
      </c>
      <c r="AB436" cm="1">
        <f t="array" aca="1" ref="AB436" ca="1">IF($A436&gt;AB$1,"",$C436*INDEX('ETS yield tables'!$D$68:$CO$96,$B436,AB$1-$A436+1)/10^6)</f>
        <v>0</v>
      </c>
      <c r="AC436" cm="1">
        <f t="array" aca="1" ref="AC436" ca="1">IF($A436&gt;AC$1,"",$C436*INDEX('ETS yield tables'!$D$68:$CO$96,$B436,AC$1-$A436+1)/10^6)</f>
        <v>0</v>
      </c>
      <c r="AD436" cm="1">
        <f t="array" aca="1" ref="AD436" ca="1">IF($A436&gt;AD$1,"",$C436*INDEX('ETS yield tables'!$D$68:$CO$96,$B436,AD$1-$A436+1)/10^6)</f>
        <v>0</v>
      </c>
      <c r="AE436" cm="1">
        <f t="array" aca="1" ref="AE436" ca="1">IF($A436&gt;AE$1,"",$C436*INDEX('ETS yield tables'!$D$68:$CO$96,$B436,AE$1-$A436+1)/10^6)</f>
        <v>0</v>
      </c>
      <c r="AF436" cm="1">
        <f t="array" aca="1" ref="AF436" ca="1">IF($A436&gt;AF$1,"",$C436*INDEX('ETS yield tables'!$D$68:$CO$96,$B436,AF$1-$A436+1)/10^6)</f>
        <v>0</v>
      </c>
      <c r="AG436" cm="1">
        <f t="array" aca="1" ref="AG436" ca="1">IF($A436&gt;AG$1,"",$C436*INDEX('ETS yield tables'!$D$68:$CO$96,$B436,AG$1-$A436+1)/10^6)</f>
        <v>0</v>
      </c>
      <c r="AH436" cm="1">
        <f t="array" aca="1" ref="AH436" ca="1">IF($A436&gt;AH$1,"",$C436*INDEX('ETS yield tables'!$D$68:$CO$96,$B436,AH$1-$A436+1)/10^6)</f>
        <v>0</v>
      </c>
      <c r="AI436" cm="1">
        <f t="array" aca="1" ref="AI436" ca="1">IF($A436&gt;AI$1,"",$C436*INDEX('ETS yield tables'!$D$68:$CO$96,$B436,AI$1-$A436+1)/10^6)</f>
        <v>0</v>
      </c>
      <c r="AJ436" cm="1">
        <f t="array" aca="1" ref="AJ436" ca="1">IF($A436&gt;AJ$1,"",$C436*INDEX('ETS yield tables'!$D$68:$CO$96,$B436,AJ$1-$A436+1)/10^6)</f>
        <v>-2.5885564138944916</v>
      </c>
      <c r="AK436" cm="1">
        <f t="array" aca="1" ref="AK436" ca="1">IF($A436&gt;AK$1,"",$C436*INDEX('ETS yield tables'!$D$68:$CO$96,$B436,AK$1-$A436+1)/10^6)</f>
        <v>0</v>
      </c>
      <c r="AL436" cm="1">
        <f t="array" aca="1" ref="AL436" ca="1">IF($A436&gt;AL$1,"",$C436*INDEX('ETS yield tables'!$D$68:$CO$96,$B436,AL$1-$A436+1)/10^6)</f>
        <v>0</v>
      </c>
      <c r="AM436" cm="1">
        <f t="array" aca="1" ref="AM436" ca="1">IF($A436&gt;AM$1,"",$C436*INDEX('ETS yield tables'!$D$68:$CO$96,$B436,AM$1-$A436+1)/10^6)</f>
        <v>0</v>
      </c>
      <c r="AN436" cm="1">
        <f t="array" aca="1" ref="AN436" ca="1">IF($A436&gt;AN$1,"",$C436*INDEX('ETS yield tables'!$D$68:$CO$96,$B436,AN$1-$A436+1)/10^6)</f>
        <v>0</v>
      </c>
      <c r="AO436" cm="1">
        <f t="array" aca="1" ref="AO436" ca="1">IF($A436&gt;AO$1,"",$C436*INDEX('ETS yield tables'!$D$68:$CO$96,$B436,AO$1-$A436+1)/10^6)</f>
        <v>0</v>
      </c>
      <c r="AP436" cm="1">
        <f t="array" aca="1" ref="AP436" ca="1">IF($A436&gt;AP$1,"",$C436*INDEX('ETS yield tables'!$D$68:$CO$96,$B436,AP$1-$A436+1)/10^6)</f>
        <v>0</v>
      </c>
      <c r="AQ436" cm="1">
        <f t="array" aca="1" ref="AQ436" ca="1">IF($A436&gt;AQ$1,"",$C436*INDEX('ETS yield tables'!$D$68:$CO$96,$B436,AQ$1-$A436+1)/10^6)</f>
        <v>0</v>
      </c>
      <c r="AR436" cm="1">
        <f t="array" aca="1" ref="AR436" ca="1">IF($A436&gt;AR$1,"",$C436*INDEX('ETS yield tables'!$D$68:$CO$96,$B436,AR$1-$A436+1)/10^6)</f>
        <v>0</v>
      </c>
      <c r="AS436" cm="1">
        <f t="array" aca="1" ref="AS436" ca="1">IF($A436&gt;AS$1,"",$C436*INDEX('ETS yield tables'!$D$68:$CO$96,$B436,AS$1-$A436+1)/10^6)</f>
        <v>-6.4013426721620022E-3</v>
      </c>
      <c r="AT436" cm="1">
        <f t="array" aca="1" ref="AT436" ca="1">IF($A436&gt;AT$1,"",$C436*INDEX('ETS yield tables'!$D$68:$CO$96,$B436,AT$1-$A436+1)/10^6)</f>
        <v>-3.0110019235725292E-2</v>
      </c>
      <c r="AU436" cm="1">
        <f t="array" aca="1" ref="AU436" ca="1">IF($A436&gt;AU$1,"",$C436*INDEX('ETS yield tables'!$D$68:$CO$96,$B436,AU$1-$A436+1)/10^6)</f>
        <v>0</v>
      </c>
      <c r="AV436" cm="1">
        <f t="array" aca="1" ref="AV436" ca="1">IF($A436&gt;AV$1,"",$C436*INDEX('ETS yield tables'!$D$68:$CO$96,$B436,AV$1-$A436+1)/10^6)</f>
        <v>0</v>
      </c>
      <c r="AW436" cm="1">
        <f t="array" aca="1" ref="AW436" ca="1">IF($A436&gt;AW$1,"",$C436*INDEX('ETS yield tables'!$D$68:$CO$96,$B436,AW$1-$A436+1)/10^6)</f>
        <v>0</v>
      </c>
      <c r="AX436" cm="1">
        <f t="array" aca="1" ref="AX436" ca="1">IF($A436&gt;AX$1,"",$C436*INDEX('ETS yield tables'!$D$68:$CO$96,$B436,AX$1-$A436+1)/10^6)</f>
        <v>0</v>
      </c>
      <c r="AY436" cm="1">
        <f t="array" aca="1" ref="AY436" ca="1">IF($A436&gt;AY$1,"",$C436*INDEX('ETS yield tables'!$D$68:$CO$96,$B436,AY$1-$A436+1)/10^6)</f>
        <v>0</v>
      </c>
      <c r="AZ436" cm="1">
        <f t="array" aca="1" ref="AZ436" ca="1">IF($A436&gt;AZ$1,"",$C436*INDEX('ETS yield tables'!$D$68:$CO$96,$B436,AZ$1-$A436+1)/10^6)</f>
        <v>0</v>
      </c>
      <c r="BA436" cm="1">
        <f t="array" aca="1" ref="BA436" ca="1">IF($A436&gt;BA$1,"",$C436*INDEX('ETS yield tables'!$D$68:$CO$96,$B436,BA$1-$A436+1)/10^6)</f>
        <v>0</v>
      </c>
      <c r="BB436" cm="1">
        <f t="array" aca="1" ref="BB436" ca="1">IF($A436&gt;BB$1,"",$C436*INDEX('ETS yield tables'!$D$68:$CO$96,$B436,BB$1-$A436+1)/10^6)</f>
        <v>0</v>
      </c>
      <c r="BC436" cm="1">
        <f t="array" aca="1" ref="BC436" ca="1">IF($A436&gt;BC$1,"",$C436*INDEX('ETS yield tables'!$D$68:$CO$96,$B436,BC$1-$A436+1)/10^6)</f>
        <v>0</v>
      </c>
      <c r="BD436" cm="1">
        <f t="array" aca="1" ref="BD436" ca="1">IF($A436&gt;BD$1,"",$C436*INDEX('ETS yield tables'!$D$68:$CO$96,$B436,BD$1-$A436+1)/10^6)</f>
        <v>0</v>
      </c>
      <c r="BE436" cm="1">
        <f t="array" aca="1" ref="BE436" ca="1">IF($A436&gt;BE$1,"",$C436*INDEX('ETS yield tables'!$D$68:$CO$96,$B436,BE$1-$A436+1)/10^6)</f>
        <v>0</v>
      </c>
      <c r="BF436" cm="1">
        <f t="array" aca="1" ref="BF436" ca="1">IF($A436&gt;BF$1,"",$C436*INDEX('ETS yield tables'!$D$68:$CO$96,$B436,BF$1-$A436+1)/10^6)</f>
        <v>0</v>
      </c>
      <c r="BG436" cm="1">
        <f t="array" aca="1" ref="BG436" ca="1">IF($A436&gt;BG$1,"",$C436*INDEX('ETS yield tables'!$D$68:$CO$96,$B436,BG$1-$A436+1)/10^6)</f>
        <v>0</v>
      </c>
      <c r="BH436" cm="1">
        <f t="array" aca="1" ref="BH436" ca="1">IF($A436&gt;BH$1,"",$C436*INDEX('ETS yield tables'!$D$68:$CO$96,$B436,BH$1-$A436+1)/10^6)</f>
        <v>0</v>
      </c>
      <c r="BI436" cm="1">
        <f t="array" aca="1" ref="BI436" ca="1">IF($A436&gt;BI$1,"",$C436*INDEX('ETS yield tables'!$D$68:$CO$96,$B436,BI$1-$A436+1)/10^6)</f>
        <v>0</v>
      </c>
      <c r="BJ436" cm="1">
        <f t="array" aca="1" ref="BJ436" ca="1">IF($A436&gt;BJ$1,"",$C436*INDEX('ETS yield tables'!$D$68:$CO$96,$B436,BJ$1-$A436+1)/10^6)</f>
        <v>0</v>
      </c>
      <c r="BK436" cm="1">
        <f t="array" aca="1" ref="BK436" ca="1">IF($A436&gt;BK$1,"",$C436*INDEX('ETS yield tables'!$D$68:$CO$96,$B436,BK$1-$A436+1)/10^6)</f>
        <v>0</v>
      </c>
      <c r="BL436" cm="1">
        <f t="array" aca="1" ref="BL436" ca="1">IF($A436&gt;BL$1,"",$C436*INDEX('ETS yield tables'!$D$68:$CO$96,$B436,BL$1-$A436+1)/10^6)</f>
        <v>0</v>
      </c>
      <c r="BM436" cm="1">
        <f t="array" aca="1" ref="BM436" ca="1">IF($A436&gt;BM$1,"",$C436*INDEX('ETS yield tables'!$D$68:$CO$96,$B436,BM$1-$A436+1)/10^6)</f>
        <v>-4.3149072900940695</v>
      </c>
      <c r="BN436" cm="1">
        <f t="array" aca="1" ref="BN436" ca="1">IF($A436&gt;BN$1,"",$C436*INDEX('ETS yield tables'!$D$68:$CO$96,$B436,BN$1-$A436+1)/10^6)</f>
        <v>-0.24420655305214445</v>
      </c>
      <c r="BO436" cm="1">
        <f t="array" aca="1" ref="BO436" ca="1">IF($A436&gt;BO$1,"",$C436*INDEX('ETS yield tables'!$D$68:$CO$96,$B436,BO$1-$A436+1)/10^6)</f>
        <v>-0.23271143714253828</v>
      </c>
      <c r="BP436" cm="1">
        <f t="array" aca="1" ref="BP436" ca="1">IF($A436&gt;BP$1,"",$C436*INDEX('ETS yield tables'!$D$68:$CO$96,$B436,BP$1-$A436+1)/10^6)</f>
        <v>-0.21115809481202608</v>
      </c>
      <c r="BQ436" cm="1">
        <f t="array" aca="1" ref="BQ436" ca="1">IF($A436&gt;BQ$1,"",$C436*INDEX('ETS yield tables'!$D$68:$CO$96,$B436,BQ$1-$A436+1)/10^6)</f>
        <v>-0.11273116483602133</v>
      </c>
      <c r="BR436" cm="1">
        <f t="array" aca="1" ref="BR436" ca="1">IF($A436&gt;BR$1,"",$C436*INDEX('ETS yield tables'!$D$68:$CO$96,$B436,BR$1-$A436+1)/10^6)</f>
        <v>-2.0051792814819648E-2</v>
      </c>
      <c r="BS436" cm="1">
        <f t="array" aca="1" ref="BS436" ca="1">IF($A436&gt;BS$1,"",$C436*INDEX('ETS yield tables'!$D$68:$CO$96,$B436,BS$1-$A436+1)/10^6)</f>
        <v>0</v>
      </c>
      <c r="BT436" cm="1">
        <f t="array" aca="1" ref="BT436" ca="1">IF($A436&gt;BT$1,"",$C436*INDEX('ETS yield tables'!$D$68:$CO$96,$B436,BT$1-$A436+1)/10^6)</f>
        <v>0</v>
      </c>
      <c r="BU436" cm="1">
        <f t="array" aca="1" ref="BU436" ca="1">IF($A436&gt;BU$1,"",$C436*INDEX('ETS yield tables'!$D$68:$CO$96,$B436,BU$1-$A436+1)/10^6)</f>
        <v>0</v>
      </c>
      <c r="BV436" cm="1">
        <f t="array" aca="1" ref="BV436" ca="1">IF($A436&gt;BV$1,"",$C436*INDEX('ETS yield tables'!$D$68:$CO$96,$B436,BV$1-$A436+1)/10^6)</f>
        <v>-6.4013426721620022E-3</v>
      </c>
      <c r="BW436" cm="1">
        <f t="array" aca="1" ref="BW436" ca="1">IF($A436&gt;BW$1,"",$C436*INDEX('ETS yield tables'!$D$68:$CO$96,$B436,BW$1-$A436+1)/10^6)</f>
        <v>-3.0110019235725292E-2</v>
      </c>
      <c r="BX436" cm="1">
        <f t="array" aca="1" ref="BX436" ca="1">IF($A436&gt;BX$1,"",$C436*INDEX('ETS yield tables'!$D$68:$CO$96,$B436,BX$1-$A436+1)/10^6)</f>
        <v>0</v>
      </c>
      <c r="BY436" cm="1">
        <f t="array" aca="1" ref="BY436" ca="1">IF($A436&gt;BY$1,"",$C436*INDEX('ETS yield tables'!$D$68:$CO$96,$B436,BY$1-$A436+1)/10^6)</f>
        <v>0</v>
      </c>
      <c r="BZ436" cm="1">
        <f t="array" aca="1" ref="BZ436" ca="1">IF($A436&gt;BZ$1,"",$C436*INDEX('ETS yield tables'!$D$68:$CO$96,$B436,BZ$1-$A436+1)/10^6)</f>
        <v>0</v>
      </c>
      <c r="CA436" cm="1">
        <f t="array" aca="1" ref="CA436" ca="1">IF($A436&gt;CA$1,"",$C436*INDEX('ETS yield tables'!$D$68:$CO$96,$B436,CA$1-$A436+1)/10^6)</f>
        <v>0</v>
      </c>
      <c r="CB436" cm="1">
        <f t="array" aca="1" ref="CB436" ca="1">IF($A436&gt;CB$1,"",$C436*INDEX('ETS yield tables'!$D$68:$CO$96,$B436,CB$1-$A436+1)/10^6)</f>
        <v>0</v>
      </c>
      <c r="CC436" cm="1">
        <f t="array" aca="1" ref="CC436" ca="1">IF($A436&gt;CC$1,"",$C436*INDEX('ETS yield tables'!$D$68:$CO$96,$B436,CC$1-$A436+1)/10^6)</f>
        <v>0</v>
      </c>
      <c r="CD436" cm="1">
        <f t="array" aca="1" ref="CD436" ca="1">IF($A436&gt;CD$1,"",$C436*INDEX('ETS yield tables'!$D$68:$CO$96,$B436,CD$1-$A436+1)/10^6)</f>
        <v>0</v>
      </c>
      <c r="CE436" cm="1">
        <f t="array" aca="1" ref="CE436" ca="1">IF($A436&gt;CE$1,"",$C436*INDEX('ETS yield tables'!$D$68:$CO$96,$B436,CE$1-$A436+1)/10^6)</f>
        <v>0</v>
      </c>
      <c r="CF436" cm="1">
        <f t="array" aca="1" ref="CF436" ca="1">IF($A436&gt;CF$1,"",$C436*INDEX('ETS yield tables'!$D$68:$CO$96,$B436,CF$1-$A436+1)/10^6)</f>
        <v>0</v>
      </c>
      <c r="CG436" cm="1">
        <f t="array" aca="1" ref="CG436" ca="1">IF($A436&gt;CG$1,"",$C436*INDEX('ETS yield tables'!$D$68:$CO$96,$B436,CG$1-$A436+1)/10^6)</f>
        <v>0</v>
      </c>
      <c r="CH436" cm="1">
        <f t="array" aca="1" ref="CH436" ca="1">IF($A436&gt;CH$1,"",$C436*INDEX('ETS yield tables'!$D$68:$CO$96,$B436,CH$1-$A436+1)/10^6)</f>
        <v>0</v>
      </c>
      <c r="CI436" cm="1">
        <f t="array" aca="1" ref="CI436" ca="1">IF($A436&gt;CI$1,"",$C436*INDEX('ETS yield tables'!$D$68:$CO$96,$B436,CI$1-$A436+1)/10^6)</f>
        <v>0</v>
      </c>
      <c r="CJ436" cm="1">
        <f t="array" aca="1" ref="CJ436" ca="1">IF($A436&gt;CJ$1,"",$C436*INDEX('ETS yield tables'!$D$68:$CO$96,$B436,CJ$1-$A436+1)/10^6)</f>
        <v>0</v>
      </c>
      <c r="CK436" cm="1">
        <f t="array" aca="1" ref="CK436" ca="1">IF($A436&gt;CK$1,"",$C436*INDEX('ETS yield tables'!$D$68:$CO$96,$B436,CK$1-$A436+1)/10^6)</f>
        <v>0</v>
      </c>
      <c r="CL436" cm="1">
        <f t="array" aca="1" ref="CL436" ca="1">IF($A436&gt;CL$1,"",$C436*INDEX('ETS yield tables'!$D$68:$CO$96,$B436,CL$1-$A436+1)/10^6)</f>
        <v>0</v>
      </c>
      <c r="CM436" cm="1">
        <f t="array" aca="1" ref="CM436" ca="1">IF($A436&gt;CM$1,"",$C436*INDEX('ETS yield tables'!$D$68:$CO$96,$B436,CM$1-$A436+1)/10^6)</f>
        <v>0</v>
      </c>
      <c r="CN436" cm="1">
        <f t="array" aca="1" ref="CN436" ca="1">IF($A436&gt;CN$1,"",$C436*INDEX('ETS yield tables'!$D$68:$CO$96,$B436,CN$1-$A436+1)/10^6)</f>
        <v>0</v>
      </c>
      <c r="CO436" cm="1">
        <f t="array" aca="1" ref="CO436" ca="1">IF($A436&gt;CO$1,"",$C436*INDEX('ETS yield tables'!$D$68:$CO$96,$B436,CO$1-$A436+1)/10^6)</f>
        <v>0</v>
      </c>
    </row>
    <row r="437" spans="1:93" hidden="1" outlineLevel="1">
      <c r="A437">
        <v>1995</v>
      </c>
      <c r="B437">
        <f t="shared" si="198"/>
        <v>19</v>
      </c>
      <c r="C437" s="1">
        <v>11786.036777583997</v>
      </c>
      <c r="D437" s="64"/>
      <c r="E437" s="64"/>
      <c r="F437" s="64"/>
      <c r="G437" s="64"/>
      <c r="H437" s="64"/>
      <c r="I437" s="64"/>
      <c r="J437" s="64"/>
      <c r="K437" s="64"/>
      <c r="L437" s="64"/>
      <c r="M437" s="64"/>
      <c r="N437" s="64"/>
      <c r="O437" s="64"/>
      <c r="P437" s="64"/>
      <c r="Q437" s="64"/>
      <c r="R437" s="64"/>
      <c r="S437" s="64"/>
      <c r="T437" s="64"/>
      <c r="U437" s="64"/>
      <c r="V437" s="64"/>
      <c r="W437" s="64"/>
      <c r="X437" s="64"/>
      <c r="Y437" s="64"/>
      <c r="Z437" s="64"/>
      <c r="AA437" cm="1">
        <f t="array" aca="1" ref="AA437" ca="1">IF($A437&gt;AA$1,"",$C437*INDEX('ETS yield tables'!$D$68:$CO$96,$B437,AA$1-$A437+1)/10^6)</f>
        <v>0</v>
      </c>
      <c r="AB437" cm="1">
        <f t="array" aca="1" ref="AB437" ca="1">IF($A437&gt;AB$1,"",$C437*INDEX('ETS yield tables'!$D$68:$CO$96,$B437,AB$1-$A437+1)/10^6)</f>
        <v>0</v>
      </c>
      <c r="AC437" cm="1">
        <f t="array" aca="1" ref="AC437" ca="1">IF($A437&gt;AC$1,"",$C437*INDEX('ETS yield tables'!$D$68:$CO$96,$B437,AC$1-$A437+1)/10^6)</f>
        <v>0</v>
      </c>
      <c r="AD437" cm="1">
        <f t="array" aca="1" ref="AD437" ca="1">IF($A437&gt;AD$1,"",$C437*INDEX('ETS yield tables'!$D$68:$CO$96,$B437,AD$1-$A437+1)/10^6)</f>
        <v>0</v>
      </c>
      <c r="AE437" cm="1">
        <f t="array" aca="1" ref="AE437" ca="1">IF($A437&gt;AE$1,"",$C437*INDEX('ETS yield tables'!$D$68:$CO$96,$B437,AE$1-$A437+1)/10^6)</f>
        <v>0</v>
      </c>
      <c r="AF437" cm="1">
        <f t="array" aca="1" ref="AF437" ca="1">IF($A437&gt;AF$1,"",$C437*INDEX('ETS yield tables'!$D$68:$CO$96,$B437,AF$1-$A437+1)/10^6)</f>
        <v>0</v>
      </c>
      <c r="AG437" cm="1">
        <f t="array" aca="1" ref="AG437" ca="1">IF($A437&gt;AG$1,"",$C437*INDEX('ETS yield tables'!$D$68:$CO$96,$B437,AG$1-$A437+1)/10^6)</f>
        <v>0</v>
      </c>
      <c r="AH437" cm="1">
        <f t="array" aca="1" ref="AH437" ca="1">IF($A437&gt;AH$1,"",$C437*INDEX('ETS yield tables'!$D$68:$CO$96,$B437,AH$1-$A437+1)/10^6)</f>
        <v>0</v>
      </c>
      <c r="AI437" cm="1">
        <f t="array" aca="1" ref="AI437" ca="1">IF($A437&gt;AI$1,"",$C437*INDEX('ETS yield tables'!$D$68:$CO$96,$B437,AI$1-$A437+1)/10^6)</f>
        <v>0</v>
      </c>
      <c r="AJ437" cm="1">
        <f t="array" aca="1" ref="AJ437" ca="1">IF($A437&gt;AJ$1,"",$C437*INDEX('ETS yield tables'!$D$68:$CO$96,$B437,AJ$1-$A437+1)/10^6)</f>
        <v>0</v>
      </c>
      <c r="AK437" cm="1">
        <f t="array" aca="1" ref="AK437" ca="1">IF($A437&gt;AK$1,"",$C437*INDEX('ETS yield tables'!$D$68:$CO$96,$B437,AK$1-$A437+1)/10^6)</f>
        <v>-4.7332723698777333</v>
      </c>
      <c r="AL437" cm="1">
        <f t="array" aca="1" ref="AL437" ca="1">IF($A437&gt;AL$1,"",$C437*INDEX('ETS yield tables'!$D$68:$CO$96,$B437,AL$1-$A437+1)/10^6)</f>
        <v>0</v>
      </c>
      <c r="AM437" cm="1">
        <f t="array" aca="1" ref="AM437" ca="1">IF($A437&gt;AM$1,"",$C437*INDEX('ETS yield tables'!$D$68:$CO$96,$B437,AM$1-$A437+1)/10^6)</f>
        <v>0</v>
      </c>
      <c r="AN437" cm="1">
        <f t="array" aca="1" ref="AN437" ca="1">IF($A437&gt;AN$1,"",$C437*INDEX('ETS yield tables'!$D$68:$CO$96,$B437,AN$1-$A437+1)/10^6)</f>
        <v>0</v>
      </c>
      <c r="AO437" cm="1">
        <f t="array" aca="1" ref="AO437" ca="1">IF($A437&gt;AO$1,"",$C437*INDEX('ETS yield tables'!$D$68:$CO$96,$B437,AO$1-$A437+1)/10^6)</f>
        <v>0</v>
      </c>
      <c r="AP437" cm="1">
        <f t="array" aca="1" ref="AP437" ca="1">IF($A437&gt;AP$1,"",$C437*INDEX('ETS yield tables'!$D$68:$CO$96,$B437,AP$1-$A437+1)/10^6)</f>
        <v>0</v>
      </c>
      <c r="AQ437" cm="1">
        <f t="array" aca="1" ref="AQ437" ca="1">IF($A437&gt;AQ$1,"",$C437*INDEX('ETS yield tables'!$D$68:$CO$96,$B437,AQ$1-$A437+1)/10^6)</f>
        <v>0</v>
      </c>
      <c r="AR437" cm="1">
        <f t="array" aca="1" ref="AR437" ca="1">IF($A437&gt;AR$1,"",$C437*INDEX('ETS yield tables'!$D$68:$CO$96,$B437,AR$1-$A437+1)/10^6)</f>
        <v>0</v>
      </c>
      <c r="AS437" cm="1">
        <f t="array" aca="1" ref="AS437" ca="1">IF($A437&gt;AS$1,"",$C437*INDEX('ETS yield tables'!$D$68:$CO$96,$B437,AS$1-$A437+1)/10^6)</f>
        <v>0</v>
      </c>
      <c r="AT437" cm="1">
        <f t="array" aca="1" ref="AT437" ca="1">IF($A437&gt;AT$1,"",$C437*INDEX('ETS yield tables'!$D$68:$CO$96,$B437,AT$1-$A437+1)/10^6)</f>
        <v>-1.0501358768827237E-2</v>
      </c>
      <c r="AU437" cm="1">
        <f t="array" aca="1" ref="AU437" ca="1">IF($A437&gt;AU$1,"",$C437*INDEX('ETS yield tables'!$D$68:$CO$96,$B437,AU$1-$A437+1)/10^6)</f>
        <v>-4.9395280134854565E-2</v>
      </c>
      <c r="AV437" cm="1">
        <f t="array" aca="1" ref="AV437" ca="1">IF($A437&gt;AV$1,"",$C437*INDEX('ETS yield tables'!$D$68:$CO$96,$B437,AV$1-$A437+1)/10^6)</f>
        <v>0</v>
      </c>
      <c r="AW437" cm="1">
        <f t="array" aca="1" ref="AW437" ca="1">IF($A437&gt;AW$1,"",$C437*INDEX('ETS yield tables'!$D$68:$CO$96,$B437,AW$1-$A437+1)/10^6)</f>
        <v>0</v>
      </c>
      <c r="AX437" cm="1">
        <f t="array" aca="1" ref="AX437" ca="1">IF($A437&gt;AX$1,"",$C437*INDEX('ETS yield tables'!$D$68:$CO$96,$B437,AX$1-$A437+1)/10^6)</f>
        <v>0</v>
      </c>
      <c r="AY437" cm="1">
        <f t="array" aca="1" ref="AY437" ca="1">IF($A437&gt;AY$1,"",$C437*INDEX('ETS yield tables'!$D$68:$CO$96,$B437,AY$1-$A437+1)/10^6)</f>
        <v>0</v>
      </c>
      <c r="AZ437" cm="1">
        <f t="array" aca="1" ref="AZ437" ca="1">IF($A437&gt;AZ$1,"",$C437*INDEX('ETS yield tables'!$D$68:$CO$96,$B437,AZ$1-$A437+1)/10^6)</f>
        <v>0</v>
      </c>
      <c r="BA437" cm="1">
        <f t="array" aca="1" ref="BA437" ca="1">IF($A437&gt;BA$1,"",$C437*INDEX('ETS yield tables'!$D$68:$CO$96,$B437,BA$1-$A437+1)/10^6)</f>
        <v>0</v>
      </c>
      <c r="BB437" cm="1">
        <f t="array" aca="1" ref="BB437" ca="1">IF($A437&gt;BB$1,"",$C437*INDEX('ETS yield tables'!$D$68:$CO$96,$B437,BB$1-$A437+1)/10^6)</f>
        <v>0</v>
      </c>
      <c r="BC437" cm="1">
        <f t="array" aca="1" ref="BC437" ca="1">IF($A437&gt;BC$1,"",$C437*INDEX('ETS yield tables'!$D$68:$CO$96,$B437,BC$1-$A437+1)/10^6)</f>
        <v>0</v>
      </c>
      <c r="BD437" cm="1">
        <f t="array" aca="1" ref="BD437" ca="1">IF($A437&gt;BD$1,"",$C437*INDEX('ETS yield tables'!$D$68:$CO$96,$B437,BD$1-$A437+1)/10^6)</f>
        <v>0</v>
      </c>
      <c r="BE437" cm="1">
        <f t="array" aca="1" ref="BE437" ca="1">IF($A437&gt;BE$1,"",$C437*INDEX('ETS yield tables'!$D$68:$CO$96,$B437,BE$1-$A437+1)/10^6)</f>
        <v>0</v>
      </c>
      <c r="BF437" cm="1">
        <f t="array" aca="1" ref="BF437" ca="1">IF($A437&gt;BF$1,"",$C437*INDEX('ETS yield tables'!$D$68:$CO$96,$B437,BF$1-$A437+1)/10^6)</f>
        <v>0</v>
      </c>
      <c r="BG437" cm="1">
        <f t="array" aca="1" ref="BG437" ca="1">IF($A437&gt;BG$1,"",$C437*INDEX('ETS yield tables'!$D$68:$CO$96,$B437,BG$1-$A437+1)/10^6)</f>
        <v>0</v>
      </c>
      <c r="BH437" cm="1">
        <f t="array" aca="1" ref="BH437" ca="1">IF($A437&gt;BH$1,"",$C437*INDEX('ETS yield tables'!$D$68:$CO$96,$B437,BH$1-$A437+1)/10^6)</f>
        <v>0</v>
      </c>
      <c r="BI437" cm="1">
        <f t="array" aca="1" ref="BI437" ca="1">IF($A437&gt;BI$1,"",$C437*INDEX('ETS yield tables'!$D$68:$CO$96,$B437,BI$1-$A437+1)/10^6)</f>
        <v>0</v>
      </c>
      <c r="BJ437" cm="1">
        <f t="array" aca="1" ref="BJ437" ca="1">IF($A437&gt;BJ$1,"",$C437*INDEX('ETS yield tables'!$D$68:$CO$96,$B437,BJ$1-$A437+1)/10^6)</f>
        <v>0</v>
      </c>
      <c r="BK437" cm="1">
        <f t="array" aca="1" ref="BK437" ca="1">IF($A437&gt;BK$1,"",$C437*INDEX('ETS yield tables'!$D$68:$CO$96,$B437,BK$1-$A437+1)/10^6)</f>
        <v>0</v>
      </c>
      <c r="BL437" cm="1">
        <f t="array" aca="1" ref="BL437" ca="1">IF($A437&gt;BL$1,"",$C437*INDEX('ETS yield tables'!$D$68:$CO$96,$B437,BL$1-$A437+1)/10^6)</f>
        <v>0</v>
      </c>
      <c r="BM437" cm="1">
        <f t="array" aca="1" ref="BM437" ca="1">IF($A437&gt;BM$1,"",$C437*INDEX('ETS yield tables'!$D$68:$CO$96,$B437,BM$1-$A437+1)/10^6)</f>
        <v>0</v>
      </c>
      <c r="BN437" cm="1">
        <f t="array" aca="1" ref="BN437" ca="1">IF($A437&gt;BN$1,"",$C437*INDEX('ETS yield tables'!$D$68:$CO$96,$B437,BN$1-$A437+1)/10^6)</f>
        <v>-7.0785758282491731</v>
      </c>
      <c r="BO437" cm="1">
        <f t="array" aca="1" ref="BO437" ca="1">IF($A437&gt;BO$1,"",$C437*INDEX('ETS yield tables'!$D$68:$CO$96,$B437,BO$1-$A437+1)/10^6)</f>
        <v>-0.40061917610685749</v>
      </c>
      <c r="BP437" cm="1">
        <f t="array" aca="1" ref="BP437" ca="1">IF($A437&gt;BP$1,"",$C437*INDEX('ETS yield tables'!$D$68:$CO$96,$B437,BP$1-$A437+1)/10^6)</f>
        <v>-0.38176151726272345</v>
      </c>
      <c r="BQ437" cm="1">
        <f t="array" aca="1" ref="BQ437" ca="1">IF($A437&gt;BQ$1,"",$C437*INDEX('ETS yield tables'!$D$68:$CO$96,$B437,BQ$1-$A437+1)/10^6)</f>
        <v>-0.34640340692997112</v>
      </c>
      <c r="BR437" cm="1">
        <f t="array" aca="1" ref="BR437" ca="1">IF($A437&gt;BR$1,"",$C437*INDEX('ETS yield tables'!$D$68:$CO$96,$B437,BR$1-$A437+1)/10^6)</f>
        <v>-0.18493470307707052</v>
      </c>
      <c r="BS437" cm="1">
        <f t="array" aca="1" ref="BS437" ca="1">IF($A437&gt;BS$1,"",$C437*INDEX('ETS yield tables'!$D$68:$CO$96,$B437,BS$1-$A437+1)/10^6)</f>
        <v>-3.2894828646236898E-2</v>
      </c>
      <c r="BT437" cm="1">
        <f t="array" aca="1" ref="BT437" ca="1">IF($A437&gt;BT$1,"",$C437*INDEX('ETS yield tables'!$D$68:$CO$96,$B437,BT$1-$A437+1)/10^6)</f>
        <v>0</v>
      </c>
      <c r="BU437" cm="1">
        <f t="array" aca="1" ref="BU437" ca="1">IF($A437&gt;BU$1,"",$C437*INDEX('ETS yield tables'!$D$68:$CO$96,$B437,BU$1-$A437+1)/10^6)</f>
        <v>0</v>
      </c>
      <c r="BV437" cm="1">
        <f t="array" aca="1" ref="BV437" ca="1">IF($A437&gt;BV$1,"",$C437*INDEX('ETS yield tables'!$D$68:$CO$96,$B437,BV$1-$A437+1)/10^6)</f>
        <v>0</v>
      </c>
      <c r="BW437" cm="1">
        <f t="array" aca="1" ref="BW437" ca="1">IF($A437&gt;BW$1,"",$C437*INDEX('ETS yield tables'!$D$68:$CO$96,$B437,BW$1-$A437+1)/10^6)</f>
        <v>-1.0501358768827237E-2</v>
      </c>
      <c r="BX437" cm="1">
        <f t="array" aca="1" ref="BX437" ca="1">IF($A437&gt;BX$1,"",$C437*INDEX('ETS yield tables'!$D$68:$CO$96,$B437,BX$1-$A437+1)/10^6)</f>
        <v>-4.9395280134854565E-2</v>
      </c>
      <c r="BY437" cm="1">
        <f t="array" aca="1" ref="BY437" ca="1">IF($A437&gt;BY$1,"",$C437*INDEX('ETS yield tables'!$D$68:$CO$96,$B437,BY$1-$A437+1)/10^6)</f>
        <v>0</v>
      </c>
      <c r="BZ437" cm="1">
        <f t="array" aca="1" ref="BZ437" ca="1">IF($A437&gt;BZ$1,"",$C437*INDEX('ETS yield tables'!$D$68:$CO$96,$B437,BZ$1-$A437+1)/10^6)</f>
        <v>0</v>
      </c>
      <c r="CA437" cm="1">
        <f t="array" aca="1" ref="CA437" ca="1">IF($A437&gt;CA$1,"",$C437*INDEX('ETS yield tables'!$D$68:$CO$96,$B437,CA$1-$A437+1)/10^6)</f>
        <v>0</v>
      </c>
      <c r="CB437" cm="1">
        <f t="array" aca="1" ref="CB437" ca="1">IF($A437&gt;CB$1,"",$C437*INDEX('ETS yield tables'!$D$68:$CO$96,$B437,CB$1-$A437+1)/10^6)</f>
        <v>0</v>
      </c>
      <c r="CC437" cm="1">
        <f t="array" aca="1" ref="CC437" ca="1">IF($A437&gt;CC$1,"",$C437*INDEX('ETS yield tables'!$D$68:$CO$96,$B437,CC$1-$A437+1)/10^6)</f>
        <v>0</v>
      </c>
      <c r="CD437" cm="1">
        <f t="array" aca="1" ref="CD437" ca="1">IF($A437&gt;CD$1,"",$C437*INDEX('ETS yield tables'!$D$68:$CO$96,$B437,CD$1-$A437+1)/10^6)</f>
        <v>0</v>
      </c>
      <c r="CE437" cm="1">
        <f t="array" aca="1" ref="CE437" ca="1">IF($A437&gt;CE$1,"",$C437*INDEX('ETS yield tables'!$D$68:$CO$96,$B437,CE$1-$A437+1)/10^6)</f>
        <v>0</v>
      </c>
      <c r="CF437" cm="1">
        <f t="array" aca="1" ref="CF437" ca="1">IF($A437&gt;CF$1,"",$C437*INDEX('ETS yield tables'!$D$68:$CO$96,$B437,CF$1-$A437+1)/10^6)</f>
        <v>0</v>
      </c>
      <c r="CG437" cm="1">
        <f t="array" aca="1" ref="CG437" ca="1">IF($A437&gt;CG$1,"",$C437*INDEX('ETS yield tables'!$D$68:$CO$96,$B437,CG$1-$A437+1)/10^6)</f>
        <v>0</v>
      </c>
      <c r="CH437" cm="1">
        <f t="array" aca="1" ref="CH437" ca="1">IF($A437&gt;CH$1,"",$C437*INDEX('ETS yield tables'!$D$68:$CO$96,$B437,CH$1-$A437+1)/10^6)</f>
        <v>0</v>
      </c>
      <c r="CI437" cm="1">
        <f t="array" aca="1" ref="CI437" ca="1">IF($A437&gt;CI$1,"",$C437*INDEX('ETS yield tables'!$D$68:$CO$96,$B437,CI$1-$A437+1)/10^6)</f>
        <v>0</v>
      </c>
      <c r="CJ437" cm="1">
        <f t="array" aca="1" ref="CJ437" ca="1">IF($A437&gt;CJ$1,"",$C437*INDEX('ETS yield tables'!$D$68:$CO$96,$B437,CJ$1-$A437+1)/10^6)</f>
        <v>0</v>
      </c>
      <c r="CK437" cm="1">
        <f t="array" aca="1" ref="CK437" ca="1">IF($A437&gt;CK$1,"",$C437*INDEX('ETS yield tables'!$D$68:$CO$96,$B437,CK$1-$A437+1)/10^6)</f>
        <v>0</v>
      </c>
      <c r="CL437" cm="1">
        <f t="array" aca="1" ref="CL437" ca="1">IF($A437&gt;CL$1,"",$C437*INDEX('ETS yield tables'!$D$68:$CO$96,$B437,CL$1-$A437+1)/10^6)</f>
        <v>0</v>
      </c>
      <c r="CM437" cm="1">
        <f t="array" aca="1" ref="CM437" ca="1">IF($A437&gt;CM$1,"",$C437*INDEX('ETS yield tables'!$D$68:$CO$96,$B437,CM$1-$A437+1)/10^6)</f>
        <v>0</v>
      </c>
      <c r="CN437" cm="1">
        <f t="array" aca="1" ref="CN437" ca="1">IF($A437&gt;CN$1,"",$C437*INDEX('ETS yield tables'!$D$68:$CO$96,$B437,CN$1-$A437+1)/10^6)</f>
        <v>0</v>
      </c>
      <c r="CO437" cm="1">
        <f t="array" aca="1" ref="CO437" ca="1">IF($A437&gt;CO$1,"",$C437*INDEX('ETS yield tables'!$D$68:$CO$96,$B437,CO$1-$A437+1)/10^6)</f>
        <v>0</v>
      </c>
    </row>
    <row r="438" spans="1:93" hidden="1" outlineLevel="1">
      <c r="A438">
        <v>1996</v>
      </c>
      <c r="B438">
        <f t="shared" si="198"/>
        <v>18</v>
      </c>
      <c r="C438" s="1">
        <v>12291.707363264</v>
      </c>
      <c r="D438" s="64"/>
      <c r="E438" s="64"/>
      <c r="F438" s="64"/>
      <c r="G438" s="64"/>
      <c r="H438" s="64"/>
      <c r="I438" s="64"/>
      <c r="J438" s="64"/>
      <c r="K438" s="64"/>
      <c r="L438" s="64"/>
      <c r="M438" s="64"/>
      <c r="N438" s="64"/>
      <c r="O438" s="64"/>
      <c r="P438" s="64"/>
      <c r="Q438" s="64"/>
      <c r="R438" s="64"/>
      <c r="S438" s="64"/>
      <c r="T438" s="64"/>
      <c r="U438" s="64"/>
      <c r="V438" s="64"/>
      <c r="W438" s="64"/>
      <c r="X438" s="64"/>
      <c r="Y438" s="64"/>
      <c r="Z438" s="64"/>
      <c r="AA438" cm="1">
        <f t="array" aca="1" ref="AA438" ca="1">IF($A438&gt;AA$1,"",$C438*INDEX('ETS yield tables'!$D$68:$CO$96,$B438,AA$1-$A438+1)/10^6)</f>
        <v>0</v>
      </c>
      <c r="AB438" cm="1">
        <f t="array" aca="1" ref="AB438" ca="1">IF($A438&gt;AB$1,"",$C438*INDEX('ETS yield tables'!$D$68:$CO$96,$B438,AB$1-$A438+1)/10^6)</f>
        <v>0</v>
      </c>
      <c r="AC438" cm="1">
        <f t="array" aca="1" ref="AC438" ca="1">IF($A438&gt;AC$1,"",$C438*INDEX('ETS yield tables'!$D$68:$CO$96,$B438,AC$1-$A438+1)/10^6)</f>
        <v>0</v>
      </c>
      <c r="AD438" cm="1">
        <f t="array" aca="1" ref="AD438" ca="1">IF($A438&gt;AD$1,"",$C438*INDEX('ETS yield tables'!$D$68:$CO$96,$B438,AD$1-$A438+1)/10^6)</f>
        <v>0</v>
      </c>
      <c r="AE438" cm="1">
        <f t="array" aca="1" ref="AE438" ca="1">IF($A438&gt;AE$1,"",$C438*INDEX('ETS yield tables'!$D$68:$CO$96,$B438,AE$1-$A438+1)/10^6)</f>
        <v>0</v>
      </c>
      <c r="AF438" cm="1">
        <f t="array" aca="1" ref="AF438" ca="1">IF($A438&gt;AF$1,"",$C438*INDEX('ETS yield tables'!$D$68:$CO$96,$B438,AF$1-$A438+1)/10^6)</f>
        <v>0</v>
      </c>
      <c r="AG438" cm="1">
        <f t="array" aca="1" ref="AG438" ca="1">IF($A438&gt;AG$1,"",$C438*INDEX('ETS yield tables'!$D$68:$CO$96,$B438,AG$1-$A438+1)/10^6)</f>
        <v>0</v>
      </c>
      <c r="AH438" cm="1">
        <f t="array" aca="1" ref="AH438" ca="1">IF($A438&gt;AH$1,"",$C438*INDEX('ETS yield tables'!$D$68:$CO$96,$B438,AH$1-$A438+1)/10^6)</f>
        <v>0</v>
      </c>
      <c r="AI438" cm="1">
        <f t="array" aca="1" ref="AI438" ca="1">IF($A438&gt;AI$1,"",$C438*INDEX('ETS yield tables'!$D$68:$CO$96,$B438,AI$1-$A438+1)/10^6)</f>
        <v>0</v>
      </c>
      <c r="AJ438" cm="1">
        <f t="array" aca="1" ref="AJ438" ca="1">IF($A438&gt;AJ$1,"",$C438*INDEX('ETS yield tables'!$D$68:$CO$96,$B438,AJ$1-$A438+1)/10^6)</f>
        <v>0</v>
      </c>
      <c r="AK438" cm="1">
        <f t="array" aca="1" ref="AK438" ca="1">IF($A438&gt;AK$1,"",$C438*INDEX('ETS yield tables'!$D$68:$CO$96,$B438,AK$1-$A438+1)/10^6)</f>
        <v>0</v>
      </c>
      <c r="AL438" cm="1">
        <f t="array" aca="1" ref="AL438" ca="1">IF($A438&gt;AL$1,"",$C438*INDEX('ETS yield tables'!$D$68:$CO$96,$B438,AL$1-$A438+1)/10^6)</f>
        <v>-5.4415388497169728</v>
      </c>
      <c r="AM438" cm="1">
        <f t="array" aca="1" ref="AM438" ca="1">IF($A438&gt;AM$1,"",$C438*INDEX('ETS yield tables'!$D$68:$CO$96,$B438,AM$1-$A438+1)/10^6)</f>
        <v>0</v>
      </c>
      <c r="AN438" cm="1">
        <f t="array" aca="1" ref="AN438" ca="1">IF($A438&gt;AN$1,"",$C438*INDEX('ETS yield tables'!$D$68:$CO$96,$B438,AN$1-$A438+1)/10^6)</f>
        <v>0</v>
      </c>
      <c r="AO438" cm="1">
        <f t="array" aca="1" ref="AO438" ca="1">IF($A438&gt;AO$1,"",$C438*INDEX('ETS yield tables'!$D$68:$CO$96,$B438,AO$1-$A438+1)/10^6)</f>
        <v>0</v>
      </c>
      <c r="AP438" cm="1">
        <f t="array" aca="1" ref="AP438" ca="1">IF($A438&gt;AP$1,"",$C438*INDEX('ETS yield tables'!$D$68:$CO$96,$B438,AP$1-$A438+1)/10^6)</f>
        <v>0</v>
      </c>
      <c r="AQ438" cm="1">
        <f t="array" aca="1" ref="AQ438" ca="1">IF($A438&gt;AQ$1,"",$C438*INDEX('ETS yield tables'!$D$68:$CO$96,$B438,AQ$1-$A438+1)/10^6)</f>
        <v>0</v>
      </c>
      <c r="AR438" cm="1">
        <f t="array" aca="1" ref="AR438" ca="1">IF($A438&gt;AR$1,"",$C438*INDEX('ETS yield tables'!$D$68:$CO$96,$B438,AR$1-$A438+1)/10^6)</f>
        <v>0</v>
      </c>
      <c r="AS438" cm="1">
        <f t="array" aca="1" ref="AS438" ca="1">IF($A438&gt;AS$1,"",$C438*INDEX('ETS yield tables'!$D$68:$CO$96,$B438,AS$1-$A438+1)/10^6)</f>
        <v>0</v>
      </c>
      <c r="AT438" cm="1">
        <f t="array" aca="1" ref="AT438" ca="1">IF($A438&gt;AT$1,"",$C438*INDEX('ETS yield tables'!$D$68:$CO$96,$B438,AT$1-$A438+1)/10^6)</f>
        <v>0</v>
      </c>
      <c r="AU438" cm="1">
        <f t="array" aca="1" ref="AU438" ca="1">IF($A438&gt;AU$1,"",$C438*INDEX('ETS yield tables'!$D$68:$CO$96,$B438,AU$1-$A438+1)/10^6)</f>
        <v>-1.0951911260668116E-2</v>
      </c>
      <c r="AV438" cm="1">
        <f t="array" aca="1" ref="AV438" ca="1">IF($A438&gt;AV$1,"",$C438*INDEX('ETS yield tables'!$D$68:$CO$96,$B438,AV$1-$A438+1)/10^6)</f>
        <v>-5.1514545559439462E-2</v>
      </c>
      <c r="AW438" cm="1">
        <f t="array" aca="1" ref="AW438" ca="1">IF($A438&gt;AW$1,"",$C438*INDEX('ETS yield tables'!$D$68:$CO$96,$B438,AW$1-$A438+1)/10^6)</f>
        <v>0</v>
      </c>
      <c r="AX438" cm="1">
        <f t="array" aca="1" ref="AX438" ca="1">IF($A438&gt;AX$1,"",$C438*INDEX('ETS yield tables'!$D$68:$CO$96,$B438,AX$1-$A438+1)/10^6)</f>
        <v>0</v>
      </c>
      <c r="AY438" cm="1">
        <f t="array" aca="1" ref="AY438" ca="1">IF($A438&gt;AY$1,"",$C438*INDEX('ETS yield tables'!$D$68:$CO$96,$B438,AY$1-$A438+1)/10^6)</f>
        <v>0</v>
      </c>
      <c r="AZ438" cm="1">
        <f t="array" aca="1" ref="AZ438" ca="1">IF($A438&gt;AZ$1,"",$C438*INDEX('ETS yield tables'!$D$68:$CO$96,$B438,AZ$1-$A438+1)/10^6)</f>
        <v>0</v>
      </c>
      <c r="BA438" cm="1">
        <f t="array" aca="1" ref="BA438" ca="1">IF($A438&gt;BA$1,"",$C438*INDEX('ETS yield tables'!$D$68:$CO$96,$B438,BA$1-$A438+1)/10^6)</f>
        <v>0</v>
      </c>
      <c r="BB438" cm="1">
        <f t="array" aca="1" ref="BB438" ca="1">IF($A438&gt;BB$1,"",$C438*INDEX('ETS yield tables'!$D$68:$CO$96,$B438,BB$1-$A438+1)/10^6)</f>
        <v>0</v>
      </c>
      <c r="BC438" cm="1">
        <f t="array" aca="1" ref="BC438" ca="1">IF($A438&gt;BC$1,"",$C438*INDEX('ETS yield tables'!$D$68:$CO$96,$B438,BC$1-$A438+1)/10^6)</f>
        <v>0</v>
      </c>
      <c r="BD438" cm="1">
        <f t="array" aca="1" ref="BD438" ca="1">IF($A438&gt;BD$1,"",$C438*INDEX('ETS yield tables'!$D$68:$CO$96,$B438,BD$1-$A438+1)/10^6)</f>
        <v>0</v>
      </c>
      <c r="BE438" cm="1">
        <f t="array" aca="1" ref="BE438" ca="1">IF($A438&gt;BE$1,"",$C438*INDEX('ETS yield tables'!$D$68:$CO$96,$B438,BE$1-$A438+1)/10^6)</f>
        <v>0</v>
      </c>
      <c r="BF438" cm="1">
        <f t="array" aca="1" ref="BF438" ca="1">IF($A438&gt;BF$1,"",$C438*INDEX('ETS yield tables'!$D$68:$CO$96,$B438,BF$1-$A438+1)/10^6)</f>
        <v>0</v>
      </c>
      <c r="BG438" cm="1">
        <f t="array" aca="1" ref="BG438" ca="1">IF($A438&gt;BG$1,"",$C438*INDEX('ETS yield tables'!$D$68:$CO$96,$B438,BG$1-$A438+1)/10^6)</f>
        <v>0</v>
      </c>
      <c r="BH438" cm="1">
        <f t="array" aca="1" ref="BH438" ca="1">IF($A438&gt;BH$1,"",$C438*INDEX('ETS yield tables'!$D$68:$CO$96,$B438,BH$1-$A438+1)/10^6)</f>
        <v>0</v>
      </c>
      <c r="BI438" cm="1">
        <f t="array" aca="1" ref="BI438" ca="1">IF($A438&gt;BI$1,"",$C438*INDEX('ETS yield tables'!$D$68:$CO$96,$B438,BI$1-$A438+1)/10^6)</f>
        <v>0</v>
      </c>
      <c r="BJ438" cm="1">
        <f t="array" aca="1" ref="BJ438" ca="1">IF($A438&gt;BJ$1,"",$C438*INDEX('ETS yield tables'!$D$68:$CO$96,$B438,BJ$1-$A438+1)/10^6)</f>
        <v>0</v>
      </c>
      <c r="BK438" cm="1">
        <f t="array" aca="1" ref="BK438" ca="1">IF($A438&gt;BK$1,"",$C438*INDEX('ETS yield tables'!$D$68:$CO$96,$B438,BK$1-$A438+1)/10^6)</f>
        <v>0</v>
      </c>
      <c r="BL438" cm="1">
        <f t="array" aca="1" ref="BL438" ca="1">IF($A438&gt;BL$1,"",$C438*INDEX('ETS yield tables'!$D$68:$CO$96,$B438,BL$1-$A438+1)/10^6)</f>
        <v>0</v>
      </c>
      <c r="BM438" cm="1">
        <f t="array" aca="1" ref="BM438" ca="1">IF($A438&gt;BM$1,"",$C438*INDEX('ETS yield tables'!$D$68:$CO$96,$B438,BM$1-$A438+1)/10^6)</f>
        <v>0</v>
      </c>
      <c r="BN438" cm="1">
        <f t="array" aca="1" ref="BN438" ca="1">IF($A438&gt;BN$1,"",$C438*INDEX('ETS yield tables'!$D$68:$CO$96,$B438,BN$1-$A438+1)/10^6)</f>
        <v>0</v>
      </c>
      <c r="BO438" cm="1">
        <f t="array" aca="1" ref="BO438" ca="1">IF($A438&gt;BO$1,"",$C438*INDEX('ETS yield tables'!$D$68:$CO$96,$B438,BO$1-$A438+1)/10^6)</f>
        <v>-7.3822765253027267</v>
      </c>
      <c r="BP438" cm="1">
        <f t="array" aca="1" ref="BP438" ca="1">IF($A438&gt;BP$1,"",$C438*INDEX('ETS yield tables'!$D$68:$CO$96,$B438,BP$1-$A438+1)/10^6)</f>
        <v>-0.41780742498470647</v>
      </c>
      <c r="BQ438" cm="1">
        <f t="array" aca="1" ref="BQ438" ca="1">IF($A438&gt;BQ$1,"",$C438*INDEX('ETS yield tables'!$D$68:$CO$96,$B438,BQ$1-$A438+1)/10^6)</f>
        <v>-0.39814069320348444</v>
      </c>
      <c r="BR438" cm="1">
        <f t="array" aca="1" ref="BR438" ca="1">IF($A438&gt;BR$1,"",$C438*INDEX('ETS yield tables'!$D$68:$CO$96,$B438,BR$1-$A438+1)/10^6)</f>
        <v>-0.36126557111369212</v>
      </c>
      <c r="BS438" cm="1">
        <f t="array" aca="1" ref="BS438" ca="1">IF($A438&gt;BS$1,"",$C438*INDEX('ETS yield tables'!$D$68:$CO$96,$B438,BS$1-$A438+1)/10^6)</f>
        <v>-0.19286918023697547</v>
      </c>
      <c r="BT438" cm="1">
        <f t="array" aca="1" ref="BT438" ca="1">IF($A438&gt;BT$1,"",$C438*INDEX('ETS yield tables'!$D$68:$CO$96,$B438,BT$1-$A438+1)/10^6)</f>
        <v>-3.4306155250869788E-2</v>
      </c>
      <c r="BU438" cm="1">
        <f t="array" aca="1" ref="BU438" ca="1">IF($A438&gt;BU$1,"",$C438*INDEX('ETS yield tables'!$D$68:$CO$96,$B438,BU$1-$A438+1)/10^6)</f>
        <v>0</v>
      </c>
      <c r="BV438" cm="1">
        <f t="array" aca="1" ref="BV438" ca="1">IF($A438&gt;BV$1,"",$C438*INDEX('ETS yield tables'!$D$68:$CO$96,$B438,BV$1-$A438+1)/10^6)</f>
        <v>0</v>
      </c>
      <c r="BW438" cm="1">
        <f t="array" aca="1" ref="BW438" ca="1">IF($A438&gt;BW$1,"",$C438*INDEX('ETS yield tables'!$D$68:$CO$96,$B438,BW$1-$A438+1)/10^6)</f>
        <v>0</v>
      </c>
      <c r="BX438" cm="1">
        <f t="array" aca="1" ref="BX438" ca="1">IF($A438&gt;BX$1,"",$C438*INDEX('ETS yield tables'!$D$68:$CO$96,$B438,BX$1-$A438+1)/10^6)</f>
        <v>-1.0951911260668116E-2</v>
      </c>
      <c r="BY438" cm="1">
        <f t="array" aca="1" ref="BY438" ca="1">IF($A438&gt;BY$1,"",$C438*INDEX('ETS yield tables'!$D$68:$CO$96,$B438,BY$1-$A438+1)/10^6)</f>
        <v>-5.1514545559439462E-2</v>
      </c>
      <c r="BZ438" cm="1">
        <f t="array" aca="1" ref="BZ438" ca="1">IF($A438&gt;BZ$1,"",$C438*INDEX('ETS yield tables'!$D$68:$CO$96,$B438,BZ$1-$A438+1)/10^6)</f>
        <v>0</v>
      </c>
      <c r="CA438" cm="1">
        <f t="array" aca="1" ref="CA438" ca="1">IF($A438&gt;CA$1,"",$C438*INDEX('ETS yield tables'!$D$68:$CO$96,$B438,CA$1-$A438+1)/10^6)</f>
        <v>0</v>
      </c>
      <c r="CB438" cm="1">
        <f t="array" aca="1" ref="CB438" ca="1">IF($A438&gt;CB$1,"",$C438*INDEX('ETS yield tables'!$D$68:$CO$96,$B438,CB$1-$A438+1)/10^6)</f>
        <v>0</v>
      </c>
      <c r="CC438" cm="1">
        <f t="array" aca="1" ref="CC438" ca="1">IF($A438&gt;CC$1,"",$C438*INDEX('ETS yield tables'!$D$68:$CO$96,$B438,CC$1-$A438+1)/10^6)</f>
        <v>0</v>
      </c>
      <c r="CD438" cm="1">
        <f t="array" aca="1" ref="CD438" ca="1">IF($A438&gt;CD$1,"",$C438*INDEX('ETS yield tables'!$D$68:$CO$96,$B438,CD$1-$A438+1)/10^6)</f>
        <v>0</v>
      </c>
      <c r="CE438" cm="1">
        <f t="array" aca="1" ref="CE438" ca="1">IF($A438&gt;CE$1,"",$C438*INDEX('ETS yield tables'!$D$68:$CO$96,$B438,CE$1-$A438+1)/10^6)</f>
        <v>0</v>
      </c>
      <c r="CF438" cm="1">
        <f t="array" aca="1" ref="CF438" ca="1">IF($A438&gt;CF$1,"",$C438*INDEX('ETS yield tables'!$D$68:$CO$96,$B438,CF$1-$A438+1)/10^6)</f>
        <v>0</v>
      </c>
      <c r="CG438" cm="1">
        <f t="array" aca="1" ref="CG438" ca="1">IF($A438&gt;CG$1,"",$C438*INDEX('ETS yield tables'!$D$68:$CO$96,$B438,CG$1-$A438+1)/10^6)</f>
        <v>0</v>
      </c>
      <c r="CH438" cm="1">
        <f t="array" aca="1" ref="CH438" ca="1">IF($A438&gt;CH$1,"",$C438*INDEX('ETS yield tables'!$D$68:$CO$96,$B438,CH$1-$A438+1)/10^6)</f>
        <v>0</v>
      </c>
      <c r="CI438" cm="1">
        <f t="array" aca="1" ref="CI438" ca="1">IF($A438&gt;CI$1,"",$C438*INDEX('ETS yield tables'!$D$68:$CO$96,$B438,CI$1-$A438+1)/10^6)</f>
        <v>0</v>
      </c>
      <c r="CJ438" cm="1">
        <f t="array" aca="1" ref="CJ438" ca="1">IF($A438&gt;CJ$1,"",$C438*INDEX('ETS yield tables'!$D$68:$CO$96,$B438,CJ$1-$A438+1)/10^6)</f>
        <v>0</v>
      </c>
      <c r="CK438" cm="1">
        <f t="array" aca="1" ref="CK438" ca="1">IF($A438&gt;CK$1,"",$C438*INDEX('ETS yield tables'!$D$68:$CO$96,$B438,CK$1-$A438+1)/10^6)</f>
        <v>0</v>
      </c>
      <c r="CL438" cm="1">
        <f t="array" aca="1" ref="CL438" ca="1">IF($A438&gt;CL$1,"",$C438*INDEX('ETS yield tables'!$D$68:$CO$96,$B438,CL$1-$A438+1)/10^6)</f>
        <v>0</v>
      </c>
      <c r="CM438" cm="1">
        <f t="array" aca="1" ref="CM438" ca="1">IF($A438&gt;CM$1,"",$C438*INDEX('ETS yield tables'!$D$68:$CO$96,$B438,CM$1-$A438+1)/10^6)</f>
        <v>0</v>
      </c>
      <c r="CN438" cm="1">
        <f t="array" aca="1" ref="CN438" ca="1">IF($A438&gt;CN$1,"",$C438*INDEX('ETS yield tables'!$D$68:$CO$96,$B438,CN$1-$A438+1)/10^6)</f>
        <v>0</v>
      </c>
      <c r="CO438" cm="1">
        <f t="array" aca="1" ref="CO438" ca="1">IF($A438&gt;CO$1,"",$C438*INDEX('ETS yield tables'!$D$68:$CO$96,$B438,CO$1-$A438+1)/10^6)</f>
        <v>0</v>
      </c>
    </row>
    <row r="439" spans="1:93" hidden="1" outlineLevel="1">
      <c r="A439">
        <v>1997</v>
      </c>
      <c r="B439">
        <f t="shared" si="198"/>
        <v>17</v>
      </c>
      <c r="C439" s="1">
        <v>7852.4153214559992</v>
      </c>
      <c r="D439" s="64"/>
      <c r="E439" s="64"/>
      <c r="F439" s="64"/>
      <c r="G439" s="64"/>
      <c r="H439" s="64"/>
      <c r="I439" s="64"/>
      <c r="J439" s="64"/>
      <c r="K439" s="64"/>
      <c r="L439" s="64"/>
      <c r="M439" s="64"/>
      <c r="N439" s="64"/>
      <c r="O439" s="64"/>
      <c r="P439" s="64"/>
      <c r="Q439" s="64"/>
      <c r="R439" s="64"/>
      <c r="S439" s="64"/>
      <c r="T439" s="64"/>
      <c r="U439" s="64"/>
      <c r="V439" s="64"/>
      <c r="W439" s="64"/>
      <c r="X439" s="64"/>
      <c r="Y439" s="64"/>
      <c r="Z439" s="64"/>
      <c r="AA439" cm="1">
        <f t="array" aca="1" ref="AA439" ca="1">IF($A439&gt;AA$1,"",$C439*INDEX('ETS yield tables'!$D$68:$CO$96,$B439,AA$1-$A439+1)/10^6)</f>
        <v>0</v>
      </c>
      <c r="AB439" cm="1">
        <f t="array" aca="1" ref="AB439" ca="1">IF($A439&gt;AB$1,"",$C439*INDEX('ETS yield tables'!$D$68:$CO$96,$B439,AB$1-$A439+1)/10^6)</f>
        <v>0</v>
      </c>
      <c r="AC439" cm="1">
        <f t="array" aca="1" ref="AC439" ca="1">IF($A439&gt;AC$1,"",$C439*INDEX('ETS yield tables'!$D$68:$CO$96,$B439,AC$1-$A439+1)/10^6)</f>
        <v>0</v>
      </c>
      <c r="AD439" cm="1">
        <f t="array" aca="1" ref="AD439" ca="1">IF($A439&gt;AD$1,"",$C439*INDEX('ETS yield tables'!$D$68:$CO$96,$B439,AD$1-$A439+1)/10^6)</f>
        <v>0</v>
      </c>
      <c r="AE439" cm="1">
        <f t="array" aca="1" ref="AE439" ca="1">IF($A439&gt;AE$1,"",$C439*INDEX('ETS yield tables'!$D$68:$CO$96,$B439,AE$1-$A439+1)/10^6)</f>
        <v>0</v>
      </c>
      <c r="AF439" cm="1">
        <f t="array" aca="1" ref="AF439" ca="1">IF($A439&gt;AF$1,"",$C439*INDEX('ETS yield tables'!$D$68:$CO$96,$B439,AF$1-$A439+1)/10^6)</f>
        <v>0</v>
      </c>
      <c r="AG439" cm="1">
        <f t="array" aca="1" ref="AG439" ca="1">IF($A439&gt;AG$1,"",$C439*INDEX('ETS yield tables'!$D$68:$CO$96,$B439,AG$1-$A439+1)/10^6)</f>
        <v>0</v>
      </c>
      <c r="AH439" cm="1">
        <f t="array" aca="1" ref="AH439" ca="1">IF($A439&gt;AH$1,"",$C439*INDEX('ETS yield tables'!$D$68:$CO$96,$B439,AH$1-$A439+1)/10^6)</f>
        <v>0</v>
      </c>
      <c r="AI439" cm="1">
        <f t="array" aca="1" ref="AI439" ca="1">IF($A439&gt;AI$1,"",$C439*INDEX('ETS yield tables'!$D$68:$CO$96,$B439,AI$1-$A439+1)/10^6)</f>
        <v>0</v>
      </c>
      <c r="AJ439" cm="1">
        <f t="array" aca="1" ref="AJ439" ca="1">IF($A439&gt;AJ$1,"",$C439*INDEX('ETS yield tables'!$D$68:$CO$96,$B439,AJ$1-$A439+1)/10^6)</f>
        <v>0</v>
      </c>
      <c r="AK439" cm="1">
        <f t="array" aca="1" ref="AK439" ca="1">IF($A439&gt;AK$1,"",$C439*INDEX('ETS yield tables'!$D$68:$CO$96,$B439,AK$1-$A439+1)/10^6)</f>
        <v>0</v>
      </c>
      <c r="AL439" cm="1">
        <f t="array" aca="1" ref="AL439" ca="1">IF($A439&gt;AL$1,"",$C439*INDEX('ETS yield tables'!$D$68:$CO$96,$B439,AL$1-$A439+1)/10^6)</f>
        <v>0</v>
      </c>
      <c r="AM439" cm="1">
        <f t="array" aca="1" ref="AM439" ca="1">IF($A439&gt;AM$1,"",$C439*INDEX('ETS yield tables'!$D$68:$CO$96,$B439,AM$1-$A439+1)/10^6)</f>
        <v>-3.7958575663918297</v>
      </c>
      <c r="AN439" cm="1">
        <f t="array" aca="1" ref="AN439" ca="1">IF($A439&gt;AN$1,"",$C439*INDEX('ETS yield tables'!$D$68:$CO$96,$B439,AN$1-$A439+1)/10^6)</f>
        <v>0</v>
      </c>
      <c r="AO439" cm="1">
        <f t="array" aca="1" ref="AO439" ca="1">IF($A439&gt;AO$1,"",$C439*INDEX('ETS yield tables'!$D$68:$CO$96,$B439,AO$1-$A439+1)/10^6)</f>
        <v>0</v>
      </c>
      <c r="AP439" cm="1">
        <f t="array" aca="1" ref="AP439" ca="1">IF($A439&gt;AP$1,"",$C439*INDEX('ETS yield tables'!$D$68:$CO$96,$B439,AP$1-$A439+1)/10^6)</f>
        <v>0</v>
      </c>
      <c r="AQ439" cm="1">
        <f t="array" aca="1" ref="AQ439" ca="1">IF($A439&gt;AQ$1,"",$C439*INDEX('ETS yield tables'!$D$68:$CO$96,$B439,AQ$1-$A439+1)/10^6)</f>
        <v>0</v>
      </c>
      <c r="AR439" cm="1">
        <f t="array" aca="1" ref="AR439" ca="1">IF($A439&gt;AR$1,"",$C439*INDEX('ETS yield tables'!$D$68:$CO$96,$B439,AR$1-$A439+1)/10^6)</f>
        <v>0</v>
      </c>
      <c r="AS439" cm="1">
        <f t="array" aca="1" ref="AS439" ca="1">IF($A439&gt;AS$1,"",$C439*INDEX('ETS yield tables'!$D$68:$CO$96,$B439,AS$1-$A439+1)/10^6)</f>
        <v>0</v>
      </c>
      <c r="AT439" cm="1">
        <f t="array" aca="1" ref="AT439" ca="1">IF($A439&gt;AT$1,"",$C439*INDEX('ETS yield tables'!$D$68:$CO$96,$B439,AT$1-$A439+1)/10^6)</f>
        <v>0</v>
      </c>
      <c r="AU439" cm="1">
        <f t="array" aca="1" ref="AU439" ca="1">IF($A439&gt;AU$1,"",$C439*INDEX('ETS yield tables'!$D$68:$CO$96,$B439,AU$1-$A439+1)/10^6)</f>
        <v>0</v>
      </c>
      <c r="AV439" cm="1">
        <f t="array" aca="1" ref="AV439" ca="1">IF($A439&gt;AV$1,"",$C439*INDEX('ETS yield tables'!$D$68:$CO$96,$B439,AV$1-$A439+1)/10^6)</f>
        <v>-6.9965020514172254E-3</v>
      </c>
      <c r="AW439" cm="1">
        <f t="array" aca="1" ref="AW439" ca="1">IF($A439&gt;AW$1,"",$C439*INDEX('ETS yield tables'!$D$68:$CO$96,$B439,AW$1-$A439+1)/10^6)</f>
        <v>-3.2909472612222108E-2</v>
      </c>
      <c r="AX439" cm="1">
        <f t="array" aca="1" ref="AX439" ca="1">IF($A439&gt;AX$1,"",$C439*INDEX('ETS yield tables'!$D$68:$CO$96,$B439,AX$1-$A439+1)/10^6)</f>
        <v>0</v>
      </c>
      <c r="AY439" cm="1">
        <f t="array" aca="1" ref="AY439" ca="1">IF($A439&gt;AY$1,"",$C439*INDEX('ETS yield tables'!$D$68:$CO$96,$B439,AY$1-$A439+1)/10^6)</f>
        <v>0</v>
      </c>
      <c r="AZ439" cm="1">
        <f t="array" aca="1" ref="AZ439" ca="1">IF($A439&gt;AZ$1,"",$C439*INDEX('ETS yield tables'!$D$68:$CO$96,$B439,AZ$1-$A439+1)/10^6)</f>
        <v>0</v>
      </c>
      <c r="BA439" cm="1">
        <f t="array" aca="1" ref="BA439" ca="1">IF($A439&gt;BA$1,"",$C439*INDEX('ETS yield tables'!$D$68:$CO$96,$B439,BA$1-$A439+1)/10^6)</f>
        <v>0</v>
      </c>
      <c r="BB439" cm="1">
        <f t="array" aca="1" ref="BB439" ca="1">IF($A439&gt;BB$1,"",$C439*INDEX('ETS yield tables'!$D$68:$CO$96,$B439,BB$1-$A439+1)/10^6)</f>
        <v>0</v>
      </c>
      <c r="BC439" cm="1">
        <f t="array" aca="1" ref="BC439" ca="1">IF($A439&gt;BC$1,"",$C439*INDEX('ETS yield tables'!$D$68:$CO$96,$B439,BC$1-$A439+1)/10^6)</f>
        <v>0</v>
      </c>
      <c r="BD439" cm="1">
        <f t="array" aca="1" ref="BD439" ca="1">IF($A439&gt;BD$1,"",$C439*INDEX('ETS yield tables'!$D$68:$CO$96,$B439,BD$1-$A439+1)/10^6)</f>
        <v>0</v>
      </c>
      <c r="BE439" cm="1">
        <f t="array" aca="1" ref="BE439" ca="1">IF($A439&gt;BE$1,"",$C439*INDEX('ETS yield tables'!$D$68:$CO$96,$B439,BE$1-$A439+1)/10^6)</f>
        <v>0</v>
      </c>
      <c r="BF439" cm="1">
        <f t="array" aca="1" ref="BF439" ca="1">IF($A439&gt;BF$1,"",$C439*INDEX('ETS yield tables'!$D$68:$CO$96,$B439,BF$1-$A439+1)/10^6)</f>
        <v>0</v>
      </c>
      <c r="BG439" cm="1">
        <f t="array" aca="1" ref="BG439" ca="1">IF($A439&gt;BG$1,"",$C439*INDEX('ETS yield tables'!$D$68:$CO$96,$B439,BG$1-$A439+1)/10^6)</f>
        <v>0</v>
      </c>
      <c r="BH439" cm="1">
        <f t="array" aca="1" ref="BH439" ca="1">IF($A439&gt;BH$1,"",$C439*INDEX('ETS yield tables'!$D$68:$CO$96,$B439,BH$1-$A439+1)/10^6)</f>
        <v>0</v>
      </c>
      <c r="BI439" cm="1">
        <f t="array" aca="1" ref="BI439" ca="1">IF($A439&gt;BI$1,"",$C439*INDEX('ETS yield tables'!$D$68:$CO$96,$B439,BI$1-$A439+1)/10^6)</f>
        <v>0</v>
      </c>
      <c r="BJ439" cm="1">
        <f t="array" aca="1" ref="BJ439" ca="1">IF($A439&gt;BJ$1,"",$C439*INDEX('ETS yield tables'!$D$68:$CO$96,$B439,BJ$1-$A439+1)/10^6)</f>
        <v>0</v>
      </c>
      <c r="BK439" cm="1">
        <f t="array" aca="1" ref="BK439" ca="1">IF($A439&gt;BK$1,"",$C439*INDEX('ETS yield tables'!$D$68:$CO$96,$B439,BK$1-$A439+1)/10^6)</f>
        <v>0</v>
      </c>
      <c r="BL439" cm="1">
        <f t="array" aca="1" ref="BL439" ca="1">IF($A439&gt;BL$1,"",$C439*INDEX('ETS yield tables'!$D$68:$CO$96,$B439,BL$1-$A439+1)/10^6)</f>
        <v>0</v>
      </c>
      <c r="BM439" cm="1">
        <f t="array" aca="1" ref="BM439" ca="1">IF($A439&gt;BM$1,"",$C439*INDEX('ETS yield tables'!$D$68:$CO$96,$B439,BM$1-$A439+1)/10^6)</f>
        <v>0</v>
      </c>
      <c r="BN439" cm="1">
        <f t="array" aca="1" ref="BN439" ca="1">IF($A439&gt;BN$1,"",$C439*INDEX('ETS yield tables'!$D$68:$CO$96,$B439,BN$1-$A439+1)/10^6)</f>
        <v>0</v>
      </c>
      <c r="BO439" cm="1">
        <f t="array" aca="1" ref="BO439" ca="1">IF($A439&gt;BO$1,"",$C439*INDEX('ETS yield tables'!$D$68:$CO$96,$B439,BO$1-$A439+1)/10^6)</f>
        <v>0</v>
      </c>
      <c r="BP439" cm="1">
        <f t="array" aca="1" ref="BP439" ca="1">IF($A439&gt;BP$1,"",$C439*INDEX('ETS yield tables'!$D$68:$CO$96,$B439,BP$1-$A439+1)/10^6)</f>
        <v>-4.7160821179132588</v>
      </c>
      <c r="BQ439" cm="1">
        <f t="array" aca="1" ref="BQ439" ca="1">IF($A439&gt;BQ$1,"",$C439*INDEX('ETS yield tables'!$D$68:$CO$96,$B439,BQ$1-$A439+1)/10^6)</f>
        <v>-0.26691144919161075</v>
      </c>
      <c r="BR439" cm="1">
        <f t="array" aca="1" ref="BR439" ca="1">IF($A439&gt;BR$1,"",$C439*INDEX('ETS yield tables'!$D$68:$CO$96,$B439,BR$1-$A439+1)/10^6)</f>
        <v>-0.25434758467728141</v>
      </c>
      <c r="BS439" cm="1">
        <f t="array" aca="1" ref="BS439" ca="1">IF($A439&gt;BS$1,"",$C439*INDEX('ETS yield tables'!$D$68:$CO$96,$B439,BS$1-$A439+1)/10^6)</f>
        <v>-0.23079033871291321</v>
      </c>
      <c r="BT439" cm="1">
        <f t="array" aca="1" ref="BT439" ca="1">IF($A439&gt;BT$1,"",$C439*INDEX('ETS yield tables'!$D$68:$CO$96,$B439,BT$1-$A439+1)/10^6)</f>
        <v>-0.1232122488089661</v>
      </c>
      <c r="BU439" cm="1">
        <f t="array" aca="1" ref="BU439" ca="1">IF($A439&gt;BU$1,"",$C439*INDEX('ETS yield tables'!$D$68:$CO$96,$B439,BU$1-$A439+1)/10^6)</f>
        <v>-2.1916091162183668E-2</v>
      </c>
      <c r="BV439" cm="1">
        <f t="array" aca="1" ref="BV439" ca="1">IF($A439&gt;BV$1,"",$C439*INDEX('ETS yield tables'!$D$68:$CO$96,$B439,BV$1-$A439+1)/10^6)</f>
        <v>0</v>
      </c>
      <c r="BW439" cm="1">
        <f t="array" aca="1" ref="BW439" ca="1">IF($A439&gt;BW$1,"",$C439*INDEX('ETS yield tables'!$D$68:$CO$96,$B439,BW$1-$A439+1)/10^6)</f>
        <v>0</v>
      </c>
      <c r="BX439" cm="1">
        <f t="array" aca="1" ref="BX439" ca="1">IF($A439&gt;BX$1,"",$C439*INDEX('ETS yield tables'!$D$68:$CO$96,$B439,BX$1-$A439+1)/10^6)</f>
        <v>0</v>
      </c>
      <c r="BY439" cm="1">
        <f t="array" aca="1" ref="BY439" ca="1">IF($A439&gt;BY$1,"",$C439*INDEX('ETS yield tables'!$D$68:$CO$96,$B439,BY$1-$A439+1)/10^6)</f>
        <v>-6.9965020514172254E-3</v>
      </c>
      <c r="BZ439" cm="1">
        <f t="array" aca="1" ref="BZ439" ca="1">IF($A439&gt;BZ$1,"",$C439*INDEX('ETS yield tables'!$D$68:$CO$96,$B439,BZ$1-$A439+1)/10^6)</f>
        <v>-3.2909472612222108E-2</v>
      </c>
      <c r="CA439" cm="1">
        <f t="array" aca="1" ref="CA439" ca="1">IF($A439&gt;CA$1,"",$C439*INDEX('ETS yield tables'!$D$68:$CO$96,$B439,CA$1-$A439+1)/10^6)</f>
        <v>0</v>
      </c>
      <c r="CB439" cm="1">
        <f t="array" aca="1" ref="CB439" ca="1">IF($A439&gt;CB$1,"",$C439*INDEX('ETS yield tables'!$D$68:$CO$96,$B439,CB$1-$A439+1)/10^6)</f>
        <v>0</v>
      </c>
      <c r="CC439" cm="1">
        <f t="array" aca="1" ref="CC439" ca="1">IF($A439&gt;CC$1,"",$C439*INDEX('ETS yield tables'!$D$68:$CO$96,$B439,CC$1-$A439+1)/10^6)</f>
        <v>0</v>
      </c>
      <c r="CD439" cm="1">
        <f t="array" aca="1" ref="CD439" ca="1">IF($A439&gt;CD$1,"",$C439*INDEX('ETS yield tables'!$D$68:$CO$96,$B439,CD$1-$A439+1)/10^6)</f>
        <v>0</v>
      </c>
      <c r="CE439" cm="1">
        <f t="array" aca="1" ref="CE439" ca="1">IF($A439&gt;CE$1,"",$C439*INDEX('ETS yield tables'!$D$68:$CO$96,$B439,CE$1-$A439+1)/10^6)</f>
        <v>0</v>
      </c>
      <c r="CF439" cm="1">
        <f t="array" aca="1" ref="CF439" ca="1">IF($A439&gt;CF$1,"",$C439*INDEX('ETS yield tables'!$D$68:$CO$96,$B439,CF$1-$A439+1)/10^6)</f>
        <v>0</v>
      </c>
      <c r="CG439" cm="1">
        <f t="array" aca="1" ref="CG439" ca="1">IF($A439&gt;CG$1,"",$C439*INDEX('ETS yield tables'!$D$68:$CO$96,$B439,CG$1-$A439+1)/10^6)</f>
        <v>0</v>
      </c>
      <c r="CH439" cm="1">
        <f t="array" aca="1" ref="CH439" ca="1">IF($A439&gt;CH$1,"",$C439*INDEX('ETS yield tables'!$D$68:$CO$96,$B439,CH$1-$A439+1)/10^6)</f>
        <v>0</v>
      </c>
      <c r="CI439" cm="1">
        <f t="array" aca="1" ref="CI439" ca="1">IF($A439&gt;CI$1,"",$C439*INDEX('ETS yield tables'!$D$68:$CO$96,$B439,CI$1-$A439+1)/10^6)</f>
        <v>0</v>
      </c>
      <c r="CJ439" cm="1">
        <f t="array" aca="1" ref="CJ439" ca="1">IF($A439&gt;CJ$1,"",$C439*INDEX('ETS yield tables'!$D$68:$CO$96,$B439,CJ$1-$A439+1)/10^6)</f>
        <v>0</v>
      </c>
      <c r="CK439" cm="1">
        <f t="array" aca="1" ref="CK439" ca="1">IF($A439&gt;CK$1,"",$C439*INDEX('ETS yield tables'!$D$68:$CO$96,$B439,CK$1-$A439+1)/10^6)</f>
        <v>0</v>
      </c>
      <c r="CL439" cm="1">
        <f t="array" aca="1" ref="CL439" ca="1">IF($A439&gt;CL$1,"",$C439*INDEX('ETS yield tables'!$D$68:$CO$96,$B439,CL$1-$A439+1)/10^6)</f>
        <v>0</v>
      </c>
      <c r="CM439" cm="1">
        <f t="array" aca="1" ref="CM439" ca="1">IF($A439&gt;CM$1,"",$C439*INDEX('ETS yield tables'!$D$68:$CO$96,$B439,CM$1-$A439+1)/10^6)</f>
        <v>0</v>
      </c>
      <c r="CN439" cm="1">
        <f t="array" aca="1" ref="CN439" ca="1">IF($A439&gt;CN$1,"",$C439*INDEX('ETS yield tables'!$D$68:$CO$96,$B439,CN$1-$A439+1)/10^6)</f>
        <v>0</v>
      </c>
      <c r="CO439" cm="1">
        <f t="array" aca="1" ref="CO439" ca="1">IF($A439&gt;CO$1,"",$C439*INDEX('ETS yield tables'!$D$68:$CO$96,$B439,CO$1-$A439+1)/10^6)</f>
        <v>0</v>
      </c>
    </row>
    <row r="440" spans="1:93" hidden="1" outlineLevel="1">
      <c r="A440">
        <v>1998</v>
      </c>
      <c r="B440">
        <f t="shared" si="198"/>
        <v>16</v>
      </c>
      <c r="C440" s="1">
        <v>5183.9816089520009</v>
      </c>
      <c r="D440" s="64"/>
      <c r="E440" s="64"/>
      <c r="F440" s="64"/>
      <c r="G440" s="64"/>
      <c r="H440" s="64"/>
      <c r="I440" s="64"/>
      <c r="J440" s="64"/>
      <c r="K440" s="64"/>
      <c r="L440" s="64"/>
      <c r="M440" s="64"/>
      <c r="N440" s="64"/>
      <c r="O440" s="64"/>
      <c r="P440" s="64"/>
      <c r="Q440" s="64"/>
      <c r="R440" s="64"/>
      <c r="S440" s="64"/>
      <c r="T440" s="64"/>
      <c r="U440" s="64"/>
      <c r="V440" s="64"/>
      <c r="W440" s="64"/>
      <c r="X440" s="64"/>
      <c r="Y440" s="64"/>
      <c r="Z440" s="64"/>
      <c r="AA440" cm="1">
        <f t="array" aca="1" ref="AA440" ca="1">IF($A440&gt;AA$1,"",$C440*INDEX('ETS yield tables'!$D$68:$CO$96,$B440,AA$1-$A440+1)/10^6)</f>
        <v>0</v>
      </c>
      <c r="AB440" cm="1">
        <f t="array" aca="1" ref="AB440" ca="1">IF($A440&gt;AB$1,"",$C440*INDEX('ETS yield tables'!$D$68:$CO$96,$B440,AB$1-$A440+1)/10^6)</f>
        <v>0</v>
      </c>
      <c r="AC440" cm="1">
        <f t="array" aca="1" ref="AC440" ca="1">IF($A440&gt;AC$1,"",$C440*INDEX('ETS yield tables'!$D$68:$CO$96,$B440,AC$1-$A440+1)/10^6)</f>
        <v>0</v>
      </c>
      <c r="AD440" cm="1">
        <f t="array" aca="1" ref="AD440" ca="1">IF($A440&gt;AD$1,"",$C440*INDEX('ETS yield tables'!$D$68:$CO$96,$B440,AD$1-$A440+1)/10^6)</f>
        <v>0</v>
      </c>
      <c r="AE440" cm="1">
        <f t="array" aca="1" ref="AE440" ca="1">IF($A440&gt;AE$1,"",$C440*INDEX('ETS yield tables'!$D$68:$CO$96,$B440,AE$1-$A440+1)/10^6)</f>
        <v>0</v>
      </c>
      <c r="AF440" cm="1">
        <f t="array" aca="1" ref="AF440" ca="1">IF($A440&gt;AF$1,"",$C440*INDEX('ETS yield tables'!$D$68:$CO$96,$B440,AF$1-$A440+1)/10^6)</f>
        <v>0</v>
      </c>
      <c r="AG440" cm="1">
        <f t="array" aca="1" ref="AG440" ca="1">IF($A440&gt;AG$1,"",$C440*INDEX('ETS yield tables'!$D$68:$CO$96,$B440,AG$1-$A440+1)/10^6)</f>
        <v>0</v>
      </c>
      <c r="AH440" cm="1">
        <f t="array" aca="1" ref="AH440" ca="1">IF($A440&gt;AH$1,"",$C440*INDEX('ETS yield tables'!$D$68:$CO$96,$B440,AH$1-$A440+1)/10^6)</f>
        <v>0</v>
      </c>
      <c r="AI440" cm="1">
        <f t="array" aca="1" ref="AI440" ca="1">IF($A440&gt;AI$1,"",$C440*INDEX('ETS yield tables'!$D$68:$CO$96,$B440,AI$1-$A440+1)/10^6)</f>
        <v>0</v>
      </c>
      <c r="AJ440" cm="1">
        <f t="array" aca="1" ref="AJ440" ca="1">IF($A440&gt;AJ$1,"",$C440*INDEX('ETS yield tables'!$D$68:$CO$96,$B440,AJ$1-$A440+1)/10^6)</f>
        <v>0</v>
      </c>
      <c r="AK440" cm="1">
        <f t="array" aca="1" ref="AK440" ca="1">IF($A440&gt;AK$1,"",$C440*INDEX('ETS yield tables'!$D$68:$CO$96,$B440,AK$1-$A440+1)/10^6)</f>
        <v>0</v>
      </c>
      <c r="AL440" cm="1">
        <f t="array" aca="1" ref="AL440" ca="1">IF($A440&gt;AL$1,"",$C440*INDEX('ETS yield tables'!$D$68:$CO$96,$B440,AL$1-$A440+1)/10^6)</f>
        <v>0</v>
      </c>
      <c r="AM440" cm="1">
        <f t="array" aca="1" ref="AM440" ca="1">IF($A440&gt;AM$1,"",$C440*INDEX('ETS yield tables'!$D$68:$CO$96,$B440,AM$1-$A440+1)/10^6)</f>
        <v>0</v>
      </c>
      <c r="AN440" cm="1">
        <f t="array" aca="1" ref="AN440" ca="1">IF($A440&gt;AN$1,"",$C440*INDEX('ETS yield tables'!$D$68:$CO$96,$B440,AN$1-$A440+1)/10^6)</f>
        <v>-2.7117407796427919</v>
      </c>
      <c r="AO440" cm="1">
        <f t="array" aca="1" ref="AO440" ca="1">IF($A440&gt;AO$1,"",$C440*INDEX('ETS yield tables'!$D$68:$CO$96,$B440,AO$1-$A440+1)/10^6)</f>
        <v>0</v>
      </c>
      <c r="AP440" cm="1">
        <f t="array" aca="1" ref="AP440" ca="1">IF($A440&gt;AP$1,"",$C440*INDEX('ETS yield tables'!$D$68:$CO$96,$B440,AP$1-$A440+1)/10^6)</f>
        <v>0</v>
      </c>
      <c r="AQ440" cm="1">
        <f t="array" aca="1" ref="AQ440" ca="1">IF($A440&gt;AQ$1,"",$C440*INDEX('ETS yield tables'!$D$68:$CO$96,$B440,AQ$1-$A440+1)/10^6)</f>
        <v>0</v>
      </c>
      <c r="AR440" cm="1">
        <f t="array" aca="1" ref="AR440" ca="1">IF($A440&gt;AR$1,"",$C440*INDEX('ETS yield tables'!$D$68:$CO$96,$B440,AR$1-$A440+1)/10^6)</f>
        <v>0</v>
      </c>
      <c r="AS440" cm="1">
        <f t="array" aca="1" ref="AS440" ca="1">IF($A440&gt;AS$1,"",$C440*INDEX('ETS yield tables'!$D$68:$CO$96,$B440,AS$1-$A440+1)/10^6)</f>
        <v>0</v>
      </c>
      <c r="AT440" cm="1">
        <f t="array" aca="1" ref="AT440" ca="1">IF($A440&gt;AT$1,"",$C440*INDEX('ETS yield tables'!$D$68:$CO$96,$B440,AT$1-$A440+1)/10^6)</f>
        <v>0</v>
      </c>
      <c r="AU440" cm="1">
        <f t="array" aca="1" ref="AU440" ca="1">IF($A440&gt;AU$1,"",$C440*INDEX('ETS yield tables'!$D$68:$CO$96,$B440,AU$1-$A440+1)/10^6)</f>
        <v>0</v>
      </c>
      <c r="AV440" cm="1">
        <f t="array" aca="1" ref="AV440" ca="1">IF($A440&gt;AV$1,"",$C440*INDEX('ETS yield tables'!$D$68:$CO$96,$B440,AV$1-$A440+1)/10^6)</f>
        <v>0</v>
      </c>
      <c r="AW440" cm="1">
        <f t="array" aca="1" ref="AW440" ca="1">IF($A440&gt;AW$1,"",$C440*INDEX('ETS yield tables'!$D$68:$CO$96,$B440,AW$1-$A440+1)/10^6)</f>
        <v>-4.6189276135761865E-3</v>
      </c>
      <c r="AX440" cm="1">
        <f t="array" aca="1" ref="AX440" ca="1">IF($A440&gt;AX$1,"",$C440*INDEX('ETS yield tables'!$D$68:$CO$96,$B440,AX$1-$A440+1)/10^6)</f>
        <v>-2.1726066923117848E-2</v>
      </c>
      <c r="AY440" cm="1">
        <f t="array" aca="1" ref="AY440" ca="1">IF($A440&gt;AY$1,"",$C440*INDEX('ETS yield tables'!$D$68:$CO$96,$B440,AY$1-$A440+1)/10^6)</f>
        <v>0</v>
      </c>
      <c r="AZ440" cm="1">
        <f t="array" aca="1" ref="AZ440" ca="1">IF($A440&gt;AZ$1,"",$C440*INDEX('ETS yield tables'!$D$68:$CO$96,$B440,AZ$1-$A440+1)/10^6)</f>
        <v>0</v>
      </c>
      <c r="BA440" cm="1">
        <f t="array" aca="1" ref="BA440" ca="1">IF($A440&gt;BA$1,"",$C440*INDEX('ETS yield tables'!$D$68:$CO$96,$B440,BA$1-$A440+1)/10^6)</f>
        <v>0</v>
      </c>
      <c r="BB440" cm="1">
        <f t="array" aca="1" ref="BB440" ca="1">IF($A440&gt;BB$1,"",$C440*INDEX('ETS yield tables'!$D$68:$CO$96,$B440,BB$1-$A440+1)/10^6)</f>
        <v>0</v>
      </c>
      <c r="BC440" cm="1">
        <f t="array" aca="1" ref="BC440" ca="1">IF($A440&gt;BC$1,"",$C440*INDEX('ETS yield tables'!$D$68:$CO$96,$B440,BC$1-$A440+1)/10^6)</f>
        <v>0</v>
      </c>
      <c r="BD440" cm="1">
        <f t="array" aca="1" ref="BD440" ca="1">IF($A440&gt;BD$1,"",$C440*INDEX('ETS yield tables'!$D$68:$CO$96,$B440,BD$1-$A440+1)/10^6)</f>
        <v>0</v>
      </c>
      <c r="BE440" cm="1">
        <f t="array" aca="1" ref="BE440" ca="1">IF($A440&gt;BE$1,"",$C440*INDEX('ETS yield tables'!$D$68:$CO$96,$B440,BE$1-$A440+1)/10^6)</f>
        <v>0</v>
      </c>
      <c r="BF440" cm="1">
        <f t="array" aca="1" ref="BF440" ca="1">IF($A440&gt;BF$1,"",$C440*INDEX('ETS yield tables'!$D$68:$CO$96,$B440,BF$1-$A440+1)/10^6)</f>
        <v>0</v>
      </c>
      <c r="BG440" cm="1">
        <f t="array" aca="1" ref="BG440" ca="1">IF($A440&gt;BG$1,"",$C440*INDEX('ETS yield tables'!$D$68:$CO$96,$B440,BG$1-$A440+1)/10^6)</f>
        <v>0</v>
      </c>
      <c r="BH440" cm="1">
        <f t="array" aca="1" ref="BH440" ca="1">IF($A440&gt;BH$1,"",$C440*INDEX('ETS yield tables'!$D$68:$CO$96,$B440,BH$1-$A440+1)/10^6)</f>
        <v>0</v>
      </c>
      <c r="BI440" cm="1">
        <f t="array" aca="1" ref="BI440" ca="1">IF($A440&gt;BI$1,"",$C440*INDEX('ETS yield tables'!$D$68:$CO$96,$B440,BI$1-$A440+1)/10^6)</f>
        <v>0</v>
      </c>
      <c r="BJ440" cm="1">
        <f t="array" aca="1" ref="BJ440" ca="1">IF($A440&gt;BJ$1,"",$C440*INDEX('ETS yield tables'!$D$68:$CO$96,$B440,BJ$1-$A440+1)/10^6)</f>
        <v>0</v>
      </c>
      <c r="BK440" cm="1">
        <f t="array" aca="1" ref="BK440" ca="1">IF($A440&gt;BK$1,"",$C440*INDEX('ETS yield tables'!$D$68:$CO$96,$B440,BK$1-$A440+1)/10^6)</f>
        <v>0</v>
      </c>
      <c r="BL440" cm="1">
        <f t="array" aca="1" ref="BL440" ca="1">IF($A440&gt;BL$1,"",$C440*INDEX('ETS yield tables'!$D$68:$CO$96,$B440,BL$1-$A440+1)/10^6)</f>
        <v>0</v>
      </c>
      <c r="BM440" cm="1">
        <f t="array" aca="1" ref="BM440" ca="1">IF($A440&gt;BM$1,"",$C440*INDEX('ETS yield tables'!$D$68:$CO$96,$B440,BM$1-$A440+1)/10^6)</f>
        <v>0</v>
      </c>
      <c r="BN440" cm="1">
        <f t="array" aca="1" ref="BN440" ca="1">IF($A440&gt;BN$1,"",$C440*INDEX('ETS yield tables'!$D$68:$CO$96,$B440,BN$1-$A440+1)/10^6)</f>
        <v>0</v>
      </c>
      <c r="BO440" cm="1">
        <f t="array" aca="1" ref="BO440" ca="1">IF($A440&gt;BO$1,"",$C440*INDEX('ETS yield tables'!$D$68:$CO$96,$B440,BO$1-$A440+1)/10^6)</f>
        <v>0</v>
      </c>
      <c r="BP440" cm="1">
        <f t="array" aca="1" ref="BP440" ca="1">IF($A440&gt;BP$1,"",$C440*INDEX('ETS yield tables'!$D$68:$CO$96,$B440,BP$1-$A440+1)/10^6)</f>
        <v>0</v>
      </c>
      <c r="BQ440" cm="1">
        <f t="array" aca="1" ref="BQ440" ca="1">IF($A440&gt;BQ$1,"",$C440*INDEX('ETS yield tables'!$D$68:$CO$96,$B440,BQ$1-$A440+1)/10^6)</f>
        <v>-3.1134475145204821</v>
      </c>
      <c r="BR440" cm="1">
        <f t="array" aca="1" ref="BR440" ca="1">IF($A440&gt;BR$1,"",$C440*INDEX('ETS yield tables'!$D$68:$CO$96,$B440,BR$1-$A440+1)/10^6)</f>
        <v>-0.17620871886988737</v>
      </c>
      <c r="BS440" cm="1">
        <f t="array" aca="1" ref="BS440" ca="1">IF($A440&gt;BS$1,"",$C440*INDEX('ETS yield tables'!$D$68:$CO$96,$B440,BS$1-$A440+1)/10^6)</f>
        <v>-0.16791434829556437</v>
      </c>
      <c r="BT440" cm="1">
        <f t="array" aca="1" ref="BT440" ca="1">IF($A440&gt;BT$1,"",$C440*INDEX('ETS yield tables'!$D$68:$CO$96,$B440,BT$1-$A440+1)/10^6)</f>
        <v>-0.15236240346870822</v>
      </c>
      <c r="BU440" cm="1">
        <f t="array" aca="1" ref="BU440" ca="1">IF($A440&gt;BU$1,"",$C440*INDEX('ETS yield tables'!$D$68:$CO$96,$B440,BU$1-$A440+1)/10^6)</f>
        <v>-8.1341855426065854E-2</v>
      </c>
      <c r="BV440" cm="1">
        <f t="array" aca="1" ref="BV440" ca="1">IF($A440&gt;BV$1,"",$C440*INDEX('ETS yield tables'!$D$68:$CO$96,$B440,BV$1-$A440+1)/10^6)</f>
        <v>-1.4468492670585018E-2</v>
      </c>
      <c r="BW440" cm="1">
        <f t="array" aca="1" ref="BW440" ca="1">IF($A440&gt;BW$1,"",$C440*INDEX('ETS yield tables'!$D$68:$CO$96,$B440,BW$1-$A440+1)/10^6)</f>
        <v>0</v>
      </c>
      <c r="BX440" cm="1">
        <f t="array" aca="1" ref="BX440" ca="1">IF($A440&gt;BX$1,"",$C440*INDEX('ETS yield tables'!$D$68:$CO$96,$B440,BX$1-$A440+1)/10^6)</f>
        <v>0</v>
      </c>
      <c r="BY440" cm="1">
        <f t="array" aca="1" ref="BY440" ca="1">IF($A440&gt;BY$1,"",$C440*INDEX('ETS yield tables'!$D$68:$CO$96,$B440,BY$1-$A440+1)/10^6)</f>
        <v>0</v>
      </c>
      <c r="BZ440" cm="1">
        <f t="array" aca="1" ref="BZ440" ca="1">IF($A440&gt;BZ$1,"",$C440*INDEX('ETS yield tables'!$D$68:$CO$96,$B440,BZ$1-$A440+1)/10^6)</f>
        <v>-4.6189276135761865E-3</v>
      </c>
      <c r="CA440" cm="1">
        <f t="array" aca="1" ref="CA440" ca="1">IF($A440&gt;CA$1,"",$C440*INDEX('ETS yield tables'!$D$68:$CO$96,$B440,CA$1-$A440+1)/10^6)</f>
        <v>-2.1726066923117848E-2</v>
      </c>
      <c r="CB440" cm="1">
        <f t="array" aca="1" ref="CB440" ca="1">IF($A440&gt;CB$1,"",$C440*INDEX('ETS yield tables'!$D$68:$CO$96,$B440,CB$1-$A440+1)/10^6)</f>
        <v>0</v>
      </c>
      <c r="CC440" cm="1">
        <f t="array" aca="1" ref="CC440" ca="1">IF($A440&gt;CC$1,"",$C440*INDEX('ETS yield tables'!$D$68:$CO$96,$B440,CC$1-$A440+1)/10^6)</f>
        <v>0</v>
      </c>
      <c r="CD440" cm="1">
        <f t="array" aca="1" ref="CD440" ca="1">IF($A440&gt;CD$1,"",$C440*INDEX('ETS yield tables'!$D$68:$CO$96,$B440,CD$1-$A440+1)/10^6)</f>
        <v>0</v>
      </c>
      <c r="CE440" cm="1">
        <f t="array" aca="1" ref="CE440" ca="1">IF($A440&gt;CE$1,"",$C440*INDEX('ETS yield tables'!$D$68:$CO$96,$B440,CE$1-$A440+1)/10^6)</f>
        <v>0</v>
      </c>
      <c r="CF440" cm="1">
        <f t="array" aca="1" ref="CF440" ca="1">IF($A440&gt;CF$1,"",$C440*INDEX('ETS yield tables'!$D$68:$CO$96,$B440,CF$1-$A440+1)/10^6)</f>
        <v>0</v>
      </c>
      <c r="CG440" cm="1">
        <f t="array" aca="1" ref="CG440" ca="1">IF($A440&gt;CG$1,"",$C440*INDEX('ETS yield tables'!$D$68:$CO$96,$B440,CG$1-$A440+1)/10^6)</f>
        <v>0</v>
      </c>
      <c r="CH440" cm="1">
        <f t="array" aca="1" ref="CH440" ca="1">IF($A440&gt;CH$1,"",$C440*INDEX('ETS yield tables'!$D$68:$CO$96,$B440,CH$1-$A440+1)/10^6)</f>
        <v>0</v>
      </c>
      <c r="CI440" cm="1">
        <f t="array" aca="1" ref="CI440" ca="1">IF($A440&gt;CI$1,"",$C440*INDEX('ETS yield tables'!$D$68:$CO$96,$B440,CI$1-$A440+1)/10^6)</f>
        <v>0</v>
      </c>
      <c r="CJ440" cm="1">
        <f t="array" aca="1" ref="CJ440" ca="1">IF($A440&gt;CJ$1,"",$C440*INDEX('ETS yield tables'!$D$68:$CO$96,$B440,CJ$1-$A440+1)/10^6)</f>
        <v>0</v>
      </c>
      <c r="CK440" cm="1">
        <f t="array" aca="1" ref="CK440" ca="1">IF($A440&gt;CK$1,"",$C440*INDEX('ETS yield tables'!$D$68:$CO$96,$B440,CK$1-$A440+1)/10^6)</f>
        <v>0</v>
      </c>
      <c r="CL440" cm="1">
        <f t="array" aca="1" ref="CL440" ca="1">IF($A440&gt;CL$1,"",$C440*INDEX('ETS yield tables'!$D$68:$CO$96,$B440,CL$1-$A440+1)/10^6)</f>
        <v>0</v>
      </c>
      <c r="CM440" cm="1">
        <f t="array" aca="1" ref="CM440" ca="1">IF($A440&gt;CM$1,"",$C440*INDEX('ETS yield tables'!$D$68:$CO$96,$B440,CM$1-$A440+1)/10^6)</f>
        <v>0</v>
      </c>
      <c r="CN440" cm="1">
        <f t="array" aca="1" ref="CN440" ca="1">IF($A440&gt;CN$1,"",$C440*INDEX('ETS yield tables'!$D$68:$CO$96,$B440,CN$1-$A440+1)/10^6)</f>
        <v>0</v>
      </c>
      <c r="CO440" cm="1">
        <f t="array" aca="1" ref="CO440" ca="1">IF($A440&gt;CO$1,"",$C440*INDEX('ETS yield tables'!$D$68:$CO$96,$B440,CO$1-$A440+1)/10^6)</f>
        <v>0</v>
      </c>
    </row>
    <row r="441" spans="1:93" hidden="1" outlineLevel="1">
      <c r="A441">
        <v>1999</v>
      </c>
      <c r="B441">
        <f t="shared" si="198"/>
        <v>15</v>
      </c>
      <c r="C441" s="1">
        <v>2629.0218908320021</v>
      </c>
      <c r="D441" s="64"/>
      <c r="E441" s="64"/>
      <c r="F441" s="64"/>
      <c r="G441" s="64"/>
      <c r="H441" s="64"/>
      <c r="I441" s="64"/>
      <c r="J441" s="64"/>
      <c r="K441" s="64"/>
      <c r="L441" s="64"/>
      <c r="M441" s="64"/>
      <c r="N441" s="64"/>
      <c r="O441" s="64"/>
      <c r="P441" s="64"/>
      <c r="Q441" s="64"/>
      <c r="R441" s="64"/>
      <c r="S441" s="64"/>
      <c r="T441" s="64"/>
      <c r="U441" s="64"/>
      <c r="V441" s="64"/>
      <c r="W441" s="64"/>
      <c r="X441" s="64"/>
      <c r="Y441" s="64"/>
      <c r="Z441" s="64"/>
      <c r="AA441" cm="1">
        <f t="array" aca="1" ref="AA441" ca="1">IF($A441&gt;AA$1,"",$C441*INDEX('ETS yield tables'!$D$68:$CO$96,$B441,AA$1-$A441+1)/10^6)</f>
        <v>0</v>
      </c>
      <c r="AB441" cm="1">
        <f t="array" aca="1" ref="AB441" ca="1">IF($A441&gt;AB$1,"",$C441*INDEX('ETS yield tables'!$D$68:$CO$96,$B441,AB$1-$A441+1)/10^6)</f>
        <v>0</v>
      </c>
      <c r="AC441" cm="1">
        <f t="array" aca="1" ref="AC441" ca="1">IF($A441&gt;AC$1,"",$C441*INDEX('ETS yield tables'!$D$68:$CO$96,$B441,AC$1-$A441+1)/10^6)</f>
        <v>0</v>
      </c>
      <c r="AD441" cm="1">
        <f t="array" aca="1" ref="AD441" ca="1">IF($A441&gt;AD$1,"",$C441*INDEX('ETS yield tables'!$D$68:$CO$96,$B441,AD$1-$A441+1)/10^6)</f>
        <v>0</v>
      </c>
      <c r="AE441" cm="1">
        <f t="array" aca="1" ref="AE441" ca="1">IF($A441&gt;AE$1,"",$C441*INDEX('ETS yield tables'!$D$68:$CO$96,$B441,AE$1-$A441+1)/10^6)</f>
        <v>0</v>
      </c>
      <c r="AF441" cm="1">
        <f t="array" aca="1" ref="AF441" ca="1">IF($A441&gt;AF$1,"",$C441*INDEX('ETS yield tables'!$D$68:$CO$96,$B441,AF$1-$A441+1)/10^6)</f>
        <v>0</v>
      </c>
      <c r="AG441" cm="1">
        <f t="array" aca="1" ref="AG441" ca="1">IF($A441&gt;AG$1,"",$C441*INDEX('ETS yield tables'!$D$68:$CO$96,$B441,AG$1-$A441+1)/10^6)</f>
        <v>0</v>
      </c>
      <c r="AH441" cm="1">
        <f t="array" aca="1" ref="AH441" ca="1">IF($A441&gt;AH$1,"",$C441*INDEX('ETS yield tables'!$D$68:$CO$96,$B441,AH$1-$A441+1)/10^6)</f>
        <v>0</v>
      </c>
      <c r="AI441" cm="1">
        <f t="array" aca="1" ref="AI441" ca="1">IF($A441&gt;AI$1,"",$C441*INDEX('ETS yield tables'!$D$68:$CO$96,$B441,AI$1-$A441+1)/10^6)</f>
        <v>0</v>
      </c>
      <c r="AJ441" cm="1">
        <f t="array" aca="1" ref="AJ441" ca="1">IF($A441&gt;AJ$1,"",$C441*INDEX('ETS yield tables'!$D$68:$CO$96,$B441,AJ$1-$A441+1)/10^6)</f>
        <v>0</v>
      </c>
      <c r="AK441" cm="1">
        <f t="array" aca="1" ref="AK441" ca="1">IF($A441&gt;AK$1,"",$C441*INDEX('ETS yield tables'!$D$68:$CO$96,$B441,AK$1-$A441+1)/10^6)</f>
        <v>0</v>
      </c>
      <c r="AL441" cm="1">
        <f t="array" aca="1" ref="AL441" ca="1">IF($A441&gt;AL$1,"",$C441*INDEX('ETS yield tables'!$D$68:$CO$96,$B441,AL$1-$A441+1)/10^6)</f>
        <v>0</v>
      </c>
      <c r="AM441" cm="1">
        <f t="array" aca="1" ref="AM441" ca="1">IF($A441&gt;AM$1,"",$C441*INDEX('ETS yield tables'!$D$68:$CO$96,$B441,AM$1-$A441+1)/10^6)</f>
        <v>0</v>
      </c>
      <c r="AN441" cm="1">
        <f t="array" aca="1" ref="AN441" ca="1">IF($A441&gt;AN$1,"",$C441*INDEX('ETS yield tables'!$D$68:$CO$96,$B441,AN$1-$A441+1)/10^6)</f>
        <v>0</v>
      </c>
      <c r="AO441" cm="1">
        <f t="array" aca="1" ref="AO441" ca="1">IF($A441&gt;AO$1,"",$C441*INDEX('ETS yield tables'!$D$68:$CO$96,$B441,AO$1-$A441+1)/10^6)</f>
        <v>-1.4756699873240027</v>
      </c>
      <c r="AP441" cm="1">
        <f t="array" aca="1" ref="AP441" ca="1">IF($A441&gt;AP$1,"",$C441*INDEX('ETS yield tables'!$D$68:$CO$96,$B441,AP$1-$A441+1)/10^6)</f>
        <v>0</v>
      </c>
      <c r="AQ441" cm="1">
        <f t="array" aca="1" ref="AQ441" ca="1">IF($A441&gt;AQ$1,"",$C441*INDEX('ETS yield tables'!$D$68:$CO$96,$B441,AQ$1-$A441+1)/10^6)</f>
        <v>0</v>
      </c>
      <c r="AR441" cm="1">
        <f t="array" aca="1" ref="AR441" ca="1">IF($A441&gt;AR$1,"",$C441*INDEX('ETS yield tables'!$D$68:$CO$96,$B441,AR$1-$A441+1)/10^6)</f>
        <v>0</v>
      </c>
      <c r="AS441" cm="1">
        <f t="array" aca="1" ref="AS441" ca="1">IF($A441&gt;AS$1,"",$C441*INDEX('ETS yield tables'!$D$68:$CO$96,$B441,AS$1-$A441+1)/10^6)</f>
        <v>0</v>
      </c>
      <c r="AT441" cm="1">
        <f t="array" aca="1" ref="AT441" ca="1">IF($A441&gt;AT$1,"",$C441*INDEX('ETS yield tables'!$D$68:$CO$96,$B441,AT$1-$A441+1)/10^6)</f>
        <v>0</v>
      </c>
      <c r="AU441" cm="1">
        <f t="array" aca="1" ref="AU441" ca="1">IF($A441&gt;AU$1,"",$C441*INDEX('ETS yield tables'!$D$68:$CO$96,$B441,AU$1-$A441+1)/10^6)</f>
        <v>0</v>
      </c>
      <c r="AV441" cm="1">
        <f t="array" aca="1" ref="AV441" ca="1">IF($A441&gt;AV$1,"",$C441*INDEX('ETS yield tables'!$D$68:$CO$96,$B441,AV$1-$A441+1)/10^6)</f>
        <v>0</v>
      </c>
      <c r="AW441" cm="1">
        <f t="array" aca="1" ref="AW441" ca="1">IF($A441&gt;AW$1,"",$C441*INDEX('ETS yield tables'!$D$68:$CO$96,$B441,AW$1-$A441+1)/10^6)</f>
        <v>0</v>
      </c>
      <c r="AX441" cm="1">
        <f t="array" aca="1" ref="AX441" ca="1">IF($A441&gt;AX$1,"",$C441*INDEX('ETS yield tables'!$D$68:$CO$96,$B441,AX$1-$A441+1)/10^6)</f>
        <v>-2.3424585047312906E-3</v>
      </c>
      <c r="AY441" cm="1">
        <f t="array" aca="1" ref="AY441" ca="1">IF($A441&gt;AY$1,"",$C441*INDEX('ETS yield tables'!$D$68:$CO$96,$B441,AY$1-$A441+1)/10^6)</f>
        <v>-1.1018230744476927E-2</v>
      </c>
      <c r="AZ441" cm="1">
        <f t="array" aca="1" ref="AZ441" ca="1">IF($A441&gt;AZ$1,"",$C441*INDEX('ETS yield tables'!$D$68:$CO$96,$B441,AZ$1-$A441+1)/10^6)</f>
        <v>0</v>
      </c>
      <c r="BA441" cm="1">
        <f t="array" aca="1" ref="BA441" ca="1">IF($A441&gt;BA$1,"",$C441*INDEX('ETS yield tables'!$D$68:$CO$96,$B441,BA$1-$A441+1)/10^6)</f>
        <v>0</v>
      </c>
      <c r="BB441" cm="1">
        <f t="array" aca="1" ref="BB441" ca="1">IF($A441&gt;BB$1,"",$C441*INDEX('ETS yield tables'!$D$68:$CO$96,$B441,BB$1-$A441+1)/10^6)</f>
        <v>0</v>
      </c>
      <c r="BC441" cm="1">
        <f t="array" aca="1" ref="BC441" ca="1">IF($A441&gt;BC$1,"",$C441*INDEX('ETS yield tables'!$D$68:$CO$96,$B441,BC$1-$A441+1)/10^6)</f>
        <v>0</v>
      </c>
      <c r="BD441" cm="1">
        <f t="array" aca="1" ref="BD441" ca="1">IF($A441&gt;BD$1,"",$C441*INDEX('ETS yield tables'!$D$68:$CO$96,$B441,BD$1-$A441+1)/10^6)</f>
        <v>0</v>
      </c>
      <c r="BE441" cm="1">
        <f t="array" aca="1" ref="BE441" ca="1">IF($A441&gt;BE$1,"",$C441*INDEX('ETS yield tables'!$D$68:$CO$96,$B441,BE$1-$A441+1)/10^6)</f>
        <v>0</v>
      </c>
      <c r="BF441" cm="1">
        <f t="array" aca="1" ref="BF441" ca="1">IF($A441&gt;BF$1,"",$C441*INDEX('ETS yield tables'!$D$68:$CO$96,$B441,BF$1-$A441+1)/10^6)</f>
        <v>0</v>
      </c>
      <c r="BG441" cm="1">
        <f t="array" aca="1" ref="BG441" ca="1">IF($A441&gt;BG$1,"",$C441*INDEX('ETS yield tables'!$D$68:$CO$96,$B441,BG$1-$A441+1)/10^6)</f>
        <v>0</v>
      </c>
      <c r="BH441" cm="1">
        <f t="array" aca="1" ref="BH441" ca="1">IF($A441&gt;BH$1,"",$C441*INDEX('ETS yield tables'!$D$68:$CO$96,$B441,BH$1-$A441+1)/10^6)</f>
        <v>0</v>
      </c>
      <c r="BI441" cm="1">
        <f t="array" aca="1" ref="BI441" ca="1">IF($A441&gt;BI$1,"",$C441*INDEX('ETS yield tables'!$D$68:$CO$96,$B441,BI$1-$A441+1)/10^6)</f>
        <v>0</v>
      </c>
      <c r="BJ441" cm="1">
        <f t="array" aca="1" ref="BJ441" ca="1">IF($A441&gt;BJ$1,"",$C441*INDEX('ETS yield tables'!$D$68:$CO$96,$B441,BJ$1-$A441+1)/10^6)</f>
        <v>0</v>
      </c>
      <c r="BK441" cm="1">
        <f t="array" aca="1" ref="BK441" ca="1">IF($A441&gt;BK$1,"",$C441*INDEX('ETS yield tables'!$D$68:$CO$96,$B441,BK$1-$A441+1)/10^6)</f>
        <v>0</v>
      </c>
      <c r="BL441" cm="1">
        <f t="array" aca="1" ref="BL441" ca="1">IF($A441&gt;BL$1,"",$C441*INDEX('ETS yield tables'!$D$68:$CO$96,$B441,BL$1-$A441+1)/10^6)</f>
        <v>0</v>
      </c>
      <c r="BM441" cm="1">
        <f t="array" aca="1" ref="BM441" ca="1">IF($A441&gt;BM$1,"",$C441*INDEX('ETS yield tables'!$D$68:$CO$96,$B441,BM$1-$A441+1)/10^6)</f>
        <v>0</v>
      </c>
      <c r="BN441" cm="1">
        <f t="array" aca="1" ref="BN441" ca="1">IF($A441&gt;BN$1,"",$C441*INDEX('ETS yield tables'!$D$68:$CO$96,$B441,BN$1-$A441+1)/10^6)</f>
        <v>0</v>
      </c>
      <c r="BO441" cm="1">
        <f t="array" aca="1" ref="BO441" ca="1">IF($A441&gt;BO$1,"",$C441*INDEX('ETS yield tables'!$D$68:$CO$96,$B441,BO$1-$A441+1)/10^6)</f>
        <v>0</v>
      </c>
      <c r="BP441" cm="1">
        <f t="array" aca="1" ref="BP441" ca="1">IF($A441&gt;BP$1,"",$C441*INDEX('ETS yield tables'!$D$68:$CO$96,$B441,BP$1-$A441+1)/10^6)</f>
        <v>0</v>
      </c>
      <c r="BQ441" cm="1">
        <f t="array" aca="1" ref="BQ441" ca="1">IF($A441&gt;BQ$1,"",$C441*INDEX('ETS yield tables'!$D$68:$CO$96,$B441,BQ$1-$A441+1)/10^6)</f>
        <v>0</v>
      </c>
      <c r="BR441" cm="1">
        <f t="array" aca="1" ref="BR441" ca="1">IF($A441&gt;BR$1,"",$C441*INDEX('ETS yield tables'!$D$68:$CO$96,$B441,BR$1-$A441+1)/10^6)</f>
        <v>-1.5789642574147922</v>
      </c>
      <c r="BS441" cm="1">
        <f t="array" aca="1" ref="BS441" ca="1">IF($A441&gt;BS$1,"",$C441*INDEX('ETS yield tables'!$D$68:$CO$96,$B441,BS$1-$A441+1)/10^6)</f>
        <v>-8.9363083091270543E-2</v>
      </c>
      <c r="BT441" cm="1">
        <f t="array" aca="1" ref="BT441" ca="1">IF($A441&gt;BT$1,"",$C441*INDEX('ETS yield tables'!$D$68:$CO$96,$B441,BT$1-$A441+1)/10^6)</f>
        <v>-8.5156648065939436E-2</v>
      </c>
      <c r="BU441" cm="1">
        <f t="array" aca="1" ref="BU441" ca="1">IF($A441&gt;BU$1,"",$C441*INDEX('ETS yield tables'!$D$68:$CO$96,$B441,BU$1-$A441+1)/10^6)</f>
        <v>-7.7269582393443351E-2</v>
      </c>
      <c r="BV441" cm="1">
        <f t="array" aca="1" ref="BV441" ca="1">IF($A441&gt;BV$1,"",$C441*INDEX('ETS yield tables'!$D$68:$CO$96,$B441,BV$1-$A441+1)/10^6)</f>
        <v>-4.125198248904495E-2</v>
      </c>
      <c r="BW441" cm="1">
        <f t="array" aca="1" ref="BW441" ca="1">IF($A441&gt;BW$1,"",$C441*INDEX('ETS yield tables'!$D$68:$CO$96,$B441,BW$1-$A441+1)/10^6)</f>
        <v>-7.3376000973121103E-3</v>
      </c>
      <c r="BX441" cm="1">
        <f t="array" aca="1" ref="BX441" ca="1">IF($A441&gt;BX$1,"",$C441*INDEX('ETS yield tables'!$D$68:$CO$96,$B441,BX$1-$A441+1)/10^6)</f>
        <v>0</v>
      </c>
      <c r="BY441" cm="1">
        <f t="array" aca="1" ref="BY441" ca="1">IF($A441&gt;BY$1,"",$C441*INDEX('ETS yield tables'!$D$68:$CO$96,$B441,BY$1-$A441+1)/10^6)</f>
        <v>0</v>
      </c>
      <c r="BZ441" cm="1">
        <f t="array" aca="1" ref="BZ441" ca="1">IF($A441&gt;BZ$1,"",$C441*INDEX('ETS yield tables'!$D$68:$CO$96,$B441,BZ$1-$A441+1)/10^6)</f>
        <v>0</v>
      </c>
      <c r="CA441" cm="1">
        <f t="array" aca="1" ref="CA441" ca="1">IF($A441&gt;CA$1,"",$C441*INDEX('ETS yield tables'!$D$68:$CO$96,$B441,CA$1-$A441+1)/10^6)</f>
        <v>-2.3424585047312906E-3</v>
      </c>
      <c r="CB441" cm="1">
        <f t="array" aca="1" ref="CB441" ca="1">IF($A441&gt;CB$1,"",$C441*INDEX('ETS yield tables'!$D$68:$CO$96,$B441,CB$1-$A441+1)/10^6)</f>
        <v>-1.1018230744476927E-2</v>
      </c>
      <c r="CC441" cm="1">
        <f t="array" aca="1" ref="CC441" ca="1">IF($A441&gt;CC$1,"",$C441*INDEX('ETS yield tables'!$D$68:$CO$96,$B441,CC$1-$A441+1)/10^6)</f>
        <v>0</v>
      </c>
      <c r="CD441" cm="1">
        <f t="array" aca="1" ref="CD441" ca="1">IF($A441&gt;CD$1,"",$C441*INDEX('ETS yield tables'!$D$68:$CO$96,$B441,CD$1-$A441+1)/10^6)</f>
        <v>0</v>
      </c>
      <c r="CE441" cm="1">
        <f t="array" aca="1" ref="CE441" ca="1">IF($A441&gt;CE$1,"",$C441*INDEX('ETS yield tables'!$D$68:$CO$96,$B441,CE$1-$A441+1)/10^6)</f>
        <v>0</v>
      </c>
      <c r="CF441" cm="1">
        <f t="array" aca="1" ref="CF441" ca="1">IF($A441&gt;CF$1,"",$C441*INDEX('ETS yield tables'!$D$68:$CO$96,$B441,CF$1-$A441+1)/10^6)</f>
        <v>0</v>
      </c>
      <c r="CG441" cm="1">
        <f t="array" aca="1" ref="CG441" ca="1">IF($A441&gt;CG$1,"",$C441*INDEX('ETS yield tables'!$D$68:$CO$96,$B441,CG$1-$A441+1)/10^6)</f>
        <v>0</v>
      </c>
      <c r="CH441" cm="1">
        <f t="array" aca="1" ref="CH441" ca="1">IF($A441&gt;CH$1,"",$C441*INDEX('ETS yield tables'!$D$68:$CO$96,$B441,CH$1-$A441+1)/10^6)</f>
        <v>0</v>
      </c>
      <c r="CI441" cm="1">
        <f t="array" aca="1" ref="CI441" ca="1">IF($A441&gt;CI$1,"",$C441*INDEX('ETS yield tables'!$D$68:$CO$96,$B441,CI$1-$A441+1)/10^6)</f>
        <v>0</v>
      </c>
      <c r="CJ441" cm="1">
        <f t="array" aca="1" ref="CJ441" ca="1">IF($A441&gt;CJ$1,"",$C441*INDEX('ETS yield tables'!$D$68:$CO$96,$B441,CJ$1-$A441+1)/10^6)</f>
        <v>0</v>
      </c>
      <c r="CK441" cm="1">
        <f t="array" aca="1" ref="CK441" ca="1">IF($A441&gt;CK$1,"",$C441*INDEX('ETS yield tables'!$D$68:$CO$96,$B441,CK$1-$A441+1)/10^6)</f>
        <v>0</v>
      </c>
      <c r="CL441" cm="1">
        <f t="array" aca="1" ref="CL441" ca="1">IF($A441&gt;CL$1,"",$C441*INDEX('ETS yield tables'!$D$68:$CO$96,$B441,CL$1-$A441+1)/10^6)</f>
        <v>0</v>
      </c>
      <c r="CM441" cm="1">
        <f t="array" aca="1" ref="CM441" ca="1">IF($A441&gt;CM$1,"",$C441*INDEX('ETS yield tables'!$D$68:$CO$96,$B441,CM$1-$A441+1)/10^6)</f>
        <v>0</v>
      </c>
      <c r="CN441" cm="1">
        <f t="array" aca="1" ref="CN441" ca="1">IF($A441&gt;CN$1,"",$C441*INDEX('ETS yield tables'!$D$68:$CO$96,$B441,CN$1-$A441+1)/10^6)</f>
        <v>0</v>
      </c>
      <c r="CO441" cm="1">
        <f t="array" aca="1" ref="CO441" ca="1">IF($A441&gt;CO$1,"",$C441*INDEX('ETS yield tables'!$D$68:$CO$96,$B441,CO$1-$A441+1)/10^6)</f>
        <v>0</v>
      </c>
    </row>
    <row r="442" spans="1:93" hidden="1" outlineLevel="1">
      <c r="A442">
        <v>2000</v>
      </c>
      <c r="B442">
        <f t="shared" si="198"/>
        <v>14</v>
      </c>
      <c r="C442" s="1">
        <v>5033.2998173759979</v>
      </c>
      <c r="D442" s="64"/>
      <c r="E442" s="64"/>
      <c r="F442" s="64"/>
      <c r="G442" s="64"/>
      <c r="H442" s="64"/>
      <c r="I442" s="64"/>
      <c r="J442" s="64"/>
      <c r="K442" s="64"/>
      <c r="L442" s="64"/>
      <c r="M442" s="64"/>
      <c r="N442" s="64"/>
      <c r="O442" s="64"/>
      <c r="P442" s="64"/>
      <c r="Q442" s="64"/>
      <c r="R442" s="64"/>
      <c r="S442" s="64"/>
      <c r="T442" s="64"/>
      <c r="U442" s="64"/>
      <c r="V442" s="64"/>
      <c r="W442" s="64"/>
      <c r="X442" s="64"/>
      <c r="Y442" s="64"/>
      <c r="Z442" s="64"/>
      <c r="AA442" cm="1">
        <f t="array" aca="1" ref="AA442" ca="1">IF($A442&gt;AA$1,"",$C442*INDEX('ETS yield tables'!$D$68:$CO$96,$B442,AA$1-$A442+1)/10^6)</f>
        <v>0</v>
      </c>
      <c r="AB442" cm="1">
        <f t="array" aca="1" ref="AB442" ca="1">IF($A442&gt;AB$1,"",$C442*INDEX('ETS yield tables'!$D$68:$CO$96,$B442,AB$1-$A442+1)/10^6)</f>
        <v>0</v>
      </c>
      <c r="AC442" cm="1">
        <f t="array" aca="1" ref="AC442" ca="1">IF($A442&gt;AC$1,"",$C442*INDEX('ETS yield tables'!$D$68:$CO$96,$B442,AC$1-$A442+1)/10^6)</f>
        <v>0</v>
      </c>
      <c r="AD442" cm="1">
        <f t="array" aca="1" ref="AD442" ca="1">IF($A442&gt;AD$1,"",$C442*INDEX('ETS yield tables'!$D$68:$CO$96,$B442,AD$1-$A442+1)/10^6)</f>
        <v>0</v>
      </c>
      <c r="AE442" cm="1">
        <f t="array" aca="1" ref="AE442" ca="1">IF($A442&gt;AE$1,"",$C442*INDEX('ETS yield tables'!$D$68:$CO$96,$B442,AE$1-$A442+1)/10^6)</f>
        <v>0</v>
      </c>
      <c r="AF442" cm="1">
        <f t="array" aca="1" ref="AF442" ca="1">IF($A442&gt;AF$1,"",$C442*INDEX('ETS yield tables'!$D$68:$CO$96,$B442,AF$1-$A442+1)/10^6)</f>
        <v>0</v>
      </c>
      <c r="AG442" cm="1">
        <f t="array" aca="1" ref="AG442" ca="1">IF($A442&gt;AG$1,"",$C442*INDEX('ETS yield tables'!$D$68:$CO$96,$B442,AG$1-$A442+1)/10^6)</f>
        <v>0</v>
      </c>
      <c r="AH442" cm="1">
        <f t="array" aca="1" ref="AH442" ca="1">IF($A442&gt;AH$1,"",$C442*INDEX('ETS yield tables'!$D$68:$CO$96,$B442,AH$1-$A442+1)/10^6)</f>
        <v>0</v>
      </c>
      <c r="AI442" cm="1">
        <f t="array" aca="1" ref="AI442" ca="1">IF($A442&gt;AI$1,"",$C442*INDEX('ETS yield tables'!$D$68:$CO$96,$B442,AI$1-$A442+1)/10^6)</f>
        <v>0</v>
      </c>
      <c r="AJ442" cm="1">
        <f t="array" aca="1" ref="AJ442" ca="1">IF($A442&gt;AJ$1,"",$C442*INDEX('ETS yield tables'!$D$68:$CO$96,$B442,AJ$1-$A442+1)/10^6)</f>
        <v>0</v>
      </c>
      <c r="AK442" cm="1">
        <f t="array" aca="1" ref="AK442" ca="1">IF($A442&gt;AK$1,"",$C442*INDEX('ETS yield tables'!$D$68:$CO$96,$B442,AK$1-$A442+1)/10^6)</f>
        <v>0</v>
      </c>
      <c r="AL442" cm="1">
        <f t="array" aca="1" ref="AL442" ca="1">IF($A442&gt;AL$1,"",$C442*INDEX('ETS yield tables'!$D$68:$CO$96,$B442,AL$1-$A442+1)/10^6)</f>
        <v>0</v>
      </c>
      <c r="AM442" cm="1">
        <f t="array" aca="1" ref="AM442" ca="1">IF($A442&gt;AM$1,"",$C442*INDEX('ETS yield tables'!$D$68:$CO$96,$B442,AM$1-$A442+1)/10^6)</f>
        <v>0</v>
      </c>
      <c r="AN442" cm="1">
        <f t="array" aca="1" ref="AN442" ca="1">IF($A442&gt;AN$1,"",$C442*INDEX('ETS yield tables'!$D$68:$CO$96,$B442,AN$1-$A442+1)/10^6)</f>
        <v>0</v>
      </c>
      <c r="AO442" cm="1">
        <f t="array" aca="1" ref="AO442" ca="1">IF($A442&gt;AO$1,"",$C442*INDEX('ETS yield tables'!$D$68:$CO$96,$B442,AO$1-$A442+1)/10^6)</f>
        <v>0</v>
      </c>
      <c r="AP442" cm="1">
        <f t="array" aca="1" ref="AP442" ca="1">IF($A442&gt;AP$1,"",$C442*INDEX('ETS yield tables'!$D$68:$CO$96,$B442,AP$1-$A442+1)/10^6)</f>
        <v>-3.0078999708638965</v>
      </c>
      <c r="AQ442" cm="1">
        <f t="array" aca="1" ref="AQ442" ca="1">IF($A442&gt;AQ$1,"",$C442*INDEX('ETS yield tables'!$D$68:$CO$96,$B442,AQ$1-$A442+1)/10^6)</f>
        <v>0</v>
      </c>
      <c r="AR442" cm="1">
        <f t="array" aca="1" ref="AR442" ca="1">IF($A442&gt;AR$1,"",$C442*INDEX('ETS yield tables'!$D$68:$CO$96,$B442,AR$1-$A442+1)/10^6)</f>
        <v>0</v>
      </c>
      <c r="AS442" cm="1">
        <f t="array" aca="1" ref="AS442" ca="1">IF($A442&gt;AS$1,"",$C442*INDEX('ETS yield tables'!$D$68:$CO$96,$B442,AS$1-$A442+1)/10^6)</f>
        <v>0</v>
      </c>
      <c r="AT442" cm="1">
        <f t="array" aca="1" ref="AT442" ca="1">IF($A442&gt;AT$1,"",$C442*INDEX('ETS yield tables'!$D$68:$CO$96,$B442,AT$1-$A442+1)/10^6)</f>
        <v>0</v>
      </c>
      <c r="AU442" cm="1">
        <f t="array" aca="1" ref="AU442" ca="1">IF($A442&gt;AU$1,"",$C442*INDEX('ETS yield tables'!$D$68:$CO$96,$B442,AU$1-$A442+1)/10^6)</f>
        <v>0</v>
      </c>
      <c r="AV442" cm="1">
        <f t="array" aca="1" ref="AV442" ca="1">IF($A442&gt;AV$1,"",$C442*INDEX('ETS yield tables'!$D$68:$CO$96,$B442,AV$1-$A442+1)/10^6)</f>
        <v>0</v>
      </c>
      <c r="AW442" cm="1">
        <f t="array" aca="1" ref="AW442" ca="1">IF($A442&gt;AW$1,"",$C442*INDEX('ETS yield tables'!$D$68:$CO$96,$B442,AW$1-$A442+1)/10^6)</f>
        <v>0</v>
      </c>
      <c r="AX442" cm="1">
        <f t="array" aca="1" ref="AX442" ca="1">IF($A442&gt;AX$1,"",$C442*INDEX('ETS yield tables'!$D$68:$CO$96,$B442,AX$1-$A442+1)/10^6)</f>
        <v>0</v>
      </c>
      <c r="AY442" cm="1">
        <f t="array" aca="1" ref="AY442" ca="1">IF($A442&gt;AY$1,"",$C442*INDEX('ETS yield tables'!$D$68:$CO$96,$B442,AY$1-$A442+1)/10^6)</f>
        <v>-4.4846701372819701E-3</v>
      </c>
      <c r="AZ442" cm="1">
        <f t="array" aca="1" ref="AZ442" ca="1">IF($A442&gt;AZ$1,"",$C442*INDEX('ETS yield tables'!$D$68:$CO$96,$B442,AZ$1-$A442+1)/10^6)</f>
        <v>-2.1094559534622817E-2</v>
      </c>
      <c r="BA442" cm="1">
        <f t="array" aca="1" ref="BA442" ca="1">IF($A442&gt;BA$1,"",$C442*INDEX('ETS yield tables'!$D$68:$CO$96,$B442,BA$1-$A442+1)/10^6)</f>
        <v>0</v>
      </c>
      <c r="BB442" cm="1">
        <f t="array" aca="1" ref="BB442" ca="1">IF($A442&gt;BB$1,"",$C442*INDEX('ETS yield tables'!$D$68:$CO$96,$B442,BB$1-$A442+1)/10^6)</f>
        <v>0</v>
      </c>
      <c r="BC442" cm="1">
        <f t="array" aca="1" ref="BC442" ca="1">IF($A442&gt;BC$1,"",$C442*INDEX('ETS yield tables'!$D$68:$CO$96,$B442,BC$1-$A442+1)/10^6)</f>
        <v>0</v>
      </c>
      <c r="BD442" cm="1">
        <f t="array" aca="1" ref="BD442" ca="1">IF($A442&gt;BD$1,"",$C442*INDEX('ETS yield tables'!$D$68:$CO$96,$B442,BD$1-$A442+1)/10^6)</f>
        <v>0</v>
      </c>
      <c r="BE442" cm="1">
        <f t="array" aca="1" ref="BE442" ca="1">IF($A442&gt;BE$1,"",$C442*INDEX('ETS yield tables'!$D$68:$CO$96,$B442,BE$1-$A442+1)/10^6)</f>
        <v>0</v>
      </c>
      <c r="BF442" cm="1">
        <f t="array" aca="1" ref="BF442" ca="1">IF($A442&gt;BF$1,"",$C442*INDEX('ETS yield tables'!$D$68:$CO$96,$B442,BF$1-$A442+1)/10^6)</f>
        <v>0</v>
      </c>
      <c r="BG442" cm="1">
        <f t="array" aca="1" ref="BG442" ca="1">IF($A442&gt;BG$1,"",$C442*INDEX('ETS yield tables'!$D$68:$CO$96,$B442,BG$1-$A442+1)/10^6)</f>
        <v>0</v>
      </c>
      <c r="BH442" cm="1">
        <f t="array" aca="1" ref="BH442" ca="1">IF($A442&gt;BH$1,"",$C442*INDEX('ETS yield tables'!$D$68:$CO$96,$B442,BH$1-$A442+1)/10^6)</f>
        <v>0</v>
      </c>
      <c r="BI442" cm="1">
        <f t="array" aca="1" ref="BI442" ca="1">IF($A442&gt;BI$1,"",$C442*INDEX('ETS yield tables'!$D$68:$CO$96,$B442,BI$1-$A442+1)/10^6)</f>
        <v>0</v>
      </c>
      <c r="BJ442" cm="1">
        <f t="array" aca="1" ref="BJ442" ca="1">IF($A442&gt;BJ$1,"",$C442*INDEX('ETS yield tables'!$D$68:$CO$96,$B442,BJ$1-$A442+1)/10^6)</f>
        <v>0</v>
      </c>
      <c r="BK442" cm="1">
        <f t="array" aca="1" ref="BK442" ca="1">IF($A442&gt;BK$1,"",$C442*INDEX('ETS yield tables'!$D$68:$CO$96,$B442,BK$1-$A442+1)/10^6)</f>
        <v>0</v>
      </c>
      <c r="BL442" cm="1">
        <f t="array" aca="1" ref="BL442" ca="1">IF($A442&gt;BL$1,"",$C442*INDEX('ETS yield tables'!$D$68:$CO$96,$B442,BL$1-$A442+1)/10^6)</f>
        <v>0</v>
      </c>
      <c r="BM442" cm="1">
        <f t="array" aca="1" ref="BM442" ca="1">IF($A442&gt;BM$1,"",$C442*INDEX('ETS yield tables'!$D$68:$CO$96,$B442,BM$1-$A442+1)/10^6)</f>
        <v>0</v>
      </c>
      <c r="BN442" cm="1">
        <f t="array" aca="1" ref="BN442" ca="1">IF($A442&gt;BN$1,"",$C442*INDEX('ETS yield tables'!$D$68:$CO$96,$B442,BN$1-$A442+1)/10^6)</f>
        <v>0</v>
      </c>
      <c r="BO442" cm="1">
        <f t="array" aca="1" ref="BO442" ca="1">IF($A442&gt;BO$1,"",$C442*INDEX('ETS yield tables'!$D$68:$CO$96,$B442,BO$1-$A442+1)/10^6)</f>
        <v>0</v>
      </c>
      <c r="BP442" cm="1">
        <f t="array" aca="1" ref="BP442" ca="1">IF($A442&gt;BP$1,"",$C442*INDEX('ETS yield tables'!$D$68:$CO$96,$B442,BP$1-$A442+1)/10^6)</f>
        <v>0</v>
      </c>
      <c r="BQ442" cm="1">
        <f t="array" aca="1" ref="BQ442" ca="1">IF($A442&gt;BQ$1,"",$C442*INDEX('ETS yield tables'!$D$68:$CO$96,$B442,BQ$1-$A442+1)/10^6)</f>
        <v>0</v>
      </c>
      <c r="BR442" cm="1">
        <f t="array" aca="1" ref="BR442" ca="1">IF($A442&gt;BR$1,"",$C442*INDEX('ETS yield tables'!$D$68:$CO$96,$B442,BR$1-$A442+1)/10^6)</f>
        <v>0</v>
      </c>
      <c r="BS442" cm="1">
        <f t="array" aca="1" ref="BS442" ca="1">IF($A442&gt;BS$1,"",$C442*INDEX('ETS yield tables'!$D$68:$CO$96,$B442,BS$1-$A442+1)/10^6)</f>
        <v>-3.0229495373178508</v>
      </c>
      <c r="BT442" cm="1">
        <f t="array" aca="1" ref="BT442" ca="1">IF($A442&gt;BT$1,"",$C442*INDEX('ETS yield tables'!$D$68:$CO$96,$B442,BT$1-$A442+1)/10^6)</f>
        <v>-0.17108689409242747</v>
      </c>
      <c r="BU442" cm="1">
        <f t="array" aca="1" ref="BU442" ca="1">IF($A442&gt;BU$1,"",$C442*INDEX('ETS yield tables'!$D$68:$CO$96,$B442,BU$1-$A442+1)/10^6)</f>
        <v>-0.16303361438462605</v>
      </c>
      <c r="BV442" cm="1">
        <f t="array" aca="1" ref="BV442" ca="1">IF($A442&gt;BV$1,"",$C442*INDEX('ETS yield tables'!$D$68:$CO$96,$B442,BV$1-$A442+1)/10^6)</f>
        <v>-0.14793371493249791</v>
      </c>
      <c r="BW442" cm="1">
        <f t="array" aca="1" ref="BW442" ca="1">IF($A442&gt;BW$1,"",$C442*INDEX('ETS yield tables'!$D$68:$CO$96,$B442,BW$1-$A442+1)/10^6)</f>
        <v>-7.89775074344468E-2</v>
      </c>
      <c r="BX442" cm="1">
        <f t="array" aca="1" ref="BX442" ca="1">IF($A442&gt;BX$1,"",$C442*INDEX('ETS yield tables'!$D$68:$CO$96,$B442,BX$1-$A442+1)/10^6)</f>
        <v>-1.4047939790296393E-2</v>
      </c>
      <c r="BY442" cm="1">
        <f t="array" aca="1" ref="BY442" ca="1">IF($A442&gt;BY$1,"",$C442*INDEX('ETS yield tables'!$D$68:$CO$96,$B442,BY$1-$A442+1)/10^6)</f>
        <v>0</v>
      </c>
      <c r="BZ442" cm="1">
        <f t="array" aca="1" ref="BZ442" ca="1">IF($A442&gt;BZ$1,"",$C442*INDEX('ETS yield tables'!$D$68:$CO$96,$B442,BZ$1-$A442+1)/10^6)</f>
        <v>0</v>
      </c>
      <c r="CA442" cm="1">
        <f t="array" aca="1" ref="CA442" ca="1">IF($A442&gt;CA$1,"",$C442*INDEX('ETS yield tables'!$D$68:$CO$96,$B442,CA$1-$A442+1)/10^6)</f>
        <v>0</v>
      </c>
      <c r="CB442" cm="1">
        <f t="array" aca="1" ref="CB442" ca="1">IF($A442&gt;CB$1,"",$C442*INDEX('ETS yield tables'!$D$68:$CO$96,$B442,CB$1-$A442+1)/10^6)</f>
        <v>-4.4846701372819701E-3</v>
      </c>
      <c r="CC442" cm="1">
        <f t="array" aca="1" ref="CC442" ca="1">IF($A442&gt;CC$1,"",$C442*INDEX('ETS yield tables'!$D$68:$CO$96,$B442,CC$1-$A442+1)/10^6)</f>
        <v>-2.1094559534622817E-2</v>
      </c>
      <c r="CD442" cm="1">
        <f t="array" aca="1" ref="CD442" ca="1">IF($A442&gt;CD$1,"",$C442*INDEX('ETS yield tables'!$D$68:$CO$96,$B442,CD$1-$A442+1)/10^6)</f>
        <v>0</v>
      </c>
      <c r="CE442" cm="1">
        <f t="array" aca="1" ref="CE442" ca="1">IF($A442&gt;CE$1,"",$C442*INDEX('ETS yield tables'!$D$68:$CO$96,$B442,CE$1-$A442+1)/10^6)</f>
        <v>0</v>
      </c>
      <c r="CF442" cm="1">
        <f t="array" aca="1" ref="CF442" ca="1">IF($A442&gt;CF$1,"",$C442*INDEX('ETS yield tables'!$D$68:$CO$96,$B442,CF$1-$A442+1)/10^6)</f>
        <v>0</v>
      </c>
      <c r="CG442" cm="1">
        <f t="array" aca="1" ref="CG442" ca="1">IF($A442&gt;CG$1,"",$C442*INDEX('ETS yield tables'!$D$68:$CO$96,$B442,CG$1-$A442+1)/10^6)</f>
        <v>0</v>
      </c>
      <c r="CH442" cm="1">
        <f t="array" aca="1" ref="CH442" ca="1">IF($A442&gt;CH$1,"",$C442*INDEX('ETS yield tables'!$D$68:$CO$96,$B442,CH$1-$A442+1)/10^6)</f>
        <v>0</v>
      </c>
      <c r="CI442" cm="1">
        <f t="array" aca="1" ref="CI442" ca="1">IF($A442&gt;CI$1,"",$C442*INDEX('ETS yield tables'!$D$68:$CO$96,$B442,CI$1-$A442+1)/10^6)</f>
        <v>0</v>
      </c>
      <c r="CJ442" cm="1">
        <f t="array" aca="1" ref="CJ442" ca="1">IF($A442&gt;CJ$1,"",$C442*INDEX('ETS yield tables'!$D$68:$CO$96,$B442,CJ$1-$A442+1)/10^6)</f>
        <v>0</v>
      </c>
      <c r="CK442" cm="1">
        <f t="array" aca="1" ref="CK442" ca="1">IF($A442&gt;CK$1,"",$C442*INDEX('ETS yield tables'!$D$68:$CO$96,$B442,CK$1-$A442+1)/10^6)</f>
        <v>0</v>
      </c>
      <c r="CL442" cm="1">
        <f t="array" aca="1" ref="CL442" ca="1">IF($A442&gt;CL$1,"",$C442*INDEX('ETS yield tables'!$D$68:$CO$96,$B442,CL$1-$A442+1)/10^6)</f>
        <v>0</v>
      </c>
      <c r="CM442" cm="1">
        <f t="array" aca="1" ref="CM442" ca="1">IF($A442&gt;CM$1,"",$C442*INDEX('ETS yield tables'!$D$68:$CO$96,$B442,CM$1-$A442+1)/10^6)</f>
        <v>0</v>
      </c>
      <c r="CN442" cm="1">
        <f t="array" aca="1" ref="CN442" ca="1">IF($A442&gt;CN$1,"",$C442*INDEX('ETS yield tables'!$D$68:$CO$96,$B442,CN$1-$A442+1)/10^6)</f>
        <v>0</v>
      </c>
      <c r="CO442" cm="1">
        <f t="array" aca="1" ref="CO442" ca="1">IF($A442&gt;CO$1,"",$C442*INDEX('ETS yield tables'!$D$68:$CO$96,$B442,CO$1-$A442+1)/10^6)</f>
        <v>0</v>
      </c>
    </row>
    <row r="443" spans="1:93" hidden="1" outlineLevel="1">
      <c r="A443">
        <v>2001</v>
      </c>
      <c r="B443">
        <f t="shared" si="198"/>
        <v>13</v>
      </c>
      <c r="C443" s="1">
        <v>5216.5167141360043</v>
      </c>
      <c r="D443" s="64"/>
      <c r="E443" s="64"/>
      <c r="F443" s="64"/>
      <c r="G443" s="64"/>
      <c r="H443" s="64"/>
      <c r="I443" s="64"/>
      <c r="J443" s="64"/>
      <c r="K443" s="64"/>
      <c r="L443" s="64"/>
      <c r="M443" s="64"/>
      <c r="N443" s="64"/>
      <c r="O443" s="64"/>
      <c r="P443" s="64"/>
      <c r="Q443" s="64"/>
      <c r="R443" s="64"/>
      <c r="S443" s="64"/>
      <c r="T443" s="64"/>
      <c r="U443" s="64"/>
      <c r="V443" s="64"/>
      <c r="W443" s="64"/>
      <c r="X443" s="64"/>
      <c r="Y443" s="64"/>
      <c r="Z443" s="64"/>
      <c r="AA443" cm="1">
        <f t="array" aca="1" ref="AA443" ca="1">IF($A443&gt;AA$1,"",$C443*INDEX('ETS yield tables'!$D$68:$CO$96,$B443,AA$1-$A443+1)/10^6)</f>
        <v>0</v>
      </c>
      <c r="AB443" cm="1">
        <f t="array" aca="1" ref="AB443" ca="1">IF($A443&gt;AB$1,"",$C443*INDEX('ETS yield tables'!$D$68:$CO$96,$B443,AB$1-$A443+1)/10^6)</f>
        <v>0</v>
      </c>
      <c r="AC443" cm="1">
        <f t="array" aca="1" ref="AC443" ca="1">IF($A443&gt;AC$1,"",$C443*INDEX('ETS yield tables'!$D$68:$CO$96,$B443,AC$1-$A443+1)/10^6)</f>
        <v>0</v>
      </c>
      <c r="AD443" cm="1">
        <f t="array" aca="1" ref="AD443" ca="1">IF($A443&gt;AD$1,"",$C443*INDEX('ETS yield tables'!$D$68:$CO$96,$B443,AD$1-$A443+1)/10^6)</f>
        <v>0</v>
      </c>
      <c r="AE443" cm="1">
        <f t="array" aca="1" ref="AE443" ca="1">IF($A443&gt;AE$1,"",$C443*INDEX('ETS yield tables'!$D$68:$CO$96,$B443,AE$1-$A443+1)/10^6)</f>
        <v>0</v>
      </c>
      <c r="AF443" cm="1">
        <f t="array" aca="1" ref="AF443" ca="1">IF($A443&gt;AF$1,"",$C443*INDEX('ETS yield tables'!$D$68:$CO$96,$B443,AF$1-$A443+1)/10^6)</f>
        <v>0</v>
      </c>
      <c r="AG443" cm="1">
        <f t="array" aca="1" ref="AG443" ca="1">IF($A443&gt;AG$1,"",$C443*INDEX('ETS yield tables'!$D$68:$CO$96,$B443,AG$1-$A443+1)/10^6)</f>
        <v>0</v>
      </c>
      <c r="AH443" cm="1">
        <f t="array" aca="1" ref="AH443" ca="1">IF($A443&gt;AH$1,"",$C443*INDEX('ETS yield tables'!$D$68:$CO$96,$B443,AH$1-$A443+1)/10^6)</f>
        <v>0</v>
      </c>
      <c r="AI443" cm="1">
        <f t="array" aca="1" ref="AI443" ca="1">IF($A443&gt;AI$1,"",$C443*INDEX('ETS yield tables'!$D$68:$CO$96,$B443,AI$1-$A443+1)/10^6)</f>
        <v>0</v>
      </c>
      <c r="AJ443" cm="1">
        <f t="array" aca="1" ref="AJ443" ca="1">IF($A443&gt;AJ$1,"",$C443*INDEX('ETS yield tables'!$D$68:$CO$96,$B443,AJ$1-$A443+1)/10^6)</f>
        <v>0</v>
      </c>
      <c r="AK443" cm="1">
        <f t="array" aca="1" ref="AK443" ca="1">IF($A443&gt;AK$1,"",$C443*INDEX('ETS yield tables'!$D$68:$CO$96,$B443,AK$1-$A443+1)/10^6)</f>
        <v>0</v>
      </c>
      <c r="AL443" cm="1">
        <f t="array" aca="1" ref="AL443" ca="1">IF($A443&gt;AL$1,"",$C443*INDEX('ETS yield tables'!$D$68:$CO$96,$B443,AL$1-$A443+1)/10^6)</f>
        <v>0</v>
      </c>
      <c r="AM443" cm="1">
        <f t="array" aca="1" ref="AM443" ca="1">IF($A443&gt;AM$1,"",$C443*INDEX('ETS yield tables'!$D$68:$CO$96,$B443,AM$1-$A443+1)/10^6)</f>
        <v>0</v>
      </c>
      <c r="AN443" cm="1">
        <f t="array" aca="1" ref="AN443" ca="1">IF($A443&gt;AN$1,"",$C443*INDEX('ETS yield tables'!$D$68:$CO$96,$B443,AN$1-$A443+1)/10^6)</f>
        <v>0</v>
      </c>
      <c r="AO443" cm="1">
        <f t="array" aca="1" ref="AO443" ca="1">IF($A443&gt;AO$1,"",$C443*INDEX('ETS yield tables'!$D$68:$CO$96,$B443,AO$1-$A443+1)/10^6)</f>
        <v>0</v>
      </c>
      <c r="AP443" cm="1">
        <f t="array" aca="1" ref="AP443" ca="1">IF($A443&gt;AP$1,"",$C443*INDEX('ETS yield tables'!$D$68:$CO$96,$B443,AP$1-$A443+1)/10^6)</f>
        <v>0</v>
      </c>
      <c r="AQ443" cm="1">
        <f t="array" aca="1" ref="AQ443" ca="1">IF($A443&gt;AQ$1,"",$C443*INDEX('ETS yield tables'!$D$68:$CO$96,$B443,AQ$1-$A443+1)/10^6)</f>
        <v>-3.132987773342943</v>
      </c>
      <c r="AR443" cm="1">
        <f t="array" aca="1" ref="AR443" ca="1">IF($A443&gt;AR$1,"",$C443*INDEX('ETS yield tables'!$D$68:$CO$96,$B443,AR$1-$A443+1)/10^6)</f>
        <v>-0.16228583497677118</v>
      </c>
      <c r="AS443" cm="1">
        <f t="array" aca="1" ref="AS443" ca="1">IF($A443&gt;AS$1,"",$C443*INDEX('ETS yield tables'!$D$68:$CO$96,$B443,AS$1-$A443+1)/10^6)</f>
        <v>0</v>
      </c>
      <c r="AT443" cm="1">
        <f t="array" aca="1" ref="AT443" ca="1">IF($A443&gt;AT$1,"",$C443*INDEX('ETS yield tables'!$D$68:$CO$96,$B443,AT$1-$A443+1)/10^6)</f>
        <v>0</v>
      </c>
      <c r="AU443" cm="1">
        <f t="array" aca="1" ref="AU443" ca="1">IF($A443&gt;AU$1,"",$C443*INDEX('ETS yield tables'!$D$68:$CO$96,$B443,AU$1-$A443+1)/10^6)</f>
        <v>0</v>
      </c>
      <c r="AV443" cm="1">
        <f t="array" aca="1" ref="AV443" ca="1">IF($A443&gt;AV$1,"",$C443*INDEX('ETS yield tables'!$D$68:$CO$96,$B443,AV$1-$A443+1)/10^6)</f>
        <v>0</v>
      </c>
      <c r="AW443" cm="1">
        <f t="array" aca="1" ref="AW443" ca="1">IF($A443&gt;AW$1,"",$C443*INDEX('ETS yield tables'!$D$68:$CO$96,$B443,AW$1-$A443+1)/10^6)</f>
        <v>0</v>
      </c>
      <c r="AX443" cm="1">
        <f t="array" aca="1" ref="AX443" ca="1">IF($A443&gt;AX$1,"",$C443*INDEX('ETS yield tables'!$D$68:$CO$96,$B443,AX$1-$A443+1)/10^6)</f>
        <v>0</v>
      </c>
      <c r="AY443" cm="1">
        <f t="array" aca="1" ref="AY443" ca="1">IF($A443&gt;AY$1,"",$C443*INDEX('ETS yield tables'!$D$68:$CO$96,$B443,AY$1-$A443+1)/10^6)</f>
        <v>0</v>
      </c>
      <c r="AZ443" cm="1">
        <f t="array" aca="1" ref="AZ443" ca="1">IF($A443&gt;AZ$1,"",$C443*INDEX('ETS yield tables'!$D$68:$CO$96,$B443,AZ$1-$A443+1)/10^6)</f>
        <v>-4.6479163922951341E-3</v>
      </c>
      <c r="BA443" cm="1">
        <f t="array" aca="1" ref="BA443" ca="1">IF($A443&gt;BA$1,"",$C443*INDEX('ETS yield tables'!$D$68:$CO$96,$B443,BA$1-$A443+1)/10^6)</f>
        <v>-2.1862421548944008E-2</v>
      </c>
      <c r="BB443" cm="1">
        <f t="array" aca="1" ref="BB443" ca="1">IF($A443&gt;BB$1,"",$C443*INDEX('ETS yield tables'!$D$68:$CO$96,$B443,BB$1-$A443+1)/10^6)</f>
        <v>0</v>
      </c>
      <c r="BC443" cm="1">
        <f t="array" aca="1" ref="BC443" ca="1">IF($A443&gt;BC$1,"",$C443*INDEX('ETS yield tables'!$D$68:$CO$96,$B443,BC$1-$A443+1)/10^6)</f>
        <v>0</v>
      </c>
      <c r="BD443" cm="1">
        <f t="array" aca="1" ref="BD443" ca="1">IF($A443&gt;BD$1,"",$C443*INDEX('ETS yield tables'!$D$68:$CO$96,$B443,BD$1-$A443+1)/10^6)</f>
        <v>0</v>
      </c>
      <c r="BE443" cm="1">
        <f t="array" aca="1" ref="BE443" ca="1">IF($A443&gt;BE$1,"",$C443*INDEX('ETS yield tables'!$D$68:$CO$96,$B443,BE$1-$A443+1)/10^6)</f>
        <v>0</v>
      </c>
      <c r="BF443" cm="1">
        <f t="array" aca="1" ref="BF443" ca="1">IF($A443&gt;BF$1,"",$C443*INDEX('ETS yield tables'!$D$68:$CO$96,$B443,BF$1-$A443+1)/10^6)</f>
        <v>0</v>
      </c>
      <c r="BG443" cm="1">
        <f t="array" aca="1" ref="BG443" ca="1">IF($A443&gt;BG$1,"",$C443*INDEX('ETS yield tables'!$D$68:$CO$96,$B443,BG$1-$A443+1)/10^6)</f>
        <v>0</v>
      </c>
      <c r="BH443" cm="1">
        <f t="array" aca="1" ref="BH443" ca="1">IF($A443&gt;BH$1,"",$C443*INDEX('ETS yield tables'!$D$68:$CO$96,$B443,BH$1-$A443+1)/10^6)</f>
        <v>0</v>
      </c>
      <c r="BI443" cm="1">
        <f t="array" aca="1" ref="BI443" ca="1">IF($A443&gt;BI$1,"",$C443*INDEX('ETS yield tables'!$D$68:$CO$96,$B443,BI$1-$A443+1)/10^6)</f>
        <v>0</v>
      </c>
      <c r="BJ443" cm="1">
        <f t="array" aca="1" ref="BJ443" ca="1">IF($A443&gt;BJ$1,"",$C443*INDEX('ETS yield tables'!$D$68:$CO$96,$B443,BJ$1-$A443+1)/10^6)</f>
        <v>0</v>
      </c>
      <c r="BK443" cm="1">
        <f t="array" aca="1" ref="BK443" ca="1">IF($A443&gt;BK$1,"",$C443*INDEX('ETS yield tables'!$D$68:$CO$96,$B443,BK$1-$A443+1)/10^6)</f>
        <v>0</v>
      </c>
      <c r="BL443" cm="1">
        <f t="array" aca="1" ref="BL443" ca="1">IF($A443&gt;BL$1,"",$C443*INDEX('ETS yield tables'!$D$68:$CO$96,$B443,BL$1-$A443+1)/10^6)</f>
        <v>0</v>
      </c>
      <c r="BM443" cm="1">
        <f t="array" aca="1" ref="BM443" ca="1">IF($A443&gt;BM$1,"",$C443*INDEX('ETS yield tables'!$D$68:$CO$96,$B443,BM$1-$A443+1)/10^6)</f>
        <v>0</v>
      </c>
      <c r="BN443" cm="1">
        <f t="array" aca="1" ref="BN443" ca="1">IF($A443&gt;BN$1,"",$C443*INDEX('ETS yield tables'!$D$68:$CO$96,$B443,BN$1-$A443+1)/10^6)</f>
        <v>0</v>
      </c>
      <c r="BO443" cm="1">
        <f t="array" aca="1" ref="BO443" ca="1">IF($A443&gt;BO$1,"",$C443*INDEX('ETS yield tables'!$D$68:$CO$96,$B443,BO$1-$A443+1)/10^6)</f>
        <v>0</v>
      </c>
      <c r="BP443" cm="1">
        <f t="array" aca="1" ref="BP443" ca="1">IF($A443&gt;BP$1,"",$C443*INDEX('ETS yield tables'!$D$68:$CO$96,$B443,BP$1-$A443+1)/10^6)</f>
        <v>0</v>
      </c>
      <c r="BQ443" cm="1">
        <f t="array" aca="1" ref="BQ443" ca="1">IF($A443&gt;BQ$1,"",$C443*INDEX('ETS yield tables'!$D$68:$CO$96,$B443,BQ$1-$A443+1)/10^6)</f>
        <v>0</v>
      </c>
      <c r="BR443" cm="1">
        <f t="array" aca="1" ref="BR443" ca="1">IF($A443&gt;BR$1,"",$C443*INDEX('ETS yield tables'!$D$68:$CO$96,$B443,BR$1-$A443+1)/10^6)</f>
        <v>0</v>
      </c>
      <c r="BS443" cm="1">
        <f t="array" aca="1" ref="BS443" ca="1">IF($A443&gt;BS$1,"",$C443*INDEX('ETS yield tables'!$D$68:$CO$96,$B443,BS$1-$A443+1)/10^6)</f>
        <v>0</v>
      </c>
      <c r="BT443" cm="1">
        <f t="array" aca="1" ref="BT443" ca="1">IF($A443&gt;BT$1,"",$C443*INDEX('ETS yield tables'!$D$68:$CO$96,$B443,BT$1-$A443+1)/10^6)</f>
        <v>-3.132987773342943</v>
      </c>
      <c r="BU443" cm="1">
        <f t="array" aca="1" ref="BU443" ca="1">IF($A443&gt;BU$1,"",$C443*INDEX('ETS yield tables'!$D$68:$CO$96,$B443,BU$1-$A443+1)/10^6)</f>
        <v>-0.17731461963019685</v>
      </c>
      <c r="BV443" cm="1">
        <f t="array" aca="1" ref="BV443" ca="1">IF($A443&gt;BV$1,"",$C443*INDEX('ETS yield tables'!$D$68:$CO$96,$B443,BV$1-$A443+1)/10^6)</f>
        <v>-0.16896819288757942</v>
      </c>
      <c r="BW443" cm="1">
        <f t="array" aca="1" ref="BW443" ca="1">IF($A443&gt;BW$1,"",$C443*INDEX('ETS yield tables'!$D$68:$CO$96,$B443,BW$1-$A443+1)/10^6)</f>
        <v>-0.15331864274517126</v>
      </c>
      <c r="BX443" cm="1">
        <f t="array" aca="1" ref="BX443" ca="1">IF($A443&gt;BX$1,"",$C443*INDEX('ETS yield tables'!$D$68:$CO$96,$B443,BX$1-$A443+1)/10^6)</f>
        <v>-8.1852363761508048E-2</v>
      </c>
      <c r="BY443" cm="1">
        <f t="array" aca="1" ref="BY443" ca="1">IF($A443&gt;BY$1,"",$C443*INDEX('ETS yield tables'!$D$68:$CO$96,$B443,BY$1-$A443+1)/10^6)</f>
        <v>-1.4559298149153571E-2</v>
      </c>
      <c r="BZ443" cm="1">
        <f t="array" aca="1" ref="BZ443" ca="1">IF($A443&gt;BZ$1,"",$C443*INDEX('ETS yield tables'!$D$68:$CO$96,$B443,BZ$1-$A443+1)/10^6)</f>
        <v>0</v>
      </c>
      <c r="CA443" cm="1">
        <f t="array" aca="1" ref="CA443" ca="1">IF($A443&gt;CA$1,"",$C443*INDEX('ETS yield tables'!$D$68:$CO$96,$B443,CA$1-$A443+1)/10^6)</f>
        <v>0</v>
      </c>
      <c r="CB443" cm="1">
        <f t="array" aca="1" ref="CB443" ca="1">IF($A443&gt;CB$1,"",$C443*INDEX('ETS yield tables'!$D$68:$CO$96,$B443,CB$1-$A443+1)/10^6)</f>
        <v>0</v>
      </c>
      <c r="CC443" cm="1">
        <f t="array" aca="1" ref="CC443" ca="1">IF($A443&gt;CC$1,"",$C443*INDEX('ETS yield tables'!$D$68:$CO$96,$B443,CC$1-$A443+1)/10^6)</f>
        <v>-4.6479163922951341E-3</v>
      </c>
      <c r="CD443" cm="1">
        <f t="array" aca="1" ref="CD443" ca="1">IF($A443&gt;CD$1,"",$C443*INDEX('ETS yield tables'!$D$68:$CO$96,$B443,CD$1-$A443+1)/10^6)</f>
        <v>-2.1862421548944008E-2</v>
      </c>
      <c r="CE443" cm="1">
        <f t="array" aca="1" ref="CE443" ca="1">IF($A443&gt;CE$1,"",$C443*INDEX('ETS yield tables'!$D$68:$CO$96,$B443,CE$1-$A443+1)/10^6)</f>
        <v>0</v>
      </c>
      <c r="CF443" cm="1">
        <f t="array" aca="1" ref="CF443" ca="1">IF($A443&gt;CF$1,"",$C443*INDEX('ETS yield tables'!$D$68:$CO$96,$B443,CF$1-$A443+1)/10^6)</f>
        <v>0</v>
      </c>
      <c r="CG443" cm="1">
        <f t="array" aca="1" ref="CG443" ca="1">IF($A443&gt;CG$1,"",$C443*INDEX('ETS yield tables'!$D$68:$CO$96,$B443,CG$1-$A443+1)/10^6)</f>
        <v>0</v>
      </c>
      <c r="CH443" cm="1">
        <f t="array" aca="1" ref="CH443" ca="1">IF($A443&gt;CH$1,"",$C443*INDEX('ETS yield tables'!$D$68:$CO$96,$B443,CH$1-$A443+1)/10^6)</f>
        <v>0</v>
      </c>
      <c r="CI443" cm="1">
        <f t="array" aca="1" ref="CI443" ca="1">IF($A443&gt;CI$1,"",$C443*INDEX('ETS yield tables'!$D$68:$CO$96,$B443,CI$1-$A443+1)/10^6)</f>
        <v>0</v>
      </c>
      <c r="CJ443" cm="1">
        <f t="array" aca="1" ref="CJ443" ca="1">IF($A443&gt;CJ$1,"",$C443*INDEX('ETS yield tables'!$D$68:$CO$96,$B443,CJ$1-$A443+1)/10^6)</f>
        <v>0</v>
      </c>
      <c r="CK443" cm="1">
        <f t="array" aca="1" ref="CK443" ca="1">IF($A443&gt;CK$1,"",$C443*INDEX('ETS yield tables'!$D$68:$CO$96,$B443,CK$1-$A443+1)/10^6)</f>
        <v>0</v>
      </c>
      <c r="CL443" cm="1">
        <f t="array" aca="1" ref="CL443" ca="1">IF($A443&gt;CL$1,"",$C443*INDEX('ETS yield tables'!$D$68:$CO$96,$B443,CL$1-$A443+1)/10^6)</f>
        <v>0</v>
      </c>
      <c r="CM443" cm="1">
        <f t="array" aca="1" ref="CM443" ca="1">IF($A443&gt;CM$1,"",$C443*INDEX('ETS yield tables'!$D$68:$CO$96,$B443,CM$1-$A443+1)/10^6)</f>
        <v>0</v>
      </c>
      <c r="CN443" cm="1">
        <f t="array" aca="1" ref="CN443" ca="1">IF($A443&gt;CN$1,"",$C443*INDEX('ETS yield tables'!$D$68:$CO$96,$B443,CN$1-$A443+1)/10^6)</f>
        <v>0</v>
      </c>
      <c r="CO443" cm="1">
        <f t="array" aca="1" ref="CO443" ca="1">IF($A443&gt;CO$1,"",$C443*INDEX('ETS yield tables'!$D$68:$CO$96,$B443,CO$1-$A443+1)/10^6)</f>
        <v>0</v>
      </c>
    </row>
    <row r="444" spans="1:93" hidden="1" outlineLevel="1">
      <c r="A444">
        <v>2002</v>
      </c>
      <c r="B444">
        <f t="shared" si="198"/>
        <v>12</v>
      </c>
      <c r="C444" s="1">
        <v>3886.9191007760037</v>
      </c>
      <c r="D444" s="64"/>
      <c r="E444" s="64"/>
      <c r="F444" s="64"/>
      <c r="G444" s="64"/>
      <c r="H444" s="64"/>
      <c r="I444" s="64"/>
      <c r="J444" s="64"/>
      <c r="K444" s="64"/>
      <c r="L444" s="64"/>
      <c r="M444" s="64"/>
      <c r="N444" s="64"/>
      <c r="O444" s="64"/>
      <c r="P444" s="64"/>
      <c r="Q444" s="64"/>
      <c r="R444" s="64"/>
      <c r="S444" s="64"/>
      <c r="T444" s="64"/>
      <c r="U444" s="64"/>
      <c r="V444" s="64"/>
      <c r="W444" s="64"/>
      <c r="X444" s="64"/>
      <c r="Y444" s="64"/>
      <c r="Z444" s="64"/>
      <c r="AA444" cm="1">
        <f t="array" aca="1" ref="AA444" ca="1">IF($A444&gt;AA$1,"",$C444*INDEX('ETS yield tables'!$D$68:$CO$96,$B444,AA$1-$A444+1)/10^6)</f>
        <v>0</v>
      </c>
      <c r="AB444" cm="1">
        <f t="array" aca="1" ref="AB444" ca="1">IF($A444&gt;AB$1,"",$C444*INDEX('ETS yield tables'!$D$68:$CO$96,$B444,AB$1-$A444+1)/10^6)</f>
        <v>0</v>
      </c>
      <c r="AC444" cm="1">
        <f t="array" aca="1" ref="AC444" ca="1">IF($A444&gt;AC$1,"",$C444*INDEX('ETS yield tables'!$D$68:$CO$96,$B444,AC$1-$A444+1)/10^6)</f>
        <v>0</v>
      </c>
      <c r="AD444" cm="1">
        <f t="array" aca="1" ref="AD444" ca="1">IF($A444&gt;AD$1,"",$C444*INDEX('ETS yield tables'!$D$68:$CO$96,$B444,AD$1-$A444+1)/10^6)</f>
        <v>0</v>
      </c>
      <c r="AE444" cm="1">
        <f t="array" aca="1" ref="AE444" ca="1">IF($A444&gt;AE$1,"",$C444*INDEX('ETS yield tables'!$D$68:$CO$96,$B444,AE$1-$A444+1)/10^6)</f>
        <v>0</v>
      </c>
      <c r="AF444" cm="1">
        <f t="array" aca="1" ref="AF444" ca="1">IF($A444&gt;AF$1,"",$C444*INDEX('ETS yield tables'!$D$68:$CO$96,$B444,AF$1-$A444+1)/10^6)</f>
        <v>0</v>
      </c>
      <c r="AG444" cm="1">
        <f t="array" aca="1" ref="AG444" ca="1">IF($A444&gt;AG$1,"",$C444*INDEX('ETS yield tables'!$D$68:$CO$96,$B444,AG$1-$A444+1)/10^6)</f>
        <v>0</v>
      </c>
      <c r="AH444" cm="1">
        <f t="array" aca="1" ref="AH444" ca="1">IF($A444&gt;AH$1,"",$C444*INDEX('ETS yield tables'!$D$68:$CO$96,$B444,AH$1-$A444+1)/10^6)</f>
        <v>0</v>
      </c>
      <c r="AI444" cm="1">
        <f t="array" aca="1" ref="AI444" ca="1">IF($A444&gt;AI$1,"",$C444*INDEX('ETS yield tables'!$D$68:$CO$96,$B444,AI$1-$A444+1)/10^6)</f>
        <v>0</v>
      </c>
      <c r="AJ444" cm="1">
        <f t="array" aca="1" ref="AJ444" ca="1">IF($A444&gt;AJ$1,"",$C444*INDEX('ETS yield tables'!$D$68:$CO$96,$B444,AJ$1-$A444+1)/10^6)</f>
        <v>0</v>
      </c>
      <c r="AK444" cm="1">
        <f t="array" aca="1" ref="AK444" ca="1">IF($A444&gt;AK$1,"",$C444*INDEX('ETS yield tables'!$D$68:$CO$96,$B444,AK$1-$A444+1)/10^6)</f>
        <v>0</v>
      </c>
      <c r="AL444" cm="1">
        <f t="array" aca="1" ref="AL444" ca="1">IF($A444&gt;AL$1,"",$C444*INDEX('ETS yield tables'!$D$68:$CO$96,$B444,AL$1-$A444+1)/10^6)</f>
        <v>0</v>
      </c>
      <c r="AM444" cm="1">
        <f t="array" aca="1" ref="AM444" ca="1">IF($A444&gt;AM$1,"",$C444*INDEX('ETS yield tables'!$D$68:$CO$96,$B444,AM$1-$A444+1)/10^6)</f>
        <v>0</v>
      </c>
      <c r="AN444" cm="1">
        <f t="array" aca="1" ref="AN444" ca="1">IF($A444&gt;AN$1,"",$C444*INDEX('ETS yield tables'!$D$68:$CO$96,$B444,AN$1-$A444+1)/10^6)</f>
        <v>0</v>
      </c>
      <c r="AO444" cm="1">
        <f t="array" aca="1" ref="AO444" ca="1">IF($A444&gt;AO$1,"",$C444*INDEX('ETS yield tables'!$D$68:$CO$96,$B444,AO$1-$A444+1)/10^6)</f>
        <v>0</v>
      </c>
      <c r="AP444" cm="1">
        <f t="array" aca="1" ref="AP444" ca="1">IF($A444&gt;AP$1,"",$C444*INDEX('ETS yield tables'!$D$68:$CO$96,$B444,AP$1-$A444+1)/10^6)</f>
        <v>0</v>
      </c>
      <c r="AQ444" cm="1">
        <f t="array" aca="1" ref="AQ444" ca="1">IF($A444&gt;AQ$1,"",$C444*INDEX('ETS yield tables'!$D$68:$CO$96,$B444,AQ$1-$A444+1)/10^6)</f>
        <v>0</v>
      </c>
      <c r="AR444" cm="1">
        <f t="array" aca="1" ref="AR444" ca="1">IF($A444&gt;AR$1,"",$C444*INDEX('ETS yield tables'!$D$68:$CO$96,$B444,AR$1-$A444+1)/10^6)</f>
        <v>-2.3344447427350605</v>
      </c>
      <c r="AS444" cm="1">
        <f t="array" aca="1" ref="AS444" ca="1">IF($A444&gt;AS$1,"",$C444*INDEX('ETS yield tables'!$D$68:$CO$96,$B444,AS$1-$A444+1)/10^6)</f>
        <v>-0.13212026715447708</v>
      </c>
      <c r="AT444" cm="1">
        <f t="array" aca="1" ref="AT444" ca="1">IF($A444&gt;AT$1,"",$C444*INDEX('ETS yield tables'!$D$68:$CO$96,$B444,AT$1-$A444+1)/10^6)</f>
        <v>-0.11240581347534119</v>
      </c>
      <c r="AU444" cm="1">
        <f t="array" aca="1" ref="AU444" ca="1">IF($A444&gt;AU$1,"",$C444*INDEX('ETS yield tables'!$D$68:$CO$96,$B444,AU$1-$A444+1)/10^6)</f>
        <v>0</v>
      </c>
      <c r="AV444" cm="1">
        <f t="array" aca="1" ref="AV444" ca="1">IF($A444&gt;AV$1,"",$C444*INDEX('ETS yield tables'!$D$68:$CO$96,$B444,AV$1-$A444+1)/10^6)</f>
        <v>0</v>
      </c>
      <c r="AW444" cm="1">
        <f t="array" aca="1" ref="AW444" ca="1">IF($A444&gt;AW$1,"",$C444*INDEX('ETS yield tables'!$D$68:$CO$96,$B444,AW$1-$A444+1)/10^6)</f>
        <v>0</v>
      </c>
      <c r="AX444" cm="1">
        <f t="array" aca="1" ref="AX444" ca="1">IF($A444&gt;AX$1,"",$C444*INDEX('ETS yield tables'!$D$68:$CO$96,$B444,AX$1-$A444+1)/10^6)</f>
        <v>0</v>
      </c>
      <c r="AY444" cm="1">
        <f t="array" aca="1" ref="AY444" ca="1">IF($A444&gt;AY$1,"",$C444*INDEX('ETS yield tables'!$D$68:$CO$96,$B444,AY$1-$A444+1)/10^6)</f>
        <v>0</v>
      </c>
      <c r="AZ444" cm="1">
        <f t="array" aca="1" ref="AZ444" ca="1">IF($A444&gt;AZ$1,"",$C444*INDEX('ETS yield tables'!$D$68:$CO$96,$B444,AZ$1-$A444+1)/10^6)</f>
        <v>0</v>
      </c>
      <c r="BA444" cm="1">
        <f t="array" aca="1" ref="BA444" ca="1">IF($A444&gt;BA$1,"",$C444*INDEX('ETS yield tables'!$D$68:$CO$96,$B444,BA$1-$A444+1)/10^6)</f>
        <v>-3.4632449187913849E-3</v>
      </c>
      <c r="BB444" cm="1">
        <f t="array" aca="1" ref="BB444" ca="1">IF($A444&gt;BB$1,"",$C444*INDEX('ETS yield tables'!$D$68:$CO$96,$B444,BB$1-$A444+1)/10^6)</f>
        <v>-1.629007795135224E-2</v>
      </c>
      <c r="BC444" cm="1">
        <f t="array" aca="1" ref="BC444" ca="1">IF($A444&gt;BC$1,"",$C444*INDEX('ETS yield tables'!$D$68:$CO$96,$B444,BC$1-$A444+1)/10^6)</f>
        <v>0</v>
      </c>
      <c r="BD444" cm="1">
        <f t="array" aca="1" ref="BD444" ca="1">IF($A444&gt;BD$1,"",$C444*INDEX('ETS yield tables'!$D$68:$CO$96,$B444,BD$1-$A444+1)/10^6)</f>
        <v>0</v>
      </c>
      <c r="BE444" cm="1">
        <f t="array" aca="1" ref="BE444" ca="1">IF($A444&gt;BE$1,"",$C444*INDEX('ETS yield tables'!$D$68:$CO$96,$B444,BE$1-$A444+1)/10^6)</f>
        <v>0</v>
      </c>
      <c r="BF444" cm="1">
        <f t="array" aca="1" ref="BF444" ca="1">IF($A444&gt;BF$1,"",$C444*INDEX('ETS yield tables'!$D$68:$CO$96,$B444,BF$1-$A444+1)/10^6)</f>
        <v>0</v>
      </c>
      <c r="BG444" cm="1">
        <f t="array" aca="1" ref="BG444" ca="1">IF($A444&gt;BG$1,"",$C444*INDEX('ETS yield tables'!$D$68:$CO$96,$B444,BG$1-$A444+1)/10^6)</f>
        <v>0</v>
      </c>
      <c r="BH444" cm="1">
        <f t="array" aca="1" ref="BH444" ca="1">IF($A444&gt;BH$1,"",$C444*INDEX('ETS yield tables'!$D$68:$CO$96,$B444,BH$1-$A444+1)/10^6)</f>
        <v>0</v>
      </c>
      <c r="BI444" cm="1">
        <f t="array" aca="1" ref="BI444" ca="1">IF($A444&gt;BI$1,"",$C444*INDEX('ETS yield tables'!$D$68:$CO$96,$B444,BI$1-$A444+1)/10^6)</f>
        <v>0</v>
      </c>
      <c r="BJ444" cm="1">
        <f t="array" aca="1" ref="BJ444" ca="1">IF($A444&gt;BJ$1,"",$C444*INDEX('ETS yield tables'!$D$68:$CO$96,$B444,BJ$1-$A444+1)/10^6)</f>
        <v>0</v>
      </c>
      <c r="BK444" cm="1">
        <f t="array" aca="1" ref="BK444" ca="1">IF($A444&gt;BK$1,"",$C444*INDEX('ETS yield tables'!$D$68:$CO$96,$B444,BK$1-$A444+1)/10^6)</f>
        <v>0</v>
      </c>
      <c r="BL444" cm="1">
        <f t="array" aca="1" ref="BL444" ca="1">IF($A444&gt;BL$1,"",$C444*INDEX('ETS yield tables'!$D$68:$CO$96,$B444,BL$1-$A444+1)/10^6)</f>
        <v>0</v>
      </c>
      <c r="BM444" cm="1">
        <f t="array" aca="1" ref="BM444" ca="1">IF($A444&gt;BM$1,"",$C444*INDEX('ETS yield tables'!$D$68:$CO$96,$B444,BM$1-$A444+1)/10^6)</f>
        <v>0</v>
      </c>
      <c r="BN444" cm="1">
        <f t="array" aca="1" ref="BN444" ca="1">IF($A444&gt;BN$1,"",$C444*INDEX('ETS yield tables'!$D$68:$CO$96,$B444,BN$1-$A444+1)/10^6)</f>
        <v>0</v>
      </c>
      <c r="BO444" cm="1">
        <f t="array" aca="1" ref="BO444" ca="1">IF($A444&gt;BO$1,"",$C444*INDEX('ETS yield tables'!$D$68:$CO$96,$B444,BO$1-$A444+1)/10^6)</f>
        <v>0</v>
      </c>
      <c r="BP444" cm="1">
        <f t="array" aca="1" ref="BP444" ca="1">IF($A444&gt;BP$1,"",$C444*INDEX('ETS yield tables'!$D$68:$CO$96,$B444,BP$1-$A444+1)/10^6)</f>
        <v>0</v>
      </c>
      <c r="BQ444" cm="1">
        <f t="array" aca="1" ref="BQ444" ca="1">IF($A444&gt;BQ$1,"",$C444*INDEX('ETS yield tables'!$D$68:$CO$96,$B444,BQ$1-$A444+1)/10^6)</f>
        <v>0</v>
      </c>
      <c r="BR444" cm="1">
        <f t="array" aca="1" ref="BR444" ca="1">IF($A444&gt;BR$1,"",$C444*INDEX('ETS yield tables'!$D$68:$CO$96,$B444,BR$1-$A444+1)/10^6)</f>
        <v>0</v>
      </c>
      <c r="BS444" cm="1">
        <f t="array" aca="1" ref="BS444" ca="1">IF($A444&gt;BS$1,"",$C444*INDEX('ETS yield tables'!$D$68:$CO$96,$B444,BS$1-$A444+1)/10^6)</f>
        <v>0</v>
      </c>
      <c r="BT444" cm="1">
        <f t="array" aca="1" ref="BT444" ca="1">IF($A444&gt;BT$1,"",$C444*INDEX('ETS yield tables'!$D$68:$CO$96,$B444,BT$1-$A444+1)/10^6)</f>
        <v>0</v>
      </c>
      <c r="BU444" cm="1">
        <f t="array" aca="1" ref="BU444" ca="1">IF($A444&gt;BU$1,"",$C444*INDEX('ETS yield tables'!$D$68:$CO$96,$B444,BU$1-$A444+1)/10^6)</f>
        <v>-2.3344447427350605</v>
      </c>
      <c r="BV444" cm="1">
        <f t="array" aca="1" ref="BV444" ca="1">IF($A444&gt;BV$1,"",$C444*INDEX('ETS yield tables'!$D$68:$CO$96,$B444,BV$1-$A444+1)/10^6)</f>
        <v>-0.13212026715447708</v>
      </c>
      <c r="BW444" cm="1">
        <f t="array" aca="1" ref="BW444" ca="1">IF($A444&gt;BW$1,"",$C444*INDEX('ETS yield tables'!$D$68:$CO$96,$B444,BW$1-$A444+1)/10^6)</f>
        <v>-0.12590119659323562</v>
      </c>
      <c r="BX444" cm="1">
        <f t="array" aca="1" ref="BX444" ca="1">IF($A444&gt;BX$1,"",$C444*INDEX('ETS yield tables'!$D$68:$CO$96,$B444,BX$1-$A444+1)/10^6)</f>
        <v>-0.11424043929090749</v>
      </c>
      <c r="BY444" cm="1">
        <f t="array" aca="1" ref="BY444" ca="1">IF($A444&gt;BY$1,"",$C444*INDEX('ETS yield tables'!$D$68:$CO$96,$B444,BY$1-$A444+1)/10^6)</f>
        <v>-6.0989647610276282E-2</v>
      </c>
      <c r="BZ444" cm="1">
        <f t="array" aca="1" ref="BZ444" ca="1">IF($A444&gt;BZ$1,"",$C444*INDEX('ETS yield tables'!$D$68:$CO$96,$B444,BZ$1-$A444+1)/10^6)</f>
        <v>-1.0848391210265814E-2</v>
      </c>
      <c r="CA444" cm="1">
        <f t="array" aca="1" ref="CA444" ca="1">IF($A444&gt;CA$1,"",$C444*INDEX('ETS yield tables'!$D$68:$CO$96,$B444,CA$1-$A444+1)/10^6)</f>
        <v>0</v>
      </c>
      <c r="CB444" cm="1">
        <f t="array" aca="1" ref="CB444" ca="1">IF($A444&gt;CB$1,"",$C444*INDEX('ETS yield tables'!$D$68:$CO$96,$B444,CB$1-$A444+1)/10^6)</f>
        <v>0</v>
      </c>
      <c r="CC444" cm="1">
        <f t="array" aca="1" ref="CC444" ca="1">IF($A444&gt;CC$1,"",$C444*INDEX('ETS yield tables'!$D$68:$CO$96,$B444,CC$1-$A444+1)/10^6)</f>
        <v>0</v>
      </c>
      <c r="CD444" cm="1">
        <f t="array" aca="1" ref="CD444" ca="1">IF($A444&gt;CD$1,"",$C444*INDEX('ETS yield tables'!$D$68:$CO$96,$B444,CD$1-$A444+1)/10^6)</f>
        <v>-3.4632449187913849E-3</v>
      </c>
      <c r="CE444" cm="1">
        <f t="array" aca="1" ref="CE444" ca="1">IF($A444&gt;CE$1,"",$C444*INDEX('ETS yield tables'!$D$68:$CO$96,$B444,CE$1-$A444+1)/10^6)</f>
        <v>-1.629007795135224E-2</v>
      </c>
      <c r="CF444" cm="1">
        <f t="array" aca="1" ref="CF444" ca="1">IF($A444&gt;CF$1,"",$C444*INDEX('ETS yield tables'!$D$68:$CO$96,$B444,CF$1-$A444+1)/10^6)</f>
        <v>0</v>
      </c>
      <c r="CG444" cm="1">
        <f t="array" aca="1" ref="CG444" ca="1">IF($A444&gt;CG$1,"",$C444*INDEX('ETS yield tables'!$D$68:$CO$96,$B444,CG$1-$A444+1)/10^6)</f>
        <v>0</v>
      </c>
      <c r="CH444" cm="1">
        <f t="array" aca="1" ref="CH444" ca="1">IF($A444&gt;CH$1,"",$C444*INDEX('ETS yield tables'!$D$68:$CO$96,$B444,CH$1-$A444+1)/10^6)</f>
        <v>0</v>
      </c>
      <c r="CI444" cm="1">
        <f t="array" aca="1" ref="CI444" ca="1">IF($A444&gt;CI$1,"",$C444*INDEX('ETS yield tables'!$D$68:$CO$96,$B444,CI$1-$A444+1)/10^6)</f>
        <v>0</v>
      </c>
      <c r="CJ444" cm="1">
        <f t="array" aca="1" ref="CJ444" ca="1">IF($A444&gt;CJ$1,"",$C444*INDEX('ETS yield tables'!$D$68:$CO$96,$B444,CJ$1-$A444+1)/10^6)</f>
        <v>0</v>
      </c>
      <c r="CK444" cm="1">
        <f t="array" aca="1" ref="CK444" ca="1">IF($A444&gt;CK$1,"",$C444*INDEX('ETS yield tables'!$D$68:$CO$96,$B444,CK$1-$A444+1)/10^6)</f>
        <v>0</v>
      </c>
      <c r="CL444" cm="1">
        <f t="array" aca="1" ref="CL444" ca="1">IF($A444&gt;CL$1,"",$C444*INDEX('ETS yield tables'!$D$68:$CO$96,$B444,CL$1-$A444+1)/10^6)</f>
        <v>0</v>
      </c>
      <c r="CM444" cm="1">
        <f t="array" aca="1" ref="CM444" ca="1">IF($A444&gt;CM$1,"",$C444*INDEX('ETS yield tables'!$D$68:$CO$96,$B444,CM$1-$A444+1)/10^6)</f>
        <v>0</v>
      </c>
      <c r="CN444" cm="1">
        <f t="array" aca="1" ref="CN444" ca="1">IF($A444&gt;CN$1,"",$C444*INDEX('ETS yield tables'!$D$68:$CO$96,$B444,CN$1-$A444+1)/10^6)</f>
        <v>0</v>
      </c>
      <c r="CO444" cm="1">
        <f t="array" aca="1" ref="CO444" ca="1">IF($A444&gt;CO$1,"",$C444*INDEX('ETS yield tables'!$D$68:$CO$96,$B444,CO$1-$A444+1)/10^6)</f>
        <v>0</v>
      </c>
    </row>
    <row r="445" spans="1:93" hidden="1" outlineLevel="1">
      <c r="A445">
        <v>2003</v>
      </c>
      <c r="B445">
        <f t="shared" si="198"/>
        <v>11</v>
      </c>
      <c r="C445" s="1">
        <v>2557.9763640160004</v>
      </c>
      <c r="D445" s="64"/>
      <c r="E445" s="64"/>
      <c r="F445" s="64"/>
      <c r="G445" s="64"/>
      <c r="H445" s="64"/>
      <c r="I445" s="64"/>
      <c r="J445" s="64"/>
      <c r="K445" s="64"/>
      <c r="L445" s="64"/>
      <c r="M445" s="64"/>
      <c r="N445" s="64"/>
      <c r="O445" s="64"/>
      <c r="P445" s="64"/>
      <c r="Q445" s="64"/>
      <c r="R445" s="64"/>
      <c r="S445" s="64"/>
      <c r="T445" s="64"/>
      <c r="U445" s="64"/>
      <c r="V445" s="64"/>
      <c r="W445" s="64"/>
      <c r="X445" s="64"/>
      <c r="Y445" s="64"/>
      <c r="Z445" s="64"/>
      <c r="AA445" cm="1">
        <f t="array" aca="1" ref="AA445" ca="1">IF($A445&gt;AA$1,"",$C445*INDEX('ETS yield tables'!$D$68:$CO$96,$B445,AA$1-$A445+1)/10^6)</f>
        <v>0</v>
      </c>
      <c r="AB445" cm="1">
        <f t="array" aca="1" ref="AB445" ca="1">IF($A445&gt;AB$1,"",$C445*INDEX('ETS yield tables'!$D$68:$CO$96,$B445,AB$1-$A445+1)/10^6)</f>
        <v>0</v>
      </c>
      <c r="AC445" cm="1">
        <f t="array" aca="1" ref="AC445" ca="1">IF($A445&gt;AC$1,"",$C445*INDEX('ETS yield tables'!$D$68:$CO$96,$B445,AC$1-$A445+1)/10^6)</f>
        <v>0</v>
      </c>
      <c r="AD445" cm="1">
        <f t="array" aca="1" ref="AD445" ca="1">IF($A445&gt;AD$1,"",$C445*INDEX('ETS yield tables'!$D$68:$CO$96,$B445,AD$1-$A445+1)/10^6)</f>
        <v>0</v>
      </c>
      <c r="AE445" cm="1">
        <f t="array" aca="1" ref="AE445" ca="1">IF($A445&gt;AE$1,"",$C445*INDEX('ETS yield tables'!$D$68:$CO$96,$B445,AE$1-$A445+1)/10^6)</f>
        <v>0</v>
      </c>
      <c r="AF445" cm="1">
        <f t="array" aca="1" ref="AF445" ca="1">IF($A445&gt;AF$1,"",$C445*INDEX('ETS yield tables'!$D$68:$CO$96,$B445,AF$1-$A445+1)/10^6)</f>
        <v>0</v>
      </c>
      <c r="AG445" cm="1">
        <f t="array" aca="1" ref="AG445" ca="1">IF($A445&gt;AG$1,"",$C445*INDEX('ETS yield tables'!$D$68:$CO$96,$B445,AG$1-$A445+1)/10^6)</f>
        <v>0</v>
      </c>
      <c r="AH445" cm="1">
        <f t="array" aca="1" ref="AH445" ca="1">IF($A445&gt;AH$1,"",$C445*INDEX('ETS yield tables'!$D$68:$CO$96,$B445,AH$1-$A445+1)/10^6)</f>
        <v>0</v>
      </c>
      <c r="AI445" cm="1">
        <f t="array" aca="1" ref="AI445" ca="1">IF($A445&gt;AI$1,"",$C445*INDEX('ETS yield tables'!$D$68:$CO$96,$B445,AI$1-$A445+1)/10^6)</f>
        <v>0</v>
      </c>
      <c r="AJ445" cm="1">
        <f t="array" aca="1" ref="AJ445" ca="1">IF($A445&gt;AJ$1,"",$C445*INDEX('ETS yield tables'!$D$68:$CO$96,$B445,AJ$1-$A445+1)/10^6)</f>
        <v>0</v>
      </c>
      <c r="AK445" cm="1">
        <f t="array" aca="1" ref="AK445" ca="1">IF($A445&gt;AK$1,"",$C445*INDEX('ETS yield tables'!$D$68:$CO$96,$B445,AK$1-$A445+1)/10^6)</f>
        <v>0</v>
      </c>
      <c r="AL445" cm="1">
        <f t="array" aca="1" ref="AL445" ca="1">IF($A445&gt;AL$1,"",$C445*INDEX('ETS yield tables'!$D$68:$CO$96,$B445,AL$1-$A445+1)/10^6)</f>
        <v>0</v>
      </c>
      <c r="AM445" cm="1">
        <f t="array" aca="1" ref="AM445" ca="1">IF($A445&gt;AM$1,"",$C445*INDEX('ETS yield tables'!$D$68:$CO$96,$B445,AM$1-$A445+1)/10^6)</f>
        <v>0</v>
      </c>
      <c r="AN445" cm="1">
        <f t="array" aca="1" ref="AN445" ca="1">IF($A445&gt;AN$1,"",$C445*INDEX('ETS yield tables'!$D$68:$CO$96,$B445,AN$1-$A445+1)/10^6)</f>
        <v>0</v>
      </c>
      <c r="AO445" cm="1">
        <f t="array" aca="1" ref="AO445" ca="1">IF($A445&gt;AO$1,"",$C445*INDEX('ETS yield tables'!$D$68:$CO$96,$B445,AO$1-$A445+1)/10^6)</f>
        <v>0</v>
      </c>
      <c r="AP445" cm="1">
        <f t="array" aca="1" ref="AP445" ca="1">IF($A445&gt;AP$1,"",$C445*INDEX('ETS yield tables'!$D$68:$CO$96,$B445,AP$1-$A445+1)/10^6)</f>
        <v>0</v>
      </c>
      <c r="AQ445" cm="1">
        <f t="array" aca="1" ref="AQ445" ca="1">IF($A445&gt;AQ$1,"",$C445*INDEX('ETS yield tables'!$D$68:$CO$96,$B445,AQ$1-$A445+1)/10^6)</f>
        <v>0</v>
      </c>
      <c r="AR445" cm="1">
        <f t="array" aca="1" ref="AR445" ca="1">IF($A445&gt;AR$1,"",$C445*INDEX('ETS yield tables'!$D$68:$CO$96,$B445,AR$1-$A445+1)/10^6)</f>
        <v>0</v>
      </c>
      <c r="AS445" cm="1">
        <f t="array" aca="1" ref="AS445" ca="1">IF($A445&gt;AS$1,"",$C445*INDEX('ETS yield tables'!$D$68:$CO$96,$B445,AS$1-$A445+1)/10^6)</f>
        <v>-1.5362950244643698</v>
      </c>
      <c r="AT445" cm="1">
        <f t="array" aca="1" ref="AT445" ca="1">IF($A445&gt;AT$1,"",$C445*INDEX('ETS yield tables'!$D$68:$CO$96,$B445,AT$1-$A445+1)/10^6)</f>
        <v>-8.6948174589267832E-2</v>
      </c>
      <c r="AU445" cm="1">
        <f t="array" aca="1" ref="AU445" ca="1">IF($A445&gt;AU$1,"",$C445*INDEX('ETS yield tables'!$D$68:$CO$96,$B445,AU$1-$A445+1)/10^6)</f>
        <v>-8.2855412406842313E-2</v>
      </c>
      <c r="AV445" cm="1">
        <f t="array" aca="1" ref="AV445" ca="1">IF($A445&gt;AV$1,"",$C445*INDEX('ETS yield tables'!$D$68:$CO$96,$B445,AV$1-$A445+1)/10^6)</f>
        <v>-6.6579008802608516E-2</v>
      </c>
      <c r="AW445" cm="1">
        <f t="array" aca="1" ref="AW445" ca="1">IF($A445&gt;AW$1,"",$C445*INDEX('ETS yield tables'!$D$68:$CO$96,$B445,AW$1-$A445+1)/10^6)</f>
        <v>0</v>
      </c>
      <c r="AX445" cm="1">
        <f t="array" aca="1" ref="AX445" ca="1">IF($A445&gt;AX$1,"",$C445*INDEX('ETS yield tables'!$D$68:$CO$96,$B445,AX$1-$A445+1)/10^6)</f>
        <v>0</v>
      </c>
      <c r="AY445" cm="1">
        <f t="array" aca="1" ref="AY445" ca="1">IF($A445&gt;AY$1,"",$C445*INDEX('ETS yield tables'!$D$68:$CO$96,$B445,AY$1-$A445+1)/10^6)</f>
        <v>0</v>
      </c>
      <c r="AZ445" cm="1">
        <f t="array" aca="1" ref="AZ445" ca="1">IF($A445&gt;AZ$1,"",$C445*INDEX('ETS yield tables'!$D$68:$CO$96,$B445,AZ$1-$A445+1)/10^6)</f>
        <v>0</v>
      </c>
      <c r="BA445" cm="1">
        <f t="array" aca="1" ref="BA445" ca="1">IF($A445&gt;BA$1,"",$C445*INDEX('ETS yield tables'!$D$68:$CO$96,$B445,BA$1-$A445+1)/10^6)</f>
        <v>0</v>
      </c>
      <c r="BB445" cm="1">
        <f t="array" aca="1" ref="BB445" ca="1">IF($A445&gt;BB$1,"",$C445*INDEX('ETS yield tables'!$D$68:$CO$96,$B445,BB$1-$A445+1)/10^6)</f>
        <v>-2.2791569403382336E-3</v>
      </c>
      <c r="BC445" cm="1">
        <f t="array" aca="1" ref="BC445" ca="1">IF($A445&gt;BC$1,"",$C445*INDEX('ETS yield tables'!$D$68:$CO$96,$B445,BC$1-$A445+1)/10^6)</f>
        <v>-1.0720478941591064E-2</v>
      </c>
      <c r="BD445" cm="1">
        <f t="array" aca="1" ref="BD445" ca="1">IF($A445&gt;BD$1,"",$C445*INDEX('ETS yield tables'!$D$68:$CO$96,$B445,BD$1-$A445+1)/10^6)</f>
        <v>0</v>
      </c>
      <c r="BE445" cm="1">
        <f t="array" aca="1" ref="BE445" ca="1">IF($A445&gt;BE$1,"",$C445*INDEX('ETS yield tables'!$D$68:$CO$96,$B445,BE$1-$A445+1)/10^6)</f>
        <v>0</v>
      </c>
      <c r="BF445" cm="1">
        <f t="array" aca="1" ref="BF445" ca="1">IF($A445&gt;BF$1,"",$C445*INDEX('ETS yield tables'!$D$68:$CO$96,$B445,BF$1-$A445+1)/10^6)</f>
        <v>0</v>
      </c>
      <c r="BG445" cm="1">
        <f t="array" aca="1" ref="BG445" ca="1">IF($A445&gt;BG$1,"",$C445*INDEX('ETS yield tables'!$D$68:$CO$96,$B445,BG$1-$A445+1)/10^6)</f>
        <v>0</v>
      </c>
      <c r="BH445" cm="1">
        <f t="array" aca="1" ref="BH445" ca="1">IF($A445&gt;BH$1,"",$C445*INDEX('ETS yield tables'!$D$68:$CO$96,$B445,BH$1-$A445+1)/10^6)</f>
        <v>0</v>
      </c>
      <c r="BI445" cm="1">
        <f t="array" aca="1" ref="BI445" ca="1">IF($A445&gt;BI$1,"",$C445*INDEX('ETS yield tables'!$D$68:$CO$96,$B445,BI$1-$A445+1)/10^6)</f>
        <v>0</v>
      </c>
      <c r="BJ445" cm="1">
        <f t="array" aca="1" ref="BJ445" ca="1">IF($A445&gt;BJ$1,"",$C445*INDEX('ETS yield tables'!$D$68:$CO$96,$B445,BJ$1-$A445+1)/10^6)</f>
        <v>0</v>
      </c>
      <c r="BK445" cm="1">
        <f t="array" aca="1" ref="BK445" ca="1">IF($A445&gt;BK$1,"",$C445*INDEX('ETS yield tables'!$D$68:$CO$96,$B445,BK$1-$A445+1)/10^6)</f>
        <v>0</v>
      </c>
      <c r="BL445" cm="1">
        <f t="array" aca="1" ref="BL445" ca="1">IF($A445&gt;BL$1,"",$C445*INDEX('ETS yield tables'!$D$68:$CO$96,$B445,BL$1-$A445+1)/10^6)</f>
        <v>0</v>
      </c>
      <c r="BM445" cm="1">
        <f t="array" aca="1" ref="BM445" ca="1">IF($A445&gt;BM$1,"",$C445*INDEX('ETS yield tables'!$D$68:$CO$96,$B445,BM$1-$A445+1)/10^6)</f>
        <v>0</v>
      </c>
      <c r="BN445" cm="1">
        <f t="array" aca="1" ref="BN445" ca="1">IF($A445&gt;BN$1,"",$C445*INDEX('ETS yield tables'!$D$68:$CO$96,$B445,BN$1-$A445+1)/10^6)</f>
        <v>0</v>
      </c>
      <c r="BO445" cm="1">
        <f t="array" aca="1" ref="BO445" ca="1">IF($A445&gt;BO$1,"",$C445*INDEX('ETS yield tables'!$D$68:$CO$96,$B445,BO$1-$A445+1)/10^6)</f>
        <v>0</v>
      </c>
      <c r="BP445" cm="1">
        <f t="array" aca="1" ref="BP445" ca="1">IF($A445&gt;BP$1,"",$C445*INDEX('ETS yield tables'!$D$68:$CO$96,$B445,BP$1-$A445+1)/10^6)</f>
        <v>0</v>
      </c>
      <c r="BQ445" cm="1">
        <f t="array" aca="1" ref="BQ445" ca="1">IF($A445&gt;BQ$1,"",$C445*INDEX('ETS yield tables'!$D$68:$CO$96,$B445,BQ$1-$A445+1)/10^6)</f>
        <v>0</v>
      </c>
      <c r="BR445" cm="1">
        <f t="array" aca="1" ref="BR445" ca="1">IF($A445&gt;BR$1,"",$C445*INDEX('ETS yield tables'!$D$68:$CO$96,$B445,BR$1-$A445+1)/10^6)</f>
        <v>0</v>
      </c>
      <c r="BS445" cm="1">
        <f t="array" aca="1" ref="BS445" ca="1">IF($A445&gt;BS$1,"",$C445*INDEX('ETS yield tables'!$D$68:$CO$96,$B445,BS$1-$A445+1)/10^6)</f>
        <v>0</v>
      </c>
      <c r="BT445" cm="1">
        <f t="array" aca="1" ref="BT445" ca="1">IF($A445&gt;BT$1,"",$C445*INDEX('ETS yield tables'!$D$68:$CO$96,$B445,BT$1-$A445+1)/10^6)</f>
        <v>0</v>
      </c>
      <c r="BU445" cm="1">
        <f t="array" aca="1" ref="BU445" ca="1">IF($A445&gt;BU$1,"",$C445*INDEX('ETS yield tables'!$D$68:$CO$96,$B445,BU$1-$A445+1)/10^6)</f>
        <v>0</v>
      </c>
      <c r="BV445" cm="1">
        <f t="array" aca="1" ref="BV445" ca="1">IF($A445&gt;BV$1,"",$C445*INDEX('ETS yield tables'!$D$68:$CO$96,$B445,BV$1-$A445+1)/10^6)</f>
        <v>-1.5362950244643698</v>
      </c>
      <c r="BW445" cm="1">
        <f t="array" aca="1" ref="BW445" ca="1">IF($A445&gt;BW$1,"",$C445*INDEX('ETS yield tables'!$D$68:$CO$96,$B445,BW$1-$A445+1)/10^6)</f>
        <v>-8.6948174589267832E-2</v>
      </c>
      <c r="BX445" cm="1">
        <f t="array" aca="1" ref="BX445" ca="1">IF($A445&gt;BX$1,"",$C445*INDEX('ETS yield tables'!$D$68:$CO$96,$B445,BX$1-$A445+1)/10^6)</f>
        <v>-8.2855412406842313E-2</v>
      </c>
      <c r="BY445" cm="1">
        <f t="array" aca="1" ref="BY445" ca="1">IF($A445&gt;BY$1,"",$C445*INDEX('ETS yield tables'!$D$68:$CO$96,$B445,BY$1-$A445+1)/10^6)</f>
        <v>-7.518148331479424E-2</v>
      </c>
      <c r="BZ445" cm="1">
        <f t="array" aca="1" ref="BZ445" ca="1">IF($A445&gt;BZ$1,"",$C445*INDEX('ETS yield tables'!$D$68:$CO$96,$B445,BZ$1-$A445+1)/10^6)</f>
        <v>-4.0137207127775062E-2</v>
      </c>
      <c r="CA445" cm="1">
        <f t="array" aca="1" ref="CA445" ca="1">IF($A445&gt;CA$1,"",$C445*INDEX('ETS yield tables'!$D$68:$CO$96,$B445,CA$1-$A445+1)/10^6)</f>
        <v>-7.1393120319686483E-3</v>
      </c>
      <c r="CB445" cm="1">
        <f t="array" aca="1" ref="CB445" ca="1">IF($A445&gt;CB$1,"",$C445*INDEX('ETS yield tables'!$D$68:$CO$96,$B445,CB$1-$A445+1)/10^6)</f>
        <v>0</v>
      </c>
      <c r="CC445" cm="1">
        <f t="array" aca="1" ref="CC445" ca="1">IF($A445&gt;CC$1,"",$C445*INDEX('ETS yield tables'!$D$68:$CO$96,$B445,CC$1-$A445+1)/10^6)</f>
        <v>0</v>
      </c>
      <c r="CD445" cm="1">
        <f t="array" aca="1" ref="CD445" ca="1">IF($A445&gt;CD$1,"",$C445*INDEX('ETS yield tables'!$D$68:$CO$96,$B445,CD$1-$A445+1)/10^6)</f>
        <v>0</v>
      </c>
      <c r="CE445" cm="1">
        <f t="array" aca="1" ref="CE445" ca="1">IF($A445&gt;CE$1,"",$C445*INDEX('ETS yield tables'!$D$68:$CO$96,$B445,CE$1-$A445+1)/10^6)</f>
        <v>-2.2791569403382336E-3</v>
      </c>
      <c r="CF445" cm="1">
        <f t="array" aca="1" ref="CF445" ca="1">IF($A445&gt;CF$1,"",$C445*INDEX('ETS yield tables'!$D$68:$CO$96,$B445,CF$1-$A445+1)/10^6)</f>
        <v>-1.0720478941591064E-2</v>
      </c>
      <c r="CG445" cm="1">
        <f t="array" aca="1" ref="CG445" ca="1">IF($A445&gt;CG$1,"",$C445*INDEX('ETS yield tables'!$D$68:$CO$96,$B445,CG$1-$A445+1)/10^6)</f>
        <v>0</v>
      </c>
      <c r="CH445" cm="1">
        <f t="array" aca="1" ref="CH445" ca="1">IF($A445&gt;CH$1,"",$C445*INDEX('ETS yield tables'!$D$68:$CO$96,$B445,CH$1-$A445+1)/10^6)</f>
        <v>0</v>
      </c>
      <c r="CI445" cm="1">
        <f t="array" aca="1" ref="CI445" ca="1">IF($A445&gt;CI$1,"",$C445*INDEX('ETS yield tables'!$D$68:$CO$96,$B445,CI$1-$A445+1)/10^6)</f>
        <v>0</v>
      </c>
      <c r="CJ445" cm="1">
        <f t="array" aca="1" ref="CJ445" ca="1">IF($A445&gt;CJ$1,"",$C445*INDEX('ETS yield tables'!$D$68:$CO$96,$B445,CJ$1-$A445+1)/10^6)</f>
        <v>0</v>
      </c>
      <c r="CK445" cm="1">
        <f t="array" aca="1" ref="CK445" ca="1">IF($A445&gt;CK$1,"",$C445*INDEX('ETS yield tables'!$D$68:$CO$96,$B445,CK$1-$A445+1)/10^6)</f>
        <v>0</v>
      </c>
      <c r="CL445" cm="1">
        <f t="array" aca="1" ref="CL445" ca="1">IF($A445&gt;CL$1,"",$C445*INDEX('ETS yield tables'!$D$68:$CO$96,$B445,CL$1-$A445+1)/10^6)</f>
        <v>0</v>
      </c>
      <c r="CM445" cm="1">
        <f t="array" aca="1" ref="CM445" ca="1">IF($A445&gt;CM$1,"",$C445*INDEX('ETS yield tables'!$D$68:$CO$96,$B445,CM$1-$A445+1)/10^6)</f>
        <v>0</v>
      </c>
      <c r="CN445" cm="1">
        <f t="array" aca="1" ref="CN445" ca="1">IF($A445&gt;CN$1,"",$C445*INDEX('ETS yield tables'!$D$68:$CO$96,$B445,CN$1-$A445+1)/10^6)</f>
        <v>0</v>
      </c>
      <c r="CO445" cm="1">
        <f t="array" aca="1" ref="CO445" ca="1">IF($A445&gt;CO$1,"",$C445*INDEX('ETS yield tables'!$D$68:$CO$96,$B445,CO$1-$A445+1)/10^6)</f>
        <v>0</v>
      </c>
    </row>
    <row r="446" spans="1:93" hidden="1" outlineLevel="1">
      <c r="A446">
        <v>2004</v>
      </c>
      <c r="B446">
        <f t="shared" si="198"/>
        <v>10</v>
      </c>
      <c r="C446" s="1">
        <v>594.94945384000005</v>
      </c>
      <c r="D446" s="64"/>
      <c r="E446" s="64"/>
      <c r="F446" s="64"/>
      <c r="G446" s="64"/>
      <c r="H446" s="64"/>
      <c r="I446" s="64"/>
      <c r="J446" s="64"/>
      <c r="K446" s="64"/>
      <c r="L446" s="64"/>
      <c r="M446" s="64"/>
      <c r="N446" s="64"/>
      <c r="O446" s="64"/>
      <c r="P446" s="64"/>
      <c r="Q446" s="64"/>
      <c r="R446" s="64"/>
      <c r="S446" s="64"/>
      <c r="T446" s="64"/>
      <c r="U446" s="64"/>
      <c r="V446" s="64"/>
      <c r="W446" s="64"/>
      <c r="X446" s="64"/>
      <c r="Y446" s="64"/>
      <c r="Z446" s="64"/>
      <c r="AA446" cm="1">
        <f t="array" aca="1" ref="AA446" ca="1">IF($A446&gt;AA$1,"",$C446*INDEX('ETS yield tables'!$D$68:$CO$96,$B446,AA$1-$A446+1)/10^6)</f>
        <v>0</v>
      </c>
      <c r="AB446" cm="1">
        <f t="array" aca="1" ref="AB446" ca="1">IF($A446&gt;AB$1,"",$C446*INDEX('ETS yield tables'!$D$68:$CO$96,$B446,AB$1-$A446+1)/10^6)</f>
        <v>0</v>
      </c>
      <c r="AC446" cm="1">
        <f t="array" aca="1" ref="AC446" ca="1">IF($A446&gt;AC$1,"",$C446*INDEX('ETS yield tables'!$D$68:$CO$96,$B446,AC$1-$A446+1)/10^6)</f>
        <v>0</v>
      </c>
      <c r="AD446" cm="1">
        <f t="array" aca="1" ref="AD446" ca="1">IF($A446&gt;AD$1,"",$C446*INDEX('ETS yield tables'!$D$68:$CO$96,$B446,AD$1-$A446+1)/10^6)</f>
        <v>0</v>
      </c>
      <c r="AE446" cm="1">
        <f t="array" aca="1" ref="AE446" ca="1">IF($A446&gt;AE$1,"",$C446*INDEX('ETS yield tables'!$D$68:$CO$96,$B446,AE$1-$A446+1)/10^6)</f>
        <v>0</v>
      </c>
      <c r="AF446" cm="1">
        <f t="array" aca="1" ref="AF446" ca="1">IF($A446&gt;AF$1,"",$C446*INDEX('ETS yield tables'!$D$68:$CO$96,$B446,AF$1-$A446+1)/10^6)</f>
        <v>0</v>
      </c>
      <c r="AG446" cm="1">
        <f t="array" aca="1" ref="AG446" ca="1">IF($A446&gt;AG$1,"",$C446*INDEX('ETS yield tables'!$D$68:$CO$96,$B446,AG$1-$A446+1)/10^6)</f>
        <v>0</v>
      </c>
      <c r="AH446" cm="1">
        <f t="array" aca="1" ref="AH446" ca="1">IF($A446&gt;AH$1,"",$C446*INDEX('ETS yield tables'!$D$68:$CO$96,$B446,AH$1-$A446+1)/10^6)</f>
        <v>0</v>
      </c>
      <c r="AI446" cm="1">
        <f t="array" aca="1" ref="AI446" ca="1">IF($A446&gt;AI$1,"",$C446*INDEX('ETS yield tables'!$D$68:$CO$96,$B446,AI$1-$A446+1)/10^6)</f>
        <v>0</v>
      </c>
      <c r="AJ446" cm="1">
        <f t="array" aca="1" ref="AJ446" ca="1">IF($A446&gt;AJ$1,"",$C446*INDEX('ETS yield tables'!$D$68:$CO$96,$B446,AJ$1-$A446+1)/10^6)</f>
        <v>0</v>
      </c>
      <c r="AK446" cm="1">
        <f t="array" aca="1" ref="AK446" ca="1">IF($A446&gt;AK$1,"",$C446*INDEX('ETS yield tables'!$D$68:$CO$96,$B446,AK$1-$A446+1)/10^6)</f>
        <v>0</v>
      </c>
      <c r="AL446" cm="1">
        <f t="array" aca="1" ref="AL446" ca="1">IF($A446&gt;AL$1,"",$C446*INDEX('ETS yield tables'!$D$68:$CO$96,$B446,AL$1-$A446+1)/10^6)</f>
        <v>0</v>
      </c>
      <c r="AM446" cm="1">
        <f t="array" aca="1" ref="AM446" ca="1">IF($A446&gt;AM$1,"",$C446*INDEX('ETS yield tables'!$D$68:$CO$96,$B446,AM$1-$A446+1)/10^6)</f>
        <v>0</v>
      </c>
      <c r="AN446" cm="1">
        <f t="array" aca="1" ref="AN446" ca="1">IF($A446&gt;AN$1,"",$C446*INDEX('ETS yield tables'!$D$68:$CO$96,$B446,AN$1-$A446+1)/10^6)</f>
        <v>0</v>
      </c>
      <c r="AO446" cm="1">
        <f t="array" aca="1" ref="AO446" ca="1">IF($A446&gt;AO$1,"",$C446*INDEX('ETS yield tables'!$D$68:$CO$96,$B446,AO$1-$A446+1)/10^6)</f>
        <v>0</v>
      </c>
      <c r="AP446" cm="1">
        <f t="array" aca="1" ref="AP446" ca="1">IF($A446&gt;AP$1,"",$C446*INDEX('ETS yield tables'!$D$68:$CO$96,$B446,AP$1-$A446+1)/10^6)</f>
        <v>0</v>
      </c>
      <c r="AQ446" cm="1">
        <f t="array" aca="1" ref="AQ446" ca="1">IF($A446&gt;AQ$1,"",$C446*INDEX('ETS yield tables'!$D$68:$CO$96,$B446,AQ$1-$A446+1)/10^6)</f>
        <v>0</v>
      </c>
      <c r="AR446" cm="1">
        <f t="array" aca="1" ref="AR446" ca="1">IF($A446&gt;AR$1,"",$C446*INDEX('ETS yield tables'!$D$68:$CO$96,$B446,AR$1-$A446+1)/10^6)</f>
        <v>0</v>
      </c>
      <c r="AS446" cm="1">
        <f t="array" aca="1" ref="AS446" ca="1">IF($A446&gt;AS$1,"",$C446*INDEX('ETS yield tables'!$D$68:$CO$96,$B446,AS$1-$A446+1)/10^6)</f>
        <v>0</v>
      </c>
      <c r="AT446" cm="1">
        <f t="array" aca="1" ref="AT446" ca="1">IF($A446&gt;AT$1,"",$C446*INDEX('ETS yield tables'!$D$68:$CO$96,$B446,AT$1-$A446+1)/10^6)</f>
        <v>-0.35732069248176562</v>
      </c>
      <c r="AU446" cm="1">
        <f t="array" aca="1" ref="AU446" ca="1">IF($A446&gt;AU$1,"",$C446*INDEX('ETS yield tables'!$D$68:$CO$96,$B446,AU$1-$A446+1)/10^6)</f>
        <v>-2.0222926885475435E-2</v>
      </c>
      <c r="AV446" cm="1">
        <f t="array" aca="1" ref="AV446" ca="1">IF($A446&gt;AV$1,"",$C446*INDEX('ETS yield tables'!$D$68:$CO$96,$B446,AV$1-$A446+1)/10^6)</f>
        <v>-1.9271007759331452E-2</v>
      </c>
      <c r="AW446" cm="1">
        <f t="array" aca="1" ref="AW446" ca="1">IF($A446&gt;AW$1,"",$C446*INDEX('ETS yield tables'!$D$68:$CO$96,$B446,AW$1-$A446+1)/10^6)</f>
        <v>-1.7486159397811438E-2</v>
      </c>
      <c r="AX446" cm="1">
        <f t="array" aca="1" ref="AX446" ca="1">IF($A446&gt;AX$1,"",$C446*INDEX('ETS yield tables'!$D$68:$CO$96,$B446,AX$1-$A446+1)/10^6)</f>
        <v>-9.3353518802034418E-3</v>
      </c>
      <c r="AY446" cm="1">
        <f t="array" aca="1" ref="AY446" ca="1">IF($A446&gt;AY$1,"",$C446*INDEX('ETS yield tables'!$D$68:$CO$96,$B446,AY$1-$A446+1)/10^6)</f>
        <v>-1.6605039256674381E-3</v>
      </c>
      <c r="AZ446" cm="1">
        <f t="array" aca="1" ref="AZ446" ca="1">IF($A446&gt;AZ$1,"",$C446*INDEX('ETS yield tables'!$D$68:$CO$96,$B446,AZ$1-$A446+1)/10^6)</f>
        <v>0</v>
      </c>
      <c r="BA446" cm="1">
        <f t="array" aca="1" ref="BA446" ca="1">IF($A446&gt;BA$1,"",$C446*INDEX('ETS yield tables'!$D$68:$CO$96,$B446,BA$1-$A446+1)/10^6)</f>
        <v>0</v>
      </c>
      <c r="BB446" cm="1">
        <f t="array" aca="1" ref="BB446" ca="1">IF($A446&gt;BB$1,"",$C446*INDEX('ETS yield tables'!$D$68:$CO$96,$B446,BB$1-$A446+1)/10^6)</f>
        <v>0</v>
      </c>
      <c r="BC446" cm="1">
        <f t="array" aca="1" ref="BC446" ca="1">IF($A446&gt;BC$1,"",$C446*INDEX('ETS yield tables'!$D$68:$CO$96,$B446,BC$1-$A446+1)/10^6)</f>
        <v>-5.3009996337143484E-4</v>
      </c>
      <c r="BD446" cm="1">
        <f t="array" aca="1" ref="BD446" ca="1">IF($A446&gt;BD$1,"",$C446*INDEX('ETS yield tables'!$D$68:$CO$96,$B446,BD$1-$A446+1)/10^6)</f>
        <v>-2.4934331610434414E-3</v>
      </c>
      <c r="BE446" cm="1">
        <f t="array" aca="1" ref="BE446" ca="1">IF($A446&gt;BE$1,"",$C446*INDEX('ETS yield tables'!$D$68:$CO$96,$B446,BE$1-$A446+1)/10^6)</f>
        <v>0</v>
      </c>
      <c r="BF446" cm="1">
        <f t="array" aca="1" ref="BF446" ca="1">IF($A446&gt;BF$1,"",$C446*INDEX('ETS yield tables'!$D$68:$CO$96,$B446,BF$1-$A446+1)/10^6)</f>
        <v>0</v>
      </c>
      <c r="BG446" cm="1">
        <f t="array" aca="1" ref="BG446" ca="1">IF($A446&gt;BG$1,"",$C446*INDEX('ETS yield tables'!$D$68:$CO$96,$B446,BG$1-$A446+1)/10^6)</f>
        <v>0</v>
      </c>
      <c r="BH446" cm="1">
        <f t="array" aca="1" ref="BH446" ca="1">IF($A446&gt;BH$1,"",$C446*INDEX('ETS yield tables'!$D$68:$CO$96,$B446,BH$1-$A446+1)/10^6)</f>
        <v>0</v>
      </c>
      <c r="BI446" cm="1">
        <f t="array" aca="1" ref="BI446" ca="1">IF($A446&gt;BI$1,"",$C446*INDEX('ETS yield tables'!$D$68:$CO$96,$B446,BI$1-$A446+1)/10^6)</f>
        <v>0</v>
      </c>
      <c r="BJ446" cm="1">
        <f t="array" aca="1" ref="BJ446" ca="1">IF($A446&gt;BJ$1,"",$C446*INDEX('ETS yield tables'!$D$68:$CO$96,$B446,BJ$1-$A446+1)/10^6)</f>
        <v>0</v>
      </c>
      <c r="BK446" cm="1">
        <f t="array" aca="1" ref="BK446" ca="1">IF($A446&gt;BK$1,"",$C446*INDEX('ETS yield tables'!$D$68:$CO$96,$B446,BK$1-$A446+1)/10^6)</f>
        <v>0</v>
      </c>
      <c r="BL446" cm="1">
        <f t="array" aca="1" ref="BL446" ca="1">IF($A446&gt;BL$1,"",$C446*INDEX('ETS yield tables'!$D$68:$CO$96,$B446,BL$1-$A446+1)/10^6)</f>
        <v>0</v>
      </c>
      <c r="BM446" cm="1">
        <f t="array" aca="1" ref="BM446" ca="1">IF($A446&gt;BM$1,"",$C446*INDEX('ETS yield tables'!$D$68:$CO$96,$B446,BM$1-$A446+1)/10^6)</f>
        <v>0</v>
      </c>
      <c r="BN446" cm="1">
        <f t="array" aca="1" ref="BN446" ca="1">IF($A446&gt;BN$1,"",$C446*INDEX('ETS yield tables'!$D$68:$CO$96,$B446,BN$1-$A446+1)/10^6)</f>
        <v>0</v>
      </c>
      <c r="BO446" cm="1">
        <f t="array" aca="1" ref="BO446" ca="1">IF($A446&gt;BO$1,"",$C446*INDEX('ETS yield tables'!$D$68:$CO$96,$B446,BO$1-$A446+1)/10^6)</f>
        <v>0</v>
      </c>
      <c r="BP446" cm="1">
        <f t="array" aca="1" ref="BP446" ca="1">IF($A446&gt;BP$1,"",$C446*INDEX('ETS yield tables'!$D$68:$CO$96,$B446,BP$1-$A446+1)/10^6)</f>
        <v>0</v>
      </c>
      <c r="BQ446" cm="1">
        <f t="array" aca="1" ref="BQ446" ca="1">IF($A446&gt;BQ$1,"",$C446*INDEX('ETS yield tables'!$D$68:$CO$96,$B446,BQ$1-$A446+1)/10^6)</f>
        <v>0</v>
      </c>
      <c r="BR446" cm="1">
        <f t="array" aca="1" ref="BR446" ca="1">IF($A446&gt;BR$1,"",$C446*INDEX('ETS yield tables'!$D$68:$CO$96,$B446,BR$1-$A446+1)/10^6)</f>
        <v>0</v>
      </c>
      <c r="BS446" cm="1">
        <f t="array" aca="1" ref="BS446" ca="1">IF($A446&gt;BS$1,"",$C446*INDEX('ETS yield tables'!$D$68:$CO$96,$B446,BS$1-$A446+1)/10^6)</f>
        <v>0</v>
      </c>
      <c r="BT446" cm="1">
        <f t="array" aca="1" ref="BT446" ca="1">IF($A446&gt;BT$1,"",$C446*INDEX('ETS yield tables'!$D$68:$CO$96,$B446,BT$1-$A446+1)/10^6)</f>
        <v>0</v>
      </c>
      <c r="BU446" cm="1">
        <f t="array" aca="1" ref="BU446" ca="1">IF($A446&gt;BU$1,"",$C446*INDEX('ETS yield tables'!$D$68:$CO$96,$B446,BU$1-$A446+1)/10^6)</f>
        <v>0</v>
      </c>
      <c r="BV446" cm="1">
        <f t="array" aca="1" ref="BV446" ca="1">IF($A446&gt;BV$1,"",$C446*INDEX('ETS yield tables'!$D$68:$CO$96,$B446,BV$1-$A446+1)/10^6)</f>
        <v>0</v>
      </c>
      <c r="BW446" cm="1">
        <f t="array" aca="1" ref="BW446" ca="1">IF($A446&gt;BW$1,"",$C446*INDEX('ETS yield tables'!$D$68:$CO$96,$B446,BW$1-$A446+1)/10^6)</f>
        <v>-0.35732069248176562</v>
      </c>
      <c r="BX446" cm="1">
        <f t="array" aca="1" ref="BX446" ca="1">IF($A446&gt;BX$1,"",$C446*INDEX('ETS yield tables'!$D$68:$CO$96,$B446,BX$1-$A446+1)/10^6)</f>
        <v>-2.0222926885475435E-2</v>
      </c>
      <c r="BY446" cm="1">
        <f t="array" aca="1" ref="BY446" ca="1">IF($A446&gt;BY$1,"",$C446*INDEX('ETS yield tables'!$D$68:$CO$96,$B446,BY$1-$A446+1)/10^6)</f>
        <v>-1.9271007759331452E-2</v>
      </c>
      <c r="BZ446" cm="1">
        <f t="array" aca="1" ref="BZ446" ca="1">IF($A446&gt;BZ$1,"",$C446*INDEX('ETS yield tables'!$D$68:$CO$96,$B446,BZ$1-$A446+1)/10^6)</f>
        <v>-1.7486159397811438E-2</v>
      </c>
      <c r="CA446" cm="1">
        <f t="array" aca="1" ref="CA446" ca="1">IF($A446&gt;CA$1,"",$C446*INDEX('ETS yield tables'!$D$68:$CO$96,$B446,CA$1-$A446+1)/10^6)</f>
        <v>-9.3353518802034418E-3</v>
      </c>
      <c r="CB446" cm="1">
        <f t="array" aca="1" ref="CB446" ca="1">IF($A446&gt;CB$1,"",$C446*INDEX('ETS yield tables'!$D$68:$CO$96,$B446,CB$1-$A446+1)/10^6)</f>
        <v>-1.6605039256674381E-3</v>
      </c>
      <c r="CC446" cm="1">
        <f t="array" aca="1" ref="CC446" ca="1">IF($A446&gt;CC$1,"",$C446*INDEX('ETS yield tables'!$D$68:$CO$96,$B446,CC$1-$A446+1)/10^6)</f>
        <v>0</v>
      </c>
      <c r="CD446" cm="1">
        <f t="array" aca="1" ref="CD446" ca="1">IF($A446&gt;CD$1,"",$C446*INDEX('ETS yield tables'!$D$68:$CO$96,$B446,CD$1-$A446+1)/10^6)</f>
        <v>0</v>
      </c>
      <c r="CE446" cm="1">
        <f t="array" aca="1" ref="CE446" ca="1">IF($A446&gt;CE$1,"",$C446*INDEX('ETS yield tables'!$D$68:$CO$96,$B446,CE$1-$A446+1)/10^6)</f>
        <v>0</v>
      </c>
      <c r="CF446" cm="1">
        <f t="array" aca="1" ref="CF446" ca="1">IF($A446&gt;CF$1,"",$C446*INDEX('ETS yield tables'!$D$68:$CO$96,$B446,CF$1-$A446+1)/10^6)</f>
        <v>-5.3009996337143484E-4</v>
      </c>
      <c r="CG446" cm="1">
        <f t="array" aca="1" ref="CG446" ca="1">IF($A446&gt;CG$1,"",$C446*INDEX('ETS yield tables'!$D$68:$CO$96,$B446,CG$1-$A446+1)/10^6)</f>
        <v>-2.4934331610434414E-3</v>
      </c>
      <c r="CH446" cm="1">
        <f t="array" aca="1" ref="CH446" ca="1">IF($A446&gt;CH$1,"",$C446*INDEX('ETS yield tables'!$D$68:$CO$96,$B446,CH$1-$A446+1)/10^6)</f>
        <v>0</v>
      </c>
      <c r="CI446" cm="1">
        <f t="array" aca="1" ref="CI446" ca="1">IF($A446&gt;CI$1,"",$C446*INDEX('ETS yield tables'!$D$68:$CO$96,$B446,CI$1-$A446+1)/10^6)</f>
        <v>0</v>
      </c>
      <c r="CJ446" cm="1">
        <f t="array" aca="1" ref="CJ446" ca="1">IF($A446&gt;CJ$1,"",$C446*INDEX('ETS yield tables'!$D$68:$CO$96,$B446,CJ$1-$A446+1)/10^6)</f>
        <v>0</v>
      </c>
      <c r="CK446" cm="1">
        <f t="array" aca="1" ref="CK446" ca="1">IF($A446&gt;CK$1,"",$C446*INDEX('ETS yield tables'!$D$68:$CO$96,$B446,CK$1-$A446+1)/10^6)</f>
        <v>0</v>
      </c>
      <c r="CL446" cm="1">
        <f t="array" aca="1" ref="CL446" ca="1">IF($A446&gt;CL$1,"",$C446*INDEX('ETS yield tables'!$D$68:$CO$96,$B446,CL$1-$A446+1)/10^6)</f>
        <v>0</v>
      </c>
      <c r="CM446" cm="1">
        <f t="array" aca="1" ref="CM446" ca="1">IF($A446&gt;CM$1,"",$C446*INDEX('ETS yield tables'!$D$68:$CO$96,$B446,CM$1-$A446+1)/10^6)</f>
        <v>0</v>
      </c>
      <c r="CN446" cm="1">
        <f t="array" aca="1" ref="CN446" ca="1">IF($A446&gt;CN$1,"",$C446*INDEX('ETS yield tables'!$D$68:$CO$96,$B446,CN$1-$A446+1)/10^6)</f>
        <v>0</v>
      </c>
      <c r="CO446" cm="1">
        <f t="array" aca="1" ref="CO446" ca="1">IF($A446&gt;CO$1,"",$C446*INDEX('ETS yield tables'!$D$68:$CO$96,$B446,CO$1-$A446+1)/10^6)</f>
        <v>0</v>
      </c>
    </row>
    <row r="447" spans="1:93" hidden="1" outlineLevel="1">
      <c r="A447">
        <v>2005</v>
      </c>
      <c r="B447">
        <f t="shared" si="198"/>
        <v>9</v>
      </c>
      <c r="C447" s="1">
        <v>287.11728922399993</v>
      </c>
      <c r="D447" s="64"/>
      <c r="E447" s="64"/>
      <c r="F447" s="64"/>
      <c r="G447" s="64"/>
      <c r="H447" s="64"/>
      <c r="I447" s="64"/>
      <c r="J447" s="64"/>
      <c r="K447" s="64"/>
      <c r="L447" s="64"/>
      <c r="M447" s="64"/>
      <c r="N447" s="64"/>
      <c r="O447" s="64"/>
      <c r="P447" s="64"/>
      <c r="Q447" s="64"/>
      <c r="R447" s="64"/>
      <c r="S447" s="64"/>
      <c r="T447" s="64"/>
      <c r="U447" s="64"/>
      <c r="V447" s="64"/>
      <c r="W447" s="64"/>
      <c r="X447" s="64"/>
      <c r="Y447" s="64"/>
      <c r="Z447" s="64"/>
      <c r="AA447" cm="1">
        <f t="array" aca="1" ref="AA447" ca="1">IF($A447&gt;AA$1,"",$C447*INDEX('ETS yield tables'!$D$68:$CO$96,$B447,AA$1-$A447+1)/10^6)</f>
        <v>0</v>
      </c>
      <c r="AB447" cm="1">
        <f t="array" aca="1" ref="AB447" ca="1">IF($A447&gt;AB$1,"",$C447*INDEX('ETS yield tables'!$D$68:$CO$96,$B447,AB$1-$A447+1)/10^6)</f>
        <v>0</v>
      </c>
      <c r="AC447" cm="1">
        <f t="array" aca="1" ref="AC447" ca="1">IF($A447&gt;AC$1,"",$C447*INDEX('ETS yield tables'!$D$68:$CO$96,$B447,AC$1-$A447+1)/10^6)</f>
        <v>0</v>
      </c>
      <c r="AD447" cm="1">
        <f t="array" aca="1" ref="AD447" ca="1">IF($A447&gt;AD$1,"",$C447*INDEX('ETS yield tables'!$D$68:$CO$96,$B447,AD$1-$A447+1)/10^6)</f>
        <v>0</v>
      </c>
      <c r="AE447" cm="1">
        <f t="array" aca="1" ref="AE447" ca="1">IF($A447&gt;AE$1,"",$C447*INDEX('ETS yield tables'!$D$68:$CO$96,$B447,AE$1-$A447+1)/10^6)</f>
        <v>0</v>
      </c>
      <c r="AF447" cm="1">
        <f t="array" aca="1" ref="AF447" ca="1">IF($A447&gt;AF$1,"",$C447*INDEX('ETS yield tables'!$D$68:$CO$96,$B447,AF$1-$A447+1)/10^6)</f>
        <v>0</v>
      </c>
      <c r="AG447" cm="1">
        <f t="array" aca="1" ref="AG447" ca="1">IF($A447&gt;AG$1,"",$C447*INDEX('ETS yield tables'!$D$68:$CO$96,$B447,AG$1-$A447+1)/10^6)</f>
        <v>0</v>
      </c>
      <c r="AH447" cm="1">
        <f t="array" aca="1" ref="AH447" ca="1">IF($A447&gt;AH$1,"",$C447*INDEX('ETS yield tables'!$D$68:$CO$96,$B447,AH$1-$A447+1)/10^6)</f>
        <v>0</v>
      </c>
      <c r="AI447" cm="1">
        <f t="array" aca="1" ref="AI447" ca="1">IF($A447&gt;AI$1,"",$C447*INDEX('ETS yield tables'!$D$68:$CO$96,$B447,AI$1-$A447+1)/10^6)</f>
        <v>0</v>
      </c>
      <c r="AJ447" cm="1">
        <f t="array" aca="1" ref="AJ447" ca="1">IF($A447&gt;AJ$1,"",$C447*INDEX('ETS yield tables'!$D$68:$CO$96,$B447,AJ$1-$A447+1)/10^6)</f>
        <v>0</v>
      </c>
      <c r="AK447" cm="1">
        <f t="array" aca="1" ref="AK447" ca="1">IF($A447&gt;AK$1,"",$C447*INDEX('ETS yield tables'!$D$68:$CO$96,$B447,AK$1-$A447+1)/10^6)</f>
        <v>0</v>
      </c>
      <c r="AL447" cm="1">
        <f t="array" aca="1" ref="AL447" ca="1">IF($A447&gt;AL$1,"",$C447*INDEX('ETS yield tables'!$D$68:$CO$96,$B447,AL$1-$A447+1)/10^6)</f>
        <v>0</v>
      </c>
      <c r="AM447" cm="1">
        <f t="array" aca="1" ref="AM447" ca="1">IF($A447&gt;AM$1,"",$C447*INDEX('ETS yield tables'!$D$68:$CO$96,$B447,AM$1-$A447+1)/10^6)</f>
        <v>0</v>
      </c>
      <c r="AN447" cm="1">
        <f t="array" aca="1" ref="AN447" ca="1">IF($A447&gt;AN$1,"",$C447*INDEX('ETS yield tables'!$D$68:$CO$96,$B447,AN$1-$A447+1)/10^6)</f>
        <v>0</v>
      </c>
      <c r="AO447" cm="1">
        <f t="array" aca="1" ref="AO447" ca="1">IF($A447&gt;AO$1,"",$C447*INDEX('ETS yield tables'!$D$68:$CO$96,$B447,AO$1-$A447+1)/10^6)</f>
        <v>0</v>
      </c>
      <c r="AP447" cm="1">
        <f t="array" aca="1" ref="AP447" ca="1">IF($A447&gt;AP$1,"",$C447*INDEX('ETS yield tables'!$D$68:$CO$96,$B447,AP$1-$A447+1)/10^6)</f>
        <v>0</v>
      </c>
      <c r="AQ447" cm="1">
        <f t="array" aca="1" ref="AQ447" ca="1">IF($A447&gt;AQ$1,"",$C447*INDEX('ETS yield tables'!$D$68:$CO$96,$B447,AQ$1-$A447+1)/10^6)</f>
        <v>0</v>
      </c>
      <c r="AR447" cm="1">
        <f t="array" aca="1" ref="AR447" ca="1">IF($A447&gt;AR$1,"",$C447*INDEX('ETS yield tables'!$D$68:$CO$96,$B447,AR$1-$A447+1)/10^6)</f>
        <v>0</v>
      </c>
      <c r="AS447" cm="1">
        <f t="array" aca="1" ref="AS447" ca="1">IF($A447&gt;AS$1,"",$C447*INDEX('ETS yield tables'!$D$68:$CO$96,$B447,AS$1-$A447+1)/10^6)</f>
        <v>0</v>
      </c>
      <c r="AT447" cm="1">
        <f t="array" aca="1" ref="AT447" ca="1">IF($A447&gt;AT$1,"",$C447*INDEX('ETS yield tables'!$D$68:$CO$96,$B447,AT$1-$A447+1)/10^6)</f>
        <v>0</v>
      </c>
      <c r="AU447" cm="1">
        <f t="array" aca="1" ref="AU447" ca="1">IF($A447&gt;AU$1,"",$C447*INDEX('ETS yield tables'!$D$68:$CO$96,$B447,AU$1-$A447+1)/10^6)</f>
        <v>-0.17243977273504213</v>
      </c>
      <c r="AV447" cm="1">
        <f t="array" aca="1" ref="AV447" ca="1">IF($A447&gt;AV$1,"",$C447*INDEX('ETS yield tables'!$D$68:$CO$96,$B447,AV$1-$A447+1)/10^6)</f>
        <v>-9.7594037780129785E-3</v>
      </c>
      <c r="AW447" cm="1">
        <f t="array" aca="1" ref="AW447" ca="1">IF($A447&gt;AW$1,"",$C447*INDEX('ETS yield tables'!$D$68:$CO$96,$B447,AW$1-$A447+1)/10^6)</f>
        <v>-9.3000161152545884E-3</v>
      </c>
      <c r="AX447" cm="1">
        <f t="array" aca="1" ref="AX447" ca="1">IF($A447&gt;AX$1,"",$C447*INDEX('ETS yield tables'!$D$68:$CO$96,$B447,AX$1-$A447+1)/10^6)</f>
        <v>-8.4386642475825797E-3</v>
      </c>
      <c r="AY447" cm="1">
        <f t="array" aca="1" ref="AY447" ca="1">IF($A447&gt;AY$1,"",$C447*INDEX('ETS yield tables'!$D$68:$CO$96,$B447,AY$1-$A447+1)/10^6)</f>
        <v>-4.5051573852137837E-3</v>
      </c>
      <c r="AZ447" cm="1">
        <f t="array" aca="1" ref="AZ447" ca="1">IF($A447&gt;AZ$1,"",$C447*INDEX('ETS yield tables'!$D$68:$CO$96,$B447,AZ$1-$A447+1)/10^6)</f>
        <v>-8.0134435422418292E-4</v>
      </c>
      <c r="BA447" cm="1">
        <f t="array" aca="1" ref="BA447" ca="1">IF($A447&gt;BA$1,"",$C447*INDEX('ETS yield tables'!$D$68:$CO$96,$B447,BA$1-$A447+1)/10^6)</f>
        <v>0</v>
      </c>
      <c r="BB447" cm="1">
        <f t="array" aca="1" ref="BB447" ca="1">IF($A447&gt;BB$1,"",$C447*INDEX('ETS yield tables'!$D$68:$CO$96,$B447,BB$1-$A447+1)/10^6)</f>
        <v>0</v>
      </c>
      <c r="BC447" cm="1">
        <f t="array" aca="1" ref="BC447" ca="1">IF($A447&gt;BC$1,"",$C447*INDEX('ETS yield tables'!$D$68:$CO$96,$B447,BC$1-$A447+1)/10^6)</f>
        <v>0</v>
      </c>
      <c r="BD447" cm="1">
        <f t="array" aca="1" ref="BD447" ca="1">IF($A447&gt;BD$1,"",$C447*INDEX('ETS yield tables'!$D$68:$CO$96,$B447,BD$1-$A447+1)/10^6)</f>
        <v>-2.5582150469858142E-4</v>
      </c>
      <c r="BE447" cm="1">
        <f t="array" aca="1" ref="BE447" ca="1">IF($A447&gt;BE$1,"",$C447*INDEX('ETS yield tables'!$D$68:$CO$96,$B447,BE$1-$A447+1)/10^6)</f>
        <v>-1.2033085591377844E-3</v>
      </c>
      <c r="BF447" cm="1">
        <f t="array" aca="1" ref="BF447" ca="1">IF($A447&gt;BF$1,"",$C447*INDEX('ETS yield tables'!$D$68:$CO$96,$B447,BF$1-$A447+1)/10^6)</f>
        <v>0</v>
      </c>
      <c r="BG447" cm="1">
        <f t="array" aca="1" ref="BG447" ca="1">IF($A447&gt;BG$1,"",$C447*INDEX('ETS yield tables'!$D$68:$CO$96,$B447,BG$1-$A447+1)/10^6)</f>
        <v>0</v>
      </c>
      <c r="BH447" cm="1">
        <f t="array" aca="1" ref="BH447" ca="1">IF($A447&gt;BH$1,"",$C447*INDEX('ETS yield tables'!$D$68:$CO$96,$B447,BH$1-$A447+1)/10^6)</f>
        <v>0</v>
      </c>
      <c r="BI447" cm="1">
        <f t="array" aca="1" ref="BI447" ca="1">IF($A447&gt;BI$1,"",$C447*INDEX('ETS yield tables'!$D$68:$CO$96,$B447,BI$1-$A447+1)/10^6)</f>
        <v>0</v>
      </c>
      <c r="BJ447" cm="1">
        <f t="array" aca="1" ref="BJ447" ca="1">IF($A447&gt;BJ$1,"",$C447*INDEX('ETS yield tables'!$D$68:$CO$96,$B447,BJ$1-$A447+1)/10^6)</f>
        <v>0</v>
      </c>
      <c r="BK447" cm="1">
        <f t="array" aca="1" ref="BK447" ca="1">IF($A447&gt;BK$1,"",$C447*INDEX('ETS yield tables'!$D$68:$CO$96,$B447,BK$1-$A447+1)/10^6)</f>
        <v>0</v>
      </c>
      <c r="BL447" cm="1">
        <f t="array" aca="1" ref="BL447" ca="1">IF($A447&gt;BL$1,"",$C447*INDEX('ETS yield tables'!$D$68:$CO$96,$B447,BL$1-$A447+1)/10^6)</f>
        <v>0</v>
      </c>
      <c r="BM447" cm="1">
        <f t="array" aca="1" ref="BM447" ca="1">IF($A447&gt;BM$1,"",$C447*INDEX('ETS yield tables'!$D$68:$CO$96,$B447,BM$1-$A447+1)/10^6)</f>
        <v>0</v>
      </c>
      <c r="BN447" cm="1">
        <f t="array" aca="1" ref="BN447" ca="1">IF($A447&gt;BN$1,"",$C447*INDEX('ETS yield tables'!$D$68:$CO$96,$B447,BN$1-$A447+1)/10^6)</f>
        <v>0</v>
      </c>
      <c r="BO447" cm="1">
        <f t="array" aca="1" ref="BO447" ca="1">IF($A447&gt;BO$1,"",$C447*INDEX('ETS yield tables'!$D$68:$CO$96,$B447,BO$1-$A447+1)/10^6)</f>
        <v>0</v>
      </c>
      <c r="BP447" cm="1">
        <f t="array" aca="1" ref="BP447" ca="1">IF($A447&gt;BP$1,"",$C447*INDEX('ETS yield tables'!$D$68:$CO$96,$B447,BP$1-$A447+1)/10^6)</f>
        <v>0</v>
      </c>
      <c r="BQ447" cm="1">
        <f t="array" aca="1" ref="BQ447" ca="1">IF($A447&gt;BQ$1,"",$C447*INDEX('ETS yield tables'!$D$68:$CO$96,$B447,BQ$1-$A447+1)/10^6)</f>
        <v>0</v>
      </c>
      <c r="BR447" cm="1">
        <f t="array" aca="1" ref="BR447" ca="1">IF($A447&gt;BR$1,"",$C447*INDEX('ETS yield tables'!$D$68:$CO$96,$B447,BR$1-$A447+1)/10^6)</f>
        <v>0</v>
      </c>
      <c r="BS447" cm="1">
        <f t="array" aca="1" ref="BS447" ca="1">IF($A447&gt;BS$1,"",$C447*INDEX('ETS yield tables'!$D$68:$CO$96,$B447,BS$1-$A447+1)/10^6)</f>
        <v>0</v>
      </c>
      <c r="BT447" cm="1">
        <f t="array" aca="1" ref="BT447" ca="1">IF($A447&gt;BT$1,"",$C447*INDEX('ETS yield tables'!$D$68:$CO$96,$B447,BT$1-$A447+1)/10^6)</f>
        <v>0</v>
      </c>
      <c r="BU447" cm="1">
        <f t="array" aca="1" ref="BU447" ca="1">IF($A447&gt;BU$1,"",$C447*INDEX('ETS yield tables'!$D$68:$CO$96,$B447,BU$1-$A447+1)/10^6)</f>
        <v>0</v>
      </c>
      <c r="BV447" cm="1">
        <f t="array" aca="1" ref="BV447" ca="1">IF($A447&gt;BV$1,"",$C447*INDEX('ETS yield tables'!$D$68:$CO$96,$B447,BV$1-$A447+1)/10^6)</f>
        <v>0</v>
      </c>
      <c r="BW447" cm="1">
        <f t="array" aca="1" ref="BW447" ca="1">IF($A447&gt;BW$1,"",$C447*INDEX('ETS yield tables'!$D$68:$CO$96,$B447,BW$1-$A447+1)/10^6)</f>
        <v>0</v>
      </c>
      <c r="BX447" cm="1">
        <f t="array" aca="1" ref="BX447" ca="1">IF($A447&gt;BX$1,"",$C447*INDEX('ETS yield tables'!$D$68:$CO$96,$B447,BX$1-$A447+1)/10^6)</f>
        <v>-0.17243977273504213</v>
      </c>
      <c r="BY447" cm="1">
        <f t="array" aca="1" ref="BY447" ca="1">IF($A447&gt;BY$1,"",$C447*INDEX('ETS yield tables'!$D$68:$CO$96,$B447,BY$1-$A447+1)/10^6)</f>
        <v>-9.7594037780129785E-3</v>
      </c>
      <c r="BZ447" cm="1">
        <f t="array" aca="1" ref="BZ447" ca="1">IF($A447&gt;BZ$1,"",$C447*INDEX('ETS yield tables'!$D$68:$CO$96,$B447,BZ$1-$A447+1)/10^6)</f>
        <v>-9.3000161152545884E-3</v>
      </c>
      <c r="CA447" cm="1">
        <f t="array" aca="1" ref="CA447" ca="1">IF($A447&gt;CA$1,"",$C447*INDEX('ETS yield tables'!$D$68:$CO$96,$B447,CA$1-$A447+1)/10^6)</f>
        <v>-8.4386642475825797E-3</v>
      </c>
      <c r="CB447" cm="1">
        <f t="array" aca="1" ref="CB447" ca="1">IF($A447&gt;CB$1,"",$C447*INDEX('ETS yield tables'!$D$68:$CO$96,$B447,CB$1-$A447+1)/10^6)</f>
        <v>-4.5051573852137837E-3</v>
      </c>
      <c r="CC447" cm="1">
        <f t="array" aca="1" ref="CC447" ca="1">IF($A447&gt;CC$1,"",$C447*INDEX('ETS yield tables'!$D$68:$CO$96,$B447,CC$1-$A447+1)/10^6)</f>
        <v>-8.0134435422418292E-4</v>
      </c>
      <c r="CD447" cm="1">
        <f t="array" aca="1" ref="CD447" ca="1">IF($A447&gt;CD$1,"",$C447*INDEX('ETS yield tables'!$D$68:$CO$96,$B447,CD$1-$A447+1)/10^6)</f>
        <v>0</v>
      </c>
      <c r="CE447" cm="1">
        <f t="array" aca="1" ref="CE447" ca="1">IF($A447&gt;CE$1,"",$C447*INDEX('ETS yield tables'!$D$68:$CO$96,$B447,CE$1-$A447+1)/10^6)</f>
        <v>0</v>
      </c>
      <c r="CF447" cm="1">
        <f t="array" aca="1" ref="CF447" ca="1">IF($A447&gt;CF$1,"",$C447*INDEX('ETS yield tables'!$D$68:$CO$96,$B447,CF$1-$A447+1)/10^6)</f>
        <v>0</v>
      </c>
      <c r="CG447" cm="1">
        <f t="array" aca="1" ref="CG447" ca="1">IF($A447&gt;CG$1,"",$C447*INDEX('ETS yield tables'!$D$68:$CO$96,$B447,CG$1-$A447+1)/10^6)</f>
        <v>-2.5582150469858142E-4</v>
      </c>
      <c r="CH447" cm="1">
        <f t="array" aca="1" ref="CH447" ca="1">IF($A447&gt;CH$1,"",$C447*INDEX('ETS yield tables'!$D$68:$CO$96,$B447,CH$1-$A447+1)/10^6)</f>
        <v>-1.2033085591377844E-3</v>
      </c>
      <c r="CI447" cm="1">
        <f t="array" aca="1" ref="CI447" ca="1">IF($A447&gt;CI$1,"",$C447*INDEX('ETS yield tables'!$D$68:$CO$96,$B447,CI$1-$A447+1)/10^6)</f>
        <v>0</v>
      </c>
      <c r="CJ447" cm="1">
        <f t="array" aca="1" ref="CJ447" ca="1">IF($A447&gt;CJ$1,"",$C447*INDEX('ETS yield tables'!$D$68:$CO$96,$B447,CJ$1-$A447+1)/10^6)</f>
        <v>0</v>
      </c>
      <c r="CK447" cm="1">
        <f t="array" aca="1" ref="CK447" ca="1">IF($A447&gt;CK$1,"",$C447*INDEX('ETS yield tables'!$D$68:$CO$96,$B447,CK$1-$A447+1)/10^6)</f>
        <v>0</v>
      </c>
      <c r="CL447" cm="1">
        <f t="array" aca="1" ref="CL447" ca="1">IF($A447&gt;CL$1,"",$C447*INDEX('ETS yield tables'!$D$68:$CO$96,$B447,CL$1-$A447+1)/10^6)</f>
        <v>0</v>
      </c>
      <c r="CM447" cm="1">
        <f t="array" aca="1" ref="CM447" ca="1">IF($A447&gt;CM$1,"",$C447*INDEX('ETS yield tables'!$D$68:$CO$96,$B447,CM$1-$A447+1)/10^6)</f>
        <v>0</v>
      </c>
      <c r="CN447" cm="1">
        <f t="array" aca="1" ref="CN447" ca="1">IF($A447&gt;CN$1,"",$C447*INDEX('ETS yield tables'!$D$68:$CO$96,$B447,CN$1-$A447+1)/10^6)</f>
        <v>0</v>
      </c>
      <c r="CO447" cm="1">
        <f t="array" aca="1" ref="CO447" ca="1">IF($A447&gt;CO$1,"",$C447*INDEX('ETS yield tables'!$D$68:$CO$96,$B447,CO$1-$A447+1)/10^6)</f>
        <v>0</v>
      </c>
    </row>
    <row r="448" spans="1:93" hidden="1" outlineLevel="1">
      <c r="A448">
        <v>2006</v>
      </c>
      <c r="B448">
        <f t="shared" si="198"/>
        <v>8</v>
      </c>
      <c r="C448" s="1">
        <v>464.67584439200004</v>
      </c>
      <c r="D448" s="64"/>
      <c r="E448" s="64"/>
      <c r="F448" s="64"/>
      <c r="G448" s="64"/>
      <c r="H448" s="64"/>
      <c r="I448" s="64"/>
      <c r="J448" s="64"/>
      <c r="K448" s="64"/>
      <c r="L448" s="64"/>
      <c r="M448" s="64"/>
      <c r="N448" s="64"/>
      <c r="O448" s="64"/>
      <c r="P448" s="64"/>
      <c r="Q448" s="64"/>
      <c r="R448" s="64"/>
      <c r="S448" s="64"/>
      <c r="T448" s="64"/>
      <c r="U448" s="64"/>
      <c r="V448" s="64"/>
      <c r="W448" s="64"/>
      <c r="X448" s="64"/>
      <c r="Y448" s="64"/>
      <c r="Z448" s="64"/>
      <c r="AA448" cm="1">
        <f t="array" aca="1" ref="AA448" ca="1">IF($A448&gt;AA$1,"",$C448*INDEX('ETS yield tables'!$D$68:$CO$96,$B448,AA$1-$A448+1)/10^6)</f>
        <v>0</v>
      </c>
      <c r="AB448" cm="1">
        <f t="array" aca="1" ref="AB448" ca="1">IF($A448&gt;AB$1,"",$C448*INDEX('ETS yield tables'!$D$68:$CO$96,$B448,AB$1-$A448+1)/10^6)</f>
        <v>0</v>
      </c>
      <c r="AC448" cm="1">
        <f t="array" aca="1" ref="AC448" ca="1">IF($A448&gt;AC$1,"",$C448*INDEX('ETS yield tables'!$D$68:$CO$96,$B448,AC$1-$A448+1)/10^6)</f>
        <v>0</v>
      </c>
      <c r="AD448" cm="1">
        <f t="array" aca="1" ref="AD448" ca="1">IF($A448&gt;AD$1,"",$C448*INDEX('ETS yield tables'!$D$68:$CO$96,$B448,AD$1-$A448+1)/10^6)</f>
        <v>0</v>
      </c>
      <c r="AE448" cm="1">
        <f t="array" aca="1" ref="AE448" ca="1">IF($A448&gt;AE$1,"",$C448*INDEX('ETS yield tables'!$D$68:$CO$96,$B448,AE$1-$A448+1)/10^6)</f>
        <v>0</v>
      </c>
      <c r="AF448" cm="1">
        <f t="array" aca="1" ref="AF448" ca="1">IF($A448&gt;AF$1,"",$C448*INDEX('ETS yield tables'!$D$68:$CO$96,$B448,AF$1-$A448+1)/10^6)</f>
        <v>0</v>
      </c>
      <c r="AG448" cm="1">
        <f t="array" aca="1" ref="AG448" ca="1">IF($A448&gt;AG$1,"",$C448*INDEX('ETS yield tables'!$D$68:$CO$96,$B448,AG$1-$A448+1)/10^6)</f>
        <v>0</v>
      </c>
      <c r="AH448" cm="1">
        <f t="array" aca="1" ref="AH448" ca="1">IF($A448&gt;AH$1,"",$C448*INDEX('ETS yield tables'!$D$68:$CO$96,$B448,AH$1-$A448+1)/10^6)</f>
        <v>0</v>
      </c>
      <c r="AI448" cm="1">
        <f t="array" aca="1" ref="AI448" ca="1">IF($A448&gt;AI$1,"",$C448*INDEX('ETS yield tables'!$D$68:$CO$96,$B448,AI$1-$A448+1)/10^6)</f>
        <v>0</v>
      </c>
      <c r="AJ448" cm="1">
        <f t="array" aca="1" ref="AJ448" ca="1">IF($A448&gt;AJ$1,"",$C448*INDEX('ETS yield tables'!$D$68:$CO$96,$B448,AJ$1-$A448+1)/10^6)</f>
        <v>0</v>
      </c>
      <c r="AK448" cm="1">
        <f t="array" aca="1" ref="AK448" ca="1">IF($A448&gt;AK$1,"",$C448*INDEX('ETS yield tables'!$D$68:$CO$96,$B448,AK$1-$A448+1)/10^6)</f>
        <v>0</v>
      </c>
      <c r="AL448" cm="1">
        <f t="array" aca="1" ref="AL448" ca="1">IF($A448&gt;AL$1,"",$C448*INDEX('ETS yield tables'!$D$68:$CO$96,$B448,AL$1-$A448+1)/10^6)</f>
        <v>0</v>
      </c>
      <c r="AM448" cm="1">
        <f t="array" aca="1" ref="AM448" ca="1">IF($A448&gt;AM$1,"",$C448*INDEX('ETS yield tables'!$D$68:$CO$96,$B448,AM$1-$A448+1)/10^6)</f>
        <v>0</v>
      </c>
      <c r="AN448" cm="1">
        <f t="array" aca="1" ref="AN448" ca="1">IF($A448&gt;AN$1,"",$C448*INDEX('ETS yield tables'!$D$68:$CO$96,$B448,AN$1-$A448+1)/10^6)</f>
        <v>0</v>
      </c>
      <c r="AO448" cm="1">
        <f t="array" aca="1" ref="AO448" ca="1">IF($A448&gt;AO$1,"",$C448*INDEX('ETS yield tables'!$D$68:$CO$96,$B448,AO$1-$A448+1)/10^6)</f>
        <v>0</v>
      </c>
      <c r="AP448" cm="1">
        <f t="array" aca="1" ref="AP448" ca="1">IF($A448&gt;AP$1,"",$C448*INDEX('ETS yield tables'!$D$68:$CO$96,$B448,AP$1-$A448+1)/10^6)</f>
        <v>0</v>
      </c>
      <c r="AQ448" cm="1">
        <f t="array" aca="1" ref="AQ448" ca="1">IF($A448&gt;AQ$1,"",$C448*INDEX('ETS yield tables'!$D$68:$CO$96,$B448,AQ$1-$A448+1)/10^6)</f>
        <v>0</v>
      </c>
      <c r="AR448" cm="1">
        <f t="array" aca="1" ref="AR448" ca="1">IF($A448&gt;AR$1,"",$C448*INDEX('ETS yield tables'!$D$68:$CO$96,$B448,AR$1-$A448+1)/10^6)</f>
        <v>0</v>
      </c>
      <c r="AS448" cm="1">
        <f t="array" aca="1" ref="AS448" ca="1">IF($A448&gt;AS$1,"",$C448*INDEX('ETS yield tables'!$D$68:$CO$96,$B448,AS$1-$A448+1)/10^6)</f>
        <v>0</v>
      </c>
      <c r="AT448" cm="1">
        <f t="array" aca="1" ref="AT448" ca="1">IF($A448&gt;AT$1,"",$C448*INDEX('ETS yield tables'!$D$68:$CO$96,$B448,AT$1-$A448+1)/10^6)</f>
        <v>0</v>
      </c>
      <c r="AU448" cm="1">
        <f t="array" aca="1" ref="AU448" ca="1">IF($A448&gt;AU$1,"",$C448*INDEX('ETS yield tables'!$D$68:$CO$96,$B448,AU$1-$A448+1)/10^6)</f>
        <v>0</v>
      </c>
      <c r="AV448" cm="1">
        <f t="array" aca="1" ref="AV448" ca="1">IF($A448&gt;AV$1,"",$C448*INDEX('ETS yield tables'!$D$68:$CO$96,$B448,AV$1-$A448+1)/10^6)</f>
        <v>-0.2790796653833913</v>
      </c>
      <c r="AW448" cm="1">
        <f t="array" aca="1" ref="AW448" ca="1">IF($A448&gt;AW$1,"",$C448*INDEX('ETS yield tables'!$D$68:$CO$96,$B448,AW$1-$A448+1)/10^6)</f>
        <v>-1.5794796626728468E-2</v>
      </c>
      <c r="AX448" cm="1">
        <f t="array" aca="1" ref="AX448" ca="1">IF($A448&gt;AX$1,"",$C448*INDEX('ETS yield tables'!$D$68:$CO$96,$B448,AX$1-$A448+1)/10^6)</f>
        <v>-1.5051315275701284E-2</v>
      </c>
      <c r="AY448" cm="1">
        <f t="array" aca="1" ref="AY448" ca="1">IF($A448&gt;AY$1,"",$C448*INDEX('ETS yield tables'!$D$68:$CO$96,$B448,AY$1-$A448+1)/10^6)</f>
        <v>-1.3657287742525269E-2</v>
      </c>
      <c r="AZ448" cm="1">
        <f t="array" aca="1" ref="AZ448" ca="1">IF($A448&gt;AZ$1,"",$C448*INDEX('ETS yield tables'!$D$68:$CO$96,$B448,AZ$1-$A448+1)/10^6)</f>
        <v>-7.2912286743548734E-3</v>
      </c>
      <c r="BA448" cm="1">
        <f t="array" aca="1" ref="BA448" ca="1">IF($A448&gt;BA$1,"",$C448*INDEX('ETS yield tables'!$D$68:$CO$96,$B448,BA$1-$A448+1)/10^6)</f>
        <v>-1.2969102816980705E-3</v>
      </c>
      <c r="BB448" cm="1">
        <f t="array" aca="1" ref="BB448" ca="1">IF($A448&gt;BB$1,"",$C448*INDEX('ETS yield tables'!$D$68:$CO$96,$B448,BB$1-$A448+1)/10^6)</f>
        <v>0</v>
      </c>
      <c r="BC448" cm="1">
        <f t="array" aca="1" ref="BC448" ca="1">IF($A448&gt;BC$1,"",$C448*INDEX('ETS yield tables'!$D$68:$CO$96,$B448,BC$1-$A448+1)/10^6)</f>
        <v>0</v>
      </c>
      <c r="BD448" cm="1">
        <f t="array" aca="1" ref="BD448" ca="1">IF($A448&gt;BD$1,"",$C448*INDEX('ETS yield tables'!$D$68:$CO$96,$B448,BD$1-$A448+1)/10^6)</f>
        <v>0</v>
      </c>
      <c r="BE448" cm="1">
        <f t="array" aca="1" ref="BE448" ca="1">IF($A448&gt;BE$1,"",$C448*INDEX('ETS yield tables'!$D$68:$CO$96,$B448,BE$1-$A448+1)/10^6)</f>
        <v>-4.1402617735326793E-4</v>
      </c>
      <c r="BF448" cm="1">
        <f t="array" aca="1" ref="BF448" ca="1">IF($A448&gt;BF$1,"",$C448*INDEX('ETS yield tables'!$D$68:$CO$96,$B448,BF$1-$A448+1)/10^6)</f>
        <v>-1.9474564638468732E-3</v>
      </c>
      <c r="BG448" cm="1">
        <f t="array" aca="1" ref="BG448" ca="1">IF($A448&gt;BG$1,"",$C448*INDEX('ETS yield tables'!$D$68:$CO$96,$B448,BG$1-$A448+1)/10^6)</f>
        <v>0</v>
      </c>
      <c r="BH448" cm="1">
        <f t="array" aca="1" ref="BH448" ca="1">IF($A448&gt;BH$1,"",$C448*INDEX('ETS yield tables'!$D$68:$CO$96,$B448,BH$1-$A448+1)/10^6)</f>
        <v>0</v>
      </c>
      <c r="BI448" cm="1">
        <f t="array" aca="1" ref="BI448" ca="1">IF($A448&gt;BI$1,"",$C448*INDEX('ETS yield tables'!$D$68:$CO$96,$B448,BI$1-$A448+1)/10^6)</f>
        <v>0</v>
      </c>
      <c r="BJ448" cm="1">
        <f t="array" aca="1" ref="BJ448" ca="1">IF($A448&gt;BJ$1,"",$C448*INDEX('ETS yield tables'!$D$68:$CO$96,$B448,BJ$1-$A448+1)/10^6)</f>
        <v>0</v>
      </c>
      <c r="BK448" cm="1">
        <f t="array" aca="1" ref="BK448" ca="1">IF($A448&gt;BK$1,"",$C448*INDEX('ETS yield tables'!$D$68:$CO$96,$B448,BK$1-$A448+1)/10^6)</f>
        <v>0</v>
      </c>
      <c r="BL448" cm="1">
        <f t="array" aca="1" ref="BL448" ca="1">IF($A448&gt;BL$1,"",$C448*INDEX('ETS yield tables'!$D$68:$CO$96,$B448,BL$1-$A448+1)/10^6)</f>
        <v>0</v>
      </c>
      <c r="BM448" cm="1">
        <f t="array" aca="1" ref="BM448" ca="1">IF($A448&gt;BM$1,"",$C448*INDEX('ETS yield tables'!$D$68:$CO$96,$B448,BM$1-$A448+1)/10^6)</f>
        <v>0</v>
      </c>
      <c r="BN448" cm="1">
        <f t="array" aca="1" ref="BN448" ca="1">IF($A448&gt;BN$1,"",$C448*INDEX('ETS yield tables'!$D$68:$CO$96,$B448,BN$1-$A448+1)/10^6)</f>
        <v>0</v>
      </c>
      <c r="BO448" cm="1">
        <f t="array" aca="1" ref="BO448" ca="1">IF($A448&gt;BO$1,"",$C448*INDEX('ETS yield tables'!$D$68:$CO$96,$B448,BO$1-$A448+1)/10^6)</f>
        <v>0</v>
      </c>
      <c r="BP448" cm="1">
        <f t="array" aca="1" ref="BP448" ca="1">IF($A448&gt;BP$1,"",$C448*INDEX('ETS yield tables'!$D$68:$CO$96,$B448,BP$1-$A448+1)/10^6)</f>
        <v>0</v>
      </c>
      <c r="BQ448" cm="1">
        <f t="array" aca="1" ref="BQ448" ca="1">IF($A448&gt;BQ$1,"",$C448*INDEX('ETS yield tables'!$D$68:$CO$96,$B448,BQ$1-$A448+1)/10^6)</f>
        <v>0</v>
      </c>
      <c r="BR448" cm="1">
        <f t="array" aca="1" ref="BR448" ca="1">IF($A448&gt;BR$1,"",$C448*INDEX('ETS yield tables'!$D$68:$CO$96,$B448,BR$1-$A448+1)/10^6)</f>
        <v>0</v>
      </c>
      <c r="BS448" cm="1">
        <f t="array" aca="1" ref="BS448" ca="1">IF($A448&gt;BS$1,"",$C448*INDEX('ETS yield tables'!$D$68:$CO$96,$B448,BS$1-$A448+1)/10^6)</f>
        <v>0</v>
      </c>
      <c r="BT448" cm="1">
        <f t="array" aca="1" ref="BT448" ca="1">IF($A448&gt;BT$1,"",$C448*INDEX('ETS yield tables'!$D$68:$CO$96,$B448,BT$1-$A448+1)/10^6)</f>
        <v>0</v>
      </c>
      <c r="BU448" cm="1">
        <f t="array" aca="1" ref="BU448" ca="1">IF($A448&gt;BU$1,"",$C448*INDEX('ETS yield tables'!$D$68:$CO$96,$B448,BU$1-$A448+1)/10^6)</f>
        <v>0</v>
      </c>
      <c r="BV448" cm="1">
        <f t="array" aca="1" ref="BV448" ca="1">IF($A448&gt;BV$1,"",$C448*INDEX('ETS yield tables'!$D$68:$CO$96,$B448,BV$1-$A448+1)/10^6)</f>
        <v>0</v>
      </c>
      <c r="BW448" cm="1">
        <f t="array" aca="1" ref="BW448" ca="1">IF($A448&gt;BW$1,"",$C448*INDEX('ETS yield tables'!$D$68:$CO$96,$B448,BW$1-$A448+1)/10^6)</f>
        <v>0</v>
      </c>
      <c r="BX448" cm="1">
        <f t="array" aca="1" ref="BX448" ca="1">IF($A448&gt;BX$1,"",$C448*INDEX('ETS yield tables'!$D$68:$CO$96,$B448,BX$1-$A448+1)/10^6)</f>
        <v>0</v>
      </c>
      <c r="BY448" cm="1">
        <f t="array" aca="1" ref="BY448" ca="1">IF($A448&gt;BY$1,"",$C448*INDEX('ETS yield tables'!$D$68:$CO$96,$B448,BY$1-$A448+1)/10^6)</f>
        <v>-0.2790796653833913</v>
      </c>
      <c r="BZ448" cm="1">
        <f t="array" aca="1" ref="BZ448" ca="1">IF($A448&gt;BZ$1,"",$C448*INDEX('ETS yield tables'!$D$68:$CO$96,$B448,BZ$1-$A448+1)/10^6)</f>
        <v>-1.5794796626728468E-2</v>
      </c>
      <c r="CA448" cm="1">
        <f t="array" aca="1" ref="CA448" ca="1">IF($A448&gt;CA$1,"",$C448*INDEX('ETS yield tables'!$D$68:$CO$96,$B448,CA$1-$A448+1)/10^6)</f>
        <v>-1.5051315275701284E-2</v>
      </c>
      <c r="CB448" cm="1">
        <f t="array" aca="1" ref="CB448" ca="1">IF($A448&gt;CB$1,"",$C448*INDEX('ETS yield tables'!$D$68:$CO$96,$B448,CB$1-$A448+1)/10^6)</f>
        <v>-1.3657287742525269E-2</v>
      </c>
      <c r="CC448" cm="1">
        <f t="array" aca="1" ref="CC448" ca="1">IF($A448&gt;CC$1,"",$C448*INDEX('ETS yield tables'!$D$68:$CO$96,$B448,CC$1-$A448+1)/10^6)</f>
        <v>-7.2912286743548734E-3</v>
      </c>
      <c r="CD448" cm="1">
        <f t="array" aca="1" ref="CD448" ca="1">IF($A448&gt;CD$1,"",$C448*INDEX('ETS yield tables'!$D$68:$CO$96,$B448,CD$1-$A448+1)/10^6)</f>
        <v>-1.2969102816980705E-3</v>
      </c>
      <c r="CE448" cm="1">
        <f t="array" aca="1" ref="CE448" ca="1">IF($A448&gt;CE$1,"",$C448*INDEX('ETS yield tables'!$D$68:$CO$96,$B448,CE$1-$A448+1)/10^6)</f>
        <v>0</v>
      </c>
      <c r="CF448" cm="1">
        <f t="array" aca="1" ref="CF448" ca="1">IF($A448&gt;CF$1,"",$C448*INDEX('ETS yield tables'!$D$68:$CO$96,$B448,CF$1-$A448+1)/10^6)</f>
        <v>0</v>
      </c>
      <c r="CG448" cm="1">
        <f t="array" aca="1" ref="CG448" ca="1">IF($A448&gt;CG$1,"",$C448*INDEX('ETS yield tables'!$D$68:$CO$96,$B448,CG$1-$A448+1)/10^6)</f>
        <v>0</v>
      </c>
      <c r="CH448" cm="1">
        <f t="array" aca="1" ref="CH448" ca="1">IF($A448&gt;CH$1,"",$C448*INDEX('ETS yield tables'!$D$68:$CO$96,$B448,CH$1-$A448+1)/10^6)</f>
        <v>-4.1402617735326793E-4</v>
      </c>
      <c r="CI448" cm="1">
        <f t="array" aca="1" ref="CI448" ca="1">IF($A448&gt;CI$1,"",$C448*INDEX('ETS yield tables'!$D$68:$CO$96,$B448,CI$1-$A448+1)/10^6)</f>
        <v>-1.9474564638468732E-3</v>
      </c>
      <c r="CJ448" cm="1">
        <f t="array" aca="1" ref="CJ448" ca="1">IF($A448&gt;CJ$1,"",$C448*INDEX('ETS yield tables'!$D$68:$CO$96,$B448,CJ$1-$A448+1)/10^6)</f>
        <v>0</v>
      </c>
      <c r="CK448" cm="1">
        <f t="array" aca="1" ref="CK448" ca="1">IF($A448&gt;CK$1,"",$C448*INDEX('ETS yield tables'!$D$68:$CO$96,$B448,CK$1-$A448+1)/10^6)</f>
        <v>0</v>
      </c>
      <c r="CL448" cm="1">
        <f t="array" aca="1" ref="CL448" ca="1">IF($A448&gt;CL$1,"",$C448*INDEX('ETS yield tables'!$D$68:$CO$96,$B448,CL$1-$A448+1)/10^6)</f>
        <v>0</v>
      </c>
      <c r="CM448" cm="1">
        <f t="array" aca="1" ref="CM448" ca="1">IF($A448&gt;CM$1,"",$C448*INDEX('ETS yield tables'!$D$68:$CO$96,$B448,CM$1-$A448+1)/10^6)</f>
        <v>0</v>
      </c>
      <c r="CN448" cm="1">
        <f t="array" aca="1" ref="CN448" ca="1">IF($A448&gt;CN$1,"",$C448*INDEX('ETS yield tables'!$D$68:$CO$96,$B448,CN$1-$A448+1)/10^6)</f>
        <v>0</v>
      </c>
      <c r="CO448" cm="1">
        <f t="array" aca="1" ref="CO448" ca="1">IF($A448&gt;CO$1,"",$C448*INDEX('ETS yield tables'!$D$68:$CO$96,$B448,CO$1-$A448+1)/10^6)</f>
        <v>0</v>
      </c>
    </row>
    <row r="449" spans="1:93" hidden="1" outlineLevel="1">
      <c r="A449">
        <v>2007</v>
      </c>
      <c r="B449">
        <f t="shared" si="198"/>
        <v>7</v>
      </c>
      <c r="C449" s="1">
        <v>934.68164635200014</v>
      </c>
      <c r="D449" s="64"/>
      <c r="E449" s="64"/>
      <c r="F449" s="64"/>
      <c r="G449" s="64"/>
      <c r="H449" s="64"/>
      <c r="I449" s="64"/>
      <c r="J449" s="64"/>
      <c r="K449" s="64"/>
      <c r="L449" s="64"/>
      <c r="M449" s="64"/>
      <c r="N449" s="64"/>
      <c r="O449" s="64"/>
      <c r="P449" s="64"/>
      <c r="Q449" s="64"/>
      <c r="R449" s="64"/>
      <c r="S449" s="64"/>
      <c r="T449" s="64"/>
      <c r="U449" s="64"/>
      <c r="V449" s="64"/>
      <c r="W449" s="64"/>
      <c r="X449" s="64"/>
      <c r="Y449" s="64"/>
      <c r="Z449" s="64"/>
      <c r="AA449" cm="1">
        <f t="array" aca="1" ref="AA449" ca="1">IF($A449&gt;AA$1,"",$C449*INDEX('ETS yield tables'!$D$68:$CO$96,$B449,AA$1-$A449+1)/10^6)</f>
        <v>0</v>
      </c>
      <c r="AB449" cm="1">
        <f t="array" aca="1" ref="AB449" ca="1">IF($A449&gt;AB$1,"",$C449*INDEX('ETS yield tables'!$D$68:$CO$96,$B449,AB$1-$A449+1)/10^6)</f>
        <v>0</v>
      </c>
      <c r="AC449" cm="1">
        <f t="array" aca="1" ref="AC449" ca="1">IF($A449&gt;AC$1,"",$C449*INDEX('ETS yield tables'!$D$68:$CO$96,$B449,AC$1-$A449+1)/10^6)</f>
        <v>0</v>
      </c>
      <c r="AD449" cm="1">
        <f t="array" aca="1" ref="AD449" ca="1">IF($A449&gt;AD$1,"",$C449*INDEX('ETS yield tables'!$D$68:$CO$96,$B449,AD$1-$A449+1)/10^6)</f>
        <v>0</v>
      </c>
      <c r="AE449" cm="1">
        <f t="array" aca="1" ref="AE449" ca="1">IF($A449&gt;AE$1,"",$C449*INDEX('ETS yield tables'!$D$68:$CO$96,$B449,AE$1-$A449+1)/10^6)</f>
        <v>0</v>
      </c>
      <c r="AF449" cm="1">
        <f t="array" aca="1" ref="AF449" ca="1">IF($A449&gt;AF$1,"",$C449*INDEX('ETS yield tables'!$D$68:$CO$96,$B449,AF$1-$A449+1)/10^6)</f>
        <v>0</v>
      </c>
      <c r="AG449" cm="1">
        <f t="array" aca="1" ref="AG449" ca="1">IF($A449&gt;AG$1,"",$C449*INDEX('ETS yield tables'!$D$68:$CO$96,$B449,AG$1-$A449+1)/10^6)</f>
        <v>0</v>
      </c>
      <c r="AH449" cm="1">
        <f t="array" aca="1" ref="AH449" ca="1">IF($A449&gt;AH$1,"",$C449*INDEX('ETS yield tables'!$D$68:$CO$96,$B449,AH$1-$A449+1)/10^6)</f>
        <v>0</v>
      </c>
      <c r="AI449" cm="1">
        <f t="array" aca="1" ref="AI449" ca="1">IF($A449&gt;AI$1,"",$C449*INDEX('ETS yield tables'!$D$68:$CO$96,$B449,AI$1-$A449+1)/10^6)</f>
        <v>0</v>
      </c>
      <c r="AJ449" cm="1">
        <f t="array" aca="1" ref="AJ449" ca="1">IF($A449&gt;AJ$1,"",$C449*INDEX('ETS yield tables'!$D$68:$CO$96,$B449,AJ$1-$A449+1)/10^6)</f>
        <v>0</v>
      </c>
      <c r="AK449" cm="1">
        <f t="array" aca="1" ref="AK449" ca="1">IF($A449&gt;AK$1,"",$C449*INDEX('ETS yield tables'!$D$68:$CO$96,$B449,AK$1-$A449+1)/10^6)</f>
        <v>0</v>
      </c>
      <c r="AL449" cm="1">
        <f t="array" aca="1" ref="AL449" ca="1">IF($A449&gt;AL$1,"",$C449*INDEX('ETS yield tables'!$D$68:$CO$96,$B449,AL$1-$A449+1)/10^6)</f>
        <v>0</v>
      </c>
      <c r="AM449" cm="1">
        <f t="array" aca="1" ref="AM449" ca="1">IF($A449&gt;AM$1,"",$C449*INDEX('ETS yield tables'!$D$68:$CO$96,$B449,AM$1-$A449+1)/10^6)</f>
        <v>0</v>
      </c>
      <c r="AN449" cm="1">
        <f t="array" aca="1" ref="AN449" ca="1">IF($A449&gt;AN$1,"",$C449*INDEX('ETS yield tables'!$D$68:$CO$96,$B449,AN$1-$A449+1)/10^6)</f>
        <v>0</v>
      </c>
      <c r="AO449" cm="1">
        <f t="array" aca="1" ref="AO449" ca="1">IF($A449&gt;AO$1,"",$C449*INDEX('ETS yield tables'!$D$68:$CO$96,$B449,AO$1-$A449+1)/10^6)</f>
        <v>0</v>
      </c>
      <c r="AP449" cm="1">
        <f t="array" aca="1" ref="AP449" ca="1">IF($A449&gt;AP$1,"",$C449*INDEX('ETS yield tables'!$D$68:$CO$96,$B449,AP$1-$A449+1)/10^6)</f>
        <v>0</v>
      </c>
      <c r="AQ449" cm="1">
        <f t="array" aca="1" ref="AQ449" ca="1">IF($A449&gt;AQ$1,"",$C449*INDEX('ETS yield tables'!$D$68:$CO$96,$B449,AQ$1-$A449+1)/10^6)</f>
        <v>0</v>
      </c>
      <c r="AR449" cm="1">
        <f t="array" aca="1" ref="AR449" ca="1">IF($A449&gt;AR$1,"",$C449*INDEX('ETS yield tables'!$D$68:$CO$96,$B449,AR$1-$A449+1)/10^6)</f>
        <v>0</v>
      </c>
      <c r="AS449" cm="1">
        <f t="array" aca="1" ref="AS449" ca="1">IF($A449&gt;AS$1,"",$C449*INDEX('ETS yield tables'!$D$68:$CO$96,$B449,AS$1-$A449+1)/10^6)</f>
        <v>0</v>
      </c>
      <c r="AT449" cm="1">
        <f t="array" aca="1" ref="AT449" ca="1">IF($A449&gt;AT$1,"",$C449*INDEX('ETS yield tables'!$D$68:$CO$96,$B449,AT$1-$A449+1)/10^6)</f>
        <v>0</v>
      </c>
      <c r="AU449" cm="1">
        <f t="array" aca="1" ref="AU449" ca="1">IF($A449&gt;AU$1,"",$C449*INDEX('ETS yield tables'!$D$68:$CO$96,$B449,AU$1-$A449+1)/10^6)</f>
        <v>0</v>
      </c>
      <c r="AV449" cm="1">
        <f t="array" aca="1" ref="AV449" ca="1">IF($A449&gt;AV$1,"",$C449*INDEX('ETS yield tables'!$D$68:$CO$96,$B449,AV$1-$A449+1)/10^6)</f>
        <v>0</v>
      </c>
      <c r="AW449" cm="1">
        <f t="array" aca="1" ref="AW449" ca="1">IF($A449&gt;AW$1,"",$C449*INDEX('ETS yield tables'!$D$68:$CO$96,$B449,AW$1-$A449+1)/10^6)</f>
        <v>-0.56136044998254775</v>
      </c>
      <c r="AX449" cm="1">
        <f t="array" aca="1" ref="AX449" ca="1">IF($A449&gt;AX$1,"",$C449*INDEX('ETS yield tables'!$D$68:$CO$96,$B449,AX$1-$A449+1)/10^6)</f>
        <v>-3.1770763841150823E-2</v>
      </c>
      <c r="AY449" cm="1">
        <f t="array" aca="1" ref="AY449" ca="1">IF($A449&gt;AY$1,"",$C449*INDEX('ETS yield tables'!$D$68:$CO$96,$B449,AY$1-$A449+1)/10^6)</f>
        <v>-3.0275273206987655E-2</v>
      </c>
      <c r="AZ449" cm="1">
        <f t="array" aca="1" ref="AZ449" ca="1">IF($A449&gt;AZ$1,"",$C449*INDEX('ETS yield tables'!$D$68:$CO$96,$B449,AZ$1-$A449+1)/10^6)</f>
        <v>-2.7471228267931625E-2</v>
      </c>
      <c r="BA449" cm="1">
        <f t="array" aca="1" ref="BA449" ca="1">IF($A449&gt;BA$1,"",$C449*INDEX('ETS yield tables'!$D$68:$CO$96,$B449,BA$1-$A449+1)/10^6)</f>
        <v>-1.4666089712909237E-2</v>
      </c>
      <c r="BB449" cm="1">
        <f t="array" aca="1" ref="BB449" ca="1">IF($A449&gt;BB$1,"",$C449*INDEX('ETS yield tables'!$D$68:$CO$96,$B449,BB$1-$A449+1)/10^6)</f>
        <v>-2.6086964749684294E-3</v>
      </c>
      <c r="BC449" cm="1">
        <f t="array" aca="1" ref="BC449" ca="1">IF($A449&gt;BC$1,"",$C449*INDEX('ETS yield tables'!$D$68:$CO$96,$B449,BC$1-$A449+1)/10^6)</f>
        <v>0</v>
      </c>
      <c r="BD449" cm="1">
        <f t="array" aca="1" ref="BD449" ca="1">IF($A449&gt;BD$1,"",$C449*INDEX('ETS yield tables'!$D$68:$CO$96,$B449,BD$1-$A449+1)/10^6)</f>
        <v>0</v>
      </c>
      <c r="BE449" cm="1">
        <f t="array" aca="1" ref="BE449" ca="1">IF($A449&gt;BE$1,"",$C449*INDEX('ETS yield tables'!$D$68:$CO$96,$B449,BE$1-$A449+1)/10^6)</f>
        <v>0</v>
      </c>
      <c r="BF449" cm="1">
        <f t="array" aca="1" ref="BF449" ca="1">IF($A449&gt;BF$1,"",$C449*INDEX('ETS yield tables'!$D$68:$CO$96,$B449,BF$1-$A449+1)/10^6)</f>
        <v>-8.3280134689962381E-4</v>
      </c>
      <c r="BG449" cm="1">
        <f t="array" aca="1" ref="BG449" ca="1">IF($A449&gt;BG$1,"",$C449*INDEX('ETS yield tables'!$D$68:$CO$96,$B449,BG$1-$A449+1)/10^6)</f>
        <v>-3.9172507798612352E-3</v>
      </c>
      <c r="BH449" cm="1">
        <f t="array" aca="1" ref="BH449" ca="1">IF($A449&gt;BH$1,"",$C449*INDEX('ETS yield tables'!$D$68:$CO$96,$B449,BH$1-$A449+1)/10^6)</f>
        <v>0</v>
      </c>
      <c r="BI449" cm="1">
        <f t="array" aca="1" ref="BI449" ca="1">IF($A449&gt;BI$1,"",$C449*INDEX('ETS yield tables'!$D$68:$CO$96,$B449,BI$1-$A449+1)/10^6)</f>
        <v>0</v>
      </c>
      <c r="BJ449" cm="1">
        <f t="array" aca="1" ref="BJ449" ca="1">IF($A449&gt;BJ$1,"",$C449*INDEX('ETS yield tables'!$D$68:$CO$96,$B449,BJ$1-$A449+1)/10^6)</f>
        <v>0</v>
      </c>
      <c r="BK449" cm="1">
        <f t="array" aca="1" ref="BK449" ca="1">IF($A449&gt;BK$1,"",$C449*INDEX('ETS yield tables'!$D$68:$CO$96,$B449,BK$1-$A449+1)/10^6)</f>
        <v>0</v>
      </c>
      <c r="BL449" cm="1">
        <f t="array" aca="1" ref="BL449" ca="1">IF($A449&gt;BL$1,"",$C449*INDEX('ETS yield tables'!$D$68:$CO$96,$B449,BL$1-$A449+1)/10^6)</f>
        <v>0</v>
      </c>
      <c r="BM449" cm="1">
        <f t="array" aca="1" ref="BM449" ca="1">IF($A449&gt;BM$1,"",$C449*INDEX('ETS yield tables'!$D$68:$CO$96,$B449,BM$1-$A449+1)/10^6)</f>
        <v>0</v>
      </c>
      <c r="BN449" cm="1">
        <f t="array" aca="1" ref="BN449" ca="1">IF($A449&gt;BN$1,"",$C449*INDEX('ETS yield tables'!$D$68:$CO$96,$B449,BN$1-$A449+1)/10^6)</f>
        <v>0</v>
      </c>
      <c r="BO449" cm="1">
        <f t="array" aca="1" ref="BO449" ca="1">IF($A449&gt;BO$1,"",$C449*INDEX('ETS yield tables'!$D$68:$CO$96,$B449,BO$1-$A449+1)/10^6)</f>
        <v>0</v>
      </c>
      <c r="BP449" cm="1">
        <f t="array" aca="1" ref="BP449" ca="1">IF($A449&gt;BP$1,"",$C449*INDEX('ETS yield tables'!$D$68:$CO$96,$B449,BP$1-$A449+1)/10^6)</f>
        <v>0</v>
      </c>
      <c r="BQ449" cm="1">
        <f t="array" aca="1" ref="BQ449" ca="1">IF($A449&gt;BQ$1,"",$C449*INDEX('ETS yield tables'!$D$68:$CO$96,$B449,BQ$1-$A449+1)/10^6)</f>
        <v>0</v>
      </c>
      <c r="BR449" cm="1">
        <f t="array" aca="1" ref="BR449" ca="1">IF($A449&gt;BR$1,"",$C449*INDEX('ETS yield tables'!$D$68:$CO$96,$B449,BR$1-$A449+1)/10^6)</f>
        <v>0</v>
      </c>
      <c r="BS449" cm="1">
        <f t="array" aca="1" ref="BS449" ca="1">IF($A449&gt;BS$1,"",$C449*INDEX('ETS yield tables'!$D$68:$CO$96,$B449,BS$1-$A449+1)/10^6)</f>
        <v>0</v>
      </c>
      <c r="BT449" cm="1">
        <f t="array" aca="1" ref="BT449" ca="1">IF($A449&gt;BT$1,"",$C449*INDEX('ETS yield tables'!$D$68:$CO$96,$B449,BT$1-$A449+1)/10^6)</f>
        <v>0</v>
      </c>
      <c r="BU449" cm="1">
        <f t="array" aca="1" ref="BU449" ca="1">IF($A449&gt;BU$1,"",$C449*INDEX('ETS yield tables'!$D$68:$CO$96,$B449,BU$1-$A449+1)/10^6)</f>
        <v>0</v>
      </c>
      <c r="BV449" cm="1">
        <f t="array" aca="1" ref="BV449" ca="1">IF($A449&gt;BV$1,"",$C449*INDEX('ETS yield tables'!$D$68:$CO$96,$B449,BV$1-$A449+1)/10^6)</f>
        <v>0</v>
      </c>
      <c r="BW449" cm="1">
        <f t="array" aca="1" ref="BW449" ca="1">IF($A449&gt;BW$1,"",$C449*INDEX('ETS yield tables'!$D$68:$CO$96,$B449,BW$1-$A449+1)/10^6)</f>
        <v>0</v>
      </c>
      <c r="BX449" cm="1">
        <f t="array" aca="1" ref="BX449" ca="1">IF($A449&gt;BX$1,"",$C449*INDEX('ETS yield tables'!$D$68:$CO$96,$B449,BX$1-$A449+1)/10^6)</f>
        <v>0</v>
      </c>
      <c r="BY449" cm="1">
        <f t="array" aca="1" ref="BY449" ca="1">IF($A449&gt;BY$1,"",$C449*INDEX('ETS yield tables'!$D$68:$CO$96,$B449,BY$1-$A449+1)/10^6)</f>
        <v>0</v>
      </c>
      <c r="BZ449" cm="1">
        <f t="array" aca="1" ref="BZ449" ca="1">IF($A449&gt;BZ$1,"",$C449*INDEX('ETS yield tables'!$D$68:$CO$96,$B449,BZ$1-$A449+1)/10^6)</f>
        <v>-0.56136044998254775</v>
      </c>
      <c r="CA449" cm="1">
        <f t="array" aca="1" ref="CA449" ca="1">IF($A449&gt;CA$1,"",$C449*INDEX('ETS yield tables'!$D$68:$CO$96,$B449,CA$1-$A449+1)/10^6)</f>
        <v>-3.1770763841150823E-2</v>
      </c>
      <c r="CB449" cm="1">
        <f t="array" aca="1" ref="CB449" ca="1">IF($A449&gt;CB$1,"",$C449*INDEX('ETS yield tables'!$D$68:$CO$96,$B449,CB$1-$A449+1)/10^6)</f>
        <v>-3.0275273206987655E-2</v>
      </c>
      <c r="CC449" cm="1">
        <f t="array" aca="1" ref="CC449" ca="1">IF($A449&gt;CC$1,"",$C449*INDEX('ETS yield tables'!$D$68:$CO$96,$B449,CC$1-$A449+1)/10^6)</f>
        <v>-2.7471228267931625E-2</v>
      </c>
      <c r="CD449" cm="1">
        <f t="array" aca="1" ref="CD449" ca="1">IF($A449&gt;CD$1,"",$C449*INDEX('ETS yield tables'!$D$68:$CO$96,$B449,CD$1-$A449+1)/10^6)</f>
        <v>-1.4666089712909237E-2</v>
      </c>
      <c r="CE449" cm="1">
        <f t="array" aca="1" ref="CE449" ca="1">IF($A449&gt;CE$1,"",$C449*INDEX('ETS yield tables'!$D$68:$CO$96,$B449,CE$1-$A449+1)/10^6)</f>
        <v>-2.6086964749684294E-3</v>
      </c>
      <c r="CF449" cm="1">
        <f t="array" aca="1" ref="CF449" ca="1">IF($A449&gt;CF$1,"",$C449*INDEX('ETS yield tables'!$D$68:$CO$96,$B449,CF$1-$A449+1)/10^6)</f>
        <v>0</v>
      </c>
      <c r="CG449" cm="1">
        <f t="array" aca="1" ref="CG449" ca="1">IF($A449&gt;CG$1,"",$C449*INDEX('ETS yield tables'!$D$68:$CO$96,$B449,CG$1-$A449+1)/10^6)</f>
        <v>0</v>
      </c>
      <c r="CH449" cm="1">
        <f t="array" aca="1" ref="CH449" ca="1">IF($A449&gt;CH$1,"",$C449*INDEX('ETS yield tables'!$D$68:$CO$96,$B449,CH$1-$A449+1)/10^6)</f>
        <v>0</v>
      </c>
      <c r="CI449" cm="1">
        <f t="array" aca="1" ref="CI449" ca="1">IF($A449&gt;CI$1,"",$C449*INDEX('ETS yield tables'!$D$68:$CO$96,$B449,CI$1-$A449+1)/10^6)</f>
        <v>-8.3280134689962381E-4</v>
      </c>
      <c r="CJ449" cm="1">
        <f t="array" aca="1" ref="CJ449" ca="1">IF($A449&gt;CJ$1,"",$C449*INDEX('ETS yield tables'!$D$68:$CO$96,$B449,CJ$1-$A449+1)/10^6)</f>
        <v>-3.9172507798612352E-3</v>
      </c>
      <c r="CK449" cm="1">
        <f t="array" aca="1" ref="CK449" ca="1">IF($A449&gt;CK$1,"",$C449*INDEX('ETS yield tables'!$D$68:$CO$96,$B449,CK$1-$A449+1)/10^6)</f>
        <v>0</v>
      </c>
      <c r="CL449" cm="1">
        <f t="array" aca="1" ref="CL449" ca="1">IF($A449&gt;CL$1,"",$C449*INDEX('ETS yield tables'!$D$68:$CO$96,$B449,CL$1-$A449+1)/10^6)</f>
        <v>0</v>
      </c>
      <c r="CM449" cm="1">
        <f t="array" aca="1" ref="CM449" ca="1">IF($A449&gt;CM$1,"",$C449*INDEX('ETS yield tables'!$D$68:$CO$96,$B449,CM$1-$A449+1)/10^6)</f>
        <v>0</v>
      </c>
      <c r="CN449" cm="1">
        <f t="array" aca="1" ref="CN449" ca="1">IF($A449&gt;CN$1,"",$C449*INDEX('ETS yield tables'!$D$68:$CO$96,$B449,CN$1-$A449+1)/10^6)</f>
        <v>0</v>
      </c>
      <c r="CO449" cm="1">
        <f t="array" aca="1" ref="CO449" ca="1">IF($A449&gt;CO$1,"",$C449*INDEX('ETS yield tables'!$D$68:$CO$96,$B449,CO$1-$A449+1)/10^6)</f>
        <v>0</v>
      </c>
    </row>
    <row r="450" spans="1:93" hidden="1" outlineLevel="1">
      <c r="A450">
        <v>2008</v>
      </c>
      <c r="B450">
        <f t="shared" si="198"/>
        <v>6</v>
      </c>
      <c r="C450" s="1">
        <v>596.41602532800005</v>
      </c>
      <c r="D450" s="64"/>
      <c r="E450" s="64"/>
      <c r="F450" s="64"/>
      <c r="G450" s="64"/>
      <c r="H450" s="64"/>
      <c r="I450" s="64"/>
      <c r="J450" s="64"/>
      <c r="K450" s="64"/>
      <c r="L450" s="64"/>
      <c r="M450" s="64"/>
      <c r="N450" s="64"/>
      <c r="O450" s="64"/>
      <c r="P450" s="64"/>
      <c r="Q450" s="64"/>
      <c r="R450" s="64"/>
      <c r="S450" s="64"/>
      <c r="T450" s="64"/>
      <c r="U450" s="64"/>
      <c r="V450" s="64"/>
      <c r="W450" s="64"/>
      <c r="X450" s="64"/>
      <c r="Y450" s="64"/>
      <c r="Z450" s="64"/>
      <c r="AA450" cm="1">
        <f t="array" aca="1" ref="AA450" ca="1">IF($A450&gt;AA$1,"",$C450*INDEX('ETS yield tables'!$D$68:$CO$96,$B450,AA$1-$A450+1)/10^6)</f>
        <v>0</v>
      </c>
      <c r="AB450" cm="1">
        <f t="array" aca="1" ref="AB450" ca="1">IF($A450&gt;AB$1,"",$C450*INDEX('ETS yield tables'!$D$68:$CO$96,$B450,AB$1-$A450+1)/10^6)</f>
        <v>0</v>
      </c>
      <c r="AC450" cm="1">
        <f t="array" aca="1" ref="AC450" ca="1">IF($A450&gt;AC$1,"",$C450*INDEX('ETS yield tables'!$D$68:$CO$96,$B450,AC$1-$A450+1)/10^6)</f>
        <v>0</v>
      </c>
      <c r="AD450" cm="1">
        <f t="array" aca="1" ref="AD450" ca="1">IF($A450&gt;AD$1,"",$C450*INDEX('ETS yield tables'!$D$68:$CO$96,$B450,AD$1-$A450+1)/10^6)</f>
        <v>0</v>
      </c>
      <c r="AE450" cm="1">
        <f t="array" aca="1" ref="AE450" ca="1">IF($A450&gt;AE$1,"",$C450*INDEX('ETS yield tables'!$D$68:$CO$96,$B450,AE$1-$A450+1)/10^6)</f>
        <v>0</v>
      </c>
      <c r="AF450" cm="1">
        <f t="array" aca="1" ref="AF450" ca="1">IF($A450&gt;AF$1,"",$C450*INDEX('ETS yield tables'!$D$68:$CO$96,$B450,AF$1-$A450+1)/10^6)</f>
        <v>0</v>
      </c>
      <c r="AG450" cm="1">
        <f t="array" aca="1" ref="AG450" ca="1">IF($A450&gt;AG$1,"",$C450*INDEX('ETS yield tables'!$D$68:$CO$96,$B450,AG$1-$A450+1)/10^6)</f>
        <v>0</v>
      </c>
      <c r="AH450" cm="1">
        <f t="array" aca="1" ref="AH450" ca="1">IF($A450&gt;AH$1,"",$C450*INDEX('ETS yield tables'!$D$68:$CO$96,$B450,AH$1-$A450+1)/10^6)</f>
        <v>0</v>
      </c>
      <c r="AI450" cm="1">
        <f t="array" aca="1" ref="AI450" ca="1">IF($A450&gt;AI$1,"",$C450*INDEX('ETS yield tables'!$D$68:$CO$96,$B450,AI$1-$A450+1)/10^6)</f>
        <v>0</v>
      </c>
      <c r="AJ450" cm="1">
        <f t="array" aca="1" ref="AJ450" ca="1">IF($A450&gt;AJ$1,"",$C450*INDEX('ETS yield tables'!$D$68:$CO$96,$B450,AJ$1-$A450+1)/10^6)</f>
        <v>0</v>
      </c>
      <c r="AK450" cm="1">
        <f t="array" aca="1" ref="AK450" ca="1">IF($A450&gt;AK$1,"",$C450*INDEX('ETS yield tables'!$D$68:$CO$96,$B450,AK$1-$A450+1)/10^6)</f>
        <v>0</v>
      </c>
      <c r="AL450" cm="1">
        <f t="array" aca="1" ref="AL450" ca="1">IF($A450&gt;AL$1,"",$C450*INDEX('ETS yield tables'!$D$68:$CO$96,$B450,AL$1-$A450+1)/10^6)</f>
        <v>0</v>
      </c>
      <c r="AM450" cm="1">
        <f t="array" aca="1" ref="AM450" ca="1">IF($A450&gt;AM$1,"",$C450*INDEX('ETS yield tables'!$D$68:$CO$96,$B450,AM$1-$A450+1)/10^6)</f>
        <v>0</v>
      </c>
      <c r="AN450" cm="1">
        <f t="array" aca="1" ref="AN450" ca="1">IF($A450&gt;AN$1,"",$C450*INDEX('ETS yield tables'!$D$68:$CO$96,$B450,AN$1-$A450+1)/10^6)</f>
        <v>0</v>
      </c>
      <c r="AO450" cm="1">
        <f t="array" aca="1" ref="AO450" ca="1">IF($A450&gt;AO$1,"",$C450*INDEX('ETS yield tables'!$D$68:$CO$96,$B450,AO$1-$A450+1)/10^6)</f>
        <v>0</v>
      </c>
      <c r="AP450" cm="1">
        <f t="array" aca="1" ref="AP450" ca="1">IF($A450&gt;AP$1,"",$C450*INDEX('ETS yield tables'!$D$68:$CO$96,$B450,AP$1-$A450+1)/10^6)</f>
        <v>0</v>
      </c>
      <c r="AQ450" cm="1">
        <f t="array" aca="1" ref="AQ450" ca="1">IF($A450&gt;AQ$1,"",$C450*INDEX('ETS yield tables'!$D$68:$CO$96,$B450,AQ$1-$A450+1)/10^6)</f>
        <v>0</v>
      </c>
      <c r="AR450" cm="1">
        <f t="array" aca="1" ref="AR450" ca="1">IF($A450&gt;AR$1,"",$C450*INDEX('ETS yield tables'!$D$68:$CO$96,$B450,AR$1-$A450+1)/10^6)</f>
        <v>0</v>
      </c>
      <c r="AS450" cm="1">
        <f t="array" aca="1" ref="AS450" ca="1">IF($A450&gt;AS$1,"",$C450*INDEX('ETS yield tables'!$D$68:$CO$96,$B450,AS$1-$A450+1)/10^6)</f>
        <v>0</v>
      </c>
      <c r="AT450" cm="1">
        <f t="array" aca="1" ref="AT450" ca="1">IF($A450&gt;AT$1,"",$C450*INDEX('ETS yield tables'!$D$68:$CO$96,$B450,AT$1-$A450+1)/10^6)</f>
        <v>0</v>
      </c>
      <c r="AU450" cm="1">
        <f t="array" aca="1" ref="AU450" ca="1">IF($A450&gt;AU$1,"",$C450*INDEX('ETS yield tables'!$D$68:$CO$96,$B450,AU$1-$A450+1)/10^6)</f>
        <v>0</v>
      </c>
      <c r="AV450" cm="1">
        <f t="array" aca="1" ref="AV450" ca="1">IF($A450&gt;AV$1,"",$C450*INDEX('ETS yield tables'!$D$68:$CO$96,$B450,AV$1-$A450+1)/10^6)</f>
        <v>0</v>
      </c>
      <c r="AW450" cm="1">
        <f t="array" aca="1" ref="AW450" ca="1">IF($A450&gt;AW$1,"",$C450*INDEX('ETS yield tables'!$D$68:$CO$96,$B450,AW$1-$A450+1)/10^6)</f>
        <v>0</v>
      </c>
      <c r="AX450" cm="1">
        <f t="array" aca="1" ref="AX450" ca="1">IF($A450&gt;AX$1,"",$C450*INDEX('ETS yield tables'!$D$68:$CO$96,$B450,AX$1-$A450+1)/10^6)</f>
        <v>-0.35820150065174355</v>
      </c>
      <c r="AY450" cm="1">
        <f t="array" aca="1" ref="AY450" ca="1">IF($A450&gt;AY$1,"",$C450*INDEX('ETS yield tables'!$D$68:$CO$96,$B450,AY$1-$A450+1)/10^6)</f>
        <v>-2.0272777116924042E-2</v>
      </c>
      <c r="AZ450" cm="1">
        <f t="array" aca="1" ref="AZ450" ca="1">IF($A450&gt;AZ$1,"",$C450*INDEX('ETS yield tables'!$D$68:$CO$96,$B450,AZ$1-$A450+1)/10^6)</f>
        <v>-1.931851147639926E-2</v>
      </c>
      <c r="BA450" cm="1">
        <f t="array" aca="1" ref="BA450" ca="1">IF($A450&gt;BA$1,"",$C450*INDEX('ETS yield tables'!$D$68:$CO$96,$B450,BA$1-$A450+1)/10^6)</f>
        <v>-1.7529263400415242E-2</v>
      </c>
      <c r="BB450" cm="1">
        <f t="array" aca="1" ref="BB450" ca="1">IF($A450&gt;BB$1,"",$C450*INDEX('ETS yield tables'!$D$68:$CO$96,$B450,BB$1-$A450+1)/10^6)</f>
        <v>-9.3583638534216491E-3</v>
      </c>
      <c r="BC450" cm="1">
        <f t="array" aca="1" ref="BC450" ca="1">IF($A450&gt;BC$1,"",$C450*INDEX('ETS yield tables'!$D$68:$CO$96,$B450,BC$1-$A450+1)/10^6)</f>
        <v>-1.6645971266904462E-3</v>
      </c>
      <c r="BD450" cm="1">
        <f t="array" aca="1" ref="BD450" ca="1">IF($A450&gt;BD$1,"",$C450*INDEX('ETS yield tables'!$D$68:$CO$96,$B450,BD$1-$A450+1)/10^6)</f>
        <v>0</v>
      </c>
      <c r="BE450" cm="1">
        <f t="array" aca="1" ref="BE450" ca="1">IF($A450&gt;BE$1,"",$C450*INDEX('ETS yield tables'!$D$68:$CO$96,$B450,BE$1-$A450+1)/10^6)</f>
        <v>0</v>
      </c>
      <c r="BF450" cm="1">
        <f t="array" aca="1" ref="BF450" ca="1">IF($A450&gt;BF$1,"",$C450*INDEX('ETS yield tables'!$D$68:$CO$96,$B450,BF$1-$A450+1)/10^6)</f>
        <v>0</v>
      </c>
      <c r="BG450" cm="1">
        <f t="array" aca="1" ref="BG450" ca="1">IF($A450&gt;BG$1,"",$C450*INDEX('ETS yield tables'!$D$68:$CO$96,$B450,BG$1-$A450+1)/10^6)</f>
        <v>-5.3140667856724276E-4</v>
      </c>
      <c r="BH450" cm="1">
        <f t="array" aca="1" ref="BH450" ca="1">IF($A450&gt;BH$1,"",$C450*INDEX('ETS yield tables'!$D$68:$CO$96,$B450,BH$1-$A450+1)/10^6)</f>
        <v>-2.4995795621496493E-3</v>
      </c>
      <c r="BI450" cm="1">
        <f t="array" aca="1" ref="BI450" ca="1">IF($A450&gt;BI$1,"",$C450*INDEX('ETS yield tables'!$D$68:$CO$96,$B450,BI$1-$A450+1)/10^6)</f>
        <v>0</v>
      </c>
      <c r="BJ450" cm="1">
        <f t="array" aca="1" ref="BJ450" ca="1">IF($A450&gt;BJ$1,"",$C450*INDEX('ETS yield tables'!$D$68:$CO$96,$B450,BJ$1-$A450+1)/10^6)</f>
        <v>0</v>
      </c>
      <c r="BK450" cm="1">
        <f t="array" aca="1" ref="BK450" ca="1">IF($A450&gt;BK$1,"",$C450*INDEX('ETS yield tables'!$D$68:$CO$96,$B450,BK$1-$A450+1)/10^6)</f>
        <v>0</v>
      </c>
      <c r="BL450" cm="1">
        <f t="array" aca="1" ref="BL450" ca="1">IF($A450&gt;BL$1,"",$C450*INDEX('ETS yield tables'!$D$68:$CO$96,$B450,BL$1-$A450+1)/10^6)</f>
        <v>0</v>
      </c>
      <c r="BM450" cm="1">
        <f t="array" aca="1" ref="BM450" ca="1">IF($A450&gt;BM$1,"",$C450*INDEX('ETS yield tables'!$D$68:$CO$96,$B450,BM$1-$A450+1)/10^6)</f>
        <v>0</v>
      </c>
      <c r="BN450" cm="1">
        <f t="array" aca="1" ref="BN450" ca="1">IF($A450&gt;BN$1,"",$C450*INDEX('ETS yield tables'!$D$68:$CO$96,$B450,BN$1-$A450+1)/10^6)</f>
        <v>0</v>
      </c>
      <c r="BO450" cm="1">
        <f t="array" aca="1" ref="BO450" ca="1">IF($A450&gt;BO$1,"",$C450*INDEX('ETS yield tables'!$D$68:$CO$96,$B450,BO$1-$A450+1)/10^6)</f>
        <v>0</v>
      </c>
      <c r="BP450" cm="1">
        <f t="array" aca="1" ref="BP450" ca="1">IF($A450&gt;BP$1,"",$C450*INDEX('ETS yield tables'!$D$68:$CO$96,$B450,BP$1-$A450+1)/10^6)</f>
        <v>0</v>
      </c>
      <c r="BQ450" cm="1">
        <f t="array" aca="1" ref="BQ450" ca="1">IF($A450&gt;BQ$1,"",$C450*INDEX('ETS yield tables'!$D$68:$CO$96,$B450,BQ$1-$A450+1)/10^6)</f>
        <v>0</v>
      </c>
      <c r="BR450" cm="1">
        <f t="array" aca="1" ref="BR450" ca="1">IF($A450&gt;BR$1,"",$C450*INDEX('ETS yield tables'!$D$68:$CO$96,$B450,BR$1-$A450+1)/10^6)</f>
        <v>0</v>
      </c>
      <c r="BS450" cm="1">
        <f t="array" aca="1" ref="BS450" ca="1">IF($A450&gt;BS$1,"",$C450*INDEX('ETS yield tables'!$D$68:$CO$96,$B450,BS$1-$A450+1)/10^6)</f>
        <v>0</v>
      </c>
      <c r="BT450" cm="1">
        <f t="array" aca="1" ref="BT450" ca="1">IF($A450&gt;BT$1,"",$C450*INDEX('ETS yield tables'!$D$68:$CO$96,$B450,BT$1-$A450+1)/10^6)</f>
        <v>0</v>
      </c>
      <c r="BU450" cm="1">
        <f t="array" aca="1" ref="BU450" ca="1">IF($A450&gt;BU$1,"",$C450*INDEX('ETS yield tables'!$D$68:$CO$96,$B450,BU$1-$A450+1)/10^6)</f>
        <v>0</v>
      </c>
      <c r="BV450" cm="1">
        <f t="array" aca="1" ref="BV450" ca="1">IF($A450&gt;BV$1,"",$C450*INDEX('ETS yield tables'!$D$68:$CO$96,$B450,BV$1-$A450+1)/10^6)</f>
        <v>0</v>
      </c>
      <c r="BW450" cm="1">
        <f t="array" aca="1" ref="BW450" ca="1">IF($A450&gt;BW$1,"",$C450*INDEX('ETS yield tables'!$D$68:$CO$96,$B450,BW$1-$A450+1)/10^6)</f>
        <v>0</v>
      </c>
      <c r="BX450" cm="1">
        <f t="array" aca="1" ref="BX450" ca="1">IF($A450&gt;BX$1,"",$C450*INDEX('ETS yield tables'!$D$68:$CO$96,$B450,BX$1-$A450+1)/10^6)</f>
        <v>0</v>
      </c>
      <c r="BY450" cm="1">
        <f t="array" aca="1" ref="BY450" ca="1">IF($A450&gt;BY$1,"",$C450*INDEX('ETS yield tables'!$D$68:$CO$96,$B450,BY$1-$A450+1)/10^6)</f>
        <v>0</v>
      </c>
      <c r="BZ450" cm="1">
        <f t="array" aca="1" ref="BZ450" ca="1">IF($A450&gt;BZ$1,"",$C450*INDEX('ETS yield tables'!$D$68:$CO$96,$B450,BZ$1-$A450+1)/10^6)</f>
        <v>0</v>
      </c>
      <c r="CA450" cm="1">
        <f t="array" aca="1" ref="CA450" ca="1">IF($A450&gt;CA$1,"",$C450*INDEX('ETS yield tables'!$D$68:$CO$96,$B450,CA$1-$A450+1)/10^6)</f>
        <v>-0.35820150065174355</v>
      </c>
      <c r="CB450" cm="1">
        <f t="array" aca="1" ref="CB450" ca="1">IF($A450&gt;CB$1,"",$C450*INDEX('ETS yield tables'!$D$68:$CO$96,$B450,CB$1-$A450+1)/10^6)</f>
        <v>-2.0272777116924042E-2</v>
      </c>
      <c r="CC450" cm="1">
        <f t="array" aca="1" ref="CC450" ca="1">IF($A450&gt;CC$1,"",$C450*INDEX('ETS yield tables'!$D$68:$CO$96,$B450,CC$1-$A450+1)/10^6)</f>
        <v>-1.931851147639926E-2</v>
      </c>
      <c r="CD450" cm="1">
        <f t="array" aca="1" ref="CD450" ca="1">IF($A450&gt;CD$1,"",$C450*INDEX('ETS yield tables'!$D$68:$CO$96,$B450,CD$1-$A450+1)/10^6)</f>
        <v>-1.7529263400415242E-2</v>
      </c>
      <c r="CE450" cm="1">
        <f t="array" aca="1" ref="CE450" ca="1">IF($A450&gt;CE$1,"",$C450*INDEX('ETS yield tables'!$D$68:$CO$96,$B450,CE$1-$A450+1)/10^6)</f>
        <v>-9.3583638534216491E-3</v>
      </c>
      <c r="CF450" cm="1">
        <f t="array" aca="1" ref="CF450" ca="1">IF($A450&gt;CF$1,"",$C450*INDEX('ETS yield tables'!$D$68:$CO$96,$B450,CF$1-$A450+1)/10^6)</f>
        <v>-1.6645971266904462E-3</v>
      </c>
      <c r="CG450" cm="1">
        <f t="array" aca="1" ref="CG450" ca="1">IF($A450&gt;CG$1,"",$C450*INDEX('ETS yield tables'!$D$68:$CO$96,$B450,CG$1-$A450+1)/10^6)</f>
        <v>0</v>
      </c>
      <c r="CH450" cm="1">
        <f t="array" aca="1" ref="CH450" ca="1">IF($A450&gt;CH$1,"",$C450*INDEX('ETS yield tables'!$D$68:$CO$96,$B450,CH$1-$A450+1)/10^6)</f>
        <v>0</v>
      </c>
      <c r="CI450" cm="1">
        <f t="array" aca="1" ref="CI450" ca="1">IF($A450&gt;CI$1,"",$C450*INDEX('ETS yield tables'!$D$68:$CO$96,$B450,CI$1-$A450+1)/10^6)</f>
        <v>0</v>
      </c>
      <c r="CJ450" cm="1">
        <f t="array" aca="1" ref="CJ450" ca="1">IF($A450&gt;CJ$1,"",$C450*INDEX('ETS yield tables'!$D$68:$CO$96,$B450,CJ$1-$A450+1)/10^6)</f>
        <v>-5.3140667856724276E-4</v>
      </c>
      <c r="CK450" cm="1">
        <f t="array" aca="1" ref="CK450" ca="1">IF($A450&gt;CK$1,"",$C450*INDEX('ETS yield tables'!$D$68:$CO$96,$B450,CK$1-$A450+1)/10^6)</f>
        <v>-2.4995795621496493E-3</v>
      </c>
      <c r="CL450" cm="1">
        <f t="array" aca="1" ref="CL450" ca="1">IF($A450&gt;CL$1,"",$C450*INDEX('ETS yield tables'!$D$68:$CO$96,$B450,CL$1-$A450+1)/10^6)</f>
        <v>0</v>
      </c>
      <c r="CM450" cm="1">
        <f t="array" aca="1" ref="CM450" ca="1">IF($A450&gt;CM$1,"",$C450*INDEX('ETS yield tables'!$D$68:$CO$96,$B450,CM$1-$A450+1)/10^6)</f>
        <v>0</v>
      </c>
      <c r="CN450" cm="1">
        <f t="array" aca="1" ref="CN450" ca="1">IF($A450&gt;CN$1,"",$C450*INDEX('ETS yield tables'!$D$68:$CO$96,$B450,CN$1-$A450+1)/10^6)</f>
        <v>0</v>
      </c>
      <c r="CO450" cm="1">
        <f t="array" aca="1" ref="CO450" ca="1">IF($A450&gt;CO$1,"",$C450*INDEX('ETS yield tables'!$D$68:$CO$96,$B450,CO$1-$A450+1)/10^6)</f>
        <v>0</v>
      </c>
    </row>
    <row r="451" spans="1:93" hidden="1" outlineLevel="1">
      <c r="A451">
        <v>2009</v>
      </c>
      <c r="B451">
        <f t="shared" si="198"/>
        <v>5</v>
      </c>
      <c r="C451" s="1">
        <v>459.46770078400016</v>
      </c>
      <c r="D451" s="64"/>
      <c r="E451" s="64"/>
      <c r="F451" s="64"/>
      <c r="G451" s="64"/>
      <c r="H451" s="64"/>
      <c r="I451" s="64"/>
      <c r="J451" s="64"/>
      <c r="K451" s="64"/>
      <c r="L451" s="64"/>
      <c r="M451" s="64"/>
      <c r="N451" s="64"/>
      <c r="O451" s="64"/>
      <c r="P451" s="64"/>
      <c r="Q451" s="64"/>
      <c r="R451" s="64"/>
      <c r="S451" s="64"/>
      <c r="T451" s="64"/>
      <c r="U451" s="64"/>
      <c r="V451" s="64"/>
      <c r="W451" s="64"/>
      <c r="X451" s="64"/>
      <c r="Y451" s="64"/>
      <c r="Z451" s="64"/>
      <c r="AA451" cm="1">
        <f t="array" aca="1" ref="AA451" ca="1">IF($A451&gt;AA$1,"",$C451*INDEX('ETS yield tables'!$D$68:$CO$96,$B451,AA$1-$A451+1)/10^6)</f>
        <v>0</v>
      </c>
      <c r="AB451" cm="1">
        <f t="array" aca="1" ref="AB451" ca="1">IF($A451&gt;AB$1,"",$C451*INDEX('ETS yield tables'!$D$68:$CO$96,$B451,AB$1-$A451+1)/10^6)</f>
        <v>0</v>
      </c>
      <c r="AC451" cm="1">
        <f t="array" aca="1" ref="AC451" ca="1">IF($A451&gt;AC$1,"",$C451*INDEX('ETS yield tables'!$D$68:$CO$96,$B451,AC$1-$A451+1)/10^6)</f>
        <v>0</v>
      </c>
      <c r="AD451" cm="1">
        <f t="array" aca="1" ref="AD451" ca="1">IF($A451&gt;AD$1,"",$C451*INDEX('ETS yield tables'!$D$68:$CO$96,$B451,AD$1-$A451+1)/10^6)</f>
        <v>0</v>
      </c>
      <c r="AE451" cm="1">
        <f t="array" aca="1" ref="AE451" ca="1">IF($A451&gt;AE$1,"",$C451*INDEX('ETS yield tables'!$D$68:$CO$96,$B451,AE$1-$A451+1)/10^6)</f>
        <v>0</v>
      </c>
      <c r="AF451" cm="1">
        <f t="array" aca="1" ref="AF451" ca="1">IF($A451&gt;AF$1,"",$C451*INDEX('ETS yield tables'!$D$68:$CO$96,$B451,AF$1-$A451+1)/10^6)</f>
        <v>0</v>
      </c>
      <c r="AG451" cm="1">
        <f t="array" aca="1" ref="AG451" ca="1">IF($A451&gt;AG$1,"",$C451*INDEX('ETS yield tables'!$D$68:$CO$96,$B451,AG$1-$A451+1)/10^6)</f>
        <v>0</v>
      </c>
      <c r="AH451" cm="1">
        <f t="array" aca="1" ref="AH451" ca="1">IF($A451&gt;AH$1,"",$C451*INDEX('ETS yield tables'!$D$68:$CO$96,$B451,AH$1-$A451+1)/10^6)</f>
        <v>0</v>
      </c>
      <c r="AI451" cm="1">
        <f t="array" aca="1" ref="AI451" ca="1">IF($A451&gt;AI$1,"",$C451*INDEX('ETS yield tables'!$D$68:$CO$96,$B451,AI$1-$A451+1)/10^6)</f>
        <v>0</v>
      </c>
      <c r="AJ451" cm="1">
        <f t="array" aca="1" ref="AJ451" ca="1">IF($A451&gt;AJ$1,"",$C451*INDEX('ETS yield tables'!$D$68:$CO$96,$B451,AJ$1-$A451+1)/10^6)</f>
        <v>0</v>
      </c>
      <c r="AK451" cm="1">
        <f t="array" aca="1" ref="AK451" ca="1">IF($A451&gt;AK$1,"",$C451*INDEX('ETS yield tables'!$D$68:$CO$96,$B451,AK$1-$A451+1)/10^6)</f>
        <v>0</v>
      </c>
      <c r="AL451" cm="1">
        <f t="array" aca="1" ref="AL451" ca="1">IF($A451&gt;AL$1,"",$C451*INDEX('ETS yield tables'!$D$68:$CO$96,$B451,AL$1-$A451+1)/10^6)</f>
        <v>0</v>
      </c>
      <c r="AM451" cm="1">
        <f t="array" aca="1" ref="AM451" ca="1">IF($A451&gt;AM$1,"",$C451*INDEX('ETS yield tables'!$D$68:$CO$96,$B451,AM$1-$A451+1)/10^6)</f>
        <v>0</v>
      </c>
      <c r="AN451" cm="1">
        <f t="array" aca="1" ref="AN451" ca="1">IF($A451&gt;AN$1,"",$C451*INDEX('ETS yield tables'!$D$68:$CO$96,$B451,AN$1-$A451+1)/10^6)</f>
        <v>0</v>
      </c>
      <c r="AO451" cm="1">
        <f t="array" aca="1" ref="AO451" ca="1">IF($A451&gt;AO$1,"",$C451*INDEX('ETS yield tables'!$D$68:$CO$96,$B451,AO$1-$A451+1)/10^6)</f>
        <v>0</v>
      </c>
      <c r="AP451" cm="1">
        <f t="array" aca="1" ref="AP451" ca="1">IF($A451&gt;AP$1,"",$C451*INDEX('ETS yield tables'!$D$68:$CO$96,$B451,AP$1-$A451+1)/10^6)</f>
        <v>0</v>
      </c>
      <c r="AQ451" cm="1">
        <f t="array" aca="1" ref="AQ451" ca="1">IF($A451&gt;AQ$1,"",$C451*INDEX('ETS yield tables'!$D$68:$CO$96,$B451,AQ$1-$A451+1)/10^6)</f>
        <v>0</v>
      </c>
      <c r="AR451" cm="1">
        <f t="array" aca="1" ref="AR451" ca="1">IF($A451&gt;AR$1,"",$C451*INDEX('ETS yield tables'!$D$68:$CO$96,$B451,AR$1-$A451+1)/10^6)</f>
        <v>0</v>
      </c>
      <c r="AS451" cm="1">
        <f t="array" aca="1" ref="AS451" ca="1">IF($A451&gt;AS$1,"",$C451*INDEX('ETS yield tables'!$D$68:$CO$96,$B451,AS$1-$A451+1)/10^6)</f>
        <v>0</v>
      </c>
      <c r="AT451" cm="1">
        <f t="array" aca="1" ref="AT451" ca="1">IF($A451&gt;AT$1,"",$C451*INDEX('ETS yield tables'!$D$68:$CO$96,$B451,AT$1-$A451+1)/10^6)</f>
        <v>0</v>
      </c>
      <c r="AU451" cm="1">
        <f t="array" aca="1" ref="AU451" ca="1">IF($A451&gt;AU$1,"",$C451*INDEX('ETS yield tables'!$D$68:$CO$96,$B451,AU$1-$A451+1)/10^6)</f>
        <v>0</v>
      </c>
      <c r="AV451" cm="1">
        <f t="array" aca="1" ref="AV451" ca="1">IF($A451&gt;AV$1,"",$C451*INDEX('ETS yield tables'!$D$68:$CO$96,$B451,AV$1-$A451+1)/10^6)</f>
        <v>0</v>
      </c>
      <c r="AW451" cm="1">
        <f t="array" aca="1" ref="AW451" ca="1">IF($A451&gt;AW$1,"",$C451*INDEX('ETS yield tables'!$D$68:$CO$96,$B451,AW$1-$A451+1)/10^6)</f>
        <v>0</v>
      </c>
      <c r="AX451" cm="1">
        <f t="array" aca="1" ref="AX451" ca="1">IF($A451&gt;AX$1,"",$C451*INDEX('ETS yield tables'!$D$68:$CO$96,$B451,AX$1-$A451+1)/10^6)</f>
        <v>0</v>
      </c>
      <c r="AY451" cm="1">
        <f t="array" aca="1" ref="AY451" ca="1">IF($A451&gt;AY$1,"",$C451*INDEX('ETS yield tables'!$D$68:$CO$96,$B451,AY$1-$A451+1)/10^6)</f>
        <v>-0.27595170641386263</v>
      </c>
      <c r="AZ451" cm="1">
        <f t="array" aca="1" ref="AZ451" ca="1">IF($A451&gt;AZ$1,"",$C451*INDEX('ETS yield tables'!$D$68:$CO$96,$B451,AZ$1-$A451+1)/10^6)</f>
        <v>-1.5617766617348943E-2</v>
      </c>
      <c r="BA451" cm="1">
        <f t="array" aca="1" ref="BA451" ca="1">IF($A451&gt;BA$1,"",$C451*INDEX('ETS yield tables'!$D$68:$CO$96,$B451,BA$1-$A451+1)/10^6)</f>
        <v>-1.4882618296094559E-2</v>
      </c>
      <c r="BB451" cm="1">
        <f t="array" aca="1" ref="BB451" ca="1">IF($A451&gt;BB$1,"",$C451*INDEX('ETS yield tables'!$D$68:$CO$96,$B451,BB$1-$A451+1)/10^6)</f>
        <v>-1.3504215193742545E-2</v>
      </c>
      <c r="BC451" cm="1">
        <f t="array" aca="1" ref="BC451" ca="1">IF($A451&gt;BC$1,"",$C451*INDEX('ETS yield tables'!$D$68:$CO$96,$B451,BC$1-$A451+1)/10^6)</f>
        <v>-7.2095076930017475E-3</v>
      </c>
      <c r="BD451" cm="1">
        <f t="array" aca="1" ref="BD451" ca="1">IF($A451&gt;BD$1,"",$C451*INDEX('ETS yield tables'!$D$68:$CO$96,$B451,BD$1-$A451+1)/10^6)</f>
        <v>-1.2823743528881429E-3</v>
      </c>
      <c r="BE451" cm="1">
        <f t="array" aca="1" ref="BE451" ca="1">IF($A451&gt;BE$1,"",$C451*INDEX('ETS yield tables'!$D$68:$CO$96,$B451,BE$1-$A451+1)/10^6)</f>
        <v>0</v>
      </c>
      <c r="BF451" cm="1">
        <f t="array" aca="1" ref="BF451" ca="1">IF($A451&gt;BF$1,"",$C451*INDEX('ETS yield tables'!$D$68:$CO$96,$B451,BF$1-$A451+1)/10^6)</f>
        <v>0</v>
      </c>
      <c r="BG451" cm="1">
        <f t="array" aca="1" ref="BG451" ca="1">IF($A451&gt;BG$1,"",$C451*INDEX('ETS yield tables'!$D$68:$CO$96,$B451,BG$1-$A451+1)/10^6)</f>
        <v>0</v>
      </c>
      <c r="BH451" cm="1">
        <f t="array" aca="1" ref="BH451" ca="1">IF($A451&gt;BH$1,"",$C451*INDEX('ETS yield tables'!$D$68:$CO$96,$B451,BH$1-$A451+1)/10^6)</f>
        <v>-4.0938572139854004E-4</v>
      </c>
      <c r="BI451" cm="1">
        <f t="array" aca="1" ref="BI451" ca="1">IF($A451&gt;BI$1,"",$C451*INDEX('ETS yield tables'!$D$68:$CO$96,$B451,BI$1-$A451+1)/10^6)</f>
        <v>-1.9256291339857458E-3</v>
      </c>
      <c r="BJ451" cm="1">
        <f t="array" aca="1" ref="BJ451" ca="1">IF($A451&gt;BJ$1,"",$C451*INDEX('ETS yield tables'!$D$68:$CO$96,$B451,BJ$1-$A451+1)/10^6)</f>
        <v>0</v>
      </c>
      <c r="BK451" cm="1">
        <f t="array" aca="1" ref="BK451" ca="1">IF($A451&gt;BK$1,"",$C451*INDEX('ETS yield tables'!$D$68:$CO$96,$B451,BK$1-$A451+1)/10^6)</f>
        <v>0</v>
      </c>
      <c r="BL451" cm="1">
        <f t="array" aca="1" ref="BL451" ca="1">IF($A451&gt;BL$1,"",$C451*INDEX('ETS yield tables'!$D$68:$CO$96,$B451,BL$1-$A451+1)/10^6)</f>
        <v>0</v>
      </c>
      <c r="BM451" cm="1">
        <f t="array" aca="1" ref="BM451" ca="1">IF($A451&gt;BM$1,"",$C451*INDEX('ETS yield tables'!$D$68:$CO$96,$B451,BM$1-$A451+1)/10^6)</f>
        <v>0</v>
      </c>
      <c r="BN451" cm="1">
        <f t="array" aca="1" ref="BN451" ca="1">IF($A451&gt;BN$1,"",$C451*INDEX('ETS yield tables'!$D$68:$CO$96,$B451,BN$1-$A451+1)/10^6)</f>
        <v>0</v>
      </c>
      <c r="BO451" cm="1">
        <f t="array" aca="1" ref="BO451" ca="1">IF($A451&gt;BO$1,"",$C451*INDEX('ETS yield tables'!$D$68:$CO$96,$B451,BO$1-$A451+1)/10^6)</f>
        <v>0</v>
      </c>
      <c r="BP451" cm="1">
        <f t="array" aca="1" ref="BP451" ca="1">IF($A451&gt;BP$1,"",$C451*INDEX('ETS yield tables'!$D$68:$CO$96,$B451,BP$1-$A451+1)/10^6)</f>
        <v>0</v>
      </c>
      <c r="BQ451" cm="1">
        <f t="array" aca="1" ref="BQ451" ca="1">IF($A451&gt;BQ$1,"",$C451*INDEX('ETS yield tables'!$D$68:$CO$96,$B451,BQ$1-$A451+1)/10^6)</f>
        <v>0</v>
      </c>
      <c r="BR451" cm="1">
        <f t="array" aca="1" ref="BR451" ca="1">IF($A451&gt;BR$1,"",$C451*INDEX('ETS yield tables'!$D$68:$CO$96,$B451,BR$1-$A451+1)/10^6)</f>
        <v>0</v>
      </c>
      <c r="BS451" cm="1">
        <f t="array" aca="1" ref="BS451" ca="1">IF($A451&gt;BS$1,"",$C451*INDEX('ETS yield tables'!$D$68:$CO$96,$B451,BS$1-$A451+1)/10^6)</f>
        <v>0</v>
      </c>
      <c r="BT451" cm="1">
        <f t="array" aca="1" ref="BT451" ca="1">IF($A451&gt;BT$1,"",$C451*INDEX('ETS yield tables'!$D$68:$CO$96,$B451,BT$1-$A451+1)/10^6)</f>
        <v>0</v>
      </c>
      <c r="BU451" cm="1">
        <f t="array" aca="1" ref="BU451" ca="1">IF($A451&gt;BU$1,"",$C451*INDEX('ETS yield tables'!$D$68:$CO$96,$B451,BU$1-$A451+1)/10^6)</f>
        <v>0</v>
      </c>
      <c r="BV451" cm="1">
        <f t="array" aca="1" ref="BV451" ca="1">IF($A451&gt;BV$1,"",$C451*INDEX('ETS yield tables'!$D$68:$CO$96,$B451,BV$1-$A451+1)/10^6)</f>
        <v>0</v>
      </c>
      <c r="BW451" cm="1">
        <f t="array" aca="1" ref="BW451" ca="1">IF($A451&gt;BW$1,"",$C451*INDEX('ETS yield tables'!$D$68:$CO$96,$B451,BW$1-$A451+1)/10^6)</f>
        <v>0</v>
      </c>
      <c r="BX451" cm="1">
        <f t="array" aca="1" ref="BX451" ca="1">IF($A451&gt;BX$1,"",$C451*INDEX('ETS yield tables'!$D$68:$CO$96,$B451,BX$1-$A451+1)/10^6)</f>
        <v>0</v>
      </c>
      <c r="BY451" cm="1">
        <f t="array" aca="1" ref="BY451" ca="1">IF($A451&gt;BY$1,"",$C451*INDEX('ETS yield tables'!$D$68:$CO$96,$B451,BY$1-$A451+1)/10^6)</f>
        <v>0</v>
      </c>
      <c r="BZ451" cm="1">
        <f t="array" aca="1" ref="BZ451" ca="1">IF($A451&gt;BZ$1,"",$C451*INDEX('ETS yield tables'!$D$68:$CO$96,$B451,BZ$1-$A451+1)/10^6)</f>
        <v>0</v>
      </c>
      <c r="CA451" cm="1">
        <f t="array" aca="1" ref="CA451" ca="1">IF($A451&gt;CA$1,"",$C451*INDEX('ETS yield tables'!$D$68:$CO$96,$B451,CA$1-$A451+1)/10^6)</f>
        <v>0</v>
      </c>
      <c r="CB451" cm="1">
        <f t="array" aca="1" ref="CB451" ca="1">IF($A451&gt;CB$1,"",$C451*INDEX('ETS yield tables'!$D$68:$CO$96,$B451,CB$1-$A451+1)/10^6)</f>
        <v>-0.27595170641386263</v>
      </c>
      <c r="CC451" cm="1">
        <f t="array" aca="1" ref="CC451" ca="1">IF($A451&gt;CC$1,"",$C451*INDEX('ETS yield tables'!$D$68:$CO$96,$B451,CC$1-$A451+1)/10^6)</f>
        <v>-1.5617766617348943E-2</v>
      </c>
      <c r="CD451" cm="1">
        <f t="array" aca="1" ref="CD451" ca="1">IF($A451&gt;CD$1,"",$C451*INDEX('ETS yield tables'!$D$68:$CO$96,$B451,CD$1-$A451+1)/10^6)</f>
        <v>-1.4882618296094559E-2</v>
      </c>
      <c r="CE451" cm="1">
        <f t="array" aca="1" ref="CE451" ca="1">IF($A451&gt;CE$1,"",$C451*INDEX('ETS yield tables'!$D$68:$CO$96,$B451,CE$1-$A451+1)/10^6)</f>
        <v>-1.3504215193742545E-2</v>
      </c>
      <c r="CF451" cm="1">
        <f t="array" aca="1" ref="CF451" ca="1">IF($A451&gt;CF$1,"",$C451*INDEX('ETS yield tables'!$D$68:$CO$96,$B451,CF$1-$A451+1)/10^6)</f>
        <v>-7.2095076930017475E-3</v>
      </c>
      <c r="CG451" cm="1">
        <f t="array" aca="1" ref="CG451" ca="1">IF($A451&gt;CG$1,"",$C451*INDEX('ETS yield tables'!$D$68:$CO$96,$B451,CG$1-$A451+1)/10^6)</f>
        <v>-1.2823743528881429E-3</v>
      </c>
      <c r="CH451" cm="1">
        <f t="array" aca="1" ref="CH451" ca="1">IF($A451&gt;CH$1,"",$C451*INDEX('ETS yield tables'!$D$68:$CO$96,$B451,CH$1-$A451+1)/10^6)</f>
        <v>0</v>
      </c>
      <c r="CI451" cm="1">
        <f t="array" aca="1" ref="CI451" ca="1">IF($A451&gt;CI$1,"",$C451*INDEX('ETS yield tables'!$D$68:$CO$96,$B451,CI$1-$A451+1)/10^6)</f>
        <v>0</v>
      </c>
      <c r="CJ451" cm="1">
        <f t="array" aca="1" ref="CJ451" ca="1">IF($A451&gt;CJ$1,"",$C451*INDEX('ETS yield tables'!$D$68:$CO$96,$B451,CJ$1-$A451+1)/10^6)</f>
        <v>0</v>
      </c>
      <c r="CK451" cm="1">
        <f t="array" aca="1" ref="CK451" ca="1">IF($A451&gt;CK$1,"",$C451*INDEX('ETS yield tables'!$D$68:$CO$96,$B451,CK$1-$A451+1)/10^6)</f>
        <v>-4.0938572139854004E-4</v>
      </c>
      <c r="CL451" cm="1">
        <f t="array" aca="1" ref="CL451" ca="1">IF($A451&gt;CL$1,"",$C451*INDEX('ETS yield tables'!$D$68:$CO$96,$B451,CL$1-$A451+1)/10^6)</f>
        <v>-1.9256291339857458E-3</v>
      </c>
      <c r="CM451" cm="1">
        <f t="array" aca="1" ref="CM451" ca="1">IF($A451&gt;CM$1,"",$C451*INDEX('ETS yield tables'!$D$68:$CO$96,$B451,CM$1-$A451+1)/10^6)</f>
        <v>0</v>
      </c>
      <c r="CN451" cm="1">
        <f t="array" aca="1" ref="CN451" ca="1">IF($A451&gt;CN$1,"",$C451*INDEX('ETS yield tables'!$D$68:$CO$96,$B451,CN$1-$A451+1)/10^6)</f>
        <v>0</v>
      </c>
      <c r="CO451" cm="1">
        <f t="array" aca="1" ref="CO451" ca="1">IF($A451&gt;CO$1,"",$C451*INDEX('ETS yield tables'!$D$68:$CO$96,$B451,CO$1-$A451+1)/10^6)</f>
        <v>0</v>
      </c>
    </row>
    <row r="452" spans="1:93" hidden="1" outlineLevel="1">
      <c r="A452">
        <v>2010</v>
      </c>
      <c r="B452">
        <f t="shared" si="198"/>
        <v>4</v>
      </c>
      <c r="C452" s="1">
        <v>870.81977196800005</v>
      </c>
      <c r="D452" s="64"/>
      <c r="E452" s="64"/>
      <c r="F452" s="64"/>
      <c r="G452" s="64"/>
      <c r="H452" s="64"/>
      <c r="I452" s="64"/>
      <c r="J452" s="64"/>
      <c r="K452" s="64"/>
      <c r="L452" s="64"/>
      <c r="M452" s="64"/>
      <c r="N452" s="64"/>
      <c r="O452" s="64"/>
      <c r="P452" s="64"/>
      <c r="Q452" s="64"/>
      <c r="R452" s="64"/>
      <c r="S452" s="64"/>
      <c r="T452" s="64"/>
      <c r="U452" s="64"/>
      <c r="V452" s="64"/>
      <c r="W452" s="64"/>
      <c r="X452" s="64"/>
      <c r="Y452" s="64"/>
      <c r="Z452" s="64"/>
      <c r="AA452" cm="1">
        <f t="array" aca="1" ref="AA452" ca="1">IF($A452&gt;AA$1,"",$C452*INDEX('ETS yield tables'!$D$68:$CO$96,$B452,AA$1-$A452+1)/10^6)</f>
        <v>0</v>
      </c>
      <c r="AB452" cm="1">
        <f t="array" aca="1" ref="AB452" ca="1">IF($A452&gt;AB$1,"",$C452*INDEX('ETS yield tables'!$D$68:$CO$96,$B452,AB$1-$A452+1)/10^6)</f>
        <v>0</v>
      </c>
      <c r="AC452" cm="1">
        <f t="array" aca="1" ref="AC452" ca="1">IF($A452&gt;AC$1,"",$C452*INDEX('ETS yield tables'!$D$68:$CO$96,$B452,AC$1-$A452+1)/10^6)</f>
        <v>0</v>
      </c>
      <c r="AD452" cm="1">
        <f t="array" aca="1" ref="AD452" ca="1">IF($A452&gt;AD$1,"",$C452*INDEX('ETS yield tables'!$D$68:$CO$96,$B452,AD$1-$A452+1)/10^6)</f>
        <v>0</v>
      </c>
      <c r="AE452" cm="1">
        <f t="array" aca="1" ref="AE452" ca="1">IF($A452&gt;AE$1,"",$C452*INDEX('ETS yield tables'!$D$68:$CO$96,$B452,AE$1-$A452+1)/10^6)</f>
        <v>0</v>
      </c>
      <c r="AF452" cm="1">
        <f t="array" aca="1" ref="AF452" ca="1">IF($A452&gt;AF$1,"",$C452*INDEX('ETS yield tables'!$D$68:$CO$96,$B452,AF$1-$A452+1)/10^6)</f>
        <v>0</v>
      </c>
      <c r="AG452" cm="1">
        <f t="array" aca="1" ref="AG452" ca="1">IF($A452&gt;AG$1,"",$C452*INDEX('ETS yield tables'!$D$68:$CO$96,$B452,AG$1-$A452+1)/10^6)</f>
        <v>0</v>
      </c>
      <c r="AH452" cm="1">
        <f t="array" aca="1" ref="AH452" ca="1">IF($A452&gt;AH$1,"",$C452*INDEX('ETS yield tables'!$D$68:$CO$96,$B452,AH$1-$A452+1)/10^6)</f>
        <v>0</v>
      </c>
      <c r="AI452" cm="1">
        <f t="array" aca="1" ref="AI452" ca="1">IF($A452&gt;AI$1,"",$C452*INDEX('ETS yield tables'!$D$68:$CO$96,$B452,AI$1-$A452+1)/10^6)</f>
        <v>0</v>
      </c>
      <c r="AJ452" cm="1">
        <f t="array" aca="1" ref="AJ452" ca="1">IF($A452&gt;AJ$1,"",$C452*INDEX('ETS yield tables'!$D$68:$CO$96,$B452,AJ$1-$A452+1)/10^6)</f>
        <v>0</v>
      </c>
      <c r="AK452" cm="1">
        <f t="array" aca="1" ref="AK452" ca="1">IF($A452&gt;AK$1,"",$C452*INDEX('ETS yield tables'!$D$68:$CO$96,$B452,AK$1-$A452+1)/10^6)</f>
        <v>0</v>
      </c>
      <c r="AL452" cm="1">
        <f t="array" aca="1" ref="AL452" ca="1">IF($A452&gt;AL$1,"",$C452*INDEX('ETS yield tables'!$D$68:$CO$96,$B452,AL$1-$A452+1)/10^6)</f>
        <v>0</v>
      </c>
      <c r="AM452" cm="1">
        <f t="array" aca="1" ref="AM452" ca="1">IF($A452&gt;AM$1,"",$C452*INDEX('ETS yield tables'!$D$68:$CO$96,$B452,AM$1-$A452+1)/10^6)</f>
        <v>0</v>
      </c>
      <c r="AN452" cm="1">
        <f t="array" aca="1" ref="AN452" ca="1">IF($A452&gt;AN$1,"",$C452*INDEX('ETS yield tables'!$D$68:$CO$96,$B452,AN$1-$A452+1)/10^6)</f>
        <v>0</v>
      </c>
      <c r="AO452" cm="1">
        <f t="array" aca="1" ref="AO452" ca="1">IF($A452&gt;AO$1,"",$C452*INDEX('ETS yield tables'!$D$68:$CO$96,$B452,AO$1-$A452+1)/10^6)</f>
        <v>0</v>
      </c>
      <c r="AP452" cm="1">
        <f t="array" aca="1" ref="AP452" ca="1">IF($A452&gt;AP$1,"",$C452*INDEX('ETS yield tables'!$D$68:$CO$96,$B452,AP$1-$A452+1)/10^6)</f>
        <v>0</v>
      </c>
      <c r="AQ452" cm="1">
        <f t="array" aca="1" ref="AQ452" ca="1">IF($A452&gt;AQ$1,"",$C452*INDEX('ETS yield tables'!$D$68:$CO$96,$B452,AQ$1-$A452+1)/10^6)</f>
        <v>0</v>
      </c>
      <c r="AR452" cm="1">
        <f t="array" aca="1" ref="AR452" ca="1">IF($A452&gt;AR$1,"",$C452*INDEX('ETS yield tables'!$D$68:$CO$96,$B452,AR$1-$A452+1)/10^6)</f>
        <v>0</v>
      </c>
      <c r="AS452" cm="1">
        <f t="array" aca="1" ref="AS452" ca="1">IF($A452&gt;AS$1,"",$C452*INDEX('ETS yield tables'!$D$68:$CO$96,$B452,AS$1-$A452+1)/10^6)</f>
        <v>0</v>
      </c>
      <c r="AT452" cm="1">
        <f t="array" aca="1" ref="AT452" ca="1">IF($A452&gt;AT$1,"",$C452*INDEX('ETS yield tables'!$D$68:$CO$96,$B452,AT$1-$A452+1)/10^6)</f>
        <v>0</v>
      </c>
      <c r="AU452" cm="1">
        <f t="array" aca="1" ref="AU452" ca="1">IF($A452&gt;AU$1,"",$C452*INDEX('ETS yield tables'!$D$68:$CO$96,$B452,AU$1-$A452+1)/10^6)</f>
        <v>0</v>
      </c>
      <c r="AV452" cm="1">
        <f t="array" aca="1" ref="AV452" ca="1">IF($A452&gt;AV$1,"",$C452*INDEX('ETS yield tables'!$D$68:$CO$96,$B452,AV$1-$A452+1)/10^6)</f>
        <v>0</v>
      </c>
      <c r="AW452" cm="1">
        <f t="array" aca="1" ref="AW452" ca="1">IF($A452&gt;AW$1,"",$C452*INDEX('ETS yield tables'!$D$68:$CO$96,$B452,AW$1-$A452+1)/10^6)</f>
        <v>0</v>
      </c>
      <c r="AX452" cm="1">
        <f t="array" aca="1" ref="AX452" ca="1">IF($A452&gt;AX$1,"",$C452*INDEX('ETS yield tables'!$D$68:$CO$96,$B452,AX$1-$A452+1)/10^6)</f>
        <v>0</v>
      </c>
      <c r="AY452" cm="1">
        <f t="array" aca="1" ref="AY452" ca="1">IF($A452&gt;AY$1,"",$C452*INDEX('ETS yield tables'!$D$68:$CO$96,$B452,AY$1-$A452+1)/10^6)</f>
        <v>0</v>
      </c>
      <c r="AZ452" cm="1">
        <f t="array" aca="1" ref="AZ452" ca="1">IF($A452&gt;AZ$1,"",$C452*INDEX('ETS yield tables'!$D$68:$CO$96,$B452,AZ$1-$A452+1)/10^6)</f>
        <v>-0.52300564684626116</v>
      </c>
      <c r="BA452" cm="1">
        <f t="array" aca="1" ref="BA452" ca="1">IF($A452&gt;BA$1,"",$C452*INDEX('ETS yield tables'!$D$68:$CO$96,$B452,BA$1-$A452+1)/10^6)</f>
        <v>-2.9600034868964276E-2</v>
      </c>
      <c r="BB452" cm="1">
        <f t="array" aca="1" ref="BB452" ca="1">IF($A452&gt;BB$1,"",$C452*INDEX('ETS yield tables'!$D$68:$CO$96,$B452,BB$1-$A452+1)/10^6)</f>
        <v>-2.8206723233815508E-2</v>
      </c>
      <c r="BC452" cm="1">
        <f t="array" aca="1" ref="BC452" ca="1">IF($A452&gt;BC$1,"",$C452*INDEX('ETS yield tables'!$D$68:$CO$96,$B452,BC$1-$A452+1)/10^6)</f>
        <v>-2.5594263917911482E-2</v>
      </c>
      <c r="BD452" cm="1">
        <f t="array" aca="1" ref="BD452" ca="1">IF($A452&gt;BD$1,"",$C452*INDEX('ETS yield tables'!$D$68:$CO$96,$B452,BD$1-$A452+1)/10^6)</f>
        <v>-1.3664033041949892E-2</v>
      </c>
      <c r="BE452" cm="1">
        <f t="array" aca="1" ref="BE452" ca="1">IF($A452&gt;BE$1,"",$C452*INDEX('ETS yield tables'!$D$68:$CO$96,$B452,BE$1-$A452+1)/10^6)</f>
        <v>-2.4304579835626853E-3</v>
      </c>
      <c r="BF452" cm="1">
        <f t="array" aca="1" ref="BF452" ca="1">IF($A452&gt;BF$1,"",$C452*INDEX('ETS yield tables'!$D$68:$CO$96,$B452,BF$1-$A452+1)/10^6)</f>
        <v>0</v>
      </c>
      <c r="BG452" cm="1">
        <f t="array" aca="1" ref="BG452" ca="1">IF($A452&gt;BG$1,"",$C452*INDEX('ETS yield tables'!$D$68:$CO$96,$B452,BG$1-$A452+1)/10^6)</f>
        <v>0</v>
      </c>
      <c r="BH452" cm="1">
        <f t="array" aca="1" ref="BH452" ca="1">IF($A452&gt;BH$1,"",$C452*INDEX('ETS yield tables'!$D$68:$CO$96,$B452,BH$1-$A452+1)/10^6)</f>
        <v>0</v>
      </c>
      <c r="BI452" cm="1">
        <f t="array" aca="1" ref="BI452" ca="1">IF($A452&gt;BI$1,"",$C452*INDEX('ETS yield tables'!$D$68:$CO$96,$B452,BI$1-$A452+1)/10^6)</f>
        <v>-7.7590041682348029E-4</v>
      </c>
      <c r="BJ452" cm="1">
        <f t="array" aca="1" ref="BJ452" ca="1">IF($A452&gt;BJ$1,"",$C452*INDEX('ETS yield tables'!$D$68:$CO$96,$B452,BJ$1-$A452+1)/10^6)</f>
        <v>-3.6496056643178904E-3</v>
      </c>
      <c r="BK452" cm="1">
        <f t="array" aca="1" ref="BK452" ca="1">IF($A452&gt;BK$1,"",$C452*INDEX('ETS yield tables'!$D$68:$CO$96,$B452,BK$1-$A452+1)/10^6)</f>
        <v>0</v>
      </c>
      <c r="BL452" cm="1">
        <f t="array" aca="1" ref="BL452" ca="1">IF($A452&gt;BL$1,"",$C452*INDEX('ETS yield tables'!$D$68:$CO$96,$B452,BL$1-$A452+1)/10^6)</f>
        <v>0</v>
      </c>
      <c r="BM452" cm="1">
        <f t="array" aca="1" ref="BM452" ca="1">IF($A452&gt;BM$1,"",$C452*INDEX('ETS yield tables'!$D$68:$CO$96,$B452,BM$1-$A452+1)/10^6)</f>
        <v>0</v>
      </c>
      <c r="BN452" cm="1">
        <f t="array" aca="1" ref="BN452" ca="1">IF($A452&gt;BN$1,"",$C452*INDEX('ETS yield tables'!$D$68:$CO$96,$B452,BN$1-$A452+1)/10^6)</f>
        <v>0</v>
      </c>
      <c r="BO452" cm="1">
        <f t="array" aca="1" ref="BO452" ca="1">IF($A452&gt;BO$1,"",$C452*INDEX('ETS yield tables'!$D$68:$CO$96,$B452,BO$1-$A452+1)/10^6)</f>
        <v>0</v>
      </c>
      <c r="BP452" cm="1">
        <f t="array" aca="1" ref="BP452" ca="1">IF($A452&gt;BP$1,"",$C452*INDEX('ETS yield tables'!$D$68:$CO$96,$B452,BP$1-$A452+1)/10^6)</f>
        <v>0</v>
      </c>
      <c r="BQ452" cm="1">
        <f t="array" aca="1" ref="BQ452" ca="1">IF($A452&gt;BQ$1,"",$C452*INDEX('ETS yield tables'!$D$68:$CO$96,$B452,BQ$1-$A452+1)/10^6)</f>
        <v>0</v>
      </c>
      <c r="BR452" cm="1">
        <f t="array" aca="1" ref="BR452" ca="1">IF($A452&gt;BR$1,"",$C452*INDEX('ETS yield tables'!$D$68:$CO$96,$B452,BR$1-$A452+1)/10^6)</f>
        <v>0</v>
      </c>
      <c r="BS452" cm="1">
        <f t="array" aca="1" ref="BS452" ca="1">IF($A452&gt;BS$1,"",$C452*INDEX('ETS yield tables'!$D$68:$CO$96,$B452,BS$1-$A452+1)/10^6)</f>
        <v>0</v>
      </c>
      <c r="BT452" cm="1">
        <f t="array" aca="1" ref="BT452" ca="1">IF($A452&gt;BT$1,"",$C452*INDEX('ETS yield tables'!$D$68:$CO$96,$B452,BT$1-$A452+1)/10^6)</f>
        <v>0</v>
      </c>
      <c r="BU452" cm="1">
        <f t="array" aca="1" ref="BU452" ca="1">IF($A452&gt;BU$1,"",$C452*INDEX('ETS yield tables'!$D$68:$CO$96,$B452,BU$1-$A452+1)/10^6)</f>
        <v>0</v>
      </c>
      <c r="BV452" cm="1">
        <f t="array" aca="1" ref="BV452" ca="1">IF($A452&gt;BV$1,"",$C452*INDEX('ETS yield tables'!$D$68:$CO$96,$B452,BV$1-$A452+1)/10^6)</f>
        <v>0</v>
      </c>
      <c r="BW452" cm="1">
        <f t="array" aca="1" ref="BW452" ca="1">IF($A452&gt;BW$1,"",$C452*INDEX('ETS yield tables'!$D$68:$CO$96,$B452,BW$1-$A452+1)/10^6)</f>
        <v>0</v>
      </c>
      <c r="BX452" cm="1">
        <f t="array" aca="1" ref="BX452" ca="1">IF($A452&gt;BX$1,"",$C452*INDEX('ETS yield tables'!$D$68:$CO$96,$B452,BX$1-$A452+1)/10^6)</f>
        <v>0</v>
      </c>
      <c r="BY452" cm="1">
        <f t="array" aca="1" ref="BY452" ca="1">IF($A452&gt;BY$1,"",$C452*INDEX('ETS yield tables'!$D$68:$CO$96,$B452,BY$1-$A452+1)/10^6)</f>
        <v>0</v>
      </c>
      <c r="BZ452" cm="1">
        <f t="array" aca="1" ref="BZ452" ca="1">IF($A452&gt;BZ$1,"",$C452*INDEX('ETS yield tables'!$D$68:$CO$96,$B452,BZ$1-$A452+1)/10^6)</f>
        <v>0</v>
      </c>
      <c r="CA452" cm="1">
        <f t="array" aca="1" ref="CA452" ca="1">IF($A452&gt;CA$1,"",$C452*INDEX('ETS yield tables'!$D$68:$CO$96,$B452,CA$1-$A452+1)/10^6)</f>
        <v>0</v>
      </c>
      <c r="CB452" cm="1">
        <f t="array" aca="1" ref="CB452" ca="1">IF($A452&gt;CB$1,"",$C452*INDEX('ETS yield tables'!$D$68:$CO$96,$B452,CB$1-$A452+1)/10^6)</f>
        <v>0</v>
      </c>
      <c r="CC452" cm="1">
        <f t="array" aca="1" ref="CC452" ca="1">IF($A452&gt;CC$1,"",$C452*INDEX('ETS yield tables'!$D$68:$CO$96,$B452,CC$1-$A452+1)/10^6)</f>
        <v>-0.52300564684626116</v>
      </c>
      <c r="CD452" cm="1">
        <f t="array" aca="1" ref="CD452" ca="1">IF($A452&gt;CD$1,"",$C452*INDEX('ETS yield tables'!$D$68:$CO$96,$B452,CD$1-$A452+1)/10^6)</f>
        <v>-2.9600034868964276E-2</v>
      </c>
      <c r="CE452" cm="1">
        <f t="array" aca="1" ref="CE452" ca="1">IF($A452&gt;CE$1,"",$C452*INDEX('ETS yield tables'!$D$68:$CO$96,$B452,CE$1-$A452+1)/10^6)</f>
        <v>-2.8206723233815508E-2</v>
      </c>
      <c r="CF452" cm="1">
        <f t="array" aca="1" ref="CF452" ca="1">IF($A452&gt;CF$1,"",$C452*INDEX('ETS yield tables'!$D$68:$CO$96,$B452,CF$1-$A452+1)/10^6)</f>
        <v>-2.5594263917911482E-2</v>
      </c>
      <c r="CG452" cm="1">
        <f t="array" aca="1" ref="CG452" ca="1">IF($A452&gt;CG$1,"",$C452*INDEX('ETS yield tables'!$D$68:$CO$96,$B452,CG$1-$A452+1)/10^6)</f>
        <v>-1.3664033041949892E-2</v>
      </c>
      <c r="CH452" cm="1">
        <f t="array" aca="1" ref="CH452" ca="1">IF($A452&gt;CH$1,"",$C452*INDEX('ETS yield tables'!$D$68:$CO$96,$B452,CH$1-$A452+1)/10^6)</f>
        <v>-2.4304579835626853E-3</v>
      </c>
      <c r="CI452" cm="1">
        <f t="array" aca="1" ref="CI452" ca="1">IF($A452&gt;CI$1,"",$C452*INDEX('ETS yield tables'!$D$68:$CO$96,$B452,CI$1-$A452+1)/10^6)</f>
        <v>0</v>
      </c>
      <c r="CJ452" cm="1">
        <f t="array" aca="1" ref="CJ452" ca="1">IF($A452&gt;CJ$1,"",$C452*INDEX('ETS yield tables'!$D$68:$CO$96,$B452,CJ$1-$A452+1)/10^6)</f>
        <v>0</v>
      </c>
      <c r="CK452" cm="1">
        <f t="array" aca="1" ref="CK452" ca="1">IF($A452&gt;CK$1,"",$C452*INDEX('ETS yield tables'!$D$68:$CO$96,$B452,CK$1-$A452+1)/10^6)</f>
        <v>0</v>
      </c>
      <c r="CL452" cm="1">
        <f t="array" aca="1" ref="CL452" ca="1">IF($A452&gt;CL$1,"",$C452*INDEX('ETS yield tables'!$D$68:$CO$96,$B452,CL$1-$A452+1)/10^6)</f>
        <v>-7.7590041682348029E-4</v>
      </c>
      <c r="CM452" cm="1">
        <f t="array" aca="1" ref="CM452" ca="1">IF($A452&gt;CM$1,"",$C452*INDEX('ETS yield tables'!$D$68:$CO$96,$B452,CM$1-$A452+1)/10^6)</f>
        <v>-3.6496056643178904E-3</v>
      </c>
      <c r="CN452" cm="1">
        <f t="array" aca="1" ref="CN452" ca="1">IF($A452&gt;CN$1,"",$C452*INDEX('ETS yield tables'!$D$68:$CO$96,$B452,CN$1-$A452+1)/10^6)</f>
        <v>0</v>
      </c>
      <c r="CO452" cm="1">
        <f t="array" aca="1" ref="CO452" ca="1">IF($A452&gt;CO$1,"",$C452*INDEX('ETS yield tables'!$D$68:$CO$96,$B452,CO$1-$A452+1)/10^6)</f>
        <v>0</v>
      </c>
    </row>
    <row r="453" spans="1:93" hidden="1" outlineLevel="1">
      <c r="A453">
        <v>2011</v>
      </c>
      <c r="B453">
        <f t="shared" si="198"/>
        <v>3</v>
      </c>
      <c r="C453" s="1">
        <v>5436.8257059919997</v>
      </c>
      <c r="D453" s="64"/>
      <c r="E453" s="64"/>
      <c r="F453" s="64"/>
      <c r="G453" s="64"/>
      <c r="H453" s="64"/>
      <c r="I453" s="64"/>
      <c r="J453" s="64"/>
      <c r="K453" s="64"/>
      <c r="L453" s="64"/>
      <c r="M453" s="64"/>
      <c r="N453" s="64"/>
      <c r="O453" s="64"/>
      <c r="P453" s="64"/>
      <c r="Q453" s="64"/>
      <c r="R453" s="64"/>
      <c r="S453" s="64"/>
      <c r="T453" s="64"/>
      <c r="U453" s="64"/>
      <c r="V453" s="64"/>
      <c r="W453" s="64"/>
      <c r="X453" s="64"/>
      <c r="Y453" s="64"/>
      <c r="Z453" s="64"/>
      <c r="AA453" cm="1">
        <f t="array" aca="1" ref="AA453" ca="1">IF($A453&gt;AA$1,"",$C453*INDEX('ETS yield tables'!$D$68:$CO$96,$B453,AA$1-$A453+1)/10^6)</f>
        <v>0</v>
      </c>
      <c r="AB453" cm="1">
        <f t="array" aca="1" ref="AB453" ca="1">IF($A453&gt;AB$1,"",$C453*INDEX('ETS yield tables'!$D$68:$CO$96,$B453,AB$1-$A453+1)/10^6)</f>
        <v>0</v>
      </c>
      <c r="AC453" cm="1">
        <f t="array" aca="1" ref="AC453" ca="1">IF($A453&gt;AC$1,"",$C453*INDEX('ETS yield tables'!$D$68:$CO$96,$B453,AC$1-$A453+1)/10^6)</f>
        <v>0</v>
      </c>
      <c r="AD453" cm="1">
        <f t="array" aca="1" ref="AD453" ca="1">IF($A453&gt;AD$1,"",$C453*INDEX('ETS yield tables'!$D$68:$CO$96,$B453,AD$1-$A453+1)/10^6)</f>
        <v>0</v>
      </c>
      <c r="AE453" cm="1">
        <f t="array" aca="1" ref="AE453" ca="1">IF($A453&gt;AE$1,"",$C453*INDEX('ETS yield tables'!$D$68:$CO$96,$B453,AE$1-$A453+1)/10^6)</f>
        <v>0</v>
      </c>
      <c r="AF453" cm="1">
        <f t="array" aca="1" ref="AF453" ca="1">IF($A453&gt;AF$1,"",$C453*INDEX('ETS yield tables'!$D$68:$CO$96,$B453,AF$1-$A453+1)/10^6)</f>
        <v>0</v>
      </c>
      <c r="AG453" cm="1">
        <f t="array" aca="1" ref="AG453" ca="1">IF($A453&gt;AG$1,"",$C453*INDEX('ETS yield tables'!$D$68:$CO$96,$B453,AG$1-$A453+1)/10^6)</f>
        <v>0</v>
      </c>
      <c r="AH453" cm="1">
        <f t="array" aca="1" ref="AH453" ca="1">IF($A453&gt;AH$1,"",$C453*INDEX('ETS yield tables'!$D$68:$CO$96,$B453,AH$1-$A453+1)/10^6)</f>
        <v>0</v>
      </c>
      <c r="AI453" cm="1">
        <f t="array" aca="1" ref="AI453" ca="1">IF($A453&gt;AI$1,"",$C453*INDEX('ETS yield tables'!$D$68:$CO$96,$B453,AI$1-$A453+1)/10^6)</f>
        <v>0</v>
      </c>
      <c r="AJ453" cm="1">
        <f t="array" aca="1" ref="AJ453" ca="1">IF($A453&gt;AJ$1,"",$C453*INDEX('ETS yield tables'!$D$68:$CO$96,$B453,AJ$1-$A453+1)/10^6)</f>
        <v>0</v>
      </c>
      <c r="AK453" cm="1">
        <f t="array" aca="1" ref="AK453" ca="1">IF($A453&gt;AK$1,"",$C453*INDEX('ETS yield tables'!$D$68:$CO$96,$B453,AK$1-$A453+1)/10^6)</f>
        <v>0</v>
      </c>
      <c r="AL453" cm="1">
        <f t="array" aca="1" ref="AL453" ca="1">IF($A453&gt;AL$1,"",$C453*INDEX('ETS yield tables'!$D$68:$CO$96,$B453,AL$1-$A453+1)/10^6)</f>
        <v>0</v>
      </c>
      <c r="AM453" cm="1">
        <f t="array" aca="1" ref="AM453" ca="1">IF($A453&gt;AM$1,"",$C453*INDEX('ETS yield tables'!$D$68:$CO$96,$B453,AM$1-$A453+1)/10^6)</f>
        <v>0</v>
      </c>
      <c r="AN453" cm="1">
        <f t="array" aca="1" ref="AN453" ca="1">IF($A453&gt;AN$1,"",$C453*INDEX('ETS yield tables'!$D$68:$CO$96,$B453,AN$1-$A453+1)/10^6)</f>
        <v>0</v>
      </c>
      <c r="AO453" cm="1">
        <f t="array" aca="1" ref="AO453" ca="1">IF($A453&gt;AO$1,"",$C453*INDEX('ETS yield tables'!$D$68:$CO$96,$B453,AO$1-$A453+1)/10^6)</f>
        <v>0</v>
      </c>
      <c r="AP453" cm="1">
        <f t="array" aca="1" ref="AP453" ca="1">IF($A453&gt;AP$1,"",$C453*INDEX('ETS yield tables'!$D$68:$CO$96,$B453,AP$1-$A453+1)/10^6)</f>
        <v>0</v>
      </c>
      <c r="AQ453" cm="1">
        <f t="array" aca="1" ref="AQ453" ca="1">IF($A453&gt;AQ$1,"",$C453*INDEX('ETS yield tables'!$D$68:$CO$96,$B453,AQ$1-$A453+1)/10^6)</f>
        <v>0</v>
      </c>
      <c r="AR453" cm="1">
        <f t="array" aca="1" ref="AR453" ca="1">IF($A453&gt;AR$1,"",$C453*INDEX('ETS yield tables'!$D$68:$CO$96,$B453,AR$1-$A453+1)/10^6)</f>
        <v>0</v>
      </c>
      <c r="AS453" cm="1">
        <f t="array" aca="1" ref="AS453" ca="1">IF($A453&gt;AS$1,"",$C453*INDEX('ETS yield tables'!$D$68:$CO$96,$B453,AS$1-$A453+1)/10^6)</f>
        <v>0</v>
      </c>
      <c r="AT453" cm="1">
        <f t="array" aca="1" ref="AT453" ca="1">IF($A453&gt;AT$1,"",$C453*INDEX('ETS yield tables'!$D$68:$CO$96,$B453,AT$1-$A453+1)/10^6)</f>
        <v>0</v>
      </c>
      <c r="AU453" cm="1">
        <f t="array" aca="1" ref="AU453" ca="1">IF($A453&gt;AU$1,"",$C453*INDEX('ETS yield tables'!$D$68:$CO$96,$B453,AU$1-$A453+1)/10^6)</f>
        <v>0</v>
      </c>
      <c r="AV453" cm="1">
        <f t="array" aca="1" ref="AV453" ca="1">IF($A453&gt;AV$1,"",$C453*INDEX('ETS yield tables'!$D$68:$CO$96,$B453,AV$1-$A453+1)/10^6)</f>
        <v>0</v>
      </c>
      <c r="AW453" cm="1">
        <f t="array" aca="1" ref="AW453" ca="1">IF($A453&gt;AW$1,"",$C453*INDEX('ETS yield tables'!$D$68:$CO$96,$B453,AW$1-$A453+1)/10^6)</f>
        <v>0</v>
      </c>
      <c r="AX453" cm="1">
        <f t="array" aca="1" ref="AX453" ca="1">IF($A453&gt;AX$1,"",$C453*INDEX('ETS yield tables'!$D$68:$CO$96,$B453,AX$1-$A453+1)/10^6)</f>
        <v>0</v>
      </c>
      <c r="AY453" cm="1">
        <f t="array" aca="1" ref="AY453" ca="1">IF($A453&gt;AY$1,"",$C453*INDEX('ETS yield tables'!$D$68:$CO$96,$B453,AY$1-$A453+1)/10^6)</f>
        <v>0</v>
      </c>
      <c r="AZ453" cm="1">
        <f t="array" aca="1" ref="AZ453" ca="1">IF($A453&gt;AZ$1,"",$C453*INDEX('ETS yield tables'!$D$68:$CO$96,$B453,AZ$1-$A453+1)/10^6)</f>
        <v>0</v>
      </c>
      <c r="BA453" cm="1">
        <f t="array" aca="1" ref="BA453" ca="1">IF($A453&gt;BA$1,"",$C453*INDEX('ETS yield tables'!$D$68:$CO$96,$B453,BA$1-$A453+1)/10^6)</f>
        <v>-3.2653031507617349</v>
      </c>
      <c r="BB453" cm="1">
        <f t="array" aca="1" ref="BB453" ca="1">IF($A453&gt;BB$1,"",$C453*INDEX('ETS yield tables'!$D$68:$CO$96,$B453,BB$1-$A453+1)/10^6)</f>
        <v>-0.18480314257237399</v>
      </c>
      <c r="BC453" cm="1">
        <f t="array" aca="1" ref="BC453" ca="1">IF($A453&gt;BC$1,"",$C453*INDEX('ETS yield tables'!$D$68:$CO$96,$B453,BC$1-$A453+1)/10^6)</f>
        <v>-0.17610422144278698</v>
      </c>
      <c r="BD453" cm="1">
        <f t="array" aca="1" ref="BD453" ca="1">IF($A453&gt;BD$1,"",$C453*INDEX('ETS yield tables'!$D$68:$CO$96,$B453,BD$1-$A453+1)/10^6)</f>
        <v>-0.1597937443248108</v>
      </c>
      <c r="BE453" cm="1">
        <f t="array" aca="1" ref="BE453" ca="1">IF($A453&gt;BE$1,"",$C453*INDEX('ETS yield tables'!$D$68:$CO$96,$B453,BE$1-$A453+1)/10^6)</f>
        <v>-8.5309232152720474E-2</v>
      </c>
      <c r="BF453" cm="1">
        <f t="array" aca="1" ref="BF453" ca="1">IF($A453&gt;BF$1,"",$C453*INDEX('ETS yield tables'!$D$68:$CO$96,$B453,BF$1-$A453+1)/10^6)</f>
        <v>-1.5174180545423655E-2</v>
      </c>
      <c r="BG453" cm="1">
        <f t="array" aca="1" ref="BG453" ca="1">IF($A453&gt;BG$1,"",$C453*INDEX('ETS yield tables'!$D$68:$CO$96,$B453,BG$1-$A453+1)/10^6)</f>
        <v>0</v>
      </c>
      <c r="BH453" cm="1">
        <f t="array" aca="1" ref="BH453" ca="1">IF($A453&gt;BH$1,"",$C453*INDEX('ETS yield tables'!$D$68:$CO$96,$B453,BH$1-$A453+1)/10^6)</f>
        <v>0</v>
      </c>
      <c r="BI453" cm="1">
        <f t="array" aca="1" ref="BI453" ca="1">IF($A453&gt;BI$1,"",$C453*INDEX('ETS yield tables'!$D$68:$CO$96,$B453,BI$1-$A453+1)/10^6)</f>
        <v>0</v>
      </c>
      <c r="BJ453" cm="1">
        <f t="array" aca="1" ref="BJ453" ca="1">IF($A453&gt;BJ$1,"",$C453*INDEX('ETS yield tables'!$D$68:$CO$96,$B453,BJ$1-$A453+1)/10^6)</f>
        <v>-4.8442117040388239E-3</v>
      </c>
      <c r="BK453" cm="1">
        <f t="array" aca="1" ref="BK453" ca="1">IF($A453&gt;BK$1,"",$C453*INDEX('ETS yield tables'!$D$68:$CO$96,$B453,BK$1-$A453+1)/10^6)</f>
        <v>-2.2785736533812485E-2</v>
      </c>
      <c r="BL453" cm="1">
        <f t="array" aca="1" ref="BL453" ca="1">IF($A453&gt;BL$1,"",$C453*INDEX('ETS yield tables'!$D$68:$CO$96,$B453,BL$1-$A453+1)/10^6)</f>
        <v>0</v>
      </c>
      <c r="BM453" cm="1">
        <f t="array" aca="1" ref="BM453" ca="1">IF($A453&gt;BM$1,"",$C453*INDEX('ETS yield tables'!$D$68:$CO$96,$B453,BM$1-$A453+1)/10^6)</f>
        <v>0</v>
      </c>
      <c r="BN453" cm="1">
        <f t="array" aca="1" ref="BN453" ca="1">IF($A453&gt;BN$1,"",$C453*INDEX('ETS yield tables'!$D$68:$CO$96,$B453,BN$1-$A453+1)/10^6)</f>
        <v>0</v>
      </c>
      <c r="BO453" cm="1">
        <f t="array" aca="1" ref="BO453" ca="1">IF($A453&gt;BO$1,"",$C453*INDEX('ETS yield tables'!$D$68:$CO$96,$B453,BO$1-$A453+1)/10^6)</f>
        <v>0</v>
      </c>
      <c r="BP453" cm="1">
        <f t="array" aca="1" ref="BP453" ca="1">IF($A453&gt;BP$1,"",$C453*INDEX('ETS yield tables'!$D$68:$CO$96,$B453,BP$1-$A453+1)/10^6)</f>
        <v>0</v>
      </c>
      <c r="BQ453" cm="1">
        <f t="array" aca="1" ref="BQ453" ca="1">IF($A453&gt;BQ$1,"",$C453*INDEX('ETS yield tables'!$D$68:$CO$96,$B453,BQ$1-$A453+1)/10^6)</f>
        <v>0</v>
      </c>
      <c r="BR453" cm="1">
        <f t="array" aca="1" ref="BR453" ca="1">IF($A453&gt;BR$1,"",$C453*INDEX('ETS yield tables'!$D$68:$CO$96,$B453,BR$1-$A453+1)/10^6)</f>
        <v>0</v>
      </c>
      <c r="BS453" cm="1">
        <f t="array" aca="1" ref="BS453" ca="1">IF($A453&gt;BS$1,"",$C453*INDEX('ETS yield tables'!$D$68:$CO$96,$B453,BS$1-$A453+1)/10^6)</f>
        <v>0</v>
      </c>
      <c r="BT453" cm="1">
        <f t="array" aca="1" ref="BT453" ca="1">IF($A453&gt;BT$1,"",$C453*INDEX('ETS yield tables'!$D$68:$CO$96,$B453,BT$1-$A453+1)/10^6)</f>
        <v>0</v>
      </c>
      <c r="BU453" cm="1">
        <f t="array" aca="1" ref="BU453" ca="1">IF($A453&gt;BU$1,"",$C453*INDEX('ETS yield tables'!$D$68:$CO$96,$B453,BU$1-$A453+1)/10^6)</f>
        <v>0</v>
      </c>
      <c r="BV453" cm="1">
        <f t="array" aca="1" ref="BV453" ca="1">IF($A453&gt;BV$1,"",$C453*INDEX('ETS yield tables'!$D$68:$CO$96,$B453,BV$1-$A453+1)/10^6)</f>
        <v>0</v>
      </c>
      <c r="BW453" cm="1">
        <f t="array" aca="1" ref="BW453" ca="1">IF($A453&gt;BW$1,"",$C453*INDEX('ETS yield tables'!$D$68:$CO$96,$B453,BW$1-$A453+1)/10^6)</f>
        <v>0</v>
      </c>
      <c r="BX453" cm="1">
        <f t="array" aca="1" ref="BX453" ca="1">IF($A453&gt;BX$1,"",$C453*INDEX('ETS yield tables'!$D$68:$CO$96,$B453,BX$1-$A453+1)/10^6)</f>
        <v>0</v>
      </c>
      <c r="BY453" cm="1">
        <f t="array" aca="1" ref="BY453" ca="1">IF($A453&gt;BY$1,"",$C453*INDEX('ETS yield tables'!$D$68:$CO$96,$B453,BY$1-$A453+1)/10^6)</f>
        <v>0</v>
      </c>
      <c r="BZ453" cm="1">
        <f t="array" aca="1" ref="BZ453" ca="1">IF($A453&gt;BZ$1,"",$C453*INDEX('ETS yield tables'!$D$68:$CO$96,$B453,BZ$1-$A453+1)/10^6)</f>
        <v>0</v>
      </c>
      <c r="CA453" cm="1">
        <f t="array" aca="1" ref="CA453" ca="1">IF($A453&gt;CA$1,"",$C453*INDEX('ETS yield tables'!$D$68:$CO$96,$B453,CA$1-$A453+1)/10^6)</f>
        <v>0</v>
      </c>
      <c r="CB453" cm="1">
        <f t="array" aca="1" ref="CB453" ca="1">IF($A453&gt;CB$1,"",$C453*INDEX('ETS yield tables'!$D$68:$CO$96,$B453,CB$1-$A453+1)/10^6)</f>
        <v>0</v>
      </c>
      <c r="CC453" cm="1">
        <f t="array" aca="1" ref="CC453" ca="1">IF($A453&gt;CC$1,"",$C453*INDEX('ETS yield tables'!$D$68:$CO$96,$B453,CC$1-$A453+1)/10^6)</f>
        <v>0</v>
      </c>
      <c r="CD453" cm="1">
        <f t="array" aca="1" ref="CD453" ca="1">IF($A453&gt;CD$1,"",$C453*INDEX('ETS yield tables'!$D$68:$CO$96,$B453,CD$1-$A453+1)/10^6)</f>
        <v>-3.2653031507617349</v>
      </c>
      <c r="CE453" cm="1">
        <f t="array" aca="1" ref="CE453" ca="1">IF($A453&gt;CE$1,"",$C453*INDEX('ETS yield tables'!$D$68:$CO$96,$B453,CE$1-$A453+1)/10^6)</f>
        <v>-0.18480314257237399</v>
      </c>
      <c r="CF453" cm="1">
        <f t="array" aca="1" ref="CF453" ca="1">IF($A453&gt;CF$1,"",$C453*INDEX('ETS yield tables'!$D$68:$CO$96,$B453,CF$1-$A453+1)/10^6)</f>
        <v>-0.17610422144278698</v>
      </c>
      <c r="CG453" cm="1">
        <f t="array" aca="1" ref="CG453" ca="1">IF($A453&gt;CG$1,"",$C453*INDEX('ETS yield tables'!$D$68:$CO$96,$B453,CG$1-$A453+1)/10^6)</f>
        <v>-0.1597937443248108</v>
      </c>
      <c r="CH453" cm="1">
        <f t="array" aca="1" ref="CH453" ca="1">IF($A453&gt;CH$1,"",$C453*INDEX('ETS yield tables'!$D$68:$CO$96,$B453,CH$1-$A453+1)/10^6)</f>
        <v>-8.5309232152720474E-2</v>
      </c>
      <c r="CI453" cm="1">
        <f t="array" aca="1" ref="CI453" ca="1">IF($A453&gt;CI$1,"",$C453*INDEX('ETS yield tables'!$D$68:$CO$96,$B453,CI$1-$A453+1)/10^6)</f>
        <v>-1.5174180545423655E-2</v>
      </c>
      <c r="CJ453" cm="1">
        <f t="array" aca="1" ref="CJ453" ca="1">IF($A453&gt;CJ$1,"",$C453*INDEX('ETS yield tables'!$D$68:$CO$96,$B453,CJ$1-$A453+1)/10^6)</f>
        <v>0</v>
      </c>
      <c r="CK453" cm="1">
        <f t="array" aca="1" ref="CK453" ca="1">IF($A453&gt;CK$1,"",$C453*INDEX('ETS yield tables'!$D$68:$CO$96,$B453,CK$1-$A453+1)/10^6)</f>
        <v>0</v>
      </c>
      <c r="CL453" cm="1">
        <f t="array" aca="1" ref="CL453" ca="1">IF($A453&gt;CL$1,"",$C453*INDEX('ETS yield tables'!$D$68:$CO$96,$B453,CL$1-$A453+1)/10^6)</f>
        <v>0</v>
      </c>
      <c r="CM453" cm="1">
        <f t="array" aca="1" ref="CM453" ca="1">IF($A453&gt;CM$1,"",$C453*INDEX('ETS yield tables'!$D$68:$CO$96,$B453,CM$1-$A453+1)/10^6)</f>
        <v>-4.8442117040388239E-3</v>
      </c>
      <c r="CN453" cm="1">
        <f t="array" aca="1" ref="CN453" ca="1">IF($A453&gt;CN$1,"",$C453*INDEX('ETS yield tables'!$D$68:$CO$96,$B453,CN$1-$A453+1)/10^6)</f>
        <v>-2.2785736533812485E-2</v>
      </c>
      <c r="CO453" cm="1">
        <f t="array" aca="1" ref="CO453" ca="1">IF($A453&gt;CO$1,"",$C453*INDEX('ETS yield tables'!$D$68:$CO$96,$B453,CO$1-$A453+1)/10^6)</f>
        <v>0</v>
      </c>
    </row>
    <row r="454" spans="1:93" hidden="1" outlineLevel="1">
      <c r="A454">
        <v>2012</v>
      </c>
      <c r="B454">
        <f t="shared" si="198"/>
        <v>2</v>
      </c>
      <c r="C454" s="1">
        <v>9668.4183649519946</v>
      </c>
      <c r="D454" s="64"/>
      <c r="E454" s="64"/>
      <c r="F454" s="64"/>
      <c r="G454" s="64"/>
      <c r="H454" s="64"/>
      <c r="I454" s="64"/>
      <c r="J454" s="64"/>
      <c r="K454" s="64"/>
      <c r="L454" s="64"/>
      <c r="M454" s="64"/>
      <c r="N454" s="64"/>
      <c r="O454" s="64"/>
      <c r="P454" s="64"/>
      <c r="Q454" s="64"/>
      <c r="R454" s="64"/>
      <c r="S454" s="64"/>
      <c r="T454" s="64"/>
      <c r="U454" s="64"/>
      <c r="V454" s="64"/>
      <c r="W454" s="64"/>
      <c r="X454" s="64"/>
      <c r="Y454" s="64"/>
      <c r="Z454" s="64"/>
      <c r="AA454" cm="1">
        <f t="array" aca="1" ref="AA454" ca="1">IF($A454&gt;AA$1,"",$C454*INDEX('ETS yield tables'!$D$68:$CO$96,$B454,AA$1-$A454+1)/10^6)</f>
        <v>0</v>
      </c>
      <c r="AB454" cm="1">
        <f t="array" aca="1" ref="AB454" ca="1">IF($A454&gt;AB$1,"",$C454*INDEX('ETS yield tables'!$D$68:$CO$96,$B454,AB$1-$A454+1)/10^6)</f>
        <v>0</v>
      </c>
      <c r="AC454" cm="1">
        <f t="array" aca="1" ref="AC454" ca="1">IF($A454&gt;AC$1,"",$C454*INDEX('ETS yield tables'!$D$68:$CO$96,$B454,AC$1-$A454+1)/10^6)</f>
        <v>0</v>
      </c>
      <c r="AD454" cm="1">
        <f t="array" aca="1" ref="AD454" ca="1">IF($A454&gt;AD$1,"",$C454*INDEX('ETS yield tables'!$D$68:$CO$96,$B454,AD$1-$A454+1)/10^6)</f>
        <v>0</v>
      </c>
      <c r="AE454" cm="1">
        <f t="array" aca="1" ref="AE454" ca="1">IF($A454&gt;AE$1,"",$C454*INDEX('ETS yield tables'!$D$68:$CO$96,$B454,AE$1-$A454+1)/10^6)</f>
        <v>0</v>
      </c>
      <c r="AF454" cm="1">
        <f t="array" aca="1" ref="AF454" ca="1">IF($A454&gt;AF$1,"",$C454*INDEX('ETS yield tables'!$D$68:$CO$96,$B454,AF$1-$A454+1)/10^6)</f>
        <v>0</v>
      </c>
      <c r="AG454" cm="1">
        <f t="array" aca="1" ref="AG454" ca="1">IF($A454&gt;AG$1,"",$C454*INDEX('ETS yield tables'!$D$68:$CO$96,$B454,AG$1-$A454+1)/10^6)</f>
        <v>0</v>
      </c>
      <c r="AH454" cm="1">
        <f t="array" aca="1" ref="AH454" ca="1">IF($A454&gt;AH$1,"",$C454*INDEX('ETS yield tables'!$D$68:$CO$96,$B454,AH$1-$A454+1)/10^6)</f>
        <v>0</v>
      </c>
      <c r="AI454" cm="1">
        <f t="array" aca="1" ref="AI454" ca="1">IF($A454&gt;AI$1,"",$C454*INDEX('ETS yield tables'!$D$68:$CO$96,$B454,AI$1-$A454+1)/10^6)</f>
        <v>0</v>
      </c>
      <c r="AJ454" cm="1">
        <f t="array" aca="1" ref="AJ454" ca="1">IF($A454&gt;AJ$1,"",$C454*INDEX('ETS yield tables'!$D$68:$CO$96,$B454,AJ$1-$A454+1)/10^6)</f>
        <v>0</v>
      </c>
      <c r="AK454" cm="1">
        <f t="array" aca="1" ref="AK454" ca="1">IF($A454&gt;AK$1,"",$C454*INDEX('ETS yield tables'!$D$68:$CO$96,$B454,AK$1-$A454+1)/10^6)</f>
        <v>0</v>
      </c>
      <c r="AL454" cm="1">
        <f t="array" aca="1" ref="AL454" ca="1">IF($A454&gt;AL$1,"",$C454*INDEX('ETS yield tables'!$D$68:$CO$96,$B454,AL$1-$A454+1)/10^6)</f>
        <v>0</v>
      </c>
      <c r="AM454" cm="1">
        <f t="array" aca="1" ref="AM454" ca="1">IF($A454&gt;AM$1,"",$C454*INDEX('ETS yield tables'!$D$68:$CO$96,$B454,AM$1-$A454+1)/10^6)</f>
        <v>0</v>
      </c>
      <c r="AN454" cm="1">
        <f t="array" aca="1" ref="AN454" ca="1">IF($A454&gt;AN$1,"",$C454*INDEX('ETS yield tables'!$D$68:$CO$96,$B454,AN$1-$A454+1)/10^6)</f>
        <v>0</v>
      </c>
      <c r="AO454" cm="1">
        <f t="array" aca="1" ref="AO454" ca="1">IF($A454&gt;AO$1,"",$C454*INDEX('ETS yield tables'!$D$68:$CO$96,$B454,AO$1-$A454+1)/10^6)</f>
        <v>0</v>
      </c>
      <c r="AP454" cm="1">
        <f t="array" aca="1" ref="AP454" ca="1">IF($A454&gt;AP$1,"",$C454*INDEX('ETS yield tables'!$D$68:$CO$96,$B454,AP$1-$A454+1)/10^6)</f>
        <v>0</v>
      </c>
      <c r="AQ454" cm="1">
        <f t="array" aca="1" ref="AQ454" ca="1">IF($A454&gt;AQ$1,"",$C454*INDEX('ETS yield tables'!$D$68:$CO$96,$B454,AQ$1-$A454+1)/10^6)</f>
        <v>0</v>
      </c>
      <c r="AR454" cm="1">
        <f t="array" aca="1" ref="AR454" ca="1">IF($A454&gt;AR$1,"",$C454*INDEX('ETS yield tables'!$D$68:$CO$96,$B454,AR$1-$A454+1)/10^6)</f>
        <v>0</v>
      </c>
      <c r="AS454" cm="1">
        <f t="array" aca="1" ref="AS454" ca="1">IF($A454&gt;AS$1,"",$C454*INDEX('ETS yield tables'!$D$68:$CO$96,$B454,AS$1-$A454+1)/10^6)</f>
        <v>0</v>
      </c>
      <c r="AT454" cm="1">
        <f t="array" aca="1" ref="AT454" ca="1">IF($A454&gt;AT$1,"",$C454*INDEX('ETS yield tables'!$D$68:$CO$96,$B454,AT$1-$A454+1)/10^6)</f>
        <v>0</v>
      </c>
      <c r="AU454" cm="1">
        <f t="array" aca="1" ref="AU454" ca="1">IF($A454&gt;AU$1,"",$C454*INDEX('ETS yield tables'!$D$68:$CO$96,$B454,AU$1-$A454+1)/10^6)</f>
        <v>0</v>
      </c>
      <c r="AV454" cm="1">
        <f t="array" aca="1" ref="AV454" ca="1">IF($A454&gt;AV$1,"",$C454*INDEX('ETS yield tables'!$D$68:$CO$96,$B454,AV$1-$A454+1)/10^6)</f>
        <v>0</v>
      </c>
      <c r="AW454" cm="1">
        <f t="array" aca="1" ref="AW454" ca="1">IF($A454&gt;AW$1,"",$C454*INDEX('ETS yield tables'!$D$68:$CO$96,$B454,AW$1-$A454+1)/10^6)</f>
        <v>0</v>
      </c>
      <c r="AX454" cm="1">
        <f t="array" aca="1" ref="AX454" ca="1">IF($A454&gt;AX$1,"",$C454*INDEX('ETS yield tables'!$D$68:$CO$96,$B454,AX$1-$A454+1)/10^6)</f>
        <v>0</v>
      </c>
      <c r="AY454" cm="1">
        <f t="array" aca="1" ref="AY454" ca="1">IF($A454&gt;AY$1,"",$C454*INDEX('ETS yield tables'!$D$68:$CO$96,$B454,AY$1-$A454+1)/10^6)</f>
        <v>0</v>
      </c>
      <c r="AZ454" cm="1">
        <f t="array" aca="1" ref="AZ454" ca="1">IF($A454&gt;AZ$1,"",$C454*INDEX('ETS yield tables'!$D$68:$CO$96,$B454,AZ$1-$A454+1)/10^6)</f>
        <v>0</v>
      </c>
      <c r="BA454" cm="1">
        <f t="array" aca="1" ref="BA454" ca="1">IF($A454&gt;BA$1,"",$C454*INDEX('ETS yield tables'!$D$68:$CO$96,$B454,BA$1-$A454+1)/10^6)</f>
        <v>0</v>
      </c>
      <c r="BB454" cm="1">
        <f t="array" aca="1" ref="BB454" ca="1">IF($A454&gt;BB$1,"",$C454*INDEX('ETS yield tables'!$D$68:$CO$96,$B454,BB$1-$A454+1)/10^6)</f>
        <v>-5.8067553858065182</v>
      </c>
      <c r="BC454" cm="1">
        <f t="array" aca="1" ref="BC454" ca="1">IF($A454&gt;BC$1,"",$C454*INDEX('ETS yield tables'!$D$68:$CO$96,$B454,BC$1-$A454+1)/10^6)</f>
        <v>-0.3286392086430831</v>
      </c>
      <c r="BD454" cm="1">
        <f t="array" aca="1" ref="BD454" ca="1">IF($A454&gt;BD$1,"",$C454*INDEX('ETS yield tables'!$D$68:$CO$96,$B454,BD$1-$A454+1)/10^6)</f>
        <v>-0.31316973925916025</v>
      </c>
      <c r="BE454" cm="1">
        <f t="array" aca="1" ref="BE454" ca="1">IF($A454&gt;BE$1,"",$C454*INDEX('ETS yield tables'!$D$68:$CO$96,$B454,BE$1-$A454+1)/10^6)</f>
        <v>-0.28416448416430401</v>
      </c>
      <c r="BF454" cm="1">
        <f t="array" aca="1" ref="BF454" ca="1">IF($A454&gt;BF$1,"",$C454*INDEX('ETS yield tables'!$D$68:$CO$96,$B454,BF$1-$A454+1)/10^6)</f>
        <v>-0.15170715256446177</v>
      </c>
      <c r="BG454" cm="1">
        <f t="array" aca="1" ref="BG454" ca="1">IF($A454&gt;BG$1,"",$C454*INDEX('ETS yield tables'!$D$68:$CO$96,$B454,BG$1-$A454+1)/10^6)</f>
        <v>-2.6984555656580984E-2</v>
      </c>
      <c r="BH454" cm="1">
        <f t="array" aca="1" ref="BH454" ca="1">IF($A454&gt;BH$1,"",$C454*INDEX('ETS yield tables'!$D$68:$CO$96,$B454,BH$1-$A454+1)/10^6)</f>
        <v>0</v>
      </c>
      <c r="BI454" cm="1">
        <f t="array" aca="1" ref="BI454" ca="1">IF($A454&gt;BI$1,"",$C454*INDEX('ETS yield tables'!$D$68:$CO$96,$B454,BI$1-$A454+1)/10^6)</f>
        <v>0</v>
      </c>
      <c r="BJ454" cm="1">
        <f t="array" aca="1" ref="BJ454" ca="1">IF($A454&gt;BJ$1,"",$C454*INDEX('ETS yield tables'!$D$68:$CO$96,$B454,BJ$1-$A454+1)/10^6)</f>
        <v>0</v>
      </c>
      <c r="BK454" cm="1">
        <f t="array" aca="1" ref="BK454" ca="1">IF($A454&gt;BK$1,"",$C454*INDEX('ETS yield tables'!$D$68:$CO$96,$B454,BK$1-$A454+1)/10^6)</f>
        <v>-8.6145607631721421E-3</v>
      </c>
      <c r="BL454" cm="1">
        <f t="array" aca="1" ref="BL454" ca="1">IF($A454&gt;BL$1,"",$C454*INDEX('ETS yield tables'!$D$68:$CO$96,$B454,BL$1-$A454+1)/10^6)</f>
        <v>-4.0520341367513833E-2</v>
      </c>
      <c r="BM454" cm="1">
        <f t="array" aca="1" ref="BM454" ca="1">IF($A454&gt;BM$1,"",$C454*INDEX('ETS yield tables'!$D$68:$CO$96,$B454,BM$1-$A454+1)/10^6)</f>
        <v>0</v>
      </c>
      <c r="BN454" cm="1">
        <f t="array" aca="1" ref="BN454" ca="1">IF($A454&gt;BN$1,"",$C454*INDEX('ETS yield tables'!$D$68:$CO$96,$B454,BN$1-$A454+1)/10^6)</f>
        <v>0</v>
      </c>
      <c r="BO454" cm="1">
        <f t="array" aca="1" ref="BO454" ca="1">IF($A454&gt;BO$1,"",$C454*INDEX('ETS yield tables'!$D$68:$CO$96,$B454,BO$1-$A454+1)/10^6)</f>
        <v>0</v>
      </c>
      <c r="BP454" cm="1">
        <f t="array" aca="1" ref="BP454" ca="1">IF($A454&gt;BP$1,"",$C454*INDEX('ETS yield tables'!$D$68:$CO$96,$B454,BP$1-$A454+1)/10^6)</f>
        <v>0</v>
      </c>
      <c r="BQ454" cm="1">
        <f t="array" aca="1" ref="BQ454" ca="1">IF($A454&gt;BQ$1,"",$C454*INDEX('ETS yield tables'!$D$68:$CO$96,$B454,BQ$1-$A454+1)/10^6)</f>
        <v>0</v>
      </c>
      <c r="BR454" cm="1">
        <f t="array" aca="1" ref="BR454" ca="1">IF($A454&gt;BR$1,"",$C454*INDEX('ETS yield tables'!$D$68:$CO$96,$B454,BR$1-$A454+1)/10^6)</f>
        <v>0</v>
      </c>
      <c r="BS454" cm="1">
        <f t="array" aca="1" ref="BS454" ca="1">IF($A454&gt;BS$1,"",$C454*INDEX('ETS yield tables'!$D$68:$CO$96,$B454,BS$1-$A454+1)/10^6)</f>
        <v>0</v>
      </c>
      <c r="BT454" cm="1">
        <f t="array" aca="1" ref="BT454" ca="1">IF($A454&gt;BT$1,"",$C454*INDEX('ETS yield tables'!$D$68:$CO$96,$B454,BT$1-$A454+1)/10^6)</f>
        <v>0</v>
      </c>
      <c r="BU454" cm="1">
        <f t="array" aca="1" ref="BU454" ca="1">IF($A454&gt;BU$1,"",$C454*INDEX('ETS yield tables'!$D$68:$CO$96,$B454,BU$1-$A454+1)/10^6)</f>
        <v>0</v>
      </c>
      <c r="BV454" cm="1">
        <f t="array" aca="1" ref="BV454" ca="1">IF($A454&gt;BV$1,"",$C454*INDEX('ETS yield tables'!$D$68:$CO$96,$B454,BV$1-$A454+1)/10^6)</f>
        <v>0</v>
      </c>
      <c r="BW454" cm="1">
        <f t="array" aca="1" ref="BW454" ca="1">IF($A454&gt;BW$1,"",$C454*INDEX('ETS yield tables'!$D$68:$CO$96,$B454,BW$1-$A454+1)/10^6)</f>
        <v>0</v>
      </c>
      <c r="BX454" cm="1">
        <f t="array" aca="1" ref="BX454" ca="1">IF($A454&gt;BX$1,"",$C454*INDEX('ETS yield tables'!$D$68:$CO$96,$B454,BX$1-$A454+1)/10^6)</f>
        <v>0</v>
      </c>
      <c r="BY454" cm="1">
        <f t="array" aca="1" ref="BY454" ca="1">IF($A454&gt;BY$1,"",$C454*INDEX('ETS yield tables'!$D$68:$CO$96,$B454,BY$1-$A454+1)/10^6)</f>
        <v>0</v>
      </c>
      <c r="BZ454" cm="1">
        <f t="array" aca="1" ref="BZ454" ca="1">IF($A454&gt;BZ$1,"",$C454*INDEX('ETS yield tables'!$D$68:$CO$96,$B454,BZ$1-$A454+1)/10^6)</f>
        <v>0</v>
      </c>
      <c r="CA454" cm="1">
        <f t="array" aca="1" ref="CA454" ca="1">IF($A454&gt;CA$1,"",$C454*INDEX('ETS yield tables'!$D$68:$CO$96,$B454,CA$1-$A454+1)/10^6)</f>
        <v>0</v>
      </c>
      <c r="CB454" cm="1">
        <f t="array" aca="1" ref="CB454" ca="1">IF($A454&gt;CB$1,"",$C454*INDEX('ETS yield tables'!$D$68:$CO$96,$B454,CB$1-$A454+1)/10^6)</f>
        <v>0</v>
      </c>
      <c r="CC454" cm="1">
        <f t="array" aca="1" ref="CC454" ca="1">IF($A454&gt;CC$1,"",$C454*INDEX('ETS yield tables'!$D$68:$CO$96,$B454,CC$1-$A454+1)/10^6)</f>
        <v>0</v>
      </c>
      <c r="CD454" cm="1">
        <f t="array" aca="1" ref="CD454" ca="1">IF($A454&gt;CD$1,"",$C454*INDEX('ETS yield tables'!$D$68:$CO$96,$B454,CD$1-$A454+1)/10^6)</f>
        <v>0</v>
      </c>
      <c r="CE454" cm="1">
        <f t="array" aca="1" ref="CE454" ca="1">IF($A454&gt;CE$1,"",$C454*INDEX('ETS yield tables'!$D$68:$CO$96,$B454,CE$1-$A454+1)/10^6)</f>
        <v>-5.8067553858065182</v>
      </c>
      <c r="CF454" cm="1">
        <f t="array" aca="1" ref="CF454" ca="1">IF($A454&gt;CF$1,"",$C454*INDEX('ETS yield tables'!$D$68:$CO$96,$B454,CF$1-$A454+1)/10^6)</f>
        <v>-0.3286392086430831</v>
      </c>
      <c r="CG454" cm="1">
        <f t="array" aca="1" ref="CG454" ca="1">IF($A454&gt;CG$1,"",$C454*INDEX('ETS yield tables'!$D$68:$CO$96,$B454,CG$1-$A454+1)/10^6)</f>
        <v>-0.31316973925916025</v>
      </c>
      <c r="CH454" cm="1">
        <f t="array" aca="1" ref="CH454" ca="1">IF($A454&gt;CH$1,"",$C454*INDEX('ETS yield tables'!$D$68:$CO$96,$B454,CH$1-$A454+1)/10^6)</f>
        <v>-0.28416448416430401</v>
      </c>
      <c r="CI454" cm="1">
        <f t="array" aca="1" ref="CI454" ca="1">IF($A454&gt;CI$1,"",$C454*INDEX('ETS yield tables'!$D$68:$CO$96,$B454,CI$1-$A454+1)/10^6)</f>
        <v>-0.15170715256446177</v>
      </c>
      <c r="CJ454" cm="1">
        <f t="array" aca="1" ref="CJ454" ca="1">IF($A454&gt;CJ$1,"",$C454*INDEX('ETS yield tables'!$D$68:$CO$96,$B454,CJ$1-$A454+1)/10^6)</f>
        <v>-2.6984555656580984E-2</v>
      </c>
      <c r="CK454" cm="1">
        <f t="array" aca="1" ref="CK454" ca="1">IF($A454&gt;CK$1,"",$C454*INDEX('ETS yield tables'!$D$68:$CO$96,$B454,CK$1-$A454+1)/10^6)</f>
        <v>0</v>
      </c>
      <c r="CL454" cm="1">
        <f t="array" aca="1" ref="CL454" ca="1">IF($A454&gt;CL$1,"",$C454*INDEX('ETS yield tables'!$D$68:$CO$96,$B454,CL$1-$A454+1)/10^6)</f>
        <v>0</v>
      </c>
      <c r="CM454" cm="1">
        <f t="array" aca="1" ref="CM454" ca="1">IF($A454&gt;CM$1,"",$C454*INDEX('ETS yield tables'!$D$68:$CO$96,$B454,CM$1-$A454+1)/10^6)</f>
        <v>0</v>
      </c>
      <c r="CN454" cm="1">
        <f t="array" aca="1" ref="CN454" ca="1">IF($A454&gt;CN$1,"",$C454*INDEX('ETS yield tables'!$D$68:$CO$96,$B454,CN$1-$A454+1)/10^6)</f>
        <v>-8.6145607631721421E-3</v>
      </c>
      <c r="CO454" cm="1">
        <f t="array" aca="1" ref="CO454" ca="1">IF($A454&gt;CO$1,"",$C454*INDEX('ETS yield tables'!$D$68:$CO$96,$B454,CO$1-$A454+1)/10^6)</f>
        <v>-4.0520341367513833E-2</v>
      </c>
    </row>
    <row r="455" spans="1:93" hidden="1" outlineLevel="1">
      <c r="A455">
        <v>2013</v>
      </c>
      <c r="B455">
        <f t="shared" si="198"/>
        <v>1</v>
      </c>
      <c r="C455" s="1">
        <v>2776.5854431280004</v>
      </c>
      <c r="D455" s="64"/>
      <c r="E455" s="64"/>
      <c r="F455" s="64"/>
      <c r="G455" s="64"/>
      <c r="H455" s="64"/>
      <c r="I455" s="64"/>
      <c r="J455" s="64"/>
      <c r="K455" s="64"/>
      <c r="L455" s="64"/>
      <c r="M455" s="64"/>
      <c r="N455" s="64"/>
      <c r="O455" s="64"/>
      <c r="P455" s="64"/>
      <c r="Q455" s="64"/>
      <c r="R455" s="64"/>
      <c r="S455" s="64"/>
      <c r="T455" s="64"/>
      <c r="U455" s="64"/>
      <c r="V455" s="64"/>
      <c r="W455" s="64"/>
      <c r="X455" s="64"/>
      <c r="Y455" s="64"/>
      <c r="Z455" s="64"/>
      <c r="AA455" cm="1">
        <f t="array" ref="AA455">IF($A455&gt;AA$1,"",$C455*INDEX('ETS yield tables'!$D$68:$CO$96,$B455,AA$1-$A455+1)/10^6)</f>
        <v>0</v>
      </c>
      <c r="AB455" cm="1">
        <f t="array" aca="1" ref="AB455" ca="1">IF($A455&gt;AB$1,"",$C455*INDEX('ETS yield tables'!$D$68:$CO$96,$B455,AB$1-$A455+1)/10^6)</f>
        <v>0</v>
      </c>
      <c r="AC455" cm="1">
        <f t="array" aca="1" ref="AC455" ca="1">IF($A455&gt;AC$1,"",$C455*INDEX('ETS yield tables'!$D$68:$CO$96,$B455,AC$1-$A455+1)/10^6)</f>
        <v>0</v>
      </c>
      <c r="AD455" cm="1">
        <f t="array" aca="1" ref="AD455" ca="1">IF($A455&gt;AD$1,"",$C455*INDEX('ETS yield tables'!$D$68:$CO$96,$B455,AD$1-$A455+1)/10^6)</f>
        <v>0</v>
      </c>
      <c r="AE455" cm="1">
        <f t="array" aca="1" ref="AE455" ca="1">IF($A455&gt;AE$1,"",$C455*INDEX('ETS yield tables'!$D$68:$CO$96,$B455,AE$1-$A455+1)/10^6)</f>
        <v>0</v>
      </c>
      <c r="AF455" cm="1">
        <f t="array" aca="1" ref="AF455" ca="1">IF($A455&gt;AF$1,"",$C455*INDEX('ETS yield tables'!$D$68:$CO$96,$B455,AF$1-$A455+1)/10^6)</f>
        <v>0</v>
      </c>
      <c r="AG455" cm="1">
        <f t="array" aca="1" ref="AG455" ca="1">IF($A455&gt;AG$1,"",$C455*INDEX('ETS yield tables'!$D$68:$CO$96,$B455,AG$1-$A455+1)/10^6)</f>
        <v>0</v>
      </c>
      <c r="AH455" cm="1">
        <f t="array" aca="1" ref="AH455" ca="1">IF($A455&gt;AH$1,"",$C455*INDEX('ETS yield tables'!$D$68:$CO$96,$B455,AH$1-$A455+1)/10^6)</f>
        <v>0</v>
      </c>
      <c r="AI455" cm="1">
        <f t="array" aca="1" ref="AI455" ca="1">IF($A455&gt;AI$1,"",$C455*INDEX('ETS yield tables'!$D$68:$CO$96,$B455,AI$1-$A455+1)/10^6)</f>
        <v>0</v>
      </c>
      <c r="AJ455" cm="1">
        <f t="array" aca="1" ref="AJ455" ca="1">IF($A455&gt;AJ$1,"",$C455*INDEX('ETS yield tables'!$D$68:$CO$96,$B455,AJ$1-$A455+1)/10^6)</f>
        <v>0</v>
      </c>
      <c r="AK455" cm="1">
        <f t="array" aca="1" ref="AK455" ca="1">IF($A455&gt;AK$1,"",$C455*INDEX('ETS yield tables'!$D$68:$CO$96,$B455,AK$1-$A455+1)/10^6)</f>
        <v>0</v>
      </c>
      <c r="AL455" cm="1">
        <f t="array" aca="1" ref="AL455" ca="1">IF($A455&gt;AL$1,"",$C455*INDEX('ETS yield tables'!$D$68:$CO$96,$B455,AL$1-$A455+1)/10^6)</f>
        <v>0</v>
      </c>
      <c r="AM455" cm="1">
        <f t="array" aca="1" ref="AM455" ca="1">IF($A455&gt;AM$1,"",$C455*INDEX('ETS yield tables'!$D$68:$CO$96,$B455,AM$1-$A455+1)/10^6)</f>
        <v>0</v>
      </c>
      <c r="AN455" cm="1">
        <f t="array" aca="1" ref="AN455" ca="1">IF($A455&gt;AN$1,"",$C455*INDEX('ETS yield tables'!$D$68:$CO$96,$B455,AN$1-$A455+1)/10^6)</f>
        <v>0</v>
      </c>
      <c r="AO455" cm="1">
        <f t="array" aca="1" ref="AO455" ca="1">IF($A455&gt;AO$1,"",$C455*INDEX('ETS yield tables'!$D$68:$CO$96,$B455,AO$1-$A455+1)/10^6)</f>
        <v>0</v>
      </c>
      <c r="AP455" cm="1">
        <f t="array" aca="1" ref="AP455" ca="1">IF($A455&gt;AP$1,"",$C455*INDEX('ETS yield tables'!$D$68:$CO$96,$B455,AP$1-$A455+1)/10^6)</f>
        <v>0</v>
      </c>
      <c r="AQ455" cm="1">
        <f t="array" aca="1" ref="AQ455" ca="1">IF($A455&gt;AQ$1,"",$C455*INDEX('ETS yield tables'!$D$68:$CO$96,$B455,AQ$1-$A455+1)/10^6)</f>
        <v>0</v>
      </c>
      <c r="AR455" cm="1">
        <f t="array" aca="1" ref="AR455" ca="1">IF($A455&gt;AR$1,"",$C455*INDEX('ETS yield tables'!$D$68:$CO$96,$B455,AR$1-$A455+1)/10^6)</f>
        <v>0</v>
      </c>
      <c r="AS455" cm="1">
        <f t="array" aca="1" ref="AS455" ca="1">IF($A455&gt;AS$1,"",$C455*INDEX('ETS yield tables'!$D$68:$CO$96,$B455,AS$1-$A455+1)/10^6)</f>
        <v>0</v>
      </c>
      <c r="AT455" cm="1">
        <f t="array" aca="1" ref="AT455" ca="1">IF($A455&gt;AT$1,"",$C455*INDEX('ETS yield tables'!$D$68:$CO$96,$B455,AT$1-$A455+1)/10^6)</f>
        <v>0</v>
      </c>
      <c r="AU455" cm="1">
        <f t="array" aca="1" ref="AU455" ca="1">IF($A455&gt;AU$1,"",$C455*INDEX('ETS yield tables'!$D$68:$CO$96,$B455,AU$1-$A455+1)/10^6)</f>
        <v>0</v>
      </c>
      <c r="AV455" cm="1">
        <f t="array" aca="1" ref="AV455" ca="1">IF($A455&gt;AV$1,"",$C455*INDEX('ETS yield tables'!$D$68:$CO$96,$B455,AV$1-$A455+1)/10^6)</f>
        <v>0</v>
      </c>
      <c r="AW455" cm="1">
        <f t="array" aca="1" ref="AW455" ca="1">IF($A455&gt;AW$1,"",$C455*INDEX('ETS yield tables'!$D$68:$CO$96,$B455,AW$1-$A455+1)/10^6)</f>
        <v>0</v>
      </c>
      <c r="AX455" cm="1">
        <f t="array" aca="1" ref="AX455" ca="1">IF($A455&gt;AX$1,"",$C455*INDEX('ETS yield tables'!$D$68:$CO$96,$B455,AX$1-$A455+1)/10^6)</f>
        <v>0</v>
      </c>
      <c r="AY455" cm="1">
        <f t="array" aca="1" ref="AY455" ca="1">IF($A455&gt;AY$1,"",$C455*INDEX('ETS yield tables'!$D$68:$CO$96,$B455,AY$1-$A455+1)/10^6)</f>
        <v>0</v>
      </c>
      <c r="AZ455" cm="1">
        <f t="array" aca="1" ref="AZ455" ca="1">IF($A455&gt;AZ$1,"",$C455*INDEX('ETS yield tables'!$D$68:$CO$96,$B455,AZ$1-$A455+1)/10^6)</f>
        <v>0</v>
      </c>
      <c r="BA455" cm="1">
        <f t="array" aca="1" ref="BA455" ca="1">IF($A455&gt;BA$1,"",$C455*INDEX('ETS yield tables'!$D$68:$CO$96,$B455,BA$1-$A455+1)/10^6)</f>
        <v>0</v>
      </c>
      <c r="BB455" cm="1">
        <f t="array" aca="1" ref="BB455" ca="1">IF($A455&gt;BB$1,"",$C455*INDEX('ETS yield tables'!$D$68:$CO$96,$B455,BB$1-$A455+1)/10^6)</f>
        <v>0</v>
      </c>
      <c r="BC455" cm="1">
        <f t="array" aca="1" ref="BC455" ca="1">IF($A455&gt;BC$1,"",$C455*INDEX('ETS yield tables'!$D$68:$CO$96,$B455,BC$1-$A455+1)/10^6)</f>
        <v>-1.6675894512882459</v>
      </c>
      <c r="BD455" cm="1">
        <f t="array" aca="1" ref="BD455" ca="1">IF($A455&gt;BD$1,"",$C455*INDEX('ETS yield tables'!$D$68:$CO$96,$B455,BD$1-$A455+1)/10^6)</f>
        <v>-9.4378915797363822E-2</v>
      </c>
      <c r="BE455" cm="1">
        <f t="array" aca="1" ref="BE455" ca="1">IF($A455&gt;BE$1,"",$C455*INDEX('ETS yield tables'!$D$68:$CO$96,$B455,BE$1-$A455+1)/10^6)</f>
        <v>-8.9936379088359109E-2</v>
      </c>
      <c r="BF455" cm="1">
        <f t="array" aca="1" ref="BF455" ca="1">IF($A455&gt;BF$1,"",$C455*INDEX('ETS yield tables'!$D$68:$CO$96,$B455,BF$1-$A455+1)/10^6)</f>
        <v>-8.1606622758975039E-2</v>
      </c>
      <c r="BG455" cm="1">
        <f t="array" aca="1" ref="BG455" ca="1">IF($A455&gt;BG$1,"",$C455*INDEX('ETS yield tables'!$D$68:$CO$96,$B455,BG$1-$A455+1)/10^6)</f>
        <v>-4.3567402188121468E-2</v>
      </c>
      <c r="BH455" cm="1">
        <f t="array" aca="1" ref="BH455" ca="1">IF($A455&gt;BH$1,"",$C455*INDEX('ETS yield tables'!$D$68:$CO$96,$B455,BH$1-$A455+1)/10^6)</f>
        <v>-7.7494499717702401E-3</v>
      </c>
      <c r="BI455" cm="1">
        <f t="array" aca="1" ref="BI455" ca="1">IF($A455&gt;BI$1,"",$C455*INDEX('ETS yield tables'!$D$68:$CO$96,$B455,BI$1-$A455+1)/10^6)</f>
        <v>0</v>
      </c>
      <c r="BJ455" cm="1">
        <f t="array" aca="1" ref="BJ455" ca="1">IF($A455&gt;BJ$1,"",$C455*INDEX('ETS yield tables'!$D$68:$CO$96,$B455,BJ$1-$A455+1)/10^6)</f>
        <v>0</v>
      </c>
      <c r="BK455" cm="1">
        <f t="array" aca="1" ref="BK455" ca="1">IF($A455&gt;BK$1,"",$C455*INDEX('ETS yield tables'!$D$68:$CO$96,$B455,BK$1-$A455+1)/10^6)</f>
        <v>0</v>
      </c>
      <c r="BL455" cm="1">
        <f t="array" aca="1" ref="BL455" ca="1">IF($A455&gt;BL$1,"",$C455*INDEX('ETS yield tables'!$D$68:$CO$96,$B455,BL$1-$A455+1)/10^6)</f>
        <v>-2.4739376298270237E-3</v>
      </c>
      <c r="BM455" cm="1">
        <f t="array" aca="1" ref="BM455" ca="1">IF($A455&gt;BM$1,"",$C455*INDEX('ETS yield tables'!$D$68:$CO$96,$B455,BM$1-$A455+1)/10^6)</f>
        <v>-1.1636669592149457E-2</v>
      </c>
      <c r="BN455" cm="1">
        <f t="array" aca="1" ref="BN455" ca="1">IF($A455&gt;BN$1,"",$C455*INDEX('ETS yield tables'!$D$68:$CO$96,$B455,BN$1-$A455+1)/10^6)</f>
        <v>0</v>
      </c>
      <c r="BO455" cm="1">
        <f t="array" aca="1" ref="BO455" ca="1">IF($A455&gt;BO$1,"",$C455*INDEX('ETS yield tables'!$D$68:$CO$96,$B455,BO$1-$A455+1)/10^6)</f>
        <v>0</v>
      </c>
      <c r="BP455" cm="1">
        <f t="array" aca="1" ref="BP455" ca="1">IF($A455&gt;BP$1,"",$C455*INDEX('ETS yield tables'!$D$68:$CO$96,$B455,BP$1-$A455+1)/10^6)</f>
        <v>0</v>
      </c>
      <c r="BQ455" cm="1">
        <f t="array" aca="1" ref="BQ455" ca="1">IF($A455&gt;BQ$1,"",$C455*INDEX('ETS yield tables'!$D$68:$CO$96,$B455,BQ$1-$A455+1)/10^6)</f>
        <v>0</v>
      </c>
      <c r="BR455" cm="1">
        <f t="array" aca="1" ref="BR455" ca="1">IF($A455&gt;BR$1,"",$C455*INDEX('ETS yield tables'!$D$68:$CO$96,$B455,BR$1-$A455+1)/10^6)</f>
        <v>0</v>
      </c>
      <c r="BS455" cm="1">
        <f t="array" aca="1" ref="BS455" ca="1">IF($A455&gt;BS$1,"",$C455*INDEX('ETS yield tables'!$D$68:$CO$96,$B455,BS$1-$A455+1)/10^6)</f>
        <v>0</v>
      </c>
      <c r="BT455" cm="1">
        <f t="array" aca="1" ref="BT455" ca="1">IF($A455&gt;BT$1,"",$C455*INDEX('ETS yield tables'!$D$68:$CO$96,$B455,BT$1-$A455+1)/10^6)</f>
        <v>0</v>
      </c>
      <c r="BU455" cm="1">
        <f t="array" aca="1" ref="BU455" ca="1">IF($A455&gt;BU$1,"",$C455*INDEX('ETS yield tables'!$D$68:$CO$96,$B455,BU$1-$A455+1)/10^6)</f>
        <v>0</v>
      </c>
      <c r="BV455" cm="1">
        <f t="array" aca="1" ref="BV455" ca="1">IF($A455&gt;BV$1,"",$C455*INDEX('ETS yield tables'!$D$68:$CO$96,$B455,BV$1-$A455+1)/10^6)</f>
        <v>0</v>
      </c>
      <c r="BW455" cm="1">
        <f t="array" aca="1" ref="BW455" ca="1">IF($A455&gt;BW$1,"",$C455*INDEX('ETS yield tables'!$D$68:$CO$96,$B455,BW$1-$A455+1)/10^6)</f>
        <v>0</v>
      </c>
      <c r="BX455" cm="1">
        <f t="array" aca="1" ref="BX455" ca="1">IF($A455&gt;BX$1,"",$C455*INDEX('ETS yield tables'!$D$68:$CO$96,$B455,BX$1-$A455+1)/10^6)</f>
        <v>0</v>
      </c>
      <c r="BY455" cm="1">
        <f t="array" aca="1" ref="BY455" ca="1">IF($A455&gt;BY$1,"",$C455*INDEX('ETS yield tables'!$D$68:$CO$96,$B455,BY$1-$A455+1)/10^6)</f>
        <v>0</v>
      </c>
      <c r="BZ455" cm="1">
        <f t="array" aca="1" ref="BZ455" ca="1">IF($A455&gt;BZ$1,"",$C455*INDEX('ETS yield tables'!$D$68:$CO$96,$B455,BZ$1-$A455+1)/10^6)</f>
        <v>0</v>
      </c>
      <c r="CA455" cm="1">
        <f t="array" aca="1" ref="CA455" ca="1">IF($A455&gt;CA$1,"",$C455*INDEX('ETS yield tables'!$D$68:$CO$96,$B455,CA$1-$A455+1)/10^6)</f>
        <v>0</v>
      </c>
      <c r="CB455" cm="1">
        <f t="array" aca="1" ref="CB455" ca="1">IF($A455&gt;CB$1,"",$C455*INDEX('ETS yield tables'!$D$68:$CO$96,$B455,CB$1-$A455+1)/10^6)</f>
        <v>0</v>
      </c>
      <c r="CC455" cm="1">
        <f t="array" aca="1" ref="CC455" ca="1">IF($A455&gt;CC$1,"",$C455*INDEX('ETS yield tables'!$D$68:$CO$96,$B455,CC$1-$A455+1)/10^6)</f>
        <v>0</v>
      </c>
      <c r="CD455" cm="1">
        <f t="array" aca="1" ref="CD455" ca="1">IF($A455&gt;CD$1,"",$C455*INDEX('ETS yield tables'!$D$68:$CO$96,$B455,CD$1-$A455+1)/10^6)</f>
        <v>0</v>
      </c>
      <c r="CE455" cm="1">
        <f t="array" aca="1" ref="CE455" ca="1">IF($A455&gt;CE$1,"",$C455*INDEX('ETS yield tables'!$D$68:$CO$96,$B455,CE$1-$A455+1)/10^6)</f>
        <v>0</v>
      </c>
      <c r="CF455" cm="1">
        <f t="array" aca="1" ref="CF455" ca="1">IF($A455&gt;CF$1,"",$C455*INDEX('ETS yield tables'!$D$68:$CO$96,$B455,CF$1-$A455+1)/10^6)</f>
        <v>-1.6675894512882459</v>
      </c>
      <c r="CG455" cm="1">
        <f t="array" aca="1" ref="CG455" ca="1">IF($A455&gt;CG$1,"",$C455*INDEX('ETS yield tables'!$D$68:$CO$96,$B455,CG$1-$A455+1)/10^6)</f>
        <v>-9.4378915797363822E-2</v>
      </c>
      <c r="CH455" cm="1">
        <f t="array" aca="1" ref="CH455" ca="1">IF($A455&gt;CH$1,"",$C455*INDEX('ETS yield tables'!$D$68:$CO$96,$B455,CH$1-$A455+1)/10^6)</f>
        <v>-8.9936379088359109E-2</v>
      </c>
      <c r="CI455" cm="1">
        <f t="array" aca="1" ref="CI455" ca="1">IF($A455&gt;CI$1,"",$C455*INDEX('ETS yield tables'!$D$68:$CO$96,$B455,CI$1-$A455+1)/10^6)</f>
        <v>-8.1606622758975039E-2</v>
      </c>
      <c r="CJ455" cm="1">
        <f t="array" aca="1" ref="CJ455" ca="1">IF($A455&gt;CJ$1,"",$C455*INDEX('ETS yield tables'!$D$68:$CO$96,$B455,CJ$1-$A455+1)/10^6)</f>
        <v>-4.3567402188121468E-2</v>
      </c>
      <c r="CK455" cm="1">
        <f t="array" aca="1" ref="CK455" ca="1">IF($A455&gt;CK$1,"",$C455*INDEX('ETS yield tables'!$D$68:$CO$96,$B455,CK$1-$A455+1)/10^6)</f>
        <v>-7.7494499717702401E-3</v>
      </c>
      <c r="CL455" cm="1">
        <f t="array" aca="1" ref="CL455" ca="1">IF($A455&gt;CL$1,"",$C455*INDEX('ETS yield tables'!$D$68:$CO$96,$B455,CL$1-$A455+1)/10^6)</f>
        <v>0</v>
      </c>
      <c r="CM455" cm="1">
        <f t="array" aca="1" ref="CM455" ca="1">IF($A455&gt;CM$1,"",$C455*INDEX('ETS yield tables'!$D$68:$CO$96,$B455,CM$1-$A455+1)/10^6)</f>
        <v>0</v>
      </c>
      <c r="CN455" cm="1">
        <f t="array" aca="1" ref="CN455" ca="1">IF($A455&gt;CN$1,"",$C455*INDEX('ETS yield tables'!$D$68:$CO$96,$B455,CN$1-$A455+1)/10^6)</f>
        <v>0</v>
      </c>
      <c r="CO455" cm="1">
        <f t="array" aca="1" ref="CO455" ca="1">IF($A455&gt;CO$1,"",$C455*INDEX('ETS yield tables'!$D$68:$CO$96,$B455,CO$1-$A455+1)/10^6)</f>
        <v>-2.4739376298270237E-3</v>
      </c>
    </row>
    <row r="456" spans="1:93" hidden="1" outlineLevel="1">
      <c r="A456">
        <v>2014</v>
      </c>
      <c r="B456">
        <f t="shared" si="198"/>
        <v>1</v>
      </c>
      <c r="C456" s="1">
        <v>2176.5189492800009</v>
      </c>
      <c r="D456" s="64"/>
      <c r="E456" s="64"/>
      <c r="F456" s="64"/>
      <c r="G456" s="64"/>
      <c r="H456" s="64"/>
      <c r="I456" s="64"/>
      <c r="J456" s="64"/>
      <c r="K456" s="64"/>
      <c r="L456" s="64"/>
      <c r="M456" s="64"/>
      <c r="N456" s="64"/>
      <c r="O456" s="64"/>
      <c r="P456" s="64"/>
      <c r="Q456" s="64"/>
      <c r="R456" s="64"/>
      <c r="S456" s="64"/>
      <c r="T456" s="64"/>
      <c r="U456" s="64"/>
      <c r="V456" s="64"/>
      <c r="W456" s="64"/>
      <c r="X456" s="64"/>
      <c r="Y456" s="64"/>
      <c r="Z456" s="64"/>
      <c r="AA456" t="str" cm="1">
        <f t="array" ref="AA456">IF($A456&gt;AA$1,"",$C456*INDEX('ETS yield tables'!$D$68:$CO$96,$B456,AA$1-$A456+1)/10^6)</f>
        <v/>
      </c>
      <c r="AB456" cm="1">
        <f t="array" ref="AB456">IF($A456&gt;AB$1,"",$C456*INDEX('ETS yield tables'!$D$68:$CO$96,$B456,AB$1-$A456+1)/10^6)</f>
        <v>0</v>
      </c>
      <c r="AC456" cm="1">
        <f t="array" aca="1" ref="AC456" ca="1">IF($A456&gt;AC$1,"",$C456*INDEX('ETS yield tables'!$D$68:$CO$96,$B456,AC$1-$A456+1)/10^6)</f>
        <v>0</v>
      </c>
      <c r="AD456" cm="1">
        <f t="array" aca="1" ref="AD456" ca="1">IF($A456&gt;AD$1,"",$C456*INDEX('ETS yield tables'!$D$68:$CO$96,$B456,AD$1-$A456+1)/10^6)</f>
        <v>0</v>
      </c>
      <c r="AE456" cm="1">
        <f t="array" aca="1" ref="AE456" ca="1">IF($A456&gt;AE$1,"",$C456*INDEX('ETS yield tables'!$D$68:$CO$96,$B456,AE$1-$A456+1)/10^6)</f>
        <v>0</v>
      </c>
      <c r="AF456" cm="1">
        <f t="array" aca="1" ref="AF456" ca="1">IF($A456&gt;AF$1,"",$C456*INDEX('ETS yield tables'!$D$68:$CO$96,$B456,AF$1-$A456+1)/10^6)</f>
        <v>0</v>
      </c>
      <c r="AG456" cm="1">
        <f t="array" aca="1" ref="AG456" ca="1">IF($A456&gt;AG$1,"",$C456*INDEX('ETS yield tables'!$D$68:$CO$96,$B456,AG$1-$A456+1)/10^6)</f>
        <v>0</v>
      </c>
      <c r="AH456" cm="1">
        <f t="array" aca="1" ref="AH456" ca="1">IF($A456&gt;AH$1,"",$C456*INDEX('ETS yield tables'!$D$68:$CO$96,$B456,AH$1-$A456+1)/10^6)</f>
        <v>0</v>
      </c>
      <c r="AI456" cm="1">
        <f t="array" aca="1" ref="AI456" ca="1">IF($A456&gt;AI$1,"",$C456*INDEX('ETS yield tables'!$D$68:$CO$96,$B456,AI$1-$A456+1)/10^6)</f>
        <v>0</v>
      </c>
      <c r="AJ456" cm="1">
        <f t="array" aca="1" ref="AJ456" ca="1">IF($A456&gt;AJ$1,"",$C456*INDEX('ETS yield tables'!$D$68:$CO$96,$B456,AJ$1-$A456+1)/10^6)</f>
        <v>0</v>
      </c>
      <c r="AK456" cm="1">
        <f t="array" aca="1" ref="AK456" ca="1">IF($A456&gt;AK$1,"",$C456*INDEX('ETS yield tables'!$D$68:$CO$96,$B456,AK$1-$A456+1)/10^6)</f>
        <v>0</v>
      </c>
      <c r="AL456" cm="1">
        <f t="array" aca="1" ref="AL456" ca="1">IF($A456&gt;AL$1,"",$C456*INDEX('ETS yield tables'!$D$68:$CO$96,$B456,AL$1-$A456+1)/10^6)</f>
        <v>0</v>
      </c>
      <c r="AM456" cm="1">
        <f t="array" aca="1" ref="AM456" ca="1">IF($A456&gt;AM$1,"",$C456*INDEX('ETS yield tables'!$D$68:$CO$96,$B456,AM$1-$A456+1)/10^6)</f>
        <v>0</v>
      </c>
      <c r="AN456" cm="1">
        <f t="array" aca="1" ref="AN456" ca="1">IF($A456&gt;AN$1,"",$C456*INDEX('ETS yield tables'!$D$68:$CO$96,$B456,AN$1-$A456+1)/10^6)</f>
        <v>0</v>
      </c>
      <c r="AO456" cm="1">
        <f t="array" aca="1" ref="AO456" ca="1">IF($A456&gt;AO$1,"",$C456*INDEX('ETS yield tables'!$D$68:$CO$96,$B456,AO$1-$A456+1)/10^6)</f>
        <v>0</v>
      </c>
      <c r="AP456" cm="1">
        <f t="array" aca="1" ref="AP456" ca="1">IF($A456&gt;AP$1,"",$C456*INDEX('ETS yield tables'!$D$68:$CO$96,$B456,AP$1-$A456+1)/10^6)</f>
        <v>0</v>
      </c>
      <c r="AQ456" cm="1">
        <f t="array" aca="1" ref="AQ456" ca="1">IF($A456&gt;AQ$1,"",$C456*INDEX('ETS yield tables'!$D$68:$CO$96,$B456,AQ$1-$A456+1)/10^6)</f>
        <v>0</v>
      </c>
      <c r="AR456" cm="1">
        <f t="array" aca="1" ref="AR456" ca="1">IF($A456&gt;AR$1,"",$C456*INDEX('ETS yield tables'!$D$68:$CO$96,$B456,AR$1-$A456+1)/10^6)</f>
        <v>0</v>
      </c>
      <c r="AS456" cm="1">
        <f t="array" aca="1" ref="AS456" ca="1">IF($A456&gt;AS$1,"",$C456*INDEX('ETS yield tables'!$D$68:$CO$96,$B456,AS$1-$A456+1)/10^6)</f>
        <v>0</v>
      </c>
      <c r="AT456" cm="1">
        <f t="array" aca="1" ref="AT456" ca="1">IF($A456&gt;AT$1,"",$C456*INDEX('ETS yield tables'!$D$68:$CO$96,$B456,AT$1-$A456+1)/10^6)</f>
        <v>0</v>
      </c>
      <c r="AU456" cm="1">
        <f t="array" aca="1" ref="AU456" ca="1">IF($A456&gt;AU$1,"",$C456*INDEX('ETS yield tables'!$D$68:$CO$96,$B456,AU$1-$A456+1)/10^6)</f>
        <v>0</v>
      </c>
      <c r="AV456" cm="1">
        <f t="array" aca="1" ref="AV456" ca="1">IF($A456&gt;AV$1,"",$C456*INDEX('ETS yield tables'!$D$68:$CO$96,$B456,AV$1-$A456+1)/10^6)</f>
        <v>0</v>
      </c>
      <c r="AW456" cm="1">
        <f t="array" aca="1" ref="AW456" ca="1">IF($A456&gt;AW$1,"",$C456*INDEX('ETS yield tables'!$D$68:$CO$96,$B456,AW$1-$A456+1)/10^6)</f>
        <v>0</v>
      </c>
      <c r="AX456" cm="1">
        <f t="array" aca="1" ref="AX456" ca="1">IF($A456&gt;AX$1,"",$C456*INDEX('ETS yield tables'!$D$68:$CO$96,$B456,AX$1-$A456+1)/10^6)</f>
        <v>0</v>
      </c>
      <c r="AY456" cm="1">
        <f t="array" aca="1" ref="AY456" ca="1">IF($A456&gt;AY$1,"",$C456*INDEX('ETS yield tables'!$D$68:$CO$96,$B456,AY$1-$A456+1)/10^6)</f>
        <v>0</v>
      </c>
      <c r="AZ456" cm="1">
        <f t="array" aca="1" ref="AZ456" ca="1">IF($A456&gt;AZ$1,"",$C456*INDEX('ETS yield tables'!$D$68:$CO$96,$B456,AZ$1-$A456+1)/10^6)</f>
        <v>0</v>
      </c>
      <c r="BA456" cm="1">
        <f t="array" aca="1" ref="BA456" ca="1">IF($A456&gt;BA$1,"",$C456*INDEX('ETS yield tables'!$D$68:$CO$96,$B456,BA$1-$A456+1)/10^6)</f>
        <v>0</v>
      </c>
      <c r="BB456" cm="1">
        <f t="array" aca="1" ref="BB456" ca="1">IF($A456&gt;BB$1,"",$C456*INDEX('ETS yield tables'!$D$68:$CO$96,$B456,BB$1-$A456+1)/10^6)</f>
        <v>0</v>
      </c>
      <c r="BC456" cm="1">
        <f t="array" aca="1" ref="BC456" ca="1">IF($A456&gt;BC$1,"",$C456*INDEX('ETS yield tables'!$D$68:$CO$96,$B456,BC$1-$A456+1)/10^6)</f>
        <v>0</v>
      </c>
      <c r="BD456" cm="1">
        <f t="array" aca="1" ref="BD456" ca="1">IF($A456&gt;BD$1,"",$C456*INDEX('ETS yield tables'!$D$68:$CO$96,$B456,BD$1-$A456+1)/10^6)</f>
        <v>-1.3071955157480759</v>
      </c>
      <c r="BE456" cm="1">
        <f t="array" aca="1" ref="BE456" ca="1">IF($A456&gt;BE$1,"",$C456*INDEX('ETS yield tables'!$D$68:$CO$96,$B456,BE$1-$A456+1)/10^6)</f>
        <v>-7.398205560497649E-2</v>
      </c>
      <c r="BF456" cm="1">
        <f t="array" aca="1" ref="BF456" ca="1">IF($A456&gt;BF$1,"",$C456*INDEX('ETS yield tables'!$D$68:$CO$96,$B456,BF$1-$A456+1)/10^6)</f>
        <v>-7.0499625286128548E-2</v>
      </c>
      <c r="BG456" cm="1">
        <f t="array" aca="1" ref="BG456" ca="1">IF($A456&gt;BG$1,"",$C456*INDEX('ETS yield tables'!$D$68:$CO$96,$B456,BG$1-$A456+1)/10^6)</f>
        <v>-6.397006843828848E-2</v>
      </c>
      <c r="BH456" cm="1">
        <f t="array" aca="1" ref="BH456" ca="1">IF($A456&gt;BH$1,"",$C456*INDEX('ETS yield tables'!$D$68:$CO$96,$B456,BH$1-$A456+1)/10^6)</f>
        <v>-3.4151758833152496E-2</v>
      </c>
      <c r="BI456" cm="1">
        <f t="array" aca="1" ref="BI456" ca="1">IF($A456&gt;BI$1,"",$C456*INDEX('ETS yield tables'!$D$68:$CO$96,$B456,BI$1-$A456+1)/10^6)</f>
        <v>-6.0746643874404751E-3</v>
      </c>
      <c r="BJ456" cm="1">
        <f t="array" aca="1" ref="BJ456" ca="1">IF($A456&gt;BJ$1,"",$C456*INDEX('ETS yield tables'!$D$68:$CO$96,$B456,BJ$1-$A456+1)/10^6)</f>
        <v>0</v>
      </c>
      <c r="BK456" cm="1">
        <f t="array" aca="1" ref="BK456" ca="1">IF($A456&gt;BK$1,"",$C456*INDEX('ETS yield tables'!$D$68:$CO$96,$B456,BK$1-$A456+1)/10^6)</f>
        <v>0</v>
      </c>
      <c r="BL456" cm="1">
        <f t="array" aca="1" ref="BL456" ca="1">IF($A456&gt;BL$1,"",$C456*INDEX('ETS yield tables'!$D$68:$CO$96,$B456,BL$1-$A456+1)/10^6)</f>
        <v>0</v>
      </c>
      <c r="BM456" cm="1">
        <f t="array" aca="1" ref="BM456" ca="1">IF($A456&gt;BM$1,"",$C456*INDEX('ETS yield tables'!$D$68:$CO$96,$B456,BM$1-$A456+1)/10^6)</f>
        <v>-1.9392783838084616E-3</v>
      </c>
      <c r="BN456" cm="1">
        <f t="array" aca="1" ref="BN456" ca="1">IF($A456&gt;BN$1,"",$C456*INDEX('ETS yield tables'!$D$68:$CO$96,$B456,BN$1-$A456+1)/10^6)</f>
        <v>-9.1217909164324901E-3</v>
      </c>
      <c r="BO456" cm="1">
        <f t="array" aca="1" ref="BO456" ca="1">IF($A456&gt;BO$1,"",$C456*INDEX('ETS yield tables'!$D$68:$CO$96,$B456,BO$1-$A456+1)/10^6)</f>
        <v>0</v>
      </c>
      <c r="BP456" cm="1">
        <f t="array" aca="1" ref="BP456" ca="1">IF($A456&gt;BP$1,"",$C456*INDEX('ETS yield tables'!$D$68:$CO$96,$B456,BP$1-$A456+1)/10^6)</f>
        <v>0</v>
      </c>
      <c r="BQ456" cm="1">
        <f t="array" aca="1" ref="BQ456" ca="1">IF($A456&gt;BQ$1,"",$C456*INDEX('ETS yield tables'!$D$68:$CO$96,$B456,BQ$1-$A456+1)/10^6)</f>
        <v>0</v>
      </c>
      <c r="BR456" cm="1">
        <f t="array" aca="1" ref="BR456" ca="1">IF($A456&gt;BR$1,"",$C456*INDEX('ETS yield tables'!$D$68:$CO$96,$B456,BR$1-$A456+1)/10^6)</f>
        <v>0</v>
      </c>
      <c r="BS456" cm="1">
        <f t="array" aca="1" ref="BS456" ca="1">IF($A456&gt;BS$1,"",$C456*INDEX('ETS yield tables'!$D$68:$CO$96,$B456,BS$1-$A456+1)/10^6)</f>
        <v>0</v>
      </c>
      <c r="BT456" cm="1">
        <f t="array" aca="1" ref="BT456" ca="1">IF($A456&gt;BT$1,"",$C456*INDEX('ETS yield tables'!$D$68:$CO$96,$B456,BT$1-$A456+1)/10^6)</f>
        <v>0</v>
      </c>
      <c r="BU456" cm="1">
        <f t="array" aca="1" ref="BU456" ca="1">IF($A456&gt;BU$1,"",$C456*INDEX('ETS yield tables'!$D$68:$CO$96,$B456,BU$1-$A456+1)/10^6)</f>
        <v>0</v>
      </c>
      <c r="BV456" cm="1">
        <f t="array" aca="1" ref="BV456" ca="1">IF($A456&gt;BV$1,"",$C456*INDEX('ETS yield tables'!$D$68:$CO$96,$B456,BV$1-$A456+1)/10^6)</f>
        <v>0</v>
      </c>
      <c r="BW456" cm="1">
        <f t="array" aca="1" ref="BW456" ca="1">IF($A456&gt;BW$1,"",$C456*INDEX('ETS yield tables'!$D$68:$CO$96,$B456,BW$1-$A456+1)/10^6)</f>
        <v>0</v>
      </c>
      <c r="BX456" cm="1">
        <f t="array" aca="1" ref="BX456" ca="1">IF($A456&gt;BX$1,"",$C456*INDEX('ETS yield tables'!$D$68:$CO$96,$B456,BX$1-$A456+1)/10^6)</f>
        <v>0</v>
      </c>
      <c r="BY456" cm="1">
        <f t="array" aca="1" ref="BY456" ca="1">IF($A456&gt;BY$1,"",$C456*INDEX('ETS yield tables'!$D$68:$CO$96,$B456,BY$1-$A456+1)/10^6)</f>
        <v>0</v>
      </c>
      <c r="BZ456" cm="1">
        <f t="array" aca="1" ref="BZ456" ca="1">IF($A456&gt;BZ$1,"",$C456*INDEX('ETS yield tables'!$D$68:$CO$96,$B456,BZ$1-$A456+1)/10^6)</f>
        <v>0</v>
      </c>
      <c r="CA456" cm="1">
        <f t="array" aca="1" ref="CA456" ca="1">IF($A456&gt;CA$1,"",$C456*INDEX('ETS yield tables'!$D$68:$CO$96,$B456,CA$1-$A456+1)/10^6)</f>
        <v>0</v>
      </c>
      <c r="CB456" cm="1">
        <f t="array" aca="1" ref="CB456" ca="1">IF($A456&gt;CB$1,"",$C456*INDEX('ETS yield tables'!$D$68:$CO$96,$B456,CB$1-$A456+1)/10^6)</f>
        <v>0</v>
      </c>
      <c r="CC456" cm="1">
        <f t="array" aca="1" ref="CC456" ca="1">IF($A456&gt;CC$1,"",$C456*INDEX('ETS yield tables'!$D$68:$CO$96,$B456,CC$1-$A456+1)/10^6)</f>
        <v>0</v>
      </c>
      <c r="CD456" cm="1">
        <f t="array" aca="1" ref="CD456" ca="1">IF($A456&gt;CD$1,"",$C456*INDEX('ETS yield tables'!$D$68:$CO$96,$B456,CD$1-$A456+1)/10^6)</f>
        <v>0</v>
      </c>
      <c r="CE456" cm="1">
        <f t="array" aca="1" ref="CE456" ca="1">IF($A456&gt;CE$1,"",$C456*INDEX('ETS yield tables'!$D$68:$CO$96,$B456,CE$1-$A456+1)/10^6)</f>
        <v>0</v>
      </c>
      <c r="CF456" cm="1">
        <f t="array" aca="1" ref="CF456" ca="1">IF($A456&gt;CF$1,"",$C456*INDEX('ETS yield tables'!$D$68:$CO$96,$B456,CF$1-$A456+1)/10^6)</f>
        <v>0</v>
      </c>
      <c r="CG456" cm="1">
        <f t="array" aca="1" ref="CG456" ca="1">IF($A456&gt;CG$1,"",$C456*INDEX('ETS yield tables'!$D$68:$CO$96,$B456,CG$1-$A456+1)/10^6)</f>
        <v>-1.3071955157480759</v>
      </c>
      <c r="CH456" cm="1">
        <f t="array" aca="1" ref="CH456" ca="1">IF($A456&gt;CH$1,"",$C456*INDEX('ETS yield tables'!$D$68:$CO$96,$B456,CH$1-$A456+1)/10^6)</f>
        <v>-7.398205560497649E-2</v>
      </c>
      <c r="CI456" cm="1">
        <f t="array" aca="1" ref="CI456" ca="1">IF($A456&gt;CI$1,"",$C456*INDEX('ETS yield tables'!$D$68:$CO$96,$B456,CI$1-$A456+1)/10^6)</f>
        <v>-7.0499625286128548E-2</v>
      </c>
      <c r="CJ456" cm="1">
        <f t="array" aca="1" ref="CJ456" ca="1">IF($A456&gt;CJ$1,"",$C456*INDEX('ETS yield tables'!$D$68:$CO$96,$B456,CJ$1-$A456+1)/10^6)</f>
        <v>-6.397006843828848E-2</v>
      </c>
      <c r="CK456" cm="1">
        <f t="array" aca="1" ref="CK456" ca="1">IF($A456&gt;CK$1,"",$C456*INDEX('ETS yield tables'!$D$68:$CO$96,$B456,CK$1-$A456+1)/10^6)</f>
        <v>-3.4151758833152496E-2</v>
      </c>
      <c r="CL456" cm="1">
        <f t="array" aca="1" ref="CL456" ca="1">IF($A456&gt;CL$1,"",$C456*INDEX('ETS yield tables'!$D$68:$CO$96,$B456,CL$1-$A456+1)/10^6)</f>
        <v>-6.0746643874404751E-3</v>
      </c>
      <c r="CM456" cm="1">
        <f t="array" aca="1" ref="CM456" ca="1">IF($A456&gt;CM$1,"",$C456*INDEX('ETS yield tables'!$D$68:$CO$96,$B456,CM$1-$A456+1)/10^6)</f>
        <v>0</v>
      </c>
      <c r="CN456" cm="1">
        <f t="array" aca="1" ref="CN456" ca="1">IF($A456&gt;CN$1,"",$C456*INDEX('ETS yield tables'!$D$68:$CO$96,$B456,CN$1-$A456+1)/10^6)</f>
        <v>0</v>
      </c>
      <c r="CO456" cm="1">
        <f t="array" aca="1" ref="CO456" ca="1">IF($A456&gt;CO$1,"",$C456*INDEX('ETS yield tables'!$D$68:$CO$96,$B456,CO$1-$A456+1)/10^6)</f>
        <v>0</v>
      </c>
    </row>
    <row r="457" spans="1:93" hidden="1" outlineLevel="1">
      <c r="A457">
        <v>2015</v>
      </c>
      <c r="B457">
        <f t="shared" si="198"/>
        <v>1</v>
      </c>
      <c r="C457" s="1">
        <v>1846.2240913919993</v>
      </c>
      <c r="D457" s="64"/>
      <c r="E457" s="64"/>
      <c r="F457" s="64"/>
      <c r="G457" s="64"/>
      <c r="H457" s="64"/>
      <c r="I457" s="64"/>
      <c r="J457" s="64"/>
      <c r="K457" s="64"/>
      <c r="L457" s="64"/>
      <c r="M457" s="64"/>
      <c r="N457" s="64"/>
      <c r="O457" s="64"/>
      <c r="P457" s="64"/>
      <c r="Q457" s="64"/>
      <c r="R457" s="64"/>
      <c r="S457" s="64"/>
      <c r="T457" s="64"/>
      <c r="U457" s="64"/>
      <c r="V457" s="64"/>
      <c r="W457" s="64"/>
      <c r="X457" s="64"/>
      <c r="Y457" s="64"/>
      <c r="Z457" s="64"/>
      <c r="AA457" t="str" cm="1">
        <f t="array" ref="AA457">IF($A457&gt;AA$1,"",$C457*INDEX('ETS yield tables'!$D$68:$CO$96,$B457,AA$1-$A457+1)/10^6)</f>
        <v/>
      </c>
      <c r="AB457" t="str" cm="1">
        <f t="array" ref="AB457">IF($A457&gt;AB$1,"",$C457*INDEX('ETS yield tables'!$D$68:$CO$96,$B457,AB$1-$A457+1)/10^6)</f>
        <v/>
      </c>
      <c r="AC457" cm="1">
        <f t="array" ref="AC457">IF($A457&gt;AC$1,"",$C457*INDEX('ETS yield tables'!$D$68:$CO$96,$B457,AC$1-$A457+1)/10^6)</f>
        <v>0</v>
      </c>
      <c r="AD457" cm="1">
        <f t="array" aca="1" ref="AD457" ca="1">IF($A457&gt;AD$1,"",$C457*INDEX('ETS yield tables'!$D$68:$CO$96,$B457,AD$1-$A457+1)/10^6)</f>
        <v>0</v>
      </c>
      <c r="AE457" cm="1">
        <f t="array" aca="1" ref="AE457" ca="1">IF($A457&gt;AE$1,"",$C457*INDEX('ETS yield tables'!$D$68:$CO$96,$B457,AE$1-$A457+1)/10^6)</f>
        <v>0</v>
      </c>
      <c r="AF457" cm="1">
        <f t="array" aca="1" ref="AF457" ca="1">IF($A457&gt;AF$1,"",$C457*INDEX('ETS yield tables'!$D$68:$CO$96,$B457,AF$1-$A457+1)/10^6)</f>
        <v>0</v>
      </c>
      <c r="AG457" cm="1">
        <f t="array" aca="1" ref="AG457" ca="1">IF($A457&gt;AG$1,"",$C457*INDEX('ETS yield tables'!$D$68:$CO$96,$B457,AG$1-$A457+1)/10^6)</f>
        <v>0</v>
      </c>
      <c r="AH457" cm="1">
        <f t="array" aca="1" ref="AH457" ca="1">IF($A457&gt;AH$1,"",$C457*INDEX('ETS yield tables'!$D$68:$CO$96,$B457,AH$1-$A457+1)/10^6)</f>
        <v>0</v>
      </c>
      <c r="AI457" cm="1">
        <f t="array" aca="1" ref="AI457" ca="1">IF($A457&gt;AI$1,"",$C457*INDEX('ETS yield tables'!$D$68:$CO$96,$B457,AI$1-$A457+1)/10^6)</f>
        <v>0</v>
      </c>
      <c r="AJ457" cm="1">
        <f t="array" aca="1" ref="AJ457" ca="1">IF($A457&gt;AJ$1,"",$C457*INDEX('ETS yield tables'!$D$68:$CO$96,$B457,AJ$1-$A457+1)/10^6)</f>
        <v>0</v>
      </c>
      <c r="AK457" cm="1">
        <f t="array" aca="1" ref="AK457" ca="1">IF($A457&gt;AK$1,"",$C457*INDEX('ETS yield tables'!$D$68:$CO$96,$B457,AK$1-$A457+1)/10^6)</f>
        <v>0</v>
      </c>
      <c r="AL457" cm="1">
        <f t="array" aca="1" ref="AL457" ca="1">IF($A457&gt;AL$1,"",$C457*INDEX('ETS yield tables'!$D$68:$CO$96,$B457,AL$1-$A457+1)/10^6)</f>
        <v>0</v>
      </c>
      <c r="AM457" cm="1">
        <f t="array" aca="1" ref="AM457" ca="1">IF($A457&gt;AM$1,"",$C457*INDEX('ETS yield tables'!$D$68:$CO$96,$B457,AM$1-$A457+1)/10^6)</f>
        <v>0</v>
      </c>
      <c r="AN457" cm="1">
        <f t="array" aca="1" ref="AN457" ca="1">IF($A457&gt;AN$1,"",$C457*INDEX('ETS yield tables'!$D$68:$CO$96,$B457,AN$1-$A457+1)/10^6)</f>
        <v>0</v>
      </c>
      <c r="AO457" cm="1">
        <f t="array" aca="1" ref="AO457" ca="1">IF($A457&gt;AO$1,"",$C457*INDEX('ETS yield tables'!$D$68:$CO$96,$B457,AO$1-$A457+1)/10^6)</f>
        <v>0</v>
      </c>
      <c r="AP457" cm="1">
        <f t="array" aca="1" ref="AP457" ca="1">IF($A457&gt;AP$1,"",$C457*INDEX('ETS yield tables'!$D$68:$CO$96,$B457,AP$1-$A457+1)/10^6)</f>
        <v>0</v>
      </c>
      <c r="AQ457" cm="1">
        <f t="array" aca="1" ref="AQ457" ca="1">IF($A457&gt;AQ$1,"",$C457*INDEX('ETS yield tables'!$D$68:$CO$96,$B457,AQ$1-$A457+1)/10^6)</f>
        <v>0</v>
      </c>
      <c r="AR457" cm="1">
        <f t="array" aca="1" ref="AR457" ca="1">IF($A457&gt;AR$1,"",$C457*INDEX('ETS yield tables'!$D$68:$CO$96,$B457,AR$1-$A457+1)/10^6)</f>
        <v>0</v>
      </c>
      <c r="AS457" cm="1">
        <f t="array" aca="1" ref="AS457" ca="1">IF($A457&gt;AS$1,"",$C457*INDEX('ETS yield tables'!$D$68:$CO$96,$B457,AS$1-$A457+1)/10^6)</f>
        <v>0</v>
      </c>
      <c r="AT457" cm="1">
        <f t="array" aca="1" ref="AT457" ca="1">IF($A457&gt;AT$1,"",$C457*INDEX('ETS yield tables'!$D$68:$CO$96,$B457,AT$1-$A457+1)/10^6)</f>
        <v>0</v>
      </c>
      <c r="AU457" cm="1">
        <f t="array" aca="1" ref="AU457" ca="1">IF($A457&gt;AU$1,"",$C457*INDEX('ETS yield tables'!$D$68:$CO$96,$B457,AU$1-$A457+1)/10^6)</f>
        <v>0</v>
      </c>
      <c r="AV457" cm="1">
        <f t="array" aca="1" ref="AV457" ca="1">IF($A457&gt;AV$1,"",$C457*INDEX('ETS yield tables'!$D$68:$CO$96,$B457,AV$1-$A457+1)/10^6)</f>
        <v>0</v>
      </c>
      <c r="AW457" cm="1">
        <f t="array" aca="1" ref="AW457" ca="1">IF($A457&gt;AW$1,"",$C457*INDEX('ETS yield tables'!$D$68:$CO$96,$B457,AW$1-$A457+1)/10^6)</f>
        <v>0</v>
      </c>
      <c r="AX457" cm="1">
        <f t="array" aca="1" ref="AX457" ca="1">IF($A457&gt;AX$1,"",$C457*INDEX('ETS yield tables'!$D$68:$CO$96,$B457,AX$1-$A457+1)/10^6)</f>
        <v>0</v>
      </c>
      <c r="AY457" cm="1">
        <f t="array" aca="1" ref="AY457" ca="1">IF($A457&gt;AY$1,"",$C457*INDEX('ETS yield tables'!$D$68:$CO$96,$B457,AY$1-$A457+1)/10^6)</f>
        <v>0</v>
      </c>
      <c r="AZ457" cm="1">
        <f t="array" aca="1" ref="AZ457" ca="1">IF($A457&gt;AZ$1,"",$C457*INDEX('ETS yield tables'!$D$68:$CO$96,$B457,AZ$1-$A457+1)/10^6)</f>
        <v>0</v>
      </c>
      <c r="BA457" cm="1">
        <f t="array" aca="1" ref="BA457" ca="1">IF($A457&gt;BA$1,"",$C457*INDEX('ETS yield tables'!$D$68:$CO$96,$B457,BA$1-$A457+1)/10^6)</f>
        <v>0</v>
      </c>
      <c r="BB457" cm="1">
        <f t="array" aca="1" ref="BB457" ca="1">IF($A457&gt;BB$1,"",$C457*INDEX('ETS yield tables'!$D$68:$CO$96,$B457,BB$1-$A457+1)/10^6)</f>
        <v>0</v>
      </c>
      <c r="BC457" cm="1">
        <f t="array" aca="1" ref="BC457" ca="1">IF($A457&gt;BC$1,"",$C457*INDEX('ETS yield tables'!$D$68:$CO$96,$B457,BC$1-$A457+1)/10^6)</f>
        <v>0</v>
      </c>
      <c r="BD457" cm="1">
        <f t="array" aca="1" ref="BD457" ca="1">IF($A457&gt;BD$1,"",$C457*INDEX('ETS yield tables'!$D$68:$CO$96,$B457,BD$1-$A457+1)/10^6)</f>
        <v>0</v>
      </c>
      <c r="BE457" cm="1">
        <f t="array" aca="1" ref="BE457" ca="1">IF($A457&gt;BE$1,"",$C457*INDEX('ETS yield tables'!$D$68:$CO$96,$B457,BE$1-$A457+1)/10^6)</f>
        <v>-1.108823727049121</v>
      </c>
      <c r="BF457" cm="1">
        <f t="array" aca="1" ref="BF457" ca="1">IF($A457&gt;BF$1,"",$C457*INDEX('ETS yield tables'!$D$68:$CO$96,$B457,BF$1-$A457+1)/10^6)</f>
        <v>-6.2755003090505426E-2</v>
      </c>
      <c r="BG457" cm="1">
        <f t="array" aca="1" ref="BG457" ca="1">IF($A457&gt;BG$1,"",$C457*INDEX('ETS yield tables'!$D$68:$CO$96,$B457,BG$1-$A457+1)/10^6)</f>
        <v>-5.9801044544278287E-2</v>
      </c>
      <c r="BH457" cm="1">
        <f t="array" aca="1" ref="BH457" ca="1">IF($A457&gt;BH$1,"",$C457*INDEX('ETS yield tables'!$D$68:$CO$96,$B457,BH$1-$A457+1)/10^6)</f>
        <v>-5.4262372270102235E-2</v>
      </c>
      <c r="BI457" cm="1">
        <f t="array" aca="1" ref="BI457" ca="1">IF($A457&gt;BI$1,"",$C457*INDEX('ETS yield tables'!$D$68:$CO$96,$B457,BI$1-$A457+1)/10^6)</f>
        <v>-2.8969102218031863E-2</v>
      </c>
      <c r="BJ457" cm="1">
        <f t="array" aca="1" ref="BJ457" ca="1">IF($A457&gt;BJ$1,"",$C457*INDEX('ETS yield tables'!$D$68:$CO$96,$B457,BJ$1-$A457+1)/10^6)</f>
        <v>-5.1528114390750647E-3</v>
      </c>
      <c r="BK457" cm="1">
        <f t="array" aca="1" ref="BK457" ca="1">IF($A457&gt;BK$1,"",$C457*INDEX('ETS yield tables'!$D$68:$CO$96,$B457,BK$1-$A457+1)/10^6)</f>
        <v>0</v>
      </c>
      <c r="BL457" cm="1">
        <f t="array" aca="1" ref="BL457" ca="1">IF($A457&gt;BL$1,"",$C457*INDEX('ETS yield tables'!$D$68:$CO$96,$B457,BL$1-$A457+1)/10^6)</f>
        <v>0</v>
      </c>
      <c r="BM457" cm="1">
        <f t="array" aca="1" ref="BM457" ca="1">IF($A457&gt;BM$1,"",$C457*INDEX('ETS yield tables'!$D$68:$CO$96,$B457,BM$1-$A457+1)/10^6)</f>
        <v>0</v>
      </c>
      <c r="BN457" cm="1">
        <f t="array" aca="1" ref="BN457" ca="1">IF($A457&gt;BN$1,"",$C457*INDEX('ETS yield tables'!$D$68:$CO$96,$B457,BN$1-$A457+1)/10^6)</f>
        <v>-1.644985665430255E-3</v>
      </c>
      <c r="BO457" cm="1">
        <f t="array" aca="1" ref="BO457" ca="1">IF($A457&gt;BO$1,"",$C457*INDEX('ETS yield tables'!$D$68:$CO$96,$B457,BO$1-$A457+1)/10^6)</f>
        <v>-7.7375251670238742E-3</v>
      </c>
      <c r="BP457" cm="1">
        <f t="array" aca="1" ref="BP457" ca="1">IF($A457&gt;BP$1,"",$C457*INDEX('ETS yield tables'!$D$68:$CO$96,$B457,BP$1-$A457+1)/10^6)</f>
        <v>0</v>
      </c>
      <c r="BQ457" cm="1">
        <f t="array" aca="1" ref="BQ457" ca="1">IF($A457&gt;BQ$1,"",$C457*INDEX('ETS yield tables'!$D$68:$CO$96,$B457,BQ$1-$A457+1)/10^6)</f>
        <v>0</v>
      </c>
      <c r="BR457" cm="1">
        <f t="array" aca="1" ref="BR457" ca="1">IF($A457&gt;BR$1,"",$C457*INDEX('ETS yield tables'!$D$68:$CO$96,$B457,BR$1-$A457+1)/10^6)</f>
        <v>0</v>
      </c>
      <c r="BS457" cm="1">
        <f t="array" aca="1" ref="BS457" ca="1">IF($A457&gt;BS$1,"",$C457*INDEX('ETS yield tables'!$D$68:$CO$96,$B457,BS$1-$A457+1)/10^6)</f>
        <v>0</v>
      </c>
      <c r="BT457" cm="1">
        <f t="array" aca="1" ref="BT457" ca="1">IF($A457&gt;BT$1,"",$C457*INDEX('ETS yield tables'!$D$68:$CO$96,$B457,BT$1-$A457+1)/10^6)</f>
        <v>0</v>
      </c>
      <c r="BU457" cm="1">
        <f t="array" aca="1" ref="BU457" ca="1">IF($A457&gt;BU$1,"",$C457*INDEX('ETS yield tables'!$D$68:$CO$96,$B457,BU$1-$A457+1)/10^6)</f>
        <v>0</v>
      </c>
      <c r="BV457" cm="1">
        <f t="array" aca="1" ref="BV457" ca="1">IF($A457&gt;BV$1,"",$C457*INDEX('ETS yield tables'!$D$68:$CO$96,$B457,BV$1-$A457+1)/10^6)</f>
        <v>0</v>
      </c>
      <c r="BW457" cm="1">
        <f t="array" aca="1" ref="BW457" ca="1">IF($A457&gt;BW$1,"",$C457*INDEX('ETS yield tables'!$D$68:$CO$96,$B457,BW$1-$A457+1)/10^6)</f>
        <v>0</v>
      </c>
      <c r="BX457" cm="1">
        <f t="array" aca="1" ref="BX457" ca="1">IF($A457&gt;BX$1,"",$C457*INDEX('ETS yield tables'!$D$68:$CO$96,$B457,BX$1-$A457+1)/10^6)</f>
        <v>0</v>
      </c>
      <c r="BY457" cm="1">
        <f t="array" aca="1" ref="BY457" ca="1">IF($A457&gt;BY$1,"",$C457*INDEX('ETS yield tables'!$D$68:$CO$96,$B457,BY$1-$A457+1)/10^6)</f>
        <v>0</v>
      </c>
      <c r="BZ457" cm="1">
        <f t="array" aca="1" ref="BZ457" ca="1">IF($A457&gt;BZ$1,"",$C457*INDEX('ETS yield tables'!$D$68:$CO$96,$B457,BZ$1-$A457+1)/10^6)</f>
        <v>0</v>
      </c>
      <c r="CA457" cm="1">
        <f t="array" aca="1" ref="CA457" ca="1">IF($A457&gt;CA$1,"",$C457*INDEX('ETS yield tables'!$D$68:$CO$96,$B457,CA$1-$A457+1)/10^6)</f>
        <v>0</v>
      </c>
      <c r="CB457" cm="1">
        <f t="array" aca="1" ref="CB457" ca="1">IF($A457&gt;CB$1,"",$C457*INDEX('ETS yield tables'!$D$68:$CO$96,$B457,CB$1-$A457+1)/10^6)</f>
        <v>0</v>
      </c>
      <c r="CC457" cm="1">
        <f t="array" aca="1" ref="CC457" ca="1">IF($A457&gt;CC$1,"",$C457*INDEX('ETS yield tables'!$D$68:$CO$96,$B457,CC$1-$A457+1)/10^6)</f>
        <v>0</v>
      </c>
      <c r="CD457" cm="1">
        <f t="array" aca="1" ref="CD457" ca="1">IF($A457&gt;CD$1,"",$C457*INDEX('ETS yield tables'!$D$68:$CO$96,$B457,CD$1-$A457+1)/10^6)</f>
        <v>0</v>
      </c>
      <c r="CE457" cm="1">
        <f t="array" aca="1" ref="CE457" ca="1">IF($A457&gt;CE$1,"",$C457*INDEX('ETS yield tables'!$D$68:$CO$96,$B457,CE$1-$A457+1)/10^6)</f>
        <v>0</v>
      </c>
      <c r="CF457" cm="1">
        <f t="array" aca="1" ref="CF457" ca="1">IF($A457&gt;CF$1,"",$C457*INDEX('ETS yield tables'!$D$68:$CO$96,$B457,CF$1-$A457+1)/10^6)</f>
        <v>0</v>
      </c>
      <c r="CG457" cm="1">
        <f t="array" aca="1" ref="CG457" ca="1">IF($A457&gt;CG$1,"",$C457*INDEX('ETS yield tables'!$D$68:$CO$96,$B457,CG$1-$A457+1)/10^6)</f>
        <v>0</v>
      </c>
      <c r="CH457" cm="1">
        <f t="array" aca="1" ref="CH457" ca="1">IF($A457&gt;CH$1,"",$C457*INDEX('ETS yield tables'!$D$68:$CO$96,$B457,CH$1-$A457+1)/10^6)</f>
        <v>-1.108823727049121</v>
      </c>
      <c r="CI457" cm="1">
        <f t="array" aca="1" ref="CI457" ca="1">IF($A457&gt;CI$1,"",$C457*INDEX('ETS yield tables'!$D$68:$CO$96,$B457,CI$1-$A457+1)/10^6)</f>
        <v>-6.2755003090505426E-2</v>
      </c>
      <c r="CJ457" cm="1">
        <f t="array" aca="1" ref="CJ457" ca="1">IF($A457&gt;CJ$1,"",$C457*INDEX('ETS yield tables'!$D$68:$CO$96,$B457,CJ$1-$A457+1)/10^6)</f>
        <v>-5.9801044544278287E-2</v>
      </c>
      <c r="CK457" cm="1">
        <f t="array" aca="1" ref="CK457" ca="1">IF($A457&gt;CK$1,"",$C457*INDEX('ETS yield tables'!$D$68:$CO$96,$B457,CK$1-$A457+1)/10^6)</f>
        <v>-5.4262372270102235E-2</v>
      </c>
      <c r="CL457" cm="1">
        <f t="array" aca="1" ref="CL457" ca="1">IF($A457&gt;CL$1,"",$C457*INDEX('ETS yield tables'!$D$68:$CO$96,$B457,CL$1-$A457+1)/10^6)</f>
        <v>-2.8969102218031863E-2</v>
      </c>
      <c r="CM457" cm="1">
        <f t="array" aca="1" ref="CM457" ca="1">IF($A457&gt;CM$1,"",$C457*INDEX('ETS yield tables'!$D$68:$CO$96,$B457,CM$1-$A457+1)/10^6)</f>
        <v>-5.1528114390750647E-3</v>
      </c>
      <c r="CN457" cm="1">
        <f t="array" aca="1" ref="CN457" ca="1">IF($A457&gt;CN$1,"",$C457*INDEX('ETS yield tables'!$D$68:$CO$96,$B457,CN$1-$A457+1)/10^6)</f>
        <v>0</v>
      </c>
      <c r="CO457" cm="1">
        <f t="array" aca="1" ref="CO457" ca="1">IF($A457&gt;CO$1,"",$C457*INDEX('ETS yield tables'!$D$68:$CO$96,$B457,CO$1-$A457+1)/10^6)</f>
        <v>0</v>
      </c>
    </row>
    <row r="458" spans="1:93" hidden="1" outlineLevel="1">
      <c r="A458">
        <v>2016</v>
      </c>
      <c r="B458">
        <f t="shared" si="198"/>
        <v>1</v>
      </c>
      <c r="C458" s="1">
        <v>855.82884908800031</v>
      </c>
      <c r="D458" s="64"/>
      <c r="E458" s="64"/>
      <c r="F458" s="64"/>
      <c r="G458" s="64"/>
      <c r="H458" s="64"/>
      <c r="I458" s="64"/>
      <c r="J458" s="64"/>
      <c r="K458" s="64"/>
      <c r="L458" s="64"/>
      <c r="M458" s="64"/>
      <c r="N458" s="64"/>
      <c r="O458" s="64"/>
      <c r="P458" s="64"/>
      <c r="Q458" s="64"/>
      <c r="R458" s="64"/>
      <c r="S458" s="64"/>
      <c r="T458" s="64"/>
      <c r="U458" s="64"/>
      <c r="V458" s="64"/>
      <c r="W458" s="64"/>
      <c r="X458" s="64"/>
      <c r="Y458" s="64"/>
      <c r="Z458" s="64"/>
      <c r="AA458" t="str" cm="1">
        <f t="array" ref="AA458">IF($A458&gt;AA$1,"",$C458*INDEX('ETS yield tables'!$D$68:$CO$96,$B458,AA$1-$A458+1)/10^6)</f>
        <v/>
      </c>
      <c r="AB458" t="str" cm="1">
        <f t="array" ref="AB458">IF($A458&gt;AB$1,"",$C458*INDEX('ETS yield tables'!$D$68:$CO$96,$B458,AB$1-$A458+1)/10^6)</f>
        <v/>
      </c>
      <c r="AC458" t="str" cm="1">
        <f t="array" ref="AC458">IF($A458&gt;AC$1,"",$C458*INDEX('ETS yield tables'!$D$68:$CO$96,$B458,AC$1-$A458+1)/10^6)</f>
        <v/>
      </c>
      <c r="AD458" cm="1">
        <f t="array" ref="AD458">IF($A458&gt;AD$1,"",$C458*INDEX('ETS yield tables'!$D$68:$CO$96,$B458,AD$1-$A458+1)/10^6)</f>
        <v>0</v>
      </c>
      <c r="AE458" cm="1">
        <f t="array" aca="1" ref="AE458" ca="1">IF($A458&gt;AE$1,"",$C458*INDEX('ETS yield tables'!$D$68:$CO$96,$B458,AE$1-$A458+1)/10^6)</f>
        <v>0</v>
      </c>
      <c r="AF458" cm="1">
        <f t="array" aca="1" ref="AF458" ca="1">IF($A458&gt;AF$1,"",$C458*INDEX('ETS yield tables'!$D$68:$CO$96,$B458,AF$1-$A458+1)/10^6)</f>
        <v>0</v>
      </c>
      <c r="AG458" cm="1">
        <f t="array" aca="1" ref="AG458" ca="1">IF($A458&gt;AG$1,"",$C458*INDEX('ETS yield tables'!$D$68:$CO$96,$B458,AG$1-$A458+1)/10^6)</f>
        <v>0</v>
      </c>
      <c r="AH458" cm="1">
        <f t="array" aca="1" ref="AH458" ca="1">IF($A458&gt;AH$1,"",$C458*INDEX('ETS yield tables'!$D$68:$CO$96,$B458,AH$1-$A458+1)/10^6)</f>
        <v>0</v>
      </c>
      <c r="AI458" cm="1">
        <f t="array" aca="1" ref="AI458" ca="1">IF($A458&gt;AI$1,"",$C458*INDEX('ETS yield tables'!$D$68:$CO$96,$B458,AI$1-$A458+1)/10^6)</f>
        <v>0</v>
      </c>
      <c r="AJ458" cm="1">
        <f t="array" aca="1" ref="AJ458" ca="1">IF($A458&gt;AJ$1,"",$C458*INDEX('ETS yield tables'!$D$68:$CO$96,$B458,AJ$1-$A458+1)/10^6)</f>
        <v>0</v>
      </c>
      <c r="AK458" cm="1">
        <f t="array" aca="1" ref="AK458" ca="1">IF($A458&gt;AK$1,"",$C458*INDEX('ETS yield tables'!$D$68:$CO$96,$B458,AK$1-$A458+1)/10^6)</f>
        <v>0</v>
      </c>
      <c r="AL458" cm="1">
        <f t="array" aca="1" ref="AL458" ca="1">IF($A458&gt;AL$1,"",$C458*INDEX('ETS yield tables'!$D$68:$CO$96,$B458,AL$1-$A458+1)/10^6)</f>
        <v>0</v>
      </c>
      <c r="AM458" cm="1">
        <f t="array" aca="1" ref="AM458" ca="1">IF($A458&gt;AM$1,"",$C458*INDEX('ETS yield tables'!$D$68:$CO$96,$B458,AM$1-$A458+1)/10^6)</f>
        <v>0</v>
      </c>
      <c r="AN458" cm="1">
        <f t="array" aca="1" ref="AN458" ca="1">IF($A458&gt;AN$1,"",$C458*INDEX('ETS yield tables'!$D$68:$CO$96,$B458,AN$1-$A458+1)/10^6)</f>
        <v>0</v>
      </c>
      <c r="AO458" cm="1">
        <f t="array" aca="1" ref="AO458" ca="1">IF($A458&gt;AO$1,"",$C458*INDEX('ETS yield tables'!$D$68:$CO$96,$B458,AO$1-$A458+1)/10^6)</f>
        <v>0</v>
      </c>
      <c r="AP458" cm="1">
        <f t="array" aca="1" ref="AP458" ca="1">IF($A458&gt;AP$1,"",$C458*INDEX('ETS yield tables'!$D$68:$CO$96,$B458,AP$1-$A458+1)/10^6)</f>
        <v>0</v>
      </c>
      <c r="AQ458" cm="1">
        <f t="array" aca="1" ref="AQ458" ca="1">IF($A458&gt;AQ$1,"",$C458*INDEX('ETS yield tables'!$D$68:$CO$96,$B458,AQ$1-$A458+1)/10^6)</f>
        <v>0</v>
      </c>
      <c r="AR458" cm="1">
        <f t="array" aca="1" ref="AR458" ca="1">IF($A458&gt;AR$1,"",$C458*INDEX('ETS yield tables'!$D$68:$CO$96,$B458,AR$1-$A458+1)/10^6)</f>
        <v>0</v>
      </c>
      <c r="AS458" cm="1">
        <f t="array" aca="1" ref="AS458" ca="1">IF($A458&gt;AS$1,"",$C458*INDEX('ETS yield tables'!$D$68:$CO$96,$B458,AS$1-$A458+1)/10^6)</f>
        <v>0</v>
      </c>
      <c r="AT458" cm="1">
        <f t="array" aca="1" ref="AT458" ca="1">IF($A458&gt;AT$1,"",$C458*INDEX('ETS yield tables'!$D$68:$CO$96,$B458,AT$1-$A458+1)/10^6)</f>
        <v>0</v>
      </c>
      <c r="AU458" cm="1">
        <f t="array" aca="1" ref="AU458" ca="1">IF($A458&gt;AU$1,"",$C458*INDEX('ETS yield tables'!$D$68:$CO$96,$B458,AU$1-$A458+1)/10^6)</f>
        <v>0</v>
      </c>
      <c r="AV458" cm="1">
        <f t="array" aca="1" ref="AV458" ca="1">IF($A458&gt;AV$1,"",$C458*INDEX('ETS yield tables'!$D$68:$CO$96,$B458,AV$1-$A458+1)/10^6)</f>
        <v>0</v>
      </c>
      <c r="AW458" cm="1">
        <f t="array" aca="1" ref="AW458" ca="1">IF($A458&gt;AW$1,"",$C458*INDEX('ETS yield tables'!$D$68:$CO$96,$B458,AW$1-$A458+1)/10^6)</f>
        <v>0</v>
      </c>
      <c r="AX458" cm="1">
        <f t="array" aca="1" ref="AX458" ca="1">IF($A458&gt;AX$1,"",$C458*INDEX('ETS yield tables'!$D$68:$CO$96,$B458,AX$1-$A458+1)/10^6)</f>
        <v>0</v>
      </c>
      <c r="AY458" cm="1">
        <f t="array" aca="1" ref="AY458" ca="1">IF($A458&gt;AY$1,"",$C458*INDEX('ETS yield tables'!$D$68:$CO$96,$B458,AY$1-$A458+1)/10^6)</f>
        <v>0</v>
      </c>
      <c r="AZ458" cm="1">
        <f t="array" aca="1" ref="AZ458" ca="1">IF($A458&gt;AZ$1,"",$C458*INDEX('ETS yield tables'!$D$68:$CO$96,$B458,AZ$1-$A458+1)/10^6)</f>
        <v>0</v>
      </c>
      <c r="BA458" cm="1">
        <f t="array" aca="1" ref="BA458" ca="1">IF($A458&gt;BA$1,"",$C458*INDEX('ETS yield tables'!$D$68:$CO$96,$B458,BA$1-$A458+1)/10^6)</f>
        <v>0</v>
      </c>
      <c r="BB458" cm="1">
        <f t="array" aca="1" ref="BB458" ca="1">IF($A458&gt;BB$1,"",$C458*INDEX('ETS yield tables'!$D$68:$CO$96,$B458,BB$1-$A458+1)/10^6)</f>
        <v>0</v>
      </c>
      <c r="BC458" cm="1">
        <f t="array" aca="1" ref="BC458" ca="1">IF($A458&gt;BC$1,"",$C458*INDEX('ETS yield tables'!$D$68:$CO$96,$B458,BC$1-$A458+1)/10^6)</f>
        <v>0</v>
      </c>
      <c r="BD458" cm="1">
        <f t="array" aca="1" ref="BD458" ca="1">IF($A458&gt;BD$1,"",$C458*INDEX('ETS yield tables'!$D$68:$CO$96,$B458,BD$1-$A458+1)/10^6)</f>
        <v>0</v>
      </c>
      <c r="BE458" cm="1">
        <f t="array" aca="1" ref="BE458" ca="1">IF($A458&gt;BE$1,"",$C458*INDEX('ETS yield tables'!$D$68:$CO$96,$B458,BE$1-$A458+1)/10^6)</f>
        <v>0</v>
      </c>
      <c r="BF458" cm="1">
        <f t="array" aca="1" ref="BF458" ca="1">IF($A458&gt;BF$1,"",$C458*INDEX('ETS yield tables'!$D$68:$CO$96,$B458,BF$1-$A458+1)/10^6)</f>
        <v>-0.51400224847376208</v>
      </c>
      <c r="BG458" cm="1">
        <f t="array" aca="1" ref="BG458" ca="1">IF($A458&gt;BG$1,"",$C458*INDEX('ETS yield tables'!$D$68:$CO$96,$B458,BG$1-$A458+1)/10^6)</f>
        <v>-2.9090478409350206E-2</v>
      </c>
      <c r="BH458" cm="1">
        <f t="array" aca="1" ref="BH458" ca="1">IF($A458&gt;BH$1,"",$C458*INDEX('ETS yield tables'!$D$68:$CO$96,$B458,BH$1-$A458+1)/10^6)</f>
        <v>-2.7721152250809435E-2</v>
      </c>
      <c r="BI458" cm="1">
        <f t="array" aca="1" ref="BI458" ca="1">IF($A458&gt;BI$1,"",$C458*INDEX('ETS yield tables'!$D$68:$CO$96,$B458,BI$1-$A458+1)/10^6)</f>
        <v>-2.5153665703545408E-2</v>
      </c>
      <c r="BJ458" cm="1">
        <f t="array" aca="1" ref="BJ458" ca="1">IF($A458&gt;BJ$1,"",$C458*INDEX('ETS yield tables'!$D$68:$CO$96,$B458,BJ$1-$A458+1)/10^6)</f>
        <v>-1.3428810471039814E-2</v>
      </c>
      <c r="BK458" cm="1">
        <f t="array" aca="1" ref="BK458" ca="1">IF($A458&gt;BK$1,"",$C458*INDEX('ETS yield tables'!$D$68:$CO$96,$B458,BK$1-$A458+1)/10^6)</f>
        <v>-2.3886183178046063E-3</v>
      </c>
      <c r="BL458" cm="1">
        <f t="array" aca="1" ref="BL458" ca="1">IF($A458&gt;BL$1,"",$C458*INDEX('ETS yield tables'!$D$68:$CO$96,$B458,BL$1-$A458+1)/10^6)</f>
        <v>0</v>
      </c>
      <c r="BM458" cm="1">
        <f t="array" aca="1" ref="BM458" ca="1">IF($A458&gt;BM$1,"",$C458*INDEX('ETS yield tables'!$D$68:$CO$96,$B458,BM$1-$A458+1)/10^6)</f>
        <v>0</v>
      </c>
      <c r="BN458" cm="1">
        <f t="array" aca="1" ref="BN458" ca="1">IF($A458&gt;BN$1,"",$C458*INDEX('ETS yield tables'!$D$68:$CO$96,$B458,BN$1-$A458+1)/10^6)</f>
        <v>0</v>
      </c>
      <c r="BO458" cm="1">
        <f t="array" aca="1" ref="BO458" ca="1">IF($A458&gt;BO$1,"",$C458*INDEX('ETS yield tables'!$D$68:$CO$96,$B458,BO$1-$A458+1)/10^6)</f>
        <v>-7.6254350453740076E-4</v>
      </c>
      <c r="BP458" cm="1">
        <f t="array" aca="1" ref="BP458" ca="1">IF($A458&gt;BP$1,"",$C458*INDEX('ETS yield tables'!$D$68:$CO$96,$B458,BP$1-$A458+1)/10^6)</f>
        <v>-3.5867787065278116E-3</v>
      </c>
      <c r="BQ458" cm="1">
        <f t="array" aca="1" ref="BQ458" ca="1">IF($A458&gt;BQ$1,"",$C458*INDEX('ETS yield tables'!$D$68:$CO$96,$B458,BQ$1-$A458+1)/10^6)</f>
        <v>0</v>
      </c>
      <c r="BR458" cm="1">
        <f t="array" aca="1" ref="BR458" ca="1">IF($A458&gt;BR$1,"",$C458*INDEX('ETS yield tables'!$D$68:$CO$96,$B458,BR$1-$A458+1)/10^6)</f>
        <v>0</v>
      </c>
      <c r="BS458" cm="1">
        <f t="array" aca="1" ref="BS458" ca="1">IF($A458&gt;BS$1,"",$C458*INDEX('ETS yield tables'!$D$68:$CO$96,$B458,BS$1-$A458+1)/10^6)</f>
        <v>0</v>
      </c>
      <c r="BT458" cm="1">
        <f t="array" aca="1" ref="BT458" ca="1">IF($A458&gt;BT$1,"",$C458*INDEX('ETS yield tables'!$D$68:$CO$96,$B458,BT$1-$A458+1)/10^6)</f>
        <v>0</v>
      </c>
      <c r="BU458" cm="1">
        <f t="array" aca="1" ref="BU458" ca="1">IF($A458&gt;BU$1,"",$C458*INDEX('ETS yield tables'!$D$68:$CO$96,$B458,BU$1-$A458+1)/10^6)</f>
        <v>0</v>
      </c>
      <c r="BV458" cm="1">
        <f t="array" aca="1" ref="BV458" ca="1">IF($A458&gt;BV$1,"",$C458*INDEX('ETS yield tables'!$D$68:$CO$96,$B458,BV$1-$A458+1)/10^6)</f>
        <v>0</v>
      </c>
      <c r="BW458" cm="1">
        <f t="array" aca="1" ref="BW458" ca="1">IF($A458&gt;BW$1,"",$C458*INDEX('ETS yield tables'!$D$68:$CO$96,$B458,BW$1-$A458+1)/10^6)</f>
        <v>0</v>
      </c>
      <c r="BX458" cm="1">
        <f t="array" aca="1" ref="BX458" ca="1">IF($A458&gt;BX$1,"",$C458*INDEX('ETS yield tables'!$D$68:$CO$96,$B458,BX$1-$A458+1)/10^6)</f>
        <v>0</v>
      </c>
      <c r="BY458" cm="1">
        <f t="array" aca="1" ref="BY458" ca="1">IF($A458&gt;BY$1,"",$C458*INDEX('ETS yield tables'!$D$68:$CO$96,$B458,BY$1-$A458+1)/10^6)</f>
        <v>0</v>
      </c>
      <c r="BZ458" cm="1">
        <f t="array" aca="1" ref="BZ458" ca="1">IF($A458&gt;BZ$1,"",$C458*INDEX('ETS yield tables'!$D$68:$CO$96,$B458,BZ$1-$A458+1)/10^6)</f>
        <v>0</v>
      </c>
      <c r="CA458" cm="1">
        <f t="array" aca="1" ref="CA458" ca="1">IF($A458&gt;CA$1,"",$C458*INDEX('ETS yield tables'!$D$68:$CO$96,$B458,CA$1-$A458+1)/10^6)</f>
        <v>0</v>
      </c>
      <c r="CB458" cm="1">
        <f t="array" aca="1" ref="CB458" ca="1">IF($A458&gt;CB$1,"",$C458*INDEX('ETS yield tables'!$D$68:$CO$96,$B458,CB$1-$A458+1)/10^6)</f>
        <v>0</v>
      </c>
      <c r="CC458" cm="1">
        <f t="array" aca="1" ref="CC458" ca="1">IF($A458&gt;CC$1,"",$C458*INDEX('ETS yield tables'!$D$68:$CO$96,$B458,CC$1-$A458+1)/10^6)</f>
        <v>0</v>
      </c>
      <c r="CD458" cm="1">
        <f t="array" aca="1" ref="CD458" ca="1">IF($A458&gt;CD$1,"",$C458*INDEX('ETS yield tables'!$D$68:$CO$96,$B458,CD$1-$A458+1)/10^6)</f>
        <v>0</v>
      </c>
      <c r="CE458" cm="1">
        <f t="array" aca="1" ref="CE458" ca="1">IF($A458&gt;CE$1,"",$C458*INDEX('ETS yield tables'!$D$68:$CO$96,$B458,CE$1-$A458+1)/10^6)</f>
        <v>0</v>
      </c>
      <c r="CF458" cm="1">
        <f t="array" aca="1" ref="CF458" ca="1">IF($A458&gt;CF$1,"",$C458*INDEX('ETS yield tables'!$D$68:$CO$96,$B458,CF$1-$A458+1)/10^6)</f>
        <v>0</v>
      </c>
      <c r="CG458" cm="1">
        <f t="array" aca="1" ref="CG458" ca="1">IF($A458&gt;CG$1,"",$C458*INDEX('ETS yield tables'!$D$68:$CO$96,$B458,CG$1-$A458+1)/10^6)</f>
        <v>0</v>
      </c>
      <c r="CH458" cm="1">
        <f t="array" aca="1" ref="CH458" ca="1">IF($A458&gt;CH$1,"",$C458*INDEX('ETS yield tables'!$D$68:$CO$96,$B458,CH$1-$A458+1)/10^6)</f>
        <v>0</v>
      </c>
      <c r="CI458" cm="1">
        <f t="array" aca="1" ref="CI458" ca="1">IF($A458&gt;CI$1,"",$C458*INDEX('ETS yield tables'!$D$68:$CO$96,$B458,CI$1-$A458+1)/10^6)</f>
        <v>-0.51400224847376208</v>
      </c>
      <c r="CJ458" cm="1">
        <f t="array" aca="1" ref="CJ458" ca="1">IF($A458&gt;CJ$1,"",$C458*INDEX('ETS yield tables'!$D$68:$CO$96,$B458,CJ$1-$A458+1)/10^6)</f>
        <v>-2.9090478409350206E-2</v>
      </c>
      <c r="CK458" cm="1">
        <f t="array" aca="1" ref="CK458" ca="1">IF($A458&gt;CK$1,"",$C458*INDEX('ETS yield tables'!$D$68:$CO$96,$B458,CK$1-$A458+1)/10^6)</f>
        <v>-2.7721152250809435E-2</v>
      </c>
      <c r="CL458" cm="1">
        <f t="array" aca="1" ref="CL458" ca="1">IF($A458&gt;CL$1,"",$C458*INDEX('ETS yield tables'!$D$68:$CO$96,$B458,CL$1-$A458+1)/10^6)</f>
        <v>-2.5153665703545408E-2</v>
      </c>
      <c r="CM458" cm="1">
        <f t="array" aca="1" ref="CM458" ca="1">IF($A458&gt;CM$1,"",$C458*INDEX('ETS yield tables'!$D$68:$CO$96,$B458,CM$1-$A458+1)/10^6)</f>
        <v>-1.3428810471039814E-2</v>
      </c>
      <c r="CN458" cm="1">
        <f t="array" aca="1" ref="CN458" ca="1">IF($A458&gt;CN$1,"",$C458*INDEX('ETS yield tables'!$D$68:$CO$96,$B458,CN$1-$A458+1)/10^6)</f>
        <v>-2.3886183178046063E-3</v>
      </c>
      <c r="CO458" cm="1">
        <f t="array" aca="1" ref="CO458" ca="1">IF($A458&gt;CO$1,"",$C458*INDEX('ETS yield tables'!$D$68:$CO$96,$B458,CO$1-$A458+1)/10^6)</f>
        <v>0</v>
      </c>
    </row>
    <row r="459" spans="1:93" hidden="1" outlineLevel="1">
      <c r="A459">
        <v>2017</v>
      </c>
      <c r="B459">
        <f t="shared" si="198"/>
        <v>1</v>
      </c>
      <c r="C459" s="1">
        <v>184.62150517600003</v>
      </c>
      <c r="D459" s="64"/>
      <c r="E459" s="64"/>
      <c r="F459" s="64"/>
      <c r="G459" s="64"/>
      <c r="H459" s="64"/>
      <c r="I459" s="64"/>
      <c r="J459" s="64"/>
      <c r="K459" s="64"/>
      <c r="L459" s="64"/>
      <c r="M459" s="64"/>
      <c r="N459" s="64"/>
      <c r="O459" s="64"/>
      <c r="P459" s="64"/>
      <c r="Q459" s="64"/>
      <c r="R459" s="64"/>
      <c r="S459" s="64"/>
      <c r="T459" s="64"/>
      <c r="U459" s="64"/>
      <c r="V459" s="64"/>
      <c r="W459" s="64"/>
      <c r="X459" s="64"/>
      <c r="Y459" s="64"/>
      <c r="Z459" s="64"/>
      <c r="AA459" t="str" cm="1">
        <f t="array" ref="AA459">IF($A459&gt;AA$1,"",$C459*INDEX('ETS yield tables'!$D$68:$CO$96,$B459,AA$1-$A459+1)/10^6)</f>
        <v/>
      </c>
      <c r="AB459" t="str" cm="1">
        <f t="array" ref="AB459">IF($A459&gt;AB$1,"",$C459*INDEX('ETS yield tables'!$D$68:$CO$96,$B459,AB$1-$A459+1)/10^6)</f>
        <v/>
      </c>
      <c r="AC459" t="str" cm="1">
        <f t="array" ref="AC459">IF($A459&gt;AC$1,"",$C459*INDEX('ETS yield tables'!$D$68:$CO$96,$B459,AC$1-$A459+1)/10^6)</f>
        <v/>
      </c>
      <c r="AD459" t="str" cm="1">
        <f t="array" ref="AD459">IF($A459&gt;AD$1,"",$C459*INDEX('ETS yield tables'!$D$68:$CO$96,$B459,AD$1-$A459+1)/10^6)</f>
        <v/>
      </c>
      <c r="AE459" cm="1">
        <f t="array" ref="AE459">IF($A459&gt;AE$1,"",$C459*INDEX('ETS yield tables'!$D$68:$CO$96,$B459,AE$1-$A459+1)/10^6)</f>
        <v>0</v>
      </c>
      <c r="AF459" cm="1">
        <f t="array" aca="1" ref="AF459" ca="1">IF($A459&gt;AF$1,"",$C459*INDEX('ETS yield tables'!$D$68:$CO$96,$B459,AF$1-$A459+1)/10^6)</f>
        <v>0</v>
      </c>
      <c r="AG459" cm="1">
        <f t="array" aca="1" ref="AG459" ca="1">IF($A459&gt;AG$1,"",$C459*INDEX('ETS yield tables'!$D$68:$CO$96,$B459,AG$1-$A459+1)/10^6)</f>
        <v>0</v>
      </c>
      <c r="AH459" cm="1">
        <f t="array" aca="1" ref="AH459" ca="1">IF($A459&gt;AH$1,"",$C459*INDEX('ETS yield tables'!$D$68:$CO$96,$B459,AH$1-$A459+1)/10^6)</f>
        <v>0</v>
      </c>
      <c r="AI459" cm="1">
        <f t="array" aca="1" ref="AI459" ca="1">IF($A459&gt;AI$1,"",$C459*INDEX('ETS yield tables'!$D$68:$CO$96,$B459,AI$1-$A459+1)/10^6)</f>
        <v>0</v>
      </c>
      <c r="AJ459" cm="1">
        <f t="array" aca="1" ref="AJ459" ca="1">IF($A459&gt;AJ$1,"",$C459*INDEX('ETS yield tables'!$D$68:$CO$96,$B459,AJ$1-$A459+1)/10^6)</f>
        <v>0</v>
      </c>
      <c r="AK459" cm="1">
        <f t="array" aca="1" ref="AK459" ca="1">IF($A459&gt;AK$1,"",$C459*INDEX('ETS yield tables'!$D$68:$CO$96,$B459,AK$1-$A459+1)/10^6)</f>
        <v>0</v>
      </c>
      <c r="AL459" cm="1">
        <f t="array" aca="1" ref="AL459" ca="1">IF($A459&gt;AL$1,"",$C459*INDEX('ETS yield tables'!$D$68:$CO$96,$B459,AL$1-$A459+1)/10^6)</f>
        <v>0</v>
      </c>
      <c r="AM459" cm="1">
        <f t="array" aca="1" ref="AM459" ca="1">IF($A459&gt;AM$1,"",$C459*INDEX('ETS yield tables'!$D$68:$CO$96,$B459,AM$1-$A459+1)/10^6)</f>
        <v>0</v>
      </c>
      <c r="AN459" cm="1">
        <f t="array" aca="1" ref="AN459" ca="1">IF($A459&gt;AN$1,"",$C459*INDEX('ETS yield tables'!$D$68:$CO$96,$B459,AN$1-$A459+1)/10^6)</f>
        <v>0</v>
      </c>
      <c r="AO459" cm="1">
        <f t="array" aca="1" ref="AO459" ca="1">IF($A459&gt;AO$1,"",$C459*INDEX('ETS yield tables'!$D$68:$CO$96,$B459,AO$1-$A459+1)/10^6)</f>
        <v>0</v>
      </c>
      <c r="AP459" cm="1">
        <f t="array" aca="1" ref="AP459" ca="1">IF($A459&gt;AP$1,"",$C459*INDEX('ETS yield tables'!$D$68:$CO$96,$B459,AP$1-$A459+1)/10^6)</f>
        <v>0</v>
      </c>
      <c r="AQ459" cm="1">
        <f t="array" aca="1" ref="AQ459" ca="1">IF($A459&gt;AQ$1,"",$C459*INDEX('ETS yield tables'!$D$68:$CO$96,$B459,AQ$1-$A459+1)/10^6)</f>
        <v>0</v>
      </c>
      <c r="AR459" cm="1">
        <f t="array" aca="1" ref="AR459" ca="1">IF($A459&gt;AR$1,"",$C459*INDEX('ETS yield tables'!$D$68:$CO$96,$B459,AR$1-$A459+1)/10^6)</f>
        <v>0</v>
      </c>
      <c r="AS459" cm="1">
        <f t="array" aca="1" ref="AS459" ca="1">IF($A459&gt;AS$1,"",$C459*INDEX('ETS yield tables'!$D$68:$CO$96,$B459,AS$1-$A459+1)/10^6)</f>
        <v>0</v>
      </c>
      <c r="AT459" cm="1">
        <f t="array" aca="1" ref="AT459" ca="1">IF($A459&gt;AT$1,"",$C459*INDEX('ETS yield tables'!$D$68:$CO$96,$B459,AT$1-$A459+1)/10^6)</f>
        <v>0</v>
      </c>
      <c r="AU459" cm="1">
        <f t="array" aca="1" ref="AU459" ca="1">IF($A459&gt;AU$1,"",$C459*INDEX('ETS yield tables'!$D$68:$CO$96,$B459,AU$1-$A459+1)/10^6)</f>
        <v>0</v>
      </c>
      <c r="AV459" cm="1">
        <f t="array" aca="1" ref="AV459" ca="1">IF($A459&gt;AV$1,"",$C459*INDEX('ETS yield tables'!$D$68:$CO$96,$B459,AV$1-$A459+1)/10^6)</f>
        <v>0</v>
      </c>
      <c r="AW459" cm="1">
        <f t="array" aca="1" ref="AW459" ca="1">IF($A459&gt;AW$1,"",$C459*INDEX('ETS yield tables'!$D$68:$CO$96,$B459,AW$1-$A459+1)/10^6)</f>
        <v>0</v>
      </c>
      <c r="AX459" cm="1">
        <f t="array" aca="1" ref="AX459" ca="1">IF($A459&gt;AX$1,"",$C459*INDEX('ETS yield tables'!$D$68:$CO$96,$B459,AX$1-$A459+1)/10^6)</f>
        <v>0</v>
      </c>
      <c r="AY459" cm="1">
        <f t="array" aca="1" ref="AY459" ca="1">IF($A459&gt;AY$1,"",$C459*INDEX('ETS yield tables'!$D$68:$CO$96,$B459,AY$1-$A459+1)/10^6)</f>
        <v>0</v>
      </c>
      <c r="AZ459" cm="1">
        <f t="array" aca="1" ref="AZ459" ca="1">IF($A459&gt;AZ$1,"",$C459*INDEX('ETS yield tables'!$D$68:$CO$96,$B459,AZ$1-$A459+1)/10^6)</f>
        <v>0</v>
      </c>
      <c r="BA459" cm="1">
        <f t="array" aca="1" ref="BA459" ca="1">IF($A459&gt;BA$1,"",$C459*INDEX('ETS yield tables'!$D$68:$CO$96,$B459,BA$1-$A459+1)/10^6)</f>
        <v>0</v>
      </c>
      <c r="BB459" cm="1">
        <f t="array" aca="1" ref="BB459" ca="1">IF($A459&gt;BB$1,"",$C459*INDEX('ETS yield tables'!$D$68:$CO$96,$B459,BB$1-$A459+1)/10^6)</f>
        <v>0</v>
      </c>
      <c r="BC459" cm="1">
        <f t="array" aca="1" ref="BC459" ca="1">IF($A459&gt;BC$1,"",$C459*INDEX('ETS yield tables'!$D$68:$CO$96,$B459,BC$1-$A459+1)/10^6)</f>
        <v>0</v>
      </c>
      <c r="BD459" cm="1">
        <f t="array" aca="1" ref="BD459" ca="1">IF($A459&gt;BD$1,"",$C459*INDEX('ETS yield tables'!$D$68:$CO$96,$B459,BD$1-$A459+1)/10^6)</f>
        <v>0</v>
      </c>
      <c r="BE459" cm="1">
        <f t="array" aca="1" ref="BE459" ca="1">IF($A459&gt;BE$1,"",$C459*INDEX('ETS yield tables'!$D$68:$CO$96,$B459,BE$1-$A459+1)/10^6)</f>
        <v>0</v>
      </c>
      <c r="BF459" cm="1">
        <f t="array" aca="1" ref="BF459" ca="1">IF($A459&gt;BF$1,"",$C459*INDEX('ETS yield tables'!$D$68:$CO$96,$B459,BF$1-$A459+1)/10^6)</f>
        <v>0</v>
      </c>
      <c r="BG459" cm="1">
        <f t="array" aca="1" ref="BG459" ca="1">IF($A459&gt;BG$1,"",$C459*INDEX('ETS yield tables'!$D$68:$CO$96,$B459,BG$1-$A459+1)/10^6)</f>
        <v>-0.11088182979365385</v>
      </c>
      <c r="BH459" cm="1">
        <f t="array" aca="1" ref="BH459" ca="1">IF($A459&gt;BH$1,"",$C459*INDEX('ETS yield tables'!$D$68:$CO$96,$B459,BH$1-$A459+1)/10^6)</f>
        <v>-6.2754695824374139E-3</v>
      </c>
      <c r="BI459" cm="1">
        <f t="array" aca="1" ref="BI459" ca="1">IF($A459&gt;BI$1,"",$C459*INDEX('ETS yield tables'!$D$68:$CO$96,$B459,BI$1-$A459+1)/10^6)</f>
        <v>-5.9800751741558205E-3</v>
      </c>
      <c r="BJ459" cm="1">
        <f t="array" aca="1" ref="BJ459" ca="1">IF($A459&gt;BJ$1,"",$C459*INDEX('ETS yield tables'!$D$68:$CO$96,$B459,BJ$1-$A459+1)/10^6)</f>
        <v>-5.4262106586278154E-3</v>
      </c>
      <c r="BK459" cm="1">
        <f t="array" aca="1" ref="BK459" ca="1">IF($A459&gt;BK$1,"",$C459*INDEX('ETS yield tables'!$D$68:$CO$96,$B459,BK$1-$A459+1)/10^6)</f>
        <v>-2.8968960377166167E-3</v>
      </c>
      <c r="BL459" cm="1">
        <f t="array" aca="1" ref="BL459" ca="1">IF($A459&gt;BL$1,"",$C459*INDEX('ETS yield tables'!$D$68:$CO$96,$B459,BL$1-$A459+1)/10^6)</f>
        <v>-5.1527862094621543E-4</v>
      </c>
      <c r="BM459" cm="1">
        <f t="array" aca="1" ref="BM459" ca="1">IF($A459&gt;BM$1,"",$C459*INDEX('ETS yield tables'!$D$68:$CO$96,$B459,BM$1-$A459+1)/10^6)</f>
        <v>0</v>
      </c>
      <c r="BN459" cm="1">
        <f t="array" aca="1" ref="BN459" ca="1">IF($A459&gt;BN$1,"",$C459*INDEX('ETS yield tables'!$D$68:$CO$96,$B459,BN$1-$A459+1)/10^6)</f>
        <v>0</v>
      </c>
      <c r="BO459" cm="1">
        <f t="array" aca="1" ref="BO459" ca="1">IF($A459&gt;BO$1,"",$C459*INDEX('ETS yield tables'!$D$68:$CO$96,$B459,BO$1-$A459+1)/10^6)</f>
        <v>0</v>
      </c>
      <c r="BP459" cm="1">
        <f t="array" aca="1" ref="BP459" ca="1">IF($A459&gt;BP$1,"",$C459*INDEX('ETS yield tables'!$D$68:$CO$96,$B459,BP$1-$A459+1)/10^6)</f>
        <v>-1.6449776111181438E-4</v>
      </c>
      <c r="BQ459" cm="1">
        <f t="array" aca="1" ref="BQ459" ca="1">IF($A459&gt;BQ$1,"",$C459*INDEX('ETS yield tables'!$D$68:$CO$96,$B459,BQ$1-$A459+1)/10^6)</f>
        <v>-7.7374872819261655E-4</v>
      </c>
      <c r="BR459" cm="1">
        <f t="array" aca="1" ref="BR459" ca="1">IF($A459&gt;BR$1,"",$C459*INDEX('ETS yield tables'!$D$68:$CO$96,$B459,BR$1-$A459+1)/10^6)</f>
        <v>0</v>
      </c>
      <c r="BS459" cm="1">
        <f t="array" aca="1" ref="BS459" ca="1">IF($A459&gt;BS$1,"",$C459*INDEX('ETS yield tables'!$D$68:$CO$96,$B459,BS$1-$A459+1)/10^6)</f>
        <v>0</v>
      </c>
      <c r="BT459" cm="1">
        <f t="array" aca="1" ref="BT459" ca="1">IF($A459&gt;BT$1,"",$C459*INDEX('ETS yield tables'!$D$68:$CO$96,$B459,BT$1-$A459+1)/10^6)</f>
        <v>0</v>
      </c>
      <c r="BU459" cm="1">
        <f t="array" aca="1" ref="BU459" ca="1">IF($A459&gt;BU$1,"",$C459*INDEX('ETS yield tables'!$D$68:$CO$96,$B459,BU$1-$A459+1)/10^6)</f>
        <v>0</v>
      </c>
      <c r="BV459" cm="1">
        <f t="array" aca="1" ref="BV459" ca="1">IF($A459&gt;BV$1,"",$C459*INDEX('ETS yield tables'!$D$68:$CO$96,$B459,BV$1-$A459+1)/10^6)</f>
        <v>0</v>
      </c>
      <c r="BW459" cm="1">
        <f t="array" aca="1" ref="BW459" ca="1">IF($A459&gt;BW$1,"",$C459*INDEX('ETS yield tables'!$D$68:$CO$96,$B459,BW$1-$A459+1)/10^6)</f>
        <v>0</v>
      </c>
      <c r="BX459" cm="1">
        <f t="array" aca="1" ref="BX459" ca="1">IF($A459&gt;BX$1,"",$C459*INDEX('ETS yield tables'!$D$68:$CO$96,$B459,BX$1-$A459+1)/10^6)</f>
        <v>0</v>
      </c>
      <c r="BY459" cm="1">
        <f t="array" aca="1" ref="BY459" ca="1">IF($A459&gt;BY$1,"",$C459*INDEX('ETS yield tables'!$D$68:$CO$96,$B459,BY$1-$A459+1)/10^6)</f>
        <v>0</v>
      </c>
      <c r="BZ459" cm="1">
        <f t="array" aca="1" ref="BZ459" ca="1">IF($A459&gt;BZ$1,"",$C459*INDEX('ETS yield tables'!$D$68:$CO$96,$B459,BZ$1-$A459+1)/10^6)</f>
        <v>0</v>
      </c>
      <c r="CA459" cm="1">
        <f t="array" aca="1" ref="CA459" ca="1">IF($A459&gt;CA$1,"",$C459*INDEX('ETS yield tables'!$D$68:$CO$96,$B459,CA$1-$A459+1)/10^6)</f>
        <v>0</v>
      </c>
      <c r="CB459" cm="1">
        <f t="array" aca="1" ref="CB459" ca="1">IF($A459&gt;CB$1,"",$C459*INDEX('ETS yield tables'!$D$68:$CO$96,$B459,CB$1-$A459+1)/10^6)</f>
        <v>0</v>
      </c>
      <c r="CC459" cm="1">
        <f t="array" aca="1" ref="CC459" ca="1">IF($A459&gt;CC$1,"",$C459*INDEX('ETS yield tables'!$D$68:$CO$96,$B459,CC$1-$A459+1)/10^6)</f>
        <v>0</v>
      </c>
      <c r="CD459" cm="1">
        <f t="array" aca="1" ref="CD459" ca="1">IF($A459&gt;CD$1,"",$C459*INDEX('ETS yield tables'!$D$68:$CO$96,$B459,CD$1-$A459+1)/10^6)</f>
        <v>0</v>
      </c>
      <c r="CE459" cm="1">
        <f t="array" aca="1" ref="CE459" ca="1">IF($A459&gt;CE$1,"",$C459*INDEX('ETS yield tables'!$D$68:$CO$96,$B459,CE$1-$A459+1)/10^6)</f>
        <v>0</v>
      </c>
      <c r="CF459" cm="1">
        <f t="array" aca="1" ref="CF459" ca="1">IF($A459&gt;CF$1,"",$C459*INDEX('ETS yield tables'!$D$68:$CO$96,$B459,CF$1-$A459+1)/10^6)</f>
        <v>0</v>
      </c>
      <c r="CG459" cm="1">
        <f t="array" aca="1" ref="CG459" ca="1">IF($A459&gt;CG$1,"",$C459*INDEX('ETS yield tables'!$D$68:$CO$96,$B459,CG$1-$A459+1)/10^6)</f>
        <v>0</v>
      </c>
      <c r="CH459" cm="1">
        <f t="array" aca="1" ref="CH459" ca="1">IF($A459&gt;CH$1,"",$C459*INDEX('ETS yield tables'!$D$68:$CO$96,$B459,CH$1-$A459+1)/10^6)</f>
        <v>0</v>
      </c>
      <c r="CI459" cm="1">
        <f t="array" aca="1" ref="CI459" ca="1">IF($A459&gt;CI$1,"",$C459*INDEX('ETS yield tables'!$D$68:$CO$96,$B459,CI$1-$A459+1)/10^6)</f>
        <v>0</v>
      </c>
      <c r="CJ459" cm="1">
        <f t="array" aca="1" ref="CJ459" ca="1">IF($A459&gt;CJ$1,"",$C459*INDEX('ETS yield tables'!$D$68:$CO$96,$B459,CJ$1-$A459+1)/10^6)</f>
        <v>-0.11088182979365385</v>
      </c>
      <c r="CK459" cm="1">
        <f t="array" aca="1" ref="CK459" ca="1">IF($A459&gt;CK$1,"",$C459*INDEX('ETS yield tables'!$D$68:$CO$96,$B459,CK$1-$A459+1)/10^6)</f>
        <v>-6.2754695824374139E-3</v>
      </c>
      <c r="CL459" cm="1">
        <f t="array" aca="1" ref="CL459" ca="1">IF($A459&gt;CL$1,"",$C459*INDEX('ETS yield tables'!$D$68:$CO$96,$B459,CL$1-$A459+1)/10^6)</f>
        <v>-5.9800751741558205E-3</v>
      </c>
      <c r="CM459" cm="1">
        <f t="array" aca="1" ref="CM459" ca="1">IF($A459&gt;CM$1,"",$C459*INDEX('ETS yield tables'!$D$68:$CO$96,$B459,CM$1-$A459+1)/10^6)</f>
        <v>-5.4262106586278154E-3</v>
      </c>
      <c r="CN459" cm="1">
        <f t="array" aca="1" ref="CN459" ca="1">IF($A459&gt;CN$1,"",$C459*INDEX('ETS yield tables'!$D$68:$CO$96,$B459,CN$1-$A459+1)/10^6)</f>
        <v>-2.8968960377166167E-3</v>
      </c>
      <c r="CO459" cm="1">
        <f t="array" aca="1" ref="CO459" ca="1">IF($A459&gt;CO$1,"",$C459*INDEX('ETS yield tables'!$D$68:$CO$96,$B459,CO$1-$A459+1)/10^6)</f>
        <v>-5.1527862094621543E-4</v>
      </c>
    </row>
    <row r="460" spans="1:93" hidden="1" outlineLevel="1">
      <c r="A460">
        <v>2018</v>
      </c>
      <c r="B460">
        <f t="shared" si="198"/>
        <v>1</v>
      </c>
      <c r="C460" s="1">
        <v>0</v>
      </c>
      <c r="D460" s="64"/>
      <c r="E460" s="64"/>
      <c r="F460" s="64"/>
      <c r="G460" s="64"/>
      <c r="H460" s="64"/>
      <c r="I460" s="64"/>
      <c r="J460" s="64"/>
      <c r="K460" s="64"/>
      <c r="L460" s="64"/>
      <c r="M460" s="64"/>
      <c r="N460" s="64"/>
      <c r="O460" s="64"/>
      <c r="P460" s="64"/>
      <c r="Q460" s="64"/>
      <c r="R460" s="64"/>
      <c r="S460" s="64"/>
      <c r="T460" s="64"/>
      <c r="U460" s="64"/>
      <c r="V460" s="64"/>
      <c r="W460" s="64"/>
      <c r="X460" s="64"/>
      <c r="Y460" s="64"/>
      <c r="Z460" s="64"/>
      <c r="AA460" t="str" cm="1">
        <f t="array" ref="AA460">IF($A460&gt;AA$1,"",$C460*INDEX('ETS yield tables'!$D$68:$CO$96,$B460,AA$1-$A460+1)/10^6)</f>
        <v/>
      </c>
      <c r="AB460" t="str" cm="1">
        <f t="array" ref="AB460">IF($A460&gt;AB$1,"",$C460*INDEX('ETS yield tables'!$D$68:$CO$96,$B460,AB$1-$A460+1)/10^6)</f>
        <v/>
      </c>
      <c r="AC460" t="str" cm="1">
        <f t="array" ref="AC460">IF($A460&gt;AC$1,"",$C460*INDEX('ETS yield tables'!$D$68:$CO$96,$B460,AC$1-$A460+1)/10^6)</f>
        <v/>
      </c>
      <c r="AD460" t="str" cm="1">
        <f t="array" ref="AD460">IF($A460&gt;AD$1,"",$C460*INDEX('ETS yield tables'!$D$68:$CO$96,$B460,AD$1-$A460+1)/10^6)</f>
        <v/>
      </c>
      <c r="AE460" t="str" cm="1">
        <f t="array" ref="AE460">IF($A460&gt;AE$1,"",$C460*INDEX('ETS yield tables'!$D$68:$CO$96,$B460,AE$1-$A460+1)/10^6)</f>
        <v/>
      </c>
      <c r="AF460" cm="1">
        <f t="array" ref="AF460">IF($A460&gt;AF$1,"",$C460*INDEX('ETS yield tables'!$D$68:$CO$96,$B460,AF$1-$A460+1)/10^6)</f>
        <v>0</v>
      </c>
      <c r="AG460" cm="1">
        <f t="array" aca="1" ref="AG460" ca="1">IF($A460&gt;AG$1,"",$C460*INDEX('ETS yield tables'!$D$68:$CO$96,$B460,AG$1-$A460+1)/10^6)</f>
        <v>0</v>
      </c>
      <c r="AH460" cm="1">
        <f t="array" aca="1" ref="AH460" ca="1">IF($A460&gt;AH$1,"",$C460*INDEX('ETS yield tables'!$D$68:$CO$96,$B460,AH$1-$A460+1)/10^6)</f>
        <v>0</v>
      </c>
      <c r="AI460" cm="1">
        <f t="array" aca="1" ref="AI460" ca="1">IF($A460&gt;AI$1,"",$C460*INDEX('ETS yield tables'!$D$68:$CO$96,$B460,AI$1-$A460+1)/10^6)</f>
        <v>0</v>
      </c>
      <c r="AJ460" cm="1">
        <f t="array" aca="1" ref="AJ460" ca="1">IF($A460&gt;AJ$1,"",$C460*INDEX('ETS yield tables'!$D$68:$CO$96,$B460,AJ$1-$A460+1)/10^6)</f>
        <v>0</v>
      </c>
      <c r="AK460" cm="1">
        <f t="array" aca="1" ref="AK460" ca="1">IF($A460&gt;AK$1,"",$C460*INDEX('ETS yield tables'!$D$68:$CO$96,$B460,AK$1-$A460+1)/10^6)</f>
        <v>0</v>
      </c>
      <c r="AL460" cm="1">
        <f t="array" aca="1" ref="AL460" ca="1">IF($A460&gt;AL$1,"",$C460*INDEX('ETS yield tables'!$D$68:$CO$96,$B460,AL$1-$A460+1)/10^6)</f>
        <v>0</v>
      </c>
      <c r="AM460" cm="1">
        <f t="array" aca="1" ref="AM460" ca="1">IF($A460&gt;AM$1,"",$C460*INDEX('ETS yield tables'!$D$68:$CO$96,$B460,AM$1-$A460+1)/10^6)</f>
        <v>0</v>
      </c>
      <c r="AN460" cm="1">
        <f t="array" aca="1" ref="AN460" ca="1">IF($A460&gt;AN$1,"",$C460*INDEX('ETS yield tables'!$D$68:$CO$96,$B460,AN$1-$A460+1)/10^6)</f>
        <v>0</v>
      </c>
      <c r="AO460" cm="1">
        <f t="array" aca="1" ref="AO460" ca="1">IF($A460&gt;AO$1,"",$C460*INDEX('ETS yield tables'!$D$68:$CO$96,$B460,AO$1-$A460+1)/10^6)</f>
        <v>0</v>
      </c>
      <c r="AP460" cm="1">
        <f t="array" aca="1" ref="AP460" ca="1">IF($A460&gt;AP$1,"",$C460*INDEX('ETS yield tables'!$D$68:$CO$96,$B460,AP$1-$A460+1)/10^6)</f>
        <v>0</v>
      </c>
      <c r="AQ460" cm="1">
        <f t="array" aca="1" ref="AQ460" ca="1">IF($A460&gt;AQ$1,"",$C460*INDEX('ETS yield tables'!$D$68:$CO$96,$B460,AQ$1-$A460+1)/10^6)</f>
        <v>0</v>
      </c>
      <c r="AR460" cm="1">
        <f t="array" aca="1" ref="AR460" ca="1">IF($A460&gt;AR$1,"",$C460*INDEX('ETS yield tables'!$D$68:$CO$96,$B460,AR$1-$A460+1)/10^6)</f>
        <v>0</v>
      </c>
      <c r="AS460" cm="1">
        <f t="array" aca="1" ref="AS460" ca="1">IF($A460&gt;AS$1,"",$C460*INDEX('ETS yield tables'!$D$68:$CO$96,$B460,AS$1-$A460+1)/10^6)</f>
        <v>0</v>
      </c>
      <c r="AT460" cm="1">
        <f t="array" aca="1" ref="AT460" ca="1">IF($A460&gt;AT$1,"",$C460*INDEX('ETS yield tables'!$D$68:$CO$96,$B460,AT$1-$A460+1)/10^6)</f>
        <v>0</v>
      </c>
      <c r="AU460" cm="1">
        <f t="array" aca="1" ref="AU460" ca="1">IF($A460&gt;AU$1,"",$C460*INDEX('ETS yield tables'!$D$68:$CO$96,$B460,AU$1-$A460+1)/10^6)</f>
        <v>0</v>
      </c>
      <c r="AV460" cm="1">
        <f t="array" aca="1" ref="AV460" ca="1">IF($A460&gt;AV$1,"",$C460*INDEX('ETS yield tables'!$D$68:$CO$96,$B460,AV$1-$A460+1)/10^6)</f>
        <v>0</v>
      </c>
      <c r="AW460" cm="1">
        <f t="array" aca="1" ref="AW460" ca="1">IF($A460&gt;AW$1,"",$C460*INDEX('ETS yield tables'!$D$68:$CO$96,$B460,AW$1-$A460+1)/10^6)</f>
        <v>0</v>
      </c>
      <c r="AX460" cm="1">
        <f t="array" aca="1" ref="AX460" ca="1">IF($A460&gt;AX$1,"",$C460*INDEX('ETS yield tables'!$D$68:$CO$96,$B460,AX$1-$A460+1)/10^6)</f>
        <v>0</v>
      </c>
      <c r="AY460" cm="1">
        <f t="array" aca="1" ref="AY460" ca="1">IF($A460&gt;AY$1,"",$C460*INDEX('ETS yield tables'!$D$68:$CO$96,$B460,AY$1-$A460+1)/10^6)</f>
        <v>0</v>
      </c>
      <c r="AZ460" cm="1">
        <f t="array" aca="1" ref="AZ460" ca="1">IF($A460&gt;AZ$1,"",$C460*INDEX('ETS yield tables'!$D$68:$CO$96,$B460,AZ$1-$A460+1)/10^6)</f>
        <v>0</v>
      </c>
      <c r="BA460" cm="1">
        <f t="array" aca="1" ref="BA460" ca="1">IF($A460&gt;BA$1,"",$C460*INDEX('ETS yield tables'!$D$68:$CO$96,$B460,BA$1-$A460+1)/10^6)</f>
        <v>0</v>
      </c>
      <c r="BB460" cm="1">
        <f t="array" aca="1" ref="BB460" ca="1">IF($A460&gt;BB$1,"",$C460*INDEX('ETS yield tables'!$D$68:$CO$96,$B460,BB$1-$A460+1)/10^6)</f>
        <v>0</v>
      </c>
      <c r="BC460" cm="1">
        <f t="array" aca="1" ref="BC460" ca="1">IF($A460&gt;BC$1,"",$C460*INDEX('ETS yield tables'!$D$68:$CO$96,$B460,BC$1-$A460+1)/10^6)</f>
        <v>0</v>
      </c>
      <c r="BD460" cm="1">
        <f t="array" aca="1" ref="BD460" ca="1">IF($A460&gt;BD$1,"",$C460*INDEX('ETS yield tables'!$D$68:$CO$96,$B460,BD$1-$A460+1)/10^6)</f>
        <v>0</v>
      </c>
      <c r="BE460" cm="1">
        <f t="array" aca="1" ref="BE460" ca="1">IF($A460&gt;BE$1,"",$C460*INDEX('ETS yield tables'!$D$68:$CO$96,$B460,BE$1-$A460+1)/10^6)</f>
        <v>0</v>
      </c>
      <c r="BF460" cm="1">
        <f t="array" aca="1" ref="BF460" ca="1">IF($A460&gt;BF$1,"",$C460*INDEX('ETS yield tables'!$D$68:$CO$96,$B460,BF$1-$A460+1)/10^6)</f>
        <v>0</v>
      </c>
      <c r="BG460" cm="1">
        <f t="array" aca="1" ref="BG460" ca="1">IF($A460&gt;BG$1,"",$C460*INDEX('ETS yield tables'!$D$68:$CO$96,$B460,BG$1-$A460+1)/10^6)</f>
        <v>0</v>
      </c>
      <c r="BH460" cm="1">
        <f t="array" aca="1" ref="BH460" ca="1">IF($A460&gt;BH$1,"",$C460*INDEX('ETS yield tables'!$D$68:$CO$96,$B460,BH$1-$A460+1)/10^6)</f>
        <v>0</v>
      </c>
      <c r="BI460" cm="1">
        <f t="array" aca="1" ref="BI460" ca="1">IF($A460&gt;BI$1,"",$C460*INDEX('ETS yield tables'!$D$68:$CO$96,$B460,BI$1-$A460+1)/10^6)</f>
        <v>0</v>
      </c>
      <c r="BJ460" cm="1">
        <f t="array" aca="1" ref="BJ460" ca="1">IF($A460&gt;BJ$1,"",$C460*INDEX('ETS yield tables'!$D$68:$CO$96,$B460,BJ$1-$A460+1)/10^6)</f>
        <v>0</v>
      </c>
      <c r="BK460" cm="1">
        <f t="array" aca="1" ref="BK460" ca="1">IF($A460&gt;BK$1,"",$C460*INDEX('ETS yield tables'!$D$68:$CO$96,$B460,BK$1-$A460+1)/10^6)</f>
        <v>0</v>
      </c>
      <c r="BL460" cm="1">
        <f t="array" aca="1" ref="BL460" ca="1">IF($A460&gt;BL$1,"",$C460*INDEX('ETS yield tables'!$D$68:$CO$96,$B460,BL$1-$A460+1)/10^6)</f>
        <v>0</v>
      </c>
      <c r="BM460" cm="1">
        <f t="array" aca="1" ref="BM460" ca="1">IF($A460&gt;BM$1,"",$C460*INDEX('ETS yield tables'!$D$68:$CO$96,$B460,BM$1-$A460+1)/10^6)</f>
        <v>0</v>
      </c>
      <c r="BN460" cm="1">
        <f t="array" aca="1" ref="BN460" ca="1">IF($A460&gt;BN$1,"",$C460*INDEX('ETS yield tables'!$D$68:$CO$96,$B460,BN$1-$A460+1)/10^6)</f>
        <v>0</v>
      </c>
      <c r="BO460" cm="1">
        <f t="array" aca="1" ref="BO460" ca="1">IF($A460&gt;BO$1,"",$C460*INDEX('ETS yield tables'!$D$68:$CO$96,$B460,BO$1-$A460+1)/10^6)</f>
        <v>0</v>
      </c>
      <c r="BP460" cm="1">
        <f t="array" aca="1" ref="BP460" ca="1">IF($A460&gt;BP$1,"",$C460*INDEX('ETS yield tables'!$D$68:$CO$96,$B460,BP$1-$A460+1)/10^6)</f>
        <v>0</v>
      </c>
      <c r="BQ460" cm="1">
        <f t="array" aca="1" ref="BQ460" ca="1">IF($A460&gt;BQ$1,"",$C460*INDEX('ETS yield tables'!$D$68:$CO$96,$B460,BQ$1-$A460+1)/10^6)</f>
        <v>0</v>
      </c>
      <c r="BR460" cm="1">
        <f t="array" aca="1" ref="BR460" ca="1">IF($A460&gt;BR$1,"",$C460*INDEX('ETS yield tables'!$D$68:$CO$96,$B460,BR$1-$A460+1)/10^6)</f>
        <v>0</v>
      </c>
      <c r="BS460" cm="1">
        <f t="array" aca="1" ref="BS460" ca="1">IF($A460&gt;BS$1,"",$C460*INDEX('ETS yield tables'!$D$68:$CO$96,$B460,BS$1-$A460+1)/10^6)</f>
        <v>0</v>
      </c>
      <c r="BT460" cm="1">
        <f t="array" aca="1" ref="BT460" ca="1">IF($A460&gt;BT$1,"",$C460*INDEX('ETS yield tables'!$D$68:$CO$96,$B460,BT$1-$A460+1)/10^6)</f>
        <v>0</v>
      </c>
      <c r="BU460" cm="1">
        <f t="array" aca="1" ref="BU460" ca="1">IF($A460&gt;BU$1,"",$C460*INDEX('ETS yield tables'!$D$68:$CO$96,$B460,BU$1-$A460+1)/10^6)</f>
        <v>0</v>
      </c>
      <c r="BV460" cm="1">
        <f t="array" aca="1" ref="BV460" ca="1">IF($A460&gt;BV$1,"",$C460*INDEX('ETS yield tables'!$D$68:$CO$96,$B460,BV$1-$A460+1)/10^6)</f>
        <v>0</v>
      </c>
      <c r="BW460" cm="1">
        <f t="array" aca="1" ref="BW460" ca="1">IF($A460&gt;BW$1,"",$C460*INDEX('ETS yield tables'!$D$68:$CO$96,$B460,BW$1-$A460+1)/10^6)</f>
        <v>0</v>
      </c>
      <c r="BX460" cm="1">
        <f t="array" aca="1" ref="BX460" ca="1">IF($A460&gt;BX$1,"",$C460*INDEX('ETS yield tables'!$D$68:$CO$96,$B460,BX$1-$A460+1)/10^6)</f>
        <v>0</v>
      </c>
      <c r="BY460" cm="1">
        <f t="array" aca="1" ref="BY460" ca="1">IF($A460&gt;BY$1,"",$C460*INDEX('ETS yield tables'!$D$68:$CO$96,$B460,BY$1-$A460+1)/10^6)</f>
        <v>0</v>
      </c>
      <c r="BZ460" cm="1">
        <f t="array" aca="1" ref="BZ460" ca="1">IF($A460&gt;BZ$1,"",$C460*INDEX('ETS yield tables'!$D$68:$CO$96,$B460,BZ$1-$A460+1)/10^6)</f>
        <v>0</v>
      </c>
      <c r="CA460" cm="1">
        <f t="array" aca="1" ref="CA460" ca="1">IF($A460&gt;CA$1,"",$C460*INDEX('ETS yield tables'!$D$68:$CO$96,$B460,CA$1-$A460+1)/10^6)</f>
        <v>0</v>
      </c>
      <c r="CB460" cm="1">
        <f t="array" aca="1" ref="CB460" ca="1">IF($A460&gt;CB$1,"",$C460*INDEX('ETS yield tables'!$D$68:$CO$96,$B460,CB$1-$A460+1)/10^6)</f>
        <v>0</v>
      </c>
      <c r="CC460" cm="1">
        <f t="array" aca="1" ref="CC460" ca="1">IF($A460&gt;CC$1,"",$C460*INDEX('ETS yield tables'!$D$68:$CO$96,$B460,CC$1-$A460+1)/10^6)</f>
        <v>0</v>
      </c>
      <c r="CD460" cm="1">
        <f t="array" aca="1" ref="CD460" ca="1">IF($A460&gt;CD$1,"",$C460*INDEX('ETS yield tables'!$D$68:$CO$96,$B460,CD$1-$A460+1)/10^6)</f>
        <v>0</v>
      </c>
      <c r="CE460" cm="1">
        <f t="array" aca="1" ref="CE460" ca="1">IF($A460&gt;CE$1,"",$C460*INDEX('ETS yield tables'!$D$68:$CO$96,$B460,CE$1-$A460+1)/10^6)</f>
        <v>0</v>
      </c>
      <c r="CF460" cm="1">
        <f t="array" aca="1" ref="CF460" ca="1">IF($A460&gt;CF$1,"",$C460*INDEX('ETS yield tables'!$D$68:$CO$96,$B460,CF$1-$A460+1)/10^6)</f>
        <v>0</v>
      </c>
      <c r="CG460" cm="1">
        <f t="array" aca="1" ref="CG460" ca="1">IF($A460&gt;CG$1,"",$C460*INDEX('ETS yield tables'!$D$68:$CO$96,$B460,CG$1-$A460+1)/10^6)</f>
        <v>0</v>
      </c>
      <c r="CH460" cm="1">
        <f t="array" aca="1" ref="CH460" ca="1">IF($A460&gt;CH$1,"",$C460*INDEX('ETS yield tables'!$D$68:$CO$96,$B460,CH$1-$A460+1)/10^6)</f>
        <v>0</v>
      </c>
      <c r="CI460" cm="1">
        <f t="array" aca="1" ref="CI460" ca="1">IF($A460&gt;CI$1,"",$C460*INDEX('ETS yield tables'!$D$68:$CO$96,$B460,CI$1-$A460+1)/10^6)</f>
        <v>0</v>
      </c>
      <c r="CJ460" cm="1">
        <f t="array" aca="1" ref="CJ460" ca="1">IF($A460&gt;CJ$1,"",$C460*INDEX('ETS yield tables'!$D$68:$CO$96,$B460,CJ$1-$A460+1)/10^6)</f>
        <v>0</v>
      </c>
      <c r="CK460" cm="1">
        <f t="array" aca="1" ref="CK460" ca="1">IF($A460&gt;CK$1,"",$C460*INDEX('ETS yield tables'!$D$68:$CO$96,$B460,CK$1-$A460+1)/10^6)</f>
        <v>0</v>
      </c>
      <c r="CL460" cm="1">
        <f t="array" aca="1" ref="CL460" ca="1">IF($A460&gt;CL$1,"",$C460*INDEX('ETS yield tables'!$D$68:$CO$96,$B460,CL$1-$A460+1)/10^6)</f>
        <v>0</v>
      </c>
      <c r="CM460" cm="1">
        <f t="array" aca="1" ref="CM460" ca="1">IF($A460&gt;CM$1,"",$C460*INDEX('ETS yield tables'!$D$68:$CO$96,$B460,CM$1-$A460+1)/10^6)</f>
        <v>0</v>
      </c>
      <c r="CN460" cm="1">
        <f t="array" aca="1" ref="CN460" ca="1">IF($A460&gt;CN$1,"",$C460*INDEX('ETS yield tables'!$D$68:$CO$96,$B460,CN$1-$A460+1)/10^6)</f>
        <v>0</v>
      </c>
      <c r="CO460" cm="1">
        <f t="array" aca="1" ref="CO460" ca="1">IF($A460&gt;CO$1,"",$C460*INDEX('ETS yield tables'!$D$68:$CO$96,$B460,CO$1-$A460+1)/10^6)</f>
        <v>0</v>
      </c>
    </row>
    <row r="461" spans="1:93" hidden="1" outlineLevel="1">
      <c r="A461" s="65" t="s">
        <v>116</v>
      </c>
      <c r="B461" s="65"/>
      <c r="C461" s="65"/>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73">
        <f t="shared" ref="AA461:AR461" ca="1" si="199">SUM(AA432:AA460)</f>
        <v>0</v>
      </c>
      <c r="AB461" s="73">
        <f t="shared" ca="1" si="199"/>
        <v>0</v>
      </c>
      <c r="AC461" s="73">
        <f t="shared" ca="1" si="199"/>
        <v>0</v>
      </c>
      <c r="AD461" s="73">
        <f t="shared" ca="1" si="199"/>
        <v>0</v>
      </c>
      <c r="AE461" s="73">
        <f t="shared" ca="1" si="199"/>
        <v>0</v>
      </c>
      <c r="AF461" s="73">
        <f t="shared" ca="1" si="199"/>
        <v>-0.20970891994512972</v>
      </c>
      <c r="AG461" s="73">
        <f t="shared" ca="1" si="199"/>
        <v>-0.4582502807838913</v>
      </c>
      <c r="AH461" s="73">
        <f t="shared" ca="1" si="199"/>
        <v>-0.61453881243714958</v>
      </c>
      <c r="AI461" s="73">
        <f t="shared" ca="1" si="199"/>
        <v>-1.3387576570801851</v>
      </c>
      <c r="AJ461" s="73">
        <f t="shared" ca="1" si="199"/>
        <v>-2.5885564138944916</v>
      </c>
      <c r="AK461" s="73">
        <f t="shared" ca="1" si="199"/>
        <v>-4.7332723698777333</v>
      </c>
      <c r="AL461" s="73">
        <f t="shared" ca="1" si="199"/>
        <v>-5.4415388497169728</v>
      </c>
      <c r="AM461" s="73">
        <f t="shared" ca="1" si="199"/>
        <v>-3.7958575663918297</v>
      </c>
      <c r="AN461" s="73">
        <f t="shared" ca="1" si="199"/>
        <v>-2.7117407796427919</v>
      </c>
      <c r="AO461" s="73">
        <f t="shared" ca="1" si="199"/>
        <v>-1.476617986551152</v>
      </c>
      <c r="AP461" s="73">
        <f t="shared" ca="1" si="199"/>
        <v>-3.0140775168926859</v>
      </c>
      <c r="AQ461" s="73">
        <f t="shared" ca="1" si="199"/>
        <v>-3.1430382949316567</v>
      </c>
      <c r="AR461" s="73">
        <f t="shared" ca="1" si="199"/>
        <v>-2.509724383634242</v>
      </c>
      <c r="AS461" s="73">
        <f t="shared" ref="AS461" ca="1" si="200">SUM(AS432:AS460)</f>
        <v>-1.6924051400616142</v>
      </c>
      <c r="AT461" s="73">
        <f t="shared" ref="AT461" ca="1" si="201">SUM(AT432:AT460)</f>
        <v>-0.5972860585509272</v>
      </c>
      <c r="AU461" s="73">
        <f t="shared" ref="AU461" ca="1" si="202">SUM(AU432:AU460)</f>
        <v>-0.33586530342288257</v>
      </c>
      <c r="AV461" s="73">
        <f t="shared" ref="AV461" ca="1" si="203">SUM(AV432:AV460)</f>
        <v>-0.43320013333420093</v>
      </c>
      <c r="AW461" s="73">
        <f t="shared" ref="AW461" ca="1" si="204">SUM(AW432:AW460)</f>
        <v>-0.64146982234814054</v>
      </c>
      <c r="AX461" s="73">
        <f t="shared" ref="AX461" ca="1" si="205">SUM(AX432:AX460)</f>
        <v>-0.44686612132423081</v>
      </c>
      <c r="AY461" s="73">
        <f t="shared" ref="AY461" ca="1" si="206">SUM(AY432:AY460)</f>
        <v>-0.36182560667293973</v>
      </c>
      <c r="AZ461" s="73">
        <f t="shared" ref="AZ461" ca="1" si="207">SUM(AZ432:AZ460)</f>
        <v>-0.61924820216343801</v>
      </c>
      <c r="BA461" s="73">
        <f t="shared" ref="BA461" ca="1" si="208">SUM(BA432:BA460)</f>
        <v>-3.3686037337895516</v>
      </c>
      <c r="BB461" s="73">
        <f t="shared" ref="BB461" ca="1" si="209">SUM(BB432:BB460)</f>
        <v>-6.0638057620265311</v>
      </c>
      <c r="BC461" s="73">
        <f t="shared" ref="BC461" ca="1" si="210">SUM(BC432:BC460)</f>
        <v>-2.218051829016682</v>
      </c>
      <c r="BD461" s="73">
        <f t="shared" ref="BD461" ca="1" si="211">SUM(BD432:BD460)</f>
        <v>-1.892233577189991</v>
      </c>
      <c r="BE461" s="73">
        <f t="shared" ref="BE461" ca="1" si="212">SUM(BE432:BE460)</f>
        <v>-1.6462636707795348</v>
      </c>
      <c r="BF461" s="73">
        <f t="shared" ref="BF461" ca="1" si="213">SUM(BF432:BF460)</f>
        <v>-0.89852509053000296</v>
      </c>
      <c r="BG461" s="73">
        <f t="shared" ref="BG461" ca="1" si="214">SUM(BG432:BG460)</f>
        <v>-0.33874403648870177</v>
      </c>
      <c r="BH461" s="73">
        <f t="shared" ref="BH461" ca="1" si="215">SUM(BH432:BH460)</f>
        <v>-0.13306916819181999</v>
      </c>
      <c r="BI461" s="73">
        <f t="shared" ref="BI461" ca="1" si="216">SUM(BI432:BI460)</f>
        <v>-0.70789009857556284</v>
      </c>
      <c r="BJ461" s="73">
        <f t="shared" ref="BJ461" ca="1" si="217">SUM(BJ432:BJ460)</f>
        <v>-1.2270027186688826</v>
      </c>
      <c r="BK461" s="73">
        <f t="shared" ref="BK461:BW461" ca="1" si="218">SUM(BK432:BK460)</f>
        <v>-1.4629219417779462</v>
      </c>
      <c r="BL461" s="73">
        <f t="shared" ref="BL461:BV461" ca="1" si="219">SUM(BL432:BL460)</f>
        <v>-2.7328261632415818</v>
      </c>
      <c r="BM461" s="73">
        <f t="shared" ca="1" si="218"/>
        <v>-4.6160399156172431</v>
      </c>
      <c r="BN461" s="73">
        <f t="shared" ca="1" si="219"/>
        <v>-7.567618576823298</v>
      </c>
      <c r="BO461" s="73">
        <f t="shared" ca="1" si="218"/>
        <v>-8.1874849521373303</v>
      </c>
      <c r="BP461" s="73">
        <f t="shared" ca="1" si="219"/>
        <v>-5.802574414216342</v>
      </c>
      <c r="BQ461" s="73">
        <f t="shared" ca="1" si="218"/>
        <v>-4.2501210577260977</v>
      </c>
      <c r="BR461" s="73">
        <f t="shared" ca="1" si="219"/>
        <v>-2.5767206271946925</v>
      </c>
      <c r="BS461" s="73">
        <f t="shared" ca="1" si="218"/>
        <v>-3.7429588623296008</v>
      </c>
      <c r="BT461" s="73">
        <f t="shared" ca="1" si="219"/>
        <v>-3.7091626446185675</v>
      </c>
      <c r="BU461" s="73">
        <f t="shared" ca="1" si="218"/>
        <v>-2.8683143116539869</v>
      </c>
      <c r="BV461" s="73">
        <f t="shared" ca="1" si="219"/>
        <v>-2.0650275230413215</v>
      </c>
      <c r="BW461" s="73">
        <f t="shared" ca="1" si="218"/>
        <v>-0.85041519194575188</v>
      </c>
      <c r="BX461" s="73">
        <f t="shared" ref="BX461:CO461" ca="1" si="220">SUM(BX432:BX460)</f>
        <v>-0.54600604626559446</v>
      </c>
      <c r="BY461" s="73">
        <f t="shared" ca="1" si="220"/>
        <v>-0.51735155360581653</v>
      </c>
      <c r="BZ461" s="73">
        <f t="shared" ca="1" si="220"/>
        <v>-0.69245542068618138</v>
      </c>
      <c r="CA461" s="73">
        <f t="shared" ca="1" si="220"/>
        <v>-0.45400543335619947</v>
      </c>
      <c r="CB461" s="73">
        <f t="shared" ca="1" si="220"/>
        <v>-0.36182560667293973</v>
      </c>
      <c r="CC461" s="73">
        <f t="shared" ca="1" si="220"/>
        <v>-0.61924820216343801</v>
      </c>
      <c r="CD461" s="73">
        <f t="shared" ca="1" si="220"/>
        <v>-3.3686037337895516</v>
      </c>
      <c r="CE461" s="73">
        <f t="shared" ca="1" si="220"/>
        <v>-6.0638057620265311</v>
      </c>
      <c r="CF461" s="73">
        <f t="shared" ca="1" si="220"/>
        <v>-2.218051829016682</v>
      </c>
      <c r="CG461" s="73">
        <f t="shared" ca="1" si="220"/>
        <v>-1.892233577189991</v>
      </c>
      <c r="CH461" s="73">
        <f t="shared" ca="1" si="220"/>
        <v>-1.6462636707795348</v>
      </c>
      <c r="CI461" s="73">
        <f t="shared" ca="1" si="220"/>
        <v>-0.89852509053000296</v>
      </c>
      <c r="CJ461" s="73">
        <f t="shared" ca="1" si="220"/>
        <v>-0.33874403648870177</v>
      </c>
      <c r="CK461" s="73">
        <f t="shared" ca="1" si="220"/>
        <v>-0.13306916819181999</v>
      </c>
      <c r="CL461" s="73">
        <f t="shared" ca="1" si="220"/>
        <v>-0.70789009857556284</v>
      </c>
      <c r="CM461" s="73">
        <f t="shared" ca="1" si="220"/>
        <v>-1.227428307547513</v>
      </c>
      <c r="CN461" s="73">
        <f t="shared" ca="1" si="220"/>
        <v>-1.4658213512902631</v>
      </c>
      <c r="CO461" s="73">
        <f t="shared" ca="1" si="220"/>
        <v>-2.7428866251525705</v>
      </c>
    </row>
    <row r="462" spans="1:93" hidden="1" outlineLevel="1"/>
    <row r="463" spans="1:93" hidden="1" outlineLevel="1">
      <c r="A463" s="16" t="s">
        <v>142</v>
      </c>
    </row>
    <row r="464" spans="1:93" hidden="1" outlineLevel="1">
      <c r="A464" s="2" t="s">
        <v>136</v>
      </c>
    </row>
    <row r="465" spans="1:93" hidden="1" outlineLevel="1">
      <c r="A465" t="s">
        <v>137</v>
      </c>
      <c r="B465" t="s">
        <v>138</v>
      </c>
      <c r="C465" t="s">
        <v>139</v>
      </c>
    </row>
    <row r="466" spans="1:93" hidden="1" outlineLevel="1">
      <c r="A466">
        <v>1990</v>
      </c>
      <c r="B466">
        <f t="shared" ref="B466:B494" si="221">MAX($A$427-$A466+1,1)</f>
        <v>24</v>
      </c>
      <c r="C466" s="1">
        <f t="array" ref="C466:C494">TRANSPOSE(D205:AF205)</f>
        <v>38.278309160000006</v>
      </c>
      <c r="D466" s="64"/>
      <c r="E466" s="64"/>
      <c r="F466" s="64"/>
      <c r="G466" s="64"/>
      <c r="H466" s="64"/>
      <c r="I466" s="64"/>
      <c r="J466" s="64"/>
      <c r="K466" s="64"/>
      <c r="L466" s="64"/>
      <c r="M466" s="64"/>
      <c r="N466" s="64"/>
      <c r="O466" s="64"/>
      <c r="P466" s="64"/>
      <c r="Q466" s="64"/>
      <c r="R466" s="64"/>
      <c r="S466" s="64"/>
      <c r="T466" s="64"/>
      <c r="U466" s="64"/>
      <c r="V466" s="64"/>
      <c r="W466" s="64"/>
      <c r="X466" s="64"/>
      <c r="Y466" s="64"/>
      <c r="Z466" s="64"/>
      <c r="AA466" cm="1">
        <f t="array" aca="1" ref="AA466" ca="1">IF($A466&gt;AA$1,"",$C466*INDEX('ETS yield tables'!$D$133:$CO$161,$B466,AA$1-$A466+1)/10^6)</f>
        <v>0</v>
      </c>
      <c r="AB466" cm="1">
        <f t="array" aca="1" ref="AB466" ca="1">IF($A466&gt;AB$1,"",$C466*INDEX('ETS yield tables'!$D$133:$CO$161,$B466,AB$1-$A466+1)/10^6)</f>
        <v>0</v>
      </c>
      <c r="AC466" cm="1">
        <f t="array" aca="1" ref="AC466" ca="1">IF($A466&gt;AC$1,"",$C466*INDEX('ETS yield tables'!$D$133:$CO$161,$B466,AC$1-$A466+1)/10^6)</f>
        <v>0</v>
      </c>
      <c r="AD466" cm="1">
        <f t="array" aca="1" ref="AD466" ca="1">IF($A466&gt;AD$1,"",$C466*INDEX('ETS yield tables'!$D$133:$CO$161,$B466,AD$1-$A466+1)/10^6)</f>
        <v>0</v>
      </c>
      <c r="AE466" cm="1">
        <f t="array" aca="1" ref="AE466" ca="1">IF($A466&gt;AE$1,"",$C466*INDEX('ETS yield tables'!$D$133:$CO$161,$B466,AE$1-$A466+1)/10^6)</f>
        <v>0</v>
      </c>
      <c r="AF466" cm="1">
        <f t="array" aca="1" ref="AF466" ca="1">IF($A466&gt;AF$1,"",$C466*INDEX('ETS yield tables'!$D$133:$CO$161,$B466,AF$1-$A466+1)/10^6)</f>
        <v>0</v>
      </c>
      <c r="AG466" cm="1">
        <f t="array" aca="1" ref="AG466" ca="1">IF($A466&gt;AG$1,"",$C466*INDEX('ETS yield tables'!$D$133:$CO$161,$B466,AG$1-$A466+1)/10^6)</f>
        <v>0</v>
      </c>
      <c r="AH466" cm="1">
        <f t="array" aca="1" ref="AH466" ca="1">IF($A466&gt;AH$1,"",$C466*INDEX('ETS yield tables'!$D$133:$CO$161,$B466,AH$1-$A466+1)/10^6)</f>
        <v>0</v>
      </c>
      <c r="AI466" cm="1">
        <f t="array" aca="1" ref="AI466" ca="1">IF($A466&gt;AI$1,"",$C466*INDEX('ETS yield tables'!$D$133:$CO$161,$B466,AI$1-$A466+1)/10^6)</f>
        <v>0</v>
      </c>
      <c r="AJ466" cm="1">
        <f t="array" aca="1" ref="AJ466" ca="1">IF($A466&gt;AJ$1,"",$C466*INDEX('ETS yield tables'!$D$133:$CO$161,$B466,AJ$1-$A466+1)/10^6)</f>
        <v>0</v>
      </c>
      <c r="AK466" cm="1">
        <f t="array" aca="1" ref="AK466" ca="1">IF($A466&gt;AK$1,"",$C466*INDEX('ETS yield tables'!$D$133:$CO$161,$B466,AK$1-$A466+1)/10^6)</f>
        <v>0</v>
      </c>
      <c r="AL466" cm="1">
        <f t="array" aca="1" ref="AL466" ca="1">IF($A466&gt;AL$1,"",$C466*INDEX('ETS yield tables'!$D$133:$CO$161,$B466,AL$1-$A466+1)/10^6)</f>
        <v>0</v>
      </c>
      <c r="AM466" cm="1">
        <f t="array" aca="1" ref="AM466" ca="1">IF($A466&gt;AM$1,"",$C466*INDEX('ETS yield tables'!$D$133:$CO$161,$B466,AM$1-$A466+1)/10^6)</f>
        <v>0</v>
      </c>
      <c r="AN466" cm="1">
        <f t="array" aca="1" ref="AN466" ca="1">IF($A466&gt;AN$1,"",$C466*INDEX('ETS yield tables'!$D$133:$CO$161,$B466,AN$1-$A466+1)/10^6)</f>
        <v>0</v>
      </c>
      <c r="AO466" cm="1">
        <f t="array" aca="1" ref="AO466" ca="1">IF($A466&gt;AO$1,"",$C466*INDEX('ETS yield tables'!$D$133:$CO$161,$B466,AO$1-$A466+1)/10^6)</f>
        <v>0</v>
      </c>
      <c r="AP466" cm="1">
        <f t="array" aca="1" ref="AP466" ca="1">IF($A466&gt;AP$1,"",$C466*INDEX('ETS yield tables'!$D$133:$CO$161,$B466,AP$1-$A466+1)/10^6)</f>
        <v>0</v>
      </c>
      <c r="AQ466" cm="1">
        <f t="array" aca="1" ref="AQ466" ca="1">IF($A466&gt;AQ$1,"",$C466*INDEX('ETS yield tables'!$D$133:$CO$161,$B466,AQ$1-$A466+1)/10^6)</f>
        <v>0</v>
      </c>
      <c r="AR466" cm="1">
        <f t="array" aca="1" ref="AR466" ca="1">IF($A466&gt;AR$1,"",$C466*INDEX('ETS yield tables'!$D$133:$CO$161,$B466,AR$1-$A466+1)/10^6)</f>
        <v>0</v>
      </c>
      <c r="AS466" cm="1">
        <f t="array" aca="1" ref="AS466" ca="1">IF($A466&gt;AS$1,"",$C466*INDEX('ETS yield tables'!$D$133:$CO$161,$B466,AS$1-$A466+1)/10^6)</f>
        <v>0</v>
      </c>
      <c r="AT466" cm="1">
        <f t="array" aca="1" ref="AT466" ca="1">IF($A466&gt;AT$1,"",$C466*INDEX('ETS yield tables'!$D$133:$CO$161,$B466,AT$1-$A466+1)/10^6)</f>
        <v>0</v>
      </c>
      <c r="AU466" cm="1">
        <f t="array" aca="1" ref="AU466" ca="1">IF($A466&gt;AU$1,"",$C466*INDEX('ETS yield tables'!$D$133:$CO$161,$B466,AU$1-$A466+1)/10^6)</f>
        <v>0</v>
      </c>
      <c r="AV466" cm="1">
        <f t="array" aca="1" ref="AV466" ca="1">IF($A466&gt;AV$1,"",$C466*INDEX('ETS yield tables'!$D$133:$CO$161,$B466,AV$1-$A466+1)/10^6)</f>
        <v>-3.3766818608721438E-2</v>
      </c>
      <c r="AW466" cm="1">
        <f t="array" aca="1" ref="AW466" ca="1">IF($A466&gt;AW$1,"",$C466*INDEX('ETS yield tables'!$D$133:$CO$161,$B466,AW$1-$A466+1)/10^6)</f>
        <v>0</v>
      </c>
      <c r="AX466" cm="1">
        <f t="array" aca="1" ref="AX466" ca="1">IF($A466&gt;AX$1,"",$C466*INDEX('ETS yield tables'!$D$133:$CO$161,$B466,AX$1-$A466+1)/10^6)</f>
        <v>0</v>
      </c>
      <c r="AY466" cm="1">
        <f t="array" aca="1" ref="AY466" ca="1">IF($A466&gt;AY$1,"",$C466*INDEX('ETS yield tables'!$D$133:$CO$161,$B466,AY$1-$A466+1)/10^6)</f>
        <v>0</v>
      </c>
      <c r="AZ466" cm="1">
        <f t="array" aca="1" ref="AZ466" ca="1">IF($A466&gt;AZ$1,"",$C466*INDEX('ETS yield tables'!$D$133:$CO$161,$B466,AZ$1-$A466+1)/10^6)</f>
        <v>0</v>
      </c>
      <c r="BA466" cm="1">
        <f t="array" aca="1" ref="BA466" ca="1">IF($A466&gt;BA$1,"",$C466*INDEX('ETS yield tables'!$D$133:$CO$161,$B466,BA$1-$A466+1)/10^6)</f>
        <v>0</v>
      </c>
      <c r="BB466" cm="1">
        <f t="array" aca="1" ref="BB466" ca="1">IF($A466&gt;BB$1,"",$C466*INDEX('ETS yield tables'!$D$133:$CO$161,$B466,BB$1-$A466+1)/10^6)</f>
        <v>0</v>
      </c>
      <c r="BC466" cm="1">
        <f t="array" aca="1" ref="BC466" ca="1">IF($A466&gt;BC$1,"",$C466*INDEX('ETS yield tables'!$D$133:$CO$161,$B466,BC$1-$A466+1)/10^6)</f>
        <v>0</v>
      </c>
      <c r="BD466" cm="1">
        <f t="array" aca="1" ref="BD466" ca="1">IF($A466&gt;BD$1,"",$C466*INDEX('ETS yield tables'!$D$133:$CO$161,$B466,BD$1-$A466+1)/10^6)</f>
        <v>0</v>
      </c>
      <c r="BE466" cm="1">
        <f t="array" aca="1" ref="BE466" ca="1">IF($A466&gt;BE$1,"",$C466*INDEX('ETS yield tables'!$D$133:$CO$161,$B466,BE$1-$A466+1)/10^6)</f>
        <v>0</v>
      </c>
      <c r="BF466" cm="1">
        <f t="array" aca="1" ref="BF466" ca="1">IF($A466&gt;BF$1,"",$C466*INDEX('ETS yield tables'!$D$133:$CO$161,$B466,BF$1-$A466+1)/10^6)</f>
        <v>0</v>
      </c>
      <c r="BG466" cm="1">
        <f t="array" aca="1" ref="BG466" ca="1">IF($A466&gt;BG$1,"",$C466*INDEX('ETS yield tables'!$D$133:$CO$161,$B466,BG$1-$A466+1)/10^6)</f>
        <v>0</v>
      </c>
      <c r="BH466" cm="1">
        <f t="array" aca="1" ref="BH466" ca="1">IF($A466&gt;BH$1,"",$C466*INDEX('ETS yield tables'!$D$133:$CO$161,$B466,BH$1-$A466+1)/10^6)</f>
        <v>0</v>
      </c>
      <c r="BI466" cm="1">
        <f t="array" aca="1" ref="BI466" ca="1">IF($A466&gt;BI$1,"",$C466*INDEX('ETS yield tables'!$D$133:$CO$161,$B466,BI$1-$A466+1)/10^6)</f>
        <v>0</v>
      </c>
      <c r="BJ466" cm="1">
        <f t="array" aca="1" ref="BJ466" ca="1">IF($A466&gt;BJ$1,"",$C466*INDEX('ETS yield tables'!$D$133:$CO$161,$B466,BJ$1-$A466+1)/10^6)</f>
        <v>0</v>
      </c>
      <c r="BK466" cm="1">
        <f t="array" aca="1" ref="BK466" ca="1">IF($A466&gt;BK$1,"",$C466*INDEX('ETS yield tables'!$D$133:$CO$161,$B466,BK$1-$A466+1)/10^6)</f>
        <v>0</v>
      </c>
      <c r="BL466" cm="1">
        <f t="array" aca="1" ref="BL466" ca="1">IF($A466&gt;BL$1,"",$C466*INDEX('ETS yield tables'!$D$133:$CO$161,$B466,BL$1-$A466+1)/10^6)</f>
        <v>0</v>
      </c>
      <c r="BM466" cm="1">
        <f t="array" aca="1" ref="BM466" ca="1">IF($A466&gt;BM$1,"",$C466*INDEX('ETS yield tables'!$D$133:$CO$161,$B466,BM$1-$A466+1)/10^6)</f>
        <v>0</v>
      </c>
      <c r="BN466" cm="1">
        <f t="array" aca="1" ref="BN466" ca="1">IF($A466&gt;BN$1,"",$C466*INDEX('ETS yield tables'!$D$133:$CO$161,$B466,BN$1-$A466+1)/10^6)</f>
        <v>0</v>
      </c>
      <c r="BO466" cm="1">
        <f t="array" aca="1" ref="BO466" ca="1">IF($A466&gt;BO$1,"",$C466*INDEX('ETS yield tables'!$D$133:$CO$161,$B466,BO$1-$A466+1)/10^6)</f>
        <v>0</v>
      </c>
      <c r="BP466" cm="1">
        <f t="array" aca="1" ref="BP466" ca="1">IF($A466&gt;BP$1,"",$C466*INDEX('ETS yield tables'!$D$133:$CO$161,$B466,BP$1-$A466+1)/10^6)</f>
        <v>0</v>
      </c>
      <c r="BQ466" cm="1">
        <f t="array" aca="1" ref="BQ466" ca="1">IF($A466&gt;BQ$1,"",$C466*INDEX('ETS yield tables'!$D$133:$CO$161,$B466,BQ$1-$A466+1)/10^6)</f>
        <v>0</v>
      </c>
      <c r="BR466" cm="1">
        <f t="array" aca="1" ref="BR466" ca="1">IF($A466&gt;BR$1,"",$C466*INDEX('ETS yield tables'!$D$133:$CO$161,$B466,BR$1-$A466+1)/10^6)</f>
        <v>0</v>
      </c>
      <c r="BS466" cm="1">
        <f t="array" aca="1" ref="BS466" ca="1">IF($A466&gt;BS$1,"",$C466*INDEX('ETS yield tables'!$D$133:$CO$161,$B466,BS$1-$A466+1)/10^6)</f>
        <v>0</v>
      </c>
      <c r="BT466" cm="1">
        <f t="array" aca="1" ref="BT466" ca="1">IF($A466&gt;BT$1,"",$C466*INDEX('ETS yield tables'!$D$133:$CO$161,$B466,BT$1-$A466+1)/10^6)</f>
        <v>0</v>
      </c>
      <c r="BU466" cm="1">
        <f t="array" aca="1" ref="BU466" ca="1">IF($A466&gt;BU$1,"",$C466*INDEX('ETS yield tables'!$D$133:$CO$161,$B466,BU$1-$A466+1)/10^6)</f>
        <v>0</v>
      </c>
      <c r="BV466" cm="1">
        <f t="array" aca="1" ref="BV466" ca="1">IF($A466&gt;BV$1,"",$C466*INDEX('ETS yield tables'!$D$133:$CO$161,$B466,BV$1-$A466+1)/10^6)</f>
        <v>0</v>
      </c>
      <c r="BW466" cm="1">
        <f t="array" aca="1" ref="BW466" ca="1">IF($A466&gt;BW$1,"",$C466*INDEX('ETS yield tables'!$D$133:$CO$161,$B466,BW$1-$A466+1)/10^6)</f>
        <v>0</v>
      </c>
      <c r="BX466" cm="1">
        <f t="array" aca="1" ref="BX466" ca="1">IF($A466&gt;BX$1,"",$C466*INDEX('ETS yield tables'!$D$133:$CO$161,$B466,BX$1-$A466+1)/10^6)</f>
        <v>0</v>
      </c>
      <c r="BY466" cm="1">
        <f t="array" aca="1" ref="BY466" ca="1">IF($A466&gt;BY$1,"",$C466*INDEX('ETS yield tables'!$D$133:$CO$161,$B466,BY$1-$A466+1)/10^6)</f>
        <v>0</v>
      </c>
      <c r="BZ466" cm="1">
        <f t="array" aca="1" ref="BZ466" ca="1">IF($A466&gt;BZ$1,"",$C466*INDEX('ETS yield tables'!$D$133:$CO$161,$B466,BZ$1-$A466+1)/10^6)</f>
        <v>0</v>
      </c>
      <c r="CA466" cm="1">
        <f t="array" aca="1" ref="CA466" ca="1">IF($A466&gt;CA$1,"",$C466*INDEX('ETS yield tables'!$D$133:$CO$161,$B466,CA$1-$A466+1)/10^6)</f>
        <v>0</v>
      </c>
      <c r="CB466" cm="1">
        <f t="array" aca="1" ref="CB466" ca="1">IF($A466&gt;CB$1,"",$C466*INDEX('ETS yield tables'!$D$133:$CO$161,$B466,CB$1-$A466+1)/10^6)</f>
        <v>0</v>
      </c>
      <c r="CC466" cm="1">
        <f t="array" aca="1" ref="CC466" ca="1">IF($A466&gt;CC$1,"",$C466*INDEX('ETS yield tables'!$D$133:$CO$161,$B466,CC$1-$A466+1)/10^6)</f>
        <v>0</v>
      </c>
      <c r="CD466" cm="1">
        <f t="array" aca="1" ref="CD466" ca="1">IF($A466&gt;CD$1,"",$C466*INDEX('ETS yield tables'!$D$133:$CO$161,$B466,CD$1-$A466+1)/10^6)</f>
        <v>0</v>
      </c>
      <c r="CE466" cm="1">
        <f t="array" aca="1" ref="CE466" ca="1">IF($A466&gt;CE$1,"",$C466*INDEX('ETS yield tables'!$D$133:$CO$161,$B466,CE$1-$A466+1)/10^6)</f>
        <v>0</v>
      </c>
      <c r="CF466" cm="1">
        <f t="array" aca="1" ref="CF466" ca="1">IF($A466&gt;CF$1,"",$C466*INDEX('ETS yield tables'!$D$133:$CO$161,$B466,CF$1-$A466+1)/10^6)</f>
        <v>0</v>
      </c>
      <c r="CG466" cm="1">
        <f t="array" aca="1" ref="CG466" ca="1">IF($A466&gt;CG$1,"",$C466*INDEX('ETS yield tables'!$D$133:$CO$161,$B466,CG$1-$A466+1)/10^6)</f>
        <v>0</v>
      </c>
      <c r="CH466" cm="1">
        <f t="array" aca="1" ref="CH466" ca="1">IF($A466&gt;CH$1,"",$C466*INDEX('ETS yield tables'!$D$133:$CO$161,$B466,CH$1-$A466+1)/10^6)</f>
        <v>0</v>
      </c>
      <c r="CI466" cm="1">
        <f t="array" aca="1" ref="CI466" ca="1">IF($A466&gt;CI$1,"",$C466*INDEX('ETS yield tables'!$D$133:$CO$161,$B466,CI$1-$A466+1)/10^6)</f>
        <v>0</v>
      </c>
      <c r="CJ466" cm="1">
        <f t="array" aca="1" ref="CJ466" ca="1">IF($A466&gt;CJ$1,"",$C466*INDEX('ETS yield tables'!$D$133:$CO$161,$B466,CJ$1-$A466+1)/10^6)</f>
        <v>0</v>
      </c>
      <c r="CK466" cm="1">
        <f t="array" aca="1" ref="CK466" ca="1">IF($A466&gt;CK$1,"",$C466*INDEX('ETS yield tables'!$D$133:$CO$161,$B466,CK$1-$A466+1)/10^6)</f>
        <v>0</v>
      </c>
      <c r="CL466" cm="1">
        <f t="array" aca="1" ref="CL466" ca="1">IF($A466&gt;CL$1,"",$C466*INDEX('ETS yield tables'!$D$133:$CO$161,$B466,CL$1-$A466+1)/10^6)</f>
        <v>0</v>
      </c>
      <c r="CM466" cm="1">
        <f t="array" aca="1" ref="CM466" ca="1">IF($A466&gt;CM$1,"",$C466*INDEX('ETS yield tables'!$D$133:$CO$161,$B466,CM$1-$A466+1)/10^6)</f>
        <v>0</v>
      </c>
      <c r="CN466" cm="1">
        <f t="array" aca="1" ref="CN466" ca="1">IF($A466&gt;CN$1,"",$C466*INDEX('ETS yield tables'!$D$133:$CO$161,$B466,CN$1-$A466+1)/10^6)</f>
        <v>0</v>
      </c>
      <c r="CO466" cm="1">
        <f t="array" aca="1" ref="CO466" ca="1">IF($A466&gt;CO$1,"",$C466*INDEX('ETS yield tables'!$D$133:$CO$161,$B466,CO$1-$A466+1)/10^6)</f>
        <v>-3.3961858835294914E-2</v>
      </c>
    </row>
    <row r="467" spans="1:93" hidden="1" outlineLevel="1">
      <c r="A467">
        <v>1991</v>
      </c>
      <c r="B467">
        <f t="shared" si="221"/>
        <v>23</v>
      </c>
      <c r="C467" s="1">
        <v>55.241768624000009</v>
      </c>
      <c r="D467" s="64"/>
      <c r="E467" s="64"/>
      <c r="F467" s="64"/>
      <c r="G467" s="64"/>
      <c r="H467" s="64"/>
      <c r="I467" s="64"/>
      <c r="J467" s="64"/>
      <c r="K467" s="64"/>
      <c r="L467" s="64"/>
      <c r="M467" s="64"/>
      <c r="N467" s="64"/>
      <c r="O467" s="64"/>
      <c r="P467" s="64"/>
      <c r="Q467" s="64"/>
      <c r="R467" s="64"/>
      <c r="S467" s="64"/>
      <c r="T467" s="64"/>
      <c r="U467" s="64"/>
      <c r="V467" s="64"/>
      <c r="W467" s="64"/>
      <c r="X467" s="64"/>
      <c r="Y467" s="64"/>
      <c r="Z467" s="64"/>
      <c r="AA467" cm="1">
        <f t="array" aca="1" ref="AA467" ca="1">IF($A467&gt;AA$1,"",$C467*INDEX('ETS yield tables'!$D$133:$CO$161,$B467,AA$1-$A467+1)/10^6)</f>
        <v>0</v>
      </c>
      <c r="AB467" cm="1">
        <f t="array" aca="1" ref="AB467" ca="1">IF($A467&gt;AB$1,"",$C467*INDEX('ETS yield tables'!$D$133:$CO$161,$B467,AB$1-$A467+1)/10^6)</f>
        <v>0</v>
      </c>
      <c r="AC467" cm="1">
        <f t="array" aca="1" ref="AC467" ca="1">IF($A467&gt;AC$1,"",$C467*INDEX('ETS yield tables'!$D$133:$CO$161,$B467,AC$1-$A467+1)/10^6)</f>
        <v>0</v>
      </c>
      <c r="AD467" cm="1">
        <f t="array" aca="1" ref="AD467" ca="1">IF($A467&gt;AD$1,"",$C467*INDEX('ETS yield tables'!$D$133:$CO$161,$B467,AD$1-$A467+1)/10^6)</f>
        <v>0</v>
      </c>
      <c r="AE467" cm="1">
        <f t="array" aca="1" ref="AE467" ca="1">IF($A467&gt;AE$1,"",$C467*INDEX('ETS yield tables'!$D$133:$CO$161,$B467,AE$1-$A467+1)/10^6)</f>
        <v>0</v>
      </c>
      <c r="AF467" cm="1">
        <f t="array" aca="1" ref="AF467" ca="1">IF($A467&gt;AF$1,"",$C467*INDEX('ETS yield tables'!$D$133:$CO$161,$B467,AF$1-$A467+1)/10^6)</f>
        <v>0</v>
      </c>
      <c r="AG467" cm="1">
        <f t="array" aca="1" ref="AG467" ca="1">IF($A467&gt;AG$1,"",$C467*INDEX('ETS yield tables'!$D$133:$CO$161,$B467,AG$1-$A467+1)/10^6)</f>
        <v>0</v>
      </c>
      <c r="AH467" cm="1">
        <f t="array" aca="1" ref="AH467" ca="1">IF($A467&gt;AH$1,"",$C467*INDEX('ETS yield tables'!$D$133:$CO$161,$B467,AH$1-$A467+1)/10^6)</f>
        <v>0</v>
      </c>
      <c r="AI467" cm="1">
        <f t="array" aca="1" ref="AI467" ca="1">IF($A467&gt;AI$1,"",$C467*INDEX('ETS yield tables'!$D$133:$CO$161,$B467,AI$1-$A467+1)/10^6)</f>
        <v>0</v>
      </c>
      <c r="AJ467" cm="1">
        <f t="array" aca="1" ref="AJ467" ca="1">IF($A467&gt;AJ$1,"",$C467*INDEX('ETS yield tables'!$D$133:$CO$161,$B467,AJ$1-$A467+1)/10^6)</f>
        <v>0</v>
      </c>
      <c r="AK467" cm="1">
        <f t="array" aca="1" ref="AK467" ca="1">IF($A467&gt;AK$1,"",$C467*INDEX('ETS yield tables'!$D$133:$CO$161,$B467,AK$1-$A467+1)/10^6)</f>
        <v>0</v>
      </c>
      <c r="AL467" cm="1">
        <f t="array" aca="1" ref="AL467" ca="1">IF($A467&gt;AL$1,"",$C467*INDEX('ETS yield tables'!$D$133:$CO$161,$B467,AL$1-$A467+1)/10^6)</f>
        <v>0</v>
      </c>
      <c r="AM467" cm="1">
        <f t="array" aca="1" ref="AM467" ca="1">IF($A467&gt;AM$1,"",$C467*INDEX('ETS yield tables'!$D$133:$CO$161,$B467,AM$1-$A467+1)/10^6)</f>
        <v>0</v>
      </c>
      <c r="AN467" cm="1">
        <f t="array" aca="1" ref="AN467" ca="1">IF($A467&gt;AN$1,"",$C467*INDEX('ETS yield tables'!$D$133:$CO$161,$B467,AN$1-$A467+1)/10^6)</f>
        <v>0</v>
      </c>
      <c r="AO467" cm="1">
        <f t="array" aca="1" ref="AO467" ca="1">IF($A467&gt;AO$1,"",$C467*INDEX('ETS yield tables'!$D$133:$CO$161,$B467,AO$1-$A467+1)/10^6)</f>
        <v>0</v>
      </c>
      <c r="AP467" cm="1">
        <f t="array" aca="1" ref="AP467" ca="1">IF($A467&gt;AP$1,"",$C467*INDEX('ETS yield tables'!$D$133:$CO$161,$B467,AP$1-$A467+1)/10^6)</f>
        <v>0</v>
      </c>
      <c r="AQ467" cm="1">
        <f t="array" aca="1" ref="AQ467" ca="1">IF($A467&gt;AQ$1,"",$C467*INDEX('ETS yield tables'!$D$133:$CO$161,$B467,AQ$1-$A467+1)/10^6)</f>
        <v>0</v>
      </c>
      <c r="AR467" cm="1">
        <f t="array" aca="1" ref="AR467" ca="1">IF($A467&gt;AR$1,"",$C467*INDEX('ETS yield tables'!$D$133:$CO$161,$B467,AR$1-$A467+1)/10^6)</f>
        <v>0</v>
      </c>
      <c r="AS467" cm="1">
        <f t="array" aca="1" ref="AS467" ca="1">IF($A467&gt;AS$1,"",$C467*INDEX('ETS yield tables'!$D$133:$CO$161,$B467,AS$1-$A467+1)/10^6)</f>
        <v>0</v>
      </c>
      <c r="AT467" cm="1">
        <f t="array" aca="1" ref="AT467" ca="1">IF($A467&gt;AT$1,"",$C467*INDEX('ETS yield tables'!$D$133:$CO$161,$B467,AT$1-$A467+1)/10^6)</f>
        <v>0</v>
      </c>
      <c r="AU467" cm="1">
        <f t="array" aca="1" ref="AU467" ca="1">IF($A467&gt;AU$1,"",$C467*INDEX('ETS yield tables'!$D$133:$CO$161,$B467,AU$1-$A467+1)/10^6)</f>
        <v>0</v>
      </c>
      <c r="AV467" cm="1">
        <f t="array" aca="1" ref="AV467" ca="1">IF($A467&gt;AV$1,"",$C467*INDEX('ETS yield tables'!$D$133:$CO$161,$B467,AV$1-$A467+1)/10^6)</f>
        <v>0</v>
      </c>
      <c r="AW467" cm="1">
        <f t="array" aca="1" ref="AW467" ca="1">IF($A467&gt;AW$1,"",$C467*INDEX('ETS yield tables'!$D$133:$CO$161,$B467,AW$1-$A467+1)/10^6)</f>
        <v>-4.9012435214374851E-2</v>
      </c>
      <c r="AX467" cm="1">
        <f t="array" aca="1" ref="AX467" ca="1">IF($A467&gt;AX$1,"",$C467*INDEX('ETS yield tables'!$D$133:$CO$161,$B467,AX$1-$A467+1)/10^6)</f>
        <v>-2.0079767059587405E-3</v>
      </c>
      <c r="AY467" cm="1">
        <f t="array" aca="1" ref="AY467" ca="1">IF($A467&gt;AY$1,"",$C467*INDEX('ETS yield tables'!$D$133:$CO$161,$B467,AY$1-$A467+1)/10^6)</f>
        <v>0</v>
      </c>
      <c r="AZ467" cm="1">
        <f t="array" aca="1" ref="AZ467" ca="1">IF($A467&gt;AZ$1,"",$C467*INDEX('ETS yield tables'!$D$133:$CO$161,$B467,AZ$1-$A467+1)/10^6)</f>
        <v>0</v>
      </c>
      <c r="BA467" cm="1">
        <f t="array" aca="1" ref="BA467" ca="1">IF($A467&gt;BA$1,"",$C467*INDEX('ETS yield tables'!$D$133:$CO$161,$B467,BA$1-$A467+1)/10^6)</f>
        <v>0</v>
      </c>
      <c r="BB467" cm="1">
        <f t="array" aca="1" ref="BB467" ca="1">IF($A467&gt;BB$1,"",$C467*INDEX('ETS yield tables'!$D$133:$CO$161,$B467,BB$1-$A467+1)/10^6)</f>
        <v>0</v>
      </c>
      <c r="BC467" cm="1">
        <f t="array" aca="1" ref="BC467" ca="1">IF($A467&gt;BC$1,"",$C467*INDEX('ETS yield tables'!$D$133:$CO$161,$B467,BC$1-$A467+1)/10^6)</f>
        <v>0</v>
      </c>
      <c r="BD467" cm="1">
        <f t="array" aca="1" ref="BD467" ca="1">IF($A467&gt;BD$1,"",$C467*INDEX('ETS yield tables'!$D$133:$CO$161,$B467,BD$1-$A467+1)/10^6)</f>
        <v>0</v>
      </c>
      <c r="BE467" cm="1">
        <f t="array" aca="1" ref="BE467" ca="1">IF($A467&gt;BE$1,"",$C467*INDEX('ETS yield tables'!$D$133:$CO$161,$B467,BE$1-$A467+1)/10^6)</f>
        <v>0</v>
      </c>
      <c r="BF467" cm="1">
        <f t="array" aca="1" ref="BF467" ca="1">IF($A467&gt;BF$1,"",$C467*INDEX('ETS yield tables'!$D$133:$CO$161,$B467,BF$1-$A467+1)/10^6)</f>
        <v>0</v>
      </c>
      <c r="BG467" cm="1">
        <f t="array" aca="1" ref="BG467" ca="1">IF($A467&gt;BG$1,"",$C467*INDEX('ETS yield tables'!$D$133:$CO$161,$B467,BG$1-$A467+1)/10^6)</f>
        <v>0</v>
      </c>
      <c r="BH467" cm="1">
        <f t="array" aca="1" ref="BH467" ca="1">IF($A467&gt;BH$1,"",$C467*INDEX('ETS yield tables'!$D$133:$CO$161,$B467,BH$1-$A467+1)/10^6)</f>
        <v>0</v>
      </c>
      <c r="BI467" cm="1">
        <f t="array" aca="1" ref="BI467" ca="1">IF($A467&gt;BI$1,"",$C467*INDEX('ETS yield tables'!$D$133:$CO$161,$B467,BI$1-$A467+1)/10^6)</f>
        <v>0</v>
      </c>
      <c r="BJ467" cm="1">
        <f t="array" aca="1" ref="BJ467" ca="1">IF($A467&gt;BJ$1,"",$C467*INDEX('ETS yield tables'!$D$133:$CO$161,$B467,BJ$1-$A467+1)/10^6)</f>
        <v>0</v>
      </c>
      <c r="BK467" cm="1">
        <f t="array" aca="1" ref="BK467" ca="1">IF($A467&gt;BK$1,"",$C467*INDEX('ETS yield tables'!$D$133:$CO$161,$B467,BK$1-$A467+1)/10^6)</f>
        <v>0</v>
      </c>
      <c r="BL467" cm="1">
        <f t="array" aca="1" ref="BL467" ca="1">IF($A467&gt;BL$1,"",$C467*INDEX('ETS yield tables'!$D$133:$CO$161,$B467,BL$1-$A467+1)/10^6)</f>
        <v>0</v>
      </c>
      <c r="BM467" cm="1">
        <f t="array" aca="1" ref="BM467" ca="1">IF($A467&gt;BM$1,"",$C467*INDEX('ETS yield tables'!$D$133:$CO$161,$B467,BM$1-$A467+1)/10^6)</f>
        <v>0</v>
      </c>
      <c r="BN467" cm="1">
        <f t="array" aca="1" ref="BN467" ca="1">IF($A467&gt;BN$1,"",$C467*INDEX('ETS yield tables'!$D$133:$CO$161,$B467,BN$1-$A467+1)/10^6)</f>
        <v>0</v>
      </c>
      <c r="BO467" cm="1">
        <f t="array" aca="1" ref="BO467" ca="1">IF($A467&gt;BO$1,"",$C467*INDEX('ETS yield tables'!$D$133:$CO$161,$B467,BO$1-$A467+1)/10^6)</f>
        <v>0</v>
      </c>
      <c r="BP467" cm="1">
        <f t="array" aca="1" ref="BP467" ca="1">IF($A467&gt;BP$1,"",$C467*INDEX('ETS yield tables'!$D$133:$CO$161,$B467,BP$1-$A467+1)/10^6)</f>
        <v>0</v>
      </c>
      <c r="BQ467" cm="1">
        <f t="array" aca="1" ref="BQ467" ca="1">IF($A467&gt;BQ$1,"",$C467*INDEX('ETS yield tables'!$D$133:$CO$161,$B467,BQ$1-$A467+1)/10^6)</f>
        <v>0</v>
      </c>
      <c r="BR467" cm="1">
        <f t="array" aca="1" ref="BR467" ca="1">IF($A467&gt;BR$1,"",$C467*INDEX('ETS yield tables'!$D$133:$CO$161,$B467,BR$1-$A467+1)/10^6)</f>
        <v>0</v>
      </c>
      <c r="BS467" cm="1">
        <f t="array" aca="1" ref="BS467" ca="1">IF($A467&gt;BS$1,"",$C467*INDEX('ETS yield tables'!$D$133:$CO$161,$B467,BS$1-$A467+1)/10^6)</f>
        <v>0</v>
      </c>
      <c r="BT467" cm="1">
        <f t="array" aca="1" ref="BT467" ca="1">IF($A467&gt;BT$1,"",$C467*INDEX('ETS yield tables'!$D$133:$CO$161,$B467,BT$1-$A467+1)/10^6)</f>
        <v>0</v>
      </c>
      <c r="BU467" cm="1">
        <f t="array" aca="1" ref="BU467" ca="1">IF($A467&gt;BU$1,"",$C467*INDEX('ETS yield tables'!$D$133:$CO$161,$B467,BU$1-$A467+1)/10^6)</f>
        <v>0</v>
      </c>
      <c r="BV467" cm="1">
        <f t="array" aca="1" ref="BV467" ca="1">IF($A467&gt;BV$1,"",$C467*INDEX('ETS yield tables'!$D$133:$CO$161,$B467,BV$1-$A467+1)/10^6)</f>
        <v>0</v>
      </c>
      <c r="BW467" cm="1">
        <f t="array" aca="1" ref="BW467" ca="1">IF($A467&gt;BW$1,"",$C467*INDEX('ETS yield tables'!$D$133:$CO$161,$B467,BW$1-$A467+1)/10^6)</f>
        <v>0</v>
      </c>
      <c r="BX467" cm="1">
        <f t="array" aca="1" ref="BX467" ca="1">IF($A467&gt;BX$1,"",$C467*INDEX('ETS yield tables'!$D$133:$CO$161,$B467,BX$1-$A467+1)/10^6)</f>
        <v>0</v>
      </c>
      <c r="BY467" cm="1">
        <f t="array" aca="1" ref="BY467" ca="1">IF($A467&gt;BY$1,"",$C467*INDEX('ETS yield tables'!$D$133:$CO$161,$B467,BY$1-$A467+1)/10^6)</f>
        <v>0</v>
      </c>
      <c r="BZ467" cm="1">
        <f t="array" aca="1" ref="BZ467" ca="1">IF($A467&gt;BZ$1,"",$C467*INDEX('ETS yield tables'!$D$133:$CO$161,$B467,BZ$1-$A467+1)/10^6)</f>
        <v>0</v>
      </c>
      <c r="CA467" cm="1">
        <f t="array" aca="1" ref="CA467" ca="1">IF($A467&gt;CA$1,"",$C467*INDEX('ETS yield tables'!$D$133:$CO$161,$B467,CA$1-$A467+1)/10^6)</f>
        <v>0</v>
      </c>
      <c r="CB467" cm="1">
        <f t="array" aca="1" ref="CB467" ca="1">IF($A467&gt;CB$1,"",$C467*INDEX('ETS yield tables'!$D$133:$CO$161,$B467,CB$1-$A467+1)/10^6)</f>
        <v>0</v>
      </c>
      <c r="CC467" cm="1">
        <f t="array" aca="1" ref="CC467" ca="1">IF($A467&gt;CC$1,"",$C467*INDEX('ETS yield tables'!$D$133:$CO$161,$B467,CC$1-$A467+1)/10^6)</f>
        <v>0</v>
      </c>
      <c r="CD467" cm="1">
        <f t="array" aca="1" ref="CD467" ca="1">IF($A467&gt;CD$1,"",$C467*INDEX('ETS yield tables'!$D$133:$CO$161,$B467,CD$1-$A467+1)/10^6)</f>
        <v>0</v>
      </c>
      <c r="CE467" cm="1">
        <f t="array" aca="1" ref="CE467" ca="1">IF($A467&gt;CE$1,"",$C467*INDEX('ETS yield tables'!$D$133:$CO$161,$B467,CE$1-$A467+1)/10^6)</f>
        <v>0</v>
      </c>
      <c r="CF467" cm="1">
        <f t="array" aca="1" ref="CF467" ca="1">IF($A467&gt;CF$1,"",$C467*INDEX('ETS yield tables'!$D$133:$CO$161,$B467,CF$1-$A467+1)/10^6)</f>
        <v>0</v>
      </c>
      <c r="CG467" cm="1">
        <f t="array" aca="1" ref="CG467" ca="1">IF($A467&gt;CG$1,"",$C467*INDEX('ETS yield tables'!$D$133:$CO$161,$B467,CG$1-$A467+1)/10^6)</f>
        <v>0</v>
      </c>
      <c r="CH467" cm="1">
        <f t="array" aca="1" ref="CH467" ca="1">IF($A467&gt;CH$1,"",$C467*INDEX('ETS yield tables'!$D$133:$CO$161,$B467,CH$1-$A467+1)/10^6)</f>
        <v>0</v>
      </c>
      <c r="CI467" cm="1">
        <f t="array" aca="1" ref="CI467" ca="1">IF($A467&gt;CI$1,"",$C467*INDEX('ETS yield tables'!$D$133:$CO$161,$B467,CI$1-$A467+1)/10^6)</f>
        <v>0</v>
      </c>
      <c r="CJ467" cm="1">
        <f t="array" aca="1" ref="CJ467" ca="1">IF($A467&gt;CJ$1,"",$C467*INDEX('ETS yield tables'!$D$133:$CO$161,$B467,CJ$1-$A467+1)/10^6)</f>
        <v>0</v>
      </c>
      <c r="CK467" cm="1">
        <f t="array" aca="1" ref="CK467" ca="1">IF($A467&gt;CK$1,"",$C467*INDEX('ETS yield tables'!$D$133:$CO$161,$B467,CK$1-$A467+1)/10^6)</f>
        <v>0</v>
      </c>
      <c r="CL467" cm="1">
        <f t="array" aca="1" ref="CL467" ca="1">IF($A467&gt;CL$1,"",$C467*INDEX('ETS yield tables'!$D$133:$CO$161,$B467,CL$1-$A467+1)/10^6)</f>
        <v>0</v>
      </c>
      <c r="CM467" cm="1">
        <f t="array" aca="1" ref="CM467" ca="1">IF($A467&gt;CM$1,"",$C467*INDEX('ETS yield tables'!$D$133:$CO$161,$B467,CM$1-$A467+1)/10^6)</f>
        <v>0</v>
      </c>
      <c r="CN467" cm="1">
        <f t="array" aca="1" ref="CN467" ca="1">IF($A467&gt;CN$1,"",$C467*INDEX('ETS yield tables'!$D$133:$CO$161,$B467,CN$1-$A467+1)/10^6)</f>
        <v>0</v>
      </c>
      <c r="CO467" cm="1">
        <f t="array" aca="1" ref="CO467" ca="1">IF($A467&gt;CO$1,"",$C467*INDEX('ETS yield tables'!$D$133:$CO$161,$B467,CO$1-$A467+1)/10^6)</f>
        <v>0</v>
      </c>
    </row>
    <row r="468" spans="1:93" hidden="1" outlineLevel="1">
      <c r="A468">
        <v>1992</v>
      </c>
      <c r="B468">
        <f t="shared" si="221"/>
        <v>22</v>
      </c>
      <c r="C468" s="1">
        <v>41.302654455999999</v>
      </c>
      <c r="D468" s="64"/>
      <c r="E468" s="64"/>
      <c r="F468" s="64"/>
      <c r="G468" s="64"/>
      <c r="H468" s="64"/>
      <c r="I468" s="64"/>
      <c r="J468" s="64"/>
      <c r="K468" s="64"/>
      <c r="L468" s="64"/>
      <c r="M468" s="64"/>
      <c r="N468" s="64"/>
      <c r="O468" s="64"/>
      <c r="P468" s="64"/>
      <c r="Q468" s="64"/>
      <c r="R468" s="64"/>
      <c r="S468" s="64"/>
      <c r="T468" s="64"/>
      <c r="U468" s="64"/>
      <c r="V468" s="64"/>
      <c r="W468" s="64"/>
      <c r="X468" s="64"/>
      <c r="Y468" s="64"/>
      <c r="Z468" s="64"/>
      <c r="AA468" cm="1">
        <f t="array" aca="1" ref="AA468" ca="1">IF($A468&gt;AA$1,"",$C468*INDEX('ETS yield tables'!$D$133:$CO$161,$B468,AA$1-$A468+1)/10^6)</f>
        <v>0</v>
      </c>
      <c r="AB468" cm="1">
        <f t="array" aca="1" ref="AB468" ca="1">IF($A468&gt;AB$1,"",$C468*INDEX('ETS yield tables'!$D$133:$CO$161,$B468,AB$1-$A468+1)/10^6)</f>
        <v>0</v>
      </c>
      <c r="AC468" cm="1">
        <f t="array" aca="1" ref="AC468" ca="1">IF($A468&gt;AC$1,"",$C468*INDEX('ETS yield tables'!$D$133:$CO$161,$B468,AC$1-$A468+1)/10^6)</f>
        <v>0</v>
      </c>
      <c r="AD468" cm="1">
        <f t="array" aca="1" ref="AD468" ca="1">IF($A468&gt;AD$1,"",$C468*INDEX('ETS yield tables'!$D$133:$CO$161,$B468,AD$1-$A468+1)/10^6)</f>
        <v>0</v>
      </c>
      <c r="AE468" cm="1">
        <f t="array" aca="1" ref="AE468" ca="1">IF($A468&gt;AE$1,"",$C468*INDEX('ETS yield tables'!$D$133:$CO$161,$B468,AE$1-$A468+1)/10^6)</f>
        <v>0</v>
      </c>
      <c r="AF468" cm="1">
        <f t="array" aca="1" ref="AF468" ca="1">IF($A468&gt;AF$1,"",$C468*INDEX('ETS yield tables'!$D$133:$CO$161,$B468,AF$1-$A468+1)/10^6)</f>
        <v>0</v>
      </c>
      <c r="AG468" cm="1">
        <f t="array" aca="1" ref="AG468" ca="1">IF($A468&gt;AG$1,"",$C468*INDEX('ETS yield tables'!$D$133:$CO$161,$B468,AG$1-$A468+1)/10^6)</f>
        <v>0</v>
      </c>
      <c r="AH468" cm="1">
        <f t="array" aca="1" ref="AH468" ca="1">IF($A468&gt;AH$1,"",$C468*INDEX('ETS yield tables'!$D$133:$CO$161,$B468,AH$1-$A468+1)/10^6)</f>
        <v>0</v>
      </c>
      <c r="AI468" cm="1">
        <f t="array" aca="1" ref="AI468" ca="1">IF($A468&gt;AI$1,"",$C468*INDEX('ETS yield tables'!$D$133:$CO$161,$B468,AI$1-$A468+1)/10^6)</f>
        <v>0</v>
      </c>
      <c r="AJ468" cm="1">
        <f t="array" aca="1" ref="AJ468" ca="1">IF($A468&gt;AJ$1,"",$C468*INDEX('ETS yield tables'!$D$133:$CO$161,$B468,AJ$1-$A468+1)/10^6)</f>
        <v>0</v>
      </c>
      <c r="AK468" cm="1">
        <f t="array" aca="1" ref="AK468" ca="1">IF($A468&gt;AK$1,"",$C468*INDEX('ETS yield tables'!$D$133:$CO$161,$B468,AK$1-$A468+1)/10^6)</f>
        <v>0</v>
      </c>
      <c r="AL468" cm="1">
        <f t="array" aca="1" ref="AL468" ca="1">IF($A468&gt;AL$1,"",$C468*INDEX('ETS yield tables'!$D$133:$CO$161,$B468,AL$1-$A468+1)/10^6)</f>
        <v>0</v>
      </c>
      <c r="AM468" cm="1">
        <f t="array" aca="1" ref="AM468" ca="1">IF($A468&gt;AM$1,"",$C468*INDEX('ETS yield tables'!$D$133:$CO$161,$B468,AM$1-$A468+1)/10^6)</f>
        <v>0</v>
      </c>
      <c r="AN468" cm="1">
        <f t="array" aca="1" ref="AN468" ca="1">IF($A468&gt;AN$1,"",$C468*INDEX('ETS yield tables'!$D$133:$CO$161,$B468,AN$1-$A468+1)/10^6)</f>
        <v>0</v>
      </c>
      <c r="AO468" cm="1">
        <f t="array" aca="1" ref="AO468" ca="1">IF($A468&gt;AO$1,"",$C468*INDEX('ETS yield tables'!$D$133:$CO$161,$B468,AO$1-$A468+1)/10^6)</f>
        <v>0</v>
      </c>
      <c r="AP468" cm="1">
        <f t="array" aca="1" ref="AP468" ca="1">IF($A468&gt;AP$1,"",$C468*INDEX('ETS yield tables'!$D$133:$CO$161,$B468,AP$1-$A468+1)/10^6)</f>
        <v>0</v>
      </c>
      <c r="AQ468" cm="1">
        <f t="array" aca="1" ref="AQ468" ca="1">IF($A468&gt;AQ$1,"",$C468*INDEX('ETS yield tables'!$D$133:$CO$161,$B468,AQ$1-$A468+1)/10^6)</f>
        <v>0</v>
      </c>
      <c r="AR468" cm="1">
        <f t="array" aca="1" ref="AR468" ca="1">IF($A468&gt;AR$1,"",$C468*INDEX('ETS yield tables'!$D$133:$CO$161,$B468,AR$1-$A468+1)/10^6)</f>
        <v>0</v>
      </c>
      <c r="AS468" cm="1">
        <f t="array" aca="1" ref="AS468" ca="1">IF($A468&gt;AS$1,"",$C468*INDEX('ETS yield tables'!$D$133:$CO$161,$B468,AS$1-$A468+1)/10^6)</f>
        <v>0</v>
      </c>
      <c r="AT468" cm="1">
        <f t="array" aca="1" ref="AT468" ca="1">IF($A468&gt;AT$1,"",$C468*INDEX('ETS yield tables'!$D$133:$CO$161,$B468,AT$1-$A468+1)/10^6)</f>
        <v>0</v>
      </c>
      <c r="AU468" cm="1">
        <f t="array" aca="1" ref="AU468" ca="1">IF($A468&gt;AU$1,"",$C468*INDEX('ETS yield tables'!$D$133:$CO$161,$B468,AU$1-$A468+1)/10^6)</f>
        <v>0</v>
      </c>
      <c r="AV468" cm="1">
        <f t="array" aca="1" ref="AV468" ca="1">IF($A468&gt;AV$1,"",$C468*INDEX('ETS yield tables'!$D$133:$CO$161,$B468,AV$1-$A468+1)/10^6)</f>
        <v>0</v>
      </c>
      <c r="AW468" cm="1">
        <f t="array" aca="1" ref="AW468" ca="1">IF($A468&gt;AW$1,"",$C468*INDEX('ETS yield tables'!$D$133:$CO$161,$B468,AW$1-$A468+1)/10^6)</f>
        <v>0</v>
      </c>
      <c r="AX468" cm="1">
        <f t="array" aca="1" ref="AX468" ca="1">IF($A468&gt;AX$1,"",$C468*INDEX('ETS yield tables'!$D$133:$CO$161,$B468,AX$1-$A468+1)/10^6)</f>
        <v>-3.6645164087431598E-2</v>
      </c>
      <c r="AY468" cm="1">
        <f t="array" aca="1" ref="AY468" ca="1">IF($A468&gt;AY$1,"",$C468*INDEX('ETS yield tables'!$D$133:$CO$161,$B468,AY$1-$A468+1)/10^6)</f>
        <v>-1.9622383035051011E-3</v>
      </c>
      <c r="AZ468" cm="1">
        <f t="array" aca="1" ref="AZ468" ca="1">IF($A468&gt;AZ$1,"",$C468*INDEX('ETS yield tables'!$D$133:$CO$161,$B468,AZ$1-$A468+1)/10^6)</f>
        <v>-1.1523643959234033E-3</v>
      </c>
      <c r="BA468" cm="1">
        <f t="array" aca="1" ref="BA468" ca="1">IF($A468&gt;BA$1,"",$C468*INDEX('ETS yield tables'!$D$133:$CO$161,$B468,BA$1-$A468+1)/10^6)</f>
        <v>0</v>
      </c>
      <c r="BB468" cm="1">
        <f t="array" aca="1" ref="BB468" ca="1">IF($A468&gt;BB$1,"",$C468*INDEX('ETS yield tables'!$D$133:$CO$161,$B468,BB$1-$A468+1)/10^6)</f>
        <v>0</v>
      </c>
      <c r="BC468" cm="1">
        <f t="array" aca="1" ref="BC468" ca="1">IF($A468&gt;BC$1,"",$C468*INDEX('ETS yield tables'!$D$133:$CO$161,$B468,BC$1-$A468+1)/10^6)</f>
        <v>0</v>
      </c>
      <c r="BD468" cm="1">
        <f t="array" aca="1" ref="BD468" ca="1">IF($A468&gt;BD$1,"",$C468*INDEX('ETS yield tables'!$D$133:$CO$161,$B468,BD$1-$A468+1)/10^6)</f>
        <v>0</v>
      </c>
      <c r="BE468" cm="1">
        <f t="array" aca="1" ref="BE468" ca="1">IF($A468&gt;BE$1,"",$C468*INDEX('ETS yield tables'!$D$133:$CO$161,$B468,BE$1-$A468+1)/10^6)</f>
        <v>0</v>
      </c>
      <c r="BF468" cm="1">
        <f t="array" aca="1" ref="BF468" ca="1">IF($A468&gt;BF$1,"",$C468*INDEX('ETS yield tables'!$D$133:$CO$161,$B468,BF$1-$A468+1)/10^6)</f>
        <v>0</v>
      </c>
      <c r="BG468" cm="1">
        <f t="array" aca="1" ref="BG468" ca="1">IF($A468&gt;BG$1,"",$C468*INDEX('ETS yield tables'!$D$133:$CO$161,$B468,BG$1-$A468+1)/10^6)</f>
        <v>0</v>
      </c>
      <c r="BH468" cm="1">
        <f t="array" aca="1" ref="BH468" ca="1">IF($A468&gt;BH$1,"",$C468*INDEX('ETS yield tables'!$D$133:$CO$161,$B468,BH$1-$A468+1)/10^6)</f>
        <v>0</v>
      </c>
      <c r="BI468" cm="1">
        <f t="array" aca="1" ref="BI468" ca="1">IF($A468&gt;BI$1,"",$C468*INDEX('ETS yield tables'!$D$133:$CO$161,$B468,BI$1-$A468+1)/10^6)</f>
        <v>0</v>
      </c>
      <c r="BJ468" cm="1">
        <f t="array" aca="1" ref="BJ468" ca="1">IF($A468&gt;BJ$1,"",$C468*INDEX('ETS yield tables'!$D$133:$CO$161,$B468,BJ$1-$A468+1)/10^6)</f>
        <v>0</v>
      </c>
      <c r="BK468" cm="1">
        <f t="array" aca="1" ref="BK468" ca="1">IF($A468&gt;BK$1,"",$C468*INDEX('ETS yield tables'!$D$133:$CO$161,$B468,BK$1-$A468+1)/10^6)</f>
        <v>0</v>
      </c>
      <c r="BL468" cm="1">
        <f t="array" aca="1" ref="BL468" ca="1">IF($A468&gt;BL$1,"",$C468*INDEX('ETS yield tables'!$D$133:$CO$161,$B468,BL$1-$A468+1)/10^6)</f>
        <v>0</v>
      </c>
      <c r="BM468" cm="1">
        <f t="array" aca="1" ref="BM468" ca="1">IF($A468&gt;BM$1,"",$C468*INDEX('ETS yield tables'!$D$133:$CO$161,$B468,BM$1-$A468+1)/10^6)</f>
        <v>0</v>
      </c>
      <c r="BN468" cm="1">
        <f t="array" aca="1" ref="BN468" ca="1">IF($A468&gt;BN$1,"",$C468*INDEX('ETS yield tables'!$D$133:$CO$161,$B468,BN$1-$A468+1)/10^6)</f>
        <v>0</v>
      </c>
      <c r="BO468" cm="1">
        <f t="array" aca="1" ref="BO468" ca="1">IF($A468&gt;BO$1,"",$C468*INDEX('ETS yield tables'!$D$133:$CO$161,$B468,BO$1-$A468+1)/10^6)</f>
        <v>0</v>
      </c>
      <c r="BP468" cm="1">
        <f t="array" aca="1" ref="BP468" ca="1">IF($A468&gt;BP$1,"",$C468*INDEX('ETS yield tables'!$D$133:$CO$161,$B468,BP$1-$A468+1)/10^6)</f>
        <v>0</v>
      </c>
      <c r="BQ468" cm="1">
        <f t="array" aca="1" ref="BQ468" ca="1">IF($A468&gt;BQ$1,"",$C468*INDEX('ETS yield tables'!$D$133:$CO$161,$B468,BQ$1-$A468+1)/10^6)</f>
        <v>0</v>
      </c>
      <c r="BR468" cm="1">
        <f t="array" aca="1" ref="BR468" ca="1">IF($A468&gt;BR$1,"",$C468*INDEX('ETS yield tables'!$D$133:$CO$161,$B468,BR$1-$A468+1)/10^6)</f>
        <v>0</v>
      </c>
      <c r="BS468" cm="1">
        <f t="array" aca="1" ref="BS468" ca="1">IF($A468&gt;BS$1,"",$C468*INDEX('ETS yield tables'!$D$133:$CO$161,$B468,BS$1-$A468+1)/10^6)</f>
        <v>0</v>
      </c>
      <c r="BT468" cm="1">
        <f t="array" aca="1" ref="BT468" ca="1">IF($A468&gt;BT$1,"",$C468*INDEX('ETS yield tables'!$D$133:$CO$161,$B468,BT$1-$A468+1)/10^6)</f>
        <v>0</v>
      </c>
      <c r="BU468" cm="1">
        <f t="array" aca="1" ref="BU468" ca="1">IF($A468&gt;BU$1,"",$C468*INDEX('ETS yield tables'!$D$133:$CO$161,$B468,BU$1-$A468+1)/10^6)</f>
        <v>0</v>
      </c>
      <c r="BV468" cm="1">
        <f t="array" aca="1" ref="BV468" ca="1">IF($A468&gt;BV$1,"",$C468*INDEX('ETS yield tables'!$D$133:$CO$161,$B468,BV$1-$A468+1)/10^6)</f>
        <v>0</v>
      </c>
      <c r="BW468" cm="1">
        <f t="array" aca="1" ref="BW468" ca="1">IF($A468&gt;BW$1,"",$C468*INDEX('ETS yield tables'!$D$133:$CO$161,$B468,BW$1-$A468+1)/10^6)</f>
        <v>0</v>
      </c>
      <c r="BX468" cm="1">
        <f t="array" aca="1" ref="BX468" ca="1">IF($A468&gt;BX$1,"",$C468*INDEX('ETS yield tables'!$D$133:$CO$161,$B468,BX$1-$A468+1)/10^6)</f>
        <v>0</v>
      </c>
      <c r="BY468" cm="1">
        <f t="array" aca="1" ref="BY468" ca="1">IF($A468&gt;BY$1,"",$C468*INDEX('ETS yield tables'!$D$133:$CO$161,$B468,BY$1-$A468+1)/10^6)</f>
        <v>0</v>
      </c>
      <c r="BZ468" cm="1">
        <f t="array" aca="1" ref="BZ468" ca="1">IF($A468&gt;BZ$1,"",$C468*INDEX('ETS yield tables'!$D$133:$CO$161,$B468,BZ$1-$A468+1)/10^6)</f>
        <v>0</v>
      </c>
      <c r="CA468" cm="1">
        <f t="array" aca="1" ref="CA468" ca="1">IF($A468&gt;CA$1,"",$C468*INDEX('ETS yield tables'!$D$133:$CO$161,$B468,CA$1-$A468+1)/10^6)</f>
        <v>0</v>
      </c>
      <c r="CB468" cm="1">
        <f t="array" aca="1" ref="CB468" ca="1">IF($A468&gt;CB$1,"",$C468*INDEX('ETS yield tables'!$D$133:$CO$161,$B468,CB$1-$A468+1)/10^6)</f>
        <v>0</v>
      </c>
      <c r="CC468" cm="1">
        <f t="array" aca="1" ref="CC468" ca="1">IF($A468&gt;CC$1,"",$C468*INDEX('ETS yield tables'!$D$133:$CO$161,$B468,CC$1-$A468+1)/10^6)</f>
        <v>0</v>
      </c>
      <c r="CD468" cm="1">
        <f t="array" aca="1" ref="CD468" ca="1">IF($A468&gt;CD$1,"",$C468*INDEX('ETS yield tables'!$D$133:$CO$161,$B468,CD$1-$A468+1)/10^6)</f>
        <v>0</v>
      </c>
      <c r="CE468" cm="1">
        <f t="array" aca="1" ref="CE468" ca="1">IF($A468&gt;CE$1,"",$C468*INDEX('ETS yield tables'!$D$133:$CO$161,$B468,CE$1-$A468+1)/10^6)</f>
        <v>0</v>
      </c>
      <c r="CF468" cm="1">
        <f t="array" aca="1" ref="CF468" ca="1">IF($A468&gt;CF$1,"",$C468*INDEX('ETS yield tables'!$D$133:$CO$161,$B468,CF$1-$A468+1)/10^6)</f>
        <v>0</v>
      </c>
      <c r="CG468" cm="1">
        <f t="array" aca="1" ref="CG468" ca="1">IF($A468&gt;CG$1,"",$C468*INDEX('ETS yield tables'!$D$133:$CO$161,$B468,CG$1-$A468+1)/10^6)</f>
        <v>0</v>
      </c>
      <c r="CH468" cm="1">
        <f t="array" aca="1" ref="CH468" ca="1">IF($A468&gt;CH$1,"",$C468*INDEX('ETS yield tables'!$D$133:$CO$161,$B468,CH$1-$A468+1)/10^6)</f>
        <v>0</v>
      </c>
      <c r="CI468" cm="1">
        <f t="array" aca="1" ref="CI468" ca="1">IF($A468&gt;CI$1,"",$C468*INDEX('ETS yield tables'!$D$133:$CO$161,$B468,CI$1-$A468+1)/10^6)</f>
        <v>0</v>
      </c>
      <c r="CJ468" cm="1">
        <f t="array" aca="1" ref="CJ468" ca="1">IF($A468&gt;CJ$1,"",$C468*INDEX('ETS yield tables'!$D$133:$CO$161,$B468,CJ$1-$A468+1)/10^6)</f>
        <v>0</v>
      </c>
      <c r="CK468" cm="1">
        <f t="array" aca="1" ref="CK468" ca="1">IF($A468&gt;CK$1,"",$C468*INDEX('ETS yield tables'!$D$133:$CO$161,$B468,CK$1-$A468+1)/10^6)</f>
        <v>0</v>
      </c>
      <c r="CL468" cm="1">
        <f t="array" aca="1" ref="CL468" ca="1">IF($A468&gt;CL$1,"",$C468*INDEX('ETS yield tables'!$D$133:$CO$161,$B468,CL$1-$A468+1)/10^6)</f>
        <v>0</v>
      </c>
      <c r="CM468" cm="1">
        <f t="array" aca="1" ref="CM468" ca="1">IF($A468&gt;CM$1,"",$C468*INDEX('ETS yield tables'!$D$133:$CO$161,$B468,CM$1-$A468+1)/10^6)</f>
        <v>0</v>
      </c>
      <c r="CN468" cm="1">
        <f t="array" aca="1" ref="CN468" ca="1">IF($A468&gt;CN$1,"",$C468*INDEX('ETS yield tables'!$D$133:$CO$161,$B468,CN$1-$A468+1)/10^6)</f>
        <v>0</v>
      </c>
      <c r="CO468" cm="1">
        <f t="array" aca="1" ref="CO468" ca="1">IF($A468&gt;CO$1,"",$C468*INDEX('ETS yield tables'!$D$133:$CO$161,$B468,CO$1-$A468+1)/10^6)</f>
        <v>0</v>
      </c>
    </row>
    <row r="469" spans="1:93" hidden="1" outlineLevel="1">
      <c r="A469">
        <v>1993</v>
      </c>
      <c r="B469">
        <f t="shared" si="221"/>
        <v>21</v>
      </c>
      <c r="C469" s="1">
        <v>138.52399024000002</v>
      </c>
      <c r="D469" s="64"/>
      <c r="E469" s="64"/>
      <c r="F469" s="64"/>
      <c r="G469" s="64"/>
      <c r="H469" s="64"/>
      <c r="I469" s="64"/>
      <c r="J469" s="64"/>
      <c r="K469" s="64"/>
      <c r="L469" s="64"/>
      <c r="M469" s="64"/>
      <c r="N469" s="64"/>
      <c r="O469" s="64"/>
      <c r="P469" s="64"/>
      <c r="Q469" s="64"/>
      <c r="R469" s="64"/>
      <c r="S469" s="64"/>
      <c r="T469" s="64"/>
      <c r="U469" s="64"/>
      <c r="V469" s="64"/>
      <c r="W469" s="64"/>
      <c r="X469" s="64"/>
      <c r="Y469" s="64"/>
      <c r="Z469" s="64"/>
      <c r="AA469" cm="1">
        <f t="array" aca="1" ref="AA469" ca="1">IF($A469&gt;AA$1,"",$C469*INDEX('ETS yield tables'!$D$133:$CO$161,$B469,AA$1-$A469+1)/10^6)</f>
        <v>0</v>
      </c>
      <c r="AB469" cm="1">
        <f t="array" aca="1" ref="AB469" ca="1">IF($A469&gt;AB$1,"",$C469*INDEX('ETS yield tables'!$D$133:$CO$161,$B469,AB$1-$A469+1)/10^6)</f>
        <v>0</v>
      </c>
      <c r="AC469" cm="1">
        <f t="array" aca="1" ref="AC469" ca="1">IF($A469&gt;AC$1,"",$C469*INDEX('ETS yield tables'!$D$133:$CO$161,$B469,AC$1-$A469+1)/10^6)</f>
        <v>0</v>
      </c>
      <c r="AD469" cm="1">
        <f t="array" aca="1" ref="AD469" ca="1">IF($A469&gt;AD$1,"",$C469*INDEX('ETS yield tables'!$D$133:$CO$161,$B469,AD$1-$A469+1)/10^6)</f>
        <v>0</v>
      </c>
      <c r="AE469" cm="1">
        <f t="array" aca="1" ref="AE469" ca="1">IF($A469&gt;AE$1,"",$C469*INDEX('ETS yield tables'!$D$133:$CO$161,$B469,AE$1-$A469+1)/10^6)</f>
        <v>0</v>
      </c>
      <c r="AF469" cm="1">
        <f t="array" aca="1" ref="AF469" ca="1">IF($A469&gt;AF$1,"",$C469*INDEX('ETS yield tables'!$D$133:$CO$161,$B469,AF$1-$A469+1)/10^6)</f>
        <v>0</v>
      </c>
      <c r="AG469" cm="1">
        <f t="array" aca="1" ref="AG469" ca="1">IF($A469&gt;AG$1,"",$C469*INDEX('ETS yield tables'!$D$133:$CO$161,$B469,AG$1-$A469+1)/10^6)</f>
        <v>0</v>
      </c>
      <c r="AH469" cm="1">
        <f t="array" aca="1" ref="AH469" ca="1">IF($A469&gt;AH$1,"",$C469*INDEX('ETS yield tables'!$D$133:$CO$161,$B469,AH$1-$A469+1)/10^6)</f>
        <v>0</v>
      </c>
      <c r="AI469" cm="1">
        <f t="array" aca="1" ref="AI469" ca="1">IF($A469&gt;AI$1,"",$C469*INDEX('ETS yield tables'!$D$133:$CO$161,$B469,AI$1-$A469+1)/10^6)</f>
        <v>0</v>
      </c>
      <c r="AJ469" cm="1">
        <f t="array" aca="1" ref="AJ469" ca="1">IF($A469&gt;AJ$1,"",$C469*INDEX('ETS yield tables'!$D$133:$CO$161,$B469,AJ$1-$A469+1)/10^6)</f>
        <v>0</v>
      </c>
      <c r="AK469" cm="1">
        <f t="array" aca="1" ref="AK469" ca="1">IF($A469&gt;AK$1,"",$C469*INDEX('ETS yield tables'!$D$133:$CO$161,$B469,AK$1-$A469+1)/10^6)</f>
        <v>0</v>
      </c>
      <c r="AL469" cm="1">
        <f t="array" aca="1" ref="AL469" ca="1">IF($A469&gt;AL$1,"",$C469*INDEX('ETS yield tables'!$D$133:$CO$161,$B469,AL$1-$A469+1)/10^6)</f>
        <v>0</v>
      </c>
      <c r="AM469" cm="1">
        <f t="array" aca="1" ref="AM469" ca="1">IF($A469&gt;AM$1,"",$C469*INDEX('ETS yield tables'!$D$133:$CO$161,$B469,AM$1-$A469+1)/10^6)</f>
        <v>0</v>
      </c>
      <c r="AN469" cm="1">
        <f t="array" aca="1" ref="AN469" ca="1">IF($A469&gt;AN$1,"",$C469*INDEX('ETS yield tables'!$D$133:$CO$161,$B469,AN$1-$A469+1)/10^6)</f>
        <v>0</v>
      </c>
      <c r="AO469" cm="1">
        <f t="array" aca="1" ref="AO469" ca="1">IF($A469&gt;AO$1,"",$C469*INDEX('ETS yield tables'!$D$133:$CO$161,$B469,AO$1-$A469+1)/10^6)</f>
        <v>0</v>
      </c>
      <c r="AP469" cm="1">
        <f t="array" aca="1" ref="AP469" ca="1">IF($A469&gt;AP$1,"",$C469*INDEX('ETS yield tables'!$D$133:$CO$161,$B469,AP$1-$A469+1)/10^6)</f>
        <v>0</v>
      </c>
      <c r="AQ469" cm="1">
        <f t="array" aca="1" ref="AQ469" ca="1">IF($A469&gt;AQ$1,"",$C469*INDEX('ETS yield tables'!$D$133:$CO$161,$B469,AQ$1-$A469+1)/10^6)</f>
        <v>0</v>
      </c>
      <c r="AR469" cm="1">
        <f t="array" aca="1" ref="AR469" ca="1">IF($A469&gt;AR$1,"",$C469*INDEX('ETS yield tables'!$D$133:$CO$161,$B469,AR$1-$A469+1)/10^6)</f>
        <v>0</v>
      </c>
      <c r="AS469" cm="1">
        <f t="array" aca="1" ref="AS469" ca="1">IF($A469&gt;AS$1,"",$C469*INDEX('ETS yield tables'!$D$133:$CO$161,$B469,AS$1-$A469+1)/10^6)</f>
        <v>0</v>
      </c>
      <c r="AT469" cm="1">
        <f t="array" aca="1" ref="AT469" ca="1">IF($A469&gt;AT$1,"",$C469*INDEX('ETS yield tables'!$D$133:$CO$161,$B469,AT$1-$A469+1)/10^6)</f>
        <v>0</v>
      </c>
      <c r="AU469" cm="1">
        <f t="array" aca="1" ref="AU469" ca="1">IF($A469&gt;AU$1,"",$C469*INDEX('ETS yield tables'!$D$133:$CO$161,$B469,AU$1-$A469+1)/10^6)</f>
        <v>0</v>
      </c>
      <c r="AV469" cm="1">
        <f t="array" aca="1" ref="AV469" ca="1">IF($A469&gt;AV$1,"",$C469*INDEX('ETS yield tables'!$D$133:$CO$161,$B469,AV$1-$A469+1)/10^6)</f>
        <v>0</v>
      </c>
      <c r="AW469" cm="1">
        <f t="array" aca="1" ref="AW469" ca="1">IF($A469&gt;AW$1,"",$C469*INDEX('ETS yield tables'!$D$133:$CO$161,$B469,AW$1-$A469+1)/10^6)</f>
        <v>0</v>
      </c>
      <c r="AX469" cm="1">
        <f t="array" aca="1" ref="AX469" ca="1">IF($A469&gt;AX$1,"",$C469*INDEX('ETS yield tables'!$D$133:$CO$161,$B469,AX$1-$A469+1)/10^6)</f>
        <v>0</v>
      </c>
      <c r="AY469" cm="1">
        <f t="array" aca="1" ref="AY469" ca="1">IF($A469&gt;AY$1,"",$C469*INDEX('ETS yield tables'!$D$133:$CO$161,$B469,AY$1-$A469+1)/10^6)</f>
        <v>-0.12290334408889679</v>
      </c>
      <c r="AZ469" cm="1">
        <f t="array" aca="1" ref="AZ469" ca="1">IF($A469&gt;AZ$1,"",$C469*INDEX('ETS yield tables'!$D$133:$CO$161,$B469,AZ$1-$A469+1)/10^6)</f>
        <v>-6.5811043668600865E-3</v>
      </c>
      <c r="BA469" cm="1">
        <f t="array" aca="1" ref="BA469" ca="1">IF($A469&gt;BA$1,"",$C469*INDEX('ETS yield tables'!$D$133:$CO$161,$B469,BA$1-$A469+1)/10^6)</f>
        <v>-6.4895328060639483E-3</v>
      </c>
      <c r="BB469" cm="1">
        <f t="array" aca="1" ref="BB469" ca="1">IF($A469&gt;BB$1,"",$C469*INDEX('ETS yield tables'!$D$133:$CO$161,$B469,BB$1-$A469+1)/10^6)</f>
        <v>-2.6911787766327674E-3</v>
      </c>
      <c r="BC469" cm="1">
        <f t="array" aca="1" ref="BC469" ca="1">IF($A469&gt;BC$1,"",$C469*INDEX('ETS yield tables'!$D$133:$CO$161,$B469,BC$1-$A469+1)/10^6)</f>
        <v>0</v>
      </c>
      <c r="BD469" cm="1">
        <f t="array" aca="1" ref="BD469" ca="1">IF($A469&gt;BD$1,"",$C469*INDEX('ETS yield tables'!$D$133:$CO$161,$B469,BD$1-$A469+1)/10^6)</f>
        <v>0</v>
      </c>
      <c r="BE469" cm="1">
        <f t="array" aca="1" ref="BE469" ca="1">IF($A469&gt;BE$1,"",$C469*INDEX('ETS yield tables'!$D$133:$CO$161,$B469,BE$1-$A469+1)/10^6)</f>
        <v>0</v>
      </c>
      <c r="BF469" cm="1">
        <f t="array" aca="1" ref="BF469" ca="1">IF($A469&gt;BF$1,"",$C469*INDEX('ETS yield tables'!$D$133:$CO$161,$B469,BF$1-$A469+1)/10^6)</f>
        <v>0</v>
      </c>
      <c r="BG469" cm="1">
        <f t="array" aca="1" ref="BG469" ca="1">IF($A469&gt;BG$1,"",$C469*INDEX('ETS yield tables'!$D$133:$CO$161,$B469,BG$1-$A469+1)/10^6)</f>
        <v>0</v>
      </c>
      <c r="BH469" cm="1">
        <f t="array" aca="1" ref="BH469" ca="1">IF($A469&gt;BH$1,"",$C469*INDEX('ETS yield tables'!$D$133:$CO$161,$B469,BH$1-$A469+1)/10^6)</f>
        <v>0</v>
      </c>
      <c r="BI469" cm="1">
        <f t="array" aca="1" ref="BI469" ca="1">IF($A469&gt;BI$1,"",$C469*INDEX('ETS yield tables'!$D$133:$CO$161,$B469,BI$1-$A469+1)/10^6)</f>
        <v>0</v>
      </c>
      <c r="BJ469" cm="1">
        <f t="array" aca="1" ref="BJ469" ca="1">IF($A469&gt;BJ$1,"",$C469*INDEX('ETS yield tables'!$D$133:$CO$161,$B469,BJ$1-$A469+1)/10^6)</f>
        <v>0</v>
      </c>
      <c r="BK469" cm="1">
        <f t="array" aca="1" ref="BK469" ca="1">IF($A469&gt;BK$1,"",$C469*INDEX('ETS yield tables'!$D$133:$CO$161,$B469,BK$1-$A469+1)/10^6)</f>
        <v>0</v>
      </c>
      <c r="BL469" cm="1">
        <f t="array" aca="1" ref="BL469" ca="1">IF($A469&gt;BL$1,"",$C469*INDEX('ETS yield tables'!$D$133:$CO$161,$B469,BL$1-$A469+1)/10^6)</f>
        <v>0</v>
      </c>
      <c r="BM469" cm="1">
        <f t="array" aca="1" ref="BM469" ca="1">IF($A469&gt;BM$1,"",$C469*INDEX('ETS yield tables'!$D$133:$CO$161,$B469,BM$1-$A469+1)/10^6)</f>
        <v>0</v>
      </c>
      <c r="BN469" cm="1">
        <f t="array" aca="1" ref="BN469" ca="1">IF($A469&gt;BN$1,"",$C469*INDEX('ETS yield tables'!$D$133:$CO$161,$B469,BN$1-$A469+1)/10^6)</f>
        <v>0</v>
      </c>
      <c r="BO469" cm="1">
        <f t="array" aca="1" ref="BO469" ca="1">IF($A469&gt;BO$1,"",$C469*INDEX('ETS yield tables'!$D$133:$CO$161,$B469,BO$1-$A469+1)/10^6)</f>
        <v>0</v>
      </c>
      <c r="BP469" cm="1">
        <f t="array" aca="1" ref="BP469" ca="1">IF($A469&gt;BP$1,"",$C469*INDEX('ETS yield tables'!$D$133:$CO$161,$B469,BP$1-$A469+1)/10^6)</f>
        <v>0</v>
      </c>
      <c r="BQ469" cm="1">
        <f t="array" aca="1" ref="BQ469" ca="1">IF($A469&gt;BQ$1,"",$C469*INDEX('ETS yield tables'!$D$133:$CO$161,$B469,BQ$1-$A469+1)/10^6)</f>
        <v>0</v>
      </c>
      <c r="BR469" cm="1">
        <f t="array" aca="1" ref="BR469" ca="1">IF($A469&gt;BR$1,"",$C469*INDEX('ETS yield tables'!$D$133:$CO$161,$B469,BR$1-$A469+1)/10^6)</f>
        <v>0</v>
      </c>
      <c r="BS469" cm="1">
        <f t="array" aca="1" ref="BS469" ca="1">IF($A469&gt;BS$1,"",$C469*INDEX('ETS yield tables'!$D$133:$CO$161,$B469,BS$1-$A469+1)/10^6)</f>
        <v>0</v>
      </c>
      <c r="BT469" cm="1">
        <f t="array" aca="1" ref="BT469" ca="1">IF($A469&gt;BT$1,"",$C469*INDEX('ETS yield tables'!$D$133:$CO$161,$B469,BT$1-$A469+1)/10^6)</f>
        <v>0</v>
      </c>
      <c r="BU469" cm="1">
        <f t="array" aca="1" ref="BU469" ca="1">IF($A469&gt;BU$1,"",$C469*INDEX('ETS yield tables'!$D$133:$CO$161,$B469,BU$1-$A469+1)/10^6)</f>
        <v>0</v>
      </c>
      <c r="BV469" cm="1">
        <f t="array" aca="1" ref="BV469" ca="1">IF($A469&gt;BV$1,"",$C469*INDEX('ETS yield tables'!$D$133:$CO$161,$B469,BV$1-$A469+1)/10^6)</f>
        <v>0</v>
      </c>
      <c r="BW469" cm="1">
        <f t="array" aca="1" ref="BW469" ca="1">IF($A469&gt;BW$1,"",$C469*INDEX('ETS yield tables'!$D$133:$CO$161,$B469,BW$1-$A469+1)/10^6)</f>
        <v>0</v>
      </c>
      <c r="BX469" cm="1">
        <f t="array" aca="1" ref="BX469" ca="1">IF($A469&gt;BX$1,"",$C469*INDEX('ETS yield tables'!$D$133:$CO$161,$B469,BX$1-$A469+1)/10^6)</f>
        <v>0</v>
      </c>
      <c r="BY469" cm="1">
        <f t="array" aca="1" ref="BY469" ca="1">IF($A469&gt;BY$1,"",$C469*INDEX('ETS yield tables'!$D$133:$CO$161,$B469,BY$1-$A469+1)/10^6)</f>
        <v>0</v>
      </c>
      <c r="BZ469" cm="1">
        <f t="array" aca="1" ref="BZ469" ca="1">IF($A469&gt;BZ$1,"",$C469*INDEX('ETS yield tables'!$D$133:$CO$161,$B469,BZ$1-$A469+1)/10^6)</f>
        <v>0</v>
      </c>
      <c r="CA469" cm="1">
        <f t="array" aca="1" ref="CA469" ca="1">IF($A469&gt;CA$1,"",$C469*INDEX('ETS yield tables'!$D$133:$CO$161,$B469,CA$1-$A469+1)/10^6)</f>
        <v>0</v>
      </c>
      <c r="CB469" cm="1">
        <f t="array" aca="1" ref="CB469" ca="1">IF($A469&gt;CB$1,"",$C469*INDEX('ETS yield tables'!$D$133:$CO$161,$B469,CB$1-$A469+1)/10^6)</f>
        <v>0</v>
      </c>
      <c r="CC469" cm="1">
        <f t="array" aca="1" ref="CC469" ca="1">IF($A469&gt;CC$1,"",$C469*INDEX('ETS yield tables'!$D$133:$CO$161,$B469,CC$1-$A469+1)/10^6)</f>
        <v>0</v>
      </c>
      <c r="CD469" cm="1">
        <f t="array" aca="1" ref="CD469" ca="1">IF($A469&gt;CD$1,"",$C469*INDEX('ETS yield tables'!$D$133:$CO$161,$B469,CD$1-$A469+1)/10^6)</f>
        <v>0</v>
      </c>
      <c r="CE469" cm="1">
        <f t="array" aca="1" ref="CE469" ca="1">IF($A469&gt;CE$1,"",$C469*INDEX('ETS yield tables'!$D$133:$CO$161,$B469,CE$1-$A469+1)/10^6)</f>
        <v>0</v>
      </c>
      <c r="CF469" cm="1">
        <f t="array" aca="1" ref="CF469" ca="1">IF($A469&gt;CF$1,"",$C469*INDEX('ETS yield tables'!$D$133:$CO$161,$B469,CF$1-$A469+1)/10^6)</f>
        <v>0</v>
      </c>
      <c r="CG469" cm="1">
        <f t="array" aca="1" ref="CG469" ca="1">IF($A469&gt;CG$1,"",$C469*INDEX('ETS yield tables'!$D$133:$CO$161,$B469,CG$1-$A469+1)/10^6)</f>
        <v>0</v>
      </c>
      <c r="CH469" cm="1">
        <f t="array" aca="1" ref="CH469" ca="1">IF($A469&gt;CH$1,"",$C469*INDEX('ETS yield tables'!$D$133:$CO$161,$B469,CH$1-$A469+1)/10^6)</f>
        <v>0</v>
      </c>
      <c r="CI469" cm="1">
        <f t="array" aca="1" ref="CI469" ca="1">IF($A469&gt;CI$1,"",$C469*INDEX('ETS yield tables'!$D$133:$CO$161,$B469,CI$1-$A469+1)/10^6)</f>
        <v>0</v>
      </c>
      <c r="CJ469" cm="1">
        <f t="array" aca="1" ref="CJ469" ca="1">IF($A469&gt;CJ$1,"",$C469*INDEX('ETS yield tables'!$D$133:$CO$161,$B469,CJ$1-$A469+1)/10^6)</f>
        <v>0</v>
      </c>
      <c r="CK469" cm="1">
        <f t="array" aca="1" ref="CK469" ca="1">IF($A469&gt;CK$1,"",$C469*INDEX('ETS yield tables'!$D$133:$CO$161,$B469,CK$1-$A469+1)/10^6)</f>
        <v>0</v>
      </c>
      <c r="CL469" cm="1">
        <f t="array" aca="1" ref="CL469" ca="1">IF($A469&gt;CL$1,"",$C469*INDEX('ETS yield tables'!$D$133:$CO$161,$B469,CL$1-$A469+1)/10^6)</f>
        <v>0</v>
      </c>
      <c r="CM469" cm="1">
        <f t="array" aca="1" ref="CM469" ca="1">IF($A469&gt;CM$1,"",$C469*INDEX('ETS yield tables'!$D$133:$CO$161,$B469,CM$1-$A469+1)/10^6)</f>
        <v>0</v>
      </c>
      <c r="CN469" cm="1">
        <f t="array" aca="1" ref="CN469" ca="1">IF($A469&gt;CN$1,"",$C469*INDEX('ETS yield tables'!$D$133:$CO$161,$B469,CN$1-$A469+1)/10^6)</f>
        <v>0</v>
      </c>
      <c r="CO469" cm="1">
        <f t="array" aca="1" ref="CO469" ca="1">IF($A469&gt;CO$1,"",$C469*INDEX('ETS yield tables'!$D$133:$CO$161,$B469,CO$1-$A469+1)/10^6)</f>
        <v>0</v>
      </c>
    </row>
    <row r="470" spans="1:93" hidden="1" outlineLevel="1">
      <c r="A470">
        <v>1994</v>
      </c>
      <c r="B470">
        <f t="shared" si="221"/>
        <v>20</v>
      </c>
      <c r="C470" s="1">
        <v>215.82090553599997</v>
      </c>
      <c r="D470" s="64"/>
      <c r="E470" s="64"/>
      <c r="F470" s="64"/>
      <c r="G470" s="64"/>
      <c r="H470" s="64"/>
      <c r="I470" s="64"/>
      <c r="J470" s="64"/>
      <c r="K470" s="64"/>
      <c r="L470" s="64"/>
      <c r="M470" s="64"/>
      <c r="N470" s="64"/>
      <c r="O470" s="64"/>
      <c r="P470" s="64"/>
      <c r="Q470" s="64"/>
      <c r="R470" s="64"/>
      <c r="S470" s="64"/>
      <c r="T470" s="64"/>
      <c r="U470" s="64"/>
      <c r="V470" s="64"/>
      <c r="W470" s="64"/>
      <c r="X470" s="64"/>
      <c r="Y470" s="64"/>
      <c r="Z470" s="64"/>
      <c r="AA470" cm="1">
        <f t="array" aca="1" ref="AA470" ca="1">IF($A470&gt;AA$1,"",$C470*INDEX('ETS yield tables'!$D$133:$CO$161,$B470,AA$1-$A470+1)/10^6)</f>
        <v>0</v>
      </c>
      <c r="AB470" cm="1">
        <f t="array" aca="1" ref="AB470" ca="1">IF($A470&gt;AB$1,"",$C470*INDEX('ETS yield tables'!$D$133:$CO$161,$B470,AB$1-$A470+1)/10^6)</f>
        <v>0</v>
      </c>
      <c r="AC470" cm="1">
        <f t="array" aca="1" ref="AC470" ca="1">IF($A470&gt;AC$1,"",$C470*INDEX('ETS yield tables'!$D$133:$CO$161,$B470,AC$1-$A470+1)/10^6)</f>
        <v>0</v>
      </c>
      <c r="AD470" cm="1">
        <f t="array" aca="1" ref="AD470" ca="1">IF($A470&gt;AD$1,"",$C470*INDEX('ETS yield tables'!$D$133:$CO$161,$B470,AD$1-$A470+1)/10^6)</f>
        <v>0</v>
      </c>
      <c r="AE470" cm="1">
        <f t="array" aca="1" ref="AE470" ca="1">IF($A470&gt;AE$1,"",$C470*INDEX('ETS yield tables'!$D$133:$CO$161,$B470,AE$1-$A470+1)/10^6)</f>
        <v>0</v>
      </c>
      <c r="AF470" cm="1">
        <f t="array" aca="1" ref="AF470" ca="1">IF($A470&gt;AF$1,"",$C470*INDEX('ETS yield tables'!$D$133:$CO$161,$B470,AF$1-$A470+1)/10^6)</f>
        <v>0</v>
      </c>
      <c r="AG470" cm="1">
        <f t="array" aca="1" ref="AG470" ca="1">IF($A470&gt;AG$1,"",$C470*INDEX('ETS yield tables'!$D$133:$CO$161,$B470,AG$1-$A470+1)/10^6)</f>
        <v>0</v>
      </c>
      <c r="AH470" cm="1">
        <f t="array" aca="1" ref="AH470" ca="1">IF($A470&gt;AH$1,"",$C470*INDEX('ETS yield tables'!$D$133:$CO$161,$B470,AH$1-$A470+1)/10^6)</f>
        <v>0</v>
      </c>
      <c r="AI470" cm="1">
        <f t="array" aca="1" ref="AI470" ca="1">IF($A470&gt;AI$1,"",$C470*INDEX('ETS yield tables'!$D$133:$CO$161,$B470,AI$1-$A470+1)/10^6)</f>
        <v>0</v>
      </c>
      <c r="AJ470" cm="1">
        <f t="array" aca="1" ref="AJ470" ca="1">IF($A470&gt;AJ$1,"",$C470*INDEX('ETS yield tables'!$D$133:$CO$161,$B470,AJ$1-$A470+1)/10^6)</f>
        <v>0</v>
      </c>
      <c r="AK470" cm="1">
        <f t="array" aca="1" ref="AK470" ca="1">IF($A470&gt;AK$1,"",$C470*INDEX('ETS yield tables'!$D$133:$CO$161,$B470,AK$1-$A470+1)/10^6)</f>
        <v>0</v>
      </c>
      <c r="AL470" cm="1">
        <f t="array" aca="1" ref="AL470" ca="1">IF($A470&gt;AL$1,"",$C470*INDEX('ETS yield tables'!$D$133:$CO$161,$B470,AL$1-$A470+1)/10^6)</f>
        <v>0</v>
      </c>
      <c r="AM470" cm="1">
        <f t="array" aca="1" ref="AM470" ca="1">IF($A470&gt;AM$1,"",$C470*INDEX('ETS yield tables'!$D$133:$CO$161,$B470,AM$1-$A470+1)/10^6)</f>
        <v>0</v>
      </c>
      <c r="AN470" cm="1">
        <f t="array" aca="1" ref="AN470" ca="1">IF($A470&gt;AN$1,"",$C470*INDEX('ETS yield tables'!$D$133:$CO$161,$B470,AN$1-$A470+1)/10^6)</f>
        <v>0</v>
      </c>
      <c r="AO470" cm="1">
        <f t="array" aca="1" ref="AO470" ca="1">IF($A470&gt;AO$1,"",$C470*INDEX('ETS yield tables'!$D$133:$CO$161,$B470,AO$1-$A470+1)/10^6)</f>
        <v>0</v>
      </c>
      <c r="AP470" cm="1">
        <f t="array" aca="1" ref="AP470" ca="1">IF($A470&gt;AP$1,"",$C470*INDEX('ETS yield tables'!$D$133:$CO$161,$B470,AP$1-$A470+1)/10^6)</f>
        <v>0</v>
      </c>
      <c r="AQ470" cm="1">
        <f t="array" aca="1" ref="AQ470" ca="1">IF($A470&gt;AQ$1,"",$C470*INDEX('ETS yield tables'!$D$133:$CO$161,$B470,AQ$1-$A470+1)/10^6)</f>
        <v>0</v>
      </c>
      <c r="AR470" cm="1">
        <f t="array" aca="1" ref="AR470" ca="1">IF($A470&gt;AR$1,"",$C470*INDEX('ETS yield tables'!$D$133:$CO$161,$B470,AR$1-$A470+1)/10^6)</f>
        <v>0</v>
      </c>
      <c r="AS470" cm="1">
        <f t="array" aca="1" ref="AS470" ca="1">IF($A470&gt;AS$1,"",$C470*INDEX('ETS yield tables'!$D$133:$CO$161,$B470,AS$1-$A470+1)/10^6)</f>
        <v>0</v>
      </c>
      <c r="AT470" cm="1">
        <f t="array" aca="1" ref="AT470" ca="1">IF($A470&gt;AT$1,"",$C470*INDEX('ETS yield tables'!$D$133:$CO$161,$B470,AT$1-$A470+1)/10^6)</f>
        <v>0</v>
      </c>
      <c r="AU470" cm="1">
        <f t="array" aca="1" ref="AU470" ca="1">IF($A470&gt;AU$1,"",$C470*INDEX('ETS yield tables'!$D$133:$CO$161,$B470,AU$1-$A470+1)/10^6)</f>
        <v>0</v>
      </c>
      <c r="AV470" cm="1">
        <f t="array" aca="1" ref="AV470" ca="1">IF($A470&gt;AV$1,"",$C470*INDEX('ETS yield tables'!$D$133:$CO$161,$B470,AV$1-$A470+1)/10^6)</f>
        <v>0</v>
      </c>
      <c r="AW470" cm="1">
        <f t="array" aca="1" ref="AW470" ca="1">IF($A470&gt;AW$1,"",$C470*INDEX('ETS yield tables'!$D$133:$CO$161,$B470,AW$1-$A470+1)/10^6)</f>
        <v>0</v>
      </c>
      <c r="AX470" cm="1">
        <f t="array" aca="1" ref="AX470" ca="1">IF($A470&gt;AX$1,"",$C470*INDEX('ETS yield tables'!$D$133:$CO$161,$B470,AX$1-$A470+1)/10^6)</f>
        <v>0</v>
      </c>
      <c r="AY470" cm="1">
        <f t="array" aca="1" ref="AY470" ca="1">IF($A470&gt;AY$1,"",$C470*INDEX('ETS yield tables'!$D$133:$CO$161,$B470,AY$1-$A470+1)/10^6)</f>
        <v>0</v>
      </c>
      <c r="AZ470" cm="1">
        <f t="array" aca="1" ref="AZ470" ca="1">IF($A470&gt;AZ$1,"",$C470*INDEX('ETS yield tables'!$D$133:$CO$161,$B470,AZ$1-$A470+1)/10^6)</f>
        <v>-0.19148387920902479</v>
      </c>
      <c r="BA470" cm="1">
        <f t="array" aca="1" ref="BA470" ca="1">IF($A470&gt;BA$1,"",$C470*INDEX('ETS yield tables'!$D$133:$CO$161,$B470,BA$1-$A470+1)/10^6)</f>
        <v>-1.0253385723453787E-2</v>
      </c>
      <c r="BB470" cm="1">
        <f t="array" aca="1" ref="BB470" ca="1">IF($A470&gt;BB$1,"",$C470*INDEX('ETS yield tables'!$D$133:$CO$161,$B470,BB$1-$A470+1)/10^6)</f>
        <v>-1.0110716882207393E-2</v>
      </c>
      <c r="BC470" cm="1">
        <f t="array" aca="1" ref="BC470" ca="1">IF($A470&gt;BC$1,"",$C470*INDEX('ETS yield tables'!$D$133:$CO$161,$B470,BC$1-$A470+1)/10^6)</f>
        <v>-9.9328243426103045E-3</v>
      </c>
      <c r="BD470" cm="1">
        <f t="array" aca="1" ref="BD470" ca="1">IF($A470&gt;BD$1,"",$C470*INDEX('ETS yield tables'!$D$133:$CO$161,$B470,BD$1-$A470+1)/10^6)</f>
        <v>-1.953072955101809E-3</v>
      </c>
      <c r="BE470" cm="1">
        <f t="array" aca="1" ref="BE470" ca="1">IF($A470&gt;BE$1,"",$C470*INDEX('ETS yield tables'!$D$133:$CO$161,$B470,BE$1-$A470+1)/10^6)</f>
        <v>0</v>
      </c>
      <c r="BF470" cm="1">
        <f t="array" aca="1" ref="BF470" ca="1">IF($A470&gt;BF$1,"",$C470*INDEX('ETS yield tables'!$D$133:$CO$161,$B470,BF$1-$A470+1)/10^6)</f>
        <v>0</v>
      </c>
      <c r="BG470" cm="1">
        <f t="array" aca="1" ref="BG470" ca="1">IF($A470&gt;BG$1,"",$C470*INDEX('ETS yield tables'!$D$133:$CO$161,$B470,BG$1-$A470+1)/10^6)</f>
        <v>0</v>
      </c>
      <c r="BH470" cm="1">
        <f t="array" aca="1" ref="BH470" ca="1">IF($A470&gt;BH$1,"",$C470*INDEX('ETS yield tables'!$D$133:$CO$161,$B470,BH$1-$A470+1)/10^6)</f>
        <v>0</v>
      </c>
      <c r="BI470" cm="1">
        <f t="array" aca="1" ref="BI470" ca="1">IF($A470&gt;BI$1,"",$C470*INDEX('ETS yield tables'!$D$133:$CO$161,$B470,BI$1-$A470+1)/10^6)</f>
        <v>0</v>
      </c>
      <c r="BJ470" cm="1">
        <f t="array" aca="1" ref="BJ470" ca="1">IF($A470&gt;BJ$1,"",$C470*INDEX('ETS yield tables'!$D$133:$CO$161,$B470,BJ$1-$A470+1)/10^6)</f>
        <v>0</v>
      </c>
      <c r="BK470" cm="1">
        <f t="array" aca="1" ref="BK470" ca="1">IF($A470&gt;BK$1,"",$C470*INDEX('ETS yield tables'!$D$133:$CO$161,$B470,BK$1-$A470+1)/10^6)</f>
        <v>0</v>
      </c>
      <c r="BL470" cm="1">
        <f t="array" aca="1" ref="BL470" ca="1">IF($A470&gt;BL$1,"",$C470*INDEX('ETS yield tables'!$D$133:$CO$161,$B470,BL$1-$A470+1)/10^6)</f>
        <v>0</v>
      </c>
      <c r="BM470" cm="1">
        <f t="array" aca="1" ref="BM470" ca="1">IF($A470&gt;BM$1,"",$C470*INDEX('ETS yield tables'!$D$133:$CO$161,$B470,BM$1-$A470+1)/10^6)</f>
        <v>0</v>
      </c>
      <c r="BN470" cm="1">
        <f t="array" aca="1" ref="BN470" ca="1">IF($A470&gt;BN$1,"",$C470*INDEX('ETS yield tables'!$D$133:$CO$161,$B470,BN$1-$A470+1)/10^6)</f>
        <v>0</v>
      </c>
      <c r="BO470" cm="1">
        <f t="array" aca="1" ref="BO470" ca="1">IF($A470&gt;BO$1,"",$C470*INDEX('ETS yield tables'!$D$133:$CO$161,$B470,BO$1-$A470+1)/10^6)</f>
        <v>0</v>
      </c>
      <c r="BP470" cm="1">
        <f t="array" aca="1" ref="BP470" ca="1">IF($A470&gt;BP$1,"",$C470*INDEX('ETS yield tables'!$D$133:$CO$161,$B470,BP$1-$A470+1)/10^6)</f>
        <v>0</v>
      </c>
      <c r="BQ470" cm="1">
        <f t="array" aca="1" ref="BQ470" ca="1">IF($A470&gt;BQ$1,"",$C470*INDEX('ETS yield tables'!$D$133:$CO$161,$B470,BQ$1-$A470+1)/10^6)</f>
        <v>0</v>
      </c>
      <c r="BR470" cm="1">
        <f t="array" aca="1" ref="BR470" ca="1">IF($A470&gt;BR$1,"",$C470*INDEX('ETS yield tables'!$D$133:$CO$161,$B470,BR$1-$A470+1)/10^6)</f>
        <v>0</v>
      </c>
      <c r="BS470" cm="1">
        <f t="array" aca="1" ref="BS470" ca="1">IF($A470&gt;BS$1,"",$C470*INDEX('ETS yield tables'!$D$133:$CO$161,$B470,BS$1-$A470+1)/10^6)</f>
        <v>0</v>
      </c>
      <c r="BT470" cm="1">
        <f t="array" aca="1" ref="BT470" ca="1">IF($A470&gt;BT$1,"",$C470*INDEX('ETS yield tables'!$D$133:$CO$161,$B470,BT$1-$A470+1)/10^6)</f>
        <v>0</v>
      </c>
      <c r="BU470" cm="1">
        <f t="array" aca="1" ref="BU470" ca="1">IF($A470&gt;BU$1,"",$C470*INDEX('ETS yield tables'!$D$133:$CO$161,$B470,BU$1-$A470+1)/10^6)</f>
        <v>0</v>
      </c>
      <c r="BV470" cm="1">
        <f t="array" aca="1" ref="BV470" ca="1">IF($A470&gt;BV$1,"",$C470*INDEX('ETS yield tables'!$D$133:$CO$161,$B470,BV$1-$A470+1)/10^6)</f>
        <v>0</v>
      </c>
      <c r="BW470" cm="1">
        <f t="array" aca="1" ref="BW470" ca="1">IF($A470&gt;BW$1,"",$C470*INDEX('ETS yield tables'!$D$133:$CO$161,$B470,BW$1-$A470+1)/10^6)</f>
        <v>0</v>
      </c>
      <c r="BX470" cm="1">
        <f t="array" aca="1" ref="BX470" ca="1">IF($A470&gt;BX$1,"",$C470*INDEX('ETS yield tables'!$D$133:$CO$161,$B470,BX$1-$A470+1)/10^6)</f>
        <v>0</v>
      </c>
      <c r="BY470" cm="1">
        <f t="array" aca="1" ref="BY470" ca="1">IF($A470&gt;BY$1,"",$C470*INDEX('ETS yield tables'!$D$133:$CO$161,$B470,BY$1-$A470+1)/10^6)</f>
        <v>0</v>
      </c>
      <c r="BZ470" cm="1">
        <f t="array" aca="1" ref="BZ470" ca="1">IF($A470&gt;BZ$1,"",$C470*INDEX('ETS yield tables'!$D$133:$CO$161,$B470,BZ$1-$A470+1)/10^6)</f>
        <v>0</v>
      </c>
      <c r="CA470" cm="1">
        <f t="array" aca="1" ref="CA470" ca="1">IF($A470&gt;CA$1,"",$C470*INDEX('ETS yield tables'!$D$133:$CO$161,$B470,CA$1-$A470+1)/10^6)</f>
        <v>0</v>
      </c>
      <c r="CB470" cm="1">
        <f t="array" aca="1" ref="CB470" ca="1">IF($A470&gt;CB$1,"",$C470*INDEX('ETS yield tables'!$D$133:$CO$161,$B470,CB$1-$A470+1)/10^6)</f>
        <v>0</v>
      </c>
      <c r="CC470" cm="1">
        <f t="array" aca="1" ref="CC470" ca="1">IF($A470&gt;CC$1,"",$C470*INDEX('ETS yield tables'!$D$133:$CO$161,$B470,CC$1-$A470+1)/10^6)</f>
        <v>0</v>
      </c>
      <c r="CD470" cm="1">
        <f t="array" aca="1" ref="CD470" ca="1">IF($A470&gt;CD$1,"",$C470*INDEX('ETS yield tables'!$D$133:$CO$161,$B470,CD$1-$A470+1)/10^6)</f>
        <v>0</v>
      </c>
      <c r="CE470" cm="1">
        <f t="array" aca="1" ref="CE470" ca="1">IF($A470&gt;CE$1,"",$C470*INDEX('ETS yield tables'!$D$133:$CO$161,$B470,CE$1-$A470+1)/10^6)</f>
        <v>0</v>
      </c>
      <c r="CF470" cm="1">
        <f t="array" aca="1" ref="CF470" ca="1">IF($A470&gt;CF$1,"",$C470*INDEX('ETS yield tables'!$D$133:$CO$161,$B470,CF$1-$A470+1)/10^6)</f>
        <v>0</v>
      </c>
      <c r="CG470" cm="1">
        <f t="array" aca="1" ref="CG470" ca="1">IF($A470&gt;CG$1,"",$C470*INDEX('ETS yield tables'!$D$133:$CO$161,$B470,CG$1-$A470+1)/10^6)</f>
        <v>0</v>
      </c>
      <c r="CH470" cm="1">
        <f t="array" aca="1" ref="CH470" ca="1">IF($A470&gt;CH$1,"",$C470*INDEX('ETS yield tables'!$D$133:$CO$161,$B470,CH$1-$A470+1)/10^6)</f>
        <v>0</v>
      </c>
      <c r="CI470" cm="1">
        <f t="array" aca="1" ref="CI470" ca="1">IF($A470&gt;CI$1,"",$C470*INDEX('ETS yield tables'!$D$133:$CO$161,$B470,CI$1-$A470+1)/10^6)</f>
        <v>0</v>
      </c>
      <c r="CJ470" cm="1">
        <f t="array" aca="1" ref="CJ470" ca="1">IF($A470&gt;CJ$1,"",$C470*INDEX('ETS yield tables'!$D$133:$CO$161,$B470,CJ$1-$A470+1)/10^6)</f>
        <v>0</v>
      </c>
      <c r="CK470" cm="1">
        <f t="array" aca="1" ref="CK470" ca="1">IF($A470&gt;CK$1,"",$C470*INDEX('ETS yield tables'!$D$133:$CO$161,$B470,CK$1-$A470+1)/10^6)</f>
        <v>0</v>
      </c>
      <c r="CL470" cm="1">
        <f t="array" aca="1" ref="CL470" ca="1">IF($A470&gt;CL$1,"",$C470*INDEX('ETS yield tables'!$D$133:$CO$161,$B470,CL$1-$A470+1)/10^6)</f>
        <v>0</v>
      </c>
      <c r="CM470" cm="1">
        <f t="array" aca="1" ref="CM470" ca="1">IF($A470&gt;CM$1,"",$C470*INDEX('ETS yield tables'!$D$133:$CO$161,$B470,CM$1-$A470+1)/10^6)</f>
        <v>0</v>
      </c>
      <c r="CN470" cm="1">
        <f t="array" aca="1" ref="CN470" ca="1">IF($A470&gt;CN$1,"",$C470*INDEX('ETS yield tables'!$D$133:$CO$161,$B470,CN$1-$A470+1)/10^6)</f>
        <v>0</v>
      </c>
      <c r="CO470" cm="1">
        <f t="array" aca="1" ref="CO470" ca="1">IF($A470&gt;CO$1,"",$C470*INDEX('ETS yield tables'!$D$133:$CO$161,$B470,CO$1-$A470+1)/10^6)</f>
        <v>0</v>
      </c>
    </row>
    <row r="471" spans="1:93" hidden="1" outlineLevel="1">
      <c r="A471">
        <v>1995</v>
      </c>
      <c r="B471">
        <f t="shared" si="221"/>
        <v>19</v>
      </c>
      <c r="C471" s="1">
        <v>709.53158953600007</v>
      </c>
      <c r="D471" s="64"/>
      <c r="E471" s="64"/>
      <c r="F471" s="64"/>
      <c r="G471" s="64"/>
      <c r="H471" s="64"/>
      <c r="I471" s="64"/>
      <c r="J471" s="64"/>
      <c r="K471" s="64"/>
      <c r="L471" s="64"/>
      <c r="M471" s="64"/>
      <c r="N471" s="64"/>
      <c r="O471" s="64"/>
      <c r="P471" s="64"/>
      <c r="Q471" s="64"/>
      <c r="R471" s="64"/>
      <c r="S471" s="64"/>
      <c r="T471" s="64"/>
      <c r="U471" s="64"/>
      <c r="V471" s="64"/>
      <c r="W471" s="64"/>
      <c r="X471" s="64"/>
      <c r="Y471" s="64"/>
      <c r="Z471" s="64"/>
      <c r="AA471" cm="1">
        <f t="array" aca="1" ref="AA471" ca="1">IF($A471&gt;AA$1,"",$C471*INDEX('ETS yield tables'!$D$133:$CO$161,$B471,AA$1-$A471+1)/10^6)</f>
        <v>0</v>
      </c>
      <c r="AB471" cm="1">
        <f t="array" aca="1" ref="AB471" ca="1">IF($A471&gt;AB$1,"",$C471*INDEX('ETS yield tables'!$D$133:$CO$161,$B471,AB$1-$A471+1)/10^6)</f>
        <v>0</v>
      </c>
      <c r="AC471" cm="1">
        <f t="array" aca="1" ref="AC471" ca="1">IF($A471&gt;AC$1,"",$C471*INDEX('ETS yield tables'!$D$133:$CO$161,$B471,AC$1-$A471+1)/10^6)</f>
        <v>0</v>
      </c>
      <c r="AD471" cm="1">
        <f t="array" aca="1" ref="AD471" ca="1">IF($A471&gt;AD$1,"",$C471*INDEX('ETS yield tables'!$D$133:$CO$161,$B471,AD$1-$A471+1)/10^6)</f>
        <v>0</v>
      </c>
      <c r="AE471" cm="1">
        <f t="array" aca="1" ref="AE471" ca="1">IF($A471&gt;AE$1,"",$C471*INDEX('ETS yield tables'!$D$133:$CO$161,$B471,AE$1-$A471+1)/10^6)</f>
        <v>0</v>
      </c>
      <c r="AF471" cm="1">
        <f t="array" aca="1" ref="AF471" ca="1">IF($A471&gt;AF$1,"",$C471*INDEX('ETS yield tables'!$D$133:$CO$161,$B471,AF$1-$A471+1)/10^6)</f>
        <v>0</v>
      </c>
      <c r="AG471" cm="1">
        <f t="array" aca="1" ref="AG471" ca="1">IF($A471&gt;AG$1,"",$C471*INDEX('ETS yield tables'!$D$133:$CO$161,$B471,AG$1-$A471+1)/10^6)</f>
        <v>0</v>
      </c>
      <c r="AH471" cm="1">
        <f t="array" aca="1" ref="AH471" ca="1">IF($A471&gt;AH$1,"",$C471*INDEX('ETS yield tables'!$D$133:$CO$161,$B471,AH$1-$A471+1)/10^6)</f>
        <v>0</v>
      </c>
      <c r="AI471" cm="1">
        <f t="array" aca="1" ref="AI471" ca="1">IF($A471&gt;AI$1,"",$C471*INDEX('ETS yield tables'!$D$133:$CO$161,$B471,AI$1-$A471+1)/10^6)</f>
        <v>0</v>
      </c>
      <c r="AJ471" cm="1">
        <f t="array" aca="1" ref="AJ471" ca="1">IF($A471&gt;AJ$1,"",$C471*INDEX('ETS yield tables'!$D$133:$CO$161,$B471,AJ$1-$A471+1)/10^6)</f>
        <v>0</v>
      </c>
      <c r="AK471" cm="1">
        <f t="array" aca="1" ref="AK471" ca="1">IF($A471&gt;AK$1,"",$C471*INDEX('ETS yield tables'!$D$133:$CO$161,$B471,AK$1-$A471+1)/10^6)</f>
        <v>0</v>
      </c>
      <c r="AL471" cm="1">
        <f t="array" aca="1" ref="AL471" ca="1">IF($A471&gt;AL$1,"",$C471*INDEX('ETS yield tables'!$D$133:$CO$161,$B471,AL$1-$A471+1)/10^6)</f>
        <v>0</v>
      </c>
      <c r="AM471" cm="1">
        <f t="array" aca="1" ref="AM471" ca="1">IF($A471&gt;AM$1,"",$C471*INDEX('ETS yield tables'!$D$133:$CO$161,$B471,AM$1-$A471+1)/10^6)</f>
        <v>0</v>
      </c>
      <c r="AN471" cm="1">
        <f t="array" aca="1" ref="AN471" ca="1">IF($A471&gt;AN$1,"",$C471*INDEX('ETS yield tables'!$D$133:$CO$161,$B471,AN$1-$A471+1)/10^6)</f>
        <v>0</v>
      </c>
      <c r="AO471" cm="1">
        <f t="array" aca="1" ref="AO471" ca="1">IF($A471&gt;AO$1,"",$C471*INDEX('ETS yield tables'!$D$133:$CO$161,$B471,AO$1-$A471+1)/10^6)</f>
        <v>0</v>
      </c>
      <c r="AP471" cm="1">
        <f t="array" aca="1" ref="AP471" ca="1">IF($A471&gt;AP$1,"",$C471*INDEX('ETS yield tables'!$D$133:$CO$161,$B471,AP$1-$A471+1)/10^6)</f>
        <v>0</v>
      </c>
      <c r="AQ471" cm="1">
        <f t="array" aca="1" ref="AQ471" ca="1">IF($A471&gt;AQ$1,"",$C471*INDEX('ETS yield tables'!$D$133:$CO$161,$B471,AQ$1-$A471+1)/10^6)</f>
        <v>0</v>
      </c>
      <c r="AR471" cm="1">
        <f t="array" aca="1" ref="AR471" ca="1">IF($A471&gt;AR$1,"",$C471*INDEX('ETS yield tables'!$D$133:$CO$161,$B471,AR$1-$A471+1)/10^6)</f>
        <v>0</v>
      </c>
      <c r="AS471" cm="1">
        <f t="array" aca="1" ref="AS471" ca="1">IF($A471&gt;AS$1,"",$C471*INDEX('ETS yield tables'!$D$133:$CO$161,$B471,AS$1-$A471+1)/10^6)</f>
        <v>0</v>
      </c>
      <c r="AT471" cm="1">
        <f t="array" aca="1" ref="AT471" ca="1">IF($A471&gt;AT$1,"",$C471*INDEX('ETS yield tables'!$D$133:$CO$161,$B471,AT$1-$A471+1)/10^6)</f>
        <v>0</v>
      </c>
      <c r="AU471" cm="1">
        <f t="array" aca="1" ref="AU471" ca="1">IF($A471&gt;AU$1,"",$C471*INDEX('ETS yield tables'!$D$133:$CO$161,$B471,AU$1-$A471+1)/10^6)</f>
        <v>0</v>
      </c>
      <c r="AV471" cm="1">
        <f t="array" aca="1" ref="AV471" ca="1">IF($A471&gt;AV$1,"",$C471*INDEX('ETS yield tables'!$D$133:$CO$161,$B471,AV$1-$A471+1)/10^6)</f>
        <v>0</v>
      </c>
      <c r="AW471" cm="1">
        <f t="array" aca="1" ref="AW471" ca="1">IF($A471&gt;AW$1,"",$C471*INDEX('ETS yield tables'!$D$133:$CO$161,$B471,AW$1-$A471+1)/10^6)</f>
        <v>0</v>
      </c>
      <c r="AX471" cm="1">
        <f t="array" aca="1" ref="AX471" ca="1">IF($A471&gt;AX$1,"",$C471*INDEX('ETS yield tables'!$D$133:$CO$161,$B471,AX$1-$A471+1)/10^6)</f>
        <v>0</v>
      </c>
      <c r="AY471" cm="1">
        <f t="array" aca="1" ref="AY471" ca="1">IF($A471&gt;AY$1,"",$C471*INDEX('ETS yield tables'!$D$133:$CO$161,$B471,AY$1-$A471+1)/10^6)</f>
        <v>0</v>
      </c>
      <c r="AZ471" cm="1">
        <f t="array" aca="1" ref="AZ471" ca="1">IF($A471&gt;AZ$1,"",$C471*INDEX('ETS yield tables'!$D$133:$CO$161,$B471,AZ$1-$A471+1)/10^6)</f>
        <v>0</v>
      </c>
      <c r="BA471" cm="1">
        <f t="array" aca="1" ref="BA471" ca="1">IF($A471&gt;BA$1,"",$C471*INDEX('ETS yield tables'!$D$133:$CO$161,$B471,BA$1-$A471+1)/10^6)</f>
        <v>-0.62952131930072019</v>
      </c>
      <c r="BB471" cm="1">
        <f t="array" aca="1" ref="BB471" ca="1">IF($A471&gt;BB$1,"",$C471*INDEX('ETS yield tables'!$D$133:$CO$161,$B471,BB$1-$A471+1)/10^6)</f>
        <v>-3.3708972967284548E-2</v>
      </c>
      <c r="BC471" cm="1">
        <f t="array" aca="1" ref="BC471" ca="1">IF($A471&gt;BC$1,"",$C471*INDEX('ETS yield tables'!$D$133:$CO$161,$B471,BC$1-$A471+1)/10^6)</f>
        <v>-3.3239935690958559E-2</v>
      </c>
      <c r="BD471" cm="1">
        <f t="array" aca="1" ref="BD471" ca="1">IF($A471&gt;BD$1,"",$C471*INDEX('ETS yield tables'!$D$133:$CO$161,$B471,BD$1-$A471+1)/10^6)</f>
        <v>-3.2655097182967677E-2</v>
      </c>
      <c r="BE471" cm="1">
        <f t="array" aca="1" ref="BE471" ca="1">IF($A471&gt;BE$1,"",$C471*INDEX('ETS yield tables'!$D$133:$CO$161,$B471,BE$1-$A471+1)/10^6)</f>
        <v>-3.1100223215111553E-2</v>
      </c>
      <c r="BF471" cm="1">
        <f t="array" aca="1" ref="BF471" ca="1">IF($A471&gt;BF$1,"",$C471*INDEX('ETS yield tables'!$D$133:$CO$161,$B471,BF$1-$A471+1)/10^6)</f>
        <v>0</v>
      </c>
      <c r="BG471" cm="1">
        <f t="array" aca="1" ref="BG471" ca="1">IF($A471&gt;BG$1,"",$C471*INDEX('ETS yield tables'!$D$133:$CO$161,$B471,BG$1-$A471+1)/10^6)</f>
        <v>0</v>
      </c>
      <c r="BH471" cm="1">
        <f t="array" aca="1" ref="BH471" ca="1">IF($A471&gt;BH$1,"",$C471*INDEX('ETS yield tables'!$D$133:$CO$161,$B471,BH$1-$A471+1)/10^6)</f>
        <v>0</v>
      </c>
      <c r="BI471" cm="1">
        <f t="array" aca="1" ref="BI471" ca="1">IF($A471&gt;BI$1,"",$C471*INDEX('ETS yield tables'!$D$133:$CO$161,$B471,BI$1-$A471+1)/10^6)</f>
        <v>0</v>
      </c>
      <c r="BJ471" cm="1">
        <f t="array" aca="1" ref="BJ471" ca="1">IF($A471&gt;BJ$1,"",$C471*INDEX('ETS yield tables'!$D$133:$CO$161,$B471,BJ$1-$A471+1)/10^6)</f>
        <v>0</v>
      </c>
      <c r="BK471" cm="1">
        <f t="array" aca="1" ref="BK471" ca="1">IF($A471&gt;BK$1,"",$C471*INDEX('ETS yield tables'!$D$133:$CO$161,$B471,BK$1-$A471+1)/10^6)</f>
        <v>0</v>
      </c>
      <c r="BL471" cm="1">
        <f t="array" aca="1" ref="BL471" ca="1">IF($A471&gt;BL$1,"",$C471*INDEX('ETS yield tables'!$D$133:$CO$161,$B471,BL$1-$A471+1)/10^6)</f>
        <v>0</v>
      </c>
      <c r="BM471" cm="1">
        <f t="array" aca="1" ref="BM471" ca="1">IF($A471&gt;BM$1,"",$C471*INDEX('ETS yield tables'!$D$133:$CO$161,$B471,BM$1-$A471+1)/10^6)</f>
        <v>0</v>
      </c>
      <c r="BN471" cm="1">
        <f t="array" aca="1" ref="BN471" ca="1">IF($A471&gt;BN$1,"",$C471*INDEX('ETS yield tables'!$D$133:$CO$161,$B471,BN$1-$A471+1)/10^6)</f>
        <v>0</v>
      </c>
      <c r="BO471" cm="1">
        <f t="array" aca="1" ref="BO471" ca="1">IF($A471&gt;BO$1,"",$C471*INDEX('ETS yield tables'!$D$133:$CO$161,$B471,BO$1-$A471+1)/10^6)</f>
        <v>0</v>
      </c>
      <c r="BP471" cm="1">
        <f t="array" aca="1" ref="BP471" ca="1">IF($A471&gt;BP$1,"",$C471*INDEX('ETS yield tables'!$D$133:$CO$161,$B471,BP$1-$A471+1)/10^6)</f>
        <v>0</v>
      </c>
      <c r="BQ471" cm="1">
        <f t="array" aca="1" ref="BQ471" ca="1">IF($A471&gt;BQ$1,"",$C471*INDEX('ETS yield tables'!$D$133:$CO$161,$B471,BQ$1-$A471+1)/10^6)</f>
        <v>0</v>
      </c>
      <c r="BR471" cm="1">
        <f t="array" aca="1" ref="BR471" ca="1">IF($A471&gt;BR$1,"",$C471*INDEX('ETS yield tables'!$D$133:$CO$161,$B471,BR$1-$A471+1)/10^6)</f>
        <v>0</v>
      </c>
      <c r="BS471" cm="1">
        <f t="array" aca="1" ref="BS471" ca="1">IF($A471&gt;BS$1,"",$C471*INDEX('ETS yield tables'!$D$133:$CO$161,$B471,BS$1-$A471+1)/10^6)</f>
        <v>0</v>
      </c>
      <c r="BT471" cm="1">
        <f t="array" aca="1" ref="BT471" ca="1">IF($A471&gt;BT$1,"",$C471*INDEX('ETS yield tables'!$D$133:$CO$161,$B471,BT$1-$A471+1)/10^6)</f>
        <v>0</v>
      </c>
      <c r="BU471" cm="1">
        <f t="array" aca="1" ref="BU471" ca="1">IF($A471&gt;BU$1,"",$C471*INDEX('ETS yield tables'!$D$133:$CO$161,$B471,BU$1-$A471+1)/10^6)</f>
        <v>0</v>
      </c>
      <c r="BV471" cm="1">
        <f t="array" aca="1" ref="BV471" ca="1">IF($A471&gt;BV$1,"",$C471*INDEX('ETS yield tables'!$D$133:$CO$161,$B471,BV$1-$A471+1)/10^6)</f>
        <v>0</v>
      </c>
      <c r="BW471" cm="1">
        <f t="array" aca="1" ref="BW471" ca="1">IF($A471&gt;BW$1,"",$C471*INDEX('ETS yield tables'!$D$133:$CO$161,$B471,BW$1-$A471+1)/10^6)</f>
        <v>0</v>
      </c>
      <c r="BX471" cm="1">
        <f t="array" aca="1" ref="BX471" ca="1">IF($A471&gt;BX$1,"",$C471*INDEX('ETS yield tables'!$D$133:$CO$161,$B471,BX$1-$A471+1)/10^6)</f>
        <v>0</v>
      </c>
      <c r="BY471" cm="1">
        <f t="array" aca="1" ref="BY471" ca="1">IF($A471&gt;BY$1,"",$C471*INDEX('ETS yield tables'!$D$133:$CO$161,$B471,BY$1-$A471+1)/10^6)</f>
        <v>0</v>
      </c>
      <c r="BZ471" cm="1">
        <f t="array" aca="1" ref="BZ471" ca="1">IF($A471&gt;BZ$1,"",$C471*INDEX('ETS yield tables'!$D$133:$CO$161,$B471,BZ$1-$A471+1)/10^6)</f>
        <v>0</v>
      </c>
      <c r="CA471" cm="1">
        <f t="array" aca="1" ref="CA471" ca="1">IF($A471&gt;CA$1,"",$C471*INDEX('ETS yield tables'!$D$133:$CO$161,$B471,CA$1-$A471+1)/10^6)</f>
        <v>0</v>
      </c>
      <c r="CB471" cm="1">
        <f t="array" aca="1" ref="CB471" ca="1">IF($A471&gt;CB$1,"",$C471*INDEX('ETS yield tables'!$D$133:$CO$161,$B471,CB$1-$A471+1)/10^6)</f>
        <v>0</v>
      </c>
      <c r="CC471" cm="1">
        <f t="array" aca="1" ref="CC471" ca="1">IF($A471&gt;CC$1,"",$C471*INDEX('ETS yield tables'!$D$133:$CO$161,$B471,CC$1-$A471+1)/10^6)</f>
        <v>0</v>
      </c>
      <c r="CD471" cm="1">
        <f t="array" aca="1" ref="CD471" ca="1">IF($A471&gt;CD$1,"",$C471*INDEX('ETS yield tables'!$D$133:$CO$161,$B471,CD$1-$A471+1)/10^6)</f>
        <v>0</v>
      </c>
      <c r="CE471" cm="1">
        <f t="array" aca="1" ref="CE471" ca="1">IF($A471&gt;CE$1,"",$C471*INDEX('ETS yield tables'!$D$133:$CO$161,$B471,CE$1-$A471+1)/10^6)</f>
        <v>0</v>
      </c>
      <c r="CF471" cm="1">
        <f t="array" aca="1" ref="CF471" ca="1">IF($A471&gt;CF$1,"",$C471*INDEX('ETS yield tables'!$D$133:$CO$161,$B471,CF$1-$A471+1)/10^6)</f>
        <v>0</v>
      </c>
      <c r="CG471" cm="1">
        <f t="array" aca="1" ref="CG471" ca="1">IF($A471&gt;CG$1,"",$C471*INDEX('ETS yield tables'!$D$133:$CO$161,$B471,CG$1-$A471+1)/10^6)</f>
        <v>0</v>
      </c>
      <c r="CH471" cm="1">
        <f t="array" aca="1" ref="CH471" ca="1">IF($A471&gt;CH$1,"",$C471*INDEX('ETS yield tables'!$D$133:$CO$161,$B471,CH$1-$A471+1)/10^6)</f>
        <v>0</v>
      </c>
      <c r="CI471" cm="1">
        <f t="array" aca="1" ref="CI471" ca="1">IF($A471&gt;CI$1,"",$C471*INDEX('ETS yield tables'!$D$133:$CO$161,$B471,CI$1-$A471+1)/10^6)</f>
        <v>0</v>
      </c>
      <c r="CJ471" cm="1">
        <f t="array" aca="1" ref="CJ471" ca="1">IF($A471&gt;CJ$1,"",$C471*INDEX('ETS yield tables'!$D$133:$CO$161,$B471,CJ$1-$A471+1)/10^6)</f>
        <v>0</v>
      </c>
      <c r="CK471" cm="1">
        <f t="array" aca="1" ref="CK471" ca="1">IF($A471&gt;CK$1,"",$C471*INDEX('ETS yield tables'!$D$133:$CO$161,$B471,CK$1-$A471+1)/10^6)</f>
        <v>0</v>
      </c>
      <c r="CL471" cm="1">
        <f t="array" aca="1" ref="CL471" ca="1">IF($A471&gt;CL$1,"",$C471*INDEX('ETS yield tables'!$D$133:$CO$161,$B471,CL$1-$A471+1)/10^6)</f>
        <v>0</v>
      </c>
      <c r="CM471" cm="1">
        <f t="array" aca="1" ref="CM471" ca="1">IF($A471&gt;CM$1,"",$C471*INDEX('ETS yield tables'!$D$133:$CO$161,$B471,CM$1-$A471+1)/10^6)</f>
        <v>0</v>
      </c>
      <c r="CN471" cm="1">
        <f t="array" aca="1" ref="CN471" ca="1">IF($A471&gt;CN$1,"",$C471*INDEX('ETS yield tables'!$D$133:$CO$161,$B471,CN$1-$A471+1)/10^6)</f>
        <v>0</v>
      </c>
      <c r="CO471" cm="1">
        <f t="array" aca="1" ref="CO471" ca="1">IF($A471&gt;CO$1,"",$C471*INDEX('ETS yield tables'!$D$133:$CO$161,$B471,CO$1-$A471+1)/10^6)</f>
        <v>0</v>
      </c>
    </row>
    <row r="472" spans="1:93" hidden="1" outlineLevel="1">
      <c r="A472">
        <v>1996</v>
      </c>
      <c r="B472">
        <f t="shared" si="221"/>
        <v>18</v>
      </c>
      <c r="C472" s="1">
        <v>913.30758939999998</v>
      </c>
      <c r="D472" s="64"/>
      <c r="E472" s="64"/>
      <c r="F472" s="64"/>
      <c r="G472" s="64"/>
      <c r="H472" s="64"/>
      <c r="I472" s="64"/>
      <c r="J472" s="64"/>
      <c r="K472" s="64"/>
      <c r="L472" s="64"/>
      <c r="M472" s="64"/>
      <c r="N472" s="64"/>
      <c r="O472" s="64"/>
      <c r="P472" s="64"/>
      <c r="Q472" s="64"/>
      <c r="R472" s="64"/>
      <c r="S472" s="64"/>
      <c r="T472" s="64"/>
      <c r="U472" s="64"/>
      <c r="V472" s="64"/>
      <c r="W472" s="64"/>
      <c r="X472" s="64"/>
      <c r="Y472" s="64"/>
      <c r="Z472" s="64"/>
      <c r="AA472" cm="1">
        <f t="array" aca="1" ref="AA472" ca="1">IF($A472&gt;AA$1,"",$C472*INDEX('ETS yield tables'!$D$133:$CO$161,$B472,AA$1-$A472+1)/10^6)</f>
        <v>0</v>
      </c>
      <c r="AB472" cm="1">
        <f t="array" aca="1" ref="AB472" ca="1">IF($A472&gt;AB$1,"",$C472*INDEX('ETS yield tables'!$D$133:$CO$161,$B472,AB$1-$A472+1)/10^6)</f>
        <v>0</v>
      </c>
      <c r="AC472" cm="1">
        <f t="array" aca="1" ref="AC472" ca="1">IF($A472&gt;AC$1,"",$C472*INDEX('ETS yield tables'!$D$133:$CO$161,$B472,AC$1-$A472+1)/10^6)</f>
        <v>0</v>
      </c>
      <c r="AD472" cm="1">
        <f t="array" aca="1" ref="AD472" ca="1">IF($A472&gt;AD$1,"",$C472*INDEX('ETS yield tables'!$D$133:$CO$161,$B472,AD$1-$A472+1)/10^6)</f>
        <v>0</v>
      </c>
      <c r="AE472" cm="1">
        <f t="array" aca="1" ref="AE472" ca="1">IF($A472&gt;AE$1,"",$C472*INDEX('ETS yield tables'!$D$133:$CO$161,$B472,AE$1-$A472+1)/10^6)</f>
        <v>0</v>
      </c>
      <c r="AF472" cm="1">
        <f t="array" aca="1" ref="AF472" ca="1">IF($A472&gt;AF$1,"",$C472*INDEX('ETS yield tables'!$D$133:$CO$161,$B472,AF$1-$A472+1)/10^6)</f>
        <v>0</v>
      </c>
      <c r="AG472" cm="1">
        <f t="array" aca="1" ref="AG472" ca="1">IF($A472&gt;AG$1,"",$C472*INDEX('ETS yield tables'!$D$133:$CO$161,$B472,AG$1-$A472+1)/10^6)</f>
        <v>0</v>
      </c>
      <c r="AH472" cm="1">
        <f t="array" aca="1" ref="AH472" ca="1">IF($A472&gt;AH$1,"",$C472*INDEX('ETS yield tables'!$D$133:$CO$161,$B472,AH$1-$A472+1)/10^6)</f>
        <v>0</v>
      </c>
      <c r="AI472" cm="1">
        <f t="array" aca="1" ref="AI472" ca="1">IF($A472&gt;AI$1,"",$C472*INDEX('ETS yield tables'!$D$133:$CO$161,$B472,AI$1-$A472+1)/10^6)</f>
        <v>0</v>
      </c>
      <c r="AJ472" cm="1">
        <f t="array" aca="1" ref="AJ472" ca="1">IF($A472&gt;AJ$1,"",$C472*INDEX('ETS yield tables'!$D$133:$CO$161,$B472,AJ$1-$A472+1)/10^6)</f>
        <v>0</v>
      </c>
      <c r="AK472" cm="1">
        <f t="array" aca="1" ref="AK472" ca="1">IF($A472&gt;AK$1,"",$C472*INDEX('ETS yield tables'!$D$133:$CO$161,$B472,AK$1-$A472+1)/10^6)</f>
        <v>0</v>
      </c>
      <c r="AL472" cm="1">
        <f t="array" aca="1" ref="AL472" ca="1">IF($A472&gt;AL$1,"",$C472*INDEX('ETS yield tables'!$D$133:$CO$161,$B472,AL$1-$A472+1)/10^6)</f>
        <v>0</v>
      </c>
      <c r="AM472" cm="1">
        <f t="array" aca="1" ref="AM472" ca="1">IF($A472&gt;AM$1,"",$C472*INDEX('ETS yield tables'!$D$133:$CO$161,$B472,AM$1-$A472+1)/10^6)</f>
        <v>0</v>
      </c>
      <c r="AN472" cm="1">
        <f t="array" aca="1" ref="AN472" ca="1">IF($A472&gt;AN$1,"",$C472*INDEX('ETS yield tables'!$D$133:$CO$161,$B472,AN$1-$A472+1)/10^6)</f>
        <v>0</v>
      </c>
      <c r="AO472" cm="1">
        <f t="array" aca="1" ref="AO472" ca="1">IF($A472&gt;AO$1,"",$C472*INDEX('ETS yield tables'!$D$133:$CO$161,$B472,AO$1-$A472+1)/10^6)</f>
        <v>0</v>
      </c>
      <c r="AP472" cm="1">
        <f t="array" aca="1" ref="AP472" ca="1">IF($A472&gt;AP$1,"",$C472*INDEX('ETS yield tables'!$D$133:$CO$161,$B472,AP$1-$A472+1)/10^6)</f>
        <v>0</v>
      </c>
      <c r="AQ472" cm="1">
        <f t="array" aca="1" ref="AQ472" ca="1">IF($A472&gt;AQ$1,"",$C472*INDEX('ETS yield tables'!$D$133:$CO$161,$B472,AQ$1-$A472+1)/10^6)</f>
        <v>0</v>
      </c>
      <c r="AR472" cm="1">
        <f t="array" aca="1" ref="AR472" ca="1">IF($A472&gt;AR$1,"",$C472*INDEX('ETS yield tables'!$D$133:$CO$161,$B472,AR$1-$A472+1)/10^6)</f>
        <v>0</v>
      </c>
      <c r="AS472" cm="1">
        <f t="array" aca="1" ref="AS472" ca="1">IF($A472&gt;AS$1,"",$C472*INDEX('ETS yield tables'!$D$133:$CO$161,$B472,AS$1-$A472+1)/10^6)</f>
        <v>0</v>
      </c>
      <c r="AT472" cm="1">
        <f t="array" aca="1" ref="AT472" ca="1">IF($A472&gt;AT$1,"",$C472*INDEX('ETS yield tables'!$D$133:$CO$161,$B472,AT$1-$A472+1)/10^6)</f>
        <v>0</v>
      </c>
      <c r="AU472" cm="1">
        <f t="array" aca="1" ref="AU472" ca="1">IF($A472&gt;AU$1,"",$C472*INDEX('ETS yield tables'!$D$133:$CO$161,$B472,AU$1-$A472+1)/10^6)</f>
        <v>0</v>
      </c>
      <c r="AV472" cm="1">
        <f t="array" aca="1" ref="AV472" ca="1">IF($A472&gt;AV$1,"",$C472*INDEX('ETS yield tables'!$D$133:$CO$161,$B472,AV$1-$A472+1)/10^6)</f>
        <v>0</v>
      </c>
      <c r="AW472" cm="1">
        <f t="array" aca="1" ref="AW472" ca="1">IF($A472&gt;AW$1,"",$C472*INDEX('ETS yield tables'!$D$133:$CO$161,$B472,AW$1-$A472+1)/10^6)</f>
        <v>0</v>
      </c>
      <c r="AX472" cm="1">
        <f t="array" aca="1" ref="AX472" ca="1">IF($A472&gt;AX$1,"",$C472*INDEX('ETS yield tables'!$D$133:$CO$161,$B472,AX$1-$A472+1)/10^6)</f>
        <v>0</v>
      </c>
      <c r="AY472" cm="1">
        <f t="array" aca="1" ref="AY472" ca="1">IF($A472&gt;AY$1,"",$C472*INDEX('ETS yield tables'!$D$133:$CO$161,$B472,AY$1-$A472+1)/10^6)</f>
        <v>0</v>
      </c>
      <c r="AZ472" cm="1">
        <f t="array" aca="1" ref="AZ472" ca="1">IF($A472&gt;AZ$1,"",$C472*INDEX('ETS yield tables'!$D$133:$CO$161,$B472,AZ$1-$A472+1)/10^6)</f>
        <v>0</v>
      </c>
      <c r="BA472" cm="1">
        <f t="array" aca="1" ref="BA472" ca="1">IF($A472&gt;BA$1,"",$C472*INDEX('ETS yield tables'!$D$133:$CO$161,$B472,BA$1-$A472+1)/10^6)</f>
        <v>0</v>
      </c>
      <c r="BB472" cm="1">
        <f t="array" aca="1" ref="BB472" ca="1">IF($A472&gt;BB$1,"",$C472*INDEX('ETS yield tables'!$D$133:$CO$161,$B472,BB$1-$A472+1)/10^6)</f>
        <v>-0.81031853561648493</v>
      </c>
      <c r="BC472" cm="1">
        <f t="array" aca="1" ref="BC472" ca="1">IF($A472&gt;BC$1,"",$C472*INDEX('ETS yield tables'!$D$133:$CO$161,$B472,BC$1-$A472+1)/10^6)</f>
        <v>-4.3390120039663672E-2</v>
      </c>
      <c r="BD472" cm="1">
        <f t="array" aca="1" ref="BD472" ca="1">IF($A472&gt;BD$1,"",$C472*INDEX('ETS yield tables'!$D$133:$CO$161,$B472,BD$1-$A472+1)/10^6)</f>
        <v>-4.2786376231075583E-2</v>
      </c>
      <c r="BE472" cm="1">
        <f t="array" aca="1" ref="BE472" ca="1">IF($A472&gt;BE$1,"",$C472*INDEX('ETS yield tables'!$D$133:$CO$161,$B472,BE$1-$A472+1)/10^6)</f>
        <v>-4.2033573317436804E-2</v>
      </c>
      <c r="BF472" cm="1">
        <f t="array" aca="1" ref="BF472" ca="1">IF($A472&gt;BF$1,"",$C472*INDEX('ETS yield tables'!$D$133:$CO$161,$B472,BF$1-$A472+1)/10^6)</f>
        <v>-4.1259999049292215E-2</v>
      </c>
      <c r="BG472" cm="1">
        <f t="array" aca="1" ref="BG472" ca="1">IF($A472&gt;BG$1,"",$C472*INDEX('ETS yield tables'!$D$133:$CO$161,$B472,BG$1-$A472+1)/10^6)</f>
        <v>-2.8143803447808955E-2</v>
      </c>
      <c r="BH472" cm="1">
        <f t="array" aca="1" ref="BH472" ca="1">IF($A472&gt;BH$1,"",$C472*INDEX('ETS yield tables'!$D$133:$CO$161,$B472,BH$1-$A472+1)/10^6)</f>
        <v>0</v>
      </c>
      <c r="BI472" cm="1">
        <f t="array" aca="1" ref="BI472" ca="1">IF($A472&gt;BI$1,"",$C472*INDEX('ETS yield tables'!$D$133:$CO$161,$B472,BI$1-$A472+1)/10^6)</f>
        <v>0</v>
      </c>
      <c r="BJ472" cm="1">
        <f t="array" aca="1" ref="BJ472" ca="1">IF($A472&gt;BJ$1,"",$C472*INDEX('ETS yield tables'!$D$133:$CO$161,$B472,BJ$1-$A472+1)/10^6)</f>
        <v>0</v>
      </c>
      <c r="BK472" cm="1">
        <f t="array" aca="1" ref="BK472" ca="1">IF($A472&gt;BK$1,"",$C472*INDEX('ETS yield tables'!$D$133:$CO$161,$B472,BK$1-$A472+1)/10^6)</f>
        <v>0</v>
      </c>
      <c r="BL472" cm="1">
        <f t="array" aca="1" ref="BL472" ca="1">IF($A472&gt;BL$1,"",$C472*INDEX('ETS yield tables'!$D$133:$CO$161,$B472,BL$1-$A472+1)/10^6)</f>
        <v>0</v>
      </c>
      <c r="BM472" cm="1">
        <f t="array" aca="1" ref="BM472" ca="1">IF($A472&gt;BM$1,"",$C472*INDEX('ETS yield tables'!$D$133:$CO$161,$B472,BM$1-$A472+1)/10^6)</f>
        <v>0</v>
      </c>
      <c r="BN472" cm="1">
        <f t="array" aca="1" ref="BN472" ca="1">IF($A472&gt;BN$1,"",$C472*INDEX('ETS yield tables'!$D$133:$CO$161,$B472,BN$1-$A472+1)/10^6)</f>
        <v>0</v>
      </c>
      <c r="BO472" cm="1">
        <f t="array" aca="1" ref="BO472" ca="1">IF($A472&gt;BO$1,"",$C472*INDEX('ETS yield tables'!$D$133:$CO$161,$B472,BO$1-$A472+1)/10^6)</f>
        <v>0</v>
      </c>
      <c r="BP472" cm="1">
        <f t="array" aca="1" ref="BP472" ca="1">IF($A472&gt;BP$1,"",$C472*INDEX('ETS yield tables'!$D$133:$CO$161,$B472,BP$1-$A472+1)/10^6)</f>
        <v>0</v>
      </c>
      <c r="BQ472" cm="1">
        <f t="array" aca="1" ref="BQ472" ca="1">IF($A472&gt;BQ$1,"",$C472*INDEX('ETS yield tables'!$D$133:$CO$161,$B472,BQ$1-$A472+1)/10^6)</f>
        <v>0</v>
      </c>
      <c r="BR472" cm="1">
        <f t="array" aca="1" ref="BR472" ca="1">IF($A472&gt;BR$1,"",$C472*INDEX('ETS yield tables'!$D$133:$CO$161,$B472,BR$1-$A472+1)/10^6)</f>
        <v>0</v>
      </c>
      <c r="BS472" cm="1">
        <f t="array" aca="1" ref="BS472" ca="1">IF($A472&gt;BS$1,"",$C472*INDEX('ETS yield tables'!$D$133:$CO$161,$B472,BS$1-$A472+1)/10^6)</f>
        <v>0</v>
      </c>
      <c r="BT472" cm="1">
        <f t="array" aca="1" ref="BT472" ca="1">IF($A472&gt;BT$1,"",$C472*INDEX('ETS yield tables'!$D$133:$CO$161,$B472,BT$1-$A472+1)/10^6)</f>
        <v>0</v>
      </c>
      <c r="BU472" cm="1">
        <f t="array" aca="1" ref="BU472" ca="1">IF($A472&gt;BU$1,"",$C472*INDEX('ETS yield tables'!$D$133:$CO$161,$B472,BU$1-$A472+1)/10^6)</f>
        <v>0</v>
      </c>
      <c r="BV472" cm="1">
        <f t="array" aca="1" ref="BV472" ca="1">IF($A472&gt;BV$1,"",$C472*INDEX('ETS yield tables'!$D$133:$CO$161,$B472,BV$1-$A472+1)/10^6)</f>
        <v>0</v>
      </c>
      <c r="BW472" cm="1">
        <f t="array" aca="1" ref="BW472" ca="1">IF($A472&gt;BW$1,"",$C472*INDEX('ETS yield tables'!$D$133:$CO$161,$B472,BW$1-$A472+1)/10^6)</f>
        <v>0</v>
      </c>
      <c r="BX472" cm="1">
        <f t="array" aca="1" ref="BX472" ca="1">IF($A472&gt;BX$1,"",$C472*INDEX('ETS yield tables'!$D$133:$CO$161,$B472,BX$1-$A472+1)/10^6)</f>
        <v>0</v>
      </c>
      <c r="BY472" cm="1">
        <f t="array" aca="1" ref="BY472" ca="1">IF($A472&gt;BY$1,"",$C472*INDEX('ETS yield tables'!$D$133:$CO$161,$B472,BY$1-$A472+1)/10^6)</f>
        <v>0</v>
      </c>
      <c r="BZ472" cm="1">
        <f t="array" aca="1" ref="BZ472" ca="1">IF($A472&gt;BZ$1,"",$C472*INDEX('ETS yield tables'!$D$133:$CO$161,$B472,BZ$1-$A472+1)/10^6)</f>
        <v>0</v>
      </c>
      <c r="CA472" cm="1">
        <f t="array" aca="1" ref="CA472" ca="1">IF($A472&gt;CA$1,"",$C472*INDEX('ETS yield tables'!$D$133:$CO$161,$B472,CA$1-$A472+1)/10^6)</f>
        <v>0</v>
      </c>
      <c r="CB472" cm="1">
        <f t="array" aca="1" ref="CB472" ca="1">IF($A472&gt;CB$1,"",$C472*INDEX('ETS yield tables'!$D$133:$CO$161,$B472,CB$1-$A472+1)/10^6)</f>
        <v>0</v>
      </c>
      <c r="CC472" cm="1">
        <f t="array" aca="1" ref="CC472" ca="1">IF($A472&gt;CC$1,"",$C472*INDEX('ETS yield tables'!$D$133:$CO$161,$B472,CC$1-$A472+1)/10^6)</f>
        <v>0</v>
      </c>
      <c r="CD472" cm="1">
        <f t="array" aca="1" ref="CD472" ca="1">IF($A472&gt;CD$1,"",$C472*INDEX('ETS yield tables'!$D$133:$CO$161,$B472,CD$1-$A472+1)/10^6)</f>
        <v>0</v>
      </c>
      <c r="CE472" cm="1">
        <f t="array" aca="1" ref="CE472" ca="1">IF($A472&gt;CE$1,"",$C472*INDEX('ETS yield tables'!$D$133:$CO$161,$B472,CE$1-$A472+1)/10^6)</f>
        <v>0</v>
      </c>
      <c r="CF472" cm="1">
        <f t="array" aca="1" ref="CF472" ca="1">IF($A472&gt;CF$1,"",$C472*INDEX('ETS yield tables'!$D$133:$CO$161,$B472,CF$1-$A472+1)/10^6)</f>
        <v>0</v>
      </c>
      <c r="CG472" cm="1">
        <f t="array" aca="1" ref="CG472" ca="1">IF($A472&gt;CG$1,"",$C472*INDEX('ETS yield tables'!$D$133:$CO$161,$B472,CG$1-$A472+1)/10^6)</f>
        <v>0</v>
      </c>
      <c r="CH472" cm="1">
        <f t="array" aca="1" ref="CH472" ca="1">IF($A472&gt;CH$1,"",$C472*INDEX('ETS yield tables'!$D$133:$CO$161,$B472,CH$1-$A472+1)/10^6)</f>
        <v>0</v>
      </c>
      <c r="CI472" cm="1">
        <f t="array" aca="1" ref="CI472" ca="1">IF($A472&gt;CI$1,"",$C472*INDEX('ETS yield tables'!$D$133:$CO$161,$B472,CI$1-$A472+1)/10^6)</f>
        <v>0</v>
      </c>
      <c r="CJ472" cm="1">
        <f t="array" aca="1" ref="CJ472" ca="1">IF($A472&gt;CJ$1,"",$C472*INDEX('ETS yield tables'!$D$133:$CO$161,$B472,CJ$1-$A472+1)/10^6)</f>
        <v>0</v>
      </c>
      <c r="CK472" cm="1">
        <f t="array" aca="1" ref="CK472" ca="1">IF($A472&gt;CK$1,"",$C472*INDEX('ETS yield tables'!$D$133:$CO$161,$B472,CK$1-$A472+1)/10^6)</f>
        <v>0</v>
      </c>
      <c r="CL472" cm="1">
        <f t="array" aca="1" ref="CL472" ca="1">IF($A472&gt;CL$1,"",$C472*INDEX('ETS yield tables'!$D$133:$CO$161,$B472,CL$1-$A472+1)/10^6)</f>
        <v>0</v>
      </c>
      <c r="CM472" cm="1">
        <f t="array" aca="1" ref="CM472" ca="1">IF($A472&gt;CM$1,"",$C472*INDEX('ETS yield tables'!$D$133:$CO$161,$B472,CM$1-$A472+1)/10^6)</f>
        <v>0</v>
      </c>
      <c r="CN472" cm="1">
        <f t="array" aca="1" ref="CN472" ca="1">IF($A472&gt;CN$1,"",$C472*INDEX('ETS yield tables'!$D$133:$CO$161,$B472,CN$1-$A472+1)/10^6)</f>
        <v>0</v>
      </c>
      <c r="CO472" cm="1">
        <f t="array" aca="1" ref="CO472" ca="1">IF($A472&gt;CO$1,"",$C472*INDEX('ETS yield tables'!$D$133:$CO$161,$B472,CO$1-$A472+1)/10^6)</f>
        <v>0</v>
      </c>
    </row>
    <row r="473" spans="1:93" hidden="1" outlineLevel="1">
      <c r="A473">
        <v>1997</v>
      </c>
      <c r="B473">
        <f t="shared" si="221"/>
        <v>17</v>
      </c>
      <c r="C473" s="1">
        <v>1246.5507750960005</v>
      </c>
      <c r="D473" s="64"/>
      <c r="E473" s="64"/>
      <c r="F473" s="64"/>
      <c r="G473" s="64"/>
      <c r="H473" s="64"/>
      <c r="I473" s="64"/>
      <c r="J473" s="64"/>
      <c r="K473" s="64"/>
      <c r="L473" s="64"/>
      <c r="M473" s="64"/>
      <c r="N473" s="64"/>
      <c r="O473" s="64"/>
      <c r="P473" s="64"/>
      <c r="Q473" s="64"/>
      <c r="R473" s="64"/>
      <c r="S473" s="64"/>
      <c r="T473" s="64"/>
      <c r="U473" s="64"/>
      <c r="V473" s="64"/>
      <c r="W473" s="64"/>
      <c r="X473" s="64"/>
      <c r="Y473" s="64"/>
      <c r="Z473" s="64"/>
      <c r="AA473" cm="1">
        <f t="array" aca="1" ref="AA473" ca="1">IF($A473&gt;AA$1,"",$C473*INDEX('ETS yield tables'!$D$133:$CO$161,$B473,AA$1-$A473+1)/10^6)</f>
        <v>0</v>
      </c>
      <c r="AB473" cm="1">
        <f t="array" aca="1" ref="AB473" ca="1">IF($A473&gt;AB$1,"",$C473*INDEX('ETS yield tables'!$D$133:$CO$161,$B473,AB$1-$A473+1)/10^6)</f>
        <v>0</v>
      </c>
      <c r="AC473" cm="1">
        <f t="array" aca="1" ref="AC473" ca="1">IF($A473&gt;AC$1,"",$C473*INDEX('ETS yield tables'!$D$133:$CO$161,$B473,AC$1-$A473+1)/10^6)</f>
        <v>0</v>
      </c>
      <c r="AD473" cm="1">
        <f t="array" aca="1" ref="AD473" ca="1">IF($A473&gt;AD$1,"",$C473*INDEX('ETS yield tables'!$D$133:$CO$161,$B473,AD$1-$A473+1)/10^6)</f>
        <v>0</v>
      </c>
      <c r="AE473" cm="1">
        <f t="array" aca="1" ref="AE473" ca="1">IF($A473&gt;AE$1,"",$C473*INDEX('ETS yield tables'!$D$133:$CO$161,$B473,AE$1-$A473+1)/10^6)</f>
        <v>0</v>
      </c>
      <c r="AF473" cm="1">
        <f t="array" aca="1" ref="AF473" ca="1">IF($A473&gt;AF$1,"",$C473*INDEX('ETS yield tables'!$D$133:$CO$161,$B473,AF$1-$A473+1)/10^6)</f>
        <v>0</v>
      </c>
      <c r="AG473" cm="1">
        <f t="array" aca="1" ref="AG473" ca="1">IF($A473&gt;AG$1,"",$C473*INDEX('ETS yield tables'!$D$133:$CO$161,$B473,AG$1-$A473+1)/10^6)</f>
        <v>0</v>
      </c>
      <c r="AH473" cm="1">
        <f t="array" aca="1" ref="AH473" ca="1">IF($A473&gt;AH$1,"",$C473*INDEX('ETS yield tables'!$D$133:$CO$161,$B473,AH$1-$A473+1)/10^6)</f>
        <v>0</v>
      </c>
      <c r="AI473" cm="1">
        <f t="array" aca="1" ref="AI473" ca="1">IF($A473&gt;AI$1,"",$C473*INDEX('ETS yield tables'!$D$133:$CO$161,$B473,AI$1-$A473+1)/10^6)</f>
        <v>0</v>
      </c>
      <c r="AJ473" cm="1">
        <f t="array" aca="1" ref="AJ473" ca="1">IF($A473&gt;AJ$1,"",$C473*INDEX('ETS yield tables'!$D$133:$CO$161,$B473,AJ$1-$A473+1)/10^6)</f>
        <v>0</v>
      </c>
      <c r="AK473" cm="1">
        <f t="array" aca="1" ref="AK473" ca="1">IF($A473&gt;AK$1,"",$C473*INDEX('ETS yield tables'!$D$133:$CO$161,$B473,AK$1-$A473+1)/10^6)</f>
        <v>0</v>
      </c>
      <c r="AL473" cm="1">
        <f t="array" aca="1" ref="AL473" ca="1">IF($A473&gt;AL$1,"",$C473*INDEX('ETS yield tables'!$D$133:$CO$161,$B473,AL$1-$A473+1)/10^6)</f>
        <v>0</v>
      </c>
      <c r="AM473" cm="1">
        <f t="array" aca="1" ref="AM473" ca="1">IF($A473&gt;AM$1,"",$C473*INDEX('ETS yield tables'!$D$133:$CO$161,$B473,AM$1-$A473+1)/10^6)</f>
        <v>0</v>
      </c>
      <c r="AN473" cm="1">
        <f t="array" aca="1" ref="AN473" ca="1">IF($A473&gt;AN$1,"",$C473*INDEX('ETS yield tables'!$D$133:$CO$161,$B473,AN$1-$A473+1)/10^6)</f>
        <v>0</v>
      </c>
      <c r="AO473" cm="1">
        <f t="array" aca="1" ref="AO473" ca="1">IF($A473&gt;AO$1,"",$C473*INDEX('ETS yield tables'!$D$133:$CO$161,$B473,AO$1-$A473+1)/10^6)</f>
        <v>0</v>
      </c>
      <c r="AP473" cm="1">
        <f t="array" aca="1" ref="AP473" ca="1">IF($A473&gt;AP$1,"",$C473*INDEX('ETS yield tables'!$D$133:$CO$161,$B473,AP$1-$A473+1)/10^6)</f>
        <v>0</v>
      </c>
      <c r="AQ473" cm="1">
        <f t="array" aca="1" ref="AQ473" ca="1">IF($A473&gt;AQ$1,"",$C473*INDEX('ETS yield tables'!$D$133:$CO$161,$B473,AQ$1-$A473+1)/10^6)</f>
        <v>0</v>
      </c>
      <c r="AR473" cm="1">
        <f t="array" aca="1" ref="AR473" ca="1">IF($A473&gt;AR$1,"",$C473*INDEX('ETS yield tables'!$D$133:$CO$161,$B473,AR$1-$A473+1)/10^6)</f>
        <v>0</v>
      </c>
      <c r="AS473" cm="1">
        <f t="array" aca="1" ref="AS473" ca="1">IF($A473&gt;AS$1,"",$C473*INDEX('ETS yield tables'!$D$133:$CO$161,$B473,AS$1-$A473+1)/10^6)</f>
        <v>0</v>
      </c>
      <c r="AT473" cm="1">
        <f t="array" aca="1" ref="AT473" ca="1">IF($A473&gt;AT$1,"",$C473*INDEX('ETS yield tables'!$D$133:$CO$161,$B473,AT$1-$A473+1)/10^6)</f>
        <v>0</v>
      </c>
      <c r="AU473" cm="1">
        <f t="array" aca="1" ref="AU473" ca="1">IF($A473&gt;AU$1,"",$C473*INDEX('ETS yield tables'!$D$133:$CO$161,$B473,AU$1-$A473+1)/10^6)</f>
        <v>0</v>
      </c>
      <c r="AV473" cm="1">
        <f t="array" aca="1" ref="AV473" ca="1">IF($A473&gt;AV$1,"",$C473*INDEX('ETS yield tables'!$D$133:$CO$161,$B473,AV$1-$A473+1)/10^6)</f>
        <v>0</v>
      </c>
      <c r="AW473" cm="1">
        <f t="array" aca="1" ref="AW473" ca="1">IF($A473&gt;AW$1,"",$C473*INDEX('ETS yield tables'!$D$133:$CO$161,$B473,AW$1-$A473+1)/10^6)</f>
        <v>0</v>
      </c>
      <c r="AX473" cm="1">
        <f t="array" aca="1" ref="AX473" ca="1">IF($A473&gt;AX$1,"",$C473*INDEX('ETS yield tables'!$D$133:$CO$161,$B473,AX$1-$A473+1)/10^6)</f>
        <v>0</v>
      </c>
      <c r="AY473" cm="1">
        <f t="array" aca="1" ref="AY473" ca="1">IF($A473&gt;AY$1,"",$C473*INDEX('ETS yield tables'!$D$133:$CO$161,$B473,AY$1-$A473+1)/10^6)</f>
        <v>0</v>
      </c>
      <c r="AZ473" cm="1">
        <f t="array" aca="1" ref="AZ473" ca="1">IF($A473&gt;AZ$1,"",$C473*INDEX('ETS yield tables'!$D$133:$CO$161,$B473,AZ$1-$A473+1)/10^6)</f>
        <v>0</v>
      </c>
      <c r="BA473" cm="1">
        <f t="array" aca="1" ref="BA473" ca="1">IF($A473&gt;BA$1,"",$C473*INDEX('ETS yield tables'!$D$133:$CO$161,$B473,BA$1-$A473+1)/10^6)</f>
        <v>0</v>
      </c>
      <c r="BB473" cm="1">
        <f t="array" aca="1" ref="BB473" ca="1">IF($A473&gt;BB$1,"",$C473*INDEX('ETS yield tables'!$D$133:$CO$161,$B473,BB$1-$A473+1)/10^6)</f>
        <v>0</v>
      </c>
      <c r="BC473" cm="1">
        <f t="array" aca="1" ref="BC473" ca="1">IF($A473&gt;BC$1,"",$C473*INDEX('ETS yield tables'!$D$133:$CO$161,$B473,BC$1-$A473+1)/10^6)</f>
        <v>-1.105983581403255</v>
      </c>
      <c r="BD473" cm="1">
        <f t="array" aca="1" ref="BD473" ca="1">IF($A473&gt;BD$1,"",$C473*INDEX('ETS yield tables'!$D$133:$CO$161,$B473,BD$1-$A473+1)/10^6)</f>
        <v>-5.9222093842978475E-2</v>
      </c>
      <c r="BE473" cm="1">
        <f t="array" aca="1" ref="BE473" ca="1">IF($A473&gt;BE$1,"",$C473*INDEX('ETS yield tables'!$D$133:$CO$161,$B473,BE$1-$A473+1)/10^6)</f>
        <v>-5.8398058959999659E-2</v>
      </c>
      <c r="BF473" cm="1">
        <f t="array" aca="1" ref="BF473" ca="1">IF($A473&gt;BF$1,"",$C473*INDEX('ETS yield tables'!$D$133:$CO$161,$B473,BF$1-$A473+1)/10^6)</f>
        <v>-5.7370577018119123E-2</v>
      </c>
      <c r="BG473" cm="1">
        <f t="array" aca="1" ref="BG473" ca="1">IF($A473&gt;BG$1,"",$C473*INDEX('ETS yield tables'!$D$133:$CO$161,$B473,BG$1-$A473+1)/10^6)</f>
        <v>-5.6314744771960454E-2</v>
      </c>
      <c r="BH473" cm="1">
        <f t="array" aca="1" ref="BH473" ca="1">IF($A473&gt;BH$1,"",$C473*INDEX('ETS yield tables'!$D$133:$CO$161,$B473,BH$1-$A473+1)/10^6)</f>
        <v>-5.5173217146217056E-2</v>
      </c>
      <c r="BI473" cm="1">
        <f t="array" aca="1" ref="BI473" ca="1">IF($A473&gt;BI$1,"",$C473*INDEX('ETS yield tables'!$D$133:$CO$161,$B473,BI$1-$A473+1)/10^6)</f>
        <v>-2.2096966234234239E-2</v>
      </c>
      <c r="BJ473" cm="1">
        <f t="array" aca="1" ref="BJ473" ca="1">IF($A473&gt;BJ$1,"",$C473*INDEX('ETS yield tables'!$D$133:$CO$161,$B473,BJ$1-$A473+1)/10^6)</f>
        <v>0</v>
      </c>
      <c r="BK473" cm="1">
        <f t="array" aca="1" ref="BK473" ca="1">IF($A473&gt;BK$1,"",$C473*INDEX('ETS yield tables'!$D$133:$CO$161,$B473,BK$1-$A473+1)/10^6)</f>
        <v>0</v>
      </c>
      <c r="BL473" cm="1">
        <f t="array" aca="1" ref="BL473" ca="1">IF($A473&gt;BL$1,"",$C473*INDEX('ETS yield tables'!$D$133:$CO$161,$B473,BL$1-$A473+1)/10^6)</f>
        <v>0</v>
      </c>
      <c r="BM473" cm="1">
        <f t="array" aca="1" ref="BM473" ca="1">IF($A473&gt;BM$1,"",$C473*INDEX('ETS yield tables'!$D$133:$CO$161,$B473,BM$1-$A473+1)/10^6)</f>
        <v>0</v>
      </c>
      <c r="BN473" cm="1">
        <f t="array" aca="1" ref="BN473" ca="1">IF($A473&gt;BN$1,"",$C473*INDEX('ETS yield tables'!$D$133:$CO$161,$B473,BN$1-$A473+1)/10^6)</f>
        <v>0</v>
      </c>
      <c r="BO473" cm="1">
        <f t="array" aca="1" ref="BO473" ca="1">IF($A473&gt;BO$1,"",$C473*INDEX('ETS yield tables'!$D$133:$CO$161,$B473,BO$1-$A473+1)/10^6)</f>
        <v>0</v>
      </c>
      <c r="BP473" cm="1">
        <f t="array" aca="1" ref="BP473" ca="1">IF($A473&gt;BP$1,"",$C473*INDEX('ETS yield tables'!$D$133:$CO$161,$B473,BP$1-$A473+1)/10^6)</f>
        <v>0</v>
      </c>
      <c r="BQ473" cm="1">
        <f t="array" aca="1" ref="BQ473" ca="1">IF($A473&gt;BQ$1,"",$C473*INDEX('ETS yield tables'!$D$133:$CO$161,$B473,BQ$1-$A473+1)/10^6)</f>
        <v>0</v>
      </c>
      <c r="BR473" cm="1">
        <f t="array" aca="1" ref="BR473" ca="1">IF($A473&gt;BR$1,"",$C473*INDEX('ETS yield tables'!$D$133:$CO$161,$B473,BR$1-$A473+1)/10^6)</f>
        <v>0</v>
      </c>
      <c r="BS473" cm="1">
        <f t="array" aca="1" ref="BS473" ca="1">IF($A473&gt;BS$1,"",$C473*INDEX('ETS yield tables'!$D$133:$CO$161,$B473,BS$1-$A473+1)/10^6)</f>
        <v>0</v>
      </c>
      <c r="BT473" cm="1">
        <f t="array" aca="1" ref="BT473" ca="1">IF($A473&gt;BT$1,"",$C473*INDEX('ETS yield tables'!$D$133:$CO$161,$B473,BT$1-$A473+1)/10^6)</f>
        <v>0</v>
      </c>
      <c r="BU473" cm="1">
        <f t="array" aca="1" ref="BU473" ca="1">IF($A473&gt;BU$1,"",$C473*INDEX('ETS yield tables'!$D$133:$CO$161,$B473,BU$1-$A473+1)/10^6)</f>
        <v>0</v>
      </c>
      <c r="BV473" cm="1">
        <f t="array" aca="1" ref="BV473" ca="1">IF($A473&gt;BV$1,"",$C473*INDEX('ETS yield tables'!$D$133:$CO$161,$B473,BV$1-$A473+1)/10^6)</f>
        <v>0</v>
      </c>
      <c r="BW473" cm="1">
        <f t="array" aca="1" ref="BW473" ca="1">IF($A473&gt;BW$1,"",$C473*INDEX('ETS yield tables'!$D$133:$CO$161,$B473,BW$1-$A473+1)/10^6)</f>
        <v>0</v>
      </c>
      <c r="BX473" cm="1">
        <f t="array" aca="1" ref="BX473" ca="1">IF($A473&gt;BX$1,"",$C473*INDEX('ETS yield tables'!$D$133:$CO$161,$B473,BX$1-$A473+1)/10^6)</f>
        <v>0</v>
      </c>
      <c r="BY473" cm="1">
        <f t="array" aca="1" ref="BY473" ca="1">IF($A473&gt;BY$1,"",$C473*INDEX('ETS yield tables'!$D$133:$CO$161,$B473,BY$1-$A473+1)/10^6)</f>
        <v>0</v>
      </c>
      <c r="BZ473" cm="1">
        <f t="array" aca="1" ref="BZ473" ca="1">IF($A473&gt;BZ$1,"",$C473*INDEX('ETS yield tables'!$D$133:$CO$161,$B473,BZ$1-$A473+1)/10^6)</f>
        <v>0</v>
      </c>
      <c r="CA473" cm="1">
        <f t="array" aca="1" ref="CA473" ca="1">IF($A473&gt;CA$1,"",$C473*INDEX('ETS yield tables'!$D$133:$CO$161,$B473,CA$1-$A473+1)/10^6)</f>
        <v>0</v>
      </c>
      <c r="CB473" cm="1">
        <f t="array" aca="1" ref="CB473" ca="1">IF($A473&gt;CB$1,"",$C473*INDEX('ETS yield tables'!$D$133:$CO$161,$B473,CB$1-$A473+1)/10^6)</f>
        <v>0</v>
      </c>
      <c r="CC473" cm="1">
        <f t="array" aca="1" ref="CC473" ca="1">IF($A473&gt;CC$1,"",$C473*INDEX('ETS yield tables'!$D$133:$CO$161,$B473,CC$1-$A473+1)/10^6)</f>
        <v>0</v>
      </c>
      <c r="CD473" cm="1">
        <f t="array" aca="1" ref="CD473" ca="1">IF($A473&gt;CD$1,"",$C473*INDEX('ETS yield tables'!$D$133:$CO$161,$B473,CD$1-$A473+1)/10^6)</f>
        <v>0</v>
      </c>
      <c r="CE473" cm="1">
        <f t="array" aca="1" ref="CE473" ca="1">IF($A473&gt;CE$1,"",$C473*INDEX('ETS yield tables'!$D$133:$CO$161,$B473,CE$1-$A473+1)/10^6)</f>
        <v>0</v>
      </c>
      <c r="CF473" cm="1">
        <f t="array" aca="1" ref="CF473" ca="1">IF($A473&gt;CF$1,"",$C473*INDEX('ETS yield tables'!$D$133:$CO$161,$B473,CF$1-$A473+1)/10^6)</f>
        <v>0</v>
      </c>
      <c r="CG473" cm="1">
        <f t="array" aca="1" ref="CG473" ca="1">IF($A473&gt;CG$1,"",$C473*INDEX('ETS yield tables'!$D$133:$CO$161,$B473,CG$1-$A473+1)/10^6)</f>
        <v>0</v>
      </c>
      <c r="CH473" cm="1">
        <f t="array" aca="1" ref="CH473" ca="1">IF($A473&gt;CH$1,"",$C473*INDEX('ETS yield tables'!$D$133:$CO$161,$B473,CH$1-$A473+1)/10^6)</f>
        <v>0</v>
      </c>
      <c r="CI473" cm="1">
        <f t="array" aca="1" ref="CI473" ca="1">IF($A473&gt;CI$1,"",$C473*INDEX('ETS yield tables'!$D$133:$CO$161,$B473,CI$1-$A473+1)/10^6)</f>
        <v>0</v>
      </c>
      <c r="CJ473" cm="1">
        <f t="array" aca="1" ref="CJ473" ca="1">IF($A473&gt;CJ$1,"",$C473*INDEX('ETS yield tables'!$D$133:$CO$161,$B473,CJ$1-$A473+1)/10^6)</f>
        <v>0</v>
      </c>
      <c r="CK473" cm="1">
        <f t="array" aca="1" ref="CK473" ca="1">IF($A473&gt;CK$1,"",$C473*INDEX('ETS yield tables'!$D$133:$CO$161,$B473,CK$1-$A473+1)/10^6)</f>
        <v>0</v>
      </c>
      <c r="CL473" cm="1">
        <f t="array" aca="1" ref="CL473" ca="1">IF($A473&gt;CL$1,"",$C473*INDEX('ETS yield tables'!$D$133:$CO$161,$B473,CL$1-$A473+1)/10^6)</f>
        <v>0</v>
      </c>
      <c r="CM473" cm="1">
        <f t="array" aca="1" ref="CM473" ca="1">IF($A473&gt;CM$1,"",$C473*INDEX('ETS yield tables'!$D$133:$CO$161,$B473,CM$1-$A473+1)/10^6)</f>
        <v>0</v>
      </c>
      <c r="CN473" cm="1">
        <f t="array" aca="1" ref="CN473" ca="1">IF($A473&gt;CN$1,"",$C473*INDEX('ETS yield tables'!$D$133:$CO$161,$B473,CN$1-$A473+1)/10^6)</f>
        <v>0</v>
      </c>
      <c r="CO473" cm="1">
        <f t="array" aca="1" ref="CO473" ca="1">IF($A473&gt;CO$1,"",$C473*INDEX('ETS yield tables'!$D$133:$CO$161,$B473,CO$1-$A473+1)/10^6)</f>
        <v>0</v>
      </c>
    </row>
    <row r="474" spans="1:93" hidden="1" outlineLevel="1">
      <c r="A474">
        <v>1998</v>
      </c>
      <c r="B474">
        <f t="shared" si="221"/>
        <v>16</v>
      </c>
      <c r="C474" s="1">
        <v>2246.8803470160005</v>
      </c>
      <c r="D474" s="64"/>
      <c r="E474" s="64"/>
      <c r="F474" s="64"/>
      <c r="G474" s="64"/>
      <c r="H474" s="64"/>
      <c r="I474" s="64"/>
      <c r="J474" s="64"/>
      <c r="K474" s="64"/>
      <c r="L474" s="64"/>
      <c r="M474" s="64"/>
      <c r="N474" s="64"/>
      <c r="O474" s="64"/>
      <c r="P474" s="64"/>
      <c r="Q474" s="64"/>
      <c r="R474" s="64"/>
      <c r="S474" s="64"/>
      <c r="T474" s="64"/>
      <c r="U474" s="64"/>
      <c r="V474" s="64"/>
      <c r="W474" s="64"/>
      <c r="X474" s="64"/>
      <c r="Y474" s="64"/>
      <c r="Z474" s="64"/>
      <c r="AA474" cm="1">
        <f t="array" aca="1" ref="AA474" ca="1">IF($A474&gt;AA$1,"",$C474*INDEX('ETS yield tables'!$D$133:$CO$161,$B474,AA$1-$A474+1)/10^6)</f>
        <v>0</v>
      </c>
      <c r="AB474" cm="1">
        <f t="array" aca="1" ref="AB474" ca="1">IF($A474&gt;AB$1,"",$C474*INDEX('ETS yield tables'!$D$133:$CO$161,$B474,AB$1-$A474+1)/10^6)</f>
        <v>0</v>
      </c>
      <c r="AC474" cm="1">
        <f t="array" aca="1" ref="AC474" ca="1">IF($A474&gt;AC$1,"",$C474*INDEX('ETS yield tables'!$D$133:$CO$161,$B474,AC$1-$A474+1)/10^6)</f>
        <v>0</v>
      </c>
      <c r="AD474" cm="1">
        <f t="array" aca="1" ref="AD474" ca="1">IF($A474&gt;AD$1,"",$C474*INDEX('ETS yield tables'!$D$133:$CO$161,$B474,AD$1-$A474+1)/10^6)</f>
        <v>0</v>
      </c>
      <c r="AE474" cm="1">
        <f t="array" aca="1" ref="AE474" ca="1">IF($A474&gt;AE$1,"",$C474*INDEX('ETS yield tables'!$D$133:$CO$161,$B474,AE$1-$A474+1)/10^6)</f>
        <v>0</v>
      </c>
      <c r="AF474" cm="1">
        <f t="array" aca="1" ref="AF474" ca="1">IF($A474&gt;AF$1,"",$C474*INDEX('ETS yield tables'!$D$133:$CO$161,$B474,AF$1-$A474+1)/10^6)</f>
        <v>0</v>
      </c>
      <c r="AG474" cm="1">
        <f t="array" aca="1" ref="AG474" ca="1">IF($A474&gt;AG$1,"",$C474*INDEX('ETS yield tables'!$D$133:$CO$161,$B474,AG$1-$A474+1)/10^6)</f>
        <v>0</v>
      </c>
      <c r="AH474" cm="1">
        <f t="array" aca="1" ref="AH474" ca="1">IF($A474&gt;AH$1,"",$C474*INDEX('ETS yield tables'!$D$133:$CO$161,$B474,AH$1-$A474+1)/10^6)</f>
        <v>0</v>
      </c>
      <c r="AI474" cm="1">
        <f t="array" aca="1" ref="AI474" ca="1">IF($A474&gt;AI$1,"",$C474*INDEX('ETS yield tables'!$D$133:$CO$161,$B474,AI$1-$A474+1)/10^6)</f>
        <v>0</v>
      </c>
      <c r="AJ474" cm="1">
        <f t="array" aca="1" ref="AJ474" ca="1">IF($A474&gt;AJ$1,"",$C474*INDEX('ETS yield tables'!$D$133:$CO$161,$B474,AJ$1-$A474+1)/10^6)</f>
        <v>0</v>
      </c>
      <c r="AK474" cm="1">
        <f t="array" aca="1" ref="AK474" ca="1">IF($A474&gt;AK$1,"",$C474*INDEX('ETS yield tables'!$D$133:$CO$161,$B474,AK$1-$A474+1)/10^6)</f>
        <v>0</v>
      </c>
      <c r="AL474" cm="1">
        <f t="array" aca="1" ref="AL474" ca="1">IF($A474&gt;AL$1,"",$C474*INDEX('ETS yield tables'!$D$133:$CO$161,$B474,AL$1-$A474+1)/10^6)</f>
        <v>0</v>
      </c>
      <c r="AM474" cm="1">
        <f t="array" aca="1" ref="AM474" ca="1">IF($A474&gt;AM$1,"",$C474*INDEX('ETS yield tables'!$D$133:$CO$161,$B474,AM$1-$A474+1)/10^6)</f>
        <v>0</v>
      </c>
      <c r="AN474" cm="1">
        <f t="array" aca="1" ref="AN474" ca="1">IF($A474&gt;AN$1,"",$C474*INDEX('ETS yield tables'!$D$133:$CO$161,$B474,AN$1-$A474+1)/10^6)</f>
        <v>0</v>
      </c>
      <c r="AO474" cm="1">
        <f t="array" aca="1" ref="AO474" ca="1">IF($A474&gt;AO$1,"",$C474*INDEX('ETS yield tables'!$D$133:$CO$161,$B474,AO$1-$A474+1)/10^6)</f>
        <v>0</v>
      </c>
      <c r="AP474" cm="1">
        <f t="array" aca="1" ref="AP474" ca="1">IF($A474&gt;AP$1,"",$C474*INDEX('ETS yield tables'!$D$133:$CO$161,$B474,AP$1-$A474+1)/10^6)</f>
        <v>0</v>
      </c>
      <c r="AQ474" cm="1">
        <f t="array" aca="1" ref="AQ474" ca="1">IF($A474&gt;AQ$1,"",$C474*INDEX('ETS yield tables'!$D$133:$CO$161,$B474,AQ$1-$A474+1)/10^6)</f>
        <v>0</v>
      </c>
      <c r="AR474" cm="1">
        <f t="array" aca="1" ref="AR474" ca="1">IF($A474&gt;AR$1,"",$C474*INDEX('ETS yield tables'!$D$133:$CO$161,$B474,AR$1-$A474+1)/10^6)</f>
        <v>0</v>
      </c>
      <c r="AS474" cm="1">
        <f t="array" aca="1" ref="AS474" ca="1">IF($A474&gt;AS$1,"",$C474*INDEX('ETS yield tables'!$D$133:$CO$161,$B474,AS$1-$A474+1)/10^6)</f>
        <v>0</v>
      </c>
      <c r="AT474" cm="1">
        <f t="array" aca="1" ref="AT474" ca="1">IF($A474&gt;AT$1,"",$C474*INDEX('ETS yield tables'!$D$133:$CO$161,$B474,AT$1-$A474+1)/10^6)</f>
        <v>0</v>
      </c>
      <c r="AU474" cm="1">
        <f t="array" aca="1" ref="AU474" ca="1">IF($A474&gt;AU$1,"",$C474*INDEX('ETS yield tables'!$D$133:$CO$161,$B474,AU$1-$A474+1)/10^6)</f>
        <v>0</v>
      </c>
      <c r="AV474" cm="1">
        <f t="array" aca="1" ref="AV474" ca="1">IF($A474&gt;AV$1,"",$C474*INDEX('ETS yield tables'!$D$133:$CO$161,$B474,AV$1-$A474+1)/10^6)</f>
        <v>0</v>
      </c>
      <c r="AW474" cm="1">
        <f t="array" aca="1" ref="AW474" ca="1">IF($A474&gt;AW$1,"",$C474*INDEX('ETS yield tables'!$D$133:$CO$161,$B474,AW$1-$A474+1)/10^6)</f>
        <v>0</v>
      </c>
      <c r="AX474" cm="1">
        <f t="array" aca="1" ref="AX474" ca="1">IF($A474&gt;AX$1,"",$C474*INDEX('ETS yield tables'!$D$133:$CO$161,$B474,AX$1-$A474+1)/10^6)</f>
        <v>0</v>
      </c>
      <c r="AY474" cm="1">
        <f t="array" aca="1" ref="AY474" ca="1">IF($A474&gt;AY$1,"",$C474*INDEX('ETS yield tables'!$D$133:$CO$161,$B474,AY$1-$A474+1)/10^6)</f>
        <v>0</v>
      </c>
      <c r="AZ474" cm="1">
        <f t="array" aca="1" ref="AZ474" ca="1">IF($A474&gt;AZ$1,"",$C474*INDEX('ETS yield tables'!$D$133:$CO$161,$B474,AZ$1-$A474+1)/10^6)</f>
        <v>0</v>
      </c>
      <c r="BA474" cm="1">
        <f t="array" aca="1" ref="BA474" ca="1">IF($A474&gt;BA$1,"",$C474*INDEX('ETS yield tables'!$D$133:$CO$161,$B474,BA$1-$A474+1)/10^6)</f>
        <v>0</v>
      </c>
      <c r="BB474" cm="1">
        <f t="array" aca="1" ref="BB474" ca="1">IF($A474&gt;BB$1,"",$C474*INDEX('ETS yield tables'!$D$133:$CO$161,$B474,BB$1-$A474+1)/10^6)</f>
        <v>0</v>
      </c>
      <c r="BC474" cm="1">
        <f t="array" aca="1" ref="BC474" ca="1">IF($A474&gt;BC$1,"",$C474*INDEX('ETS yield tables'!$D$133:$CO$161,$B474,BC$1-$A474+1)/10^6)</f>
        <v>0</v>
      </c>
      <c r="BD474" cm="1">
        <f t="array" aca="1" ref="BD474" ca="1">IF($A474&gt;BD$1,"",$C474*INDEX('ETS yield tables'!$D$133:$CO$161,$B474,BD$1-$A474+1)/10^6)</f>
        <v>-1.9935110729733143</v>
      </c>
      <c r="BE474" cm="1">
        <f t="array" aca="1" ref="BE474" ca="1">IF($A474&gt;BE$1,"",$C474*INDEX('ETS yield tables'!$D$133:$CO$161,$B474,BE$1-$A474+1)/10^6)</f>
        <v>-0.10674652121946489</v>
      </c>
      <c r="BF474" cm="1">
        <f t="array" aca="1" ref="BF474" ca="1">IF($A474&gt;BF$1,"",$C474*INDEX('ETS yield tables'!$D$133:$CO$161,$B474,BF$1-$A474+1)/10^6)</f>
        <v>-0.10526121647230917</v>
      </c>
      <c r="BG474" cm="1">
        <f t="array" aca="1" ref="BG474" ca="1">IF($A474&gt;BG$1,"",$C474*INDEX('ETS yield tables'!$D$133:$CO$161,$B474,BG$1-$A474+1)/10^6)</f>
        <v>-0.10340920287747793</v>
      </c>
      <c r="BH474" cm="1">
        <f t="array" aca="1" ref="BH474" ca="1">IF($A474&gt;BH$1,"",$C474*INDEX('ETS yield tables'!$D$133:$CO$161,$B474,BH$1-$A474+1)/10^6)</f>
        <v>-0.10150608848291427</v>
      </c>
      <c r="BI474" cm="1">
        <f t="array" aca="1" ref="BI474" ca="1">IF($A474&gt;BI$1,"",$C474*INDEX('ETS yield tables'!$D$133:$CO$161,$B474,BI$1-$A474+1)/10^6)</f>
        <v>-9.9448510052014716E-2</v>
      </c>
      <c r="BJ474" cm="1">
        <f t="array" aca="1" ref="BJ474" ca="1">IF($A474&gt;BJ$1,"",$C474*INDEX('ETS yield tables'!$D$133:$CO$161,$B474,BJ$1-$A474+1)/10^6)</f>
        <v>-9.8017786522248768E-2</v>
      </c>
      <c r="BK474" cm="1">
        <f t="array" aca="1" ref="BK474" ca="1">IF($A474&gt;BK$1,"",$C474*INDEX('ETS yield tables'!$D$133:$CO$161,$B474,BK$1-$A474+1)/10^6)</f>
        <v>-9.9828765296364908E-3</v>
      </c>
      <c r="BL474" cm="1">
        <f t="array" aca="1" ref="BL474" ca="1">IF($A474&gt;BL$1,"",$C474*INDEX('ETS yield tables'!$D$133:$CO$161,$B474,BL$1-$A474+1)/10^6)</f>
        <v>0</v>
      </c>
      <c r="BM474" cm="1">
        <f t="array" aca="1" ref="BM474" ca="1">IF($A474&gt;BM$1,"",$C474*INDEX('ETS yield tables'!$D$133:$CO$161,$B474,BM$1-$A474+1)/10^6)</f>
        <v>0</v>
      </c>
      <c r="BN474" cm="1">
        <f t="array" aca="1" ref="BN474" ca="1">IF($A474&gt;BN$1,"",$C474*INDEX('ETS yield tables'!$D$133:$CO$161,$B474,BN$1-$A474+1)/10^6)</f>
        <v>0</v>
      </c>
      <c r="BO474" cm="1">
        <f t="array" aca="1" ref="BO474" ca="1">IF($A474&gt;BO$1,"",$C474*INDEX('ETS yield tables'!$D$133:$CO$161,$B474,BO$1-$A474+1)/10^6)</f>
        <v>0</v>
      </c>
      <c r="BP474" cm="1">
        <f t="array" aca="1" ref="BP474" ca="1">IF($A474&gt;BP$1,"",$C474*INDEX('ETS yield tables'!$D$133:$CO$161,$B474,BP$1-$A474+1)/10^6)</f>
        <v>0</v>
      </c>
      <c r="BQ474" cm="1">
        <f t="array" aca="1" ref="BQ474" ca="1">IF($A474&gt;BQ$1,"",$C474*INDEX('ETS yield tables'!$D$133:$CO$161,$B474,BQ$1-$A474+1)/10^6)</f>
        <v>0</v>
      </c>
      <c r="BR474" cm="1">
        <f t="array" aca="1" ref="BR474" ca="1">IF($A474&gt;BR$1,"",$C474*INDEX('ETS yield tables'!$D$133:$CO$161,$B474,BR$1-$A474+1)/10^6)</f>
        <v>0</v>
      </c>
      <c r="BS474" cm="1">
        <f t="array" aca="1" ref="BS474" ca="1">IF($A474&gt;BS$1,"",$C474*INDEX('ETS yield tables'!$D$133:$CO$161,$B474,BS$1-$A474+1)/10^6)</f>
        <v>0</v>
      </c>
      <c r="BT474" cm="1">
        <f t="array" aca="1" ref="BT474" ca="1">IF($A474&gt;BT$1,"",$C474*INDEX('ETS yield tables'!$D$133:$CO$161,$B474,BT$1-$A474+1)/10^6)</f>
        <v>0</v>
      </c>
      <c r="BU474" cm="1">
        <f t="array" aca="1" ref="BU474" ca="1">IF($A474&gt;BU$1,"",$C474*INDEX('ETS yield tables'!$D$133:$CO$161,$B474,BU$1-$A474+1)/10^6)</f>
        <v>0</v>
      </c>
      <c r="BV474" cm="1">
        <f t="array" aca="1" ref="BV474" ca="1">IF($A474&gt;BV$1,"",$C474*INDEX('ETS yield tables'!$D$133:$CO$161,$B474,BV$1-$A474+1)/10^6)</f>
        <v>0</v>
      </c>
      <c r="BW474" cm="1">
        <f t="array" aca="1" ref="BW474" ca="1">IF($A474&gt;BW$1,"",$C474*INDEX('ETS yield tables'!$D$133:$CO$161,$B474,BW$1-$A474+1)/10^6)</f>
        <v>0</v>
      </c>
      <c r="BX474" cm="1">
        <f t="array" aca="1" ref="BX474" ca="1">IF($A474&gt;BX$1,"",$C474*INDEX('ETS yield tables'!$D$133:$CO$161,$B474,BX$1-$A474+1)/10^6)</f>
        <v>0</v>
      </c>
      <c r="BY474" cm="1">
        <f t="array" aca="1" ref="BY474" ca="1">IF($A474&gt;BY$1,"",$C474*INDEX('ETS yield tables'!$D$133:$CO$161,$B474,BY$1-$A474+1)/10^6)</f>
        <v>0</v>
      </c>
      <c r="BZ474" cm="1">
        <f t="array" aca="1" ref="BZ474" ca="1">IF($A474&gt;BZ$1,"",$C474*INDEX('ETS yield tables'!$D$133:$CO$161,$B474,BZ$1-$A474+1)/10^6)</f>
        <v>0</v>
      </c>
      <c r="CA474" cm="1">
        <f t="array" aca="1" ref="CA474" ca="1">IF($A474&gt;CA$1,"",$C474*INDEX('ETS yield tables'!$D$133:$CO$161,$B474,CA$1-$A474+1)/10^6)</f>
        <v>0</v>
      </c>
      <c r="CB474" cm="1">
        <f t="array" aca="1" ref="CB474" ca="1">IF($A474&gt;CB$1,"",$C474*INDEX('ETS yield tables'!$D$133:$CO$161,$B474,CB$1-$A474+1)/10^6)</f>
        <v>0</v>
      </c>
      <c r="CC474" cm="1">
        <f t="array" aca="1" ref="CC474" ca="1">IF($A474&gt;CC$1,"",$C474*INDEX('ETS yield tables'!$D$133:$CO$161,$B474,CC$1-$A474+1)/10^6)</f>
        <v>0</v>
      </c>
      <c r="CD474" cm="1">
        <f t="array" aca="1" ref="CD474" ca="1">IF($A474&gt;CD$1,"",$C474*INDEX('ETS yield tables'!$D$133:$CO$161,$B474,CD$1-$A474+1)/10^6)</f>
        <v>0</v>
      </c>
      <c r="CE474" cm="1">
        <f t="array" aca="1" ref="CE474" ca="1">IF($A474&gt;CE$1,"",$C474*INDEX('ETS yield tables'!$D$133:$CO$161,$B474,CE$1-$A474+1)/10^6)</f>
        <v>0</v>
      </c>
      <c r="CF474" cm="1">
        <f t="array" aca="1" ref="CF474" ca="1">IF($A474&gt;CF$1,"",$C474*INDEX('ETS yield tables'!$D$133:$CO$161,$B474,CF$1-$A474+1)/10^6)</f>
        <v>0</v>
      </c>
      <c r="CG474" cm="1">
        <f t="array" aca="1" ref="CG474" ca="1">IF($A474&gt;CG$1,"",$C474*INDEX('ETS yield tables'!$D$133:$CO$161,$B474,CG$1-$A474+1)/10^6)</f>
        <v>0</v>
      </c>
      <c r="CH474" cm="1">
        <f t="array" aca="1" ref="CH474" ca="1">IF($A474&gt;CH$1,"",$C474*INDEX('ETS yield tables'!$D$133:$CO$161,$B474,CH$1-$A474+1)/10^6)</f>
        <v>0</v>
      </c>
      <c r="CI474" cm="1">
        <f t="array" aca="1" ref="CI474" ca="1">IF($A474&gt;CI$1,"",$C474*INDEX('ETS yield tables'!$D$133:$CO$161,$B474,CI$1-$A474+1)/10^6)</f>
        <v>0</v>
      </c>
      <c r="CJ474" cm="1">
        <f t="array" aca="1" ref="CJ474" ca="1">IF($A474&gt;CJ$1,"",$C474*INDEX('ETS yield tables'!$D$133:$CO$161,$B474,CJ$1-$A474+1)/10^6)</f>
        <v>0</v>
      </c>
      <c r="CK474" cm="1">
        <f t="array" aca="1" ref="CK474" ca="1">IF($A474&gt;CK$1,"",$C474*INDEX('ETS yield tables'!$D$133:$CO$161,$B474,CK$1-$A474+1)/10^6)</f>
        <v>0</v>
      </c>
      <c r="CL474" cm="1">
        <f t="array" aca="1" ref="CL474" ca="1">IF($A474&gt;CL$1,"",$C474*INDEX('ETS yield tables'!$D$133:$CO$161,$B474,CL$1-$A474+1)/10^6)</f>
        <v>0</v>
      </c>
      <c r="CM474" cm="1">
        <f t="array" aca="1" ref="CM474" ca="1">IF($A474&gt;CM$1,"",$C474*INDEX('ETS yield tables'!$D$133:$CO$161,$B474,CM$1-$A474+1)/10^6)</f>
        <v>0</v>
      </c>
      <c r="CN474" cm="1">
        <f t="array" aca="1" ref="CN474" ca="1">IF($A474&gt;CN$1,"",$C474*INDEX('ETS yield tables'!$D$133:$CO$161,$B474,CN$1-$A474+1)/10^6)</f>
        <v>0</v>
      </c>
      <c r="CO474" cm="1">
        <f t="array" aca="1" ref="CO474" ca="1">IF($A474&gt;CO$1,"",$C474*INDEX('ETS yield tables'!$D$133:$CO$161,$B474,CO$1-$A474+1)/10^6)</f>
        <v>0</v>
      </c>
    </row>
    <row r="475" spans="1:93" hidden="1" outlineLevel="1">
      <c r="A475">
        <v>1999</v>
      </c>
      <c r="B475">
        <f t="shared" si="221"/>
        <v>15</v>
      </c>
      <c r="C475" s="1">
        <v>1397.774458592</v>
      </c>
      <c r="D475" s="64"/>
      <c r="E475" s="64"/>
      <c r="F475" s="64"/>
      <c r="G475" s="64"/>
      <c r="H475" s="64"/>
      <c r="I475" s="64"/>
      <c r="J475" s="64"/>
      <c r="K475" s="64"/>
      <c r="L475" s="64"/>
      <c r="M475" s="64"/>
      <c r="N475" s="64"/>
      <c r="O475" s="64"/>
      <c r="P475" s="64"/>
      <c r="Q475" s="64"/>
      <c r="R475" s="64"/>
      <c r="S475" s="64"/>
      <c r="T475" s="64"/>
      <c r="U475" s="64"/>
      <c r="V475" s="64"/>
      <c r="W475" s="64"/>
      <c r="X475" s="64"/>
      <c r="Y475" s="64"/>
      <c r="Z475" s="64"/>
      <c r="AA475" cm="1">
        <f t="array" aca="1" ref="AA475" ca="1">IF($A475&gt;AA$1,"",$C475*INDEX('ETS yield tables'!$D$133:$CO$161,$B475,AA$1-$A475+1)/10^6)</f>
        <v>0</v>
      </c>
      <c r="AB475" cm="1">
        <f t="array" aca="1" ref="AB475" ca="1">IF($A475&gt;AB$1,"",$C475*INDEX('ETS yield tables'!$D$133:$CO$161,$B475,AB$1-$A475+1)/10^6)</f>
        <v>0</v>
      </c>
      <c r="AC475" cm="1">
        <f t="array" aca="1" ref="AC475" ca="1">IF($A475&gt;AC$1,"",$C475*INDEX('ETS yield tables'!$D$133:$CO$161,$B475,AC$1-$A475+1)/10^6)</f>
        <v>0</v>
      </c>
      <c r="AD475" cm="1">
        <f t="array" aca="1" ref="AD475" ca="1">IF($A475&gt;AD$1,"",$C475*INDEX('ETS yield tables'!$D$133:$CO$161,$B475,AD$1-$A475+1)/10^6)</f>
        <v>0</v>
      </c>
      <c r="AE475" cm="1">
        <f t="array" aca="1" ref="AE475" ca="1">IF($A475&gt;AE$1,"",$C475*INDEX('ETS yield tables'!$D$133:$CO$161,$B475,AE$1-$A475+1)/10^6)</f>
        <v>0</v>
      </c>
      <c r="AF475" cm="1">
        <f t="array" aca="1" ref="AF475" ca="1">IF($A475&gt;AF$1,"",$C475*INDEX('ETS yield tables'!$D$133:$CO$161,$B475,AF$1-$A475+1)/10^6)</f>
        <v>0</v>
      </c>
      <c r="AG475" cm="1">
        <f t="array" aca="1" ref="AG475" ca="1">IF($A475&gt;AG$1,"",$C475*INDEX('ETS yield tables'!$D$133:$CO$161,$B475,AG$1-$A475+1)/10^6)</f>
        <v>0</v>
      </c>
      <c r="AH475" cm="1">
        <f t="array" aca="1" ref="AH475" ca="1">IF($A475&gt;AH$1,"",$C475*INDEX('ETS yield tables'!$D$133:$CO$161,$B475,AH$1-$A475+1)/10^6)</f>
        <v>0</v>
      </c>
      <c r="AI475" cm="1">
        <f t="array" aca="1" ref="AI475" ca="1">IF($A475&gt;AI$1,"",$C475*INDEX('ETS yield tables'!$D$133:$CO$161,$B475,AI$1-$A475+1)/10^6)</f>
        <v>0</v>
      </c>
      <c r="AJ475" cm="1">
        <f t="array" aca="1" ref="AJ475" ca="1">IF($A475&gt;AJ$1,"",$C475*INDEX('ETS yield tables'!$D$133:$CO$161,$B475,AJ$1-$A475+1)/10^6)</f>
        <v>0</v>
      </c>
      <c r="AK475" cm="1">
        <f t="array" aca="1" ref="AK475" ca="1">IF($A475&gt;AK$1,"",$C475*INDEX('ETS yield tables'!$D$133:$CO$161,$B475,AK$1-$A475+1)/10^6)</f>
        <v>0</v>
      </c>
      <c r="AL475" cm="1">
        <f t="array" aca="1" ref="AL475" ca="1">IF($A475&gt;AL$1,"",$C475*INDEX('ETS yield tables'!$D$133:$CO$161,$B475,AL$1-$A475+1)/10^6)</f>
        <v>0</v>
      </c>
      <c r="AM475" cm="1">
        <f t="array" aca="1" ref="AM475" ca="1">IF($A475&gt;AM$1,"",$C475*INDEX('ETS yield tables'!$D$133:$CO$161,$B475,AM$1-$A475+1)/10^6)</f>
        <v>0</v>
      </c>
      <c r="AN475" cm="1">
        <f t="array" aca="1" ref="AN475" ca="1">IF($A475&gt;AN$1,"",$C475*INDEX('ETS yield tables'!$D$133:$CO$161,$B475,AN$1-$A475+1)/10^6)</f>
        <v>0</v>
      </c>
      <c r="AO475" cm="1">
        <f t="array" aca="1" ref="AO475" ca="1">IF($A475&gt;AO$1,"",$C475*INDEX('ETS yield tables'!$D$133:$CO$161,$B475,AO$1-$A475+1)/10^6)</f>
        <v>0</v>
      </c>
      <c r="AP475" cm="1">
        <f t="array" aca="1" ref="AP475" ca="1">IF($A475&gt;AP$1,"",$C475*INDEX('ETS yield tables'!$D$133:$CO$161,$B475,AP$1-$A475+1)/10^6)</f>
        <v>0</v>
      </c>
      <c r="AQ475" cm="1">
        <f t="array" aca="1" ref="AQ475" ca="1">IF($A475&gt;AQ$1,"",$C475*INDEX('ETS yield tables'!$D$133:$CO$161,$B475,AQ$1-$A475+1)/10^6)</f>
        <v>0</v>
      </c>
      <c r="AR475" cm="1">
        <f t="array" aca="1" ref="AR475" ca="1">IF($A475&gt;AR$1,"",$C475*INDEX('ETS yield tables'!$D$133:$CO$161,$B475,AR$1-$A475+1)/10^6)</f>
        <v>0</v>
      </c>
      <c r="AS475" cm="1">
        <f t="array" aca="1" ref="AS475" ca="1">IF($A475&gt;AS$1,"",$C475*INDEX('ETS yield tables'!$D$133:$CO$161,$B475,AS$1-$A475+1)/10^6)</f>
        <v>0</v>
      </c>
      <c r="AT475" cm="1">
        <f t="array" aca="1" ref="AT475" ca="1">IF($A475&gt;AT$1,"",$C475*INDEX('ETS yield tables'!$D$133:$CO$161,$B475,AT$1-$A475+1)/10^6)</f>
        <v>0</v>
      </c>
      <c r="AU475" cm="1">
        <f t="array" aca="1" ref="AU475" ca="1">IF($A475&gt;AU$1,"",$C475*INDEX('ETS yield tables'!$D$133:$CO$161,$B475,AU$1-$A475+1)/10^6)</f>
        <v>0</v>
      </c>
      <c r="AV475" cm="1">
        <f t="array" aca="1" ref="AV475" ca="1">IF($A475&gt;AV$1,"",$C475*INDEX('ETS yield tables'!$D$133:$CO$161,$B475,AV$1-$A475+1)/10^6)</f>
        <v>0</v>
      </c>
      <c r="AW475" cm="1">
        <f t="array" aca="1" ref="AW475" ca="1">IF($A475&gt;AW$1,"",$C475*INDEX('ETS yield tables'!$D$133:$CO$161,$B475,AW$1-$A475+1)/10^6)</f>
        <v>0</v>
      </c>
      <c r="AX475" cm="1">
        <f t="array" aca="1" ref="AX475" ca="1">IF($A475&gt;AX$1,"",$C475*INDEX('ETS yield tables'!$D$133:$CO$161,$B475,AX$1-$A475+1)/10^6)</f>
        <v>0</v>
      </c>
      <c r="AY475" cm="1">
        <f t="array" aca="1" ref="AY475" ca="1">IF($A475&gt;AY$1,"",$C475*INDEX('ETS yield tables'!$D$133:$CO$161,$B475,AY$1-$A475+1)/10^6)</f>
        <v>0</v>
      </c>
      <c r="AZ475" cm="1">
        <f t="array" aca="1" ref="AZ475" ca="1">IF($A475&gt;AZ$1,"",$C475*INDEX('ETS yield tables'!$D$133:$CO$161,$B475,AZ$1-$A475+1)/10^6)</f>
        <v>0</v>
      </c>
      <c r="BA475" cm="1">
        <f t="array" aca="1" ref="BA475" ca="1">IF($A475&gt;BA$1,"",$C475*INDEX('ETS yield tables'!$D$133:$CO$161,$B475,BA$1-$A475+1)/10^6)</f>
        <v>0</v>
      </c>
      <c r="BB475" cm="1">
        <f t="array" aca="1" ref="BB475" ca="1">IF($A475&gt;BB$1,"",$C475*INDEX('ETS yield tables'!$D$133:$CO$161,$B475,BB$1-$A475+1)/10^6)</f>
        <v>0</v>
      </c>
      <c r="BC475" cm="1">
        <f t="array" aca="1" ref="BC475" ca="1">IF($A475&gt;BC$1,"",$C475*INDEX('ETS yield tables'!$D$133:$CO$161,$B475,BC$1-$A475+1)/10^6)</f>
        <v>0</v>
      </c>
      <c r="BD475" cm="1">
        <f t="array" aca="1" ref="BD475" ca="1">IF($A475&gt;BD$1,"",$C475*INDEX('ETS yield tables'!$D$133:$CO$161,$B475,BD$1-$A475+1)/10^6)</f>
        <v>0</v>
      </c>
      <c r="BE475" cm="1">
        <f t="array" aca="1" ref="BE475" ca="1">IF($A475&gt;BE$1,"",$C475*INDEX('ETS yield tables'!$D$133:$CO$161,$B475,BE$1-$A475+1)/10^6)</f>
        <v>-1.2401545389023729</v>
      </c>
      <c r="BF475" cm="1">
        <f t="array" aca="1" ref="BF475" ca="1">IF($A475&gt;BF$1,"",$C475*INDEX('ETS yield tables'!$D$133:$CO$161,$B475,BF$1-$A475+1)/10^6)</f>
        <v>-6.6406545013522444E-2</v>
      </c>
      <c r="BG475" cm="1">
        <f t="array" aca="1" ref="BG475" ca="1">IF($A475&gt;BG$1,"",$C475*INDEX('ETS yield tables'!$D$133:$CO$161,$B475,BG$1-$A475+1)/10^6)</f>
        <v>-6.548254341212123E-2</v>
      </c>
      <c r="BH475" cm="1">
        <f t="array" aca="1" ref="BH475" ca="1">IF($A475&gt;BH$1,"",$C475*INDEX('ETS yield tables'!$D$133:$CO$161,$B475,BH$1-$A475+1)/10^6)</f>
        <v>-6.4330413836882303E-2</v>
      </c>
      <c r="BI475" cm="1">
        <f t="array" aca="1" ref="BI475" ca="1">IF($A475&gt;BI$1,"",$C475*INDEX('ETS yield tables'!$D$133:$CO$161,$B475,BI$1-$A475+1)/10^6)</f>
        <v>-6.3146494677131446E-2</v>
      </c>
      <c r="BJ475" cm="1">
        <f t="array" aca="1" ref="BJ475" ca="1">IF($A475&gt;BJ$1,"",$C475*INDEX('ETS yield tables'!$D$133:$CO$161,$B475,BJ$1-$A475+1)/10^6)</f>
        <v>-6.1866484114450282E-2</v>
      </c>
      <c r="BK475" cm="1">
        <f t="array" aca="1" ref="BK475" ca="1">IF($A475&gt;BK$1,"",$C475*INDEX('ETS yield tables'!$D$133:$CO$161,$B475,BK$1-$A475+1)/10^6)</f>
        <v>-6.0976437250197225E-2</v>
      </c>
      <c r="BL475" cm="1">
        <f t="array" aca="1" ref="BL475" ca="1">IF($A475&gt;BL$1,"",$C475*INDEX('ETS yield tables'!$D$133:$CO$161,$B475,BL$1-$A475+1)/10^6)</f>
        <v>-4.766323861587634E-2</v>
      </c>
      <c r="BM475" cm="1">
        <f t="array" aca="1" ref="BM475" ca="1">IF($A475&gt;BM$1,"",$C475*INDEX('ETS yield tables'!$D$133:$CO$161,$B475,BM$1-$A475+1)/10^6)</f>
        <v>0</v>
      </c>
      <c r="BN475" cm="1">
        <f t="array" aca="1" ref="BN475" ca="1">IF($A475&gt;BN$1,"",$C475*INDEX('ETS yield tables'!$D$133:$CO$161,$B475,BN$1-$A475+1)/10^6)</f>
        <v>0</v>
      </c>
      <c r="BO475" cm="1">
        <f t="array" aca="1" ref="BO475" ca="1">IF($A475&gt;BO$1,"",$C475*INDEX('ETS yield tables'!$D$133:$CO$161,$B475,BO$1-$A475+1)/10^6)</f>
        <v>0</v>
      </c>
      <c r="BP475" cm="1">
        <f t="array" aca="1" ref="BP475" ca="1">IF($A475&gt;BP$1,"",$C475*INDEX('ETS yield tables'!$D$133:$CO$161,$B475,BP$1-$A475+1)/10^6)</f>
        <v>0</v>
      </c>
      <c r="BQ475" cm="1">
        <f t="array" aca="1" ref="BQ475" ca="1">IF($A475&gt;BQ$1,"",$C475*INDEX('ETS yield tables'!$D$133:$CO$161,$B475,BQ$1-$A475+1)/10^6)</f>
        <v>0</v>
      </c>
      <c r="BR475" cm="1">
        <f t="array" aca="1" ref="BR475" ca="1">IF($A475&gt;BR$1,"",$C475*INDEX('ETS yield tables'!$D$133:$CO$161,$B475,BR$1-$A475+1)/10^6)</f>
        <v>0</v>
      </c>
      <c r="BS475" cm="1">
        <f t="array" aca="1" ref="BS475" ca="1">IF($A475&gt;BS$1,"",$C475*INDEX('ETS yield tables'!$D$133:$CO$161,$B475,BS$1-$A475+1)/10^6)</f>
        <v>0</v>
      </c>
      <c r="BT475" cm="1">
        <f t="array" aca="1" ref="BT475" ca="1">IF($A475&gt;BT$1,"",$C475*INDEX('ETS yield tables'!$D$133:$CO$161,$B475,BT$1-$A475+1)/10^6)</f>
        <v>0</v>
      </c>
      <c r="BU475" cm="1">
        <f t="array" aca="1" ref="BU475" ca="1">IF($A475&gt;BU$1,"",$C475*INDEX('ETS yield tables'!$D$133:$CO$161,$B475,BU$1-$A475+1)/10^6)</f>
        <v>0</v>
      </c>
      <c r="BV475" cm="1">
        <f t="array" aca="1" ref="BV475" ca="1">IF($A475&gt;BV$1,"",$C475*INDEX('ETS yield tables'!$D$133:$CO$161,$B475,BV$1-$A475+1)/10^6)</f>
        <v>0</v>
      </c>
      <c r="BW475" cm="1">
        <f t="array" aca="1" ref="BW475" ca="1">IF($A475&gt;BW$1,"",$C475*INDEX('ETS yield tables'!$D$133:$CO$161,$B475,BW$1-$A475+1)/10^6)</f>
        <v>0</v>
      </c>
      <c r="BX475" cm="1">
        <f t="array" aca="1" ref="BX475" ca="1">IF($A475&gt;BX$1,"",$C475*INDEX('ETS yield tables'!$D$133:$CO$161,$B475,BX$1-$A475+1)/10^6)</f>
        <v>0</v>
      </c>
      <c r="BY475" cm="1">
        <f t="array" aca="1" ref="BY475" ca="1">IF($A475&gt;BY$1,"",$C475*INDEX('ETS yield tables'!$D$133:$CO$161,$B475,BY$1-$A475+1)/10^6)</f>
        <v>0</v>
      </c>
      <c r="BZ475" cm="1">
        <f t="array" aca="1" ref="BZ475" ca="1">IF($A475&gt;BZ$1,"",$C475*INDEX('ETS yield tables'!$D$133:$CO$161,$B475,BZ$1-$A475+1)/10^6)</f>
        <v>0</v>
      </c>
      <c r="CA475" cm="1">
        <f t="array" aca="1" ref="CA475" ca="1">IF($A475&gt;CA$1,"",$C475*INDEX('ETS yield tables'!$D$133:$CO$161,$B475,CA$1-$A475+1)/10^6)</f>
        <v>0</v>
      </c>
      <c r="CB475" cm="1">
        <f t="array" aca="1" ref="CB475" ca="1">IF($A475&gt;CB$1,"",$C475*INDEX('ETS yield tables'!$D$133:$CO$161,$B475,CB$1-$A475+1)/10^6)</f>
        <v>0</v>
      </c>
      <c r="CC475" cm="1">
        <f t="array" aca="1" ref="CC475" ca="1">IF($A475&gt;CC$1,"",$C475*INDEX('ETS yield tables'!$D$133:$CO$161,$B475,CC$1-$A475+1)/10^6)</f>
        <v>0</v>
      </c>
      <c r="CD475" cm="1">
        <f t="array" aca="1" ref="CD475" ca="1">IF($A475&gt;CD$1,"",$C475*INDEX('ETS yield tables'!$D$133:$CO$161,$B475,CD$1-$A475+1)/10^6)</f>
        <v>0</v>
      </c>
      <c r="CE475" cm="1">
        <f t="array" aca="1" ref="CE475" ca="1">IF($A475&gt;CE$1,"",$C475*INDEX('ETS yield tables'!$D$133:$CO$161,$B475,CE$1-$A475+1)/10^6)</f>
        <v>0</v>
      </c>
      <c r="CF475" cm="1">
        <f t="array" aca="1" ref="CF475" ca="1">IF($A475&gt;CF$1,"",$C475*INDEX('ETS yield tables'!$D$133:$CO$161,$B475,CF$1-$A475+1)/10^6)</f>
        <v>0</v>
      </c>
      <c r="CG475" cm="1">
        <f t="array" aca="1" ref="CG475" ca="1">IF($A475&gt;CG$1,"",$C475*INDEX('ETS yield tables'!$D$133:$CO$161,$B475,CG$1-$A475+1)/10^6)</f>
        <v>0</v>
      </c>
      <c r="CH475" cm="1">
        <f t="array" aca="1" ref="CH475" ca="1">IF($A475&gt;CH$1,"",$C475*INDEX('ETS yield tables'!$D$133:$CO$161,$B475,CH$1-$A475+1)/10^6)</f>
        <v>0</v>
      </c>
      <c r="CI475" cm="1">
        <f t="array" aca="1" ref="CI475" ca="1">IF($A475&gt;CI$1,"",$C475*INDEX('ETS yield tables'!$D$133:$CO$161,$B475,CI$1-$A475+1)/10^6)</f>
        <v>0</v>
      </c>
      <c r="CJ475" cm="1">
        <f t="array" aca="1" ref="CJ475" ca="1">IF($A475&gt;CJ$1,"",$C475*INDEX('ETS yield tables'!$D$133:$CO$161,$B475,CJ$1-$A475+1)/10^6)</f>
        <v>0</v>
      </c>
      <c r="CK475" cm="1">
        <f t="array" aca="1" ref="CK475" ca="1">IF($A475&gt;CK$1,"",$C475*INDEX('ETS yield tables'!$D$133:$CO$161,$B475,CK$1-$A475+1)/10^6)</f>
        <v>0</v>
      </c>
      <c r="CL475" cm="1">
        <f t="array" aca="1" ref="CL475" ca="1">IF($A475&gt;CL$1,"",$C475*INDEX('ETS yield tables'!$D$133:$CO$161,$B475,CL$1-$A475+1)/10^6)</f>
        <v>0</v>
      </c>
      <c r="CM475" cm="1">
        <f t="array" aca="1" ref="CM475" ca="1">IF($A475&gt;CM$1,"",$C475*INDEX('ETS yield tables'!$D$133:$CO$161,$B475,CM$1-$A475+1)/10^6)</f>
        <v>0</v>
      </c>
      <c r="CN475" cm="1">
        <f t="array" aca="1" ref="CN475" ca="1">IF($A475&gt;CN$1,"",$C475*INDEX('ETS yield tables'!$D$133:$CO$161,$B475,CN$1-$A475+1)/10^6)</f>
        <v>0</v>
      </c>
      <c r="CO475" cm="1">
        <f t="array" aca="1" ref="CO475" ca="1">IF($A475&gt;CO$1,"",$C475*INDEX('ETS yield tables'!$D$133:$CO$161,$B475,CO$1-$A475+1)/10^6)</f>
        <v>0</v>
      </c>
    </row>
    <row r="476" spans="1:93" hidden="1" outlineLevel="1">
      <c r="A476">
        <v>2000</v>
      </c>
      <c r="B476">
        <f t="shared" si="221"/>
        <v>14</v>
      </c>
      <c r="C476" s="1">
        <v>258.36015518399995</v>
      </c>
      <c r="D476" s="64"/>
      <c r="E476" s="64"/>
      <c r="F476" s="64"/>
      <c r="G476" s="64"/>
      <c r="H476" s="64"/>
      <c r="I476" s="64"/>
      <c r="J476" s="64"/>
      <c r="K476" s="64"/>
      <c r="L476" s="64"/>
      <c r="M476" s="64"/>
      <c r="N476" s="64"/>
      <c r="O476" s="64"/>
      <c r="P476" s="64"/>
      <c r="Q476" s="64"/>
      <c r="R476" s="64"/>
      <c r="S476" s="64"/>
      <c r="T476" s="64"/>
      <c r="U476" s="64"/>
      <c r="V476" s="64"/>
      <c r="W476" s="64"/>
      <c r="X476" s="64"/>
      <c r="Y476" s="64"/>
      <c r="Z476" s="64"/>
      <c r="AA476" cm="1">
        <f t="array" aca="1" ref="AA476" ca="1">IF($A476&gt;AA$1,"",$C476*INDEX('ETS yield tables'!$D$133:$CO$161,$B476,AA$1-$A476+1)/10^6)</f>
        <v>0</v>
      </c>
      <c r="AB476" cm="1">
        <f t="array" aca="1" ref="AB476" ca="1">IF($A476&gt;AB$1,"",$C476*INDEX('ETS yield tables'!$D$133:$CO$161,$B476,AB$1-$A476+1)/10^6)</f>
        <v>0</v>
      </c>
      <c r="AC476" cm="1">
        <f t="array" aca="1" ref="AC476" ca="1">IF($A476&gt;AC$1,"",$C476*INDEX('ETS yield tables'!$D$133:$CO$161,$B476,AC$1-$A476+1)/10^6)</f>
        <v>0</v>
      </c>
      <c r="AD476" cm="1">
        <f t="array" aca="1" ref="AD476" ca="1">IF($A476&gt;AD$1,"",$C476*INDEX('ETS yield tables'!$D$133:$CO$161,$B476,AD$1-$A476+1)/10^6)</f>
        <v>0</v>
      </c>
      <c r="AE476" cm="1">
        <f t="array" aca="1" ref="AE476" ca="1">IF($A476&gt;AE$1,"",$C476*INDEX('ETS yield tables'!$D$133:$CO$161,$B476,AE$1-$A476+1)/10^6)</f>
        <v>0</v>
      </c>
      <c r="AF476" cm="1">
        <f t="array" aca="1" ref="AF476" ca="1">IF($A476&gt;AF$1,"",$C476*INDEX('ETS yield tables'!$D$133:$CO$161,$B476,AF$1-$A476+1)/10^6)</f>
        <v>0</v>
      </c>
      <c r="AG476" cm="1">
        <f t="array" aca="1" ref="AG476" ca="1">IF($A476&gt;AG$1,"",$C476*INDEX('ETS yield tables'!$D$133:$CO$161,$B476,AG$1-$A476+1)/10^6)</f>
        <v>0</v>
      </c>
      <c r="AH476" cm="1">
        <f t="array" aca="1" ref="AH476" ca="1">IF($A476&gt;AH$1,"",$C476*INDEX('ETS yield tables'!$D$133:$CO$161,$B476,AH$1-$A476+1)/10^6)</f>
        <v>0</v>
      </c>
      <c r="AI476" cm="1">
        <f t="array" aca="1" ref="AI476" ca="1">IF($A476&gt;AI$1,"",$C476*INDEX('ETS yield tables'!$D$133:$CO$161,$B476,AI$1-$A476+1)/10^6)</f>
        <v>0</v>
      </c>
      <c r="AJ476" cm="1">
        <f t="array" aca="1" ref="AJ476" ca="1">IF($A476&gt;AJ$1,"",$C476*INDEX('ETS yield tables'!$D$133:$CO$161,$B476,AJ$1-$A476+1)/10^6)</f>
        <v>0</v>
      </c>
      <c r="AK476" cm="1">
        <f t="array" aca="1" ref="AK476" ca="1">IF($A476&gt;AK$1,"",$C476*INDEX('ETS yield tables'!$D$133:$CO$161,$B476,AK$1-$A476+1)/10^6)</f>
        <v>0</v>
      </c>
      <c r="AL476" cm="1">
        <f t="array" aca="1" ref="AL476" ca="1">IF($A476&gt;AL$1,"",$C476*INDEX('ETS yield tables'!$D$133:$CO$161,$B476,AL$1-$A476+1)/10^6)</f>
        <v>0</v>
      </c>
      <c r="AM476" cm="1">
        <f t="array" aca="1" ref="AM476" ca="1">IF($A476&gt;AM$1,"",$C476*INDEX('ETS yield tables'!$D$133:$CO$161,$B476,AM$1-$A476+1)/10^6)</f>
        <v>0</v>
      </c>
      <c r="AN476" cm="1">
        <f t="array" aca="1" ref="AN476" ca="1">IF($A476&gt;AN$1,"",$C476*INDEX('ETS yield tables'!$D$133:$CO$161,$B476,AN$1-$A476+1)/10^6)</f>
        <v>0</v>
      </c>
      <c r="AO476" cm="1">
        <f t="array" aca="1" ref="AO476" ca="1">IF($A476&gt;AO$1,"",$C476*INDEX('ETS yield tables'!$D$133:$CO$161,$B476,AO$1-$A476+1)/10^6)</f>
        <v>0</v>
      </c>
      <c r="AP476" cm="1">
        <f t="array" aca="1" ref="AP476" ca="1">IF($A476&gt;AP$1,"",$C476*INDEX('ETS yield tables'!$D$133:$CO$161,$B476,AP$1-$A476+1)/10^6)</f>
        <v>0</v>
      </c>
      <c r="AQ476" cm="1">
        <f t="array" aca="1" ref="AQ476" ca="1">IF($A476&gt;AQ$1,"",$C476*INDEX('ETS yield tables'!$D$133:$CO$161,$B476,AQ$1-$A476+1)/10^6)</f>
        <v>0</v>
      </c>
      <c r="AR476" cm="1">
        <f t="array" aca="1" ref="AR476" ca="1">IF($A476&gt;AR$1,"",$C476*INDEX('ETS yield tables'!$D$133:$CO$161,$B476,AR$1-$A476+1)/10^6)</f>
        <v>0</v>
      </c>
      <c r="AS476" cm="1">
        <f t="array" aca="1" ref="AS476" ca="1">IF($A476&gt;AS$1,"",$C476*INDEX('ETS yield tables'!$D$133:$CO$161,$B476,AS$1-$A476+1)/10^6)</f>
        <v>0</v>
      </c>
      <c r="AT476" cm="1">
        <f t="array" aca="1" ref="AT476" ca="1">IF($A476&gt;AT$1,"",$C476*INDEX('ETS yield tables'!$D$133:$CO$161,$B476,AT$1-$A476+1)/10^6)</f>
        <v>0</v>
      </c>
      <c r="AU476" cm="1">
        <f t="array" aca="1" ref="AU476" ca="1">IF($A476&gt;AU$1,"",$C476*INDEX('ETS yield tables'!$D$133:$CO$161,$B476,AU$1-$A476+1)/10^6)</f>
        <v>0</v>
      </c>
      <c r="AV476" cm="1">
        <f t="array" aca="1" ref="AV476" ca="1">IF($A476&gt;AV$1,"",$C476*INDEX('ETS yield tables'!$D$133:$CO$161,$B476,AV$1-$A476+1)/10^6)</f>
        <v>0</v>
      </c>
      <c r="AW476" cm="1">
        <f t="array" aca="1" ref="AW476" ca="1">IF($A476&gt;AW$1,"",$C476*INDEX('ETS yield tables'!$D$133:$CO$161,$B476,AW$1-$A476+1)/10^6)</f>
        <v>0</v>
      </c>
      <c r="AX476" cm="1">
        <f t="array" aca="1" ref="AX476" ca="1">IF($A476&gt;AX$1,"",$C476*INDEX('ETS yield tables'!$D$133:$CO$161,$B476,AX$1-$A476+1)/10^6)</f>
        <v>0</v>
      </c>
      <c r="AY476" cm="1">
        <f t="array" aca="1" ref="AY476" ca="1">IF($A476&gt;AY$1,"",$C476*INDEX('ETS yield tables'!$D$133:$CO$161,$B476,AY$1-$A476+1)/10^6)</f>
        <v>0</v>
      </c>
      <c r="AZ476" cm="1">
        <f t="array" aca="1" ref="AZ476" ca="1">IF($A476&gt;AZ$1,"",$C476*INDEX('ETS yield tables'!$D$133:$CO$161,$B476,AZ$1-$A476+1)/10^6)</f>
        <v>0</v>
      </c>
      <c r="BA476" cm="1">
        <f t="array" aca="1" ref="BA476" ca="1">IF($A476&gt;BA$1,"",$C476*INDEX('ETS yield tables'!$D$133:$CO$161,$B476,BA$1-$A476+1)/10^6)</f>
        <v>0</v>
      </c>
      <c r="BB476" cm="1">
        <f t="array" aca="1" ref="BB476" ca="1">IF($A476&gt;BB$1,"",$C476*INDEX('ETS yield tables'!$D$133:$CO$161,$B476,BB$1-$A476+1)/10^6)</f>
        <v>0</v>
      </c>
      <c r="BC476" cm="1">
        <f t="array" aca="1" ref="BC476" ca="1">IF($A476&gt;BC$1,"",$C476*INDEX('ETS yield tables'!$D$133:$CO$161,$B476,BC$1-$A476+1)/10^6)</f>
        <v>0</v>
      </c>
      <c r="BD476" cm="1">
        <f t="array" aca="1" ref="BD476" ca="1">IF($A476&gt;BD$1,"",$C476*INDEX('ETS yield tables'!$D$133:$CO$161,$B476,BD$1-$A476+1)/10^6)</f>
        <v>0</v>
      </c>
      <c r="BE476" cm="1">
        <f t="array" aca="1" ref="BE476" ca="1">IF($A476&gt;BE$1,"",$C476*INDEX('ETS yield tables'!$D$133:$CO$161,$B476,BE$1-$A476+1)/10^6)</f>
        <v>0</v>
      </c>
      <c r="BF476" cm="1">
        <f t="array" aca="1" ref="BF476" ca="1">IF($A476&gt;BF$1,"",$C476*INDEX('ETS yield tables'!$D$133:$CO$161,$B476,BF$1-$A476+1)/10^6)</f>
        <v>-0.2292261939352572</v>
      </c>
      <c r="BG476" cm="1">
        <f t="array" aca="1" ref="BG476" ca="1">IF($A476&gt;BG$1,"",$C476*INDEX('ETS yield tables'!$D$133:$CO$161,$B476,BG$1-$A476+1)/10^6)</f>
        <v>-1.2274373143296132E-2</v>
      </c>
      <c r="BH476" cm="1">
        <f t="array" aca="1" ref="BH476" ca="1">IF($A476&gt;BH$1,"",$C476*INDEX('ETS yield tables'!$D$133:$CO$161,$B476,BH$1-$A476+1)/10^6)</f>
        <v>-1.2103583645991428E-2</v>
      </c>
      <c r="BI476" cm="1">
        <f t="array" aca="1" ref="BI476" ca="1">IF($A476&gt;BI$1,"",$C476*INDEX('ETS yield tables'!$D$133:$CO$161,$B476,BI$1-$A476+1)/10^6)</f>
        <v>-1.1890627704479484E-2</v>
      </c>
      <c r="BJ476" cm="1">
        <f t="array" aca="1" ref="BJ476" ca="1">IF($A476&gt;BJ$1,"",$C476*INDEX('ETS yield tables'!$D$133:$CO$161,$B476,BJ$1-$A476+1)/10^6)</f>
        <v>-1.1671795877958163E-2</v>
      </c>
      <c r="BK476" cm="1">
        <f t="array" aca="1" ref="BK476" ca="1">IF($A476&gt;BK$1,"",$C476*INDEX('ETS yield tables'!$D$133:$CO$161,$B476,BK$1-$A476+1)/10^6)</f>
        <v>-1.143520282420857E-2</v>
      </c>
      <c r="BL476" cm="1">
        <f t="array" aca="1" ref="BL476" ca="1">IF($A476&gt;BL$1,"",$C476*INDEX('ETS yield tables'!$D$133:$CO$161,$B476,BL$1-$A476+1)/10^6)</f>
        <v>-1.1270689411793603E-2</v>
      </c>
      <c r="BM476" cm="1">
        <f t="array" aca="1" ref="BM476" ca="1">IF($A476&gt;BM$1,"",$C476*INDEX('ETS yield tables'!$D$133:$CO$161,$B476,BM$1-$A476+1)/10^6)</f>
        <v>-1.0531022889432981E-2</v>
      </c>
      <c r="BN476" cm="1">
        <f t="array" aca="1" ref="BN476" ca="1">IF($A476&gt;BN$1,"",$C476*INDEX('ETS yield tables'!$D$133:$CO$161,$B476,BN$1-$A476+1)/10^6)</f>
        <v>-5.616808023580726E-3</v>
      </c>
      <c r="BO476" cm="1">
        <f t="array" aca="1" ref="BO476" ca="1">IF($A476&gt;BO$1,"",$C476*INDEX('ETS yield tables'!$D$133:$CO$161,$B476,BO$1-$A476+1)/10^6)</f>
        <v>0</v>
      </c>
      <c r="BP476" cm="1">
        <f t="array" aca="1" ref="BP476" ca="1">IF($A476&gt;BP$1,"",$C476*INDEX('ETS yield tables'!$D$133:$CO$161,$B476,BP$1-$A476+1)/10^6)</f>
        <v>0</v>
      </c>
      <c r="BQ476" cm="1">
        <f t="array" aca="1" ref="BQ476" ca="1">IF($A476&gt;BQ$1,"",$C476*INDEX('ETS yield tables'!$D$133:$CO$161,$B476,BQ$1-$A476+1)/10^6)</f>
        <v>0</v>
      </c>
      <c r="BR476" cm="1">
        <f t="array" aca="1" ref="BR476" ca="1">IF($A476&gt;BR$1,"",$C476*INDEX('ETS yield tables'!$D$133:$CO$161,$B476,BR$1-$A476+1)/10^6)</f>
        <v>0</v>
      </c>
      <c r="BS476" cm="1">
        <f t="array" aca="1" ref="BS476" ca="1">IF($A476&gt;BS$1,"",$C476*INDEX('ETS yield tables'!$D$133:$CO$161,$B476,BS$1-$A476+1)/10^6)</f>
        <v>0</v>
      </c>
      <c r="BT476" cm="1">
        <f t="array" aca="1" ref="BT476" ca="1">IF($A476&gt;BT$1,"",$C476*INDEX('ETS yield tables'!$D$133:$CO$161,$B476,BT$1-$A476+1)/10^6)</f>
        <v>0</v>
      </c>
      <c r="BU476" cm="1">
        <f t="array" aca="1" ref="BU476" ca="1">IF($A476&gt;BU$1,"",$C476*INDEX('ETS yield tables'!$D$133:$CO$161,$B476,BU$1-$A476+1)/10^6)</f>
        <v>0</v>
      </c>
      <c r="BV476" cm="1">
        <f t="array" aca="1" ref="BV476" ca="1">IF($A476&gt;BV$1,"",$C476*INDEX('ETS yield tables'!$D$133:$CO$161,$B476,BV$1-$A476+1)/10^6)</f>
        <v>0</v>
      </c>
      <c r="BW476" cm="1">
        <f t="array" aca="1" ref="BW476" ca="1">IF($A476&gt;BW$1,"",$C476*INDEX('ETS yield tables'!$D$133:$CO$161,$B476,BW$1-$A476+1)/10^6)</f>
        <v>0</v>
      </c>
      <c r="BX476" cm="1">
        <f t="array" aca="1" ref="BX476" ca="1">IF($A476&gt;BX$1,"",$C476*INDEX('ETS yield tables'!$D$133:$CO$161,$B476,BX$1-$A476+1)/10^6)</f>
        <v>0</v>
      </c>
      <c r="BY476" cm="1">
        <f t="array" aca="1" ref="BY476" ca="1">IF($A476&gt;BY$1,"",$C476*INDEX('ETS yield tables'!$D$133:$CO$161,$B476,BY$1-$A476+1)/10^6)</f>
        <v>0</v>
      </c>
      <c r="BZ476" cm="1">
        <f t="array" aca="1" ref="BZ476" ca="1">IF($A476&gt;BZ$1,"",$C476*INDEX('ETS yield tables'!$D$133:$CO$161,$B476,BZ$1-$A476+1)/10^6)</f>
        <v>0</v>
      </c>
      <c r="CA476" cm="1">
        <f t="array" aca="1" ref="CA476" ca="1">IF($A476&gt;CA$1,"",$C476*INDEX('ETS yield tables'!$D$133:$CO$161,$B476,CA$1-$A476+1)/10^6)</f>
        <v>0</v>
      </c>
      <c r="CB476" cm="1">
        <f t="array" aca="1" ref="CB476" ca="1">IF($A476&gt;CB$1,"",$C476*INDEX('ETS yield tables'!$D$133:$CO$161,$B476,CB$1-$A476+1)/10^6)</f>
        <v>0</v>
      </c>
      <c r="CC476" cm="1">
        <f t="array" aca="1" ref="CC476" ca="1">IF($A476&gt;CC$1,"",$C476*INDEX('ETS yield tables'!$D$133:$CO$161,$B476,CC$1-$A476+1)/10^6)</f>
        <v>0</v>
      </c>
      <c r="CD476" cm="1">
        <f t="array" aca="1" ref="CD476" ca="1">IF($A476&gt;CD$1,"",$C476*INDEX('ETS yield tables'!$D$133:$CO$161,$B476,CD$1-$A476+1)/10^6)</f>
        <v>0</v>
      </c>
      <c r="CE476" cm="1">
        <f t="array" aca="1" ref="CE476" ca="1">IF($A476&gt;CE$1,"",$C476*INDEX('ETS yield tables'!$D$133:$CO$161,$B476,CE$1-$A476+1)/10^6)</f>
        <v>0</v>
      </c>
      <c r="CF476" cm="1">
        <f t="array" aca="1" ref="CF476" ca="1">IF($A476&gt;CF$1,"",$C476*INDEX('ETS yield tables'!$D$133:$CO$161,$B476,CF$1-$A476+1)/10^6)</f>
        <v>0</v>
      </c>
      <c r="CG476" cm="1">
        <f t="array" aca="1" ref="CG476" ca="1">IF($A476&gt;CG$1,"",$C476*INDEX('ETS yield tables'!$D$133:$CO$161,$B476,CG$1-$A476+1)/10^6)</f>
        <v>0</v>
      </c>
      <c r="CH476" cm="1">
        <f t="array" aca="1" ref="CH476" ca="1">IF($A476&gt;CH$1,"",$C476*INDEX('ETS yield tables'!$D$133:$CO$161,$B476,CH$1-$A476+1)/10^6)</f>
        <v>0</v>
      </c>
      <c r="CI476" cm="1">
        <f t="array" aca="1" ref="CI476" ca="1">IF($A476&gt;CI$1,"",$C476*INDEX('ETS yield tables'!$D$133:$CO$161,$B476,CI$1-$A476+1)/10^6)</f>
        <v>0</v>
      </c>
      <c r="CJ476" cm="1">
        <f t="array" aca="1" ref="CJ476" ca="1">IF($A476&gt;CJ$1,"",$C476*INDEX('ETS yield tables'!$D$133:$CO$161,$B476,CJ$1-$A476+1)/10^6)</f>
        <v>0</v>
      </c>
      <c r="CK476" cm="1">
        <f t="array" aca="1" ref="CK476" ca="1">IF($A476&gt;CK$1,"",$C476*INDEX('ETS yield tables'!$D$133:$CO$161,$B476,CK$1-$A476+1)/10^6)</f>
        <v>0</v>
      </c>
      <c r="CL476" cm="1">
        <f t="array" aca="1" ref="CL476" ca="1">IF($A476&gt;CL$1,"",$C476*INDEX('ETS yield tables'!$D$133:$CO$161,$B476,CL$1-$A476+1)/10^6)</f>
        <v>0</v>
      </c>
      <c r="CM476" cm="1">
        <f t="array" aca="1" ref="CM476" ca="1">IF($A476&gt;CM$1,"",$C476*INDEX('ETS yield tables'!$D$133:$CO$161,$B476,CM$1-$A476+1)/10^6)</f>
        <v>0</v>
      </c>
      <c r="CN476" cm="1">
        <f t="array" aca="1" ref="CN476" ca="1">IF($A476&gt;CN$1,"",$C476*INDEX('ETS yield tables'!$D$133:$CO$161,$B476,CN$1-$A476+1)/10^6)</f>
        <v>0</v>
      </c>
      <c r="CO476" cm="1">
        <f t="array" aca="1" ref="CO476" ca="1">IF($A476&gt;CO$1,"",$C476*INDEX('ETS yield tables'!$D$133:$CO$161,$B476,CO$1-$A476+1)/10^6)</f>
        <v>0</v>
      </c>
    </row>
    <row r="477" spans="1:93" hidden="1" outlineLevel="1">
      <c r="A477">
        <v>2001</v>
      </c>
      <c r="B477">
        <f t="shared" si="221"/>
        <v>13</v>
      </c>
      <c r="C477" s="1">
        <v>111.49450496000003</v>
      </c>
      <c r="D477" s="64"/>
      <c r="E477" s="64"/>
      <c r="F477" s="64"/>
      <c r="G477" s="64"/>
      <c r="H477" s="64"/>
      <c r="I477" s="64"/>
      <c r="J477" s="64"/>
      <c r="K477" s="64"/>
      <c r="L477" s="64"/>
      <c r="M477" s="64"/>
      <c r="N477" s="64"/>
      <c r="O477" s="64"/>
      <c r="P477" s="64"/>
      <c r="Q477" s="64"/>
      <c r="R477" s="64"/>
      <c r="S477" s="64"/>
      <c r="T477" s="64"/>
      <c r="U477" s="64"/>
      <c r="V477" s="64"/>
      <c r="W477" s="64"/>
      <c r="X477" s="64"/>
      <c r="Y477" s="64"/>
      <c r="Z477" s="64"/>
      <c r="AA477" cm="1">
        <f t="array" aca="1" ref="AA477" ca="1">IF($A477&gt;AA$1,"",$C477*INDEX('ETS yield tables'!$D$133:$CO$161,$B477,AA$1-$A477+1)/10^6)</f>
        <v>0</v>
      </c>
      <c r="AB477" cm="1">
        <f t="array" aca="1" ref="AB477" ca="1">IF($A477&gt;AB$1,"",$C477*INDEX('ETS yield tables'!$D$133:$CO$161,$B477,AB$1-$A477+1)/10^6)</f>
        <v>0</v>
      </c>
      <c r="AC477" cm="1">
        <f t="array" aca="1" ref="AC477" ca="1">IF($A477&gt;AC$1,"",$C477*INDEX('ETS yield tables'!$D$133:$CO$161,$B477,AC$1-$A477+1)/10^6)</f>
        <v>0</v>
      </c>
      <c r="AD477" cm="1">
        <f t="array" aca="1" ref="AD477" ca="1">IF($A477&gt;AD$1,"",$C477*INDEX('ETS yield tables'!$D$133:$CO$161,$B477,AD$1-$A477+1)/10^6)</f>
        <v>0</v>
      </c>
      <c r="AE477" cm="1">
        <f t="array" aca="1" ref="AE477" ca="1">IF($A477&gt;AE$1,"",$C477*INDEX('ETS yield tables'!$D$133:$CO$161,$B477,AE$1-$A477+1)/10^6)</f>
        <v>0</v>
      </c>
      <c r="AF477" cm="1">
        <f t="array" aca="1" ref="AF477" ca="1">IF($A477&gt;AF$1,"",$C477*INDEX('ETS yield tables'!$D$133:$CO$161,$B477,AF$1-$A477+1)/10^6)</f>
        <v>0</v>
      </c>
      <c r="AG477" cm="1">
        <f t="array" aca="1" ref="AG477" ca="1">IF($A477&gt;AG$1,"",$C477*INDEX('ETS yield tables'!$D$133:$CO$161,$B477,AG$1-$A477+1)/10^6)</f>
        <v>0</v>
      </c>
      <c r="AH477" cm="1">
        <f t="array" aca="1" ref="AH477" ca="1">IF($A477&gt;AH$1,"",$C477*INDEX('ETS yield tables'!$D$133:$CO$161,$B477,AH$1-$A477+1)/10^6)</f>
        <v>0</v>
      </c>
      <c r="AI477" cm="1">
        <f t="array" aca="1" ref="AI477" ca="1">IF($A477&gt;AI$1,"",$C477*INDEX('ETS yield tables'!$D$133:$CO$161,$B477,AI$1-$A477+1)/10^6)</f>
        <v>0</v>
      </c>
      <c r="AJ477" cm="1">
        <f t="array" aca="1" ref="AJ477" ca="1">IF($A477&gt;AJ$1,"",$C477*INDEX('ETS yield tables'!$D$133:$CO$161,$B477,AJ$1-$A477+1)/10^6)</f>
        <v>0</v>
      </c>
      <c r="AK477" cm="1">
        <f t="array" aca="1" ref="AK477" ca="1">IF($A477&gt;AK$1,"",$C477*INDEX('ETS yield tables'!$D$133:$CO$161,$B477,AK$1-$A477+1)/10^6)</f>
        <v>0</v>
      </c>
      <c r="AL477" cm="1">
        <f t="array" aca="1" ref="AL477" ca="1">IF($A477&gt;AL$1,"",$C477*INDEX('ETS yield tables'!$D$133:$CO$161,$B477,AL$1-$A477+1)/10^6)</f>
        <v>0</v>
      </c>
      <c r="AM477" cm="1">
        <f t="array" aca="1" ref="AM477" ca="1">IF($A477&gt;AM$1,"",$C477*INDEX('ETS yield tables'!$D$133:$CO$161,$B477,AM$1-$A477+1)/10^6)</f>
        <v>0</v>
      </c>
      <c r="AN477" cm="1">
        <f t="array" aca="1" ref="AN477" ca="1">IF($A477&gt;AN$1,"",$C477*INDEX('ETS yield tables'!$D$133:$CO$161,$B477,AN$1-$A477+1)/10^6)</f>
        <v>0</v>
      </c>
      <c r="AO477" cm="1">
        <f t="array" aca="1" ref="AO477" ca="1">IF($A477&gt;AO$1,"",$C477*INDEX('ETS yield tables'!$D$133:$CO$161,$B477,AO$1-$A477+1)/10^6)</f>
        <v>0</v>
      </c>
      <c r="AP477" cm="1">
        <f t="array" aca="1" ref="AP477" ca="1">IF($A477&gt;AP$1,"",$C477*INDEX('ETS yield tables'!$D$133:$CO$161,$B477,AP$1-$A477+1)/10^6)</f>
        <v>0</v>
      </c>
      <c r="AQ477" cm="1">
        <f t="array" aca="1" ref="AQ477" ca="1">IF($A477&gt;AQ$1,"",$C477*INDEX('ETS yield tables'!$D$133:$CO$161,$B477,AQ$1-$A477+1)/10^6)</f>
        <v>0</v>
      </c>
      <c r="AR477" cm="1">
        <f t="array" aca="1" ref="AR477" ca="1">IF($A477&gt;AR$1,"",$C477*INDEX('ETS yield tables'!$D$133:$CO$161,$B477,AR$1-$A477+1)/10^6)</f>
        <v>0</v>
      </c>
      <c r="AS477" cm="1">
        <f t="array" aca="1" ref="AS477" ca="1">IF($A477&gt;AS$1,"",$C477*INDEX('ETS yield tables'!$D$133:$CO$161,$B477,AS$1-$A477+1)/10^6)</f>
        <v>0</v>
      </c>
      <c r="AT477" cm="1">
        <f t="array" aca="1" ref="AT477" ca="1">IF($A477&gt;AT$1,"",$C477*INDEX('ETS yield tables'!$D$133:$CO$161,$B477,AT$1-$A477+1)/10^6)</f>
        <v>0</v>
      </c>
      <c r="AU477" cm="1">
        <f t="array" aca="1" ref="AU477" ca="1">IF($A477&gt;AU$1,"",$C477*INDEX('ETS yield tables'!$D$133:$CO$161,$B477,AU$1-$A477+1)/10^6)</f>
        <v>0</v>
      </c>
      <c r="AV477" cm="1">
        <f t="array" aca="1" ref="AV477" ca="1">IF($A477&gt;AV$1,"",$C477*INDEX('ETS yield tables'!$D$133:$CO$161,$B477,AV$1-$A477+1)/10^6)</f>
        <v>0</v>
      </c>
      <c r="AW477" cm="1">
        <f t="array" aca="1" ref="AW477" ca="1">IF($A477&gt;AW$1,"",$C477*INDEX('ETS yield tables'!$D$133:$CO$161,$B477,AW$1-$A477+1)/10^6)</f>
        <v>0</v>
      </c>
      <c r="AX477" cm="1">
        <f t="array" aca="1" ref="AX477" ca="1">IF($A477&gt;AX$1,"",$C477*INDEX('ETS yield tables'!$D$133:$CO$161,$B477,AX$1-$A477+1)/10^6)</f>
        <v>0</v>
      </c>
      <c r="AY477" cm="1">
        <f t="array" aca="1" ref="AY477" ca="1">IF($A477&gt;AY$1,"",$C477*INDEX('ETS yield tables'!$D$133:$CO$161,$B477,AY$1-$A477+1)/10^6)</f>
        <v>0</v>
      </c>
      <c r="AZ477" cm="1">
        <f t="array" aca="1" ref="AZ477" ca="1">IF($A477&gt;AZ$1,"",$C477*INDEX('ETS yield tables'!$D$133:$CO$161,$B477,AZ$1-$A477+1)/10^6)</f>
        <v>0</v>
      </c>
      <c r="BA477" cm="1">
        <f t="array" aca="1" ref="BA477" ca="1">IF($A477&gt;BA$1,"",$C477*INDEX('ETS yield tables'!$D$133:$CO$161,$B477,BA$1-$A477+1)/10^6)</f>
        <v>0</v>
      </c>
      <c r="BB477" cm="1">
        <f t="array" aca="1" ref="BB477" ca="1">IF($A477&gt;BB$1,"",$C477*INDEX('ETS yield tables'!$D$133:$CO$161,$B477,BB$1-$A477+1)/10^6)</f>
        <v>0</v>
      </c>
      <c r="BC477" cm="1">
        <f t="array" aca="1" ref="BC477" ca="1">IF($A477&gt;BC$1,"",$C477*INDEX('ETS yield tables'!$D$133:$CO$161,$B477,BC$1-$A477+1)/10^6)</f>
        <v>0</v>
      </c>
      <c r="BD477" cm="1">
        <f t="array" aca="1" ref="BD477" ca="1">IF($A477&gt;BD$1,"",$C477*INDEX('ETS yield tables'!$D$133:$CO$161,$B477,BD$1-$A477+1)/10^6)</f>
        <v>0</v>
      </c>
      <c r="BE477" cm="1">
        <f t="array" aca="1" ref="BE477" ca="1">IF($A477&gt;BE$1,"",$C477*INDEX('ETS yield tables'!$D$133:$CO$161,$B477,BE$1-$A477+1)/10^6)</f>
        <v>0</v>
      </c>
      <c r="BF477" cm="1">
        <f t="array" aca="1" ref="BF477" ca="1">IF($A477&gt;BF$1,"",$C477*INDEX('ETS yield tables'!$D$133:$CO$161,$B477,BF$1-$A477+1)/10^6)</f>
        <v>0</v>
      </c>
      <c r="BG477" cm="1">
        <f t="array" aca="1" ref="BG477" ca="1">IF($A477&gt;BG$1,"",$C477*INDEX('ETS yield tables'!$D$133:$CO$161,$B477,BG$1-$A477+1)/10^6)</f>
        <v>-9.8921836451425146E-2</v>
      </c>
      <c r="BH477" cm="1">
        <f t="array" aca="1" ref="BH477" ca="1">IF($A477&gt;BH$1,"",$C477*INDEX('ETS yield tables'!$D$133:$CO$161,$B477,BH$1-$A477+1)/10^6)</f>
        <v>-5.2969667723394894E-3</v>
      </c>
      <c r="BI477" cm="1">
        <f t="array" aca="1" ref="BI477" ca="1">IF($A477&gt;BI$1,"",$C477*INDEX('ETS yield tables'!$D$133:$CO$161,$B477,BI$1-$A477+1)/10^6)</f>
        <v>-5.2232631068466675E-3</v>
      </c>
      <c r="BJ477" cm="1">
        <f t="array" aca="1" ref="BJ477" ca="1">IF($A477&gt;BJ$1,"",$C477*INDEX('ETS yield tables'!$D$133:$CO$161,$B477,BJ$1-$A477+1)/10^6)</f>
        <v>-5.1313626461883463E-3</v>
      </c>
      <c r="BK477" cm="1">
        <f t="array" aca="1" ref="BK477" ca="1">IF($A477&gt;BK$1,"",$C477*INDEX('ETS yield tables'!$D$133:$CO$161,$B477,BK$1-$A477+1)/10^6)</f>
        <v>-5.0369264660037076E-3</v>
      </c>
      <c r="BL477" cm="1">
        <f t="array" aca="1" ref="BL477" ca="1">IF($A477&gt;BL$1,"",$C477*INDEX('ETS yield tables'!$D$133:$CO$161,$B477,BL$1-$A477+1)/10^6)</f>
        <v>-4.9348254845810917E-3</v>
      </c>
      <c r="BM477" cm="1">
        <f t="array" aca="1" ref="BM477" ca="1">IF($A477&gt;BM$1,"",$C477*INDEX('ETS yield tables'!$D$133:$CO$161,$B477,BM$1-$A477+1)/10^6)</f>
        <v>-4.8638302436027616E-3</v>
      </c>
      <c r="BN477" cm="1">
        <f t="array" aca="1" ref="BN477" ca="1">IF($A477&gt;BN$1,"",$C477*INDEX('ETS yield tables'!$D$133:$CO$161,$B477,BN$1-$A477+1)/10^6)</f>
        <v>-4.5446295035066371E-3</v>
      </c>
      <c r="BO477" cm="1">
        <f t="array" aca="1" ref="BO477" ca="1">IF($A477&gt;BO$1,"",$C477*INDEX('ETS yield tables'!$D$133:$CO$161,$B477,BO$1-$A477+1)/10^6)</f>
        <v>-4.0456864650634163E-3</v>
      </c>
      <c r="BP477" cm="1">
        <f t="array" aca="1" ref="BP477" ca="1">IF($A477&gt;BP$1,"",$C477*INDEX('ETS yield tables'!$D$133:$CO$161,$B477,BP$1-$A477+1)/10^6)</f>
        <v>-1.3214671729554191E-3</v>
      </c>
      <c r="BQ477" cm="1">
        <f t="array" aca="1" ref="BQ477" ca="1">IF($A477&gt;BQ$1,"",$C477*INDEX('ETS yield tables'!$D$133:$CO$161,$B477,BQ$1-$A477+1)/10^6)</f>
        <v>0</v>
      </c>
      <c r="BR477" cm="1">
        <f t="array" aca="1" ref="BR477" ca="1">IF($A477&gt;BR$1,"",$C477*INDEX('ETS yield tables'!$D$133:$CO$161,$B477,BR$1-$A477+1)/10^6)</f>
        <v>0</v>
      </c>
      <c r="BS477" cm="1">
        <f t="array" aca="1" ref="BS477" ca="1">IF($A477&gt;BS$1,"",$C477*INDEX('ETS yield tables'!$D$133:$CO$161,$B477,BS$1-$A477+1)/10^6)</f>
        <v>0</v>
      </c>
      <c r="BT477" cm="1">
        <f t="array" aca="1" ref="BT477" ca="1">IF($A477&gt;BT$1,"",$C477*INDEX('ETS yield tables'!$D$133:$CO$161,$B477,BT$1-$A477+1)/10^6)</f>
        <v>0</v>
      </c>
      <c r="BU477" cm="1">
        <f t="array" aca="1" ref="BU477" ca="1">IF($A477&gt;BU$1,"",$C477*INDEX('ETS yield tables'!$D$133:$CO$161,$B477,BU$1-$A477+1)/10^6)</f>
        <v>0</v>
      </c>
      <c r="BV477" cm="1">
        <f t="array" aca="1" ref="BV477" ca="1">IF($A477&gt;BV$1,"",$C477*INDEX('ETS yield tables'!$D$133:$CO$161,$B477,BV$1-$A477+1)/10^6)</f>
        <v>0</v>
      </c>
      <c r="BW477" cm="1">
        <f t="array" aca="1" ref="BW477" ca="1">IF($A477&gt;BW$1,"",$C477*INDEX('ETS yield tables'!$D$133:$CO$161,$B477,BW$1-$A477+1)/10^6)</f>
        <v>0</v>
      </c>
      <c r="BX477" cm="1">
        <f t="array" aca="1" ref="BX477" ca="1">IF($A477&gt;BX$1,"",$C477*INDEX('ETS yield tables'!$D$133:$CO$161,$B477,BX$1-$A477+1)/10^6)</f>
        <v>0</v>
      </c>
      <c r="BY477" cm="1">
        <f t="array" aca="1" ref="BY477" ca="1">IF($A477&gt;BY$1,"",$C477*INDEX('ETS yield tables'!$D$133:$CO$161,$B477,BY$1-$A477+1)/10^6)</f>
        <v>0</v>
      </c>
      <c r="BZ477" cm="1">
        <f t="array" aca="1" ref="BZ477" ca="1">IF($A477&gt;BZ$1,"",$C477*INDEX('ETS yield tables'!$D$133:$CO$161,$B477,BZ$1-$A477+1)/10^6)</f>
        <v>0</v>
      </c>
      <c r="CA477" cm="1">
        <f t="array" aca="1" ref="CA477" ca="1">IF($A477&gt;CA$1,"",$C477*INDEX('ETS yield tables'!$D$133:$CO$161,$B477,CA$1-$A477+1)/10^6)</f>
        <v>0</v>
      </c>
      <c r="CB477" cm="1">
        <f t="array" aca="1" ref="CB477" ca="1">IF($A477&gt;CB$1,"",$C477*INDEX('ETS yield tables'!$D$133:$CO$161,$B477,CB$1-$A477+1)/10^6)</f>
        <v>0</v>
      </c>
      <c r="CC477" cm="1">
        <f t="array" aca="1" ref="CC477" ca="1">IF($A477&gt;CC$1,"",$C477*INDEX('ETS yield tables'!$D$133:$CO$161,$B477,CC$1-$A477+1)/10^6)</f>
        <v>0</v>
      </c>
      <c r="CD477" cm="1">
        <f t="array" aca="1" ref="CD477" ca="1">IF($A477&gt;CD$1,"",$C477*INDEX('ETS yield tables'!$D$133:$CO$161,$B477,CD$1-$A477+1)/10^6)</f>
        <v>0</v>
      </c>
      <c r="CE477" cm="1">
        <f t="array" aca="1" ref="CE477" ca="1">IF($A477&gt;CE$1,"",$C477*INDEX('ETS yield tables'!$D$133:$CO$161,$B477,CE$1-$A477+1)/10^6)</f>
        <v>0</v>
      </c>
      <c r="CF477" cm="1">
        <f t="array" aca="1" ref="CF477" ca="1">IF($A477&gt;CF$1,"",$C477*INDEX('ETS yield tables'!$D$133:$CO$161,$B477,CF$1-$A477+1)/10^6)</f>
        <v>0</v>
      </c>
      <c r="CG477" cm="1">
        <f t="array" aca="1" ref="CG477" ca="1">IF($A477&gt;CG$1,"",$C477*INDEX('ETS yield tables'!$D$133:$CO$161,$B477,CG$1-$A477+1)/10^6)</f>
        <v>0</v>
      </c>
      <c r="CH477" cm="1">
        <f t="array" aca="1" ref="CH477" ca="1">IF($A477&gt;CH$1,"",$C477*INDEX('ETS yield tables'!$D$133:$CO$161,$B477,CH$1-$A477+1)/10^6)</f>
        <v>0</v>
      </c>
      <c r="CI477" cm="1">
        <f t="array" aca="1" ref="CI477" ca="1">IF($A477&gt;CI$1,"",$C477*INDEX('ETS yield tables'!$D$133:$CO$161,$B477,CI$1-$A477+1)/10^6)</f>
        <v>0</v>
      </c>
      <c r="CJ477" cm="1">
        <f t="array" aca="1" ref="CJ477" ca="1">IF($A477&gt;CJ$1,"",$C477*INDEX('ETS yield tables'!$D$133:$CO$161,$B477,CJ$1-$A477+1)/10^6)</f>
        <v>0</v>
      </c>
      <c r="CK477" cm="1">
        <f t="array" aca="1" ref="CK477" ca="1">IF($A477&gt;CK$1,"",$C477*INDEX('ETS yield tables'!$D$133:$CO$161,$B477,CK$1-$A477+1)/10^6)</f>
        <v>0</v>
      </c>
      <c r="CL477" cm="1">
        <f t="array" aca="1" ref="CL477" ca="1">IF($A477&gt;CL$1,"",$C477*INDEX('ETS yield tables'!$D$133:$CO$161,$B477,CL$1-$A477+1)/10^6)</f>
        <v>0</v>
      </c>
      <c r="CM477" cm="1">
        <f t="array" aca="1" ref="CM477" ca="1">IF($A477&gt;CM$1,"",$C477*INDEX('ETS yield tables'!$D$133:$CO$161,$B477,CM$1-$A477+1)/10^6)</f>
        <v>0</v>
      </c>
      <c r="CN477" cm="1">
        <f t="array" aca="1" ref="CN477" ca="1">IF($A477&gt;CN$1,"",$C477*INDEX('ETS yield tables'!$D$133:$CO$161,$B477,CN$1-$A477+1)/10^6)</f>
        <v>0</v>
      </c>
      <c r="CO477" cm="1">
        <f t="array" aca="1" ref="CO477" ca="1">IF($A477&gt;CO$1,"",$C477*INDEX('ETS yield tables'!$D$133:$CO$161,$B477,CO$1-$A477+1)/10^6)</f>
        <v>0</v>
      </c>
    </row>
    <row r="478" spans="1:93" hidden="1" outlineLevel="1">
      <c r="A478">
        <v>2002</v>
      </c>
      <c r="B478">
        <f t="shared" si="221"/>
        <v>12</v>
      </c>
      <c r="C478" s="1">
        <v>577.69053023200001</v>
      </c>
      <c r="D478" s="64"/>
      <c r="E478" s="64"/>
      <c r="F478" s="64"/>
      <c r="G478" s="64"/>
      <c r="H478" s="64"/>
      <c r="I478" s="64"/>
      <c r="J478" s="64"/>
      <c r="K478" s="64"/>
      <c r="L478" s="64"/>
      <c r="M478" s="64"/>
      <c r="N478" s="64"/>
      <c r="O478" s="64"/>
      <c r="P478" s="64"/>
      <c r="Q478" s="64"/>
      <c r="R478" s="64"/>
      <c r="S478" s="64"/>
      <c r="T478" s="64"/>
      <c r="U478" s="64"/>
      <c r="V478" s="64"/>
      <c r="W478" s="64"/>
      <c r="X478" s="64"/>
      <c r="Y478" s="64"/>
      <c r="Z478" s="64"/>
      <c r="AA478" cm="1">
        <f t="array" aca="1" ref="AA478" ca="1">IF($A478&gt;AA$1,"",$C478*INDEX('ETS yield tables'!$D$133:$CO$161,$B478,AA$1-$A478+1)/10^6)</f>
        <v>0</v>
      </c>
      <c r="AB478" cm="1">
        <f t="array" aca="1" ref="AB478" ca="1">IF($A478&gt;AB$1,"",$C478*INDEX('ETS yield tables'!$D$133:$CO$161,$B478,AB$1-$A478+1)/10^6)</f>
        <v>0</v>
      </c>
      <c r="AC478" cm="1">
        <f t="array" aca="1" ref="AC478" ca="1">IF($A478&gt;AC$1,"",$C478*INDEX('ETS yield tables'!$D$133:$CO$161,$B478,AC$1-$A478+1)/10^6)</f>
        <v>0</v>
      </c>
      <c r="AD478" cm="1">
        <f t="array" aca="1" ref="AD478" ca="1">IF($A478&gt;AD$1,"",$C478*INDEX('ETS yield tables'!$D$133:$CO$161,$B478,AD$1-$A478+1)/10^6)</f>
        <v>0</v>
      </c>
      <c r="AE478" cm="1">
        <f t="array" aca="1" ref="AE478" ca="1">IF($A478&gt;AE$1,"",$C478*INDEX('ETS yield tables'!$D$133:$CO$161,$B478,AE$1-$A478+1)/10^6)</f>
        <v>0</v>
      </c>
      <c r="AF478" cm="1">
        <f t="array" aca="1" ref="AF478" ca="1">IF($A478&gt;AF$1,"",$C478*INDEX('ETS yield tables'!$D$133:$CO$161,$B478,AF$1-$A478+1)/10^6)</f>
        <v>0</v>
      </c>
      <c r="AG478" cm="1">
        <f t="array" aca="1" ref="AG478" ca="1">IF($A478&gt;AG$1,"",$C478*INDEX('ETS yield tables'!$D$133:$CO$161,$B478,AG$1-$A478+1)/10^6)</f>
        <v>0</v>
      </c>
      <c r="AH478" cm="1">
        <f t="array" aca="1" ref="AH478" ca="1">IF($A478&gt;AH$1,"",$C478*INDEX('ETS yield tables'!$D$133:$CO$161,$B478,AH$1-$A478+1)/10^6)</f>
        <v>0</v>
      </c>
      <c r="AI478" cm="1">
        <f t="array" aca="1" ref="AI478" ca="1">IF($A478&gt;AI$1,"",$C478*INDEX('ETS yield tables'!$D$133:$CO$161,$B478,AI$1-$A478+1)/10^6)</f>
        <v>0</v>
      </c>
      <c r="AJ478" cm="1">
        <f t="array" aca="1" ref="AJ478" ca="1">IF($A478&gt;AJ$1,"",$C478*INDEX('ETS yield tables'!$D$133:$CO$161,$B478,AJ$1-$A478+1)/10^6)</f>
        <v>0</v>
      </c>
      <c r="AK478" cm="1">
        <f t="array" aca="1" ref="AK478" ca="1">IF($A478&gt;AK$1,"",$C478*INDEX('ETS yield tables'!$D$133:$CO$161,$B478,AK$1-$A478+1)/10^6)</f>
        <v>0</v>
      </c>
      <c r="AL478" cm="1">
        <f t="array" aca="1" ref="AL478" ca="1">IF($A478&gt;AL$1,"",$C478*INDEX('ETS yield tables'!$D$133:$CO$161,$B478,AL$1-$A478+1)/10^6)</f>
        <v>0</v>
      </c>
      <c r="AM478" cm="1">
        <f t="array" aca="1" ref="AM478" ca="1">IF($A478&gt;AM$1,"",$C478*INDEX('ETS yield tables'!$D$133:$CO$161,$B478,AM$1-$A478+1)/10^6)</f>
        <v>0</v>
      </c>
      <c r="AN478" cm="1">
        <f t="array" aca="1" ref="AN478" ca="1">IF($A478&gt;AN$1,"",$C478*INDEX('ETS yield tables'!$D$133:$CO$161,$B478,AN$1-$A478+1)/10^6)</f>
        <v>0</v>
      </c>
      <c r="AO478" cm="1">
        <f t="array" aca="1" ref="AO478" ca="1">IF($A478&gt;AO$1,"",$C478*INDEX('ETS yield tables'!$D$133:$CO$161,$B478,AO$1-$A478+1)/10^6)</f>
        <v>0</v>
      </c>
      <c r="AP478" cm="1">
        <f t="array" aca="1" ref="AP478" ca="1">IF($A478&gt;AP$1,"",$C478*INDEX('ETS yield tables'!$D$133:$CO$161,$B478,AP$1-$A478+1)/10^6)</f>
        <v>0</v>
      </c>
      <c r="AQ478" cm="1">
        <f t="array" aca="1" ref="AQ478" ca="1">IF($A478&gt;AQ$1,"",$C478*INDEX('ETS yield tables'!$D$133:$CO$161,$B478,AQ$1-$A478+1)/10^6)</f>
        <v>0</v>
      </c>
      <c r="AR478" cm="1">
        <f t="array" aca="1" ref="AR478" ca="1">IF($A478&gt;AR$1,"",$C478*INDEX('ETS yield tables'!$D$133:$CO$161,$B478,AR$1-$A478+1)/10^6)</f>
        <v>0</v>
      </c>
      <c r="AS478" cm="1">
        <f t="array" aca="1" ref="AS478" ca="1">IF($A478&gt;AS$1,"",$C478*INDEX('ETS yield tables'!$D$133:$CO$161,$B478,AS$1-$A478+1)/10^6)</f>
        <v>0</v>
      </c>
      <c r="AT478" cm="1">
        <f t="array" aca="1" ref="AT478" ca="1">IF($A478&gt;AT$1,"",$C478*INDEX('ETS yield tables'!$D$133:$CO$161,$B478,AT$1-$A478+1)/10^6)</f>
        <v>0</v>
      </c>
      <c r="AU478" cm="1">
        <f t="array" aca="1" ref="AU478" ca="1">IF($A478&gt;AU$1,"",$C478*INDEX('ETS yield tables'!$D$133:$CO$161,$B478,AU$1-$A478+1)/10^6)</f>
        <v>0</v>
      </c>
      <c r="AV478" cm="1">
        <f t="array" aca="1" ref="AV478" ca="1">IF($A478&gt;AV$1,"",$C478*INDEX('ETS yield tables'!$D$133:$CO$161,$B478,AV$1-$A478+1)/10^6)</f>
        <v>0</v>
      </c>
      <c r="AW478" cm="1">
        <f t="array" aca="1" ref="AW478" ca="1">IF($A478&gt;AW$1,"",$C478*INDEX('ETS yield tables'!$D$133:$CO$161,$B478,AW$1-$A478+1)/10^6)</f>
        <v>0</v>
      </c>
      <c r="AX478" cm="1">
        <f t="array" aca="1" ref="AX478" ca="1">IF($A478&gt;AX$1,"",$C478*INDEX('ETS yield tables'!$D$133:$CO$161,$B478,AX$1-$A478+1)/10^6)</f>
        <v>0</v>
      </c>
      <c r="AY478" cm="1">
        <f t="array" aca="1" ref="AY478" ca="1">IF($A478&gt;AY$1,"",$C478*INDEX('ETS yield tables'!$D$133:$CO$161,$B478,AY$1-$A478+1)/10^6)</f>
        <v>0</v>
      </c>
      <c r="AZ478" cm="1">
        <f t="array" aca="1" ref="AZ478" ca="1">IF($A478&gt;AZ$1,"",$C478*INDEX('ETS yield tables'!$D$133:$CO$161,$B478,AZ$1-$A478+1)/10^6)</f>
        <v>0</v>
      </c>
      <c r="BA478" cm="1">
        <f t="array" aca="1" ref="BA478" ca="1">IF($A478&gt;BA$1,"",$C478*INDEX('ETS yield tables'!$D$133:$CO$161,$B478,BA$1-$A478+1)/10^6)</f>
        <v>0</v>
      </c>
      <c r="BB478" cm="1">
        <f t="array" aca="1" ref="BB478" ca="1">IF($A478&gt;BB$1,"",$C478*INDEX('ETS yield tables'!$D$133:$CO$161,$B478,BB$1-$A478+1)/10^6)</f>
        <v>0</v>
      </c>
      <c r="BC478" cm="1">
        <f t="array" aca="1" ref="BC478" ca="1">IF($A478&gt;BC$1,"",$C478*INDEX('ETS yield tables'!$D$133:$CO$161,$B478,BC$1-$A478+1)/10^6)</f>
        <v>0</v>
      </c>
      <c r="BD478" cm="1">
        <f t="array" aca="1" ref="BD478" ca="1">IF($A478&gt;BD$1,"",$C478*INDEX('ETS yield tables'!$D$133:$CO$161,$B478,BD$1-$A478+1)/10^6)</f>
        <v>0</v>
      </c>
      <c r="BE478" cm="1">
        <f t="array" aca="1" ref="BE478" ca="1">IF($A478&gt;BE$1,"",$C478*INDEX('ETS yield tables'!$D$133:$CO$161,$B478,BE$1-$A478+1)/10^6)</f>
        <v>0</v>
      </c>
      <c r="BF478" cm="1">
        <f t="array" aca="1" ref="BF478" ca="1">IF($A478&gt;BF$1,"",$C478*INDEX('ETS yield tables'!$D$133:$CO$161,$B478,BF$1-$A478+1)/10^6)</f>
        <v>0</v>
      </c>
      <c r="BG478" cm="1">
        <f t="array" aca="1" ref="BG478" ca="1">IF($A478&gt;BG$1,"",$C478*INDEX('ETS yield tables'!$D$133:$CO$161,$B478,BG$1-$A478+1)/10^6)</f>
        <v>0</v>
      </c>
      <c r="BH478" cm="1">
        <f t="array" aca="1" ref="BH478" ca="1">IF($A478&gt;BH$1,"",$C478*INDEX('ETS yield tables'!$D$133:$CO$161,$B478,BH$1-$A478+1)/10^6)</f>
        <v>-0.51254730600085496</v>
      </c>
      <c r="BI478" cm="1">
        <f t="array" aca="1" ref="BI478" ca="1">IF($A478&gt;BI$1,"",$C478*INDEX('ETS yield tables'!$D$133:$CO$161,$B478,BI$1-$A478+1)/10^6)</f>
        <v>-2.744536642798584E-2</v>
      </c>
      <c r="BJ478" cm="1">
        <f t="array" aca="1" ref="BJ478" ca="1">IF($A478&gt;BJ$1,"",$C478*INDEX('ETS yield tables'!$D$133:$CO$161,$B478,BJ$1-$A478+1)/10^6)</f>
        <v>-2.7063482947594891E-2</v>
      </c>
      <c r="BK478" cm="1">
        <f t="array" aca="1" ref="BK478" ca="1">IF($A478&gt;BK$1,"",$C478*INDEX('ETS yield tables'!$D$133:$CO$161,$B478,BK$1-$A478+1)/10^6)</f>
        <v>-2.6587315751145906E-2</v>
      </c>
      <c r="BL478" cm="1">
        <f t="array" aca="1" ref="BL478" ca="1">IF($A478&gt;BL$1,"",$C478*INDEX('ETS yield tables'!$D$133:$CO$161,$B478,BL$1-$A478+1)/10^6)</f>
        <v>-2.6098010138967793E-2</v>
      </c>
      <c r="BM478" cm="1">
        <f t="array" aca="1" ref="BM478" ca="1">IF($A478&gt;BM$1,"",$C478*INDEX('ETS yield tables'!$D$133:$CO$161,$B478,BM$1-$A478+1)/10^6)</f>
        <v>-2.556899061359837E-2</v>
      </c>
      <c r="BN478" cm="1">
        <f t="array" aca="1" ref="BN478" ca="1">IF($A478&gt;BN$1,"",$C478*INDEX('ETS yield tables'!$D$133:$CO$161,$B478,BN$1-$A478+1)/10^6)</f>
        <v>-2.5201140391567834E-2</v>
      </c>
      <c r="BO478" cm="1">
        <f t="array" aca="1" ref="BO478" ca="1">IF($A478&gt;BO$1,"",$C478*INDEX('ETS yield tables'!$D$133:$CO$161,$B478,BO$1-$A478+1)/10^6)</f>
        <v>-2.3547253997231791E-2</v>
      </c>
      <c r="BP478" cm="1">
        <f t="array" aca="1" ref="BP478" ca="1">IF($A478&gt;BP$1,"",$C478*INDEX('ETS yield tables'!$D$133:$CO$161,$B478,BP$1-$A478+1)/10^6)</f>
        <v>-2.0962062300679235E-2</v>
      </c>
      <c r="BQ478" cm="1">
        <f t="array" aca="1" ref="BQ478" ca="1">IF($A478&gt;BQ$1,"",$C478*INDEX('ETS yield tables'!$D$133:$CO$161,$B478,BQ$1-$A478+1)/10^6)</f>
        <v>-1.7643256778260747E-2</v>
      </c>
      <c r="BR478" cm="1">
        <f t="array" aca="1" ref="BR478" ca="1">IF($A478&gt;BR$1,"",$C478*INDEX('ETS yield tables'!$D$133:$CO$161,$B478,BR$1-$A478+1)/10^6)</f>
        <v>-3.0876026921152246E-3</v>
      </c>
      <c r="BS478" cm="1">
        <f t="array" aca="1" ref="BS478" ca="1">IF($A478&gt;BS$1,"",$C478*INDEX('ETS yield tables'!$D$133:$CO$161,$B478,BS$1-$A478+1)/10^6)</f>
        <v>0</v>
      </c>
      <c r="BT478" cm="1">
        <f t="array" aca="1" ref="BT478" ca="1">IF($A478&gt;BT$1,"",$C478*INDEX('ETS yield tables'!$D$133:$CO$161,$B478,BT$1-$A478+1)/10^6)</f>
        <v>0</v>
      </c>
      <c r="BU478" cm="1">
        <f t="array" aca="1" ref="BU478" ca="1">IF($A478&gt;BU$1,"",$C478*INDEX('ETS yield tables'!$D$133:$CO$161,$B478,BU$1-$A478+1)/10^6)</f>
        <v>0</v>
      </c>
      <c r="BV478" cm="1">
        <f t="array" aca="1" ref="BV478" ca="1">IF($A478&gt;BV$1,"",$C478*INDEX('ETS yield tables'!$D$133:$CO$161,$B478,BV$1-$A478+1)/10^6)</f>
        <v>0</v>
      </c>
      <c r="BW478" cm="1">
        <f t="array" aca="1" ref="BW478" ca="1">IF($A478&gt;BW$1,"",$C478*INDEX('ETS yield tables'!$D$133:$CO$161,$B478,BW$1-$A478+1)/10^6)</f>
        <v>0</v>
      </c>
      <c r="BX478" cm="1">
        <f t="array" aca="1" ref="BX478" ca="1">IF($A478&gt;BX$1,"",$C478*INDEX('ETS yield tables'!$D$133:$CO$161,$B478,BX$1-$A478+1)/10^6)</f>
        <v>0</v>
      </c>
      <c r="BY478" cm="1">
        <f t="array" aca="1" ref="BY478" ca="1">IF($A478&gt;BY$1,"",$C478*INDEX('ETS yield tables'!$D$133:$CO$161,$B478,BY$1-$A478+1)/10^6)</f>
        <v>0</v>
      </c>
      <c r="BZ478" cm="1">
        <f t="array" aca="1" ref="BZ478" ca="1">IF($A478&gt;BZ$1,"",$C478*INDEX('ETS yield tables'!$D$133:$CO$161,$B478,BZ$1-$A478+1)/10^6)</f>
        <v>0</v>
      </c>
      <c r="CA478" cm="1">
        <f t="array" aca="1" ref="CA478" ca="1">IF($A478&gt;CA$1,"",$C478*INDEX('ETS yield tables'!$D$133:$CO$161,$B478,CA$1-$A478+1)/10^6)</f>
        <v>0</v>
      </c>
      <c r="CB478" cm="1">
        <f t="array" aca="1" ref="CB478" ca="1">IF($A478&gt;CB$1,"",$C478*INDEX('ETS yield tables'!$D$133:$CO$161,$B478,CB$1-$A478+1)/10^6)</f>
        <v>0</v>
      </c>
      <c r="CC478" cm="1">
        <f t="array" aca="1" ref="CC478" ca="1">IF($A478&gt;CC$1,"",$C478*INDEX('ETS yield tables'!$D$133:$CO$161,$B478,CC$1-$A478+1)/10^6)</f>
        <v>0</v>
      </c>
      <c r="CD478" cm="1">
        <f t="array" aca="1" ref="CD478" ca="1">IF($A478&gt;CD$1,"",$C478*INDEX('ETS yield tables'!$D$133:$CO$161,$B478,CD$1-$A478+1)/10^6)</f>
        <v>0</v>
      </c>
      <c r="CE478" cm="1">
        <f t="array" aca="1" ref="CE478" ca="1">IF($A478&gt;CE$1,"",$C478*INDEX('ETS yield tables'!$D$133:$CO$161,$B478,CE$1-$A478+1)/10^6)</f>
        <v>0</v>
      </c>
      <c r="CF478" cm="1">
        <f t="array" aca="1" ref="CF478" ca="1">IF($A478&gt;CF$1,"",$C478*INDEX('ETS yield tables'!$D$133:$CO$161,$B478,CF$1-$A478+1)/10^6)</f>
        <v>0</v>
      </c>
      <c r="CG478" cm="1">
        <f t="array" aca="1" ref="CG478" ca="1">IF($A478&gt;CG$1,"",$C478*INDEX('ETS yield tables'!$D$133:$CO$161,$B478,CG$1-$A478+1)/10^6)</f>
        <v>0</v>
      </c>
      <c r="CH478" cm="1">
        <f t="array" aca="1" ref="CH478" ca="1">IF($A478&gt;CH$1,"",$C478*INDEX('ETS yield tables'!$D$133:$CO$161,$B478,CH$1-$A478+1)/10^6)</f>
        <v>0</v>
      </c>
      <c r="CI478" cm="1">
        <f t="array" aca="1" ref="CI478" ca="1">IF($A478&gt;CI$1,"",$C478*INDEX('ETS yield tables'!$D$133:$CO$161,$B478,CI$1-$A478+1)/10^6)</f>
        <v>0</v>
      </c>
      <c r="CJ478" cm="1">
        <f t="array" aca="1" ref="CJ478" ca="1">IF($A478&gt;CJ$1,"",$C478*INDEX('ETS yield tables'!$D$133:$CO$161,$B478,CJ$1-$A478+1)/10^6)</f>
        <v>0</v>
      </c>
      <c r="CK478" cm="1">
        <f t="array" aca="1" ref="CK478" ca="1">IF($A478&gt;CK$1,"",$C478*INDEX('ETS yield tables'!$D$133:$CO$161,$B478,CK$1-$A478+1)/10^6)</f>
        <v>0</v>
      </c>
      <c r="CL478" cm="1">
        <f t="array" aca="1" ref="CL478" ca="1">IF($A478&gt;CL$1,"",$C478*INDEX('ETS yield tables'!$D$133:$CO$161,$B478,CL$1-$A478+1)/10^6)</f>
        <v>0</v>
      </c>
      <c r="CM478" cm="1">
        <f t="array" aca="1" ref="CM478" ca="1">IF($A478&gt;CM$1,"",$C478*INDEX('ETS yield tables'!$D$133:$CO$161,$B478,CM$1-$A478+1)/10^6)</f>
        <v>0</v>
      </c>
      <c r="CN478" cm="1">
        <f t="array" aca="1" ref="CN478" ca="1">IF($A478&gt;CN$1,"",$C478*INDEX('ETS yield tables'!$D$133:$CO$161,$B478,CN$1-$A478+1)/10^6)</f>
        <v>0</v>
      </c>
      <c r="CO478" cm="1">
        <f t="array" aca="1" ref="CO478" ca="1">IF($A478&gt;CO$1,"",$C478*INDEX('ETS yield tables'!$D$133:$CO$161,$B478,CO$1-$A478+1)/10^6)</f>
        <v>0</v>
      </c>
    </row>
    <row r="479" spans="1:93" hidden="1" outlineLevel="1">
      <c r="A479">
        <v>2003</v>
      </c>
      <c r="B479">
        <f t="shared" si="221"/>
        <v>11</v>
      </c>
      <c r="C479" s="1">
        <v>442.6920916960002</v>
      </c>
      <c r="D479" s="64"/>
      <c r="E479" s="64"/>
      <c r="F479" s="64"/>
      <c r="G479" s="64"/>
      <c r="H479" s="64"/>
      <c r="I479" s="64"/>
      <c r="J479" s="64"/>
      <c r="K479" s="64"/>
      <c r="L479" s="64"/>
      <c r="M479" s="64"/>
      <c r="N479" s="64"/>
      <c r="O479" s="64"/>
      <c r="P479" s="64"/>
      <c r="Q479" s="64"/>
      <c r="R479" s="64"/>
      <c r="S479" s="64"/>
      <c r="T479" s="64"/>
      <c r="U479" s="64"/>
      <c r="V479" s="64"/>
      <c r="W479" s="64"/>
      <c r="X479" s="64"/>
      <c r="Y479" s="64"/>
      <c r="Z479" s="64"/>
      <c r="AA479" cm="1">
        <f t="array" aca="1" ref="AA479" ca="1">IF($A479&gt;AA$1,"",$C479*INDEX('ETS yield tables'!$D$133:$CO$161,$B479,AA$1-$A479+1)/10^6)</f>
        <v>0</v>
      </c>
      <c r="AB479" cm="1">
        <f t="array" aca="1" ref="AB479" ca="1">IF($A479&gt;AB$1,"",$C479*INDEX('ETS yield tables'!$D$133:$CO$161,$B479,AB$1-$A479+1)/10^6)</f>
        <v>0</v>
      </c>
      <c r="AC479" cm="1">
        <f t="array" aca="1" ref="AC479" ca="1">IF($A479&gt;AC$1,"",$C479*INDEX('ETS yield tables'!$D$133:$CO$161,$B479,AC$1-$A479+1)/10^6)</f>
        <v>0</v>
      </c>
      <c r="AD479" cm="1">
        <f t="array" aca="1" ref="AD479" ca="1">IF($A479&gt;AD$1,"",$C479*INDEX('ETS yield tables'!$D$133:$CO$161,$B479,AD$1-$A479+1)/10^6)</f>
        <v>0</v>
      </c>
      <c r="AE479" cm="1">
        <f t="array" aca="1" ref="AE479" ca="1">IF($A479&gt;AE$1,"",$C479*INDEX('ETS yield tables'!$D$133:$CO$161,$B479,AE$1-$A479+1)/10^6)</f>
        <v>0</v>
      </c>
      <c r="AF479" cm="1">
        <f t="array" aca="1" ref="AF479" ca="1">IF($A479&gt;AF$1,"",$C479*INDEX('ETS yield tables'!$D$133:$CO$161,$B479,AF$1-$A479+1)/10^6)</f>
        <v>0</v>
      </c>
      <c r="AG479" cm="1">
        <f t="array" aca="1" ref="AG479" ca="1">IF($A479&gt;AG$1,"",$C479*INDEX('ETS yield tables'!$D$133:$CO$161,$B479,AG$1-$A479+1)/10^6)</f>
        <v>0</v>
      </c>
      <c r="AH479" cm="1">
        <f t="array" aca="1" ref="AH479" ca="1">IF($A479&gt;AH$1,"",$C479*INDEX('ETS yield tables'!$D$133:$CO$161,$B479,AH$1-$A479+1)/10^6)</f>
        <v>0</v>
      </c>
      <c r="AI479" cm="1">
        <f t="array" aca="1" ref="AI479" ca="1">IF($A479&gt;AI$1,"",$C479*INDEX('ETS yield tables'!$D$133:$CO$161,$B479,AI$1-$A479+1)/10^6)</f>
        <v>0</v>
      </c>
      <c r="AJ479" cm="1">
        <f t="array" aca="1" ref="AJ479" ca="1">IF($A479&gt;AJ$1,"",$C479*INDEX('ETS yield tables'!$D$133:$CO$161,$B479,AJ$1-$A479+1)/10^6)</f>
        <v>0</v>
      </c>
      <c r="AK479" cm="1">
        <f t="array" aca="1" ref="AK479" ca="1">IF($A479&gt;AK$1,"",$C479*INDEX('ETS yield tables'!$D$133:$CO$161,$B479,AK$1-$A479+1)/10^6)</f>
        <v>0</v>
      </c>
      <c r="AL479" cm="1">
        <f t="array" aca="1" ref="AL479" ca="1">IF($A479&gt;AL$1,"",$C479*INDEX('ETS yield tables'!$D$133:$CO$161,$B479,AL$1-$A479+1)/10^6)</f>
        <v>0</v>
      </c>
      <c r="AM479" cm="1">
        <f t="array" aca="1" ref="AM479" ca="1">IF($A479&gt;AM$1,"",$C479*INDEX('ETS yield tables'!$D$133:$CO$161,$B479,AM$1-$A479+1)/10^6)</f>
        <v>0</v>
      </c>
      <c r="AN479" cm="1">
        <f t="array" aca="1" ref="AN479" ca="1">IF($A479&gt;AN$1,"",$C479*INDEX('ETS yield tables'!$D$133:$CO$161,$B479,AN$1-$A479+1)/10^6)</f>
        <v>0</v>
      </c>
      <c r="AO479" cm="1">
        <f t="array" aca="1" ref="AO479" ca="1">IF($A479&gt;AO$1,"",$C479*INDEX('ETS yield tables'!$D$133:$CO$161,$B479,AO$1-$A479+1)/10^6)</f>
        <v>0</v>
      </c>
      <c r="AP479" cm="1">
        <f t="array" aca="1" ref="AP479" ca="1">IF($A479&gt;AP$1,"",$C479*INDEX('ETS yield tables'!$D$133:$CO$161,$B479,AP$1-$A479+1)/10^6)</f>
        <v>0</v>
      </c>
      <c r="AQ479" cm="1">
        <f t="array" aca="1" ref="AQ479" ca="1">IF($A479&gt;AQ$1,"",$C479*INDEX('ETS yield tables'!$D$133:$CO$161,$B479,AQ$1-$A479+1)/10^6)</f>
        <v>0</v>
      </c>
      <c r="AR479" cm="1">
        <f t="array" aca="1" ref="AR479" ca="1">IF($A479&gt;AR$1,"",$C479*INDEX('ETS yield tables'!$D$133:$CO$161,$B479,AR$1-$A479+1)/10^6)</f>
        <v>0</v>
      </c>
      <c r="AS479" cm="1">
        <f t="array" aca="1" ref="AS479" ca="1">IF($A479&gt;AS$1,"",$C479*INDEX('ETS yield tables'!$D$133:$CO$161,$B479,AS$1-$A479+1)/10^6)</f>
        <v>0</v>
      </c>
      <c r="AT479" cm="1">
        <f t="array" aca="1" ref="AT479" ca="1">IF($A479&gt;AT$1,"",$C479*INDEX('ETS yield tables'!$D$133:$CO$161,$B479,AT$1-$A479+1)/10^6)</f>
        <v>0</v>
      </c>
      <c r="AU479" cm="1">
        <f t="array" aca="1" ref="AU479" ca="1">IF($A479&gt;AU$1,"",$C479*INDEX('ETS yield tables'!$D$133:$CO$161,$B479,AU$1-$A479+1)/10^6)</f>
        <v>0</v>
      </c>
      <c r="AV479" cm="1">
        <f t="array" aca="1" ref="AV479" ca="1">IF($A479&gt;AV$1,"",$C479*INDEX('ETS yield tables'!$D$133:$CO$161,$B479,AV$1-$A479+1)/10^6)</f>
        <v>0</v>
      </c>
      <c r="AW479" cm="1">
        <f t="array" aca="1" ref="AW479" ca="1">IF($A479&gt;AW$1,"",$C479*INDEX('ETS yield tables'!$D$133:$CO$161,$B479,AW$1-$A479+1)/10^6)</f>
        <v>0</v>
      </c>
      <c r="AX479" cm="1">
        <f t="array" aca="1" ref="AX479" ca="1">IF($A479&gt;AX$1,"",$C479*INDEX('ETS yield tables'!$D$133:$CO$161,$B479,AX$1-$A479+1)/10^6)</f>
        <v>0</v>
      </c>
      <c r="AY479" cm="1">
        <f t="array" aca="1" ref="AY479" ca="1">IF($A479&gt;AY$1,"",$C479*INDEX('ETS yield tables'!$D$133:$CO$161,$B479,AY$1-$A479+1)/10^6)</f>
        <v>0</v>
      </c>
      <c r="AZ479" cm="1">
        <f t="array" aca="1" ref="AZ479" ca="1">IF($A479&gt;AZ$1,"",$C479*INDEX('ETS yield tables'!$D$133:$CO$161,$B479,AZ$1-$A479+1)/10^6)</f>
        <v>0</v>
      </c>
      <c r="BA479" cm="1">
        <f t="array" aca="1" ref="BA479" ca="1">IF($A479&gt;BA$1,"",$C479*INDEX('ETS yield tables'!$D$133:$CO$161,$B479,BA$1-$A479+1)/10^6)</f>
        <v>0</v>
      </c>
      <c r="BB479" cm="1">
        <f t="array" aca="1" ref="BB479" ca="1">IF($A479&gt;BB$1,"",$C479*INDEX('ETS yield tables'!$D$133:$CO$161,$B479,BB$1-$A479+1)/10^6)</f>
        <v>0</v>
      </c>
      <c r="BC479" cm="1">
        <f t="array" aca="1" ref="BC479" ca="1">IF($A479&gt;BC$1,"",$C479*INDEX('ETS yield tables'!$D$133:$CO$161,$B479,BC$1-$A479+1)/10^6)</f>
        <v>0</v>
      </c>
      <c r="BD479" cm="1">
        <f t="array" aca="1" ref="BD479" ca="1">IF($A479&gt;BD$1,"",$C479*INDEX('ETS yield tables'!$D$133:$CO$161,$B479,BD$1-$A479+1)/10^6)</f>
        <v>0</v>
      </c>
      <c r="BE479" cm="1">
        <f t="array" aca="1" ref="BE479" ca="1">IF($A479&gt;BE$1,"",$C479*INDEX('ETS yield tables'!$D$133:$CO$161,$B479,BE$1-$A479+1)/10^6)</f>
        <v>0</v>
      </c>
      <c r="BF479" cm="1">
        <f t="array" aca="1" ref="BF479" ca="1">IF($A479&gt;BF$1,"",$C479*INDEX('ETS yield tables'!$D$133:$CO$161,$B479,BF$1-$A479+1)/10^6)</f>
        <v>0</v>
      </c>
      <c r="BG479" cm="1">
        <f t="array" aca="1" ref="BG479" ca="1">IF($A479&gt;BG$1,"",$C479*INDEX('ETS yield tables'!$D$133:$CO$161,$B479,BG$1-$A479+1)/10^6)</f>
        <v>0</v>
      </c>
      <c r="BH479" cm="1">
        <f t="array" aca="1" ref="BH479" ca="1">IF($A479&gt;BH$1,"",$C479*INDEX('ETS yield tables'!$D$133:$CO$161,$B479,BH$1-$A479+1)/10^6)</f>
        <v>0</v>
      </c>
      <c r="BI479" cm="1">
        <f t="array" aca="1" ref="BI479" ca="1">IF($A479&gt;BI$1,"",$C479*INDEX('ETS yield tables'!$D$133:$CO$161,$B479,BI$1-$A479+1)/10^6)</f>
        <v>-0.39277195507349799</v>
      </c>
      <c r="BJ479" cm="1">
        <f t="array" aca="1" ref="BJ479" ca="1">IF($A479&gt;BJ$1,"",$C479*INDEX('ETS yield tables'!$D$133:$CO$161,$B479,BJ$1-$A479+1)/10^6)</f>
        <v>-2.1031756685519605E-2</v>
      </c>
      <c r="BK479" cm="1">
        <f t="array" aca="1" ref="BK479" ca="1">IF($A479&gt;BK$1,"",$C479*INDEX('ETS yield tables'!$D$133:$CO$161,$B479,BK$1-$A479+1)/10^6)</f>
        <v>-2.0739114192919766E-2</v>
      </c>
      <c r="BL479" cm="1">
        <f t="array" aca="1" ref="BL479" ca="1">IF($A479&gt;BL$1,"",$C479*INDEX('ETS yield tables'!$D$133:$CO$161,$B479,BL$1-$A479+1)/10^6)</f>
        <v>-2.0374220809418454E-2</v>
      </c>
      <c r="BM479" cm="1">
        <f t="array" aca="1" ref="BM479" ca="1">IF($A479&gt;BM$1,"",$C479*INDEX('ETS yield tables'!$D$133:$CO$161,$B479,BM$1-$A479+1)/10^6)</f>
        <v>-1.9999259279675649E-2</v>
      </c>
      <c r="BN479" cm="1">
        <f t="array" aca="1" ref="BN479" ca="1">IF($A479&gt;BN$1,"",$C479*INDEX('ETS yield tables'!$D$133:$CO$161,$B479,BN$1-$A479+1)/10^6)</f>
        <v>-1.9593864439397129E-2</v>
      </c>
      <c r="BO479" cm="1">
        <f t="array" aca="1" ref="BO479" ca="1">IF($A479&gt;BO$1,"",$C479*INDEX('ETS yield tables'!$D$133:$CO$161,$B479,BO$1-$A479+1)/10^6)</f>
        <v>-1.931197582308878E-2</v>
      </c>
      <c r="BP479" cm="1">
        <f t="array" aca="1" ref="BP479" ca="1">IF($A479&gt;BP$1,"",$C479*INDEX('ETS yield tables'!$D$133:$CO$161,$B479,BP$1-$A479+1)/10^6)</f>
        <v>-1.8044580238393729E-2</v>
      </c>
      <c r="BQ479" cm="1">
        <f t="array" aca="1" ref="BQ479" ca="1">IF($A479&gt;BQ$1,"",$C479*INDEX('ETS yield tables'!$D$133:$CO$161,$B479,BQ$1-$A479+1)/10^6)</f>
        <v>-1.6063512764217937E-2</v>
      </c>
      <c r="BR479" cm="1">
        <f t="array" aca="1" ref="BR479" ca="1">IF($A479&gt;BR$1,"",$C479*INDEX('ETS yield tables'!$D$133:$CO$161,$B479,BR$1-$A479+1)/10^6)</f>
        <v>-1.3520267061260607E-2</v>
      </c>
      <c r="BS479" cm="1">
        <f t="array" aca="1" ref="BS479" ca="1">IF($A479&gt;BS$1,"",$C479*INDEX('ETS yield tables'!$D$133:$CO$161,$B479,BS$1-$A479+1)/10^6)</f>
        <v>-1.2253207922555201E-2</v>
      </c>
      <c r="BT479" cm="1">
        <f t="array" aca="1" ref="BT479" ca="1">IF($A479&gt;BT$1,"",$C479*INDEX('ETS yield tables'!$D$133:$CO$161,$B479,BT$1-$A479+1)/10^6)</f>
        <v>0</v>
      </c>
      <c r="BU479" cm="1">
        <f t="array" aca="1" ref="BU479" ca="1">IF($A479&gt;BU$1,"",$C479*INDEX('ETS yield tables'!$D$133:$CO$161,$B479,BU$1-$A479+1)/10^6)</f>
        <v>0</v>
      </c>
      <c r="BV479" cm="1">
        <f t="array" aca="1" ref="BV479" ca="1">IF($A479&gt;BV$1,"",$C479*INDEX('ETS yield tables'!$D$133:$CO$161,$B479,BV$1-$A479+1)/10^6)</f>
        <v>0</v>
      </c>
      <c r="BW479" cm="1">
        <f t="array" aca="1" ref="BW479" ca="1">IF($A479&gt;BW$1,"",$C479*INDEX('ETS yield tables'!$D$133:$CO$161,$B479,BW$1-$A479+1)/10^6)</f>
        <v>0</v>
      </c>
      <c r="BX479" cm="1">
        <f t="array" aca="1" ref="BX479" ca="1">IF($A479&gt;BX$1,"",$C479*INDEX('ETS yield tables'!$D$133:$CO$161,$B479,BX$1-$A479+1)/10^6)</f>
        <v>0</v>
      </c>
      <c r="BY479" cm="1">
        <f t="array" aca="1" ref="BY479" ca="1">IF($A479&gt;BY$1,"",$C479*INDEX('ETS yield tables'!$D$133:$CO$161,$B479,BY$1-$A479+1)/10^6)</f>
        <v>0</v>
      </c>
      <c r="BZ479" cm="1">
        <f t="array" aca="1" ref="BZ479" ca="1">IF($A479&gt;BZ$1,"",$C479*INDEX('ETS yield tables'!$D$133:$CO$161,$B479,BZ$1-$A479+1)/10^6)</f>
        <v>0</v>
      </c>
      <c r="CA479" cm="1">
        <f t="array" aca="1" ref="CA479" ca="1">IF($A479&gt;CA$1,"",$C479*INDEX('ETS yield tables'!$D$133:$CO$161,$B479,CA$1-$A479+1)/10^6)</f>
        <v>0</v>
      </c>
      <c r="CB479" cm="1">
        <f t="array" aca="1" ref="CB479" ca="1">IF($A479&gt;CB$1,"",$C479*INDEX('ETS yield tables'!$D$133:$CO$161,$B479,CB$1-$A479+1)/10^6)</f>
        <v>0</v>
      </c>
      <c r="CC479" cm="1">
        <f t="array" aca="1" ref="CC479" ca="1">IF($A479&gt;CC$1,"",$C479*INDEX('ETS yield tables'!$D$133:$CO$161,$B479,CC$1-$A479+1)/10^6)</f>
        <v>0</v>
      </c>
      <c r="CD479" cm="1">
        <f t="array" aca="1" ref="CD479" ca="1">IF($A479&gt;CD$1,"",$C479*INDEX('ETS yield tables'!$D$133:$CO$161,$B479,CD$1-$A479+1)/10^6)</f>
        <v>0</v>
      </c>
      <c r="CE479" cm="1">
        <f t="array" aca="1" ref="CE479" ca="1">IF($A479&gt;CE$1,"",$C479*INDEX('ETS yield tables'!$D$133:$CO$161,$B479,CE$1-$A479+1)/10^6)</f>
        <v>0</v>
      </c>
      <c r="CF479" cm="1">
        <f t="array" aca="1" ref="CF479" ca="1">IF($A479&gt;CF$1,"",$C479*INDEX('ETS yield tables'!$D$133:$CO$161,$B479,CF$1-$A479+1)/10^6)</f>
        <v>0</v>
      </c>
      <c r="CG479" cm="1">
        <f t="array" aca="1" ref="CG479" ca="1">IF($A479&gt;CG$1,"",$C479*INDEX('ETS yield tables'!$D$133:$CO$161,$B479,CG$1-$A479+1)/10^6)</f>
        <v>0</v>
      </c>
      <c r="CH479" cm="1">
        <f t="array" aca="1" ref="CH479" ca="1">IF($A479&gt;CH$1,"",$C479*INDEX('ETS yield tables'!$D$133:$CO$161,$B479,CH$1-$A479+1)/10^6)</f>
        <v>0</v>
      </c>
      <c r="CI479" cm="1">
        <f t="array" aca="1" ref="CI479" ca="1">IF($A479&gt;CI$1,"",$C479*INDEX('ETS yield tables'!$D$133:$CO$161,$B479,CI$1-$A479+1)/10^6)</f>
        <v>0</v>
      </c>
      <c r="CJ479" cm="1">
        <f t="array" aca="1" ref="CJ479" ca="1">IF($A479&gt;CJ$1,"",$C479*INDEX('ETS yield tables'!$D$133:$CO$161,$B479,CJ$1-$A479+1)/10^6)</f>
        <v>0</v>
      </c>
      <c r="CK479" cm="1">
        <f t="array" aca="1" ref="CK479" ca="1">IF($A479&gt;CK$1,"",$C479*INDEX('ETS yield tables'!$D$133:$CO$161,$B479,CK$1-$A479+1)/10^6)</f>
        <v>0</v>
      </c>
      <c r="CL479" cm="1">
        <f t="array" aca="1" ref="CL479" ca="1">IF($A479&gt;CL$1,"",$C479*INDEX('ETS yield tables'!$D$133:$CO$161,$B479,CL$1-$A479+1)/10^6)</f>
        <v>0</v>
      </c>
      <c r="CM479" cm="1">
        <f t="array" aca="1" ref="CM479" ca="1">IF($A479&gt;CM$1,"",$C479*INDEX('ETS yield tables'!$D$133:$CO$161,$B479,CM$1-$A479+1)/10^6)</f>
        <v>0</v>
      </c>
      <c r="CN479" cm="1">
        <f t="array" aca="1" ref="CN479" ca="1">IF($A479&gt;CN$1,"",$C479*INDEX('ETS yield tables'!$D$133:$CO$161,$B479,CN$1-$A479+1)/10^6)</f>
        <v>0</v>
      </c>
      <c r="CO479" cm="1">
        <f t="array" aca="1" ref="CO479" ca="1">IF($A479&gt;CO$1,"",$C479*INDEX('ETS yield tables'!$D$133:$CO$161,$B479,CO$1-$A479+1)/10^6)</f>
        <v>0</v>
      </c>
    </row>
    <row r="480" spans="1:93" hidden="1" outlineLevel="1">
      <c r="A480">
        <v>2004</v>
      </c>
      <c r="B480">
        <f t="shared" si="221"/>
        <v>10</v>
      </c>
      <c r="C480" s="1">
        <v>348.87587410399993</v>
      </c>
      <c r="D480" s="64"/>
      <c r="E480" s="64"/>
      <c r="F480" s="64"/>
      <c r="G480" s="64"/>
      <c r="H480" s="64"/>
      <c r="I480" s="64"/>
      <c r="J480" s="64"/>
      <c r="K480" s="64"/>
      <c r="L480" s="64"/>
      <c r="M480" s="64"/>
      <c r="N480" s="64"/>
      <c r="O480" s="64"/>
      <c r="P480" s="64"/>
      <c r="Q480" s="64"/>
      <c r="R480" s="64"/>
      <c r="S480" s="64"/>
      <c r="T480" s="64"/>
      <c r="U480" s="64"/>
      <c r="V480" s="64"/>
      <c r="W480" s="64"/>
      <c r="X480" s="64"/>
      <c r="Y480" s="64"/>
      <c r="Z480" s="64"/>
      <c r="AA480" cm="1">
        <f t="array" aca="1" ref="AA480" ca="1">IF($A480&gt;AA$1,"",$C480*INDEX('ETS yield tables'!$D$133:$CO$161,$B480,AA$1-$A480+1)/10^6)</f>
        <v>0</v>
      </c>
      <c r="AB480" cm="1">
        <f t="array" aca="1" ref="AB480" ca="1">IF($A480&gt;AB$1,"",$C480*INDEX('ETS yield tables'!$D$133:$CO$161,$B480,AB$1-$A480+1)/10^6)</f>
        <v>0</v>
      </c>
      <c r="AC480" cm="1">
        <f t="array" aca="1" ref="AC480" ca="1">IF($A480&gt;AC$1,"",$C480*INDEX('ETS yield tables'!$D$133:$CO$161,$B480,AC$1-$A480+1)/10^6)</f>
        <v>0</v>
      </c>
      <c r="AD480" cm="1">
        <f t="array" aca="1" ref="AD480" ca="1">IF($A480&gt;AD$1,"",$C480*INDEX('ETS yield tables'!$D$133:$CO$161,$B480,AD$1-$A480+1)/10^6)</f>
        <v>0</v>
      </c>
      <c r="AE480" cm="1">
        <f t="array" aca="1" ref="AE480" ca="1">IF($A480&gt;AE$1,"",$C480*INDEX('ETS yield tables'!$D$133:$CO$161,$B480,AE$1-$A480+1)/10^6)</f>
        <v>0</v>
      </c>
      <c r="AF480" cm="1">
        <f t="array" aca="1" ref="AF480" ca="1">IF($A480&gt;AF$1,"",$C480*INDEX('ETS yield tables'!$D$133:$CO$161,$B480,AF$1-$A480+1)/10^6)</f>
        <v>0</v>
      </c>
      <c r="AG480" cm="1">
        <f t="array" aca="1" ref="AG480" ca="1">IF($A480&gt;AG$1,"",$C480*INDEX('ETS yield tables'!$D$133:$CO$161,$B480,AG$1-$A480+1)/10^6)</f>
        <v>0</v>
      </c>
      <c r="AH480" cm="1">
        <f t="array" aca="1" ref="AH480" ca="1">IF($A480&gt;AH$1,"",$C480*INDEX('ETS yield tables'!$D$133:$CO$161,$B480,AH$1-$A480+1)/10^6)</f>
        <v>0</v>
      </c>
      <c r="AI480" cm="1">
        <f t="array" aca="1" ref="AI480" ca="1">IF($A480&gt;AI$1,"",$C480*INDEX('ETS yield tables'!$D$133:$CO$161,$B480,AI$1-$A480+1)/10^6)</f>
        <v>0</v>
      </c>
      <c r="AJ480" cm="1">
        <f t="array" aca="1" ref="AJ480" ca="1">IF($A480&gt;AJ$1,"",$C480*INDEX('ETS yield tables'!$D$133:$CO$161,$B480,AJ$1-$A480+1)/10^6)</f>
        <v>0</v>
      </c>
      <c r="AK480" cm="1">
        <f t="array" aca="1" ref="AK480" ca="1">IF($A480&gt;AK$1,"",$C480*INDEX('ETS yield tables'!$D$133:$CO$161,$B480,AK$1-$A480+1)/10^6)</f>
        <v>0</v>
      </c>
      <c r="AL480" cm="1">
        <f t="array" aca="1" ref="AL480" ca="1">IF($A480&gt;AL$1,"",$C480*INDEX('ETS yield tables'!$D$133:$CO$161,$B480,AL$1-$A480+1)/10^6)</f>
        <v>0</v>
      </c>
      <c r="AM480" cm="1">
        <f t="array" aca="1" ref="AM480" ca="1">IF($A480&gt;AM$1,"",$C480*INDEX('ETS yield tables'!$D$133:$CO$161,$B480,AM$1-$A480+1)/10^6)</f>
        <v>0</v>
      </c>
      <c r="AN480" cm="1">
        <f t="array" aca="1" ref="AN480" ca="1">IF($A480&gt;AN$1,"",$C480*INDEX('ETS yield tables'!$D$133:$CO$161,$B480,AN$1-$A480+1)/10^6)</f>
        <v>0</v>
      </c>
      <c r="AO480" cm="1">
        <f t="array" aca="1" ref="AO480" ca="1">IF($A480&gt;AO$1,"",$C480*INDEX('ETS yield tables'!$D$133:$CO$161,$B480,AO$1-$A480+1)/10^6)</f>
        <v>0</v>
      </c>
      <c r="AP480" cm="1">
        <f t="array" aca="1" ref="AP480" ca="1">IF($A480&gt;AP$1,"",$C480*INDEX('ETS yield tables'!$D$133:$CO$161,$B480,AP$1-$A480+1)/10^6)</f>
        <v>0</v>
      </c>
      <c r="AQ480" cm="1">
        <f t="array" aca="1" ref="AQ480" ca="1">IF($A480&gt;AQ$1,"",$C480*INDEX('ETS yield tables'!$D$133:$CO$161,$B480,AQ$1-$A480+1)/10^6)</f>
        <v>0</v>
      </c>
      <c r="AR480" cm="1">
        <f t="array" aca="1" ref="AR480" ca="1">IF($A480&gt;AR$1,"",$C480*INDEX('ETS yield tables'!$D$133:$CO$161,$B480,AR$1-$A480+1)/10^6)</f>
        <v>0</v>
      </c>
      <c r="AS480" cm="1">
        <f t="array" aca="1" ref="AS480" ca="1">IF($A480&gt;AS$1,"",$C480*INDEX('ETS yield tables'!$D$133:$CO$161,$B480,AS$1-$A480+1)/10^6)</f>
        <v>0</v>
      </c>
      <c r="AT480" cm="1">
        <f t="array" aca="1" ref="AT480" ca="1">IF($A480&gt;AT$1,"",$C480*INDEX('ETS yield tables'!$D$133:$CO$161,$B480,AT$1-$A480+1)/10^6)</f>
        <v>0</v>
      </c>
      <c r="AU480" cm="1">
        <f t="array" aca="1" ref="AU480" ca="1">IF($A480&gt;AU$1,"",$C480*INDEX('ETS yield tables'!$D$133:$CO$161,$B480,AU$1-$A480+1)/10^6)</f>
        <v>0</v>
      </c>
      <c r="AV480" cm="1">
        <f t="array" aca="1" ref="AV480" ca="1">IF($A480&gt;AV$1,"",$C480*INDEX('ETS yield tables'!$D$133:$CO$161,$B480,AV$1-$A480+1)/10^6)</f>
        <v>0</v>
      </c>
      <c r="AW480" cm="1">
        <f t="array" aca="1" ref="AW480" ca="1">IF($A480&gt;AW$1,"",$C480*INDEX('ETS yield tables'!$D$133:$CO$161,$B480,AW$1-$A480+1)/10^6)</f>
        <v>0</v>
      </c>
      <c r="AX480" cm="1">
        <f t="array" aca="1" ref="AX480" ca="1">IF($A480&gt;AX$1,"",$C480*INDEX('ETS yield tables'!$D$133:$CO$161,$B480,AX$1-$A480+1)/10^6)</f>
        <v>0</v>
      </c>
      <c r="AY480" cm="1">
        <f t="array" aca="1" ref="AY480" ca="1">IF($A480&gt;AY$1,"",$C480*INDEX('ETS yield tables'!$D$133:$CO$161,$B480,AY$1-$A480+1)/10^6)</f>
        <v>0</v>
      </c>
      <c r="AZ480" cm="1">
        <f t="array" aca="1" ref="AZ480" ca="1">IF($A480&gt;AZ$1,"",$C480*INDEX('ETS yield tables'!$D$133:$CO$161,$B480,AZ$1-$A480+1)/10^6)</f>
        <v>0</v>
      </c>
      <c r="BA480" cm="1">
        <f t="array" aca="1" ref="BA480" ca="1">IF($A480&gt;BA$1,"",$C480*INDEX('ETS yield tables'!$D$133:$CO$161,$B480,BA$1-$A480+1)/10^6)</f>
        <v>0</v>
      </c>
      <c r="BB480" cm="1">
        <f t="array" aca="1" ref="BB480" ca="1">IF($A480&gt;BB$1,"",$C480*INDEX('ETS yield tables'!$D$133:$CO$161,$B480,BB$1-$A480+1)/10^6)</f>
        <v>0</v>
      </c>
      <c r="BC480" cm="1">
        <f t="array" aca="1" ref="BC480" ca="1">IF($A480&gt;BC$1,"",$C480*INDEX('ETS yield tables'!$D$133:$CO$161,$B480,BC$1-$A480+1)/10^6)</f>
        <v>0</v>
      </c>
      <c r="BD480" cm="1">
        <f t="array" aca="1" ref="BD480" ca="1">IF($A480&gt;BD$1,"",$C480*INDEX('ETS yield tables'!$D$133:$CO$161,$B480,BD$1-$A480+1)/10^6)</f>
        <v>0</v>
      </c>
      <c r="BE480" cm="1">
        <f t="array" aca="1" ref="BE480" ca="1">IF($A480&gt;BE$1,"",$C480*INDEX('ETS yield tables'!$D$133:$CO$161,$B480,BE$1-$A480+1)/10^6)</f>
        <v>0</v>
      </c>
      <c r="BF480" cm="1">
        <f t="array" aca="1" ref="BF480" ca="1">IF($A480&gt;BF$1,"",$C480*INDEX('ETS yield tables'!$D$133:$CO$161,$B480,BF$1-$A480+1)/10^6)</f>
        <v>0</v>
      </c>
      <c r="BG480" cm="1">
        <f t="array" aca="1" ref="BG480" ca="1">IF($A480&gt;BG$1,"",$C480*INDEX('ETS yield tables'!$D$133:$CO$161,$B480,BG$1-$A480+1)/10^6)</f>
        <v>0</v>
      </c>
      <c r="BH480" cm="1">
        <f t="array" aca="1" ref="BH480" ca="1">IF($A480&gt;BH$1,"",$C480*INDEX('ETS yield tables'!$D$133:$CO$161,$B480,BH$1-$A480+1)/10^6)</f>
        <v>0</v>
      </c>
      <c r="BI480" cm="1">
        <f t="array" aca="1" ref="BI480" ca="1">IF($A480&gt;BI$1,"",$C480*INDEX('ETS yield tables'!$D$133:$CO$161,$B480,BI$1-$A480+1)/10^6)</f>
        <v>0</v>
      </c>
      <c r="BJ480" cm="1">
        <f t="array" aca="1" ref="BJ480" ca="1">IF($A480&gt;BJ$1,"",$C480*INDEX('ETS yield tables'!$D$133:$CO$161,$B480,BJ$1-$A480+1)/10^6)</f>
        <v>-0.30953491539646061</v>
      </c>
      <c r="BK480" cm="1">
        <f t="array" aca="1" ref="BK480" ca="1">IF($A480&gt;BK$1,"",$C480*INDEX('ETS yield tables'!$D$133:$CO$161,$B480,BK$1-$A480+1)/10^6)</f>
        <v>-1.6574663598558234E-2</v>
      </c>
      <c r="BL480" cm="1">
        <f t="array" aca="1" ref="BL480" ca="1">IF($A480&gt;BL$1,"",$C480*INDEX('ETS yield tables'!$D$133:$CO$161,$B480,BL$1-$A480+1)/10^6)</f>
        <v>-1.6344038504230017E-2</v>
      </c>
      <c r="BM480" cm="1">
        <f t="array" aca="1" ref="BM480" ca="1">IF($A480&gt;BM$1,"",$C480*INDEX('ETS yield tables'!$D$133:$CO$161,$B480,BM$1-$A480+1)/10^6)</f>
        <v>-1.6056474076241081E-2</v>
      </c>
      <c r="BN480" cm="1">
        <f t="array" aca="1" ref="BN480" ca="1">IF($A480&gt;BN$1,"",$C480*INDEX('ETS yield tables'!$D$133:$CO$161,$B480,BN$1-$A480+1)/10^6)</f>
        <v>-1.5760975164247362E-2</v>
      </c>
      <c r="BO480" cm="1">
        <f t="array" aca="1" ref="BO480" ca="1">IF($A480&gt;BO$1,"",$C480*INDEX('ETS yield tables'!$D$133:$CO$161,$B480,BO$1-$A480+1)/10^6)</f>
        <v>-1.5441492431412497E-2</v>
      </c>
      <c r="BP480" cm="1">
        <f t="array" aca="1" ref="BP480" ca="1">IF($A480&gt;BP$1,"",$C480*INDEX('ETS yield tables'!$D$133:$CO$161,$B480,BP$1-$A480+1)/10^6)</f>
        <v>-1.5219342229818029E-2</v>
      </c>
      <c r="BQ480" cm="1">
        <f t="array" aca="1" ref="BQ480" ca="1">IF($A480&gt;BQ$1,"",$C480*INDEX('ETS yield tables'!$D$133:$CO$161,$B480,BQ$1-$A480+1)/10^6)</f>
        <v>-1.4220535721321211E-2</v>
      </c>
      <c r="BR480" cm="1">
        <f t="array" aca="1" ref="BR480" ca="1">IF($A480&gt;BR$1,"",$C480*INDEX('ETS yield tables'!$D$133:$CO$161,$B480,BR$1-$A480+1)/10^6)</f>
        <v>-1.2659300136415624E-2</v>
      </c>
      <c r="BS480" cm="1">
        <f t="array" aca="1" ref="BS480" ca="1">IF($A480&gt;BS$1,"",$C480*INDEX('ETS yield tables'!$D$133:$CO$161,$B480,BS$1-$A480+1)/10^6)</f>
        <v>-1.0655024287978331E-2</v>
      </c>
      <c r="BT480" cm="1">
        <f t="array" aca="1" ref="BT480" ca="1">IF($A480&gt;BT$1,"",$C480*INDEX('ETS yield tables'!$D$133:$CO$161,$B480,BT$1-$A480+1)/10^6)</f>
        <v>-9.6564829251458394E-3</v>
      </c>
      <c r="BU480" cm="1">
        <f t="array" aca="1" ref="BU480" ca="1">IF($A480&gt;BU$1,"",$C480*INDEX('ETS yield tables'!$D$133:$CO$161,$B480,BU$1-$A480+1)/10^6)</f>
        <v>0</v>
      </c>
      <c r="BV480" cm="1">
        <f t="array" aca="1" ref="BV480" ca="1">IF($A480&gt;BV$1,"",$C480*INDEX('ETS yield tables'!$D$133:$CO$161,$B480,BV$1-$A480+1)/10^6)</f>
        <v>0</v>
      </c>
      <c r="BW480" cm="1">
        <f t="array" aca="1" ref="BW480" ca="1">IF($A480&gt;BW$1,"",$C480*INDEX('ETS yield tables'!$D$133:$CO$161,$B480,BW$1-$A480+1)/10^6)</f>
        <v>0</v>
      </c>
      <c r="BX480" cm="1">
        <f t="array" aca="1" ref="BX480" ca="1">IF($A480&gt;BX$1,"",$C480*INDEX('ETS yield tables'!$D$133:$CO$161,$B480,BX$1-$A480+1)/10^6)</f>
        <v>0</v>
      </c>
      <c r="BY480" cm="1">
        <f t="array" aca="1" ref="BY480" ca="1">IF($A480&gt;BY$1,"",$C480*INDEX('ETS yield tables'!$D$133:$CO$161,$B480,BY$1-$A480+1)/10^6)</f>
        <v>0</v>
      </c>
      <c r="BZ480" cm="1">
        <f t="array" aca="1" ref="BZ480" ca="1">IF($A480&gt;BZ$1,"",$C480*INDEX('ETS yield tables'!$D$133:$CO$161,$B480,BZ$1-$A480+1)/10^6)</f>
        <v>0</v>
      </c>
      <c r="CA480" cm="1">
        <f t="array" aca="1" ref="CA480" ca="1">IF($A480&gt;CA$1,"",$C480*INDEX('ETS yield tables'!$D$133:$CO$161,$B480,CA$1-$A480+1)/10^6)</f>
        <v>0</v>
      </c>
      <c r="CB480" cm="1">
        <f t="array" aca="1" ref="CB480" ca="1">IF($A480&gt;CB$1,"",$C480*INDEX('ETS yield tables'!$D$133:$CO$161,$B480,CB$1-$A480+1)/10^6)</f>
        <v>0</v>
      </c>
      <c r="CC480" cm="1">
        <f t="array" aca="1" ref="CC480" ca="1">IF($A480&gt;CC$1,"",$C480*INDEX('ETS yield tables'!$D$133:$CO$161,$B480,CC$1-$A480+1)/10^6)</f>
        <v>0</v>
      </c>
      <c r="CD480" cm="1">
        <f t="array" aca="1" ref="CD480" ca="1">IF($A480&gt;CD$1,"",$C480*INDEX('ETS yield tables'!$D$133:$CO$161,$B480,CD$1-$A480+1)/10^6)</f>
        <v>0</v>
      </c>
      <c r="CE480" cm="1">
        <f t="array" aca="1" ref="CE480" ca="1">IF($A480&gt;CE$1,"",$C480*INDEX('ETS yield tables'!$D$133:$CO$161,$B480,CE$1-$A480+1)/10^6)</f>
        <v>0</v>
      </c>
      <c r="CF480" cm="1">
        <f t="array" aca="1" ref="CF480" ca="1">IF($A480&gt;CF$1,"",$C480*INDEX('ETS yield tables'!$D$133:$CO$161,$B480,CF$1-$A480+1)/10^6)</f>
        <v>0</v>
      </c>
      <c r="CG480" cm="1">
        <f t="array" aca="1" ref="CG480" ca="1">IF($A480&gt;CG$1,"",$C480*INDEX('ETS yield tables'!$D$133:$CO$161,$B480,CG$1-$A480+1)/10^6)</f>
        <v>0</v>
      </c>
      <c r="CH480" cm="1">
        <f t="array" aca="1" ref="CH480" ca="1">IF($A480&gt;CH$1,"",$C480*INDEX('ETS yield tables'!$D$133:$CO$161,$B480,CH$1-$A480+1)/10^6)</f>
        <v>0</v>
      </c>
      <c r="CI480" cm="1">
        <f t="array" aca="1" ref="CI480" ca="1">IF($A480&gt;CI$1,"",$C480*INDEX('ETS yield tables'!$D$133:$CO$161,$B480,CI$1-$A480+1)/10^6)</f>
        <v>0</v>
      </c>
      <c r="CJ480" cm="1">
        <f t="array" aca="1" ref="CJ480" ca="1">IF($A480&gt;CJ$1,"",$C480*INDEX('ETS yield tables'!$D$133:$CO$161,$B480,CJ$1-$A480+1)/10^6)</f>
        <v>0</v>
      </c>
      <c r="CK480" cm="1">
        <f t="array" aca="1" ref="CK480" ca="1">IF($A480&gt;CK$1,"",$C480*INDEX('ETS yield tables'!$D$133:$CO$161,$B480,CK$1-$A480+1)/10^6)</f>
        <v>0</v>
      </c>
      <c r="CL480" cm="1">
        <f t="array" aca="1" ref="CL480" ca="1">IF($A480&gt;CL$1,"",$C480*INDEX('ETS yield tables'!$D$133:$CO$161,$B480,CL$1-$A480+1)/10^6)</f>
        <v>0</v>
      </c>
      <c r="CM480" cm="1">
        <f t="array" aca="1" ref="CM480" ca="1">IF($A480&gt;CM$1,"",$C480*INDEX('ETS yield tables'!$D$133:$CO$161,$B480,CM$1-$A480+1)/10^6)</f>
        <v>0</v>
      </c>
      <c r="CN480" cm="1">
        <f t="array" aca="1" ref="CN480" ca="1">IF($A480&gt;CN$1,"",$C480*INDEX('ETS yield tables'!$D$133:$CO$161,$B480,CN$1-$A480+1)/10^6)</f>
        <v>0</v>
      </c>
      <c r="CO480" cm="1">
        <f t="array" aca="1" ref="CO480" ca="1">IF($A480&gt;CO$1,"",$C480*INDEX('ETS yield tables'!$D$133:$CO$161,$B480,CO$1-$A480+1)/10^6)</f>
        <v>0</v>
      </c>
    </row>
    <row r="481" spans="1:93" hidden="1" outlineLevel="1">
      <c r="A481">
        <v>2005</v>
      </c>
      <c r="B481">
        <f t="shared" si="221"/>
        <v>9</v>
      </c>
      <c r="C481" s="1">
        <v>47.950757416000002</v>
      </c>
      <c r="D481" s="64"/>
      <c r="E481" s="64"/>
      <c r="F481" s="64"/>
      <c r="G481" s="64"/>
      <c r="H481" s="64"/>
      <c r="I481" s="64"/>
      <c r="J481" s="64"/>
      <c r="K481" s="64"/>
      <c r="L481" s="64"/>
      <c r="M481" s="64"/>
      <c r="N481" s="64"/>
      <c r="O481" s="64"/>
      <c r="P481" s="64"/>
      <c r="Q481" s="64"/>
      <c r="R481" s="64"/>
      <c r="S481" s="64"/>
      <c r="T481" s="64"/>
      <c r="U481" s="64"/>
      <c r="V481" s="64"/>
      <c r="W481" s="64"/>
      <c r="X481" s="64"/>
      <c r="Y481" s="64"/>
      <c r="Z481" s="64"/>
      <c r="AA481" cm="1">
        <f t="array" aca="1" ref="AA481" ca="1">IF($A481&gt;AA$1,"",$C481*INDEX('ETS yield tables'!$D$133:$CO$161,$B481,AA$1-$A481+1)/10^6)</f>
        <v>0</v>
      </c>
      <c r="AB481" cm="1">
        <f t="array" aca="1" ref="AB481" ca="1">IF($A481&gt;AB$1,"",$C481*INDEX('ETS yield tables'!$D$133:$CO$161,$B481,AB$1-$A481+1)/10^6)</f>
        <v>0</v>
      </c>
      <c r="AC481" cm="1">
        <f t="array" aca="1" ref="AC481" ca="1">IF($A481&gt;AC$1,"",$C481*INDEX('ETS yield tables'!$D$133:$CO$161,$B481,AC$1-$A481+1)/10^6)</f>
        <v>0</v>
      </c>
      <c r="AD481" cm="1">
        <f t="array" aca="1" ref="AD481" ca="1">IF($A481&gt;AD$1,"",$C481*INDEX('ETS yield tables'!$D$133:$CO$161,$B481,AD$1-$A481+1)/10^6)</f>
        <v>0</v>
      </c>
      <c r="AE481" cm="1">
        <f t="array" aca="1" ref="AE481" ca="1">IF($A481&gt;AE$1,"",$C481*INDEX('ETS yield tables'!$D$133:$CO$161,$B481,AE$1-$A481+1)/10^6)</f>
        <v>0</v>
      </c>
      <c r="AF481" cm="1">
        <f t="array" aca="1" ref="AF481" ca="1">IF($A481&gt;AF$1,"",$C481*INDEX('ETS yield tables'!$D$133:$CO$161,$B481,AF$1-$A481+1)/10^6)</f>
        <v>0</v>
      </c>
      <c r="AG481" cm="1">
        <f t="array" aca="1" ref="AG481" ca="1">IF($A481&gt;AG$1,"",$C481*INDEX('ETS yield tables'!$D$133:$CO$161,$B481,AG$1-$A481+1)/10^6)</f>
        <v>0</v>
      </c>
      <c r="AH481" cm="1">
        <f t="array" aca="1" ref="AH481" ca="1">IF($A481&gt;AH$1,"",$C481*INDEX('ETS yield tables'!$D$133:$CO$161,$B481,AH$1-$A481+1)/10^6)</f>
        <v>0</v>
      </c>
      <c r="AI481" cm="1">
        <f t="array" aca="1" ref="AI481" ca="1">IF($A481&gt;AI$1,"",$C481*INDEX('ETS yield tables'!$D$133:$CO$161,$B481,AI$1-$A481+1)/10^6)</f>
        <v>0</v>
      </c>
      <c r="AJ481" cm="1">
        <f t="array" aca="1" ref="AJ481" ca="1">IF($A481&gt;AJ$1,"",$C481*INDEX('ETS yield tables'!$D$133:$CO$161,$B481,AJ$1-$A481+1)/10^6)</f>
        <v>0</v>
      </c>
      <c r="AK481" cm="1">
        <f t="array" aca="1" ref="AK481" ca="1">IF($A481&gt;AK$1,"",$C481*INDEX('ETS yield tables'!$D$133:$CO$161,$B481,AK$1-$A481+1)/10^6)</f>
        <v>0</v>
      </c>
      <c r="AL481" cm="1">
        <f t="array" aca="1" ref="AL481" ca="1">IF($A481&gt;AL$1,"",$C481*INDEX('ETS yield tables'!$D$133:$CO$161,$B481,AL$1-$A481+1)/10^6)</f>
        <v>0</v>
      </c>
      <c r="AM481" cm="1">
        <f t="array" aca="1" ref="AM481" ca="1">IF($A481&gt;AM$1,"",$C481*INDEX('ETS yield tables'!$D$133:$CO$161,$B481,AM$1-$A481+1)/10^6)</f>
        <v>0</v>
      </c>
      <c r="AN481" cm="1">
        <f t="array" aca="1" ref="AN481" ca="1">IF($A481&gt;AN$1,"",$C481*INDEX('ETS yield tables'!$D$133:$CO$161,$B481,AN$1-$A481+1)/10^6)</f>
        <v>0</v>
      </c>
      <c r="AO481" cm="1">
        <f t="array" aca="1" ref="AO481" ca="1">IF($A481&gt;AO$1,"",$C481*INDEX('ETS yield tables'!$D$133:$CO$161,$B481,AO$1-$A481+1)/10^6)</f>
        <v>0</v>
      </c>
      <c r="AP481" cm="1">
        <f t="array" aca="1" ref="AP481" ca="1">IF($A481&gt;AP$1,"",$C481*INDEX('ETS yield tables'!$D$133:$CO$161,$B481,AP$1-$A481+1)/10^6)</f>
        <v>0</v>
      </c>
      <c r="AQ481" cm="1">
        <f t="array" aca="1" ref="AQ481" ca="1">IF($A481&gt;AQ$1,"",$C481*INDEX('ETS yield tables'!$D$133:$CO$161,$B481,AQ$1-$A481+1)/10^6)</f>
        <v>0</v>
      </c>
      <c r="AR481" cm="1">
        <f t="array" aca="1" ref="AR481" ca="1">IF($A481&gt;AR$1,"",$C481*INDEX('ETS yield tables'!$D$133:$CO$161,$B481,AR$1-$A481+1)/10^6)</f>
        <v>0</v>
      </c>
      <c r="AS481" cm="1">
        <f t="array" aca="1" ref="AS481" ca="1">IF($A481&gt;AS$1,"",$C481*INDEX('ETS yield tables'!$D$133:$CO$161,$B481,AS$1-$A481+1)/10^6)</f>
        <v>0</v>
      </c>
      <c r="AT481" cm="1">
        <f t="array" aca="1" ref="AT481" ca="1">IF($A481&gt;AT$1,"",$C481*INDEX('ETS yield tables'!$D$133:$CO$161,$B481,AT$1-$A481+1)/10^6)</f>
        <v>0</v>
      </c>
      <c r="AU481" cm="1">
        <f t="array" aca="1" ref="AU481" ca="1">IF($A481&gt;AU$1,"",$C481*INDEX('ETS yield tables'!$D$133:$CO$161,$B481,AU$1-$A481+1)/10^6)</f>
        <v>0</v>
      </c>
      <c r="AV481" cm="1">
        <f t="array" aca="1" ref="AV481" ca="1">IF($A481&gt;AV$1,"",$C481*INDEX('ETS yield tables'!$D$133:$CO$161,$B481,AV$1-$A481+1)/10^6)</f>
        <v>0</v>
      </c>
      <c r="AW481" cm="1">
        <f t="array" aca="1" ref="AW481" ca="1">IF($A481&gt;AW$1,"",$C481*INDEX('ETS yield tables'!$D$133:$CO$161,$B481,AW$1-$A481+1)/10^6)</f>
        <v>0</v>
      </c>
      <c r="AX481" cm="1">
        <f t="array" aca="1" ref="AX481" ca="1">IF($A481&gt;AX$1,"",$C481*INDEX('ETS yield tables'!$D$133:$CO$161,$B481,AX$1-$A481+1)/10^6)</f>
        <v>0</v>
      </c>
      <c r="AY481" cm="1">
        <f t="array" aca="1" ref="AY481" ca="1">IF($A481&gt;AY$1,"",$C481*INDEX('ETS yield tables'!$D$133:$CO$161,$B481,AY$1-$A481+1)/10^6)</f>
        <v>0</v>
      </c>
      <c r="AZ481" cm="1">
        <f t="array" aca="1" ref="AZ481" ca="1">IF($A481&gt;AZ$1,"",$C481*INDEX('ETS yield tables'!$D$133:$CO$161,$B481,AZ$1-$A481+1)/10^6)</f>
        <v>0</v>
      </c>
      <c r="BA481" cm="1">
        <f t="array" aca="1" ref="BA481" ca="1">IF($A481&gt;BA$1,"",$C481*INDEX('ETS yield tables'!$D$133:$CO$161,$B481,BA$1-$A481+1)/10^6)</f>
        <v>0</v>
      </c>
      <c r="BB481" cm="1">
        <f t="array" aca="1" ref="BB481" ca="1">IF($A481&gt;BB$1,"",$C481*INDEX('ETS yield tables'!$D$133:$CO$161,$B481,BB$1-$A481+1)/10^6)</f>
        <v>0</v>
      </c>
      <c r="BC481" cm="1">
        <f t="array" aca="1" ref="BC481" ca="1">IF($A481&gt;BC$1,"",$C481*INDEX('ETS yield tables'!$D$133:$CO$161,$B481,BC$1-$A481+1)/10^6)</f>
        <v>0</v>
      </c>
      <c r="BD481" cm="1">
        <f t="array" aca="1" ref="BD481" ca="1">IF($A481&gt;BD$1,"",$C481*INDEX('ETS yield tables'!$D$133:$CO$161,$B481,BD$1-$A481+1)/10^6)</f>
        <v>0</v>
      </c>
      <c r="BE481" cm="1">
        <f t="array" aca="1" ref="BE481" ca="1">IF($A481&gt;BE$1,"",$C481*INDEX('ETS yield tables'!$D$133:$CO$161,$B481,BE$1-$A481+1)/10^6)</f>
        <v>0</v>
      </c>
      <c r="BF481" cm="1">
        <f t="array" aca="1" ref="BF481" ca="1">IF($A481&gt;BF$1,"",$C481*INDEX('ETS yield tables'!$D$133:$CO$161,$B481,BF$1-$A481+1)/10^6)</f>
        <v>0</v>
      </c>
      <c r="BG481" cm="1">
        <f t="array" aca="1" ref="BG481" ca="1">IF($A481&gt;BG$1,"",$C481*INDEX('ETS yield tables'!$D$133:$CO$161,$B481,BG$1-$A481+1)/10^6)</f>
        <v>0</v>
      </c>
      <c r="BH481" cm="1">
        <f t="array" aca="1" ref="BH481" ca="1">IF($A481&gt;BH$1,"",$C481*INDEX('ETS yield tables'!$D$133:$CO$161,$B481,BH$1-$A481+1)/10^6)</f>
        <v>0</v>
      </c>
      <c r="BI481" cm="1">
        <f t="array" aca="1" ref="BI481" ca="1">IF($A481&gt;BI$1,"",$C481*INDEX('ETS yield tables'!$D$133:$CO$161,$B481,BI$1-$A481+1)/10^6)</f>
        <v>0</v>
      </c>
      <c r="BJ481" cm="1">
        <f t="array" aca="1" ref="BJ481" ca="1">IF($A481&gt;BJ$1,"",$C481*INDEX('ETS yield tables'!$D$133:$CO$161,$B481,BJ$1-$A481+1)/10^6)</f>
        <v>0</v>
      </c>
      <c r="BK481" cm="1">
        <f t="array" aca="1" ref="BK481" ca="1">IF($A481&gt;BK$1,"",$C481*INDEX('ETS yield tables'!$D$133:$CO$161,$B481,BK$1-$A481+1)/10^6)</f>
        <v>-4.2543594274258231E-2</v>
      </c>
      <c r="BL481" cm="1">
        <f t="array" aca="1" ref="BL481" ca="1">IF($A481&gt;BL$1,"",$C481*INDEX('ETS yield tables'!$D$133:$CO$161,$B481,BL$1-$A481+1)/10^6)</f>
        <v>-2.2780814967714017E-3</v>
      </c>
      <c r="BM481" cm="1">
        <f t="array" aca="1" ref="BM481" ca="1">IF($A481&gt;BM$1,"",$C481*INDEX('ETS yield tables'!$D$133:$CO$161,$B481,BM$1-$A481+1)/10^6)</f>
        <v>-2.2463835526800387E-3</v>
      </c>
      <c r="BN481" cm="1">
        <f t="array" aca="1" ref="BN481" ca="1">IF($A481&gt;BN$1,"",$C481*INDEX('ETS yield tables'!$D$133:$CO$161,$B481,BN$1-$A481+1)/10^6)</f>
        <v>-2.20685966137233E-3</v>
      </c>
      <c r="BO481" cm="1">
        <f t="array" aca="1" ref="BO481" ca="1">IF($A481&gt;BO$1,"",$C481*INDEX('ETS yield tables'!$D$133:$CO$161,$B481,BO$1-$A481+1)/10^6)</f>
        <v>-2.1662452259887041E-3</v>
      </c>
      <c r="BP481" cm="1">
        <f t="array" aca="1" ref="BP481" ca="1">IF($A481&gt;BP$1,"",$C481*INDEX('ETS yield tables'!$D$133:$CO$161,$B481,BP$1-$A481+1)/10^6)</f>
        <v>-2.1223343678357593E-3</v>
      </c>
      <c r="BQ481" cm="1">
        <f t="array" aca="1" ref="BQ481" ca="1">IF($A481&gt;BQ$1,"",$C481*INDEX('ETS yield tables'!$D$133:$CO$161,$B481,BQ$1-$A481+1)/10^6)</f>
        <v>-2.0918012435435468E-3</v>
      </c>
      <c r="BR481" cm="1">
        <f t="array" aca="1" ref="BR481" ca="1">IF($A481&gt;BR$1,"",$C481*INDEX('ETS yield tables'!$D$133:$CO$161,$B481,BR$1-$A481+1)/10^6)</f>
        <v>-1.9545216775160722E-3</v>
      </c>
      <c r="BS481" cm="1">
        <f t="array" aca="1" ref="BS481" ca="1">IF($A481&gt;BS$1,"",$C481*INDEX('ETS yield tables'!$D$133:$CO$161,$B481,BS$1-$A481+1)/10^6)</f>
        <v>-1.7399398323446342E-3</v>
      </c>
      <c r="BT481" cm="1">
        <f t="array" aca="1" ref="BT481" ca="1">IF($A481&gt;BT$1,"",$C481*INDEX('ETS yield tables'!$D$133:$CO$161,$B481,BT$1-$A481+1)/10^6)</f>
        <v>-1.4644649367245523E-3</v>
      </c>
      <c r="BU481" cm="1">
        <f t="array" aca="1" ref="BU481" ca="1">IF($A481&gt;BU$1,"",$C481*INDEX('ETS yield tables'!$D$133:$CO$161,$B481,BU$1-$A481+1)/10^6)</f>
        <v>-1.327221813272715E-3</v>
      </c>
      <c r="BV481" cm="1">
        <f t="array" aca="1" ref="BV481" ca="1">IF($A481&gt;BV$1,"",$C481*INDEX('ETS yield tables'!$D$133:$CO$161,$B481,BV$1-$A481+1)/10^6)</f>
        <v>0</v>
      </c>
      <c r="BW481" cm="1">
        <f t="array" aca="1" ref="BW481" ca="1">IF($A481&gt;BW$1,"",$C481*INDEX('ETS yield tables'!$D$133:$CO$161,$B481,BW$1-$A481+1)/10^6)</f>
        <v>0</v>
      </c>
      <c r="BX481" cm="1">
        <f t="array" aca="1" ref="BX481" ca="1">IF($A481&gt;BX$1,"",$C481*INDEX('ETS yield tables'!$D$133:$CO$161,$B481,BX$1-$A481+1)/10^6)</f>
        <v>0</v>
      </c>
      <c r="BY481" cm="1">
        <f t="array" aca="1" ref="BY481" ca="1">IF($A481&gt;BY$1,"",$C481*INDEX('ETS yield tables'!$D$133:$CO$161,$B481,BY$1-$A481+1)/10^6)</f>
        <v>0</v>
      </c>
      <c r="BZ481" cm="1">
        <f t="array" aca="1" ref="BZ481" ca="1">IF($A481&gt;BZ$1,"",$C481*INDEX('ETS yield tables'!$D$133:$CO$161,$B481,BZ$1-$A481+1)/10^6)</f>
        <v>0</v>
      </c>
      <c r="CA481" cm="1">
        <f t="array" aca="1" ref="CA481" ca="1">IF($A481&gt;CA$1,"",$C481*INDEX('ETS yield tables'!$D$133:$CO$161,$B481,CA$1-$A481+1)/10^6)</f>
        <v>0</v>
      </c>
      <c r="CB481" cm="1">
        <f t="array" aca="1" ref="CB481" ca="1">IF($A481&gt;CB$1,"",$C481*INDEX('ETS yield tables'!$D$133:$CO$161,$B481,CB$1-$A481+1)/10^6)</f>
        <v>0</v>
      </c>
      <c r="CC481" cm="1">
        <f t="array" aca="1" ref="CC481" ca="1">IF($A481&gt;CC$1,"",$C481*INDEX('ETS yield tables'!$D$133:$CO$161,$B481,CC$1-$A481+1)/10^6)</f>
        <v>0</v>
      </c>
      <c r="CD481" cm="1">
        <f t="array" aca="1" ref="CD481" ca="1">IF($A481&gt;CD$1,"",$C481*INDEX('ETS yield tables'!$D$133:$CO$161,$B481,CD$1-$A481+1)/10^6)</f>
        <v>0</v>
      </c>
      <c r="CE481" cm="1">
        <f t="array" aca="1" ref="CE481" ca="1">IF($A481&gt;CE$1,"",$C481*INDEX('ETS yield tables'!$D$133:$CO$161,$B481,CE$1-$A481+1)/10^6)</f>
        <v>0</v>
      </c>
      <c r="CF481" cm="1">
        <f t="array" aca="1" ref="CF481" ca="1">IF($A481&gt;CF$1,"",$C481*INDEX('ETS yield tables'!$D$133:$CO$161,$B481,CF$1-$A481+1)/10^6)</f>
        <v>0</v>
      </c>
      <c r="CG481" cm="1">
        <f t="array" aca="1" ref="CG481" ca="1">IF($A481&gt;CG$1,"",$C481*INDEX('ETS yield tables'!$D$133:$CO$161,$B481,CG$1-$A481+1)/10^6)</f>
        <v>0</v>
      </c>
      <c r="CH481" cm="1">
        <f t="array" aca="1" ref="CH481" ca="1">IF($A481&gt;CH$1,"",$C481*INDEX('ETS yield tables'!$D$133:$CO$161,$B481,CH$1-$A481+1)/10^6)</f>
        <v>0</v>
      </c>
      <c r="CI481" cm="1">
        <f t="array" aca="1" ref="CI481" ca="1">IF($A481&gt;CI$1,"",$C481*INDEX('ETS yield tables'!$D$133:$CO$161,$B481,CI$1-$A481+1)/10^6)</f>
        <v>0</v>
      </c>
      <c r="CJ481" cm="1">
        <f t="array" aca="1" ref="CJ481" ca="1">IF($A481&gt;CJ$1,"",$C481*INDEX('ETS yield tables'!$D$133:$CO$161,$B481,CJ$1-$A481+1)/10^6)</f>
        <v>0</v>
      </c>
      <c r="CK481" cm="1">
        <f t="array" aca="1" ref="CK481" ca="1">IF($A481&gt;CK$1,"",$C481*INDEX('ETS yield tables'!$D$133:$CO$161,$B481,CK$1-$A481+1)/10^6)</f>
        <v>0</v>
      </c>
      <c r="CL481" cm="1">
        <f t="array" aca="1" ref="CL481" ca="1">IF($A481&gt;CL$1,"",$C481*INDEX('ETS yield tables'!$D$133:$CO$161,$B481,CL$1-$A481+1)/10^6)</f>
        <v>0</v>
      </c>
      <c r="CM481" cm="1">
        <f t="array" aca="1" ref="CM481" ca="1">IF($A481&gt;CM$1,"",$C481*INDEX('ETS yield tables'!$D$133:$CO$161,$B481,CM$1-$A481+1)/10^6)</f>
        <v>0</v>
      </c>
      <c r="CN481" cm="1">
        <f t="array" aca="1" ref="CN481" ca="1">IF($A481&gt;CN$1,"",$C481*INDEX('ETS yield tables'!$D$133:$CO$161,$B481,CN$1-$A481+1)/10^6)</f>
        <v>0</v>
      </c>
      <c r="CO481" cm="1">
        <f t="array" aca="1" ref="CO481" ca="1">IF($A481&gt;CO$1,"",$C481*INDEX('ETS yield tables'!$D$133:$CO$161,$B481,CO$1-$A481+1)/10^6)</f>
        <v>0</v>
      </c>
    </row>
    <row r="482" spans="1:93" hidden="1" outlineLevel="1">
      <c r="A482">
        <v>2006</v>
      </c>
      <c r="B482">
        <f t="shared" si="221"/>
        <v>8</v>
      </c>
      <c r="C482" s="1">
        <v>21.878359752000001</v>
      </c>
      <c r="D482" s="64"/>
      <c r="E482" s="64"/>
      <c r="F482" s="64"/>
      <c r="G482" s="64"/>
      <c r="H482" s="64"/>
      <c r="I482" s="64"/>
      <c r="J482" s="64"/>
      <c r="K482" s="64"/>
      <c r="L482" s="64"/>
      <c r="M482" s="64"/>
      <c r="N482" s="64"/>
      <c r="O482" s="64"/>
      <c r="P482" s="64"/>
      <c r="Q482" s="64"/>
      <c r="R482" s="64"/>
      <c r="S482" s="64"/>
      <c r="T482" s="64"/>
      <c r="U482" s="64"/>
      <c r="V482" s="64"/>
      <c r="W482" s="64"/>
      <c r="X482" s="64"/>
      <c r="Y482" s="64"/>
      <c r="Z482" s="64"/>
      <c r="AA482" cm="1">
        <f t="array" aca="1" ref="AA482" ca="1">IF($A482&gt;AA$1,"",$C482*INDEX('ETS yield tables'!$D$133:$CO$161,$B482,AA$1-$A482+1)/10^6)</f>
        <v>0</v>
      </c>
      <c r="AB482" cm="1">
        <f t="array" aca="1" ref="AB482" ca="1">IF($A482&gt;AB$1,"",$C482*INDEX('ETS yield tables'!$D$133:$CO$161,$B482,AB$1-$A482+1)/10^6)</f>
        <v>0</v>
      </c>
      <c r="AC482" cm="1">
        <f t="array" aca="1" ref="AC482" ca="1">IF($A482&gt;AC$1,"",$C482*INDEX('ETS yield tables'!$D$133:$CO$161,$B482,AC$1-$A482+1)/10^6)</f>
        <v>0</v>
      </c>
      <c r="AD482" cm="1">
        <f t="array" aca="1" ref="AD482" ca="1">IF($A482&gt;AD$1,"",$C482*INDEX('ETS yield tables'!$D$133:$CO$161,$B482,AD$1-$A482+1)/10^6)</f>
        <v>0</v>
      </c>
      <c r="AE482" cm="1">
        <f t="array" aca="1" ref="AE482" ca="1">IF($A482&gt;AE$1,"",$C482*INDEX('ETS yield tables'!$D$133:$CO$161,$B482,AE$1-$A482+1)/10^6)</f>
        <v>0</v>
      </c>
      <c r="AF482" cm="1">
        <f t="array" aca="1" ref="AF482" ca="1">IF($A482&gt;AF$1,"",$C482*INDEX('ETS yield tables'!$D$133:$CO$161,$B482,AF$1-$A482+1)/10^6)</f>
        <v>0</v>
      </c>
      <c r="AG482" cm="1">
        <f t="array" aca="1" ref="AG482" ca="1">IF($A482&gt;AG$1,"",$C482*INDEX('ETS yield tables'!$D$133:$CO$161,$B482,AG$1-$A482+1)/10^6)</f>
        <v>0</v>
      </c>
      <c r="AH482" cm="1">
        <f t="array" aca="1" ref="AH482" ca="1">IF($A482&gt;AH$1,"",$C482*INDEX('ETS yield tables'!$D$133:$CO$161,$B482,AH$1-$A482+1)/10^6)</f>
        <v>0</v>
      </c>
      <c r="AI482" cm="1">
        <f t="array" aca="1" ref="AI482" ca="1">IF($A482&gt;AI$1,"",$C482*INDEX('ETS yield tables'!$D$133:$CO$161,$B482,AI$1-$A482+1)/10^6)</f>
        <v>0</v>
      </c>
      <c r="AJ482" cm="1">
        <f t="array" aca="1" ref="AJ482" ca="1">IF($A482&gt;AJ$1,"",$C482*INDEX('ETS yield tables'!$D$133:$CO$161,$B482,AJ$1-$A482+1)/10^6)</f>
        <v>0</v>
      </c>
      <c r="AK482" cm="1">
        <f t="array" aca="1" ref="AK482" ca="1">IF($A482&gt;AK$1,"",$C482*INDEX('ETS yield tables'!$D$133:$CO$161,$B482,AK$1-$A482+1)/10^6)</f>
        <v>0</v>
      </c>
      <c r="AL482" cm="1">
        <f t="array" aca="1" ref="AL482" ca="1">IF($A482&gt;AL$1,"",$C482*INDEX('ETS yield tables'!$D$133:$CO$161,$B482,AL$1-$A482+1)/10^6)</f>
        <v>0</v>
      </c>
      <c r="AM482" cm="1">
        <f t="array" aca="1" ref="AM482" ca="1">IF($A482&gt;AM$1,"",$C482*INDEX('ETS yield tables'!$D$133:$CO$161,$B482,AM$1-$A482+1)/10^6)</f>
        <v>0</v>
      </c>
      <c r="AN482" cm="1">
        <f t="array" aca="1" ref="AN482" ca="1">IF($A482&gt;AN$1,"",$C482*INDEX('ETS yield tables'!$D$133:$CO$161,$B482,AN$1-$A482+1)/10^6)</f>
        <v>0</v>
      </c>
      <c r="AO482" cm="1">
        <f t="array" aca="1" ref="AO482" ca="1">IF($A482&gt;AO$1,"",$C482*INDEX('ETS yield tables'!$D$133:$CO$161,$B482,AO$1-$A482+1)/10^6)</f>
        <v>0</v>
      </c>
      <c r="AP482" cm="1">
        <f t="array" aca="1" ref="AP482" ca="1">IF($A482&gt;AP$1,"",$C482*INDEX('ETS yield tables'!$D$133:$CO$161,$B482,AP$1-$A482+1)/10^6)</f>
        <v>0</v>
      </c>
      <c r="AQ482" cm="1">
        <f t="array" aca="1" ref="AQ482" ca="1">IF($A482&gt;AQ$1,"",$C482*INDEX('ETS yield tables'!$D$133:$CO$161,$B482,AQ$1-$A482+1)/10^6)</f>
        <v>0</v>
      </c>
      <c r="AR482" cm="1">
        <f t="array" aca="1" ref="AR482" ca="1">IF($A482&gt;AR$1,"",$C482*INDEX('ETS yield tables'!$D$133:$CO$161,$B482,AR$1-$A482+1)/10^6)</f>
        <v>0</v>
      </c>
      <c r="AS482" cm="1">
        <f t="array" aca="1" ref="AS482" ca="1">IF($A482&gt;AS$1,"",$C482*INDEX('ETS yield tables'!$D$133:$CO$161,$B482,AS$1-$A482+1)/10^6)</f>
        <v>0</v>
      </c>
      <c r="AT482" cm="1">
        <f t="array" aca="1" ref="AT482" ca="1">IF($A482&gt;AT$1,"",$C482*INDEX('ETS yield tables'!$D$133:$CO$161,$B482,AT$1-$A482+1)/10^6)</f>
        <v>0</v>
      </c>
      <c r="AU482" cm="1">
        <f t="array" aca="1" ref="AU482" ca="1">IF($A482&gt;AU$1,"",$C482*INDEX('ETS yield tables'!$D$133:$CO$161,$B482,AU$1-$A482+1)/10^6)</f>
        <v>0</v>
      </c>
      <c r="AV482" cm="1">
        <f t="array" aca="1" ref="AV482" ca="1">IF($A482&gt;AV$1,"",$C482*INDEX('ETS yield tables'!$D$133:$CO$161,$B482,AV$1-$A482+1)/10^6)</f>
        <v>0</v>
      </c>
      <c r="AW482" cm="1">
        <f t="array" aca="1" ref="AW482" ca="1">IF($A482&gt;AW$1,"",$C482*INDEX('ETS yield tables'!$D$133:$CO$161,$B482,AW$1-$A482+1)/10^6)</f>
        <v>0</v>
      </c>
      <c r="AX482" cm="1">
        <f t="array" aca="1" ref="AX482" ca="1">IF($A482&gt;AX$1,"",$C482*INDEX('ETS yield tables'!$D$133:$CO$161,$B482,AX$1-$A482+1)/10^6)</f>
        <v>0</v>
      </c>
      <c r="AY482" cm="1">
        <f t="array" aca="1" ref="AY482" ca="1">IF($A482&gt;AY$1,"",$C482*INDEX('ETS yield tables'!$D$133:$CO$161,$B482,AY$1-$A482+1)/10^6)</f>
        <v>0</v>
      </c>
      <c r="AZ482" cm="1">
        <f t="array" aca="1" ref="AZ482" ca="1">IF($A482&gt;AZ$1,"",$C482*INDEX('ETS yield tables'!$D$133:$CO$161,$B482,AZ$1-$A482+1)/10^6)</f>
        <v>0</v>
      </c>
      <c r="BA482" cm="1">
        <f t="array" aca="1" ref="BA482" ca="1">IF($A482&gt;BA$1,"",$C482*INDEX('ETS yield tables'!$D$133:$CO$161,$B482,BA$1-$A482+1)/10^6)</f>
        <v>0</v>
      </c>
      <c r="BB482" cm="1">
        <f t="array" aca="1" ref="BB482" ca="1">IF($A482&gt;BB$1,"",$C482*INDEX('ETS yield tables'!$D$133:$CO$161,$B482,BB$1-$A482+1)/10^6)</f>
        <v>0</v>
      </c>
      <c r="BC482" cm="1">
        <f t="array" aca="1" ref="BC482" ca="1">IF($A482&gt;BC$1,"",$C482*INDEX('ETS yield tables'!$D$133:$CO$161,$B482,BC$1-$A482+1)/10^6)</f>
        <v>0</v>
      </c>
      <c r="BD482" cm="1">
        <f t="array" aca="1" ref="BD482" ca="1">IF($A482&gt;BD$1,"",$C482*INDEX('ETS yield tables'!$D$133:$CO$161,$B482,BD$1-$A482+1)/10^6)</f>
        <v>0</v>
      </c>
      <c r="BE482" cm="1">
        <f t="array" aca="1" ref="BE482" ca="1">IF($A482&gt;BE$1,"",$C482*INDEX('ETS yield tables'!$D$133:$CO$161,$B482,BE$1-$A482+1)/10^6)</f>
        <v>0</v>
      </c>
      <c r="BF482" cm="1">
        <f t="array" aca="1" ref="BF482" ca="1">IF($A482&gt;BF$1,"",$C482*INDEX('ETS yield tables'!$D$133:$CO$161,$B482,BF$1-$A482+1)/10^6)</f>
        <v>0</v>
      </c>
      <c r="BG482" cm="1">
        <f t="array" aca="1" ref="BG482" ca="1">IF($A482&gt;BG$1,"",$C482*INDEX('ETS yield tables'!$D$133:$CO$161,$B482,BG$1-$A482+1)/10^6)</f>
        <v>0</v>
      </c>
      <c r="BH482" cm="1">
        <f t="array" aca="1" ref="BH482" ca="1">IF($A482&gt;BH$1,"",$C482*INDEX('ETS yield tables'!$D$133:$CO$161,$B482,BH$1-$A482+1)/10^6)</f>
        <v>0</v>
      </c>
      <c r="BI482" cm="1">
        <f t="array" aca="1" ref="BI482" ca="1">IF($A482&gt;BI$1,"",$C482*INDEX('ETS yield tables'!$D$133:$CO$161,$B482,BI$1-$A482+1)/10^6)</f>
        <v>0</v>
      </c>
      <c r="BJ482" cm="1">
        <f t="array" aca="1" ref="BJ482" ca="1">IF($A482&gt;BJ$1,"",$C482*INDEX('ETS yield tables'!$D$133:$CO$161,$B482,BJ$1-$A482+1)/10^6)</f>
        <v>0</v>
      </c>
      <c r="BK482" cm="1">
        <f t="array" aca="1" ref="BK482" ca="1">IF($A482&gt;BK$1,"",$C482*INDEX('ETS yield tables'!$D$133:$CO$161,$B482,BK$1-$A482+1)/10^6)</f>
        <v>0</v>
      </c>
      <c r="BL482" cm="1">
        <f t="array" aca="1" ref="BL482" ca="1">IF($A482&gt;BL$1,"",$C482*INDEX('ETS yield tables'!$D$133:$CO$161,$B482,BL$1-$A482+1)/10^6)</f>
        <v>-1.9411248347972268E-2</v>
      </c>
      <c r="BM482" cm="1">
        <f t="array" aca="1" ref="BM482" ca="1">IF($A482&gt;BM$1,"",$C482*INDEX('ETS yield tables'!$D$133:$CO$161,$B482,BM$1-$A482+1)/10^6)</f>
        <v>-1.0394139574969204E-3</v>
      </c>
      <c r="BN482" cm="1">
        <f t="array" aca="1" ref="BN482" ca="1">IF($A482&gt;BN$1,"",$C482*INDEX('ETS yield tables'!$D$133:$CO$161,$B482,BN$1-$A482+1)/10^6)</f>
        <v>-1.0249512240261404E-3</v>
      </c>
      <c r="BO482" cm="1">
        <f t="array" aca="1" ref="BO482" ca="1">IF($A482&gt;BO$1,"",$C482*INDEX('ETS yield tables'!$D$133:$CO$161,$B482,BO$1-$A482+1)/10^6)</f>
        <v>-1.0069177672169583E-3</v>
      </c>
      <c r="BP482" cm="1">
        <f t="array" aca="1" ref="BP482" ca="1">IF($A482&gt;BP$1,"",$C482*INDEX('ETS yield tables'!$D$133:$CO$161,$B482,BP$1-$A482+1)/10^6)</f>
        <v>-9.8838673087193454E-4</v>
      </c>
      <c r="BQ482" cm="1">
        <f t="array" aca="1" ref="BQ482" ca="1">IF($A482&gt;BQ$1,"",$C482*INDEX('ETS yield tables'!$D$133:$CO$161,$B482,BQ$1-$A482+1)/10^6)</f>
        <v>-9.6835164480740018E-4</v>
      </c>
      <c r="BR482" cm="1">
        <f t="array" aca="1" ref="BR482" ca="1">IF($A482&gt;BR$1,"",$C482*INDEX('ETS yield tables'!$D$133:$CO$161,$B482,BR$1-$A482+1)/10^6)</f>
        <v>-9.5442038045171645E-4</v>
      </c>
      <c r="BS482" cm="1">
        <f t="array" aca="1" ref="BS482" ca="1">IF($A482&gt;BS$1,"",$C482*INDEX('ETS yield tables'!$D$133:$CO$161,$B482,BS$1-$A482+1)/10^6)</f>
        <v>-8.9178421172364237E-4</v>
      </c>
      <c r="BT482" cm="1">
        <f t="array" aca="1" ref="BT482" ca="1">IF($A482&gt;BT$1,"",$C482*INDEX('ETS yield tables'!$D$133:$CO$161,$B482,BT$1-$A482+1)/10^6)</f>
        <v>-7.938775454288951E-4</v>
      </c>
      <c r="BU482" cm="1">
        <f t="array" aca="1" ref="BU482" ca="1">IF($A482&gt;BU$1,"",$C482*INDEX('ETS yield tables'!$D$133:$CO$161,$B482,BU$1-$A482+1)/10^6)</f>
        <v>-6.6818737505820237E-4</v>
      </c>
      <c r="BV482" cm="1">
        <f t="array" aca="1" ref="BV482" ca="1">IF($A482&gt;BV$1,"",$C482*INDEX('ETS yield tables'!$D$133:$CO$161,$B482,BV$1-$A482+1)/10^6)</f>
        <v>-6.0556783388354045E-4</v>
      </c>
      <c r="BW482" cm="1">
        <f t="array" aca="1" ref="BW482" ca="1">IF($A482&gt;BW$1,"",$C482*INDEX('ETS yield tables'!$D$133:$CO$161,$B482,BW$1-$A482+1)/10^6)</f>
        <v>0</v>
      </c>
      <c r="BX482" cm="1">
        <f t="array" aca="1" ref="BX482" ca="1">IF($A482&gt;BX$1,"",$C482*INDEX('ETS yield tables'!$D$133:$CO$161,$B482,BX$1-$A482+1)/10^6)</f>
        <v>0</v>
      </c>
      <c r="BY482" cm="1">
        <f t="array" aca="1" ref="BY482" ca="1">IF($A482&gt;BY$1,"",$C482*INDEX('ETS yield tables'!$D$133:$CO$161,$B482,BY$1-$A482+1)/10^6)</f>
        <v>0</v>
      </c>
      <c r="BZ482" cm="1">
        <f t="array" aca="1" ref="BZ482" ca="1">IF($A482&gt;BZ$1,"",$C482*INDEX('ETS yield tables'!$D$133:$CO$161,$B482,BZ$1-$A482+1)/10^6)</f>
        <v>0</v>
      </c>
      <c r="CA482" cm="1">
        <f t="array" aca="1" ref="CA482" ca="1">IF($A482&gt;CA$1,"",$C482*INDEX('ETS yield tables'!$D$133:$CO$161,$B482,CA$1-$A482+1)/10^6)</f>
        <v>0</v>
      </c>
      <c r="CB482" cm="1">
        <f t="array" aca="1" ref="CB482" ca="1">IF($A482&gt;CB$1,"",$C482*INDEX('ETS yield tables'!$D$133:$CO$161,$B482,CB$1-$A482+1)/10^6)</f>
        <v>0</v>
      </c>
      <c r="CC482" cm="1">
        <f t="array" aca="1" ref="CC482" ca="1">IF($A482&gt;CC$1,"",$C482*INDEX('ETS yield tables'!$D$133:$CO$161,$B482,CC$1-$A482+1)/10^6)</f>
        <v>0</v>
      </c>
      <c r="CD482" cm="1">
        <f t="array" aca="1" ref="CD482" ca="1">IF($A482&gt;CD$1,"",$C482*INDEX('ETS yield tables'!$D$133:$CO$161,$B482,CD$1-$A482+1)/10^6)</f>
        <v>0</v>
      </c>
      <c r="CE482" cm="1">
        <f t="array" aca="1" ref="CE482" ca="1">IF($A482&gt;CE$1,"",$C482*INDEX('ETS yield tables'!$D$133:$CO$161,$B482,CE$1-$A482+1)/10^6)</f>
        <v>0</v>
      </c>
      <c r="CF482" cm="1">
        <f t="array" aca="1" ref="CF482" ca="1">IF($A482&gt;CF$1,"",$C482*INDEX('ETS yield tables'!$D$133:$CO$161,$B482,CF$1-$A482+1)/10^6)</f>
        <v>0</v>
      </c>
      <c r="CG482" cm="1">
        <f t="array" aca="1" ref="CG482" ca="1">IF($A482&gt;CG$1,"",$C482*INDEX('ETS yield tables'!$D$133:$CO$161,$B482,CG$1-$A482+1)/10^6)</f>
        <v>0</v>
      </c>
      <c r="CH482" cm="1">
        <f t="array" aca="1" ref="CH482" ca="1">IF($A482&gt;CH$1,"",$C482*INDEX('ETS yield tables'!$D$133:$CO$161,$B482,CH$1-$A482+1)/10^6)</f>
        <v>0</v>
      </c>
      <c r="CI482" cm="1">
        <f t="array" aca="1" ref="CI482" ca="1">IF($A482&gt;CI$1,"",$C482*INDEX('ETS yield tables'!$D$133:$CO$161,$B482,CI$1-$A482+1)/10^6)</f>
        <v>0</v>
      </c>
      <c r="CJ482" cm="1">
        <f t="array" aca="1" ref="CJ482" ca="1">IF($A482&gt;CJ$1,"",$C482*INDEX('ETS yield tables'!$D$133:$CO$161,$B482,CJ$1-$A482+1)/10^6)</f>
        <v>0</v>
      </c>
      <c r="CK482" cm="1">
        <f t="array" aca="1" ref="CK482" ca="1">IF($A482&gt;CK$1,"",$C482*INDEX('ETS yield tables'!$D$133:$CO$161,$B482,CK$1-$A482+1)/10^6)</f>
        <v>0</v>
      </c>
      <c r="CL482" cm="1">
        <f t="array" aca="1" ref="CL482" ca="1">IF($A482&gt;CL$1,"",$C482*INDEX('ETS yield tables'!$D$133:$CO$161,$B482,CL$1-$A482+1)/10^6)</f>
        <v>0</v>
      </c>
      <c r="CM482" cm="1">
        <f t="array" aca="1" ref="CM482" ca="1">IF($A482&gt;CM$1,"",$C482*INDEX('ETS yield tables'!$D$133:$CO$161,$B482,CM$1-$A482+1)/10^6)</f>
        <v>0</v>
      </c>
      <c r="CN482" cm="1">
        <f t="array" aca="1" ref="CN482" ca="1">IF($A482&gt;CN$1,"",$C482*INDEX('ETS yield tables'!$D$133:$CO$161,$B482,CN$1-$A482+1)/10^6)</f>
        <v>0</v>
      </c>
      <c r="CO482" cm="1">
        <f t="array" aca="1" ref="CO482" ca="1">IF($A482&gt;CO$1,"",$C482*INDEX('ETS yield tables'!$D$133:$CO$161,$B482,CO$1-$A482+1)/10^6)</f>
        <v>0</v>
      </c>
    </row>
    <row r="483" spans="1:93" hidden="1" outlineLevel="1">
      <c r="A483">
        <v>2007</v>
      </c>
      <c r="B483">
        <f t="shared" si="221"/>
        <v>7</v>
      </c>
      <c r="C483" s="1">
        <v>18.961708743999999</v>
      </c>
      <c r="D483" s="64"/>
      <c r="E483" s="64"/>
      <c r="F483" s="64"/>
      <c r="G483" s="64"/>
      <c r="H483" s="64"/>
      <c r="I483" s="64"/>
      <c r="J483" s="64"/>
      <c r="K483" s="64"/>
      <c r="L483" s="64"/>
      <c r="M483" s="64"/>
      <c r="N483" s="64"/>
      <c r="O483" s="64"/>
      <c r="P483" s="64"/>
      <c r="Q483" s="64"/>
      <c r="R483" s="64"/>
      <c r="S483" s="64"/>
      <c r="T483" s="64"/>
      <c r="U483" s="64"/>
      <c r="V483" s="64"/>
      <c r="W483" s="64"/>
      <c r="X483" s="64"/>
      <c r="Y483" s="64"/>
      <c r="Z483" s="64"/>
      <c r="AA483" cm="1">
        <f t="array" aca="1" ref="AA483" ca="1">IF($A483&gt;AA$1,"",$C483*INDEX('ETS yield tables'!$D$133:$CO$161,$B483,AA$1-$A483+1)/10^6)</f>
        <v>0</v>
      </c>
      <c r="AB483" cm="1">
        <f t="array" aca="1" ref="AB483" ca="1">IF($A483&gt;AB$1,"",$C483*INDEX('ETS yield tables'!$D$133:$CO$161,$B483,AB$1-$A483+1)/10^6)</f>
        <v>0</v>
      </c>
      <c r="AC483" cm="1">
        <f t="array" aca="1" ref="AC483" ca="1">IF($A483&gt;AC$1,"",$C483*INDEX('ETS yield tables'!$D$133:$CO$161,$B483,AC$1-$A483+1)/10^6)</f>
        <v>0</v>
      </c>
      <c r="AD483" cm="1">
        <f t="array" aca="1" ref="AD483" ca="1">IF($A483&gt;AD$1,"",$C483*INDEX('ETS yield tables'!$D$133:$CO$161,$B483,AD$1-$A483+1)/10^6)</f>
        <v>0</v>
      </c>
      <c r="AE483" cm="1">
        <f t="array" aca="1" ref="AE483" ca="1">IF($A483&gt;AE$1,"",$C483*INDEX('ETS yield tables'!$D$133:$CO$161,$B483,AE$1-$A483+1)/10^6)</f>
        <v>0</v>
      </c>
      <c r="AF483" cm="1">
        <f t="array" aca="1" ref="AF483" ca="1">IF($A483&gt;AF$1,"",$C483*INDEX('ETS yield tables'!$D$133:$CO$161,$B483,AF$1-$A483+1)/10^6)</f>
        <v>0</v>
      </c>
      <c r="AG483" cm="1">
        <f t="array" aca="1" ref="AG483" ca="1">IF($A483&gt;AG$1,"",$C483*INDEX('ETS yield tables'!$D$133:$CO$161,$B483,AG$1-$A483+1)/10^6)</f>
        <v>0</v>
      </c>
      <c r="AH483" cm="1">
        <f t="array" aca="1" ref="AH483" ca="1">IF($A483&gt;AH$1,"",$C483*INDEX('ETS yield tables'!$D$133:$CO$161,$B483,AH$1-$A483+1)/10^6)</f>
        <v>0</v>
      </c>
      <c r="AI483" cm="1">
        <f t="array" aca="1" ref="AI483" ca="1">IF($A483&gt;AI$1,"",$C483*INDEX('ETS yield tables'!$D$133:$CO$161,$B483,AI$1-$A483+1)/10^6)</f>
        <v>0</v>
      </c>
      <c r="AJ483" cm="1">
        <f t="array" aca="1" ref="AJ483" ca="1">IF($A483&gt;AJ$1,"",$C483*INDEX('ETS yield tables'!$D$133:$CO$161,$B483,AJ$1-$A483+1)/10^6)</f>
        <v>0</v>
      </c>
      <c r="AK483" cm="1">
        <f t="array" aca="1" ref="AK483" ca="1">IF($A483&gt;AK$1,"",$C483*INDEX('ETS yield tables'!$D$133:$CO$161,$B483,AK$1-$A483+1)/10^6)</f>
        <v>0</v>
      </c>
      <c r="AL483" cm="1">
        <f t="array" aca="1" ref="AL483" ca="1">IF($A483&gt;AL$1,"",$C483*INDEX('ETS yield tables'!$D$133:$CO$161,$B483,AL$1-$A483+1)/10^6)</f>
        <v>0</v>
      </c>
      <c r="AM483" cm="1">
        <f t="array" aca="1" ref="AM483" ca="1">IF($A483&gt;AM$1,"",$C483*INDEX('ETS yield tables'!$D$133:$CO$161,$B483,AM$1-$A483+1)/10^6)</f>
        <v>0</v>
      </c>
      <c r="AN483" cm="1">
        <f t="array" aca="1" ref="AN483" ca="1">IF($A483&gt;AN$1,"",$C483*INDEX('ETS yield tables'!$D$133:$CO$161,$B483,AN$1-$A483+1)/10^6)</f>
        <v>0</v>
      </c>
      <c r="AO483" cm="1">
        <f t="array" aca="1" ref="AO483" ca="1">IF($A483&gt;AO$1,"",$C483*INDEX('ETS yield tables'!$D$133:$CO$161,$B483,AO$1-$A483+1)/10^6)</f>
        <v>0</v>
      </c>
      <c r="AP483" cm="1">
        <f t="array" aca="1" ref="AP483" ca="1">IF($A483&gt;AP$1,"",$C483*INDEX('ETS yield tables'!$D$133:$CO$161,$B483,AP$1-$A483+1)/10^6)</f>
        <v>0</v>
      </c>
      <c r="AQ483" cm="1">
        <f t="array" aca="1" ref="AQ483" ca="1">IF($A483&gt;AQ$1,"",$C483*INDEX('ETS yield tables'!$D$133:$CO$161,$B483,AQ$1-$A483+1)/10^6)</f>
        <v>0</v>
      </c>
      <c r="AR483" cm="1">
        <f t="array" aca="1" ref="AR483" ca="1">IF($A483&gt;AR$1,"",$C483*INDEX('ETS yield tables'!$D$133:$CO$161,$B483,AR$1-$A483+1)/10^6)</f>
        <v>0</v>
      </c>
      <c r="AS483" cm="1">
        <f t="array" aca="1" ref="AS483" ca="1">IF($A483&gt;AS$1,"",$C483*INDEX('ETS yield tables'!$D$133:$CO$161,$B483,AS$1-$A483+1)/10^6)</f>
        <v>0</v>
      </c>
      <c r="AT483" cm="1">
        <f t="array" aca="1" ref="AT483" ca="1">IF($A483&gt;AT$1,"",$C483*INDEX('ETS yield tables'!$D$133:$CO$161,$B483,AT$1-$A483+1)/10^6)</f>
        <v>0</v>
      </c>
      <c r="AU483" cm="1">
        <f t="array" aca="1" ref="AU483" ca="1">IF($A483&gt;AU$1,"",$C483*INDEX('ETS yield tables'!$D$133:$CO$161,$B483,AU$1-$A483+1)/10^6)</f>
        <v>0</v>
      </c>
      <c r="AV483" cm="1">
        <f t="array" aca="1" ref="AV483" ca="1">IF($A483&gt;AV$1,"",$C483*INDEX('ETS yield tables'!$D$133:$CO$161,$B483,AV$1-$A483+1)/10^6)</f>
        <v>0</v>
      </c>
      <c r="AW483" cm="1">
        <f t="array" aca="1" ref="AW483" ca="1">IF($A483&gt;AW$1,"",$C483*INDEX('ETS yield tables'!$D$133:$CO$161,$B483,AW$1-$A483+1)/10^6)</f>
        <v>0</v>
      </c>
      <c r="AX483" cm="1">
        <f t="array" aca="1" ref="AX483" ca="1">IF($A483&gt;AX$1,"",$C483*INDEX('ETS yield tables'!$D$133:$CO$161,$B483,AX$1-$A483+1)/10^6)</f>
        <v>0</v>
      </c>
      <c r="AY483" cm="1">
        <f t="array" aca="1" ref="AY483" ca="1">IF($A483&gt;AY$1,"",$C483*INDEX('ETS yield tables'!$D$133:$CO$161,$B483,AY$1-$A483+1)/10^6)</f>
        <v>0</v>
      </c>
      <c r="AZ483" cm="1">
        <f t="array" aca="1" ref="AZ483" ca="1">IF($A483&gt;AZ$1,"",$C483*INDEX('ETS yield tables'!$D$133:$CO$161,$B483,AZ$1-$A483+1)/10^6)</f>
        <v>0</v>
      </c>
      <c r="BA483" cm="1">
        <f t="array" aca="1" ref="BA483" ca="1">IF($A483&gt;BA$1,"",$C483*INDEX('ETS yield tables'!$D$133:$CO$161,$B483,BA$1-$A483+1)/10^6)</f>
        <v>0</v>
      </c>
      <c r="BB483" cm="1">
        <f t="array" aca="1" ref="BB483" ca="1">IF($A483&gt;BB$1,"",$C483*INDEX('ETS yield tables'!$D$133:$CO$161,$B483,BB$1-$A483+1)/10^6)</f>
        <v>0</v>
      </c>
      <c r="BC483" cm="1">
        <f t="array" aca="1" ref="BC483" ca="1">IF($A483&gt;BC$1,"",$C483*INDEX('ETS yield tables'!$D$133:$CO$161,$B483,BC$1-$A483+1)/10^6)</f>
        <v>0</v>
      </c>
      <c r="BD483" cm="1">
        <f t="array" aca="1" ref="BD483" ca="1">IF($A483&gt;BD$1,"",$C483*INDEX('ETS yield tables'!$D$133:$CO$161,$B483,BD$1-$A483+1)/10^6)</f>
        <v>0</v>
      </c>
      <c r="BE483" cm="1">
        <f t="array" aca="1" ref="BE483" ca="1">IF($A483&gt;BE$1,"",$C483*INDEX('ETS yield tables'!$D$133:$CO$161,$B483,BE$1-$A483+1)/10^6)</f>
        <v>0</v>
      </c>
      <c r="BF483" cm="1">
        <f t="array" aca="1" ref="BF483" ca="1">IF($A483&gt;BF$1,"",$C483*INDEX('ETS yield tables'!$D$133:$CO$161,$B483,BF$1-$A483+1)/10^6)</f>
        <v>0</v>
      </c>
      <c r="BG483" cm="1">
        <f t="array" aca="1" ref="BG483" ca="1">IF($A483&gt;BG$1,"",$C483*INDEX('ETS yield tables'!$D$133:$CO$161,$B483,BG$1-$A483+1)/10^6)</f>
        <v>0</v>
      </c>
      <c r="BH483" cm="1">
        <f t="array" aca="1" ref="BH483" ca="1">IF($A483&gt;BH$1,"",$C483*INDEX('ETS yield tables'!$D$133:$CO$161,$B483,BH$1-$A483+1)/10^6)</f>
        <v>0</v>
      </c>
      <c r="BI483" cm="1">
        <f t="array" aca="1" ref="BI483" ca="1">IF($A483&gt;BI$1,"",$C483*INDEX('ETS yield tables'!$D$133:$CO$161,$B483,BI$1-$A483+1)/10^6)</f>
        <v>0</v>
      </c>
      <c r="BJ483" cm="1">
        <f t="array" aca="1" ref="BJ483" ca="1">IF($A483&gt;BJ$1,"",$C483*INDEX('ETS yield tables'!$D$133:$CO$161,$B483,BJ$1-$A483+1)/10^6)</f>
        <v>0</v>
      </c>
      <c r="BK483" cm="1">
        <f t="array" aca="1" ref="BK483" ca="1">IF($A483&gt;BK$1,"",$C483*INDEX('ETS yield tables'!$D$133:$CO$161,$B483,BK$1-$A483+1)/10^6)</f>
        <v>0</v>
      </c>
      <c r="BL483" cm="1">
        <f t="array" aca="1" ref="BL483" ca="1">IF($A483&gt;BL$1,"",$C483*INDEX('ETS yield tables'!$D$133:$CO$161,$B483,BL$1-$A483+1)/10^6)</f>
        <v>0</v>
      </c>
      <c r="BM483" cm="1">
        <f t="array" aca="1" ref="BM483" ca="1">IF($A483&gt;BM$1,"",$C483*INDEX('ETS yield tables'!$D$133:$CO$161,$B483,BM$1-$A483+1)/10^6)</f>
        <v>-1.6823493246474031E-2</v>
      </c>
      <c r="BN483" cm="1">
        <f t="array" aca="1" ref="BN483" ca="1">IF($A483&gt;BN$1,"",$C483*INDEX('ETS yield tables'!$D$133:$CO$161,$B483,BN$1-$A483+1)/10^6)</f>
        <v>-9.0084745611257726E-4</v>
      </c>
      <c r="BO483" cm="1">
        <f t="array" aca="1" ref="BO483" ca="1">IF($A483&gt;BO$1,"",$C483*INDEX('ETS yield tables'!$D$133:$CO$161,$B483,BO$1-$A483+1)/10^6)</f>
        <v>-8.8831278062393782E-4</v>
      </c>
      <c r="BP483" cm="1">
        <f t="array" aca="1" ref="BP483" ca="1">IF($A483&gt;BP$1,"",$C483*INDEX('ETS yield tables'!$D$133:$CO$161,$B483,BP$1-$A483+1)/10^6)</f>
        <v>-8.7268340257460979E-4</v>
      </c>
      <c r="BQ483" cm="1">
        <f t="array" aca="1" ref="BQ483" ca="1">IF($A483&gt;BQ$1,"",$C483*INDEX('ETS yield tables'!$D$133:$CO$161,$B483,BQ$1-$A483+1)/10^6)</f>
        <v>-8.5662277838331497E-4</v>
      </c>
      <c r="BR483" cm="1">
        <f t="array" aca="1" ref="BR483" ca="1">IF($A483&gt;BR$1,"",$C483*INDEX('ETS yield tables'!$D$133:$CO$161,$B483,BR$1-$A483+1)/10^6)</f>
        <v>-8.3925861256270559E-4</v>
      </c>
      <c r="BS483" cm="1">
        <f t="array" aca="1" ref="BS483" ca="1">IF($A483&gt;BS$1,"",$C483*INDEX('ETS yield tables'!$D$133:$CO$161,$B483,BS$1-$A483+1)/10^6)</f>
        <v>-8.2718455490287605E-4</v>
      </c>
      <c r="BT483" cm="1">
        <f t="array" aca="1" ref="BT483" ca="1">IF($A483&gt;BT$1,"",$C483*INDEX('ETS yield tables'!$D$133:$CO$161,$B483,BT$1-$A483+1)/10^6)</f>
        <v>-7.7289854801183334E-4</v>
      </c>
      <c r="BU483" cm="1">
        <f t="array" aca="1" ref="BU483" ca="1">IF($A483&gt;BU$1,"",$C483*INDEX('ETS yield tables'!$D$133:$CO$161,$B483,BU$1-$A483+1)/10^6)</f>
        <v>-6.8804402914383238E-4</v>
      </c>
      <c r="BV483" cm="1">
        <f t="array" aca="1" ref="BV483" ca="1">IF($A483&gt;BV$1,"",$C483*INDEX('ETS yield tables'!$D$133:$CO$161,$B483,BV$1-$A483+1)/10^6)</f>
        <v>-5.7910988464815341E-4</v>
      </c>
      <c r="BW483" cm="1">
        <f t="array" aca="1" ref="BW483" ca="1">IF($A483&gt;BW$1,"",$C483*INDEX('ETS yield tables'!$D$133:$CO$161,$B483,BW$1-$A483+1)/10^6)</f>
        <v>-5.2483828865575676E-4</v>
      </c>
      <c r="BX483" cm="1">
        <f t="array" aca="1" ref="BX483" ca="1">IF($A483&gt;BX$1,"",$C483*INDEX('ETS yield tables'!$D$133:$CO$161,$B483,BX$1-$A483+1)/10^6)</f>
        <v>0</v>
      </c>
      <c r="BY483" cm="1">
        <f t="array" aca="1" ref="BY483" ca="1">IF($A483&gt;BY$1,"",$C483*INDEX('ETS yield tables'!$D$133:$CO$161,$B483,BY$1-$A483+1)/10^6)</f>
        <v>0</v>
      </c>
      <c r="BZ483" cm="1">
        <f t="array" aca="1" ref="BZ483" ca="1">IF($A483&gt;BZ$1,"",$C483*INDEX('ETS yield tables'!$D$133:$CO$161,$B483,BZ$1-$A483+1)/10^6)</f>
        <v>0</v>
      </c>
      <c r="CA483" cm="1">
        <f t="array" aca="1" ref="CA483" ca="1">IF($A483&gt;CA$1,"",$C483*INDEX('ETS yield tables'!$D$133:$CO$161,$B483,CA$1-$A483+1)/10^6)</f>
        <v>0</v>
      </c>
      <c r="CB483" cm="1">
        <f t="array" aca="1" ref="CB483" ca="1">IF($A483&gt;CB$1,"",$C483*INDEX('ETS yield tables'!$D$133:$CO$161,$B483,CB$1-$A483+1)/10^6)</f>
        <v>0</v>
      </c>
      <c r="CC483" cm="1">
        <f t="array" aca="1" ref="CC483" ca="1">IF($A483&gt;CC$1,"",$C483*INDEX('ETS yield tables'!$D$133:$CO$161,$B483,CC$1-$A483+1)/10^6)</f>
        <v>0</v>
      </c>
      <c r="CD483" cm="1">
        <f t="array" aca="1" ref="CD483" ca="1">IF($A483&gt;CD$1,"",$C483*INDEX('ETS yield tables'!$D$133:$CO$161,$B483,CD$1-$A483+1)/10^6)</f>
        <v>0</v>
      </c>
      <c r="CE483" cm="1">
        <f t="array" aca="1" ref="CE483" ca="1">IF($A483&gt;CE$1,"",$C483*INDEX('ETS yield tables'!$D$133:$CO$161,$B483,CE$1-$A483+1)/10^6)</f>
        <v>0</v>
      </c>
      <c r="CF483" cm="1">
        <f t="array" aca="1" ref="CF483" ca="1">IF($A483&gt;CF$1,"",$C483*INDEX('ETS yield tables'!$D$133:$CO$161,$B483,CF$1-$A483+1)/10^6)</f>
        <v>0</v>
      </c>
      <c r="CG483" cm="1">
        <f t="array" aca="1" ref="CG483" ca="1">IF($A483&gt;CG$1,"",$C483*INDEX('ETS yield tables'!$D$133:$CO$161,$B483,CG$1-$A483+1)/10^6)</f>
        <v>0</v>
      </c>
      <c r="CH483" cm="1">
        <f t="array" aca="1" ref="CH483" ca="1">IF($A483&gt;CH$1,"",$C483*INDEX('ETS yield tables'!$D$133:$CO$161,$B483,CH$1-$A483+1)/10^6)</f>
        <v>0</v>
      </c>
      <c r="CI483" cm="1">
        <f t="array" aca="1" ref="CI483" ca="1">IF($A483&gt;CI$1,"",$C483*INDEX('ETS yield tables'!$D$133:$CO$161,$B483,CI$1-$A483+1)/10^6)</f>
        <v>0</v>
      </c>
      <c r="CJ483" cm="1">
        <f t="array" aca="1" ref="CJ483" ca="1">IF($A483&gt;CJ$1,"",$C483*INDEX('ETS yield tables'!$D$133:$CO$161,$B483,CJ$1-$A483+1)/10^6)</f>
        <v>0</v>
      </c>
      <c r="CK483" cm="1">
        <f t="array" aca="1" ref="CK483" ca="1">IF($A483&gt;CK$1,"",$C483*INDEX('ETS yield tables'!$D$133:$CO$161,$B483,CK$1-$A483+1)/10^6)</f>
        <v>0</v>
      </c>
      <c r="CL483" cm="1">
        <f t="array" aca="1" ref="CL483" ca="1">IF($A483&gt;CL$1,"",$C483*INDEX('ETS yield tables'!$D$133:$CO$161,$B483,CL$1-$A483+1)/10^6)</f>
        <v>0</v>
      </c>
      <c r="CM483" cm="1">
        <f t="array" aca="1" ref="CM483" ca="1">IF($A483&gt;CM$1,"",$C483*INDEX('ETS yield tables'!$D$133:$CO$161,$B483,CM$1-$A483+1)/10^6)</f>
        <v>0</v>
      </c>
      <c r="CN483" cm="1">
        <f t="array" aca="1" ref="CN483" ca="1">IF($A483&gt;CN$1,"",$C483*INDEX('ETS yield tables'!$D$133:$CO$161,$B483,CN$1-$A483+1)/10^6)</f>
        <v>0</v>
      </c>
      <c r="CO483" cm="1">
        <f t="array" aca="1" ref="CO483" ca="1">IF($A483&gt;CO$1,"",$C483*INDEX('ETS yield tables'!$D$133:$CO$161,$B483,CO$1-$A483+1)/10^6)</f>
        <v>0</v>
      </c>
    </row>
    <row r="484" spans="1:93" hidden="1" outlineLevel="1">
      <c r="A484">
        <v>2008</v>
      </c>
      <c r="B484">
        <f t="shared" si="221"/>
        <v>6</v>
      </c>
      <c r="C484" s="1">
        <v>18.974399008000002</v>
      </c>
      <c r="D484" s="64"/>
      <c r="E484" s="64"/>
      <c r="F484" s="64"/>
      <c r="G484" s="64"/>
      <c r="H484" s="64"/>
      <c r="I484" s="64"/>
      <c r="J484" s="64"/>
      <c r="K484" s="64"/>
      <c r="L484" s="64"/>
      <c r="M484" s="64"/>
      <c r="N484" s="64"/>
      <c r="O484" s="64"/>
      <c r="P484" s="64"/>
      <c r="Q484" s="64"/>
      <c r="R484" s="64"/>
      <c r="S484" s="64"/>
      <c r="T484" s="64"/>
      <c r="U484" s="64"/>
      <c r="V484" s="64"/>
      <c r="W484" s="64"/>
      <c r="X484" s="64"/>
      <c r="Y484" s="64"/>
      <c r="Z484" s="64"/>
      <c r="AA484" cm="1">
        <f t="array" aca="1" ref="AA484" ca="1">IF($A484&gt;AA$1,"",$C484*INDEX('ETS yield tables'!$D$133:$CO$161,$B484,AA$1-$A484+1)/10^6)</f>
        <v>0</v>
      </c>
      <c r="AB484" cm="1">
        <f t="array" aca="1" ref="AB484" ca="1">IF($A484&gt;AB$1,"",$C484*INDEX('ETS yield tables'!$D$133:$CO$161,$B484,AB$1-$A484+1)/10^6)</f>
        <v>0</v>
      </c>
      <c r="AC484" cm="1">
        <f t="array" aca="1" ref="AC484" ca="1">IF($A484&gt;AC$1,"",$C484*INDEX('ETS yield tables'!$D$133:$CO$161,$B484,AC$1-$A484+1)/10^6)</f>
        <v>0</v>
      </c>
      <c r="AD484" cm="1">
        <f t="array" aca="1" ref="AD484" ca="1">IF($A484&gt;AD$1,"",$C484*INDEX('ETS yield tables'!$D$133:$CO$161,$B484,AD$1-$A484+1)/10^6)</f>
        <v>0</v>
      </c>
      <c r="AE484" cm="1">
        <f t="array" aca="1" ref="AE484" ca="1">IF($A484&gt;AE$1,"",$C484*INDEX('ETS yield tables'!$D$133:$CO$161,$B484,AE$1-$A484+1)/10^6)</f>
        <v>0</v>
      </c>
      <c r="AF484" cm="1">
        <f t="array" aca="1" ref="AF484" ca="1">IF($A484&gt;AF$1,"",$C484*INDEX('ETS yield tables'!$D$133:$CO$161,$B484,AF$1-$A484+1)/10^6)</f>
        <v>0</v>
      </c>
      <c r="AG484" cm="1">
        <f t="array" aca="1" ref="AG484" ca="1">IF($A484&gt;AG$1,"",$C484*INDEX('ETS yield tables'!$D$133:$CO$161,$B484,AG$1-$A484+1)/10^6)</f>
        <v>0</v>
      </c>
      <c r="AH484" cm="1">
        <f t="array" aca="1" ref="AH484" ca="1">IF($A484&gt;AH$1,"",$C484*INDEX('ETS yield tables'!$D$133:$CO$161,$B484,AH$1-$A484+1)/10^6)</f>
        <v>0</v>
      </c>
      <c r="AI484" cm="1">
        <f t="array" aca="1" ref="AI484" ca="1">IF($A484&gt;AI$1,"",$C484*INDEX('ETS yield tables'!$D$133:$CO$161,$B484,AI$1-$A484+1)/10^6)</f>
        <v>0</v>
      </c>
      <c r="AJ484" cm="1">
        <f t="array" aca="1" ref="AJ484" ca="1">IF($A484&gt;AJ$1,"",$C484*INDEX('ETS yield tables'!$D$133:$CO$161,$B484,AJ$1-$A484+1)/10^6)</f>
        <v>0</v>
      </c>
      <c r="AK484" cm="1">
        <f t="array" aca="1" ref="AK484" ca="1">IF($A484&gt;AK$1,"",$C484*INDEX('ETS yield tables'!$D$133:$CO$161,$B484,AK$1-$A484+1)/10^6)</f>
        <v>0</v>
      </c>
      <c r="AL484" cm="1">
        <f t="array" aca="1" ref="AL484" ca="1">IF($A484&gt;AL$1,"",$C484*INDEX('ETS yield tables'!$D$133:$CO$161,$B484,AL$1-$A484+1)/10^6)</f>
        <v>0</v>
      </c>
      <c r="AM484" cm="1">
        <f t="array" aca="1" ref="AM484" ca="1">IF($A484&gt;AM$1,"",$C484*INDEX('ETS yield tables'!$D$133:$CO$161,$B484,AM$1-$A484+1)/10^6)</f>
        <v>0</v>
      </c>
      <c r="AN484" cm="1">
        <f t="array" aca="1" ref="AN484" ca="1">IF($A484&gt;AN$1,"",$C484*INDEX('ETS yield tables'!$D$133:$CO$161,$B484,AN$1-$A484+1)/10^6)</f>
        <v>0</v>
      </c>
      <c r="AO484" cm="1">
        <f t="array" aca="1" ref="AO484" ca="1">IF($A484&gt;AO$1,"",$C484*INDEX('ETS yield tables'!$D$133:$CO$161,$B484,AO$1-$A484+1)/10^6)</f>
        <v>0</v>
      </c>
      <c r="AP484" cm="1">
        <f t="array" aca="1" ref="AP484" ca="1">IF($A484&gt;AP$1,"",$C484*INDEX('ETS yield tables'!$D$133:$CO$161,$B484,AP$1-$A484+1)/10^6)</f>
        <v>0</v>
      </c>
      <c r="AQ484" cm="1">
        <f t="array" aca="1" ref="AQ484" ca="1">IF($A484&gt;AQ$1,"",$C484*INDEX('ETS yield tables'!$D$133:$CO$161,$B484,AQ$1-$A484+1)/10^6)</f>
        <v>0</v>
      </c>
      <c r="AR484" cm="1">
        <f t="array" aca="1" ref="AR484" ca="1">IF($A484&gt;AR$1,"",$C484*INDEX('ETS yield tables'!$D$133:$CO$161,$B484,AR$1-$A484+1)/10^6)</f>
        <v>0</v>
      </c>
      <c r="AS484" cm="1">
        <f t="array" aca="1" ref="AS484" ca="1">IF($A484&gt;AS$1,"",$C484*INDEX('ETS yield tables'!$D$133:$CO$161,$B484,AS$1-$A484+1)/10^6)</f>
        <v>0</v>
      </c>
      <c r="AT484" cm="1">
        <f t="array" aca="1" ref="AT484" ca="1">IF($A484&gt;AT$1,"",$C484*INDEX('ETS yield tables'!$D$133:$CO$161,$B484,AT$1-$A484+1)/10^6)</f>
        <v>0</v>
      </c>
      <c r="AU484" cm="1">
        <f t="array" aca="1" ref="AU484" ca="1">IF($A484&gt;AU$1,"",$C484*INDEX('ETS yield tables'!$D$133:$CO$161,$B484,AU$1-$A484+1)/10^6)</f>
        <v>0</v>
      </c>
      <c r="AV484" cm="1">
        <f t="array" aca="1" ref="AV484" ca="1">IF($A484&gt;AV$1,"",$C484*INDEX('ETS yield tables'!$D$133:$CO$161,$B484,AV$1-$A484+1)/10^6)</f>
        <v>0</v>
      </c>
      <c r="AW484" cm="1">
        <f t="array" aca="1" ref="AW484" ca="1">IF($A484&gt;AW$1,"",$C484*INDEX('ETS yield tables'!$D$133:$CO$161,$B484,AW$1-$A484+1)/10^6)</f>
        <v>0</v>
      </c>
      <c r="AX484" cm="1">
        <f t="array" aca="1" ref="AX484" ca="1">IF($A484&gt;AX$1,"",$C484*INDEX('ETS yield tables'!$D$133:$CO$161,$B484,AX$1-$A484+1)/10^6)</f>
        <v>0</v>
      </c>
      <c r="AY484" cm="1">
        <f t="array" aca="1" ref="AY484" ca="1">IF($A484&gt;AY$1,"",$C484*INDEX('ETS yield tables'!$D$133:$CO$161,$B484,AY$1-$A484+1)/10^6)</f>
        <v>0</v>
      </c>
      <c r="AZ484" cm="1">
        <f t="array" aca="1" ref="AZ484" ca="1">IF($A484&gt;AZ$1,"",$C484*INDEX('ETS yield tables'!$D$133:$CO$161,$B484,AZ$1-$A484+1)/10^6)</f>
        <v>0</v>
      </c>
      <c r="BA484" cm="1">
        <f t="array" aca="1" ref="BA484" ca="1">IF($A484&gt;BA$1,"",$C484*INDEX('ETS yield tables'!$D$133:$CO$161,$B484,BA$1-$A484+1)/10^6)</f>
        <v>0</v>
      </c>
      <c r="BB484" cm="1">
        <f t="array" aca="1" ref="BB484" ca="1">IF($A484&gt;BB$1,"",$C484*INDEX('ETS yield tables'!$D$133:$CO$161,$B484,BB$1-$A484+1)/10^6)</f>
        <v>0</v>
      </c>
      <c r="BC484" cm="1">
        <f t="array" aca="1" ref="BC484" ca="1">IF($A484&gt;BC$1,"",$C484*INDEX('ETS yield tables'!$D$133:$CO$161,$B484,BC$1-$A484+1)/10^6)</f>
        <v>0</v>
      </c>
      <c r="BD484" cm="1">
        <f t="array" aca="1" ref="BD484" ca="1">IF($A484&gt;BD$1,"",$C484*INDEX('ETS yield tables'!$D$133:$CO$161,$B484,BD$1-$A484+1)/10^6)</f>
        <v>0</v>
      </c>
      <c r="BE484" cm="1">
        <f t="array" aca="1" ref="BE484" ca="1">IF($A484&gt;BE$1,"",$C484*INDEX('ETS yield tables'!$D$133:$CO$161,$B484,BE$1-$A484+1)/10^6)</f>
        <v>0</v>
      </c>
      <c r="BF484" cm="1">
        <f t="array" aca="1" ref="BF484" ca="1">IF($A484&gt;BF$1,"",$C484*INDEX('ETS yield tables'!$D$133:$CO$161,$B484,BF$1-$A484+1)/10^6)</f>
        <v>0</v>
      </c>
      <c r="BG484" cm="1">
        <f t="array" aca="1" ref="BG484" ca="1">IF($A484&gt;BG$1,"",$C484*INDEX('ETS yield tables'!$D$133:$CO$161,$B484,BG$1-$A484+1)/10^6)</f>
        <v>0</v>
      </c>
      <c r="BH484" cm="1">
        <f t="array" aca="1" ref="BH484" ca="1">IF($A484&gt;BH$1,"",$C484*INDEX('ETS yield tables'!$D$133:$CO$161,$B484,BH$1-$A484+1)/10^6)</f>
        <v>0</v>
      </c>
      <c r="BI484" cm="1">
        <f t="array" aca="1" ref="BI484" ca="1">IF($A484&gt;BI$1,"",$C484*INDEX('ETS yield tables'!$D$133:$CO$161,$B484,BI$1-$A484+1)/10^6)</f>
        <v>0</v>
      </c>
      <c r="BJ484" cm="1">
        <f t="array" aca="1" ref="BJ484" ca="1">IF($A484&gt;BJ$1,"",$C484*INDEX('ETS yield tables'!$D$133:$CO$161,$B484,BJ$1-$A484+1)/10^6)</f>
        <v>0</v>
      </c>
      <c r="BK484" cm="1">
        <f t="array" aca="1" ref="BK484" ca="1">IF($A484&gt;BK$1,"",$C484*INDEX('ETS yield tables'!$D$133:$CO$161,$B484,BK$1-$A484+1)/10^6)</f>
        <v>0</v>
      </c>
      <c r="BL484" cm="1">
        <f t="array" aca="1" ref="BL484" ca="1">IF($A484&gt;BL$1,"",$C484*INDEX('ETS yield tables'!$D$133:$CO$161,$B484,BL$1-$A484+1)/10^6)</f>
        <v>0</v>
      </c>
      <c r="BM484" cm="1">
        <f t="array" aca="1" ref="BM484" ca="1">IF($A484&gt;BM$1,"",$C484*INDEX('ETS yield tables'!$D$133:$CO$161,$B484,BM$1-$A484+1)/10^6)</f>
        <v>0</v>
      </c>
      <c r="BN484" cm="1">
        <f t="array" aca="1" ref="BN484" ca="1">IF($A484&gt;BN$1,"",$C484*INDEX('ETS yield tables'!$D$133:$CO$161,$B484,BN$1-$A484+1)/10^6)</f>
        <v>-1.6834752493917519E-2</v>
      </c>
      <c r="BO484" cm="1">
        <f t="array" aca="1" ref="BO484" ca="1">IF($A484&gt;BO$1,"",$C484*INDEX('ETS yield tables'!$D$133:$CO$161,$B484,BO$1-$A484+1)/10^6)</f>
        <v>-9.014503549439085E-4</v>
      </c>
      <c r="BP484" cm="1">
        <f t="array" aca="1" ref="BP484" ca="1">IF($A484&gt;BP$1,"",$C484*INDEX('ETS yield tables'!$D$133:$CO$161,$B484,BP$1-$A484+1)/10^6)</f>
        <v>-8.8890729053087126E-4</v>
      </c>
      <c r="BQ484" cm="1">
        <f t="array" aca="1" ref="BQ484" ca="1">IF($A484&gt;BQ$1,"",$C484*INDEX('ETS yield tables'!$D$133:$CO$161,$B484,BQ$1-$A484+1)/10^6)</f>
        <v>-8.7326745240453858E-4</v>
      </c>
      <c r="BR484" cm="1">
        <f t="array" aca="1" ref="BR484" ca="1">IF($A484&gt;BR$1,"",$C484*INDEX('ETS yield tables'!$D$133:$CO$161,$B484,BR$1-$A484+1)/10^6)</f>
        <v>-8.5719607952156507E-4</v>
      </c>
      <c r="BS484" cm="1">
        <f t="array" aca="1" ref="BS484" ca="1">IF($A484&gt;BS$1,"",$C484*INDEX('ETS yield tables'!$D$133:$CO$161,$B484,BS$1-$A484+1)/10^6)</f>
        <v>-8.398202926043879E-4</v>
      </c>
      <c r="BT484" cm="1">
        <f t="array" aca="1" ref="BT484" ca="1">IF($A484&gt;BT$1,"",$C484*INDEX('ETS yield tables'!$D$133:$CO$161,$B484,BT$1-$A484+1)/10^6)</f>
        <v>-8.277381542920537E-4</v>
      </c>
      <c r="BU484" cm="1">
        <f t="array" aca="1" ref="BU484" ca="1">IF($A484&gt;BU$1,"",$C484*INDEX('ETS yield tables'!$D$133:$CO$161,$B484,BU$1-$A484+1)/10^6)</f>
        <v>-7.7341581608887807E-4</v>
      </c>
      <c r="BV484" cm="1">
        <f t="array" aca="1" ref="BV484" ca="1">IF($A484&gt;BV$1,"",$C484*INDEX('ETS yield tables'!$D$133:$CO$161,$B484,BV$1-$A484+1)/10^6)</f>
        <v>-6.8850450770572495E-4</v>
      </c>
      <c r="BW484" cm="1">
        <f t="array" aca="1" ref="BW484" ca="1">IF($A484&gt;BW$1,"",$C484*INDEX('ETS yield tables'!$D$133:$CO$161,$B484,BW$1-$A484+1)/10^6)</f>
        <v>-5.7949745822711803E-4</v>
      </c>
      <c r="BX484" cm="1">
        <f t="array" aca="1" ref="BX484" ca="1">IF($A484&gt;BX$1,"",$C484*INDEX('ETS yield tables'!$D$133:$CO$161,$B484,BX$1-$A484+1)/10^6)</f>
        <v>-5.251895405671889E-4</v>
      </c>
      <c r="BY484" cm="1">
        <f t="array" aca="1" ref="BY484" ca="1">IF($A484&gt;BY$1,"",$C484*INDEX('ETS yield tables'!$D$133:$CO$161,$B484,BY$1-$A484+1)/10^6)</f>
        <v>0</v>
      </c>
      <c r="BZ484" cm="1">
        <f t="array" aca="1" ref="BZ484" ca="1">IF($A484&gt;BZ$1,"",$C484*INDEX('ETS yield tables'!$D$133:$CO$161,$B484,BZ$1-$A484+1)/10^6)</f>
        <v>0</v>
      </c>
      <c r="CA484" cm="1">
        <f t="array" aca="1" ref="CA484" ca="1">IF($A484&gt;CA$1,"",$C484*INDEX('ETS yield tables'!$D$133:$CO$161,$B484,CA$1-$A484+1)/10^6)</f>
        <v>0</v>
      </c>
      <c r="CB484" cm="1">
        <f t="array" aca="1" ref="CB484" ca="1">IF($A484&gt;CB$1,"",$C484*INDEX('ETS yield tables'!$D$133:$CO$161,$B484,CB$1-$A484+1)/10^6)</f>
        <v>0</v>
      </c>
      <c r="CC484" cm="1">
        <f t="array" aca="1" ref="CC484" ca="1">IF($A484&gt;CC$1,"",$C484*INDEX('ETS yield tables'!$D$133:$CO$161,$B484,CC$1-$A484+1)/10^6)</f>
        <v>0</v>
      </c>
      <c r="CD484" cm="1">
        <f t="array" aca="1" ref="CD484" ca="1">IF($A484&gt;CD$1,"",$C484*INDEX('ETS yield tables'!$D$133:$CO$161,$B484,CD$1-$A484+1)/10^6)</f>
        <v>0</v>
      </c>
      <c r="CE484" cm="1">
        <f t="array" aca="1" ref="CE484" ca="1">IF($A484&gt;CE$1,"",$C484*INDEX('ETS yield tables'!$D$133:$CO$161,$B484,CE$1-$A484+1)/10^6)</f>
        <v>0</v>
      </c>
      <c r="CF484" cm="1">
        <f t="array" aca="1" ref="CF484" ca="1">IF($A484&gt;CF$1,"",$C484*INDEX('ETS yield tables'!$D$133:$CO$161,$B484,CF$1-$A484+1)/10^6)</f>
        <v>0</v>
      </c>
      <c r="CG484" cm="1">
        <f t="array" aca="1" ref="CG484" ca="1">IF($A484&gt;CG$1,"",$C484*INDEX('ETS yield tables'!$D$133:$CO$161,$B484,CG$1-$A484+1)/10^6)</f>
        <v>0</v>
      </c>
      <c r="CH484" cm="1">
        <f t="array" aca="1" ref="CH484" ca="1">IF($A484&gt;CH$1,"",$C484*INDEX('ETS yield tables'!$D$133:$CO$161,$B484,CH$1-$A484+1)/10^6)</f>
        <v>0</v>
      </c>
      <c r="CI484" cm="1">
        <f t="array" aca="1" ref="CI484" ca="1">IF($A484&gt;CI$1,"",$C484*INDEX('ETS yield tables'!$D$133:$CO$161,$B484,CI$1-$A484+1)/10^6)</f>
        <v>0</v>
      </c>
      <c r="CJ484" cm="1">
        <f t="array" aca="1" ref="CJ484" ca="1">IF($A484&gt;CJ$1,"",$C484*INDEX('ETS yield tables'!$D$133:$CO$161,$B484,CJ$1-$A484+1)/10^6)</f>
        <v>0</v>
      </c>
      <c r="CK484" cm="1">
        <f t="array" aca="1" ref="CK484" ca="1">IF($A484&gt;CK$1,"",$C484*INDEX('ETS yield tables'!$D$133:$CO$161,$B484,CK$1-$A484+1)/10^6)</f>
        <v>0</v>
      </c>
      <c r="CL484" cm="1">
        <f t="array" aca="1" ref="CL484" ca="1">IF($A484&gt;CL$1,"",$C484*INDEX('ETS yield tables'!$D$133:$CO$161,$B484,CL$1-$A484+1)/10^6)</f>
        <v>0</v>
      </c>
      <c r="CM484" cm="1">
        <f t="array" aca="1" ref="CM484" ca="1">IF($A484&gt;CM$1,"",$C484*INDEX('ETS yield tables'!$D$133:$CO$161,$B484,CM$1-$A484+1)/10^6)</f>
        <v>0</v>
      </c>
      <c r="CN484" cm="1">
        <f t="array" aca="1" ref="CN484" ca="1">IF($A484&gt;CN$1,"",$C484*INDEX('ETS yield tables'!$D$133:$CO$161,$B484,CN$1-$A484+1)/10^6)</f>
        <v>0</v>
      </c>
      <c r="CO484" cm="1">
        <f t="array" aca="1" ref="CO484" ca="1">IF($A484&gt;CO$1,"",$C484*INDEX('ETS yield tables'!$D$133:$CO$161,$B484,CO$1-$A484+1)/10^6)</f>
        <v>0</v>
      </c>
    </row>
    <row r="485" spans="1:93" hidden="1" outlineLevel="1">
      <c r="A485">
        <v>2009</v>
      </c>
      <c r="B485">
        <f t="shared" si="221"/>
        <v>5</v>
      </c>
      <c r="C485" s="1">
        <v>56.480601431999993</v>
      </c>
      <c r="D485" s="64"/>
      <c r="E485" s="64"/>
      <c r="F485" s="64"/>
      <c r="G485" s="64"/>
      <c r="H485" s="64"/>
      <c r="I485" s="64"/>
      <c r="J485" s="64"/>
      <c r="K485" s="64"/>
      <c r="L485" s="64"/>
      <c r="M485" s="64"/>
      <c r="N485" s="64"/>
      <c r="O485" s="64"/>
      <c r="P485" s="64"/>
      <c r="Q485" s="64"/>
      <c r="R485" s="64"/>
      <c r="S485" s="64"/>
      <c r="T485" s="64"/>
      <c r="U485" s="64"/>
      <c r="V485" s="64"/>
      <c r="W485" s="64"/>
      <c r="X485" s="64"/>
      <c r="Y485" s="64"/>
      <c r="Z485" s="64"/>
      <c r="AA485" cm="1">
        <f t="array" aca="1" ref="AA485" ca="1">IF($A485&gt;AA$1,"",$C485*INDEX('ETS yield tables'!$D$133:$CO$161,$B485,AA$1-$A485+1)/10^6)</f>
        <v>0</v>
      </c>
      <c r="AB485" cm="1">
        <f t="array" aca="1" ref="AB485" ca="1">IF($A485&gt;AB$1,"",$C485*INDEX('ETS yield tables'!$D$133:$CO$161,$B485,AB$1-$A485+1)/10^6)</f>
        <v>0</v>
      </c>
      <c r="AC485" cm="1">
        <f t="array" aca="1" ref="AC485" ca="1">IF($A485&gt;AC$1,"",$C485*INDEX('ETS yield tables'!$D$133:$CO$161,$B485,AC$1-$A485+1)/10^6)</f>
        <v>0</v>
      </c>
      <c r="AD485" cm="1">
        <f t="array" aca="1" ref="AD485" ca="1">IF($A485&gt;AD$1,"",$C485*INDEX('ETS yield tables'!$D$133:$CO$161,$B485,AD$1-$A485+1)/10^6)</f>
        <v>0</v>
      </c>
      <c r="AE485" cm="1">
        <f t="array" aca="1" ref="AE485" ca="1">IF($A485&gt;AE$1,"",$C485*INDEX('ETS yield tables'!$D$133:$CO$161,$B485,AE$1-$A485+1)/10^6)</f>
        <v>0</v>
      </c>
      <c r="AF485" cm="1">
        <f t="array" aca="1" ref="AF485" ca="1">IF($A485&gt;AF$1,"",$C485*INDEX('ETS yield tables'!$D$133:$CO$161,$B485,AF$1-$A485+1)/10^6)</f>
        <v>0</v>
      </c>
      <c r="AG485" cm="1">
        <f t="array" aca="1" ref="AG485" ca="1">IF($A485&gt;AG$1,"",$C485*INDEX('ETS yield tables'!$D$133:$CO$161,$B485,AG$1-$A485+1)/10^6)</f>
        <v>0</v>
      </c>
      <c r="AH485" cm="1">
        <f t="array" aca="1" ref="AH485" ca="1">IF($A485&gt;AH$1,"",$C485*INDEX('ETS yield tables'!$D$133:$CO$161,$B485,AH$1-$A485+1)/10^6)</f>
        <v>0</v>
      </c>
      <c r="AI485" cm="1">
        <f t="array" aca="1" ref="AI485" ca="1">IF($A485&gt;AI$1,"",$C485*INDEX('ETS yield tables'!$D$133:$CO$161,$B485,AI$1-$A485+1)/10^6)</f>
        <v>0</v>
      </c>
      <c r="AJ485" cm="1">
        <f t="array" aca="1" ref="AJ485" ca="1">IF($A485&gt;AJ$1,"",$C485*INDEX('ETS yield tables'!$D$133:$CO$161,$B485,AJ$1-$A485+1)/10^6)</f>
        <v>0</v>
      </c>
      <c r="AK485" cm="1">
        <f t="array" aca="1" ref="AK485" ca="1">IF($A485&gt;AK$1,"",$C485*INDEX('ETS yield tables'!$D$133:$CO$161,$B485,AK$1-$A485+1)/10^6)</f>
        <v>0</v>
      </c>
      <c r="AL485" cm="1">
        <f t="array" aca="1" ref="AL485" ca="1">IF($A485&gt;AL$1,"",$C485*INDEX('ETS yield tables'!$D$133:$CO$161,$B485,AL$1-$A485+1)/10^6)</f>
        <v>0</v>
      </c>
      <c r="AM485" cm="1">
        <f t="array" aca="1" ref="AM485" ca="1">IF($A485&gt;AM$1,"",$C485*INDEX('ETS yield tables'!$D$133:$CO$161,$B485,AM$1-$A485+1)/10^6)</f>
        <v>0</v>
      </c>
      <c r="AN485" cm="1">
        <f t="array" aca="1" ref="AN485" ca="1">IF($A485&gt;AN$1,"",$C485*INDEX('ETS yield tables'!$D$133:$CO$161,$B485,AN$1-$A485+1)/10^6)</f>
        <v>0</v>
      </c>
      <c r="AO485" cm="1">
        <f t="array" aca="1" ref="AO485" ca="1">IF($A485&gt;AO$1,"",$C485*INDEX('ETS yield tables'!$D$133:$CO$161,$B485,AO$1-$A485+1)/10^6)</f>
        <v>0</v>
      </c>
      <c r="AP485" cm="1">
        <f t="array" aca="1" ref="AP485" ca="1">IF($A485&gt;AP$1,"",$C485*INDEX('ETS yield tables'!$D$133:$CO$161,$B485,AP$1-$A485+1)/10^6)</f>
        <v>0</v>
      </c>
      <c r="AQ485" cm="1">
        <f t="array" aca="1" ref="AQ485" ca="1">IF($A485&gt;AQ$1,"",$C485*INDEX('ETS yield tables'!$D$133:$CO$161,$B485,AQ$1-$A485+1)/10^6)</f>
        <v>0</v>
      </c>
      <c r="AR485" cm="1">
        <f t="array" aca="1" ref="AR485" ca="1">IF($A485&gt;AR$1,"",$C485*INDEX('ETS yield tables'!$D$133:$CO$161,$B485,AR$1-$A485+1)/10^6)</f>
        <v>0</v>
      </c>
      <c r="AS485" cm="1">
        <f t="array" aca="1" ref="AS485" ca="1">IF($A485&gt;AS$1,"",$C485*INDEX('ETS yield tables'!$D$133:$CO$161,$B485,AS$1-$A485+1)/10^6)</f>
        <v>0</v>
      </c>
      <c r="AT485" cm="1">
        <f t="array" aca="1" ref="AT485" ca="1">IF($A485&gt;AT$1,"",$C485*INDEX('ETS yield tables'!$D$133:$CO$161,$B485,AT$1-$A485+1)/10^6)</f>
        <v>0</v>
      </c>
      <c r="AU485" cm="1">
        <f t="array" aca="1" ref="AU485" ca="1">IF($A485&gt;AU$1,"",$C485*INDEX('ETS yield tables'!$D$133:$CO$161,$B485,AU$1-$A485+1)/10^6)</f>
        <v>0</v>
      </c>
      <c r="AV485" cm="1">
        <f t="array" aca="1" ref="AV485" ca="1">IF($A485&gt;AV$1,"",$C485*INDEX('ETS yield tables'!$D$133:$CO$161,$B485,AV$1-$A485+1)/10^6)</f>
        <v>0</v>
      </c>
      <c r="AW485" cm="1">
        <f t="array" aca="1" ref="AW485" ca="1">IF($A485&gt;AW$1,"",$C485*INDEX('ETS yield tables'!$D$133:$CO$161,$B485,AW$1-$A485+1)/10^6)</f>
        <v>0</v>
      </c>
      <c r="AX485" cm="1">
        <f t="array" aca="1" ref="AX485" ca="1">IF($A485&gt;AX$1,"",$C485*INDEX('ETS yield tables'!$D$133:$CO$161,$B485,AX$1-$A485+1)/10^6)</f>
        <v>0</v>
      </c>
      <c r="AY485" cm="1">
        <f t="array" aca="1" ref="AY485" ca="1">IF($A485&gt;AY$1,"",$C485*INDEX('ETS yield tables'!$D$133:$CO$161,$B485,AY$1-$A485+1)/10^6)</f>
        <v>0</v>
      </c>
      <c r="AZ485" cm="1">
        <f t="array" aca="1" ref="AZ485" ca="1">IF($A485&gt;AZ$1,"",$C485*INDEX('ETS yield tables'!$D$133:$CO$161,$B485,AZ$1-$A485+1)/10^6)</f>
        <v>0</v>
      </c>
      <c r="BA485" cm="1">
        <f t="array" aca="1" ref="BA485" ca="1">IF($A485&gt;BA$1,"",$C485*INDEX('ETS yield tables'!$D$133:$CO$161,$B485,BA$1-$A485+1)/10^6)</f>
        <v>0</v>
      </c>
      <c r="BB485" cm="1">
        <f t="array" aca="1" ref="BB485" ca="1">IF($A485&gt;BB$1,"",$C485*INDEX('ETS yield tables'!$D$133:$CO$161,$B485,BB$1-$A485+1)/10^6)</f>
        <v>0</v>
      </c>
      <c r="BC485" cm="1">
        <f t="array" aca="1" ref="BC485" ca="1">IF($A485&gt;BC$1,"",$C485*INDEX('ETS yield tables'!$D$133:$CO$161,$B485,BC$1-$A485+1)/10^6)</f>
        <v>0</v>
      </c>
      <c r="BD485" cm="1">
        <f t="array" aca="1" ref="BD485" ca="1">IF($A485&gt;BD$1,"",$C485*INDEX('ETS yield tables'!$D$133:$CO$161,$B485,BD$1-$A485+1)/10^6)</f>
        <v>0</v>
      </c>
      <c r="BE485" cm="1">
        <f t="array" aca="1" ref="BE485" ca="1">IF($A485&gt;BE$1,"",$C485*INDEX('ETS yield tables'!$D$133:$CO$161,$B485,BE$1-$A485+1)/10^6)</f>
        <v>0</v>
      </c>
      <c r="BF485" cm="1">
        <f t="array" aca="1" ref="BF485" ca="1">IF($A485&gt;BF$1,"",$C485*INDEX('ETS yield tables'!$D$133:$CO$161,$B485,BF$1-$A485+1)/10^6)</f>
        <v>0</v>
      </c>
      <c r="BG485" cm="1">
        <f t="array" aca="1" ref="BG485" ca="1">IF($A485&gt;BG$1,"",$C485*INDEX('ETS yield tables'!$D$133:$CO$161,$B485,BG$1-$A485+1)/10^6)</f>
        <v>0</v>
      </c>
      <c r="BH485" cm="1">
        <f t="array" aca="1" ref="BH485" ca="1">IF($A485&gt;BH$1,"",$C485*INDEX('ETS yield tables'!$D$133:$CO$161,$B485,BH$1-$A485+1)/10^6)</f>
        <v>0</v>
      </c>
      <c r="BI485" cm="1">
        <f t="array" aca="1" ref="BI485" ca="1">IF($A485&gt;BI$1,"",$C485*INDEX('ETS yield tables'!$D$133:$CO$161,$B485,BI$1-$A485+1)/10^6)</f>
        <v>0</v>
      </c>
      <c r="BJ485" cm="1">
        <f t="array" aca="1" ref="BJ485" ca="1">IF($A485&gt;BJ$1,"",$C485*INDEX('ETS yield tables'!$D$133:$CO$161,$B485,BJ$1-$A485+1)/10^6)</f>
        <v>0</v>
      </c>
      <c r="BK485" cm="1">
        <f t="array" aca="1" ref="BK485" ca="1">IF($A485&gt;BK$1,"",$C485*INDEX('ETS yield tables'!$D$133:$CO$161,$B485,BK$1-$A485+1)/10^6)</f>
        <v>0</v>
      </c>
      <c r="BL485" cm="1">
        <f t="array" aca="1" ref="BL485" ca="1">IF($A485&gt;BL$1,"",$C485*INDEX('ETS yield tables'!$D$133:$CO$161,$B485,BL$1-$A485+1)/10^6)</f>
        <v>0</v>
      </c>
      <c r="BM485" cm="1">
        <f t="array" aca="1" ref="BM485" ca="1">IF($A485&gt;BM$1,"",$C485*INDEX('ETS yield tables'!$D$133:$CO$161,$B485,BM$1-$A485+1)/10^6)</f>
        <v>0</v>
      </c>
      <c r="BN485" cm="1">
        <f t="array" aca="1" ref="BN485" ca="1">IF($A485&gt;BN$1,"",$C485*INDEX('ETS yield tables'!$D$133:$CO$161,$B485,BN$1-$A485+1)/10^6)</f>
        <v>0</v>
      </c>
      <c r="BO485" cm="1">
        <f t="array" aca="1" ref="BO485" ca="1">IF($A485&gt;BO$1,"",$C485*INDEX('ETS yield tables'!$D$133:$CO$161,$B485,BO$1-$A485+1)/10^6)</f>
        <v>-5.0111571144594913E-2</v>
      </c>
      <c r="BP485" cm="1">
        <f t="array" aca="1" ref="BP485" ca="1">IF($A485&gt;BP$1,"",$C485*INDEX('ETS yield tables'!$D$133:$CO$161,$B485,BP$1-$A485+1)/10^6)</f>
        <v>-2.6833238927280499E-3</v>
      </c>
      <c r="BQ485" cm="1">
        <f t="array" aca="1" ref="BQ485" ca="1">IF($A485&gt;BQ$1,"",$C485*INDEX('ETS yield tables'!$D$133:$CO$161,$B485,BQ$1-$A485+1)/10^6)</f>
        <v>-2.6459872781902215E-3</v>
      </c>
      <c r="BR485" cm="1">
        <f t="array" aca="1" ref="BR485" ca="1">IF($A485&gt;BR$1,"",$C485*INDEX('ETS yield tables'!$D$133:$CO$161,$B485,BR$1-$A485+1)/10^6)</f>
        <v>-2.5994325776538853E-3</v>
      </c>
      <c r="BS485" cm="1">
        <f t="array" aca="1" ref="BS485" ca="1">IF($A485&gt;BS$1,"",$C485*INDEX('ETS yield tables'!$D$133:$CO$161,$B485,BS$1-$A485+1)/10^6)</f>
        <v>-2.5515933387991753E-3</v>
      </c>
      <c r="BT485" cm="1">
        <f t="array" aca="1" ref="BT485" ca="1">IF($A485&gt;BT$1,"",$C485*INDEX('ETS yield tables'!$D$133:$CO$161,$B485,BT$1-$A485+1)/10^6)</f>
        <v>-2.4998712845184221E-3</v>
      </c>
      <c r="BU485" cm="1">
        <f t="array" aca="1" ref="BU485" ca="1">IF($A485&gt;BU$1,"",$C485*INDEX('ETS yield tables'!$D$133:$CO$161,$B485,BU$1-$A485+1)/10^6)</f>
        <v>-2.4639066967505814E-3</v>
      </c>
      <c r="BV485" cm="1">
        <f t="array" aca="1" ref="BV485" ca="1">IF($A485&gt;BV$1,"",$C485*INDEX('ETS yield tables'!$D$133:$CO$161,$B485,BV$1-$A485+1)/10^6)</f>
        <v>-2.3022068014540678E-3</v>
      </c>
      <c r="BW485" cm="1">
        <f t="array" aca="1" ref="BW485" ca="1">IF($A485&gt;BW$1,"",$C485*INDEX('ETS yield tables'!$D$133:$CO$161,$B485,BW$1-$A485+1)/10^6)</f>
        <v>-2.0494535119382059E-3</v>
      </c>
      <c r="BX485" cm="1">
        <f t="array" aca="1" ref="BX485" ca="1">IF($A485&gt;BX$1,"",$C485*INDEX('ETS yield tables'!$D$133:$CO$161,$B485,BX$1-$A485+1)/10^6)</f>
        <v>-1.7249750548190281E-3</v>
      </c>
      <c r="BY485" cm="1">
        <f t="array" aca="1" ref="BY485" ca="1">IF($A485&gt;BY$1,"",$C485*INDEX('ETS yield tables'!$D$133:$CO$161,$B485,BY$1-$A485+1)/10^6)</f>
        <v>-1.5633180847796045E-3</v>
      </c>
      <c r="BZ485" cm="1">
        <f t="array" aca="1" ref="BZ485" ca="1">IF($A485&gt;BZ$1,"",$C485*INDEX('ETS yield tables'!$D$133:$CO$161,$B485,BZ$1-$A485+1)/10^6)</f>
        <v>0</v>
      </c>
      <c r="CA485" cm="1">
        <f t="array" aca="1" ref="CA485" ca="1">IF($A485&gt;CA$1,"",$C485*INDEX('ETS yield tables'!$D$133:$CO$161,$B485,CA$1-$A485+1)/10^6)</f>
        <v>0</v>
      </c>
      <c r="CB485" cm="1">
        <f t="array" aca="1" ref="CB485" ca="1">IF($A485&gt;CB$1,"",$C485*INDEX('ETS yield tables'!$D$133:$CO$161,$B485,CB$1-$A485+1)/10^6)</f>
        <v>0</v>
      </c>
      <c r="CC485" cm="1">
        <f t="array" aca="1" ref="CC485" ca="1">IF($A485&gt;CC$1,"",$C485*INDEX('ETS yield tables'!$D$133:$CO$161,$B485,CC$1-$A485+1)/10^6)</f>
        <v>0</v>
      </c>
      <c r="CD485" cm="1">
        <f t="array" aca="1" ref="CD485" ca="1">IF($A485&gt;CD$1,"",$C485*INDEX('ETS yield tables'!$D$133:$CO$161,$B485,CD$1-$A485+1)/10^6)</f>
        <v>0</v>
      </c>
      <c r="CE485" cm="1">
        <f t="array" aca="1" ref="CE485" ca="1">IF($A485&gt;CE$1,"",$C485*INDEX('ETS yield tables'!$D$133:$CO$161,$B485,CE$1-$A485+1)/10^6)</f>
        <v>0</v>
      </c>
      <c r="CF485" cm="1">
        <f t="array" aca="1" ref="CF485" ca="1">IF($A485&gt;CF$1,"",$C485*INDEX('ETS yield tables'!$D$133:$CO$161,$B485,CF$1-$A485+1)/10^6)</f>
        <v>0</v>
      </c>
      <c r="CG485" cm="1">
        <f t="array" aca="1" ref="CG485" ca="1">IF($A485&gt;CG$1,"",$C485*INDEX('ETS yield tables'!$D$133:$CO$161,$B485,CG$1-$A485+1)/10^6)</f>
        <v>0</v>
      </c>
      <c r="CH485" cm="1">
        <f t="array" aca="1" ref="CH485" ca="1">IF($A485&gt;CH$1,"",$C485*INDEX('ETS yield tables'!$D$133:$CO$161,$B485,CH$1-$A485+1)/10^6)</f>
        <v>0</v>
      </c>
      <c r="CI485" cm="1">
        <f t="array" aca="1" ref="CI485" ca="1">IF($A485&gt;CI$1,"",$C485*INDEX('ETS yield tables'!$D$133:$CO$161,$B485,CI$1-$A485+1)/10^6)</f>
        <v>0</v>
      </c>
      <c r="CJ485" cm="1">
        <f t="array" aca="1" ref="CJ485" ca="1">IF($A485&gt;CJ$1,"",$C485*INDEX('ETS yield tables'!$D$133:$CO$161,$B485,CJ$1-$A485+1)/10^6)</f>
        <v>0</v>
      </c>
      <c r="CK485" cm="1">
        <f t="array" aca="1" ref="CK485" ca="1">IF($A485&gt;CK$1,"",$C485*INDEX('ETS yield tables'!$D$133:$CO$161,$B485,CK$1-$A485+1)/10^6)</f>
        <v>0</v>
      </c>
      <c r="CL485" cm="1">
        <f t="array" aca="1" ref="CL485" ca="1">IF($A485&gt;CL$1,"",$C485*INDEX('ETS yield tables'!$D$133:$CO$161,$B485,CL$1-$A485+1)/10^6)</f>
        <v>0</v>
      </c>
      <c r="CM485" cm="1">
        <f t="array" aca="1" ref="CM485" ca="1">IF($A485&gt;CM$1,"",$C485*INDEX('ETS yield tables'!$D$133:$CO$161,$B485,CM$1-$A485+1)/10^6)</f>
        <v>0</v>
      </c>
      <c r="CN485" cm="1">
        <f t="array" aca="1" ref="CN485" ca="1">IF($A485&gt;CN$1,"",$C485*INDEX('ETS yield tables'!$D$133:$CO$161,$B485,CN$1-$A485+1)/10^6)</f>
        <v>0</v>
      </c>
      <c r="CO485" cm="1">
        <f t="array" aca="1" ref="CO485" ca="1">IF($A485&gt;CO$1,"",$C485*INDEX('ETS yield tables'!$D$133:$CO$161,$B485,CO$1-$A485+1)/10^6)</f>
        <v>0</v>
      </c>
    </row>
    <row r="486" spans="1:93" hidden="1" outlineLevel="1">
      <c r="A486">
        <v>2010</v>
      </c>
      <c r="B486">
        <f t="shared" si="221"/>
        <v>4</v>
      </c>
      <c r="C486" s="1">
        <v>53.803828551999999</v>
      </c>
      <c r="D486" s="64"/>
      <c r="E486" s="64"/>
      <c r="F486" s="64"/>
      <c r="G486" s="64"/>
      <c r="H486" s="64"/>
      <c r="I486" s="64"/>
      <c r="J486" s="64"/>
      <c r="K486" s="64"/>
      <c r="L486" s="64"/>
      <c r="M486" s="64"/>
      <c r="N486" s="64"/>
      <c r="O486" s="64"/>
      <c r="P486" s="64"/>
      <c r="Q486" s="64"/>
      <c r="R486" s="64"/>
      <c r="S486" s="64"/>
      <c r="T486" s="64"/>
      <c r="U486" s="64"/>
      <c r="V486" s="64"/>
      <c r="W486" s="64"/>
      <c r="X486" s="64"/>
      <c r="Y486" s="64"/>
      <c r="Z486" s="64"/>
      <c r="AA486" cm="1">
        <f t="array" aca="1" ref="AA486" ca="1">IF($A486&gt;AA$1,"",$C486*INDEX('ETS yield tables'!$D$133:$CO$161,$B486,AA$1-$A486+1)/10^6)</f>
        <v>0</v>
      </c>
      <c r="AB486" cm="1">
        <f t="array" aca="1" ref="AB486" ca="1">IF($A486&gt;AB$1,"",$C486*INDEX('ETS yield tables'!$D$133:$CO$161,$B486,AB$1-$A486+1)/10^6)</f>
        <v>0</v>
      </c>
      <c r="AC486" cm="1">
        <f t="array" aca="1" ref="AC486" ca="1">IF($A486&gt;AC$1,"",$C486*INDEX('ETS yield tables'!$D$133:$CO$161,$B486,AC$1-$A486+1)/10^6)</f>
        <v>0</v>
      </c>
      <c r="AD486" cm="1">
        <f t="array" aca="1" ref="AD486" ca="1">IF($A486&gt;AD$1,"",$C486*INDEX('ETS yield tables'!$D$133:$CO$161,$B486,AD$1-$A486+1)/10^6)</f>
        <v>0</v>
      </c>
      <c r="AE486" cm="1">
        <f t="array" aca="1" ref="AE486" ca="1">IF($A486&gt;AE$1,"",$C486*INDEX('ETS yield tables'!$D$133:$CO$161,$B486,AE$1-$A486+1)/10^6)</f>
        <v>0</v>
      </c>
      <c r="AF486" cm="1">
        <f t="array" aca="1" ref="AF486" ca="1">IF($A486&gt;AF$1,"",$C486*INDEX('ETS yield tables'!$D$133:$CO$161,$B486,AF$1-$A486+1)/10^6)</f>
        <v>0</v>
      </c>
      <c r="AG486" cm="1">
        <f t="array" aca="1" ref="AG486" ca="1">IF($A486&gt;AG$1,"",$C486*INDEX('ETS yield tables'!$D$133:$CO$161,$B486,AG$1-$A486+1)/10^6)</f>
        <v>0</v>
      </c>
      <c r="AH486" cm="1">
        <f t="array" aca="1" ref="AH486" ca="1">IF($A486&gt;AH$1,"",$C486*INDEX('ETS yield tables'!$D$133:$CO$161,$B486,AH$1-$A486+1)/10^6)</f>
        <v>0</v>
      </c>
      <c r="AI486" cm="1">
        <f t="array" aca="1" ref="AI486" ca="1">IF($A486&gt;AI$1,"",$C486*INDEX('ETS yield tables'!$D$133:$CO$161,$B486,AI$1-$A486+1)/10^6)</f>
        <v>0</v>
      </c>
      <c r="AJ486" cm="1">
        <f t="array" aca="1" ref="AJ486" ca="1">IF($A486&gt;AJ$1,"",$C486*INDEX('ETS yield tables'!$D$133:$CO$161,$B486,AJ$1-$A486+1)/10^6)</f>
        <v>0</v>
      </c>
      <c r="AK486" cm="1">
        <f t="array" aca="1" ref="AK486" ca="1">IF($A486&gt;AK$1,"",$C486*INDEX('ETS yield tables'!$D$133:$CO$161,$B486,AK$1-$A486+1)/10^6)</f>
        <v>0</v>
      </c>
      <c r="AL486" cm="1">
        <f t="array" aca="1" ref="AL486" ca="1">IF($A486&gt;AL$1,"",$C486*INDEX('ETS yield tables'!$D$133:$CO$161,$B486,AL$1-$A486+1)/10^6)</f>
        <v>0</v>
      </c>
      <c r="AM486" cm="1">
        <f t="array" aca="1" ref="AM486" ca="1">IF($A486&gt;AM$1,"",$C486*INDEX('ETS yield tables'!$D$133:$CO$161,$B486,AM$1-$A486+1)/10^6)</f>
        <v>0</v>
      </c>
      <c r="AN486" cm="1">
        <f t="array" aca="1" ref="AN486" ca="1">IF($A486&gt;AN$1,"",$C486*INDEX('ETS yield tables'!$D$133:$CO$161,$B486,AN$1-$A486+1)/10^6)</f>
        <v>0</v>
      </c>
      <c r="AO486" cm="1">
        <f t="array" aca="1" ref="AO486" ca="1">IF($A486&gt;AO$1,"",$C486*INDEX('ETS yield tables'!$D$133:$CO$161,$B486,AO$1-$A486+1)/10^6)</f>
        <v>0</v>
      </c>
      <c r="AP486" cm="1">
        <f t="array" aca="1" ref="AP486" ca="1">IF($A486&gt;AP$1,"",$C486*INDEX('ETS yield tables'!$D$133:$CO$161,$B486,AP$1-$A486+1)/10^6)</f>
        <v>0</v>
      </c>
      <c r="AQ486" cm="1">
        <f t="array" aca="1" ref="AQ486" ca="1">IF($A486&gt;AQ$1,"",$C486*INDEX('ETS yield tables'!$D$133:$CO$161,$B486,AQ$1-$A486+1)/10^6)</f>
        <v>0</v>
      </c>
      <c r="AR486" cm="1">
        <f t="array" aca="1" ref="AR486" ca="1">IF($A486&gt;AR$1,"",$C486*INDEX('ETS yield tables'!$D$133:$CO$161,$B486,AR$1-$A486+1)/10^6)</f>
        <v>0</v>
      </c>
      <c r="AS486" cm="1">
        <f t="array" aca="1" ref="AS486" ca="1">IF($A486&gt;AS$1,"",$C486*INDEX('ETS yield tables'!$D$133:$CO$161,$B486,AS$1-$A486+1)/10^6)</f>
        <v>0</v>
      </c>
      <c r="AT486" cm="1">
        <f t="array" aca="1" ref="AT486" ca="1">IF($A486&gt;AT$1,"",$C486*INDEX('ETS yield tables'!$D$133:$CO$161,$B486,AT$1-$A486+1)/10^6)</f>
        <v>0</v>
      </c>
      <c r="AU486" cm="1">
        <f t="array" aca="1" ref="AU486" ca="1">IF($A486&gt;AU$1,"",$C486*INDEX('ETS yield tables'!$D$133:$CO$161,$B486,AU$1-$A486+1)/10^6)</f>
        <v>0</v>
      </c>
      <c r="AV486" cm="1">
        <f t="array" aca="1" ref="AV486" ca="1">IF($A486&gt;AV$1,"",$C486*INDEX('ETS yield tables'!$D$133:$CO$161,$B486,AV$1-$A486+1)/10^6)</f>
        <v>0</v>
      </c>
      <c r="AW486" cm="1">
        <f t="array" aca="1" ref="AW486" ca="1">IF($A486&gt;AW$1,"",$C486*INDEX('ETS yield tables'!$D$133:$CO$161,$B486,AW$1-$A486+1)/10^6)</f>
        <v>0</v>
      </c>
      <c r="AX486" cm="1">
        <f t="array" aca="1" ref="AX486" ca="1">IF($A486&gt;AX$1,"",$C486*INDEX('ETS yield tables'!$D$133:$CO$161,$B486,AX$1-$A486+1)/10^6)</f>
        <v>0</v>
      </c>
      <c r="AY486" cm="1">
        <f t="array" aca="1" ref="AY486" ca="1">IF($A486&gt;AY$1,"",$C486*INDEX('ETS yield tables'!$D$133:$CO$161,$B486,AY$1-$A486+1)/10^6)</f>
        <v>0</v>
      </c>
      <c r="AZ486" cm="1">
        <f t="array" aca="1" ref="AZ486" ca="1">IF($A486&gt;AZ$1,"",$C486*INDEX('ETS yield tables'!$D$133:$CO$161,$B486,AZ$1-$A486+1)/10^6)</f>
        <v>0</v>
      </c>
      <c r="BA486" cm="1">
        <f t="array" aca="1" ref="BA486" ca="1">IF($A486&gt;BA$1,"",$C486*INDEX('ETS yield tables'!$D$133:$CO$161,$B486,BA$1-$A486+1)/10^6)</f>
        <v>0</v>
      </c>
      <c r="BB486" cm="1">
        <f t="array" aca="1" ref="BB486" ca="1">IF($A486&gt;BB$1,"",$C486*INDEX('ETS yield tables'!$D$133:$CO$161,$B486,BB$1-$A486+1)/10^6)</f>
        <v>0</v>
      </c>
      <c r="BC486" cm="1">
        <f t="array" aca="1" ref="BC486" ca="1">IF($A486&gt;BC$1,"",$C486*INDEX('ETS yield tables'!$D$133:$CO$161,$B486,BC$1-$A486+1)/10^6)</f>
        <v>0</v>
      </c>
      <c r="BD486" cm="1">
        <f t="array" aca="1" ref="BD486" ca="1">IF($A486&gt;BD$1,"",$C486*INDEX('ETS yield tables'!$D$133:$CO$161,$B486,BD$1-$A486+1)/10^6)</f>
        <v>0</v>
      </c>
      <c r="BE486" cm="1">
        <f t="array" aca="1" ref="BE486" ca="1">IF($A486&gt;BE$1,"",$C486*INDEX('ETS yield tables'!$D$133:$CO$161,$B486,BE$1-$A486+1)/10^6)</f>
        <v>0</v>
      </c>
      <c r="BF486" cm="1">
        <f t="array" aca="1" ref="BF486" ca="1">IF($A486&gt;BF$1,"",$C486*INDEX('ETS yield tables'!$D$133:$CO$161,$B486,BF$1-$A486+1)/10^6)</f>
        <v>0</v>
      </c>
      <c r="BG486" cm="1">
        <f t="array" aca="1" ref="BG486" ca="1">IF($A486&gt;BG$1,"",$C486*INDEX('ETS yield tables'!$D$133:$CO$161,$B486,BG$1-$A486+1)/10^6)</f>
        <v>0</v>
      </c>
      <c r="BH486" cm="1">
        <f t="array" aca="1" ref="BH486" ca="1">IF($A486&gt;BH$1,"",$C486*INDEX('ETS yield tables'!$D$133:$CO$161,$B486,BH$1-$A486+1)/10^6)</f>
        <v>0</v>
      </c>
      <c r="BI486" cm="1">
        <f t="array" aca="1" ref="BI486" ca="1">IF($A486&gt;BI$1,"",$C486*INDEX('ETS yield tables'!$D$133:$CO$161,$B486,BI$1-$A486+1)/10^6)</f>
        <v>0</v>
      </c>
      <c r="BJ486" cm="1">
        <f t="array" aca="1" ref="BJ486" ca="1">IF($A486&gt;BJ$1,"",$C486*INDEX('ETS yield tables'!$D$133:$CO$161,$B486,BJ$1-$A486+1)/10^6)</f>
        <v>0</v>
      </c>
      <c r="BK486" cm="1">
        <f t="array" aca="1" ref="BK486" ca="1">IF($A486&gt;BK$1,"",$C486*INDEX('ETS yield tables'!$D$133:$CO$161,$B486,BK$1-$A486+1)/10^6)</f>
        <v>0</v>
      </c>
      <c r="BL486" cm="1">
        <f t="array" aca="1" ref="BL486" ca="1">IF($A486&gt;BL$1,"",$C486*INDEX('ETS yield tables'!$D$133:$CO$161,$B486,BL$1-$A486+1)/10^6)</f>
        <v>0</v>
      </c>
      <c r="BM486" cm="1">
        <f t="array" aca="1" ref="BM486" ca="1">IF($A486&gt;BM$1,"",$C486*INDEX('ETS yield tables'!$D$133:$CO$161,$B486,BM$1-$A486+1)/10^6)</f>
        <v>0</v>
      </c>
      <c r="BN486" cm="1">
        <f t="array" aca="1" ref="BN486" ca="1">IF($A486&gt;BN$1,"",$C486*INDEX('ETS yield tables'!$D$133:$CO$161,$B486,BN$1-$A486+1)/10^6)</f>
        <v>0</v>
      </c>
      <c r="BO486" cm="1">
        <f t="array" aca="1" ref="BO486" ca="1">IF($A486&gt;BO$1,"",$C486*INDEX('ETS yield tables'!$D$133:$CO$161,$B486,BO$1-$A486+1)/10^6)</f>
        <v>0</v>
      </c>
      <c r="BP486" cm="1">
        <f t="array" aca="1" ref="BP486" ca="1">IF($A486&gt;BP$1,"",$C486*INDEX('ETS yield tables'!$D$133:$CO$161,$B486,BP$1-$A486+1)/10^6)</f>
        <v>-4.7736644334094545E-2</v>
      </c>
      <c r="BQ486" cm="1">
        <f t="array" aca="1" ref="BQ486" ca="1">IF($A486&gt;BQ$1,"",$C486*INDEX('ETS yield tables'!$D$133:$CO$161,$B486,BQ$1-$A486+1)/10^6)</f>
        <v>-2.5561537061117119E-3</v>
      </c>
      <c r="BR486" cm="1">
        <f t="array" aca="1" ref="BR486" ca="1">IF($A486&gt;BR$1,"",$C486*INDEX('ETS yield tables'!$D$133:$CO$161,$B486,BR$1-$A486+1)/10^6)</f>
        <v>-2.5205865776397529E-3</v>
      </c>
      <c r="BS486" cm="1">
        <f t="array" aca="1" ref="BS486" ca="1">IF($A486&gt;BS$1,"",$C486*INDEX('ETS yield tables'!$D$133:$CO$161,$B486,BS$1-$A486+1)/10^6)</f>
        <v>-2.4762382339174856E-3</v>
      </c>
      <c r="BT486" cm="1">
        <f t="array" aca="1" ref="BT486" ca="1">IF($A486&gt;BT$1,"",$C486*INDEX('ETS yield tables'!$D$133:$CO$161,$B486,BT$1-$A486+1)/10^6)</f>
        <v>-2.4306662297224543E-3</v>
      </c>
      <c r="BU486" cm="1">
        <f t="array" aca="1" ref="BU486" ca="1">IF($A486&gt;BU$1,"",$C486*INDEX('ETS yield tables'!$D$133:$CO$161,$B486,BU$1-$A486+1)/10^6)</f>
        <v>-2.3813954275297882E-3</v>
      </c>
      <c r="BV486" cm="1">
        <f t="array" aca="1" ref="BV486" ca="1">IF($A486&gt;BV$1,"",$C486*INDEX('ETS yield tables'!$D$133:$CO$161,$B486,BV$1-$A486+1)/10^6)</f>
        <v>-2.3471353016610167E-3</v>
      </c>
      <c r="BW486" cm="1">
        <f t="array" aca="1" ref="BW486" ca="1">IF($A486&gt;BW$1,"",$C486*INDEX('ETS yield tables'!$D$133:$CO$161,$B486,BW$1-$A486+1)/10^6)</f>
        <v>-2.1930988143922955E-3</v>
      </c>
      <c r="BX486" cm="1">
        <f t="array" aca="1" ref="BX486" ca="1">IF($A486&gt;BX$1,"",$C486*INDEX('ETS yield tables'!$D$133:$CO$161,$B486,BX$1-$A486+1)/10^6)</f>
        <v>-1.9523242066459858E-3</v>
      </c>
      <c r="BY486" cm="1">
        <f t="array" aca="1" ref="BY486" ca="1">IF($A486&gt;BY$1,"",$C486*INDEX('ETS yield tables'!$D$133:$CO$161,$B486,BY$1-$A486+1)/10^6)</f>
        <v>-1.6432236865908556E-3</v>
      </c>
      <c r="BZ486" cm="1">
        <f t="array" aca="1" ref="BZ486" ca="1">IF($A486&gt;BZ$1,"",$C486*INDEX('ETS yield tables'!$D$133:$CO$161,$B486,BZ$1-$A486+1)/10^6)</f>
        <v>-1.4892280902318357E-3</v>
      </c>
      <c r="CA486" cm="1">
        <f t="array" aca="1" ref="CA486" ca="1">IF($A486&gt;CA$1,"",$C486*INDEX('ETS yield tables'!$D$133:$CO$161,$B486,CA$1-$A486+1)/10^6)</f>
        <v>0</v>
      </c>
      <c r="CB486" cm="1">
        <f t="array" aca="1" ref="CB486" ca="1">IF($A486&gt;CB$1,"",$C486*INDEX('ETS yield tables'!$D$133:$CO$161,$B486,CB$1-$A486+1)/10^6)</f>
        <v>0</v>
      </c>
      <c r="CC486" cm="1">
        <f t="array" aca="1" ref="CC486" ca="1">IF($A486&gt;CC$1,"",$C486*INDEX('ETS yield tables'!$D$133:$CO$161,$B486,CC$1-$A486+1)/10^6)</f>
        <v>0</v>
      </c>
      <c r="CD486" cm="1">
        <f t="array" aca="1" ref="CD486" ca="1">IF($A486&gt;CD$1,"",$C486*INDEX('ETS yield tables'!$D$133:$CO$161,$B486,CD$1-$A486+1)/10^6)</f>
        <v>0</v>
      </c>
      <c r="CE486" cm="1">
        <f t="array" aca="1" ref="CE486" ca="1">IF($A486&gt;CE$1,"",$C486*INDEX('ETS yield tables'!$D$133:$CO$161,$B486,CE$1-$A486+1)/10^6)</f>
        <v>0</v>
      </c>
      <c r="CF486" cm="1">
        <f t="array" aca="1" ref="CF486" ca="1">IF($A486&gt;CF$1,"",$C486*INDEX('ETS yield tables'!$D$133:$CO$161,$B486,CF$1-$A486+1)/10^6)</f>
        <v>0</v>
      </c>
      <c r="CG486" cm="1">
        <f t="array" aca="1" ref="CG486" ca="1">IF($A486&gt;CG$1,"",$C486*INDEX('ETS yield tables'!$D$133:$CO$161,$B486,CG$1-$A486+1)/10^6)</f>
        <v>0</v>
      </c>
      <c r="CH486" cm="1">
        <f t="array" aca="1" ref="CH486" ca="1">IF($A486&gt;CH$1,"",$C486*INDEX('ETS yield tables'!$D$133:$CO$161,$B486,CH$1-$A486+1)/10^6)</f>
        <v>0</v>
      </c>
      <c r="CI486" cm="1">
        <f t="array" aca="1" ref="CI486" ca="1">IF($A486&gt;CI$1,"",$C486*INDEX('ETS yield tables'!$D$133:$CO$161,$B486,CI$1-$A486+1)/10^6)</f>
        <v>0</v>
      </c>
      <c r="CJ486" cm="1">
        <f t="array" aca="1" ref="CJ486" ca="1">IF($A486&gt;CJ$1,"",$C486*INDEX('ETS yield tables'!$D$133:$CO$161,$B486,CJ$1-$A486+1)/10^6)</f>
        <v>0</v>
      </c>
      <c r="CK486" cm="1">
        <f t="array" aca="1" ref="CK486" ca="1">IF($A486&gt;CK$1,"",$C486*INDEX('ETS yield tables'!$D$133:$CO$161,$B486,CK$1-$A486+1)/10^6)</f>
        <v>0</v>
      </c>
      <c r="CL486" cm="1">
        <f t="array" aca="1" ref="CL486" ca="1">IF($A486&gt;CL$1,"",$C486*INDEX('ETS yield tables'!$D$133:$CO$161,$B486,CL$1-$A486+1)/10^6)</f>
        <v>0</v>
      </c>
      <c r="CM486" cm="1">
        <f t="array" aca="1" ref="CM486" ca="1">IF($A486&gt;CM$1,"",$C486*INDEX('ETS yield tables'!$D$133:$CO$161,$B486,CM$1-$A486+1)/10^6)</f>
        <v>0</v>
      </c>
      <c r="CN486" cm="1">
        <f t="array" aca="1" ref="CN486" ca="1">IF($A486&gt;CN$1,"",$C486*INDEX('ETS yield tables'!$D$133:$CO$161,$B486,CN$1-$A486+1)/10^6)</f>
        <v>0</v>
      </c>
      <c r="CO486" cm="1">
        <f t="array" aca="1" ref="CO486" ca="1">IF($A486&gt;CO$1,"",$C486*INDEX('ETS yield tables'!$D$133:$CO$161,$B486,CO$1-$A486+1)/10^6)</f>
        <v>0</v>
      </c>
    </row>
    <row r="487" spans="1:93" hidden="1" outlineLevel="1">
      <c r="A487">
        <v>2011</v>
      </c>
      <c r="B487">
        <f t="shared" si="221"/>
        <v>3</v>
      </c>
      <c r="C487" s="1">
        <v>187.026791632</v>
      </c>
      <c r="D487" s="64"/>
      <c r="E487" s="64"/>
      <c r="F487" s="64"/>
      <c r="G487" s="64"/>
      <c r="H487" s="64"/>
      <c r="I487" s="64"/>
      <c r="J487" s="64"/>
      <c r="K487" s="64"/>
      <c r="L487" s="64"/>
      <c r="M487" s="64"/>
      <c r="N487" s="64"/>
      <c r="O487" s="64"/>
      <c r="P487" s="64"/>
      <c r="Q487" s="64"/>
      <c r="R487" s="64"/>
      <c r="S487" s="64"/>
      <c r="T487" s="64"/>
      <c r="U487" s="64"/>
      <c r="V487" s="64"/>
      <c r="W487" s="64"/>
      <c r="X487" s="64"/>
      <c r="Y487" s="64"/>
      <c r="Z487" s="64"/>
      <c r="AA487" cm="1">
        <f t="array" aca="1" ref="AA487" ca="1">IF($A487&gt;AA$1,"",$C487*INDEX('ETS yield tables'!$D$133:$CO$161,$B487,AA$1-$A487+1)/10^6)</f>
        <v>0</v>
      </c>
      <c r="AB487" cm="1">
        <f t="array" aca="1" ref="AB487" ca="1">IF($A487&gt;AB$1,"",$C487*INDEX('ETS yield tables'!$D$133:$CO$161,$B487,AB$1-$A487+1)/10^6)</f>
        <v>0</v>
      </c>
      <c r="AC487" cm="1">
        <f t="array" aca="1" ref="AC487" ca="1">IF($A487&gt;AC$1,"",$C487*INDEX('ETS yield tables'!$D$133:$CO$161,$B487,AC$1-$A487+1)/10^6)</f>
        <v>0</v>
      </c>
      <c r="AD487" cm="1">
        <f t="array" aca="1" ref="AD487" ca="1">IF($A487&gt;AD$1,"",$C487*INDEX('ETS yield tables'!$D$133:$CO$161,$B487,AD$1-$A487+1)/10^6)</f>
        <v>0</v>
      </c>
      <c r="AE487" cm="1">
        <f t="array" aca="1" ref="AE487" ca="1">IF($A487&gt;AE$1,"",$C487*INDEX('ETS yield tables'!$D$133:$CO$161,$B487,AE$1-$A487+1)/10^6)</f>
        <v>0</v>
      </c>
      <c r="AF487" cm="1">
        <f t="array" aca="1" ref="AF487" ca="1">IF($A487&gt;AF$1,"",$C487*INDEX('ETS yield tables'!$D$133:$CO$161,$B487,AF$1-$A487+1)/10^6)</f>
        <v>0</v>
      </c>
      <c r="AG487" cm="1">
        <f t="array" aca="1" ref="AG487" ca="1">IF($A487&gt;AG$1,"",$C487*INDEX('ETS yield tables'!$D$133:$CO$161,$B487,AG$1-$A487+1)/10^6)</f>
        <v>0</v>
      </c>
      <c r="AH487" cm="1">
        <f t="array" aca="1" ref="AH487" ca="1">IF($A487&gt;AH$1,"",$C487*INDEX('ETS yield tables'!$D$133:$CO$161,$B487,AH$1-$A487+1)/10^6)</f>
        <v>0</v>
      </c>
      <c r="AI487" cm="1">
        <f t="array" aca="1" ref="AI487" ca="1">IF($A487&gt;AI$1,"",$C487*INDEX('ETS yield tables'!$D$133:$CO$161,$B487,AI$1-$A487+1)/10^6)</f>
        <v>0</v>
      </c>
      <c r="AJ487" cm="1">
        <f t="array" aca="1" ref="AJ487" ca="1">IF($A487&gt;AJ$1,"",$C487*INDEX('ETS yield tables'!$D$133:$CO$161,$B487,AJ$1-$A487+1)/10^6)</f>
        <v>0</v>
      </c>
      <c r="AK487" cm="1">
        <f t="array" aca="1" ref="AK487" ca="1">IF($A487&gt;AK$1,"",$C487*INDEX('ETS yield tables'!$D$133:$CO$161,$B487,AK$1-$A487+1)/10^6)</f>
        <v>0</v>
      </c>
      <c r="AL487" cm="1">
        <f t="array" aca="1" ref="AL487" ca="1">IF($A487&gt;AL$1,"",$C487*INDEX('ETS yield tables'!$D$133:$CO$161,$B487,AL$1-$A487+1)/10^6)</f>
        <v>0</v>
      </c>
      <c r="AM487" cm="1">
        <f t="array" aca="1" ref="AM487" ca="1">IF($A487&gt;AM$1,"",$C487*INDEX('ETS yield tables'!$D$133:$CO$161,$B487,AM$1-$A487+1)/10^6)</f>
        <v>0</v>
      </c>
      <c r="AN487" cm="1">
        <f t="array" aca="1" ref="AN487" ca="1">IF($A487&gt;AN$1,"",$C487*INDEX('ETS yield tables'!$D$133:$CO$161,$B487,AN$1-$A487+1)/10^6)</f>
        <v>0</v>
      </c>
      <c r="AO487" cm="1">
        <f t="array" aca="1" ref="AO487" ca="1">IF($A487&gt;AO$1,"",$C487*INDEX('ETS yield tables'!$D$133:$CO$161,$B487,AO$1-$A487+1)/10^6)</f>
        <v>0</v>
      </c>
      <c r="AP487" cm="1">
        <f t="array" aca="1" ref="AP487" ca="1">IF($A487&gt;AP$1,"",$C487*INDEX('ETS yield tables'!$D$133:$CO$161,$B487,AP$1-$A487+1)/10^6)</f>
        <v>0</v>
      </c>
      <c r="AQ487" cm="1">
        <f t="array" aca="1" ref="AQ487" ca="1">IF($A487&gt;AQ$1,"",$C487*INDEX('ETS yield tables'!$D$133:$CO$161,$B487,AQ$1-$A487+1)/10^6)</f>
        <v>0</v>
      </c>
      <c r="AR487" cm="1">
        <f t="array" aca="1" ref="AR487" ca="1">IF($A487&gt;AR$1,"",$C487*INDEX('ETS yield tables'!$D$133:$CO$161,$B487,AR$1-$A487+1)/10^6)</f>
        <v>0</v>
      </c>
      <c r="AS487" cm="1">
        <f t="array" aca="1" ref="AS487" ca="1">IF($A487&gt;AS$1,"",$C487*INDEX('ETS yield tables'!$D$133:$CO$161,$B487,AS$1-$A487+1)/10^6)</f>
        <v>0</v>
      </c>
      <c r="AT487" cm="1">
        <f t="array" aca="1" ref="AT487" ca="1">IF($A487&gt;AT$1,"",$C487*INDEX('ETS yield tables'!$D$133:$CO$161,$B487,AT$1-$A487+1)/10^6)</f>
        <v>0</v>
      </c>
      <c r="AU487" cm="1">
        <f t="array" aca="1" ref="AU487" ca="1">IF($A487&gt;AU$1,"",$C487*INDEX('ETS yield tables'!$D$133:$CO$161,$B487,AU$1-$A487+1)/10^6)</f>
        <v>0</v>
      </c>
      <c r="AV487" cm="1">
        <f t="array" aca="1" ref="AV487" ca="1">IF($A487&gt;AV$1,"",$C487*INDEX('ETS yield tables'!$D$133:$CO$161,$B487,AV$1-$A487+1)/10^6)</f>
        <v>0</v>
      </c>
      <c r="AW487" cm="1">
        <f t="array" aca="1" ref="AW487" ca="1">IF($A487&gt;AW$1,"",$C487*INDEX('ETS yield tables'!$D$133:$CO$161,$B487,AW$1-$A487+1)/10^6)</f>
        <v>0</v>
      </c>
      <c r="AX487" cm="1">
        <f t="array" aca="1" ref="AX487" ca="1">IF($A487&gt;AX$1,"",$C487*INDEX('ETS yield tables'!$D$133:$CO$161,$B487,AX$1-$A487+1)/10^6)</f>
        <v>0</v>
      </c>
      <c r="AY487" cm="1">
        <f t="array" aca="1" ref="AY487" ca="1">IF($A487&gt;AY$1,"",$C487*INDEX('ETS yield tables'!$D$133:$CO$161,$B487,AY$1-$A487+1)/10^6)</f>
        <v>0</v>
      </c>
      <c r="AZ487" cm="1">
        <f t="array" aca="1" ref="AZ487" ca="1">IF($A487&gt;AZ$1,"",$C487*INDEX('ETS yield tables'!$D$133:$CO$161,$B487,AZ$1-$A487+1)/10^6)</f>
        <v>0</v>
      </c>
      <c r="BA487" cm="1">
        <f t="array" aca="1" ref="BA487" ca="1">IF($A487&gt;BA$1,"",$C487*INDEX('ETS yield tables'!$D$133:$CO$161,$B487,BA$1-$A487+1)/10^6)</f>
        <v>0</v>
      </c>
      <c r="BB487" cm="1">
        <f t="array" aca="1" ref="BB487" ca="1">IF($A487&gt;BB$1,"",$C487*INDEX('ETS yield tables'!$D$133:$CO$161,$B487,BB$1-$A487+1)/10^6)</f>
        <v>0</v>
      </c>
      <c r="BC487" cm="1">
        <f t="array" aca="1" ref="BC487" ca="1">IF($A487&gt;BC$1,"",$C487*INDEX('ETS yield tables'!$D$133:$CO$161,$B487,BC$1-$A487+1)/10^6)</f>
        <v>0</v>
      </c>
      <c r="BD487" cm="1">
        <f t="array" aca="1" ref="BD487" ca="1">IF($A487&gt;BD$1,"",$C487*INDEX('ETS yield tables'!$D$133:$CO$161,$B487,BD$1-$A487+1)/10^6)</f>
        <v>0</v>
      </c>
      <c r="BE487" cm="1">
        <f t="array" aca="1" ref="BE487" ca="1">IF($A487&gt;BE$1,"",$C487*INDEX('ETS yield tables'!$D$133:$CO$161,$B487,BE$1-$A487+1)/10^6)</f>
        <v>0</v>
      </c>
      <c r="BF487" cm="1">
        <f t="array" aca="1" ref="BF487" ca="1">IF($A487&gt;BF$1,"",$C487*INDEX('ETS yield tables'!$D$133:$CO$161,$B487,BF$1-$A487+1)/10^6)</f>
        <v>0</v>
      </c>
      <c r="BG487" cm="1">
        <f t="array" aca="1" ref="BG487" ca="1">IF($A487&gt;BG$1,"",$C487*INDEX('ETS yield tables'!$D$133:$CO$161,$B487,BG$1-$A487+1)/10^6)</f>
        <v>0</v>
      </c>
      <c r="BH487" cm="1">
        <f t="array" aca="1" ref="BH487" ca="1">IF($A487&gt;BH$1,"",$C487*INDEX('ETS yield tables'!$D$133:$CO$161,$B487,BH$1-$A487+1)/10^6)</f>
        <v>0</v>
      </c>
      <c r="BI487" cm="1">
        <f t="array" aca="1" ref="BI487" ca="1">IF($A487&gt;BI$1,"",$C487*INDEX('ETS yield tables'!$D$133:$CO$161,$B487,BI$1-$A487+1)/10^6)</f>
        <v>0</v>
      </c>
      <c r="BJ487" cm="1">
        <f t="array" aca="1" ref="BJ487" ca="1">IF($A487&gt;BJ$1,"",$C487*INDEX('ETS yield tables'!$D$133:$CO$161,$B487,BJ$1-$A487+1)/10^6)</f>
        <v>0</v>
      </c>
      <c r="BK487" cm="1">
        <f t="array" aca="1" ref="BK487" ca="1">IF($A487&gt;BK$1,"",$C487*INDEX('ETS yield tables'!$D$133:$CO$161,$B487,BK$1-$A487+1)/10^6)</f>
        <v>0</v>
      </c>
      <c r="BL487" cm="1">
        <f t="array" aca="1" ref="BL487" ca="1">IF($A487&gt;BL$1,"",$C487*INDEX('ETS yield tables'!$D$133:$CO$161,$B487,BL$1-$A487+1)/10^6)</f>
        <v>0</v>
      </c>
      <c r="BM487" cm="1">
        <f t="array" aca="1" ref="BM487" ca="1">IF($A487&gt;BM$1,"",$C487*INDEX('ETS yield tables'!$D$133:$CO$161,$B487,BM$1-$A487+1)/10^6)</f>
        <v>0</v>
      </c>
      <c r="BN487" cm="1">
        <f t="array" aca="1" ref="BN487" ca="1">IF($A487&gt;BN$1,"",$C487*INDEX('ETS yield tables'!$D$133:$CO$161,$B487,BN$1-$A487+1)/10^6)</f>
        <v>0</v>
      </c>
      <c r="BO487" cm="1">
        <f t="array" aca="1" ref="BO487" ca="1">IF($A487&gt;BO$1,"",$C487*INDEX('ETS yield tables'!$D$133:$CO$161,$B487,BO$1-$A487+1)/10^6)</f>
        <v>0</v>
      </c>
      <c r="BP487" cm="1">
        <f t="array" aca="1" ref="BP487" ca="1">IF($A487&gt;BP$1,"",$C487*INDEX('ETS yield tables'!$D$133:$CO$161,$B487,BP$1-$A487+1)/10^6)</f>
        <v>0</v>
      </c>
      <c r="BQ487" cm="1">
        <f t="array" aca="1" ref="BQ487" ca="1">IF($A487&gt;BQ$1,"",$C487*INDEX('ETS yield tables'!$D$133:$CO$161,$B487,BQ$1-$A487+1)/10^6)</f>
        <v>-0.16593673114646265</v>
      </c>
      <c r="BR487" cm="1">
        <f t="array" aca="1" ref="BR487" ca="1">IF($A487&gt;BR$1,"",$C487*INDEX('ETS yield tables'!$D$133:$CO$161,$B487,BR$1-$A487+1)/10^6)</f>
        <v>-8.8854127938177898E-3</v>
      </c>
      <c r="BS487" cm="1">
        <f t="array" aca="1" ref="BS487" ca="1">IF($A487&gt;BS$1,"",$C487*INDEX('ETS yield tables'!$D$133:$CO$161,$B487,BS$1-$A487+1)/10^6)</f>
        <v>-8.7617783591558661E-3</v>
      </c>
      <c r="BT487" cm="1">
        <f t="array" aca="1" ref="BT487" ca="1">IF($A487&gt;BT$1,"",$C487*INDEX('ETS yield tables'!$D$133:$CO$161,$B487,BT$1-$A487+1)/10^6)</f>
        <v>-8.6076196558852857E-3</v>
      </c>
      <c r="BU487" cm="1">
        <f t="array" aca="1" ref="BU487" ca="1">IF($A487&gt;BU$1,"",$C487*INDEX('ETS yield tables'!$D$133:$CO$161,$B487,BU$1-$A487+1)/10^6)</f>
        <v>-8.4492074022926023E-3</v>
      </c>
      <c r="BV487" cm="1">
        <f t="array" aca="1" ref="BV487" ca="1">IF($A487&gt;BV$1,"",$C487*INDEX('ETS yield tables'!$D$133:$CO$161,$B487,BV$1-$A487+1)/10^6)</f>
        <v>-8.277937804882389E-3</v>
      </c>
      <c r="BW487" cm="1">
        <f t="array" aca="1" ref="BW487" ca="1">IF($A487&gt;BW$1,"",$C487*INDEX('ETS yield tables'!$D$133:$CO$161,$B487,BW$1-$A487+1)/10^6)</f>
        <v>-8.1588466250427961E-3</v>
      </c>
      <c r="BX487" cm="1">
        <f t="array" aca="1" ref="BX487" ca="1">IF($A487&gt;BX$1,"",$C487*INDEX('ETS yield tables'!$D$133:$CO$161,$B487,BX$1-$A487+1)/10^6)</f>
        <v>-7.623402386529375E-3</v>
      </c>
      <c r="BY487" cm="1">
        <f t="array" aca="1" ref="BY487" ca="1">IF($A487&gt;BY$1,"",$C487*INDEX('ETS yield tables'!$D$133:$CO$161,$B487,BY$1-$A487+1)/10^6)</f>
        <v>-6.7864488907437718E-3</v>
      </c>
      <c r="BZ487" cm="1">
        <f t="array" aca="1" ref="BZ487" ca="1">IF($A487&gt;BZ$1,"",$C487*INDEX('ETS yield tables'!$D$133:$CO$161,$B487,BZ$1-$A487+1)/10^6)</f>
        <v>-5.7119885760503345E-3</v>
      </c>
      <c r="CA487" cm="1">
        <f t="array" aca="1" ref="CA487" ca="1">IF($A487&gt;CA$1,"",$C487*INDEX('ETS yield tables'!$D$133:$CO$161,$B487,CA$1-$A487+1)/10^6)</f>
        <v>-5.1766864778985599E-3</v>
      </c>
      <c r="CB487" cm="1">
        <f t="array" aca="1" ref="CB487" ca="1">IF($A487&gt;CB$1,"",$C487*INDEX('ETS yield tables'!$D$133:$CO$161,$B487,CB$1-$A487+1)/10^6)</f>
        <v>0</v>
      </c>
      <c r="CC487" cm="1">
        <f t="array" aca="1" ref="CC487" ca="1">IF($A487&gt;CC$1,"",$C487*INDEX('ETS yield tables'!$D$133:$CO$161,$B487,CC$1-$A487+1)/10^6)</f>
        <v>0</v>
      </c>
      <c r="CD487" cm="1">
        <f t="array" aca="1" ref="CD487" ca="1">IF($A487&gt;CD$1,"",$C487*INDEX('ETS yield tables'!$D$133:$CO$161,$B487,CD$1-$A487+1)/10^6)</f>
        <v>0</v>
      </c>
      <c r="CE487" cm="1">
        <f t="array" aca="1" ref="CE487" ca="1">IF($A487&gt;CE$1,"",$C487*INDEX('ETS yield tables'!$D$133:$CO$161,$B487,CE$1-$A487+1)/10^6)</f>
        <v>0</v>
      </c>
      <c r="CF487" cm="1">
        <f t="array" aca="1" ref="CF487" ca="1">IF($A487&gt;CF$1,"",$C487*INDEX('ETS yield tables'!$D$133:$CO$161,$B487,CF$1-$A487+1)/10^6)</f>
        <v>0</v>
      </c>
      <c r="CG487" cm="1">
        <f t="array" aca="1" ref="CG487" ca="1">IF($A487&gt;CG$1,"",$C487*INDEX('ETS yield tables'!$D$133:$CO$161,$B487,CG$1-$A487+1)/10^6)</f>
        <v>0</v>
      </c>
      <c r="CH487" cm="1">
        <f t="array" aca="1" ref="CH487" ca="1">IF($A487&gt;CH$1,"",$C487*INDEX('ETS yield tables'!$D$133:$CO$161,$B487,CH$1-$A487+1)/10^6)</f>
        <v>0</v>
      </c>
      <c r="CI487" cm="1">
        <f t="array" aca="1" ref="CI487" ca="1">IF($A487&gt;CI$1,"",$C487*INDEX('ETS yield tables'!$D$133:$CO$161,$B487,CI$1-$A487+1)/10^6)</f>
        <v>0</v>
      </c>
      <c r="CJ487" cm="1">
        <f t="array" aca="1" ref="CJ487" ca="1">IF($A487&gt;CJ$1,"",$C487*INDEX('ETS yield tables'!$D$133:$CO$161,$B487,CJ$1-$A487+1)/10^6)</f>
        <v>0</v>
      </c>
      <c r="CK487" cm="1">
        <f t="array" aca="1" ref="CK487" ca="1">IF($A487&gt;CK$1,"",$C487*INDEX('ETS yield tables'!$D$133:$CO$161,$B487,CK$1-$A487+1)/10^6)</f>
        <v>0</v>
      </c>
      <c r="CL487" cm="1">
        <f t="array" aca="1" ref="CL487" ca="1">IF($A487&gt;CL$1,"",$C487*INDEX('ETS yield tables'!$D$133:$CO$161,$B487,CL$1-$A487+1)/10^6)</f>
        <v>0</v>
      </c>
      <c r="CM487" cm="1">
        <f t="array" aca="1" ref="CM487" ca="1">IF($A487&gt;CM$1,"",$C487*INDEX('ETS yield tables'!$D$133:$CO$161,$B487,CM$1-$A487+1)/10^6)</f>
        <v>0</v>
      </c>
      <c r="CN487" cm="1">
        <f t="array" aca="1" ref="CN487" ca="1">IF($A487&gt;CN$1,"",$C487*INDEX('ETS yield tables'!$D$133:$CO$161,$B487,CN$1-$A487+1)/10^6)</f>
        <v>0</v>
      </c>
      <c r="CO487" cm="1">
        <f t="array" aca="1" ref="CO487" ca="1">IF($A487&gt;CO$1,"",$C487*INDEX('ETS yield tables'!$D$133:$CO$161,$B487,CO$1-$A487+1)/10^6)</f>
        <v>0</v>
      </c>
    </row>
    <row r="488" spans="1:93" hidden="1" outlineLevel="1">
      <c r="A488">
        <v>2012</v>
      </c>
      <c r="B488">
        <f t="shared" si="221"/>
        <v>2</v>
      </c>
      <c r="C488" s="1">
        <v>134.99648479200002</v>
      </c>
      <c r="D488" s="64"/>
      <c r="E488" s="64"/>
      <c r="F488" s="64"/>
      <c r="G488" s="64"/>
      <c r="H488" s="64"/>
      <c r="I488" s="64"/>
      <c r="J488" s="64"/>
      <c r="K488" s="64"/>
      <c r="L488" s="64"/>
      <c r="M488" s="64"/>
      <c r="N488" s="64"/>
      <c r="O488" s="64"/>
      <c r="P488" s="64"/>
      <c r="Q488" s="64"/>
      <c r="R488" s="64"/>
      <c r="S488" s="64"/>
      <c r="T488" s="64"/>
      <c r="U488" s="64"/>
      <c r="V488" s="64"/>
      <c r="W488" s="64"/>
      <c r="X488" s="64"/>
      <c r="Y488" s="64"/>
      <c r="Z488" s="64"/>
      <c r="AA488" cm="1">
        <f t="array" aca="1" ref="AA488" ca="1">IF($A488&gt;AA$1,"",$C488*INDEX('ETS yield tables'!$D$133:$CO$161,$B488,AA$1-$A488+1)/10^6)</f>
        <v>0</v>
      </c>
      <c r="AB488" cm="1">
        <f t="array" aca="1" ref="AB488" ca="1">IF($A488&gt;AB$1,"",$C488*INDEX('ETS yield tables'!$D$133:$CO$161,$B488,AB$1-$A488+1)/10^6)</f>
        <v>0</v>
      </c>
      <c r="AC488" cm="1">
        <f t="array" aca="1" ref="AC488" ca="1">IF($A488&gt;AC$1,"",$C488*INDEX('ETS yield tables'!$D$133:$CO$161,$B488,AC$1-$A488+1)/10^6)</f>
        <v>0</v>
      </c>
      <c r="AD488" cm="1">
        <f t="array" aca="1" ref="AD488" ca="1">IF($A488&gt;AD$1,"",$C488*INDEX('ETS yield tables'!$D$133:$CO$161,$B488,AD$1-$A488+1)/10^6)</f>
        <v>0</v>
      </c>
      <c r="AE488" cm="1">
        <f t="array" aca="1" ref="AE488" ca="1">IF($A488&gt;AE$1,"",$C488*INDEX('ETS yield tables'!$D$133:$CO$161,$B488,AE$1-$A488+1)/10^6)</f>
        <v>0</v>
      </c>
      <c r="AF488" cm="1">
        <f t="array" aca="1" ref="AF488" ca="1">IF($A488&gt;AF$1,"",$C488*INDEX('ETS yield tables'!$D$133:$CO$161,$B488,AF$1-$A488+1)/10^6)</f>
        <v>0</v>
      </c>
      <c r="AG488" cm="1">
        <f t="array" aca="1" ref="AG488" ca="1">IF($A488&gt;AG$1,"",$C488*INDEX('ETS yield tables'!$D$133:$CO$161,$B488,AG$1-$A488+1)/10^6)</f>
        <v>0</v>
      </c>
      <c r="AH488" cm="1">
        <f t="array" aca="1" ref="AH488" ca="1">IF($A488&gt;AH$1,"",$C488*INDEX('ETS yield tables'!$D$133:$CO$161,$B488,AH$1-$A488+1)/10^6)</f>
        <v>0</v>
      </c>
      <c r="AI488" cm="1">
        <f t="array" aca="1" ref="AI488" ca="1">IF($A488&gt;AI$1,"",$C488*INDEX('ETS yield tables'!$D$133:$CO$161,$B488,AI$1-$A488+1)/10^6)</f>
        <v>0</v>
      </c>
      <c r="AJ488" cm="1">
        <f t="array" aca="1" ref="AJ488" ca="1">IF($A488&gt;AJ$1,"",$C488*INDEX('ETS yield tables'!$D$133:$CO$161,$B488,AJ$1-$A488+1)/10^6)</f>
        <v>0</v>
      </c>
      <c r="AK488" cm="1">
        <f t="array" aca="1" ref="AK488" ca="1">IF($A488&gt;AK$1,"",$C488*INDEX('ETS yield tables'!$D$133:$CO$161,$B488,AK$1-$A488+1)/10^6)</f>
        <v>0</v>
      </c>
      <c r="AL488" cm="1">
        <f t="array" aca="1" ref="AL488" ca="1">IF($A488&gt;AL$1,"",$C488*INDEX('ETS yield tables'!$D$133:$CO$161,$B488,AL$1-$A488+1)/10^6)</f>
        <v>0</v>
      </c>
      <c r="AM488" cm="1">
        <f t="array" aca="1" ref="AM488" ca="1">IF($A488&gt;AM$1,"",$C488*INDEX('ETS yield tables'!$D$133:$CO$161,$B488,AM$1-$A488+1)/10^6)</f>
        <v>0</v>
      </c>
      <c r="AN488" cm="1">
        <f t="array" aca="1" ref="AN488" ca="1">IF($A488&gt;AN$1,"",$C488*INDEX('ETS yield tables'!$D$133:$CO$161,$B488,AN$1-$A488+1)/10^6)</f>
        <v>0</v>
      </c>
      <c r="AO488" cm="1">
        <f t="array" aca="1" ref="AO488" ca="1">IF($A488&gt;AO$1,"",$C488*INDEX('ETS yield tables'!$D$133:$CO$161,$B488,AO$1-$A488+1)/10^6)</f>
        <v>0</v>
      </c>
      <c r="AP488" cm="1">
        <f t="array" aca="1" ref="AP488" ca="1">IF($A488&gt;AP$1,"",$C488*INDEX('ETS yield tables'!$D$133:$CO$161,$B488,AP$1-$A488+1)/10^6)</f>
        <v>0</v>
      </c>
      <c r="AQ488" cm="1">
        <f t="array" aca="1" ref="AQ488" ca="1">IF($A488&gt;AQ$1,"",$C488*INDEX('ETS yield tables'!$D$133:$CO$161,$B488,AQ$1-$A488+1)/10^6)</f>
        <v>0</v>
      </c>
      <c r="AR488" cm="1">
        <f t="array" aca="1" ref="AR488" ca="1">IF($A488&gt;AR$1,"",$C488*INDEX('ETS yield tables'!$D$133:$CO$161,$B488,AR$1-$A488+1)/10^6)</f>
        <v>0</v>
      </c>
      <c r="AS488" cm="1">
        <f t="array" aca="1" ref="AS488" ca="1">IF($A488&gt;AS$1,"",$C488*INDEX('ETS yield tables'!$D$133:$CO$161,$B488,AS$1-$A488+1)/10^6)</f>
        <v>0</v>
      </c>
      <c r="AT488" cm="1">
        <f t="array" aca="1" ref="AT488" ca="1">IF($A488&gt;AT$1,"",$C488*INDEX('ETS yield tables'!$D$133:$CO$161,$B488,AT$1-$A488+1)/10^6)</f>
        <v>0</v>
      </c>
      <c r="AU488" cm="1">
        <f t="array" aca="1" ref="AU488" ca="1">IF($A488&gt;AU$1,"",$C488*INDEX('ETS yield tables'!$D$133:$CO$161,$B488,AU$1-$A488+1)/10^6)</f>
        <v>0</v>
      </c>
      <c r="AV488" cm="1">
        <f t="array" aca="1" ref="AV488" ca="1">IF($A488&gt;AV$1,"",$C488*INDEX('ETS yield tables'!$D$133:$CO$161,$B488,AV$1-$A488+1)/10^6)</f>
        <v>0</v>
      </c>
      <c r="AW488" cm="1">
        <f t="array" aca="1" ref="AW488" ca="1">IF($A488&gt;AW$1,"",$C488*INDEX('ETS yield tables'!$D$133:$CO$161,$B488,AW$1-$A488+1)/10^6)</f>
        <v>0</v>
      </c>
      <c r="AX488" cm="1">
        <f t="array" aca="1" ref="AX488" ca="1">IF($A488&gt;AX$1,"",$C488*INDEX('ETS yield tables'!$D$133:$CO$161,$B488,AX$1-$A488+1)/10^6)</f>
        <v>0</v>
      </c>
      <c r="AY488" cm="1">
        <f t="array" aca="1" ref="AY488" ca="1">IF($A488&gt;AY$1,"",$C488*INDEX('ETS yield tables'!$D$133:$CO$161,$B488,AY$1-$A488+1)/10^6)</f>
        <v>0</v>
      </c>
      <c r="AZ488" cm="1">
        <f t="array" aca="1" ref="AZ488" ca="1">IF($A488&gt;AZ$1,"",$C488*INDEX('ETS yield tables'!$D$133:$CO$161,$B488,AZ$1-$A488+1)/10^6)</f>
        <v>0</v>
      </c>
      <c r="BA488" cm="1">
        <f t="array" aca="1" ref="BA488" ca="1">IF($A488&gt;BA$1,"",$C488*INDEX('ETS yield tables'!$D$133:$CO$161,$B488,BA$1-$A488+1)/10^6)</f>
        <v>0</v>
      </c>
      <c r="BB488" cm="1">
        <f t="array" aca="1" ref="BB488" ca="1">IF($A488&gt;BB$1,"",$C488*INDEX('ETS yield tables'!$D$133:$CO$161,$B488,BB$1-$A488+1)/10^6)</f>
        <v>0</v>
      </c>
      <c r="BC488" cm="1">
        <f t="array" aca="1" ref="BC488" ca="1">IF($A488&gt;BC$1,"",$C488*INDEX('ETS yield tables'!$D$133:$CO$161,$B488,BC$1-$A488+1)/10^6)</f>
        <v>0</v>
      </c>
      <c r="BD488" cm="1">
        <f t="array" aca="1" ref="BD488" ca="1">IF($A488&gt;BD$1,"",$C488*INDEX('ETS yield tables'!$D$133:$CO$161,$B488,BD$1-$A488+1)/10^6)</f>
        <v>0</v>
      </c>
      <c r="BE488" cm="1">
        <f t="array" aca="1" ref="BE488" ca="1">IF($A488&gt;BE$1,"",$C488*INDEX('ETS yield tables'!$D$133:$CO$161,$B488,BE$1-$A488+1)/10^6)</f>
        <v>0</v>
      </c>
      <c r="BF488" cm="1">
        <f t="array" aca="1" ref="BF488" ca="1">IF($A488&gt;BF$1,"",$C488*INDEX('ETS yield tables'!$D$133:$CO$161,$B488,BF$1-$A488+1)/10^6)</f>
        <v>0</v>
      </c>
      <c r="BG488" cm="1">
        <f t="array" aca="1" ref="BG488" ca="1">IF($A488&gt;BG$1,"",$C488*INDEX('ETS yield tables'!$D$133:$CO$161,$B488,BG$1-$A488+1)/10^6)</f>
        <v>0</v>
      </c>
      <c r="BH488" cm="1">
        <f t="array" aca="1" ref="BH488" ca="1">IF($A488&gt;BH$1,"",$C488*INDEX('ETS yield tables'!$D$133:$CO$161,$B488,BH$1-$A488+1)/10^6)</f>
        <v>0</v>
      </c>
      <c r="BI488" cm="1">
        <f t="array" aca="1" ref="BI488" ca="1">IF($A488&gt;BI$1,"",$C488*INDEX('ETS yield tables'!$D$133:$CO$161,$B488,BI$1-$A488+1)/10^6)</f>
        <v>0</v>
      </c>
      <c r="BJ488" cm="1">
        <f t="array" aca="1" ref="BJ488" ca="1">IF($A488&gt;BJ$1,"",$C488*INDEX('ETS yield tables'!$D$133:$CO$161,$B488,BJ$1-$A488+1)/10^6)</f>
        <v>0</v>
      </c>
      <c r="BK488" cm="1">
        <f t="array" aca="1" ref="BK488" ca="1">IF($A488&gt;BK$1,"",$C488*INDEX('ETS yield tables'!$D$133:$CO$161,$B488,BK$1-$A488+1)/10^6)</f>
        <v>0</v>
      </c>
      <c r="BL488" cm="1">
        <f t="array" aca="1" ref="BL488" ca="1">IF($A488&gt;BL$1,"",$C488*INDEX('ETS yield tables'!$D$133:$CO$161,$B488,BL$1-$A488+1)/10^6)</f>
        <v>0</v>
      </c>
      <c r="BM488" cm="1">
        <f t="array" aca="1" ref="BM488" ca="1">IF($A488&gt;BM$1,"",$C488*INDEX('ETS yield tables'!$D$133:$CO$161,$B488,BM$1-$A488+1)/10^6)</f>
        <v>0</v>
      </c>
      <c r="BN488" cm="1">
        <f t="array" aca="1" ref="BN488" ca="1">IF($A488&gt;BN$1,"",$C488*INDEX('ETS yield tables'!$D$133:$CO$161,$B488,BN$1-$A488+1)/10^6)</f>
        <v>0</v>
      </c>
      <c r="BO488" cm="1">
        <f t="array" aca="1" ref="BO488" ca="1">IF($A488&gt;BO$1,"",$C488*INDEX('ETS yield tables'!$D$133:$CO$161,$B488,BO$1-$A488+1)/10^6)</f>
        <v>0</v>
      </c>
      <c r="BP488" cm="1">
        <f t="array" aca="1" ref="BP488" ca="1">IF($A488&gt;BP$1,"",$C488*INDEX('ETS yield tables'!$D$133:$CO$161,$B488,BP$1-$A488+1)/10^6)</f>
        <v>0</v>
      </c>
      <c r="BQ488" cm="1">
        <f t="array" aca="1" ref="BQ488" ca="1">IF($A488&gt;BQ$1,"",$C488*INDEX('ETS yield tables'!$D$133:$CO$161,$B488,BQ$1-$A488+1)/10^6)</f>
        <v>0</v>
      </c>
      <c r="BR488" cm="1">
        <f t="array" aca="1" ref="BR488" ca="1">IF($A488&gt;BR$1,"",$C488*INDEX('ETS yield tables'!$D$133:$CO$161,$B488,BR$1-$A488+1)/10^6)</f>
        <v>-0.11977361749713557</v>
      </c>
      <c r="BS488" cm="1">
        <f t="array" aca="1" ref="BS488" ca="1">IF($A488&gt;BS$1,"",$C488*INDEX('ETS yield tables'!$D$133:$CO$161,$B488,BS$1-$A488+1)/10^6)</f>
        <v>-6.413516922492259E-3</v>
      </c>
      <c r="BT488" cm="1">
        <f t="array" aca="1" ref="BT488" ca="1">IF($A488&gt;BT$1,"",$C488*INDEX('ETS yield tables'!$D$133:$CO$161,$B488,BT$1-$A488+1)/10^6)</f>
        <v>-6.324277226227532E-3</v>
      </c>
      <c r="BU488" cm="1">
        <f t="array" aca="1" ref="BU488" ca="1">IF($A488&gt;BU$1,"",$C488*INDEX('ETS yield tables'!$D$133:$CO$161,$B488,BU$1-$A488+1)/10^6)</f>
        <v>-6.213005023672888E-3</v>
      </c>
      <c r="BV488" cm="1">
        <f t="array" aca="1" ref="BV488" ca="1">IF($A488&gt;BV$1,"",$C488*INDEX('ETS yield tables'!$D$133:$CO$161,$B488,BV$1-$A488+1)/10^6)</f>
        <v>-6.098662596064606E-3</v>
      </c>
      <c r="BW488" cm="1">
        <f t="array" aca="1" ref="BW488" ca="1">IF($A488&gt;BW$1,"",$C488*INDEX('ETS yield tables'!$D$133:$CO$161,$B488,BW$1-$A488+1)/10^6)</f>
        <v>-5.9750397001128164E-3</v>
      </c>
      <c r="BX488" cm="1">
        <f t="array" aca="1" ref="BX488" ca="1">IF($A488&gt;BX$1,"",$C488*INDEX('ETS yield tables'!$D$133:$CO$161,$B488,BX$1-$A488+1)/10^6)</f>
        <v>-5.8890793384566613E-3</v>
      </c>
      <c r="BY488" cm="1">
        <f t="array" aca="1" ref="BY488" ca="1">IF($A488&gt;BY$1,"",$C488*INDEX('ETS yield tables'!$D$133:$CO$161,$B488,BY$1-$A488+1)/10^6)</f>
        <v>-5.5025941222440686E-3</v>
      </c>
      <c r="BZ488" cm="1">
        <f t="array" aca="1" ref="BZ488" ca="1">IF($A488&gt;BZ$1,"",$C488*INDEX('ETS yield tables'!$D$133:$CO$161,$B488,BZ$1-$A488+1)/10^6)</f>
        <v>-4.8984786429615767E-3</v>
      </c>
      <c r="CA488" cm="1">
        <f t="array" aca="1" ref="CA488" ca="1">IF($A488&gt;CA$1,"",$C488*INDEX('ETS yield tables'!$D$133:$CO$161,$B488,CA$1-$A488+1)/10^6)</f>
        <v>-4.1229300476698294E-3</v>
      </c>
      <c r="CB488" cm="1">
        <f t="array" aca="1" ref="CB488" ca="1">IF($A488&gt;CB$1,"",$C488*INDEX('ETS yield tables'!$D$133:$CO$161,$B488,CB$1-$A488+1)/10^6)</f>
        <v>-3.7365474287856817E-3</v>
      </c>
      <c r="CC488" cm="1">
        <f t="array" aca="1" ref="CC488" ca="1">IF($A488&gt;CC$1,"",$C488*INDEX('ETS yield tables'!$D$133:$CO$161,$B488,CC$1-$A488+1)/10^6)</f>
        <v>0</v>
      </c>
      <c r="CD488" cm="1">
        <f t="array" aca="1" ref="CD488" ca="1">IF($A488&gt;CD$1,"",$C488*INDEX('ETS yield tables'!$D$133:$CO$161,$B488,CD$1-$A488+1)/10^6)</f>
        <v>0</v>
      </c>
      <c r="CE488" cm="1">
        <f t="array" aca="1" ref="CE488" ca="1">IF($A488&gt;CE$1,"",$C488*INDEX('ETS yield tables'!$D$133:$CO$161,$B488,CE$1-$A488+1)/10^6)</f>
        <v>0</v>
      </c>
      <c r="CF488" cm="1">
        <f t="array" aca="1" ref="CF488" ca="1">IF($A488&gt;CF$1,"",$C488*INDEX('ETS yield tables'!$D$133:$CO$161,$B488,CF$1-$A488+1)/10^6)</f>
        <v>0</v>
      </c>
      <c r="CG488" cm="1">
        <f t="array" aca="1" ref="CG488" ca="1">IF($A488&gt;CG$1,"",$C488*INDEX('ETS yield tables'!$D$133:$CO$161,$B488,CG$1-$A488+1)/10^6)</f>
        <v>0</v>
      </c>
      <c r="CH488" cm="1">
        <f t="array" aca="1" ref="CH488" ca="1">IF($A488&gt;CH$1,"",$C488*INDEX('ETS yield tables'!$D$133:$CO$161,$B488,CH$1-$A488+1)/10^6)</f>
        <v>0</v>
      </c>
      <c r="CI488" cm="1">
        <f t="array" aca="1" ref="CI488" ca="1">IF($A488&gt;CI$1,"",$C488*INDEX('ETS yield tables'!$D$133:$CO$161,$B488,CI$1-$A488+1)/10^6)</f>
        <v>0</v>
      </c>
      <c r="CJ488" cm="1">
        <f t="array" aca="1" ref="CJ488" ca="1">IF($A488&gt;CJ$1,"",$C488*INDEX('ETS yield tables'!$D$133:$CO$161,$B488,CJ$1-$A488+1)/10^6)</f>
        <v>0</v>
      </c>
      <c r="CK488" cm="1">
        <f t="array" aca="1" ref="CK488" ca="1">IF($A488&gt;CK$1,"",$C488*INDEX('ETS yield tables'!$D$133:$CO$161,$B488,CK$1-$A488+1)/10^6)</f>
        <v>0</v>
      </c>
      <c r="CL488" cm="1">
        <f t="array" aca="1" ref="CL488" ca="1">IF($A488&gt;CL$1,"",$C488*INDEX('ETS yield tables'!$D$133:$CO$161,$B488,CL$1-$A488+1)/10^6)</f>
        <v>0</v>
      </c>
      <c r="CM488" cm="1">
        <f t="array" aca="1" ref="CM488" ca="1">IF($A488&gt;CM$1,"",$C488*INDEX('ETS yield tables'!$D$133:$CO$161,$B488,CM$1-$A488+1)/10^6)</f>
        <v>0</v>
      </c>
      <c r="CN488" cm="1">
        <f t="array" aca="1" ref="CN488" ca="1">IF($A488&gt;CN$1,"",$C488*INDEX('ETS yield tables'!$D$133:$CO$161,$B488,CN$1-$A488+1)/10^6)</f>
        <v>0</v>
      </c>
      <c r="CO488" cm="1">
        <f t="array" aca="1" ref="CO488" ca="1">IF($A488&gt;CO$1,"",$C488*INDEX('ETS yield tables'!$D$133:$CO$161,$B488,CO$1-$A488+1)/10^6)</f>
        <v>0</v>
      </c>
    </row>
    <row r="489" spans="1:93" hidden="1" outlineLevel="1">
      <c r="A489">
        <v>2013</v>
      </c>
      <c r="B489">
        <f t="shared" si="221"/>
        <v>1</v>
      </c>
      <c r="C489" s="1">
        <v>120.22482648</v>
      </c>
      <c r="D489" s="64"/>
      <c r="E489" s="64"/>
      <c r="F489" s="64"/>
      <c r="G489" s="64"/>
      <c r="H489" s="64"/>
      <c r="I489" s="64"/>
      <c r="J489" s="64"/>
      <c r="K489" s="64"/>
      <c r="L489" s="64"/>
      <c r="M489" s="64"/>
      <c r="N489" s="64"/>
      <c r="O489" s="64"/>
      <c r="P489" s="64"/>
      <c r="Q489" s="64"/>
      <c r="R489" s="64"/>
      <c r="S489" s="64"/>
      <c r="T489" s="64"/>
      <c r="U489" s="64"/>
      <c r="V489" s="64"/>
      <c r="W489" s="64"/>
      <c r="X489" s="64"/>
      <c r="Y489" s="64"/>
      <c r="Z489" s="64"/>
      <c r="AA489" cm="1">
        <f t="array" ref="AA489">IF($A489&gt;AA$1,"",$C489*INDEX('ETS yield tables'!$D$133:$CO$161,$B489,AA$1-$A489+1)/10^6)</f>
        <v>0</v>
      </c>
      <c r="AB489" cm="1">
        <f t="array" aca="1" ref="AB489" ca="1">IF($A489&gt;AB$1,"",$C489*INDEX('ETS yield tables'!$D$133:$CO$161,$B489,AB$1-$A489+1)/10^6)</f>
        <v>0</v>
      </c>
      <c r="AC489" cm="1">
        <f t="array" aca="1" ref="AC489" ca="1">IF($A489&gt;AC$1,"",$C489*INDEX('ETS yield tables'!$D$133:$CO$161,$B489,AC$1-$A489+1)/10^6)</f>
        <v>0</v>
      </c>
      <c r="AD489" cm="1">
        <f t="array" aca="1" ref="AD489" ca="1">IF($A489&gt;AD$1,"",$C489*INDEX('ETS yield tables'!$D$133:$CO$161,$B489,AD$1-$A489+1)/10^6)</f>
        <v>0</v>
      </c>
      <c r="AE489" cm="1">
        <f t="array" aca="1" ref="AE489" ca="1">IF($A489&gt;AE$1,"",$C489*INDEX('ETS yield tables'!$D$133:$CO$161,$B489,AE$1-$A489+1)/10^6)</f>
        <v>0</v>
      </c>
      <c r="AF489" cm="1">
        <f t="array" aca="1" ref="AF489" ca="1">IF($A489&gt;AF$1,"",$C489*INDEX('ETS yield tables'!$D$133:$CO$161,$B489,AF$1-$A489+1)/10^6)</f>
        <v>0</v>
      </c>
      <c r="AG489" cm="1">
        <f t="array" aca="1" ref="AG489" ca="1">IF($A489&gt;AG$1,"",$C489*INDEX('ETS yield tables'!$D$133:$CO$161,$B489,AG$1-$A489+1)/10^6)</f>
        <v>0</v>
      </c>
      <c r="AH489" cm="1">
        <f t="array" aca="1" ref="AH489" ca="1">IF($A489&gt;AH$1,"",$C489*INDEX('ETS yield tables'!$D$133:$CO$161,$B489,AH$1-$A489+1)/10^6)</f>
        <v>0</v>
      </c>
      <c r="AI489" cm="1">
        <f t="array" aca="1" ref="AI489" ca="1">IF($A489&gt;AI$1,"",$C489*INDEX('ETS yield tables'!$D$133:$CO$161,$B489,AI$1-$A489+1)/10^6)</f>
        <v>0</v>
      </c>
      <c r="AJ489" cm="1">
        <f t="array" aca="1" ref="AJ489" ca="1">IF($A489&gt;AJ$1,"",$C489*INDEX('ETS yield tables'!$D$133:$CO$161,$B489,AJ$1-$A489+1)/10^6)</f>
        <v>0</v>
      </c>
      <c r="AK489" cm="1">
        <f t="array" aca="1" ref="AK489" ca="1">IF($A489&gt;AK$1,"",$C489*INDEX('ETS yield tables'!$D$133:$CO$161,$B489,AK$1-$A489+1)/10^6)</f>
        <v>0</v>
      </c>
      <c r="AL489" cm="1">
        <f t="array" aca="1" ref="AL489" ca="1">IF($A489&gt;AL$1,"",$C489*INDEX('ETS yield tables'!$D$133:$CO$161,$B489,AL$1-$A489+1)/10^6)</f>
        <v>0</v>
      </c>
      <c r="AM489" cm="1">
        <f t="array" aca="1" ref="AM489" ca="1">IF($A489&gt;AM$1,"",$C489*INDEX('ETS yield tables'!$D$133:$CO$161,$B489,AM$1-$A489+1)/10^6)</f>
        <v>0</v>
      </c>
      <c r="AN489" cm="1">
        <f t="array" aca="1" ref="AN489" ca="1">IF($A489&gt;AN$1,"",$C489*INDEX('ETS yield tables'!$D$133:$CO$161,$B489,AN$1-$A489+1)/10^6)</f>
        <v>0</v>
      </c>
      <c r="AO489" cm="1">
        <f t="array" aca="1" ref="AO489" ca="1">IF($A489&gt;AO$1,"",$C489*INDEX('ETS yield tables'!$D$133:$CO$161,$B489,AO$1-$A489+1)/10^6)</f>
        <v>0</v>
      </c>
      <c r="AP489" cm="1">
        <f t="array" aca="1" ref="AP489" ca="1">IF($A489&gt;AP$1,"",$C489*INDEX('ETS yield tables'!$D$133:$CO$161,$B489,AP$1-$A489+1)/10^6)</f>
        <v>0</v>
      </c>
      <c r="AQ489" cm="1">
        <f t="array" aca="1" ref="AQ489" ca="1">IF($A489&gt;AQ$1,"",$C489*INDEX('ETS yield tables'!$D$133:$CO$161,$B489,AQ$1-$A489+1)/10^6)</f>
        <v>0</v>
      </c>
      <c r="AR489" cm="1">
        <f t="array" aca="1" ref="AR489" ca="1">IF($A489&gt;AR$1,"",$C489*INDEX('ETS yield tables'!$D$133:$CO$161,$B489,AR$1-$A489+1)/10^6)</f>
        <v>0</v>
      </c>
      <c r="AS489" cm="1">
        <f t="array" aca="1" ref="AS489" ca="1">IF($A489&gt;AS$1,"",$C489*INDEX('ETS yield tables'!$D$133:$CO$161,$B489,AS$1-$A489+1)/10^6)</f>
        <v>0</v>
      </c>
      <c r="AT489" cm="1">
        <f t="array" aca="1" ref="AT489" ca="1">IF($A489&gt;AT$1,"",$C489*INDEX('ETS yield tables'!$D$133:$CO$161,$B489,AT$1-$A489+1)/10^6)</f>
        <v>0</v>
      </c>
      <c r="AU489" cm="1">
        <f t="array" aca="1" ref="AU489" ca="1">IF($A489&gt;AU$1,"",$C489*INDEX('ETS yield tables'!$D$133:$CO$161,$B489,AU$1-$A489+1)/10^6)</f>
        <v>0</v>
      </c>
      <c r="AV489" cm="1">
        <f t="array" aca="1" ref="AV489" ca="1">IF($A489&gt;AV$1,"",$C489*INDEX('ETS yield tables'!$D$133:$CO$161,$B489,AV$1-$A489+1)/10^6)</f>
        <v>0</v>
      </c>
      <c r="AW489" cm="1">
        <f t="array" aca="1" ref="AW489" ca="1">IF($A489&gt;AW$1,"",$C489*INDEX('ETS yield tables'!$D$133:$CO$161,$B489,AW$1-$A489+1)/10^6)</f>
        <v>0</v>
      </c>
      <c r="AX489" cm="1">
        <f t="array" aca="1" ref="AX489" ca="1">IF($A489&gt;AX$1,"",$C489*INDEX('ETS yield tables'!$D$133:$CO$161,$B489,AX$1-$A489+1)/10^6)</f>
        <v>0</v>
      </c>
      <c r="AY489" cm="1">
        <f t="array" aca="1" ref="AY489" ca="1">IF($A489&gt;AY$1,"",$C489*INDEX('ETS yield tables'!$D$133:$CO$161,$B489,AY$1-$A489+1)/10^6)</f>
        <v>0</v>
      </c>
      <c r="AZ489" cm="1">
        <f t="array" aca="1" ref="AZ489" ca="1">IF($A489&gt;AZ$1,"",$C489*INDEX('ETS yield tables'!$D$133:$CO$161,$B489,AZ$1-$A489+1)/10^6)</f>
        <v>0</v>
      </c>
      <c r="BA489" cm="1">
        <f t="array" aca="1" ref="BA489" ca="1">IF($A489&gt;BA$1,"",$C489*INDEX('ETS yield tables'!$D$133:$CO$161,$B489,BA$1-$A489+1)/10^6)</f>
        <v>0</v>
      </c>
      <c r="BB489" cm="1">
        <f t="array" aca="1" ref="BB489" ca="1">IF($A489&gt;BB$1,"",$C489*INDEX('ETS yield tables'!$D$133:$CO$161,$B489,BB$1-$A489+1)/10^6)</f>
        <v>0</v>
      </c>
      <c r="BC489" cm="1">
        <f t="array" aca="1" ref="BC489" ca="1">IF($A489&gt;BC$1,"",$C489*INDEX('ETS yield tables'!$D$133:$CO$161,$B489,BC$1-$A489+1)/10^6)</f>
        <v>0</v>
      </c>
      <c r="BD489" cm="1">
        <f t="array" aca="1" ref="BD489" ca="1">IF($A489&gt;BD$1,"",$C489*INDEX('ETS yield tables'!$D$133:$CO$161,$B489,BD$1-$A489+1)/10^6)</f>
        <v>0</v>
      </c>
      <c r="BE489" cm="1">
        <f t="array" aca="1" ref="BE489" ca="1">IF($A489&gt;BE$1,"",$C489*INDEX('ETS yield tables'!$D$133:$CO$161,$B489,BE$1-$A489+1)/10^6)</f>
        <v>0</v>
      </c>
      <c r="BF489" cm="1">
        <f t="array" aca="1" ref="BF489" ca="1">IF($A489&gt;BF$1,"",$C489*INDEX('ETS yield tables'!$D$133:$CO$161,$B489,BF$1-$A489+1)/10^6)</f>
        <v>0</v>
      </c>
      <c r="BG489" cm="1">
        <f t="array" aca="1" ref="BG489" ca="1">IF($A489&gt;BG$1,"",$C489*INDEX('ETS yield tables'!$D$133:$CO$161,$B489,BG$1-$A489+1)/10^6)</f>
        <v>0</v>
      </c>
      <c r="BH489" cm="1">
        <f t="array" aca="1" ref="BH489" ca="1">IF($A489&gt;BH$1,"",$C489*INDEX('ETS yield tables'!$D$133:$CO$161,$B489,BH$1-$A489+1)/10^6)</f>
        <v>0</v>
      </c>
      <c r="BI489" cm="1">
        <f t="array" aca="1" ref="BI489" ca="1">IF($A489&gt;BI$1,"",$C489*INDEX('ETS yield tables'!$D$133:$CO$161,$B489,BI$1-$A489+1)/10^6)</f>
        <v>0</v>
      </c>
      <c r="BJ489" cm="1">
        <f t="array" aca="1" ref="BJ489" ca="1">IF($A489&gt;BJ$1,"",$C489*INDEX('ETS yield tables'!$D$133:$CO$161,$B489,BJ$1-$A489+1)/10^6)</f>
        <v>0</v>
      </c>
      <c r="BK489" cm="1">
        <f t="array" aca="1" ref="BK489" ca="1">IF($A489&gt;BK$1,"",$C489*INDEX('ETS yield tables'!$D$133:$CO$161,$B489,BK$1-$A489+1)/10^6)</f>
        <v>0</v>
      </c>
      <c r="BL489" cm="1">
        <f t="array" aca="1" ref="BL489" ca="1">IF($A489&gt;BL$1,"",$C489*INDEX('ETS yield tables'!$D$133:$CO$161,$B489,BL$1-$A489+1)/10^6)</f>
        <v>0</v>
      </c>
      <c r="BM489" cm="1">
        <f t="array" aca="1" ref="BM489" ca="1">IF($A489&gt;BM$1,"",$C489*INDEX('ETS yield tables'!$D$133:$CO$161,$B489,BM$1-$A489+1)/10^6)</f>
        <v>0</v>
      </c>
      <c r="BN489" cm="1">
        <f t="array" aca="1" ref="BN489" ca="1">IF($A489&gt;BN$1,"",$C489*INDEX('ETS yield tables'!$D$133:$CO$161,$B489,BN$1-$A489+1)/10^6)</f>
        <v>0</v>
      </c>
      <c r="BO489" cm="1">
        <f t="array" aca="1" ref="BO489" ca="1">IF($A489&gt;BO$1,"",$C489*INDEX('ETS yield tables'!$D$133:$CO$161,$B489,BO$1-$A489+1)/10^6)</f>
        <v>0</v>
      </c>
      <c r="BP489" cm="1">
        <f t="array" aca="1" ref="BP489" ca="1">IF($A489&gt;BP$1,"",$C489*INDEX('ETS yield tables'!$D$133:$CO$161,$B489,BP$1-$A489+1)/10^6)</f>
        <v>0</v>
      </c>
      <c r="BQ489" cm="1">
        <f t="array" aca="1" ref="BQ489" ca="1">IF($A489&gt;BQ$1,"",$C489*INDEX('ETS yield tables'!$D$133:$CO$161,$B489,BQ$1-$A489+1)/10^6)</f>
        <v>0</v>
      </c>
      <c r="BR489" cm="1">
        <f t="array" aca="1" ref="BR489" ca="1">IF($A489&gt;BR$1,"",$C489*INDEX('ETS yield tables'!$D$133:$CO$161,$B489,BR$1-$A489+1)/10^6)</f>
        <v>0</v>
      </c>
      <c r="BS489" cm="1">
        <f t="array" aca="1" ref="BS489" ca="1">IF($A489&gt;BS$1,"",$C489*INDEX('ETS yield tables'!$D$133:$CO$161,$B489,BS$1-$A489+1)/10^6)</f>
        <v>-0.10666768399682326</v>
      </c>
      <c r="BT489" cm="1">
        <f t="array" aca="1" ref="BT489" ca="1">IF($A489&gt;BT$1,"",$C489*INDEX('ETS yield tables'!$D$133:$CO$161,$B489,BT$1-$A489+1)/10^6)</f>
        <v>-5.711733607887761E-3</v>
      </c>
      <c r="BU489" cm="1">
        <f t="array" aca="1" ref="BU489" ca="1">IF($A489&gt;BU$1,"",$C489*INDEX('ETS yield tables'!$D$133:$CO$161,$B489,BU$1-$A489+1)/10^6)</f>
        <v>-5.6322587458934982E-3</v>
      </c>
      <c r="BV489" cm="1">
        <f t="array" aca="1" ref="BV489" ca="1">IF($A489&gt;BV$1,"",$C489*INDEX('ETS yield tables'!$D$133:$CO$161,$B489,BV$1-$A489+1)/10^6)</f>
        <v>-5.5331622304191034E-3</v>
      </c>
      <c r="BW489" cm="1">
        <f t="array" aca="1" ref="BW489" ca="1">IF($A489&gt;BW$1,"",$C489*INDEX('ETS yield tables'!$D$133:$CO$161,$B489,BW$1-$A489+1)/10^6)</f>
        <v>-5.4313314417160597E-3</v>
      </c>
      <c r="BX489" cm="1">
        <f t="array" aca="1" ref="BX489" ca="1">IF($A489&gt;BX$1,"",$C489*INDEX('ETS yield tables'!$D$133:$CO$161,$B489,BX$1-$A489+1)/10^6)</f>
        <v>-5.3212356770918259E-3</v>
      </c>
      <c r="BY489" cm="1">
        <f t="array" aca="1" ref="BY489" ca="1">IF($A489&gt;BY$1,"",$C489*INDEX('ETS yield tables'!$D$133:$CO$161,$B489,BY$1-$A489+1)/10^6)</f>
        <v>-5.2446813165824202E-3</v>
      </c>
      <c r="BZ489" cm="1">
        <f t="array" aca="1" ref="BZ489" ca="1">IF($A489&gt;BZ$1,"",$C489*INDEX('ETS yield tables'!$D$133:$CO$161,$B489,BZ$1-$A489+1)/10^6)</f>
        <v>-4.9004862945576854E-3</v>
      </c>
      <c r="CA489" cm="1">
        <f t="array" aca="1" ref="CA489" ca="1">IF($A489&gt;CA$1,"",$C489*INDEX('ETS yield tables'!$D$133:$CO$161,$B489,CA$1-$A489+1)/10^6)</f>
        <v>-4.3624746657176744E-3</v>
      </c>
      <c r="CB489" cm="1">
        <f t="array" aca="1" ref="CB489" ca="1">IF($A489&gt;CB$1,"",$C489*INDEX('ETS yield tables'!$D$133:$CO$161,$B489,CB$1-$A489+1)/10^6)</f>
        <v>-3.6717885679320855E-3</v>
      </c>
      <c r="CC489" cm="1">
        <f t="array" aca="1" ref="CC489" ca="1">IF($A489&gt;CC$1,"",$C489*INDEX('ETS yield tables'!$D$133:$CO$161,$B489,CC$1-$A489+1)/10^6)</f>
        <v>-3.3276849167754789E-3</v>
      </c>
      <c r="CD489" cm="1">
        <f t="array" aca="1" ref="CD489" ca="1">IF($A489&gt;CD$1,"",$C489*INDEX('ETS yield tables'!$D$133:$CO$161,$B489,CD$1-$A489+1)/10^6)</f>
        <v>0</v>
      </c>
      <c r="CE489" cm="1">
        <f t="array" aca="1" ref="CE489" ca="1">IF($A489&gt;CE$1,"",$C489*INDEX('ETS yield tables'!$D$133:$CO$161,$B489,CE$1-$A489+1)/10^6)</f>
        <v>0</v>
      </c>
      <c r="CF489" cm="1">
        <f t="array" aca="1" ref="CF489" ca="1">IF($A489&gt;CF$1,"",$C489*INDEX('ETS yield tables'!$D$133:$CO$161,$B489,CF$1-$A489+1)/10^6)</f>
        <v>0</v>
      </c>
      <c r="CG489" cm="1">
        <f t="array" aca="1" ref="CG489" ca="1">IF($A489&gt;CG$1,"",$C489*INDEX('ETS yield tables'!$D$133:$CO$161,$B489,CG$1-$A489+1)/10^6)</f>
        <v>0</v>
      </c>
      <c r="CH489" cm="1">
        <f t="array" aca="1" ref="CH489" ca="1">IF($A489&gt;CH$1,"",$C489*INDEX('ETS yield tables'!$D$133:$CO$161,$B489,CH$1-$A489+1)/10^6)</f>
        <v>0</v>
      </c>
      <c r="CI489" cm="1">
        <f t="array" aca="1" ref="CI489" ca="1">IF($A489&gt;CI$1,"",$C489*INDEX('ETS yield tables'!$D$133:$CO$161,$B489,CI$1-$A489+1)/10^6)</f>
        <v>0</v>
      </c>
      <c r="CJ489" cm="1">
        <f t="array" aca="1" ref="CJ489" ca="1">IF($A489&gt;CJ$1,"",$C489*INDEX('ETS yield tables'!$D$133:$CO$161,$B489,CJ$1-$A489+1)/10^6)</f>
        <v>0</v>
      </c>
      <c r="CK489" cm="1">
        <f t="array" aca="1" ref="CK489" ca="1">IF($A489&gt;CK$1,"",$C489*INDEX('ETS yield tables'!$D$133:$CO$161,$B489,CK$1-$A489+1)/10^6)</f>
        <v>0</v>
      </c>
      <c r="CL489" cm="1">
        <f t="array" aca="1" ref="CL489" ca="1">IF($A489&gt;CL$1,"",$C489*INDEX('ETS yield tables'!$D$133:$CO$161,$B489,CL$1-$A489+1)/10^6)</f>
        <v>0</v>
      </c>
      <c r="CM489" cm="1">
        <f t="array" aca="1" ref="CM489" ca="1">IF($A489&gt;CM$1,"",$C489*INDEX('ETS yield tables'!$D$133:$CO$161,$B489,CM$1-$A489+1)/10^6)</f>
        <v>0</v>
      </c>
      <c r="CN489" cm="1">
        <f t="array" aca="1" ref="CN489" ca="1">IF($A489&gt;CN$1,"",$C489*INDEX('ETS yield tables'!$D$133:$CO$161,$B489,CN$1-$A489+1)/10^6)</f>
        <v>0</v>
      </c>
      <c r="CO489" cm="1">
        <f t="array" aca="1" ref="CO489" ca="1">IF($A489&gt;CO$1,"",$C489*INDEX('ETS yield tables'!$D$133:$CO$161,$B489,CO$1-$A489+1)/10^6)</f>
        <v>0</v>
      </c>
    </row>
    <row r="490" spans="1:93" hidden="1" outlineLevel="1">
      <c r="A490">
        <v>2014</v>
      </c>
      <c r="B490">
        <f t="shared" si="221"/>
        <v>1</v>
      </c>
      <c r="C490" s="1">
        <v>0</v>
      </c>
      <c r="D490" s="64"/>
      <c r="E490" s="64"/>
      <c r="F490" s="64"/>
      <c r="G490" s="64"/>
      <c r="H490" s="64"/>
      <c r="I490" s="64"/>
      <c r="J490" s="64"/>
      <c r="K490" s="64"/>
      <c r="L490" s="64"/>
      <c r="M490" s="64"/>
      <c r="N490" s="64"/>
      <c r="O490" s="64"/>
      <c r="P490" s="64"/>
      <c r="Q490" s="64"/>
      <c r="R490" s="64"/>
      <c r="S490" s="64"/>
      <c r="T490" s="64"/>
      <c r="U490" s="64"/>
      <c r="V490" s="64"/>
      <c r="W490" s="64"/>
      <c r="X490" s="64"/>
      <c r="Y490" s="64"/>
      <c r="Z490" s="64"/>
      <c r="AA490" t="str" cm="1">
        <f t="array" ref="AA490">IF($A490&gt;AA$1,"",$C490*INDEX('ETS yield tables'!$D$133:$CO$161,$B490,AA$1-$A490+1)/10^6)</f>
        <v/>
      </c>
      <c r="AB490" cm="1">
        <f t="array" ref="AB490">IF($A490&gt;AB$1,"",$C490*INDEX('ETS yield tables'!$D$133:$CO$161,$B490,AB$1-$A490+1)/10^6)</f>
        <v>0</v>
      </c>
      <c r="AC490" cm="1">
        <f t="array" aca="1" ref="AC490" ca="1">IF($A490&gt;AC$1,"",$C490*INDEX('ETS yield tables'!$D$133:$CO$161,$B490,AC$1-$A490+1)/10^6)</f>
        <v>0</v>
      </c>
      <c r="AD490" cm="1">
        <f t="array" aca="1" ref="AD490" ca="1">IF($A490&gt;AD$1,"",$C490*INDEX('ETS yield tables'!$D$133:$CO$161,$B490,AD$1-$A490+1)/10^6)</f>
        <v>0</v>
      </c>
      <c r="AE490" cm="1">
        <f t="array" aca="1" ref="AE490" ca="1">IF($A490&gt;AE$1,"",$C490*INDEX('ETS yield tables'!$D$133:$CO$161,$B490,AE$1-$A490+1)/10^6)</f>
        <v>0</v>
      </c>
      <c r="AF490" cm="1">
        <f t="array" aca="1" ref="AF490" ca="1">IF($A490&gt;AF$1,"",$C490*INDEX('ETS yield tables'!$D$133:$CO$161,$B490,AF$1-$A490+1)/10^6)</f>
        <v>0</v>
      </c>
      <c r="AG490" cm="1">
        <f t="array" aca="1" ref="AG490" ca="1">IF($A490&gt;AG$1,"",$C490*INDEX('ETS yield tables'!$D$133:$CO$161,$B490,AG$1-$A490+1)/10^6)</f>
        <v>0</v>
      </c>
      <c r="AH490" cm="1">
        <f t="array" aca="1" ref="AH490" ca="1">IF($A490&gt;AH$1,"",$C490*INDEX('ETS yield tables'!$D$133:$CO$161,$B490,AH$1-$A490+1)/10^6)</f>
        <v>0</v>
      </c>
      <c r="AI490" cm="1">
        <f t="array" aca="1" ref="AI490" ca="1">IF($A490&gt;AI$1,"",$C490*INDEX('ETS yield tables'!$D$133:$CO$161,$B490,AI$1-$A490+1)/10^6)</f>
        <v>0</v>
      </c>
      <c r="AJ490" cm="1">
        <f t="array" aca="1" ref="AJ490" ca="1">IF($A490&gt;AJ$1,"",$C490*INDEX('ETS yield tables'!$D$133:$CO$161,$B490,AJ$1-$A490+1)/10^6)</f>
        <v>0</v>
      </c>
      <c r="AK490" cm="1">
        <f t="array" aca="1" ref="AK490" ca="1">IF($A490&gt;AK$1,"",$C490*INDEX('ETS yield tables'!$D$133:$CO$161,$B490,AK$1-$A490+1)/10^6)</f>
        <v>0</v>
      </c>
      <c r="AL490" cm="1">
        <f t="array" aca="1" ref="AL490" ca="1">IF($A490&gt;AL$1,"",$C490*INDEX('ETS yield tables'!$D$133:$CO$161,$B490,AL$1-$A490+1)/10^6)</f>
        <v>0</v>
      </c>
      <c r="AM490" cm="1">
        <f t="array" aca="1" ref="AM490" ca="1">IF($A490&gt;AM$1,"",$C490*INDEX('ETS yield tables'!$D$133:$CO$161,$B490,AM$1-$A490+1)/10^6)</f>
        <v>0</v>
      </c>
      <c r="AN490" cm="1">
        <f t="array" aca="1" ref="AN490" ca="1">IF($A490&gt;AN$1,"",$C490*INDEX('ETS yield tables'!$D$133:$CO$161,$B490,AN$1-$A490+1)/10^6)</f>
        <v>0</v>
      </c>
      <c r="AO490" cm="1">
        <f t="array" aca="1" ref="AO490" ca="1">IF($A490&gt;AO$1,"",$C490*INDEX('ETS yield tables'!$D$133:$CO$161,$B490,AO$1-$A490+1)/10^6)</f>
        <v>0</v>
      </c>
      <c r="AP490" cm="1">
        <f t="array" aca="1" ref="AP490" ca="1">IF($A490&gt;AP$1,"",$C490*INDEX('ETS yield tables'!$D$133:$CO$161,$B490,AP$1-$A490+1)/10^6)</f>
        <v>0</v>
      </c>
      <c r="AQ490" cm="1">
        <f t="array" aca="1" ref="AQ490" ca="1">IF($A490&gt;AQ$1,"",$C490*INDEX('ETS yield tables'!$D$133:$CO$161,$B490,AQ$1-$A490+1)/10^6)</f>
        <v>0</v>
      </c>
      <c r="AR490" cm="1">
        <f t="array" aca="1" ref="AR490" ca="1">IF($A490&gt;AR$1,"",$C490*INDEX('ETS yield tables'!$D$133:$CO$161,$B490,AR$1-$A490+1)/10^6)</f>
        <v>0</v>
      </c>
      <c r="AS490" cm="1">
        <f t="array" aca="1" ref="AS490" ca="1">IF($A490&gt;AS$1,"",$C490*INDEX('ETS yield tables'!$D$133:$CO$161,$B490,AS$1-$A490+1)/10^6)</f>
        <v>0</v>
      </c>
      <c r="AT490" cm="1">
        <f t="array" aca="1" ref="AT490" ca="1">IF($A490&gt;AT$1,"",$C490*INDEX('ETS yield tables'!$D$133:$CO$161,$B490,AT$1-$A490+1)/10^6)</f>
        <v>0</v>
      </c>
      <c r="AU490" cm="1">
        <f t="array" aca="1" ref="AU490" ca="1">IF($A490&gt;AU$1,"",$C490*INDEX('ETS yield tables'!$D$133:$CO$161,$B490,AU$1-$A490+1)/10^6)</f>
        <v>0</v>
      </c>
      <c r="AV490" cm="1">
        <f t="array" aca="1" ref="AV490" ca="1">IF($A490&gt;AV$1,"",$C490*INDEX('ETS yield tables'!$D$133:$CO$161,$B490,AV$1-$A490+1)/10^6)</f>
        <v>0</v>
      </c>
      <c r="AW490" cm="1">
        <f t="array" aca="1" ref="AW490" ca="1">IF($A490&gt;AW$1,"",$C490*INDEX('ETS yield tables'!$D$133:$CO$161,$B490,AW$1-$A490+1)/10^6)</f>
        <v>0</v>
      </c>
      <c r="AX490" cm="1">
        <f t="array" aca="1" ref="AX490" ca="1">IF($A490&gt;AX$1,"",$C490*INDEX('ETS yield tables'!$D$133:$CO$161,$B490,AX$1-$A490+1)/10^6)</f>
        <v>0</v>
      </c>
      <c r="AY490" cm="1">
        <f t="array" aca="1" ref="AY490" ca="1">IF($A490&gt;AY$1,"",$C490*INDEX('ETS yield tables'!$D$133:$CO$161,$B490,AY$1-$A490+1)/10^6)</f>
        <v>0</v>
      </c>
      <c r="AZ490" cm="1">
        <f t="array" aca="1" ref="AZ490" ca="1">IF($A490&gt;AZ$1,"",$C490*INDEX('ETS yield tables'!$D$133:$CO$161,$B490,AZ$1-$A490+1)/10^6)</f>
        <v>0</v>
      </c>
      <c r="BA490" cm="1">
        <f t="array" aca="1" ref="BA490" ca="1">IF($A490&gt;BA$1,"",$C490*INDEX('ETS yield tables'!$D$133:$CO$161,$B490,BA$1-$A490+1)/10^6)</f>
        <v>0</v>
      </c>
      <c r="BB490" cm="1">
        <f t="array" aca="1" ref="BB490" ca="1">IF($A490&gt;BB$1,"",$C490*INDEX('ETS yield tables'!$D$133:$CO$161,$B490,BB$1-$A490+1)/10^6)</f>
        <v>0</v>
      </c>
      <c r="BC490" cm="1">
        <f t="array" aca="1" ref="BC490" ca="1">IF($A490&gt;BC$1,"",$C490*INDEX('ETS yield tables'!$D$133:$CO$161,$B490,BC$1-$A490+1)/10^6)</f>
        <v>0</v>
      </c>
      <c r="BD490" cm="1">
        <f t="array" aca="1" ref="BD490" ca="1">IF($A490&gt;BD$1,"",$C490*INDEX('ETS yield tables'!$D$133:$CO$161,$B490,BD$1-$A490+1)/10^6)</f>
        <v>0</v>
      </c>
      <c r="BE490" cm="1">
        <f t="array" aca="1" ref="BE490" ca="1">IF($A490&gt;BE$1,"",$C490*INDEX('ETS yield tables'!$D$133:$CO$161,$B490,BE$1-$A490+1)/10^6)</f>
        <v>0</v>
      </c>
      <c r="BF490" cm="1">
        <f t="array" aca="1" ref="BF490" ca="1">IF($A490&gt;BF$1,"",$C490*INDEX('ETS yield tables'!$D$133:$CO$161,$B490,BF$1-$A490+1)/10^6)</f>
        <v>0</v>
      </c>
      <c r="BG490" cm="1">
        <f t="array" aca="1" ref="BG490" ca="1">IF($A490&gt;BG$1,"",$C490*INDEX('ETS yield tables'!$D$133:$CO$161,$B490,BG$1-$A490+1)/10^6)</f>
        <v>0</v>
      </c>
      <c r="BH490" cm="1">
        <f t="array" aca="1" ref="BH490" ca="1">IF($A490&gt;BH$1,"",$C490*INDEX('ETS yield tables'!$D$133:$CO$161,$B490,BH$1-$A490+1)/10^6)</f>
        <v>0</v>
      </c>
      <c r="BI490" cm="1">
        <f t="array" aca="1" ref="BI490" ca="1">IF($A490&gt;BI$1,"",$C490*INDEX('ETS yield tables'!$D$133:$CO$161,$B490,BI$1-$A490+1)/10^6)</f>
        <v>0</v>
      </c>
      <c r="BJ490" cm="1">
        <f t="array" aca="1" ref="BJ490" ca="1">IF($A490&gt;BJ$1,"",$C490*INDEX('ETS yield tables'!$D$133:$CO$161,$B490,BJ$1-$A490+1)/10^6)</f>
        <v>0</v>
      </c>
      <c r="BK490" cm="1">
        <f t="array" aca="1" ref="BK490" ca="1">IF($A490&gt;BK$1,"",$C490*INDEX('ETS yield tables'!$D$133:$CO$161,$B490,BK$1-$A490+1)/10^6)</f>
        <v>0</v>
      </c>
      <c r="BL490" cm="1">
        <f t="array" aca="1" ref="BL490" ca="1">IF($A490&gt;BL$1,"",$C490*INDEX('ETS yield tables'!$D$133:$CO$161,$B490,BL$1-$A490+1)/10^6)</f>
        <v>0</v>
      </c>
      <c r="BM490" cm="1">
        <f t="array" aca="1" ref="BM490" ca="1">IF($A490&gt;BM$1,"",$C490*INDEX('ETS yield tables'!$D$133:$CO$161,$B490,BM$1-$A490+1)/10^6)</f>
        <v>0</v>
      </c>
      <c r="BN490" cm="1">
        <f t="array" aca="1" ref="BN490" ca="1">IF($A490&gt;BN$1,"",$C490*INDEX('ETS yield tables'!$D$133:$CO$161,$B490,BN$1-$A490+1)/10^6)</f>
        <v>0</v>
      </c>
      <c r="BO490" cm="1">
        <f t="array" aca="1" ref="BO490" ca="1">IF($A490&gt;BO$1,"",$C490*INDEX('ETS yield tables'!$D$133:$CO$161,$B490,BO$1-$A490+1)/10^6)</f>
        <v>0</v>
      </c>
      <c r="BP490" cm="1">
        <f t="array" aca="1" ref="BP490" ca="1">IF($A490&gt;BP$1,"",$C490*INDEX('ETS yield tables'!$D$133:$CO$161,$B490,BP$1-$A490+1)/10^6)</f>
        <v>0</v>
      </c>
      <c r="BQ490" cm="1">
        <f t="array" aca="1" ref="BQ490" ca="1">IF($A490&gt;BQ$1,"",$C490*INDEX('ETS yield tables'!$D$133:$CO$161,$B490,BQ$1-$A490+1)/10^6)</f>
        <v>0</v>
      </c>
      <c r="BR490" cm="1">
        <f t="array" aca="1" ref="BR490" ca="1">IF($A490&gt;BR$1,"",$C490*INDEX('ETS yield tables'!$D$133:$CO$161,$B490,BR$1-$A490+1)/10^6)</f>
        <v>0</v>
      </c>
      <c r="BS490" cm="1">
        <f t="array" aca="1" ref="BS490" ca="1">IF($A490&gt;BS$1,"",$C490*INDEX('ETS yield tables'!$D$133:$CO$161,$B490,BS$1-$A490+1)/10^6)</f>
        <v>0</v>
      </c>
      <c r="BT490" cm="1">
        <f t="array" aca="1" ref="BT490" ca="1">IF($A490&gt;BT$1,"",$C490*INDEX('ETS yield tables'!$D$133:$CO$161,$B490,BT$1-$A490+1)/10^6)</f>
        <v>0</v>
      </c>
      <c r="BU490" cm="1">
        <f t="array" aca="1" ref="BU490" ca="1">IF($A490&gt;BU$1,"",$C490*INDEX('ETS yield tables'!$D$133:$CO$161,$B490,BU$1-$A490+1)/10^6)</f>
        <v>0</v>
      </c>
      <c r="BV490" cm="1">
        <f t="array" aca="1" ref="BV490" ca="1">IF($A490&gt;BV$1,"",$C490*INDEX('ETS yield tables'!$D$133:$CO$161,$B490,BV$1-$A490+1)/10^6)</f>
        <v>0</v>
      </c>
      <c r="BW490" cm="1">
        <f t="array" aca="1" ref="BW490" ca="1">IF($A490&gt;BW$1,"",$C490*INDEX('ETS yield tables'!$D$133:$CO$161,$B490,BW$1-$A490+1)/10^6)</f>
        <v>0</v>
      </c>
      <c r="BX490" cm="1">
        <f t="array" aca="1" ref="BX490" ca="1">IF($A490&gt;BX$1,"",$C490*INDEX('ETS yield tables'!$D$133:$CO$161,$B490,BX$1-$A490+1)/10^6)</f>
        <v>0</v>
      </c>
      <c r="BY490" cm="1">
        <f t="array" aca="1" ref="BY490" ca="1">IF($A490&gt;BY$1,"",$C490*INDEX('ETS yield tables'!$D$133:$CO$161,$B490,BY$1-$A490+1)/10^6)</f>
        <v>0</v>
      </c>
      <c r="BZ490" cm="1">
        <f t="array" aca="1" ref="BZ490" ca="1">IF($A490&gt;BZ$1,"",$C490*INDEX('ETS yield tables'!$D$133:$CO$161,$B490,BZ$1-$A490+1)/10^6)</f>
        <v>0</v>
      </c>
      <c r="CA490" cm="1">
        <f t="array" aca="1" ref="CA490" ca="1">IF($A490&gt;CA$1,"",$C490*INDEX('ETS yield tables'!$D$133:$CO$161,$B490,CA$1-$A490+1)/10^6)</f>
        <v>0</v>
      </c>
      <c r="CB490" cm="1">
        <f t="array" aca="1" ref="CB490" ca="1">IF($A490&gt;CB$1,"",$C490*INDEX('ETS yield tables'!$D$133:$CO$161,$B490,CB$1-$A490+1)/10^6)</f>
        <v>0</v>
      </c>
      <c r="CC490" cm="1">
        <f t="array" aca="1" ref="CC490" ca="1">IF($A490&gt;CC$1,"",$C490*INDEX('ETS yield tables'!$D$133:$CO$161,$B490,CC$1-$A490+1)/10^6)</f>
        <v>0</v>
      </c>
      <c r="CD490" cm="1">
        <f t="array" aca="1" ref="CD490" ca="1">IF($A490&gt;CD$1,"",$C490*INDEX('ETS yield tables'!$D$133:$CO$161,$B490,CD$1-$A490+1)/10^6)</f>
        <v>0</v>
      </c>
      <c r="CE490" cm="1">
        <f t="array" aca="1" ref="CE490" ca="1">IF($A490&gt;CE$1,"",$C490*INDEX('ETS yield tables'!$D$133:$CO$161,$B490,CE$1-$A490+1)/10^6)</f>
        <v>0</v>
      </c>
      <c r="CF490" cm="1">
        <f t="array" aca="1" ref="CF490" ca="1">IF($A490&gt;CF$1,"",$C490*INDEX('ETS yield tables'!$D$133:$CO$161,$B490,CF$1-$A490+1)/10^6)</f>
        <v>0</v>
      </c>
      <c r="CG490" cm="1">
        <f t="array" aca="1" ref="CG490" ca="1">IF($A490&gt;CG$1,"",$C490*INDEX('ETS yield tables'!$D$133:$CO$161,$B490,CG$1-$A490+1)/10^6)</f>
        <v>0</v>
      </c>
      <c r="CH490" cm="1">
        <f t="array" aca="1" ref="CH490" ca="1">IF($A490&gt;CH$1,"",$C490*INDEX('ETS yield tables'!$D$133:$CO$161,$B490,CH$1-$A490+1)/10^6)</f>
        <v>0</v>
      </c>
      <c r="CI490" cm="1">
        <f t="array" aca="1" ref="CI490" ca="1">IF($A490&gt;CI$1,"",$C490*INDEX('ETS yield tables'!$D$133:$CO$161,$B490,CI$1-$A490+1)/10^6)</f>
        <v>0</v>
      </c>
      <c r="CJ490" cm="1">
        <f t="array" aca="1" ref="CJ490" ca="1">IF($A490&gt;CJ$1,"",$C490*INDEX('ETS yield tables'!$D$133:$CO$161,$B490,CJ$1-$A490+1)/10^6)</f>
        <v>0</v>
      </c>
      <c r="CK490" cm="1">
        <f t="array" aca="1" ref="CK490" ca="1">IF($A490&gt;CK$1,"",$C490*INDEX('ETS yield tables'!$D$133:$CO$161,$B490,CK$1-$A490+1)/10^6)</f>
        <v>0</v>
      </c>
      <c r="CL490" cm="1">
        <f t="array" aca="1" ref="CL490" ca="1">IF($A490&gt;CL$1,"",$C490*INDEX('ETS yield tables'!$D$133:$CO$161,$B490,CL$1-$A490+1)/10^6)</f>
        <v>0</v>
      </c>
      <c r="CM490" cm="1">
        <f t="array" aca="1" ref="CM490" ca="1">IF($A490&gt;CM$1,"",$C490*INDEX('ETS yield tables'!$D$133:$CO$161,$B490,CM$1-$A490+1)/10^6)</f>
        <v>0</v>
      </c>
      <c r="CN490" cm="1">
        <f t="array" aca="1" ref="CN490" ca="1">IF($A490&gt;CN$1,"",$C490*INDEX('ETS yield tables'!$D$133:$CO$161,$B490,CN$1-$A490+1)/10^6)</f>
        <v>0</v>
      </c>
      <c r="CO490" cm="1">
        <f t="array" aca="1" ref="CO490" ca="1">IF($A490&gt;CO$1,"",$C490*INDEX('ETS yield tables'!$D$133:$CO$161,$B490,CO$1-$A490+1)/10^6)</f>
        <v>0</v>
      </c>
    </row>
    <row r="491" spans="1:93" hidden="1" outlineLevel="1">
      <c r="A491">
        <v>2015</v>
      </c>
      <c r="B491">
        <f t="shared" si="221"/>
        <v>1</v>
      </c>
      <c r="C491" s="1">
        <v>54.749146328000009</v>
      </c>
      <c r="D491" s="64"/>
      <c r="E491" s="64"/>
      <c r="F491" s="64"/>
      <c r="G491" s="64"/>
      <c r="H491" s="64"/>
      <c r="I491" s="64"/>
      <c r="J491" s="64"/>
      <c r="K491" s="64"/>
      <c r="L491" s="64"/>
      <c r="M491" s="64"/>
      <c r="N491" s="64"/>
      <c r="O491" s="64"/>
      <c r="P491" s="64"/>
      <c r="Q491" s="64"/>
      <c r="R491" s="64"/>
      <c r="S491" s="64"/>
      <c r="T491" s="64"/>
      <c r="U491" s="64"/>
      <c r="V491" s="64"/>
      <c r="W491" s="64"/>
      <c r="X491" s="64"/>
      <c r="Y491" s="64"/>
      <c r="Z491" s="64"/>
      <c r="AA491" t="str" cm="1">
        <f t="array" ref="AA491">IF($A491&gt;AA$1,"",$C491*INDEX('ETS yield tables'!$D$133:$CO$161,$B491,AA$1-$A491+1)/10^6)</f>
        <v/>
      </c>
      <c r="AB491" t="str" cm="1">
        <f t="array" ref="AB491">IF($A491&gt;AB$1,"",$C491*INDEX('ETS yield tables'!$D$133:$CO$161,$B491,AB$1-$A491+1)/10^6)</f>
        <v/>
      </c>
      <c r="AC491" cm="1">
        <f t="array" ref="AC491">IF($A491&gt;AC$1,"",$C491*INDEX('ETS yield tables'!$D$133:$CO$161,$B491,AC$1-$A491+1)/10^6)</f>
        <v>0</v>
      </c>
      <c r="AD491" cm="1">
        <f t="array" aca="1" ref="AD491" ca="1">IF($A491&gt;AD$1,"",$C491*INDEX('ETS yield tables'!$D$133:$CO$161,$B491,AD$1-$A491+1)/10^6)</f>
        <v>0</v>
      </c>
      <c r="AE491" cm="1">
        <f t="array" aca="1" ref="AE491" ca="1">IF($A491&gt;AE$1,"",$C491*INDEX('ETS yield tables'!$D$133:$CO$161,$B491,AE$1-$A491+1)/10^6)</f>
        <v>0</v>
      </c>
      <c r="AF491" cm="1">
        <f t="array" aca="1" ref="AF491" ca="1">IF($A491&gt;AF$1,"",$C491*INDEX('ETS yield tables'!$D$133:$CO$161,$B491,AF$1-$A491+1)/10^6)</f>
        <v>0</v>
      </c>
      <c r="AG491" cm="1">
        <f t="array" aca="1" ref="AG491" ca="1">IF($A491&gt;AG$1,"",$C491*INDEX('ETS yield tables'!$D$133:$CO$161,$B491,AG$1-$A491+1)/10^6)</f>
        <v>0</v>
      </c>
      <c r="AH491" cm="1">
        <f t="array" aca="1" ref="AH491" ca="1">IF($A491&gt;AH$1,"",$C491*INDEX('ETS yield tables'!$D$133:$CO$161,$B491,AH$1-$A491+1)/10^6)</f>
        <v>0</v>
      </c>
      <c r="AI491" cm="1">
        <f t="array" aca="1" ref="AI491" ca="1">IF($A491&gt;AI$1,"",$C491*INDEX('ETS yield tables'!$D$133:$CO$161,$B491,AI$1-$A491+1)/10^6)</f>
        <v>0</v>
      </c>
      <c r="AJ491" cm="1">
        <f t="array" aca="1" ref="AJ491" ca="1">IF($A491&gt;AJ$1,"",$C491*INDEX('ETS yield tables'!$D$133:$CO$161,$B491,AJ$1-$A491+1)/10^6)</f>
        <v>0</v>
      </c>
      <c r="AK491" cm="1">
        <f t="array" aca="1" ref="AK491" ca="1">IF($A491&gt;AK$1,"",$C491*INDEX('ETS yield tables'!$D$133:$CO$161,$B491,AK$1-$A491+1)/10^6)</f>
        <v>0</v>
      </c>
      <c r="AL491" cm="1">
        <f t="array" aca="1" ref="AL491" ca="1">IF($A491&gt;AL$1,"",$C491*INDEX('ETS yield tables'!$D$133:$CO$161,$B491,AL$1-$A491+1)/10^6)</f>
        <v>0</v>
      </c>
      <c r="AM491" cm="1">
        <f t="array" aca="1" ref="AM491" ca="1">IF($A491&gt;AM$1,"",$C491*INDEX('ETS yield tables'!$D$133:$CO$161,$B491,AM$1-$A491+1)/10^6)</f>
        <v>0</v>
      </c>
      <c r="AN491" cm="1">
        <f t="array" aca="1" ref="AN491" ca="1">IF($A491&gt;AN$1,"",$C491*INDEX('ETS yield tables'!$D$133:$CO$161,$B491,AN$1-$A491+1)/10^6)</f>
        <v>0</v>
      </c>
      <c r="AO491" cm="1">
        <f t="array" aca="1" ref="AO491" ca="1">IF($A491&gt;AO$1,"",$C491*INDEX('ETS yield tables'!$D$133:$CO$161,$B491,AO$1-$A491+1)/10^6)</f>
        <v>0</v>
      </c>
      <c r="AP491" cm="1">
        <f t="array" aca="1" ref="AP491" ca="1">IF($A491&gt;AP$1,"",$C491*INDEX('ETS yield tables'!$D$133:$CO$161,$B491,AP$1-$A491+1)/10^6)</f>
        <v>0</v>
      </c>
      <c r="AQ491" cm="1">
        <f t="array" aca="1" ref="AQ491" ca="1">IF($A491&gt;AQ$1,"",$C491*INDEX('ETS yield tables'!$D$133:$CO$161,$B491,AQ$1-$A491+1)/10^6)</f>
        <v>0</v>
      </c>
      <c r="AR491" cm="1">
        <f t="array" aca="1" ref="AR491" ca="1">IF($A491&gt;AR$1,"",$C491*INDEX('ETS yield tables'!$D$133:$CO$161,$B491,AR$1-$A491+1)/10^6)</f>
        <v>0</v>
      </c>
      <c r="AS491" cm="1">
        <f t="array" aca="1" ref="AS491" ca="1">IF($A491&gt;AS$1,"",$C491*INDEX('ETS yield tables'!$D$133:$CO$161,$B491,AS$1-$A491+1)/10^6)</f>
        <v>0</v>
      </c>
      <c r="AT491" cm="1">
        <f t="array" aca="1" ref="AT491" ca="1">IF($A491&gt;AT$1,"",$C491*INDEX('ETS yield tables'!$D$133:$CO$161,$B491,AT$1-$A491+1)/10^6)</f>
        <v>0</v>
      </c>
      <c r="AU491" cm="1">
        <f t="array" aca="1" ref="AU491" ca="1">IF($A491&gt;AU$1,"",$C491*INDEX('ETS yield tables'!$D$133:$CO$161,$B491,AU$1-$A491+1)/10^6)</f>
        <v>0</v>
      </c>
      <c r="AV491" cm="1">
        <f t="array" aca="1" ref="AV491" ca="1">IF($A491&gt;AV$1,"",$C491*INDEX('ETS yield tables'!$D$133:$CO$161,$B491,AV$1-$A491+1)/10^6)</f>
        <v>0</v>
      </c>
      <c r="AW491" cm="1">
        <f t="array" aca="1" ref="AW491" ca="1">IF($A491&gt;AW$1,"",$C491*INDEX('ETS yield tables'!$D$133:$CO$161,$B491,AW$1-$A491+1)/10^6)</f>
        <v>0</v>
      </c>
      <c r="AX491" cm="1">
        <f t="array" aca="1" ref="AX491" ca="1">IF($A491&gt;AX$1,"",$C491*INDEX('ETS yield tables'!$D$133:$CO$161,$B491,AX$1-$A491+1)/10^6)</f>
        <v>0</v>
      </c>
      <c r="AY491" cm="1">
        <f t="array" aca="1" ref="AY491" ca="1">IF($A491&gt;AY$1,"",$C491*INDEX('ETS yield tables'!$D$133:$CO$161,$B491,AY$1-$A491+1)/10^6)</f>
        <v>0</v>
      </c>
      <c r="AZ491" cm="1">
        <f t="array" aca="1" ref="AZ491" ca="1">IF($A491&gt;AZ$1,"",$C491*INDEX('ETS yield tables'!$D$133:$CO$161,$B491,AZ$1-$A491+1)/10^6)</f>
        <v>0</v>
      </c>
      <c r="BA491" cm="1">
        <f t="array" aca="1" ref="BA491" ca="1">IF($A491&gt;BA$1,"",$C491*INDEX('ETS yield tables'!$D$133:$CO$161,$B491,BA$1-$A491+1)/10^6)</f>
        <v>0</v>
      </c>
      <c r="BB491" cm="1">
        <f t="array" aca="1" ref="BB491" ca="1">IF($A491&gt;BB$1,"",$C491*INDEX('ETS yield tables'!$D$133:$CO$161,$B491,BB$1-$A491+1)/10^6)</f>
        <v>0</v>
      </c>
      <c r="BC491" cm="1">
        <f t="array" aca="1" ref="BC491" ca="1">IF($A491&gt;BC$1,"",$C491*INDEX('ETS yield tables'!$D$133:$CO$161,$B491,BC$1-$A491+1)/10^6)</f>
        <v>0</v>
      </c>
      <c r="BD491" cm="1">
        <f t="array" aca="1" ref="BD491" ca="1">IF($A491&gt;BD$1,"",$C491*INDEX('ETS yield tables'!$D$133:$CO$161,$B491,BD$1-$A491+1)/10^6)</f>
        <v>0</v>
      </c>
      <c r="BE491" cm="1">
        <f t="array" aca="1" ref="BE491" ca="1">IF($A491&gt;BE$1,"",$C491*INDEX('ETS yield tables'!$D$133:$CO$161,$B491,BE$1-$A491+1)/10^6)</f>
        <v>0</v>
      </c>
      <c r="BF491" cm="1">
        <f t="array" aca="1" ref="BF491" ca="1">IF($A491&gt;BF$1,"",$C491*INDEX('ETS yield tables'!$D$133:$CO$161,$B491,BF$1-$A491+1)/10^6)</f>
        <v>0</v>
      </c>
      <c r="BG491" cm="1">
        <f t="array" aca="1" ref="BG491" ca="1">IF($A491&gt;BG$1,"",$C491*INDEX('ETS yield tables'!$D$133:$CO$161,$B491,BG$1-$A491+1)/10^6)</f>
        <v>0</v>
      </c>
      <c r="BH491" cm="1">
        <f t="array" aca="1" ref="BH491" ca="1">IF($A491&gt;BH$1,"",$C491*INDEX('ETS yield tables'!$D$133:$CO$161,$B491,BH$1-$A491+1)/10^6)</f>
        <v>0</v>
      </c>
      <c r="BI491" cm="1">
        <f t="array" aca="1" ref="BI491" ca="1">IF($A491&gt;BI$1,"",$C491*INDEX('ETS yield tables'!$D$133:$CO$161,$B491,BI$1-$A491+1)/10^6)</f>
        <v>0</v>
      </c>
      <c r="BJ491" cm="1">
        <f t="array" aca="1" ref="BJ491" ca="1">IF($A491&gt;BJ$1,"",$C491*INDEX('ETS yield tables'!$D$133:$CO$161,$B491,BJ$1-$A491+1)/10^6)</f>
        <v>0</v>
      </c>
      <c r="BK491" cm="1">
        <f t="array" aca="1" ref="BK491" ca="1">IF($A491&gt;BK$1,"",$C491*INDEX('ETS yield tables'!$D$133:$CO$161,$B491,BK$1-$A491+1)/10^6)</f>
        <v>0</v>
      </c>
      <c r="BL491" cm="1">
        <f t="array" aca="1" ref="BL491" ca="1">IF($A491&gt;BL$1,"",$C491*INDEX('ETS yield tables'!$D$133:$CO$161,$B491,BL$1-$A491+1)/10^6)</f>
        <v>0</v>
      </c>
      <c r="BM491" cm="1">
        <f t="array" aca="1" ref="BM491" ca="1">IF($A491&gt;BM$1,"",$C491*INDEX('ETS yield tables'!$D$133:$CO$161,$B491,BM$1-$A491+1)/10^6)</f>
        <v>0</v>
      </c>
      <c r="BN491" cm="1">
        <f t="array" aca="1" ref="BN491" ca="1">IF($A491&gt;BN$1,"",$C491*INDEX('ETS yield tables'!$D$133:$CO$161,$B491,BN$1-$A491+1)/10^6)</f>
        <v>0</v>
      </c>
      <c r="BO491" cm="1">
        <f t="array" aca="1" ref="BO491" ca="1">IF($A491&gt;BO$1,"",$C491*INDEX('ETS yield tables'!$D$133:$CO$161,$B491,BO$1-$A491+1)/10^6)</f>
        <v>0</v>
      </c>
      <c r="BP491" cm="1">
        <f t="array" aca="1" ref="BP491" ca="1">IF($A491&gt;BP$1,"",$C491*INDEX('ETS yield tables'!$D$133:$CO$161,$B491,BP$1-$A491+1)/10^6)</f>
        <v>0</v>
      </c>
      <c r="BQ491" cm="1">
        <f t="array" aca="1" ref="BQ491" ca="1">IF($A491&gt;BQ$1,"",$C491*INDEX('ETS yield tables'!$D$133:$CO$161,$B491,BQ$1-$A491+1)/10^6)</f>
        <v>0</v>
      </c>
      <c r="BR491" cm="1">
        <f t="array" aca="1" ref="BR491" ca="1">IF($A491&gt;BR$1,"",$C491*INDEX('ETS yield tables'!$D$133:$CO$161,$B491,BR$1-$A491+1)/10^6)</f>
        <v>0</v>
      </c>
      <c r="BS491" cm="1">
        <f t="array" aca="1" ref="BS491" ca="1">IF($A491&gt;BS$1,"",$C491*INDEX('ETS yield tables'!$D$133:$CO$161,$B491,BS$1-$A491+1)/10^6)</f>
        <v>0</v>
      </c>
      <c r="BT491" cm="1">
        <f t="array" aca="1" ref="BT491" ca="1">IF($A491&gt;BT$1,"",$C491*INDEX('ETS yield tables'!$D$133:$CO$161,$B491,BT$1-$A491+1)/10^6)</f>
        <v>0</v>
      </c>
      <c r="BU491" cm="1">
        <f t="array" aca="1" ref="BU491" ca="1">IF($A491&gt;BU$1,"",$C491*INDEX('ETS yield tables'!$D$133:$CO$161,$B491,BU$1-$A491+1)/10^6)</f>
        <v>-4.8575363430301548E-2</v>
      </c>
      <c r="BV491" cm="1">
        <f t="array" aca="1" ref="BV491" ca="1">IF($A491&gt;BV$1,"",$C491*INDEX('ETS yield tables'!$D$133:$CO$161,$B491,BV$1-$A491+1)/10^6)</f>
        <v>-2.6010645907384505E-3</v>
      </c>
      <c r="BW491" cm="1">
        <f t="array" aca="1" ref="BW491" ca="1">IF($A491&gt;BW$1,"",$C491*INDEX('ETS yield tables'!$D$133:$CO$161,$B491,BW$1-$A491+1)/10^6)</f>
        <v>-2.5648725580600311E-3</v>
      </c>
      <c r="BX491" cm="1">
        <f t="array" aca="1" ref="BX491" ca="1">IF($A491&gt;BX$1,"",$C491*INDEX('ETS yield tables'!$D$133:$CO$161,$B491,BX$1-$A491+1)/10^6)</f>
        <v>-2.519745026707718E-3</v>
      </c>
      <c r="BY491" cm="1">
        <f t="array" aca="1" ref="BY491" ca="1">IF($A491&gt;BY$1,"",$C491*INDEX('ETS yield tables'!$D$133:$CO$161,$B491,BY$1-$A491+1)/10^6)</f>
        <v>-2.4733723355204614E-3</v>
      </c>
      <c r="BZ491" cm="1">
        <f t="array" aca="1" ref="BZ491" ca="1">IF($A491&gt;BZ$1,"",$C491*INDEX('ETS yield tables'!$D$133:$CO$161,$B491,BZ$1-$A491+1)/10^6)</f>
        <v>-2.4232358595197416E-3</v>
      </c>
      <c r="CA491" cm="1">
        <f t="array" aca="1" ref="CA491" ca="1">IF($A491&gt;CA$1,"",$C491*INDEX('ETS yield tables'!$D$133:$CO$161,$B491,CA$1-$A491+1)/10^6)</f>
        <v>-2.3883737931039237E-3</v>
      </c>
      <c r="CB491" cm="1">
        <f t="array" aca="1" ref="CB491" ca="1">IF($A491&gt;CB$1,"",$C491*INDEX('ETS yield tables'!$D$133:$CO$161,$B491,CB$1-$A491+1)/10^6)</f>
        <v>-2.2316309291053947E-3</v>
      </c>
      <c r="CC491" cm="1">
        <f t="array" aca="1" ref="CC491" ca="1">IF($A491&gt;CC$1,"",$C491*INDEX('ETS yield tables'!$D$133:$CO$161,$B491,CC$1-$A491+1)/10^6)</f>
        <v>-1.9866259808268673E-3</v>
      </c>
      <c r="CD491" cm="1">
        <f t="array" aca="1" ref="CD491" ca="1">IF($A491&gt;CD$1,"",$C491*INDEX('ETS yield tables'!$D$133:$CO$161,$B491,CD$1-$A491+1)/10^6)</f>
        <v>-1.6720946536332346E-3</v>
      </c>
      <c r="CE491" cm="1">
        <f t="array" aca="1" ref="CE491" ca="1">IF($A491&gt;CE$1,"",$C491*INDEX('ETS yield tables'!$D$133:$CO$161,$B491,CE$1-$A491+1)/10^6)</f>
        <v>-1.5153933989859164E-3</v>
      </c>
      <c r="CF491" cm="1">
        <f t="array" aca="1" ref="CF491" ca="1">IF($A491&gt;CF$1,"",$C491*INDEX('ETS yield tables'!$D$133:$CO$161,$B491,CF$1-$A491+1)/10^6)</f>
        <v>0</v>
      </c>
      <c r="CG491" cm="1">
        <f t="array" aca="1" ref="CG491" ca="1">IF($A491&gt;CG$1,"",$C491*INDEX('ETS yield tables'!$D$133:$CO$161,$B491,CG$1-$A491+1)/10^6)</f>
        <v>0</v>
      </c>
      <c r="CH491" cm="1">
        <f t="array" aca="1" ref="CH491" ca="1">IF($A491&gt;CH$1,"",$C491*INDEX('ETS yield tables'!$D$133:$CO$161,$B491,CH$1-$A491+1)/10^6)</f>
        <v>0</v>
      </c>
      <c r="CI491" cm="1">
        <f t="array" aca="1" ref="CI491" ca="1">IF($A491&gt;CI$1,"",$C491*INDEX('ETS yield tables'!$D$133:$CO$161,$B491,CI$1-$A491+1)/10^6)</f>
        <v>0</v>
      </c>
      <c r="CJ491" cm="1">
        <f t="array" aca="1" ref="CJ491" ca="1">IF($A491&gt;CJ$1,"",$C491*INDEX('ETS yield tables'!$D$133:$CO$161,$B491,CJ$1-$A491+1)/10^6)</f>
        <v>0</v>
      </c>
      <c r="CK491" cm="1">
        <f t="array" aca="1" ref="CK491" ca="1">IF($A491&gt;CK$1,"",$C491*INDEX('ETS yield tables'!$D$133:$CO$161,$B491,CK$1-$A491+1)/10^6)</f>
        <v>0</v>
      </c>
      <c r="CL491" cm="1">
        <f t="array" aca="1" ref="CL491" ca="1">IF($A491&gt;CL$1,"",$C491*INDEX('ETS yield tables'!$D$133:$CO$161,$B491,CL$1-$A491+1)/10^6)</f>
        <v>0</v>
      </c>
      <c r="CM491" cm="1">
        <f t="array" aca="1" ref="CM491" ca="1">IF($A491&gt;CM$1,"",$C491*INDEX('ETS yield tables'!$D$133:$CO$161,$B491,CM$1-$A491+1)/10^6)</f>
        <v>0</v>
      </c>
      <c r="CN491" cm="1">
        <f t="array" aca="1" ref="CN491" ca="1">IF($A491&gt;CN$1,"",$C491*INDEX('ETS yield tables'!$D$133:$CO$161,$B491,CN$1-$A491+1)/10^6)</f>
        <v>0</v>
      </c>
      <c r="CO491" cm="1">
        <f t="array" aca="1" ref="CO491" ca="1">IF($A491&gt;CO$1,"",$C491*INDEX('ETS yield tables'!$D$133:$CO$161,$B491,CO$1-$A491+1)/10^6)</f>
        <v>0</v>
      </c>
    </row>
    <row r="492" spans="1:93" hidden="1" outlineLevel="1">
      <c r="A492">
        <v>2016</v>
      </c>
      <c r="B492">
        <f t="shared" si="221"/>
        <v>1</v>
      </c>
      <c r="C492" s="1">
        <v>11.554555224000001</v>
      </c>
      <c r="D492" s="64"/>
      <c r="E492" s="64"/>
      <c r="F492" s="64"/>
      <c r="G492" s="64"/>
      <c r="H492" s="64"/>
      <c r="I492" s="64"/>
      <c r="J492" s="64"/>
      <c r="K492" s="64"/>
      <c r="L492" s="64"/>
      <c r="M492" s="64"/>
      <c r="N492" s="64"/>
      <c r="O492" s="64"/>
      <c r="P492" s="64"/>
      <c r="Q492" s="64"/>
      <c r="R492" s="64"/>
      <c r="S492" s="64"/>
      <c r="T492" s="64"/>
      <c r="U492" s="64"/>
      <c r="V492" s="64"/>
      <c r="W492" s="64"/>
      <c r="X492" s="64"/>
      <c r="Y492" s="64"/>
      <c r="Z492" s="64"/>
      <c r="AA492" t="str" cm="1">
        <f t="array" ref="AA492">IF($A492&gt;AA$1,"",$C492*INDEX('ETS yield tables'!$D$133:$CO$161,$B492,AA$1-$A492+1)/10^6)</f>
        <v/>
      </c>
      <c r="AB492" t="str" cm="1">
        <f t="array" ref="AB492">IF($A492&gt;AB$1,"",$C492*INDEX('ETS yield tables'!$D$133:$CO$161,$B492,AB$1-$A492+1)/10^6)</f>
        <v/>
      </c>
      <c r="AC492" t="str" cm="1">
        <f t="array" ref="AC492">IF($A492&gt;AC$1,"",$C492*INDEX('ETS yield tables'!$D$133:$CO$161,$B492,AC$1-$A492+1)/10^6)</f>
        <v/>
      </c>
      <c r="AD492" cm="1">
        <f t="array" ref="AD492">IF($A492&gt;AD$1,"",$C492*INDEX('ETS yield tables'!$D$133:$CO$161,$B492,AD$1-$A492+1)/10^6)</f>
        <v>0</v>
      </c>
      <c r="AE492" cm="1">
        <f t="array" aca="1" ref="AE492" ca="1">IF($A492&gt;AE$1,"",$C492*INDEX('ETS yield tables'!$D$133:$CO$161,$B492,AE$1-$A492+1)/10^6)</f>
        <v>0</v>
      </c>
      <c r="AF492" cm="1">
        <f t="array" aca="1" ref="AF492" ca="1">IF($A492&gt;AF$1,"",$C492*INDEX('ETS yield tables'!$D$133:$CO$161,$B492,AF$1-$A492+1)/10^6)</f>
        <v>0</v>
      </c>
      <c r="AG492" cm="1">
        <f t="array" aca="1" ref="AG492" ca="1">IF($A492&gt;AG$1,"",$C492*INDEX('ETS yield tables'!$D$133:$CO$161,$B492,AG$1-$A492+1)/10^6)</f>
        <v>0</v>
      </c>
      <c r="AH492" cm="1">
        <f t="array" aca="1" ref="AH492" ca="1">IF($A492&gt;AH$1,"",$C492*INDEX('ETS yield tables'!$D$133:$CO$161,$B492,AH$1-$A492+1)/10^6)</f>
        <v>0</v>
      </c>
      <c r="AI492" cm="1">
        <f t="array" aca="1" ref="AI492" ca="1">IF($A492&gt;AI$1,"",$C492*INDEX('ETS yield tables'!$D$133:$CO$161,$B492,AI$1-$A492+1)/10^6)</f>
        <v>0</v>
      </c>
      <c r="AJ492" cm="1">
        <f t="array" aca="1" ref="AJ492" ca="1">IF($A492&gt;AJ$1,"",$C492*INDEX('ETS yield tables'!$D$133:$CO$161,$B492,AJ$1-$A492+1)/10^6)</f>
        <v>0</v>
      </c>
      <c r="AK492" cm="1">
        <f t="array" aca="1" ref="AK492" ca="1">IF($A492&gt;AK$1,"",$C492*INDEX('ETS yield tables'!$D$133:$CO$161,$B492,AK$1-$A492+1)/10^6)</f>
        <v>0</v>
      </c>
      <c r="AL492" cm="1">
        <f t="array" aca="1" ref="AL492" ca="1">IF($A492&gt;AL$1,"",$C492*INDEX('ETS yield tables'!$D$133:$CO$161,$B492,AL$1-$A492+1)/10^6)</f>
        <v>0</v>
      </c>
      <c r="AM492" cm="1">
        <f t="array" aca="1" ref="AM492" ca="1">IF($A492&gt;AM$1,"",$C492*INDEX('ETS yield tables'!$D$133:$CO$161,$B492,AM$1-$A492+1)/10^6)</f>
        <v>0</v>
      </c>
      <c r="AN492" cm="1">
        <f t="array" aca="1" ref="AN492" ca="1">IF($A492&gt;AN$1,"",$C492*INDEX('ETS yield tables'!$D$133:$CO$161,$B492,AN$1-$A492+1)/10^6)</f>
        <v>0</v>
      </c>
      <c r="AO492" cm="1">
        <f t="array" aca="1" ref="AO492" ca="1">IF($A492&gt;AO$1,"",$C492*INDEX('ETS yield tables'!$D$133:$CO$161,$B492,AO$1-$A492+1)/10^6)</f>
        <v>0</v>
      </c>
      <c r="AP492" cm="1">
        <f t="array" aca="1" ref="AP492" ca="1">IF($A492&gt;AP$1,"",$C492*INDEX('ETS yield tables'!$D$133:$CO$161,$B492,AP$1-$A492+1)/10^6)</f>
        <v>0</v>
      </c>
      <c r="AQ492" cm="1">
        <f t="array" aca="1" ref="AQ492" ca="1">IF($A492&gt;AQ$1,"",$C492*INDEX('ETS yield tables'!$D$133:$CO$161,$B492,AQ$1-$A492+1)/10^6)</f>
        <v>0</v>
      </c>
      <c r="AR492" cm="1">
        <f t="array" aca="1" ref="AR492" ca="1">IF($A492&gt;AR$1,"",$C492*INDEX('ETS yield tables'!$D$133:$CO$161,$B492,AR$1-$A492+1)/10^6)</f>
        <v>0</v>
      </c>
      <c r="AS492" cm="1">
        <f t="array" aca="1" ref="AS492" ca="1">IF($A492&gt;AS$1,"",$C492*INDEX('ETS yield tables'!$D$133:$CO$161,$B492,AS$1-$A492+1)/10^6)</f>
        <v>0</v>
      </c>
      <c r="AT492" cm="1">
        <f t="array" aca="1" ref="AT492" ca="1">IF($A492&gt;AT$1,"",$C492*INDEX('ETS yield tables'!$D$133:$CO$161,$B492,AT$1-$A492+1)/10^6)</f>
        <v>0</v>
      </c>
      <c r="AU492" cm="1">
        <f t="array" aca="1" ref="AU492" ca="1">IF($A492&gt;AU$1,"",$C492*INDEX('ETS yield tables'!$D$133:$CO$161,$B492,AU$1-$A492+1)/10^6)</f>
        <v>0</v>
      </c>
      <c r="AV492" cm="1">
        <f t="array" aca="1" ref="AV492" ca="1">IF($A492&gt;AV$1,"",$C492*INDEX('ETS yield tables'!$D$133:$CO$161,$B492,AV$1-$A492+1)/10^6)</f>
        <v>0</v>
      </c>
      <c r="AW492" cm="1">
        <f t="array" aca="1" ref="AW492" ca="1">IF($A492&gt;AW$1,"",$C492*INDEX('ETS yield tables'!$D$133:$CO$161,$B492,AW$1-$A492+1)/10^6)</f>
        <v>0</v>
      </c>
      <c r="AX492" cm="1">
        <f t="array" aca="1" ref="AX492" ca="1">IF($A492&gt;AX$1,"",$C492*INDEX('ETS yield tables'!$D$133:$CO$161,$B492,AX$1-$A492+1)/10^6)</f>
        <v>0</v>
      </c>
      <c r="AY492" cm="1">
        <f t="array" aca="1" ref="AY492" ca="1">IF($A492&gt;AY$1,"",$C492*INDEX('ETS yield tables'!$D$133:$CO$161,$B492,AY$1-$A492+1)/10^6)</f>
        <v>0</v>
      </c>
      <c r="AZ492" cm="1">
        <f t="array" aca="1" ref="AZ492" ca="1">IF($A492&gt;AZ$1,"",$C492*INDEX('ETS yield tables'!$D$133:$CO$161,$B492,AZ$1-$A492+1)/10^6)</f>
        <v>0</v>
      </c>
      <c r="BA492" cm="1">
        <f t="array" aca="1" ref="BA492" ca="1">IF($A492&gt;BA$1,"",$C492*INDEX('ETS yield tables'!$D$133:$CO$161,$B492,BA$1-$A492+1)/10^6)</f>
        <v>0</v>
      </c>
      <c r="BB492" cm="1">
        <f t="array" aca="1" ref="BB492" ca="1">IF($A492&gt;BB$1,"",$C492*INDEX('ETS yield tables'!$D$133:$CO$161,$B492,BB$1-$A492+1)/10^6)</f>
        <v>0</v>
      </c>
      <c r="BC492" cm="1">
        <f t="array" aca="1" ref="BC492" ca="1">IF($A492&gt;BC$1,"",$C492*INDEX('ETS yield tables'!$D$133:$CO$161,$B492,BC$1-$A492+1)/10^6)</f>
        <v>0</v>
      </c>
      <c r="BD492" cm="1">
        <f t="array" aca="1" ref="BD492" ca="1">IF($A492&gt;BD$1,"",$C492*INDEX('ETS yield tables'!$D$133:$CO$161,$B492,BD$1-$A492+1)/10^6)</f>
        <v>0</v>
      </c>
      <c r="BE492" cm="1">
        <f t="array" aca="1" ref="BE492" ca="1">IF($A492&gt;BE$1,"",$C492*INDEX('ETS yield tables'!$D$133:$CO$161,$B492,BE$1-$A492+1)/10^6)</f>
        <v>0</v>
      </c>
      <c r="BF492" cm="1">
        <f t="array" aca="1" ref="BF492" ca="1">IF($A492&gt;BF$1,"",$C492*INDEX('ETS yield tables'!$D$133:$CO$161,$B492,BF$1-$A492+1)/10^6)</f>
        <v>0</v>
      </c>
      <c r="BG492" cm="1">
        <f t="array" aca="1" ref="BG492" ca="1">IF($A492&gt;BG$1,"",$C492*INDEX('ETS yield tables'!$D$133:$CO$161,$B492,BG$1-$A492+1)/10^6)</f>
        <v>0</v>
      </c>
      <c r="BH492" cm="1">
        <f t="array" aca="1" ref="BH492" ca="1">IF($A492&gt;BH$1,"",$C492*INDEX('ETS yield tables'!$D$133:$CO$161,$B492,BH$1-$A492+1)/10^6)</f>
        <v>0</v>
      </c>
      <c r="BI492" cm="1">
        <f t="array" aca="1" ref="BI492" ca="1">IF($A492&gt;BI$1,"",$C492*INDEX('ETS yield tables'!$D$133:$CO$161,$B492,BI$1-$A492+1)/10^6)</f>
        <v>0</v>
      </c>
      <c r="BJ492" cm="1">
        <f t="array" aca="1" ref="BJ492" ca="1">IF($A492&gt;BJ$1,"",$C492*INDEX('ETS yield tables'!$D$133:$CO$161,$B492,BJ$1-$A492+1)/10^6)</f>
        <v>0</v>
      </c>
      <c r="BK492" cm="1">
        <f t="array" aca="1" ref="BK492" ca="1">IF($A492&gt;BK$1,"",$C492*INDEX('ETS yield tables'!$D$133:$CO$161,$B492,BK$1-$A492+1)/10^6)</f>
        <v>0</v>
      </c>
      <c r="BL492" cm="1">
        <f t="array" aca="1" ref="BL492" ca="1">IF($A492&gt;BL$1,"",$C492*INDEX('ETS yield tables'!$D$133:$CO$161,$B492,BL$1-$A492+1)/10^6)</f>
        <v>0</v>
      </c>
      <c r="BM492" cm="1">
        <f t="array" aca="1" ref="BM492" ca="1">IF($A492&gt;BM$1,"",$C492*INDEX('ETS yield tables'!$D$133:$CO$161,$B492,BM$1-$A492+1)/10^6)</f>
        <v>0</v>
      </c>
      <c r="BN492" cm="1">
        <f t="array" aca="1" ref="BN492" ca="1">IF($A492&gt;BN$1,"",$C492*INDEX('ETS yield tables'!$D$133:$CO$161,$B492,BN$1-$A492+1)/10^6)</f>
        <v>0</v>
      </c>
      <c r="BO492" cm="1">
        <f t="array" aca="1" ref="BO492" ca="1">IF($A492&gt;BO$1,"",$C492*INDEX('ETS yield tables'!$D$133:$CO$161,$B492,BO$1-$A492+1)/10^6)</f>
        <v>0</v>
      </c>
      <c r="BP492" cm="1">
        <f t="array" aca="1" ref="BP492" ca="1">IF($A492&gt;BP$1,"",$C492*INDEX('ETS yield tables'!$D$133:$CO$161,$B492,BP$1-$A492+1)/10^6)</f>
        <v>0</v>
      </c>
      <c r="BQ492" cm="1">
        <f t="array" aca="1" ref="BQ492" ca="1">IF($A492&gt;BQ$1,"",$C492*INDEX('ETS yield tables'!$D$133:$CO$161,$B492,BQ$1-$A492+1)/10^6)</f>
        <v>0</v>
      </c>
      <c r="BR492" cm="1">
        <f t="array" aca="1" ref="BR492" ca="1">IF($A492&gt;BR$1,"",$C492*INDEX('ETS yield tables'!$D$133:$CO$161,$B492,BR$1-$A492+1)/10^6)</f>
        <v>0</v>
      </c>
      <c r="BS492" cm="1">
        <f t="array" aca="1" ref="BS492" ca="1">IF($A492&gt;BS$1,"",$C492*INDEX('ETS yield tables'!$D$133:$CO$161,$B492,BS$1-$A492+1)/10^6)</f>
        <v>0</v>
      </c>
      <c r="BT492" cm="1">
        <f t="array" aca="1" ref="BT492" ca="1">IF($A492&gt;BT$1,"",$C492*INDEX('ETS yield tables'!$D$133:$CO$161,$B492,BT$1-$A492+1)/10^6)</f>
        <v>0</v>
      </c>
      <c r="BU492" cm="1">
        <f t="array" aca="1" ref="BU492" ca="1">IF($A492&gt;BU$1,"",$C492*INDEX('ETS yield tables'!$D$133:$CO$161,$B492,BU$1-$A492+1)/10^6)</f>
        <v>0</v>
      </c>
      <c r="BV492" cm="1">
        <f t="array" aca="1" ref="BV492" ca="1">IF($A492&gt;BV$1,"",$C492*INDEX('ETS yield tables'!$D$133:$CO$161,$B492,BV$1-$A492+1)/10^6)</f>
        <v>-1.0251606772437367E-2</v>
      </c>
      <c r="BW492" cm="1">
        <f t="array" aca="1" ref="BW492" ca="1">IF($A492&gt;BW$1,"",$C492*INDEX('ETS yield tables'!$D$133:$CO$161,$B492,BW$1-$A492+1)/10^6)</f>
        <v>-5.4894270450949454E-4</v>
      </c>
      <c r="BX492" cm="1">
        <f t="array" aca="1" ref="BX492" ca="1">IF($A492&gt;BX$1,"",$C492*INDEX('ETS yield tables'!$D$133:$CO$161,$B492,BX$1-$A492+1)/10^6)</f>
        <v>-5.4130454266955853E-4</v>
      </c>
      <c r="BY492" cm="1">
        <f t="array" aca="1" ref="BY492" ca="1">IF($A492&gt;BY$1,"",$C492*INDEX('ETS yield tables'!$D$133:$CO$161,$B492,BY$1-$A492+1)/10^6)</f>
        <v>-5.3178058498062517E-4</v>
      </c>
      <c r="BZ492" cm="1">
        <f t="array" aca="1" ref="BZ492" ca="1">IF($A492&gt;BZ$1,"",$C492*INDEX('ETS yield tables'!$D$133:$CO$161,$B492,BZ$1-$A492+1)/10^6)</f>
        <v>-5.2199384204223108E-4</v>
      </c>
      <c r="CA492" cm="1">
        <f t="array" aca="1" ref="CA492" ca="1">IF($A492&gt;CA$1,"",$C492*INDEX('ETS yield tables'!$D$133:$CO$161,$B492,CA$1-$A492+1)/10^6)</f>
        <v>-5.1141276965040823E-4</v>
      </c>
      <c r="CB492" cm="1">
        <f t="array" aca="1" ref="CB492" ca="1">IF($A492&gt;CB$1,"",$C492*INDEX('ETS yield tables'!$D$133:$CO$161,$B492,CB$1-$A492+1)/10^6)</f>
        <v>-5.0405529106597395E-4</v>
      </c>
      <c r="CC492" cm="1">
        <f t="array" aca="1" ref="CC492" ca="1">IF($A492&gt;CC$1,"",$C492*INDEX('ETS yield tables'!$D$133:$CO$161,$B492,CC$1-$A492+1)/10^6)</f>
        <v>-4.709754313876379E-4</v>
      </c>
      <c r="CD492" cm="1">
        <f t="array" aca="1" ref="CD492" ca="1">IF($A492&gt;CD$1,"",$C492*INDEX('ETS yield tables'!$D$133:$CO$161,$B492,CD$1-$A492+1)/10^6)</f>
        <v>-4.1926826525069834E-4</v>
      </c>
      <c r="CE492" cm="1">
        <f t="array" aca="1" ref="CE492" ca="1">IF($A492&gt;CE$1,"",$C492*INDEX('ETS yield tables'!$D$133:$CO$161,$B492,CE$1-$A492+1)/10^6)</f>
        <v>-3.5288787699835791E-4</v>
      </c>
      <c r="CF492" cm="1">
        <f t="array" aca="1" ref="CF492" ca="1">IF($A492&gt;CF$1,"",$C492*INDEX('ETS yield tables'!$D$133:$CO$161,$B492,CF$1-$A492+1)/10^6)</f>
        <v>-3.1981679878199248E-4</v>
      </c>
      <c r="CG492" cm="1">
        <f t="array" aca="1" ref="CG492" ca="1">IF($A492&gt;CG$1,"",$C492*INDEX('ETS yield tables'!$D$133:$CO$161,$B492,CG$1-$A492+1)/10^6)</f>
        <v>0</v>
      </c>
      <c r="CH492" cm="1">
        <f t="array" aca="1" ref="CH492" ca="1">IF($A492&gt;CH$1,"",$C492*INDEX('ETS yield tables'!$D$133:$CO$161,$B492,CH$1-$A492+1)/10^6)</f>
        <v>0</v>
      </c>
      <c r="CI492" cm="1">
        <f t="array" aca="1" ref="CI492" ca="1">IF($A492&gt;CI$1,"",$C492*INDEX('ETS yield tables'!$D$133:$CO$161,$B492,CI$1-$A492+1)/10^6)</f>
        <v>0</v>
      </c>
      <c r="CJ492" cm="1">
        <f t="array" aca="1" ref="CJ492" ca="1">IF($A492&gt;CJ$1,"",$C492*INDEX('ETS yield tables'!$D$133:$CO$161,$B492,CJ$1-$A492+1)/10^6)</f>
        <v>0</v>
      </c>
      <c r="CK492" cm="1">
        <f t="array" aca="1" ref="CK492" ca="1">IF($A492&gt;CK$1,"",$C492*INDEX('ETS yield tables'!$D$133:$CO$161,$B492,CK$1-$A492+1)/10^6)</f>
        <v>0</v>
      </c>
      <c r="CL492" cm="1">
        <f t="array" aca="1" ref="CL492" ca="1">IF($A492&gt;CL$1,"",$C492*INDEX('ETS yield tables'!$D$133:$CO$161,$B492,CL$1-$A492+1)/10^6)</f>
        <v>0</v>
      </c>
      <c r="CM492" cm="1">
        <f t="array" aca="1" ref="CM492" ca="1">IF($A492&gt;CM$1,"",$C492*INDEX('ETS yield tables'!$D$133:$CO$161,$B492,CM$1-$A492+1)/10^6)</f>
        <v>0</v>
      </c>
      <c r="CN492" cm="1">
        <f t="array" aca="1" ref="CN492" ca="1">IF($A492&gt;CN$1,"",$C492*INDEX('ETS yield tables'!$D$133:$CO$161,$B492,CN$1-$A492+1)/10^6)</f>
        <v>0</v>
      </c>
      <c r="CO492" cm="1">
        <f t="array" aca="1" ref="CO492" ca="1">IF($A492&gt;CO$1,"",$C492*INDEX('ETS yield tables'!$D$133:$CO$161,$B492,CO$1-$A492+1)/10^6)</f>
        <v>0</v>
      </c>
    </row>
    <row r="493" spans="1:93" hidden="1" outlineLevel="1">
      <c r="A493">
        <v>2017</v>
      </c>
      <c r="B493">
        <f t="shared" si="221"/>
        <v>1</v>
      </c>
      <c r="C493" s="1">
        <v>5.180508176</v>
      </c>
      <c r="D493" s="64"/>
      <c r="E493" s="64"/>
      <c r="F493" s="64"/>
      <c r="G493" s="64"/>
      <c r="H493" s="64"/>
      <c r="I493" s="64"/>
      <c r="J493" s="64"/>
      <c r="K493" s="64"/>
      <c r="L493" s="64"/>
      <c r="M493" s="64"/>
      <c r="N493" s="64"/>
      <c r="O493" s="64"/>
      <c r="P493" s="64"/>
      <c r="Q493" s="64"/>
      <c r="R493" s="64"/>
      <c r="S493" s="64"/>
      <c r="T493" s="64"/>
      <c r="U493" s="64"/>
      <c r="V493" s="64"/>
      <c r="W493" s="64"/>
      <c r="X493" s="64"/>
      <c r="Y493" s="64"/>
      <c r="Z493" s="64"/>
      <c r="AA493" t="str" cm="1">
        <f t="array" ref="AA493">IF($A493&gt;AA$1,"",$C493*INDEX('ETS yield tables'!$D$133:$CO$161,$B493,AA$1-$A493+1)/10^6)</f>
        <v/>
      </c>
      <c r="AB493" t="str" cm="1">
        <f t="array" ref="AB493">IF($A493&gt;AB$1,"",$C493*INDEX('ETS yield tables'!$D$133:$CO$161,$B493,AB$1-$A493+1)/10^6)</f>
        <v/>
      </c>
      <c r="AC493" t="str" cm="1">
        <f t="array" ref="AC493">IF($A493&gt;AC$1,"",$C493*INDEX('ETS yield tables'!$D$133:$CO$161,$B493,AC$1-$A493+1)/10^6)</f>
        <v/>
      </c>
      <c r="AD493" t="str" cm="1">
        <f t="array" ref="AD493">IF($A493&gt;AD$1,"",$C493*INDEX('ETS yield tables'!$D$133:$CO$161,$B493,AD$1-$A493+1)/10^6)</f>
        <v/>
      </c>
      <c r="AE493" cm="1">
        <f t="array" ref="AE493">IF($A493&gt;AE$1,"",$C493*INDEX('ETS yield tables'!$D$133:$CO$161,$B493,AE$1-$A493+1)/10^6)</f>
        <v>0</v>
      </c>
      <c r="AF493" cm="1">
        <f t="array" aca="1" ref="AF493" ca="1">IF($A493&gt;AF$1,"",$C493*INDEX('ETS yield tables'!$D$133:$CO$161,$B493,AF$1-$A493+1)/10^6)</f>
        <v>0</v>
      </c>
      <c r="AG493" cm="1">
        <f t="array" aca="1" ref="AG493" ca="1">IF($A493&gt;AG$1,"",$C493*INDEX('ETS yield tables'!$D$133:$CO$161,$B493,AG$1-$A493+1)/10^6)</f>
        <v>0</v>
      </c>
      <c r="AH493" cm="1">
        <f t="array" aca="1" ref="AH493" ca="1">IF($A493&gt;AH$1,"",$C493*INDEX('ETS yield tables'!$D$133:$CO$161,$B493,AH$1-$A493+1)/10^6)</f>
        <v>0</v>
      </c>
      <c r="AI493" cm="1">
        <f t="array" aca="1" ref="AI493" ca="1">IF($A493&gt;AI$1,"",$C493*INDEX('ETS yield tables'!$D$133:$CO$161,$B493,AI$1-$A493+1)/10^6)</f>
        <v>0</v>
      </c>
      <c r="AJ493" cm="1">
        <f t="array" aca="1" ref="AJ493" ca="1">IF($A493&gt;AJ$1,"",$C493*INDEX('ETS yield tables'!$D$133:$CO$161,$B493,AJ$1-$A493+1)/10^6)</f>
        <v>0</v>
      </c>
      <c r="AK493" cm="1">
        <f t="array" aca="1" ref="AK493" ca="1">IF($A493&gt;AK$1,"",$C493*INDEX('ETS yield tables'!$D$133:$CO$161,$B493,AK$1-$A493+1)/10^6)</f>
        <v>0</v>
      </c>
      <c r="AL493" cm="1">
        <f t="array" aca="1" ref="AL493" ca="1">IF($A493&gt;AL$1,"",$C493*INDEX('ETS yield tables'!$D$133:$CO$161,$B493,AL$1-$A493+1)/10^6)</f>
        <v>0</v>
      </c>
      <c r="AM493" cm="1">
        <f t="array" aca="1" ref="AM493" ca="1">IF($A493&gt;AM$1,"",$C493*INDEX('ETS yield tables'!$D$133:$CO$161,$B493,AM$1-$A493+1)/10^6)</f>
        <v>0</v>
      </c>
      <c r="AN493" cm="1">
        <f t="array" aca="1" ref="AN493" ca="1">IF($A493&gt;AN$1,"",$C493*INDEX('ETS yield tables'!$D$133:$CO$161,$B493,AN$1-$A493+1)/10^6)</f>
        <v>0</v>
      </c>
      <c r="AO493" cm="1">
        <f t="array" aca="1" ref="AO493" ca="1">IF($A493&gt;AO$1,"",$C493*INDEX('ETS yield tables'!$D$133:$CO$161,$B493,AO$1-$A493+1)/10^6)</f>
        <v>0</v>
      </c>
      <c r="AP493" cm="1">
        <f t="array" aca="1" ref="AP493" ca="1">IF($A493&gt;AP$1,"",$C493*INDEX('ETS yield tables'!$D$133:$CO$161,$B493,AP$1-$A493+1)/10^6)</f>
        <v>0</v>
      </c>
      <c r="AQ493" cm="1">
        <f t="array" aca="1" ref="AQ493" ca="1">IF($A493&gt;AQ$1,"",$C493*INDEX('ETS yield tables'!$D$133:$CO$161,$B493,AQ$1-$A493+1)/10^6)</f>
        <v>0</v>
      </c>
      <c r="AR493" cm="1">
        <f t="array" aca="1" ref="AR493" ca="1">IF($A493&gt;AR$1,"",$C493*INDEX('ETS yield tables'!$D$133:$CO$161,$B493,AR$1-$A493+1)/10^6)</f>
        <v>0</v>
      </c>
      <c r="AS493" cm="1">
        <f t="array" aca="1" ref="AS493" ca="1">IF($A493&gt;AS$1,"",$C493*INDEX('ETS yield tables'!$D$133:$CO$161,$B493,AS$1-$A493+1)/10^6)</f>
        <v>0</v>
      </c>
      <c r="AT493" cm="1">
        <f t="array" aca="1" ref="AT493" ca="1">IF($A493&gt;AT$1,"",$C493*INDEX('ETS yield tables'!$D$133:$CO$161,$B493,AT$1-$A493+1)/10^6)</f>
        <v>0</v>
      </c>
      <c r="AU493" cm="1">
        <f t="array" aca="1" ref="AU493" ca="1">IF($A493&gt;AU$1,"",$C493*INDEX('ETS yield tables'!$D$133:$CO$161,$B493,AU$1-$A493+1)/10^6)</f>
        <v>0</v>
      </c>
      <c r="AV493" cm="1">
        <f t="array" aca="1" ref="AV493" ca="1">IF($A493&gt;AV$1,"",$C493*INDEX('ETS yield tables'!$D$133:$CO$161,$B493,AV$1-$A493+1)/10^6)</f>
        <v>0</v>
      </c>
      <c r="AW493" cm="1">
        <f t="array" aca="1" ref="AW493" ca="1">IF($A493&gt;AW$1,"",$C493*INDEX('ETS yield tables'!$D$133:$CO$161,$B493,AW$1-$A493+1)/10^6)</f>
        <v>0</v>
      </c>
      <c r="AX493" cm="1">
        <f t="array" aca="1" ref="AX493" ca="1">IF($A493&gt;AX$1,"",$C493*INDEX('ETS yield tables'!$D$133:$CO$161,$B493,AX$1-$A493+1)/10^6)</f>
        <v>0</v>
      </c>
      <c r="AY493" cm="1">
        <f t="array" aca="1" ref="AY493" ca="1">IF($A493&gt;AY$1,"",$C493*INDEX('ETS yield tables'!$D$133:$CO$161,$B493,AY$1-$A493+1)/10^6)</f>
        <v>0</v>
      </c>
      <c r="AZ493" cm="1">
        <f t="array" aca="1" ref="AZ493" ca="1">IF($A493&gt;AZ$1,"",$C493*INDEX('ETS yield tables'!$D$133:$CO$161,$B493,AZ$1-$A493+1)/10^6)</f>
        <v>0</v>
      </c>
      <c r="BA493" cm="1">
        <f t="array" aca="1" ref="BA493" ca="1">IF($A493&gt;BA$1,"",$C493*INDEX('ETS yield tables'!$D$133:$CO$161,$B493,BA$1-$A493+1)/10^6)</f>
        <v>0</v>
      </c>
      <c r="BB493" cm="1">
        <f t="array" aca="1" ref="BB493" ca="1">IF($A493&gt;BB$1,"",$C493*INDEX('ETS yield tables'!$D$133:$CO$161,$B493,BB$1-$A493+1)/10^6)</f>
        <v>0</v>
      </c>
      <c r="BC493" cm="1">
        <f t="array" aca="1" ref="BC493" ca="1">IF($A493&gt;BC$1,"",$C493*INDEX('ETS yield tables'!$D$133:$CO$161,$B493,BC$1-$A493+1)/10^6)</f>
        <v>0</v>
      </c>
      <c r="BD493" cm="1">
        <f t="array" aca="1" ref="BD493" ca="1">IF($A493&gt;BD$1,"",$C493*INDEX('ETS yield tables'!$D$133:$CO$161,$B493,BD$1-$A493+1)/10^6)</f>
        <v>0</v>
      </c>
      <c r="BE493" cm="1">
        <f t="array" aca="1" ref="BE493" ca="1">IF($A493&gt;BE$1,"",$C493*INDEX('ETS yield tables'!$D$133:$CO$161,$B493,BE$1-$A493+1)/10^6)</f>
        <v>0</v>
      </c>
      <c r="BF493" cm="1">
        <f t="array" aca="1" ref="BF493" ca="1">IF($A493&gt;BF$1,"",$C493*INDEX('ETS yield tables'!$D$133:$CO$161,$B493,BF$1-$A493+1)/10^6)</f>
        <v>0</v>
      </c>
      <c r="BG493" cm="1">
        <f t="array" aca="1" ref="BG493" ca="1">IF($A493&gt;BG$1,"",$C493*INDEX('ETS yield tables'!$D$133:$CO$161,$B493,BG$1-$A493+1)/10^6)</f>
        <v>0</v>
      </c>
      <c r="BH493" cm="1">
        <f t="array" aca="1" ref="BH493" ca="1">IF($A493&gt;BH$1,"",$C493*INDEX('ETS yield tables'!$D$133:$CO$161,$B493,BH$1-$A493+1)/10^6)</f>
        <v>0</v>
      </c>
      <c r="BI493" cm="1">
        <f t="array" aca="1" ref="BI493" ca="1">IF($A493&gt;BI$1,"",$C493*INDEX('ETS yield tables'!$D$133:$CO$161,$B493,BI$1-$A493+1)/10^6)</f>
        <v>0</v>
      </c>
      <c r="BJ493" cm="1">
        <f t="array" aca="1" ref="BJ493" ca="1">IF($A493&gt;BJ$1,"",$C493*INDEX('ETS yield tables'!$D$133:$CO$161,$B493,BJ$1-$A493+1)/10^6)</f>
        <v>0</v>
      </c>
      <c r="BK493" cm="1">
        <f t="array" aca="1" ref="BK493" ca="1">IF($A493&gt;BK$1,"",$C493*INDEX('ETS yield tables'!$D$133:$CO$161,$B493,BK$1-$A493+1)/10^6)</f>
        <v>0</v>
      </c>
      <c r="BL493" cm="1">
        <f t="array" aca="1" ref="BL493" ca="1">IF($A493&gt;BL$1,"",$C493*INDEX('ETS yield tables'!$D$133:$CO$161,$B493,BL$1-$A493+1)/10^6)</f>
        <v>0</v>
      </c>
      <c r="BM493" cm="1">
        <f t="array" aca="1" ref="BM493" ca="1">IF($A493&gt;BM$1,"",$C493*INDEX('ETS yield tables'!$D$133:$CO$161,$B493,BM$1-$A493+1)/10^6)</f>
        <v>0</v>
      </c>
      <c r="BN493" cm="1">
        <f t="array" aca="1" ref="BN493" ca="1">IF($A493&gt;BN$1,"",$C493*INDEX('ETS yield tables'!$D$133:$CO$161,$B493,BN$1-$A493+1)/10^6)</f>
        <v>0</v>
      </c>
      <c r="BO493" cm="1">
        <f t="array" aca="1" ref="BO493" ca="1">IF($A493&gt;BO$1,"",$C493*INDEX('ETS yield tables'!$D$133:$CO$161,$B493,BO$1-$A493+1)/10^6)</f>
        <v>0</v>
      </c>
      <c r="BP493" cm="1">
        <f t="array" aca="1" ref="BP493" ca="1">IF($A493&gt;BP$1,"",$C493*INDEX('ETS yield tables'!$D$133:$CO$161,$B493,BP$1-$A493+1)/10^6)</f>
        <v>0</v>
      </c>
      <c r="BQ493" cm="1">
        <f t="array" aca="1" ref="BQ493" ca="1">IF($A493&gt;BQ$1,"",$C493*INDEX('ETS yield tables'!$D$133:$CO$161,$B493,BQ$1-$A493+1)/10^6)</f>
        <v>0</v>
      </c>
      <c r="BR493" cm="1">
        <f t="array" aca="1" ref="BR493" ca="1">IF($A493&gt;BR$1,"",$C493*INDEX('ETS yield tables'!$D$133:$CO$161,$B493,BR$1-$A493+1)/10^6)</f>
        <v>0</v>
      </c>
      <c r="BS493" cm="1">
        <f t="array" aca="1" ref="BS493" ca="1">IF($A493&gt;BS$1,"",$C493*INDEX('ETS yield tables'!$D$133:$CO$161,$B493,BS$1-$A493+1)/10^6)</f>
        <v>0</v>
      </c>
      <c r="BT493" cm="1">
        <f t="array" aca="1" ref="BT493" ca="1">IF($A493&gt;BT$1,"",$C493*INDEX('ETS yield tables'!$D$133:$CO$161,$B493,BT$1-$A493+1)/10^6)</f>
        <v>0</v>
      </c>
      <c r="BU493" cm="1">
        <f t="array" aca="1" ref="BU493" ca="1">IF($A493&gt;BU$1,"",$C493*INDEX('ETS yield tables'!$D$133:$CO$161,$B493,BU$1-$A493+1)/10^6)</f>
        <v>0</v>
      </c>
      <c r="BV493" cm="1">
        <f t="array" aca="1" ref="BV493" ca="1">IF($A493&gt;BV$1,"",$C493*INDEX('ETS yield tables'!$D$133:$CO$161,$B493,BV$1-$A493+1)/10^6)</f>
        <v>0</v>
      </c>
      <c r="BW493" cm="1">
        <f t="array" aca="1" ref="BW493" ca="1">IF($A493&gt;BW$1,"",$C493*INDEX('ETS yield tables'!$D$133:$CO$161,$B493,BW$1-$A493+1)/10^6)</f>
        <v>-4.5963286056599452E-3</v>
      </c>
      <c r="BX493" cm="1">
        <f t="array" aca="1" ref="BX493" ca="1">IF($A493&gt;BX$1,"",$C493*INDEX('ETS yield tables'!$D$133:$CO$161,$B493,BX$1-$A493+1)/10^6)</f>
        <v>-2.4611957048421205E-4</v>
      </c>
      <c r="BY493" cm="1">
        <f t="array" aca="1" ref="BY493" ca="1">IF($A493&gt;BY$1,"",$C493*INDEX('ETS yield tables'!$D$133:$CO$161,$B493,BY$1-$A493+1)/10^6)</f>
        <v>-2.4269498519345067E-4</v>
      </c>
      <c r="BZ493" cm="1">
        <f t="array" aca="1" ref="BZ493" ca="1">IF($A493&gt;BZ$1,"",$C493*INDEX('ETS yield tables'!$D$133:$CO$161,$B493,BZ$1-$A493+1)/10^6)</f>
        <v>-2.3842489952430131E-4</v>
      </c>
      <c r="CA493" cm="1">
        <f t="array" aca="1" ref="CA493" ca="1">IF($A493&gt;CA$1,"",$C493*INDEX('ETS yield tables'!$D$133:$CO$161,$B493,CA$1-$A493+1)/10^6)</f>
        <v>-2.3403699355770461E-4</v>
      </c>
      <c r="CB493" cm="1">
        <f t="array" aca="1" ref="CB493" ca="1">IF($A493&gt;CB$1,"",$C493*INDEX('ETS yield tables'!$D$133:$CO$161,$B493,CB$1-$A493+1)/10^6)</f>
        <v>-2.2929294837604078E-4</v>
      </c>
      <c r="CC493" cm="1">
        <f t="array" aca="1" ref="CC493" ca="1">IF($A493&gt;CC$1,"",$C493*INDEX('ETS yield tables'!$D$133:$CO$161,$B493,CC$1-$A493+1)/10^6)</f>
        <v>-2.2599420798989099E-4</v>
      </c>
      <c r="CD493" cm="1">
        <f t="array" aca="1" ref="CD493" ca="1">IF($A493&gt;CD$1,"",$C493*INDEX('ETS yield tables'!$D$133:$CO$161,$B493,CD$1-$A493+1)/10^6)</f>
        <v>-2.1116278607859158E-4</v>
      </c>
      <c r="CE493" cm="1">
        <f t="array" aca="1" ref="CE493" ca="1">IF($A493&gt;CE$1,"",$C493*INDEX('ETS yield tables'!$D$133:$CO$161,$B493,CE$1-$A493+1)/10^6)</f>
        <v>-1.8797977368761583E-4</v>
      </c>
      <c r="CF493" cm="1">
        <f t="array" aca="1" ref="CF493" ca="1">IF($A493&gt;CF$1,"",$C493*INDEX('ETS yield tables'!$D$133:$CO$161,$B493,CF$1-$A493+1)/10^6)</f>
        <v>-1.5821799251987159E-4</v>
      </c>
      <c r="CG493" cm="1">
        <f t="array" aca="1" ref="CG493" ca="1">IF($A493&gt;CG$1,"",$C493*INDEX('ETS yield tables'!$D$133:$CO$161,$B493,CG$1-$A493+1)/10^6)</f>
        <v>-1.4339050779478611E-4</v>
      </c>
      <c r="CH493" cm="1">
        <f t="array" aca="1" ref="CH493" ca="1">IF($A493&gt;CH$1,"",$C493*INDEX('ETS yield tables'!$D$133:$CO$161,$B493,CH$1-$A493+1)/10^6)</f>
        <v>0</v>
      </c>
      <c r="CI493" cm="1">
        <f t="array" aca="1" ref="CI493" ca="1">IF($A493&gt;CI$1,"",$C493*INDEX('ETS yield tables'!$D$133:$CO$161,$B493,CI$1-$A493+1)/10^6)</f>
        <v>0</v>
      </c>
      <c r="CJ493" cm="1">
        <f t="array" aca="1" ref="CJ493" ca="1">IF($A493&gt;CJ$1,"",$C493*INDEX('ETS yield tables'!$D$133:$CO$161,$B493,CJ$1-$A493+1)/10^6)</f>
        <v>0</v>
      </c>
      <c r="CK493" cm="1">
        <f t="array" aca="1" ref="CK493" ca="1">IF($A493&gt;CK$1,"",$C493*INDEX('ETS yield tables'!$D$133:$CO$161,$B493,CK$1-$A493+1)/10^6)</f>
        <v>0</v>
      </c>
      <c r="CL493" cm="1">
        <f t="array" aca="1" ref="CL493" ca="1">IF($A493&gt;CL$1,"",$C493*INDEX('ETS yield tables'!$D$133:$CO$161,$B493,CL$1-$A493+1)/10^6)</f>
        <v>0</v>
      </c>
      <c r="CM493" cm="1">
        <f t="array" aca="1" ref="CM493" ca="1">IF($A493&gt;CM$1,"",$C493*INDEX('ETS yield tables'!$D$133:$CO$161,$B493,CM$1-$A493+1)/10^6)</f>
        <v>0</v>
      </c>
      <c r="CN493" cm="1">
        <f t="array" aca="1" ref="CN493" ca="1">IF($A493&gt;CN$1,"",$C493*INDEX('ETS yield tables'!$D$133:$CO$161,$B493,CN$1-$A493+1)/10^6)</f>
        <v>0</v>
      </c>
      <c r="CO493" cm="1">
        <f t="array" aca="1" ref="CO493" ca="1">IF($A493&gt;CO$1,"",$C493*INDEX('ETS yield tables'!$D$133:$CO$161,$B493,CO$1-$A493+1)/10^6)</f>
        <v>0</v>
      </c>
    </row>
    <row r="494" spans="1:93" hidden="1" outlineLevel="1">
      <c r="A494">
        <v>2018</v>
      </c>
      <c r="B494">
        <f t="shared" si="221"/>
        <v>1</v>
      </c>
      <c r="C494" s="1">
        <v>0</v>
      </c>
      <c r="D494" s="64"/>
      <c r="E494" s="64"/>
      <c r="F494" s="64"/>
      <c r="G494" s="64"/>
      <c r="H494" s="64"/>
      <c r="I494" s="64"/>
      <c r="J494" s="64"/>
      <c r="K494" s="64"/>
      <c r="L494" s="64"/>
      <c r="M494" s="64"/>
      <c r="N494" s="64"/>
      <c r="O494" s="64"/>
      <c r="P494" s="64"/>
      <c r="Q494" s="64"/>
      <c r="R494" s="64"/>
      <c r="S494" s="64"/>
      <c r="T494" s="64"/>
      <c r="U494" s="64"/>
      <c r="V494" s="64"/>
      <c r="W494" s="64"/>
      <c r="X494" s="64"/>
      <c r="Y494" s="64"/>
      <c r="Z494" s="64"/>
      <c r="AA494" t="str" cm="1">
        <f t="array" ref="AA494">IF($A494&gt;AA$1,"",$C494*INDEX('ETS yield tables'!$D$133:$CO$161,$B494,AA$1-$A494+1)/10^6)</f>
        <v/>
      </c>
      <c r="AB494" t="str" cm="1">
        <f t="array" ref="AB494">IF($A494&gt;AB$1,"",$C494*INDEX('ETS yield tables'!$D$133:$CO$161,$B494,AB$1-$A494+1)/10^6)</f>
        <v/>
      </c>
      <c r="AC494" t="str" cm="1">
        <f t="array" ref="AC494">IF($A494&gt;AC$1,"",$C494*INDEX('ETS yield tables'!$D$133:$CO$161,$B494,AC$1-$A494+1)/10^6)</f>
        <v/>
      </c>
      <c r="AD494" t="str" cm="1">
        <f t="array" ref="AD494">IF($A494&gt;AD$1,"",$C494*INDEX('ETS yield tables'!$D$133:$CO$161,$B494,AD$1-$A494+1)/10^6)</f>
        <v/>
      </c>
      <c r="AE494" t="str" cm="1">
        <f t="array" ref="AE494">IF($A494&gt;AE$1,"",$C494*INDEX('ETS yield tables'!$D$133:$CO$161,$B494,AE$1-$A494+1)/10^6)</f>
        <v/>
      </c>
      <c r="AF494" cm="1">
        <f t="array" ref="AF494">IF($A494&gt;AF$1,"",$C494*INDEX('ETS yield tables'!$D$133:$CO$161,$B494,AF$1-$A494+1)/10^6)</f>
        <v>0</v>
      </c>
      <c r="AG494" cm="1">
        <f t="array" aca="1" ref="AG494" ca="1">IF($A494&gt;AG$1,"",$C494*INDEX('ETS yield tables'!$D$133:$CO$161,$B494,AG$1-$A494+1)/10^6)</f>
        <v>0</v>
      </c>
      <c r="AH494" cm="1">
        <f t="array" aca="1" ref="AH494" ca="1">IF($A494&gt;AH$1,"",$C494*INDEX('ETS yield tables'!$D$133:$CO$161,$B494,AH$1-$A494+1)/10^6)</f>
        <v>0</v>
      </c>
      <c r="AI494" cm="1">
        <f t="array" aca="1" ref="AI494" ca="1">IF($A494&gt;AI$1,"",$C494*INDEX('ETS yield tables'!$D$133:$CO$161,$B494,AI$1-$A494+1)/10^6)</f>
        <v>0</v>
      </c>
      <c r="AJ494" cm="1">
        <f t="array" aca="1" ref="AJ494" ca="1">IF($A494&gt;AJ$1,"",$C494*INDEX('ETS yield tables'!$D$133:$CO$161,$B494,AJ$1-$A494+1)/10^6)</f>
        <v>0</v>
      </c>
      <c r="AK494" cm="1">
        <f t="array" aca="1" ref="AK494" ca="1">IF($A494&gt;AK$1,"",$C494*INDEX('ETS yield tables'!$D$133:$CO$161,$B494,AK$1-$A494+1)/10^6)</f>
        <v>0</v>
      </c>
      <c r="AL494" cm="1">
        <f t="array" aca="1" ref="AL494" ca="1">IF($A494&gt;AL$1,"",$C494*INDEX('ETS yield tables'!$D$133:$CO$161,$B494,AL$1-$A494+1)/10^6)</f>
        <v>0</v>
      </c>
      <c r="AM494" cm="1">
        <f t="array" aca="1" ref="AM494" ca="1">IF($A494&gt;AM$1,"",$C494*INDEX('ETS yield tables'!$D$133:$CO$161,$B494,AM$1-$A494+1)/10^6)</f>
        <v>0</v>
      </c>
      <c r="AN494" cm="1">
        <f t="array" aca="1" ref="AN494" ca="1">IF($A494&gt;AN$1,"",$C494*INDEX('ETS yield tables'!$D$133:$CO$161,$B494,AN$1-$A494+1)/10^6)</f>
        <v>0</v>
      </c>
      <c r="AO494" cm="1">
        <f t="array" aca="1" ref="AO494" ca="1">IF($A494&gt;AO$1,"",$C494*INDEX('ETS yield tables'!$D$133:$CO$161,$B494,AO$1-$A494+1)/10^6)</f>
        <v>0</v>
      </c>
      <c r="AP494" cm="1">
        <f t="array" aca="1" ref="AP494" ca="1">IF($A494&gt;AP$1,"",$C494*INDEX('ETS yield tables'!$D$133:$CO$161,$B494,AP$1-$A494+1)/10^6)</f>
        <v>0</v>
      </c>
      <c r="AQ494" cm="1">
        <f t="array" aca="1" ref="AQ494" ca="1">IF($A494&gt;AQ$1,"",$C494*INDEX('ETS yield tables'!$D$133:$CO$161,$B494,AQ$1-$A494+1)/10^6)</f>
        <v>0</v>
      </c>
      <c r="AR494" cm="1">
        <f t="array" aca="1" ref="AR494" ca="1">IF($A494&gt;AR$1,"",$C494*INDEX('ETS yield tables'!$D$133:$CO$161,$B494,AR$1-$A494+1)/10^6)</f>
        <v>0</v>
      </c>
      <c r="AS494" cm="1">
        <f t="array" aca="1" ref="AS494" ca="1">IF($A494&gt;AS$1,"",$C494*INDEX('ETS yield tables'!$D$133:$CO$161,$B494,AS$1-$A494+1)/10^6)</f>
        <v>0</v>
      </c>
      <c r="AT494" cm="1">
        <f t="array" aca="1" ref="AT494" ca="1">IF($A494&gt;AT$1,"",$C494*INDEX('ETS yield tables'!$D$133:$CO$161,$B494,AT$1-$A494+1)/10^6)</f>
        <v>0</v>
      </c>
      <c r="AU494" cm="1">
        <f t="array" aca="1" ref="AU494" ca="1">IF($A494&gt;AU$1,"",$C494*INDEX('ETS yield tables'!$D$133:$CO$161,$B494,AU$1-$A494+1)/10^6)</f>
        <v>0</v>
      </c>
      <c r="AV494" cm="1">
        <f t="array" aca="1" ref="AV494" ca="1">IF($A494&gt;AV$1,"",$C494*INDEX('ETS yield tables'!$D$133:$CO$161,$B494,AV$1-$A494+1)/10^6)</f>
        <v>0</v>
      </c>
      <c r="AW494" cm="1">
        <f t="array" aca="1" ref="AW494" ca="1">IF($A494&gt;AW$1,"",$C494*INDEX('ETS yield tables'!$D$133:$CO$161,$B494,AW$1-$A494+1)/10^6)</f>
        <v>0</v>
      </c>
      <c r="AX494" cm="1">
        <f t="array" aca="1" ref="AX494" ca="1">IF($A494&gt;AX$1,"",$C494*INDEX('ETS yield tables'!$D$133:$CO$161,$B494,AX$1-$A494+1)/10^6)</f>
        <v>0</v>
      </c>
      <c r="AY494" cm="1">
        <f t="array" aca="1" ref="AY494" ca="1">IF($A494&gt;AY$1,"",$C494*INDEX('ETS yield tables'!$D$133:$CO$161,$B494,AY$1-$A494+1)/10^6)</f>
        <v>0</v>
      </c>
      <c r="AZ494" cm="1">
        <f t="array" aca="1" ref="AZ494" ca="1">IF($A494&gt;AZ$1,"",$C494*INDEX('ETS yield tables'!$D$133:$CO$161,$B494,AZ$1-$A494+1)/10^6)</f>
        <v>0</v>
      </c>
      <c r="BA494" cm="1">
        <f t="array" aca="1" ref="BA494" ca="1">IF($A494&gt;BA$1,"",$C494*INDEX('ETS yield tables'!$D$133:$CO$161,$B494,BA$1-$A494+1)/10^6)</f>
        <v>0</v>
      </c>
      <c r="BB494" cm="1">
        <f t="array" aca="1" ref="BB494" ca="1">IF($A494&gt;BB$1,"",$C494*INDEX('ETS yield tables'!$D$133:$CO$161,$B494,BB$1-$A494+1)/10^6)</f>
        <v>0</v>
      </c>
      <c r="BC494" cm="1">
        <f t="array" aca="1" ref="BC494" ca="1">IF($A494&gt;BC$1,"",$C494*INDEX('ETS yield tables'!$D$133:$CO$161,$B494,BC$1-$A494+1)/10^6)</f>
        <v>0</v>
      </c>
      <c r="BD494" cm="1">
        <f t="array" aca="1" ref="BD494" ca="1">IF($A494&gt;BD$1,"",$C494*INDEX('ETS yield tables'!$D$133:$CO$161,$B494,BD$1-$A494+1)/10^6)</f>
        <v>0</v>
      </c>
      <c r="BE494" cm="1">
        <f t="array" aca="1" ref="BE494" ca="1">IF($A494&gt;BE$1,"",$C494*INDEX('ETS yield tables'!$D$133:$CO$161,$B494,BE$1-$A494+1)/10^6)</f>
        <v>0</v>
      </c>
      <c r="BF494" cm="1">
        <f t="array" aca="1" ref="BF494" ca="1">IF($A494&gt;BF$1,"",$C494*INDEX('ETS yield tables'!$D$133:$CO$161,$B494,BF$1-$A494+1)/10^6)</f>
        <v>0</v>
      </c>
      <c r="BG494" cm="1">
        <f t="array" aca="1" ref="BG494" ca="1">IF($A494&gt;BG$1,"",$C494*INDEX('ETS yield tables'!$D$133:$CO$161,$B494,BG$1-$A494+1)/10^6)</f>
        <v>0</v>
      </c>
      <c r="BH494" cm="1">
        <f t="array" aca="1" ref="BH494" ca="1">IF($A494&gt;BH$1,"",$C494*INDEX('ETS yield tables'!$D$133:$CO$161,$B494,BH$1-$A494+1)/10^6)</f>
        <v>0</v>
      </c>
      <c r="BI494" cm="1">
        <f t="array" aca="1" ref="BI494" ca="1">IF($A494&gt;BI$1,"",$C494*INDEX('ETS yield tables'!$D$133:$CO$161,$B494,BI$1-$A494+1)/10^6)</f>
        <v>0</v>
      </c>
      <c r="BJ494" cm="1">
        <f t="array" aca="1" ref="BJ494" ca="1">IF($A494&gt;BJ$1,"",$C494*INDEX('ETS yield tables'!$D$133:$CO$161,$B494,BJ$1-$A494+1)/10^6)</f>
        <v>0</v>
      </c>
      <c r="BK494" cm="1">
        <f t="array" aca="1" ref="BK494" ca="1">IF($A494&gt;BK$1,"",$C494*INDEX('ETS yield tables'!$D$133:$CO$161,$B494,BK$1-$A494+1)/10^6)</f>
        <v>0</v>
      </c>
      <c r="BL494" cm="1">
        <f t="array" aca="1" ref="BL494" ca="1">IF($A494&gt;BL$1,"",$C494*INDEX('ETS yield tables'!$D$133:$CO$161,$B494,BL$1-$A494+1)/10^6)</f>
        <v>0</v>
      </c>
      <c r="BM494" cm="1">
        <f t="array" aca="1" ref="BM494" ca="1">IF($A494&gt;BM$1,"",$C494*INDEX('ETS yield tables'!$D$133:$CO$161,$B494,BM$1-$A494+1)/10^6)</f>
        <v>0</v>
      </c>
      <c r="BN494" cm="1">
        <f t="array" aca="1" ref="BN494" ca="1">IF($A494&gt;BN$1,"",$C494*INDEX('ETS yield tables'!$D$133:$CO$161,$B494,BN$1-$A494+1)/10^6)</f>
        <v>0</v>
      </c>
      <c r="BO494" cm="1">
        <f t="array" aca="1" ref="BO494" ca="1">IF($A494&gt;BO$1,"",$C494*INDEX('ETS yield tables'!$D$133:$CO$161,$B494,BO$1-$A494+1)/10^6)</f>
        <v>0</v>
      </c>
      <c r="BP494" cm="1">
        <f t="array" aca="1" ref="BP494" ca="1">IF($A494&gt;BP$1,"",$C494*INDEX('ETS yield tables'!$D$133:$CO$161,$B494,BP$1-$A494+1)/10^6)</f>
        <v>0</v>
      </c>
      <c r="BQ494" cm="1">
        <f t="array" aca="1" ref="BQ494" ca="1">IF($A494&gt;BQ$1,"",$C494*INDEX('ETS yield tables'!$D$133:$CO$161,$B494,BQ$1-$A494+1)/10^6)</f>
        <v>0</v>
      </c>
      <c r="BR494" cm="1">
        <f t="array" aca="1" ref="BR494" ca="1">IF($A494&gt;BR$1,"",$C494*INDEX('ETS yield tables'!$D$133:$CO$161,$B494,BR$1-$A494+1)/10^6)</f>
        <v>0</v>
      </c>
      <c r="BS494" cm="1">
        <f t="array" aca="1" ref="BS494" ca="1">IF($A494&gt;BS$1,"",$C494*INDEX('ETS yield tables'!$D$133:$CO$161,$B494,BS$1-$A494+1)/10^6)</f>
        <v>0</v>
      </c>
      <c r="BT494" cm="1">
        <f t="array" aca="1" ref="BT494" ca="1">IF($A494&gt;BT$1,"",$C494*INDEX('ETS yield tables'!$D$133:$CO$161,$B494,BT$1-$A494+1)/10^6)</f>
        <v>0</v>
      </c>
      <c r="BU494" cm="1">
        <f t="array" aca="1" ref="BU494" ca="1">IF($A494&gt;BU$1,"",$C494*INDEX('ETS yield tables'!$D$133:$CO$161,$B494,BU$1-$A494+1)/10^6)</f>
        <v>0</v>
      </c>
      <c r="BV494" cm="1">
        <f t="array" aca="1" ref="BV494" ca="1">IF($A494&gt;BV$1,"",$C494*INDEX('ETS yield tables'!$D$133:$CO$161,$B494,BV$1-$A494+1)/10^6)</f>
        <v>0</v>
      </c>
      <c r="BW494" cm="1">
        <f t="array" aca="1" ref="BW494" ca="1">IF($A494&gt;BW$1,"",$C494*INDEX('ETS yield tables'!$D$133:$CO$161,$B494,BW$1-$A494+1)/10^6)</f>
        <v>0</v>
      </c>
      <c r="BX494" cm="1">
        <f t="array" aca="1" ref="BX494" ca="1">IF($A494&gt;BX$1,"",$C494*INDEX('ETS yield tables'!$D$133:$CO$161,$B494,BX$1-$A494+1)/10^6)</f>
        <v>0</v>
      </c>
      <c r="BY494" cm="1">
        <f t="array" aca="1" ref="BY494" ca="1">IF($A494&gt;BY$1,"",$C494*INDEX('ETS yield tables'!$D$133:$CO$161,$B494,BY$1-$A494+1)/10^6)</f>
        <v>0</v>
      </c>
      <c r="BZ494" cm="1">
        <f t="array" aca="1" ref="BZ494" ca="1">IF($A494&gt;BZ$1,"",$C494*INDEX('ETS yield tables'!$D$133:$CO$161,$B494,BZ$1-$A494+1)/10^6)</f>
        <v>0</v>
      </c>
      <c r="CA494" cm="1">
        <f t="array" aca="1" ref="CA494" ca="1">IF($A494&gt;CA$1,"",$C494*INDEX('ETS yield tables'!$D$133:$CO$161,$B494,CA$1-$A494+1)/10^6)</f>
        <v>0</v>
      </c>
      <c r="CB494" cm="1">
        <f t="array" aca="1" ref="CB494" ca="1">IF($A494&gt;CB$1,"",$C494*INDEX('ETS yield tables'!$D$133:$CO$161,$B494,CB$1-$A494+1)/10^6)</f>
        <v>0</v>
      </c>
      <c r="CC494" cm="1">
        <f t="array" aca="1" ref="CC494" ca="1">IF($A494&gt;CC$1,"",$C494*INDEX('ETS yield tables'!$D$133:$CO$161,$B494,CC$1-$A494+1)/10^6)</f>
        <v>0</v>
      </c>
      <c r="CD494" cm="1">
        <f t="array" aca="1" ref="CD494" ca="1">IF($A494&gt;CD$1,"",$C494*INDEX('ETS yield tables'!$D$133:$CO$161,$B494,CD$1-$A494+1)/10^6)</f>
        <v>0</v>
      </c>
      <c r="CE494" cm="1">
        <f t="array" aca="1" ref="CE494" ca="1">IF($A494&gt;CE$1,"",$C494*INDEX('ETS yield tables'!$D$133:$CO$161,$B494,CE$1-$A494+1)/10^6)</f>
        <v>0</v>
      </c>
      <c r="CF494" cm="1">
        <f t="array" aca="1" ref="CF494" ca="1">IF($A494&gt;CF$1,"",$C494*INDEX('ETS yield tables'!$D$133:$CO$161,$B494,CF$1-$A494+1)/10^6)</f>
        <v>0</v>
      </c>
      <c r="CG494" cm="1">
        <f t="array" aca="1" ref="CG494" ca="1">IF($A494&gt;CG$1,"",$C494*INDEX('ETS yield tables'!$D$133:$CO$161,$B494,CG$1-$A494+1)/10^6)</f>
        <v>0</v>
      </c>
      <c r="CH494" cm="1">
        <f t="array" aca="1" ref="CH494" ca="1">IF($A494&gt;CH$1,"",$C494*INDEX('ETS yield tables'!$D$133:$CO$161,$B494,CH$1-$A494+1)/10^6)</f>
        <v>0</v>
      </c>
      <c r="CI494" cm="1">
        <f t="array" aca="1" ref="CI494" ca="1">IF($A494&gt;CI$1,"",$C494*INDEX('ETS yield tables'!$D$133:$CO$161,$B494,CI$1-$A494+1)/10^6)</f>
        <v>0</v>
      </c>
      <c r="CJ494" cm="1">
        <f t="array" aca="1" ref="CJ494" ca="1">IF($A494&gt;CJ$1,"",$C494*INDEX('ETS yield tables'!$D$133:$CO$161,$B494,CJ$1-$A494+1)/10^6)</f>
        <v>0</v>
      </c>
      <c r="CK494" cm="1">
        <f t="array" aca="1" ref="CK494" ca="1">IF($A494&gt;CK$1,"",$C494*INDEX('ETS yield tables'!$D$133:$CO$161,$B494,CK$1-$A494+1)/10^6)</f>
        <v>0</v>
      </c>
      <c r="CL494" cm="1">
        <f t="array" aca="1" ref="CL494" ca="1">IF($A494&gt;CL$1,"",$C494*INDEX('ETS yield tables'!$D$133:$CO$161,$B494,CL$1-$A494+1)/10^6)</f>
        <v>0</v>
      </c>
      <c r="CM494" cm="1">
        <f t="array" aca="1" ref="CM494" ca="1">IF($A494&gt;CM$1,"",$C494*INDEX('ETS yield tables'!$D$133:$CO$161,$B494,CM$1-$A494+1)/10^6)</f>
        <v>0</v>
      </c>
      <c r="CN494" cm="1">
        <f t="array" aca="1" ref="CN494" ca="1">IF($A494&gt;CN$1,"",$C494*INDEX('ETS yield tables'!$D$133:$CO$161,$B494,CN$1-$A494+1)/10^6)</f>
        <v>0</v>
      </c>
      <c r="CO494" cm="1">
        <f t="array" aca="1" ref="CO494" ca="1">IF($A494&gt;CO$1,"",$C494*INDEX('ETS yield tables'!$D$133:$CO$161,$B494,CO$1-$A494+1)/10^6)</f>
        <v>0</v>
      </c>
    </row>
    <row r="495" spans="1:93" hidden="1" outlineLevel="1">
      <c r="A495" s="65" t="s">
        <v>116</v>
      </c>
      <c r="B495" s="65"/>
      <c r="C495" s="65"/>
      <c r="D495" s="66"/>
      <c r="E495" s="66"/>
      <c r="F495" s="66"/>
      <c r="G495" s="66"/>
      <c r="H495" s="66"/>
      <c r="I495" s="66"/>
      <c r="J495" s="66"/>
      <c r="K495" s="66"/>
      <c r="L495" s="66"/>
      <c r="M495" s="66"/>
      <c r="N495" s="66"/>
      <c r="O495" s="66"/>
      <c r="P495" s="66"/>
      <c r="Q495" s="66"/>
      <c r="R495" s="66"/>
      <c r="S495" s="66"/>
      <c r="T495" s="66"/>
      <c r="U495" s="66"/>
      <c r="V495" s="66"/>
      <c r="W495" s="66"/>
      <c r="X495" s="66"/>
      <c r="Y495" s="66"/>
      <c r="Z495" s="66"/>
      <c r="AA495" s="73">
        <f t="shared" ref="AA495" ca="1" si="222">SUM(AA466:AA494)</f>
        <v>0</v>
      </c>
      <c r="AB495" s="73">
        <f t="shared" ref="AB495" ca="1" si="223">SUM(AB466:AB494)</f>
        <v>0</v>
      </c>
      <c r="AC495" s="73">
        <f t="shared" ref="AC495" ca="1" si="224">SUM(AC466:AC494)</f>
        <v>0</v>
      </c>
      <c r="AD495" s="73">
        <f t="shared" ref="AD495" ca="1" si="225">SUM(AD466:AD494)</f>
        <v>0</v>
      </c>
      <c r="AE495" s="73">
        <f t="shared" ref="AE495" ca="1" si="226">SUM(AE466:AE494)</f>
        <v>0</v>
      </c>
      <c r="AF495" s="73">
        <f t="shared" ref="AF495" ca="1" si="227">SUM(AF466:AF494)</f>
        <v>0</v>
      </c>
      <c r="AG495" s="73">
        <f t="shared" ref="AG495" ca="1" si="228">SUM(AG466:AG494)</f>
        <v>0</v>
      </c>
      <c r="AH495" s="73">
        <f t="shared" ref="AH495" ca="1" si="229">SUM(AH466:AH494)</f>
        <v>0</v>
      </c>
      <c r="AI495" s="73">
        <f t="shared" ref="AI495" ca="1" si="230">SUM(AI466:AI494)</f>
        <v>0</v>
      </c>
      <c r="AJ495" s="73">
        <f t="shared" ref="AJ495" ca="1" si="231">SUM(AJ466:AJ494)</f>
        <v>0</v>
      </c>
      <c r="AK495" s="73">
        <f t="shared" ref="AK495" ca="1" si="232">SUM(AK466:AK494)</f>
        <v>0</v>
      </c>
      <c r="AL495" s="73">
        <f t="shared" ref="AL495" ca="1" si="233">SUM(AL466:AL494)</f>
        <v>0</v>
      </c>
      <c r="AM495" s="73">
        <f t="shared" ref="AM495" ca="1" si="234">SUM(AM466:AM494)</f>
        <v>0</v>
      </c>
      <c r="AN495" s="73">
        <f t="shared" ref="AN495" ca="1" si="235">SUM(AN466:AN494)</f>
        <v>0</v>
      </c>
      <c r="AO495" s="73">
        <f t="shared" ref="AO495" ca="1" si="236">SUM(AO466:AO494)</f>
        <v>0</v>
      </c>
      <c r="AP495" s="73">
        <f t="shared" ref="AP495" ca="1" si="237">SUM(AP466:AP494)</f>
        <v>0</v>
      </c>
      <c r="AQ495" s="73">
        <f t="shared" ref="AQ495" ca="1" si="238">SUM(AQ466:AQ494)</f>
        <v>0</v>
      </c>
      <c r="AR495" s="73">
        <f t="shared" ref="AR495" ca="1" si="239">SUM(AR466:AR494)</f>
        <v>0</v>
      </c>
      <c r="AS495" s="73">
        <f t="shared" ref="AS495" ca="1" si="240">SUM(AS466:AS494)</f>
        <v>0</v>
      </c>
      <c r="AT495" s="73">
        <f t="shared" ref="AT495" ca="1" si="241">SUM(AT466:AT494)</f>
        <v>0</v>
      </c>
      <c r="AU495" s="73">
        <f t="shared" ref="AU495" ca="1" si="242">SUM(AU466:AU494)</f>
        <v>0</v>
      </c>
      <c r="AV495" s="73">
        <f t="shared" ref="AV495" ca="1" si="243">SUM(AV466:AV494)</f>
        <v>-3.3766818608721438E-2</v>
      </c>
      <c r="AW495" s="73">
        <f t="shared" ref="AW495" ca="1" si="244">SUM(AW466:AW494)</f>
        <v>-4.9012435214374851E-2</v>
      </c>
      <c r="AX495" s="73">
        <f t="shared" ref="AX495" ca="1" si="245">SUM(AX466:AX494)</f>
        <v>-3.8653140793390335E-2</v>
      </c>
      <c r="AY495" s="73">
        <f t="shared" ref="AY495" ca="1" si="246">SUM(AY466:AY494)</f>
        <v>-0.12486558239240189</v>
      </c>
      <c r="AZ495" s="73">
        <f t="shared" ref="AZ495" ca="1" si="247">SUM(AZ466:AZ494)</f>
        <v>-0.19921734797180829</v>
      </c>
      <c r="BA495" s="73">
        <f t="shared" ref="BA495" ca="1" si="248">SUM(BA466:BA494)</f>
        <v>-0.6462642378302379</v>
      </c>
      <c r="BB495" s="73">
        <f t="shared" ref="BB495" ca="1" si="249">SUM(BB466:BB494)</f>
        <v>-0.85682940424260967</v>
      </c>
      <c r="BC495" s="73">
        <f t="shared" ref="BC495" ca="1" si="250">SUM(BC466:BC494)</f>
        <v>-1.1925464614764876</v>
      </c>
      <c r="BD495" s="73">
        <f t="shared" ref="BD495" ca="1" si="251">SUM(BD466:BD494)</f>
        <v>-2.1301277131854377</v>
      </c>
      <c r="BE495" s="73">
        <f t="shared" ref="BE495" ca="1" si="252">SUM(BE466:BE494)</f>
        <v>-1.4784329156143858</v>
      </c>
      <c r="BF495" s="73">
        <f t="shared" ref="BF495" ca="1" si="253">SUM(BF466:BF494)</f>
        <v>-0.49952453148850018</v>
      </c>
      <c r="BG495" s="73">
        <f t="shared" ref="BG495" ca="1" si="254">SUM(BG466:BG494)</f>
        <v>-0.3645465041040899</v>
      </c>
      <c r="BH495" s="73">
        <f t="shared" ref="BH495" ca="1" si="255">SUM(BH466:BH494)</f>
        <v>-0.75095757588519951</v>
      </c>
      <c r="BI495" s="73">
        <f t="shared" ref="BI495" ca="1" si="256">SUM(BI466:BI494)</f>
        <v>-0.62202318327619044</v>
      </c>
      <c r="BJ495" s="73">
        <f t="shared" ref="BJ495" ca="1" si="257">SUM(BJ466:BJ494)</f>
        <v>-0.53431758419042064</v>
      </c>
      <c r="BK495" s="73">
        <f t="shared" ref="BK495:BW495" ca="1" si="258">SUM(BK466:BK494)</f>
        <v>-0.19387613088692818</v>
      </c>
      <c r="BL495" s="73">
        <f t="shared" ref="BL495:BV495" ca="1" si="259">SUM(BL466:BL494)</f>
        <v>-0.14837435280961098</v>
      </c>
      <c r="BM495" s="73">
        <f t="shared" ca="1" si="258"/>
        <v>-9.7128867859201842E-2</v>
      </c>
      <c r="BN495" s="73">
        <f t="shared" ca="1" si="259"/>
        <v>-9.168482835772826E-2</v>
      </c>
      <c r="BO495" s="73">
        <f t="shared" ca="1" si="258"/>
        <v>-0.1174209059901649</v>
      </c>
      <c r="BP495" s="73">
        <f t="shared" ca="1" si="259"/>
        <v>-0.11083973196048219</v>
      </c>
      <c r="BQ495" s="73">
        <f t="shared" ca="1" si="258"/>
        <v>-0.2238562205137033</v>
      </c>
      <c r="BR495" s="73">
        <f t="shared" ca="1" si="259"/>
        <v>-0.16765161608609053</v>
      </c>
      <c r="BS495" s="73">
        <f t="shared" ca="1" si="258"/>
        <v>-0.15407777195329711</v>
      </c>
      <c r="BT495" s="73">
        <f t="shared" ca="1" si="259"/>
        <v>-3.9089630113844628E-2</v>
      </c>
      <c r="BU495" s="73">
        <f t="shared" ca="1" si="258"/>
        <v>-7.7172005760004533E-2</v>
      </c>
      <c r="BV495" s="73">
        <f t="shared" ca="1" si="259"/>
        <v>-3.928495832389442E-2</v>
      </c>
      <c r="BW495" s="73">
        <f t="shared" ca="1" si="258"/>
        <v>-3.2622249708314524E-2</v>
      </c>
      <c r="BX495" s="73">
        <f t="shared" ref="BX495:CO495" ca="1" si="260">SUM(BX466:BX494)</f>
        <v>-2.6343375343971551E-2</v>
      </c>
      <c r="BY495" s="73">
        <f t="shared" ca="1" si="260"/>
        <v>-2.3988114006635256E-2</v>
      </c>
      <c r="BZ495" s="73">
        <f t="shared" ca="1" si="260"/>
        <v>-2.0183836204887704E-2</v>
      </c>
      <c r="CA495" s="73">
        <f t="shared" ca="1" si="260"/>
        <v>-1.67959147475981E-2</v>
      </c>
      <c r="CB495" s="73">
        <f t="shared" ca="1" si="260"/>
        <v>-1.0373315165265178E-2</v>
      </c>
      <c r="CC495" s="73">
        <f t="shared" ca="1" si="260"/>
        <v>-6.0112805369798746E-3</v>
      </c>
      <c r="CD495" s="73">
        <f t="shared" ca="1" si="260"/>
        <v>-2.3025257049625243E-3</v>
      </c>
      <c r="CE495" s="73">
        <f t="shared" ca="1" si="260"/>
        <v>-2.0562610496718901E-3</v>
      </c>
      <c r="CF495" s="73">
        <f t="shared" ca="1" si="260"/>
        <v>-4.7803479130186411E-4</v>
      </c>
      <c r="CG495" s="73">
        <f t="shared" ca="1" si="260"/>
        <v>-1.4339050779478611E-4</v>
      </c>
      <c r="CH495" s="73">
        <f t="shared" ca="1" si="260"/>
        <v>0</v>
      </c>
      <c r="CI495" s="73">
        <f t="shared" ca="1" si="260"/>
        <v>0</v>
      </c>
      <c r="CJ495" s="73">
        <f t="shared" ca="1" si="260"/>
        <v>0</v>
      </c>
      <c r="CK495" s="73">
        <f t="shared" ca="1" si="260"/>
        <v>0</v>
      </c>
      <c r="CL495" s="73">
        <f t="shared" ca="1" si="260"/>
        <v>0</v>
      </c>
      <c r="CM495" s="73">
        <f t="shared" ca="1" si="260"/>
        <v>0</v>
      </c>
      <c r="CN495" s="73">
        <f t="shared" ca="1" si="260"/>
        <v>0</v>
      </c>
      <c r="CO495" s="73">
        <f t="shared" ca="1" si="260"/>
        <v>-3.3961858835294914E-2</v>
      </c>
    </row>
    <row r="496" spans="1:93" hidden="1" outlineLevel="1"/>
    <row r="497" spans="1:93" hidden="1" outlineLevel="1">
      <c r="A497" s="16" t="s">
        <v>43</v>
      </c>
    </row>
    <row r="498" spans="1:93" hidden="1" outlineLevel="1">
      <c r="A498" s="2" t="s">
        <v>136</v>
      </c>
    </row>
    <row r="499" spans="1:93" hidden="1" outlineLevel="1">
      <c r="A499" t="s">
        <v>137</v>
      </c>
      <c r="B499" t="s">
        <v>138</v>
      </c>
      <c r="C499" t="s">
        <v>139</v>
      </c>
    </row>
    <row r="500" spans="1:93" hidden="1" outlineLevel="1">
      <c r="A500">
        <v>1990</v>
      </c>
      <c r="B500">
        <f t="shared" ref="B500:B528" si="261">MAX($A$427-$A500+1,1)</f>
        <v>24</v>
      </c>
      <c r="C500" s="1" cm="1">
        <f t="array" ref="C500:C527">TRANSPOSE(D207:AE207)</f>
        <v>0</v>
      </c>
      <c r="D500" s="64"/>
      <c r="E500" s="64"/>
      <c r="F500" s="64"/>
      <c r="G500" s="64"/>
      <c r="H500" s="64"/>
      <c r="I500" s="64"/>
      <c r="J500" s="64"/>
      <c r="K500" s="64"/>
      <c r="L500" s="64"/>
      <c r="M500" s="64"/>
      <c r="N500" s="64"/>
      <c r="O500" s="64"/>
      <c r="P500" s="64"/>
      <c r="Q500" s="64"/>
      <c r="R500" s="64"/>
      <c r="S500" s="64"/>
      <c r="T500" s="64"/>
      <c r="U500" s="64"/>
      <c r="V500" s="64"/>
      <c r="W500" s="64"/>
      <c r="X500" s="64"/>
      <c r="Y500" s="64"/>
      <c r="Z500" s="64"/>
      <c r="AA500" cm="1">
        <f t="array" aca="1" ref="AA500" ca="1">IF($A500&gt;AA$1,"",$C500*INDEX('ETS yield tables'!$D$198:$CO$226,$B500,AA$1-$A500+1)/10^6)</f>
        <v>0</v>
      </c>
      <c r="AB500" cm="1">
        <f t="array" aca="1" ref="AB500" ca="1">IF($A500&gt;AB$1,"",$C500*INDEX('ETS yield tables'!$D$198:$CO$226,$B500,AB$1-$A500+1)/10^6)</f>
        <v>0</v>
      </c>
      <c r="AC500" cm="1">
        <f t="array" aca="1" ref="AC500" ca="1">IF($A500&gt;AC$1,"",$C500*INDEX('ETS yield tables'!$D$198:$CO$226,$B500,AC$1-$A500+1)/10^6)</f>
        <v>0</v>
      </c>
      <c r="AD500" cm="1">
        <f t="array" aca="1" ref="AD500" ca="1">IF($A500&gt;AD$1,"",$C500*INDEX('ETS yield tables'!$D$198:$CO$226,$B500,AD$1-$A500+1)/10^6)</f>
        <v>0</v>
      </c>
      <c r="AE500" cm="1">
        <f t="array" aca="1" ref="AE500" ca="1">IF($A500&gt;AE$1,"",$C500*INDEX('ETS yield tables'!$D$198:$CO$226,$B500,AE$1-$A500+1)/10^6)</f>
        <v>0</v>
      </c>
      <c r="AF500" cm="1">
        <f t="array" aca="1" ref="AF500" ca="1">IF($A500&gt;AF$1,"",$C500*INDEX('ETS yield tables'!$D$198:$CO$226,$B500,AF$1-$A500+1)/10^6)</f>
        <v>0</v>
      </c>
      <c r="AG500" cm="1">
        <f t="array" aca="1" ref="AG500" ca="1">IF($A500&gt;AG$1,"",$C500*INDEX('ETS yield tables'!$D$198:$CO$226,$B500,AG$1-$A500+1)/10^6)</f>
        <v>0</v>
      </c>
      <c r="AH500" cm="1">
        <f t="array" aca="1" ref="AH500" ca="1">IF($A500&gt;AH$1,"",$C500*INDEX('ETS yield tables'!$D$198:$CO$226,$B500,AH$1-$A500+1)/10^6)</f>
        <v>0</v>
      </c>
      <c r="AI500" cm="1">
        <f t="array" aca="1" ref="AI500" ca="1">IF($A500&gt;AI$1,"",$C500*INDEX('ETS yield tables'!$D$198:$CO$226,$B500,AI$1-$A500+1)/10^6)</f>
        <v>0</v>
      </c>
      <c r="AJ500" cm="1">
        <f t="array" aca="1" ref="AJ500" ca="1">IF($A500&gt;AJ$1,"",$C500*INDEX('ETS yield tables'!$D$198:$CO$226,$B500,AJ$1-$A500+1)/10^6)</f>
        <v>0</v>
      </c>
      <c r="AK500" cm="1">
        <f t="array" aca="1" ref="AK500" ca="1">IF($A500&gt;AK$1,"",$C500*INDEX('ETS yield tables'!$D$198:$CO$226,$B500,AK$1-$A500+1)/10^6)</f>
        <v>0</v>
      </c>
      <c r="AL500" cm="1">
        <f t="array" aca="1" ref="AL500" ca="1">IF($A500&gt;AL$1,"",$C500*INDEX('ETS yield tables'!$D$198:$CO$226,$B500,AL$1-$A500+1)/10^6)</f>
        <v>0</v>
      </c>
      <c r="AM500" cm="1">
        <f t="array" aca="1" ref="AM500" ca="1">IF($A500&gt;AM$1,"",$C500*INDEX('ETS yield tables'!$D$198:$CO$226,$B500,AM$1-$A500+1)/10^6)</f>
        <v>0</v>
      </c>
      <c r="AN500" cm="1">
        <f t="array" aca="1" ref="AN500" ca="1">IF($A500&gt;AN$1,"",$C500*INDEX('ETS yield tables'!$D$198:$CO$226,$B500,AN$1-$A500+1)/10^6)</f>
        <v>0</v>
      </c>
      <c r="AO500" cm="1">
        <f t="array" aca="1" ref="AO500" ca="1">IF($A500&gt;AO$1,"",$C500*INDEX('ETS yield tables'!$D$198:$CO$226,$B500,AO$1-$A500+1)/10^6)</f>
        <v>0</v>
      </c>
      <c r="AP500" cm="1">
        <f t="array" aca="1" ref="AP500" ca="1">IF($A500&gt;AP$1,"",$C500*INDEX('ETS yield tables'!$D$198:$CO$226,$B500,AP$1-$A500+1)/10^6)</f>
        <v>0</v>
      </c>
      <c r="AQ500" cm="1">
        <f t="array" aca="1" ref="AQ500" ca="1">IF($A500&gt;AQ$1,"",$C500*INDEX('ETS yield tables'!$D$198:$CO$226,$B500,AQ$1-$A500+1)/10^6)</f>
        <v>0</v>
      </c>
      <c r="AR500" cm="1">
        <f t="array" aca="1" ref="AR500" ca="1">IF($A500&gt;AR$1,"",$C500*INDEX('ETS yield tables'!$D$198:$CO$226,$B500,AR$1-$A500+1)/10^6)</f>
        <v>0</v>
      </c>
      <c r="AS500" cm="1">
        <f t="array" aca="1" ref="AS500" ca="1">IF($A500&gt;AS$1,"",$C500*INDEX('ETS yield tables'!$D$198:$CO$226,$B500,AS$1-$A500+1)/10^6)</f>
        <v>0</v>
      </c>
      <c r="AT500" cm="1">
        <f t="array" aca="1" ref="AT500" ca="1">IF($A500&gt;AT$1,"",$C500*INDEX('ETS yield tables'!$D$198:$CO$226,$B500,AT$1-$A500+1)/10^6)</f>
        <v>0</v>
      </c>
      <c r="AU500" cm="1">
        <f t="array" aca="1" ref="AU500" ca="1">IF($A500&gt;AU$1,"",$C500*INDEX('ETS yield tables'!$D$198:$CO$226,$B500,AU$1-$A500+1)/10^6)</f>
        <v>0</v>
      </c>
      <c r="AV500" cm="1">
        <f t="array" aca="1" ref="AV500" ca="1">IF($A500&gt;AV$1,"",$C500*INDEX('ETS yield tables'!$D$198:$CO$226,$B500,AV$1-$A500+1)/10^6)</f>
        <v>0</v>
      </c>
      <c r="AW500" cm="1">
        <f t="array" aca="1" ref="AW500" ca="1">IF($A500&gt;AW$1,"",$C500*INDEX('ETS yield tables'!$D$198:$CO$226,$B500,AW$1-$A500+1)/10^6)</f>
        <v>0</v>
      </c>
      <c r="AX500" cm="1">
        <f t="array" aca="1" ref="AX500" ca="1">IF($A500&gt;AX$1,"",$C500*INDEX('ETS yield tables'!$D$198:$CO$226,$B500,AX$1-$A500+1)/10^6)</f>
        <v>0</v>
      </c>
      <c r="AY500" cm="1">
        <f t="array" aca="1" ref="AY500" ca="1">IF($A500&gt;AY$1,"",$C500*INDEX('ETS yield tables'!$D$198:$CO$226,$B500,AY$1-$A500+1)/10^6)</f>
        <v>0</v>
      </c>
      <c r="AZ500" cm="1">
        <f t="array" aca="1" ref="AZ500" ca="1">IF($A500&gt;AZ$1,"",$C500*INDEX('ETS yield tables'!$D$198:$CO$226,$B500,AZ$1-$A500+1)/10^6)</f>
        <v>0</v>
      </c>
      <c r="BA500" cm="1">
        <f t="array" aca="1" ref="BA500" ca="1">IF($A500&gt;BA$1,"",$C500*INDEX('ETS yield tables'!$D$198:$CO$226,$B500,BA$1-$A500+1)/10^6)</f>
        <v>0</v>
      </c>
      <c r="BB500" cm="1">
        <f t="array" aca="1" ref="BB500" ca="1">IF($A500&gt;BB$1,"",$C500*INDEX('ETS yield tables'!$D$198:$CO$226,$B500,BB$1-$A500+1)/10^6)</f>
        <v>0</v>
      </c>
      <c r="BC500" cm="1">
        <f t="array" aca="1" ref="BC500" ca="1">IF($A500&gt;BC$1,"",$C500*INDEX('ETS yield tables'!$D$198:$CO$226,$B500,BC$1-$A500+1)/10^6)</f>
        <v>0</v>
      </c>
      <c r="BD500" cm="1">
        <f t="array" aca="1" ref="BD500" ca="1">IF($A500&gt;BD$1,"",$C500*INDEX('ETS yield tables'!$D$198:$CO$226,$B500,BD$1-$A500+1)/10^6)</f>
        <v>0</v>
      </c>
      <c r="BE500" cm="1">
        <f t="array" aca="1" ref="BE500" ca="1">IF($A500&gt;BE$1,"",$C500*INDEX('ETS yield tables'!$D$198:$CO$226,$B500,BE$1-$A500+1)/10^6)</f>
        <v>0</v>
      </c>
      <c r="BF500" cm="1">
        <f t="array" aca="1" ref="BF500" ca="1">IF($A500&gt;BF$1,"",$C500*INDEX('ETS yield tables'!$D$198:$CO$226,$B500,BF$1-$A500+1)/10^6)</f>
        <v>0</v>
      </c>
      <c r="BG500" cm="1">
        <f t="array" aca="1" ref="BG500" ca="1">IF($A500&gt;BG$1,"",$C500*INDEX('ETS yield tables'!$D$198:$CO$226,$B500,BG$1-$A500+1)/10^6)</f>
        <v>0</v>
      </c>
      <c r="BH500" cm="1">
        <f t="array" aca="1" ref="BH500" ca="1">IF($A500&gt;BH$1,"",$C500*INDEX('ETS yield tables'!$D$198:$CO$226,$B500,BH$1-$A500+1)/10^6)</f>
        <v>0</v>
      </c>
      <c r="BI500" cm="1">
        <f t="array" aca="1" ref="BI500" ca="1">IF($A500&gt;BI$1,"",$C500*INDEX('ETS yield tables'!$D$198:$CO$226,$B500,BI$1-$A500+1)/10^6)</f>
        <v>0</v>
      </c>
      <c r="BJ500" cm="1">
        <f t="array" aca="1" ref="BJ500" ca="1">IF($A500&gt;BJ$1,"",$C500*INDEX('ETS yield tables'!$D$198:$CO$226,$B500,BJ$1-$A500+1)/10^6)</f>
        <v>0</v>
      </c>
      <c r="BK500" cm="1">
        <f t="array" aca="1" ref="BK500" ca="1">IF($A500&gt;BK$1,"",$C500*INDEX('ETS yield tables'!$D$198:$CO$226,$B500,BK$1-$A500+1)/10^6)</f>
        <v>0</v>
      </c>
      <c r="BL500" cm="1">
        <f t="array" aca="1" ref="BL500" ca="1">IF($A500&gt;BL$1,"",$C500*INDEX('ETS yield tables'!$D$198:$CO$226,$B500,BL$1-$A500+1)/10^6)</f>
        <v>0</v>
      </c>
      <c r="BM500" cm="1">
        <f t="array" aca="1" ref="BM500" ca="1">IF($A500&gt;BM$1,"",$C500*INDEX('ETS yield tables'!$D$198:$CO$226,$B500,BM$1-$A500+1)/10^6)</f>
        <v>0</v>
      </c>
      <c r="BN500" cm="1">
        <f t="array" aca="1" ref="BN500" ca="1">IF($A500&gt;BN$1,"",$C500*INDEX('ETS yield tables'!$D$198:$CO$226,$B500,BN$1-$A500+1)/10^6)</f>
        <v>0</v>
      </c>
      <c r="BO500" cm="1">
        <f t="array" aca="1" ref="BO500" ca="1">IF($A500&gt;BO$1,"",$C500*INDEX('ETS yield tables'!$D$198:$CO$226,$B500,BO$1-$A500+1)/10^6)</f>
        <v>0</v>
      </c>
      <c r="BP500" cm="1">
        <f t="array" aca="1" ref="BP500" ca="1">IF($A500&gt;BP$1,"",$C500*INDEX('ETS yield tables'!$D$198:$CO$226,$B500,BP$1-$A500+1)/10^6)</f>
        <v>0</v>
      </c>
      <c r="BQ500" cm="1">
        <f t="array" aca="1" ref="BQ500" ca="1">IF($A500&gt;BQ$1,"",$C500*INDEX('ETS yield tables'!$D$198:$CO$226,$B500,BQ$1-$A500+1)/10^6)</f>
        <v>0</v>
      </c>
      <c r="BR500" cm="1">
        <f t="array" aca="1" ref="BR500" ca="1">IF($A500&gt;BR$1,"",$C500*INDEX('ETS yield tables'!$D$198:$CO$226,$B500,BR$1-$A500+1)/10^6)</f>
        <v>0</v>
      </c>
      <c r="BS500" cm="1">
        <f t="array" aca="1" ref="BS500" ca="1">IF($A500&gt;BS$1,"",$C500*INDEX('ETS yield tables'!$D$198:$CO$226,$B500,BS$1-$A500+1)/10^6)</f>
        <v>0</v>
      </c>
      <c r="BT500" cm="1">
        <f t="array" aca="1" ref="BT500" ca="1">IF($A500&gt;BT$1,"",$C500*INDEX('ETS yield tables'!$D$198:$CO$226,$B500,BT$1-$A500+1)/10^6)</f>
        <v>0</v>
      </c>
      <c r="BU500" cm="1">
        <f t="array" aca="1" ref="BU500" ca="1">IF($A500&gt;BU$1,"",$C500*INDEX('ETS yield tables'!$D$198:$CO$226,$B500,BU$1-$A500+1)/10^6)</f>
        <v>0</v>
      </c>
      <c r="BV500" cm="1">
        <f t="array" aca="1" ref="BV500" ca="1">IF($A500&gt;BV$1,"",$C500*INDEX('ETS yield tables'!$D$198:$CO$226,$B500,BV$1-$A500+1)/10^6)</f>
        <v>0</v>
      </c>
      <c r="BW500" cm="1">
        <f t="array" aca="1" ref="BW500" ca="1">IF($A500&gt;BW$1,"",$C500*INDEX('ETS yield tables'!$D$198:$CO$226,$B500,BW$1-$A500+1)/10^6)</f>
        <v>0</v>
      </c>
      <c r="BX500" cm="1">
        <f t="array" aca="1" ref="BX500" ca="1">IF($A500&gt;BX$1,"",$C500*INDEX('ETS yield tables'!$D$198:$CO$226,$B500,BX$1-$A500+1)/10^6)</f>
        <v>0</v>
      </c>
      <c r="BY500" cm="1">
        <f t="array" aca="1" ref="BY500" ca="1">IF($A500&gt;BY$1,"",$C500*INDEX('ETS yield tables'!$D$198:$CO$226,$B500,BY$1-$A500+1)/10^6)</f>
        <v>0</v>
      </c>
      <c r="BZ500" cm="1">
        <f t="array" aca="1" ref="BZ500" ca="1">IF($A500&gt;BZ$1,"",$C500*INDEX('ETS yield tables'!$D$198:$CO$226,$B500,BZ$1-$A500+1)/10^6)</f>
        <v>0</v>
      </c>
      <c r="CA500" cm="1">
        <f t="array" aca="1" ref="CA500" ca="1">IF($A500&gt;CA$1,"",$C500*INDEX('ETS yield tables'!$D$198:$CO$226,$B500,CA$1-$A500+1)/10^6)</f>
        <v>0</v>
      </c>
      <c r="CB500" cm="1">
        <f t="array" aca="1" ref="CB500" ca="1">IF($A500&gt;CB$1,"",$C500*INDEX('ETS yield tables'!$D$198:$CO$226,$B500,CB$1-$A500+1)/10^6)</f>
        <v>0</v>
      </c>
      <c r="CC500" cm="1">
        <f t="array" aca="1" ref="CC500" ca="1">IF($A500&gt;CC$1,"",$C500*INDEX('ETS yield tables'!$D$198:$CO$226,$B500,CC$1-$A500+1)/10^6)</f>
        <v>0</v>
      </c>
      <c r="CD500" cm="1">
        <f t="array" aca="1" ref="CD500" ca="1">IF($A500&gt;CD$1,"",$C500*INDEX('ETS yield tables'!$D$198:$CO$226,$B500,CD$1-$A500+1)/10^6)</f>
        <v>0</v>
      </c>
      <c r="CE500" cm="1">
        <f t="array" aca="1" ref="CE500" ca="1">IF($A500&gt;CE$1,"",$C500*INDEX('ETS yield tables'!$D$198:$CO$226,$B500,CE$1-$A500+1)/10^6)</f>
        <v>0</v>
      </c>
      <c r="CF500" cm="1">
        <f t="array" aca="1" ref="CF500" ca="1">IF($A500&gt;CF$1,"",$C500*INDEX('ETS yield tables'!$D$198:$CO$226,$B500,CF$1-$A500+1)/10^6)</f>
        <v>0</v>
      </c>
      <c r="CG500" cm="1">
        <f t="array" aca="1" ref="CG500" ca="1">IF($A500&gt;CG$1,"",$C500*INDEX('ETS yield tables'!$D$198:$CO$226,$B500,CG$1-$A500+1)/10^6)</f>
        <v>0</v>
      </c>
      <c r="CH500" cm="1">
        <f t="array" aca="1" ref="CH500" ca="1">IF($A500&gt;CH$1,"",$C500*INDEX('ETS yield tables'!$D$198:$CO$226,$B500,CH$1-$A500+1)/10^6)</f>
        <v>0</v>
      </c>
      <c r="CI500" cm="1">
        <f t="array" aca="1" ref="CI500" ca="1">IF($A500&gt;CI$1,"",$C500*INDEX('ETS yield tables'!$D$198:$CO$226,$B500,CI$1-$A500+1)/10^6)</f>
        <v>0</v>
      </c>
      <c r="CJ500" cm="1">
        <f t="array" aca="1" ref="CJ500" ca="1">IF($A500&gt;CJ$1,"",$C500*INDEX('ETS yield tables'!$D$198:$CO$226,$B500,CJ$1-$A500+1)/10^6)</f>
        <v>0</v>
      </c>
      <c r="CK500" cm="1">
        <f t="array" aca="1" ref="CK500" ca="1">IF($A500&gt;CK$1,"",$C500*INDEX('ETS yield tables'!$D$198:$CO$226,$B500,CK$1-$A500+1)/10^6)</f>
        <v>0</v>
      </c>
      <c r="CL500" cm="1">
        <f t="array" aca="1" ref="CL500" ca="1">IF($A500&gt;CL$1,"",$C500*INDEX('ETS yield tables'!$D$198:$CO$226,$B500,CL$1-$A500+1)/10^6)</f>
        <v>0</v>
      </c>
      <c r="CM500" cm="1">
        <f t="array" aca="1" ref="CM500" ca="1">IF($A500&gt;CM$1,"",$C500*INDEX('ETS yield tables'!$D$198:$CO$226,$B500,CM$1-$A500+1)/10^6)</f>
        <v>0</v>
      </c>
      <c r="CN500" cm="1">
        <f t="array" aca="1" ref="CN500" ca="1">IF($A500&gt;CN$1,"",$C500*INDEX('ETS yield tables'!$D$198:$CO$226,$B500,CN$1-$A500+1)/10^6)</f>
        <v>0</v>
      </c>
      <c r="CO500" cm="1">
        <f t="array" aca="1" ref="CO500" ca="1">IF($A500&gt;CO$1,"",$C500*INDEX('ETS yield tables'!$D$198:$CO$226,$B500,CO$1-$A500+1)/10^6)</f>
        <v>0</v>
      </c>
    </row>
    <row r="501" spans="1:93" hidden="1" outlineLevel="1">
      <c r="A501">
        <v>1991</v>
      </c>
      <c r="B501">
        <f t="shared" si="261"/>
        <v>23</v>
      </c>
      <c r="C501" s="1">
        <v>0</v>
      </c>
      <c r="D501" s="64"/>
      <c r="E501" s="64"/>
      <c r="F501" s="64"/>
      <c r="G501" s="64"/>
      <c r="H501" s="64"/>
      <c r="I501" s="64"/>
      <c r="J501" s="64"/>
      <c r="K501" s="64"/>
      <c r="L501" s="64"/>
      <c r="M501" s="64"/>
      <c r="N501" s="64"/>
      <c r="O501" s="64"/>
      <c r="P501" s="64"/>
      <c r="Q501" s="64"/>
      <c r="R501" s="64"/>
      <c r="S501" s="64"/>
      <c r="T501" s="64"/>
      <c r="U501" s="64"/>
      <c r="V501" s="64"/>
      <c r="W501" s="64"/>
      <c r="X501" s="64"/>
      <c r="Y501" s="64"/>
      <c r="Z501" s="64"/>
      <c r="AA501" cm="1">
        <f t="array" aca="1" ref="AA501" ca="1">IF($A501&gt;AA$1,"",$C501*INDEX('ETS yield tables'!$D$198:$CO$226,$B501,AA$1-$A501+1)/10^6)</f>
        <v>0</v>
      </c>
      <c r="AB501" cm="1">
        <f t="array" aca="1" ref="AB501" ca="1">IF($A501&gt;AB$1,"",$C501*INDEX('ETS yield tables'!$D$198:$CO$226,$B501,AB$1-$A501+1)/10^6)</f>
        <v>0</v>
      </c>
      <c r="AC501" cm="1">
        <f t="array" aca="1" ref="AC501" ca="1">IF($A501&gt;AC$1,"",$C501*INDEX('ETS yield tables'!$D$198:$CO$226,$B501,AC$1-$A501+1)/10^6)</f>
        <v>0</v>
      </c>
      <c r="AD501" cm="1">
        <f t="array" aca="1" ref="AD501" ca="1">IF($A501&gt;AD$1,"",$C501*INDEX('ETS yield tables'!$D$198:$CO$226,$B501,AD$1-$A501+1)/10^6)</f>
        <v>0</v>
      </c>
      <c r="AE501" cm="1">
        <f t="array" aca="1" ref="AE501" ca="1">IF($A501&gt;AE$1,"",$C501*INDEX('ETS yield tables'!$D$198:$CO$226,$B501,AE$1-$A501+1)/10^6)</f>
        <v>0</v>
      </c>
      <c r="AF501" cm="1">
        <f t="array" aca="1" ref="AF501" ca="1">IF($A501&gt;AF$1,"",$C501*INDEX('ETS yield tables'!$D$198:$CO$226,$B501,AF$1-$A501+1)/10^6)</f>
        <v>0</v>
      </c>
      <c r="AG501" cm="1">
        <f t="array" aca="1" ref="AG501" ca="1">IF($A501&gt;AG$1,"",$C501*INDEX('ETS yield tables'!$D$198:$CO$226,$B501,AG$1-$A501+1)/10^6)</f>
        <v>0</v>
      </c>
      <c r="AH501" cm="1">
        <f t="array" aca="1" ref="AH501" ca="1">IF($A501&gt;AH$1,"",$C501*INDEX('ETS yield tables'!$D$198:$CO$226,$B501,AH$1-$A501+1)/10^6)</f>
        <v>0</v>
      </c>
      <c r="AI501" cm="1">
        <f t="array" aca="1" ref="AI501" ca="1">IF($A501&gt;AI$1,"",$C501*INDEX('ETS yield tables'!$D$198:$CO$226,$B501,AI$1-$A501+1)/10^6)</f>
        <v>0</v>
      </c>
      <c r="AJ501" cm="1">
        <f t="array" aca="1" ref="AJ501" ca="1">IF($A501&gt;AJ$1,"",$C501*INDEX('ETS yield tables'!$D$198:$CO$226,$B501,AJ$1-$A501+1)/10^6)</f>
        <v>0</v>
      </c>
      <c r="AK501" cm="1">
        <f t="array" aca="1" ref="AK501" ca="1">IF($A501&gt;AK$1,"",$C501*INDEX('ETS yield tables'!$D$198:$CO$226,$B501,AK$1-$A501+1)/10^6)</f>
        <v>0</v>
      </c>
      <c r="AL501" cm="1">
        <f t="array" aca="1" ref="AL501" ca="1">IF($A501&gt;AL$1,"",$C501*INDEX('ETS yield tables'!$D$198:$CO$226,$B501,AL$1-$A501+1)/10^6)</f>
        <v>0</v>
      </c>
      <c r="AM501" cm="1">
        <f t="array" aca="1" ref="AM501" ca="1">IF($A501&gt;AM$1,"",$C501*INDEX('ETS yield tables'!$D$198:$CO$226,$B501,AM$1-$A501+1)/10^6)</f>
        <v>0</v>
      </c>
      <c r="AN501" cm="1">
        <f t="array" aca="1" ref="AN501" ca="1">IF($A501&gt;AN$1,"",$C501*INDEX('ETS yield tables'!$D$198:$CO$226,$B501,AN$1-$A501+1)/10^6)</f>
        <v>0</v>
      </c>
      <c r="AO501" cm="1">
        <f t="array" aca="1" ref="AO501" ca="1">IF($A501&gt;AO$1,"",$C501*INDEX('ETS yield tables'!$D$198:$CO$226,$B501,AO$1-$A501+1)/10^6)</f>
        <v>0</v>
      </c>
      <c r="AP501" cm="1">
        <f t="array" aca="1" ref="AP501" ca="1">IF($A501&gt;AP$1,"",$C501*INDEX('ETS yield tables'!$D$198:$CO$226,$B501,AP$1-$A501+1)/10^6)</f>
        <v>0</v>
      </c>
      <c r="AQ501" cm="1">
        <f t="array" aca="1" ref="AQ501" ca="1">IF($A501&gt;AQ$1,"",$C501*INDEX('ETS yield tables'!$D$198:$CO$226,$B501,AQ$1-$A501+1)/10^6)</f>
        <v>0</v>
      </c>
      <c r="AR501" cm="1">
        <f t="array" aca="1" ref="AR501" ca="1">IF($A501&gt;AR$1,"",$C501*INDEX('ETS yield tables'!$D$198:$CO$226,$B501,AR$1-$A501+1)/10^6)</f>
        <v>0</v>
      </c>
      <c r="AS501" cm="1">
        <f t="array" aca="1" ref="AS501" ca="1">IF($A501&gt;AS$1,"",$C501*INDEX('ETS yield tables'!$D$198:$CO$226,$B501,AS$1-$A501+1)/10^6)</f>
        <v>0</v>
      </c>
      <c r="AT501" cm="1">
        <f t="array" aca="1" ref="AT501" ca="1">IF($A501&gt;AT$1,"",$C501*INDEX('ETS yield tables'!$D$198:$CO$226,$B501,AT$1-$A501+1)/10^6)</f>
        <v>0</v>
      </c>
      <c r="AU501" cm="1">
        <f t="array" aca="1" ref="AU501" ca="1">IF($A501&gt;AU$1,"",$C501*INDEX('ETS yield tables'!$D$198:$CO$226,$B501,AU$1-$A501+1)/10^6)</f>
        <v>0</v>
      </c>
      <c r="AV501" cm="1">
        <f t="array" aca="1" ref="AV501" ca="1">IF($A501&gt;AV$1,"",$C501*INDEX('ETS yield tables'!$D$198:$CO$226,$B501,AV$1-$A501+1)/10^6)</f>
        <v>0</v>
      </c>
      <c r="AW501" cm="1">
        <f t="array" aca="1" ref="AW501" ca="1">IF($A501&gt;AW$1,"",$C501*INDEX('ETS yield tables'!$D$198:$CO$226,$B501,AW$1-$A501+1)/10^6)</f>
        <v>0</v>
      </c>
      <c r="AX501" cm="1">
        <f t="array" aca="1" ref="AX501" ca="1">IF($A501&gt;AX$1,"",$C501*INDEX('ETS yield tables'!$D$198:$CO$226,$B501,AX$1-$A501+1)/10^6)</f>
        <v>0</v>
      </c>
      <c r="AY501" cm="1">
        <f t="array" aca="1" ref="AY501" ca="1">IF($A501&gt;AY$1,"",$C501*INDEX('ETS yield tables'!$D$198:$CO$226,$B501,AY$1-$A501+1)/10^6)</f>
        <v>0</v>
      </c>
      <c r="AZ501" cm="1">
        <f t="array" aca="1" ref="AZ501" ca="1">IF($A501&gt;AZ$1,"",$C501*INDEX('ETS yield tables'!$D$198:$CO$226,$B501,AZ$1-$A501+1)/10^6)</f>
        <v>0</v>
      </c>
      <c r="BA501" cm="1">
        <f t="array" aca="1" ref="BA501" ca="1">IF($A501&gt;BA$1,"",$C501*INDEX('ETS yield tables'!$D$198:$CO$226,$B501,BA$1-$A501+1)/10^6)</f>
        <v>0</v>
      </c>
      <c r="BB501" cm="1">
        <f t="array" aca="1" ref="BB501" ca="1">IF($A501&gt;BB$1,"",$C501*INDEX('ETS yield tables'!$D$198:$CO$226,$B501,BB$1-$A501+1)/10^6)</f>
        <v>0</v>
      </c>
      <c r="BC501" cm="1">
        <f t="array" aca="1" ref="BC501" ca="1">IF($A501&gt;BC$1,"",$C501*INDEX('ETS yield tables'!$D$198:$CO$226,$B501,BC$1-$A501+1)/10^6)</f>
        <v>0</v>
      </c>
      <c r="BD501" cm="1">
        <f t="array" aca="1" ref="BD501" ca="1">IF($A501&gt;BD$1,"",$C501*INDEX('ETS yield tables'!$D$198:$CO$226,$B501,BD$1-$A501+1)/10^6)</f>
        <v>0</v>
      </c>
      <c r="BE501" cm="1">
        <f t="array" aca="1" ref="BE501" ca="1">IF($A501&gt;BE$1,"",$C501*INDEX('ETS yield tables'!$D$198:$CO$226,$B501,BE$1-$A501+1)/10^6)</f>
        <v>0</v>
      </c>
      <c r="BF501" cm="1">
        <f t="array" aca="1" ref="BF501" ca="1">IF($A501&gt;BF$1,"",$C501*INDEX('ETS yield tables'!$D$198:$CO$226,$B501,BF$1-$A501+1)/10^6)</f>
        <v>0</v>
      </c>
      <c r="BG501" cm="1">
        <f t="array" aca="1" ref="BG501" ca="1">IF($A501&gt;BG$1,"",$C501*INDEX('ETS yield tables'!$D$198:$CO$226,$B501,BG$1-$A501+1)/10^6)</f>
        <v>0</v>
      </c>
      <c r="BH501" cm="1">
        <f t="array" aca="1" ref="BH501" ca="1">IF($A501&gt;BH$1,"",$C501*INDEX('ETS yield tables'!$D$198:$CO$226,$B501,BH$1-$A501+1)/10^6)</f>
        <v>0</v>
      </c>
      <c r="BI501" cm="1">
        <f t="array" aca="1" ref="BI501" ca="1">IF($A501&gt;BI$1,"",$C501*INDEX('ETS yield tables'!$D$198:$CO$226,$B501,BI$1-$A501+1)/10^6)</f>
        <v>0</v>
      </c>
      <c r="BJ501" cm="1">
        <f t="array" aca="1" ref="BJ501" ca="1">IF($A501&gt;BJ$1,"",$C501*INDEX('ETS yield tables'!$D$198:$CO$226,$B501,BJ$1-$A501+1)/10^6)</f>
        <v>0</v>
      </c>
      <c r="BK501" cm="1">
        <f t="array" aca="1" ref="BK501" ca="1">IF($A501&gt;BK$1,"",$C501*INDEX('ETS yield tables'!$D$198:$CO$226,$B501,BK$1-$A501+1)/10^6)</f>
        <v>0</v>
      </c>
      <c r="BL501" cm="1">
        <f t="array" aca="1" ref="BL501" ca="1">IF($A501&gt;BL$1,"",$C501*INDEX('ETS yield tables'!$D$198:$CO$226,$B501,BL$1-$A501+1)/10^6)</f>
        <v>0</v>
      </c>
      <c r="BM501" cm="1">
        <f t="array" aca="1" ref="BM501" ca="1">IF($A501&gt;BM$1,"",$C501*INDEX('ETS yield tables'!$D$198:$CO$226,$B501,BM$1-$A501+1)/10^6)</f>
        <v>0</v>
      </c>
      <c r="BN501" cm="1">
        <f t="array" aca="1" ref="BN501" ca="1">IF($A501&gt;BN$1,"",$C501*INDEX('ETS yield tables'!$D$198:$CO$226,$B501,BN$1-$A501+1)/10^6)</f>
        <v>0</v>
      </c>
      <c r="BO501" cm="1">
        <f t="array" aca="1" ref="BO501" ca="1">IF($A501&gt;BO$1,"",$C501*INDEX('ETS yield tables'!$D$198:$CO$226,$B501,BO$1-$A501+1)/10^6)</f>
        <v>0</v>
      </c>
      <c r="BP501" cm="1">
        <f t="array" aca="1" ref="BP501" ca="1">IF($A501&gt;BP$1,"",$C501*INDEX('ETS yield tables'!$D$198:$CO$226,$B501,BP$1-$A501+1)/10^6)</f>
        <v>0</v>
      </c>
      <c r="BQ501" cm="1">
        <f t="array" aca="1" ref="BQ501" ca="1">IF($A501&gt;BQ$1,"",$C501*INDEX('ETS yield tables'!$D$198:$CO$226,$B501,BQ$1-$A501+1)/10^6)</f>
        <v>0</v>
      </c>
      <c r="BR501" cm="1">
        <f t="array" aca="1" ref="BR501" ca="1">IF($A501&gt;BR$1,"",$C501*INDEX('ETS yield tables'!$D$198:$CO$226,$B501,BR$1-$A501+1)/10^6)</f>
        <v>0</v>
      </c>
      <c r="BS501" cm="1">
        <f t="array" aca="1" ref="BS501" ca="1">IF($A501&gt;BS$1,"",$C501*INDEX('ETS yield tables'!$D$198:$CO$226,$B501,BS$1-$A501+1)/10^6)</f>
        <v>0</v>
      </c>
      <c r="BT501" cm="1">
        <f t="array" aca="1" ref="BT501" ca="1">IF($A501&gt;BT$1,"",$C501*INDEX('ETS yield tables'!$D$198:$CO$226,$B501,BT$1-$A501+1)/10^6)</f>
        <v>0</v>
      </c>
      <c r="BU501" cm="1">
        <f t="array" aca="1" ref="BU501" ca="1">IF($A501&gt;BU$1,"",$C501*INDEX('ETS yield tables'!$D$198:$CO$226,$B501,BU$1-$A501+1)/10^6)</f>
        <v>0</v>
      </c>
      <c r="BV501" cm="1">
        <f t="array" aca="1" ref="BV501" ca="1">IF($A501&gt;BV$1,"",$C501*INDEX('ETS yield tables'!$D$198:$CO$226,$B501,BV$1-$A501+1)/10^6)</f>
        <v>0</v>
      </c>
      <c r="BW501" cm="1">
        <f t="array" aca="1" ref="BW501" ca="1">IF($A501&gt;BW$1,"",$C501*INDEX('ETS yield tables'!$D$198:$CO$226,$B501,BW$1-$A501+1)/10^6)</f>
        <v>0</v>
      </c>
      <c r="BX501" cm="1">
        <f t="array" aca="1" ref="BX501" ca="1">IF($A501&gt;BX$1,"",$C501*INDEX('ETS yield tables'!$D$198:$CO$226,$B501,BX$1-$A501+1)/10^6)</f>
        <v>0</v>
      </c>
      <c r="BY501" cm="1">
        <f t="array" aca="1" ref="BY501" ca="1">IF($A501&gt;BY$1,"",$C501*INDEX('ETS yield tables'!$D$198:$CO$226,$B501,BY$1-$A501+1)/10^6)</f>
        <v>0</v>
      </c>
      <c r="BZ501" cm="1">
        <f t="array" aca="1" ref="BZ501" ca="1">IF($A501&gt;BZ$1,"",$C501*INDEX('ETS yield tables'!$D$198:$CO$226,$B501,BZ$1-$A501+1)/10^6)</f>
        <v>0</v>
      </c>
      <c r="CA501" cm="1">
        <f t="array" aca="1" ref="CA501" ca="1">IF($A501&gt;CA$1,"",$C501*INDEX('ETS yield tables'!$D$198:$CO$226,$B501,CA$1-$A501+1)/10^6)</f>
        <v>0</v>
      </c>
      <c r="CB501" cm="1">
        <f t="array" aca="1" ref="CB501" ca="1">IF($A501&gt;CB$1,"",$C501*INDEX('ETS yield tables'!$D$198:$CO$226,$B501,CB$1-$A501+1)/10^6)</f>
        <v>0</v>
      </c>
      <c r="CC501" cm="1">
        <f t="array" aca="1" ref="CC501" ca="1">IF($A501&gt;CC$1,"",$C501*INDEX('ETS yield tables'!$D$198:$CO$226,$B501,CC$1-$A501+1)/10^6)</f>
        <v>0</v>
      </c>
      <c r="CD501" cm="1">
        <f t="array" aca="1" ref="CD501" ca="1">IF($A501&gt;CD$1,"",$C501*INDEX('ETS yield tables'!$D$198:$CO$226,$B501,CD$1-$A501+1)/10^6)</f>
        <v>0</v>
      </c>
      <c r="CE501" cm="1">
        <f t="array" aca="1" ref="CE501" ca="1">IF($A501&gt;CE$1,"",$C501*INDEX('ETS yield tables'!$D$198:$CO$226,$B501,CE$1-$A501+1)/10^6)</f>
        <v>0</v>
      </c>
      <c r="CF501" cm="1">
        <f t="array" aca="1" ref="CF501" ca="1">IF($A501&gt;CF$1,"",$C501*INDEX('ETS yield tables'!$D$198:$CO$226,$B501,CF$1-$A501+1)/10^6)</f>
        <v>0</v>
      </c>
      <c r="CG501" cm="1">
        <f t="array" aca="1" ref="CG501" ca="1">IF($A501&gt;CG$1,"",$C501*INDEX('ETS yield tables'!$D$198:$CO$226,$B501,CG$1-$A501+1)/10^6)</f>
        <v>0</v>
      </c>
      <c r="CH501" cm="1">
        <f t="array" aca="1" ref="CH501" ca="1">IF($A501&gt;CH$1,"",$C501*INDEX('ETS yield tables'!$D$198:$CO$226,$B501,CH$1-$A501+1)/10^6)</f>
        <v>0</v>
      </c>
      <c r="CI501" cm="1">
        <f t="array" aca="1" ref="CI501" ca="1">IF($A501&gt;CI$1,"",$C501*INDEX('ETS yield tables'!$D$198:$CO$226,$B501,CI$1-$A501+1)/10^6)</f>
        <v>0</v>
      </c>
      <c r="CJ501" cm="1">
        <f t="array" aca="1" ref="CJ501" ca="1">IF($A501&gt;CJ$1,"",$C501*INDEX('ETS yield tables'!$D$198:$CO$226,$B501,CJ$1-$A501+1)/10^6)</f>
        <v>0</v>
      </c>
      <c r="CK501" cm="1">
        <f t="array" aca="1" ref="CK501" ca="1">IF($A501&gt;CK$1,"",$C501*INDEX('ETS yield tables'!$D$198:$CO$226,$B501,CK$1-$A501+1)/10^6)</f>
        <v>0</v>
      </c>
      <c r="CL501" cm="1">
        <f t="array" aca="1" ref="CL501" ca="1">IF($A501&gt;CL$1,"",$C501*INDEX('ETS yield tables'!$D$198:$CO$226,$B501,CL$1-$A501+1)/10^6)</f>
        <v>0</v>
      </c>
      <c r="CM501" cm="1">
        <f t="array" aca="1" ref="CM501" ca="1">IF($A501&gt;CM$1,"",$C501*INDEX('ETS yield tables'!$D$198:$CO$226,$B501,CM$1-$A501+1)/10^6)</f>
        <v>0</v>
      </c>
      <c r="CN501" cm="1">
        <f t="array" aca="1" ref="CN501" ca="1">IF($A501&gt;CN$1,"",$C501*INDEX('ETS yield tables'!$D$198:$CO$226,$B501,CN$1-$A501+1)/10^6)</f>
        <v>0</v>
      </c>
      <c r="CO501" cm="1">
        <f t="array" aca="1" ref="CO501" ca="1">IF($A501&gt;CO$1,"",$C501*INDEX('ETS yield tables'!$D$198:$CO$226,$B501,CO$1-$A501+1)/10^6)</f>
        <v>0</v>
      </c>
    </row>
    <row r="502" spans="1:93" hidden="1" outlineLevel="1">
      <c r="A502">
        <v>1992</v>
      </c>
      <c r="B502">
        <f t="shared" si="261"/>
        <v>22</v>
      </c>
      <c r="C502" s="1">
        <v>0</v>
      </c>
      <c r="D502" s="64"/>
      <c r="E502" s="64"/>
      <c r="F502" s="64"/>
      <c r="G502" s="64"/>
      <c r="H502" s="64"/>
      <c r="I502" s="64"/>
      <c r="J502" s="64"/>
      <c r="K502" s="64"/>
      <c r="L502" s="64"/>
      <c r="M502" s="64"/>
      <c r="N502" s="64"/>
      <c r="O502" s="64"/>
      <c r="P502" s="64"/>
      <c r="Q502" s="64"/>
      <c r="R502" s="64"/>
      <c r="S502" s="64"/>
      <c r="T502" s="64"/>
      <c r="U502" s="64"/>
      <c r="V502" s="64"/>
      <c r="W502" s="64"/>
      <c r="X502" s="64"/>
      <c r="Y502" s="64"/>
      <c r="Z502" s="64"/>
      <c r="AA502" cm="1">
        <f t="array" aca="1" ref="AA502" ca="1">IF($A502&gt;AA$1,"",$C502*INDEX('ETS yield tables'!$D$198:$CO$226,$B502,AA$1-$A502+1)/10^6)</f>
        <v>0</v>
      </c>
      <c r="AB502" cm="1">
        <f t="array" aca="1" ref="AB502" ca="1">IF($A502&gt;AB$1,"",$C502*INDEX('ETS yield tables'!$D$198:$CO$226,$B502,AB$1-$A502+1)/10^6)</f>
        <v>0</v>
      </c>
      <c r="AC502" cm="1">
        <f t="array" aca="1" ref="AC502" ca="1">IF($A502&gt;AC$1,"",$C502*INDEX('ETS yield tables'!$D$198:$CO$226,$B502,AC$1-$A502+1)/10^6)</f>
        <v>0</v>
      </c>
      <c r="AD502" cm="1">
        <f t="array" aca="1" ref="AD502" ca="1">IF($A502&gt;AD$1,"",$C502*INDEX('ETS yield tables'!$D$198:$CO$226,$B502,AD$1-$A502+1)/10^6)</f>
        <v>0</v>
      </c>
      <c r="AE502" cm="1">
        <f t="array" aca="1" ref="AE502" ca="1">IF($A502&gt;AE$1,"",$C502*INDEX('ETS yield tables'!$D$198:$CO$226,$B502,AE$1-$A502+1)/10^6)</f>
        <v>0</v>
      </c>
      <c r="AF502" cm="1">
        <f t="array" aca="1" ref="AF502" ca="1">IF($A502&gt;AF$1,"",$C502*INDEX('ETS yield tables'!$D$198:$CO$226,$B502,AF$1-$A502+1)/10^6)</f>
        <v>0</v>
      </c>
      <c r="AG502" cm="1">
        <f t="array" aca="1" ref="AG502" ca="1">IF($A502&gt;AG$1,"",$C502*INDEX('ETS yield tables'!$D$198:$CO$226,$B502,AG$1-$A502+1)/10^6)</f>
        <v>0</v>
      </c>
      <c r="AH502" cm="1">
        <f t="array" aca="1" ref="AH502" ca="1">IF($A502&gt;AH$1,"",$C502*INDEX('ETS yield tables'!$D$198:$CO$226,$B502,AH$1-$A502+1)/10^6)</f>
        <v>0</v>
      </c>
      <c r="AI502" cm="1">
        <f t="array" aca="1" ref="AI502" ca="1">IF($A502&gt;AI$1,"",$C502*INDEX('ETS yield tables'!$D$198:$CO$226,$B502,AI$1-$A502+1)/10^6)</f>
        <v>0</v>
      </c>
      <c r="AJ502" cm="1">
        <f t="array" aca="1" ref="AJ502" ca="1">IF($A502&gt;AJ$1,"",$C502*INDEX('ETS yield tables'!$D$198:$CO$226,$B502,AJ$1-$A502+1)/10^6)</f>
        <v>0</v>
      </c>
      <c r="AK502" cm="1">
        <f t="array" aca="1" ref="AK502" ca="1">IF($A502&gt;AK$1,"",$C502*INDEX('ETS yield tables'!$D$198:$CO$226,$B502,AK$1-$A502+1)/10^6)</f>
        <v>0</v>
      </c>
      <c r="AL502" cm="1">
        <f t="array" aca="1" ref="AL502" ca="1">IF($A502&gt;AL$1,"",$C502*INDEX('ETS yield tables'!$D$198:$CO$226,$B502,AL$1-$A502+1)/10^6)</f>
        <v>0</v>
      </c>
      <c r="AM502" cm="1">
        <f t="array" aca="1" ref="AM502" ca="1">IF($A502&gt;AM$1,"",$C502*INDEX('ETS yield tables'!$D$198:$CO$226,$B502,AM$1-$A502+1)/10^6)</f>
        <v>0</v>
      </c>
      <c r="AN502" cm="1">
        <f t="array" aca="1" ref="AN502" ca="1">IF($A502&gt;AN$1,"",$C502*INDEX('ETS yield tables'!$D$198:$CO$226,$B502,AN$1-$A502+1)/10^6)</f>
        <v>0</v>
      </c>
      <c r="AO502" cm="1">
        <f t="array" aca="1" ref="AO502" ca="1">IF($A502&gt;AO$1,"",$C502*INDEX('ETS yield tables'!$D$198:$CO$226,$B502,AO$1-$A502+1)/10^6)</f>
        <v>0</v>
      </c>
      <c r="AP502" cm="1">
        <f t="array" aca="1" ref="AP502" ca="1">IF($A502&gt;AP$1,"",$C502*INDEX('ETS yield tables'!$D$198:$CO$226,$B502,AP$1-$A502+1)/10^6)</f>
        <v>0</v>
      </c>
      <c r="AQ502" cm="1">
        <f t="array" aca="1" ref="AQ502" ca="1">IF($A502&gt;AQ$1,"",$C502*INDEX('ETS yield tables'!$D$198:$CO$226,$B502,AQ$1-$A502+1)/10^6)</f>
        <v>0</v>
      </c>
      <c r="AR502" cm="1">
        <f t="array" aca="1" ref="AR502" ca="1">IF($A502&gt;AR$1,"",$C502*INDEX('ETS yield tables'!$D$198:$CO$226,$B502,AR$1-$A502+1)/10^6)</f>
        <v>0</v>
      </c>
      <c r="AS502" cm="1">
        <f t="array" aca="1" ref="AS502" ca="1">IF($A502&gt;AS$1,"",$C502*INDEX('ETS yield tables'!$D$198:$CO$226,$B502,AS$1-$A502+1)/10^6)</f>
        <v>0</v>
      </c>
      <c r="AT502" cm="1">
        <f t="array" aca="1" ref="AT502" ca="1">IF($A502&gt;AT$1,"",$C502*INDEX('ETS yield tables'!$D$198:$CO$226,$B502,AT$1-$A502+1)/10^6)</f>
        <v>0</v>
      </c>
      <c r="AU502" cm="1">
        <f t="array" aca="1" ref="AU502" ca="1">IF($A502&gt;AU$1,"",$C502*INDEX('ETS yield tables'!$D$198:$CO$226,$B502,AU$1-$A502+1)/10^6)</f>
        <v>0</v>
      </c>
      <c r="AV502" cm="1">
        <f t="array" aca="1" ref="AV502" ca="1">IF($A502&gt;AV$1,"",$C502*INDEX('ETS yield tables'!$D$198:$CO$226,$B502,AV$1-$A502+1)/10^6)</f>
        <v>0</v>
      </c>
      <c r="AW502" cm="1">
        <f t="array" aca="1" ref="AW502" ca="1">IF($A502&gt;AW$1,"",$C502*INDEX('ETS yield tables'!$D$198:$CO$226,$B502,AW$1-$A502+1)/10^6)</f>
        <v>0</v>
      </c>
      <c r="AX502" cm="1">
        <f t="array" aca="1" ref="AX502" ca="1">IF($A502&gt;AX$1,"",$C502*INDEX('ETS yield tables'!$D$198:$CO$226,$B502,AX$1-$A502+1)/10^6)</f>
        <v>0</v>
      </c>
      <c r="AY502" cm="1">
        <f t="array" aca="1" ref="AY502" ca="1">IF($A502&gt;AY$1,"",$C502*INDEX('ETS yield tables'!$D$198:$CO$226,$B502,AY$1-$A502+1)/10^6)</f>
        <v>0</v>
      </c>
      <c r="AZ502" cm="1">
        <f t="array" aca="1" ref="AZ502" ca="1">IF($A502&gt;AZ$1,"",$C502*INDEX('ETS yield tables'!$D$198:$CO$226,$B502,AZ$1-$A502+1)/10^6)</f>
        <v>0</v>
      </c>
      <c r="BA502" cm="1">
        <f t="array" aca="1" ref="BA502" ca="1">IF($A502&gt;BA$1,"",$C502*INDEX('ETS yield tables'!$D$198:$CO$226,$B502,BA$1-$A502+1)/10^6)</f>
        <v>0</v>
      </c>
      <c r="BB502" cm="1">
        <f t="array" aca="1" ref="BB502" ca="1">IF($A502&gt;BB$1,"",$C502*INDEX('ETS yield tables'!$D$198:$CO$226,$B502,BB$1-$A502+1)/10^6)</f>
        <v>0</v>
      </c>
      <c r="BC502" cm="1">
        <f t="array" aca="1" ref="BC502" ca="1">IF($A502&gt;BC$1,"",$C502*INDEX('ETS yield tables'!$D$198:$CO$226,$B502,BC$1-$A502+1)/10^6)</f>
        <v>0</v>
      </c>
      <c r="BD502" cm="1">
        <f t="array" aca="1" ref="BD502" ca="1">IF($A502&gt;BD$1,"",$C502*INDEX('ETS yield tables'!$D$198:$CO$226,$B502,BD$1-$A502+1)/10^6)</f>
        <v>0</v>
      </c>
      <c r="BE502" cm="1">
        <f t="array" aca="1" ref="BE502" ca="1">IF($A502&gt;BE$1,"",$C502*INDEX('ETS yield tables'!$D$198:$CO$226,$B502,BE$1-$A502+1)/10^6)</f>
        <v>0</v>
      </c>
      <c r="BF502" cm="1">
        <f t="array" aca="1" ref="BF502" ca="1">IF($A502&gt;BF$1,"",$C502*INDEX('ETS yield tables'!$D$198:$CO$226,$B502,BF$1-$A502+1)/10^6)</f>
        <v>0</v>
      </c>
      <c r="BG502" cm="1">
        <f t="array" aca="1" ref="BG502" ca="1">IF($A502&gt;BG$1,"",$C502*INDEX('ETS yield tables'!$D$198:$CO$226,$B502,BG$1-$A502+1)/10^6)</f>
        <v>0</v>
      </c>
      <c r="BH502" cm="1">
        <f t="array" aca="1" ref="BH502" ca="1">IF($A502&gt;BH$1,"",$C502*INDEX('ETS yield tables'!$D$198:$CO$226,$B502,BH$1-$A502+1)/10^6)</f>
        <v>0</v>
      </c>
      <c r="BI502" cm="1">
        <f t="array" aca="1" ref="BI502" ca="1">IF($A502&gt;BI$1,"",$C502*INDEX('ETS yield tables'!$D$198:$CO$226,$B502,BI$1-$A502+1)/10^6)</f>
        <v>0</v>
      </c>
      <c r="BJ502" cm="1">
        <f t="array" aca="1" ref="BJ502" ca="1">IF($A502&gt;BJ$1,"",$C502*INDEX('ETS yield tables'!$D$198:$CO$226,$B502,BJ$1-$A502+1)/10^6)</f>
        <v>0</v>
      </c>
      <c r="BK502" cm="1">
        <f t="array" aca="1" ref="BK502" ca="1">IF($A502&gt;BK$1,"",$C502*INDEX('ETS yield tables'!$D$198:$CO$226,$B502,BK$1-$A502+1)/10^6)</f>
        <v>0</v>
      </c>
      <c r="BL502" cm="1">
        <f t="array" aca="1" ref="BL502" ca="1">IF($A502&gt;BL$1,"",$C502*INDEX('ETS yield tables'!$D$198:$CO$226,$B502,BL$1-$A502+1)/10^6)</f>
        <v>0</v>
      </c>
      <c r="BM502" cm="1">
        <f t="array" aca="1" ref="BM502" ca="1">IF($A502&gt;BM$1,"",$C502*INDEX('ETS yield tables'!$D$198:$CO$226,$B502,BM$1-$A502+1)/10^6)</f>
        <v>0</v>
      </c>
      <c r="BN502" cm="1">
        <f t="array" aca="1" ref="BN502" ca="1">IF($A502&gt;BN$1,"",$C502*INDEX('ETS yield tables'!$D$198:$CO$226,$B502,BN$1-$A502+1)/10^6)</f>
        <v>0</v>
      </c>
      <c r="BO502" cm="1">
        <f t="array" aca="1" ref="BO502" ca="1">IF($A502&gt;BO$1,"",$C502*INDEX('ETS yield tables'!$D$198:$CO$226,$B502,BO$1-$A502+1)/10^6)</f>
        <v>0</v>
      </c>
      <c r="BP502" cm="1">
        <f t="array" aca="1" ref="BP502" ca="1">IF($A502&gt;BP$1,"",$C502*INDEX('ETS yield tables'!$D$198:$CO$226,$B502,BP$1-$A502+1)/10^6)</f>
        <v>0</v>
      </c>
      <c r="BQ502" cm="1">
        <f t="array" aca="1" ref="BQ502" ca="1">IF($A502&gt;BQ$1,"",$C502*INDEX('ETS yield tables'!$D$198:$CO$226,$B502,BQ$1-$A502+1)/10^6)</f>
        <v>0</v>
      </c>
      <c r="BR502" cm="1">
        <f t="array" aca="1" ref="BR502" ca="1">IF($A502&gt;BR$1,"",$C502*INDEX('ETS yield tables'!$D$198:$CO$226,$B502,BR$1-$A502+1)/10^6)</f>
        <v>0</v>
      </c>
      <c r="BS502" cm="1">
        <f t="array" aca="1" ref="BS502" ca="1">IF($A502&gt;BS$1,"",$C502*INDEX('ETS yield tables'!$D$198:$CO$226,$B502,BS$1-$A502+1)/10^6)</f>
        <v>0</v>
      </c>
      <c r="BT502" cm="1">
        <f t="array" aca="1" ref="BT502" ca="1">IF($A502&gt;BT$1,"",$C502*INDEX('ETS yield tables'!$D$198:$CO$226,$B502,BT$1-$A502+1)/10^6)</f>
        <v>0</v>
      </c>
      <c r="BU502" cm="1">
        <f t="array" aca="1" ref="BU502" ca="1">IF($A502&gt;BU$1,"",$C502*INDEX('ETS yield tables'!$D$198:$CO$226,$B502,BU$1-$A502+1)/10^6)</f>
        <v>0</v>
      </c>
      <c r="BV502" cm="1">
        <f t="array" aca="1" ref="BV502" ca="1">IF($A502&gt;BV$1,"",$C502*INDEX('ETS yield tables'!$D$198:$CO$226,$B502,BV$1-$A502+1)/10^6)</f>
        <v>0</v>
      </c>
      <c r="BW502" cm="1">
        <f t="array" aca="1" ref="BW502" ca="1">IF($A502&gt;BW$1,"",$C502*INDEX('ETS yield tables'!$D$198:$CO$226,$B502,BW$1-$A502+1)/10^6)</f>
        <v>0</v>
      </c>
      <c r="BX502" cm="1">
        <f t="array" aca="1" ref="BX502" ca="1">IF($A502&gt;BX$1,"",$C502*INDEX('ETS yield tables'!$D$198:$CO$226,$B502,BX$1-$A502+1)/10^6)</f>
        <v>0</v>
      </c>
      <c r="BY502" cm="1">
        <f t="array" aca="1" ref="BY502" ca="1">IF($A502&gt;BY$1,"",$C502*INDEX('ETS yield tables'!$D$198:$CO$226,$B502,BY$1-$A502+1)/10^6)</f>
        <v>0</v>
      </c>
      <c r="BZ502" cm="1">
        <f t="array" aca="1" ref="BZ502" ca="1">IF($A502&gt;BZ$1,"",$C502*INDEX('ETS yield tables'!$D$198:$CO$226,$B502,BZ$1-$A502+1)/10^6)</f>
        <v>0</v>
      </c>
      <c r="CA502" cm="1">
        <f t="array" aca="1" ref="CA502" ca="1">IF($A502&gt;CA$1,"",$C502*INDEX('ETS yield tables'!$D$198:$CO$226,$B502,CA$1-$A502+1)/10^6)</f>
        <v>0</v>
      </c>
      <c r="CB502" cm="1">
        <f t="array" aca="1" ref="CB502" ca="1">IF($A502&gt;CB$1,"",$C502*INDEX('ETS yield tables'!$D$198:$CO$226,$B502,CB$1-$A502+1)/10^6)</f>
        <v>0</v>
      </c>
      <c r="CC502" cm="1">
        <f t="array" aca="1" ref="CC502" ca="1">IF($A502&gt;CC$1,"",$C502*INDEX('ETS yield tables'!$D$198:$CO$226,$B502,CC$1-$A502+1)/10^6)</f>
        <v>0</v>
      </c>
      <c r="CD502" cm="1">
        <f t="array" aca="1" ref="CD502" ca="1">IF($A502&gt;CD$1,"",$C502*INDEX('ETS yield tables'!$D$198:$CO$226,$B502,CD$1-$A502+1)/10^6)</f>
        <v>0</v>
      </c>
      <c r="CE502" cm="1">
        <f t="array" aca="1" ref="CE502" ca="1">IF($A502&gt;CE$1,"",$C502*INDEX('ETS yield tables'!$D$198:$CO$226,$B502,CE$1-$A502+1)/10^6)</f>
        <v>0</v>
      </c>
      <c r="CF502" cm="1">
        <f t="array" aca="1" ref="CF502" ca="1">IF($A502&gt;CF$1,"",$C502*INDEX('ETS yield tables'!$D$198:$CO$226,$B502,CF$1-$A502+1)/10^6)</f>
        <v>0</v>
      </c>
      <c r="CG502" cm="1">
        <f t="array" aca="1" ref="CG502" ca="1">IF($A502&gt;CG$1,"",$C502*INDEX('ETS yield tables'!$D$198:$CO$226,$B502,CG$1-$A502+1)/10^6)</f>
        <v>0</v>
      </c>
      <c r="CH502" cm="1">
        <f t="array" aca="1" ref="CH502" ca="1">IF($A502&gt;CH$1,"",$C502*INDEX('ETS yield tables'!$D$198:$CO$226,$B502,CH$1-$A502+1)/10^6)</f>
        <v>0</v>
      </c>
      <c r="CI502" cm="1">
        <f t="array" aca="1" ref="CI502" ca="1">IF($A502&gt;CI$1,"",$C502*INDEX('ETS yield tables'!$D$198:$CO$226,$B502,CI$1-$A502+1)/10^6)</f>
        <v>0</v>
      </c>
      <c r="CJ502" cm="1">
        <f t="array" aca="1" ref="CJ502" ca="1">IF($A502&gt;CJ$1,"",$C502*INDEX('ETS yield tables'!$D$198:$CO$226,$B502,CJ$1-$A502+1)/10^6)</f>
        <v>0</v>
      </c>
      <c r="CK502" cm="1">
        <f t="array" aca="1" ref="CK502" ca="1">IF($A502&gt;CK$1,"",$C502*INDEX('ETS yield tables'!$D$198:$CO$226,$B502,CK$1-$A502+1)/10^6)</f>
        <v>0</v>
      </c>
      <c r="CL502" cm="1">
        <f t="array" aca="1" ref="CL502" ca="1">IF($A502&gt;CL$1,"",$C502*INDEX('ETS yield tables'!$D$198:$CO$226,$B502,CL$1-$A502+1)/10^6)</f>
        <v>0</v>
      </c>
      <c r="CM502" cm="1">
        <f t="array" aca="1" ref="CM502" ca="1">IF($A502&gt;CM$1,"",$C502*INDEX('ETS yield tables'!$D$198:$CO$226,$B502,CM$1-$A502+1)/10^6)</f>
        <v>0</v>
      </c>
      <c r="CN502" cm="1">
        <f t="array" aca="1" ref="CN502" ca="1">IF($A502&gt;CN$1,"",$C502*INDEX('ETS yield tables'!$D$198:$CO$226,$B502,CN$1-$A502+1)/10^6)</f>
        <v>0</v>
      </c>
      <c r="CO502" cm="1">
        <f t="array" aca="1" ref="CO502" ca="1">IF($A502&gt;CO$1,"",$C502*INDEX('ETS yield tables'!$D$198:$CO$226,$B502,CO$1-$A502+1)/10^6)</f>
        <v>0</v>
      </c>
    </row>
    <row r="503" spans="1:93" hidden="1" outlineLevel="1">
      <c r="A503">
        <v>1993</v>
      </c>
      <c r="B503">
        <f t="shared" si="261"/>
        <v>21</v>
      </c>
      <c r="C503" s="1">
        <v>0</v>
      </c>
      <c r="D503" s="64"/>
      <c r="E503" s="64"/>
      <c r="F503" s="64"/>
      <c r="G503" s="64"/>
      <c r="H503" s="64"/>
      <c r="I503" s="64"/>
      <c r="J503" s="64"/>
      <c r="K503" s="64"/>
      <c r="L503" s="64"/>
      <c r="M503" s="64"/>
      <c r="N503" s="64"/>
      <c r="O503" s="64"/>
      <c r="P503" s="64"/>
      <c r="Q503" s="64"/>
      <c r="R503" s="64"/>
      <c r="S503" s="64"/>
      <c r="T503" s="64"/>
      <c r="U503" s="64"/>
      <c r="V503" s="64"/>
      <c r="W503" s="64"/>
      <c r="X503" s="64"/>
      <c r="Y503" s="64"/>
      <c r="Z503" s="64"/>
      <c r="AA503" cm="1">
        <f t="array" aca="1" ref="AA503" ca="1">IF($A503&gt;AA$1,"",$C503*INDEX('ETS yield tables'!$D$198:$CO$226,$B503,AA$1-$A503+1)/10^6)</f>
        <v>0</v>
      </c>
      <c r="AB503" cm="1">
        <f t="array" aca="1" ref="AB503" ca="1">IF($A503&gt;AB$1,"",$C503*INDEX('ETS yield tables'!$D$198:$CO$226,$B503,AB$1-$A503+1)/10^6)</f>
        <v>0</v>
      </c>
      <c r="AC503" cm="1">
        <f t="array" aca="1" ref="AC503" ca="1">IF($A503&gt;AC$1,"",$C503*INDEX('ETS yield tables'!$D$198:$CO$226,$B503,AC$1-$A503+1)/10^6)</f>
        <v>0</v>
      </c>
      <c r="AD503" cm="1">
        <f t="array" aca="1" ref="AD503" ca="1">IF($A503&gt;AD$1,"",$C503*INDEX('ETS yield tables'!$D$198:$CO$226,$B503,AD$1-$A503+1)/10^6)</f>
        <v>0</v>
      </c>
      <c r="AE503" cm="1">
        <f t="array" aca="1" ref="AE503" ca="1">IF($A503&gt;AE$1,"",$C503*INDEX('ETS yield tables'!$D$198:$CO$226,$B503,AE$1-$A503+1)/10^6)</f>
        <v>0</v>
      </c>
      <c r="AF503" cm="1">
        <f t="array" aca="1" ref="AF503" ca="1">IF($A503&gt;AF$1,"",$C503*INDEX('ETS yield tables'!$D$198:$CO$226,$B503,AF$1-$A503+1)/10^6)</f>
        <v>0</v>
      </c>
      <c r="AG503" cm="1">
        <f t="array" aca="1" ref="AG503" ca="1">IF($A503&gt;AG$1,"",$C503*INDEX('ETS yield tables'!$D$198:$CO$226,$B503,AG$1-$A503+1)/10^6)</f>
        <v>0</v>
      </c>
      <c r="AH503" cm="1">
        <f t="array" aca="1" ref="AH503" ca="1">IF($A503&gt;AH$1,"",$C503*INDEX('ETS yield tables'!$D$198:$CO$226,$B503,AH$1-$A503+1)/10^6)</f>
        <v>0</v>
      </c>
      <c r="AI503" cm="1">
        <f t="array" aca="1" ref="AI503" ca="1">IF($A503&gt;AI$1,"",$C503*INDEX('ETS yield tables'!$D$198:$CO$226,$B503,AI$1-$A503+1)/10^6)</f>
        <v>0</v>
      </c>
      <c r="AJ503" cm="1">
        <f t="array" aca="1" ref="AJ503" ca="1">IF($A503&gt;AJ$1,"",$C503*INDEX('ETS yield tables'!$D$198:$CO$226,$B503,AJ$1-$A503+1)/10^6)</f>
        <v>0</v>
      </c>
      <c r="AK503" cm="1">
        <f t="array" aca="1" ref="AK503" ca="1">IF($A503&gt;AK$1,"",$C503*INDEX('ETS yield tables'!$D$198:$CO$226,$B503,AK$1-$A503+1)/10^6)</f>
        <v>0</v>
      </c>
      <c r="AL503" cm="1">
        <f t="array" aca="1" ref="AL503" ca="1">IF($A503&gt;AL$1,"",$C503*INDEX('ETS yield tables'!$D$198:$CO$226,$B503,AL$1-$A503+1)/10^6)</f>
        <v>0</v>
      </c>
      <c r="AM503" cm="1">
        <f t="array" aca="1" ref="AM503" ca="1">IF($A503&gt;AM$1,"",$C503*INDEX('ETS yield tables'!$D$198:$CO$226,$B503,AM$1-$A503+1)/10^6)</f>
        <v>0</v>
      </c>
      <c r="AN503" cm="1">
        <f t="array" aca="1" ref="AN503" ca="1">IF($A503&gt;AN$1,"",$C503*INDEX('ETS yield tables'!$D$198:$CO$226,$B503,AN$1-$A503+1)/10^6)</f>
        <v>0</v>
      </c>
      <c r="AO503" cm="1">
        <f t="array" aca="1" ref="AO503" ca="1">IF($A503&gt;AO$1,"",$C503*INDEX('ETS yield tables'!$D$198:$CO$226,$B503,AO$1-$A503+1)/10^6)</f>
        <v>0</v>
      </c>
      <c r="AP503" cm="1">
        <f t="array" aca="1" ref="AP503" ca="1">IF($A503&gt;AP$1,"",$C503*INDEX('ETS yield tables'!$D$198:$CO$226,$B503,AP$1-$A503+1)/10^6)</f>
        <v>0</v>
      </c>
      <c r="AQ503" cm="1">
        <f t="array" aca="1" ref="AQ503" ca="1">IF($A503&gt;AQ$1,"",$C503*INDEX('ETS yield tables'!$D$198:$CO$226,$B503,AQ$1-$A503+1)/10^6)</f>
        <v>0</v>
      </c>
      <c r="AR503" cm="1">
        <f t="array" aca="1" ref="AR503" ca="1">IF($A503&gt;AR$1,"",$C503*INDEX('ETS yield tables'!$D$198:$CO$226,$B503,AR$1-$A503+1)/10^6)</f>
        <v>0</v>
      </c>
      <c r="AS503" cm="1">
        <f t="array" aca="1" ref="AS503" ca="1">IF($A503&gt;AS$1,"",$C503*INDEX('ETS yield tables'!$D$198:$CO$226,$B503,AS$1-$A503+1)/10^6)</f>
        <v>0</v>
      </c>
      <c r="AT503" cm="1">
        <f t="array" aca="1" ref="AT503" ca="1">IF($A503&gt;AT$1,"",$C503*INDEX('ETS yield tables'!$D$198:$CO$226,$B503,AT$1-$A503+1)/10^6)</f>
        <v>0</v>
      </c>
      <c r="AU503" cm="1">
        <f t="array" aca="1" ref="AU503" ca="1">IF($A503&gt;AU$1,"",$C503*INDEX('ETS yield tables'!$D$198:$CO$226,$B503,AU$1-$A503+1)/10^6)</f>
        <v>0</v>
      </c>
      <c r="AV503" cm="1">
        <f t="array" aca="1" ref="AV503" ca="1">IF($A503&gt;AV$1,"",$C503*INDEX('ETS yield tables'!$D$198:$CO$226,$B503,AV$1-$A503+1)/10^6)</f>
        <v>0</v>
      </c>
      <c r="AW503" cm="1">
        <f t="array" aca="1" ref="AW503" ca="1">IF($A503&gt;AW$1,"",$C503*INDEX('ETS yield tables'!$D$198:$CO$226,$B503,AW$1-$A503+1)/10^6)</f>
        <v>0</v>
      </c>
      <c r="AX503" cm="1">
        <f t="array" aca="1" ref="AX503" ca="1">IF($A503&gt;AX$1,"",$C503*INDEX('ETS yield tables'!$D$198:$CO$226,$B503,AX$1-$A503+1)/10^6)</f>
        <v>0</v>
      </c>
      <c r="AY503" cm="1">
        <f t="array" aca="1" ref="AY503" ca="1">IF($A503&gt;AY$1,"",$C503*INDEX('ETS yield tables'!$D$198:$CO$226,$B503,AY$1-$A503+1)/10^6)</f>
        <v>0</v>
      </c>
      <c r="AZ503" cm="1">
        <f t="array" aca="1" ref="AZ503" ca="1">IF($A503&gt;AZ$1,"",$C503*INDEX('ETS yield tables'!$D$198:$CO$226,$B503,AZ$1-$A503+1)/10^6)</f>
        <v>0</v>
      </c>
      <c r="BA503" cm="1">
        <f t="array" aca="1" ref="BA503" ca="1">IF($A503&gt;BA$1,"",$C503*INDEX('ETS yield tables'!$D$198:$CO$226,$B503,BA$1-$A503+1)/10^6)</f>
        <v>0</v>
      </c>
      <c r="BB503" cm="1">
        <f t="array" aca="1" ref="BB503" ca="1">IF($A503&gt;BB$1,"",$C503*INDEX('ETS yield tables'!$D$198:$CO$226,$B503,BB$1-$A503+1)/10^6)</f>
        <v>0</v>
      </c>
      <c r="BC503" cm="1">
        <f t="array" aca="1" ref="BC503" ca="1">IF($A503&gt;BC$1,"",$C503*INDEX('ETS yield tables'!$D$198:$CO$226,$B503,BC$1-$A503+1)/10^6)</f>
        <v>0</v>
      </c>
      <c r="BD503" cm="1">
        <f t="array" aca="1" ref="BD503" ca="1">IF($A503&gt;BD$1,"",$C503*INDEX('ETS yield tables'!$D$198:$CO$226,$B503,BD$1-$A503+1)/10^6)</f>
        <v>0</v>
      </c>
      <c r="BE503" cm="1">
        <f t="array" aca="1" ref="BE503" ca="1">IF($A503&gt;BE$1,"",$C503*INDEX('ETS yield tables'!$D$198:$CO$226,$B503,BE$1-$A503+1)/10^6)</f>
        <v>0</v>
      </c>
      <c r="BF503" cm="1">
        <f t="array" aca="1" ref="BF503" ca="1">IF($A503&gt;BF$1,"",$C503*INDEX('ETS yield tables'!$D$198:$CO$226,$B503,BF$1-$A503+1)/10^6)</f>
        <v>0</v>
      </c>
      <c r="BG503" cm="1">
        <f t="array" aca="1" ref="BG503" ca="1">IF($A503&gt;BG$1,"",$C503*INDEX('ETS yield tables'!$D$198:$CO$226,$B503,BG$1-$A503+1)/10^6)</f>
        <v>0</v>
      </c>
      <c r="BH503" cm="1">
        <f t="array" aca="1" ref="BH503" ca="1">IF($A503&gt;BH$1,"",$C503*INDEX('ETS yield tables'!$D$198:$CO$226,$B503,BH$1-$A503+1)/10^6)</f>
        <v>0</v>
      </c>
      <c r="BI503" cm="1">
        <f t="array" aca="1" ref="BI503" ca="1">IF($A503&gt;BI$1,"",$C503*INDEX('ETS yield tables'!$D$198:$CO$226,$B503,BI$1-$A503+1)/10^6)</f>
        <v>0</v>
      </c>
      <c r="BJ503" cm="1">
        <f t="array" aca="1" ref="BJ503" ca="1">IF($A503&gt;BJ$1,"",$C503*INDEX('ETS yield tables'!$D$198:$CO$226,$B503,BJ$1-$A503+1)/10^6)</f>
        <v>0</v>
      </c>
      <c r="BK503" cm="1">
        <f t="array" aca="1" ref="BK503" ca="1">IF($A503&gt;BK$1,"",$C503*INDEX('ETS yield tables'!$D$198:$CO$226,$B503,BK$1-$A503+1)/10^6)</f>
        <v>0</v>
      </c>
      <c r="BL503" cm="1">
        <f t="array" aca="1" ref="BL503" ca="1">IF($A503&gt;BL$1,"",$C503*INDEX('ETS yield tables'!$D$198:$CO$226,$B503,BL$1-$A503+1)/10^6)</f>
        <v>0</v>
      </c>
      <c r="BM503" cm="1">
        <f t="array" aca="1" ref="BM503" ca="1">IF($A503&gt;BM$1,"",$C503*INDEX('ETS yield tables'!$D$198:$CO$226,$B503,BM$1-$A503+1)/10^6)</f>
        <v>0</v>
      </c>
      <c r="BN503" cm="1">
        <f t="array" aca="1" ref="BN503" ca="1">IF($A503&gt;BN$1,"",$C503*INDEX('ETS yield tables'!$D$198:$CO$226,$B503,BN$1-$A503+1)/10^6)</f>
        <v>0</v>
      </c>
      <c r="BO503" cm="1">
        <f t="array" aca="1" ref="BO503" ca="1">IF($A503&gt;BO$1,"",$C503*INDEX('ETS yield tables'!$D$198:$CO$226,$B503,BO$1-$A503+1)/10^6)</f>
        <v>0</v>
      </c>
      <c r="BP503" cm="1">
        <f t="array" aca="1" ref="BP503" ca="1">IF($A503&gt;BP$1,"",$C503*INDEX('ETS yield tables'!$D$198:$CO$226,$B503,BP$1-$A503+1)/10^6)</f>
        <v>0</v>
      </c>
      <c r="BQ503" cm="1">
        <f t="array" aca="1" ref="BQ503" ca="1">IF($A503&gt;BQ$1,"",$C503*INDEX('ETS yield tables'!$D$198:$CO$226,$B503,BQ$1-$A503+1)/10^6)</f>
        <v>0</v>
      </c>
      <c r="BR503" cm="1">
        <f t="array" aca="1" ref="BR503" ca="1">IF($A503&gt;BR$1,"",$C503*INDEX('ETS yield tables'!$D$198:$CO$226,$B503,BR$1-$A503+1)/10^6)</f>
        <v>0</v>
      </c>
      <c r="BS503" cm="1">
        <f t="array" aca="1" ref="BS503" ca="1">IF($A503&gt;BS$1,"",$C503*INDEX('ETS yield tables'!$D$198:$CO$226,$B503,BS$1-$A503+1)/10^6)</f>
        <v>0</v>
      </c>
      <c r="BT503" cm="1">
        <f t="array" aca="1" ref="BT503" ca="1">IF($A503&gt;BT$1,"",$C503*INDEX('ETS yield tables'!$D$198:$CO$226,$B503,BT$1-$A503+1)/10^6)</f>
        <v>0</v>
      </c>
      <c r="BU503" cm="1">
        <f t="array" aca="1" ref="BU503" ca="1">IF($A503&gt;BU$1,"",$C503*INDEX('ETS yield tables'!$D$198:$CO$226,$B503,BU$1-$A503+1)/10^6)</f>
        <v>0</v>
      </c>
      <c r="BV503" cm="1">
        <f t="array" aca="1" ref="BV503" ca="1">IF($A503&gt;BV$1,"",$C503*INDEX('ETS yield tables'!$D$198:$CO$226,$B503,BV$1-$A503+1)/10^6)</f>
        <v>0</v>
      </c>
      <c r="BW503" cm="1">
        <f t="array" aca="1" ref="BW503" ca="1">IF($A503&gt;BW$1,"",$C503*INDEX('ETS yield tables'!$D$198:$CO$226,$B503,BW$1-$A503+1)/10^6)</f>
        <v>0</v>
      </c>
      <c r="BX503" cm="1">
        <f t="array" aca="1" ref="BX503" ca="1">IF($A503&gt;BX$1,"",$C503*INDEX('ETS yield tables'!$D$198:$CO$226,$B503,BX$1-$A503+1)/10^6)</f>
        <v>0</v>
      </c>
      <c r="BY503" cm="1">
        <f t="array" aca="1" ref="BY503" ca="1">IF($A503&gt;BY$1,"",$C503*INDEX('ETS yield tables'!$D$198:$CO$226,$B503,BY$1-$A503+1)/10^6)</f>
        <v>0</v>
      </c>
      <c r="BZ503" cm="1">
        <f t="array" aca="1" ref="BZ503" ca="1">IF($A503&gt;BZ$1,"",$C503*INDEX('ETS yield tables'!$D$198:$CO$226,$B503,BZ$1-$A503+1)/10^6)</f>
        <v>0</v>
      </c>
      <c r="CA503" cm="1">
        <f t="array" aca="1" ref="CA503" ca="1">IF($A503&gt;CA$1,"",$C503*INDEX('ETS yield tables'!$D$198:$CO$226,$B503,CA$1-$A503+1)/10^6)</f>
        <v>0</v>
      </c>
      <c r="CB503" cm="1">
        <f t="array" aca="1" ref="CB503" ca="1">IF($A503&gt;CB$1,"",$C503*INDEX('ETS yield tables'!$D$198:$CO$226,$B503,CB$1-$A503+1)/10^6)</f>
        <v>0</v>
      </c>
      <c r="CC503" cm="1">
        <f t="array" aca="1" ref="CC503" ca="1">IF($A503&gt;CC$1,"",$C503*INDEX('ETS yield tables'!$D$198:$CO$226,$B503,CC$1-$A503+1)/10^6)</f>
        <v>0</v>
      </c>
      <c r="CD503" cm="1">
        <f t="array" aca="1" ref="CD503" ca="1">IF($A503&gt;CD$1,"",$C503*INDEX('ETS yield tables'!$D$198:$CO$226,$B503,CD$1-$A503+1)/10^6)</f>
        <v>0</v>
      </c>
      <c r="CE503" cm="1">
        <f t="array" aca="1" ref="CE503" ca="1">IF($A503&gt;CE$1,"",$C503*INDEX('ETS yield tables'!$D$198:$CO$226,$B503,CE$1-$A503+1)/10^6)</f>
        <v>0</v>
      </c>
      <c r="CF503" cm="1">
        <f t="array" aca="1" ref="CF503" ca="1">IF($A503&gt;CF$1,"",$C503*INDEX('ETS yield tables'!$D$198:$CO$226,$B503,CF$1-$A503+1)/10^6)</f>
        <v>0</v>
      </c>
      <c r="CG503" cm="1">
        <f t="array" aca="1" ref="CG503" ca="1">IF($A503&gt;CG$1,"",$C503*INDEX('ETS yield tables'!$D$198:$CO$226,$B503,CG$1-$A503+1)/10^6)</f>
        <v>0</v>
      </c>
      <c r="CH503" cm="1">
        <f t="array" aca="1" ref="CH503" ca="1">IF($A503&gt;CH$1,"",$C503*INDEX('ETS yield tables'!$D$198:$CO$226,$B503,CH$1-$A503+1)/10^6)</f>
        <v>0</v>
      </c>
      <c r="CI503" cm="1">
        <f t="array" aca="1" ref="CI503" ca="1">IF($A503&gt;CI$1,"",$C503*INDEX('ETS yield tables'!$D$198:$CO$226,$B503,CI$1-$A503+1)/10^6)</f>
        <v>0</v>
      </c>
      <c r="CJ503" cm="1">
        <f t="array" aca="1" ref="CJ503" ca="1">IF($A503&gt;CJ$1,"",$C503*INDEX('ETS yield tables'!$D$198:$CO$226,$B503,CJ$1-$A503+1)/10^6)</f>
        <v>0</v>
      </c>
      <c r="CK503" cm="1">
        <f t="array" aca="1" ref="CK503" ca="1">IF($A503&gt;CK$1,"",$C503*INDEX('ETS yield tables'!$D$198:$CO$226,$B503,CK$1-$A503+1)/10^6)</f>
        <v>0</v>
      </c>
      <c r="CL503" cm="1">
        <f t="array" aca="1" ref="CL503" ca="1">IF($A503&gt;CL$1,"",$C503*INDEX('ETS yield tables'!$D$198:$CO$226,$B503,CL$1-$A503+1)/10^6)</f>
        <v>0</v>
      </c>
      <c r="CM503" cm="1">
        <f t="array" aca="1" ref="CM503" ca="1">IF($A503&gt;CM$1,"",$C503*INDEX('ETS yield tables'!$D$198:$CO$226,$B503,CM$1-$A503+1)/10^6)</f>
        <v>0</v>
      </c>
      <c r="CN503" cm="1">
        <f t="array" aca="1" ref="CN503" ca="1">IF($A503&gt;CN$1,"",$C503*INDEX('ETS yield tables'!$D$198:$CO$226,$B503,CN$1-$A503+1)/10^6)</f>
        <v>0</v>
      </c>
      <c r="CO503" cm="1">
        <f t="array" aca="1" ref="CO503" ca="1">IF($A503&gt;CO$1,"",$C503*INDEX('ETS yield tables'!$D$198:$CO$226,$B503,CO$1-$A503+1)/10^6)</f>
        <v>0</v>
      </c>
    </row>
    <row r="504" spans="1:93" hidden="1" outlineLevel="1">
      <c r="A504">
        <v>1994</v>
      </c>
      <c r="B504">
        <f t="shared" si="261"/>
        <v>20</v>
      </c>
      <c r="C504" s="1">
        <v>0</v>
      </c>
      <c r="D504" s="64"/>
      <c r="E504" s="64"/>
      <c r="F504" s="64"/>
      <c r="G504" s="64"/>
      <c r="H504" s="64"/>
      <c r="I504" s="64"/>
      <c r="J504" s="64"/>
      <c r="K504" s="64"/>
      <c r="L504" s="64"/>
      <c r="M504" s="64"/>
      <c r="N504" s="64"/>
      <c r="O504" s="64"/>
      <c r="P504" s="64"/>
      <c r="Q504" s="64"/>
      <c r="R504" s="64"/>
      <c r="S504" s="64"/>
      <c r="T504" s="64"/>
      <c r="U504" s="64"/>
      <c r="V504" s="64"/>
      <c r="W504" s="64"/>
      <c r="X504" s="64"/>
      <c r="Y504" s="64"/>
      <c r="Z504" s="64"/>
      <c r="AA504" cm="1">
        <f t="array" aca="1" ref="AA504" ca="1">IF($A504&gt;AA$1,"",$C504*INDEX('ETS yield tables'!$D$198:$CO$226,$B504,AA$1-$A504+1)/10^6)</f>
        <v>0</v>
      </c>
      <c r="AB504" cm="1">
        <f t="array" aca="1" ref="AB504" ca="1">IF($A504&gt;AB$1,"",$C504*INDEX('ETS yield tables'!$D$198:$CO$226,$B504,AB$1-$A504+1)/10^6)</f>
        <v>0</v>
      </c>
      <c r="AC504" cm="1">
        <f t="array" aca="1" ref="AC504" ca="1">IF($A504&gt;AC$1,"",$C504*INDEX('ETS yield tables'!$D$198:$CO$226,$B504,AC$1-$A504+1)/10^6)</f>
        <v>0</v>
      </c>
      <c r="AD504" cm="1">
        <f t="array" aca="1" ref="AD504" ca="1">IF($A504&gt;AD$1,"",$C504*INDEX('ETS yield tables'!$D$198:$CO$226,$B504,AD$1-$A504+1)/10^6)</f>
        <v>0</v>
      </c>
      <c r="AE504" cm="1">
        <f t="array" aca="1" ref="AE504" ca="1">IF($A504&gt;AE$1,"",$C504*INDEX('ETS yield tables'!$D$198:$CO$226,$B504,AE$1-$A504+1)/10^6)</f>
        <v>0</v>
      </c>
      <c r="AF504" cm="1">
        <f t="array" aca="1" ref="AF504" ca="1">IF($A504&gt;AF$1,"",$C504*INDEX('ETS yield tables'!$D$198:$CO$226,$B504,AF$1-$A504+1)/10^6)</f>
        <v>0</v>
      </c>
      <c r="AG504" cm="1">
        <f t="array" aca="1" ref="AG504" ca="1">IF($A504&gt;AG$1,"",$C504*INDEX('ETS yield tables'!$D$198:$CO$226,$B504,AG$1-$A504+1)/10^6)</f>
        <v>0</v>
      </c>
      <c r="AH504" cm="1">
        <f t="array" aca="1" ref="AH504" ca="1">IF($A504&gt;AH$1,"",$C504*INDEX('ETS yield tables'!$D$198:$CO$226,$B504,AH$1-$A504+1)/10^6)</f>
        <v>0</v>
      </c>
      <c r="AI504" cm="1">
        <f t="array" aca="1" ref="AI504" ca="1">IF($A504&gt;AI$1,"",$C504*INDEX('ETS yield tables'!$D$198:$CO$226,$B504,AI$1-$A504+1)/10^6)</f>
        <v>0</v>
      </c>
      <c r="AJ504" cm="1">
        <f t="array" aca="1" ref="AJ504" ca="1">IF($A504&gt;AJ$1,"",$C504*INDEX('ETS yield tables'!$D$198:$CO$226,$B504,AJ$1-$A504+1)/10^6)</f>
        <v>0</v>
      </c>
      <c r="AK504" cm="1">
        <f t="array" aca="1" ref="AK504" ca="1">IF($A504&gt;AK$1,"",$C504*INDEX('ETS yield tables'!$D$198:$CO$226,$B504,AK$1-$A504+1)/10^6)</f>
        <v>0</v>
      </c>
      <c r="AL504" cm="1">
        <f t="array" aca="1" ref="AL504" ca="1">IF($A504&gt;AL$1,"",$C504*INDEX('ETS yield tables'!$D$198:$CO$226,$B504,AL$1-$A504+1)/10^6)</f>
        <v>0</v>
      </c>
      <c r="AM504" cm="1">
        <f t="array" aca="1" ref="AM504" ca="1">IF($A504&gt;AM$1,"",$C504*INDEX('ETS yield tables'!$D$198:$CO$226,$B504,AM$1-$A504+1)/10^6)</f>
        <v>0</v>
      </c>
      <c r="AN504" cm="1">
        <f t="array" aca="1" ref="AN504" ca="1">IF($A504&gt;AN$1,"",$C504*INDEX('ETS yield tables'!$D$198:$CO$226,$B504,AN$1-$A504+1)/10^6)</f>
        <v>0</v>
      </c>
      <c r="AO504" cm="1">
        <f t="array" aca="1" ref="AO504" ca="1">IF($A504&gt;AO$1,"",$C504*INDEX('ETS yield tables'!$D$198:$CO$226,$B504,AO$1-$A504+1)/10^6)</f>
        <v>0</v>
      </c>
      <c r="AP504" cm="1">
        <f t="array" aca="1" ref="AP504" ca="1">IF($A504&gt;AP$1,"",$C504*INDEX('ETS yield tables'!$D$198:$CO$226,$B504,AP$1-$A504+1)/10^6)</f>
        <v>0</v>
      </c>
      <c r="AQ504" cm="1">
        <f t="array" aca="1" ref="AQ504" ca="1">IF($A504&gt;AQ$1,"",$C504*INDEX('ETS yield tables'!$D$198:$CO$226,$B504,AQ$1-$A504+1)/10^6)</f>
        <v>0</v>
      </c>
      <c r="AR504" cm="1">
        <f t="array" aca="1" ref="AR504" ca="1">IF($A504&gt;AR$1,"",$C504*INDEX('ETS yield tables'!$D$198:$CO$226,$B504,AR$1-$A504+1)/10^6)</f>
        <v>0</v>
      </c>
      <c r="AS504" cm="1">
        <f t="array" aca="1" ref="AS504" ca="1">IF($A504&gt;AS$1,"",$C504*INDEX('ETS yield tables'!$D$198:$CO$226,$B504,AS$1-$A504+1)/10^6)</f>
        <v>0</v>
      </c>
      <c r="AT504" cm="1">
        <f t="array" aca="1" ref="AT504" ca="1">IF($A504&gt;AT$1,"",$C504*INDEX('ETS yield tables'!$D$198:$CO$226,$B504,AT$1-$A504+1)/10^6)</f>
        <v>0</v>
      </c>
      <c r="AU504" cm="1">
        <f t="array" aca="1" ref="AU504" ca="1">IF($A504&gt;AU$1,"",$C504*INDEX('ETS yield tables'!$D$198:$CO$226,$B504,AU$1-$A504+1)/10^6)</f>
        <v>0</v>
      </c>
      <c r="AV504" cm="1">
        <f t="array" aca="1" ref="AV504" ca="1">IF($A504&gt;AV$1,"",$C504*INDEX('ETS yield tables'!$D$198:$CO$226,$B504,AV$1-$A504+1)/10^6)</f>
        <v>0</v>
      </c>
      <c r="AW504" cm="1">
        <f t="array" aca="1" ref="AW504" ca="1">IF($A504&gt;AW$1,"",$C504*INDEX('ETS yield tables'!$D$198:$CO$226,$B504,AW$1-$A504+1)/10^6)</f>
        <v>0</v>
      </c>
      <c r="AX504" cm="1">
        <f t="array" aca="1" ref="AX504" ca="1">IF($A504&gt;AX$1,"",$C504*INDEX('ETS yield tables'!$D$198:$CO$226,$B504,AX$1-$A504+1)/10^6)</f>
        <v>0</v>
      </c>
      <c r="AY504" cm="1">
        <f t="array" aca="1" ref="AY504" ca="1">IF($A504&gt;AY$1,"",$C504*INDEX('ETS yield tables'!$D$198:$CO$226,$B504,AY$1-$A504+1)/10^6)</f>
        <v>0</v>
      </c>
      <c r="AZ504" cm="1">
        <f t="array" aca="1" ref="AZ504" ca="1">IF($A504&gt;AZ$1,"",$C504*INDEX('ETS yield tables'!$D$198:$CO$226,$B504,AZ$1-$A504+1)/10^6)</f>
        <v>0</v>
      </c>
      <c r="BA504" cm="1">
        <f t="array" aca="1" ref="BA504" ca="1">IF($A504&gt;BA$1,"",$C504*INDEX('ETS yield tables'!$D$198:$CO$226,$B504,BA$1-$A504+1)/10^6)</f>
        <v>0</v>
      </c>
      <c r="BB504" cm="1">
        <f t="array" aca="1" ref="BB504" ca="1">IF($A504&gt;BB$1,"",$C504*INDEX('ETS yield tables'!$D$198:$CO$226,$B504,BB$1-$A504+1)/10^6)</f>
        <v>0</v>
      </c>
      <c r="BC504" cm="1">
        <f t="array" aca="1" ref="BC504" ca="1">IF($A504&gt;BC$1,"",$C504*INDEX('ETS yield tables'!$D$198:$CO$226,$B504,BC$1-$A504+1)/10^6)</f>
        <v>0</v>
      </c>
      <c r="BD504" cm="1">
        <f t="array" aca="1" ref="BD504" ca="1">IF($A504&gt;BD$1,"",$C504*INDEX('ETS yield tables'!$D$198:$CO$226,$B504,BD$1-$A504+1)/10^6)</f>
        <v>0</v>
      </c>
      <c r="BE504" cm="1">
        <f t="array" aca="1" ref="BE504" ca="1">IF($A504&gt;BE$1,"",$C504*INDEX('ETS yield tables'!$D$198:$CO$226,$B504,BE$1-$A504+1)/10^6)</f>
        <v>0</v>
      </c>
      <c r="BF504" cm="1">
        <f t="array" aca="1" ref="BF504" ca="1">IF($A504&gt;BF$1,"",$C504*INDEX('ETS yield tables'!$D$198:$CO$226,$B504,BF$1-$A504+1)/10^6)</f>
        <v>0</v>
      </c>
      <c r="BG504" cm="1">
        <f t="array" aca="1" ref="BG504" ca="1">IF($A504&gt;BG$1,"",$C504*INDEX('ETS yield tables'!$D$198:$CO$226,$B504,BG$1-$A504+1)/10^6)</f>
        <v>0</v>
      </c>
      <c r="BH504" cm="1">
        <f t="array" aca="1" ref="BH504" ca="1">IF($A504&gt;BH$1,"",$C504*INDEX('ETS yield tables'!$D$198:$CO$226,$B504,BH$1-$A504+1)/10^6)</f>
        <v>0</v>
      </c>
      <c r="BI504" cm="1">
        <f t="array" aca="1" ref="BI504" ca="1">IF($A504&gt;BI$1,"",$C504*INDEX('ETS yield tables'!$D$198:$CO$226,$B504,BI$1-$A504+1)/10^6)</f>
        <v>0</v>
      </c>
      <c r="BJ504" cm="1">
        <f t="array" aca="1" ref="BJ504" ca="1">IF($A504&gt;BJ$1,"",$C504*INDEX('ETS yield tables'!$D$198:$CO$226,$B504,BJ$1-$A504+1)/10^6)</f>
        <v>0</v>
      </c>
      <c r="BK504" cm="1">
        <f t="array" aca="1" ref="BK504" ca="1">IF($A504&gt;BK$1,"",$C504*INDEX('ETS yield tables'!$D$198:$CO$226,$B504,BK$1-$A504+1)/10^6)</f>
        <v>0</v>
      </c>
      <c r="BL504" cm="1">
        <f t="array" aca="1" ref="BL504" ca="1">IF($A504&gt;BL$1,"",$C504*INDEX('ETS yield tables'!$D$198:$CO$226,$B504,BL$1-$A504+1)/10^6)</f>
        <v>0</v>
      </c>
      <c r="BM504" cm="1">
        <f t="array" aca="1" ref="BM504" ca="1">IF($A504&gt;BM$1,"",$C504*INDEX('ETS yield tables'!$D$198:$CO$226,$B504,BM$1-$A504+1)/10^6)</f>
        <v>0</v>
      </c>
      <c r="BN504" cm="1">
        <f t="array" aca="1" ref="BN504" ca="1">IF($A504&gt;BN$1,"",$C504*INDEX('ETS yield tables'!$D$198:$CO$226,$B504,BN$1-$A504+1)/10^6)</f>
        <v>0</v>
      </c>
      <c r="BO504" cm="1">
        <f t="array" aca="1" ref="BO504" ca="1">IF($A504&gt;BO$1,"",$C504*INDEX('ETS yield tables'!$D$198:$CO$226,$B504,BO$1-$A504+1)/10^6)</f>
        <v>0</v>
      </c>
      <c r="BP504" cm="1">
        <f t="array" aca="1" ref="BP504" ca="1">IF($A504&gt;BP$1,"",$C504*INDEX('ETS yield tables'!$D$198:$CO$226,$B504,BP$1-$A504+1)/10^6)</f>
        <v>0</v>
      </c>
      <c r="BQ504" cm="1">
        <f t="array" aca="1" ref="BQ504" ca="1">IF($A504&gt;BQ$1,"",$C504*INDEX('ETS yield tables'!$D$198:$CO$226,$B504,BQ$1-$A504+1)/10^6)</f>
        <v>0</v>
      </c>
      <c r="BR504" cm="1">
        <f t="array" aca="1" ref="BR504" ca="1">IF($A504&gt;BR$1,"",$C504*INDEX('ETS yield tables'!$D$198:$CO$226,$B504,BR$1-$A504+1)/10^6)</f>
        <v>0</v>
      </c>
      <c r="BS504" cm="1">
        <f t="array" aca="1" ref="BS504" ca="1">IF($A504&gt;BS$1,"",$C504*INDEX('ETS yield tables'!$D$198:$CO$226,$B504,BS$1-$A504+1)/10^6)</f>
        <v>0</v>
      </c>
      <c r="BT504" cm="1">
        <f t="array" aca="1" ref="BT504" ca="1">IF($A504&gt;BT$1,"",$C504*INDEX('ETS yield tables'!$D$198:$CO$226,$B504,BT$1-$A504+1)/10^6)</f>
        <v>0</v>
      </c>
      <c r="BU504" cm="1">
        <f t="array" aca="1" ref="BU504" ca="1">IF($A504&gt;BU$1,"",$C504*INDEX('ETS yield tables'!$D$198:$CO$226,$B504,BU$1-$A504+1)/10^6)</f>
        <v>0</v>
      </c>
      <c r="BV504" cm="1">
        <f t="array" aca="1" ref="BV504" ca="1">IF($A504&gt;BV$1,"",$C504*INDEX('ETS yield tables'!$D$198:$CO$226,$B504,BV$1-$A504+1)/10^6)</f>
        <v>0</v>
      </c>
      <c r="BW504" cm="1">
        <f t="array" aca="1" ref="BW504" ca="1">IF($A504&gt;BW$1,"",$C504*INDEX('ETS yield tables'!$D$198:$CO$226,$B504,BW$1-$A504+1)/10^6)</f>
        <v>0</v>
      </c>
      <c r="BX504" cm="1">
        <f t="array" aca="1" ref="BX504" ca="1">IF($A504&gt;BX$1,"",$C504*INDEX('ETS yield tables'!$D$198:$CO$226,$B504,BX$1-$A504+1)/10^6)</f>
        <v>0</v>
      </c>
      <c r="BY504" cm="1">
        <f t="array" aca="1" ref="BY504" ca="1">IF($A504&gt;BY$1,"",$C504*INDEX('ETS yield tables'!$D$198:$CO$226,$B504,BY$1-$A504+1)/10^6)</f>
        <v>0</v>
      </c>
      <c r="BZ504" cm="1">
        <f t="array" aca="1" ref="BZ504" ca="1">IF($A504&gt;BZ$1,"",$C504*INDEX('ETS yield tables'!$D$198:$CO$226,$B504,BZ$1-$A504+1)/10^6)</f>
        <v>0</v>
      </c>
      <c r="CA504" cm="1">
        <f t="array" aca="1" ref="CA504" ca="1">IF($A504&gt;CA$1,"",$C504*INDEX('ETS yield tables'!$D$198:$CO$226,$B504,CA$1-$A504+1)/10^6)</f>
        <v>0</v>
      </c>
      <c r="CB504" cm="1">
        <f t="array" aca="1" ref="CB504" ca="1">IF($A504&gt;CB$1,"",$C504*INDEX('ETS yield tables'!$D$198:$CO$226,$B504,CB$1-$A504+1)/10^6)</f>
        <v>0</v>
      </c>
      <c r="CC504" cm="1">
        <f t="array" aca="1" ref="CC504" ca="1">IF($A504&gt;CC$1,"",$C504*INDEX('ETS yield tables'!$D$198:$CO$226,$B504,CC$1-$A504+1)/10^6)</f>
        <v>0</v>
      </c>
      <c r="CD504" cm="1">
        <f t="array" aca="1" ref="CD504" ca="1">IF($A504&gt;CD$1,"",$C504*INDEX('ETS yield tables'!$D$198:$CO$226,$B504,CD$1-$A504+1)/10^6)</f>
        <v>0</v>
      </c>
      <c r="CE504" cm="1">
        <f t="array" aca="1" ref="CE504" ca="1">IF($A504&gt;CE$1,"",$C504*INDEX('ETS yield tables'!$D$198:$CO$226,$B504,CE$1-$A504+1)/10^6)</f>
        <v>0</v>
      </c>
      <c r="CF504" cm="1">
        <f t="array" aca="1" ref="CF504" ca="1">IF($A504&gt;CF$1,"",$C504*INDEX('ETS yield tables'!$D$198:$CO$226,$B504,CF$1-$A504+1)/10^6)</f>
        <v>0</v>
      </c>
      <c r="CG504" cm="1">
        <f t="array" aca="1" ref="CG504" ca="1">IF($A504&gt;CG$1,"",$C504*INDEX('ETS yield tables'!$D$198:$CO$226,$B504,CG$1-$A504+1)/10^6)</f>
        <v>0</v>
      </c>
      <c r="CH504" cm="1">
        <f t="array" aca="1" ref="CH504" ca="1">IF($A504&gt;CH$1,"",$C504*INDEX('ETS yield tables'!$D$198:$CO$226,$B504,CH$1-$A504+1)/10^6)</f>
        <v>0</v>
      </c>
      <c r="CI504" cm="1">
        <f t="array" aca="1" ref="CI504" ca="1">IF($A504&gt;CI$1,"",$C504*INDEX('ETS yield tables'!$D$198:$CO$226,$B504,CI$1-$A504+1)/10^6)</f>
        <v>0</v>
      </c>
      <c r="CJ504" cm="1">
        <f t="array" aca="1" ref="CJ504" ca="1">IF($A504&gt;CJ$1,"",$C504*INDEX('ETS yield tables'!$D$198:$CO$226,$B504,CJ$1-$A504+1)/10^6)</f>
        <v>0</v>
      </c>
      <c r="CK504" cm="1">
        <f t="array" aca="1" ref="CK504" ca="1">IF($A504&gt;CK$1,"",$C504*INDEX('ETS yield tables'!$D$198:$CO$226,$B504,CK$1-$A504+1)/10^6)</f>
        <v>0</v>
      </c>
      <c r="CL504" cm="1">
        <f t="array" aca="1" ref="CL504" ca="1">IF($A504&gt;CL$1,"",$C504*INDEX('ETS yield tables'!$D$198:$CO$226,$B504,CL$1-$A504+1)/10^6)</f>
        <v>0</v>
      </c>
      <c r="CM504" cm="1">
        <f t="array" aca="1" ref="CM504" ca="1">IF($A504&gt;CM$1,"",$C504*INDEX('ETS yield tables'!$D$198:$CO$226,$B504,CM$1-$A504+1)/10^6)</f>
        <v>0</v>
      </c>
      <c r="CN504" cm="1">
        <f t="array" aca="1" ref="CN504" ca="1">IF($A504&gt;CN$1,"",$C504*INDEX('ETS yield tables'!$D$198:$CO$226,$B504,CN$1-$A504+1)/10^6)</f>
        <v>0</v>
      </c>
      <c r="CO504" cm="1">
        <f t="array" aca="1" ref="CO504" ca="1">IF($A504&gt;CO$1,"",$C504*INDEX('ETS yield tables'!$D$198:$CO$226,$B504,CO$1-$A504+1)/10^6)</f>
        <v>0</v>
      </c>
    </row>
    <row r="505" spans="1:93" hidden="1" outlineLevel="1">
      <c r="A505">
        <v>1995</v>
      </c>
      <c r="B505">
        <f t="shared" si="261"/>
        <v>19</v>
      </c>
      <c r="C505" s="1">
        <v>0</v>
      </c>
      <c r="D505" s="64"/>
      <c r="E505" s="64"/>
      <c r="F505" s="64"/>
      <c r="G505" s="64"/>
      <c r="H505" s="64"/>
      <c r="I505" s="64"/>
      <c r="J505" s="64"/>
      <c r="K505" s="64"/>
      <c r="L505" s="64"/>
      <c r="M505" s="64"/>
      <c r="N505" s="64"/>
      <c r="O505" s="64"/>
      <c r="P505" s="64"/>
      <c r="Q505" s="64"/>
      <c r="R505" s="64"/>
      <c r="S505" s="64"/>
      <c r="T505" s="64"/>
      <c r="U505" s="64"/>
      <c r="V505" s="64"/>
      <c r="W505" s="64"/>
      <c r="X505" s="64"/>
      <c r="Y505" s="64"/>
      <c r="Z505" s="64"/>
      <c r="AA505" cm="1">
        <f t="array" aca="1" ref="AA505" ca="1">IF($A505&gt;AA$1,"",$C505*INDEX('ETS yield tables'!$D$198:$CO$226,$B505,AA$1-$A505+1)/10^6)</f>
        <v>0</v>
      </c>
      <c r="AB505" cm="1">
        <f t="array" aca="1" ref="AB505" ca="1">IF($A505&gt;AB$1,"",$C505*INDEX('ETS yield tables'!$D$198:$CO$226,$B505,AB$1-$A505+1)/10^6)</f>
        <v>0</v>
      </c>
      <c r="AC505" cm="1">
        <f t="array" aca="1" ref="AC505" ca="1">IF($A505&gt;AC$1,"",$C505*INDEX('ETS yield tables'!$D$198:$CO$226,$B505,AC$1-$A505+1)/10^6)</f>
        <v>0</v>
      </c>
      <c r="AD505" cm="1">
        <f t="array" aca="1" ref="AD505" ca="1">IF($A505&gt;AD$1,"",$C505*INDEX('ETS yield tables'!$D$198:$CO$226,$B505,AD$1-$A505+1)/10^6)</f>
        <v>0</v>
      </c>
      <c r="AE505" cm="1">
        <f t="array" aca="1" ref="AE505" ca="1">IF($A505&gt;AE$1,"",$C505*INDEX('ETS yield tables'!$D$198:$CO$226,$B505,AE$1-$A505+1)/10^6)</f>
        <v>0</v>
      </c>
      <c r="AF505" cm="1">
        <f t="array" aca="1" ref="AF505" ca="1">IF($A505&gt;AF$1,"",$C505*INDEX('ETS yield tables'!$D$198:$CO$226,$B505,AF$1-$A505+1)/10^6)</f>
        <v>0</v>
      </c>
      <c r="AG505" cm="1">
        <f t="array" aca="1" ref="AG505" ca="1">IF($A505&gt;AG$1,"",$C505*INDEX('ETS yield tables'!$D$198:$CO$226,$B505,AG$1-$A505+1)/10^6)</f>
        <v>0</v>
      </c>
      <c r="AH505" cm="1">
        <f t="array" aca="1" ref="AH505" ca="1">IF($A505&gt;AH$1,"",$C505*INDEX('ETS yield tables'!$D$198:$CO$226,$B505,AH$1-$A505+1)/10^6)</f>
        <v>0</v>
      </c>
      <c r="AI505" cm="1">
        <f t="array" aca="1" ref="AI505" ca="1">IF($A505&gt;AI$1,"",$C505*INDEX('ETS yield tables'!$D$198:$CO$226,$B505,AI$1-$A505+1)/10^6)</f>
        <v>0</v>
      </c>
      <c r="AJ505" cm="1">
        <f t="array" aca="1" ref="AJ505" ca="1">IF($A505&gt;AJ$1,"",$C505*INDEX('ETS yield tables'!$D$198:$CO$226,$B505,AJ$1-$A505+1)/10^6)</f>
        <v>0</v>
      </c>
      <c r="AK505" cm="1">
        <f t="array" aca="1" ref="AK505" ca="1">IF($A505&gt;AK$1,"",$C505*INDEX('ETS yield tables'!$D$198:$CO$226,$B505,AK$1-$A505+1)/10^6)</f>
        <v>0</v>
      </c>
      <c r="AL505" cm="1">
        <f t="array" aca="1" ref="AL505" ca="1">IF($A505&gt;AL$1,"",$C505*INDEX('ETS yield tables'!$D$198:$CO$226,$B505,AL$1-$A505+1)/10^6)</f>
        <v>0</v>
      </c>
      <c r="AM505" cm="1">
        <f t="array" aca="1" ref="AM505" ca="1">IF($A505&gt;AM$1,"",$C505*INDEX('ETS yield tables'!$D$198:$CO$226,$B505,AM$1-$A505+1)/10^6)</f>
        <v>0</v>
      </c>
      <c r="AN505" cm="1">
        <f t="array" aca="1" ref="AN505" ca="1">IF($A505&gt;AN$1,"",$C505*INDEX('ETS yield tables'!$D$198:$CO$226,$B505,AN$1-$A505+1)/10^6)</f>
        <v>0</v>
      </c>
      <c r="AO505" cm="1">
        <f t="array" aca="1" ref="AO505" ca="1">IF($A505&gt;AO$1,"",$C505*INDEX('ETS yield tables'!$D$198:$CO$226,$B505,AO$1-$A505+1)/10^6)</f>
        <v>0</v>
      </c>
      <c r="AP505" cm="1">
        <f t="array" aca="1" ref="AP505" ca="1">IF($A505&gt;AP$1,"",$C505*INDEX('ETS yield tables'!$D$198:$CO$226,$B505,AP$1-$A505+1)/10^6)</f>
        <v>0</v>
      </c>
      <c r="AQ505" cm="1">
        <f t="array" aca="1" ref="AQ505" ca="1">IF($A505&gt;AQ$1,"",$C505*INDEX('ETS yield tables'!$D$198:$CO$226,$B505,AQ$1-$A505+1)/10^6)</f>
        <v>0</v>
      </c>
      <c r="AR505" cm="1">
        <f t="array" aca="1" ref="AR505" ca="1">IF($A505&gt;AR$1,"",$C505*INDEX('ETS yield tables'!$D$198:$CO$226,$B505,AR$1-$A505+1)/10^6)</f>
        <v>0</v>
      </c>
      <c r="AS505" cm="1">
        <f t="array" aca="1" ref="AS505" ca="1">IF($A505&gt;AS$1,"",$C505*INDEX('ETS yield tables'!$D$198:$CO$226,$B505,AS$1-$A505+1)/10^6)</f>
        <v>0</v>
      </c>
      <c r="AT505" cm="1">
        <f t="array" aca="1" ref="AT505" ca="1">IF($A505&gt;AT$1,"",$C505*INDEX('ETS yield tables'!$D$198:$CO$226,$B505,AT$1-$A505+1)/10^6)</f>
        <v>0</v>
      </c>
      <c r="AU505" cm="1">
        <f t="array" aca="1" ref="AU505" ca="1">IF($A505&gt;AU$1,"",$C505*INDEX('ETS yield tables'!$D$198:$CO$226,$B505,AU$1-$A505+1)/10^6)</f>
        <v>0</v>
      </c>
      <c r="AV505" cm="1">
        <f t="array" aca="1" ref="AV505" ca="1">IF($A505&gt;AV$1,"",$C505*INDEX('ETS yield tables'!$D$198:$CO$226,$B505,AV$1-$A505+1)/10^6)</f>
        <v>0</v>
      </c>
      <c r="AW505" cm="1">
        <f t="array" aca="1" ref="AW505" ca="1">IF($A505&gt;AW$1,"",$C505*INDEX('ETS yield tables'!$D$198:$CO$226,$B505,AW$1-$A505+1)/10^6)</f>
        <v>0</v>
      </c>
      <c r="AX505" cm="1">
        <f t="array" aca="1" ref="AX505" ca="1">IF($A505&gt;AX$1,"",$C505*INDEX('ETS yield tables'!$D$198:$CO$226,$B505,AX$1-$A505+1)/10^6)</f>
        <v>0</v>
      </c>
      <c r="AY505" cm="1">
        <f t="array" aca="1" ref="AY505" ca="1">IF($A505&gt;AY$1,"",$C505*INDEX('ETS yield tables'!$D$198:$CO$226,$B505,AY$1-$A505+1)/10^6)</f>
        <v>0</v>
      </c>
      <c r="AZ505" cm="1">
        <f t="array" aca="1" ref="AZ505" ca="1">IF($A505&gt;AZ$1,"",$C505*INDEX('ETS yield tables'!$D$198:$CO$226,$B505,AZ$1-$A505+1)/10^6)</f>
        <v>0</v>
      </c>
      <c r="BA505" cm="1">
        <f t="array" aca="1" ref="BA505" ca="1">IF($A505&gt;BA$1,"",$C505*INDEX('ETS yield tables'!$D$198:$CO$226,$B505,BA$1-$A505+1)/10^6)</f>
        <v>0</v>
      </c>
      <c r="BB505" cm="1">
        <f t="array" aca="1" ref="BB505" ca="1">IF($A505&gt;BB$1,"",$C505*INDEX('ETS yield tables'!$D$198:$CO$226,$B505,BB$1-$A505+1)/10^6)</f>
        <v>0</v>
      </c>
      <c r="BC505" cm="1">
        <f t="array" aca="1" ref="BC505" ca="1">IF($A505&gt;BC$1,"",$C505*INDEX('ETS yield tables'!$D$198:$CO$226,$B505,BC$1-$A505+1)/10^6)</f>
        <v>0</v>
      </c>
      <c r="BD505" cm="1">
        <f t="array" aca="1" ref="BD505" ca="1">IF($A505&gt;BD$1,"",$C505*INDEX('ETS yield tables'!$D$198:$CO$226,$B505,BD$1-$A505+1)/10^6)</f>
        <v>0</v>
      </c>
      <c r="BE505" cm="1">
        <f t="array" aca="1" ref="BE505" ca="1">IF($A505&gt;BE$1,"",$C505*INDEX('ETS yield tables'!$D$198:$CO$226,$B505,BE$1-$A505+1)/10^6)</f>
        <v>0</v>
      </c>
      <c r="BF505" cm="1">
        <f t="array" aca="1" ref="BF505" ca="1">IF($A505&gt;BF$1,"",$C505*INDEX('ETS yield tables'!$D$198:$CO$226,$B505,BF$1-$A505+1)/10^6)</f>
        <v>0</v>
      </c>
      <c r="BG505" cm="1">
        <f t="array" aca="1" ref="BG505" ca="1">IF($A505&gt;BG$1,"",$C505*INDEX('ETS yield tables'!$D$198:$CO$226,$B505,BG$1-$A505+1)/10^6)</f>
        <v>0</v>
      </c>
      <c r="BH505" cm="1">
        <f t="array" aca="1" ref="BH505" ca="1">IF($A505&gt;BH$1,"",$C505*INDEX('ETS yield tables'!$D$198:$CO$226,$B505,BH$1-$A505+1)/10^6)</f>
        <v>0</v>
      </c>
      <c r="BI505" cm="1">
        <f t="array" aca="1" ref="BI505" ca="1">IF($A505&gt;BI$1,"",$C505*INDEX('ETS yield tables'!$D$198:$CO$226,$B505,BI$1-$A505+1)/10^6)</f>
        <v>0</v>
      </c>
      <c r="BJ505" cm="1">
        <f t="array" aca="1" ref="BJ505" ca="1">IF($A505&gt;BJ$1,"",$C505*INDEX('ETS yield tables'!$D$198:$CO$226,$B505,BJ$1-$A505+1)/10^6)</f>
        <v>0</v>
      </c>
      <c r="BK505" cm="1">
        <f t="array" aca="1" ref="BK505" ca="1">IF($A505&gt;BK$1,"",$C505*INDEX('ETS yield tables'!$D$198:$CO$226,$B505,BK$1-$A505+1)/10^6)</f>
        <v>0</v>
      </c>
      <c r="BL505" cm="1">
        <f t="array" aca="1" ref="BL505" ca="1">IF($A505&gt;BL$1,"",$C505*INDEX('ETS yield tables'!$D$198:$CO$226,$B505,BL$1-$A505+1)/10^6)</f>
        <v>0</v>
      </c>
      <c r="BM505" cm="1">
        <f t="array" aca="1" ref="BM505" ca="1">IF($A505&gt;BM$1,"",$C505*INDEX('ETS yield tables'!$D$198:$CO$226,$B505,BM$1-$A505+1)/10^6)</f>
        <v>0</v>
      </c>
      <c r="BN505" cm="1">
        <f t="array" aca="1" ref="BN505" ca="1">IF($A505&gt;BN$1,"",$C505*INDEX('ETS yield tables'!$D$198:$CO$226,$B505,BN$1-$A505+1)/10^6)</f>
        <v>0</v>
      </c>
      <c r="BO505" cm="1">
        <f t="array" aca="1" ref="BO505" ca="1">IF($A505&gt;BO$1,"",$C505*INDEX('ETS yield tables'!$D$198:$CO$226,$B505,BO$1-$A505+1)/10^6)</f>
        <v>0</v>
      </c>
      <c r="BP505" cm="1">
        <f t="array" aca="1" ref="BP505" ca="1">IF($A505&gt;BP$1,"",$C505*INDEX('ETS yield tables'!$D$198:$CO$226,$B505,BP$1-$A505+1)/10^6)</f>
        <v>0</v>
      </c>
      <c r="BQ505" cm="1">
        <f t="array" aca="1" ref="BQ505" ca="1">IF($A505&gt;BQ$1,"",$C505*INDEX('ETS yield tables'!$D$198:$CO$226,$B505,BQ$1-$A505+1)/10^6)</f>
        <v>0</v>
      </c>
      <c r="BR505" cm="1">
        <f t="array" aca="1" ref="BR505" ca="1">IF($A505&gt;BR$1,"",$C505*INDEX('ETS yield tables'!$D$198:$CO$226,$B505,BR$1-$A505+1)/10^6)</f>
        <v>0</v>
      </c>
      <c r="BS505" cm="1">
        <f t="array" aca="1" ref="BS505" ca="1">IF($A505&gt;BS$1,"",$C505*INDEX('ETS yield tables'!$D$198:$CO$226,$B505,BS$1-$A505+1)/10^6)</f>
        <v>0</v>
      </c>
      <c r="BT505" cm="1">
        <f t="array" aca="1" ref="BT505" ca="1">IF($A505&gt;BT$1,"",$C505*INDEX('ETS yield tables'!$D$198:$CO$226,$B505,BT$1-$A505+1)/10^6)</f>
        <v>0</v>
      </c>
      <c r="BU505" cm="1">
        <f t="array" aca="1" ref="BU505" ca="1">IF($A505&gt;BU$1,"",$C505*INDEX('ETS yield tables'!$D$198:$CO$226,$B505,BU$1-$A505+1)/10^6)</f>
        <v>0</v>
      </c>
      <c r="BV505" cm="1">
        <f t="array" aca="1" ref="BV505" ca="1">IF($A505&gt;BV$1,"",$C505*INDEX('ETS yield tables'!$D$198:$CO$226,$B505,BV$1-$A505+1)/10^6)</f>
        <v>0</v>
      </c>
      <c r="BW505" cm="1">
        <f t="array" aca="1" ref="BW505" ca="1">IF($A505&gt;BW$1,"",$C505*INDEX('ETS yield tables'!$D$198:$CO$226,$B505,BW$1-$A505+1)/10^6)</f>
        <v>0</v>
      </c>
      <c r="BX505" cm="1">
        <f t="array" aca="1" ref="BX505" ca="1">IF($A505&gt;BX$1,"",$C505*INDEX('ETS yield tables'!$D$198:$CO$226,$B505,BX$1-$A505+1)/10^6)</f>
        <v>0</v>
      </c>
      <c r="BY505" cm="1">
        <f t="array" aca="1" ref="BY505" ca="1">IF($A505&gt;BY$1,"",$C505*INDEX('ETS yield tables'!$D$198:$CO$226,$B505,BY$1-$A505+1)/10^6)</f>
        <v>0</v>
      </c>
      <c r="BZ505" cm="1">
        <f t="array" aca="1" ref="BZ505" ca="1">IF($A505&gt;BZ$1,"",$C505*INDEX('ETS yield tables'!$D$198:$CO$226,$B505,BZ$1-$A505+1)/10^6)</f>
        <v>0</v>
      </c>
      <c r="CA505" cm="1">
        <f t="array" aca="1" ref="CA505" ca="1">IF($A505&gt;CA$1,"",$C505*INDEX('ETS yield tables'!$D$198:$CO$226,$B505,CA$1-$A505+1)/10^6)</f>
        <v>0</v>
      </c>
      <c r="CB505" cm="1">
        <f t="array" aca="1" ref="CB505" ca="1">IF($A505&gt;CB$1,"",$C505*INDEX('ETS yield tables'!$D$198:$CO$226,$B505,CB$1-$A505+1)/10^6)</f>
        <v>0</v>
      </c>
      <c r="CC505" cm="1">
        <f t="array" aca="1" ref="CC505" ca="1">IF($A505&gt;CC$1,"",$C505*INDEX('ETS yield tables'!$D$198:$CO$226,$B505,CC$1-$A505+1)/10^6)</f>
        <v>0</v>
      </c>
      <c r="CD505" cm="1">
        <f t="array" aca="1" ref="CD505" ca="1">IF($A505&gt;CD$1,"",$C505*INDEX('ETS yield tables'!$D$198:$CO$226,$B505,CD$1-$A505+1)/10^6)</f>
        <v>0</v>
      </c>
      <c r="CE505" cm="1">
        <f t="array" aca="1" ref="CE505" ca="1">IF($A505&gt;CE$1,"",$C505*INDEX('ETS yield tables'!$D$198:$CO$226,$B505,CE$1-$A505+1)/10^6)</f>
        <v>0</v>
      </c>
      <c r="CF505" cm="1">
        <f t="array" aca="1" ref="CF505" ca="1">IF($A505&gt;CF$1,"",$C505*INDEX('ETS yield tables'!$D$198:$CO$226,$B505,CF$1-$A505+1)/10^6)</f>
        <v>0</v>
      </c>
      <c r="CG505" cm="1">
        <f t="array" aca="1" ref="CG505" ca="1">IF($A505&gt;CG$1,"",$C505*INDEX('ETS yield tables'!$D$198:$CO$226,$B505,CG$1-$A505+1)/10^6)</f>
        <v>0</v>
      </c>
      <c r="CH505" cm="1">
        <f t="array" aca="1" ref="CH505" ca="1">IF($A505&gt;CH$1,"",$C505*INDEX('ETS yield tables'!$D$198:$CO$226,$B505,CH$1-$A505+1)/10^6)</f>
        <v>0</v>
      </c>
      <c r="CI505" cm="1">
        <f t="array" aca="1" ref="CI505" ca="1">IF($A505&gt;CI$1,"",$C505*INDEX('ETS yield tables'!$D$198:$CO$226,$B505,CI$1-$A505+1)/10^6)</f>
        <v>0</v>
      </c>
      <c r="CJ505" cm="1">
        <f t="array" aca="1" ref="CJ505" ca="1">IF($A505&gt;CJ$1,"",$C505*INDEX('ETS yield tables'!$D$198:$CO$226,$B505,CJ$1-$A505+1)/10^6)</f>
        <v>0</v>
      </c>
      <c r="CK505" cm="1">
        <f t="array" aca="1" ref="CK505" ca="1">IF($A505&gt;CK$1,"",$C505*INDEX('ETS yield tables'!$D$198:$CO$226,$B505,CK$1-$A505+1)/10^6)</f>
        <v>0</v>
      </c>
      <c r="CL505" cm="1">
        <f t="array" aca="1" ref="CL505" ca="1">IF($A505&gt;CL$1,"",$C505*INDEX('ETS yield tables'!$D$198:$CO$226,$B505,CL$1-$A505+1)/10^6)</f>
        <v>0</v>
      </c>
      <c r="CM505" cm="1">
        <f t="array" aca="1" ref="CM505" ca="1">IF($A505&gt;CM$1,"",$C505*INDEX('ETS yield tables'!$D$198:$CO$226,$B505,CM$1-$A505+1)/10^6)</f>
        <v>0</v>
      </c>
      <c r="CN505" cm="1">
        <f t="array" aca="1" ref="CN505" ca="1">IF($A505&gt;CN$1,"",$C505*INDEX('ETS yield tables'!$D$198:$CO$226,$B505,CN$1-$A505+1)/10^6)</f>
        <v>0</v>
      </c>
      <c r="CO505" cm="1">
        <f t="array" aca="1" ref="CO505" ca="1">IF($A505&gt;CO$1,"",$C505*INDEX('ETS yield tables'!$D$198:$CO$226,$B505,CO$1-$A505+1)/10^6)</f>
        <v>0</v>
      </c>
    </row>
    <row r="506" spans="1:93" hidden="1" outlineLevel="1">
      <c r="A506">
        <v>1996</v>
      </c>
      <c r="B506">
        <f t="shared" si="261"/>
        <v>18</v>
      </c>
      <c r="C506" s="1">
        <v>0</v>
      </c>
      <c r="D506" s="64"/>
      <c r="E506" s="64"/>
      <c r="F506" s="64"/>
      <c r="G506" s="64"/>
      <c r="H506" s="64"/>
      <c r="I506" s="64"/>
      <c r="J506" s="64"/>
      <c r="K506" s="64"/>
      <c r="L506" s="64"/>
      <c r="M506" s="64"/>
      <c r="N506" s="64"/>
      <c r="O506" s="64"/>
      <c r="P506" s="64"/>
      <c r="Q506" s="64"/>
      <c r="R506" s="64"/>
      <c r="S506" s="64"/>
      <c r="T506" s="64"/>
      <c r="U506" s="64"/>
      <c r="V506" s="64"/>
      <c r="W506" s="64"/>
      <c r="X506" s="64"/>
      <c r="Y506" s="64"/>
      <c r="Z506" s="64"/>
      <c r="AA506" cm="1">
        <f t="array" aca="1" ref="AA506" ca="1">IF($A506&gt;AA$1,"",$C506*INDEX('ETS yield tables'!$D$198:$CO$226,$B506,AA$1-$A506+1)/10^6)</f>
        <v>0</v>
      </c>
      <c r="AB506" cm="1">
        <f t="array" aca="1" ref="AB506" ca="1">IF($A506&gt;AB$1,"",$C506*INDEX('ETS yield tables'!$D$198:$CO$226,$B506,AB$1-$A506+1)/10^6)</f>
        <v>0</v>
      </c>
      <c r="AC506" cm="1">
        <f t="array" aca="1" ref="AC506" ca="1">IF($A506&gt;AC$1,"",$C506*INDEX('ETS yield tables'!$D$198:$CO$226,$B506,AC$1-$A506+1)/10^6)</f>
        <v>0</v>
      </c>
      <c r="AD506" cm="1">
        <f t="array" aca="1" ref="AD506" ca="1">IF($A506&gt;AD$1,"",$C506*INDEX('ETS yield tables'!$D$198:$CO$226,$B506,AD$1-$A506+1)/10^6)</f>
        <v>0</v>
      </c>
      <c r="AE506" cm="1">
        <f t="array" aca="1" ref="AE506" ca="1">IF($A506&gt;AE$1,"",$C506*INDEX('ETS yield tables'!$D$198:$CO$226,$B506,AE$1-$A506+1)/10^6)</f>
        <v>0</v>
      </c>
      <c r="AF506" cm="1">
        <f t="array" aca="1" ref="AF506" ca="1">IF($A506&gt;AF$1,"",$C506*INDEX('ETS yield tables'!$D$198:$CO$226,$B506,AF$1-$A506+1)/10^6)</f>
        <v>0</v>
      </c>
      <c r="AG506" cm="1">
        <f t="array" aca="1" ref="AG506" ca="1">IF($A506&gt;AG$1,"",$C506*INDEX('ETS yield tables'!$D$198:$CO$226,$B506,AG$1-$A506+1)/10^6)</f>
        <v>0</v>
      </c>
      <c r="AH506" cm="1">
        <f t="array" aca="1" ref="AH506" ca="1">IF($A506&gt;AH$1,"",$C506*INDEX('ETS yield tables'!$D$198:$CO$226,$B506,AH$1-$A506+1)/10^6)</f>
        <v>0</v>
      </c>
      <c r="AI506" cm="1">
        <f t="array" aca="1" ref="AI506" ca="1">IF($A506&gt;AI$1,"",$C506*INDEX('ETS yield tables'!$D$198:$CO$226,$B506,AI$1-$A506+1)/10^6)</f>
        <v>0</v>
      </c>
      <c r="AJ506" cm="1">
        <f t="array" aca="1" ref="AJ506" ca="1">IF($A506&gt;AJ$1,"",$C506*INDEX('ETS yield tables'!$D$198:$CO$226,$B506,AJ$1-$A506+1)/10^6)</f>
        <v>0</v>
      </c>
      <c r="AK506" cm="1">
        <f t="array" aca="1" ref="AK506" ca="1">IF($A506&gt;AK$1,"",$C506*INDEX('ETS yield tables'!$D$198:$CO$226,$B506,AK$1-$A506+1)/10^6)</f>
        <v>0</v>
      </c>
      <c r="AL506" cm="1">
        <f t="array" aca="1" ref="AL506" ca="1">IF($A506&gt;AL$1,"",$C506*INDEX('ETS yield tables'!$D$198:$CO$226,$B506,AL$1-$A506+1)/10^6)</f>
        <v>0</v>
      </c>
      <c r="AM506" cm="1">
        <f t="array" aca="1" ref="AM506" ca="1">IF($A506&gt;AM$1,"",$C506*INDEX('ETS yield tables'!$D$198:$CO$226,$B506,AM$1-$A506+1)/10^6)</f>
        <v>0</v>
      </c>
      <c r="AN506" cm="1">
        <f t="array" aca="1" ref="AN506" ca="1">IF($A506&gt;AN$1,"",$C506*INDEX('ETS yield tables'!$D$198:$CO$226,$B506,AN$1-$A506+1)/10^6)</f>
        <v>0</v>
      </c>
      <c r="AO506" cm="1">
        <f t="array" aca="1" ref="AO506" ca="1">IF($A506&gt;AO$1,"",$C506*INDEX('ETS yield tables'!$D$198:$CO$226,$B506,AO$1-$A506+1)/10^6)</f>
        <v>0</v>
      </c>
      <c r="AP506" cm="1">
        <f t="array" aca="1" ref="AP506" ca="1">IF($A506&gt;AP$1,"",$C506*INDEX('ETS yield tables'!$D$198:$CO$226,$B506,AP$1-$A506+1)/10^6)</f>
        <v>0</v>
      </c>
      <c r="AQ506" cm="1">
        <f t="array" aca="1" ref="AQ506" ca="1">IF($A506&gt;AQ$1,"",$C506*INDEX('ETS yield tables'!$D$198:$CO$226,$B506,AQ$1-$A506+1)/10^6)</f>
        <v>0</v>
      </c>
      <c r="AR506" cm="1">
        <f t="array" aca="1" ref="AR506" ca="1">IF($A506&gt;AR$1,"",$C506*INDEX('ETS yield tables'!$D$198:$CO$226,$B506,AR$1-$A506+1)/10^6)</f>
        <v>0</v>
      </c>
      <c r="AS506" cm="1">
        <f t="array" aca="1" ref="AS506" ca="1">IF($A506&gt;AS$1,"",$C506*INDEX('ETS yield tables'!$D$198:$CO$226,$B506,AS$1-$A506+1)/10^6)</f>
        <v>0</v>
      </c>
      <c r="AT506" cm="1">
        <f t="array" aca="1" ref="AT506" ca="1">IF($A506&gt;AT$1,"",$C506*INDEX('ETS yield tables'!$D$198:$CO$226,$B506,AT$1-$A506+1)/10^6)</f>
        <v>0</v>
      </c>
      <c r="AU506" cm="1">
        <f t="array" aca="1" ref="AU506" ca="1">IF($A506&gt;AU$1,"",$C506*INDEX('ETS yield tables'!$D$198:$CO$226,$B506,AU$1-$A506+1)/10^6)</f>
        <v>0</v>
      </c>
      <c r="AV506" cm="1">
        <f t="array" aca="1" ref="AV506" ca="1">IF($A506&gt;AV$1,"",$C506*INDEX('ETS yield tables'!$D$198:$CO$226,$B506,AV$1-$A506+1)/10^6)</f>
        <v>0</v>
      </c>
      <c r="AW506" cm="1">
        <f t="array" aca="1" ref="AW506" ca="1">IF($A506&gt;AW$1,"",$C506*INDEX('ETS yield tables'!$D$198:$CO$226,$B506,AW$1-$A506+1)/10^6)</f>
        <v>0</v>
      </c>
      <c r="AX506" cm="1">
        <f t="array" aca="1" ref="AX506" ca="1">IF($A506&gt;AX$1,"",$C506*INDEX('ETS yield tables'!$D$198:$CO$226,$B506,AX$1-$A506+1)/10^6)</f>
        <v>0</v>
      </c>
      <c r="AY506" cm="1">
        <f t="array" aca="1" ref="AY506" ca="1">IF($A506&gt;AY$1,"",$C506*INDEX('ETS yield tables'!$D$198:$CO$226,$B506,AY$1-$A506+1)/10^6)</f>
        <v>0</v>
      </c>
      <c r="AZ506" cm="1">
        <f t="array" aca="1" ref="AZ506" ca="1">IF($A506&gt;AZ$1,"",$C506*INDEX('ETS yield tables'!$D$198:$CO$226,$B506,AZ$1-$A506+1)/10^6)</f>
        <v>0</v>
      </c>
      <c r="BA506" cm="1">
        <f t="array" aca="1" ref="BA506" ca="1">IF($A506&gt;BA$1,"",$C506*INDEX('ETS yield tables'!$D$198:$CO$226,$B506,BA$1-$A506+1)/10^6)</f>
        <v>0</v>
      </c>
      <c r="BB506" cm="1">
        <f t="array" aca="1" ref="BB506" ca="1">IF($A506&gt;BB$1,"",$C506*INDEX('ETS yield tables'!$D$198:$CO$226,$B506,BB$1-$A506+1)/10^6)</f>
        <v>0</v>
      </c>
      <c r="BC506" cm="1">
        <f t="array" aca="1" ref="BC506" ca="1">IF($A506&gt;BC$1,"",$C506*INDEX('ETS yield tables'!$D$198:$CO$226,$B506,BC$1-$A506+1)/10^6)</f>
        <v>0</v>
      </c>
      <c r="BD506" cm="1">
        <f t="array" aca="1" ref="BD506" ca="1">IF($A506&gt;BD$1,"",$C506*INDEX('ETS yield tables'!$D$198:$CO$226,$B506,BD$1-$A506+1)/10^6)</f>
        <v>0</v>
      </c>
      <c r="BE506" cm="1">
        <f t="array" aca="1" ref="BE506" ca="1">IF($A506&gt;BE$1,"",$C506*INDEX('ETS yield tables'!$D$198:$CO$226,$B506,BE$1-$A506+1)/10^6)</f>
        <v>0</v>
      </c>
      <c r="BF506" cm="1">
        <f t="array" aca="1" ref="BF506" ca="1">IF($A506&gt;BF$1,"",$C506*INDEX('ETS yield tables'!$D$198:$CO$226,$B506,BF$1-$A506+1)/10^6)</f>
        <v>0</v>
      </c>
      <c r="BG506" cm="1">
        <f t="array" aca="1" ref="BG506" ca="1">IF($A506&gt;BG$1,"",$C506*INDEX('ETS yield tables'!$D$198:$CO$226,$B506,BG$1-$A506+1)/10^6)</f>
        <v>0</v>
      </c>
      <c r="BH506" cm="1">
        <f t="array" aca="1" ref="BH506" ca="1">IF($A506&gt;BH$1,"",$C506*INDEX('ETS yield tables'!$D$198:$CO$226,$B506,BH$1-$A506+1)/10^6)</f>
        <v>0</v>
      </c>
      <c r="BI506" cm="1">
        <f t="array" aca="1" ref="BI506" ca="1">IF($A506&gt;BI$1,"",$C506*INDEX('ETS yield tables'!$D$198:$CO$226,$B506,BI$1-$A506+1)/10^6)</f>
        <v>0</v>
      </c>
      <c r="BJ506" cm="1">
        <f t="array" aca="1" ref="BJ506" ca="1">IF($A506&gt;BJ$1,"",$C506*INDEX('ETS yield tables'!$D$198:$CO$226,$B506,BJ$1-$A506+1)/10^6)</f>
        <v>0</v>
      </c>
      <c r="BK506" cm="1">
        <f t="array" aca="1" ref="BK506" ca="1">IF($A506&gt;BK$1,"",$C506*INDEX('ETS yield tables'!$D$198:$CO$226,$B506,BK$1-$A506+1)/10^6)</f>
        <v>0</v>
      </c>
      <c r="BL506" cm="1">
        <f t="array" aca="1" ref="BL506" ca="1">IF($A506&gt;BL$1,"",$C506*INDEX('ETS yield tables'!$D$198:$CO$226,$B506,BL$1-$A506+1)/10^6)</f>
        <v>0</v>
      </c>
      <c r="BM506" cm="1">
        <f t="array" aca="1" ref="BM506" ca="1">IF($A506&gt;BM$1,"",$C506*INDEX('ETS yield tables'!$D$198:$CO$226,$B506,BM$1-$A506+1)/10^6)</f>
        <v>0</v>
      </c>
      <c r="BN506" cm="1">
        <f t="array" aca="1" ref="BN506" ca="1">IF($A506&gt;BN$1,"",$C506*INDEX('ETS yield tables'!$D$198:$CO$226,$B506,BN$1-$A506+1)/10^6)</f>
        <v>0</v>
      </c>
      <c r="BO506" cm="1">
        <f t="array" aca="1" ref="BO506" ca="1">IF($A506&gt;BO$1,"",$C506*INDEX('ETS yield tables'!$D$198:$CO$226,$B506,BO$1-$A506+1)/10^6)</f>
        <v>0</v>
      </c>
      <c r="BP506" cm="1">
        <f t="array" aca="1" ref="BP506" ca="1">IF($A506&gt;BP$1,"",$C506*INDEX('ETS yield tables'!$D$198:$CO$226,$B506,BP$1-$A506+1)/10^6)</f>
        <v>0</v>
      </c>
      <c r="BQ506" cm="1">
        <f t="array" aca="1" ref="BQ506" ca="1">IF($A506&gt;BQ$1,"",$C506*INDEX('ETS yield tables'!$D$198:$CO$226,$B506,BQ$1-$A506+1)/10^6)</f>
        <v>0</v>
      </c>
      <c r="BR506" cm="1">
        <f t="array" aca="1" ref="BR506" ca="1">IF($A506&gt;BR$1,"",$C506*INDEX('ETS yield tables'!$D$198:$CO$226,$B506,BR$1-$A506+1)/10^6)</f>
        <v>0</v>
      </c>
      <c r="BS506" cm="1">
        <f t="array" aca="1" ref="BS506" ca="1">IF($A506&gt;BS$1,"",$C506*INDEX('ETS yield tables'!$D$198:$CO$226,$B506,BS$1-$A506+1)/10^6)</f>
        <v>0</v>
      </c>
      <c r="BT506" cm="1">
        <f t="array" aca="1" ref="BT506" ca="1">IF($A506&gt;BT$1,"",$C506*INDEX('ETS yield tables'!$D$198:$CO$226,$B506,BT$1-$A506+1)/10^6)</f>
        <v>0</v>
      </c>
      <c r="BU506" cm="1">
        <f t="array" aca="1" ref="BU506" ca="1">IF($A506&gt;BU$1,"",$C506*INDEX('ETS yield tables'!$D$198:$CO$226,$B506,BU$1-$A506+1)/10^6)</f>
        <v>0</v>
      </c>
      <c r="BV506" cm="1">
        <f t="array" aca="1" ref="BV506" ca="1">IF($A506&gt;BV$1,"",$C506*INDEX('ETS yield tables'!$D$198:$CO$226,$B506,BV$1-$A506+1)/10^6)</f>
        <v>0</v>
      </c>
      <c r="BW506" cm="1">
        <f t="array" aca="1" ref="BW506" ca="1">IF($A506&gt;BW$1,"",$C506*INDEX('ETS yield tables'!$D$198:$CO$226,$B506,BW$1-$A506+1)/10^6)</f>
        <v>0</v>
      </c>
      <c r="BX506" cm="1">
        <f t="array" aca="1" ref="BX506" ca="1">IF($A506&gt;BX$1,"",$C506*INDEX('ETS yield tables'!$D$198:$CO$226,$B506,BX$1-$A506+1)/10^6)</f>
        <v>0</v>
      </c>
      <c r="BY506" cm="1">
        <f t="array" aca="1" ref="BY506" ca="1">IF($A506&gt;BY$1,"",$C506*INDEX('ETS yield tables'!$D$198:$CO$226,$B506,BY$1-$A506+1)/10^6)</f>
        <v>0</v>
      </c>
      <c r="BZ506" cm="1">
        <f t="array" aca="1" ref="BZ506" ca="1">IF($A506&gt;BZ$1,"",$C506*INDEX('ETS yield tables'!$D$198:$CO$226,$B506,BZ$1-$A506+1)/10^6)</f>
        <v>0</v>
      </c>
      <c r="CA506" cm="1">
        <f t="array" aca="1" ref="CA506" ca="1">IF($A506&gt;CA$1,"",$C506*INDEX('ETS yield tables'!$D$198:$CO$226,$B506,CA$1-$A506+1)/10^6)</f>
        <v>0</v>
      </c>
      <c r="CB506" cm="1">
        <f t="array" aca="1" ref="CB506" ca="1">IF($A506&gt;CB$1,"",$C506*INDEX('ETS yield tables'!$D$198:$CO$226,$B506,CB$1-$A506+1)/10^6)</f>
        <v>0</v>
      </c>
      <c r="CC506" cm="1">
        <f t="array" aca="1" ref="CC506" ca="1">IF($A506&gt;CC$1,"",$C506*INDEX('ETS yield tables'!$D$198:$CO$226,$B506,CC$1-$A506+1)/10^6)</f>
        <v>0</v>
      </c>
      <c r="CD506" cm="1">
        <f t="array" aca="1" ref="CD506" ca="1">IF($A506&gt;CD$1,"",$C506*INDEX('ETS yield tables'!$D$198:$CO$226,$B506,CD$1-$A506+1)/10^6)</f>
        <v>0</v>
      </c>
      <c r="CE506" cm="1">
        <f t="array" aca="1" ref="CE506" ca="1">IF($A506&gt;CE$1,"",$C506*INDEX('ETS yield tables'!$D$198:$CO$226,$B506,CE$1-$A506+1)/10^6)</f>
        <v>0</v>
      </c>
      <c r="CF506" cm="1">
        <f t="array" aca="1" ref="CF506" ca="1">IF($A506&gt;CF$1,"",$C506*INDEX('ETS yield tables'!$D$198:$CO$226,$B506,CF$1-$A506+1)/10^6)</f>
        <v>0</v>
      </c>
      <c r="CG506" cm="1">
        <f t="array" aca="1" ref="CG506" ca="1">IF($A506&gt;CG$1,"",$C506*INDEX('ETS yield tables'!$D$198:$CO$226,$B506,CG$1-$A506+1)/10^6)</f>
        <v>0</v>
      </c>
      <c r="CH506" cm="1">
        <f t="array" aca="1" ref="CH506" ca="1">IF($A506&gt;CH$1,"",$C506*INDEX('ETS yield tables'!$D$198:$CO$226,$B506,CH$1-$A506+1)/10^6)</f>
        <v>0</v>
      </c>
      <c r="CI506" cm="1">
        <f t="array" aca="1" ref="CI506" ca="1">IF($A506&gt;CI$1,"",$C506*INDEX('ETS yield tables'!$D$198:$CO$226,$B506,CI$1-$A506+1)/10^6)</f>
        <v>0</v>
      </c>
      <c r="CJ506" cm="1">
        <f t="array" aca="1" ref="CJ506" ca="1">IF($A506&gt;CJ$1,"",$C506*INDEX('ETS yield tables'!$D$198:$CO$226,$B506,CJ$1-$A506+1)/10^6)</f>
        <v>0</v>
      </c>
      <c r="CK506" cm="1">
        <f t="array" aca="1" ref="CK506" ca="1">IF($A506&gt;CK$1,"",$C506*INDEX('ETS yield tables'!$D$198:$CO$226,$B506,CK$1-$A506+1)/10^6)</f>
        <v>0</v>
      </c>
      <c r="CL506" cm="1">
        <f t="array" aca="1" ref="CL506" ca="1">IF($A506&gt;CL$1,"",$C506*INDEX('ETS yield tables'!$D$198:$CO$226,$B506,CL$1-$A506+1)/10^6)</f>
        <v>0</v>
      </c>
      <c r="CM506" cm="1">
        <f t="array" aca="1" ref="CM506" ca="1">IF($A506&gt;CM$1,"",$C506*INDEX('ETS yield tables'!$D$198:$CO$226,$B506,CM$1-$A506+1)/10^6)</f>
        <v>0</v>
      </c>
      <c r="CN506" cm="1">
        <f t="array" aca="1" ref="CN506" ca="1">IF($A506&gt;CN$1,"",$C506*INDEX('ETS yield tables'!$D$198:$CO$226,$B506,CN$1-$A506+1)/10^6)</f>
        <v>0</v>
      </c>
      <c r="CO506" cm="1">
        <f t="array" aca="1" ref="CO506" ca="1">IF($A506&gt;CO$1,"",$C506*INDEX('ETS yield tables'!$D$198:$CO$226,$B506,CO$1-$A506+1)/10^6)</f>
        <v>0</v>
      </c>
    </row>
    <row r="507" spans="1:93" hidden="1" outlineLevel="1">
      <c r="A507">
        <v>1997</v>
      </c>
      <c r="B507">
        <f t="shared" si="261"/>
        <v>17</v>
      </c>
      <c r="C507" s="1">
        <v>0</v>
      </c>
      <c r="D507" s="64"/>
      <c r="E507" s="64"/>
      <c r="F507" s="64"/>
      <c r="G507" s="64"/>
      <c r="H507" s="64"/>
      <c r="I507" s="64"/>
      <c r="J507" s="64"/>
      <c r="K507" s="64"/>
      <c r="L507" s="64"/>
      <c r="M507" s="64"/>
      <c r="N507" s="64"/>
      <c r="O507" s="64"/>
      <c r="P507" s="64"/>
      <c r="Q507" s="64"/>
      <c r="R507" s="64"/>
      <c r="S507" s="64"/>
      <c r="T507" s="64"/>
      <c r="U507" s="64"/>
      <c r="V507" s="64"/>
      <c r="W507" s="64"/>
      <c r="X507" s="64"/>
      <c r="Y507" s="64"/>
      <c r="Z507" s="64"/>
      <c r="AA507" cm="1">
        <f t="array" aca="1" ref="AA507" ca="1">IF($A507&gt;AA$1,"",$C507*INDEX('ETS yield tables'!$D$198:$CO$226,$B507,AA$1-$A507+1)/10^6)</f>
        <v>0</v>
      </c>
      <c r="AB507" cm="1">
        <f t="array" aca="1" ref="AB507" ca="1">IF($A507&gt;AB$1,"",$C507*INDEX('ETS yield tables'!$D$198:$CO$226,$B507,AB$1-$A507+1)/10^6)</f>
        <v>0</v>
      </c>
      <c r="AC507" cm="1">
        <f t="array" aca="1" ref="AC507" ca="1">IF($A507&gt;AC$1,"",$C507*INDEX('ETS yield tables'!$D$198:$CO$226,$B507,AC$1-$A507+1)/10^6)</f>
        <v>0</v>
      </c>
      <c r="AD507" cm="1">
        <f t="array" aca="1" ref="AD507" ca="1">IF($A507&gt;AD$1,"",$C507*INDEX('ETS yield tables'!$D$198:$CO$226,$B507,AD$1-$A507+1)/10^6)</f>
        <v>0</v>
      </c>
      <c r="AE507" cm="1">
        <f t="array" aca="1" ref="AE507" ca="1">IF($A507&gt;AE$1,"",$C507*INDEX('ETS yield tables'!$D$198:$CO$226,$B507,AE$1-$A507+1)/10^6)</f>
        <v>0</v>
      </c>
      <c r="AF507" cm="1">
        <f t="array" aca="1" ref="AF507" ca="1">IF($A507&gt;AF$1,"",$C507*INDEX('ETS yield tables'!$D$198:$CO$226,$B507,AF$1-$A507+1)/10^6)</f>
        <v>0</v>
      </c>
      <c r="AG507" cm="1">
        <f t="array" aca="1" ref="AG507" ca="1">IF($A507&gt;AG$1,"",$C507*INDEX('ETS yield tables'!$D$198:$CO$226,$B507,AG$1-$A507+1)/10^6)</f>
        <v>0</v>
      </c>
      <c r="AH507" cm="1">
        <f t="array" aca="1" ref="AH507" ca="1">IF($A507&gt;AH$1,"",$C507*INDEX('ETS yield tables'!$D$198:$CO$226,$B507,AH$1-$A507+1)/10^6)</f>
        <v>0</v>
      </c>
      <c r="AI507" cm="1">
        <f t="array" aca="1" ref="AI507" ca="1">IF($A507&gt;AI$1,"",$C507*INDEX('ETS yield tables'!$D$198:$CO$226,$B507,AI$1-$A507+1)/10^6)</f>
        <v>0</v>
      </c>
      <c r="AJ507" cm="1">
        <f t="array" aca="1" ref="AJ507" ca="1">IF($A507&gt;AJ$1,"",$C507*INDEX('ETS yield tables'!$D$198:$CO$226,$B507,AJ$1-$A507+1)/10^6)</f>
        <v>0</v>
      </c>
      <c r="AK507" cm="1">
        <f t="array" aca="1" ref="AK507" ca="1">IF($A507&gt;AK$1,"",$C507*INDEX('ETS yield tables'!$D$198:$CO$226,$B507,AK$1-$A507+1)/10^6)</f>
        <v>0</v>
      </c>
      <c r="AL507" cm="1">
        <f t="array" aca="1" ref="AL507" ca="1">IF($A507&gt;AL$1,"",$C507*INDEX('ETS yield tables'!$D$198:$CO$226,$B507,AL$1-$A507+1)/10^6)</f>
        <v>0</v>
      </c>
      <c r="AM507" cm="1">
        <f t="array" aca="1" ref="AM507" ca="1">IF($A507&gt;AM$1,"",$C507*INDEX('ETS yield tables'!$D$198:$CO$226,$B507,AM$1-$A507+1)/10^6)</f>
        <v>0</v>
      </c>
      <c r="AN507" cm="1">
        <f t="array" aca="1" ref="AN507" ca="1">IF($A507&gt;AN$1,"",$C507*INDEX('ETS yield tables'!$D$198:$CO$226,$B507,AN$1-$A507+1)/10^6)</f>
        <v>0</v>
      </c>
      <c r="AO507" cm="1">
        <f t="array" aca="1" ref="AO507" ca="1">IF($A507&gt;AO$1,"",$C507*INDEX('ETS yield tables'!$D$198:$CO$226,$B507,AO$1-$A507+1)/10^6)</f>
        <v>0</v>
      </c>
      <c r="AP507" cm="1">
        <f t="array" aca="1" ref="AP507" ca="1">IF($A507&gt;AP$1,"",$C507*INDEX('ETS yield tables'!$D$198:$CO$226,$B507,AP$1-$A507+1)/10^6)</f>
        <v>0</v>
      </c>
      <c r="AQ507" cm="1">
        <f t="array" aca="1" ref="AQ507" ca="1">IF($A507&gt;AQ$1,"",$C507*INDEX('ETS yield tables'!$D$198:$CO$226,$B507,AQ$1-$A507+1)/10^6)</f>
        <v>0</v>
      </c>
      <c r="AR507" cm="1">
        <f t="array" aca="1" ref="AR507" ca="1">IF($A507&gt;AR$1,"",$C507*INDEX('ETS yield tables'!$D$198:$CO$226,$B507,AR$1-$A507+1)/10^6)</f>
        <v>0</v>
      </c>
      <c r="AS507" cm="1">
        <f t="array" aca="1" ref="AS507" ca="1">IF($A507&gt;AS$1,"",$C507*INDEX('ETS yield tables'!$D$198:$CO$226,$B507,AS$1-$A507+1)/10^6)</f>
        <v>0</v>
      </c>
      <c r="AT507" cm="1">
        <f t="array" aca="1" ref="AT507" ca="1">IF($A507&gt;AT$1,"",$C507*INDEX('ETS yield tables'!$D$198:$CO$226,$B507,AT$1-$A507+1)/10^6)</f>
        <v>0</v>
      </c>
      <c r="AU507" cm="1">
        <f t="array" aca="1" ref="AU507" ca="1">IF($A507&gt;AU$1,"",$C507*INDEX('ETS yield tables'!$D$198:$CO$226,$B507,AU$1-$A507+1)/10^6)</f>
        <v>0</v>
      </c>
      <c r="AV507" cm="1">
        <f t="array" aca="1" ref="AV507" ca="1">IF($A507&gt;AV$1,"",$C507*INDEX('ETS yield tables'!$D$198:$CO$226,$B507,AV$1-$A507+1)/10^6)</f>
        <v>0</v>
      </c>
      <c r="AW507" cm="1">
        <f t="array" aca="1" ref="AW507" ca="1">IF($A507&gt;AW$1,"",$C507*INDEX('ETS yield tables'!$D$198:$CO$226,$B507,AW$1-$A507+1)/10^6)</f>
        <v>0</v>
      </c>
      <c r="AX507" cm="1">
        <f t="array" aca="1" ref="AX507" ca="1">IF($A507&gt;AX$1,"",$C507*INDEX('ETS yield tables'!$D$198:$CO$226,$B507,AX$1-$A507+1)/10^6)</f>
        <v>0</v>
      </c>
      <c r="AY507" cm="1">
        <f t="array" aca="1" ref="AY507" ca="1">IF($A507&gt;AY$1,"",$C507*INDEX('ETS yield tables'!$D$198:$CO$226,$B507,AY$1-$A507+1)/10^6)</f>
        <v>0</v>
      </c>
      <c r="AZ507" cm="1">
        <f t="array" aca="1" ref="AZ507" ca="1">IF($A507&gt;AZ$1,"",$C507*INDEX('ETS yield tables'!$D$198:$CO$226,$B507,AZ$1-$A507+1)/10^6)</f>
        <v>0</v>
      </c>
      <c r="BA507" cm="1">
        <f t="array" aca="1" ref="BA507" ca="1">IF($A507&gt;BA$1,"",$C507*INDEX('ETS yield tables'!$D$198:$CO$226,$B507,BA$1-$A507+1)/10^6)</f>
        <v>0</v>
      </c>
      <c r="BB507" cm="1">
        <f t="array" aca="1" ref="BB507" ca="1">IF($A507&gt;BB$1,"",$C507*INDEX('ETS yield tables'!$D$198:$CO$226,$B507,BB$1-$A507+1)/10^6)</f>
        <v>0</v>
      </c>
      <c r="BC507" cm="1">
        <f t="array" aca="1" ref="BC507" ca="1">IF($A507&gt;BC$1,"",$C507*INDEX('ETS yield tables'!$D$198:$CO$226,$B507,BC$1-$A507+1)/10^6)</f>
        <v>0</v>
      </c>
      <c r="BD507" cm="1">
        <f t="array" aca="1" ref="BD507" ca="1">IF($A507&gt;BD$1,"",$C507*INDEX('ETS yield tables'!$D$198:$CO$226,$B507,BD$1-$A507+1)/10^6)</f>
        <v>0</v>
      </c>
      <c r="BE507" cm="1">
        <f t="array" aca="1" ref="BE507" ca="1">IF($A507&gt;BE$1,"",$C507*INDEX('ETS yield tables'!$D$198:$CO$226,$B507,BE$1-$A507+1)/10^6)</f>
        <v>0</v>
      </c>
      <c r="BF507" cm="1">
        <f t="array" aca="1" ref="BF507" ca="1">IF($A507&gt;BF$1,"",$C507*INDEX('ETS yield tables'!$D$198:$CO$226,$B507,BF$1-$A507+1)/10^6)</f>
        <v>0</v>
      </c>
      <c r="BG507" cm="1">
        <f t="array" aca="1" ref="BG507" ca="1">IF($A507&gt;BG$1,"",$C507*INDEX('ETS yield tables'!$D$198:$CO$226,$B507,BG$1-$A507+1)/10^6)</f>
        <v>0</v>
      </c>
      <c r="BH507" cm="1">
        <f t="array" aca="1" ref="BH507" ca="1">IF($A507&gt;BH$1,"",$C507*INDEX('ETS yield tables'!$D$198:$CO$226,$B507,BH$1-$A507+1)/10^6)</f>
        <v>0</v>
      </c>
      <c r="BI507" cm="1">
        <f t="array" aca="1" ref="BI507" ca="1">IF($A507&gt;BI$1,"",$C507*INDEX('ETS yield tables'!$D$198:$CO$226,$B507,BI$1-$A507+1)/10^6)</f>
        <v>0</v>
      </c>
      <c r="BJ507" cm="1">
        <f t="array" aca="1" ref="BJ507" ca="1">IF($A507&gt;BJ$1,"",$C507*INDEX('ETS yield tables'!$D$198:$CO$226,$B507,BJ$1-$A507+1)/10^6)</f>
        <v>0</v>
      </c>
      <c r="BK507" cm="1">
        <f t="array" aca="1" ref="BK507" ca="1">IF($A507&gt;BK$1,"",$C507*INDEX('ETS yield tables'!$D$198:$CO$226,$B507,BK$1-$A507+1)/10^6)</f>
        <v>0</v>
      </c>
      <c r="BL507" cm="1">
        <f t="array" aca="1" ref="BL507" ca="1">IF($A507&gt;BL$1,"",$C507*INDEX('ETS yield tables'!$D$198:$CO$226,$B507,BL$1-$A507+1)/10^6)</f>
        <v>0</v>
      </c>
      <c r="BM507" cm="1">
        <f t="array" aca="1" ref="BM507" ca="1">IF($A507&gt;BM$1,"",$C507*INDEX('ETS yield tables'!$D$198:$CO$226,$B507,BM$1-$A507+1)/10^6)</f>
        <v>0</v>
      </c>
      <c r="BN507" cm="1">
        <f t="array" aca="1" ref="BN507" ca="1">IF($A507&gt;BN$1,"",$C507*INDEX('ETS yield tables'!$D$198:$CO$226,$B507,BN$1-$A507+1)/10^6)</f>
        <v>0</v>
      </c>
      <c r="BO507" cm="1">
        <f t="array" aca="1" ref="BO507" ca="1">IF($A507&gt;BO$1,"",$C507*INDEX('ETS yield tables'!$D$198:$CO$226,$B507,BO$1-$A507+1)/10^6)</f>
        <v>0</v>
      </c>
      <c r="BP507" cm="1">
        <f t="array" aca="1" ref="BP507" ca="1">IF($A507&gt;BP$1,"",$C507*INDEX('ETS yield tables'!$D$198:$CO$226,$B507,BP$1-$A507+1)/10^6)</f>
        <v>0</v>
      </c>
      <c r="BQ507" cm="1">
        <f t="array" aca="1" ref="BQ507" ca="1">IF($A507&gt;BQ$1,"",$C507*INDEX('ETS yield tables'!$D$198:$CO$226,$B507,BQ$1-$A507+1)/10^6)</f>
        <v>0</v>
      </c>
      <c r="BR507" cm="1">
        <f t="array" aca="1" ref="BR507" ca="1">IF($A507&gt;BR$1,"",$C507*INDEX('ETS yield tables'!$D$198:$CO$226,$B507,BR$1-$A507+1)/10^6)</f>
        <v>0</v>
      </c>
      <c r="BS507" cm="1">
        <f t="array" aca="1" ref="BS507" ca="1">IF($A507&gt;BS$1,"",$C507*INDEX('ETS yield tables'!$D$198:$CO$226,$B507,BS$1-$A507+1)/10^6)</f>
        <v>0</v>
      </c>
      <c r="BT507" cm="1">
        <f t="array" aca="1" ref="BT507" ca="1">IF($A507&gt;BT$1,"",$C507*INDEX('ETS yield tables'!$D$198:$CO$226,$B507,BT$1-$A507+1)/10^6)</f>
        <v>0</v>
      </c>
      <c r="BU507" cm="1">
        <f t="array" aca="1" ref="BU507" ca="1">IF($A507&gt;BU$1,"",$C507*INDEX('ETS yield tables'!$D$198:$CO$226,$B507,BU$1-$A507+1)/10^6)</f>
        <v>0</v>
      </c>
      <c r="BV507" cm="1">
        <f t="array" aca="1" ref="BV507" ca="1">IF($A507&gt;BV$1,"",$C507*INDEX('ETS yield tables'!$D$198:$CO$226,$B507,BV$1-$A507+1)/10^6)</f>
        <v>0</v>
      </c>
      <c r="BW507" cm="1">
        <f t="array" aca="1" ref="BW507" ca="1">IF($A507&gt;BW$1,"",$C507*INDEX('ETS yield tables'!$D$198:$CO$226,$B507,BW$1-$A507+1)/10^6)</f>
        <v>0</v>
      </c>
      <c r="BX507" cm="1">
        <f t="array" aca="1" ref="BX507" ca="1">IF($A507&gt;BX$1,"",$C507*INDEX('ETS yield tables'!$D$198:$CO$226,$B507,BX$1-$A507+1)/10^6)</f>
        <v>0</v>
      </c>
      <c r="BY507" cm="1">
        <f t="array" aca="1" ref="BY507" ca="1">IF($A507&gt;BY$1,"",$C507*INDEX('ETS yield tables'!$D$198:$CO$226,$B507,BY$1-$A507+1)/10^6)</f>
        <v>0</v>
      </c>
      <c r="BZ507" cm="1">
        <f t="array" aca="1" ref="BZ507" ca="1">IF($A507&gt;BZ$1,"",$C507*INDEX('ETS yield tables'!$D$198:$CO$226,$B507,BZ$1-$A507+1)/10^6)</f>
        <v>0</v>
      </c>
      <c r="CA507" cm="1">
        <f t="array" aca="1" ref="CA507" ca="1">IF($A507&gt;CA$1,"",$C507*INDEX('ETS yield tables'!$D$198:$CO$226,$B507,CA$1-$A507+1)/10^6)</f>
        <v>0</v>
      </c>
      <c r="CB507" cm="1">
        <f t="array" aca="1" ref="CB507" ca="1">IF($A507&gt;CB$1,"",$C507*INDEX('ETS yield tables'!$D$198:$CO$226,$B507,CB$1-$A507+1)/10^6)</f>
        <v>0</v>
      </c>
      <c r="CC507" cm="1">
        <f t="array" aca="1" ref="CC507" ca="1">IF($A507&gt;CC$1,"",$C507*INDEX('ETS yield tables'!$D$198:$CO$226,$B507,CC$1-$A507+1)/10^6)</f>
        <v>0</v>
      </c>
      <c r="CD507" cm="1">
        <f t="array" aca="1" ref="CD507" ca="1">IF($A507&gt;CD$1,"",$C507*INDEX('ETS yield tables'!$D$198:$CO$226,$B507,CD$1-$A507+1)/10^6)</f>
        <v>0</v>
      </c>
      <c r="CE507" cm="1">
        <f t="array" aca="1" ref="CE507" ca="1">IF($A507&gt;CE$1,"",$C507*INDEX('ETS yield tables'!$D$198:$CO$226,$B507,CE$1-$A507+1)/10^6)</f>
        <v>0</v>
      </c>
      <c r="CF507" cm="1">
        <f t="array" aca="1" ref="CF507" ca="1">IF($A507&gt;CF$1,"",$C507*INDEX('ETS yield tables'!$D$198:$CO$226,$B507,CF$1-$A507+1)/10^6)</f>
        <v>0</v>
      </c>
      <c r="CG507" cm="1">
        <f t="array" aca="1" ref="CG507" ca="1">IF($A507&gt;CG$1,"",$C507*INDEX('ETS yield tables'!$D$198:$CO$226,$B507,CG$1-$A507+1)/10^6)</f>
        <v>0</v>
      </c>
      <c r="CH507" cm="1">
        <f t="array" aca="1" ref="CH507" ca="1">IF($A507&gt;CH$1,"",$C507*INDEX('ETS yield tables'!$D$198:$CO$226,$B507,CH$1-$A507+1)/10^6)</f>
        <v>0</v>
      </c>
      <c r="CI507" cm="1">
        <f t="array" aca="1" ref="CI507" ca="1">IF($A507&gt;CI$1,"",$C507*INDEX('ETS yield tables'!$D$198:$CO$226,$B507,CI$1-$A507+1)/10^6)</f>
        <v>0</v>
      </c>
      <c r="CJ507" cm="1">
        <f t="array" aca="1" ref="CJ507" ca="1">IF($A507&gt;CJ$1,"",$C507*INDEX('ETS yield tables'!$D$198:$CO$226,$B507,CJ$1-$A507+1)/10^6)</f>
        <v>0</v>
      </c>
      <c r="CK507" cm="1">
        <f t="array" aca="1" ref="CK507" ca="1">IF($A507&gt;CK$1,"",$C507*INDEX('ETS yield tables'!$D$198:$CO$226,$B507,CK$1-$A507+1)/10^6)</f>
        <v>0</v>
      </c>
      <c r="CL507" cm="1">
        <f t="array" aca="1" ref="CL507" ca="1">IF($A507&gt;CL$1,"",$C507*INDEX('ETS yield tables'!$D$198:$CO$226,$B507,CL$1-$A507+1)/10^6)</f>
        <v>0</v>
      </c>
      <c r="CM507" cm="1">
        <f t="array" aca="1" ref="CM507" ca="1">IF($A507&gt;CM$1,"",$C507*INDEX('ETS yield tables'!$D$198:$CO$226,$B507,CM$1-$A507+1)/10^6)</f>
        <v>0</v>
      </c>
      <c r="CN507" cm="1">
        <f t="array" aca="1" ref="CN507" ca="1">IF($A507&gt;CN$1,"",$C507*INDEX('ETS yield tables'!$D$198:$CO$226,$B507,CN$1-$A507+1)/10^6)</f>
        <v>0</v>
      </c>
      <c r="CO507" cm="1">
        <f t="array" aca="1" ref="CO507" ca="1">IF($A507&gt;CO$1,"",$C507*INDEX('ETS yield tables'!$D$198:$CO$226,$B507,CO$1-$A507+1)/10^6)</f>
        <v>0</v>
      </c>
    </row>
    <row r="508" spans="1:93" hidden="1" outlineLevel="1">
      <c r="A508">
        <v>1998</v>
      </c>
      <c r="B508">
        <f t="shared" si="261"/>
        <v>16</v>
      </c>
      <c r="C508" s="1">
        <v>0</v>
      </c>
      <c r="D508" s="64"/>
      <c r="E508" s="64"/>
      <c r="F508" s="64"/>
      <c r="G508" s="64"/>
      <c r="H508" s="64"/>
      <c r="I508" s="64"/>
      <c r="J508" s="64"/>
      <c r="K508" s="64"/>
      <c r="L508" s="64"/>
      <c r="M508" s="64"/>
      <c r="N508" s="64"/>
      <c r="O508" s="64"/>
      <c r="P508" s="64"/>
      <c r="Q508" s="64"/>
      <c r="R508" s="64"/>
      <c r="S508" s="64"/>
      <c r="T508" s="64"/>
      <c r="U508" s="64"/>
      <c r="V508" s="64"/>
      <c r="W508" s="64"/>
      <c r="X508" s="64"/>
      <c r="Y508" s="64"/>
      <c r="Z508" s="64"/>
      <c r="AA508" cm="1">
        <f t="array" aca="1" ref="AA508" ca="1">IF($A508&gt;AA$1,"",$C508*INDEX('ETS yield tables'!$D$198:$CO$226,$B508,AA$1-$A508+1)/10^6)</f>
        <v>0</v>
      </c>
      <c r="AB508" cm="1">
        <f t="array" aca="1" ref="AB508" ca="1">IF($A508&gt;AB$1,"",$C508*INDEX('ETS yield tables'!$D$198:$CO$226,$B508,AB$1-$A508+1)/10^6)</f>
        <v>0</v>
      </c>
      <c r="AC508" cm="1">
        <f t="array" aca="1" ref="AC508" ca="1">IF($A508&gt;AC$1,"",$C508*INDEX('ETS yield tables'!$D$198:$CO$226,$B508,AC$1-$A508+1)/10^6)</f>
        <v>0</v>
      </c>
      <c r="AD508" cm="1">
        <f t="array" aca="1" ref="AD508" ca="1">IF($A508&gt;AD$1,"",$C508*INDEX('ETS yield tables'!$D$198:$CO$226,$B508,AD$1-$A508+1)/10^6)</f>
        <v>0</v>
      </c>
      <c r="AE508" cm="1">
        <f t="array" aca="1" ref="AE508" ca="1">IF($A508&gt;AE$1,"",$C508*INDEX('ETS yield tables'!$D$198:$CO$226,$B508,AE$1-$A508+1)/10^6)</f>
        <v>0</v>
      </c>
      <c r="AF508" cm="1">
        <f t="array" aca="1" ref="AF508" ca="1">IF($A508&gt;AF$1,"",$C508*INDEX('ETS yield tables'!$D$198:$CO$226,$B508,AF$1-$A508+1)/10^6)</f>
        <v>0</v>
      </c>
      <c r="AG508" cm="1">
        <f t="array" aca="1" ref="AG508" ca="1">IF($A508&gt;AG$1,"",$C508*INDEX('ETS yield tables'!$D$198:$CO$226,$B508,AG$1-$A508+1)/10^6)</f>
        <v>0</v>
      </c>
      <c r="AH508" cm="1">
        <f t="array" aca="1" ref="AH508" ca="1">IF($A508&gt;AH$1,"",$C508*INDEX('ETS yield tables'!$D$198:$CO$226,$B508,AH$1-$A508+1)/10^6)</f>
        <v>0</v>
      </c>
      <c r="AI508" cm="1">
        <f t="array" aca="1" ref="AI508" ca="1">IF($A508&gt;AI$1,"",$C508*INDEX('ETS yield tables'!$D$198:$CO$226,$B508,AI$1-$A508+1)/10^6)</f>
        <v>0</v>
      </c>
      <c r="AJ508" cm="1">
        <f t="array" aca="1" ref="AJ508" ca="1">IF($A508&gt;AJ$1,"",$C508*INDEX('ETS yield tables'!$D$198:$CO$226,$B508,AJ$1-$A508+1)/10^6)</f>
        <v>0</v>
      </c>
      <c r="AK508" cm="1">
        <f t="array" aca="1" ref="AK508" ca="1">IF($A508&gt;AK$1,"",$C508*INDEX('ETS yield tables'!$D$198:$CO$226,$B508,AK$1-$A508+1)/10^6)</f>
        <v>0</v>
      </c>
      <c r="AL508" cm="1">
        <f t="array" aca="1" ref="AL508" ca="1">IF($A508&gt;AL$1,"",$C508*INDEX('ETS yield tables'!$D$198:$CO$226,$B508,AL$1-$A508+1)/10^6)</f>
        <v>0</v>
      </c>
      <c r="AM508" cm="1">
        <f t="array" aca="1" ref="AM508" ca="1">IF($A508&gt;AM$1,"",$C508*INDEX('ETS yield tables'!$D$198:$CO$226,$B508,AM$1-$A508+1)/10^6)</f>
        <v>0</v>
      </c>
      <c r="AN508" cm="1">
        <f t="array" aca="1" ref="AN508" ca="1">IF($A508&gt;AN$1,"",$C508*INDEX('ETS yield tables'!$D$198:$CO$226,$B508,AN$1-$A508+1)/10^6)</f>
        <v>0</v>
      </c>
      <c r="AO508" cm="1">
        <f t="array" aca="1" ref="AO508" ca="1">IF($A508&gt;AO$1,"",$C508*INDEX('ETS yield tables'!$D$198:$CO$226,$B508,AO$1-$A508+1)/10^6)</f>
        <v>0</v>
      </c>
      <c r="AP508" cm="1">
        <f t="array" aca="1" ref="AP508" ca="1">IF($A508&gt;AP$1,"",$C508*INDEX('ETS yield tables'!$D$198:$CO$226,$B508,AP$1-$A508+1)/10^6)</f>
        <v>0</v>
      </c>
      <c r="AQ508" cm="1">
        <f t="array" aca="1" ref="AQ508" ca="1">IF($A508&gt;AQ$1,"",$C508*INDEX('ETS yield tables'!$D$198:$CO$226,$B508,AQ$1-$A508+1)/10^6)</f>
        <v>0</v>
      </c>
      <c r="AR508" cm="1">
        <f t="array" aca="1" ref="AR508" ca="1">IF($A508&gt;AR$1,"",$C508*INDEX('ETS yield tables'!$D$198:$CO$226,$B508,AR$1-$A508+1)/10^6)</f>
        <v>0</v>
      </c>
      <c r="AS508" cm="1">
        <f t="array" aca="1" ref="AS508" ca="1">IF($A508&gt;AS$1,"",$C508*INDEX('ETS yield tables'!$D$198:$CO$226,$B508,AS$1-$A508+1)/10^6)</f>
        <v>0</v>
      </c>
      <c r="AT508" cm="1">
        <f t="array" aca="1" ref="AT508" ca="1">IF($A508&gt;AT$1,"",$C508*INDEX('ETS yield tables'!$D$198:$CO$226,$B508,AT$1-$A508+1)/10^6)</f>
        <v>0</v>
      </c>
      <c r="AU508" cm="1">
        <f t="array" aca="1" ref="AU508" ca="1">IF($A508&gt;AU$1,"",$C508*INDEX('ETS yield tables'!$D$198:$CO$226,$B508,AU$1-$A508+1)/10^6)</f>
        <v>0</v>
      </c>
      <c r="AV508" cm="1">
        <f t="array" aca="1" ref="AV508" ca="1">IF($A508&gt;AV$1,"",$C508*INDEX('ETS yield tables'!$D$198:$CO$226,$B508,AV$1-$A508+1)/10^6)</f>
        <v>0</v>
      </c>
      <c r="AW508" cm="1">
        <f t="array" aca="1" ref="AW508" ca="1">IF($A508&gt;AW$1,"",$C508*INDEX('ETS yield tables'!$D$198:$CO$226,$B508,AW$1-$A508+1)/10^6)</f>
        <v>0</v>
      </c>
      <c r="AX508" cm="1">
        <f t="array" aca="1" ref="AX508" ca="1">IF($A508&gt;AX$1,"",$C508*INDEX('ETS yield tables'!$D$198:$CO$226,$B508,AX$1-$A508+1)/10^6)</f>
        <v>0</v>
      </c>
      <c r="AY508" cm="1">
        <f t="array" aca="1" ref="AY508" ca="1">IF($A508&gt;AY$1,"",$C508*INDEX('ETS yield tables'!$D$198:$CO$226,$B508,AY$1-$A508+1)/10^6)</f>
        <v>0</v>
      </c>
      <c r="AZ508" cm="1">
        <f t="array" aca="1" ref="AZ508" ca="1">IF($A508&gt;AZ$1,"",$C508*INDEX('ETS yield tables'!$D$198:$CO$226,$B508,AZ$1-$A508+1)/10^6)</f>
        <v>0</v>
      </c>
      <c r="BA508" cm="1">
        <f t="array" aca="1" ref="BA508" ca="1">IF($A508&gt;BA$1,"",$C508*INDEX('ETS yield tables'!$D$198:$CO$226,$B508,BA$1-$A508+1)/10^6)</f>
        <v>0</v>
      </c>
      <c r="BB508" cm="1">
        <f t="array" aca="1" ref="BB508" ca="1">IF($A508&gt;BB$1,"",$C508*INDEX('ETS yield tables'!$D$198:$CO$226,$B508,BB$1-$A508+1)/10^6)</f>
        <v>0</v>
      </c>
      <c r="BC508" cm="1">
        <f t="array" aca="1" ref="BC508" ca="1">IF($A508&gt;BC$1,"",$C508*INDEX('ETS yield tables'!$D$198:$CO$226,$B508,BC$1-$A508+1)/10^6)</f>
        <v>0</v>
      </c>
      <c r="BD508" cm="1">
        <f t="array" aca="1" ref="BD508" ca="1">IF($A508&gt;BD$1,"",$C508*INDEX('ETS yield tables'!$D$198:$CO$226,$B508,BD$1-$A508+1)/10^6)</f>
        <v>0</v>
      </c>
      <c r="BE508" cm="1">
        <f t="array" aca="1" ref="BE508" ca="1">IF($A508&gt;BE$1,"",$C508*INDEX('ETS yield tables'!$D$198:$CO$226,$B508,BE$1-$A508+1)/10^6)</f>
        <v>0</v>
      </c>
      <c r="BF508" cm="1">
        <f t="array" aca="1" ref="BF508" ca="1">IF($A508&gt;BF$1,"",$C508*INDEX('ETS yield tables'!$D$198:$CO$226,$B508,BF$1-$A508+1)/10^6)</f>
        <v>0</v>
      </c>
      <c r="BG508" cm="1">
        <f t="array" aca="1" ref="BG508" ca="1">IF($A508&gt;BG$1,"",$C508*INDEX('ETS yield tables'!$D$198:$CO$226,$B508,BG$1-$A508+1)/10^6)</f>
        <v>0</v>
      </c>
      <c r="BH508" cm="1">
        <f t="array" aca="1" ref="BH508" ca="1">IF($A508&gt;BH$1,"",$C508*INDEX('ETS yield tables'!$D$198:$CO$226,$B508,BH$1-$A508+1)/10^6)</f>
        <v>0</v>
      </c>
      <c r="BI508" cm="1">
        <f t="array" aca="1" ref="BI508" ca="1">IF($A508&gt;BI$1,"",$C508*INDEX('ETS yield tables'!$D$198:$CO$226,$B508,BI$1-$A508+1)/10^6)</f>
        <v>0</v>
      </c>
      <c r="BJ508" cm="1">
        <f t="array" aca="1" ref="BJ508" ca="1">IF($A508&gt;BJ$1,"",$C508*INDEX('ETS yield tables'!$D$198:$CO$226,$B508,BJ$1-$A508+1)/10^6)</f>
        <v>0</v>
      </c>
      <c r="BK508" cm="1">
        <f t="array" aca="1" ref="BK508" ca="1">IF($A508&gt;BK$1,"",$C508*INDEX('ETS yield tables'!$D$198:$CO$226,$B508,BK$1-$A508+1)/10^6)</f>
        <v>0</v>
      </c>
      <c r="BL508" cm="1">
        <f t="array" aca="1" ref="BL508" ca="1">IF($A508&gt;BL$1,"",$C508*INDEX('ETS yield tables'!$D$198:$CO$226,$B508,BL$1-$A508+1)/10^6)</f>
        <v>0</v>
      </c>
      <c r="BM508" cm="1">
        <f t="array" aca="1" ref="BM508" ca="1">IF($A508&gt;BM$1,"",$C508*INDEX('ETS yield tables'!$D$198:$CO$226,$B508,BM$1-$A508+1)/10^6)</f>
        <v>0</v>
      </c>
      <c r="BN508" cm="1">
        <f t="array" aca="1" ref="BN508" ca="1">IF($A508&gt;BN$1,"",$C508*INDEX('ETS yield tables'!$D$198:$CO$226,$B508,BN$1-$A508+1)/10^6)</f>
        <v>0</v>
      </c>
      <c r="BO508" cm="1">
        <f t="array" aca="1" ref="BO508" ca="1">IF($A508&gt;BO$1,"",$C508*INDEX('ETS yield tables'!$D$198:$CO$226,$B508,BO$1-$A508+1)/10^6)</f>
        <v>0</v>
      </c>
      <c r="BP508" cm="1">
        <f t="array" aca="1" ref="BP508" ca="1">IF($A508&gt;BP$1,"",$C508*INDEX('ETS yield tables'!$D$198:$CO$226,$B508,BP$1-$A508+1)/10^6)</f>
        <v>0</v>
      </c>
      <c r="BQ508" cm="1">
        <f t="array" aca="1" ref="BQ508" ca="1">IF($A508&gt;BQ$1,"",$C508*INDEX('ETS yield tables'!$D$198:$CO$226,$B508,BQ$1-$A508+1)/10^6)</f>
        <v>0</v>
      </c>
      <c r="BR508" cm="1">
        <f t="array" aca="1" ref="BR508" ca="1">IF($A508&gt;BR$1,"",$C508*INDEX('ETS yield tables'!$D$198:$CO$226,$B508,BR$1-$A508+1)/10^6)</f>
        <v>0</v>
      </c>
      <c r="BS508" cm="1">
        <f t="array" aca="1" ref="BS508" ca="1">IF($A508&gt;BS$1,"",$C508*INDEX('ETS yield tables'!$D$198:$CO$226,$B508,BS$1-$A508+1)/10^6)</f>
        <v>0</v>
      </c>
      <c r="BT508" cm="1">
        <f t="array" aca="1" ref="BT508" ca="1">IF($A508&gt;BT$1,"",$C508*INDEX('ETS yield tables'!$D$198:$CO$226,$B508,BT$1-$A508+1)/10^6)</f>
        <v>0</v>
      </c>
      <c r="BU508" cm="1">
        <f t="array" aca="1" ref="BU508" ca="1">IF($A508&gt;BU$1,"",$C508*INDEX('ETS yield tables'!$D$198:$CO$226,$B508,BU$1-$A508+1)/10^6)</f>
        <v>0</v>
      </c>
      <c r="BV508" cm="1">
        <f t="array" aca="1" ref="BV508" ca="1">IF($A508&gt;BV$1,"",$C508*INDEX('ETS yield tables'!$D$198:$CO$226,$B508,BV$1-$A508+1)/10^6)</f>
        <v>0</v>
      </c>
      <c r="BW508" cm="1">
        <f t="array" aca="1" ref="BW508" ca="1">IF($A508&gt;BW$1,"",$C508*INDEX('ETS yield tables'!$D$198:$CO$226,$B508,BW$1-$A508+1)/10^6)</f>
        <v>0</v>
      </c>
      <c r="BX508" cm="1">
        <f t="array" aca="1" ref="BX508" ca="1">IF($A508&gt;BX$1,"",$C508*INDEX('ETS yield tables'!$D$198:$CO$226,$B508,BX$1-$A508+1)/10^6)</f>
        <v>0</v>
      </c>
      <c r="BY508" cm="1">
        <f t="array" aca="1" ref="BY508" ca="1">IF($A508&gt;BY$1,"",$C508*INDEX('ETS yield tables'!$D$198:$CO$226,$B508,BY$1-$A508+1)/10^6)</f>
        <v>0</v>
      </c>
      <c r="BZ508" cm="1">
        <f t="array" aca="1" ref="BZ508" ca="1">IF($A508&gt;BZ$1,"",$C508*INDEX('ETS yield tables'!$D$198:$CO$226,$B508,BZ$1-$A508+1)/10^6)</f>
        <v>0</v>
      </c>
      <c r="CA508" cm="1">
        <f t="array" aca="1" ref="CA508" ca="1">IF($A508&gt;CA$1,"",$C508*INDEX('ETS yield tables'!$D$198:$CO$226,$B508,CA$1-$A508+1)/10^6)</f>
        <v>0</v>
      </c>
      <c r="CB508" cm="1">
        <f t="array" aca="1" ref="CB508" ca="1">IF($A508&gt;CB$1,"",$C508*INDEX('ETS yield tables'!$D$198:$CO$226,$B508,CB$1-$A508+1)/10^6)</f>
        <v>0</v>
      </c>
      <c r="CC508" cm="1">
        <f t="array" aca="1" ref="CC508" ca="1">IF($A508&gt;CC$1,"",$C508*INDEX('ETS yield tables'!$D$198:$CO$226,$B508,CC$1-$A508+1)/10^6)</f>
        <v>0</v>
      </c>
      <c r="CD508" cm="1">
        <f t="array" aca="1" ref="CD508" ca="1">IF($A508&gt;CD$1,"",$C508*INDEX('ETS yield tables'!$D$198:$CO$226,$B508,CD$1-$A508+1)/10^6)</f>
        <v>0</v>
      </c>
      <c r="CE508" cm="1">
        <f t="array" aca="1" ref="CE508" ca="1">IF($A508&gt;CE$1,"",$C508*INDEX('ETS yield tables'!$D$198:$CO$226,$B508,CE$1-$A508+1)/10^6)</f>
        <v>0</v>
      </c>
      <c r="CF508" cm="1">
        <f t="array" aca="1" ref="CF508" ca="1">IF($A508&gt;CF$1,"",$C508*INDEX('ETS yield tables'!$D$198:$CO$226,$B508,CF$1-$A508+1)/10^6)</f>
        <v>0</v>
      </c>
      <c r="CG508" cm="1">
        <f t="array" aca="1" ref="CG508" ca="1">IF($A508&gt;CG$1,"",$C508*INDEX('ETS yield tables'!$D$198:$CO$226,$B508,CG$1-$A508+1)/10^6)</f>
        <v>0</v>
      </c>
      <c r="CH508" cm="1">
        <f t="array" aca="1" ref="CH508" ca="1">IF($A508&gt;CH$1,"",$C508*INDEX('ETS yield tables'!$D$198:$CO$226,$B508,CH$1-$A508+1)/10^6)</f>
        <v>0</v>
      </c>
      <c r="CI508" cm="1">
        <f t="array" aca="1" ref="CI508" ca="1">IF($A508&gt;CI$1,"",$C508*INDEX('ETS yield tables'!$D$198:$CO$226,$B508,CI$1-$A508+1)/10^6)</f>
        <v>0</v>
      </c>
      <c r="CJ508" cm="1">
        <f t="array" aca="1" ref="CJ508" ca="1">IF($A508&gt;CJ$1,"",$C508*INDEX('ETS yield tables'!$D$198:$CO$226,$B508,CJ$1-$A508+1)/10^6)</f>
        <v>0</v>
      </c>
      <c r="CK508" cm="1">
        <f t="array" aca="1" ref="CK508" ca="1">IF($A508&gt;CK$1,"",$C508*INDEX('ETS yield tables'!$D$198:$CO$226,$B508,CK$1-$A508+1)/10^6)</f>
        <v>0</v>
      </c>
      <c r="CL508" cm="1">
        <f t="array" aca="1" ref="CL508" ca="1">IF($A508&gt;CL$1,"",$C508*INDEX('ETS yield tables'!$D$198:$CO$226,$B508,CL$1-$A508+1)/10^6)</f>
        <v>0</v>
      </c>
      <c r="CM508" cm="1">
        <f t="array" aca="1" ref="CM508" ca="1">IF($A508&gt;CM$1,"",$C508*INDEX('ETS yield tables'!$D$198:$CO$226,$B508,CM$1-$A508+1)/10^6)</f>
        <v>0</v>
      </c>
      <c r="CN508" cm="1">
        <f t="array" aca="1" ref="CN508" ca="1">IF($A508&gt;CN$1,"",$C508*INDEX('ETS yield tables'!$D$198:$CO$226,$B508,CN$1-$A508+1)/10^6)</f>
        <v>0</v>
      </c>
      <c r="CO508" cm="1">
        <f t="array" aca="1" ref="CO508" ca="1">IF($A508&gt;CO$1,"",$C508*INDEX('ETS yield tables'!$D$198:$CO$226,$B508,CO$1-$A508+1)/10^6)</f>
        <v>0</v>
      </c>
    </row>
    <row r="509" spans="1:93" hidden="1" outlineLevel="1">
      <c r="A509">
        <v>1999</v>
      </c>
      <c r="B509">
        <f t="shared" si="261"/>
        <v>15</v>
      </c>
      <c r="C509" s="1">
        <v>0</v>
      </c>
      <c r="D509" s="64"/>
      <c r="E509" s="64"/>
      <c r="F509" s="64"/>
      <c r="G509" s="64"/>
      <c r="H509" s="64"/>
      <c r="I509" s="64"/>
      <c r="J509" s="64"/>
      <c r="K509" s="64"/>
      <c r="L509" s="64"/>
      <c r="M509" s="64"/>
      <c r="N509" s="64"/>
      <c r="O509" s="64"/>
      <c r="P509" s="64"/>
      <c r="Q509" s="64"/>
      <c r="R509" s="64"/>
      <c r="S509" s="64"/>
      <c r="T509" s="64"/>
      <c r="U509" s="64"/>
      <c r="V509" s="64"/>
      <c r="W509" s="64"/>
      <c r="X509" s="64"/>
      <c r="Y509" s="64"/>
      <c r="Z509" s="64"/>
      <c r="AA509" cm="1">
        <f t="array" aca="1" ref="AA509" ca="1">IF($A509&gt;AA$1,"",$C509*INDEX('ETS yield tables'!$D$198:$CO$226,$B509,AA$1-$A509+1)/10^6)</f>
        <v>0</v>
      </c>
      <c r="AB509" cm="1">
        <f t="array" aca="1" ref="AB509" ca="1">IF($A509&gt;AB$1,"",$C509*INDEX('ETS yield tables'!$D$198:$CO$226,$B509,AB$1-$A509+1)/10^6)</f>
        <v>0</v>
      </c>
      <c r="AC509" cm="1">
        <f t="array" aca="1" ref="AC509" ca="1">IF($A509&gt;AC$1,"",$C509*INDEX('ETS yield tables'!$D$198:$CO$226,$B509,AC$1-$A509+1)/10^6)</f>
        <v>0</v>
      </c>
      <c r="AD509" cm="1">
        <f t="array" aca="1" ref="AD509" ca="1">IF($A509&gt;AD$1,"",$C509*INDEX('ETS yield tables'!$D$198:$CO$226,$B509,AD$1-$A509+1)/10^6)</f>
        <v>0</v>
      </c>
      <c r="AE509" cm="1">
        <f t="array" aca="1" ref="AE509" ca="1">IF($A509&gt;AE$1,"",$C509*INDEX('ETS yield tables'!$D$198:$CO$226,$B509,AE$1-$A509+1)/10^6)</f>
        <v>0</v>
      </c>
      <c r="AF509" cm="1">
        <f t="array" aca="1" ref="AF509" ca="1">IF($A509&gt;AF$1,"",$C509*INDEX('ETS yield tables'!$D$198:$CO$226,$B509,AF$1-$A509+1)/10^6)</f>
        <v>0</v>
      </c>
      <c r="AG509" cm="1">
        <f t="array" aca="1" ref="AG509" ca="1">IF($A509&gt;AG$1,"",$C509*INDEX('ETS yield tables'!$D$198:$CO$226,$B509,AG$1-$A509+1)/10^6)</f>
        <v>0</v>
      </c>
      <c r="AH509" cm="1">
        <f t="array" aca="1" ref="AH509" ca="1">IF($A509&gt;AH$1,"",$C509*INDEX('ETS yield tables'!$D$198:$CO$226,$B509,AH$1-$A509+1)/10^6)</f>
        <v>0</v>
      </c>
      <c r="AI509" cm="1">
        <f t="array" aca="1" ref="AI509" ca="1">IF($A509&gt;AI$1,"",$C509*INDEX('ETS yield tables'!$D$198:$CO$226,$B509,AI$1-$A509+1)/10^6)</f>
        <v>0</v>
      </c>
      <c r="AJ509" cm="1">
        <f t="array" aca="1" ref="AJ509" ca="1">IF($A509&gt;AJ$1,"",$C509*INDEX('ETS yield tables'!$D$198:$CO$226,$B509,AJ$1-$A509+1)/10^6)</f>
        <v>0</v>
      </c>
      <c r="AK509" cm="1">
        <f t="array" aca="1" ref="AK509" ca="1">IF($A509&gt;AK$1,"",$C509*INDEX('ETS yield tables'!$D$198:$CO$226,$B509,AK$1-$A509+1)/10^6)</f>
        <v>0</v>
      </c>
      <c r="AL509" cm="1">
        <f t="array" aca="1" ref="AL509" ca="1">IF($A509&gt;AL$1,"",$C509*INDEX('ETS yield tables'!$D$198:$CO$226,$B509,AL$1-$A509+1)/10^6)</f>
        <v>0</v>
      </c>
      <c r="AM509" cm="1">
        <f t="array" aca="1" ref="AM509" ca="1">IF($A509&gt;AM$1,"",$C509*INDEX('ETS yield tables'!$D$198:$CO$226,$B509,AM$1-$A509+1)/10^6)</f>
        <v>0</v>
      </c>
      <c r="AN509" cm="1">
        <f t="array" aca="1" ref="AN509" ca="1">IF($A509&gt;AN$1,"",$C509*INDEX('ETS yield tables'!$D$198:$CO$226,$B509,AN$1-$A509+1)/10^6)</f>
        <v>0</v>
      </c>
      <c r="AO509" cm="1">
        <f t="array" aca="1" ref="AO509" ca="1">IF($A509&gt;AO$1,"",$C509*INDEX('ETS yield tables'!$D$198:$CO$226,$B509,AO$1-$A509+1)/10^6)</f>
        <v>0</v>
      </c>
      <c r="AP509" cm="1">
        <f t="array" aca="1" ref="AP509" ca="1">IF($A509&gt;AP$1,"",$C509*INDEX('ETS yield tables'!$D$198:$CO$226,$B509,AP$1-$A509+1)/10^6)</f>
        <v>0</v>
      </c>
      <c r="AQ509" cm="1">
        <f t="array" aca="1" ref="AQ509" ca="1">IF($A509&gt;AQ$1,"",$C509*INDEX('ETS yield tables'!$D$198:$CO$226,$B509,AQ$1-$A509+1)/10^6)</f>
        <v>0</v>
      </c>
      <c r="AR509" cm="1">
        <f t="array" aca="1" ref="AR509" ca="1">IF($A509&gt;AR$1,"",$C509*INDEX('ETS yield tables'!$D$198:$CO$226,$B509,AR$1-$A509+1)/10^6)</f>
        <v>0</v>
      </c>
      <c r="AS509" cm="1">
        <f t="array" aca="1" ref="AS509" ca="1">IF($A509&gt;AS$1,"",$C509*INDEX('ETS yield tables'!$D$198:$CO$226,$B509,AS$1-$A509+1)/10^6)</f>
        <v>0</v>
      </c>
      <c r="AT509" cm="1">
        <f t="array" aca="1" ref="AT509" ca="1">IF($A509&gt;AT$1,"",$C509*INDEX('ETS yield tables'!$D$198:$CO$226,$B509,AT$1-$A509+1)/10^6)</f>
        <v>0</v>
      </c>
      <c r="AU509" cm="1">
        <f t="array" aca="1" ref="AU509" ca="1">IF($A509&gt;AU$1,"",$C509*INDEX('ETS yield tables'!$D$198:$CO$226,$B509,AU$1-$A509+1)/10^6)</f>
        <v>0</v>
      </c>
      <c r="AV509" cm="1">
        <f t="array" aca="1" ref="AV509" ca="1">IF($A509&gt;AV$1,"",$C509*INDEX('ETS yield tables'!$D$198:$CO$226,$B509,AV$1-$A509+1)/10^6)</f>
        <v>0</v>
      </c>
      <c r="AW509" cm="1">
        <f t="array" aca="1" ref="AW509" ca="1">IF($A509&gt;AW$1,"",$C509*INDEX('ETS yield tables'!$D$198:$CO$226,$B509,AW$1-$A509+1)/10^6)</f>
        <v>0</v>
      </c>
      <c r="AX509" cm="1">
        <f t="array" aca="1" ref="AX509" ca="1">IF($A509&gt;AX$1,"",$C509*INDEX('ETS yield tables'!$D$198:$CO$226,$B509,AX$1-$A509+1)/10^6)</f>
        <v>0</v>
      </c>
      <c r="AY509" cm="1">
        <f t="array" aca="1" ref="AY509" ca="1">IF($A509&gt;AY$1,"",$C509*INDEX('ETS yield tables'!$D$198:$CO$226,$B509,AY$1-$A509+1)/10^6)</f>
        <v>0</v>
      </c>
      <c r="AZ509" cm="1">
        <f t="array" aca="1" ref="AZ509" ca="1">IF($A509&gt;AZ$1,"",$C509*INDEX('ETS yield tables'!$D$198:$CO$226,$B509,AZ$1-$A509+1)/10^6)</f>
        <v>0</v>
      </c>
      <c r="BA509" cm="1">
        <f t="array" aca="1" ref="BA509" ca="1">IF($A509&gt;BA$1,"",$C509*INDEX('ETS yield tables'!$D$198:$CO$226,$B509,BA$1-$A509+1)/10^6)</f>
        <v>0</v>
      </c>
      <c r="BB509" cm="1">
        <f t="array" aca="1" ref="BB509" ca="1">IF($A509&gt;BB$1,"",$C509*INDEX('ETS yield tables'!$D$198:$CO$226,$B509,BB$1-$A509+1)/10^6)</f>
        <v>0</v>
      </c>
      <c r="BC509" cm="1">
        <f t="array" aca="1" ref="BC509" ca="1">IF($A509&gt;BC$1,"",$C509*INDEX('ETS yield tables'!$D$198:$CO$226,$B509,BC$1-$A509+1)/10^6)</f>
        <v>0</v>
      </c>
      <c r="BD509" cm="1">
        <f t="array" aca="1" ref="BD509" ca="1">IF($A509&gt;BD$1,"",$C509*INDEX('ETS yield tables'!$D$198:$CO$226,$B509,BD$1-$A509+1)/10^6)</f>
        <v>0</v>
      </c>
      <c r="BE509" cm="1">
        <f t="array" aca="1" ref="BE509" ca="1">IF($A509&gt;BE$1,"",$C509*INDEX('ETS yield tables'!$D$198:$CO$226,$B509,BE$1-$A509+1)/10^6)</f>
        <v>0</v>
      </c>
      <c r="BF509" cm="1">
        <f t="array" aca="1" ref="BF509" ca="1">IF($A509&gt;BF$1,"",$C509*INDEX('ETS yield tables'!$D$198:$CO$226,$B509,BF$1-$A509+1)/10^6)</f>
        <v>0</v>
      </c>
      <c r="BG509" cm="1">
        <f t="array" aca="1" ref="BG509" ca="1">IF($A509&gt;BG$1,"",$C509*INDEX('ETS yield tables'!$D$198:$CO$226,$B509,BG$1-$A509+1)/10^6)</f>
        <v>0</v>
      </c>
      <c r="BH509" cm="1">
        <f t="array" aca="1" ref="BH509" ca="1">IF($A509&gt;BH$1,"",$C509*INDEX('ETS yield tables'!$D$198:$CO$226,$B509,BH$1-$A509+1)/10^6)</f>
        <v>0</v>
      </c>
      <c r="BI509" cm="1">
        <f t="array" aca="1" ref="BI509" ca="1">IF($A509&gt;BI$1,"",$C509*INDEX('ETS yield tables'!$D$198:$CO$226,$B509,BI$1-$A509+1)/10^6)</f>
        <v>0</v>
      </c>
      <c r="BJ509" cm="1">
        <f t="array" aca="1" ref="BJ509" ca="1">IF($A509&gt;BJ$1,"",$C509*INDEX('ETS yield tables'!$D$198:$CO$226,$B509,BJ$1-$A509+1)/10^6)</f>
        <v>0</v>
      </c>
      <c r="BK509" cm="1">
        <f t="array" aca="1" ref="BK509" ca="1">IF($A509&gt;BK$1,"",$C509*INDEX('ETS yield tables'!$D$198:$CO$226,$B509,BK$1-$A509+1)/10^6)</f>
        <v>0</v>
      </c>
      <c r="BL509" cm="1">
        <f t="array" aca="1" ref="BL509" ca="1">IF($A509&gt;BL$1,"",$C509*INDEX('ETS yield tables'!$D$198:$CO$226,$B509,BL$1-$A509+1)/10^6)</f>
        <v>0</v>
      </c>
      <c r="BM509" cm="1">
        <f t="array" aca="1" ref="BM509" ca="1">IF($A509&gt;BM$1,"",$C509*INDEX('ETS yield tables'!$D$198:$CO$226,$B509,BM$1-$A509+1)/10^6)</f>
        <v>0</v>
      </c>
      <c r="BN509" cm="1">
        <f t="array" aca="1" ref="BN509" ca="1">IF($A509&gt;BN$1,"",$C509*INDEX('ETS yield tables'!$D$198:$CO$226,$B509,BN$1-$A509+1)/10^6)</f>
        <v>0</v>
      </c>
      <c r="BO509" cm="1">
        <f t="array" aca="1" ref="BO509" ca="1">IF($A509&gt;BO$1,"",$C509*INDEX('ETS yield tables'!$D$198:$CO$226,$B509,BO$1-$A509+1)/10^6)</f>
        <v>0</v>
      </c>
      <c r="BP509" cm="1">
        <f t="array" aca="1" ref="BP509" ca="1">IF($A509&gt;BP$1,"",$C509*INDEX('ETS yield tables'!$D$198:$CO$226,$B509,BP$1-$A509+1)/10^6)</f>
        <v>0</v>
      </c>
      <c r="BQ509" cm="1">
        <f t="array" aca="1" ref="BQ509" ca="1">IF($A509&gt;BQ$1,"",$C509*INDEX('ETS yield tables'!$D$198:$CO$226,$B509,BQ$1-$A509+1)/10^6)</f>
        <v>0</v>
      </c>
      <c r="BR509" cm="1">
        <f t="array" aca="1" ref="BR509" ca="1">IF($A509&gt;BR$1,"",$C509*INDEX('ETS yield tables'!$D$198:$CO$226,$B509,BR$1-$A509+1)/10^6)</f>
        <v>0</v>
      </c>
      <c r="BS509" cm="1">
        <f t="array" aca="1" ref="BS509" ca="1">IF($A509&gt;BS$1,"",$C509*INDEX('ETS yield tables'!$D$198:$CO$226,$B509,BS$1-$A509+1)/10^6)</f>
        <v>0</v>
      </c>
      <c r="BT509" cm="1">
        <f t="array" aca="1" ref="BT509" ca="1">IF($A509&gt;BT$1,"",$C509*INDEX('ETS yield tables'!$D$198:$CO$226,$B509,BT$1-$A509+1)/10^6)</f>
        <v>0</v>
      </c>
      <c r="BU509" cm="1">
        <f t="array" aca="1" ref="BU509" ca="1">IF($A509&gt;BU$1,"",$C509*INDEX('ETS yield tables'!$D$198:$CO$226,$B509,BU$1-$A509+1)/10^6)</f>
        <v>0</v>
      </c>
      <c r="BV509" cm="1">
        <f t="array" aca="1" ref="BV509" ca="1">IF($A509&gt;BV$1,"",$C509*INDEX('ETS yield tables'!$D$198:$CO$226,$B509,BV$1-$A509+1)/10^6)</f>
        <v>0</v>
      </c>
      <c r="BW509" cm="1">
        <f t="array" aca="1" ref="BW509" ca="1">IF($A509&gt;BW$1,"",$C509*INDEX('ETS yield tables'!$D$198:$CO$226,$B509,BW$1-$A509+1)/10^6)</f>
        <v>0</v>
      </c>
      <c r="BX509" cm="1">
        <f t="array" aca="1" ref="BX509" ca="1">IF($A509&gt;BX$1,"",$C509*INDEX('ETS yield tables'!$D$198:$CO$226,$B509,BX$1-$A509+1)/10^6)</f>
        <v>0</v>
      </c>
      <c r="BY509" cm="1">
        <f t="array" aca="1" ref="BY509" ca="1">IF($A509&gt;BY$1,"",$C509*INDEX('ETS yield tables'!$D$198:$CO$226,$B509,BY$1-$A509+1)/10^6)</f>
        <v>0</v>
      </c>
      <c r="BZ509" cm="1">
        <f t="array" aca="1" ref="BZ509" ca="1">IF($A509&gt;BZ$1,"",$C509*INDEX('ETS yield tables'!$D$198:$CO$226,$B509,BZ$1-$A509+1)/10^6)</f>
        <v>0</v>
      </c>
      <c r="CA509" cm="1">
        <f t="array" aca="1" ref="CA509" ca="1">IF($A509&gt;CA$1,"",$C509*INDEX('ETS yield tables'!$D$198:$CO$226,$B509,CA$1-$A509+1)/10^6)</f>
        <v>0</v>
      </c>
      <c r="CB509" cm="1">
        <f t="array" aca="1" ref="CB509" ca="1">IF($A509&gt;CB$1,"",$C509*INDEX('ETS yield tables'!$D$198:$CO$226,$B509,CB$1-$A509+1)/10^6)</f>
        <v>0</v>
      </c>
      <c r="CC509" cm="1">
        <f t="array" aca="1" ref="CC509" ca="1">IF($A509&gt;CC$1,"",$C509*INDEX('ETS yield tables'!$D$198:$CO$226,$B509,CC$1-$A509+1)/10^6)</f>
        <v>0</v>
      </c>
      <c r="CD509" cm="1">
        <f t="array" aca="1" ref="CD509" ca="1">IF($A509&gt;CD$1,"",$C509*INDEX('ETS yield tables'!$D$198:$CO$226,$B509,CD$1-$A509+1)/10^6)</f>
        <v>0</v>
      </c>
      <c r="CE509" cm="1">
        <f t="array" aca="1" ref="CE509" ca="1">IF($A509&gt;CE$1,"",$C509*INDEX('ETS yield tables'!$D$198:$CO$226,$B509,CE$1-$A509+1)/10^6)</f>
        <v>0</v>
      </c>
      <c r="CF509" cm="1">
        <f t="array" aca="1" ref="CF509" ca="1">IF($A509&gt;CF$1,"",$C509*INDEX('ETS yield tables'!$D$198:$CO$226,$B509,CF$1-$A509+1)/10^6)</f>
        <v>0</v>
      </c>
      <c r="CG509" cm="1">
        <f t="array" aca="1" ref="CG509" ca="1">IF($A509&gt;CG$1,"",$C509*INDEX('ETS yield tables'!$D$198:$CO$226,$B509,CG$1-$A509+1)/10^6)</f>
        <v>0</v>
      </c>
      <c r="CH509" cm="1">
        <f t="array" aca="1" ref="CH509" ca="1">IF($A509&gt;CH$1,"",$C509*INDEX('ETS yield tables'!$D$198:$CO$226,$B509,CH$1-$A509+1)/10^6)</f>
        <v>0</v>
      </c>
      <c r="CI509" cm="1">
        <f t="array" aca="1" ref="CI509" ca="1">IF($A509&gt;CI$1,"",$C509*INDEX('ETS yield tables'!$D$198:$CO$226,$B509,CI$1-$A509+1)/10^6)</f>
        <v>0</v>
      </c>
      <c r="CJ509" cm="1">
        <f t="array" aca="1" ref="CJ509" ca="1">IF($A509&gt;CJ$1,"",$C509*INDEX('ETS yield tables'!$D$198:$CO$226,$B509,CJ$1-$A509+1)/10^6)</f>
        <v>0</v>
      </c>
      <c r="CK509" cm="1">
        <f t="array" aca="1" ref="CK509" ca="1">IF($A509&gt;CK$1,"",$C509*INDEX('ETS yield tables'!$D$198:$CO$226,$B509,CK$1-$A509+1)/10^6)</f>
        <v>0</v>
      </c>
      <c r="CL509" cm="1">
        <f t="array" aca="1" ref="CL509" ca="1">IF($A509&gt;CL$1,"",$C509*INDEX('ETS yield tables'!$D$198:$CO$226,$B509,CL$1-$A509+1)/10^6)</f>
        <v>0</v>
      </c>
      <c r="CM509" cm="1">
        <f t="array" aca="1" ref="CM509" ca="1">IF($A509&gt;CM$1,"",$C509*INDEX('ETS yield tables'!$D$198:$CO$226,$B509,CM$1-$A509+1)/10^6)</f>
        <v>0</v>
      </c>
      <c r="CN509" cm="1">
        <f t="array" aca="1" ref="CN509" ca="1">IF($A509&gt;CN$1,"",$C509*INDEX('ETS yield tables'!$D$198:$CO$226,$B509,CN$1-$A509+1)/10^6)</f>
        <v>0</v>
      </c>
      <c r="CO509" cm="1">
        <f t="array" aca="1" ref="CO509" ca="1">IF($A509&gt;CO$1,"",$C509*INDEX('ETS yield tables'!$D$198:$CO$226,$B509,CO$1-$A509+1)/10^6)</f>
        <v>0</v>
      </c>
    </row>
    <row r="510" spans="1:93" hidden="1" outlineLevel="1">
      <c r="A510">
        <v>2000</v>
      </c>
      <c r="B510">
        <f t="shared" si="261"/>
        <v>14</v>
      </c>
      <c r="C510" s="1">
        <v>0</v>
      </c>
      <c r="D510" s="64"/>
      <c r="E510" s="64"/>
      <c r="F510" s="64"/>
      <c r="G510" s="64"/>
      <c r="H510" s="64"/>
      <c r="I510" s="64"/>
      <c r="J510" s="64"/>
      <c r="K510" s="64"/>
      <c r="L510" s="64"/>
      <c r="M510" s="64"/>
      <c r="N510" s="64"/>
      <c r="O510" s="64"/>
      <c r="P510" s="64"/>
      <c r="Q510" s="64"/>
      <c r="R510" s="64"/>
      <c r="S510" s="64"/>
      <c r="T510" s="64"/>
      <c r="U510" s="64"/>
      <c r="V510" s="64"/>
      <c r="W510" s="64"/>
      <c r="X510" s="64"/>
      <c r="Y510" s="64"/>
      <c r="Z510" s="64"/>
      <c r="AA510" cm="1">
        <f t="array" aca="1" ref="AA510" ca="1">IF($A510&gt;AA$1,"",$C510*INDEX('ETS yield tables'!$D$198:$CO$226,$B510,AA$1-$A510+1)/10^6)</f>
        <v>0</v>
      </c>
      <c r="AB510" cm="1">
        <f t="array" aca="1" ref="AB510" ca="1">IF($A510&gt;AB$1,"",$C510*INDEX('ETS yield tables'!$D$198:$CO$226,$B510,AB$1-$A510+1)/10^6)</f>
        <v>0</v>
      </c>
      <c r="AC510" cm="1">
        <f t="array" aca="1" ref="AC510" ca="1">IF($A510&gt;AC$1,"",$C510*INDEX('ETS yield tables'!$D$198:$CO$226,$B510,AC$1-$A510+1)/10^6)</f>
        <v>0</v>
      </c>
      <c r="AD510" cm="1">
        <f t="array" aca="1" ref="AD510" ca="1">IF($A510&gt;AD$1,"",$C510*INDEX('ETS yield tables'!$D$198:$CO$226,$B510,AD$1-$A510+1)/10^6)</f>
        <v>0</v>
      </c>
      <c r="AE510" cm="1">
        <f t="array" aca="1" ref="AE510" ca="1">IF($A510&gt;AE$1,"",$C510*INDEX('ETS yield tables'!$D$198:$CO$226,$B510,AE$1-$A510+1)/10^6)</f>
        <v>0</v>
      </c>
      <c r="AF510" cm="1">
        <f t="array" aca="1" ref="AF510" ca="1">IF($A510&gt;AF$1,"",$C510*INDEX('ETS yield tables'!$D$198:$CO$226,$B510,AF$1-$A510+1)/10^6)</f>
        <v>0</v>
      </c>
      <c r="AG510" cm="1">
        <f t="array" aca="1" ref="AG510" ca="1">IF($A510&gt;AG$1,"",$C510*INDEX('ETS yield tables'!$D$198:$CO$226,$B510,AG$1-$A510+1)/10^6)</f>
        <v>0</v>
      </c>
      <c r="AH510" cm="1">
        <f t="array" aca="1" ref="AH510" ca="1">IF($A510&gt;AH$1,"",$C510*INDEX('ETS yield tables'!$D$198:$CO$226,$B510,AH$1-$A510+1)/10^6)</f>
        <v>0</v>
      </c>
      <c r="AI510" cm="1">
        <f t="array" aca="1" ref="AI510" ca="1">IF($A510&gt;AI$1,"",$C510*INDEX('ETS yield tables'!$D$198:$CO$226,$B510,AI$1-$A510+1)/10^6)</f>
        <v>0</v>
      </c>
      <c r="AJ510" cm="1">
        <f t="array" aca="1" ref="AJ510" ca="1">IF($A510&gt;AJ$1,"",$C510*INDEX('ETS yield tables'!$D$198:$CO$226,$B510,AJ$1-$A510+1)/10^6)</f>
        <v>0</v>
      </c>
      <c r="AK510" cm="1">
        <f t="array" aca="1" ref="AK510" ca="1">IF($A510&gt;AK$1,"",$C510*INDEX('ETS yield tables'!$D$198:$CO$226,$B510,AK$1-$A510+1)/10^6)</f>
        <v>0</v>
      </c>
      <c r="AL510" cm="1">
        <f t="array" aca="1" ref="AL510" ca="1">IF($A510&gt;AL$1,"",$C510*INDEX('ETS yield tables'!$D$198:$CO$226,$B510,AL$1-$A510+1)/10^6)</f>
        <v>0</v>
      </c>
      <c r="AM510" cm="1">
        <f t="array" aca="1" ref="AM510" ca="1">IF($A510&gt;AM$1,"",$C510*INDEX('ETS yield tables'!$D$198:$CO$226,$B510,AM$1-$A510+1)/10^6)</f>
        <v>0</v>
      </c>
      <c r="AN510" cm="1">
        <f t="array" aca="1" ref="AN510" ca="1">IF($A510&gt;AN$1,"",$C510*INDEX('ETS yield tables'!$D$198:$CO$226,$B510,AN$1-$A510+1)/10^6)</f>
        <v>0</v>
      </c>
      <c r="AO510" cm="1">
        <f t="array" aca="1" ref="AO510" ca="1">IF($A510&gt;AO$1,"",$C510*INDEX('ETS yield tables'!$D$198:$CO$226,$B510,AO$1-$A510+1)/10^6)</f>
        <v>0</v>
      </c>
      <c r="AP510" cm="1">
        <f t="array" aca="1" ref="AP510" ca="1">IF($A510&gt;AP$1,"",$C510*INDEX('ETS yield tables'!$D$198:$CO$226,$B510,AP$1-$A510+1)/10^6)</f>
        <v>0</v>
      </c>
      <c r="AQ510" cm="1">
        <f t="array" aca="1" ref="AQ510" ca="1">IF($A510&gt;AQ$1,"",$C510*INDEX('ETS yield tables'!$D$198:$CO$226,$B510,AQ$1-$A510+1)/10^6)</f>
        <v>0</v>
      </c>
      <c r="AR510" cm="1">
        <f t="array" aca="1" ref="AR510" ca="1">IF($A510&gt;AR$1,"",$C510*INDEX('ETS yield tables'!$D$198:$CO$226,$B510,AR$1-$A510+1)/10^6)</f>
        <v>0</v>
      </c>
      <c r="AS510" cm="1">
        <f t="array" aca="1" ref="AS510" ca="1">IF($A510&gt;AS$1,"",$C510*INDEX('ETS yield tables'!$D$198:$CO$226,$B510,AS$1-$A510+1)/10^6)</f>
        <v>0</v>
      </c>
      <c r="AT510" cm="1">
        <f t="array" aca="1" ref="AT510" ca="1">IF($A510&gt;AT$1,"",$C510*INDEX('ETS yield tables'!$D$198:$CO$226,$B510,AT$1-$A510+1)/10^6)</f>
        <v>0</v>
      </c>
      <c r="AU510" cm="1">
        <f t="array" aca="1" ref="AU510" ca="1">IF($A510&gt;AU$1,"",$C510*INDEX('ETS yield tables'!$D$198:$CO$226,$B510,AU$1-$A510+1)/10^6)</f>
        <v>0</v>
      </c>
      <c r="AV510" cm="1">
        <f t="array" aca="1" ref="AV510" ca="1">IF($A510&gt;AV$1,"",$C510*INDEX('ETS yield tables'!$D$198:$CO$226,$B510,AV$1-$A510+1)/10^6)</f>
        <v>0</v>
      </c>
      <c r="AW510" cm="1">
        <f t="array" aca="1" ref="AW510" ca="1">IF($A510&gt;AW$1,"",$C510*INDEX('ETS yield tables'!$D$198:$CO$226,$B510,AW$1-$A510+1)/10^6)</f>
        <v>0</v>
      </c>
      <c r="AX510" cm="1">
        <f t="array" aca="1" ref="AX510" ca="1">IF($A510&gt;AX$1,"",$C510*INDEX('ETS yield tables'!$D$198:$CO$226,$B510,AX$1-$A510+1)/10^6)</f>
        <v>0</v>
      </c>
      <c r="AY510" cm="1">
        <f t="array" aca="1" ref="AY510" ca="1">IF($A510&gt;AY$1,"",$C510*INDEX('ETS yield tables'!$D$198:$CO$226,$B510,AY$1-$A510+1)/10^6)</f>
        <v>0</v>
      </c>
      <c r="AZ510" cm="1">
        <f t="array" aca="1" ref="AZ510" ca="1">IF($A510&gt;AZ$1,"",$C510*INDEX('ETS yield tables'!$D$198:$CO$226,$B510,AZ$1-$A510+1)/10^6)</f>
        <v>0</v>
      </c>
      <c r="BA510" cm="1">
        <f t="array" aca="1" ref="BA510" ca="1">IF($A510&gt;BA$1,"",$C510*INDEX('ETS yield tables'!$D$198:$CO$226,$B510,BA$1-$A510+1)/10^6)</f>
        <v>0</v>
      </c>
      <c r="BB510" cm="1">
        <f t="array" aca="1" ref="BB510" ca="1">IF($A510&gt;BB$1,"",$C510*INDEX('ETS yield tables'!$D$198:$CO$226,$B510,BB$1-$A510+1)/10^6)</f>
        <v>0</v>
      </c>
      <c r="BC510" cm="1">
        <f t="array" aca="1" ref="BC510" ca="1">IF($A510&gt;BC$1,"",$C510*INDEX('ETS yield tables'!$D$198:$CO$226,$B510,BC$1-$A510+1)/10^6)</f>
        <v>0</v>
      </c>
      <c r="BD510" cm="1">
        <f t="array" aca="1" ref="BD510" ca="1">IF($A510&gt;BD$1,"",$C510*INDEX('ETS yield tables'!$D$198:$CO$226,$B510,BD$1-$A510+1)/10^6)</f>
        <v>0</v>
      </c>
      <c r="BE510" cm="1">
        <f t="array" aca="1" ref="BE510" ca="1">IF($A510&gt;BE$1,"",$C510*INDEX('ETS yield tables'!$D$198:$CO$226,$B510,BE$1-$A510+1)/10^6)</f>
        <v>0</v>
      </c>
      <c r="BF510" cm="1">
        <f t="array" aca="1" ref="BF510" ca="1">IF($A510&gt;BF$1,"",$C510*INDEX('ETS yield tables'!$D$198:$CO$226,$B510,BF$1-$A510+1)/10^6)</f>
        <v>0</v>
      </c>
      <c r="BG510" cm="1">
        <f t="array" aca="1" ref="BG510" ca="1">IF($A510&gt;BG$1,"",$C510*INDEX('ETS yield tables'!$D$198:$CO$226,$B510,BG$1-$A510+1)/10^6)</f>
        <v>0</v>
      </c>
      <c r="BH510" cm="1">
        <f t="array" aca="1" ref="BH510" ca="1">IF($A510&gt;BH$1,"",$C510*INDEX('ETS yield tables'!$D$198:$CO$226,$B510,BH$1-$A510+1)/10^6)</f>
        <v>0</v>
      </c>
      <c r="BI510" cm="1">
        <f t="array" aca="1" ref="BI510" ca="1">IF($A510&gt;BI$1,"",$C510*INDEX('ETS yield tables'!$D$198:$CO$226,$B510,BI$1-$A510+1)/10^6)</f>
        <v>0</v>
      </c>
      <c r="BJ510" cm="1">
        <f t="array" aca="1" ref="BJ510" ca="1">IF($A510&gt;BJ$1,"",$C510*INDEX('ETS yield tables'!$D$198:$CO$226,$B510,BJ$1-$A510+1)/10^6)</f>
        <v>0</v>
      </c>
      <c r="BK510" cm="1">
        <f t="array" aca="1" ref="BK510" ca="1">IF($A510&gt;BK$1,"",$C510*INDEX('ETS yield tables'!$D$198:$CO$226,$B510,BK$1-$A510+1)/10^6)</f>
        <v>0</v>
      </c>
      <c r="BL510" cm="1">
        <f t="array" aca="1" ref="BL510" ca="1">IF($A510&gt;BL$1,"",$C510*INDEX('ETS yield tables'!$D$198:$CO$226,$B510,BL$1-$A510+1)/10^6)</f>
        <v>0</v>
      </c>
      <c r="BM510" cm="1">
        <f t="array" aca="1" ref="BM510" ca="1">IF($A510&gt;BM$1,"",$C510*INDEX('ETS yield tables'!$D$198:$CO$226,$B510,BM$1-$A510+1)/10^6)</f>
        <v>0</v>
      </c>
      <c r="BN510" cm="1">
        <f t="array" aca="1" ref="BN510" ca="1">IF($A510&gt;BN$1,"",$C510*INDEX('ETS yield tables'!$D$198:$CO$226,$B510,BN$1-$A510+1)/10^6)</f>
        <v>0</v>
      </c>
      <c r="BO510" cm="1">
        <f t="array" aca="1" ref="BO510" ca="1">IF($A510&gt;BO$1,"",$C510*INDEX('ETS yield tables'!$D$198:$CO$226,$B510,BO$1-$A510+1)/10^6)</f>
        <v>0</v>
      </c>
      <c r="BP510" cm="1">
        <f t="array" aca="1" ref="BP510" ca="1">IF($A510&gt;BP$1,"",$C510*INDEX('ETS yield tables'!$D$198:$CO$226,$B510,BP$1-$A510+1)/10^6)</f>
        <v>0</v>
      </c>
      <c r="BQ510" cm="1">
        <f t="array" aca="1" ref="BQ510" ca="1">IF($A510&gt;BQ$1,"",$C510*INDEX('ETS yield tables'!$D$198:$CO$226,$B510,BQ$1-$A510+1)/10^6)</f>
        <v>0</v>
      </c>
      <c r="BR510" cm="1">
        <f t="array" aca="1" ref="BR510" ca="1">IF($A510&gt;BR$1,"",$C510*INDEX('ETS yield tables'!$D$198:$CO$226,$B510,BR$1-$A510+1)/10^6)</f>
        <v>0</v>
      </c>
      <c r="BS510" cm="1">
        <f t="array" aca="1" ref="BS510" ca="1">IF($A510&gt;BS$1,"",$C510*INDEX('ETS yield tables'!$D$198:$CO$226,$B510,BS$1-$A510+1)/10^6)</f>
        <v>0</v>
      </c>
      <c r="BT510" cm="1">
        <f t="array" aca="1" ref="BT510" ca="1">IF($A510&gt;BT$1,"",$C510*INDEX('ETS yield tables'!$D$198:$CO$226,$B510,BT$1-$A510+1)/10^6)</f>
        <v>0</v>
      </c>
      <c r="BU510" cm="1">
        <f t="array" aca="1" ref="BU510" ca="1">IF($A510&gt;BU$1,"",$C510*INDEX('ETS yield tables'!$D$198:$CO$226,$B510,BU$1-$A510+1)/10^6)</f>
        <v>0</v>
      </c>
      <c r="BV510" cm="1">
        <f t="array" aca="1" ref="BV510" ca="1">IF($A510&gt;BV$1,"",$C510*INDEX('ETS yield tables'!$D$198:$CO$226,$B510,BV$1-$A510+1)/10^6)</f>
        <v>0</v>
      </c>
      <c r="BW510" cm="1">
        <f t="array" aca="1" ref="BW510" ca="1">IF($A510&gt;BW$1,"",$C510*INDEX('ETS yield tables'!$D$198:$CO$226,$B510,BW$1-$A510+1)/10^6)</f>
        <v>0</v>
      </c>
      <c r="BX510" cm="1">
        <f t="array" aca="1" ref="BX510" ca="1">IF($A510&gt;BX$1,"",$C510*INDEX('ETS yield tables'!$D$198:$CO$226,$B510,BX$1-$A510+1)/10^6)</f>
        <v>0</v>
      </c>
      <c r="BY510" cm="1">
        <f t="array" aca="1" ref="BY510" ca="1">IF($A510&gt;BY$1,"",$C510*INDEX('ETS yield tables'!$D$198:$CO$226,$B510,BY$1-$A510+1)/10^6)</f>
        <v>0</v>
      </c>
      <c r="BZ510" cm="1">
        <f t="array" aca="1" ref="BZ510" ca="1">IF($A510&gt;BZ$1,"",$C510*INDEX('ETS yield tables'!$D$198:$CO$226,$B510,BZ$1-$A510+1)/10^6)</f>
        <v>0</v>
      </c>
      <c r="CA510" cm="1">
        <f t="array" aca="1" ref="CA510" ca="1">IF($A510&gt;CA$1,"",$C510*INDEX('ETS yield tables'!$D$198:$CO$226,$B510,CA$1-$A510+1)/10^6)</f>
        <v>0</v>
      </c>
      <c r="CB510" cm="1">
        <f t="array" aca="1" ref="CB510" ca="1">IF($A510&gt;CB$1,"",$C510*INDEX('ETS yield tables'!$D$198:$CO$226,$B510,CB$1-$A510+1)/10^6)</f>
        <v>0</v>
      </c>
      <c r="CC510" cm="1">
        <f t="array" aca="1" ref="CC510" ca="1">IF($A510&gt;CC$1,"",$C510*INDEX('ETS yield tables'!$D$198:$CO$226,$B510,CC$1-$A510+1)/10^6)</f>
        <v>0</v>
      </c>
      <c r="CD510" cm="1">
        <f t="array" aca="1" ref="CD510" ca="1">IF($A510&gt;CD$1,"",$C510*INDEX('ETS yield tables'!$D$198:$CO$226,$B510,CD$1-$A510+1)/10^6)</f>
        <v>0</v>
      </c>
      <c r="CE510" cm="1">
        <f t="array" aca="1" ref="CE510" ca="1">IF($A510&gt;CE$1,"",$C510*INDEX('ETS yield tables'!$D$198:$CO$226,$B510,CE$1-$A510+1)/10^6)</f>
        <v>0</v>
      </c>
      <c r="CF510" cm="1">
        <f t="array" aca="1" ref="CF510" ca="1">IF($A510&gt;CF$1,"",$C510*INDEX('ETS yield tables'!$D$198:$CO$226,$B510,CF$1-$A510+1)/10^6)</f>
        <v>0</v>
      </c>
      <c r="CG510" cm="1">
        <f t="array" aca="1" ref="CG510" ca="1">IF($A510&gt;CG$1,"",$C510*INDEX('ETS yield tables'!$D$198:$CO$226,$B510,CG$1-$A510+1)/10^6)</f>
        <v>0</v>
      </c>
      <c r="CH510" cm="1">
        <f t="array" aca="1" ref="CH510" ca="1">IF($A510&gt;CH$1,"",$C510*INDEX('ETS yield tables'!$D$198:$CO$226,$B510,CH$1-$A510+1)/10^6)</f>
        <v>0</v>
      </c>
      <c r="CI510" cm="1">
        <f t="array" aca="1" ref="CI510" ca="1">IF($A510&gt;CI$1,"",$C510*INDEX('ETS yield tables'!$D$198:$CO$226,$B510,CI$1-$A510+1)/10^6)</f>
        <v>0</v>
      </c>
      <c r="CJ510" cm="1">
        <f t="array" aca="1" ref="CJ510" ca="1">IF($A510&gt;CJ$1,"",$C510*INDEX('ETS yield tables'!$D$198:$CO$226,$B510,CJ$1-$A510+1)/10^6)</f>
        <v>0</v>
      </c>
      <c r="CK510" cm="1">
        <f t="array" aca="1" ref="CK510" ca="1">IF($A510&gt;CK$1,"",$C510*INDEX('ETS yield tables'!$D$198:$CO$226,$B510,CK$1-$A510+1)/10^6)</f>
        <v>0</v>
      </c>
      <c r="CL510" cm="1">
        <f t="array" aca="1" ref="CL510" ca="1">IF($A510&gt;CL$1,"",$C510*INDEX('ETS yield tables'!$D$198:$CO$226,$B510,CL$1-$A510+1)/10^6)</f>
        <v>0</v>
      </c>
      <c r="CM510" cm="1">
        <f t="array" aca="1" ref="CM510" ca="1">IF($A510&gt;CM$1,"",$C510*INDEX('ETS yield tables'!$D$198:$CO$226,$B510,CM$1-$A510+1)/10^6)</f>
        <v>0</v>
      </c>
      <c r="CN510" cm="1">
        <f t="array" aca="1" ref="CN510" ca="1">IF($A510&gt;CN$1,"",$C510*INDEX('ETS yield tables'!$D$198:$CO$226,$B510,CN$1-$A510+1)/10^6)</f>
        <v>0</v>
      </c>
      <c r="CO510" cm="1">
        <f t="array" aca="1" ref="CO510" ca="1">IF($A510&gt;CO$1,"",$C510*INDEX('ETS yield tables'!$D$198:$CO$226,$B510,CO$1-$A510+1)/10^6)</f>
        <v>0</v>
      </c>
    </row>
    <row r="511" spans="1:93" hidden="1" outlineLevel="1">
      <c r="A511">
        <v>2001</v>
      </c>
      <c r="B511">
        <f t="shared" si="261"/>
        <v>13</v>
      </c>
      <c r="C511" s="1">
        <v>0</v>
      </c>
      <c r="D511" s="64"/>
      <c r="E511" s="64"/>
      <c r="F511" s="64"/>
      <c r="G511" s="64"/>
      <c r="H511" s="64"/>
      <c r="I511" s="64"/>
      <c r="J511" s="64"/>
      <c r="K511" s="64"/>
      <c r="L511" s="64"/>
      <c r="M511" s="64"/>
      <c r="N511" s="64"/>
      <c r="O511" s="64"/>
      <c r="P511" s="64"/>
      <c r="Q511" s="64"/>
      <c r="R511" s="64"/>
      <c r="S511" s="64"/>
      <c r="T511" s="64"/>
      <c r="U511" s="64"/>
      <c r="V511" s="64"/>
      <c r="W511" s="64"/>
      <c r="X511" s="64"/>
      <c r="Y511" s="64"/>
      <c r="Z511" s="64"/>
      <c r="AA511" cm="1">
        <f t="array" aca="1" ref="AA511" ca="1">IF($A511&gt;AA$1,"",$C511*INDEX('ETS yield tables'!$D$198:$CO$226,$B511,AA$1-$A511+1)/10^6)</f>
        <v>0</v>
      </c>
      <c r="AB511" cm="1">
        <f t="array" aca="1" ref="AB511" ca="1">IF($A511&gt;AB$1,"",$C511*INDEX('ETS yield tables'!$D$198:$CO$226,$B511,AB$1-$A511+1)/10^6)</f>
        <v>0</v>
      </c>
      <c r="AC511" cm="1">
        <f t="array" aca="1" ref="AC511" ca="1">IF($A511&gt;AC$1,"",$C511*INDEX('ETS yield tables'!$D$198:$CO$226,$B511,AC$1-$A511+1)/10^6)</f>
        <v>0</v>
      </c>
      <c r="AD511" cm="1">
        <f t="array" aca="1" ref="AD511" ca="1">IF($A511&gt;AD$1,"",$C511*INDEX('ETS yield tables'!$D$198:$CO$226,$B511,AD$1-$A511+1)/10^6)</f>
        <v>0</v>
      </c>
      <c r="AE511" cm="1">
        <f t="array" aca="1" ref="AE511" ca="1">IF($A511&gt;AE$1,"",$C511*INDEX('ETS yield tables'!$D$198:$CO$226,$B511,AE$1-$A511+1)/10^6)</f>
        <v>0</v>
      </c>
      <c r="AF511" cm="1">
        <f t="array" aca="1" ref="AF511" ca="1">IF($A511&gt;AF$1,"",$C511*INDEX('ETS yield tables'!$D$198:$CO$226,$B511,AF$1-$A511+1)/10^6)</f>
        <v>0</v>
      </c>
      <c r="AG511" cm="1">
        <f t="array" aca="1" ref="AG511" ca="1">IF($A511&gt;AG$1,"",$C511*INDEX('ETS yield tables'!$D$198:$CO$226,$B511,AG$1-$A511+1)/10^6)</f>
        <v>0</v>
      </c>
      <c r="AH511" cm="1">
        <f t="array" aca="1" ref="AH511" ca="1">IF($A511&gt;AH$1,"",$C511*INDEX('ETS yield tables'!$D$198:$CO$226,$B511,AH$1-$A511+1)/10^6)</f>
        <v>0</v>
      </c>
      <c r="AI511" cm="1">
        <f t="array" aca="1" ref="AI511" ca="1">IF($A511&gt;AI$1,"",$C511*INDEX('ETS yield tables'!$D$198:$CO$226,$B511,AI$1-$A511+1)/10^6)</f>
        <v>0</v>
      </c>
      <c r="AJ511" cm="1">
        <f t="array" aca="1" ref="AJ511" ca="1">IF($A511&gt;AJ$1,"",$C511*INDEX('ETS yield tables'!$D$198:$CO$226,$B511,AJ$1-$A511+1)/10^6)</f>
        <v>0</v>
      </c>
      <c r="AK511" cm="1">
        <f t="array" aca="1" ref="AK511" ca="1">IF($A511&gt;AK$1,"",$C511*INDEX('ETS yield tables'!$D$198:$CO$226,$B511,AK$1-$A511+1)/10^6)</f>
        <v>0</v>
      </c>
      <c r="AL511" cm="1">
        <f t="array" aca="1" ref="AL511" ca="1">IF($A511&gt;AL$1,"",$C511*INDEX('ETS yield tables'!$D$198:$CO$226,$B511,AL$1-$A511+1)/10^6)</f>
        <v>0</v>
      </c>
      <c r="AM511" cm="1">
        <f t="array" aca="1" ref="AM511" ca="1">IF($A511&gt;AM$1,"",$C511*INDEX('ETS yield tables'!$D$198:$CO$226,$B511,AM$1-$A511+1)/10^6)</f>
        <v>0</v>
      </c>
      <c r="AN511" cm="1">
        <f t="array" aca="1" ref="AN511" ca="1">IF($A511&gt;AN$1,"",$C511*INDEX('ETS yield tables'!$D$198:$CO$226,$B511,AN$1-$A511+1)/10^6)</f>
        <v>0</v>
      </c>
      <c r="AO511" cm="1">
        <f t="array" aca="1" ref="AO511" ca="1">IF($A511&gt;AO$1,"",$C511*INDEX('ETS yield tables'!$D$198:$CO$226,$B511,AO$1-$A511+1)/10^6)</f>
        <v>0</v>
      </c>
      <c r="AP511" cm="1">
        <f t="array" aca="1" ref="AP511" ca="1">IF($A511&gt;AP$1,"",$C511*INDEX('ETS yield tables'!$D$198:$CO$226,$B511,AP$1-$A511+1)/10^6)</f>
        <v>0</v>
      </c>
      <c r="AQ511" cm="1">
        <f t="array" aca="1" ref="AQ511" ca="1">IF($A511&gt;AQ$1,"",$C511*INDEX('ETS yield tables'!$D$198:$CO$226,$B511,AQ$1-$A511+1)/10^6)</f>
        <v>0</v>
      </c>
      <c r="AR511" cm="1">
        <f t="array" aca="1" ref="AR511" ca="1">IF($A511&gt;AR$1,"",$C511*INDEX('ETS yield tables'!$D$198:$CO$226,$B511,AR$1-$A511+1)/10^6)</f>
        <v>0</v>
      </c>
      <c r="AS511" cm="1">
        <f t="array" aca="1" ref="AS511" ca="1">IF($A511&gt;AS$1,"",$C511*INDEX('ETS yield tables'!$D$198:$CO$226,$B511,AS$1-$A511+1)/10^6)</f>
        <v>0</v>
      </c>
      <c r="AT511" cm="1">
        <f t="array" aca="1" ref="AT511" ca="1">IF($A511&gt;AT$1,"",$C511*INDEX('ETS yield tables'!$D$198:$CO$226,$B511,AT$1-$A511+1)/10^6)</f>
        <v>0</v>
      </c>
      <c r="AU511" cm="1">
        <f t="array" aca="1" ref="AU511" ca="1">IF($A511&gt;AU$1,"",$C511*INDEX('ETS yield tables'!$D$198:$CO$226,$B511,AU$1-$A511+1)/10^6)</f>
        <v>0</v>
      </c>
      <c r="AV511" cm="1">
        <f t="array" aca="1" ref="AV511" ca="1">IF($A511&gt;AV$1,"",$C511*INDEX('ETS yield tables'!$D$198:$CO$226,$B511,AV$1-$A511+1)/10^6)</f>
        <v>0</v>
      </c>
      <c r="AW511" cm="1">
        <f t="array" aca="1" ref="AW511" ca="1">IF($A511&gt;AW$1,"",$C511*INDEX('ETS yield tables'!$D$198:$CO$226,$B511,AW$1-$A511+1)/10^6)</f>
        <v>0</v>
      </c>
      <c r="AX511" cm="1">
        <f t="array" aca="1" ref="AX511" ca="1">IF($A511&gt;AX$1,"",$C511*INDEX('ETS yield tables'!$D$198:$CO$226,$B511,AX$1-$A511+1)/10^6)</f>
        <v>0</v>
      </c>
      <c r="AY511" cm="1">
        <f t="array" aca="1" ref="AY511" ca="1">IF($A511&gt;AY$1,"",$C511*INDEX('ETS yield tables'!$D$198:$CO$226,$B511,AY$1-$A511+1)/10^6)</f>
        <v>0</v>
      </c>
      <c r="AZ511" cm="1">
        <f t="array" aca="1" ref="AZ511" ca="1">IF($A511&gt;AZ$1,"",$C511*INDEX('ETS yield tables'!$D$198:$CO$226,$B511,AZ$1-$A511+1)/10^6)</f>
        <v>0</v>
      </c>
      <c r="BA511" cm="1">
        <f t="array" aca="1" ref="BA511" ca="1">IF($A511&gt;BA$1,"",$C511*INDEX('ETS yield tables'!$D$198:$CO$226,$B511,BA$1-$A511+1)/10^6)</f>
        <v>0</v>
      </c>
      <c r="BB511" cm="1">
        <f t="array" aca="1" ref="BB511" ca="1">IF($A511&gt;BB$1,"",$C511*INDEX('ETS yield tables'!$D$198:$CO$226,$B511,BB$1-$A511+1)/10^6)</f>
        <v>0</v>
      </c>
      <c r="BC511" cm="1">
        <f t="array" aca="1" ref="BC511" ca="1">IF($A511&gt;BC$1,"",$C511*INDEX('ETS yield tables'!$D$198:$CO$226,$B511,BC$1-$A511+1)/10^6)</f>
        <v>0</v>
      </c>
      <c r="BD511" cm="1">
        <f t="array" aca="1" ref="BD511" ca="1">IF($A511&gt;BD$1,"",$C511*INDEX('ETS yield tables'!$D$198:$CO$226,$B511,BD$1-$A511+1)/10^6)</f>
        <v>0</v>
      </c>
      <c r="BE511" cm="1">
        <f t="array" aca="1" ref="BE511" ca="1">IF($A511&gt;BE$1,"",$C511*INDEX('ETS yield tables'!$D$198:$CO$226,$B511,BE$1-$A511+1)/10^6)</f>
        <v>0</v>
      </c>
      <c r="BF511" cm="1">
        <f t="array" aca="1" ref="BF511" ca="1">IF($A511&gt;BF$1,"",$C511*INDEX('ETS yield tables'!$D$198:$CO$226,$B511,BF$1-$A511+1)/10^6)</f>
        <v>0</v>
      </c>
      <c r="BG511" cm="1">
        <f t="array" aca="1" ref="BG511" ca="1">IF($A511&gt;BG$1,"",$C511*INDEX('ETS yield tables'!$D$198:$CO$226,$B511,BG$1-$A511+1)/10^6)</f>
        <v>0</v>
      </c>
      <c r="BH511" cm="1">
        <f t="array" aca="1" ref="BH511" ca="1">IF($A511&gt;BH$1,"",$C511*INDEX('ETS yield tables'!$D$198:$CO$226,$B511,BH$1-$A511+1)/10^6)</f>
        <v>0</v>
      </c>
      <c r="BI511" cm="1">
        <f t="array" aca="1" ref="BI511" ca="1">IF($A511&gt;BI$1,"",$C511*INDEX('ETS yield tables'!$D$198:$CO$226,$B511,BI$1-$A511+1)/10^6)</f>
        <v>0</v>
      </c>
      <c r="BJ511" cm="1">
        <f t="array" aca="1" ref="BJ511" ca="1">IF($A511&gt;BJ$1,"",$C511*INDEX('ETS yield tables'!$D$198:$CO$226,$B511,BJ$1-$A511+1)/10^6)</f>
        <v>0</v>
      </c>
      <c r="BK511" cm="1">
        <f t="array" aca="1" ref="BK511" ca="1">IF($A511&gt;BK$1,"",$C511*INDEX('ETS yield tables'!$D$198:$CO$226,$B511,BK$1-$A511+1)/10^6)</f>
        <v>0</v>
      </c>
      <c r="BL511" cm="1">
        <f t="array" aca="1" ref="BL511" ca="1">IF($A511&gt;BL$1,"",$C511*INDEX('ETS yield tables'!$D$198:$CO$226,$B511,BL$1-$A511+1)/10^6)</f>
        <v>0</v>
      </c>
      <c r="BM511" cm="1">
        <f t="array" aca="1" ref="BM511" ca="1">IF($A511&gt;BM$1,"",$C511*INDEX('ETS yield tables'!$D$198:$CO$226,$B511,BM$1-$A511+1)/10^6)</f>
        <v>0</v>
      </c>
      <c r="BN511" cm="1">
        <f t="array" aca="1" ref="BN511" ca="1">IF($A511&gt;BN$1,"",$C511*INDEX('ETS yield tables'!$D$198:$CO$226,$B511,BN$1-$A511+1)/10^6)</f>
        <v>0</v>
      </c>
      <c r="BO511" cm="1">
        <f t="array" aca="1" ref="BO511" ca="1">IF($A511&gt;BO$1,"",$C511*INDEX('ETS yield tables'!$D$198:$CO$226,$B511,BO$1-$A511+1)/10^6)</f>
        <v>0</v>
      </c>
      <c r="BP511" cm="1">
        <f t="array" aca="1" ref="BP511" ca="1">IF($A511&gt;BP$1,"",$C511*INDEX('ETS yield tables'!$D$198:$CO$226,$B511,BP$1-$A511+1)/10^6)</f>
        <v>0</v>
      </c>
      <c r="BQ511" cm="1">
        <f t="array" aca="1" ref="BQ511" ca="1">IF($A511&gt;BQ$1,"",$C511*INDEX('ETS yield tables'!$D$198:$CO$226,$B511,BQ$1-$A511+1)/10^6)</f>
        <v>0</v>
      </c>
      <c r="BR511" cm="1">
        <f t="array" aca="1" ref="BR511" ca="1">IF($A511&gt;BR$1,"",$C511*INDEX('ETS yield tables'!$D$198:$CO$226,$B511,BR$1-$A511+1)/10^6)</f>
        <v>0</v>
      </c>
      <c r="BS511" cm="1">
        <f t="array" aca="1" ref="BS511" ca="1">IF($A511&gt;BS$1,"",$C511*INDEX('ETS yield tables'!$D$198:$CO$226,$B511,BS$1-$A511+1)/10^6)</f>
        <v>0</v>
      </c>
      <c r="BT511" cm="1">
        <f t="array" aca="1" ref="BT511" ca="1">IF($A511&gt;BT$1,"",$C511*INDEX('ETS yield tables'!$D$198:$CO$226,$B511,BT$1-$A511+1)/10^6)</f>
        <v>0</v>
      </c>
      <c r="BU511" cm="1">
        <f t="array" aca="1" ref="BU511" ca="1">IF($A511&gt;BU$1,"",$C511*INDEX('ETS yield tables'!$D$198:$CO$226,$B511,BU$1-$A511+1)/10^6)</f>
        <v>0</v>
      </c>
      <c r="BV511" cm="1">
        <f t="array" aca="1" ref="BV511" ca="1">IF($A511&gt;BV$1,"",$C511*INDEX('ETS yield tables'!$D$198:$CO$226,$B511,BV$1-$A511+1)/10^6)</f>
        <v>0</v>
      </c>
      <c r="BW511" cm="1">
        <f t="array" aca="1" ref="BW511" ca="1">IF($A511&gt;BW$1,"",$C511*INDEX('ETS yield tables'!$D$198:$CO$226,$B511,BW$1-$A511+1)/10^6)</f>
        <v>0</v>
      </c>
      <c r="BX511" cm="1">
        <f t="array" aca="1" ref="BX511" ca="1">IF($A511&gt;BX$1,"",$C511*INDEX('ETS yield tables'!$D$198:$CO$226,$B511,BX$1-$A511+1)/10^6)</f>
        <v>0</v>
      </c>
      <c r="BY511" cm="1">
        <f t="array" aca="1" ref="BY511" ca="1">IF($A511&gt;BY$1,"",$C511*INDEX('ETS yield tables'!$D$198:$CO$226,$B511,BY$1-$A511+1)/10^6)</f>
        <v>0</v>
      </c>
      <c r="BZ511" cm="1">
        <f t="array" aca="1" ref="BZ511" ca="1">IF($A511&gt;BZ$1,"",$C511*INDEX('ETS yield tables'!$D$198:$CO$226,$B511,BZ$1-$A511+1)/10^6)</f>
        <v>0</v>
      </c>
      <c r="CA511" cm="1">
        <f t="array" aca="1" ref="CA511" ca="1">IF($A511&gt;CA$1,"",$C511*INDEX('ETS yield tables'!$D$198:$CO$226,$B511,CA$1-$A511+1)/10^6)</f>
        <v>0</v>
      </c>
      <c r="CB511" cm="1">
        <f t="array" aca="1" ref="CB511" ca="1">IF($A511&gt;CB$1,"",$C511*INDEX('ETS yield tables'!$D$198:$CO$226,$B511,CB$1-$A511+1)/10^6)</f>
        <v>0</v>
      </c>
      <c r="CC511" cm="1">
        <f t="array" aca="1" ref="CC511" ca="1">IF($A511&gt;CC$1,"",$C511*INDEX('ETS yield tables'!$D$198:$CO$226,$B511,CC$1-$A511+1)/10^6)</f>
        <v>0</v>
      </c>
      <c r="CD511" cm="1">
        <f t="array" aca="1" ref="CD511" ca="1">IF($A511&gt;CD$1,"",$C511*INDEX('ETS yield tables'!$D$198:$CO$226,$B511,CD$1-$A511+1)/10^6)</f>
        <v>0</v>
      </c>
      <c r="CE511" cm="1">
        <f t="array" aca="1" ref="CE511" ca="1">IF($A511&gt;CE$1,"",$C511*INDEX('ETS yield tables'!$D$198:$CO$226,$B511,CE$1-$A511+1)/10^6)</f>
        <v>0</v>
      </c>
      <c r="CF511" cm="1">
        <f t="array" aca="1" ref="CF511" ca="1">IF($A511&gt;CF$1,"",$C511*INDEX('ETS yield tables'!$D$198:$CO$226,$B511,CF$1-$A511+1)/10^6)</f>
        <v>0</v>
      </c>
      <c r="CG511" cm="1">
        <f t="array" aca="1" ref="CG511" ca="1">IF($A511&gt;CG$1,"",$C511*INDEX('ETS yield tables'!$D$198:$CO$226,$B511,CG$1-$A511+1)/10^6)</f>
        <v>0</v>
      </c>
      <c r="CH511" cm="1">
        <f t="array" aca="1" ref="CH511" ca="1">IF($A511&gt;CH$1,"",$C511*INDEX('ETS yield tables'!$D$198:$CO$226,$B511,CH$1-$A511+1)/10^6)</f>
        <v>0</v>
      </c>
      <c r="CI511" cm="1">
        <f t="array" aca="1" ref="CI511" ca="1">IF($A511&gt;CI$1,"",$C511*INDEX('ETS yield tables'!$D$198:$CO$226,$B511,CI$1-$A511+1)/10^6)</f>
        <v>0</v>
      </c>
      <c r="CJ511" cm="1">
        <f t="array" aca="1" ref="CJ511" ca="1">IF($A511&gt;CJ$1,"",$C511*INDEX('ETS yield tables'!$D$198:$CO$226,$B511,CJ$1-$A511+1)/10^6)</f>
        <v>0</v>
      </c>
      <c r="CK511" cm="1">
        <f t="array" aca="1" ref="CK511" ca="1">IF($A511&gt;CK$1,"",$C511*INDEX('ETS yield tables'!$D$198:$CO$226,$B511,CK$1-$A511+1)/10^6)</f>
        <v>0</v>
      </c>
      <c r="CL511" cm="1">
        <f t="array" aca="1" ref="CL511" ca="1">IF($A511&gt;CL$1,"",$C511*INDEX('ETS yield tables'!$D$198:$CO$226,$B511,CL$1-$A511+1)/10^6)</f>
        <v>0</v>
      </c>
      <c r="CM511" cm="1">
        <f t="array" aca="1" ref="CM511" ca="1">IF($A511&gt;CM$1,"",$C511*INDEX('ETS yield tables'!$D$198:$CO$226,$B511,CM$1-$A511+1)/10^6)</f>
        <v>0</v>
      </c>
      <c r="CN511" cm="1">
        <f t="array" aca="1" ref="CN511" ca="1">IF($A511&gt;CN$1,"",$C511*INDEX('ETS yield tables'!$D$198:$CO$226,$B511,CN$1-$A511+1)/10^6)</f>
        <v>0</v>
      </c>
      <c r="CO511" cm="1">
        <f t="array" aca="1" ref="CO511" ca="1">IF($A511&gt;CO$1,"",$C511*INDEX('ETS yield tables'!$D$198:$CO$226,$B511,CO$1-$A511+1)/10^6)</f>
        <v>0</v>
      </c>
    </row>
    <row r="512" spans="1:93" hidden="1" outlineLevel="1">
      <c r="A512">
        <v>2002</v>
      </c>
      <c r="B512">
        <f t="shared" si="261"/>
        <v>12</v>
      </c>
      <c r="C512" s="1">
        <v>0</v>
      </c>
      <c r="D512" s="64"/>
      <c r="E512" s="64"/>
      <c r="F512" s="64"/>
      <c r="G512" s="64"/>
      <c r="H512" s="64"/>
      <c r="I512" s="64"/>
      <c r="J512" s="64"/>
      <c r="K512" s="64"/>
      <c r="L512" s="64"/>
      <c r="M512" s="64"/>
      <c r="N512" s="64"/>
      <c r="O512" s="64"/>
      <c r="P512" s="64"/>
      <c r="Q512" s="64"/>
      <c r="R512" s="64"/>
      <c r="S512" s="64"/>
      <c r="T512" s="64"/>
      <c r="U512" s="64"/>
      <c r="V512" s="64"/>
      <c r="W512" s="64"/>
      <c r="X512" s="64"/>
      <c r="Y512" s="64"/>
      <c r="Z512" s="64"/>
      <c r="AA512" cm="1">
        <f t="array" aca="1" ref="AA512" ca="1">IF($A512&gt;AA$1,"",$C512*INDEX('ETS yield tables'!$D$198:$CO$226,$B512,AA$1-$A512+1)/10^6)</f>
        <v>0</v>
      </c>
      <c r="AB512" cm="1">
        <f t="array" aca="1" ref="AB512" ca="1">IF($A512&gt;AB$1,"",$C512*INDEX('ETS yield tables'!$D$198:$CO$226,$B512,AB$1-$A512+1)/10^6)</f>
        <v>0</v>
      </c>
      <c r="AC512" cm="1">
        <f t="array" aca="1" ref="AC512" ca="1">IF($A512&gt;AC$1,"",$C512*INDEX('ETS yield tables'!$D$198:$CO$226,$B512,AC$1-$A512+1)/10^6)</f>
        <v>0</v>
      </c>
      <c r="AD512" cm="1">
        <f t="array" aca="1" ref="AD512" ca="1">IF($A512&gt;AD$1,"",$C512*INDEX('ETS yield tables'!$D$198:$CO$226,$B512,AD$1-$A512+1)/10^6)</f>
        <v>0</v>
      </c>
      <c r="AE512" cm="1">
        <f t="array" aca="1" ref="AE512" ca="1">IF($A512&gt;AE$1,"",$C512*INDEX('ETS yield tables'!$D$198:$CO$226,$B512,AE$1-$A512+1)/10^6)</f>
        <v>0</v>
      </c>
      <c r="AF512" cm="1">
        <f t="array" aca="1" ref="AF512" ca="1">IF($A512&gt;AF$1,"",$C512*INDEX('ETS yield tables'!$D$198:$CO$226,$B512,AF$1-$A512+1)/10^6)</f>
        <v>0</v>
      </c>
      <c r="AG512" cm="1">
        <f t="array" aca="1" ref="AG512" ca="1">IF($A512&gt;AG$1,"",$C512*INDEX('ETS yield tables'!$D$198:$CO$226,$B512,AG$1-$A512+1)/10^6)</f>
        <v>0</v>
      </c>
      <c r="AH512" cm="1">
        <f t="array" aca="1" ref="AH512" ca="1">IF($A512&gt;AH$1,"",$C512*INDEX('ETS yield tables'!$D$198:$CO$226,$B512,AH$1-$A512+1)/10^6)</f>
        <v>0</v>
      </c>
      <c r="AI512" cm="1">
        <f t="array" aca="1" ref="AI512" ca="1">IF($A512&gt;AI$1,"",$C512*INDEX('ETS yield tables'!$D$198:$CO$226,$B512,AI$1-$A512+1)/10^6)</f>
        <v>0</v>
      </c>
      <c r="AJ512" cm="1">
        <f t="array" aca="1" ref="AJ512" ca="1">IF($A512&gt;AJ$1,"",$C512*INDEX('ETS yield tables'!$D$198:$CO$226,$B512,AJ$1-$A512+1)/10^6)</f>
        <v>0</v>
      </c>
      <c r="AK512" cm="1">
        <f t="array" aca="1" ref="AK512" ca="1">IF($A512&gt;AK$1,"",$C512*INDEX('ETS yield tables'!$D$198:$CO$226,$B512,AK$1-$A512+1)/10^6)</f>
        <v>0</v>
      </c>
      <c r="AL512" cm="1">
        <f t="array" aca="1" ref="AL512" ca="1">IF($A512&gt;AL$1,"",$C512*INDEX('ETS yield tables'!$D$198:$CO$226,$B512,AL$1-$A512+1)/10^6)</f>
        <v>0</v>
      </c>
      <c r="AM512" cm="1">
        <f t="array" aca="1" ref="AM512" ca="1">IF($A512&gt;AM$1,"",$C512*INDEX('ETS yield tables'!$D$198:$CO$226,$B512,AM$1-$A512+1)/10^6)</f>
        <v>0</v>
      </c>
      <c r="AN512" cm="1">
        <f t="array" aca="1" ref="AN512" ca="1">IF($A512&gt;AN$1,"",$C512*INDEX('ETS yield tables'!$D$198:$CO$226,$B512,AN$1-$A512+1)/10^6)</f>
        <v>0</v>
      </c>
      <c r="AO512" cm="1">
        <f t="array" aca="1" ref="AO512" ca="1">IF($A512&gt;AO$1,"",$C512*INDEX('ETS yield tables'!$D$198:$CO$226,$B512,AO$1-$A512+1)/10^6)</f>
        <v>0</v>
      </c>
      <c r="AP512" cm="1">
        <f t="array" aca="1" ref="AP512" ca="1">IF($A512&gt;AP$1,"",$C512*INDEX('ETS yield tables'!$D$198:$CO$226,$B512,AP$1-$A512+1)/10^6)</f>
        <v>0</v>
      </c>
      <c r="AQ512" cm="1">
        <f t="array" aca="1" ref="AQ512" ca="1">IF($A512&gt;AQ$1,"",$C512*INDEX('ETS yield tables'!$D$198:$CO$226,$B512,AQ$1-$A512+1)/10^6)</f>
        <v>0</v>
      </c>
      <c r="AR512" cm="1">
        <f t="array" aca="1" ref="AR512" ca="1">IF($A512&gt;AR$1,"",$C512*INDEX('ETS yield tables'!$D$198:$CO$226,$B512,AR$1-$A512+1)/10^6)</f>
        <v>0</v>
      </c>
      <c r="AS512" cm="1">
        <f t="array" aca="1" ref="AS512" ca="1">IF($A512&gt;AS$1,"",$C512*INDEX('ETS yield tables'!$D$198:$CO$226,$B512,AS$1-$A512+1)/10^6)</f>
        <v>0</v>
      </c>
      <c r="AT512" cm="1">
        <f t="array" aca="1" ref="AT512" ca="1">IF($A512&gt;AT$1,"",$C512*INDEX('ETS yield tables'!$D$198:$CO$226,$B512,AT$1-$A512+1)/10^6)</f>
        <v>0</v>
      </c>
      <c r="AU512" cm="1">
        <f t="array" aca="1" ref="AU512" ca="1">IF($A512&gt;AU$1,"",$C512*INDEX('ETS yield tables'!$D$198:$CO$226,$B512,AU$1-$A512+1)/10^6)</f>
        <v>0</v>
      </c>
      <c r="AV512" cm="1">
        <f t="array" aca="1" ref="AV512" ca="1">IF($A512&gt;AV$1,"",$C512*INDEX('ETS yield tables'!$D$198:$CO$226,$B512,AV$1-$A512+1)/10^6)</f>
        <v>0</v>
      </c>
      <c r="AW512" cm="1">
        <f t="array" aca="1" ref="AW512" ca="1">IF($A512&gt;AW$1,"",$C512*INDEX('ETS yield tables'!$D$198:$CO$226,$B512,AW$1-$A512+1)/10^6)</f>
        <v>0</v>
      </c>
      <c r="AX512" cm="1">
        <f t="array" aca="1" ref="AX512" ca="1">IF($A512&gt;AX$1,"",$C512*INDEX('ETS yield tables'!$D$198:$CO$226,$B512,AX$1-$A512+1)/10^6)</f>
        <v>0</v>
      </c>
      <c r="AY512" cm="1">
        <f t="array" aca="1" ref="AY512" ca="1">IF($A512&gt;AY$1,"",$C512*INDEX('ETS yield tables'!$D$198:$CO$226,$B512,AY$1-$A512+1)/10^6)</f>
        <v>0</v>
      </c>
      <c r="AZ512" cm="1">
        <f t="array" aca="1" ref="AZ512" ca="1">IF($A512&gt;AZ$1,"",$C512*INDEX('ETS yield tables'!$D$198:$CO$226,$B512,AZ$1-$A512+1)/10^6)</f>
        <v>0</v>
      </c>
      <c r="BA512" cm="1">
        <f t="array" aca="1" ref="BA512" ca="1">IF($A512&gt;BA$1,"",$C512*INDEX('ETS yield tables'!$D$198:$CO$226,$B512,BA$1-$A512+1)/10^6)</f>
        <v>0</v>
      </c>
      <c r="BB512" cm="1">
        <f t="array" aca="1" ref="BB512" ca="1">IF($A512&gt;BB$1,"",$C512*INDEX('ETS yield tables'!$D$198:$CO$226,$B512,BB$1-$A512+1)/10^6)</f>
        <v>0</v>
      </c>
      <c r="BC512" cm="1">
        <f t="array" aca="1" ref="BC512" ca="1">IF($A512&gt;BC$1,"",$C512*INDEX('ETS yield tables'!$D$198:$CO$226,$B512,BC$1-$A512+1)/10^6)</f>
        <v>0</v>
      </c>
      <c r="BD512" cm="1">
        <f t="array" aca="1" ref="BD512" ca="1">IF($A512&gt;BD$1,"",$C512*INDEX('ETS yield tables'!$D$198:$CO$226,$B512,BD$1-$A512+1)/10^6)</f>
        <v>0</v>
      </c>
      <c r="BE512" cm="1">
        <f t="array" aca="1" ref="BE512" ca="1">IF($A512&gt;BE$1,"",$C512*INDEX('ETS yield tables'!$D$198:$CO$226,$B512,BE$1-$A512+1)/10^6)</f>
        <v>0</v>
      </c>
      <c r="BF512" cm="1">
        <f t="array" aca="1" ref="BF512" ca="1">IF($A512&gt;BF$1,"",$C512*INDEX('ETS yield tables'!$D$198:$CO$226,$B512,BF$1-$A512+1)/10^6)</f>
        <v>0</v>
      </c>
      <c r="BG512" cm="1">
        <f t="array" aca="1" ref="BG512" ca="1">IF($A512&gt;BG$1,"",$C512*INDEX('ETS yield tables'!$D$198:$CO$226,$B512,BG$1-$A512+1)/10^6)</f>
        <v>0</v>
      </c>
      <c r="BH512" cm="1">
        <f t="array" aca="1" ref="BH512" ca="1">IF($A512&gt;BH$1,"",$C512*INDEX('ETS yield tables'!$D$198:$CO$226,$B512,BH$1-$A512+1)/10^6)</f>
        <v>0</v>
      </c>
      <c r="BI512" cm="1">
        <f t="array" aca="1" ref="BI512" ca="1">IF($A512&gt;BI$1,"",$C512*INDEX('ETS yield tables'!$D$198:$CO$226,$B512,BI$1-$A512+1)/10^6)</f>
        <v>0</v>
      </c>
      <c r="BJ512" cm="1">
        <f t="array" aca="1" ref="BJ512" ca="1">IF($A512&gt;BJ$1,"",$C512*INDEX('ETS yield tables'!$D$198:$CO$226,$B512,BJ$1-$A512+1)/10^6)</f>
        <v>0</v>
      </c>
      <c r="BK512" cm="1">
        <f t="array" aca="1" ref="BK512" ca="1">IF($A512&gt;BK$1,"",$C512*INDEX('ETS yield tables'!$D$198:$CO$226,$B512,BK$1-$A512+1)/10^6)</f>
        <v>0</v>
      </c>
      <c r="BL512" cm="1">
        <f t="array" aca="1" ref="BL512" ca="1">IF($A512&gt;BL$1,"",$C512*INDEX('ETS yield tables'!$D$198:$CO$226,$B512,BL$1-$A512+1)/10^6)</f>
        <v>0</v>
      </c>
      <c r="BM512" cm="1">
        <f t="array" aca="1" ref="BM512" ca="1">IF($A512&gt;BM$1,"",$C512*INDEX('ETS yield tables'!$D$198:$CO$226,$B512,BM$1-$A512+1)/10^6)</f>
        <v>0</v>
      </c>
      <c r="BN512" cm="1">
        <f t="array" aca="1" ref="BN512" ca="1">IF($A512&gt;BN$1,"",$C512*INDEX('ETS yield tables'!$D$198:$CO$226,$B512,BN$1-$A512+1)/10^6)</f>
        <v>0</v>
      </c>
      <c r="BO512" cm="1">
        <f t="array" aca="1" ref="BO512" ca="1">IF($A512&gt;BO$1,"",$C512*INDEX('ETS yield tables'!$D$198:$CO$226,$B512,BO$1-$A512+1)/10^6)</f>
        <v>0</v>
      </c>
      <c r="BP512" cm="1">
        <f t="array" aca="1" ref="BP512" ca="1">IF($A512&gt;BP$1,"",$C512*INDEX('ETS yield tables'!$D$198:$CO$226,$B512,BP$1-$A512+1)/10^6)</f>
        <v>0</v>
      </c>
      <c r="BQ512" cm="1">
        <f t="array" aca="1" ref="BQ512" ca="1">IF($A512&gt;BQ$1,"",$C512*INDEX('ETS yield tables'!$D$198:$CO$226,$B512,BQ$1-$A512+1)/10^6)</f>
        <v>0</v>
      </c>
      <c r="BR512" cm="1">
        <f t="array" aca="1" ref="BR512" ca="1">IF($A512&gt;BR$1,"",$C512*INDEX('ETS yield tables'!$D$198:$CO$226,$B512,BR$1-$A512+1)/10^6)</f>
        <v>0</v>
      </c>
      <c r="BS512" cm="1">
        <f t="array" aca="1" ref="BS512" ca="1">IF($A512&gt;BS$1,"",$C512*INDEX('ETS yield tables'!$D$198:$CO$226,$B512,BS$1-$A512+1)/10^6)</f>
        <v>0</v>
      </c>
      <c r="BT512" cm="1">
        <f t="array" aca="1" ref="BT512" ca="1">IF($A512&gt;BT$1,"",$C512*INDEX('ETS yield tables'!$D$198:$CO$226,$B512,BT$1-$A512+1)/10^6)</f>
        <v>0</v>
      </c>
      <c r="BU512" cm="1">
        <f t="array" aca="1" ref="BU512" ca="1">IF($A512&gt;BU$1,"",$C512*INDEX('ETS yield tables'!$D$198:$CO$226,$B512,BU$1-$A512+1)/10^6)</f>
        <v>0</v>
      </c>
      <c r="BV512" cm="1">
        <f t="array" aca="1" ref="BV512" ca="1">IF($A512&gt;BV$1,"",$C512*INDEX('ETS yield tables'!$D$198:$CO$226,$B512,BV$1-$A512+1)/10^6)</f>
        <v>0</v>
      </c>
      <c r="BW512" cm="1">
        <f t="array" aca="1" ref="BW512" ca="1">IF($A512&gt;BW$1,"",$C512*INDEX('ETS yield tables'!$D$198:$CO$226,$B512,BW$1-$A512+1)/10^6)</f>
        <v>0</v>
      </c>
      <c r="BX512" cm="1">
        <f t="array" aca="1" ref="BX512" ca="1">IF($A512&gt;BX$1,"",$C512*INDEX('ETS yield tables'!$D$198:$CO$226,$B512,BX$1-$A512+1)/10^6)</f>
        <v>0</v>
      </c>
      <c r="BY512" cm="1">
        <f t="array" aca="1" ref="BY512" ca="1">IF($A512&gt;BY$1,"",$C512*INDEX('ETS yield tables'!$D$198:$CO$226,$B512,BY$1-$A512+1)/10^6)</f>
        <v>0</v>
      </c>
      <c r="BZ512" cm="1">
        <f t="array" aca="1" ref="BZ512" ca="1">IF($A512&gt;BZ$1,"",$C512*INDEX('ETS yield tables'!$D$198:$CO$226,$B512,BZ$1-$A512+1)/10^6)</f>
        <v>0</v>
      </c>
      <c r="CA512" cm="1">
        <f t="array" aca="1" ref="CA512" ca="1">IF($A512&gt;CA$1,"",$C512*INDEX('ETS yield tables'!$D$198:$CO$226,$B512,CA$1-$A512+1)/10^6)</f>
        <v>0</v>
      </c>
      <c r="CB512" cm="1">
        <f t="array" aca="1" ref="CB512" ca="1">IF($A512&gt;CB$1,"",$C512*INDEX('ETS yield tables'!$D$198:$CO$226,$B512,CB$1-$A512+1)/10^6)</f>
        <v>0</v>
      </c>
      <c r="CC512" cm="1">
        <f t="array" aca="1" ref="CC512" ca="1">IF($A512&gt;CC$1,"",$C512*INDEX('ETS yield tables'!$D$198:$CO$226,$B512,CC$1-$A512+1)/10^6)</f>
        <v>0</v>
      </c>
      <c r="CD512" cm="1">
        <f t="array" aca="1" ref="CD512" ca="1">IF($A512&gt;CD$1,"",$C512*INDEX('ETS yield tables'!$D$198:$CO$226,$B512,CD$1-$A512+1)/10^6)</f>
        <v>0</v>
      </c>
      <c r="CE512" cm="1">
        <f t="array" aca="1" ref="CE512" ca="1">IF($A512&gt;CE$1,"",$C512*INDEX('ETS yield tables'!$D$198:$CO$226,$B512,CE$1-$A512+1)/10^6)</f>
        <v>0</v>
      </c>
      <c r="CF512" cm="1">
        <f t="array" aca="1" ref="CF512" ca="1">IF($A512&gt;CF$1,"",$C512*INDEX('ETS yield tables'!$D$198:$CO$226,$B512,CF$1-$A512+1)/10^6)</f>
        <v>0</v>
      </c>
      <c r="CG512" cm="1">
        <f t="array" aca="1" ref="CG512" ca="1">IF($A512&gt;CG$1,"",$C512*INDEX('ETS yield tables'!$D$198:$CO$226,$B512,CG$1-$A512+1)/10^6)</f>
        <v>0</v>
      </c>
      <c r="CH512" cm="1">
        <f t="array" aca="1" ref="CH512" ca="1">IF($A512&gt;CH$1,"",$C512*INDEX('ETS yield tables'!$D$198:$CO$226,$B512,CH$1-$A512+1)/10^6)</f>
        <v>0</v>
      </c>
      <c r="CI512" cm="1">
        <f t="array" aca="1" ref="CI512" ca="1">IF($A512&gt;CI$1,"",$C512*INDEX('ETS yield tables'!$D$198:$CO$226,$B512,CI$1-$A512+1)/10^6)</f>
        <v>0</v>
      </c>
      <c r="CJ512" cm="1">
        <f t="array" aca="1" ref="CJ512" ca="1">IF($A512&gt;CJ$1,"",$C512*INDEX('ETS yield tables'!$D$198:$CO$226,$B512,CJ$1-$A512+1)/10^6)</f>
        <v>0</v>
      </c>
      <c r="CK512" cm="1">
        <f t="array" aca="1" ref="CK512" ca="1">IF($A512&gt;CK$1,"",$C512*INDEX('ETS yield tables'!$D$198:$CO$226,$B512,CK$1-$A512+1)/10^6)</f>
        <v>0</v>
      </c>
      <c r="CL512" cm="1">
        <f t="array" aca="1" ref="CL512" ca="1">IF($A512&gt;CL$1,"",$C512*INDEX('ETS yield tables'!$D$198:$CO$226,$B512,CL$1-$A512+1)/10^6)</f>
        <v>0</v>
      </c>
      <c r="CM512" cm="1">
        <f t="array" aca="1" ref="CM512" ca="1">IF($A512&gt;CM$1,"",$C512*INDEX('ETS yield tables'!$D$198:$CO$226,$B512,CM$1-$A512+1)/10^6)</f>
        <v>0</v>
      </c>
      <c r="CN512" cm="1">
        <f t="array" aca="1" ref="CN512" ca="1">IF($A512&gt;CN$1,"",$C512*INDEX('ETS yield tables'!$D$198:$CO$226,$B512,CN$1-$A512+1)/10^6)</f>
        <v>0</v>
      </c>
      <c r="CO512" cm="1">
        <f t="array" aca="1" ref="CO512" ca="1">IF($A512&gt;CO$1,"",$C512*INDEX('ETS yield tables'!$D$198:$CO$226,$B512,CO$1-$A512+1)/10^6)</f>
        <v>0</v>
      </c>
    </row>
    <row r="513" spans="1:93" hidden="1" outlineLevel="1">
      <c r="A513">
        <v>2003</v>
      </c>
      <c r="B513">
        <f t="shared" si="261"/>
        <v>11</v>
      </c>
      <c r="C513" s="1">
        <v>0</v>
      </c>
      <c r="D513" s="64"/>
      <c r="E513" s="64"/>
      <c r="F513" s="64"/>
      <c r="G513" s="64"/>
      <c r="H513" s="64"/>
      <c r="I513" s="64"/>
      <c r="J513" s="64"/>
      <c r="K513" s="64"/>
      <c r="L513" s="64"/>
      <c r="M513" s="64"/>
      <c r="N513" s="64"/>
      <c r="O513" s="64"/>
      <c r="P513" s="64"/>
      <c r="Q513" s="64"/>
      <c r="R513" s="64"/>
      <c r="S513" s="64"/>
      <c r="T513" s="64"/>
      <c r="U513" s="64"/>
      <c r="V513" s="64"/>
      <c r="W513" s="64"/>
      <c r="X513" s="64"/>
      <c r="Y513" s="64"/>
      <c r="Z513" s="64"/>
      <c r="AA513" cm="1">
        <f t="array" aca="1" ref="AA513" ca="1">IF($A513&gt;AA$1,"",$C513*INDEX('ETS yield tables'!$D$198:$CO$226,$B513,AA$1-$A513+1)/10^6)</f>
        <v>0</v>
      </c>
      <c r="AB513" cm="1">
        <f t="array" aca="1" ref="AB513" ca="1">IF($A513&gt;AB$1,"",$C513*INDEX('ETS yield tables'!$D$198:$CO$226,$B513,AB$1-$A513+1)/10^6)</f>
        <v>0</v>
      </c>
      <c r="AC513" cm="1">
        <f t="array" aca="1" ref="AC513" ca="1">IF($A513&gt;AC$1,"",$C513*INDEX('ETS yield tables'!$D$198:$CO$226,$B513,AC$1-$A513+1)/10^6)</f>
        <v>0</v>
      </c>
      <c r="AD513" cm="1">
        <f t="array" aca="1" ref="AD513" ca="1">IF($A513&gt;AD$1,"",$C513*INDEX('ETS yield tables'!$D$198:$CO$226,$B513,AD$1-$A513+1)/10^6)</f>
        <v>0</v>
      </c>
      <c r="AE513" cm="1">
        <f t="array" aca="1" ref="AE513" ca="1">IF($A513&gt;AE$1,"",$C513*INDEX('ETS yield tables'!$D$198:$CO$226,$B513,AE$1-$A513+1)/10^6)</f>
        <v>0</v>
      </c>
      <c r="AF513" cm="1">
        <f t="array" aca="1" ref="AF513" ca="1">IF($A513&gt;AF$1,"",$C513*INDEX('ETS yield tables'!$D$198:$CO$226,$B513,AF$1-$A513+1)/10^6)</f>
        <v>0</v>
      </c>
      <c r="AG513" cm="1">
        <f t="array" aca="1" ref="AG513" ca="1">IF($A513&gt;AG$1,"",$C513*INDEX('ETS yield tables'!$D$198:$CO$226,$B513,AG$1-$A513+1)/10^6)</f>
        <v>0</v>
      </c>
      <c r="AH513" cm="1">
        <f t="array" aca="1" ref="AH513" ca="1">IF($A513&gt;AH$1,"",$C513*INDEX('ETS yield tables'!$D$198:$CO$226,$B513,AH$1-$A513+1)/10^6)</f>
        <v>0</v>
      </c>
      <c r="AI513" cm="1">
        <f t="array" aca="1" ref="AI513" ca="1">IF($A513&gt;AI$1,"",$C513*INDEX('ETS yield tables'!$D$198:$CO$226,$B513,AI$1-$A513+1)/10^6)</f>
        <v>0</v>
      </c>
      <c r="AJ513" cm="1">
        <f t="array" aca="1" ref="AJ513" ca="1">IF($A513&gt;AJ$1,"",$C513*INDEX('ETS yield tables'!$D$198:$CO$226,$B513,AJ$1-$A513+1)/10^6)</f>
        <v>0</v>
      </c>
      <c r="AK513" cm="1">
        <f t="array" aca="1" ref="AK513" ca="1">IF($A513&gt;AK$1,"",$C513*INDEX('ETS yield tables'!$D$198:$CO$226,$B513,AK$1-$A513+1)/10^6)</f>
        <v>0</v>
      </c>
      <c r="AL513" cm="1">
        <f t="array" aca="1" ref="AL513" ca="1">IF($A513&gt;AL$1,"",$C513*INDEX('ETS yield tables'!$D$198:$CO$226,$B513,AL$1-$A513+1)/10^6)</f>
        <v>0</v>
      </c>
      <c r="AM513" cm="1">
        <f t="array" aca="1" ref="AM513" ca="1">IF($A513&gt;AM$1,"",$C513*INDEX('ETS yield tables'!$D$198:$CO$226,$B513,AM$1-$A513+1)/10^6)</f>
        <v>0</v>
      </c>
      <c r="AN513" cm="1">
        <f t="array" aca="1" ref="AN513" ca="1">IF($A513&gt;AN$1,"",$C513*INDEX('ETS yield tables'!$D$198:$CO$226,$B513,AN$1-$A513+1)/10^6)</f>
        <v>0</v>
      </c>
      <c r="AO513" cm="1">
        <f t="array" aca="1" ref="AO513" ca="1">IF($A513&gt;AO$1,"",$C513*INDEX('ETS yield tables'!$D$198:$CO$226,$B513,AO$1-$A513+1)/10^6)</f>
        <v>0</v>
      </c>
      <c r="AP513" cm="1">
        <f t="array" aca="1" ref="AP513" ca="1">IF($A513&gt;AP$1,"",$C513*INDEX('ETS yield tables'!$D$198:$CO$226,$B513,AP$1-$A513+1)/10^6)</f>
        <v>0</v>
      </c>
      <c r="AQ513" cm="1">
        <f t="array" aca="1" ref="AQ513" ca="1">IF($A513&gt;AQ$1,"",$C513*INDEX('ETS yield tables'!$D$198:$CO$226,$B513,AQ$1-$A513+1)/10^6)</f>
        <v>0</v>
      </c>
      <c r="AR513" cm="1">
        <f t="array" aca="1" ref="AR513" ca="1">IF($A513&gt;AR$1,"",$C513*INDEX('ETS yield tables'!$D$198:$CO$226,$B513,AR$1-$A513+1)/10^6)</f>
        <v>0</v>
      </c>
      <c r="AS513" cm="1">
        <f t="array" aca="1" ref="AS513" ca="1">IF($A513&gt;AS$1,"",$C513*INDEX('ETS yield tables'!$D$198:$CO$226,$B513,AS$1-$A513+1)/10^6)</f>
        <v>0</v>
      </c>
      <c r="AT513" cm="1">
        <f t="array" aca="1" ref="AT513" ca="1">IF($A513&gt;AT$1,"",$C513*INDEX('ETS yield tables'!$D$198:$CO$226,$B513,AT$1-$A513+1)/10^6)</f>
        <v>0</v>
      </c>
      <c r="AU513" cm="1">
        <f t="array" aca="1" ref="AU513" ca="1">IF($A513&gt;AU$1,"",$C513*INDEX('ETS yield tables'!$D$198:$CO$226,$B513,AU$1-$A513+1)/10^6)</f>
        <v>0</v>
      </c>
      <c r="AV513" cm="1">
        <f t="array" aca="1" ref="AV513" ca="1">IF($A513&gt;AV$1,"",$C513*INDEX('ETS yield tables'!$D$198:$CO$226,$B513,AV$1-$A513+1)/10^6)</f>
        <v>0</v>
      </c>
      <c r="AW513" cm="1">
        <f t="array" aca="1" ref="AW513" ca="1">IF($A513&gt;AW$1,"",$C513*INDEX('ETS yield tables'!$D$198:$CO$226,$B513,AW$1-$A513+1)/10^6)</f>
        <v>0</v>
      </c>
      <c r="AX513" cm="1">
        <f t="array" aca="1" ref="AX513" ca="1">IF($A513&gt;AX$1,"",$C513*INDEX('ETS yield tables'!$D$198:$CO$226,$B513,AX$1-$A513+1)/10^6)</f>
        <v>0</v>
      </c>
      <c r="AY513" cm="1">
        <f t="array" aca="1" ref="AY513" ca="1">IF($A513&gt;AY$1,"",$C513*INDEX('ETS yield tables'!$D$198:$CO$226,$B513,AY$1-$A513+1)/10^6)</f>
        <v>0</v>
      </c>
      <c r="AZ513" cm="1">
        <f t="array" aca="1" ref="AZ513" ca="1">IF($A513&gt;AZ$1,"",$C513*INDEX('ETS yield tables'!$D$198:$CO$226,$B513,AZ$1-$A513+1)/10^6)</f>
        <v>0</v>
      </c>
      <c r="BA513" cm="1">
        <f t="array" aca="1" ref="BA513" ca="1">IF($A513&gt;BA$1,"",$C513*INDEX('ETS yield tables'!$D$198:$CO$226,$B513,BA$1-$A513+1)/10^6)</f>
        <v>0</v>
      </c>
      <c r="BB513" cm="1">
        <f t="array" aca="1" ref="BB513" ca="1">IF($A513&gt;BB$1,"",$C513*INDEX('ETS yield tables'!$D$198:$CO$226,$B513,BB$1-$A513+1)/10^6)</f>
        <v>0</v>
      </c>
      <c r="BC513" cm="1">
        <f t="array" aca="1" ref="BC513" ca="1">IF($A513&gt;BC$1,"",$C513*INDEX('ETS yield tables'!$D$198:$CO$226,$B513,BC$1-$A513+1)/10^6)</f>
        <v>0</v>
      </c>
      <c r="BD513" cm="1">
        <f t="array" aca="1" ref="BD513" ca="1">IF($A513&gt;BD$1,"",$C513*INDEX('ETS yield tables'!$D$198:$CO$226,$B513,BD$1-$A513+1)/10^6)</f>
        <v>0</v>
      </c>
      <c r="BE513" cm="1">
        <f t="array" aca="1" ref="BE513" ca="1">IF($A513&gt;BE$1,"",$C513*INDEX('ETS yield tables'!$D$198:$CO$226,$B513,BE$1-$A513+1)/10^6)</f>
        <v>0</v>
      </c>
      <c r="BF513" cm="1">
        <f t="array" aca="1" ref="BF513" ca="1">IF($A513&gt;BF$1,"",$C513*INDEX('ETS yield tables'!$D$198:$CO$226,$B513,BF$1-$A513+1)/10^6)</f>
        <v>0</v>
      </c>
      <c r="BG513" cm="1">
        <f t="array" aca="1" ref="BG513" ca="1">IF($A513&gt;BG$1,"",$C513*INDEX('ETS yield tables'!$D$198:$CO$226,$B513,BG$1-$A513+1)/10^6)</f>
        <v>0</v>
      </c>
      <c r="BH513" cm="1">
        <f t="array" aca="1" ref="BH513" ca="1">IF($A513&gt;BH$1,"",$C513*INDEX('ETS yield tables'!$D$198:$CO$226,$B513,BH$1-$A513+1)/10^6)</f>
        <v>0</v>
      </c>
      <c r="BI513" cm="1">
        <f t="array" aca="1" ref="BI513" ca="1">IF($A513&gt;BI$1,"",$C513*INDEX('ETS yield tables'!$D$198:$CO$226,$B513,BI$1-$A513+1)/10^6)</f>
        <v>0</v>
      </c>
      <c r="BJ513" cm="1">
        <f t="array" aca="1" ref="BJ513" ca="1">IF($A513&gt;BJ$1,"",$C513*INDEX('ETS yield tables'!$D$198:$CO$226,$B513,BJ$1-$A513+1)/10^6)</f>
        <v>0</v>
      </c>
      <c r="BK513" cm="1">
        <f t="array" aca="1" ref="BK513" ca="1">IF($A513&gt;BK$1,"",$C513*INDEX('ETS yield tables'!$D$198:$CO$226,$B513,BK$1-$A513+1)/10^6)</f>
        <v>0</v>
      </c>
      <c r="BL513" cm="1">
        <f t="array" aca="1" ref="BL513" ca="1">IF($A513&gt;BL$1,"",$C513*INDEX('ETS yield tables'!$D$198:$CO$226,$B513,BL$1-$A513+1)/10^6)</f>
        <v>0</v>
      </c>
      <c r="BM513" cm="1">
        <f t="array" aca="1" ref="BM513" ca="1">IF($A513&gt;BM$1,"",$C513*INDEX('ETS yield tables'!$D$198:$CO$226,$B513,BM$1-$A513+1)/10^6)</f>
        <v>0</v>
      </c>
      <c r="BN513" cm="1">
        <f t="array" aca="1" ref="BN513" ca="1">IF($A513&gt;BN$1,"",$C513*INDEX('ETS yield tables'!$D$198:$CO$226,$B513,BN$1-$A513+1)/10^6)</f>
        <v>0</v>
      </c>
      <c r="BO513" cm="1">
        <f t="array" aca="1" ref="BO513" ca="1">IF($A513&gt;BO$1,"",$C513*INDEX('ETS yield tables'!$D$198:$CO$226,$B513,BO$1-$A513+1)/10^6)</f>
        <v>0</v>
      </c>
      <c r="BP513" cm="1">
        <f t="array" aca="1" ref="BP513" ca="1">IF($A513&gt;BP$1,"",$C513*INDEX('ETS yield tables'!$D$198:$CO$226,$B513,BP$1-$A513+1)/10^6)</f>
        <v>0</v>
      </c>
      <c r="BQ513" cm="1">
        <f t="array" aca="1" ref="BQ513" ca="1">IF($A513&gt;BQ$1,"",$C513*INDEX('ETS yield tables'!$D$198:$CO$226,$B513,BQ$1-$A513+1)/10^6)</f>
        <v>0</v>
      </c>
      <c r="BR513" cm="1">
        <f t="array" aca="1" ref="BR513" ca="1">IF($A513&gt;BR$1,"",$C513*INDEX('ETS yield tables'!$D$198:$CO$226,$B513,BR$1-$A513+1)/10^6)</f>
        <v>0</v>
      </c>
      <c r="BS513" cm="1">
        <f t="array" aca="1" ref="BS513" ca="1">IF($A513&gt;BS$1,"",$C513*INDEX('ETS yield tables'!$D$198:$CO$226,$B513,BS$1-$A513+1)/10^6)</f>
        <v>0</v>
      </c>
      <c r="BT513" cm="1">
        <f t="array" aca="1" ref="BT513" ca="1">IF($A513&gt;BT$1,"",$C513*INDEX('ETS yield tables'!$D$198:$CO$226,$B513,BT$1-$A513+1)/10^6)</f>
        <v>0</v>
      </c>
      <c r="BU513" cm="1">
        <f t="array" aca="1" ref="BU513" ca="1">IF($A513&gt;BU$1,"",$C513*INDEX('ETS yield tables'!$D$198:$CO$226,$B513,BU$1-$A513+1)/10^6)</f>
        <v>0</v>
      </c>
      <c r="BV513" cm="1">
        <f t="array" aca="1" ref="BV513" ca="1">IF($A513&gt;BV$1,"",$C513*INDEX('ETS yield tables'!$D$198:$CO$226,$B513,BV$1-$A513+1)/10^6)</f>
        <v>0</v>
      </c>
      <c r="BW513" cm="1">
        <f t="array" aca="1" ref="BW513" ca="1">IF($A513&gt;BW$1,"",$C513*INDEX('ETS yield tables'!$D$198:$CO$226,$B513,BW$1-$A513+1)/10^6)</f>
        <v>0</v>
      </c>
      <c r="BX513" cm="1">
        <f t="array" aca="1" ref="BX513" ca="1">IF($A513&gt;BX$1,"",$C513*INDEX('ETS yield tables'!$D$198:$CO$226,$B513,BX$1-$A513+1)/10^6)</f>
        <v>0</v>
      </c>
      <c r="BY513" cm="1">
        <f t="array" aca="1" ref="BY513" ca="1">IF($A513&gt;BY$1,"",$C513*INDEX('ETS yield tables'!$D$198:$CO$226,$B513,BY$1-$A513+1)/10^6)</f>
        <v>0</v>
      </c>
      <c r="BZ513" cm="1">
        <f t="array" aca="1" ref="BZ513" ca="1">IF($A513&gt;BZ$1,"",$C513*INDEX('ETS yield tables'!$D$198:$CO$226,$B513,BZ$1-$A513+1)/10^6)</f>
        <v>0</v>
      </c>
      <c r="CA513" cm="1">
        <f t="array" aca="1" ref="CA513" ca="1">IF($A513&gt;CA$1,"",$C513*INDEX('ETS yield tables'!$D$198:$CO$226,$B513,CA$1-$A513+1)/10^6)</f>
        <v>0</v>
      </c>
      <c r="CB513" cm="1">
        <f t="array" aca="1" ref="CB513" ca="1">IF($A513&gt;CB$1,"",$C513*INDEX('ETS yield tables'!$D$198:$CO$226,$B513,CB$1-$A513+1)/10^6)</f>
        <v>0</v>
      </c>
      <c r="CC513" cm="1">
        <f t="array" aca="1" ref="CC513" ca="1">IF($A513&gt;CC$1,"",$C513*INDEX('ETS yield tables'!$D$198:$CO$226,$B513,CC$1-$A513+1)/10^6)</f>
        <v>0</v>
      </c>
      <c r="CD513" cm="1">
        <f t="array" aca="1" ref="CD513" ca="1">IF($A513&gt;CD$1,"",$C513*INDEX('ETS yield tables'!$D$198:$CO$226,$B513,CD$1-$A513+1)/10^6)</f>
        <v>0</v>
      </c>
      <c r="CE513" cm="1">
        <f t="array" aca="1" ref="CE513" ca="1">IF($A513&gt;CE$1,"",$C513*INDEX('ETS yield tables'!$D$198:$CO$226,$B513,CE$1-$A513+1)/10^6)</f>
        <v>0</v>
      </c>
      <c r="CF513" cm="1">
        <f t="array" aca="1" ref="CF513" ca="1">IF($A513&gt;CF$1,"",$C513*INDEX('ETS yield tables'!$D$198:$CO$226,$B513,CF$1-$A513+1)/10^6)</f>
        <v>0</v>
      </c>
      <c r="CG513" cm="1">
        <f t="array" aca="1" ref="CG513" ca="1">IF($A513&gt;CG$1,"",$C513*INDEX('ETS yield tables'!$D$198:$CO$226,$B513,CG$1-$A513+1)/10^6)</f>
        <v>0</v>
      </c>
      <c r="CH513" cm="1">
        <f t="array" aca="1" ref="CH513" ca="1">IF($A513&gt;CH$1,"",$C513*INDEX('ETS yield tables'!$D$198:$CO$226,$B513,CH$1-$A513+1)/10^6)</f>
        <v>0</v>
      </c>
      <c r="CI513" cm="1">
        <f t="array" aca="1" ref="CI513" ca="1">IF($A513&gt;CI$1,"",$C513*INDEX('ETS yield tables'!$D$198:$CO$226,$B513,CI$1-$A513+1)/10^6)</f>
        <v>0</v>
      </c>
      <c r="CJ513" cm="1">
        <f t="array" aca="1" ref="CJ513" ca="1">IF($A513&gt;CJ$1,"",$C513*INDEX('ETS yield tables'!$D$198:$CO$226,$B513,CJ$1-$A513+1)/10^6)</f>
        <v>0</v>
      </c>
      <c r="CK513" cm="1">
        <f t="array" aca="1" ref="CK513" ca="1">IF($A513&gt;CK$1,"",$C513*INDEX('ETS yield tables'!$D$198:$CO$226,$B513,CK$1-$A513+1)/10^6)</f>
        <v>0</v>
      </c>
      <c r="CL513" cm="1">
        <f t="array" aca="1" ref="CL513" ca="1">IF($A513&gt;CL$1,"",$C513*INDEX('ETS yield tables'!$D$198:$CO$226,$B513,CL$1-$A513+1)/10^6)</f>
        <v>0</v>
      </c>
      <c r="CM513" cm="1">
        <f t="array" aca="1" ref="CM513" ca="1">IF($A513&gt;CM$1,"",$C513*INDEX('ETS yield tables'!$D$198:$CO$226,$B513,CM$1-$A513+1)/10^6)</f>
        <v>0</v>
      </c>
      <c r="CN513" cm="1">
        <f t="array" aca="1" ref="CN513" ca="1">IF($A513&gt;CN$1,"",$C513*INDEX('ETS yield tables'!$D$198:$CO$226,$B513,CN$1-$A513+1)/10^6)</f>
        <v>0</v>
      </c>
      <c r="CO513" cm="1">
        <f t="array" aca="1" ref="CO513" ca="1">IF($A513&gt;CO$1,"",$C513*INDEX('ETS yield tables'!$D$198:$CO$226,$B513,CO$1-$A513+1)/10^6)</f>
        <v>0</v>
      </c>
    </row>
    <row r="514" spans="1:93" hidden="1" outlineLevel="1">
      <c r="A514">
        <v>2004</v>
      </c>
      <c r="B514">
        <f t="shared" si="261"/>
        <v>10</v>
      </c>
      <c r="C514" s="1">
        <v>0</v>
      </c>
      <c r="D514" s="64"/>
      <c r="E514" s="64"/>
      <c r="F514" s="64"/>
      <c r="G514" s="64"/>
      <c r="H514" s="64"/>
      <c r="I514" s="64"/>
      <c r="J514" s="64"/>
      <c r="K514" s="64"/>
      <c r="L514" s="64"/>
      <c r="M514" s="64"/>
      <c r="N514" s="64"/>
      <c r="O514" s="64"/>
      <c r="P514" s="64"/>
      <c r="Q514" s="64"/>
      <c r="R514" s="64"/>
      <c r="S514" s="64"/>
      <c r="T514" s="64"/>
      <c r="U514" s="64"/>
      <c r="V514" s="64"/>
      <c r="W514" s="64"/>
      <c r="X514" s="64"/>
      <c r="Y514" s="64"/>
      <c r="Z514" s="64"/>
      <c r="AA514" cm="1">
        <f t="array" aca="1" ref="AA514" ca="1">IF($A514&gt;AA$1,"",$C514*INDEX('ETS yield tables'!$D$198:$CO$226,$B514,AA$1-$A514+1)/10^6)</f>
        <v>0</v>
      </c>
      <c r="AB514" cm="1">
        <f t="array" aca="1" ref="AB514" ca="1">IF($A514&gt;AB$1,"",$C514*INDEX('ETS yield tables'!$D$198:$CO$226,$B514,AB$1-$A514+1)/10^6)</f>
        <v>0</v>
      </c>
      <c r="AC514" cm="1">
        <f t="array" aca="1" ref="AC514" ca="1">IF($A514&gt;AC$1,"",$C514*INDEX('ETS yield tables'!$D$198:$CO$226,$B514,AC$1-$A514+1)/10^6)</f>
        <v>0</v>
      </c>
      <c r="AD514" cm="1">
        <f t="array" aca="1" ref="AD514" ca="1">IF($A514&gt;AD$1,"",$C514*INDEX('ETS yield tables'!$D$198:$CO$226,$B514,AD$1-$A514+1)/10^6)</f>
        <v>0</v>
      </c>
      <c r="AE514" cm="1">
        <f t="array" aca="1" ref="AE514" ca="1">IF($A514&gt;AE$1,"",$C514*INDEX('ETS yield tables'!$D$198:$CO$226,$B514,AE$1-$A514+1)/10^6)</f>
        <v>0</v>
      </c>
      <c r="AF514" cm="1">
        <f t="array" aca="1" ref="AF514" ca="1">IF($A514&gt;AF$1,"",$C514*INDEX('ETS yield tables'!$D$198:$CO$226,$B514,AF$1-$A514+1)/10^6)</f>
        <v>0</v>
      </c>
      <c r="AG514" cm="1">
        <f t="array" aca="1" ref="AG514" ca="1">IF($A514&gt;AG$1,"",$C514*INDEX('ETS yield tables'!$D$198:$CO$226,$B514,AG$1-$A514+1)/10^6)</f>
        <v>0</v>
      </c>
      <c r="AH514" cm="1">
        <f t="array" aca="1" ref="AH514" ca="1">IF($A514&gt;AH$1,"",$C514*INDEX('ETS yield tables'!$D$198:$CO$226,$B514,AH$1-$A514+1)/10^6)</f>
        <v>0</v>
      </c>
      <c r="AI514" cm="1">
        <f t="array" aca="1" ref="AI514" ca="1">IF($A514&gt;AI$1,"",$C514*INDEX('ETS yield tables'!$D$198:$CO$226,$B514,AI$1-$A514+1)/10^6)</f>
        <v>0</v>
      </c>
      <c r="AJ514" cm="1">
        <f t="array" aca="1" ref="AJ514" ca="1">IF($A514&gt;AJ$1,"",$C514*INDEX('ETS yield tables'!$D$198:$CO$226,$B514,AJ$1-$A514+1)/10^6)</f>
        <v>0</v>
      </c>
      <c r="AK514" cm="1">
        <f t="array" aca="1" ref="AK514" ca="1">IF($A514&gt;AK$1,"",$C514*INDEX('ETS yield tables'!$D$198:$CO$226,$B514,AK$1-$A514+1)/10^6)</f>
        <v>0</v>
      </c>
      <c r="AL514" cm="1">
        <f t="array" aca="1" ref="AL514" ca="1">IF($A514&gt;AL$1,"",$C514*INDEX('ETS yield tables'!$D$198:$CO$226,$B514,AL$1-$A514+1)/10^6)</f>
        <v>0</v>
      </c>
      <c r="AM514" cm="1">
        <f t="array" aca="1" ref="AM514" ca="1">IF($A514&gt;AM$1,"",$C514*INDEX('ETS yield tables'!$D$198:$CO$226,$B514,AM$1-$A514+1)/10^6)</f>
        <v>0</v>
      </c>
      <c r="AN514" cm="1">
        <f t="array" aca="1" ref="AN514" ca="1">IF($A514&gt;AN$1,"",$C514*INDEX('ETS yield tables'!$D$198:$CO$226,$B514,AN$1-$A514+1)/10^6)</f>
        <v>0</v>
      </c>
      <c r="AO514" cm="1">
        <f t="array" aca="1" ref="AO514" ca="1">IF($A514&gt;AO$1,"",$C514*INDEX('ETS yield tables'!$D$198:$CO$226,$B514,AO$1-$A514+1)/10^6)</f>
        <v>0</v>
      </c>
      <c r="AP514" cm="1">
        <f t="array" aca="1" ref="AP514" ca="1">IF($A514&gt;AP$1,"",$C514*INDEX('ETS yield tables'!$D$198:$CO$226,$B514,AP$1-$A514+1)/10^6)</f>
        <v>0</v>
      </c>
      <c r="AQ514" cm="1">
        <f t="array" aca="1" ref="AQ514" ca="1">IF($A514&gt;AQ$1,"",$C514*INDEX('ETS yield tables'!$D$198:$CO$226,$B514,AQ$1-$A514+1)/10^6)</f>
        <v>0</v>
      </c>
      <c r="AR514" cm="1">
        <f t="array" aca="1" ref="AR514" ca="1">IF($A514&gt;AR$1,"",$C514*INDEX('ETS yield tables'!$D$198:$CO$226,$B514,AR$1-$A514+1)/10^6)</f>
        <v>0</v>
      </c>
      <c r="AS514" cm="1">
        <f t="array" aca="1" ref="AS514" ca="1">IF($A514&gt;AS$1,"",$C514*INDEX('ETS yield tables'!$D$198:$CO$226,$B514,AS$1-$A514+1)/10^6)</f>
        <v>0</v>
      </c>
      <c r="AT514" cm="1">
        <f t="array" aca="1" ref="AT514" ca="1">IF($A514&gt;AT$1,"",$C514*INDEX('ETS yield tables'!$D$198:$CO$226,$B514,AT$1-$A514+1)/10^6)</f>
        <v>0</v>
      </c>
      <c r="AU514" cm="1">
        <f t="array" aca="1" ref="AU514" ca="1">IF($A514&gt;AU$1,"",$C514*INDEX('ETS yield tables'!$D$198:$CO$226,$B514,AU$1-$A514+1)/10^6)</f>
        <v>0</v>
      </c>
      <c r="AV514" cm="1">
        <f t="array" aca="1" ref="AV514" ca="1">IF($A514&gt;AV$1,"",$C514*INDEX('ETS yield tables'!$D$198:$CO$226,$B514,AV$1-$A514+1)/10^6)</f>
        <v>0</v>
      </c>
      <c r="AW514" cm="1">
        <f t="array" aca="1" ref="AW514" ca="1">IF($A514&gt;AW$1,"",$C514*INDEX('ETS yield tables'!$D$198:$CO$226,$B514,AW$1-$A514+1)/10^6)</f>
        <v>0</v>
      </c>
      <c r="AX514" cm="1">
        <f t="array" aca="1" ref="AX514" ca="1">IF($A514&gt;AX$1,"",$C514*INDEX('ETS yield tables'!$D$198:$CO$226,$B514,AX$1-$A514+1)/10^6)</f>
        <v>0</v>
      </c>
      <c r="AY514" cm="1">
        <f t="array" aca="1" ref="AY514" ca="1">IF($A514&gt;AY$1,"",$C514*INDEX('ETS yield tables'!$D$198:$CO$226,$B514,AY$1-$A514+1)/10^6)</f>
        <v>0</v>
      </c>
      <c r="AZ514" cm="1">
        <f t="array" aca="1" ref="AZ514" ca="1">IF($A514&gt;AZ$1,"",$C514*INDEX('ETS yield tables'!$D$198:$CO$226,$B514,AZ$1-$A514+1)/10^6)</f>
        <v>0</v>
      </c>
      <c r="BA514" cm="1">
        <f t="array" aca="1" ref="BA514" ca="1">IF($A514&gt;BA$1,"",$C514*INDEX('ETS yield tables'!$D$198:$CO$226,$B514,BA$1-$A514+1)/10^6)</f>
        <v>0</v>
      </c>
      <c r="BB514" cm="1">
        <f t="array" aca="1" ref="BB514" ca="1">IF($A514&gt;BB$1,"",$C514*INDEX('ETS yield tables'!$D$198:$CO$226,$B514,BB$1-$A514+1)/10^6)</f>
        <v>0</v>
      </c>
      <c r="BC514" cm="1">
        <f t="array" aca="1" ref="BC514" ca="1">IF($A514&gt;BC$1,"",$C514*INDEX('ETS yield tables'!$D$198:$CO$226,$B514,BC$1-$A514+1)/10^6)</f>
        <v>0</v>
      </c>
      <c r="BD514" cm="1">
        <f t="array" aca="1" ref="BD514" ca="1">IF($A514&gt;BD$1,"",$C514*INDEX('ETS yield tables'!$D$198:$CO$226,$B514,BD$1-$A514+1)/10^6)</f>
        <v>0</v>
      </c>
      <c r="BE514" cm="1">
        <f t="array" aca="1" ref="BE514" ca="1">IF($A514&gt;BE$1,"",$C514*INDEX('ETS yield tables'!$D$198:$CO$226,$B514,BE$1-$A514+1)/10^6)</f>
        <v>0</v>
      </c>
      <c r="BF514" cm="1">
        <f t="array" aca="1" ref="BF514" ca="1">IF($A514&gt;BF$1,"",$C514*INDEX('ETS yield tables'!$D$198:$CO$226,$B514,BF$1-$A514+1)/10^6)</f>
        <v>0</v>
      </c>
      <c r="BG514" cm="1">
        <f t="array" aca="1" ref="BG514" ca="1">IF($A514&gt;BG$1,"",$C514*INDEX('ETS yield tables'!$D$198:$CO$226,$B514,BG$1-$A514+1)/10^6)</f>
        <v>0</v>
      </c>
      <c r="BH514" cm="1">
        <f t="array" aca="1" ref="BH514" ca="1">IF($A514&gt;BH$1,"",$C514*INDEX('ETS yield tables'!$D$198:$CO$226,$B514,BH$1-$A514+1)/10^6)</f>
        <v>0</v>
      </c>
      <c r="BI514" cm="1">
        <f t="array" aca="1" ref="BI514" ca="1">IF($A514&gt;BI$1,"",$C514*INDEX('ETS yield tables'!$D$198:$CO$226,$B514,BI$1-$A514+1)/10^6)</f>
        <v>0</v>
      </c>
      <c r="BJ514" cm="1">
        <f t="array" aca="1" ref="BJ514" ca="1">IF($A514&gt;BJ$1,"",$C514*INDEX('ETS yield tables'!$D$198:$CO$226,$B514,BJ$1-$A514+1)/10^6)</f>
        <v>0</v>
      </c>
      <c r="BK514" cm="1">
        <f t="array" aca="1" ref="BK514" ca="1">IF($A514&gt;BK$1,"",$C514*INDEX('ETS yield tables'!$D$198:$CO$226,$B514,BK$1-$A514+1)/10^6)</f>
        <v>0</v>
      </c>
      <c r="BL514" cm="1">
        <f t="array" aca="1" ref="BL514" ca="1">IF($A514&gt;BL$1,"",$C514*INDEX('ETS yield tables'!$D$198:$CO$226,$B514,BL$1-$A514+1)/10^6)</f>
        <v>0</v>
      </c>
      <c r="BM514" cm="1">
        <f t="array" aca="1" ref="BM514" ca="1">IF($A514&gt;BM$1,"",$C514*INDEX('ETS yield tables'!$D$198:$CO$226,$B514,BM$1-$A514+1)/10^6)</f>
        <v>0</v>
      </c>
      <c r="BN514" cm="1">
        <f t="array" aca="1" ref="BN514" ca="1">IF($A514&gt;BN$1,"",$C514*INDEX('ETS yield tables'!$D$198:$CO$226,$B514,BN$1-$A514+1)/10^6)</f>
        <v>0</v>
      </c>
      <c r="BO514" cm="1">
        <f t="array" aca="1" ref="BO514" ca="1">IF($A514&gt;BO$1,"",$C514*INDEX('ETS yield tables'!$D$198:$CO$226,$B514,BO$1-$A514+1)/10^6)</f>
        <v>0</v>
      </c>
      <c r="BP514" cm="1">
        <f t="array" aca="1" ref="BP514" ca="1">IF($A514&gt;BP$1,"",$C514*INDEX('ETS yield tables'!$D$198:$CO$226,$B514,BP$1-$A514+1)/10^6)</f>
        <v>0</v>
      </c>
      <c r="BQ514" cm="1">
        <f t="array" aca="1" ref="BQ514" ca="1">IF($A514&gt;BQ$1,"",$C514*INDEX('ETS yield tables'!$D$198:$CO$226,$B514,BQ$1-$A514+1)/10^6)</f>
        <v>0</v>
      </c>
      <c r="BR514" cm="1">
        <f t="array" aca="1" ref="BR514" ca="1">IF($A514&gt;BR$1,"",$C514*INDEX('ETS yield tables'!$D$198:$CO$226,$B514,BR$1-$A514+1)/10^6)</f>
        <v>0</v>
      </c>
      <c r="BS514" cm="1">
        <f t="array" aca="1" ref="BS514" ca="1">IF($A514&gt;BS$1,"",$C514*INDEX('ETS yield tables'!$D$198:$CO$226,$B514,BS$1-$A514+1)/10^6)</f>
        <v>0</v>
      </c>
      <c r="BT514" cm="1">
        <f t="array" aca="1" ref="BT514" ca="1">IF($A514&gt;BT$1,"",$C514*INDEX('ETS yield tables'!$D$198:$CO$226,$B514,BT$1-$A514+1)/10^6)</f>
        <v>0</v>
      </c>
      <c r="BU514" cm="1">
        <f t="array" aca="1" ref="BU514" ca="1">IF($A514&gt;BU$1,"",$C514*INDEX('ETS yield tables'!$D$198:$CO$226,$B514,BU$1-$A514+1)/10^6)</f>
        <v>0</v>
      </c>
      <c r="BV514" cm="1">
        <f t="array" aca="1" ref="BV514" ca="1">IF($A514&gt;BV$1,"",$C514*INDEX('ETS yield tables'!$D$198:$CO$226,$B514,BV$1-$A514+1)/10^6)</f>
        <v>0</v>
      </c>
      <c r="BW514" cm="1">
        <f t="array" aca="1" ref="BW514" ca="1">IF($A514&gt;BW$1,"",$C514*INDEX('ETS yield tables'!$D$198:$CO$226,$B514,BW$1-$A514+1)/10^6)</f>
        <v>0</v>
      </c>
      <c r="BX514" cm="1">
        <f t="array" aca="1" ref="BX514" ca="1">IF($A514&gt;BX$1,"",$C514*INDEX('ETS yield tables'!$D$198:$CO$226,$B514,BX$1-$A514+1)/10^6)</f>
        <v>0</v>
      </c>
      <c r="BY514" cm="1">
        <f t="array" aca="1" ref="BY514" ca="1">IF($A514&gt;BY$1,"",$C514*INDEX('ETS yield tables'!$D$198:$CO$226,$B514,BY$1-$A514+1)/10^6)</f>
        <v>0</v>
      </c>
      <c r="BZ514" cm="1">
        <f t="array" aca="1" ref="BZ514" ca="1">IF($A514&gt;BZ$1,"",$C514*INDEX('ETS yield tables'!$D$198:$CO$226,$B514,BZ$1-$A514+1)/10^6)</f>
        <v>0</v>
      </c>
      <c r="CA514" cm="1">
        <f t="array" aca="1" ref="CA514" ca="1">IF($A514&gt;CA$1,"",$C514*INDEX('ETS yield tables'!$D$198:$CO$226,$B514,CA$1-$A514+1)/10^6)</f>
        <v>0</v>
      </c>
      <c r="CB514" cm="1">
        <f t="array" aca="1" ref="CB514" ca="1">IF($A514&gt;CB$1,"",$C514*INDEX('ETS yield tables'!$D$198:$CO$226,$B514,CB$1-$A514+1)/10^6)</f>
        <v>0</v>
      </c>
      <c r="CC514" cm="1">
        <f t="array" aca="1" ref="CC514" ca="1">IF($A514&gt;CC$1,"",$C514*INDEX('ETS yield tables'!$D$198:$CO$226,$B514,CC$1-$A514+1)/10^6)</f>
        <v>0</v>
      </c>
      <c r="CD514" cm="1">
        <f t="array" aca="1" ref="CD514" ca="1">IF($A514&gt;CD$1,"",$C514*INDEX('ETS yield tables'!$D$198:$CO$226,$B514,CD$1-$A514+1)/10^6)</f>
        <v>0</v>
      </c>
      <c r="CE514" cm="1">
        <f t="array" aca="1" ref="CE514" ca="1">IF($A514&gt;CE$1,"",$C514*INDEX('ETS yield tables'!$D$198:$CO$226,$B514,CE$1-$A514+1)/10^6)</f>
        <v>0</v>
      </c>
      <c r="CF514" cm="1">
        <f t="array" aca="1" ref="CF514" ca="1">IF($A514&gt;CF$1,"",$C514*INDEX('ETS yield tables'!$D$198:$CO$226,$B514,CF$1-$A514+1)/10^6)</f>
        <v>0</v>
      </c>
      <c r="CG514" cm="1">
        <f t="array" aca="1" ref="CG514" ca="1">IF($A514&gt;CG$1,"",$C514*INDEX('ETS yield tables'!$D$198:$CO$226,$B514,CG$1-$A514+1)/10^6)</f>
        <v>0</v>
      </c>
      <c r="CH514" cm="1">
        <f t="array" aca="1" ref="CH514" ca="1">IF($A514&gt;CH$1,"",$C514*INDEX('ETS yield tables'!$D$198:$CO$226,$B514,CH$1-$A514+1)/10^6)</f>
        <v>0</v>
      </c>
      <c r="CI514" cm="1">
        <f t="array" aca="1" ref="CI514" ca="1">IF($A514&gt;CI$1,"",$C514*INDEX('ETS yield tables'!$D$198:$CO$226,$B514,CI$1-$A514+1)/10^6)</f>
        <v>0</v>
      </c>
      <c r="CJ514" cm="1">
        <f t="array" aca="1" ref="CJ514" ca="1">IF($A514&gt;CJ$1,"",$C514*INDEX('ETS yield tables'!$D$198:$CO$226,$B514,CJ$1-$A514+1)/10^6)</f>
        <v>0</v>
      </c>
      <c r="CK514" cm="1">
        <f t="array" aca="1" ref="CK514" ca="1">IF($A514&gt;CK$1,"",$C514*INDEX('ETS yield tables'!$D$198:$CO$226,$B514,CK$1-$A514+1)/10^6)</f>
        <v>0</v>
      </c>
      <c r="CL514" cm="1">
        <f t="array" aca="1" ref="CL514" ca="1">IF($A514&gt;CL$1,"",$C514*INDEX('ETS yield tables'!$D$198:$CO$226,$B514,CL$1-$A514+1)/10^6)</f>
        <v>0</v>
      </c>
      <c r="CM514" cm="1">
        <f t="array" aca="1" ref="CM514" ca="1">IF($A514&gt;CM$1,"",$C514*INDEX('ETS yield tables'!$D$198:$CO$226,$B514,CM$1-$A514+1)/10^6)</f>
        <v>0</v>
      </c>
      <c r="CN514" cm="1">
        <f t="array" aca="1" ref="CN514" ca="1">IF($A514&gt;CN$1,"",$C514*INDEX('ETS yield tables'!$D$198:$CO$226,$B514,CN$1-$A514+1)/10^6)</f>
        <v>0</v>
      </c>
      <c r="CO514" cm="1">
        <f t="array" aca="1" ref="CO514" ca="1">IF($A514&gt;CO$1,"",$C514*INDEX('ETS yield tables'!$D$198:$CO$226,$B514,CO$1-$A514+1)/10^6)</f>
        <v>0</v>
      </c>
    </row>
    <row r="515" spans="1:93" hidden="1" outlineLevel="1">
      <c r="A515">
        <v>2005</v>
      </c>
      <c r="B515">
        <f t="shared" si="261"/>
        <v>9</v>
      </c>
      <c r="C515" s="1">
        <v>0</v>
      </c>
      <c r="D515" s="64"/>
      <c r="E515" s="64"/>
      <c r="F515" s="64"/>
      <c r="G515" s="64"/>
      <c r="H515" s="64"/>
      <c r="I515" s="64"/>
      <c r="J515" s="64"/>
      <c r="K515" s="64"/>
      <c r="L515" s="64"/>
      <c r="M515" s="64"/>
      <c r="N515" s="64"/>
      <c r="O515" s="64"/>
      <c r="P515" s="64"/>
      <c r="Q515" s="64"/>
      <c r="R515" s="64"/>
      <c r="S515" s="64"/>
      <c r="T515" s="64"/>
      <c r="U515" s="64"/>
      <c r="V515" s="64"/>
      <c r="W515" s="64"/>
      <c r="X515" s="64"/>
      <c r="Y515" s="64"/>
      <c r="Z515" s="64"/>
      <c r="AA515" cm="1">
        <f t="array" aca="1" ref="AA515" ca="1">IF($A515&gt;AA$1,"",$C515*INDEX('ETS yield tables'!$D$198:$CO$226,$B515,AA$1-$A515+1)/10^6)</f>
        <v>0</v>
      </c>
      <c r="AB515" cm="1">
        <f t="array" aca="1" ref="AB515" ca="1">IF($A515&gt;AB$1,"",$C515*INDEX('ETS yield tables'!$D$198:$CO$226,$B515,AB$1-$A515+1)/10^6)</f>
        <v>0</v>
      </c>
      <c r="AC515" cm="1">
        <f t="array" aca="1" ref="AC515" ca="1">IF($A515&gt;AC$1,"",$C515*INDEX('ETS yield tables'!$D$198:$CO$226,$B515,AC$1-$A515+1)/10^6)</f>
        <v>0</v>
      </c>
      <c r="AD515" cm="1">
        <f t="array" aca="1" ref="AD515" ca="1">IF($A515&gt;AD$1,"",$C515*INDEX('ETS yield tables'!$D$198:$CO$226,$B515,AD$1-$A515+1)/10^6)</f>
        <v>0</v>
      </c>
      <c r="AE515" cm="1">
        <f t="array" aca="1" ref="AE515" ca="1">IF($A515&gt;AE$1,"",$C515*INDEX('ETS yield tables'!$D$198:$CO$226,$B515,AE$1-$A515+1)/10^6)</f>
        <v>0</v>
      </c>
      <c r="AF515" cm="1">
        <f t="array" aca="1" ref="AF515" ca="1">IF($A515&gt;AF$1,"",$C515*INDEX('ETS yield tables'!$D$198:$CO$226,$B515,AF$1-$A515+1)/10^6)</f>
        <v>0</v>
      </c>
      <c r="AG515" cm="1">
        <f t="array" aca="1" ref="AG515" ca="1">IF($A515&gt;AG$1,"",$C515*INDEX('ETS yield tables'!$D$198:$CO$226,$B515,AG$1-$A515+1)/10^6)</f>
        <v>0</v>
      </c>
      <c r="AH515" cm="1">
        <f t="array" aca="1" ref="AH515" ca="1">IF($A515&gt;AH$1,"",$C515*INDEX('ETS yield tables'!$D$198:$CO$226,$B515,AH$1-$A515+1)/10^6)</f>
        <v>0</v>
      </c>
      <c r="AI515" cm="1">
        <f t="array" aca="1" ref="AI515" ca="1">IF($A515&gt;AI$1,"",$C515*INDEX('ETS yield tables'!$D$198:$CO$226,$B515,AI$1-$A515+1)/10^6)</f>
        <v>0</v>
      </c>
      <c r="AJ515" cm="1">
        <f t="array" aca="1" ref="AJ515" ca="1">IF($A515&gt;AJ$1,"",$C515*INDEX('ETS yield tables'!$D$198:$CO$226,$B515,AJ$1-$A515+1)/10^6)</f>
        <v>0</v>
      </c>
      <c r="AK515" cm="1">
        <f t="array" aca="1" ref="AK515" ca="1">IF($A515&gt;AK$1,"",$C515*INDEX('ETS yield tables'!$D$198:$CO$226,$B515,AK$1-$A515+1)/10^6)</f>
        <v>0</v>
      </c>
      <c r="AL515" cm="1">
        <f t="array" aca="1" ref="AL515" ca="1">IF($A515&gt;AL$1,"",$C515*INDEX('ETS yield tables'!$D$198:$CO$226,$B515,AL$1-$A515+1)/10^6)</f>
        <v>0</v>
      </c>
      <c r="AM515" cm="1">
        <f t="array" aca="1" ref="AM515" ca="1">IF($A515&gt;AM$1,"",$C515*INDEX('ETS yield tables'!$D$198:$CO$226,$B515,AM$1-$A515+1)/10^6)</f>
        <v>0</v>
      </c>
      <c r="AN515" cm="1">
        <f t="array" aca="1" ref="AN515" ca="1">IF($A515&gt;AN$1,"",$C515*INDEX('ETS yield tables'!$D$198:$CO$226,$B515,AN$1-$A515+1)/10^6)</f>
        <v>0</v>
      </c>
      <c r="AO515" cm="1">
        <f t="array" aca="1" ref="AO515" ca="1">IF($A515&gt;AO$1,"",$C515*INDEX('ETS yield tables'!$D$198:$CO$226,$B515,AO$1-$A515+1)/10^6)</f>
        <v>0</v>
      </c>
      <c r="AP515" cm="1">
        <f t="array" aca="1" ref="AP515" ca="1">IF($A515&gt;AP$1,"",$C515*INDEX('ETS yield tables'!$D$198:$CO$226,$B515,AP$1-$A515+1)/10^6)</f>
        <v>0</v>
      </c>
      <c r="AQ515" cm="1">
        <f t="array" aca="1" ref="AQ515" ca="1">IF($A515&gt;AQ$1,"",$C515*INDEX('ETS yield tables'!$D$198:$CO$226,$B515,AQ$1-$A515+1)/10^6)</f>
        <v>0</v>
      </c>
      <c r="AR515" cm="1">
        <f t="array" aca="1" ref="AR515" ca="1">IF($A515&gt;AR$1,"",$C515*INDEX('ETS yield tables'!$D$198:$CO$226,$B515,AR$1-$A515+1)/10^6)</f>
        <v>0</v>
      </c>
      <c r="AS515" cm="1">
        <f t="array" aca="1" ref="AS515" ca="1">IF($A515&gt;AS$1,"",$C515*INDEX('ETS yield tables'!$D$198:$CO$226,$B515,AS$1-$A515+1)/10^6)</f>
        <v>0</v>
      </c>
      <c r="AT515" cm="1">
        <f t="array" aca="1" ref="AT515" ca="1">IF($A515&gt;AT$1,"",$C515*INDEX('ETS yield tables'!$D$198:$CO$226,$B515,AT$1-$A515+1)/10^6)</f>
        <v>0</v>
      </c>
      <c r="AU515" cm="1">
        <f t="array" aca="1" ref="AU515" ca="1">IF($A515&gt;AU$1,"",$C515*INDEX('ETS yield tables'!$D$198:$CO$226,$B515,AU$1-$A515+1)/10^6)</f>
        <v>0</v>
      </c>
      <c r="AV515" cm="1">
        <f t="array" aca="1" ref="AV515" ca="1">IF($A515&gt;AV$1,"",$C515*INDEX('ETS yield tables'!$D$198:$CO$226,$B515,AV$1-$A515+1)/10^6)</f>
        <v>0</v>
      </c>
      <c r="AW515" cm="1">
        <f t="array" aca="1" ref="AW515" ca="1">IF($A515&gt;AW$1,"",$C515*INDEX('ETS yield tables'!$D$198:$CO$226,$B515,AW$1-$A515+1)/10^6)</f>
        <v>0</v>
      </c>
      <c r="AX515" cm="1">
        <f t="array" aca="1" ref="AX515" ca="1">IF($A515&gt;AX$1,"",$C515*INDEX('ETS yield tables'!$D$198:$CO$226,$B515,AX$1-$A515+1)/10^6)</f>
        <v>0</v>
      </c>
      <c r="AY515" cm="1">
        <f t="array" aca="1" ref="AY515" ca="1">IF($A515&gt;AY$1,"",$C515*INDEX('ETS yield tables'!$D$198:$CO$226,$B515,AY$1-$A515+1)/10^6)</f>
        <v>0</v>
      </c>
      <c r="AZ515" cm="1">
        <f t="array" aca="1" ref="AZ515" ca="1">IF($A515&gt;AZ$1,"",$C515*INDEX('ETS yield tables'!$D$198:$CO$226,$B515,AZ$1-$A515+1)/10^6)</f>
        <v>0</v>
      </c>
      <c r="BA515" cm="1">
        <f t="array" aca="1" ref="BA515" ca="1">IF($A515&gt;BA$1,"",$C515*INDEX('ETS yield tables'!$D$198:$CO$226,$B515,BA$1-$A515+1)/10^6)</f>
        <v>0</v>
      </c>
      <c r="BB515" cm="1">
        <f t="array" aca="1" ref="BB515" ca="1">IF($A515&gt;BB$1,"",$C515*INDEX('ETS yield tables'!$D$198:$CO$226,$B515,BB$1-$A515+1)/10^6)</f>
        <v>0</v>
      </c>
      <c r="BC515" cm="1">
        <f t="array" aca="1" ref="BC515" ca="1">IF($A515&gt;BC$1,"",$C515*INDEX('ETS yield tables'!$D$198:$CO$226,$B515,BC$1-$A515+1)/10^6)</f>
        <v>0</v>
      </c>
      <c r="BD515" cm="1">
        <f t="array" aca="1" ref="BD515" ca="1">IF($A515&gt;BD$1,"",$C515*INDEX('ETS yield tables'!$D$198:$CO$226,$B515,BD$1-$A515+1)/10^6)</f>
        <v>0</v>
      </c>
      <c r="BE515" cm="1">
        <f t="array" aca="1" ref="BE515" ca="1">IF($A515&gt;BE$1,"",$C515*INDEX('ETS yield tables'!$D$198:$CO$226,$B515,BE$1-$A515+1)/10^6)</f>
        <v>0</v>
      </c>
      <c r="BF515" cm="1">
        <f t="array" aca="1" ref="BF515" ca="1">IF($A515&gt;BF$1,"",$C515*INDEX('ETS yield tables'!$D$198:$CO$226,$B515,BF$1-$A515+1)/10^6)</f>
        <v>0</v>
      </c>
      <c r="BG515" cm="1">
        <f t="array" aca="1" ref="BG515" ca="1">IF($A515&gt;BG$1,"",$C515*INDEX('ETS yield tables'!$D$198:$CO$226,$B515,BG$1-$A515+1)/10^6)</f>
        <v>0</v>
      </c>
      <c r="BH515" cm="1">
        <f t="array" aca="1" ref="BH515" ca="1">IF($A515&gt;BH$1,"",$C515*INDEX('ETS yield tables'!$D$198:$CO$226,$B515,BH$1-$A515+1)/10^6)</f>
        <v>0</v>
      </c>
      <c r="BI515" cm="1">
        <f t="array" aca="1" ref="BI515" ca="1">IF($A515&gt;BI$1,"",$C515*INDEX('ETS yield tables'!$D$198:$CO$226,$B515,BI$1-$A515+1)/10^6)</f>
        <v>0</v>
      </c>
      <c r="BJ515" cm="1">
        <f t="array" aca="1" ref="BJ515" ca="1">IF($A515&gt;BJ$1,"",$C515*INDEX('ETS yield tables'!$D$198:$CO$226,$B515,BJ$1-$A515+1)/10^6)</f>
        <v>0</v>
      </c>
      <c r="BK515" cm="1">
        <f t="array" aca="1" ref="BK515" ca="1">IF($A515&gt;BK$1,"",$C515*INDEX('ETS yield tables'!$D$198:$CO$226,$B515,BK$1-$A515+1)/10^6)</f>
        <v>0</v>
      </c>
      <c r="BL515" cm="1">
        <f t="array" aca="1" ref="BL515" ca="1">IF($A515&gt;BL$1,"",$C515*INDEX('ETS yield tables'!$D$198:$CO$226,$B515,BL$1-$A515+1)/10^6)</f>
        <v>0</v>
      </c>
      <c r="BM515" cm="1">
        <f t="array" aca="1" ref="BM515" ca="1">IF($A515&gt;BM$1,"",$C515*INDEX('ETS yield tables'!$D$198:$CO$226,$B515,BM$1-$A515+1)/10^6)</f>
        <v>0</v>
      </c>
      <c r="BN515" cm="1">
        <f t="array" aca="1" ref="BN515" ca="1">IF($A515&gt;BN$1,"",$C515*INDEX('ETS yield tables'!$D$198:$CO$226,$B515,BN$1-$A515+1)/10^6)</f>
        <v>0</v>
      </c>
      <c r="BO515" cm="1">
        <f t="array" aca="1" ref="BO515" ca="1">IF($A515&gt;BO$1,"",$C515*INDEX('ETS yield tables'!$D$198:$CO$226,$B515,BO$1-$A515+1)/10^6)</f>
        <v>0</v>
      </c>
      <c r="BP515" cm="1">
        <f t="array" aca="1" ref="BP515" ca="1">IF($A515&gt;BP$1,"",$C515*INDEX('ETS yield tables'!$D$198:$CO$226,$B515,BP$1-$A515+1)/10^6)</f>
        <v>0</v>
      </c>
      <c r="BQ515" cm="1">
        <f t="array" aca="1" ref="BQ515" ca="1">IF($A515&gt;BQ$1,"",$C515*INDEX('ETS yield tables'!$D$198:$CO$226,$B515,BQ$1-$A515+1)/10^6)</f>
        <v>0</v>
      </c>
      <c r="BR515" cm="1">
        <f t="array" aca="1" ref="BR515" ca="1">IF($A515&gt;BR$1,"",$C515*INDEX('ETS yield tables'!$D$198:$CO$226,$B515,BR$1-$A515+1)/10^6)</f>
        <v>0</v>
      </c>
      <c r="BS515" cm="1">
        <f t="array" aca="1" ref="BS515" ca="1">IF($A515&gt;BS$1,"",$C515*INDEX('ETS yield tables'!$D$198:$CO$226,$B515,BS$1-$A515+1)/10^6)</f>
        <v>0</v>
      </c>
      <c r="BT515" cm="1">
        <f t="array" aca="1" ref="BT515" ca="1">IF($A515&gt;BT$1,"",$C515*INDEX('ETS yield tables'!$D$198:$CO$226,$B515,BT$1-$A515+1)/10^6)</f>
        <v>0</v>
      </c>
      <c r="BU515" cm="1">
        <f t="array" aca="1" ref="BU515" ca="1">IF($A515&gt;BU$1,"",$C515*INDEX('ETS yield tables'!$D$198:$CO$226,$B515,BU$1-$A515+1)/10^6)</f>
        <v>0</v>
      </c>
      <c r="BV515" cm="1">
        <f t="array" aca="1" ref="BV515" ca="1">IF($A515&gt;BV$1,"",$C515*INDEX('ETS yield tables'!$D$198:$CO$226,$B515,BV$1-$A515+1)/10^6)</f>
        <v>0</v>
      </c>
      <c r="BW515" cm="1">
        <f t="array" aca="1" ref="BW515" ca="1">IF($A515&gt;BW$1,"",$C515*INDEX('ETS yield tables'!$D$198:$CO$226,$B515,BW$1-$A515+1)/10^6)</f>
        <v>0</v>
      </c>
      <c r="BX515" cm="1">
        <f t="array" aca="1" ref="BX515" ca="1">IF($A515&gt;BX$1,"",$C515*INDEX('ETS yield tables'!$D$198:$CO$226,$B515,BX$1-$A515+1)/10^6)</f>
        <v>0</v>
      </c>
      <c r="BY515" cm="1">
        <f t="array" aca="1" ref="BY515" ca="1">IF($A515&gt;BY$1,"",$C515*INDEX('ETS yield tables'!$D$198:$CO$226,$B515,BY$1-$A515+1)/10^6)</f>
        <v>0</v>
      </c>
      <c r="BZ515" cm="1">
        <f t="array" aca="1" ref="BZ515" ca="1">IF($A515&gt;BZ$1,"",$C515*INDEX('ETS yield tables'!$D$198:$CO$226,$B515,BZ$1-$A515+1)/10^6)</f>
        <v>0</v>
      </c>
      <c r="CA515" cm="1">
        <f t="array" aca="1" ref="CA515" ca="1">IF($A515&gt;CA$1,"",$C515*INDEX('ETS yield tables'!$D$198:$CO$226,$B515,CA$1-$A515+1)/10^6)</f>
        <v>0</v>
      </c>
      <c r="CB515" cm="1">
        <f t="array" aca="1" ref="CB515" ca="1">IF($A515&gt;CB$1,"",$C515*INDEX('ETS yield tables'!$D$198:$CO$226,$B515,CB$1-$A515+1)/10^6)</f>
        <v>0</v>
      </c>
      <c r="CC515" cm="1">
        <f t="array" aca="1" ref="CC515" ca="1">IF($A515&gt;CC$1,"",$C515*INDEX('ETS yield tables'!$D$198:$CO$226,$B515,CC$1-$A515+1)/10^6)</f>
        <v>0</v>
      </c>
      <c r="CD515" cm="1">
        <f t="array" aca="1" ref="CD515" ca="1">IF($A515&gt;CD$1,"",$C515*INDEX('ETS yield tables'!$D$198:$CO$226,$B515,CD$1-$A515+1)/10^6)</f>
        <v>0</v>
      </c>
      <c r="CE515" cm="1">
        <f t="array" aca="1" ref="CE515" ca="1">IF($A515&gt;CE$1,"",$C515*INDEX('ETS yield tables'!$D$198:$CO$226,$B515,CE$1-$A515+1)/10^6)</f>
        <v>0</v>
      </c>
      <c r="CF515" cm="1">
        <f t="array" aca="1" ref="CF515" ca="1">IF($A515&gt;CF$1,"",$C515*INDEX('ETS yield tables'!$D$198:$CO$226,$B515,CF$1-$A515+1)/10^6)</f>
        <v>0</v>
      </c>
      <c r="CG515" cm="1">
        <f t="array" aca="1" ref="CG515" ca="1">IF($A515&gt;CG$1,"",$C515*INDEX('ETS yield tables'!$D$198:$CO$226,$B515,CG$1-$A515+1)/10^6)</f>
        <v>0</v>
      </c>
      <c r="CH515" cm="1">
        <f t="array" aca="1" ref="CH515" ca="1">IF($A515&gt;CH$1,"",$C515*INDEX('ETS yield tables'!$D$198:$CO$226,$B515,CH$1-$A515+1)/10^6)</f>
        <v>0</v>
      </c>
      <c r="CI515" cm="1">
        <f t="array" aca="1" ref="CI515" ca="1">IF($A515&gt;CI$1,"",$C515*INDEX('ETS yield tables'!$D$198:$CO$226,$B515,CI$1-$A515+1)/10^6)</f>
        <v>0</v>
      </c>
      <c r="CJ515" cm="1">
        <f t="array" aca="1" ref="CJ515" ca="1">IF($A515&gt;CJ$1,"",$C515*INDEX('ETS yield tables'!$D$198:$CO$226,$B515,CJ$1-$A515+1)/10^6)</f>
        <v>0</v>
      </c>
      <c r="CK515" cm="1">
        <f t="array" aca="1" ref="CK515" ca="1">IF($A515&gt;CK$1,"",$C515*INDEX('ETS yield tables'!$D$198:$CO$226,$B515,CK$1-$A515+1)/10^6)</f>
        <v>0</v>
      </c>
      <c r="CL515" cm="1">
        <f t="array" aca="1" ref="CL515" ca="1">IF($A515&gt;CL$1,"",$C515*INDEX('ETS yield tables'!$D$198:$CO$226,$B515,CL$1-$A515+1)/10^6)</f>
        <v>0</v>
      </c>
      <c r="CM515" cm="1">
        <f t="array" aca="1" ref="CM515" ca="1">IF($A515&gt;CM$1,"",$C515*INDEX('ETS yield tables'!$D$198:$CO$226,$B515,CM$1-$A515+1)/10^6)</f>
        <v>0</v>
      </c>
      <c r="CN515" cm="1">
        <f t="array" aca="1" ref="CN515" ca="1">IF($A515&gt;CN$1,"",$C515*INDEX('ETS yield tables'!$D$198:$CO$226,$B515,CN$1-$A515+1)/10^6)</f>
        <v>0</v>
      </c>
      <c r="CO515" cm="1">
        <f t="array" aca="1" ref="CO515" ca="1">IF($A515&gt;CO$1,"",$C515*INDEX('ETS yield tables'!$D$198:$CO$226,$B515,CO$1-$A515+1)/10^6)</f>
        <v>0</v>
      </c>
    </row>
    <row r="516" spans="1:93" hidden="1" outlineLevel="1">
      <c r="A516">
        <v>2006</v>
      </c>
      <c r="B516">
        <f t="shared" si="261"/>
        <v>8</v>
      </c>
      <c r="C516" s="1">
        <v>0</v>
      </c>
      <c r="D516" s="64"/>
      <c r="E516" s="64"/>
      <c r="F516" s="64"/>
      <c r="G516" s="64"/>
      <c r="H516" s="64"/>
      <c r="I516" s="64"/>
      <c r="J516" s="64"/>
      <c r="K516" s="64"/>
      <c r="L516" s="64"/>
      <c r="M516" s="64"/>
      <c r="N516" s="64"/>
      <c r="O516" s="64"/>
      <c r="P516" s="64"/>
      <c r="Q516" s="64"/>
      <c r="R516" s="64"/>
      <c r="S516" s="64"/>
      <c r="T516" s="64"/>
      <c r="U516" s="64"/>
      <c r="V516" s="64"/>
      <c r="W516" s="64"/>
      <c r="X516" s="64"/>
      <c r="Y516" s="64"/>
      <c r="Z516" s="64"/>
      <c r="AA516" cm="1">
        <f t="array" aca="1" ref="AA516" ca="1">IF($A516&gt;AA$1,"",$C516*INDEX('ETS yield tables'!$D$198:$CO$226,$B516,AA$1-$A516+1)/10^6)</f>
        <v>0</v>
      </c>
      <c r="AB516" cm="1">
        <f t="array" aca="1" ref="AB516" ca="1">IF($A516&gt;AB$1,"",$C516*INDEX('ETS yield tables'!$D$198:$CO$226,$B516,AB$1-$A516+1)/10^6)</f>
        <v>0</v>
      </c>
      <c r="AC516" cm="1">
        <f t="array" aca="1" ref="AC516" ca="1">IF($A516&gt;AC$1,"",$C516*INDEX('ETS yield tables'!$D$198:$CO$226,$B516,AC$1-$A516+1)/10^6)</f>
        <v>0</v>
      </c>
      <c r="AD516" cm="1">
        <f t="array" aca="1" ref="AD516" ca="1">IF($A516&gt;AD$1,"",$C516*INDEX('ETS yield tables'!$D$198:$CO$226,$B516,AD$1-$A516+1)/10^6)</f>
        <v>0</v>
      </c>
      <c r="AE516" cm="1">
        <f t="array" aca="1" ref="AE516" ca="1">IF($A516&gt;AE$1,"",$C516*INDEX('ETS yield tables'!$D$198:$CO$226,$B516,AE$1-$A516+1)/10^6)</f>
        <v>0</v>
      </c>
      <c r="AF516" cm="1">
        <f t="array" aca="1" ref="AF516" ca="1">IF($A516&gt;AF$1,"",$C516*INDEX('ETS yield tables'!$D$198:$CO$226,$B516,AF$1-$A516+1)/10^6)</f>
        <v>0</v>
      </c>
      <c r="AG516" cm="1">
        <f t="array" aca="1" ref="AG516" ca="1">IF($A516&gt;AG$1,"",$C516*INDEX('ETS yield tables'!$D$198:$CO$226,$B516,AG$1-$A516+1)/10^6)</f>
        <v>0</v>
      </c>
      <c r="AH516" cm="1">
        <f t="array" aca="1" ref="AH516" ca="1">IF($A516&gt;AH$1,"",$C516*INDEX('ETS yield tables'!$D$198:$CO$226,$B516,AH$1-$A516+1)/10^6)</f>
        <v>0</v>
      </c>
      <c r="AI516" cm="1">
        <f t="array" aca="1" ref="AI516" ca="1">IF($A516&gt;AI$1,"",$C516*INDEX('ETS yield tables'!$D$198:$CO$226,$B516,AI$1-$A516+1)/10^6)</f>
        <v>0</v>
      </c>
      <c r="AJ516" cm="1">
        <f t="array" aca="1" ref="AJ516" ca="1">IF($A516&gt;AJ$1,"",$C516*INDEX('ETS yield tables'!$D$198:$CO$226,$B516,AJ$1-$A516+1)/10^6)</f>
        <v>0</v>
      </c>
      <c r="AK516" cm="1">
        <f t="array" aca="1" ref="AK516" ca="1">IF($A516&gt;AK$1,"",$C516*INDEX('ETS yield tables'!$D$198:$CO$226,$B516,AK$1-$A516+1)/10^6)</f>
        <v>0</v>
      </c>
      <c r="AL516" cm="1">
        <f t="array" aca="1" ref="AL516" ca="1">IF($A516&gt;AL$1,"",$C516*INDEX('ETS yield tables'!$D$198:$CO$226,$B516,AL$1-$A516+1)/10^6)</f>
        <v>0</v>
      </c>
      <c r="AM516" cm="1">
        <f t="array" aca="1" ref="AM516" ca="1">IF($A516&gt;AM$1,"",$C516*INDEX('ETS yield tables'!$D$198:$CO$226,$B516,AM$1-$A516+1)/10^6)</f>
        <v>0</v>
      </c>
      <c r="AN516" cm="1">
        <f t="array" aca="1" ref="AN516" ca="1">IF($A516&gt;AN$1,"",$C516*INDEX('ETS yield tables'!$D$198:$CO$226,$B516,AN$1-$A516+1)/10^6)</f>
        <v>0</v>
      </c>
      <c r="AO516" cm="1">
        <f t="array" aca="1" ref="AO516" ca="1">IF($A516&gt;AO$1,"",$C516*INDEX('ETS yield tables'!$D$198:$CO$226,$B516,AO$1-$A516+1)/10^6)</f>
        <v>0</v>
      </c>
      <c r="AP516" cm="1">
        <f t="array" aca="1" ref="AP516" ca="1">IF($A516&gt;AP$1,"",$C516*INDEX('ETS yield tables'!$D$198:$CO$226,$B516,AP$1-$A516+1)/10^6)</f>
        <v>0</v>
      </c>
      <c r="AQ516" cm="1">
        <f t="array" aca="1" ref="AQ516" ca="1">IF($A516&gt;AQ$1,"",$C516*INDEX('ETS yield tables'!$D$198:$CO$226,$B516,AQ$1-$A516+1)/10^6)</f>
        <v>0</v>
      </c>
      <c r="AR516" cm="1">
        <f t="array" aca="1" ref="AR516" ca="1">IF($A516&gt;AR$1,"",$C516*INDEX('ETS yield tables'!$D$198:$CO$226,$B516,AR$1-$A516+1)/10^6)</f>
        <v>0</v>
      </c>
      <c r="AS516" cm="1">
        <f t="array" aca="1" ref="AS516" ca="1">IF($A516&gt;AS$1,"",$C516*INDEX('ETS yield tables'!$D$198:$CO$226,$B516,AS$1-$A516+1)/10^6)</f>
        <v>0</v>
      </c>
      <c r="AT516" cm="1">
        <f t="array" aca="1" ref="AT516" ca="1">IF($A516&gt;AT$1,"",$C516*INDEX('ETS yield tables'!$D$198:$CO$226,$B516,AT$1-$A516+1)/10^6)</f>
        <v>0</v>
      </c>
      <c r="AU516" cm="1">
        <f t="array" aca="1" ref="AU516" ca="1">IF($A516&gt;AU$1,"",$C516*INDEX('ETS yield tables'!$D$198:$CO$226,$B516,AU$1-$A516+1)/10^6)</f>
        <v>0</v>
      </c>
      <c r="AV516" cm="1">
        <f t="array" aca="1" ref="AV516" ca="1">IF($A516&gt;AV$1,"",$C516*INDEX('ETS yield tables'!$D$198:$CO$226,$B516,AV$1-$A516+1)/10^6)</f>
        <v>0</v>
      </c>
      <c r="AW516" cm="1">
        <f t="array" aca="1" ref="AW516" ca="1">IF($A516&gt;AW$1,"",$C516*INDEX('ETS yield tables'!$D$198:$CO$226,$B516,AW$1-$A516+1)/10^6)</f>
        <v>0</v>
      </c>
      <c r="AX516" cm="1">
        <f t="array" aca="1" ref="AX516" ca="1">IF($A516&gt;AX$1,"",$C516*INDEX('ETS yield tables'!$D$198:$CO$226,$B516,AX$1-$A516+1)/10^6)</f>
        <v>0</v>
      </c>
      <c r="AY516" cm="1">
        <f t="array" aca="1" ref="AY516" ca="1">IF($A516&gt;AY$1,"",$C516*INDEX('ETS yield tables'!$D$198:$CO$226,$B516,AY$1-$A516+1)/10^6)</f>
        <v>0</v>
      </c>
      <c r="AZ516" cm="1">
        <f t="array" aca="1" ref="AZ516" ca="1">IF($A516&gt;AZ$1,"",$C516*INDEX('ETS yield tables'!$D$198:$CO$226,$B516,AZ$1-$A516+1)/10^6)</f>
        <v>0</v>
      </c>
      <c r="BA516" cm="1">
        <f t="array" aca="1" ref="BA516" ca="1">IF($A516&gt;BA$1,"",$C516*INDEX('ETS yield tables'!$D$198:$CO$226,$B516,BA$1-$A516+1)/10^6)</f>
        <v>0</v>
      </c>
      <c r="BB516" cm="1">
        <f t="array" aca="1" ref="BB516" ca="1">IF($A516&gt;BB$1,"",$C516*INDEX('ETS yield tables'!$D$198:$CO$226,$B516,BB$1-$A516+1)/10^6)</f>
        <v>0</v>
      </c>
      <c r="BC516" cm="1">
        <f t="array" aca="1" ref="BC516" ca="1">IF($A516&gt;BC$1,"",$C516*INDEX('ETS yield tables'!$D$198:$CO$226,$B516,BC$1-$A516+1)/10^6)</f>
        <v>0</v>
      </c>
      <c r="BD516" cm="1">
        <f t="array" aca="1" ref="BD516" ca="1">IF($A516&gt;BD$1,"",$C516*INDEX('ETS yield tables'!$D$198:$CO$226,$B516,BD$1-$A516+1)/10^6)</f>
        <v>0</v>
      </c>
      <c r="BE516" cm="1">
        <f t="array" aca="1" ref="BE516" ca="1">IF($A516&gt;BE$1,"",$C516*INDEX('ETS yield tables'!$D$198:$CO$226,$B516,BE$1-$A516+1)/10^6)</f>
        <v>0</v>
      </c>
      <c r="BF516" cm="1">
        <f t="array" aca="1" ref="BF516" ca="1">IF($A516&gt;BF$1,"",$C516*INDEX('ETS yield tables'!$D$198:$CO$226,$B516,BF$1-$A516+1)/10^6)</f>
        <v>0</v>
      </c>
      <c r="BG516" cm="1">
        <f t="array" aca="1" ref="BG516" ca="1">IF($A516&gt;BG$1,"",$C516*INDEX('ETS yield tables'!$D$198:$CO$226,$B516,BG$1-$A516+1)/10^6)</f>
        <v>0</v>
      </c>
      <c r="BH516" cm="1">
        <f t="array" aca="1" ref="BH516" ca="1">IF($A516&gt;BH$1,"",$C516*INDEX('ETS yield tables'!$D$198:$CO$226,$B516,BH$1-$A516+1)/10^6)</f>
        <v>0</v>
      </c>
      <c r="BI516" cm="1">
        <f t="array" aca="1" ref="BI516" ca="1">IF($A516&gt;BI$1,"",$C516*INDEX('ETS yield tables'!$D$198:$CO$226,$B516,BI$1-$A516+1)/10^6)</f>
        <v>0</v>
      </c>
      <c r="BJ516" cm="1">
        <f t="array" aca="1" ref="BJ516" ca="1">IF($A516&gt;BJ$1,"",$C516*INDEX('ETS yield tables'!$D$198:$CO$226,$B516,BJ$1-$A516+1)/10^6)</f>
        <v>0</v>
      </c>
      <c r="BK516" cm="1">
        <f t="array" aca="1" ref="BK516" ca="1">IF($A516&gt;BK$1,"",$C516*INDEX('ETS yield tables'!$D$198:$CO$226,$B516,BK$1-$A516+1)/10^6)</f>
        <v>0</v>
      </c>
      <c r="BL516" cm="1">
        <f t="array" aca="1" ref="BL516" ca="1">IF($A516&gt;BL$1,"",$C516*INDEX('ETS yield tables'!$D$198:$CO$226,$B516,BL$1-$A516+1)/10^6)</f>
        <v>0</v>
      </c>
      <c r="BM516" cm="1">
        <f t="array" aca="1" ref="BM516" ca="1">IF($A516&gt;BM$1,"",$C516*INDEX('ETS yield tables'!$D$198:$CO$226,$B516,BM$1-$A516+1)/10^6)</f>
        <v>0</v>
      </c>
      <c r="BN516" cm="1">
        <f t="array" aca="1" ref="BN516" ca="1">IF($A516&gt;BN$1,"",$C516*INDEX('ETS yield tables'!$D$198:$CO$226,$B516,BN$1-$A516+1)/10^6)</f>
        <v>0</v>
      </c>
      <c r="BO516" cm="1">
        <f t="array" aca="1" ref="BO516" ca="1">IF($A516&gt;BO$1,"",$C516*INDEX('ETS yield tables'!$D$198:$CO$226,$B516,BO$1-$A516+1)/10^6)</f>
        <v>0</v>
      </c>
      <c r="BP516" cm="1">
        <f t="array" aca="1" ref="BP516" ca="1">IF($A516&gt;BP$1,"",$C516*INDEX('ETS yield tables'!$D$198:$CO$226,$B516,BP$1-$A516+1)/10^6)</f>
        <v>0</v>
      </c>
      <c r="BQ516" cm="1">
        <f t="array" aca="1" ref="BQ516" ca="1">IF($A516&gt;BQ$1,"",$C516*INDEX('ETS yield tables'!$D$198:$CO$226,$B516,BQ$1-$A516+1)/10^6)</f>
        <v>0</v>
      </c>
      <c r="BR516" cm="1">
        <f t="array" aca="1" ref="BR516" ca="1">IF($A516&gt;BR$1,"",$C516*INDEX('ETS yield tables'!$D$198:$CO$226,$B516,BR$1-$A516+1)/10^6)</f>
        <v>0</v>
      </c>
      <c r="BS516" cm="1">
        <f t="array" aca="1" ref="BS516" ca="1">IF($A516&gt;BS$1,"",$C516*INDEX('ETS yield tables'!$D$198:$CO$226,$B516,BS$1-$A516+1)/10^6)</f>
        <v>0</v>
      </c>
      <c r="BT516" cm="1">
        <f t="array" aca="1" ref="BT516" ca="1">IF($A516&gt;BT$1,"",$C516*INDEX('ETS yield tables'!$D$198:$CO$226,$B516,BT$1-$A516+1)/10^6)</f>
        <v>0</v>
      </c>
      <c r="BU516" cm="1">
        <f t="array" aca="1" ref="BU516" ca="1">IF($A516&gt;BU$1,"",$C516*INDEX('ETS yield tables'!$D$198:$CO$226,$B516,BU$1-$A516+1)/10^6)</f>
        <v>0</v>
      </c>
      <c r="BV516" cm="1">
        <f t="array" aca="1" ref="BV516" ca="1">IF($A516&gt;BV$1,"",$C516*INDEX('ETS yield tables'!$D$198:$CO$226,$B516,BV$1-$A516+1)/10^6)</f>
        <v>0</v>
      </c>
      <c r="BW516" cm="1">
        <f t="array" aca="1" ref="BW516" ca="1">IF($A516&gt;BW$1,"",$C516*INDEX('ETS yield tables'!$D$198:$CO$226,$B516,BW$1-$A516+1)/10^6)</f>
        <v>0</v>
      </c>
      <c r="BX516" cm="1">
        <f t="array" aca="1" ref="BX516" ca="1">IF($A516&gt;BX$1,"",$C516*INDEX('ETS yield tables'!$D$198:$CO$226,$B516,BX$1-$A516+1)/10^6)</f>
        <v>0</v>
      </c>
      <c r="BY516" cm="1">
        <f t="array" aca="1" ref="BY516" ca="1">IF($A516&gt;BY$1,"",$C516*INDEX('ETS yield tables'!$D$198:$CO$226,$B516,BY$1-$A516+1)/10^6)</f>
        <v>0</v>
      </c>
      <c r="BZ516" cm="1">
        <f t="array" aca="1" ref="BZ516" ca="1">IF($A516&gt;BZ$1,"",$C516*INDEX('ETS yield tables'!$D$198:$CO$226,$B516,BZ$1-$A516+1)/10^6)</f>
        <v>0</v>
      </c>
      <c r="CA516" cm="1">
        <f t="array" aca="1" ref="CA516" ca="1">IF($A516&gt;CA$1,"",$C516*INDEX('ETS yield tables'!$D$198:$CO$226,$B516,CA$1-$A516+1)/10^6)</f>
        <v>0</v>
      </c>
      <c r="CB516" cm="1">
        <f t="array" aca="1" ref="CB516" ca="1">IF($A516&gt;CB$1,"",$C516*INDEX('ETS yield tables'!$D$198:$CO$226,$B516,CB$1-$A516+1)/10^6)</f>
        <v>0</v>
      </c>
      <c r="CC516" cm="1">
        <f t="array" aca="1" ref="CC516" ca="1">IF($A516&gt;CC$1,"",$C516*INDEX('ETS yield tables'!$D$198:$CO$226,$B516,CC$1-$A516+1)/10^6)</f>
        <v>0</v>
      </c>
      <c r="CD516" cm="1">
        <f t="array" aca="1" ref="CD516" ca="1">IF($A516&gt;CD$1,"",$C516*INDEX('ETS yield tables'!$D$198:$CO$226,$B516,CD$1-$A516+1)/10^6)</f>
        <v>0</v>
      </c>
      <c r="CE516" cm="1">
        <f t="array" aca="1" ref="CE516" ca="1">IF($A516&gt;CE$1,"",$C516*INDEX('ETS yield tables'!$D$198:$CO$226,$B516,CE$1-$A516+1)/10^6)</f>
        <v>0</v>
      </c>
      <c r="CF516" cm="1">
        <f t="array" aca="1" ref="CF516" ca="1">IF($A516&gt;CF$1,"",$C516*INDEX('ETS yield tables'!$D$198:$CO$226,$B516,CF$1-$A516+1)/10^6)</f>
        <v>0</v>
      </c>
      <c r="CG516" cm="1">
        <f t="array" aca="1" ref="CG516" ca="1">IF($A516&gt;CG$1,"",$C516*INDEX('ETS yield tables'!$D$198:$CO$226,$B516,CG$1-$A516+1)/10^6)</f>
        <v>0</v>
      </c>
      <c r="CH516" cm="1">
        <f t="array" aca="1" ref="CH516" ca="1">IF($A516&gt;CH$1,"",$C516*INDEX('ETS yield tables'!$D$198:$CO$226,$B516,CH$1-$A516+1)/10^6)</f>
        <v>0</v>
      </c>
      <c r="CI516" cm="1">
        <f t="array" aca="1" ref="CI516" ca="1">IF($A516&gt;CI$1,"",$C516*INDEX('ETS yield tables'!$D$198:$CO$226,$B516,CI$1-$A516+1)/10^6)</f>
        <v>0</v>
      </c>
      <c r="CJ516" cm="1">
        <f t="array" aca="1" ref="CJ516" ca="1">IF($A516&gt;CJ$1,"",$C516*INDEX('ETS yield tables'!$D$198:$CO$226,$B516,CJ$1-$A516+1)/10^6)</f>
        <v>0</v>
      </c>
      <c r="CK516" cm="1">
        <f t="array" aca="1" ref="CK516" ca="1">IF($A516&gt;CK$1,"",$C516*INDEX('ETS yield tables'!$D$198:$CO$226,$B516,CK$1-$A516+1)/10^6)</f>
        <v>0</v>
      </c>
      <c r="CL516" cm="1">
        <f t="array" aca="1" ref="CL516" ca="1">IF($A516&gt;CL$1,"",$C516*INDEX('ETS yield tables'!$D$198:$CO$226,$B516,CL$1-$A516+1)/10^6)</f>
        <v>0</v>
      </c>
      <c r="CM516" cm="1">
        <f t="array" aca="1" ref="CM516" ca="1">IF($A516&gt;CM$1,"",$C516*INDEX('ETS yield tables'!$D$198:$CO$226,$B516,CM$1-$A516+1)/10^6)</f>
        <v>0</v>
      </c>
      <c r="CN516" cm="1">
        <f t="array" aca="1" ref="CN516" ca="1">IF($A516&gt;CN$1,"",$C516*INDEX('ETS yield tables'!$D$198:$CO$226,$B516,CN$1-$A516+1)/10^6)</f>
        <v>0</v>
      </c>
      <c r="CO516" cm="1">
        <f t="array" aca="1" ref="CO516" ca="1">IF($A516&gt;CO$1,"",$C516*INDEX('ETS yield tables'!$D$198:$CO$226,$B516,CO$1-$A516+1)/10^6)</f>
        <v>0</v>
      </c>
    </row>
    <row r="517" spans="1:93" hidden="1" outlineLevel="1">
      <c r="A517">
        <v>2007</v>
      </c>
      <c r="B517">
        <f t="shared" si="261"/>
        <v>7</v>
      </c>
      <c r="C517" s="1">
        <v>0</v>
      </c>
      <c r="D517" s="64"/>
      <c r="E517" s="64"/>
      <c r="F517" s="64"/>
      <c r="G517" s="64"/>
      <c r="H517" s="64"/>
      <c r="I517" s="64"/>
      <c r="J517" s="64"/>
      <c r="K517" s="64"/>
      <c r="L517" s="64"/>
      <c r="M517" s="64"/>
      <c r="N517" s="64"/>
      <c r="O517" s="64"/>
      <c r="P517" s="64"/>
      <c r="Q517" s="64"/>
      <c r="R517" s="64"/>
      <c r="S517" s="64"/>
      <c r="T517" s="64"/>
      <c r="U517" s="64"/>
      <c r="V517" s="64"/>
      <c r="W517" s="64"/>
      <c r="X517" s="64"/>
      <c r="Y517" s="64"/>
      <c r="Z517" s="64"/>
      <c r="AA517" cm="1">
        <f t="array" aca="1" ref="AA517" ca="1">IF($A517&gt;AA$1,"",$C517*INDEX('ETS yield tables'!$D$198:$CO$226,$B517,AA$1-$A517+1)/10^6)</f>
        <v>0</v>
      </c>
      <c r="AB517" cm="1">
        <f t="array" aca="1" ref="AB517" ca="1">IF($A517&gt;AB$1,"",$C517*INDEX('ETS yield tables'!$D$198:$CO$226,$B517,AB$1-$A517+1)/10^6)</f>
        <v>0</v>
      </c>
      <c r="AC517" cm="1">
        <f t="array" aca="1" ref="AC517" ca="1">IF($A517&gt;AC$1,"",$C517*INDEX('ETS yield tables'!$D$198:$CO$226,$B517,AC$1-$A517+1)/10^6)</f>
        <v>0</v>
      </c>
      <c r="AD517" cm="1">
        <f t="array" aca="1" ref="AD517" ca="1">IF($A517&gt;AD$1,"",$C517*INDEX('ETS yield tables'!$D$198:$CO$226,$B517,AD$1-$A517+1)/10^6)</f>
        <v>0</v>
      </c>
      <c r="AE517" cm="1">
        <f t="array" aca="1" ref="AE517" ca="1">IF($A517&gt;AE$1,"",$C517*INDEX('ETS yield tables'!$D$198:$CO$226,$B517,AE$1-$A517+1)/10^6)</f>
        <v>0</v>
      </c>
      <c r="AF517" cm="1">
        <f t="array" aca="1" ref="AF517" ca="1">IF($A517&gt;AF$1,"",$C517*INDEX('ETS yield tables'!$D$198:$CO$226,$B517,AF$1-$A517+1)/10^6)</f>
        <v>0</v>
      </c>
      <c r="AG517" cm="1">
        <f t="array" aca="1" ref="AG517" ca="1">IF($A517&gt;AG$1,"",$C517*INDEX('ETS yield tables'!$D$198:$CO$226,$B517,AG$1-$A517+1)/10^6)</f>
        <v>0</v>
      </c>
      <c r="AH517" cm="1">
        <f t="array" aca="1" ref="AH517" ca="1">IF($A517&gt;AH$1,"",$C517*INDEX('ETS yield tables'!$D$198:$CO$226,$B517,AH$1-$A517+1)/10^6)</f>
        <v>0</v>
      </c>
      <c r="AI517" cm="1">
        <f t="array" aca="1" ref="AI517" ca="1">IF($A517&gt;AI$1,"",$C517*INDEX('ETS yield tables'!$D$198:$CO$226,$B517,AI$1-$A517+1)/10^6)</f>
        <v>0</v>
      </c>
      <c r="AJ517" cm="1">
        <f t="array" aca="1" ref="AJ517" ca="1">IF($A517&gt;AJ$1,"",$C517*INDEX('ETS yield tables'!$D$198:$CO$226,$B517,AJ$1-$A517+1)/10^6)</f>
        <v>0</v>
      </c>
      <c r="AK517" cm="1">
        <f t="array" aca="1" ref="AK517" ca="1">IF($A517&gt;AK$1,"",$C517*INDEX('ETS yield tables'!$D$198:$CO$226,$B517,AK$1-$A517+1)/10^6)</f>
        <v>0</v>
      </c>
      <c r="AL517" cm="1">
        <f t="array" aca="1" ref="AL517" ca="1">IF($A517&gt;AL$1,"",$C517*INDEX('ETS yield tables'!$D$198:$CO$226,$B517,AL$1-$A517+1)/10^6)</f>
        <v>0</v>
      </c>
      <c r="AM517" cm="1">
        <f t="array" aca="1" ref="AM517" ca="1">IF($A517&gt;AM$1,"",$C517*INDEX('ETS yield tables'!$D$198:$CO$226,$B517,AM$1-$A517+1)/10^6)</f>
        <v>0</v>
      </c>
      <c r="AN517" cm="1">
        <f t="array" aca="1" ref="AN517" ca="1">IF($A517&gt;AN$1,"",$C517*INDEX('ETS yield tables'!$D$198:$CO$226,$B517,AN$1-$A517+1)/10^6)</f>
        <v>0</v>
      </c>
      <c r="AO517" cm="1">
        <f t="array" aca="1" ref="AO517" ca="1">IF($A517&gt;AO$1,"",$C517*INDEX('ETS yield tables'!$D$198:$CO$226,$B517,AO$1-$A517+1)/10^6)</f>
        <v>0</v>
      </c>
      <c r="AP517" cm="1">
        <f t="array" aca="1" ref="AP517" ca="1">IF($A517&gt;AP$1,"",$C517*INDEX('ETS yield tables'!$D$198:$CO$226,$B517,AP$1-$A517+1)/10^6)</f>
        <v>0</v>
      </c>
      <c r="AQ517" cm="1">
        <f t="array" aca="1" ref="AQ517" ca="1">IF($A517&gt;AQ$1,"",$C517*INDEX('ETS yield tables'!$D$198:$CO$226,$B517,AQ$1-$A517+1)/10^6)</f>
        <v>0</v>
      </c>
      <c r="AR517" cm="1">
        <f t="array" aca="1" ref="AR517" ca="1">IF($A517&gt;AR$1,"",$C517*INDEX('ETS yield tables'!$D$198:$CO$226,$B517,AR$1-$A517+1)/10^6)</f>
        <v>0</v>
      </c>
      <c r="AS517" cm="1">
        <f t="array" aca="1" ref="AS517" ca="1">IF($A517&gt;AS$1,"",$C517*INDEX('ETS yield tables'!$D$198:$CO$226,$B517,AS$1-$A517+1)/10^6)</f>
        <v>0</v>
      </c>
      <c r="AT517" cm="1">
        <f t="array" aca="1" ref="AT517" ca="1">IF($A517&gt;AT$1,"",$C517*INDEX('ETS yield tables'!$D$198:$CO$226,$B517,AT$1-$A517+1)/10^6)</f>
        <v>0</v>
      </c>
      <c r="AU517" cm="1">
        <f t="array" aca="1" ref="AU517" ca="1">IF($A517&gt;AU$1,"",$C517*INDEX('ETS yield tables'!$D$198:$CO$226,$B517,AU$1-$A517+1)/10^6)</f>
        <v>0</v>
      </c>
      <c r="AV517" cm="1">
        <f t="array" aca="1" ref="AV517" ca="1">IF($A517&gt;AV$1,"",$C517*INDEX('ETS yield tables'!$D$198:$CO$226,$B517,AV$1-$A517+1)/10^6)</f>
        <v>0</v>
      </c>
      <c r="AW517" cm="1">
        <f t="array" aca="1" ref="AW517" ca="1">IF($A517&gt;AW$1,"",$C517*INDEX('ETS yield tables'!$D$198:$CO$226,$B517,AW$1-$A517+1)/10^6)</f>
        <v>0</v>
      </c>
      <c r="AX517" cm="1">
        <f t="array" aca="1" ref="AX517" ca="1">IF($A517&gt;AX$1,"",$C517*INDEX('ETS yield tables'!$D$198:$CO$226,$B517,AX$1-$A517+1)/10^6)</f>
        <v>0</v>
      </c>
      <c r="AY517" cm="1">
        <f t="array" aca="1" ref="AY517" ca="1">IF($A517&gt;AY$1,"",$C517*INDEX('ETS yield tables'!$D$198:$CO$226,$B517,AY$1-$A517+1)/10^6)</f>
        <v>0</v>
      </c>
      <c r="AZ517" cm="1">
        <f t="array" aca="1" ref="AZ517" ca="1">IF($A517&gt;AZ$1,"",$C517*INDEX('ETS yield tables'!$D$198:$CO$226,$B517,AZ$1-$A517+1)/10^6)</f>
        <v>0</v>
      </c>
      <c r="BA517" cm="1">
        <f t="array" aca="1" ref="BA517" ca="1">IF($A517&gt;BA$1,"",$C517*INDEX('ETS yield tables'!$D$198:$CO$226,$B517,BA$1-$A517+1)/10^6)</f>
        <v>0</v>
      </c>
      <c r="BB517" cm="1">
        <f t="array" aca="1" ref="BB517" ca="1">IF($A517&gt;BB$1,"",$C517*INDEX('ETS yield tables'!$D$198:$CO$226,$B517,BB$1-$A517+1)/10^6)</f>
        <v>0</v>
      </c>
      <c r="BC517" cm="1">
        <f t="array" aca="1" ref="BC517" ca="1">IF($A517&gt;BC$1,"",$C517*INDEX('ETS yield tables'!$D$198:$CO$226,$B517,BC$1-$A517+1)/10^6)</f>
        <v>0</v>
      </c>
      <c r="BD517" cm="1">
        <f t="array" aca="1" ref="BD517" ca="1">IF($A517&gt;BD$1,"",$C517*INDEX('ETS yield tables'!$D$198:$CO$226,$B517,BD$1-$A517+1)/10^6)</f>
        <v>0</v>
      </c>
      <c r="BE517" cm="1">
        <f t="array" aca="1" ref="BE517" ca="1">IF($A517&gt;BE$1,"",$C517*INDEX('ETS yield tables'!$D$198:$CO$226,$B517,BE$1-$A517+1)/10^6)</f>
        <v>0</v>
      </c>
      <c r="BF517" cm="1">
        <f t="array" aca="1" ref="BF517" ca="1">IF($A517&gt;BF$1,"",$C517*INDEX('ETS yield tables'!$D$198:$CO$226,$B517,BF$1-$A517+1)/10^6)</f>
        <v>0</v>
      </c>
      <c r="BG517" cm="1">
        <f t="array" aca="1" ref="BG517" ca="1">IF($A517&gt;BG$1,"",$C517*INDEX('ETS yield tables'!$D$198:$CO$226,$B517,BG$1-$A517+1)/10^6)</f>
        <v>0</v>
      </c>
      <c r="BH517" cm="1">
        <f t="array" aca="1" ref="BH517" ca="1">IF($A517&gt;BH$1,"",$C517*INDEX('ETS yield tables'!$D$198:$CO$226,$B517,BH$1-$A517+1)/10^6)</f>
        <v>0</v>
      </c>
      <c r="BI517" cm="1">
        <f t="array" aca="1" ref="BI517" ca="1">IF($A517&gt;BI$1,"",$C517*INDEX('ETS yield tables'!$D$198:$CO$226,$B517,BI$1-$A517+1)/10^6)</f>
        <v>0</v>
      </c>
      <c r="BJ517" cm="1">
        <f t="array" aca="1" ref="BJ517" ca="1">IF($A517&gt;BJ$1,"",$C517*INDEX('ETS yield tables'!$D$198:$CO$226,$B517,BJ$1-$A517+1)/10^6)</f>
        <v>0</v>
      </c>
      <c r="BK517" cm="1">
        <f t="array" aca="1" ref="BK517" ca="1">IF($A517&gt;BK$1,"",$C517*INDEX('ETS yield tables'!$D$198:$CO$226,$B517,BK$1-$A517+1)/10^6)</f>
        <v>0</v>
      </c>
      <c r="BL517" cm="1">
        <f t="array" aca="1" ref="BL517" ca="1">IF($A517&gt;BL$1,"",$C517*INDEX('ETS yield tables'!$D$198:$CO$226,$B517,BL$1-$A517+1)/10^6)</f>
        <v>0</v>
      </c>
      <c r="BM517" cm="1">
        <f t="array" aca="1" ref="BM517" ca="1">IF($A517&gt;BM$1,"",$C517*INDEX('ETS yield tables'!$D$198:$CO$226,$B517,BM$1-$A517+1)/10^6)</f>
        <v>0</v>
      </c>
      <c r="BN517" cm="1">
        <f t="array" aca="1" ref="BN517" ca="1">IF($A517&gt;BN$1,"",$C517*INDEX('ETS yield tables'!$D$198:$CO$226,$B517,BN$1-$A517+1)/10^6)</f>
        <v>0</v>
      </c>
      <c r="BO517" cm="1">
        <f t="array" aca="1" ref="BO517" ca="1">IF($A517&gt;BO$1,"",$C517*INDEX('ETS yield tables'!$D$198:$CO$226,$B517,BO$1-$A517+1)/10^6)</f>
        <v>0</v>
      </c>
      <c r="BP517" cm="1">
        <f t="array" aca="1" ref="BP517" ca="1">IF($A517&gt;BP$1,"",$C517*INDEX('ETS yield tables'!$D$198:$CO$226,$B517,BP$1-$A517+1)/10^6)</f>
        <v>0</v>
      </c>
      <c r="BQ517" cm="1">
        <f t="array" aca="1" ref="BQ517" ca="1">IF($A517&gt;BQ$1,"",$C517*INDEX('ETS yield tables'!$D$198:$CO$226,$B517,BQ$1-$A517+1)/10^6)</f>
        <v>0</v>
      </c>
      <c r="BR517" cm="1">
        <f t="array" aca="1" ref="BR517" ca="1">IF($A517&gt;BR$1,"",$C517*INDEX('ETS yield tables'!$D$198:$CO$226,$B517,BR$1-$A517+1)/10^6)</f>
        <v>0</v>
      </c>
      <c r="BS517" cm="1">
        <f t="array" aca="1" ref="BS517" ca="1">IF($A517&gt;BS$1,"",$C517*INDEX('ETS yield tables'!$D$198:$CO$226,$B517,BS$1-$A517+1)/10^6)</f>
        <v>0</v>
      </c>
      <c r="BT517" cm="1">
        <f t="array" aca="1" ref="BT517" ca="1">IF($A517&gt;BT$1,"",$C517*INDEX('ETS yield tables'!$D$198:$CO$226,$B517,BT$1-$A517+1)/10^6)</f>
        <v>0</v>
      </c>
      <c r="BU517" cm="1">
        <f t="array" aca="1" ref="BU517" ca="1">IF($A517&gt;BU$1,"",$C517*INDEX('ETS yield tables'!$D$198:$CO$226,$B517,BU$1-$A517+1)/10^6)</f>
        <v>0</v>
      </c>
      <c r="BV517" cm="1">
        <f t="array" aca="1" ref="BV517" ca="1">IF($A517&gt;BV$1,"",$C517*INDEX('ETS yield tables'!$D$198:$CO$226,$B517,BV$1-$A517+1)/10^6)</f>
        <v>0</v>
      </c>
      <c r="BW517" cm="1">
        <f t="array" aca="1" ref="BW517" ca="1">IF($A517&gt;BW$1,"",$C517*INDEX('ETS yield tables'!$D$198:$CO$226,$B517,BW$1-$A517+1)/10^6)</f>
        <v>0</v>
      </c>
      <c r="BX517" cm="1">
        <f t="array" aca="1" ref="BX517" ca="1">IF($A517&gt;BX$1,"",$C517*INDEX('ETS yield tables'!$D$198:$CO$226,$B517,BX$1-$A517+1)/10^6)</f>
        <v>0</v>
      </c>
      <c r="BY517" cm="1">
        <f t="array" aca="1" ref="BY517" ca="1">IF($A517&gt;BY$1,"",$C517*INDEX('ETS yield tables'!$D$198:$CO$226,$B517,BY$1-$A517+1)/10^6)</f>
        <v>0</v>
      </c>
      <c r="BZ517" cm="1">
        <f t="array" aca="1" ref="BZ517" ca="1">IF($A517&gt;BZ$1,"",$C517*INDEX('ETS yield tables'!$D$198:$CO$226,$B517,BZ$1-$A517+1)/10^6)</f>
        <v>0</v>
      </c>
      <c r="CA517" cm="1">
        <f t="array" aca="1" ref="CA517" ca="1">IF($A517&gt;CA$1,"",$C517*INDEX('ETS yield tables'!$D$198:$CO$226,$B517,CA$1-$A517+1)/10^6)</f>
        <v>0</v>
      </c>
      <c r="CB517" cm="1">
        <f t="array" aca="1" ref="CB517" ca="1">IF($A517&gt;CB$1,"",$C517*INDEX('ETS yield tables'!$D$198:$CO$226,$B517,CB$1-$A517+1)/10^6)</f>
        <v>0</v>
      </c>
      <c r="CC517" cm="1">
        <f t="array" aca="1" ref="CC517" ca="1">IF($A517&gt;CC$1,"",$C517*INDEX('ETS yield tables'!$D$198:$CO$226,$B517,CC$1-$A517+1)/10^6)</f>
        <v>0</v>
      </c>
      <c r="CD517" cm="1">
        <f t="array" aca="1" ref="CD517" ca="1">IF($A517&gt;CD$1,"",$C517*INDEX('ETS yield tables'!$D$198:$CO$226,$B517,CD$1-$A517+1)/10^6)</f>
        <v>0</v>
      </c>
      <c r="CE517" cm="1">
        <f t="array" aca="1" ref="CE517" ca="1">IF($A517&gt;CE$1,"",$C517*INDEX('ETS yield tables'!$D$198:$CO$226,$B517,CE$1-$A517+1)/10^6)</f>
        <v>0</v>
      </c>
      <c r="CF517" cm="1">
        <f t="array" aca="1" ref="CF517" ca="1">IF($A517&gt;CF$1,"",$C517*INDEX('ETS yield tables'!$D$198:$CO$226,$B517,CF$1-$A517+1)/10^6)</f>
        <v>0</v>
      </c>
      <c r="CG517" cm="1">
        <f t="array" aca="1" ref="CG517" ca="1">IF($A517&gt;CG$1,"",$C517*INDEX('ETS yield tables'!$D$198:$CO$226,$B517,CG$1-$A517+1)/10^6)</f>
        <v>0</v>
      </c>
      <c r="CH517" cm="1">
        <f t="array" aca="1" ref="CH517" ca="1">IF($A517&gt;CH$1,"",$C517*INDEX('ETS yield tables'!$D$198:$CO$226,$B517,CH$1-$A517+1)/10^6)</f>
        <v>0</v>
      </c>
      <c r="CI517" cm="1">
        <f t="array" aca="1" ref="CI517" ca="1">IF($A517&gt;CI$1,"",$C517*INDEX('ETS yield tables'!$D$198:$CO$226,$B517,CI$1-$A517+1)/10^6)</f>
        <v>0</v>
      </c>
      <c r="CJ517" cm="1">
        <f t="array" aca="1" ref="CJ517" ca="1">IF($A517&gt;CJ$1,"",$C517*INDEX('ETS yield tables'!$D$198:$CO$226,$B517,CJ$1-$A517+1)/10^6)</f>
        <v>0</v>
      </c>
      <c r="CK517" cm="1">
        <f t="array" aca="1" ref="CK517" ca="1">IF($A517&gt;CK$1,"",$C517*INDEX('ETS yield tables'!$D$198:$CO$226,$B517,CK$1-$A517+1)/10^6)</f>
        <v>0</v>
      </c>
      <c r="CL517" cm="1">
        <f t="array" aca="1" ref="CL517" ca="1">IF($A517&gt;CL$1,"",$C517*INDEX('ETS yield tables'!$D$198:$CO$226,$B517,CL$1-$A517+1)/10^6)</f>
        <v>0</v>
      </c>
      <c r="CM517" cm="1">
        <f t="array" aca="1" ref="CM517" ca="1">IF($A517&gt;CM$1,"",$C517*INDEX('ETS yield tables'!$D$198:$CO$226,$B517,CM$1-$A517+1)/10^6)</f>
        <v>0</v>
      </c>
      <c r="CN517" cm="1">
        <f t="array" aca="1" ref="CN517" ca="1">IF($A517&gt;CN$1,"",$C517*INDEX('ETS yield tables'!$D$198:$CO$226,$B517,CN$1-$A517+1)/10^6)</f>
        <v>0</v>
      </c>
      <c r="CO517" cm="1">
        <f t="array" aca="1" ref="CO517" ca="1">IF($A517&gt;CO$1,"",$C517*INDEX('ETS yield tables'!$D$198:$CO$226,$B517,CO$1-$A517+1)/10^6)</f>
        <v>0</v>
      </c>
    </row>
    <row r="518" spans="1:93" hidden="1" outlineLevel="1">
      <c r="A518">
        <v>2008</v>
      </c>
      <c r="B518">
        <f t="shared" si="261"/>
        <v>6</v>
      </c>
      <c r="C518" s="1">
        <v>0</v>
      </c>
      <c r="D518" s="64"/>
      <c r="E518" s="64"/>
      <c r="F518" s="64"/>
      <c r="G518" s="64"/>
      <c r="H518" s="64"/>
      <c r="I518" s="64"/>
      <c r="J518" s="64"/>
      <c r="K518" s="64"/>
      <c r="L518" s="64"/>
      <c r="M518" s="64"/>
      <c r="N518" s="64"/>
      <c r="O518" s="64"/>
      <c r="P518" s="64"/>
      <c r="Q518" s="64"/>
      <c r="R518" s="64"/>
      <c r="S518" s="64"/>
      <c r="T518" s="64"/>
      <c r="U518" s="64"/>
      <c r="V518" s="64"/>
      <c r="W518" s="64"/>
      <c r="X518" s="64"/>
      <c r="Y518" s="64"/>
      <c r="Z518" s="64"/>
      <c r="AA518" cm="1">
        <f t="array" aca="1" ref="AA518" ca="1">IF($A518&gt;AA$1,"",$C518*INDEX('ETS yield tables'!$D$198:$CO$226,$B518,AA$1-$A518+1)/10^6)</f>
        <v>0</v>
      </c>
      <c r="AB518" cm="1">
        <f t="array" aca="1" ref="AB518" ca="1">IF($A518&gt;AB$1,"",$C518*INDEX('ETS yield tables'!$D$198:$CO$226,$B518,AB$1-$A518+1)/10^6)</f>
        <v>0</v>
      </c>
      <c r="AC518" cm="1">
        <f t="array" aca="1" ref="AC518" ca="1">IF($A518&gt;AC$1,"",$C518*INDEX('ETS yield tables'!$D$198:$CO$226,$B518,AC$1-$A518+1)/10^6)</f>
        <v>0</v>
      </c>
      <c r="AD518" cm="1">
        <f t="array" aca="1" ref="AD518" ca="1">IF($A518&gt;AD$1,"",$C518*INDEX('ETS yield tables'!$D$198:$CO$226,$B518,AD$1-$A518+1)/10^6)</f>
        <v>0</v>
      </c>
      <c r="AE518" cm="1">
        <f t="array" aca="1" ref="AE518" ca="1">IF($A518&gt;AE$1,"",$C518*INDEX('ETS yield tables'!$D$198:$CO$226,$B518,AE$1-$A518+1)/10^6)</f>
        <v>0</v>
      </c>
      <c r="AF518" cm="1">
        <f t="array" aca="1" ref="AF518" ca="1">IF($A518&gt;AF$1,"",$C518*INDEX('ETS yield tables'!$D$198:$CO$226,$B518,AF$1-$A518+1)/10^6)</f>
        <v>0</v>
      </c>
      <c r="AG518" cm="1">
        <f t="array" aca="1" ref="AG518" ca="1">IF($A518&gt;AG$1,"",$C518*INDEX('ETS yield tables'!$D$198:$CO$226,$B518,AG$1-$A518+1)/10^6)</f>
        <v>0</v>
      </c>
      <c r="AH518" cm="1">
        <f t="array" aca="1" ref="AH518" ca="1">IF($A518&gt;AH$1,"",$C518*INDEX('ETS yield tables'!$D$198:$CO$226,$B518,AH$1-$A518+1)/10^6)</f>
        <v>0</v>
      </c>
      <c r="AI518" cm="1">
        <f t="array" aca="1" ref="AI518" ca="1">IF($A518&gt;AI$1,"",$C518*INDEX('ETS yield tables'!$D$198:$CO$226,$B518,AI$1-$A518+1)/10^6)</f>
        <v>0</v>
      </c>
      <c r="AJ518" cm="1">
        <f t="array" aca="1" ref="AJ518" ca="1">IF($A518&gt;AJ$1,"",$C518*INDEX('ETS yield tables'!$D$198:$CO$226,$B518,AJ$1-$A518+1)/10^6)</f>
        <v>0</v>
      </c>
      <c r="AK518" cm="1">
        <f t="array" aca="1" ref="AK518" ca="1">IF($A518&gt;AK$1,"",$C518*INDEX('ETS yield tables'!$D$198:$CO$226,$B518,AK$1-$A518+1)/10^6)</f>
        <v>0</v>
      </c>
      <c r="AL518" cm="1">
        <f t="array" aca="1" ref="AL518" ca="1">IF($A518&gt;AL$1,"",$C518*INDEX('ETS yield tables'!$D$198:$CO$226,$B518,AL$1-$A518+1)/10^6)</f>
        <v>0</v>
      </c>
      <c r="AM518" cm="1">
        <f t="array" aca="1" ref="AM518" ca="1">IF($A518&gt;AM$1,"",$C518*INDEX('ETS yield tables'!$D$198:$CO$226,$B518,AM$1-$A518+1)/10^6)</f>
        <v>0</v>
      </c>
      <c r="AN518" cm="1">
        <f t="array" aca="1" ref="AN518" ca="1">IF($A518&gt;AN$1,"",$C518*INDEX('ETS yield tables'!$D$198:$CO$226,$B518,AN$1-$A518+1)/10^6)</f>
        <v>0</v>
      </c>
      <c r="AO518" cm="1">
        <f t="array" aca="1" ref="AO518" ca="1">IF($A518&gt;AO$1,"",$C518*INDEX('ETS yield tables'!$D$198:$CO$226,$B518,AO$1-$A518+1)/10^6)</f>
        <v>0</v>
      </c>
      <c r="AP518" cm="1">
        <f t="array" aca="1" ref="AP518" ca="1">IF($A518&gt;AP$1,"",$C518*INDEX('ETS yield tables'!$D$198:$CO$226,$B518,AP$1-$A518+1)/10^6)</f>
        <v>0</v>
      </c>
      <c r="AQ518" cm="1">
        <f t="array" aca="1" ref="AQ518" ca="1">IF($A518&gt;AQ$1,"",$C518*INDEX('ETS yield tables'!$D$198:$CO$226,$B518,AQ$1-$A518+1)/10^6)</f>
        <v>0</v>
      </c>
      <c r="AR518" cm="1">
        <f t="array" aca="1" ref="AR518" ca="1">IF($A518&gt;AR$1,"",$C518*INDEX('ETS yield tables'!$D$198:$CO$226,$B518,AR$1-$A518+1)/10^6)</f>
        <v>0</v>
      </c>
      <c r="AS518" cm="1">
        <f t="array" aca="1" ref="AS518" ca="1">IF($A518&gt;AS$1,"",$C518*INDEX('ETS yield tables'!$D$198:$CO$226,$B518,AS$1-$A518+1)/10^6)</f>
        <v>0</v>
      </c>
      <c r="AT518" cm="1">
        <f t="array" aca="1" ref="AT518" ca="1">IF($A518&gt;AT$1,"",$C518*INDEX('ETS yield tables'!$D$198:$CO$226,$B518,AT$1-$A518+1)/10^6)</f>
        <v>0</v>
      </c>
      <c r="AU518" cm="1">
        <f t="array" aca="1" ref="AU518" ca="1">IF($A518&gt;AU$1,"",$C518*INDEX('ETS yield tables'!$D$198:$CO$226,$B518,AU$1-$A518+1)/10^6)</f>
        <v>0</v>
      </c>
      <c r="AV518" cm="1">
        <f t="array" aca="1" ref="AV518" ca="1">IF($A518&gt;AV$1,"",$C518*INDEX('ETS yield tables'!$D$198:$CO$226,$B518,AV$1-$A518+1)/10^6)</f>
        <v>0</v>
      </c>
      <c r="AW518" cm="1">
        <f t="array" aca="1" ref="AW518" ca="1">IF($A518&gt;AW$1,"",$C518*INDEX('ETS yield tables'!$D$198:$CO$226,$B518,AW$1-$A518+1)/10^6)</f>
        <v>0</v>
      </c>
      <c r="AX518" cm="1">
        <f t="array" aca="1" ref="AX518" ca="1">IF($A518&gt;AX$1,"",$C518*INDEX('ETS yield tables'!$D$198:$CO$226,$B518,AX$1-$A518+1)/10^6)</f>
        <v>0</v>
      </c>
      <c r="AY518" cm="1">
        <f t="array" aca="1" ref="AY518" ca="1">IF($A518&gt;AY$1,"",$C518*INDEX('ETS yield tables'!$D$198:$CO$226,$B518,AY$1-$A518+1)/10^6)</f>
        <v>0</v>
      </c>
      <c r="AZ518" cm="1">
        <f t="array" aca="1" ref="AZ518" ca="1">IF($A518&gt;AZ$1,"",$C518*INDEX('ETS yield tables'!$D$198:$CO$226,$B518,AZ$1-$A518+1)/10^6)</f>
        <v>0</v>
      </c>
      <c r="BA518" cm="1">
        <f t="array" aca="1" ref="BA518" ca="1">IF($A518&gt;BA$1,"",$C518*INDEX('ETS yield tables'!$D$198:$CO$226,$B518,BA$1-$A518+1)/10^6)</f>
        <v>0</v>
      </c>
      <c r="BB518" cm="1">
        <f t="array" aca="1" ref="BB518" ca="1">IF($A518&gt;BB$1,"",$C518*INDEX('ETS yield tables'!$D$198:$CO$226,$B518,BB$1-$A518+1)/10^6)</f>
        <v>0</v>
      </c>
      <c r="BC518" cm="1">
        <f t="array" aca="1" ref="BC518" ca="1">IF($A518&gt;BC$1,"",$C518*INDEX('ETS yield tables'!$D$198:$CO$226,$B518,BC$1-$A518+1)/10^6)</f>
        <v>0</v>
      </c>
      <c r="BD518" cm="1">
        <f t="array" aca="1" ref="BD518" ca="1">IF($A518&gt;BD$1,"",$C518*INDEX('ETS yield tables'!$D$198:$CO$226,$B518,BD$1-$A518+1)/10^6)</f>
        <v>0</v>
      </c>
      <c r="BE518" cm="1">
        <f t="array" aca="1" ref="BE518" ca="1">IF($A518&gt;BE$1,"",$C518*INDEX('ETS yield tables'!$D$198:$CO$226,$B518,BE$1-$A518+1)/10^6)</f>
        <v>0</v>
      </c>
      <c r="BF518" cm="1">
        <f t="array" aca="1" ref="BF518" ca="1">IF($A518&gt;BF$1,"",$C518*INDEX('ETS yield tables'!$D$198:$CO$226,$B518,BF$1-$A518+1)/10^6)</f>
        <v>0</v>
      </c>
      <c r="BG518" cm="1">
        <f t="array" aca="1" ref="BG518" ca="1">IF($A518&gt;BG$1,"",$C518*INDEX('ETS yield tables'!$D$198:$CO$226,$B518,BG$1-$A518+1)/10^6)</f>
        <v>0</v>
      </c>
      <c r="BH518" cm="1">
        <f t="array" aca="1" ref="BH518" ca="1">IF($A518&gt;BH$1,"",$C518*INDEX('ETS yield tables'!$D$198:$CO$226,$B518,BH$1-$A518+1)/10^6)</f>
        <v>0</v>
      </c>
      <c r="BI518" cm="1">
        <f t="array" aca="1" ref="BI518" ca="1">IF($A518&gt;BI$1,"",$C518*INDEX('ETS yield tables'!$D$198:$CO$226,$B518,BI$1-$A518+1)/10^6)</f>
        <v>0</v>
      </c>
      <c r="BJ518" cm="1">
        <f t="array" aca="1" ref="BJ518" ca="1">IF($A518&gt;BJ$1,"",$C518*INDEX('ETS yield tables'!$D$198:$CO$226,$B518,BJ$1-$A518+1)/10^6)</f>
        <v>0</v>
      </c>
      <c r="BK518" cm="1">
        <f t="array" aca="1" ref="BK518" ca="1">IF($A518&gt;BK$1,"",$C518*INDEX('ETS yield tables'!$D$198:$CO$226,$B518,BK$1-$A518+1)/10^6)</f>
        <v>0</v>
      </c>
      <c r="BL518" cm="1">
        <f t="array" aca="1" ref="BL518" ca="1">IF($A518&gt;BL$1,"",$C518*INDEX('ETS yield tables'!$D$198:$CO$226,$B518,BL$1-$A518+1)/10^6)</f>
        <v>0</v>
      </c>
      <c r="BM518" cm="1">
        <f t="array" aca="1" ref="BM518" ca="1">IF($A518&gt;BM$1,"",$C518*INDEX('ETS yield tables'!$D$198:$CO$226,$B518,BM$1-$A518+1)/10^6)</f>
        <v>0</v>
      </c>
      <c r="BN518" cm="1">
        <f t="array" aca="1" ref="BN518" ca="1">IF($A518&gt;BN$1,"",$C518*INDEX('ETS yield tables'!$D$198:$CO$226,$B518,BN$1-$A518+1)/10^6)</f>
        <v>0</v>
      </c>
      <c r="BO518" cm="1">
        <f t="array" aca="1" ref="BO518" ca="1">IF($A518&gt;BO$1,"",$C518*INDEX('ETS yield tables'!$D$198:$CO$226,$B518,BO$1-$A518+1)/10^6)</f>
        <v>0</v>
      </c>
      <c r="BP518" cm="1">
        <f t="array" aca="1" ref="BP518" ca="1">IF($A518&gt;BP$1,"",$C518*INDEX('ETS yield tables'!$D$198:$CO$226,$B518,BP$1-$A518+1)/10^6)</f>
        <v>0</v>
      </c>
      <c r="BQ518" cm="1">
        <f t="array" aca="1" ref="BQ518" ca="1">IF($A518&gt;BQ$1,"",$C518*INDEX('ETS yield tables'!$D$198:$CO$226,$B518,BQ$1-$A518+1)/10^6)</f>
        <v>0</v>
      </c>
      <c r="BR518" cm="1">
        <f t="array" aca="1" ref="BR518" ca="1">IF($A518&gt;BR$1,"",$C518*INDEX('ETS yield tables'!$D$198:$CO$226,$B518,BR$1-$A518+1)/10^6)</f>
        <v>0</v>
      </c>
      <c r="BS518" cm="1">
        <f t="array" aca="1" ref="BS518" ca="1">IF($A518&gt;BS$1,"",$C518*INDEX('ETS yield tables'!$D$198:$CO$226,$B518,BS$1-$A518+1)/10^6)</f>
        <v>0</v>
      </c>
      <c r="BT518" cm="1">
        <f t="array" aca="1" ref="BT518" ca="1">IF($A518&gt;BT$1,"",$C518*INDEX('ETS yield tables'!$D$198:$CO$226,$B518,BT$1-$A518+1)/10^6)</f>
        <v>0</v>
      </c>
      <c r="BU518" cm="1">
        <f t="array" aca="1" ref="BU518" ca="1">IF($A518&gt;BU$1,"",$C518*INDEX('ETS yield tables'!$D$198:$CO$226,$B518,BU$1-$A518+1)/10^6)</f>
        <v>0</v>
      </c>
      <c r="BV518" cm="1">
        <f t="array" aca="1" ref="BV518" ca="1">IF($A518&gt;BV$1,"",$C518*INDEX('ETS yield tables'!$D$198:$CO$226,$B518,BV$1-$A518+1)/10^6)</f>
        <v>0</v>
      </c>
      <c r="BW518" cm="1">
        <f t="array" aca="1" ref="BW518" ca="1">IF($A518&gt;BW$1,"",$C518*INDEX('ETS yield tables'!$D$198:$CO$226,$B518,BW$1-$A518+1)/10^6)</f>
        <v>0</v>
      </c>
      <c r="BX518" cm="1">
        <f t="array" aca="1" ref="BX518" ca="1">IF($A518&gt;BX$1,"",$C518*INDEX('ETS yield tables'!$D$198:$CO$226,$B518,BX$1-$A518+1)/10^6)</f>
        <v>0</v>
      </c>
      <c r="BY518" cm="1">
        <f t="array" aca="1" ref="BY518" ca="1">IF($A518&gt;BY$1,"",$C518*INDEX('ETS yield tables'!$D$198:$CO$226,$B518,BY$1-$A518+1)/10^6)</f>
        <v>0</v>
      </c>
      <c r="BZ518" cm="1">
        <f t="array" aca="1" ref="BZ518" ca="1">IF($A518&gt;BZ$1,"",$C518*INDEX('ETS yield tables'!$D$198:$CO$226,$B518,BZ$1-$A518+1)/10^6)</f>
        <v>0</v>
      </c>
      <c r="CA518" cm="1">
        <f t="array" aca="1" ref="CA518" ca="1">IF($A518&gt;CA$1,"",$C518*INDEX('ETS yield tables'!$D$198:$CO$226,$B518,CA$1-$A518+1)/10^6)</f>
        <v>0</v>
      </c>
      <c r="CB518" cm="1">
        <f t="array" aca="1" ref="CB518" ca="1">IF($A518&gt;CB$1,"",$C518*INDEX('ETS yield tables'!$D$198:$CO$226,$B518,CB$1-$A518+1)/10^6)</f>
        <v>0</v>
      </c>
      <c r="CC518" cm="1">
        <f t="array" aca="1" ref="CC518" ca="1">IF($A518&gt;CC$1,"",$C518*INDEX('ETS yield tables'!$D$198:$CO$226,$B518,CC$1-$A518+1)/10^6)</f>
        <v>0</v>
      </c>
      <c r="CD518" cm="1">
        <f t="array" aca="1" ref="CD518" ca="1">IF($A518&gt;CD$1,"",$C518*INDEX('ETS yield tables'!$D$198:$CO$226,$B518,CD$1-$A518+1)/10^6)</f>
        <v>0</v>
      </c>
      <c r="CE518" cm="1">
        <f t="array" aca="1" ref="CE518" ca="1">IF($A518&gt;CE$1,"",$C518*INDEX('ETS yield tables'!$D$198:$CO$226,$B518,CE$1-$A518+1)/10^6)</f>
        <v>0</v>
      </c>
      <c r="CF518" cm="1">
        <f t="array" aca="1" ref="CF518" ca="1">IF($A518&gt;CF$1,"",$C518*INDEX('ETS yield tables'!$D$198:$CO$226,$B518,CF$1-$A518+1)/10^6)</f>
        <v>0</v>
      </c>
      <c r="CG518" cm="1">
        <f t="array" aca="1" ref="CG518" ca="1">IF($A518&gt;CG$1,"",$C518*INDEX('ETS yield tables'!$D$198:$CO$226,$B518,CG$1-$A518+1)/10^6)</f>
        <v>0</v>
      </c>
      <c r="CH518" cm="1">
        <f t="array" aca="1" ref="CH518" ca="1">IF($A518&gt;CH$1,"",$C518*INDEX('ETS yield tables'!$D$198:$CO$226,$B518,CH$1-$A518+1)/10^6)</f>
        <v>0</v>
      </c>
      <c r="CI518" cm="1">
        <f t="array" aca="1" ref="CI518" ca="1">IF($A518&gt;CI$1,"",$C518*INDEX('ETS yield tables'!$D$198:$CO$226,$B518,CI$1-$A518+1)/10^6)</f>
        <v>0</v>
      </c>
      <c r="CJ518" cm="1">
        <f t="array" aca="1" ref="CJ518" ca="1">IF($A518&gt;CJ$1,"",$C518*INDEX('ETS yield tables'!$D$198:$CO$226,$B518,CJ$1-$A518+1)/10^6)</f>
        <v>0</v>
      </c>
      <c r="CK518" cm="1">
        <f t="array" aca="1" ref="CK518" ca="1">IF($A518&gt;CK$1,"",$C518*INDEX('ETS yield tables'!$D$198:$CO$226,$B518,CK$1-$A518+1)/10^6)</f>
        <v>0</v>
      </c>
      <c r="CL518" cm="1">
        <f t="array" aca="1" ref="CL518" ca="1">IF($A518&gt;CL$1,"",$C518*INDEX('ETS yield tables'!$D$198:$CO$226,$B518,CL$1-$A518+1)/10^6)</f>
        <v>0</v>
      </c>
      <c r="CM518" cm="1">
        <f t="array" aca="1" ref="CM518" ca="1">IF($A518&gt;CM$1,"",$C518*INDEX('ETS yield tables'!$D$198:$CO$226,$B518,CM$1-$A518+1)/10^6)</f>
        <v>0</v>
      </c>
      <c r="CN518" cm="1">
        <f t="array" aca="1" ref="CN518" ca="1">IF($A518&gt;CN$1,"",$C518*INDEX('ETS yield tables'!$D$198:$CO$226,$B518,CN$1-$A518+1)/10^6)</f>
        <v>0</v>
      </c>
      <c r="CO518" cm="1">
        <f t="array" aca="1" ref="CO518" ca="1">IF($A518&gt;CO$1,"",$C518*INDEX('ETS yield tables'!$D$198:$CO$226,$B518,CO$1-$A518+1)/10^6)</f>
        <v>0</v>
      </c>
    </row>
    <row r="519" spans="1:93" hidden="1" outlineLevel="1">
      <c r="A519">
        <v>2009</v>
      </c>
      <c r="B519">
        <f t="shared" si="261"/>
        <v>5</v>
      </c>
      <c r="C519" s="1">
        <v>0</v>
      </c>
      <c r="D519" s="64"/>
      <c r="E519" s="64"/>
      <c r="F519" s="64"/>
      <c r="G519" s="64"/>
      <c r="H519" s="64"/>
      <c r="I519" s="64"/>
      <c r="J519" s="64"/>
      <c r="K519" s="64"/>
      <c r="L519" s="64"/>
      <c r="M519" s="64"/>
      <c r="N519" s="64"/>
      <c r="O519" s="64"/>
      <c r="P519" s="64"/>
      <c r="Q519" s="64"/>
      <c r="R519" s="64"/>
      <c r="S519" s="64"/>
      <c r="T519" s="64"/>
      <c r="U519" s="64"/>
      <c r="V519" s="64"/>
      <c r="W519" s="64"/>
      <c r="X519" s="64"/>
      <c r="Y519" s="64"/>
      <c r="Z519" s="64"/>
      <c r="AA519" cm="1">
        <f t="array" aca="1" ref="AA519" ca="1">IF($A519&gt;AA$1,"",$C519*INDEX('ETS yield tables'!$D$198:$CO$226,$B519,AA$1-$A519+1)/10^6)</f>
        <v>0</v>
      </c>
      <c r="AB519" cm="1">
        <f t="array" aca="1" ref="AB519" ca="1">IF($A519&gt;AB$1,"",$C519*INDEX('ETS yield tables'!$D$198:$CO$226,$B519,AB$1-$A519+1)/10^6)</f>
        <v>0</v>
      </c>
      <c r="AC519" cm="1">
        <f t="array" aca="1" ref="AC519" ca="1">IF($A519&gt;AC$1,"",$C519*INDEX('ETS yield tables'!$D$198:$CO$226,$B519,AC$1-$A519+1)/10^6)</f>
        <v>0</v>
      </c>
      <c r="AD519" cm="1">
        <f t="array" aca="1" ref="AD519" ca="1">IF($A519&gt;AD$1,"",$C519*INDEX('ETS yield tables'!$D$198:$CO$226,$B519,AD$1-$A519+1)/10^6)</f>
        <v>0</v>
      </c>
      <c r="AE519" cm="1">
        <f t="array" aca="1" ref="AE519" ca="1">IF($A519&gt;AE$1,"",$C519*INDEX('ETS yield tables'!$D$198:$CO$226,$B519,AE$1-$A519+1)/10^6)</f>
        <v>0</v>
      </c>
      <c r="AF519" cm="1">
        <f t="array" aca="1" ref="AF519" ca="1">IF($A519&gt;AF$1,"",$C519*INDEX('ETS yield tables'!$D$198:$CO$226,$B519,AF$1-$A519+1)/10^6)</f>
        <v>0</v>
      </c>
      <c r="AG519" cm="1">
        <f t="array" aca="1" ref="AG519" ca="1">IF($A519&gt;AG$1,"",$C519*INDEX('ETS yield tables'!$D$198:$CO$226,$B519,AG$1-$A519+1)/10^6)</f>
        <v>0</v>
      </c>
      <c r="AH519" cm="1">
        <f t="array" aca="1" ref="AH519" ca="1">IF($A519&gt;AH$1,"",$C519*INDEX('ETS yield tables'!$D$198:$CO$226,$B519,AH$1-$A519+1)/10^6)</f>
        <v>0</v>
      </c>
      <c r="AI519" cm="1">
        <f t="array" aca="1" ref="AI519" ca="1">IF($A519&gt;AI$1,"",$C519*INDEX('ETS yield tables'!$D$198:$CO$226,$B519,AI$1-$A519+1)/10^6)</f>
        <v>0</v>
      </c>
      <c r="AJ519" cm="1">
        <f t="array" aca="1" ref="AJ519" ca="1">IF($A519&gt;AJ$1,"",$C519*INDEX('ETS yield tables'!$D$198:$CO$226,$B519,AJ$1-$A519+1)/10^6)</f>
        <v>0</v>
      </c>
      <c r="AK519" cm="1">
        <f t="array" aca="1" ref="AK519" ca="1">IF($A519&gt;AK$1,"",$C519*INDEX('ETS yield tables'!$D$198:$CO$226,$B519,AK$1-$A519+1)/10^6)</f>
        <v>0</v>
      </c>
      <c r="AL519" cm="1">
        <f t="array" aca="1" ref="AL519" ca="1">IF($A519&gt;AL$1,"",$C519*INDEX('ETS yield tables'!$D$198:$CO$226,$B519,AL$1-$A519+1)/10^6)</f>
        <v>0</v>
      </c>
      <c r="AM519" cm="1">
        <f t="array" aca="1" ref="AM519" ca="1">IF($A519&gt;AM$1,"",$C519*INDEX('ETS yield tables'!$D$198:$CO$226,$B519,AM$1-$A519+1)/10^6)</f>
        <v>0</v>
      </c>
      <c r="AN519" cm="1">
        <f t="array" aca="1" ref="AN519" ca="1">IF($A519&gt;AN$1,"",$C519*INDEX('ETS yield tables'!$D$198:$CO$226,$B519,AN$1-$A519+1)/10^6)</f>
        <v>0</v>
      </c>
      <c r="AO519" cm="1">
        <f t="array" aca="1" ref="AO519" ca="1">IF($A519&gt;AO$1,"",$C519*INDEX('ETS yield tables'!$D$198:$CO$226,$B519,AO$1-$A519+1)/10^6)</f>
        <v>0</v>
      </c>
      <c r="AP519" cm="1">
        <f t="array" aca="1" ref="AP519" ca="1">IF($A519&gt;AP$1,"",$C519*INDEX('ETS yield tables'!$D$198:$CO$226,$B519,AP$1-$A519+1)/10^6)</f>
        <v>0</v>
      </c>
      <c r="AQ519" cm="1">
        <f t="array" aca="1" ref="AQ519" ca="1">IF($A519&gt;AQ$1,"",$C519*INDEX('ETS yield tables'!$D$198:$CO$226,$B519,AQ$1-$A519+1)/10^6)</f>
        <v>0</v>
      </c>
      <c r="AR519" cm="1">
        <f t="array" aca="1" ref="AR519" ca="1">IF($A519&gt;AR$1,"",$C519*INDEX('ETS yield tables'!$D$198:$CO$226,$B519,AR$1-$A519+1)/10^6)</f>
        <v>0</v>
      </c>
      <c r="AS519" cm="1">
        <f t="array" aca="1" ref="AS519" ca="1">IF($A519&gt;AS$1,"",$C519*INDEX('ETS yield tables'!$D$198:$CO$226,$B519,AS$1-$A519+1)/10^6)</f>
        <v>0</v>
      </c>
      <c r="AT519" cm="1">
        <f t="array" aca="1" ref="AT519" ca="1">IF($A519&gt;AT$1,"",$C519*INDEX('ETS yield tables'!$D$198:$CO$226,$B519,AT$1-$A519+1)/10^6)</f>
        <v>0</v>
      </c>
      <c r="AU519" cm="1">
        <f t="array" aca="1" ref="AU519" ca="1">IF($A519&gt;AU$1,"",$C519*INDEX('ETS yield tables'!$D$198:$CO$226,$B519,AU$1-$A519+1)/10^6)</f>
        <v>0</v>
      </c>
      <c r="AV519" cm="1">
        <f t="array" aca="1" ref="AV519" ca="1">IF($A519&gt;AV$1,"",$C519*INDEX('ETS yield tables'!$D$198:$CO$226,$B519,AV$1-$A519+1)/10^6)</f>
        <v>0</v>
      </c>
      <c r="AW519" cm="1">
        <f t="array" aca="1" ref="AW519" ca="1">IF($A519&gt;AW$1,"",$C519*INDEX('ETS yield tables'!$D$198:$CO$226,$B519,AW$1-$A519+1)/10^6)</f>
        <v>0</v>
      </c>
      <c r="AX519" cm="1">
        <f t="array" aca="1" ref="AX519" ca="1">IF($A519&gt;AX$1,"",$C519*INDEX('ETS yield tables'!$D$198:$CO$226,$B519,AX$1-$A519+1)/10^6)</f>
        <v>0</v>
      </c>
      <c r="AY519" cm="1">
        <f t="array" aca="1" ref="AY519" ca="1">IF($A519&gt;AY$1,"",$C519*INDEX('ETS yield tables'!$D$198:$CO$226,$B519,AY$1-$A519+1)/10^6)</f>
        <v>0</v>
      </c>
      <c r="AZ519" cm="1">
        <f t="array" aca="1" ref="AZ519" ca="1">IF($A519&gt;AZ$1,"",$C519*INDEX('ETS yield tables'!$D$198:$CO$226,$B519,AZ$1-$A519+1)/10^6)</f>
        <v>0</v>
      </c>
      <c r="BA519" cm="1">
        <f t="array" aca="1" ref="BA519" ca="1">IF($A519&gt;BA$1,"",$C519*INDEX('ETS yield tables'!$D$198:$CO$226,$B519,BA$1-$A519+1)/10^6)</f>
        <v>0</v>
      </c>
      <c r="BB519" cm="1">
        <f t="array" aca="1" ref="BB519" ca="1">IF($A519&gt;BB$1,"",$C519*INDEX('ETS yield tables'!$D$198:$CO$226,$B519,BB$1-$A519+1)/10^6)</f>
        <v>0</v>
      </c>
      <c r="BC519" cm="1">
        <f t="array" aca="1" ref="BC519" ca="1">IF($A519&gt;BC$1,"",$C519*INDEX('ETS yield tables'!$D$198:$CO$226,$B519,BC$1-$A519+1)/10^6)</f>
        <v>0</v>
      </c>
      <c r="BD519" cm="1">
        <f t="array" aca="1" ref="BD519" ca="1">IF($A519&gt;BD$1,"",$C519*INDEX('ETS yield tables'!$D$198:$CO$226,$B519,BD$1-$A519+1)/10^6)</f>
        <v>0</v>
      </c>
      <c r="BE519" cm="1">
        <f t="array" aca="1" ref="BE519" ca="1">IF($A519&gt;BE$1,"",$C519*INDEX('ETS yield tables'!$D$198:$CO$226,$B519,BE$1-$A519+1)/10^6)</f>
        <v>0</v>
      </c>
      <c r="BF519" cm="1">
        <f t="array" aca="1" ref="BF519" ca="1">IF($A519&gt;BF$1,"",$C519*INDEX('ETS yield tables'!$D$198:$CO$226,$B519,BF$1-$A519+1)/10^6)</f>
        <v>0</v>
      </c>
      <c r="BG519" cm="1">
        <f t="array" aca="1" ref="BG519" ca="1">IF($A519&gt;BG$1,"",$C519*INDEX('ETS yield tables'!$D$198:$CO$226,$B519,BG$1-$A519+1)/10^6)</f>
        <v>0</v>
      </c>
      <c r="BH519" cm="1">
        <f t="array" aca="1" ref="BH519" ca="1">IF($A519&gt;BH$1,"",$C519*INDEX('ETS yield tables'!$D$198:$CO$226,$B519,BH$1-$A519+1)/10^6)</f>
        <v>0</v>
      </c>
      <c r="BI519" cm="1">
        <f t="array" aca="1" ref="BI519" ca="1">IF($A519&gt;BI$1,"",$C519*INDEX('ETS yield tables'!$D$198:$CO$226,$B519,BI$1-$A519+1)/10^6)</f>
        <v>0</v>
      </c>
      <c r="BJ519" cm="1">
        <f t="array" aca="1" ref="BJ519" ca="1">IF($A519&gt;BJ$1,"",$C519*INDEX('ETS yield tables'!$D$198:$CO$226,$B519,BJ$1-$A519+1)/10^6)</f>
        <v>0</v>
      </c>
      <c r="BK519" cm="1">
        <f t="array" aca="1" ref="BK519" ca="1">IF($A519&gt;BK$1,"",$C519*INDEX('ETS yield tables'!$D$198:$CO$226,$B519,BK$1-$A519+1)/10^6)</f>
        <v>0</v>
      </c>
      <c r="BL519" cm="1">
        <f t="array" aca="1" ref="BL519" ca="1">IF($A519&gt;BL$1,"",$C519*INDEX('ETS yield tables'!$D$198:$CO$226,$B519,BL$1-$A519+1)/10^6)</f>
        <v>0</v>
      </c>
      <c r="BM519" cm="1">
        <f t="array" aca="1" ref="BM519" ca="1">IF($A519&gt;BM$1,"",$C519*INDEX('ETS yield tables'!$D$198:$CO$226,$B519,BM$1-$A519+1)/10^6)</f>
        <v>0</v>
      </c>
      <c r="BN519" cm="1">
        <f t="array" aca="1" ref="BN519" ca="1">IF($A519&gt;BN$1,"",$C519*INDEX('ETS yield tables'!$D$198:$CO$226,$B519,BN$1-$A519+1)/10^6)</f>
        <v>0</v>
      </c>
      <c r="BO519" cm="1">
        <f t="array" aca="1" ref="BO519" ca="1">IF($A519&gt;BO$1,"",$C519*INDEX('ETS yield tables'!$D$198:$CO$226,$B519,BO$1-$A519+1)/10^6)</f>
        <v>0</v>
      </c>
      <c r="BP519" cm="1">
        <f t="array" aca="1" ref="BP519" ca="1">IF($A519&gt;BP$1,"",$C519*INDEX('ETS yield tables'!$D$198:$CO$226,$B519,BP$1-$A519+1)/10^6)</f>
        <v>0</v>
      </c>
      <c r="BQ519" cm="1">
        <f t="array" aca="1" ref="BQ519" ca="1">IF($A519&gt;BQ$1,"",$C519*INDEX('ETS yield tables'!$D$198:$CO$226,$B519,BQ$1-$A519+1)/10^6)</f>
        <v>0</v>
      </c>
      <c r="BR519" cm="1">
        <f t="array" aca="1" ref="BR519" ca="1">IF($A519&gt;BR$1,"",$C519*INDEX('ETS yield tables'!$D$198:$CO$226,$B519,BR$1-$A519+1)/10^6)</f>
        <v>0</v>
      </c>
      <c r="BS519" cm="1">
        <f t="array" aca="1" ref="BS519" ca="1">IF($A519&gt;BS$1,"",$C519*INDEX('ETS yield tables'!$D$198:$CO$226,$B519,BS$1-$A519+1)/10^6)</f>
        <v>0</v>
      </c>
      <c r="BT519" cm="1">
        <f t="array" aca="1" ref="BT519" ca="1">IF($A519&gt;BT$1,"",$C519*INDEX('ETS yield tables'!$D$198:$CO$226,$B519,BT$1-$A519+1)/10^6)</f>
        <v>0</v>
      </c>
      <c r="BU519" cm="1">
        <f t="array" aca="1" ref="BU519" ca="1">IF($A519&gt;BU$1,"",$C519*INDEX('ETS yield tables'!$D$198:$CO$226,$B519,BU$1-$A519+1)/10^6)</f>
        <v>0</v>
      </c>
      <c r="BV519" cm="1">
        <f t="array" aca="1" ref="BV519" ca="1">IF($A519&gt;BV$1,"",$C519*INDEX('ETS yield tables'!$D$198:$CO$226,$B519,BV$1-$A519+1)/10^6)</f>
        <v>0</v>
      </c>
      <c r="BW519" cm="1">
        <f t="array" aca="1" ref="BW519" ca="1">IF($A519&gt;BW$1,"",$C519*INDEX('ETS yield tables'!$D$198:$CO$226,$B519,BW$1-$A519+1)/10^6)</f>
        <v>0</v>
      </c>
      <c r="BX519" cm="1">
        <f t="array" aca="1" ref="BX519" ca="1">IF($A519&gt;BX$1,"",$C519*INDEX('ETS yield tables'!$D$198:$CO$226,$B519,BX$1-$A519+1)/10^6)</f>
        <v>0</v>
      </c>
      <c r="BY519" cm="1">
        <f t="array" aca="1" ref="BY519" ca="1">IF($A519&gt;BY$1,"",$C519*INDEX('ETS yield tables'!$D$198:$CO$226,$B519,BY$1-$A519+1)/10^6)</f>
        <v>0</v>
      </c>
      <c r="BZ519" cm="1">
        <f t="array" aca="1" ref="BZ519" ca="1">IF($A519&gt;BZ$1,"",$C519*INDEX('ETS yield tables'!$D$198:$CO$226,$B519,BZ$1-$A519+1)/10^6)</f>
        <v>0</v>
      </c>
      <c r="CA519" cm="1">
        <f t="array" aca="1" ref="CA519" ca="1">IF($A519&gt;CA$1,"",$C519*INDEX('ETS yield tables'!$D$198:$CO$226,$B519,CA$1-$A519+1)/10^6)</f>
        <v>0</v>
      </c>
      <c r="CB519" cm="1">
        <f t="array" aca="1" ref="CB519" ca="1">IF($A519&gt;CB$1,"",$C519*INDEX('ETS yield tables'!$D$198:$CO$226,$B519,CB$1-$A519+1)/10^6)</f>
        <v>0</v>
      </c>
      <c r="CC519" cm="1">
        <f t="array" aca="1" ref="CC519" ca="1">IF($A519&gt;CC$1,"",$C519*INDEX('ETS yield tables'!$D$198:$CO$226,$B519,CC$1-$A519+1)/10^6)</f>
        <v>0</v>
      </c>
      <c r="CD519" cm="1">
        <f t="array" aca="1" ref="CD519" ca="1">IF($A519&gt;CD$1,"",$C519*INDEX('ETS yield tables'!$D$198:$CO$226,$B519,CD$1-$A519+1)/10^6)</f>
        <v>0</v>
      </c>
      <c r="CE519" cm="1">
        <f t="array" aca="1" ref="CE519" ca="1">IF($A519&gt;CE$1,"",$C519*INDEX('ETS yield tables'!$D$198:$CO$226,$B519,CE$1-$A519+1)/10^6)</f>
        <v>0</v>
      </c>
      <c r="CF519" cm="1">
        <f t="array" aca="1" ref="CF519" ca="1">IF($A519&gt;CF$1,"",$C519*INDEX('ETS yield tables'!$D$198:$CO$226,$B519,CF$1-$A519+1)/10^6)</f>
        <v>0</v>
      </c>
      <c r="CG519" cm="1">
        <f t="array" aca="1" ref="CG519" ca="1">IF($A519&gt;CG$1,"",$C519*INDEX('ETS yield tables'!$D$198:$CO$226,$B519,CG$1-$A519+1)/10^6)</f>
        <v>0</v>
      </c>
      <c r="CH519" cm="1">
        <f t="array" aca="1" ref="CH519" ca="1">IF($A519&gt;CH$1,"",$C519*INDEX('ETS yield tables'!$D$198:$CO$226,$B519,CH$1-$A519+1)/10^6)</f>
        <v>0</v>
      </c>
      <c r="CI519" cm="1">
        <f t="array" aca="1" ref="CI519" ca="1">IF($A519&gt;CI$1,"",$C519*INDEX('ETS yield tables'!$D$198:$CO$226,$B519,CI$1-$A519+1)/10^6)</f>
        <v>0</v>
      </c>
      <c r="CJ519" cm="1">
        <f t="array" aca="1" ref="CJ519" ca="1">IF($A519&gt;CJ$1,"",$C519*INDEX('ETS yield tables'!$D$198:$CO$226,$B519,CJ$1-$A519+1)/10^6)</f>
        <v>0</v>
      </c>
      <c r="CK519" cm="1">
        <f t="array" aca="1" ref="CK519" ca="1">IF($A519&gt;CK$1,"",$C519*INDEX('ETS yield tables'!$D$198:$CO$226,$B519,CK$1-$A519+1)/10^6)</f>
        <v>0</v>
      </c>
      <c r="CL519" cm="1">
        <f t="array" aca="1" ref="CL519" ca="1">IF($A519&gt;CL$1,"",$C519*INDEX('ETS yield tables'!$D$198:$CO$226,$B519,CL$1-$A519+1)/10^6)</f>
        <v>0</v>
      </c>
      <c r="CM519" cm="1">
        <f t="array" aca="1" ref="CM519" ca="1">IF($A519&gt;CM$1,"",$C519*INDEX('ETS yield tables'!$D$198:$CO$226,$B519,CM$1-$A519+1)/10^6)</f>
        <v>0</v>
      </c>
      <c r="CN519" cm="1">
        <f t="array" aca="1" ref="CN519" ca="1">IF($A519&gt;CN$1,"",$C519*INDEX('ETS yield tables'!$D$198:$CO$226,$B519,CN$1-$A519+1)/10^6)</f>
        <v>0</v>
      </c>
      <c r="CO519" cm="1">
        <f t="array" aca="1" ref="CO519" ca="1">IF($A519&gt;CO$1,"",$C519*INDEX('ETS yield tables'!$D$198:$CO$226,$B519,CO$1-$A519+1)/10^6)</f>
        <v>0</v>
      </c>
    </row>
    <row r="520" spans="1:93" hidden="1" outlineLevel="1">
      <c r="A520">
        <v>2010</v>
      </c>
      <c r="B520">
        <f t="shared" si="261"/>
        <v>4</v>
      </c>
      <c r="C520" s="1">
        <v>0</v>
      </c>
      <c r="D520" s="64"/>
      <c r="E520" s="64"/>
      <c r="F520" s="64"/>
      <c r="G520" s="64"/>
      <c r="H520" s="64"/>
      <c r="I520" s="64"/>
      <c r="J520" s="64"/>
      <c r="K520" s="64"/>
      <c r="L520" s="64"/>
      <c r="M520" s="64"/>
      <c r="N520" s="64"/>
      <c r="O520" s="64"/>
      <c r="P520" s="64"/>
      <c r="Q520" s="64"/>
      <c r="R520" s="64"/>
      <c r="S520" s="64"/>
      <c r="T520" s="64"/>
      <c r="U520" s="64"/>
      <c r="V520" s="64"/>
      <c r="W520" s="64"/>
      <c r="X520" s="64"/>
      <c r="Y520" s="64"/>
      <c r="Z520" s="64"/>
      <c r="AA520" cm="1">
        <f t="array" aca="1" ref="AA520" ca="1">IF($A520&gt;AA$1,"",$C520*INDEX('ETS yield tables'!$D$198:$CO$226,$B520,AA$1-$A520+1)/10^6)</f>
        <v>0</v>
      </c>
      <c r="AB520" cm="1">
        <f t="array" aca="1" ref="AB520" ca="1">IF($A520&gt;AB$1,"",$C520*INDEX('ETS yield tables'!$D$198:$CO$226,$B520,AB$1-$A520+1)/10^6)</f>
        <v>0</v>
      </c>
      <c r="AC520" cm="1">
        <f t="array" aca="1" ref="AC520" ca="1">IF($A520&gt;AC$1,"",$C520*INDEX('ETS yield tables'!$D$198:$CO$226,$B520,AC$1-$A520+1)/10^6)</f>
        <v>0</v>
      </c>
      <c r="AD520" cm="1">
        <f t="array" aca="1" ref="AD520" ca="1">IF($A520&gt;AD$1,"",$C520*INDEX('ETS yield tables'!$D$198:$CO$226,$B520,AD$1-$A520+1)/10^6)</f>
        <v>0</v>
      </c>
      <c r="AE520" cm="1">
        <f t="array" aca="1" ref="AE520" ca="1">IF($A520&gt;AE$1,"",$C520*INDEX('ETS yield tables'!$D$198:$CO$226,$B520,AE$1-$A520+1)/10^6)</f>
        <v>0</v>
      </c>
      <c r="AF520" cm="1">
        <f t="array" aca="1" ref="AF520" ca="1">IF($A520&gt;AF$1,"",$C520*INDEX('ETS yield tables'!$D$198:$CO$226,$B520,AF$1-$A520+1)/10^6)</f>
        <v>0</v>
      </c>
      <c r="AG520" cm="1">
        <f t="array" aca="1" ref="AG520" ca="1">IF($A520&gt;AG$1,"",$C520*INDEX('ETS yield tables'!$D$198:$CO$226,$B520,AG$1-$A520+1)/10^6)</f>
        <v>0</v>
      </c>
      <c r="AH520" cm="1">
        <f t="array" aca="1" ref="AH520" ca="1">IF($A520&gt;AH$1,"",$C520*INDEX('ETS yield tables'!$D$198:$CO$226,$B520,AH$1-$A520+1)/10^6)</f>
        <v>0</v>
      </c>
      <c r="AI520" cm="1">
        <f t="array" aca="1" ref="AI520" ca="1">IF($A520&gt;AI$1,"",$C520*INDEX('ETS yield tables'!$D$198:$CO$226,$B520,AI$1-$A520+1)/10^6)</f>
        <v>0</v>
      </c>
      <c r="AJ520" cm="1">
        <f t="array" aca="1" ref="AJ520" ca="1">IF($A520&gt;AJ$1,"",$C520*INDEX('ETS yield tables'!$D$198:$CO$226,$B520,AJ$1-$A520+1)/10^6)</f>
        <v>0</v>
      </c>
      <c r="AK520" cm="1">
        <f t="array" aca="1" ref="AK520" ca="1">IF($A520&gt;AK$1,"",$C520*INDEX('ETS yield tables'!$D$198:$CO$226,$B520,AK$1-$A520+1)/10^6)</f>
        <v>0</v>
      </c>
      <c r="AL520" cm="1">
        <f t="array" aca="1" ref="AL520" ca="1">IF($A520&gt;AL$1,"",$C520*INDEX('ETS yield tables'!$D$198:$CO$226,$B520,AL$1-$A520+1)/10^6)</f>
        <v>0</v>
      </c>
      <c r="AM520" cm="1">
        <f t="array" aca="1" ref="AM520" ca="1">IF($A520&gt;AM$1,"",$C520*INDEX('ETS yield tables'!$D$198:$CO$226,$B520,AM$1-$A520+1)/10^6)</f>
        <v>0</v>
      </c>
      <c r="AN520" cm="1">
        <f t="array" aca="1" ref="AN520" ca="1">IF($A520&gt;AN$1,"",$C520*INDEX('ETS yield tables'!$D$198:$CO$226,$B520,AN$1-$A520+1)/10^6)</f>
        <v>0</v>
      </c>
      <c r="AO520" cm="1">
        <f t="array" aca="1" ref="AO520" ca="1">IF($A520&gt;AO$1,"",$C520*INDEX('ETS yield tables'!$D$198:$CO$226,$B520,AO$1-$A520+1)/10^6)</f>
        <v>0</v>
      </c>
      <c r="AP520" cm="1">
        <f t="array" aca="1" ref="AP520" ca="1">IF($A520&gt;AP$1,"",$C520*INDEX('ETS yield tables'!$D$198:$CO$226,$B520,AP$1-$A520+1)/10^6)</f>
        <v>0</v>
      </c>
      <c r="AQ520" cm="1">
        <f t="array" aca="1" ref="AQ520" ca="1">IF($A520&gt;AQ$1,"",$C520*INDEX('ETS yield tables'!$D$198:$CO$226,$B520,AQ$1-$A520+1)/10^6)</f>
        <v>0</v>
      </c>
      <c r="AR520" cm="1">
        <f t="array" aca="1" ref="AR520" ca="1">IF($A520&gt;AR$1,"",$C520*INDEX('ETS yield tables'!$D$198:$CO$226,$B520,AR$1-$A520+1)/10^6)</f>
        <v>0</v>
      </c>
      <c r="AS520" cm="1">
        <f t="array" aca="1" ref="AS520" ca="1">IF($A520&gt;AS$1,"",$C520*INDEX('ETS yield tables'!$D$198:$CO$226,$B520,AS$1-$A520+1)/10^6)</f>
        <v>0</v>
      </c>
      <c r="AT520" cm="1">
        <f t="array" aca="1" ref="AT520" ca="1">IF($A520&gt;AT$1,"",$C520*INDEX('ETS yield tables'!$D$198:$CO$226,$B520,AT$1-$A520+1)/10^6)</f>
        <v>0</v>
      </c>
      <c r="AU520" cm="1">
        <f t="array" aca="1" ref="AU520" ca="1">IF($A520&gt;AU$1,"",$C520*INDEX('ETS yield tables'!$D$198:$CO$226,$B520,AU$1-$A520+1)/10^6)</f>
        <v>0</v>
      </c>
      <c r="AV520" cm="1">
        <f t="array" aca="1" ref="AV520" ca="1">IF($A520&gt;AV$1,"",$C520*INDEX('ETS yield tables'!$D$198:$CO$226,$B520,AV$1-$A520+1)/10^6)</f>
        <v>0</v>
      </c>
      <c r="AW520" cm="1">
        <f t="array" aca="1" ref="AW520" ca="1">IF($A520&gt;AW$1,"",$C520*INDEX('ETS yield tables'!$D$198:$CO$226,$B520,AW$1-$A520+1)/10^6)</f>
        <v>0</v>
      </c>
      <c r="AX520" cm="1">
        <f t="array" aca="1" ref="AX520" ca="1">IF($A520&gt;AX$1,"",$C520*INDEX('ETS yield tables'!$D$198:$CO$226,$B520,AX$1-$A520+1)/10^6)</f>
        <v>0</v>
      </c>
      <c r="AY520" cm="1">
        <f t="array" aca="1" ref="AY520" ca="1">IF($A520&gt;AY$1,"",$C520*INDEX('ETS yield tables'!$D$198:$CO$226,$B520,AY$1-$A520+1)/10^6)</f>
        <v>0</v>
      </c>
      <c r="AZ520" cm="1">
        <f t="array" aca="1" ref="AZ520" ca="1">IF($A520&gt;AZ$1,"",$C520*INDEX('ETS yield tables'!$D$198:$CO$226,$B520,AZ$1-$A520+1)/10^6)</f>
        <v>0</v>
      </c>
      <c r="BA520" cm="1">
        <f t="array" aca="1" ref="BA520" ca="1">IF($A520&gt;BA$1,"",$C520*INDEX('ETS yield tables'!$D$198:$CO$226,$B520,BA$1-$A520+1)/10^6)</f>
        <v>0</v>
      </c>
      <c r="BB520" cm="1">
        <f t="array" aca="1" ref="BB520" ca="1">IF($A520&gt;BB$1,"",$C520*INDEX('ETS yield tables'!$D$198:$CO$226,$B520,BB$1-$A520+1)/10^6)</f>
        <v>0</v>
      </c>
      <c r="BC520" cm="1">
        <f t="array" aca="1" ref="BC520" ca="1">IF($A520&gt;BC$1,"",$C520*INDEX('ETS yield tables'!$D$198:$CO$226,$B520,BC$1-$A520+1)/10^6)</f>
        <v>0</v>
      </c>
      <c r="BD520" cm="1">
        <f t="array" aca="1" ref="BD520" ca="1">IF($A520&gt;BD$1,"",$C520*INDEX('ETS yield tables'!$D$198:$CO$226,$B520,BD$1-$A520+1)/10^6)</f>
        <v>0</v>
      </c>
      <c r="BE520" cm="1">
        <f t="array" aca="1" ref="BE520" ca="1">IF($A520&gt;BE$1,"",$C520*INDEX('ETS yield tables'!$D$198:$CO$226,$B520,BE$1-$A520+1)/10^6)</f>
        <v>0</v>
      </c>
      <c r="BF520" cm="1">
        <f t="array" aca="1" ref="BF520" ca="1">IF($A520&gt;BF$1,"",$C520*INDEX('ETS yield tables'!$D$198:$CO$226,$B520,BF$1-$A520+1)/10^6)</f>
        <v>0</v>
      </c>
      <c r="BG520" cm="1">
        <f t="array" aca="1" ref="BG520" ca="1">IF($A520&gt;BG$1,"",$C520*INDEX('ETS yield tables'!$D$198:$CO$226,$B520,BG$1-$A520+1)/10^6)</f>
        <v>0</v>
      </c>
      <c r="BH520" cm="1">
        <f t="array" aca="1" ref="BH520" ca="1">IF($A520&gt;BH$1,"",$C520*INDEX('ETS yield tables'!$D$198:$CO$226,$B520,BH$1-$A520+1)/10^6)</f>
        <v>0</v>
      </c>
      <c r="BI520" cm="1">
        <f t="array" aca="1" ref="BI520" ca="1">IF($A520&gt;BI$1,"",$C520*INDEX('ETS yield tables'!$D$198:$CO$226,$B520,BI$1-$A520+1)/10^6)</f>
        <v>0</v>
      </c>
      <c r="BJ520" cm="1">
        <f t="array" aca="1" ref="BJ520" ca="1">IF($A520&gt;BJ$1,"",$C520*INDEX('ETS yield tables'!$D$198:$CO$226,$B520,BJ$1-$A520+1)/10^6)</f>
        <v>0</v>
      </c>
      <c r="BK520" cm="1">
        <f t="array" aca="1" ref="BK520" ca="1">IF($A520&gt;BK$1,"",$C520*INDEX('ETS yield tables'!$D$198:$CO$226,$B520,BK$1-$A520+1)/10^6)</f>
        <v>0</v>
      </c>
      <c r="BL520" cm="1">
        <f t="array" aca="1" ref="BL520" ca="1">IF($A520&gt;BL$1,"",$C520*INDEX('ETS yield tables'!$D$198:$CO$226,$B520,BL$1-$A520+1)/10^6)</f>
        <v>0</v>
      </c>
      <c r="BM520" cm="1">
        <f t="array" aca="1" ref="BM520" ca="1">IF($A520&gt;BM$1,"",$C520*INDEX('ETS yield tables'!$D$198:$CO$226,$B520,BM$1-$A520+1)/10^6)</f>
        <v>0</v>
      </c>
      <c r="BN520" cm="1">
        <f t="array" aca="1" ref="BN520" ca="1">IF($A520&gt;BN$1,"",$C520*INDEX('ETS yield tables'!$D$198:$CO$226,$B520,BN$1-$A520+1)/10^6)</f>
        <v>0</v>
      </c>
      <c r="BO520" cm="1">
        <f t="array" aca="1" ref="BO520" ca="1">IF($A520&gt;BO$1,"",$C520*INDEX('ETS yield tables'!$D$198:$CO$226,$B520,BO$1-$A520+1)/10^6)</f>
        <v>0</v>
      </c>
      <c r="BP520" cm="1">
        <f t="array" aca="1" ref="BP520" ca="1">IF($A520&gt;BP$1,"",$C520*INDEX('ETS yield tables'!$D$198:$CO$226,$B520,BP$1-$A520+1)/10^6)</f>
        <v>0</v>
      </c>
      <c r="BQ520" cm="1">
        <f t="array" aca="1" ref="BQ520" ca="1">IF($A520&gt;BQ$1,"",$C520*INDEX('ETS yield tables'!$D$198:$CO$226,$B520,BQ$1-$A520+1)/10^6)</f>
        <v>0</v>
      </c>
      <c r="BR520" cm="1">
        <f t="array" aca="1" ref="BR520" ca="1">IF($A520&gt;BR$1,"",$C520*INDEX('ETS yield tables'!$D$198:$CO$226,$B520,BR$1-$A520+1)/10^6)</f>
        <v>0</v>
      </c>
      <c r="BS520" cm="1">
        <f t="array" aca="1" ref="BS520" ca="1">IF($A520&gt;BS$1,"",$C520*INDEX('ETS yield tables'!$D$198:$CO$226,$B520,BS$1-$A520+1)/10^6)</f>
        <v>0</v>
      </c>
      <c r="BT520" cm="1">
        <f t="array" aca="1" ref="BT520" ca="1">IF($A520&gt;BT$1,"",$C520*INDEX('ETS yield tables'!$D$198:$CO$226,$B520,BT$1-$A520+1)/10^6)</f>
        <v>0</v>
      </c>
      <c r="BU520" cm="1">
        <f t="array" aca="1" ref="BU520" ca="1">IF($A520&gt;BU$1,"",$C520*INDEX('ETS yield tables'!$D$198:$CO$226,$B520,BU$1-$A520+1)/10^6)</f>
        <v>0</v>
      </c>
      <c r="BV520" cm="1">
        <f t="array" aca="1" ref="BV520" ca="1">IF($A520&gt;BV$1,"",$C520*INDEX('ETS yield tables'!$D$198:$CO$226,$B520,BV$1-$A520+1)/10^6)</f>
        <v>0</v>
      </c>
      <c r="BW520" cm="1">
        <f t="array" aca="1" ref="BW520" ca="1">IF($A520&gt;BW$1,"",$C520*INDEX('ETS yield tables'!$D$198:$CO$226,$B520,BW$1-$A520+1)/10^6)</f>
        <v>0</v>
      </c>
      <c r="BX520" cm="1">
        <f t="array" aca="1" ref="BX520" ca="1">IF($A520&gt;BX$1,"",$C520*INDEX('ETS yield tables'!$D$198:$CO$226,$B520,BX$1-$A520+1)/10^6)</f>
        <v>0</v>
      </c>
      <c r="BY520" cm="1">
        <f t="array" aca="1" ref="BY520" ca="1">IF($A520&gt;BY$1,"",$C520*INDEX('ETS yield tables'!$D$198:$CO$226,$B520,BY$1-$A520+1)/10^6)</f>
        <v>0</v>
      </c>
      <c r="BZ520" cm="1">
        <f t="array" aca="1" ref="BZ520" ca="1">IF($A520&gt;BZ$1,"",$C520*INDEX('ETS yield tables'!$D$198:$CO$226,$B520,BZ$1-$A520+1)/10^6)</f>
        <v>0</v>
      </c>
      <c r="CA520" cm="1">
        <f t="array" aca="1" ref="CA520" ca="1">IF($A520&gt;CA$1,"",$C520*INDEX('ETS yield tables'!$D$198:$CO$226,$B520,CA$1-$A520+1)/10^6)</f>
        <v>0</v>
      </c>
      <c r="CB520" cm="1">
        <f t="array" aca="1" ref="CB520" ca="1">IF($A520&gt;CB$1,"",$C520*INDEX('ETS yield tables'!$D$198:$CO$226,$B520,CB$1-$A520+1)/10^6)</f>
        <v>0</v>
      </c>
      <c r="CC520" cm="1">
        <f t="array" aca="1" ref="CC520" ca="1">IF($A520&gt;CC$1,"",$C520*INDEX('ETS yield tables'!$D$198:$CO$226,$B520,CC$1-$A520+1)/10^6)</f>
        <v>0</v>
      </c>
      <c r="CD520" cm="1">
        <f t="array" aca="1" ref="CD520" ca="1">IF($A520&gt;CD$1,"",$C520*INDEX('ETS yield tables'!$D$198:$CO$226,$B520,CD$1-$A520+1)/10^6)</f>
        <v>0</v>
      </c>
      <c r="CE520" cm="1">
        <f t="array" aca="1" ref="CE520" ca="1">IF($A520&gt;CE$1,"",$C520*INDEX('ETS yield tables'!$D$198:$CO$226,$B520,CE$1-$A520+1)/10^6)</f>
        <v>0</v>
      </c>
      <c r="CF520" cm="1">
        <f t="array" aca="1" ref="CF520" ca="1">IF($A520&gt;CF$1,"",$C520*INDEX('ETS yield tables'!$D$198:$CO$226,$B520,CF$1-$A520+1)/10^6)</f>
        <v>0</v>
      </c>
      <c r="CG520" cm="1">
        <f t="array" aca="1" ref="CG520" ca="1">IF($A520&gt;CG$1,"",$C520*INDEX('ETS yield tables'!$D$198:$CO$226,$B520,CG$1-$A520+1)/10^6)</f>
        <v>0</v>
      </c>
      <c r="CH520" cm="1">
        <f t="array" aca="1" ref="CH520" ca="1">IF($A520&gt;CH$1,"",$C520*INDEX('ETS yield tables'!$D$198:$CO$226,$B520,CH$1-$A520+1)/10^6)</f>
        <v>0</v>
      </c>
      <c r="CI520" cm="1">
        <f t="array" aca="1" ref="CI520" ca="1">IF($A520&gt;CI$1,"",$C520*INDEX('ETS yield tables'!$D$198:$CO$226,$B520,CI$1-$A520+1)/10^6)</f>
        <v>0</v>
      </c>
      <c r="CJ520" cm="1">
        <f t="array" aca="1" ref="CJ520" ca="1">IF($A520&gt;CJ$1,"",$C520*INDEX('ETS yield tables'!$D$198:$CO$226,$B520,CJ$1-$A520+1)/10^6)</f>
        <v>0</v>
      </c>
      <c r="CK520" cm="1">
        <f t="array" aca="1" ref="CK520" ca="1">IF($A520&gt;CK$1,"",$C520*INDEX('ETS yield tables'!$D$198:$CO$226,$B520,CK$1-$A520+1)/10^6)</f>
        <v>0</v>
      </c>
      <c r="CL520" cm="1">
        <f t="array" aca="1" ref="CL520" ca="1">IF($A520&gt;CL$1,"",$C520*INDEX('ETS yield tables'!$D$198:$CO$226,$B520,CL$1-$A520+1)/10^6)</f>
        <v>0</v>
      </c>
      <c r="CM520" cm="1">
        <f t="array" aca="1" ref="CM520" ca="1">IF($A520&gt;CM$1,"",$C520*INDEX('ETS yield tables'!$D$198:$CO$226,$B520,CM$1-$A520+1)/10^6)</f>
        <v>0</v>
      </c>
      <c r="CN520" cm="1">
        <f t="array" aca="1" ref="CN520" ca="1">IF($A520&gt;CN$1,"",$C520*INDEX('ETS yield tables'!$D$198:$CO$226,$B520,CN$1-$A520+1)/10^6)</f>
        <v>0</v>
      </c>
      <c r="CO520" cm="1">
        <f t="array" aca="1" ref="CO520" ca="1">IF($A520&gt;CO$1,"",$C520*INDEX('ETS yield tables'!$D$198:$CO$226,$B520,CO$1-$A520+1)/10^6)</f>
        <v>0</v>
      </c>
    </row>
    <row r="521" spans="1:93" hidden="1" outlineLevel="1">
      <c r="A521">
        <v>2011</v>
      </c>
      <c r="B521">
        <f t="shared" si="261"/>
        <v>3</v>
      </c>
      <c r="C521" s="1">
        <v>0</v>
      </c>
      <c r="D521" s="64"/>
      <c r="E521" s="64"/>
      <c r="F521" s="64"/>
      <c r="G521" s="64"/>
      <c r="H521" s="64"/>
      <c r="I521" s="64"/>
      <c r="J521" s="64"/>
      <c r="K521" s="64"/>
      <c r="L521" s="64"/>
      <c r="M521" s="64"/>
      <c r="N521" s="64"/>
      <c r="O521" s="64"/>
      <c r="P521" s="64"/>
      <c r="Q521" s="64"/>
      <c r="R521" s="64"/>
      <c r="S521" s="64"/>
      <c r="T521" s="64"/>
      <c r="U521" s="64"/>
      <c r="V521" s="64"/>
      <c r="W521" s="64"/>
      <c r="X521" s="64"/>
      <c r="Y521" s="64"/>
      <c r="Z521" s="64"/>
      <c r="AA521" cm="1">
        <f t="array" aca="1" ref="AA521" ca="1">IF($A521&gt;AA$1,"",$C521*INDEX('ETS yield tables'!$D$198:$CO$226,$B521,AA$1-$A521+1)/10^6)</f>
        <v>0</v>
      </c>
      <c r="AB521" cm="1">
        <f t="array" aca="1" ref="AB521" ca="1">IF($A521&gt;AB$1,"",$C521*INDEX('ETS yield tables'!$D$198:$CO$226,$B521,AB$1-$A521+1)/10^6)</f>
        <v>0</v>
      </c>
      <c r="AC521" cm="1">
        <f t="array" aca="1" ref="AC521" ca="1">IF($A521&gt;AC$1,"",$C521*INDEX('ETS yield tables'!$D$198:$CO$226,$B521,AC$1-$A521+1)/10^6)</f>
        <v>0</v>
      </c>
      <c r="AD521" cm="1">
        <f t="array" aca="1" ref="AD521" ca="1">IF($A521&gt;AD$1,"",$C521*INDEX('ETS yield tables'!$D$198:$CO$226,$B521,AD$1-$A521+1)/10^6)</f>
        <v>0</v>
      </c>
      <c r="AE521" cm="1">
        <f t="array" aca="1" ref="AE521" ca="1">IF($A521&gt;AE$1,"",$C521*INDEX('ETS yield tables'!$D$198:$CO$226,$B521,AE$1-$A521+1)/10^6)</f>
        <v>0</v>
      </c>
      <c r="AF521" cm="1">
        <f t="array" aca="1" ref="AF521" ca="1">IF($A521&gt;AF$1,"",$C521*INDEX('ETS yield tables'!$D$198:$CO$226,$B521,AF$1-$A521+1)/10^6)</f>
        <v>0</v>
      </c>
      <c r="AG521" cm="1">
        <f t="array" aca="1" ref="AG521" ca="1">IF($A521&gt;AG$1,"",$C521*INDEX('ETS yield tables'!$D$198:$CO$226,$B521,AG$1-$A521+1)/10^6)</f>
        <v>0</v>
      </c>
      <c r="AH521" cm="1">
        <f t="array" aca="1" ref="AH521" ca="1">IF($A521&gt;AH$1,"",$C521*INDEX('ETS yield tables'!$D$198:$CO$226,$B521,AH$1-$A521+1)/10^6)</f>
        <v>0</v>
      </c>
      <c r="AI521" cm="1">
        <f t="array" aca="1" ref="AI521" ca="1">IF($A521&gt;AI$1,"",$C521*INDEX('ETS yield tables'!$D$198:$CO$226,$B521,AI$1-$A521+1)/10^6)</f>
        <v>0</v>
      </c>
      <c r="AJ521" cm="1">
        <f t="array" aca="1" ref="AJ521" ca="1">IF($A521&gt;AJ$1,"",$C521*INDEX('ETS yield tables'!$D$198:$CO$226,$B521,AJ$1-$A521+1)/10^6)</f>
        <v>0</v>
      </c>
      <c r="AK521" cm="1">
        <f t="array" aca="1" ref="AK521" ca="1">IF($A521&gt;AK$1,"",$C521*INDEX('ETS yield tables'!$D$198:$CO$226,$B521,AK$1-$A521+1)/10^6)</f>
        <v>0</v>
      </c>
      <c r="AL521" cm="1">
        <f t="array" aca="1" ref="AL521" ca="1">IF($A521&gt;AL$1,"",$C521*INDEX('ETS yield tables'!$D$198:$CO$226,$B521,AL$1-$A521+1)/10^6)</f>
        <v>0</v>
      </c>
      <c r="AM521" cm="1">
        <f t="array" aca="1" ref="AM521" ca="1">IF($A521&gt;AM$1,"",$C521*INDEX('ETS yield tables'!$D$198:$CO$226,$B521,AM$1-$A521+1)/10^6)</f>
        <v>0</v>
      </c>
      <c r="AN521" cm="1">
        <f t="array" aca="1" ref="AN521" ca="1">IF($A521&gt;AN$1,"",$C521*INDEX('ETS yield tables'!$D$198:$CO$226,$B521,AN$1-$A521+1)/10^6)</f>
        <v>0</v>
      </c>
      <c r="AO521" cm="1">
        <f t="array" aca="1" ref="AO521" ca="1">IF($A521&gt;AO$1,"",$C521*INDEX('ETS yield tables'!$D$198:$CO$226,$B521,AO$1-$A521+1)/10^6)</f>
        <v>0</v>
      </c>
      <c r="AP521" cm="1">
        <f t="array" aca="1" ref="AP521" ca="1">IF($A521&gt;AP$1,"",$C521*INDEX('ETS yield tables'!$D$198:$CO$226,$B521,AP$1-$A521+1)/10^6)</f>
        <v>0</v>
      </c>
      <c r="AQ521" cm="1">
        <f t="array" aca="1" ref="AQ521" ca="1">IF($A521&gt;AQ$1,"",$C521*INDEX('ETS yield tables'!$D$198:$CO$226,$B521,AQ$1-$A521+1)/10^6)</f>
        <v>0</v>
      </c>
      <c r="AR521" cm="1">
        <f t="array" aca="1" ref="AR521" ca="1">IF($A521&gt;AR$1,"",$C521*INDEX('ETS yield tables'!$D$198:$CO$226,$B521,AR$1-$A521+1)/10^6)</f>
        <v>0</v>
      </c>
      <c r="AS521" cm="1">
        <f t="array" aca="1" ref="AS521" ca="1">IF($A521&gt;AS$1,"",$C521*INDEX('ETS yield tables'!$D$198:$CO$226,$B521,AS$1-$A521+1)/10^6)</f>
        <v>0</v>
      </c>
      <c r="AT521" cm="1">
        <f t="array" aca="1" ref="AT521" ca="1">IF($A521&gt;AT$1,"",$C521*INDEX('ETS yield tables'!$D$198:$CO$226,$B521,AT$1-$A521+1)/10^6)</f>
        <v>0</v>
      </c>
      <c r="AU521" cm="1">
        <f t="array" aca="1" ref="AU521" ca="1">IF($A521&gt;AU$1,"",$C521*INDEX('ETS yield tables'!$D$198:$CO$226,$B521,AU$1-$A521+1)/10^6)</f>
        <v>0</v>
      </c>
      <c r="AV521" cm="1">
        <f t="array" aca="1" ref="AV521" ca="1">IF($A521&gt;AV$1,"",$C521*INDEX('ETS yield tables'!$D$198:$CO$226,$B521,AV$1-$A521+1)/10^6)</f>
        <v>0</v>
      </c>
      <c r="AW521" cm="1">
        <f t="array" aca="1" ref="AW521" ca="1">IF($A521&gt;AW$1,"",$C521*INDEX('ETS yield tables'!$D$198:$CO$226,$B521,AW$1-$A521+1)/10^6)</f>
        <v>0</v>
      </c>
      <c r="AX521" cm="1">
        <f t="array" aca="1" ref="AX521" ca="1">IF($A521&gt;AX$1,"",$C521*INDEX('ETS yield tables'!$D$198:$CO$226,$B521,AX$1-$A521+1)/10^6)</f>
        <v>0</v>
      </c>
      <c r="AY521" cm="1">
        <f t="array" aca="1" ref="AY521" ca="1">IF($A521&gt;AY$1,"",$C521*INDEX('ETS yield tables'!$D$198:$CO$226,$B521,AY$1-$A521+1)/10^6)</f>
        <v>0</v>
      </c>
      <c r="AZ521" cm="1">
        <f t="array" aca="1" ref="AZ521" ca="1">IF($A521&gt;AZ$1,"",$C521*INDEX('ETS yield tables'!$D$198:$CO$226,$B521,AZ$1-$A521+1)/10^6)</f>
        <v>0</v>
      </c>
      <c r="BA521" cm="1">
        <f t="array" aca="1" ref="BA521" ca="1">IF($A521&gt;BA$1,"",$C521*INDEX('ETS yield tables'!$D$198:$CO$226,$B521,BA$1-$A521+1)/10^6)</f>
        <v>0</v>
      </c>
      <c r="BB521" cm="1">
        <f t="array" aca="1" ref="BB521" ca="1">IF($A521&gt;BB$1,"",$C521*INDEX('ETS yield tables'!$D$198:$CO$226,$B521,BB$1-$A521+1)/10^6)</f>
        <v>0</v>
      </c>
      <c r="BC521" cm="1">
        <f t="array" aca="1" ref="BC521" ca="1">IF($A521&gt;BC$1,"",$C521*INDEX('ETS yield tables'!$D$198:$CO$226,$B521,BC$1-$A521+1)/10^6)</f>
        <v>0</v>
      </c>
      <c r="BD521" cm="1">
        <f t="array" aca="1" ref="BD521" ca="1">IF($A521&gt;BD$1,"",$C521*INDEX('ETS yield tables'!$D$198:$CO$226,$B521,BD$1-$A521+1)/10^6)</f>
        <v>0</v>
      </c>
      <c r="BE521" cm="1">
        <f t="array" aca="1" ref="BE521" ca="1">IF($A521&gt;BE$1,"",$C521*INDEX('ETS yield tables'!$D$198:$CO$226,$B521,BE$1-$A521+1)/10^6)</f>
        <v>0</v>
      </c>
      <c r="BF521" cm="1">
        <f t="array" aca="1" ref="BF521" ca="1">IF($A521&gt;BF$1,"",$C521*INDEX('ETS yield tables'!$D$198:$CO$226,$B521,BF$1-$A521+1)/10^6)</f>
        <v>0</v>
      </c>
      <c r="BG521" cm="1">
        <f t="array" aca="1" ref="BG521" ca="1">IF($A521&gt;BG$1,"",$C521*INDEX('ETS yield tables'!$D$198:$CO$226,$B521,BG$1-$A521+1)/10^6)</f>
        <v>0</v>
      </c>
      <c r="BH521" cm="1">
        <f t="array" aca="1" ref="BH521" ca="1">IF($A521&gt;BH$1,"",$C521*INDEX('ETS yield tables'!$D$198:$CO$226,$B521,BH$1-$A521+1)/10^6)</f>
        <v>0</v>
      </c>
      <c r="BI521" cm="1">
        <f t="array" aca="1" ref="BI521" ca="1">IF($A521&gt;BI$1,"",$C521*INDEX('ETS yield tables'!$D$198:$CO$226,$B521,BI$1-$A521+1)/10^6)</f>
        <v>0</v>
      </c>
      <c r="BJ521" cm="1">
        <f t="array" aca="1" ref="BJ521" ca="1">IF($A521&gt;BJ$1,"",$C521*INDEX('ETS yield tables'!$D$198:$CO$226,$B521,BJ$1-$A521+1)/10^6)</f>
        <v>0</v>
      </c>
      <c r="BK521" cm="1">
        <f t="array" aca="1" ref="BK521" ca="1">IF($A521&gt;BK$1,"",$C521*INDEX('ETS yield tables'!$D$198:$CO$226,$B521,BK$1-$A521+1)/10^6)</f>
        <v>0</v>
      </c>
      <c r="BL521" cm="1">
        <f t="array" aca="1" ref="BL521" ca="1">IF($A521&gt;BL$1,"",$C521*INDEX('ETS yield tables'!$D$198:$CO$226,$B521,BL$1-$A521+1)/10^6)</f>
        <v>0</v>
      </c>
      <c r="BM521" cm="1">
        <f t="array" aca="1" ref="BM521" ca="1">IF($A521&gt;BM$1,"",$C521*INDEX('ETS yield tables'!$D$198:$CO$226,$B521,BM$1-$A521+1)/10^6)</f>
        <v>0</v>
      </c>
      <c r="BN521" cm="1">
        <f t="array" aca="1" ref="BN521" ca="1">IF($A521&gt;BN$1,"",$C521*INDEX('ETS yield tables'!$D$198:$CO$226,$B521,BN$1-$A521+1)/10^6)</f>
        <v>0</v>
      </c>
      <c r="BO521" cm="1">
        <f t="array" aca="1" ref="BO521" ca="1">IF($A521&gt;BO$1,"",$C521*INDEX('ETS yield tables'!$D$198:$CO$226,$B521,BO$1-$A521+1)/10^6)</f>
        <v>0</v>
      </c>
      <c r="BP521" cm="1">
        <f t="array" aca="1" ref="BP521" ca="1">IF($A521&gt;BP$1,"",$C521*INDEX('ETS yield tables'!$D$198:$CO$226,$B521,BP$1-$A521+1)/10^6)</f>
        <v>0</v>
      </c>
      <c r="BQ521" cm="1">
        <f t="array" aca="1" ref="BQ521" ca="1">IF($A521&gt;BQ$1,"",$C521*INDEX('ETS yield tables'!$D$198:$CO$226,$B521,BQ$1-$A521+1)/10^6)</f>
        <v>0</v>
      </c>
      <c r="BR521" cm="1">
        <f t="array" aca="1" ref="BR521" ca="1">IF($A521&gt;BR$1,"",$C521*INDEX('ETS yield tables'!$D$198:$CO$226,$B521,BR$1-$A521+1)/10^6)</f>
        <v>0</v>
      </c>
      <c r="BS521" cm="1">
        <f t="array" aca="1" ref="BS521" ca="1">IF($A521&gt;BS$1,"",$C521*INDEX('ETS yield tables'!$D$198:$CO$226,$B521,BS$1-$A521+1)/10^6)</f>
        <v>0</v>
      </c>
      <c r="BT521" cm="1">
        <f t="array" aca="1" ref="BT521" ca="1">IF($A521&gt;BT$1,"",$C521*INDEX('ETS yield tables'!$D$198:$CO$226,$B521,BT$1-$A521+1)/10^6)</f>
        <v>0</v>
      </c>
      <c r="BU521" cm="1">
        <f t="array" aca="1" ref="BU521" ca="1">IF($A521&gt;BU$1,"",$C521*INDEX('ETS yield tables'!$D$198:$CO$226,$B521,BU$1-$A521+1)/10^6)</f>
        <v>0</v>
      </c>
      <c r="BV521" cm="1">
        <f t="array" aca="1" ref="BV521" ca="1">IF($A521&gt;BV$1,"",$C521*INDEX('ETS yield tables'!$D$198:$CO$226,$B521,BV$1-$A521+1)/10^6)</f>
        <v>0</v>
      </c>
      <c r="BW521" cm="1">
        <f t="array" aca="1" ref="BW521" ca="1">IF($A521&gt;BW$1,"",$C521*INDEX('ETS yield tables'!$D$198:$CO$226,$B521,BW$1-$A521+1)/10^6)</f>
        <v>0</v>
      </c>
      <c r="BX521" cm="1">
        <f t="array" aca="1" ref="BX521" ca="1">IF($A521&gt;BX$1,"",$C521*INDEX('ETS yield tables'!$D$198:$CO$226,$B521,BX$1-$A521+1)/10^6)</f>
        <v>0</v>
      </c>
      <c r="BY521" cm="1">
        <f t="array" aca="1" ref="BY521" ca="1">IF($A521&gt;BY$1,"",$C521*INDEX('ETS yield tables'!$D$198:$CO$226,$B521,BY$1-$A521+1)/10^6)</f>
        <v>0</v>
      </c>
      <c r="BZ521" cm="1">
        <f t="array" aca="1" ref="BZ521" ca="1">IF($A521&gt;BZ$1,"",$C521*INDEX('ETS yield tables'!$D$198:$CO$226,$B521,BZ$1-$A521+1)/10^6)</f>
        <v>0</v>
      </c>
      <c r="CA521" cm="1">
        <f t="array" aca="1" ref="CA521" ca="1">IF($A521&gt;CA$1,"",$C521*INDEX('ETS yield tables'!$D$198:$CO$226,$B521,CA$1-$A521+1)/10^6)</f>
        <v>0</v>
      </c>
      <c r="CB521" cm="1">
        <f t="array" aca="1" ref="CB521" ca="1">IF($A521&gt;CB$1,"",$C521*INDEX('ETS yield tables'!$D$198:$CO$226,$B521,CB$1-$A521+1)/10^6)</f>
        <v>0</v>
      </c>
      <c r="CC521" cm="1">
        <f t="array" aca="1" ref="CC521" ca="1">IF($A521&gt;CC$1,"",$C521*INDEX('ETS yield tables'!$D$198:$CO$226,$B521,CC$1-$A521+1)/10^6)</f>
        <v>0</v>
      </c>
      <c r="CD521" cm="1">
        <f t="array" aca="1" ref="CD521" ca="1">IF($A521&gt;CD$1,"",$C521*INDEX('ETS yield tables'!$D$198:$CO$226,$B521,CD$1-$A521+1)/10^6)</f>
        <v>0</v>
      </c>
      <c r="CE521" cm="1">
        <f t="array" aca="1" ref="CE521" ca="1">IF($A521&gt;CE$1,"",$C521*INDEX('ETS yield tables'!$D$198:$CO$226,$B521,CE$1-$A521+1)/10^6)</f>
        <v>0</v>
      </c>
      <c r="CF521" cm="1">
        <f t="array" aca="1" ref="CF521" ca="1">IF($A521&gt;CF$1,"",$C521*INDEX('ETS yield tables'!$D$198:$CO$226,$B521,CF$1-$A521+1)/10^6)</f>
        <v>0</v>
      </c>
      <c r="CG521" cm="1">
        <f t="array" aca="1" ref="CG521" ca="1">IF($A521&gt;CG$1,"",$C521*INDEX('ETS yield tables'!$D$198:$CO$226,$B521,CG$1-$A521+1)/10^6)</f>
        <v>0</v>
      </c>
      <c r="CH521" cm="1">
        <f t="array" aca="1" ref="CH521" ca="1">IF($A521&gt;CH$1,"",$C521*INDEX('ETS yield tables'!$D$198:$CO$226,$B521,CH$1-$A521+1)/10^6)</f>
        <v>0</v>
      </c>
      <c r="CI521" cm="1">
        <f t="array" aca="1" ref="CI521" ca="1">IF($A521&gt;CI$1,"",$C521*INDEX('ETS yield tables'!$D$198:$CO$226,$B521,CI$1-$A521+1)/10^6)</f>
        <v>0</v>
      </c>
      <c r="CJ521" cm="1">
        <f t="array" aca="1" ref="CJ521" ca="1">IF($A521&gt;CJ$1,"",$C521*INDEX('ETS yield tables'!$D$198:$CO$226,$B521,CJ$1-$A521+1)/10^6)</f>
        <v>0</v>
      </c>
      <c r="CK521" cm="1">
        <f t="array" aca="1" ref="CK521" ca="1">IF($A521&gt;CK$1,"",$C521*INDEX('ETS yield tables'!$D$198:$CO$226,$B521,CK$1-$A521+1)/10^6)</f>
        <v>0</v>
      </c>
      <c r="CL521" cm="1">
        <f t="array" aca="1" ref="CL521" ca="1">IF($A521&gt;CL$1,"",$C521*INDEX('ETS yield tables'!$D$198:$CO$226,$B521,CL$1-$A521+1)/10^6)</f>
        <v>0</v>
      </c>
      <c r="CM521" cm="1">
        <f t="array" aca="1" ref="CM521" ca="1">IF($A521&gt;CM$1,"",$C521*INDEX('ETS yield tables'!$D$198:$CO$226,$B521,CM$1-$A521+1)/10^6)</f>
        <v>0</v>
      </c>
      <c r="CN521" cm="1">
        <f t="array" aca="1" ref="CN521" ca="1">IF($A521&gt;CN$1,"",$C521*INDEX('ETS yield tables'!$D$198:$CO$226,$B521,CN$1-$A521+1)/10^6)</f>
        <v>0</v>
      </c>
      <c r="CO521" cm="1">
        <f t="array" aca="1" ref="CO521" ca="1">IF($A521&gt;CO$1,"",$C521*INDEX('ETS yield tables'!$D$198:$CO$226,$B521,CO$1-$A521+1)/10^6)</f>
        <v>0</v>
      </c>
    </row>
    <row r="522" spans="1:93" hidden="1" outlineLevel="1">
      <c r="A522">
        <v>2012</v>
      </c>
      <c r="B522">
        <f t="shared" si="261"/>
        <v>2</v>
      </c>
      <c r="C522" s="1">
        <v>0</v>
      </c>
      <c r="D522" s="64"/>
      <c r="E522" s="64"/>
      <c r="F522" s="64"/>
      <c r="G522" s="64"/>
      <c r="H522" s="64"/>
      <c r="I522" s="64"/>
      <c r="J522" s="64"/>
      <c r="K522" s="64"/>
      <c r="L522" s="64"/>
      <c r="M522" s="64"/>
      <c r="N522" s="64"/>
      <c r="O522" s="64"/>
      <c r="P522" s="64"/>
      <c r="Q522" s="64"/>
      <c r="R522" s="64"/>
      <c r="S522" s="64"/>
      <c r="T522" s="64"/>
      <c r="U522" s="64"/>
      <c r="V522" s="64"/>
      <c r="W522" s="64"/>
      <c r="X522" s="64"/>
      <c r="Y522" s="64"/>
      <c r="Z522" s="64"/>
      <c r="AA522" cm="1">
        <f t="array" aca="1" ref="AA522" ca="1">IF($A522&gt;AA$1,"",$C522*INDEX('ETS yield tables'!$D$198:$CO$226,$B522,AA$1-$A522+1)/10^6)</f>
        <v>0</v>
      </c>
      <c r="AB522" cm="1">
        <f t="array" aca="1" ref="AB522" ca="1">IF($A522&gt;AB$1,"",$C522*INDEX('ETS yield tables'!$D$198:$CO$226,$B522,AB$1-$A522+1)/10^6)</f>
        <v>0</v>
      </c>
      <c r="AC522" cm="1">
        <f t="array" aca="1" ref="AC522" ca="1">IF($A522&gt;AC$1,"",$C522*INDEX('ETS yield tables'!$D$198:$CO$226,$B522,AC$1-$A522+1)/10^6)</f>
        <v>0</v>
      </c>
      <c r="AD522" cm="1">
        <f t="array" aca="1" ref="AD522" ca="1">IF($A522&gt;AD$1,"",$C522*INDEX('ETS yield tables'!$D$198:$CO$226,$B522,AD$1-$A522+1)/10^6)</f>
        <v>0</v>
      </c>
      <c r="AE522" cm="1">
        <f t="array" aca="1" ref="AE522" ca="1">IF($A522&gt;AE$1,"",$C522*INDEX('ETS yield tables'!$D$198:$CO$226,$B522,AE$1-$A522+1)/10^6)</f>
        <v>0</v>
      </c>
      <c r="AF522" cm="1">
        <f t="array" aca="1" ref="AF522" ca="1">IF($A522&gt;AF$1,"",$C522*INDEX('ETS yield tables'!$D$198:$CO$226,$B522,AF$1-$A522+1)/10^6)</f>
        <v>0</v>
      </c>
      <c r="AG522" cm="1">
        <f t="array" aca="1" ref="AG522" ca="1">IF($A522&gt;AG$1,"",$C522*INDEX('ETS yield tables'!$D$198:$CO$226,$B522,AG$1-$A522+1)/10^6)</f>
        <v>0</v>
      </c>
      <c r="AH522" cm="1">
        <f t="array" aca="1" ref="AH522" ca="1">IF($A522&gt;AH$1,"",$C522*INDEX('ETS yield tables'!$D$198:$CO$226,$B522,AH$1-$A522+1)/10^6)</f>
        <v>0</v>
      </c>
      <c r="AI522" cm="1">
        <f t="array" aca="1" ref="AI522" ca="1">IF($A522&gt;AI$1,"",$C522*INDEX('ETS yield tables'!$D$198:$CO$226,$B522,AI$1-$A522+1)/10^6)</f>
        <v>0</v>
      </c>
      <c r="AJ522" cm="1">
        <f t="array" aca="1" ref="AJ522" ca="1">IF($A522&gt;AJ$1,"",$C522*INDEX('ETS yield tables'!$D$198:$CO$226,$B522,AJ$1-$A522+1)/10^6)</f>
        <v>0</v>
      </c>
      <c r="AK522" cm="1">
        <f t="array" aca="1" ref="AK522" ca="1">IF($A522&gt;AK$1,"",$C522*INDEX('ETS yield tables'!$D$198:$CO$226,$B522,AK$1-$A522+1)/10^6)</f>
        <v>0</v>
      </c>
      <c r="AL522" cm="1">
        <f t="array" aca="1" ref="AL522" ca="1">IF($A522&gt;AL$1,"",$C522*INDEX('ETS yield tables'!$D$198:$CO$226,$B522,AL$1-$A522+1)/10^6)</f>
        <v>0</v>
      </c>
      <c r="AM522" cm="1">
        <f t="array" aca="1" ref="AM522" ca="1">IF($A522&gt;AM$1,"",$C522*INDEX('ETS yield tables'!$D$198:$CO$226,$B522,AM$1-$A522+1)/10^6)</f>
        <v>0</v>
      </c>
      <c r="AN522" cm="1">
        <f t="array" aca="1" ref="AN522" ca="1">IF($A522&gt;AN$1,"",$C522*INDEX('ETS yield tables'!$D$198:$CO$226,$B522,AN$1-$A522+1)/10^6)</f>
        <v>0</v>
      </c>
      <c r="AO522" cm="1">
        <f t="array" aca="1" ref="AO522" ca="1">IF($A522&gt;AO$1,"",$C522*INDEX('ETS yield tables'!$D$198:$CO$226,$B522,AO$1-$A522+1)/10^6)</f>
        <v>0</v>
      </c>
      <c r="AP522" cm="1">
        <f t="array" aca="1" ref="AP522" ca="1">IF($A522&gt;AP$1,"",$C522*INDEX('ETS yield tables'!$D$198:$CO$226,$B522,AP$1-$A522+1)/10^6)</f>
        <v>0</v>
      </c>
      <c r="AQ522" cm="1">
        <f t="array" aca="1" ref="AQ522" ca="1">IF($A522&gt;AQ$1,"",$C522*INDEX('ETS yield tables'!$D$198:$CO$226,$B522,AQ$1-$A522+1)/10^6)</f>
        <v>0</v>
      </c>
      <c r="AR522" cm="1">
        <f t="array" aca="1" ref="AR522" ca="1">IF($A522&gt;AR$1,"",$C522*INDEX('ETS yield tables'!$D$198:$CO$226,$B522,AR$1-$A522+1)/10^6)</f>
        <v>0</v>
      </c>
      <c r="AS522" cm="1">
        <f t="array" aca="1" ref="AS522" ca="1">IF($A522&gt;AS$1,"",$C522*INDEX('ETS yield tables'!$D$198:$CO$226,$B522,AS$1-$A522+1)/10^6)</f>
        <v>0</v>
      </c>
      <c r="AT522" cm="1">
        <f t="array" aca="1" ref="AT522" ca="1">IF($A522&gt;AT$1,"",$C522*INDEX('ETS yield tables'!$D$198:$CO$226,$B522,AT$1-$A522+1)/10^6)</f>
        <v>0</v>
      </c>
      <c r="AU522" cm="1">
        <f t="array" aca="1" ref="AU522" ca="1">IF($A522&gt;AU$1,"",$C522*INDEX('ETS yield tables'!$D$198:$CO$226,$B522,AU$1-$A522+1)/10^6)</f>
        <v>0</v>
      </c>
      <c r="AV522" cm="1">
        <f t="array" aca="1" ref="AV522" ca="1">IF($A522&gt;AV$1,"",$C522*INDEX('ETS yield tables'!$D$198:$CO$226,$B522,AV$1-$A522+1)/10^6)</f>
        <v>0</v>
      </c>
      <c r="AW522" cm="1">
        <f t="array" aca="1" ref="AW522" ca="1">IF($A522&gt;AW$1,"",$C522*INDEX('ETS yield tables'!$D$198:$CO$226,$B522,AW$1-$A522+1)/10^6)</f>
        <v>0</v>
      </c>
      <c r="AX522" cm="1">
        <f t="array" aca="1" ref="AX522" ca="1">IF($A522&gt;AX$1,"",$C522*INDEX('ETS yield tables'!$D$198:$CO$226,$B522,AX$1-$A522+1)/10^6)</f>
        <v>0</v>
      </c>
      <c r="AY522" cm="1">
        <f t="array" aca="1" ref="AY522" ca="1">IF($A522&gt;AY$1,"",$C522*INDEX('ETS yield tables'!$D$198:$CO$226,$B522,AY$1-$A522+1)/10^6)</f>
        <v>0</v>
      </c>
      <c r="AZ522" cm="1">
        <f t="array" aca="1" ref="AZ522" ca="1">IF($A522&gt;AZ$1,"",$C522*INDEX('ETS yield tables'!$D$198:$CO$226,$B522,AZ$1-$A522+1)/10^6)</f>
        <v>0</v>
      </c>
      <c r="BA522" cm="1">
        <f t="array" aca="1" ref="BA522" ca="1">IF($A522&gt;BA$1,"",$C522*INDEX('ETS yield tables'!$D$198:$CO$226,$B522,BA$1-$A522+1)/10^6)</f>
        <v>0</v>
      </c>
      <c r="BB522" cm="1">
        <f t="array" aca="1" ref="BB522" ca="1">IF($A522&gt;BB$1,"",$C522*INDEX('ETS yield tables'!$D$198:$CO$226,$B522,BB$1-$A522+1)/10^6)</f>
        <v>0</v>
      </c>
      <c r="BC522" cm="1">
        <f t="array" aca="1" ref="BC522" ca="1">IF($A522&gt;BC$1,"",$C522*INDEX('ETS yield tables'!$D$198:$CO$226,$B522,BC$1-$A522+1)/10^6)</f>
        <v>0</v>
      </c>
      <c r="BD522" cm="1">
        <f t="array" aca="1" ref="BD522" ca="1">IF($A522&gt;BD$1,"",$C522*INDEX('ETS yield tables'!$D$198:$CO$226,$B522,BD$1-$A522+1)/10^6)</f>
        <v>0</v>
      </c>
      <c r="BE522" cm="1">
        <f t="array" aca="1" ref="BE522" ca="1">IF($A522&gt;BE$1,"",$C522*INDEX('ETS yield tables'!$D$198:$CO$226,$B522,BE$1-$A522+1)/10^6)</f>
        <v>0</v>
      </c>
      <c r="BF522" cm="1">
        <f t="array" aca="1" ref="BF522" ca="1">IF($A522&gt;BF$1,"",$C522*INDEX('ETS yield tables'!$D$198:$CO$226,$B522,BF$1-$A522+1)/10^6)</f>
        <v>0</v>
      </c>
      <c r="BG522" cm="1">
        <f t="array" aca="1" ref="BG522" ca="1">IF($A522&gt;BG$1,"",$C522*INDEX('ETS yield tables'!$D$198:$CO$226,$B522,BG$1-$A522+1)/10^6)</f>
        <v>0</v>
      </c>
      <c r="BH522" cm="1">
        <f t="array" aca="1" ref="BH522" ca="1">IF($A522&gt;BH$1,"",$C522*INDEX('ETS yield tables'!$D$198:$CO$226,$B522,BH$1-$A522+1)/10^6)</f>
        <v>0</v>
      </c>
      <c r="BI522" cm="1">
        <f t="array" aca="1" ref="BI522" ca="1">IF($A522&gt;BI$1,"",$C522*INDEX('ETS yield tables'!$D$198:$CO$226,$B522,BI$1-$A522+1)/10^6)</f>
        <v>0</v>
      </c>
      <c r="BJ522" cm="1">
        <f t="array" aca="1" ref="BJ522" ca="1">IF($A522&gt;BJ$1,"",$C522*INDEX('ETS yield tables'!$D$198:$CO$226,$B522,BJ$1-$A522+1)/10^6)</f>
        <v>0</v>
      </c>
      <c r="BK522" cm="1">
        <f t="array" aca="1" ref="BK522" ca="1">IF($A522&gt;BK$1,"",$C522*INDEX('ETS yield tables'!$D$198:$CO$226,$B522,BK$1-$A522+1)/10^6)</f>
        <v>0</v>
      </c>
      <c r="BL522" cm="1">
        <f t="array" aca="1" ref="BL522" ca="1">IF($A522&gt;BL$1,"",$C522*INDEX('ETS yield tables'!$D$198:$CO$226,$B522,BL$1-$A522+1)/10^6)</f>
        <v>0</v>
      </c>
      <c r="BM522" cm="1">
        <f t="array" aca="1" ref="BM522" ca="1">IF($A522&gt;BM$1,"",$C522*INDEX('ETS yield tables'!$D$198:$CO$226,$B522,BM$1-$A522+1)/10^6)</f>
        <v>0</v>
      </c>
      <c r="BN522" cm="1">
        <f t="array" aca="1" ref="BN522" ca="1">IF($A522&gt;BN$1,"",$C522*INDEX('ETS yield tables'!$D$198:$CO$226,$B522,BN$1-$A522+1)/10^6)</f>
        <v>0</v>
      </c>
      <c r="BO522" cm="1">
        <f t="array" aca="1" ref="BO522" ca="1">IF($A522&gt;BO$1,"",$C522*INDEX('ETS yield tables'!$D$198:$CO$226,$B522,BO$1-$A522+1)/10^6)</f>
        <v>0</v>
      </c>
      <c r="BP522" cm="1">
        <f t="array" aca="1" ref="BP522" ca="1">IF($A522&gt;BP$1,"",$C522*INDEX('ETS yield tables'!$D$198:$CO$226,$B522,BP$1-$A522+1)/10^6)</f>
        <v>0</v>
      </c>
      <c r="BQ522" cm="1">
        <f t="array" aca="1" ref="BQ522" ca="1">IF($A522&gt;BQ$1,"",$C522*INDEX('ETS yield tables'!$D$198:$CO$226,$B522,BQ$1-$A522+1)/10^6)</f>
        <v>0</v>
      </c>
      <c r="BR522" cm="1">
        <f t="array" aca="1" ref="BR522" ca="1">IF($A522&gt;BR$1,"",$C522*INDEX('ETS yield tables'!$D$198:$CO$226,$B522,BR$1-$A522+1)/10^6)</f>
        <v>0</v>
      </c>
      <c r="BS522" cm="1">
        <f t="array" aca="1" ref="BS522" ca="1">IF($A522&gt;BS$1,"",$C522*INDEX('ETS yield tables'!$D$198:$CO$226,$B522,BS$1-$A522+1)/10^6)</f>
        <v>0</v>
      </c>
      <c r="BT522" cm="1">
        <f t="array" aca="1" ref="BT522" ca="1">IF($A522&gt;BT$1,"",$C522*INDEX('ETS yield tables'!$D$198:$CO$226,$B522,BT$1-$A522+1)/10^6)</f>
        <v>0</v>
      </c>
      <c r="BU522" cm="1">
        <f t="array" aca="1" ref="BU522" ca="1">IF($A522&gt;BU$1,"",$C522*INDEX('ETS yield tables'!$D$198:$CO$226,$B522,BU$1-$A522+1)/10^6)</f>
        <v>0</v>
      </c>
      <c r="BV522" cm="1">
        <f t="array" aca="1" ref="BV522" ca="1">IF($A522&gt;BV$1,"",$C522*INDEX('ETS yield tables'!$D$198:$CO$226,$B522,BV$1-$A522+1)/10^6)</f>
        <v>0</v>
      </c>
      <c r="BW522" cm="1">
        <f t="array" aca="1" ref="BW522" ca="1">IF($A522&gt;BW$1,"",$C522*INDEX('ETS yield tables'!$D$198:$CO$226,$B522,BW$1-$A522+1)/10^6)</f>
        <v>0</v>
      </c>
      <c r="BX522" cm="1">
        <f t="array" aca="1" ref="BX522" ca="1">IF($A522&gt;BX$1,"",$C522*INDEX('ETS yield tables'!$D$198:$CO$226,$B522,BX$1-$A522+1)/10^6)</f>
        <v>0</v>
      </c>
      <c r="BY522" cm="1">
        <f t="array" aca="1" ref="BY522" ca="1">IF($A522&gt;BY$1,"",$C522*INDEX('ETS yield tables'!$D$198:$CO$226,$B522,BY$1-$A522+1)/10^6)</f>
        <v>0</v>
      </c>
      <c r="BZ522" cm="1">
        <f t="array" aca="1" ref="BZ522" ca="1">IF($A522&gt;BZ$1,"",$C522*INDEX('ETS yield tables'!$D$198:$CO$226,$B522,BZ$1-$A522+1)/10^6)</f>
        <v>0</v>
      </c>
      <c r="CA522" cm="1">
        <f t="array" aca="1" ref="CA522" ca="1">IF($A522&gt;CA$1,"",$C522*INDEX('ETS yield tables'!$D$198:$CO$226,$B522,CA$1-$A522+1)/10^6)</f>
        <v>0</v>
      </c>
      <c r="CB522" cm="1">
        <f t="array" aca="1" ref="CB522" ca="1">IF($A522&gt;CB$1,"",$C522*INDEX('ETS yield tables'!$D$198:$CO$226,$B522,CB$1-$A522+1)/10^6)</f>
        <v>0</v>
      </c>
      <c r="CC522" cm="1">
        <f t="array" aca="1" ref="CC522" ca="1">IF($A522&gt;CC$1,"",$C522*INDEX('ETS yield tables'!$D$198:$CO$226,$B522,CC$1-$A522+1)/10^6)</f>
        <v>0</v>
      </c>
      <c r="CD522" cm="1">
        <f t="array" aca="1" ref="CD522" ca="1">IF($A522&gt;CD$1,"",$C522*INDEX('ETS yield tables'!$D$198:$CO$226,$B522,CD$1-$A522+1)/10^6)</f>
        <v>0</v>
      </c>
      <c r="CE522" cm="1">
        <f t="array" aca="1" ref="CE522" ca="1">IF($A522&gt;CE$1,"",$C522*INDEX('ETS yield tables'!$D$198:$CO$226,$B522,CE$1-$A522+1)/10^6)</f>
        <v>0</v>
      </c>
      <c r="CF522" cm="1">
        <f t="array" aca="1" ref="CF522" ca="1">IF($A522&gt;CF$1,"",$C522*INDEX('ETS yield tables'!$D$198:$CO$226,$B522,CF$1-$A522+1)/10^6)</f>
        <v>0</v>
      </c>
      <c r="CG522" cm="1">
        <f t="array" aca="1" ref="CG522" ca="1">IF($A522&gt;CG$1,"",$C522*INDEX('ETS yield tables'!$D$198:$CO$226,$B522,CG$1-$A522+1)/10^6)</f>
        <v>0</v>
      </c>
      <c r="CH522" cm="1">
        <f t="array" aca="1" ref="CH522" ca="1">IF($A522&gt;CH$1,"",$C522*INDEX('ETS yield tables'!$D$198:$CO$226,$B522,CH$1-$A522+1)/10^6)</f>
        <v>0</v>
      </c>
      <c r="CI522" cm="1">
        <f t="array" aca="1" ref="CI522" ca="1">IF($A522&gt;CI$1,"",$C522*INDEX('ETS yield tables'!$D$198:$CO$226,$B522,CI$1-$A522+1)/10^6)</f>
        <v>0</v>
      </c>
      <c r="CJ522" cm="1">
        <f t="array" aca="1" ref="CJ522" ca="1">IF($A522&gt;CJ$1,"",$C522*INDEX('ETS yield tables'!$D$198:$CO$226,$B522,CJ$1-$A522+1)/10^6)</f>
        <v>0</v>
      </c>
      <c r="CK522" cm="1">
        <f t="array" aca="1" ref="CK522" ca="1">IF($A522&gt;CK$1,"",$C522*INDEX('ETS yield tables'!$D$198:$CO$226,$B522,CK$1-$A522+1)/10^6)</f>
        <v>0</v>
      </c>
      <c r="CL522" cm="1">
        <f t="array" aca="1" ref="CL522" ca="1">IF($A522&gt;CL$1,"",$C522*INDEX('ETS yield tables'!$D$198:$CO$226,$B522,CL$1-$A522+1)/10^6)</f>
        <v>0</v>
      </c>
      <c r="CM522" cm="1">
        <f t="array" aca="1" ref="CM522" ca="1">IF($A522&gt;CM$1,"",$C522*INDEX('ETS yield tables'!$D$198:$CO$226,$B522,CM$1-$A522+1)/10^6)</f>
        <v>0</v>
      </c>
      <c r="CN522" cm="1">
        <f t="array" aca="1" ref="CN522" ca="1">IF($A522&gt;CN$1,"",$C522*INDEX('ETS yield tables'!$D$198:$CO$226,$B522,CN$1-$A522+1)/10^6)</f>
        <v>0</v>
      </c>
      <c r="CO522" cm="1">
        <f t="array" aca="1" ref="CO522" ca="1">IF($A522&gt;CO$1,"",$C522*INDEX('ETS yield tables'!$D$198:$CO$226,$B522,CO$1-$A522+1)/10^6)</f>
        <v>0</v>
      </c>
    </row>
    <row r="523" spans="1:93" hidden="1" outlineLevel="1">
      <c r="A523">
        <v>2013</v>
      </c>
      <c r="B523">
        <f t="shared" si="261"/>
        <v>1</v>
      </c>
      <c r="C523" s="1">
        <v>0</v>
      </c>
      <c r="D523" s="64"/>
      <c r="E523" s="64"/>
      <c r="F523" s="64"/>
      <c r="G523" s="64"/>
      <c r="H523" s="64"/>
      <c r="I523" s="64"/>
      <c r="J523" s="64"/>
      <c r="K523" s="64"/>
      <c r="L523" s="64"/>
      <c r="M523" s="64"/>
      <c r="N523" s="64"/>
      <c r="O523" s="64"/>
      <c r="P523" s="64"/>
      <c r="Q523" s="64"/>
      <c r="R523" s="64"/>
      <c r="S523" s="64"/>
      <c r="T523" s="64"/>
      <c r="U523" s="64"/>
      <c r="V523" s="64"/>
      <c r="W523" s="64"/>
      <c r="X523" s="64"/>
      <c r="Y523" s="64"/>
      <c r="Z523" s="64"/>
      <c r="AA523" cm="1">
        <f t="array" ref="AA523">IF($A523&gt;AA$1,"",$C523*INDEX('ETS yield tables'!$D$198:$CO$226,$B523,AA$1-$A523+1)/10^6)</f>
        <v>0</v>
      </c>
      <c r="AB523" cm="1">
        <f t="array" aca="1" ref="AB523" ca="1">IF($A523&gt;AB$1,"",$C523*INDEX('ETS yield tables'!$D$198:$CO$226,$B523,AB$1-$A523+1)/10^6)</f>
        <v>0</v>
      </c>
      <c r="AC523" cm="1">
        <f t="array" aca="1" ref="AC523" ca="1">IF($A523&gt;AC$1,"",$C523*INDEX('ETS yield tables'!$D$198:$CO$226,$B523,AC$1-$A523+1)/10^6)</f>
        <v>0</v>
      </c>
      <c r="AD523" cm="1">
        <f t="array" aca="1" ref="AD523" ca="1">IF($A523&gt;AD$1,"",$C523*INDEX('ETS yield tables'!$D$198:$CO$226,$B523,AD$1-$A523+1)/10^6)</f>
        <v>0</v>
      </c>
      <c r="AE523" cm="1">
        <f t="array" aca="1" ref="AE523" ca="1">IF($A523&gt;AE$1,"",$C523*INDEX('ETS yield tables'!$D$198:$CO$226,$B523,AE$1-$A523+1)/10^6)</f>
        <v>0</v>
      </c>
      <c r="AF523" cm="1">
        <f t="array" aca="1" ref="AF523" ca="1">IF($A523&gt;AF$1,"",$C523*INDEX('ETS yield tables'!$D$198:$CO$226,$B523,AF$1-$A523+1)/10^6)</f>
        <v>0</v>
      </c>
      <c r="AG523" cm="1">
        <f t="array" aca="1" ref="AG523" ca="1">IF($A523&gt;AG$1,"",$C523*INDEX('ETS yield tables'!$D$198:$CO$226,$B523,AG$1-$A523+1)/10^6)</f>
        <v>0</v>
      </c>
      <c r="AH523" cm="1">
        <f t="array" aca="1" ref="AH523" ca="1">IF($A523&gt;AH$1,"",$C523*INDEX('ETS yield tables'!$D$198:$CO$226,$B523,AH$1-$A523+1)/10^6)</f>
        <v>0</v>
      </c>
      <c r="AI523" cm="1">
        <f t="array" aca="1" ref="AI523" ca="1">IF($A523&gt;AI$1,"",$C523*INDEX('ETS yield tables'!$D$198:$CO$226,$B523,AI$1-$A523+1)/10^6)</f>
        <v>0</v>
      </c>
      <c r="AJ523" cm="1">
        <f t="array" aca="1" ref="AJ523" ca="1">IF($A523&gt;AJ$1,"",$C523*INDEX('ETS yield tables'!$D$198:$CO$226,$B523,AJ$1-$A523+1)/10^6)</f>
        <v>0</v>
      </c>
      <c r="AK523" cm="1">
        <f t="array" aca="1" ref="AK523" ca="1">IF($A523&gt;AK$1,"",$C523*INDEX('ETS yield tables'!$D$198:$CO$226,$B523,AK$1-$A523+1)/10^6)</f>
        <v>0</v>
      </c>
      <c r="AL523" cm="1">
        <f t="array" aca="1" ref="AL523" ca="1">IF($A523&gt;AL$1,"",$C523*INDEX('ETS yield tables'!$D$198:$CO$226,$B523,AL$1-$A523+1)/10^6)</f>
        <v>0</v>
      </c>
      <c r="AM523" cm="1">
        <f t="array" aca="1" ref="AM523" ca="1">IF($A523&gt;AM$1,"",$C523*INDEX('ETS yield tables'!$D$198:$CO$226,$B523,AM$1-$A523+1)/10^6)</f>
        <v>0</v>
      </c>
      <c r="AN523" cm="1">
        <f t="array" aca="1" ref="AN523" ca="1">IF($A523&gt;AN$1,"",$C523*INDEX('ETS yield tables'!$D$198:$CO$226,$B523,AN$1-$A523+1)/10^6)</f>
        <v>0</v>
      </c>
      <c r="AO523" cm="1">
        <f t="array" aca="1" ref="AO523" ca="1">IF($A523&gt;AO$1,"",$C523*INDEX('ETS yield tables'!$D$198:$CO$226,$B523,AO$1-$A523+1)/10^6)</f>
        <v>0</v>
      </c>
      <c r="AP523" cm="1">
        <f t="array" aca="1" ref="AP523" ca="1">IF($A523&gt;AP$1,"",$C523*INDEX('ETS yield tables'!$D$198:$CO$226,$B523,AP$1-$A523+1)/10^6)</f>
        <v>0</v>
      </c>
      <c r="AQ523" cm="1">
        <f t="array" aca="1" ref="AQ523" ca="1">IF($A523&gt;AQ$1,"",$C523*INDEX('ETS yield tables'!$D$198:$CO$226,$B523,AQ$1-$A523+1)/10^6)</f>
        <v>0</v>
      </c>
      <c r="AR523" cm="1">
        <f t="array" aca="1" ref="AR523" ca="1">IF($A523&gt;AR$1,"",$C523*INDEX('ETS yield tables'!$D$198:$CO$226,$B523,AR$1-$A523+1)/10^6)</f>
        <v>0</v>
      </c>
      <c r="AS523" cm="1">
        <f t="array" aca="1" ref="AS523" ca="1">IF($A523&gt;AS$1,"",$C523*INDEX('ETS yield tables'!$D$198:$CO$226,$B523,AS$1-$A523+1)/10^6)</f>
        <v>0</v>
      </c>
      <c r="AT523" cm="1">
        <f t="array" aca="1" ref="AT523" ca="1">IF($A523&gt;AT$1,"",$C523*INDEX('ETS yield tables'!$D$198:$CO$226,$B523,AT$1-$A523+1)/10^6)</f>
        <v>0</v>
      </c>
      <c r="AU523" cm="1">
        <f t="array" aca="1" ref="AU523" ca="1">IF($A523&gt;AU$1,"",$C523*INDEX('ETS yield tables'!$D$198:$CO$226,$B523,AU$1-$A523+1)/10^6)</f>
        <v>0</v>
      </c>
      <c r="AV523" cm="1">
        <f t="array" aca="1" ref="AV523" ca="1">IF($A523&gt;AV$1,"",$C523*INDEX('ETS yield tables'!$D$198:$CO$226,$B523,AV$1-$A523+1)/10^6)</f>
        <v>0</v>
      </c>
      <c r="AW523" cm="1">
        <f t="array" aca="1" ref="AW523" ca="1">IF($A523&gt;AW$1,"",$C523*INDEX('ETS yield tables'!$D$198:$CO$226,$B523,AW$1-$A523+1)/10^6)</f>
        <v>0</v>
      </c>
      <c r="AX523" cm="1">
        <f t="array" aca="1" ref="AX523" ca="1">IF($A523&gt;AX$1,"",$C523*INDEX('ETS yield tables'!$D$198:$CO$226,$B523,AX$1-$A523+1)/10^6)</f>
        <v>0</v>
      </c>
      <c r="AY523" cm="1">
        <f t="array" aca="1" ref="AY523" ca="1">IF($A523&gt;AY$1,"",$C523*INDEX('ETS yield tables'!$D$198:$CO$226,$B523,AY$1-$A523+1)/10^6)</f>
        <v>0</v>
      </c>
      <c r="AZ523" cm="1">
        <f t="array" aca="1" ref="AZ523" ca="1">IF($A523&gt;AZ$1,"",$C523*INDEX('ETS yield tables'!$D$198:$CO$226,$B523,AZ$1-$A523+1)/10^6)</f>
        <v>0</v>
      </c>
      <c r="BA523" cm="1">
        <f t="array" aca="1" ref="BA523" ca="1">IF($A523&gt;BA$1,"",$C523*INDEX('ETS yield tables'!$D$198:$CO$226,$B523,BA$1-$A523+1)/10^6)</f>
        <v>0</v>
      </c>
      <c r="BB523" cm="1">
        <f t="array" aca="1" ref="BB523" ca="1">IF($A523&gt;BB$1,"",$C523*INDEX('ETS yield tables'!$D$198:$CO$226,$B523,BB$1-$A523+1)/10^6)</f>
        <v>0</v>
      </c>
      <c r="BC523" cm="1">
        <f t="array" aca="1" ref="BC523" ca="1">IF($A523&gt;BC$1,"",$C523*INDEX('ETS yield tables'!$D$198:$CO$226,$B523,BC$1-$A523+1)/10^6)</f>
        <v>0</v>
      </c>
      <c r="BD523" cm="1">
        <f t="array" aca="1" ref="BD523" ca="1">IF($A523&gt;BD$1,"",$C523*INDEX('ETS yield tables'!$D$198:$CO$226,$B523,BD$1-$A523+1)/10^6)</f>
        <v>0</v>
      </c>
      <c r="BE523" cm="1">
        <f t="array" aca="1" ref="BE523" ca="1">IF($A523&gt;BE$1,"",$C523*INDEX('ETS yield tables'!$D$198:$CO$226,$B523,BE$1-$A523+1)/10^6)</f>
        <v>0</v>
      </c>
      <c r="BF523" cm="1">
        <f t="array" aca="1" ref="BF523" ca="1">IF($A523&gt;BF$1,"",$C523*INDEX('ETS yield tables'!$D$198:$CO$226,$B523,BF$1-$A523+1)/10^6)</f>
        <v>0</v>
      </c>
      <c r="BG523" cm="1">
        <f t="array" aca="1" ref="BG523" ca="1">IF($A523&gt;BG$1,"",$C523*INDEX('ETS yield tables'!$D$198:$CO$226,$B523,BG$1-$A523+1)/10^6)</f>
        <v>0</v>
      </c>
      <c r="BH523" cm="1">
        <f t="array" aca="1" ref="BH523" ca="1">IF($A523&gt;BH$1,"",$C523*INDEX('ETS yield tables'!$D$198:$CO$226,$B523,BH$1-$A523+1)/10^6)</f>
        <v>0</v>
      </c>
      <c r="BI523" cm="1">
        <f t="array" aca="1" ref="BI523" ca="1">IF($A523&gt;BI$1,"",$C523*INDEX('ETS yield tables'!$D$198:$CO$226,$B523,BI$1-$A523+1)/10^6)</f>
        <v>0</v>
      </c>
      <c r="BJ523" cm="1">
        <f t="array" aca="1" ref="BJ523" ca="1">IF($A523&gt;BJ$1,"",$C523*INDEX('ETS yield tables'!$D$198:$CO$226,$B523,BJ$1-$A523+1)/10^6)</f>
        <v>0</v>
      </c>
      <c r="BK523" cm="1">
        <f t="array" aca="1" ref="BK523" ca="1">IF($A523&gt;BK$1,"",$C523*INDEX('ETS yield tables'!$D$198:$CO$226,$B523,BK$1-$A523+1)/10^6)</f>
        <v>0</v>
      </c>
      <c r="BL523" cm="1">
        <f t="array" aca="1" ref="BL523" ca="1">IF($A523&gt;BL$1,"",$C523*INDEX('ETS yield tables'!$D$198:$CO$226,$B523,BL$1-$A523+1)/10^6)</f>
        <v>0</v>
      </c>
      <c r="BM523" cm="1">
        <f t="array" aca="1" ref="BM523" ca="1">IF($A523&gt;BM$1,"",$C523*INDEX('ETS yield tables'!$D$198:$CO$226,$B523,BM$1-$A523+1)/10^6)</f>
        <v>0</v>
      </c>
      <c r="BN523" cm="1">
        <f t="array" aca="1" ref="BN523" ca="1">IF($A523&gt;BN$1,"",$C523*INDEX('ETS yield tables'!$D$198:$CO$226,$B523,BN$1-$A523+1)/10^6)</f>
        <v>0</v>
      </c>
      <c r="BO523" cm="1">
        <f t="array" aca="1" ref="BO523" ca="1">IF($A523&gt;BO$1,"",$C523*INDEX('ETS yield tables'!$D$198:$CO$226,$B523,BO$1-$A523+1)/10^6)</f>
        <v>0</v>
      </c>
      <c r="BP523" cm="1">
        <f t="array" aca="1" ref="BP523" ca="1">IF($A523&gt;BP$1,"",$C523*INDEX('ETS yield tables'!$D$198:$CO$226,$B523,BP$1-$A523+1)/10^6)</f>
        <v>0</v>
      </c>
      <c r="BQ523" cm="1">
        <f t="array" aca="1" ref="BQ523" ca="1">IF($A523&gt;BQ$1,"",$C523*INDEX('ETS yield tables'!$D$198:$CO$226,$B523,BQ$1-$A523+1)/10^6)</f>
        <v>0</v>
      </c>
      <c r="BR523" cm="1">
        <f t="array" aca="1" ref="BR523" ca="1">IF($A523&gt;BR$1,"",$C523*INDEX('ETS yield tables'!$D$198:$CO$226,$B523,BR$1-$A523+1)/10^6)</f>
        <v>0</v>
      </c>
      <c r="BS523" cm="1">
        <f t="array" aca="1" ref="BS523" ca="1">IF($A523&gt;BS$1,"",$C523*INDEX('ETS yield tables'!$D$198:$CO$226,$B523,BS$1-$A523+1)/10^6)</f>
        <v>0</v>
      </c>
      <c r="BT523" cm="1">
        <f t="array" aca="1" ref="BT523" ca="1">IF($A523&gt;BT$1,"",$C523*INDEX('ETS yield tables'!$D$198:$CO$226,$B523,BT$1-$A523+1)/10^6)</f>
        <v>0</v>
      </c>
      <c r="BU523" cm="1">
        <f t="array" aca="1" ref="BU523" ca="1">IF($A523&gt;BU$1,"",$C523*INDEX('ETS yield tables'!$D$198:$CO$226,$B523,BU$1-$A523+1)/10^6)</f>
        <v>0</v>
      </c>
      <c r="BV523" cm="1">
        <f t="array" aca="1" ref="BV523" ca="1">IF($A523&gt;BV$1,"",$C523*INDEX('ETS yield tables'!$D$198:$CO$226,$B523,BV$1-$A523+1)/10^6)</f>
        <v>0</v>
      </c>
      <c r="BW523" cm="1">
        <f t="array" aca="1" ref="BW523" ca="1">IF($A523&gt;BW$1,"",$C523*INDEX('ETS yield tables'!$D$198:$CO$226,$B523,BW$1-$A523+1)/10^6)</f>
        <v>0</v>
      </c>
      <c r="BX523" cm="1">
        <f t="array" aca="1" ref="BX523" ca="1">IF($A523&gt;BX$1,"",$C523*INDEX('ETS yield tables'!$D$198:$CO$226,$B523,BX$1-$A523+1)/10^6)</f>
        <v>0</v>
      </c>
      <c r="BY523" cm="1">
        <f t="array" aca="1" ref="BY523" ca="1">IF($A523&gt;BY$1,"",$C523*INDEX('ETS yield tables'!$D$198:$CO$226,$B523,BY$1-$A523+1)/10^6)</f>
        <v>0</v>
      </c>
      <c r="BZ523" cm="1">
        <f t="array" aca="1" ref="BZ523" ca="1">IF($A523&gt;BZ$1,"",$C523*INDEX('ETS yield tables'!$D$198:$CO$226,$B523,BZ$1-$A523+1)/10^6)</f>
        <v>0</v>
      </c>
      <c r="CA523" cm="1">
        <f t="array" aca="1" ref="CA523" ca="1">IF($A523&gt;CA$1,"",$C523*INDEX('ETS yield tables'!$D$198:$CO$226,$B523,CA$1-$A523+1)/10^6)</f>
        <v>0</v>
      </c>
      <c r="CB523" cm="1">
        <f t="array" aca="1" ref="CB523" ca="1">IF($A523&gt;CB$1,"",$C523*INDEX('ETS yield tables'!$D$198:$CO$226,$B523,CB$1-$A523+1)/10^6)</f>
        <v>0</v>
      </c>
      <c r="CC523" cm="1">
        <f t="array" aca="1" ref="CC523" ca="1">IF($A523&gt;CC$1,"",$C523*INDEX('ETS yield tables'!$D$198:$CO$226,$B523,CC$1-$A523+1)/10^6)</f>
        <v>0</v>
      </c>
      <c r="CD523" cm="1">
        <f t="array" aca="1" ref="CD523" ca="1">IF($A523&gt;CD$1,"",$C523*INDEX('ETS yield tables'!$D$198:$CO$226,$B523,CD$1-$A523+1)/10^6)</f>
        <v>0</v>
      </c>
      <c r="CE523" cm="1">
        <f t="array" aca="1" ref="CE523" ca="1">IF($A523&gt;CE$1,"",$C523*INDEX('ETS yield tables'!$D$198:$CO$226,$B523,CE$1-$A523+1)/10^6)</f>
        <v>0</v>
      </c>
      <c r="CF523" cm="1">
        <f t="array" aca="1" ref="CF523" ca="1">IF($A523&gt;CF$1,"",$C523*INDEX('ETS yield tables'!$D$198:$CO$226,$B523,CF$1-$A523+1)/10^6)</f>
        <v>0</v>
      </c>
      <c r="CG523" cm="1">
        <f t="array" aca="1" ref="CG523" ca="1">IF($A523&gt;CG$1,"",$C523*INDEX('ETS yield tables'!$D$198:$CO$226,$B523,CG$1-$A523+1)/10^6)</f>
        <v>0</v>
      </c>
      <c r="CH523" cm="1">
        <f t="array" aca="1" ref="CH523" ca="1">IF($A523&gt;CH$1,"",$C523*INDEX('ETS yield tables'!$D$198:$CO$226,$B523,CH$1-$A523+1)/10^6)</f>
        <v>0</v>
      </c>
      <c r="CI523" cm="1">
        <f t="array" aca="1" ref="CI523" ca="1">IF($A523&gt;CI$1,"",$C523*INDEX('ETS yield tables'!$D$198:$CO$226,$B523,CI$1-$A523+1)/10^6)</f>
        <v>0</v>
      </c>
      <c r="CJ523" cm="1">
        <f t="array" aca="1" ref="CJ523" ca="1">IF($A523&gt;CJ$1,"",$C523*INDEX('ETS yield tables'!$D$198:$CO$226,$B523,CJ$1-$A523+1)/10^6)</f>
        <v>0</v>
      </c>
      <c r="CK523" cm="1">
        <f t="array" aca="1" ref="CK523" ca="1">IF($A523&gt;CK$1,"",$C523*INDEX('ETS yield tables'!$D$198:$CO$226,$B523,CK$1-$A523+1)/10^6)</f>
        <v>0</v>
      </c>
      <c r="CL523" cm="1">
        <f t="array" aca="1" ref="CL523" ca="1">IF($A523&gt;CL$1,"",$C523*INDEX('ETS yield tables'!$D$198:$CO$226,$B523,CL$1-$A523+1)/10^6)</f>
        <v>0</v>
      </c>
      <c r="CM523" cm="1">
        <f t="array" aca="1" ref="CM523" ca="1">IF($A523&gt;CM$1,"",$C523*INDEX('ETS yield tables'!$D$198:$CO$226,$B523,CM$1-$A523+1)/10^6)</f>
        <v>0</v>
      </c>
      <c r="CN523" cm="1">
        <f t="array" aca="1" ref="CN523" ca="1">IF($A523&gt;CN$1,"",$C523*INDEX('ETS yield tables'!$D$198:$CO$226,$B523,CN$1-$A523+1)/10^6)</f>
        <v>0</v>
      </c>
      <c r="CO523" cm="1">
        <f t="array" aca="1" ref="CO523" ca="1">IF($A523&gt;CO$1,"",$C523*INDEX('ETS yield tables'!$D$198:$CO$226,$B523,CO$1-$A523+1)/10^6)</f>
        <v>0</v>
      </c>
    </row>
    <row r="524" spans="1:93" hidden="1" outlineLevel="1">
      <c r="A524">
        <v>2014</v>
      </c>
      <c r="B524">
        <f t="shared" si="261"/>
        <v>1</v>
      </c>
      <c r="C524" s="1">
        <v>0</v>
      </c>
      <c r="D524" s="64"/>
      <c r="E524" s="64"/>
      <c r="F524" s="64"/>
      <c r="G524" s="64"/>
      <c r="H524" s="64"/>
      <c r="I524" s="64"/>
      <c r="J524" s="64"/>
      <c r="K524" s="64"/>
      <c r="L524" s="64"/>
      <c r="M524" s="64"/>
      <c r="N524" s="64"/>
      <c r="O524" s="64"/>
      <c r="P524" s="64"/>
      <c r="Q524" s="64"/>
      <c r="R524" s="64"/>
      <c r="S524" s="64"/>
      <c r="T524" s="64"/>
      <c r="U524" s="64"/>
      <c r="V524" s="64"/>
      <c r="W524" s="64"/>
      <c r="X524" s="64"/>
      <c r="Y524" s="64"/>
      <c r="Z524" s="64"/>
      <c r="AA524" t="str" cm="1">
        <f t="array" ref="AA524">IF($A524&gt;AA$1,"",$C524*INDEX('ETS yield tables'!$D$133:$CO$161,$B524,AA$1-$A524+1)/10^6)</f>
        <v/>
      </c>
      <c r="AB524" cm="1">
        <f t="array" ref="AB524">IF($A524&gt;AB$1,"",$C524*INDEX('ETS yield tables'!$D$198:$CO$226,$B524,AB$1-$A524+1)/10^6)</f>
        <v>0</v>
      </c>
      <c r="AC524" cm="1">
        <f t="array" aca="1" ref="AC524" ca="1">IF($A524&gt;AC$1,"",$C524*INDEX('ETS yield tables'!$D$198:$CO$226,$B524,AC$1-$A524+1)/10^6)</f>
        <v>0</v>
      </c>
      <c r="AD524" cm="1">
        <f t="array" aca="1" ref="AD524" ca="1">IF($A524&gt;AD$1,"",$C524*INDEX('ETS yield tables'!$D$198:$CO$226,$B524,AD$1-$A524+1)/10^6)</f>
        <v>0</v>
      </c>
      <c r="AE524" cm="1">
        <f t="array" aca="1" ref="AE524" ca="1">IF($A524&gt;AE$1,"",$C524*INDEX('ETS yield tables'!$D$198:$CO$226,$B524,AE$1-$A524+1)/10^6)</f>
        <v>0</v>
      </c>
      <c r="AF524" cm="1">
        <f t="array" aca="1" ref="AF524" ca="1">IF($A524&gt;AF$1,"",$C524*INDEX('ETS yield tables'!$D$198:$CO$226,$B524,AF$1-$A524+1)/10^6)</f>
        <v>0</v>
      </c>
      <c r="AG524" cm="1">
        <f t="array" aca="1" ref="AG524" ca="1">IF($A524&gt;AG$1,"",$C524*INDEX('ETS yield tables'!$D$198:$CO$226,$B524,AG$1-$A524+1)/10^6)</f>
        <v>0</v>
      </c>
      <c r="AH524" cm="1">
        <f t="array" aca="1" ref="AH524" ca="1">IF($A524&gt;AH$1,"",$C524*INDEX('ETS yield tables'!$D$198:$CO$226,$B524,AH$1-$A524+1)/10^6)</f>
        <v>0</v>
      </c>
      <c r="AI524" cm="1">
        <f t="array" aca="1" ref="AI524" ca="1">IF($A524&gt;AI$1,"",$C524*INDEX('ETS yield tables'!$D$198:$CO$226,$B524,AI$1-$A524+1)/10^6)</f>
        <v>0</v>
      </c>
      <c r="AJ524" cm="1">
        <f t="array" aca="1" ref="AJ524" ca="1">IF($A524&gt;AJ$1,"",$C524*INDEX('ETS yield tables'!$D$198:$CO$226,$B524,AJ$1-$A524+1)/10^6)</f>
        <v>0</v>
      </c>
      <c r="AK524" cm="1">
        <f t="array" aca="1" ref="AK524" ca="1">IF($A524&gt;AK$1,"",$C524*INDEX('ETS yield tables'!$D$198:$CO$226,$B524,AK$1-$A524+1)/10^6)</f>
        <v>0</v>
      </c>
      <c r="AL524" cm="1">
        <f t="array" aca="1" ref="AL524" ca="1">IF($A524&gt;AL$1,"",$C524*INDEX('ETS yield tables'!$D$198:$CO$226,$B524,AL$1-$A524+1)/10^6)</f>
        <v>0</v>
      </c>
      <c r="AM524" cm="1">
        <f t="array" aca="1" ref="AM524" ca="1">IF($A524&gt;AM$1,"",$C524*INDEX('ETS yield tables'!$D$198:$CO$226,$B524,AM$1-$A524+1)/10^6)</f>
        <v>0</v>
      </c>
      <c r="AN524" cm="1">
        <f t="array" aca="1" ref="AN524" ca="1">IF($A524&gt;AN$1,"",$C524*INDEX('ETS yield tables'!$D$198:$CO$226,$B524,AN$1-$A524+1)/10^6)</f>
        <v>0</v>
      </c>
      <c r="AO524" cm="1">
        <f t="array" aca="1" ref="AO524" ca="1">IF($A524&gt;AO$1,"",$C524*INDEX('ETS yield tables'!$D$198:$CO$226,$B524,AO$1-$A524+1)/10^6)</f>
        <v>0</v>
      </c>
      <c r="AP524" cm="1">
        <f t="array" aca="1" ref="AP524" ca="1">IF($A524&gt;AP$1,"",$C524*INDEX('ETS yield tables'!$D$198:$CO$226,$B524,AP$1-$A524+1)/10^6)</f>
        <v>0</v>
      </c>
      <c r="AQ524" cm="1">
        <f t="array" aca="1" ref="AQ524" ca="1">IF($A524&gt;AQ$1,"",$C524*INDEX('ETS yield tables'!$D$198:$CO$226,$B524,AQ$1-$A524+1)/10^6)</f>
        <v>0</v>
      </c>
      <c r="AR524" cm="1">
        <f t="array" aca="1" ref="AR524" ca="1">IF($A524&gt;AR$1,"",$C524*INDEX('ETS yield tables'!$D$198:$CO$226,$B524,AR$1-$A524+1)/10^6)</f>
        <v>0</v>
      </c>
      <c r="AS524" cm="1">
        <f t="array" aca="1" ref="AS524" ca="1">IF($A524&gt;AS$1,"",$C524*INDEX('ETS yield tables'!$D$198:$CO$226,$B524,AS$1-$A524+1)/10^6)</f>
        <v>0</v>
      </c>
      <c r="AT524" cm="1">
        <f t="array" aca="1" ref="AT524" ca="1">IF($A524&gt;AT$1,"",$C524*INDEX('ETS yield tables'!$D$198:$CO$226,$B524,AT$1-$A524+1)/10^6)</f>
        <v>0</v>
      </c>
      <c r="AU524" cm="1">
        <f t="array" aca="1" ref="AU524" ca="1">IF($A524&gt;AU$1,"",$C524*INDEX('ETS yield tables'!$D$198:$CO$226,$B524,AU$1-$A524+1)/10^6)</f>
        <v>0</v>
      </c>
      <c r="AV524" cm="1">
        <f t="array" aca="1" ref="AV524" ca="1">IF($A524&gt;AV$1,"",$C524*INDEX('ETS yield tables'!$D$198:$CO$226,$B524,AV$1-$A524+1)/10^6)</f>
        <v>0</v>
      </c>
      <c r="AW524" cm="1">
        <f t="array" aca="1" ref="AW524" ca="1">IF($A524&gt;AW$1,"",$C524*INDEX('ETS yield tables'!$D$198:$CO$226,$B524,AW$1-$A524+1)/10^6)</f>
        <v>0</v>
      </c>
      <c r="AX524" cm="1">
        <f t="array" aca="1" ref="AX524" ca="1">IF($A524&gt;AX$1,"",$C524*INDEX('ETS yield tables'!$D$198:$CO$226,$B524,AX$1-$A524+1)/10^6)</f>
        <v>0</v>
      </c>
      <c r="AY524" cm="1">
        <f t="array" aca="1" ref="AY524" ca="1">IF($A524&gt;AY$1,"",$C524*INDEX('ETS yield tables'!$D$198:$CO$226,$B524,AY$1-$A524+1)/10^6)</f>
        <v>0</v>
      </c>
      <c r="AZ524" cm="1">
        <f t="array" aca="1" ref="AZ524" ca="1">IF($A524&gt;AZ$1,"",$C524*INDEX('ETS yield tables'!$D$198:$CO$226,$B524,AZ$1-$A524+1)/10^6)</f>
        <v>0</v>
      </c>
      <c r="BA524" cm="1">
        <f t="array" aca="1" ref="BA524" ca="1">IF($A524&gt;BA$1,"",$C524*INDEX('ETS yield tables'!$D$198:$CO$226,$B524,BA$1-$A524+1)/10^6)</f>
        <v>0</v>
      </c>
      <c r="BB524" cm="1">
        <f t="array" aca="1" ref="BB524" ca="1">IF($A524&gt;BB$1,"",$C524*INDEX('ETS yield tables'!$D$198:$CO$226,$B524,BB$1-$A524+1)/10^6)</f>
        <v>0</v>
      </c>
      <c r="BC524" cm="1">
        <f t="array" aca="1" ref="BC524" ca="1">IF($A524&gt;BC$1,"",$C524*INDEX('ETS yield tables'!$D$198:$CO$226,$B524,BC$1-$A524+1)/10^6)</f>
        <v>0</v>
      </c>
      <c r="BD524" cm="1">
        <f t="array" aca="1" ref="BD524" ca="1">IF($A524&gt;BD$1,"",$C524*INDEX('ETS yield tables'!$D$198:$CO$226,$B524,BD$1-$A524+1)/10^6)</f>
        <v>0</v>
      </c>
      <c r="BE524" cm="1">
        <f t="array" aca="1" ref="BE524" ca="1">IF($A524&gt;BE$1,"",$C524*INDEX('ETS yield tables'!$D$198:$CO$226,$B524,BE$1-$A524+1)/10^6)</f>
        <v>0</v>
      </c>
      <c r="BF524" cm="1">
        <f t="array" aca="1" ref="BF524" ca="1">IF($A524&gt;BF$1,"",$C524*INDEX('ETS yield tables'!$D$198:$CO$226,$B524,BF$1-$A524+1)/10^6)</f>
        <v>0</v>
      </c>
      <c r="BG524" cm="1">
        <f t="array" aca="1" ref="BG524" ca="1">IF($A524&gt;BG$1,"",$C524*INDEX('ETS yield tables'!$D$198:$CO$226,$B524,BG$1-$A524+1)/10^6)</f>
        <v>0</v>
      </c>
      <c r="BH524" cm="1">
        <f t="array" aca="1" ref="BH524" ca="1">IF($A524&gt;BH$1,"",$C524*INDEX('ETS yield tables'!$D$198:$CO$226,$B524,BH$1-$A524+1)/10^6)</f>
        <v>0</v>
      </c>
      <c r="BI524" cm="1">
        <f t="array" aca="1" ref="BI524" ca="1">IF($A524&gt;BI$1,"",$C524*INDEX('ETS yield tables'!$D$198:$CO$226,$B524,BI$1-$A524+1)/10^6)</f>
        <v>0</v>
      </c>
      <c r="BJ524" cm="1">
        <f t="array" aca="1" ref="BJ524" ca="1">IF($A524&gt;BJ$1,"",$C524*INDEX('ETS yield tables'!$D$198:$CO$226,$B524,BJ$1-$A524+1)/10^6)</f>
        <v>0</v>
      </c>
      <c r="BK524" cm="1">
        <f t="array" aca="1" ref="BK524" ca="1">IF($A524&gt;BK$1,"",$C524*INDEX('ETS yield tables'!$D$198:$CO$226,$B524,BK$1-$A524+1)/10^6)</f>
        <v>0</v>
      </c>
      <c r="BL524" cm="1">
        <f t="array" aca="1" ref="BL524" ca="1">IF($A524&gt;BL$1,"",$C524*INDEX('ETS yield tables'!$D$198:$CO$226,$B524,BL$1-$A524+1)/10^6)</f>
        <v>0</v>
      </c>
      <c r="BM524" cm="1">
        <f t="array" aca="1" ref="BM524" ca="1">IF($A524&gt;BM$1,"",$C524*INDEX('ETS yield tables'!$D$198:$CO$226,$B524,BM$1-$A524+1)/10^6)</f>
        <v>0</v>
      </c>
      <c r="BN524" cm="1">
        <f t="array" aca="1" ref="BN524" ca="1">IF($A524&gt;BN$1,"",$C524*INDEX('ETS yield tables'!$D$198:$CO$226,$B524,BN$1-$A524+1)/10^6)</f>
        <v>0</v>
      </c>
      <c r="BO524" cm="1">
        <f t="array" aca="1" ref="BO524" ca="1">IF($A524&gt;BO$1,"",$C524*INDEX('ETS yield tables'!$D$198:$CO$226,$B524,BO$1-$A524+1)/10^6)</f>
        <v>0</v>
      </c>
      <c r="BP524" cm="1">
        <f t="array" aca="1" ref="BP524" ca="1">IF($A524&gt;BP$1,"",$C524*INDEX('ETS yield tables'!$D$198:$CO$226,$B524,BP$1-$A524+1)/10^6)</f>
        <v>0</v>
      </c>
      <c r="BQ524" cm="1">
        <f t="array" aca="1" ref="BQ524" ca="1">IF($A524&gt;BQ$1,"",$C524*INDEX('ETS yield tables'!$D$198:$CO$226,$B524,BQ$1-$A524+1)/10^6)</f>
        <v>0</v>
      </c>
      <c r="BR524" cm="1">
        <f t="array" aca="1" ref="BR524" ca="1">IF($A524&gt;BR$1,"",$C524*INDEX('ETS yield tables'!$D$198:$CO$226,$B524,BR$1-$A524+1)/10^6)</f>
        <v>0</v>
      </c>
      <c r="BS524" cm="1">
        <f t="array" aca="1" ref="BS524" ca="1">IF($A524&gt;BS$1,"",$C524*INDEX('ETS yield tables'!$D$198:$CO$226,$B524,BS$1-$A524+1)/10^6)</f>
        <v>0</v>
      </c>
      <c r="BT524" cm="1">
        <f t="array" aca="1" ref="BT524" ca="1">IF($A524&gt;BT$1,"",$C524*INDEX('ETS yield tables'!$D$198:$CO$226,$B524,BT$1-$A524+1)/10^6)</f>
        <v>0</v>
      </c>
      <c r="BU524" cm="1">
        <f t="array" aca="1" ref="BU524" ca="1">IF($A524&gt;BU$1,"",$C524*INDEX('ETS yield tables'!$D$198:$CO$226,$B524,BU$1-$A524+1)/10^6)</f>
        <v>0</v>
      </c>
      <c r="BV524" cm="1">
        <f t="array" aca="1" ref="BV524" ca="1">IF($A524&gt;BV$1,"",$C524*INDEX('ETS yield tables'!$D$198:$CO$226,$B524,BV$1-$A524+1)/10^6)</f>
        <v>0</v>
      </c>
      <c r="BW524" cm="1">
        <f t="array" aca="1" ref="BW524" ca="1">IF($A524&gt;BW$1,"",$C524*INDEX('ETS yield tables'!$D$198:$CO$226,$B524,BW$1-$A524+1)/10^6)</f>
        <v>0</v>
      </c>
      <c r="BX524" cm="1">
        <f t="array" aca="1" ref="BX524" ca="1">IF($A524&gt;BX$1,"",$C524*INDEX('ETS yield tables'!$D$198:$CO$226,$B524,BX$1-$A524+1)/10^6)</f>
        <v>0</v>
      </c>
      <c r="BY524" cm="1">
        <f t="array" aca="1" ref="BY524" ca="1">IF($A524&gt;BY$1,"",$C524*INDEX('ETS yield tables'!$D$198:$CO$226,$B524,BY$1-$A524+1)/10^6)</f>
        <v>0</v>
      </c>
      <c r="BZ524" cm="1">
        <f t="array" aca="1" ref="BZ524" ca="1">IF($A524&gt;BZ$1,"",$C524*INDEX('ETS yield tables'!$D$198:$CO$226,$B524,BZ$1-$A524+1)/10^6)</f>
        <v>0</v>
      </c>
      <c r="CA524" cm="1">
        <f t="array" aca="1" ref="CA524" ca="1">IF($A524&gt;CA$1,"",$C524*INDEX('ETS yield tables'!$D$198:$CO$226,$B524,CA$1-$A524+1)/10^6)</f>
        <v>0</v>
      </c>
      <c r="CB524" cm="1">
        <f t="array" aca="1" ref="CB524" ca="1">IF($A524&gt;CB$1,"",$C524*INDEX('ETS yield tables'!$D$198:$CO$226,$B524,CB$1-$A524+1)/10^6)</f>
        <v>0</v>
      </c>
      <c r="CC524" cm="1">
        <f t="array" aca="1" ref="CC524" ca="1">IF($A524&gt;CC$1,"",$C524*INDEX('ETS yield tables'!$D$198:$CO$226,$B524,CC$1-$A524+1)/10^6)</f>
        <v>0</v>
      </c>
      <c r="CD524" cm="1">
        <f t="array" aca="1" ref="CD524" ca="1">IF($A524&gt;CD$1,"",$C524*INDEX('ETS yield tables'!$D$198:$CO$226,$B524,CD$1-$A524+1)/10^6)</f>
        <v>0</v>
      </c>
      <c r="CE524" cm="1">
        <f t="array" aca="1" ref="CE524" ca="1">IF($A524&gt;CE$1,"",$C524*INDEX('ETS yield tables'!$D$198:$CO$226,$B524,CE$1-$A524+1)/10^6)</f>
        <v>0</v>
      </c>
      <c r="CF524" cm="1">
        <f t="array" aca="1" ref="CF524" ca="1">IF($A524&gt;CF$1,"",$C524*INDEX('ETS yield tables'!$D$198:$CO$226,$B524,CF$1-$A524+1)/10^6)</f>
        <v>0</v>
      </c>
      <c r="CG524" cm="1">
        <f t="array" aca="1" ref="CG524" ca="1">IF($A524&gt;CG$1,"",$C524*INDEX('ETS yield tables'!$D$198:$CO$226,$B524,CG$1-$A524+1)/10^6)</f>
        <v>0</v>
      </c>
      <c r="CH524" cm="1">
        <f t="array" aca="1" ref="CH524" ca="1">IF($A524&gt;CH$1,"",$C524*INDEX('ETS yield tables'!$D$198:$CO$226,$B524,CH$1-$A524+1)/10^6)</f>
        <v>0</v>
      </c>
      <c r="CI524" cm="1">
        <f t="array" aca="1" ref="CI524" ca="1">IF($A524&gt;CI$1,"",$C524*INDEX('ETS yield tables'!$D$198:$CO$226,$B524,CI$1-$A524+1)/10^6)</f>
        <v>0</v>
      </c>
      <c r="CJ524" cm="1">
        <f t="array" aca="1" ref="CJ524" ca="1">IF($A524&gt;CJ$1,"",$C524*INDEX('ETS yield tables'!$D$198:$CO$226,$B524,CJ$1-$A524+1)/10^6)</f>
        <v>0</v>
      </c>
      <c r="CK524" cm="1">
        <f t="array" aca="1" ref="CK524" ca="1">IF($A524&gt;CK$1,"",$C524*INDEX('ETS yield tables'!$D$198:$CO$226,$B524,CK$1-$A524+1)/10^6)</f>
        <v>0</v>
      </c>
      <c r="CL524" cm="1">
        <f t="array" aca="1" ref="CL524" ca="1">IF($A524&gt;CL$1,"",$C524*INDEX('ETS yield tables'!$D$198:$CO$226,$B524,CL$1-$A524+1)/10^6)</f>
        <v>0</v>
      </c>
      <c r="CM524" cm="1">
        <f t="array" aca="1" ref="CM524" ca="1">IF($A524&gt;CM$1,"",$C524*INDEX('ETS yield tables'!$D$198:$CO$226,$B524,CM$1-$A524+1)/10^6)</f>
        <v>0</v>
      </c>
      <c r="CN524" cm="1">
        <f t="array" aca="1" ref="CN524" ca="1">IF($A524&gt;CN$1,"",$C524*INDEX('ETS yield tables'!$D$198:$CO$226,$B524,CN$1-$A524+1)/10^6)</f>
        <v>0</v>
      </c>
      <c r="CO524" cm="1">
        <f t="array" aca="1" ref="CO524" ca="1">IF($A524&gt;CO$1,"",$C524*INDEX('ETS yield tables'!$D$198:$CO$226,$B524,CO$1-$A524+1)/10^6)</f>
        <v>0</v>
      </c>
    </row>
    <row r="525" spans="1:93" hidden="1" outlineLevel="1">
      <c r="A525">
        <v>2015</v>
      </c>
      <c r="B525">
        <f t="shared" si="261"/>
        <v>1</v>
      </c>
      <c r="C525" s="1">
        <v>0</v>
      </c>
      <c r="D525" s="64"/>
      <c r="E525" s="64"/>
      <c r="F525" s="64"/>
      <c r="G525" s="64"/>
      <c r="H525" s="64"/>
      <c r="I525" s="64"/>
      <c r="J525" s="64"/>
      <c r="K525" s="64"/>
      <c r="L525" s="64"/>
      <c r="M525" s="64"/>
      <c r="N525" s="64"/>
      <c r="O525" s="64"/>
      <c r="P525" s="64"/>
      <c r="Q525" s="64"/>
      <c r="R525" s="64"/>
      <c r="S525" s="64"/>
      <c r="T525" s="64"/>
      <c r="U525" s="64"/>
      <c r="V525" s="64"/>
      <c r="W525" s="64"/>
      <c r="X525" s="64"/>
      <c r="Y525" s="64"/>
      <c r="Z525" s="64"/>
      <c r="AA525" t="str" cm="1">
        <f t="array" ref="AA525">IF($A525&gt;AA$1,"",$C525*INDEX('ETS yield tables'!$D$133:$CO$161,$B525,AA$1-$A525+1)/10^6)</f>
        <v/>
      </c>
      <c r="AB525" t="str" cm="1">
        <f t="array" ref="AB525">IF($A525&gt;AB$1,"",$C525*INDEX('ETS yield tables'!$D$133:$CO$161,$B525,AB$1-$A525+1)/10^6)</f>
        <v/>
      </c>
      <c r="AC525" cm="1">
        <f t="array" ref="AC525">IF($A525&gt;AC$1,"",$C525*INDEX('ETS yield tables'!$D$198:$CO$226,$B525,AC$1-$A525+1)/10^6)</f>
        <v>0</v>
      </c>
      <c r="AD525" cm="1">
        <f t="array" aca="1" ref="AD525" ca="1">IF($A525&gt;AD$1,"",$C525*INDEX('ETS yield tables'!$D$198:$CO$226,$B525,AD$1-$A525+1)/10^6)</f>
        <v>0</v>
      </c>
      <c r="AE525" cm="1">
        <f t="array" aca="1" ref="AE525" ca="1">IF($A525&gt;AE$1,"",$C525*INDEX('ETS yield tables'!$D$198:$CO$226,$B525,AE$1-$A525+1)/10^6)</f>
        <v>0</v>
      </c>
      <c r="AF525" cm="1">
        <f t="array" aca="1" ref="AF525" ca="1">IF($A525&gt;AF$1,"",$C525*INDEX('ETS yield tables'!$D$198:$CO$226,$B525,AF$1-$A525+1)/10^6)</f>
        <v>0</v>
      </c>
      <c r="AG525" cm="1">
        <f t="array" aca="1" ref="AG525" ca="1">IF($A525&gt;AG$1,"",$C525*INDEX('ETS yield tables'!$D$198:$CO$226,$B525,AG$1-$A525+1)/10^6)</f>
        <v>0</v>
      </c>
      <c r="AH525" cm="1">
        <f t="array" aca="1" ref="AH525" ca="1">IF($A525&gt;AH$1,"",$C525*INDEX('ETS yield tables'!$D$198:$CO$226,$B525,AH$1-$A525+1)/10^6)</f>
        <v>0</v>
      </c>
      <c r="AI525" cm="1">
        <f t="array" aca="1" ref="AI525" ca="1">IF($A525&gt;AI$1,"",$C525*INDEX('ETS yield tables'!$D$198:$CO$226,$B525,AI$1-$A525+1)/10^6)</f>
        <v>0</v>
      </c>
      <c r="AJ525" cm="1">
        <f t="array" aca="1" ref="AJ525" ca="1">IF($A525&gt;AJ$1,"",$C525*INDEX('ETS yield tables'!$D$198:$CO$226,$B525,AJ$1-$A525+1)/10^6)</f>
        <v>0</v>
      </c>
      <c r="AK525" cm="1">
        <f t="array" aca="1" ref="AK525" ca="1">IF($A525&gt;AK$1,"",$C525*INDEX('ETS yield tables'!$D$198:$CO$226,$B525,AK$1-$A525+1)/10^6)</f>
        <v>0</v>
      </c>
      <c r="AL525" cm="1">
        <f t="array" aca="1" ref="AL525" ca="1">IF($A525&gt;AL$1,"",$C525*INDEX('ETS yield tables'!$D$198:$CO$226,$B525,AL$1-$A525+1)/10^6)</f>
        <v>0</v>
      </c>
      <c r="AM525" cm="1">
        <f t="array" aca="1" ref="AM525" ca="1">IF($A525&gt;AM$1,"",$C525*INDEX('ETS yield tables'!$D$198:$CO$226,$B525,AM$1-$A525+1)/10^6)</f>
        <v>0</v>
      </c>
      <c r="AN525" cm="1">
        <f t="array" aca="1" ref="AN525" ca="1">IF($A525&gt;AN$1,"",$C525*INDEX('ETS yield tables'!$D$198:$CO$226,$B525,AN$1-$A525+1)/10^6)</f>
        <v>0</v>
      </c>
      <c r="AO525" cm="1">
        <f t="array" aca="1" ref="AO525" ca="1">IF($A525&gt;AO$1,"",$C525*INDEX('ETS yield tables'!$D$198:$CO$226,$B525,AO$1-$A525+1)/10^6)</f>
        <v>0</v>
      </c>
      <c r="AP525" cm="1">
        <f t="array" aca="1" ref="AP525" ca="1">IF($A525&gt;AP$1,"",$C525*INDEX('ETS yield tables'!$D$198:$CO$226,$B525,AP$1-$A525+1)/10^6)</f>
        <v>0</v>
      </c>
      <c r="AQ525" cm="1">
        <f t="array" aca="1" ref="AQ525" ca="1">IF($A525&gt;AQ$1,"",$C525*INDEX('ETS yield tables'!$D$198:$CO$226,$B525,AQ$1-$A525+1)/10^6)</f>
        <v>0</v>
      </c>
      <c r="AR525" cm="1">
        <f t="array" aca="1" ref="AR525" ca="1">IF($A525&gt;AR$1,"",$C525*INDEX('ETS yield tables'!$D$198:$CO$226,$B525,AR$1-$A525+1)/10^6)</f>
        <v>0</v>
      </c>
      <c r="AS525" cm="1">
        <f t="array" aca="1" ref="AS525" ca="1">IF($A525&gt;AS$1,"",$C525*INDEX('ETS yield tables'!$D$198:$CO$226,$B525,AS$1-$A525+1)/10^6)</f>
        <v>0</v>
      </c>
      <c r="AT525" cm="1">
        <f t="array" aca="1" ref="AT525" ca="1">IF($A525&gt;AT$1,"",$C525*INDEX('ETS yield tables'!$D$198:$CO$226,$B525,AT$1-$A525+1)/10^6)</f>
        <v>0</v>
      </c>
      <c r="AU525" cm="1">
        <f t="array" aca="1" ref="AU525" ca="1">IF($A525&gt;AU$1,"",$C525*INDEX('ETS yield tables'!$D$198:$CO$226,$B525,AU$1-$A525+1)/10^6)</f>
        <v>0</v>
      </c>
      <c r="AV525" cm="1">
        <f t="array" aca="1" ref="AV525" ca="1">IF($A525&gt;AV$1,"",$C525*INDEX('ETS yield tables'!$D$198:$CO$226,$B525,AV$1-$A525+1)/10^6)</f>
        <v>0</v>
      </c>
      <c r="AW525" cm="1">
        <f t="array" aca="1" ref="AW525" ca="1">IF($A525&gt;AW$1,"",$C525*INDEX('ETS yield tables'!$D$198:$CO$226,$B525,AW$1-$A525+1)/10^6)</f>
        <v>0</v>
      </c>
      <c r="AX525" cm="1">
        <f t="array" aca="1" ref="AX525" ca="1">IF($A525&gt;AX$1,"",$C525*INDEX('ETS yield tables'!$D$198:$CO$226,$B525,AX$1-$A525+1)/10^6)</f>
        <v>0</v>
      </c>
      <c r="AY525" cm="1">
        <f t="array" aca="1" ref="AY525" ca="1">IF($A525&gt;AY$1,"",$C525*INDEX('ETS yield tables'!$D$198:$CO$226,$B525,AY$1-$A525+1)/10^6)</f>
        <v>0</v>
      </c>
      <c r="AZ525" cm="1">
        <f t="array" aca="1" ref="AZ525" ca="1">IF($A525&gt;AZ$1,"",$C525*INDEX('ETS yield tables'!$D$198:$CO$226,$B525,AZ$1-$A525+1)/10^6)</f>
        <v>0</v>
      </c>
      <c r="BA525" cm="1">
        <f t="array" aca="1" ref="BA525" ca="1">IF($A525&gt;BA$1,"",$C525*INDEX('ETS yield tables'!$D$198:$CO$226,$B525,BA$1-$A525+1)/10^6)</f>
        <v>0</v>
      </c>
      <c r="BB525" cm="1">
        <f t="array" aca="1" ref="BB525" ca="1">IF($A525&gt;BB$1,"",$C525*INDEX('ETS yield tables'!$D$198:$CO$226,$B525,BB$1-$A525+1)/10^6)</f>
        <v>0</v>
      </c>
      <c r="BC525" cm="1">
        <f t="array" aca="1" ref="BC525" ca="1">IF($A525&gt;BC$1,"",$C525*INDEX('ETS yield tables'!$D$198:$CO$226,$B525,BC$1-$A525+1)/10^6)</f>
        <v>0</v>
      </c>
      <c r="BD525" cm="1">
        <f t="array" aca="1" ref="BD525" ca="1">IF($A525&gt;BD$1,"",$C525*INDEX('ETS yield tables'!$D$198:$CO$226,$B525,BD$1-$A525+1)/10^6)</f>
        <v>0</v>
      </c>
      <c r="BE525" cm="1">
        <f t="array" aca="1" ref="BE525" ca="1">IF($A525&gt;BE$1,"",$C525*INDEX('ETS yield tables'!$D$198:$CO$226,$B525,BE$1-$A525+1)/10^6)</f>
        <v>0</v>
      </c>
      <c r="BF525" cm="1">
        <f t="array" aca="1" ref="BF525" ca="1">IF($A525&gt;BF$1,"",$C525*INDEX('ETS yield tables'!$D$198:$CO$226,$B525,BF$1-$A525+1)/10^6)</f>
        <v>0</v>
      </c>
      <c r="BG525" cm="1">
        <f t="array" aca="1" ref="BG525" ca="1">IF($A525&gt;BG$1,"",$C525*INDEX('ETS yield tables'!$D$198:$CO$226,$B525,BG$1-$A525+1)/10^6)</f>
        <v>0</v>
      </c>
      <c r="BH525" cm="1">
        <f t="array" aca="1" ref="BH525" ca="1">IF($A525&gt;BH$1,"",$C525*INDEX('ETS yield tables'!$D$198:$CO$226,$B525,BH$1-$A525+1)/10^6)</f>
        <v>0</v>
      </c>
      <c r="BI525" cm="1">
        <f t="array" aca="1" ref="BI525" ca="1">IF($A525&gt;BI$1,"",$C525*INDEX('ETS yield tables'!$D$198:$CO$226,$B525,BI$1-$A525+1)/10^6)</f>
        <v>0</v>
      </c>
      <c r="BJ525" cm="1">
        <f t="array" aca="1" ref="BJ525" ca="1">IF($A525&gt;BJ$1,"",$C525*INDEX('ETS yield tables'!$D$198:$CO$226,$B525,BJ$1-$A525+1)/10^6)</f>
        <v>0</v>
      </c>
      <c r="BK525" cm="1">
        <f t="array" aca="1" ref="BK525" ca="1">IF($A525&gt;BK$1,"",$C525*INDEX('ETS yield tables'!$D$198:$CO$226,$B525,BK$1-$A525+1)/10^6)</f>
        <v>0</v>
      </c>
      <c r="BL525" cm="1">
        <f t="array" aca="1" ref="BL525" ca="1">IF($A525&gt;BL$1,"",$C525*INDEX('ETS yield tables'!$D$198:$CO$226,$B525,BL$1-$A525+1)/10^6)</f>
        <v>0</v>
      </c>
      <c r="BM525" cm="1">
        <f t="array" aca="1" ref="BM525" ca="1">IF($A525&gt;BM$1,"",$C525*INDEX('ETS yield tables'!$D$198:$CO$226,$B525,BM$1-$A525+1)/10^6)</f>
        <v>0</v>
      </c>
      <c r="BN525" cm="1">
        <f t="array" aca="1" ref="BN525" ca="1">IF($A525&gt;BN$1,"",$C525*INDEX('ETS yield tables'!$D$198:$CO$226,$B525,BN$1-$A525+1)/10^6)</f>
        <v>0</v>
      </c>
      <c r="BO525" cm="1">
        <f t="array" aca="1" ref="BO525" ca="1">IF($A525&gt;BO$1,"",$C525*INDEX('ETS yield tables'!$D$198:$CO$226,$B525,BO$1-$A525+1)/10^6)</f>
        <v>0</v>
      </c>
      <c r="BP525" cm="1">
        <f t="array" aca="1" ref="BP525" ca="1">IF($A525&gt;BP$1,"",$C525*INDEX('ETS yield tables'!$D$198:$CO$226,$B525,BP$1-$A525+1)/10^6)</f>
        <v>0</v>
      </c>
      <c r="BQ525" cm="1">
        <f t="array" aca="1" ref="BQ525" ca="1">IF($A525&gt;BQ$1,"",$C525*INDEX('ETS yield tables'!$D$198:$CO$226,$B525,BQ$1-$A525+1)/10^6)</f>
        <v>0</v>
      </c>
      <c r="BR525" cm="1">
        <f t="array" aca="1" ref="BR525" ca="1">IF($A525&gt;BR$1,"",$C525*INDEX('ETS yield tables'!$D$198:$CO$226,$B525,BR$1-$A525+1)/10^6)</f>
        <v>0</v>
      </c>
      <c r="BS525" cm="1">
        <f t="array" aca="1" ref="BS525" ca="1">IF($A525&gt;BS$1,"",$C525*INDEX('ETS yield tables'!$D$198:$CO$226,$B525,BS$1-$A525+1)/10^6)</f>
        <v>0</v>
      </c>
      <c r="BT525" cm="1">
        <f t="array" aca="1" ref="BT525" ca="1">IF($A525&gt;BT$1,"",$C525*INDEX('ETS yield tables'!$D$198:$CO$226,$B525,BT$1-$A525+1)/10^6)</f>
        <v>0</v>
      </c>
      <c r="BU525" cm="1">
        <f t="array" aca="1" ref="BU525" ca="1">IF($A525&gt;BU$1,"",$C525*INDEX('ETS yield tables'!$D$198:$CO$226,$B525,BU$1-$A525+1)/10^6)</f>
        <v>0</v>
      </c>
      <c r="BV525" cm="1">
        <f t="array" aca="1" ref="BV525" ca="1">IF($A525&gt;BV$1,"",$C525*INDEX('ETS yield tables'!$D$198:$CO$226,$B525,BV$1-$A525+1)/10^6)</f>
        <v>0</v>
      </c>
      <c r="BW525" cm="1">
        <f t="array" aca="1" ref="BW525" ca="1">IF($A525&gt;BW$1,"",$C525*INDEX('ETS yield tables'!$D$198:$CO$226,$B525,BW$1-$A525+1)/10^6)</f>
        <v>0</v>
      </c>
      <c r="BX525" cm="1">
        <f t="array" aca="1" ref="BX525" ca="1">IF($A525&gt;BX$1,"",$C525*INDEX('ETS yield tables'!$D$198:$CO$226,$B525,BX$1-$A525+1)/10^6)</f>
        <v>0</v>
      </c>
      <c r="BY525" cm="1">
        <f t="array" aca="1" ref="BY525" ca="1">IF($A525&gt;BY$1,"",$C525*INDEX('ETS yield tables'!$D$198:$CO$226,$B525,BY$1-$A525+1)/10^6)</f>
        <v>0</v>
      </c>
      <c r="BZ525" cm="1">
        <f t="array" aca="1" ref="BZ525" ca="1">IF($A525&gt;BZ$1,"",$C525*INDEX('ETS yield tables'!$D$198:$CO$226,$B525,BZ$1-$A525+1)/10^6)</f>
        <v>0</v>
      </c>
      <c r="CA525" cm="1">
        <f t="array" aca="1" ref="CA525" ca="1">IF($A525&gt;CA$1,"",$C525*INDEX('ETS yield tables'!$D$198:$CO$226,$B525,CA$1-$A525+1)/10^6)</f>
        <v>0</v>
      </c>
      <c r="CB525" cm="1">
        <f t="array" aca="1" ref="CB525" ca="1">IF($A525&gt;CB$1,"",$C525*INDEX('ETS yield tables'!$D$198:$CO$226,$B525,CB$1-$A525+1)/10^6)</f>
        <v>0</v>
      </c>
      <c r="CC525" cm="1">
        <f t="array" aca="1" ref="CC525" ca="1">IF($A525&gt;CC$1,"",$C525*INDEX('ETS yield tables'!$D$198:$CO$226,$B525,CC$1-$A525+1)/10^6)</f>
        <v>0</v>
      </c>
      <c r="CD525" cm="1">
        <f t="array" aca="1" ref="CD525" ca="1">IF($A525&gt;CD$1,"",$C525*INDEX('ETS yield tables'!$D$198:$CO$226,$B525,CD$1-$A525+1)/10^6)</f>
        <v>0</v>
      </c>
      <c r="CE525" cm="1">
        <f t="array" aca="1" ref="CE525" ca="1">IF($A525&gt;CE$1,"",$C525*INDEX('ETS yield tables'!$D$198:$CO$226,$B525,CE$1-$A525+1)/10^6)</f>
        <v>0</v>
      </c>
      <c r="CF525" cm="1">
        <f t="array" aca="1" ref="CF525" ca="1">IF($A525&gt;CF$1,"",$C525*INDEX('ETS yield tables'!$D$198:$CO$226,$B525,CF$1-$A525+1)/10^6)</f>
        <v>0</v>
      </c>
      <c r="CG525" cm="1">
        <f t="array" aca="1" ref="CG525" ca="1">IF($A525&gt;CG$1,"",$C525*INDEX('ETS yield tables'!$D$198:$CO$226,$B525,CG$1-$A525+1)/10^6)</f>
        <v>0</v>
      </c>
      <c r="CH525" cm="1">
        <f t="array" aca="1" ref="CH525" ca="1">IF($A525&gt;CH$1,"",$C525*INDEX('ETS yield tables'!$D$198:$CO$226,$B525,CH$1-$A525+1)/10^6)</f>
        <v>0</v>
      </c>
      <c r="CI525" cm="1">
        <f t="array" aca="1" ref="CI525" ca="1">IF($A525&gt;CI$1,"",$C525*INDEX('ETS yield tables'!$D$198:$CO$226,$B525,CI$1-$A525+1)/10^6)</f>
        <v>0</v>
      </c>
      <c r="CJ525" cm="1">
        <f t="array" aca="1" ref="CJ525" ca="1">IF($A525&gt;CJ$1,"",$C525*INDEX('ETS yield tables'!$D$198:$CO$226,$B525,CJ$1-$A525+1)/10^6)</f>
        <v>0</v>
      </c>
      <c r="CK525" cm="1">
        <f t="array" aca="1" ref="CK525" ca="1">IF($A525&gt;CK$1,"",$C525*INDEX('ETS yield tables'!$D$198:$CO$226,$B525,CK$1-$A525+1)/10^6)</f>
        <v>0</v>
      </c>
      <c r="CL525" cm="1">
        <f t="array" aca="1" ref="CL525" ca="1">IF($A525&gt;CL$1,"",$C525*INDEX('ETS yield tables'!$D$198:$CO$226,$B525,CL$1-$A525+1)/10^6)</f>
        <v>0</v>
      </c>
      <c r="CM525" cm="1">
        <f t="array" aca="1" ref="CM525" ca="1">IF($A525&gt;CM$1,"",$C525*INDEX('ETS yield tables'!$D$198:$CO$226,$B525,CM$1-$A525+1)/10^6)</f>
        <v>0</v>
      </c>
      <c r="CN525" cm="1">
        <f t="array" aca="1" ref="CN525" ca="1">IF($A525&gt;CN$1,"",$C525*INDEX('ETS yield tables'!$D$198:$CO$226,$B525,CN$1-$A525+1)/10^6)</f>
        <v>0</v>
      </c>
      <c r="CO525" cm="1">
        <f t="array" aca="1" ref="CO525" ca="1">IF($A525&gt;CO$1,"",$C525*INDEX('ETS yield tables'!$D$198:$CO$226,$B525,CO$1-$A525+1)/10^6)</f>
        <v>0</v>
      </c>
    </row>
    <row r="526" spans="1:93" hidden="1" outlineLevel="1">
      <c r="A526">
        <v>2016</v>
      </c>
      <c r="B526">
        <f t="shared" si="261"/>
        <v>1</v>
      </c>
      <c r="C526" s="1">
        <v>0</v>
      </c>
      <c r="D526" s="64"/>
      <c r="E526" s="64"/>
      <c r="F526" s="64"/>
      <c r="G526" s="64"/>
      <c r="H526" s="64"/>
      <c r="I526" s="64"/>
      <c r="J526" s="64"/>
      <c r="K526" s="64"/>
      <c r="L526" s="64"/>
      <c r="M526" s="64"/>
      <c r="N526" s="64"/>
      <c r="O526" s="64"/>
      <c r="P526" s="64"/>
      <c r="Q526" s="64"/>
      <c r="R526" s="64"/>
      <c r="S526" s="64"/>
      <c r="T526" s="64"/>
      <c r="U526" s="64"/>
      <c r="V526" s="64"/>
      <c r="W526" s="64"/>
      <c r="X526" s="64"/>
      <c r="Y526" s="64"/>
      <c r="Z526" s="64"/>
      <c r="AA526" t="str" cm="1">
        <f t="array" ref="AA526">IF($A526&gt;AA$1,"",$C526*INDEX('ETS yield tables'!$D$133:$CO$161,$B526,AA$1-$A526+1)/10^6)</f>
        <v/>
      </c>
      <c r="AB526" t="str" cm="1">
        <f t="array" ref="AB526">IF($A526&gt;AB$1,"",$C526*INDEX('ETS yield tables'!$D$133:$CO$161,$B526,AB$1-$A526+1)/10^6)</f>
        <v/>
      </c>
      <c r="AC526" t="str" cm="1">
        <f t="array" ref="AC526">IF($A526&gt;AC$1,"",$C526*INDEX('ETS yield tables'!$D$133:$CO$161,$B526,AC$1-$A526+1)/10^6)</f>
        <v/>
      </c>
      <c r="AD526" cm="1">
        <f t="array" ref="AD526">IF($A526&gt;AD$1,"",$C526*INDEX('ETS yield tables'!$D$198:$CO$226,$B526,AD$1-$A526+1)/10^6)</f>
        <v>0</v>
      </c>
      <c r="AE526" cm="1">
        <f t="array" aca="1" ref="AE526" ca="1">IF($A526&gt;AE$1,"",$C526*INDEX('ETS yield tables'!$D$198:$CO$226,$B526,AE$1-$A526+1)/10^6)</f>
        <v>0</v>
      </c>
      <c r="AF526" cm="1">
        <f t="array" aca="1" ref="AF526" ca="1">IF($A526&gt;AF$1,"",$C526*INDEX('ETS yield tables'!$D$198:$CO$226,$B526,AF$1-$A526+1)/10^6)</f>
        <v>0</v>
      </c>
      <c r="AG526" cm="1">
        <f t="array" aca="1" ref="AG526" ca="1">IF($A526&gt;AG$1,"",$C526*INDEX('ETS yield tables'!$D$198:$CO$226,$B526,AG$1-$A526+1)/10^6)</f>
        <v>0</v>
      </c>
      <c r="AH526" cm="1">
        <f t="array" aca="1" ref="AH526" ca="1">IF($A526&gt;AH$1,"",$C526*INDEX('ETS yield tables'!$D$198:$CO$226,$B526,AH$1-$A526+1)/10^6)</f>
        <v>0</v>
      </c>
      <c r="AI526" cm="1">
        <f t="array" aca="1" ref="AI526" ca="1">IF($A526&gt;AI$1,"",$C526*INDEX('ETS yield tables'!$D$198:$CO$226,$B526,AI$1-$A526+1)/10^6)</f>
        <v>0</v>
      </c>
      <c r="AJ526" cm="1">
        <f t="array" aca="1" ref="AJ526" ca="1">IF($A526&gt;AJ$1,"",$C526*INDEX('ETS yield tables'!$D$198:$CO$226,$B526,AJ$1-$A526+1)/10^6)</f>
        <v>0</v>
      </c>
      <c r="AK526" cm="1">
        <f t="array" aca="1" ref="AK526" ca="1">IF($A526&gt;AK$1,"",$C526*INDEX('ETS yield tables'!$D$198:$CO$226,$B526,AK$1-$A526+1)/10^6)</f>
        <v>0</v>
      </c>
      <c r="AL526" cm="1">
        <f t="array" aca="1" ref="AL526" ca="1">IF($A526&gt;AL$1,"",$C526*INDEX('ETS yield tables'!$D$198:$CO$226,$B526,AL$1-$A526+1)/10^6)</f>
        <v>0</v>
      </c>
      <c r="AM526" cm="1">
        <f t="array" aca="1" ref="AM526" ca="1">IF($A526&gt;AM$1,"",$C526*INDEX('ETS yield tables'!$D$198:$CO$226,$B526,AM$1-$A526+1)/10^6)</f>
        <v>0</v>
      </c>
      <c r="AN526" cm="1">
        <f t="array" aca="1" ref="AN526" ca="1">IF($A526&gt;AN$1,"",$C526*INDEX('ETS yield tables'!$D$198:$CO$226,$B526,AN$1-$A526+1)/10^6)</f>
        <v>0</v>
      </c>
      <c r="AO526" cm="1">
        <f t="array" aca="1" ref="AO526" ca="1">IF($A526&gt;AO$1,"",$C526*INDEX('ETS yield tables'!$D$198:$CO$226,$B526,AO$1-$A526+1)/10^6)</f>
        <v>0</v>
      </c>
      <c r="AP526" cm="1">
        <f t="array" aca="1" ref="AP526" ca="1">IF($A526&gt;AP$1,"",$C526*INDEX('ETS yield tables'!$D$198:$CO$226,$B526,AP$1-$A526+1)/10^6)</f>
        <v>0</v>
      </c>
      <c r="AQ526" cm="1">
        <f t="array" aca="1" ref="AQ526" ca="1">IF($A526&gt;AQ$1,"",$C526*INDEX('ETS yield tables'!$D$198:$CO$226,$B526,AQ$1-$A526+1)/10^6)</f>
        <v>0</v>
      </c>
      <c r="AR526" cm="1">
        <f t="array" aca="1" ref="AR526" ca="1">IF($A526&gt;AR$1,"",$C526*INDEX('ETS yield tables'!$D$198:$CO$226,$B526,AR$1-$A526+1)/10^6)</f>
        <v>0</v>
      </c>
      <c r="AS526" cm="1">
        <f t="array" aca="1" ref="AS526" ca="1">IF($A526&gt;AS$1,"",$C526*INDEX('ETS yield tables'!$D$198:$CO$226,$B526,AS$1-$A526+1)/10^6)</f>
        <v>0</v>
      </c>
      <c r="AT526" cm="1">
        <f t="array" aca="1" ref="AT526" ca="1">IF($A526&gt;AT$1,"",$C526*INDEX('ETS yield tables'!$D$198:$CO$226,$B526,AT$1-$A526+1)/10^6)</f>
        <v>0</v>
      </c>
      <c r="AU526" cm="1">
        <f t="array" aca="1" ref="AU526" ca="1">IF($A526&gt;AU$1,"",$C526*INDEX('ETS yield tables'!$D$198:$CO$226,$B526,AU$1-$A526+1)/10^6)</f>
        <v>0</v>
      </c>
      <c r="AV526" cm="1">
        <f t="array" aca="1" ref="AV526" ca="1">IF($A526&gt;AV$1,"",$C526*INDEX('ETS yield tables'!$D$198:$CO$226,$B526,AV$1-$A526+1)/10^6)</f>
        <v>0</v>
      </c>
      <c r="AW526" cm="1">
        <f t="array" aca="1" ref="AW526" ca="1">IF($A526&gt;AW$1,"",$C526*INDEX('ETS yield tables'!$D$198:$CO$226,$B526,AW$1-$A526+1)/10^6)</f>
        <v>0</v>
      </c>
      <c r="AX526" cm="1">
        <f t="array" aca="1" ref="AX526" ca="1">IF($A526&gt;AX$1,"",$C526*INDEX('ETS yield tables'!$D$198:$CO$226,$B526,AX$1-$A526+1)/10^6)</f>
        <v>0</v>
      </c>
      <c r="AY526" cm="1">
        <f t="array" aca="1" ref="AY526" ca="1">IF($A526&gt;AY$1,"",$C526*INDEX('ETS yield tables'!$D$198:$CO$226,$B526,AY$1-$A526+1)/10^6)</f>
        <v>0</v>
      </c>
      <c r="AZ526" cm="1">
        <f t="array" aca="1" ref="AZ526" ca="1">IF($A526&gt;AZ$1,"",$C526*INDEX('ETS yield tables'!$D$198:$CO$226,$B526,AZ$1-$A526+1)/10^6)</f>
        <v>0</v>
      </c>
      <c r="BA526" cm="1">
        <f t="array" aca="1" ref="BA526" ca="1">IF($A526&gt;BA$1,"",$C526*INDEX('ETS yield tables'!$D$198:$CO$226,$B526,BA$1-$A526+1)/10^6)</f>
        <v>0</v>
      </c>
      <c r="BB526" cm="1">
        <f t="array" aca="1" ref="BB526" ca="1">IF($A526&gt;BB$1,"",$C526*INDEX('ETS yield tables'!$D$198:$CO$226,$B526,BB$1-$A526+1)/10^6)</f>
        <v>0</v>
      </c>
      <c r="BC526" cm="1">
        <f t="array" aca="1" ref="BC526" ca="1">IF($A526&gt;BC$1,"",$C526*INDEX('ETS yield tables'!$D$198:$CO$226,$B526,BC$1-$A526+1)/10^6)</f>
        <v>0</v>
      </c>
      <c r="BD526" cm="1">
        <f t="array" aca="1" ref="BD526" ca="1">IF($A526&gt;BD$1,"",$C526*INDEX('ETS yield tables'!$D$198:$CO$226,$B526,BD$1-$A526+1)/10^6)</f>
        <v>0</v>
      </c>
      <c r="BE526" cm="1">
        <f t="array" aca="1" ref="BE526" ca="1">IF($A526&gt;BE$1,"",$C526*INDEX('ETS yield tables'!$D$198:$CO$226,$B526,BE$1-$A526+1)/10^6)</f>
        <v>0</v>
      </c>
      <c r="BF526" cm="1">
        <f t="array" aca="1" ref="BF526" ca="1">IF($A526&gt;BF$1,"",$C526*INDEX('ETS yield tables'!$D$198:$CO$226,$B526,BF$1-$A526+1)/10^6)</f>
        <v>0</v>
      </c>
      <c r="BG526" cm="1">
        <f t="array" aca="1" ref="BG526" ca="1">IF($A526&gt;BG$1,"",$C526*INDEX('ETS yield tables'!$D$198:$CO$226,$B526,BG$1-$A526+1)/10^6)</f>
        <v>0</v>
      </c>
      <c r="BH526" cm="1">
        <f t="array" aca="1" ref="BH526" ca="1">IF($A526&gt;BH$1,"",$C526*INDEX('ETS yield tables'!$D$198:$CO$226,$B526,BH$1-$A526+1)/10^6)</f>
        <v>0</v>
      </c>
      <c r="BI526" cm="1">
        <f t="array" aca="1" ref="BI526" ca="1">IF($A526&gt;BI$1,"",$C526*INDEX('ETS yield tables'!$D$198:$CO$226,$B526,BI$1-$A526+1)/10^6)</f>
        <v>0</v>
      </c>
      <c r="BJ526" cm="1">
        <f t="array" aca="1" ref="BJ526" ca="1">IF($A526&gt;BJ$1,"",$C526*INDEX('ETS yield tables'!$D$198:$CO$226,$B526,BJ$1-$A526+1)/10^6)</f>
        <v>0</v>
      </c>
      <c r="BK526" cm="1">
        <f t="array" aca="1" ref="BK526" ca="1">IF($A526&gt;BK$1,"",$C526*INDEX('ETS yield tables'!$D$198:$CO$226,$B526,BK$1-$A526+1)/10^6)</f>
        <v>0</v>
      </c>
      <c r="BL526" cm="1">
        <f t="array" aca="1" ref="BL526" ca="1">IF($A526&gt;BL$1,"",$C526*INDEX('ETS yield tables'!$D$198:$CO$226,$B526,BL$1-$A526+1)/10^6)</f>
        <v>0</v>
      </c>
      <c r="BM526" cm="1">
        <f t="array" aca="1" ref="BM526" ca="1">IF($A526&gt;BM$1,"",$C526*INDEX('ETS yield tables'!$D$198:$CO$226,$B526,BM$1-$A526+1)/10^6)</f>
        <v>0</v>
      </c>
      <c r="BN526" cm="1">
        <f t="array" aca="1" ref="BN526" ca="1">IF($A526&gt;BN$1,"",$C526*INDEX('ETS yield tables'!$D$198:$CO$226,$B526,BN$1-$A526+1)/10^6)</f>
        <v>0</v>
      </c>
      <c r="BO526" cm="1">
        <f t="array" aca="1" ref="BO526" ca="1">IF($A526&gt;BO$1,"",$C526*INDEX('ETS yield tables'!$D$198:$CO$226,$B526,BO$1-$A526+1)/10^6)</f>
        <v>0</v>
      </c>
      <c r="BP526" cm="1">
        <f t="array" aca="1" ref="BP526" ca="1">IF($A526&gt;BP$1,"",$C526*INDEX('ETS yield tables'!$D$198:$CO$226,$B526,BP$1-$A526+1)/10^6)</f>
        <v>0</v>
      </c>
      <c r="BQ526" cm="1">
        <f t="array" aca="1" ref="BQ526" ca="1">IF($A526&gt;BQ$1,"",$C526*INDEX('ETS yield tables'!$D$198:$CO$226,$B526,BQ$1-$A526+1)/10^6)</f>
        <v>0</v>
      </c>
      <c r="BR526" cm="1">
        <f t="array" aca="1" ref="BR526" ca="1">IF($A526&gt;BR$1,"",$C526*INDEX('ETS yield tables'!$D$198:$CO$226,$B526,BR$1-$A526+1)/10^6)</f>
        <v>0</v>
      </c>
      <c r="BS526" cm="1">
        <f t="array" aca="1" ref="BS526" ca="1">IF($A526&gt;BS$1,"",$C526*INDEX('ETS yield tables'!$D$198:$CO$226,$B526,BS$1-$A526+1)/10^6)</f>
        <v>0</v>
      </c>
      <c r="BT526" cm="1">
        <f t="array" aca="1" ref="BT526" ca="1">IF($A526&gt;BT$1,"",$C526*INDEX('ETS yield tables'!$D$198:$CO$226,$B526,BT$1-$A526+1)/10^6)</f>
        <v>0</v>
      </c>
      <c r="BU526" cm="1">
        <f t="array" aca="1" ref="BU526" ca="1">IF($A526&gt;BU$1,"",$C526*INDEX('ETS yield tables'!$D$198:$CO$226,$B526,BU$1-$A526+1)/10^6)</f>
        <v>0</v>
      </c>
      <c r="BV526" cm="1">
        <f t="array" aca="1" ref="BV526" ca="1">IF($A526&gt;BV$1,"",$C526*INDEX('ETS yield tables'!$D$198:$CO$226,$B526,BV$1-$A526+1)/10^6)</f>
        <v>0</v>
      </c>
      <c r="BW526" cm="1">
        <f t="array" aca="1" ref="BW526" ca="1">IF($A526&gt;BW$1,"",$C526*INDEX('ETS yield tables'!$D$198:$CO$226,$B526,BW$1-$A526+1)/10^6)</f>
        <v>0</v>
      </c>
      <c r="BX526" cm="1">
        <f t="array" aca="1" ref="BX526" ca="1">IF($A526&gt;BX$1,"",$C526*INDEX('ETS yield tables'!$D$198:$CO$226,$B526,BX$1-$A526+1)/10^6)</f>
        <v>0</v>
      </c>
      <c r="BY526" cm="1">
        <f t="array" aca="1" ref="BY526" ca="1">IF($A526&gt;BY$1,"",$C526*INDEX('ETS yield tables'!$D$198:$CO$226,$B526,BY$1-$A526+1)/10^6)</f>
        <v>0</v>
      </c>
      <c r="BZ526" cm="1">
        <f t="array" aca="1" ref="BZ526" ca="1">IF($A526&gt;BZ$1,"",$C526*INDEX('ETS yield tables'!$D$198:$CO$226,$B526,BZ$1-$A526+1)/10^6)</f>
        <v>0</v>
      </c>
      <c r="CA526" cm="1">
        <f t="array" aca="1" ref="CA526" ca="1">IF($A526&gt;CA$1,"",$C526*INDEX('ETS yield tables'!$D$198:$CO$226,$B526,CA$1-$A526+1)/10^6)</f>
        <v>0</v>
      </c>
      <c r="CB526" cm="1">
        <f t="array" aca="1" ref="CB526" ca="1">IF($A526&gt;CB$1,"",$C526*INDEX('ETS yield tables'!$D$198:$CO$226,$B526,CB$1-$A526+1)/10^6)</f>
        <v>0</v>
      </c>
      <c r="CC526" cm="1">
        <f t="array" aca="1" ref="CC526" ca="1">IF($A526&gt;CC$1,"",$C526*INDEX('ETS yield tables'!$D$198:$CO$226,$B526,CC$1-$A526+1)/10^6)</f>
        <v>0</v>
      </c>
      <c r="CD526" cm="1">
        <f t="array" aca="1" ref="CD526" ca="1">IF($A526&gt;CD$1,"",$C526*INDEX('ETS yield tables'!$D$198:$CO$226,$B526,CD$1-$A526+1)/10^6)</f>
        <v>0</v>
      </c>
      <c r="CE526" cm="1">
        <f t="array" aca="1" ref="CE526" ca="1">IF($A526&gt;CE$1,"",$C526*INDEX('ETS yield tables'!$D$198:$CO$226,$B526,CE$1-$A526+1)/10^6)</f>
        <v>0</v>
      </c>
      <c r="CF526" cm="1">
        <f t="array" aca="1" ref="CF526" ca="1">IF($A526&gt;CF$1,"",$C526*INDEX('ETS yield tables'!$D$198:$CO$226,$B526,CF$1-$A526+1)/10^6)</f>
        <v>0</v>
      </c>
      <c r="CG526" cm="1">
        <f t="array" aca="1" ref="CG526" ca="1">IF($A526&gt;CG$1,"",$C526*INDEX('ETS yield tables'!$D$198:$CO$226,$B526,CG$1-$A526+1)/10^6)</f>
        <v>0</v>
      </c>
      <c r="CH526" cm="1">
        <f t="array" aca="1" ref="CH526" ca="1">IF($A526&gt;CH$1,"",$C526*INDEX('ETS yield tables'!$D$198:$CO$226,$B526,CH$1-$A526+1)/10^6)</f>
        <v>0</v>
      </c>
      <c r="CI526" cm="1">
        <f t="array" aca="1" ref="CI526" ca="1">IF($A526&gt;CI$1,"",$C526*INDEX('ETS yield tables'!$D$198:$CO$226,$B526,CI$1-$A526+1)/10^6)</f>
        <v>0</v>
      </c>
      <c r="CJ526" cm="1">
        <f t="array" aca="1" ref="CJ526" ca="1">IF($A526&gt;CJ$1,"",$C526*INDEX('ETS yield tables'!$D$198:$CO$226,$B526,CJ$1-$A526+1)/10^6)</f>
        <v>0</v>
      </c>
      <c r="CK526" cm="1">
        <f t="array" aca="1" ref="CK526" ca="1">IF($A526&gt;CK$1,"",$C526*INDEX('ETS yield tables'!$D$198:$CO$226,$B526,CK$1-$A526+1)/10^6)</f>
        <v>0</v>
      </c>
      <c r="CL526" cm="1">
        <f t="array" aca="1" ref="CL526" ca="1">IF($A526&gt;CL$1,"",$C526*INDEX('ETS yield tables'!$D$198:$CO$226,$B526,CL$1-$A526+1)/10^6)</f>
        <v>0</v>
      </c>
      <c r="CM526" cm="1">
        <f t="array" aca="1" ref="CM526" ca="1">IF($A526&gt;CM$1,"",$C526*INDEX('ETS yield tables'!$D$198:$CO$226,$B526,CM$1-$A526+1)/10^6)</f>
        <v>0</v>
      </c>
      <c r="CN526" cm="1">
        <f t="array" aca="1" ref="CN526" ca="1">IF($A526&gt;CN$1,"",$C526*INDEX('ETS yield tables'!$D$198:$CO$226,$B526,CN$1-$A526+1)/10^6)</f>
        <v>0</v>
      </c>
      <c r="CO526" cm="1">
        <f t="array" aca="1" ref="CO526" ca="1">IF($A526&gt;CO$1,"",$C526*INDEX('ETS yield tables'!$D$198:$CO$226,$B526,CO$1-$A526+1)/10^6)</f>
        <v>0</v>
      </c>
    </row>
    <row r="527" spans="1:93" hidden="1" outlineLevel="1">
      <c r="A527">
        <v>2017</v>
      </c>
      <c r="B527">
        <f t="shared" si="261"/>
        <v>1</v>
      </c>
      <c r="C527" s="1">
        <v>0</v>
      </c>
      <c r="D527" s="64"/>
      <c r="E527" s="64"/>
      <c r="F527" s="64"/>
      <c r="G527" s="64"/>
      <c r="H527" s="64"/>
      <c r="I527" s="64"/>
      <c r="J527" s="64"/>
      <c r="K527" s="64"/>
      <c r="L527" s="64"/>
      <c r="M527" s="64"/>
      <c r="N527" s="64"/>
      <c r="O527" s="64"/>
      <c r="P527" s="64"/>
      <c r="Q527" s="64"/>
      <c r="R527" s="64"/>
      <c r="S527" s="64"/>
      <c r="T527" s="64"/>
      <c r="U527" s="64"/>
      <c r="V527" s="64"/>
      <c r="W527" s="64"/>
      <c r="X527" s="64"/>
      <c r="Y527" s="64"/>
      <c r="Z527" s="64"/>
      <c r="AA527" t="str" cm="1">
        <f t="array" ref="AA527">IF($A527&gt;AA$1,"",$C527*INDEX('ETS yield tables'!$D$133:$CO$161,$B527,AA$1-$A527+1)/10^6)</f>
        <v/>
      </c>
      <c r="AB527" t="str" cm="1">
        <f t="array" ref="AB527">IF($A527&gt;AB$1,"",$C527*INDEX('ETS yield tables'!$D$133:$CO$161,$B527,AB$1-$A527+1)/10^6)</f>
        <v/>
      </c>
      <c r="AC527" t="str" cm="1">
        <f t="array" ref="AC527">IF($A527&gt;AC$1,"",$C527*INDEX('ETS yield tables'!$D$133:$CO$161,$B527,AC$1-$A527+1)/10^6)</f>
        <v/>
      </c>
      <c r="AD527" t="str" cm="1">
        <f t="array" ref="AD527">IF($A527&gt;AD$1,"",$C527*INDEX('ETS yield tables'!$D$133:$CO$161,$B527,AD$1-$A527+1)/10^6)</f>
        <v/>
      </c>
      <c r="AE527" cm="1">
        <f t="array" ref="AE527">IF($A527&gt;AE$1,"",$C527*INDEX('ETS yield tables'!$D$198:$CO$226,$B527,AE$1-$A527+1)/10^6)</f>
        <v>0</v>
      </c>
      <c r="AF527" cm="1">
        <f t="array" aca="1" ref="AF527" ca="1">IF($A527&gt;AF$1,"",$C527*INDEX('ETS yield tables'!$D$198:$CO$226,$B527,AF$1-$A527+1)/10^6)</f>
        <v>0</v>
      </c>
      <c r="AG527" cm="1">
        <f t="array" aca="1" ref="AG527" ca="1">IF($A527&gt;AG$1,"",$C527*INDEX('ETS yield tables'!$D$198:$CO$226,$B527,AG$1-$A527+1)/10^6)</f>
        <v>0</v>
      </c>
      <c r="AH527" cm="1">
        <f t="array" aca="1" ref="AH527" ca="1">IF($A527&gt;AH$1,"",$C527*INDEX('ETS yield tables'!$D$198:$CO$226,$B527,AH$1-$A527+1)/10^6)</f>
        <v>0</v>
      </c>
      <c r="AI527" cm="1">
        <f t="array" aca="1" ref="AI527" ca="1">IF($A527&gt;AI$1,"",$C527*INDEX('ETS yield tables'!$D$198:$CO$226,$B527,AI$1-$A527+1)/10^6)</f>
        <v>0</v>
      </c>
      <c r="AJ527" cm="1">
        <f t="array" aca="1" ref="AJ527" ca="1">IF($A527&gt;AJ$1,"",$C527*INDEX('ETS yield tables'!$D$198:$CO$226,$B527,AJ$1-$A527+1)/10^6)</f>
        <v>0</v>
      </c>
      <c r="AK527" cm="1">
        <f t="array" aca="1" ref="AK527" ca="1">IF($A527&gt;AK$1,"",$C527*INDEX('ETS yield tables'!$D$198:$CO$226,$B527,AK$1-$A527+1)/10^6)</f>
        <v>0</v>
      </c>
      <c r="AL527" cm="1">
        <f t="array" aca="1" ref="AL527" ca="1">IF($A527&gt;AL$1,"",$C527*INDEX('ETS yield tables'!$D$198:$CO$226,$B527,AL$1-$A527+1)/10^6)</f>
        <v>0</v>
      </c>
      <c r="AM527" cm="1">
        <f t="array" aca="1" ref="AM527" ca="1">IF($A527&gt;AM$1,"",$C527*INDEX('ETS yield tables'!$D$198:$CO$226,$B527,AM$1-$A527+1)/10^6)</f>
        <v>0</v>
      </c>
      <c r="AN527" cm="1">
        <f t="array" aca="1" ref="AN527" ca="1">IF($A527&gt;AN$1,"",$C527*INDEX('ETS yield tables'!$D$198:$CO$226,$B527,AN$1-$A527+1)/10^6)</f>
        <v>0</v>
      </c>
      <c r="AO527" cm="1">
        <f t="array" aca="1" ref="AO527" ca="1">IF($A527&gt;AO$1,"",$C527*INDEX('ETS yield tables'!$D$198:$CO$226,$B527,AO$1-$A527+1)/10^6)</f>
        <v>0</v>
      </c>
      <c r="AP527" cm="1">
        <f t="array" aca="1" ref="AP527" ca="1">IF($A527&gt;AP$1,"",$C527*INDEX('ETS yield tables'!$D$198:$CO$226,$B527,AP$1-$A527+1)/10^6)</f>
        <v>0</v>
      </c>
      <c r="AQ527" cm="1">
        <f t="array" aca="1" ref="AQ527" ca="1">IF($A527&gt;AQ$1,"",$C527*INDEX('ETS yield tables'!$D$198:$CO$226,$B527,AQ$1-$A527+1)/10^6)</f>
        <v>0</v>
      </c>
      <c r="AR527" cm="1">
        <f t="array" aca="1" ref="AR527" ca="1">IF($A527&gt;AR$1,"",$C527*INDEX('ETS yield tables'!$D$198:$CO$226,$B527,AR$1-$A527+1)/10^6)</f>
        <v>0</v>
      </c>
      <c r="AS527" cm="1">
        <f t="array" aca="1" ref="AS527" ca="1">IF($A527&gt;AS$1,"",$C527*INDEX('ETS yield tables'!$D$198:$CO$226,$B527,AS$1-$A527+1)/10^6)</f>
        <v>0</v>
      </c>
      <c r="AT527" cm="1">
        <f t="array" aca="1" ref="AT527" ca="1">IF($A527&gt;AT$1,"",$C527*INDEX('ETS yield tables'!$D$198:$CO$226,$B527,AT$1-$A527+1)/10^6)</f>
        <v>0</v>
      </c>
      <c r="AU527" cm="1">
        <f t="array" aca="1" ref="AU527" ca="1">IF($A527&gt;AU$1,"",$C527*INDEX('ETS yield tables'!$D$198:$CO$226,$B527,AU$1-$A527+1)/10^6)</f>
        <v>0</v>
      </c>
      <c r="AV527" cm="1">
        <f t="array" aca="1" ref="AV527" ca="1">IF($A527&gt;AV$1,"",$C527*INDEX('ETS yield tables'!$D$198:$CO$226,$B527,AV$1-$A527+1)/10^6)</f>
        <v>0</v>
      </c>
      <c r="AW527" cm="1">
        <f t="array" aca="1" ref="AW527" ca="1">IF($A527&gt;AW$1,"",$C527*INDEX('ETS yield tables'!$D$198:$CO$226,$B527,AW$1-$A527+1)/10^6)</f>
        <v>0</v>
      </c>
      <c r="AX527" cm="1">
        <f t="array" aca="1" ref="AX527" ca="1">IF($A527&gt;AX$1,"",$C527*INDEX('ETS yield tables'!$D$198:$CO$226,$B527,AX$1-$A527+1)/10^6)</f>
        <v>0</v>
      </c>
      <c r="AY527" cm="1">
        <f t="array" aca="1" ref="AY527" ca="1">IF($A527&gt;AY$1,"",$C527*INDEX('ETS yield tables'!$D$198:$CO$226,$B527,AY$1-$A527+1)/10^6)</f>
        <v>0</v>
      </c>
      <c r="AZ527" cm="1">
        <f t="array" aca="1" ref="AZ527" ca="1">IF($A527&gt;AZ$1,"",$C527*INDEX('ETS yield tables'!$D$198:$CO$226,$B527,AZ$1-$A527+1)/10^6)</f>
        <v>0</v>
      </c>
      <c r="BA527" cm="1">
        <f t="array" aca="1" ref="BA527" ca="1">IF($A527&gt;BA$1,"",$C527*INDEX('ETS yield tables'!$D$198:$CO$226,$B527,BA$1-$A527+1)/10^6)</f>
        <v>0</v>
      </c>
      <c r="BB527" cm="1">
        <f t="array" aca="1" ref="BB527" ca="1">IF($A527&gt;BB$1,"",$C527*INDEX('ETS yield tables'!$D$198:$CO$226,$B527,BB$1-$A527+1)/10^6)</f>
        <v>0</v>
      </c>
      <c r="BC527" cm="1">
        <f t="array" aca="1" ref="BC527" ca="1">IF($A527&gt;BC$1,"",$C527*INDEX('ETS yield tables'!$D$198:$CO$226,$B527,BC$1-$A527+1)/10^6)</f>
        <v>0</v>
      </c>
      <c r="BD527" cm="1">
        <f t="array" aca="1" ref="BD527" ca="1">IF($A527&gt;BD$1,"",$C527*INDEX('ETS yield tables'!$D$198:$CO$226,$B527,BD$1-$A527+1)/10^6)</f>
        <v>0</v>
      </c>
      <c r="BE527" cm="1">
        <f t="array" aca="1" ref="BE527" ca="1">IF($A527&gt;BE$1,"",$C527*INDEX('ETS yield tables'!$D$198:$CO$226,$B527,BE$1-$A527+1)/10^6)</f>
        <v>0</v>
      </c>
      <c r="BF527" cm="1">
        <f t="array" aca="1" ref="BF527" ca="1">IF($A527&gt;BF$1,"",$C527*INDEX('ETS yield tables'!$D$198:$CO$226,$B527,BF$1-$A527+1)/10^6)</f>
        <v>0</v>
      </c>
      <c r="BG527" cm="1">
        <f t="array" aca="1" ref="BG527" ca="1">IF($A527&gt;BG$1,"",$C527*INDEX('ETS yield tables'!$D$198:$CO$226,$B527,BG$1-$A527+1)/10^6)</f>
        <v>0</v>
      </c>
      <c r="BH527" cm="1">
        <f t="array" aca="1" ref="BH527" ca="1">IF($A527&gt;BH$1,"",$C527*INDEX('ETS yield tables'!$D$198:$CO$226,$B527,BH$1-$A527+1)/10^6)</f>
        <v>0</v>
      </c>
      <c r="BI527" cm="1">
        <f t="array" aca="1" ref="BI527" ca="1">IF($A527&gt;BI$1,"",$C527*INDEX('ETS yield tables'!$D$198:$CO$226,$B527,BI$1-$A527+1)/10^6)</f>
        <v>0</v>
      </c>
      <c r="BJ527" cm="1">
        <f t="array" aca="1" ref="BJ527" ca="1">IF($A527&gt;BJ$1,"",$C527*INDEX('ETS yield tables'!$D$198:$CO$226,$B527,BJ$1-$A527+1)/10^6)</f>
        <v>0</v>
      </c>
      <c r="BK527" cm="1">
        <f t="array" aca="1" ref="BK527" ca="1">IF($A527&gt;BK$1,"",$C527*INDEX('ETS yield tables'!$D$198:$CO$226,$B527,BK$1-$A527+1)/10^6)</f>
        <v>0</v>
      </c>
      <c r="BL527" cm="1">
        <f t="array" aca="1" ref="BL527" ca="1">IF($A527&gt;BL$1,"",$C527*INDEX('ETS yield tables'!$D$198:$CO$226,$B527,BL$1-$A527+1)/10^6)</f>
        <v>0</v>
      </c>
      <c r="BM527" cm="1">
        <f t="array" aca="1" ref="BM527" ca="1">IF($A527&gt;BM$1,"",$C527*INDEX('ETS yield tables'!$D$198:$CO$226,$B527,BM$1-$A527+1)/10^6)</f>
        <v>0</v>
      </c>
      <c r="BN527" cm="1">
        <f t="array" aca="1" ref="BN527" ca="1">IF($A527&gt;BN$1,"",$C527*INDEX('ETS yield tables'!$D$198:$CO$226,$B527,BN$1-$A527+1)/10^6)</f>
        <v>0</v>
      </c>
      <c r="BO527" cm="1">
        <f t="array" aca="1" ref="BO527" ca="1">IF($A527&gt;BO$1,"",$C527*INDEX('ETS yield tables'!$D$198:$CO$226,$B527,BO$1-$A527+1)/10^6)</f>
        <v>0</v>
      </c>
      <c r="BP527" cm="1">
        <f t="array" aca="1" ref="BP527" ca="1">IF($A527&gt;BP$1,"",$C527*INDEX('ETS yield tables'!$D$198:$CO$226,$B527,BP$1-$A527+1)/10^6)</f>
        <v>0</v>
      </c>
      <c r="BQ527" cm="1">
        <f t="array" aca="1" ref="BQ527" ca="1">IF($A527&gt;BQ$1,"",$C527*INDEX('ETS yield tables'!$D$198:$CO$226,$B527,BQ$1-$A527+1)/10^6)</f>
        <v>0</v>
      </c>
      <c r="BR527" cm="1">
        <f t="array" aca="1" ref="BR527" ca="1">IF($A527&gt;BR$1,"",$C527*INDEX('ETS yield tables'!$D$198:$CO$226,$B527,BR$1-$A527+1)/10^6)</f>
        <v>0</v>
      </c>
      <c r="BS527" cm="1">
        <f t="array" aca="1" ref="BS527" ca="1">IF($A527&gt;BS$1,"",$C527*INDEX('ETS yield tables'!$D$198:$CO$226,$B527,BS$1-$A527+1)/10^6)</f>
        <v>0</v>
      </c>
      <c r="BT527" cm="1">
        <f t="array" aca="1" ref="BT527" ca="1">IF($A527&gt;BT$1,"",$C527*INDEX('ETS yield tables'!$D$198:$CO$226,$B527,BT$1-$A527+1)/10^6)</f>
        <v>0</v>
      </c>
      <c r="BU527" cm="1">
        <f t="array" aca="1" ref="BU527" ca="1">IF($A527&gt;BU$1,"",$C527*INDEX('ETS yield tables'!$D$198:$CO$226,$B527,BU$1-$A527+1)/10^6)</f>
        <v>0</v>
      </c>
      <c r="BV527" cm="1">
        <f t="array" aca="1" ref="BV527" ca="1">IF($A527&gt;BV$1,"",$C527*INDEX('ETS yield tables'!$D$198:$CO$226,$B527,BV$1-$A527+1)/10^6)</f>
        <v>0</v>
      </c>
      <c r="BW527" cm="1">
        <f t="array" aca="1" ref="BW527" ca="1">IF($A527&gt;BW$1,"",$C527*INDEX('ETS yield tables'!$D$198:$CO$226,$B527,BW$1-$A527+1)/10^6)</f>
        <v>0</v>
      </c>
      <c r="BX527" cm="1">
        <f t="array" aca="1" ref="BX527" ca="1">IF($A527&gt;BX$1,"",$C527*INDEX('ETS yield tables'!$D$198:$CO$226,$B527,BX$1-$A527+1)/10^6)</f>
        <v>0</v>
      </c>
      <c r="BY527" cm="1">
        <f t="array" aca="1" ref="BY527" ca="1">IF($A527&gt;BY$1,"",$C527*INDEX('ETS yield tables'!$D$198:$CO$226,$B527,BY$1-$A527+1)/10^6)</f>
        <v>0</v>
      </c>
      <c r="BZ527" cm="1">
        <f t="array" aca="1" ref="BZ527" ca="1">IF($A527&gt;BZ$1,"",$C527*INDEX('ETS yield tables'!$D$198:$CO$226,$B527,BZ$1-$A527+1)/10^6)</f>
        <v>0</v>
      </c>
      <c r="CA527" cm="1">
        <f t="array" aca="1" ref="CA527" ca="1">IF($A527&gt;CA$1,"",$C527*INDEX('ETS yield tables'!$D$198:$CO$226,$B527,CA$1-$A527+1)/10^6)</f>
        <v>0</v>
      </c>
      <c r="CB527" cm="1">
        <f t="array" aca="1" ref="CB527" ca="1">IF($A527&gt;CB$1,"",$C527*INDEX('ETS yield tables'!$D$198:$CO$226,$B527,CB$1-$A527+1)/10^6)</f>
        <v>0</v>
      </c>
      <c r="CC527" cm="1">
        <f t="array" aca="1" ref="CC527" ca="1">IF($A527&gt;CC$1,"",$C527*INDEX('ETS yield tables'!$D$198:$CO$226,$B527,CC$1-$A527+1)/10^6)</f>
        <v>0</v>
      </c>
      <c r="CD527" cm="1">
        <f t="array" aca="1" ref="CD527" ca="1">IF($A527&gt;CD$1,"",$C527*INDEX('ETS yield tables'!$D$198:$CO$226,$B527,CD$1-$A527+1)/10^6)</f>
        <v>0</v>
      </c>
      <c r="CE527" cm="1">
        <f t="array" aca="1" ref="CE527" ca="1">IF($A527&gt;CE$1,"",$C527*INDEX('ETS yield tables'!$D$198:$CO$226,$B527,CE$1-$A527+1)/10^6)</f>
        <v>0</v>
      </c>
      <c r="CF527" cm="1">
        <f t="array" aca="1" ref="CF527" ca="1">IF($A527&gt;CF$1,"",$C527*INDEX('ETS yield tables'!$D$198:$CO$226,$B527,CF$1-$A527+1)/10^6)</f>
        <v>0</v>
      </c>
      <c r="CG527" cm="1">
        <f t="array" aca="1" ref="CG527" ca="1">IF($A527&gt;CG$1,"",$C527*INDEX('ETS yield tables'!$D$198:$CO$226,$B527,CG$1-$A527+1)/10^6)</f>
        <v>0</v>
      </c>
      <c r="CH527" cm="1">
        <f t="array" aca="1" ref="CH527" ca="1">IF($A527&gt;CH$1,"",$C527*INDEX('ETS yield tables'!$D$198:$CO$226,$B527,CH$1-$A527+1)/10^6)</f>
        <v>0</v>
      </c>
      <c r="CI527" cm="1">
        <f t="array" aca="1" ref="CI527" ca="1">IF($A527&gt;CI$1,"",$C527*INDEX('ETS yield tables'!$D$198:$CO$226,$B527,CI$1-$A527+1)/10^6)</f>
        <v>0</v>
      </c>
      <c r="CJ527" cm="1">
        <f t="array" aca="1" ref="CJ527" ca="1">IF($A527&gt;CJ$1,"",$C527*INDEX('ETS yield tables'!$D$198:$CO$226,$B527,CJ$1-$A527+1)/10^6)</f>
        <v>0</v>
      </c>
      <c r="CK527" cm="1">
        <f t="array" aca="1" ref="CK527" ca="1">IF($A527&gt;CK$1,"",$C527*INDEX('ETS yield tables'!$D$198:$CO$226,$B527,CK$1-$A527+1)/10^6)</f>
        <v>0</v>
      </c>
      <c r="CL527" cm="1">
        <f t="array" aca="1" ref="CL527" ca="1">IF($A527&gt;CL$1,"",$C527*INDEX('ETS yield tables'!$D$198:$CO$226,$B527,CL$1-$A527+1)/10^6)</f>
        <v>0</v>
      </c>
      <c r="CM527" cm="1">
        <f t="array" aca="1" ref="CM527" ca="1">IF($A527&gt;CM$1,"",$C527*INDEX('ETS yield tables'!$D$198:$CO$226,$B527,CM$1-$A527+1)/10^6)</f>
        <v>0</v>
      </c>
      <c r="CN527" cm="1">
        <f t="array" aca="1" ref="CN527" ca="1">IF($A527&gt;CN$1,"",$C527*INDEX('ETS yield tables'!$D$198:$CO$226,$B527,CN$1-$A527+1)/10^6)</f>
        <v>0</v>
      </c>
      <c r="CO527" cm="1">
        <f t="array" aca="1" ref="CO527" ca="1">IF($A527&gt;CO$1,"",$C527*INDEX('ETS yield tables'!$D$198:$CO$226,$B527,CO$1-$A527+1)/10^6)</f>
        <v>0</v>
      </c>
    </row>
    <row r="528" spans="1:93" hidden="1" outlineLevel="1">
      <c r="A528">
        <v>2018</v>
      </c>
      <c r="B528">
        <f t="shared" si="261"/>
        <v>1</v>
      </c>
      <c r="C528" s="1"/>
      <c r="D528" s="64"/>
      <c r="E528" s="64"/>
      <c r="F528" s="64"/>
      <c r="G528" s="64"/>
      <c r="H528" s="64"/>
      <c r="I528" s="64"/>
      <c r="J528" s="64"/>
      <c r="K528" s="64"/>
      <c r="L528" s="64"/>
      <c r="M528" s="64"/>
      <c r="N528" s="64"/>
      <c r="O528" s="64"/>
      <c r="P528" s="64"/>
      <c r="Q528" s="64"/>
      <c r="R528" s="64"/>
      <c r="S528" s="64"/>
      <c r="T528" s="64"/>
      <c r="U528" s="64"/>
      <c r="V528" s="64"/>
      <c r="W528" s="64"/>
      <c r="X528" s="64"/>
      <c r="Y528" s="64"/>
      <c r="Z528" s="64"/>
      <c r="AA528" t="str" cm="1">
        <f t="array" ref="AA528">IF($A528&gt;AA$1,"",$C528*INDEX('ETS yield tables'!$D$133:$CO$161,$B528,AA$1-$A528+1)/10^6)</f>
        <v/>
      </c>
      <c r="AB528" t="str" cm="1">
        <f t="array" ref="AB528">IF($A528&gt;AB$1,"",$C528*INDEX('ETS yield tables'!$D$133:$CO$161,$B528,AB$1-$A528+1)/10^6)</f>
        <v/>
      </c>
      <c r="AC528" t="str" cm="1">
        <f t="array" ref="AC528">IF($A528&gt;AC$1,"",$C528*INDEX('ETS yield tables'!$D$133:$CO$161,$B528,AC$1-$A528+1)/10^6)</f>
        <v/>
      </c>
      <c r="AD528" t="str" cm="1">
        <f t="array" ref="AD528">IF($A528&gt;AD$1,"",$C528*INDEX('ETS yield tables'!$D$133:$CO$161,$B528,AD$1-$A528+1)/10^6)</f>
        <v/>
      </c>
      <c r="AE528" t="str" cm="1">
        <f t="array" ref="AE528">IF($A528&gt;AE$1,"",$C528*INDEX('ETS yield tables'!$D$133:$CO$161,$B528,AE$1-$A528+1)/10^6)</f>
        <v/>
      </c>
      <c r="AF528" cm="1">
        <f t="array" ref="AF528">IF($A528&gt;AF$1,"",$C528*INDEX('ETS yield tables'!$D$198:$CO$226,$B528,AF$1-$A528+1)/10^6)</f>
        <v>0</v>
      </c>
      <c r="AG528" cm="1">
        <f t="array" aca="1" ref="AG528" ca="1">IF($A528&gt;AG$1,"",$C528*INDEX('ETS yield tables'!$D$198:$CO$226,$B528,AG$1-$A528+1)/10^6)</f>
        <v>0</v>
      </c>
      <c r="AH528" cm="1">
        <f t="array" aca="1" ref="AH528" ca="1">IF($A528&gt;AH$1,"",$C528*INDEX('ETS yield tables'!$D$198:$CO$226,$B528,AH$1-$A528+1)/10^6)</f>
        <v>0</v>
      </c>
      <c r="AI528" cm="1">
        <f t="array" aca="1" ref="AI528" ca="1">IF($A528&gt;AI$1,"",$C528*INDEX('ETS yield tables'!$D$198:$CO$226,$B528,AI$1-$A528+1)/10^6)</f>
        <v>0</v>
      </c>
      <c r="AJ528" cm="1">
        <f t="array" aca="1" ref="AJ528" ca="1">IF($A528&gt;AJ$1,"",$C528*INDEX('ETS yield tables'!$D$198:$CO$226,$B528,AJ$1-$A528+1)/10^6)</f>
        <v>0</v>
      </c>
      <c r="AK528" cm="1">
        <f t="array" aca="1" ref="AK528" ca="1">IF($A528&gt;AK$1,"",$C528*INDEX('ETS yield tables'!$D$198:$CO$226,$B528,AK$1-$A528+1)/10^6)</f>
        <v>0</v>
      </c>
      <c r="AL528" cm="1">
        <f t="array" aca="1" ref="AL528" ca="1">IF($A528&gt;AL$1,"",$C528*INDEX('ETS yield tables'!$D$198:$CO$226,$B528,AL$1-$A528+1)/10^6)</f>
        <v>0</v>
      </c>
      <c r="AM528" cm="1">
        <f t="array" aca="1" ref="AM528" ca="1">IF($A528&gt;AM$1,"",$C528*INDEX('ETS yield tables'!$D$198:$CO$226,$B528,AM$1-$A528+1)/10^6)</f>
        <v>0</v>
      </c>
      <c r="AN528" cm="1">
        <f t="array" aca="1" ref="AN528" ca="1">IF($A528&gt;AN$1,"",$C528*INDEX('ETS yield tables'!$D$198:$CO$226,$B528,AN$1-$A528+1)/10^6)</f>
        <v>0</v>
      </c>
      <c r="AO528" cm="1">
        <f t="array" aca="1" ref="AO528" ca="1">IF($A528&gt;AO$1,"",$C528*INDEX('ETS yield tables'!$D$198:$CO$226,$B528,AO$1-$A528+1)/10^6)</f>
        <v>0</v>
      </c>
      <c r="AP528" cm="1">
        <f t="array" aca="1" ref="AP528" ca="1">IF($A528&gt;AP$1,"",$C528*INDEX('ETS yield tables'!$D$198:$CO$226,$B528,AP$1-$A528+1)/10^6)</f>
        <v>0</v>
      </c>
      <c r="AQ528" cm="1">
        <f t="array" aca="1" ref="AQ528" ca="1">IF($A528&gt;AQ$1,"",$C528*INDEX('ETS yield tables'!$D$198:$CO$226,$B528,AQ$1-$A528+1)/10^6)</f>
        <v>0</v>
      </c>
      <c r="AR528" cm="1">
        <f t="array" aca="1" ref="AR528" ca="1">IF($A528&gt;AR$1,"",$C528*INDEX('ETS yield tables'!$D$198:$CO$226,$B528,AR$1-$A528+1)/10^6)</f>
        <v>0</v>
      </c>
      <c r="AS528" cm="1">
        <f t="array" aca="1" ref="AS528" ca="1">IF($A528&gt;AS$1,"",$C528*INDEX('ETS yield tables'!$D$198:$CO$226,$B528,AS$1-$A528+1)/10^6)</f>
        <v>0</v>
      </c>
      <c r="AT528" cm="1">
        <f t="array" aca="1" ref="AT528" ca="1">IF($A528&gt;AT$1,"",$C528*INDEX('ETS yield tables'!$D$198:$CO$226,$B528,AT$1-$A528+1)/10^6)</f>
        <v>0</v>
      </c>
      <c r="AU528" cm="1">
        <f t="array" aca="1" ref="AU528" ca="1">IF($A528&gt;AU$1,"",$C528*INDEX('ETS yield tables'!$D$198:$CO$226,$B528,AU$1-$A528+1)/10^6)</f>
        <v>0</v>
      </c>
      <c r="AV528" cm="1">
        <f t="array" aca="1" ref="AV528" ca="1">IF($A528&gt;AV$1,"",$C528*INDEX('ETS yield tables'!$D$198:$CO$226,$B528,AV$1-$A528+1)/10^6)</f>
        <v>0</v>
      </c>
      <c r="AW528" cm="1">
        <f t="array" aca="1" ref="AW528" ca="1">IF($A528&gt;AW$1,"",$C528*INDEX('ETS yield tables'!$D$198:$CO$226,$B528,AW$1-$A528+1)/10^6)</f>
        <v>0</v>
      </c>
      <c r="AX528" cm="1">
        <f t="array" aca="1" ref="AX528" ca="1">IF($A528&gt;AX$1,"",$C528*INDEX('ETS yield tables'!$D$198:$CO$226,$B528,AX$1-$A528+1)/10^6)</f>
        <v>0</v>
      </c>
      <c r="AY528" cm="1">
        <f t="array" aca="1" ref="AY528" ca="1">IF($A528&gt;AY$1,"",$C528*INDEX('ETS yield tables'!$D$198:$CO$226,$B528,AY$1-$A528+1)/10^6)</f>
        <v>0</v>
      </c>
      <c r="AZ528" cm="1">
        <f t="array" aca="1" ref="AZ528" ca="1">IF($A528&gt;AZ$1,"",$C528*INDEX('ETS yield tables'!$D$198:$CO$226,$B528,AZ$1-$A528+1)/10^6)</f>
        <v>0</v>
      </c>
      <c r="BA528" cm="1">
        <f t="array" aca="1" ref="BA528" ca="1">IF($A528&gt;BA$1,"",$C528*INDEX('ETS yield tables'!$D$198:$CO$226,$B528,BA$1-$A528+1)/10^6)</f>
        <v>0</v>
      </c>
      <c r="BB528" cm="1">
        <f t="array" aca="1" ref="BB528" ca="1">IF($A528&gt;BB$1,"",$C528*INDEX('ETS yield tables'!$D$198:$CO$226,$B528,BB$1-$A528+1)/10^6)</f>
        <v>0</v>
      </c>
      <c r="BC528" cm="1">
        <f t="array" aca="1" ref="BC528" ca="1">IF($A528&gt;BC$1,"",$C528*INDEX('ETS yield tables'!$D$198:$CO$226,$B528,BC$1-$A528+1)/10^6)</f>
        <v>0</v>
      </c>
      <c r="BD528" cm="1">
        <f t="array" aca="1" ref="BD528" ca="1">IF($A528&gt;BD$1,"",$C528*INDEX('ETS yield tables'!$D$198:$CO$226,$B528,BD$1-$A528+1)/10^6)</f>
        <v>0</v>
      </c>
      <c r="BE528" cm="1">
        <f t="array" aca="1" ref="BE528" ca="1">IF($A528&gt;BE$1,"",$C528*INDEX('ETS yield tables'!$D$198:$CO$226,$B528,BE$1-$A528+1)/10^6)</f>
        <v>0</v>
      </c>
      <c r="BF528" cm="1">
        <f t="array" aca="1" ref="BF528" ca="1">IF($A528&gt;BF$1,"",$C528*INDEX('ETS yield tables'!$D$198:$CO$226,$B528,BF$1-$A528+1)/10^6)</f>
        <v>0</v>
      </c>
      <c r="BG528" cm="1">
        <f t="array" aca="1" ref="BG528" ca="1">IF($A528&gt;BG$1,"",$C528*INDEX('ETS yield tables'!$D$198:$CO$226,$B528,BG$1-$A528+1)/10^6)</f>
        <v>0</v>
      </c>
      <c r="BH528" cm="1">
        <f t="array" aca="1" ref="BH528" ca="1">IF($A528&gt;BH$1,"",$C528*INDEX('ETS yield tables'!$D$198:$CO$226,$B528,BH$1-$A528+1)/10^6)</f>
        <v>0</v>
      </c>
      <c r="BI528" cm="1">
        <f t="array" aca="1" ref="BI528" ca="1">IF($A528&gt;BI$1,"",$C528*INDEX('ETS yield tables'!$D$198:$CO$226,$B528,BI$1-$A528+1)/10^6)</f>
        <v>0</v>
      </c>
      <c r="BJ528" cm="1">
        <f t="array" aca="1" ref="BJ528" ca="1">IF($A528&gt;BJ$1,"",$C528*INDEX('ETS yield tables'!$D$198:$CO$226,$B528,BJ$1-$A528+1)/10^6)</f>
        <v>0</v>
      </c>
      <c r="BK528" cm="1">
        <f t="array" aca="1" ref="BK528" ca="1">IF($A528&gt;BK$1,"",$C528*INDEX('ETS yield tables'!$D$198:$CO$226,$B528,BK$1-$A528+1)/10^6)</f>
        <v>0</v>
      </c>
      <c r="BL528" cm="1">
        <f t="array" aca="1" ref="BL528" ca="1">IF($A528&gt;BL$1,"",$C528*INDEX('ETS yield tables'!$D$198:$CO$226,$B528,BL$1-$A528+1)/10^6)</f>
        <v>0</v>
      </c>
      <c r="BM528" cm="1">
        <f t="array" aca="1" ref="BM528" ca="1">IF($A528&gt;BM$1,"",$C528*INDEX('ETS yield tables'!$D$198:$CO$226,$B528,BM$1-$A528+1)/10^6)</f>
        <v>0</v>
      </c>
      <c r="BN528" cm="1">
        <f t="array" aca="1" ref="BN528" ca="1">IF($A528&gt;BN$1,"",$C528*INDEX('ETS yield tables'!$D$198:$CO$226,$B528,BN$1-$A528+1)/10^6)</f>
        <v>0</v>
      </c>
      <c r="BO528" cm="1">
        <f t="array" aca="1" ref="BO528" ca="1">IF($A528&gt;BO$1,"",$C528*INDEX('ETS yield tables'!$D$198:$CO$226,$B528,BO$1-$A528+1)/10^6)</f>
        <v>0</v>
      </c>
      <c r="BP528" cm="1">
        <f t="array" aca="1" ref="BP528" ca="1">IF($A528&gt;BP$1,"",$C528*INDEX('ETS yield tables'!$D$198:$CO$226,$B528,BP$1-$A528+1)/10^6)</f>
        <v>0</v>
      </c>
      <c r="BQ528" cm="1">
        <f t="array" aca="1" ref="BQ528" ca="1">IF($A528&gt;BQ$1,"",$C528*INDEX('ETS yield tables'!$D$198:$CO$226,$B528,BQ$1-$A528+1)/10^6)</f>
        <v>0</v>
      </c>
      <c r="BR528" cm="1">
        <f t="array" aca="1" ref="BR528" ca="1">IF($A528&gt;BR$1,"",$C528*INDEX('ETS yield tables'!$D$198:$CO$226,$B528,BR$1-$A528+1)/10^6)</f>
        <v>0</v>
      </c>
      <c r="BS528" cm="1">
        <f t="array" aca="1" ref="BS528" ca="1">IF($A528&gt;BS$1,"",$C528*INDEX('ETS yield tables'!$D$198:$CO$226,$B528,BS$1-$A528+1)/10^6)</f>
        <v>0</v>
      </c>
      <c r="BT528" cm="1">
        <f t="array" aca="1" ref="BT528" ca="1">IF($A528&gt;BT$1,"",$C528*INDEX('ETS yield tables'!$D$198:$CO$226,$B528,BT$1-$A528+1)/10^6)</f>
        <v>0</v>
      </c>
      <c r="BU528" cm="1">
        <f t="array" aca="1" ref="BU528" ca="1">IF($A528&gt;BU$1,"",$C528*INDEX('ETS yield tables'!$D$198:$CO$226,$B528,BU$1-$A528+1)/10^6)</f>
        <v>0</v>
      </c>
      <c r="BV528" cm="1">
        <f t="array" aca="1" ref="BV528" ca="1">IF($A528&gt;BV$1,"",$C528*INDEX('ETS yield tables'!$D$198:$CO$226,$B528,BV$1-$A528+1)/10^6)</f>
        <v>0</v>
      </c>
      <c r="BW528" cm="1">
        <f t="array" aca="1" ref="BW528" ca="1">IF($A528&gt;BW$1,"",$C528*INDEX('ETS yield tables'!$D$198:$CO$226,$B528,BW$1-$A528+1)/10^6)</f>
        <v>0</v>
      </c>
      <c r="BX528" cm="1">
        <f t="array" aca="1" ref="BX528" ca="1">IF($A528&gt;BX$1,"",$C528*INDEX('ETS yield tables'!$D$198:$CO$226,$B528,BX$1-$A528+1)/10^6)</f>
        <v>0</v>
      </c>
      <c r="BY528" cm="1">
        <f t="array" aca="1" ref="BY528" ca="1">IF($A528&gt;BY$1,"",$C528*INDEX('ETS yield tables'!$D$198:$CO$226,$B528,BY$1-$A528+1)/10^6)</f>
        <v>0</v>
      </c>
      <c r="BZ528" cm="1">
        <f t="array" aca="1" ref="BZ528" ca="1">IF($A528&gt;BZ$1,"",$C528*INDEX('ETS yield tables'!$D$198:$CO$226,$B528,BZ$1-$A528+1)/10^6)</f>
        <v>0</v>
      </c>
      <c r="CA528" cm="1">
        <f t="array" aca="1" ref="CA528" ca="1">IF($A528&gt;CA$1,"",$C528*INDEX('ETS yield tables'!$D$198:$CO$226,$B528,CA$1-$A528+1)/10^6)</f>
        <v>0</v>
      </c>
      <c r="CB528" cm="1">
        <f t="array" aca="1" ref="CB528" ca="1">IF($A528&gt;CB$1,"",$C528*INDEX('ETS yield tables'!$D$198:$CO$226,$B528,CB$1-$A528+1)/10^6)</f>
        <v>0</v>
      </c>
      <c r="CC528" cm="1">
        <f t="array" aca="1" ref="CC528" ca="1">IF($A528&gt;CC$1,"",$C528*INDEX('ETS yield tables'!$D$198:$CO$226,$B528,CC$1-$A528+1)/10^6)</f>
        <v>0</v>
      </c>
      <c r="CD528" cm="1">
        <f t="array" aca="1" ref="CD528" ca="1">IF($A528&gt;CD$1,"",$C528*INDEX('ETS yield tables'!$D$198:$CO$226,$B528,CD$1-$A528+1)/10^6)</f>
        <v>0</v>
      </c>
      <c r="CE528" cm="1">
        <f t="array" aca="1" ref="CE528" ca="1">IF($A528&gt;CE$1,"",$C528*INDEX('ETS yield tables'!$D$198:$CO$226,$B528,CE$1-$A528+1)/10^6)</f>
        <v>0</v>
      </c>
      <c r="CF528" cm="1">
        <f t="array" aca="1" ref="CF528" ca="1">IF($A528&gt;CF$1,"",$C528*INDEX('ETS yield tables'!$D$198:$CO$226,$B528,CF$1-$A528+1)/10^6)</f>
        <v>0</v>
      </c>
      <c r="CG528" cm="1">
        <f t="array" aca="1" ref="CG528" ca="1">IF($A528&gt;CG$1,"",$C528*INDEX('ETS yield tables'!$D$198:$CO$226,$B528,CG$1-$A528+1)/10^6)</f>
        <v>0</v>
      </c>
      <c r="CH528" cm="1">
        <f t="array" aca="1" ref="CH528" ca="1">IF($A528&gt;CH$1,"",$C528*INDEX('ETS yield tables'!$D$198:$CO$226,$B528,CH$1-$A528+1)/10^6)</f>
        <v>0</v>
      </c>
      <c r="CI528" cm="1">
        <f t="array" aca="1" ref="CI528" ca="1">IF($A528&gt;CI$1,"",$C528*INDEX('ETS yield tables'!$D$198:$CO$226,$B528,CI$1-$A528+1)/10^6)</f>
        <v>0</v>
      </c>
      <c r="CJ528" cm="1">
        <f t="array" aca="1" ref="CJ528" ca="1">IF($A528&gt;CJ$1,"",$C528*INDEX('ETS yield tables'!$D$198:$CO$226,$B528,CJ$1-$A528+1)/10^6)</f>
        <v>0</v>
      </c>
      <c r="CK528" cm="1">
        <f t="array" aca="1" ref="CK528" ca="1">IF($A528&gt;CK$1,"",$C528*INDEX('ETS yield tables'!$D$198:$CO$226,$B528,CK$1-$A528+1)/10^6)</f>
        <v>0</v>
      </c>
      <c r="CL528" cm="1">
        <f t="array" aca="1" ref="CL528" ca="1">IF($A528&gt;CL$1,"",$C528*INDEX('ETS yield tables'!$D$198:$CO$226,$B528,CL$1-$A528+1)/10^6)</f>
        <v>0</v>
      </c>
      <c r="CM528" cm="1">
        <f t="array" aca="1" ref="CM528" ca="1">IF($A528&gt;CM$1,"",$C528*INDEX('ETS yield tables'!$D$198:$CO$226,$B528,CM$1-$A528+1)/10^6)</f>
        <v>0</v>
      </c>
      <c r="CN528" cm="1">
        <f t="array" aca="1" ref="CN528" ca="1">IF($A528&gt;CN$1,"",$C528*INDEX('ETS yield tables'!$D$198:$CO$226,$B528,CN$1-$A528+1)/10^6)</f>
        <v>0</v>
      </c>
      <c r="CO528" cm="1">
        <f t="array" aca="1" ref="CO528" ca="1">IF($A528&gt;CO$1,"",$C528*INDEX('ETS yield tables'!$D$198:$CO$226,$B528,CO$1-$A528+1)/10^6)</f>
        <v>0</v>
      </c>
    </row>
    <row r="529" spans="1:93" hidden="1" outlineLevel="1">
      <c r="A529" s="65" t="s">
        <v>116</v>
      </c>
      <c r="B529" s="65"/>
      <c r="C529" s="65"/>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73">
        <f t="shared" ref="AA529" ca="1" si="262">SUM(AA500:AA528)</f>
        <v>0</v>
      </c>
      <c r="AB529" s="73">
        <f t="shared" ref="AB529:CM529" ca="1" si="263">SUM(AB500:AB528)</f>
        <v>0</v>
      </c>
      <c r="AC529" s="73">
        <f t="shared" ca="1" si="263"/>
        <v>0</v>
      </c>
      <c r="AD529" s="73">
        <f t="shared" ca="1" si="263"/>
        <v>0</v>
      </c>
      <c r="AE529" s="73">
        <f t="shared" ca="1" si="263"/>
        <v>0</v>
      </c>
      <c r="AF529" s="73">
        <f t="shared" ca="1" si="263"/>
        <v>0</v>
      </c>
      <c r="AG529" s="73">
        <f t="shared" ca="1" si="263"/>
        <v>0</v>
      </c>
      <c r="AH529" s="73">
        <f t="shared" ca="1" si="263"/>
        <v>0</v>
      </c>
      <c r="AI529" s="73">
        <f t="shared" ca="1" si="263"/>
        <v>0</v>
      </c>
      <c r="AJ529" s="73">
        <f t="shared" ca="1" si="263"/>
        <v>0</v>
      </c>
      <c r="AK529" s="73">
        <f t="shared" ca="1" si="263"/>
        <v>0</v>
      </c>
      <c r="AL529" s="73">
        <f t="shared" ca="1" si="263"/>
        <v>0</v>
      </c>
      <c r="AM529" s="73">
        <f t="shared" ca="1" si="263"/>
        <v>0</v>
      </c>
      <c r="AN529" s="73">
        <f t="shared" ca="1" si="263"/>
        <v>0</v>
      </c>
      <c r="AO529" s="73">
        <f t="shared" ca="1" si="263"/>
        <v>0</v>
      </c>
      <c r="AP529" s="73">
        <f t="shared" ca="1" si="263"/>
        <v>0</v>
      </c>
      <c r="AQ529" s="73">
        <f t="shared" ca="1" si="263"/>
        <v>0</v>
      </c>
      <c r="AR529" s="73">
        <f t="shared" ca="1" si="263"/>
        <v>0</v>
      </c>
      <c r="AS529" s="73">
        <f t="shared" ca="1" si="263"/>
        <v>0</v>
      </c>
      <c r="AT529" s="73">
        <f t="shared" ca="1" si="263"/>
        <v>0</v>
      </c>
      <c r="AU529" s="73">
        <f t="shared" ca="1" si="263"/>
        <v>0</v>
      </c>
      <c r="AV529" s="73">
        <f t="shared" ca="1" si="263"/>
        <v>0</v>
      </c>
      <c r="AW529" s="73">
        <f t="shared" ca="1" si="263"/>
        <v>0</v>
      </c>
      <c r="AX529" s="73">
        <f t="shared" ca="1" si="263"/>
        <v>0</v>
      </c>
      <c r="AY529" s="73">
        <f t="shared" ca="1" si="263"/>
        <v>0</v>
      </c>
      <c r="AZ529" s="73">
        <f t="shared" ca="1" si="263"/>
        <v>0</v>
      </c>
      <c r="BA529" s="73">
        <f t="shared" ca="1" si="263"/>
        <v>0</v>
      </c>
      <c r="BB529" s="73">
        <f t="shared" ca="1" si="263"/>
        <v>0</v>
      </c>
      <c r="BC529" s="73">
        <f t="shared" ca="1" si="263"/>
        <v>0</v>
      </c>
      <c r="BD529" s="73">
        <f t="shared" ca="1" si="263"/>
        <v>0</v>
      </c>
      <c r="BE529" s="73">
        <f t="shared" ca="1" si="263"/>
        <v>0</v>
      </c>
      <c r="BF529" s="73">
        <f t="shared" ca="1" si="263"/>
        <v>0</v>
      </c>
      <c r="BG529" s="73">
        <f t="shared" ca="1" si="263"/>
        <v>0</v>
      </c>
      <c r="BH529" s="73">
        <f t="shared" ca="1" si="263"/>
        <v>0</v>
      </c>
      <c r="BI529" s="73">
        <f t="shared" ca="1" si="263"/>
        <v>0</v>
      </c>
      <c r="BJ529" s="73">
        <f t="shared" ca="1" si="263"/>
        <v>0</v>
      </c>
      <c r="BK529" s="73">
        <f t="shared" ca="1" si="263"/>
        <v>0</v>
      </c>
      <c r="BL529" s="73">
        <f t="shared" ca="1" si="263"/>
        <v>0</v>
      </c>
      <c r="BM529" s="73">
        <f t="shared" ca="1" si="263"/>
        <v>0</v>
      </c>
      <c r="BN529" s="73">
        <f t="shared" ca="1" si="263"/>
        <v>0</v>
      </c>
      <c r="BO529" s="73">
        <f t="shared" ca="1" si="263"/>
        <v>0</v>
      </c>
      <c r="BP529" s="73">
        <f t="shared" ca="1" si="263"/>
        <v>0</v>
      </c>
      <c r="BQ529" s="73">
        <f t="shared" ca="1" si="263"/>
        <v>0</v>
      </c>
      <c r="BR529" s="73">
        <f t="shared" ca="1" si="263"/>
        <v>0</v>
      </c>
      <c r="BS529" s="73">
        <f t="shared" ca="1" si="263"/>
        <v>0</v>
      </c>
      <c r="BT529" s="73">
        <f t="shared" ca="1" si="263"/>
        <v>0</v>
      </c>
      <c r="BU529" s="73">
        <f t="shared" ca="1" si="263"/>
        <v>0</v>
      </c>
      <c r="BV529" s="73">
        <f t="shared" ca="1" si="263"/>
        <v>0</v>
      </c>
      <c r="BW529" s="73">
        <f t="shared" ca="1" si="263"/>
        <v>0</v>
      </c>
      <c r="BX529" s="73">
        <f t="shared" ca="1" si="263"/>
        <v>0</v>
      </c>
      <c r="BY529" s="73">
        <f t="shared" ca="1" si="263"/>
        <v>0</v>
      </c>
      <c r="BZ529" s="73">
        <f t="shared" ca="1" si="263"/>
        <v>0</v>
      </c>
      <c r="CA529" s="73">
        <f t="shared" ca="1" si="263"/>
        <v>0</v>
      </c>
      <c r="CB529" s="73">
        <f t="shared" ca="1" si="263"/>
        <v>0</v>
      </c>
      <c r="CC529" s="73">
        <f t="shared" ca="1" si="263"/>
        <v>0</v>
      </c>
      <c r="CD529" s="73">
        <f t="shared" ca="1" si="263"/>
        <v>0</v>
      </c>
      <c r="CE529" s="73">
        <f t="shared" ca="1" si="263"/>
        <v>0</v>
      </c>
      <c r="CF529" s="73">
        <f t="shared" ca="1" si="263"/>
        <v>0</v>
      </c>
      <c r="CG529" s="73">
        <f t="shared" ca="1" si="263"/>
        <v>0</v>
      </c>
      <c r="CH529" s="73">
        <f t="shared" ca="1" si="263"/>
        <v>0</v>
      </c>
      <c r="CI529" s="73">
        <f t="shared" ca="1" si="263"/>
        <v>0</v>
      </c>
      <c r="CJ529" s="73">
        <f t="shared" ca="1" si="263"/>
        <v>0</v>
      </c>
      <c r="CK529" s="73">
        <f t="shared" ca="1" si="263"/>
        <v>0</v>
      </c>
      <c r="CL529" s="73">
        <f t="shared" ca="1" si="263"/>
        <v>0</v>
      </c>
      <c r="CM529" s="73">
        <f t="shared" ca="1" si="263"/>
        <v>0</v>
      </c>
      <c r="CN529" s="73">
        <f t="shared" ref="CN529:CO529" ca="1" si="264">SUM(CN500:CN528)</f>
        <v>0</v>
      </c>
      <c r="CO529" s="73">
        <f t="shared" ca="1" si="264"/>
        <v>0</v>
      </c>
    </row>
    <row r="530" spans="1:93" hidden="1" outlineLevel="1"/>
    <row r="531" spans="1:93" hidden="1" outlineLevel="1">
      <c r="A531" s="16" t="s">
        <v>44</v>
      </c>
    </row>
    <row r="532" spans="1:93" hidden="1" outlineLevel="1">
      <c r="A532" s="2" t="s">
        <v>136</v>
      </c>
    </row>
    <row r="533" spans="1:93" hidden="1" outlineLevel="1">
      <c r="A533" t="s">
        <v>137</v>
      </c>
      <c r="B533" t="s">
        <v>138</v>
      </c>
      <c r="C533" t="s">
        <v>139</v>
      </c>
    </row>
    <row r="534" spans="1:93" hidden="1" outlineLevel="1">
      <c r="A534">
        <v>1990</v>
      </c>
      <c r="B534">
        <f t="shared" ref="B534:B562" si="265">MAX($A$427-$A534+1,1)</f>
        <v>24</v>
      </c>
      <c r="C534" s="1" cm="1">
        <f t="array" ref="C534:C561">TRANSPOSE(D210:AE210)</f>
        <v>0</v>
      </c>
      <c r="D534" s="64"/>
      <c r="E534" s="64"/>
      <c r="F534" s="64"/>
      <c r="G534" s="64"/>
      <c r="H534" s="64"/>
      <c r="I534" s="64"/>
      <c r="J534" s="64"/>
      <c r="K534" s="64"/>
      <c r="L534" s="64"/>
      <c r="M534" s="64"/>
      <c r="N534" s="64"/>
      <c r="O534" s="64"/>
      <c r="P534" s="64"/>
      <c r="Q534" s="64"/>
      <c r="R534" s="64"/>
      <c r="S534" s="64"/>
      <c r="T534" s="64"/>
      <c r="U534" s="64"/>
      <c r="V534" s="64"/>
      <c r="W534" s="64"/>
      <c r="X534" s="64"/>
      <c r="Y534" s="64"/>
      <c r="Z534" s="64"/>
      <c r="AA534" cm="1">
        <f t="array" aca="1" ref="AA534" ca="1">IF($A534&gt;AA$1,"",$C534*INDEX('ETS yield tables'!$D$265:$CO$293,$B534,AA$1-$A534+1)/10^6)</f>
        <v>0</v>
      </c>
      <c r="AB534" cm="1">
        <f t="array" aca="1" ref="AB534" ca="1">IF($A534&gt;AB$1,"",$C534*INDEX('ETS yield tables'!$D$265:$CO$293,$B534,AB$1-$A534+1)/10^6)</f>
        <v>0</v>
      </c>
      <c r="AC534" cm="1">
        <f t="array" aca="1" ref="AC534" ca="1">IF($A534&gt;AC$1,"",$C534*INDEX('ETS yield tables'!$D$265:$CO$293,$B534,AC$1-$A534+1)/10^6)</f>
        <v>0</v>
      </c>
      <c r="AD534" cm="1">
        <f t="array" aca="1" ref="AD534" ca="1">IF($A534&gt;AD$1,"",$C534*INDEX('ETS yield tables'!$D$265:$CO$293,$B534,AD$1-$A534+1)/10^6)</f>
        <v>0</v>
      </c>
      <c r="AE534" cm="1">
        <f t="array" aca="1" ref="AE534" ca="1">IF($A534&gt;AE$1,"",$C534*INDEX('ETS yield tables'!$D$265:$CO$293,$B534,AE$1-$A534+1)/10^6)</f>
        <v>0</v>
      </c>
      <c r="AF534" cm="1">
        <f t="array" aca="1" ref="AF534" ca="1">IF($A534&gt;AF$1,"",$C534*INDEX('ETS yield tables'!$D$265:$CO$293,$B534,AF$1-$A534+1)/10^6)</f>
        <v>0</v>
      </c>
      <c r="AG534" cm="1">
        <f t="array" aca="1" ref="AG534" ca="1">IF($A534&gt;AG$1,"",$C534*INDEX('ETS yield tables'!$D$265:$CO$293,$B534,AG$1-$A534+1)/10^6)</f>
        <v>0</v>
      </c>
      <c r="AH534" cm="1">
        <f t="array" aca="1" ref="AH534" ca="1">IF($A534&gt;AH$1,"",$C534*INDEX('ETS yield tables'!$D$265:$CO$293,$B534,AH$1-$A534+1)/10^6)</f>
        <v>0</v>
      </c>
      <c r="AI534" cm="1">
        <f t="array" aca="1" ref="AI534" ca="1">IF($A534&gt;AI$1,"",$C534*INDEX('ETS yield tables'!$D$265:$CO$293,$B534,AI$1-$A534+1)/10^6)</f>
        <v>0</v>
      </c>
      <c r="AJ534" cm="1">
        <f t="array" aca="1" ref="AJ534" ca="1">IF($A534&gt;AJ$1,"",$C534*INDEX('ETS yield tables'!$D$265:$CO$293,$B534,AJ$1-$A534+1)/10^6)</f>
        <v>0</v>
      </c>
      <c r="AK534" cm="1">
        <f t="array" aca="1" ref="AK534" ca="1">IF($A534&gt;AK$1,"",$C534*INDEX('ETS yield tables'!$D$265:$CO$293,$B534,AK$1-$A534+1)/10^6)</f>
        <v>0</v>
      </c>
      <c r="AL534" cm="1">
        <f t="array" aca="1" ref="AL534" ca="1">IF($A534&gt;AL$1,"",$C534*INDEX('ETS yield tables'!$D$265:$CO$293,$B534,AL$1-$A534+1)/10^6)</f>
        <v>0</v>
      </c>
      <c r="AM534" cm="1">
        <f t="array" aca="1" ref="AM534" ca="1">IF($A534&gt;AM$1,"",$C534*INDEX('ETS yield tables'!$D$265:$CO$293,$B534,AM$1-$A534+1)/10^6)</f>
        <v>0</v>
      </c>
      <c r="AN534" cm="1">
        <f t="array" aca="1" ref="AN534" ca="1">IF($A534&gt;AN$1,"",$C534*INDEX('ETS yield tables'!$D$265:$CO$293,$B534,AN$1-$A534+1)/10^6)</f>
        <v>0</v>
      </c>
      <c r="AO534" cm="1">
        <f t="array" aca="1" ref="AO534" ca="1">IF($A534&gt;AO$1,"",$C534*INDEX('ETS yield tables'!$D$265:$CO$293,$B534,AO$1-$A534+1)/10^6)</f>
        <v>0</v>
      </c>
      <c r="AP534" cm="1">
        <f t="array" aca="1" ref="AP534" ca="1">IF($A534&gt;AP$1,"",$C534*INDEX('ETS yield tables'!$D$265:$CO$293,$B534,AP$1-$A534+1)/10^6)</f>
        <v>0</v>
      </c>
      <c r="AQ534" cm="1">
        <f t="array" aca="1" ref="AQ534" ca="1">IF($A534&gt;AQ$1,"",$C534*INDEX('ETS yield tables'!$D$265:$CO$293,$B534,AQ$1-$A534+1)/10^6)</f>
        <v>0</v>
      </c>
      <c r="AR534" cm="1">
        <f t="array" aca="1" ref="AR534" ca="1">IF($A534&gt;AR$1,"",$C534*INDEX('ETS yield tables'!$D$265:$CO$293,$B534,AR$1-$A534+1)/10^6)</f>
        <v>0</v>
      </c>
      <c r="AS534" cm="1">
        <f t="array" aca="1" ref="AS534" ca="1">IF($A534&gt;AS$1,"",$C534*INDEX('ETS yield tables'!$D$265:$CO$293,$B534,AS$1-$A534+1)/10^6)</f>
        <v>0</v>
      </c>
      <c r="AT534" cm="1">
        <f t="array" aca="1" ref="AT534" ca="1">IF($A534&gt;AT$1,"",$C534*INDEX('ETS yield tables'!$D$265:$CO$293,$B534,AT$1-$A534+1)/10^6)</f>
        <v>0</v>
      </c>
      <c r="AU534" cm="1">
        <f t="array" aca="1" ref="AU534" ca="1">IF($A534&gt;AU$1,"",$C534*INDEX('ETS yield tables'!$D$265:$CO$293,$B534,AU$1-$A534+1)/10^6)</f>
        <v>0</v>
      </c>
      <c r="AV534" cm="1">
        <f t="array" aca="1" ref="AV534" ca="1">IF($A534&gt;AV$1,"",$C534*INDEX('ETS yield tables'!$D$265:$CO$293,$B534,AV$1-$A534+1)/10^6)</f>
        <v>0</v>
      </c>
      <c r="AW534" cm="1">
        <f t="array" aca="1" ref="AW534" ca="1">IF($A534&gt;AW$1,"",$C534*INDEX('ETS yield tables'!$D$265:$CO$293,$B534,AW$1-$A534+1)/10^6)</f>
        <v>0</v>
      </c>
      <c r="AX534" cm="1">
        <f t="array" aca="1" ref="AX534" ca="1">IF($A534&gt;AX$1,"",$C534*INDEX('ETS yield tables'!$D$265:$CO$293,$B534,AX$1-$A534+1)/10^6)</f>
        <v>0</v>
      </c>
      <c r="AY534" cm="1">
        <f t="array" aca="1" ref="AY534" ca="1">IF($A534&gt;AY$1,"",$C534*INDEX('ETS yield tables'!$D$265:$CO$293,$B534,AY$1-$A534+1)/10^6)</f>
        <v>0</v>
      </c>
      <c r="AZ534" cm="1">
        <f t="array" aca="1" ref="AZ534" ca="1">IF($A534&gt;AZ$1,"",$C534*INDEX('ETS yield tables'!$D$265:$CO$293,$B534,AZ$1-$A534+1)/10^6)</f>
        <v>0</v>
      </c>
      <c r="BA534" cm="1">
        <f t="array" aca="1" ref="BA534" ca="1">IF($A534&gt;BA$1,"",$C534*INDEX('ETS yield tables'!$D$265:$CO$293,$B534,BA$1-$A534+1)/10^6)</f>
        <v>0</v>
      </c>
      <c r="BB534" cm="1">
        <f t="array" aca="1" ref="BB534" ca="1">IF($A534&gt;BB$1,"",$C534*INDEX('ETS yield tables'!$D$265:$CO$293,$B534,BB$1-$A534+1)/10^6)</f>
        <v>0</v>
      </c>
      <c r="BC534" cm="1">
        <f t="array" aca="1" ref="BC534" ca="1">IF($A534&gt;BC$1,"",$C534*INDEX('ETS yield tables'!$D$265:$CO$293,$B534,BC$1-$A534+1)/10^6)</f>
        <v>0</v>
      </c>
      <c r="BD534" cm="1">
        <f t="array" aca="1" ref="BD534" ca="1">IF($A534&gt;BD$1,"",$C534*INDEX('ETS yield tables'!$D$265:$CO$293,$B534,BD$1-$A534+1)/10^6)</f>
        <v>0</v>
      </c>
      <c r="BE534" cm="1">
        <f t="array" aca="1" ref="BE534" ca="1">IF($A534&gt;BE$1,"",$C534*INDEX('ETS yield tables'!$D$265:$CO$293,$B534,BE$1-$A534+1)/10^6)</f>
        <v>0</v>
      </c>
      <c r="BF534" cm="1">
        <f t="array" aca="1" ref="BF534" ca="1">IF($A534&gt;BF$1,"",$C534*INDEX('ETS yield tables'!$D$265:$CO$293,$B534,BF$1-$A534+1)/10^6)</f>
        <v>0</v>
      </c>
      <c r="BG534" cm="1">
        <f t="array" aca="1" ref="BG534" ca="1">IF($A534&gt;BG$1,"",$C534*INDEX('ETS yield tables'!$D$265:$CO$293,$B534,BG$1-$A534+1)/10^6)</f>
        <v>0</v>
      </c>
      <c r="BH534" cm="1">
        <f t="array" aca="1" ref="BH534" ca="1">IF($A534&gt;BH$1,"",$C534*INDEX('ETS yield tables'!$D$265:$CO$293,$B534,BH$1-$A534+1)/10^6)</f>
        <v>0</v>
      </c>
      <c r="BI534" cm="1">
        <f t="array" aca="1" ref="BI534" ca="1">IF($A534&gt;BI$1,"",$C534*INDEX('ETS yield tables'!$D$265:$CO$293,$B534,BI$1-$A534+1)/10^6)</f>
        <v>0</v>
      </c>
      <c r="BJ534" cm="1">
        <f t="array" aca="1" ref="BJ534" ca="1">IF($A534&gt;BJ$1,"",$C534*INDEX('ETS yield tables'!$D$265:$CO$293,$B534,BJ$1-$A534+1)/10^6)</f>
        <v>0</v>
      </c>
      <c r="BK534" cm="1">
        <f t="array" aca="1" ref="BK534" ca="1">IF($A534&gt;BK$1,"",$C534*INDEX('ETS yield tables'!$D$265:$CO$293,$B534,BK$1-$A534+1)/10^6)</f>
        <v>0</v>
      </c>
      <c r="BL534" cm="1">
        <f t="array" aca="1" ref="BL534" ca="1">IF($A534&gt;BL$1,"",$C534*INDEX('ETS yield tables'!$D$265:$CO$293,$B534,BL$1-$A534+1)/10^6)</f>
        <v>0</v>
      </c>
      <c r="BM534" cm="1">
        <f t="array" aca="1" ref="BM534" ca="1">IF($A534&gt;BM$1,"",$C534*INDEX('ETS yield tables'!$D$265:$CO$293,$B534,BM$1-$A534+1)/10^6)</f>
        <v>0</v>
      </c>
      <c r="BN534" cm="1">
        <f t="array" aca="1" ref="BN534" ca="1">IF($A534&gt;BN$1,"",$C534*INDEX('ETS yield tables'!$D$265:$CO$293,$B534,BN$1-$A534+1)/10^6)</f>
        <v>0</v>
      </c>
      <c r="BO534" cm="1">
        <f t="array" aca="1" ref="BO534" ca="1">IF($A534&gt;BO$1,"",$C534*INDEX('ETS yield tables'!$D$265:$CO$293,$B534,BO$1-$A534+1)/10^6)</f>
        <v>0</v>
      </c>
      <c r="BP534" cm="1">
        <f t="array" aca="1" ref="BP534" ca="1">IF($A534&gt;BP$1,"",$C534*INDEX('ETS yield tables'!$D$265:$CO$293,$B534,BP$1-$A534+1)/10^6)</f>
        <v>0</v>
      </c>
      <c r="BQ534" cm="1">
        <f t="array" aca="1" ref="BQ534" ca="1">IF($A534&gt;BQ$1,"",$C534*INDEX('ETS yield tables'!$D$265:$CO$293,$B534,BQ$1-$A534+1)/10^6)</f>
        <v>0</v>
      </c>
      <c r="BR534" cm="1">
        <f t="array" aca="1" ref="BR534" ca="1">IF($A534&gt;BR$1,"",$C534*INDEX('ETS yield tables'!$D$265:$CO$293,$B534,BR$1-$A534+1)/10^6)</f>
        <v>0</v>
      </c>
      <c r="BS534" cm="1">
        <f t="array" aca="1" ref="BS534" ca="1">IF($A534&gt;BS$1,"",$C534*INDEX('ETS yield tables'!$D$265:$CO$293,$B534,BS$1-$A534+1)/10^6)</f>
        <v>0</v>
      </c>
      <c r="BT534" cm="1">
        <f t="array" aca="1" ref="BT534" ca="1">IF($A534&gt;BT$1,"",$C534*INDEX('ETS yield tables'!$D$265:$CO$293,$B534,BT$1-$A534+1)/10^6)</f>
        <v>0</v>
      </c>
      <c r="BU534" cm="1">
        <f t="array" aca="1" ref="BU534" ca="1">IF($A534&gt;BU$1,"",$C534*INDEX('ETS yield tables'!$D$265:$CO$293,$B534,BU$1-$A534+1)/10^6)</f>
        <v>0</v>
      </c>
      <c r="BV534" cm="1">
        <f t="array" aca="1" ref="BV534" ca="1">IF($A534&gt;BV$1,"",$C534*INDEX('ETS yield tables'!$D$265:$CO$293,$B534,BV$1-$A534+1)/10^6)</f>
        <v>0</v>
      </c>
      <c r="BW534" cm="1">
        <f t="array" aca="1" ref="BW534" ca="1">IF($A534&gt;BW$1,"",$C534*INDEX('ETS yield tables'!$D$265:$CO$293,$B534,BW$1-$A534+1)/10^6)</f>
        <v>0</v>
      </c>
      <c r="BX534" cm="1">
        <f t="array" aca="1" ref="BX534" ca="1">IF($A534&gt;BX$1,"",$C534*INDEX('ETS yield tables'!$D$265:$CO$293,$B534,BX$1-$A534+1)/10^6)</f>
        <v>0</v>
      </c>
      <c r="BY534" cm="1">
        <f t="array" aca="1" ref="BY534" ca="1">IF($A534&gt;BY$1,"",$C534*INDEX('ETS yield tables'!$D$265:$CO$293,$B534,BY$1-$A534+1)/10^6)</f>
        <v>0</v>
      </c>
      <c r="BZ534" cm="1">
        <f t="array" aca="1" ref="BZ534" ca="1">IF($A534&gt;BZ$1,"",$C534*INDEX('ETS yield tables'!$D$265:$CO$293,$B534,BZ$1-$A534+1)/10^6)</f>
        <v>0</v>
      </c>
      <c r="CA534" cm="1">
        <f t="array" aca="1" ref="CA534" ca="1">IF($A534&gt;CA$1,"",$C534*INDEX('ETS yield tables'!$D$265:$CO$293,$B534,CA$1-$A534+1)/10^6)</f>
        <v>0</v>
      </c>
      <c r="CB534" cm="1">
        <f t="array" aca="1" ref="CB534" ca="1">IF($A534&gt;CB$1,"",$C534*INDEX('ETS yield tables'!$D$265:$CO$293,$B534,CB$1-$A534+1)/10^6)</f>
        <v>0</v>
      </c>
      <c r="CC534" cm="1">
        <f t="array" aca="1" ref="CC534" ca="1">IF($A534&gt;CC$1,"",$C534*INDEX('ETS yield tables'!$D$265:$CO$293,$B534,CC$1-$A534+1)/10^6)</f>
        <v>0</v>
      </c>
      <c r="CD534" cm="1">
        <f t="array" aca="1" ref="CD534" ca="1">IF($A534&gt;CD$1,"",$C534*INDEX('ETS yield tables'!$D$265:$CO$293,$B534,CD$1-$A534+1)/10^6)</f>
        <v>0</v>
      </c>
      <c r="CE534" cm="1">
        <f t="array" aca="1" ref="CE534" ca="1">IF($A534&gt;CE$1,"",$C534*INDEX('ETS yield tables'!$D$265:$CO$293,$B534,CE$1-$A534+1)/10^6)</f>
        <v>0</v>
      </c>
      <c r="CF534" cm="1">
        <f t="array" aca="1" ref="CF534" ca="1">IF($A534&gt;CF$1,"",$C534*INDEX('ETS yield tables'!$D$265:$CO$293,$B534,CF$1-$A534+1)/10^6)</f>
        <v>0</v>
      </c>
      <c r="CG534" cm="1">
        <f t="array" aca="1" ref="CG534" ca="1">IF($A534&gt;CG$1,"",$C534*INDEX('ETS yield tables'!$D$265:$CO$293,$B534,CG$1-$A534+1)/10^6)</f>
        <v>0</v>
      </c>
      <c r="CH534" cm="1">
        <f t="array" aca="1" ref="CH534" ca="1">IF($A534&gt;CH$1,"",$C534*INDEX('ETS yield tables'!$D$265:$CO$293,$B534,CH$1-$A534+1)/10^6)</f>
        <v>0</v>
      </c>
      <c r="CI534" cm="1">
        <f t="array" aca="1" ref="CI534" ca="1">IF($A534&gt;CI$1,"",$C534*INDEX('ETS yield tables'!$D$265:$CO$293,$B534,CI$1-$A534+1)/10^6)</f>
        <v>0</v>
      </c>
      <c r="CJ534" cm="1">
        <f t="array" aca="1" ref="CJ534" ca="1">IF($A534&gt;CJ$1,"",$C534*INDEX('ETS yield tables'!$D$265:$CO$293,$B534,CJ$1-$A534+1)/10^6)</f>
        <v>0</v>
      </c>
      <c r="CK534" cm="1">
        <f t="array" aca="1" ref="CK534" ca="1">IF($A534&gt;CK$1,"",$C534*INDEX('ETS yield tables'!$D$265:$CO$293,$B534,CK$1-$A534+1)/10^6)</f>
        <v>0</v>
      </c>
      <c r="CL534" cm="1">
        <f t="array" aca="1" ref="CL534" ca="1">IF($A534&gt;CL$1,"",$C534*INDEX('ETS yield tables'!$D$265:$CO$293,$B534,CL$1-$A534+1)/10^6)</f>
        <v>0</v>
      </c>
      <c r="CM534" cm="1">
        <f t="array" aca="1" ref="CM534" ca="1">IF($A534&gt;CM$1,"",$C534*INDEX('ETS yield tables'!$D$265:$CO$293,$B534,CM$1-$A534+1)/10^6)</f>
        <v>0</v>
      </c>
      <c r="CN534" cm="1">
        <f t="array" aca="1" ref="CN534" ca="1">IF($A534&gt;CN$1,"",$C534*INDEX('ETS yield tables'!$D$265:$CO$293,$B534,CN$1-$A534+1)/10^6)</f>
        <v>0</v>
      </c>
      <c r="CO534" cm="1">
        <f t="array" aca="1" ref="CO534" ca="1">IF($A534&gt;CO$1,"",$C534*INDEX('ETS yield tables'!$D$265:$CO$293,$B534,CO$1-$A534+1)/10^6)</f>
        <v>0</v>
      </c>
    </row>
    <row r="535" spans="1:93" hidden="1" outlineLevel="1">
      <c r="A535">
        <v>1991</v>
      </c>
      <c r="B535">
        <f t="shared" si="265"/>
        <v>23</v>
      </c>
      <c r="C535" s="1">
        <v>0</v>
      </c>
      <c r="D535" s="64"/>
      <c r="E535" s="64"/>
      <c r="F535" s="64"/>
      <c r="G535" s="64"/>
      <c r="H535" s="64"/>
      <c r="I535" s="64"/>
      <c r="J535" s="64"/>
      <c r="K535" s="64"/>
      <c r="L535" s="64"/>
      <c r="M535" s="64"/>
      <c r="N535" s="64"/>
      <c r="O535" s="64"/>
      <c r="P535" s="64"/>
      <c r="Q535" s="64"/>
      <c r="R535" s="64"/>
      <c r="S535" s="64"/>
      <c r="T535" s="64"/>
      <c r="U535" s="64"/>
      <c r="V535" s="64"/>
      <c r="W535" s="64"/>
      <c r="X535" s="64"/>
      <c r="Y535" s="64"/>
      <c r="Z535" s="64"/>
      <c r="AA535" cm="1">
        <f t="array" aca="1" ref="AA535" ca="1">IF($A535&gt;AA$1,"",$C535*INDEX('ETS yield tables'!$D$265:$CO$293,$B535,AA$1-$A535+1)/10^6)</f>
        <v>0</v>
      </c>
      <c r="AB535" cm="1">
        <f t="array" aca="1" ref="AB535" ca="1">IF($A535&gt;AB$1,"",$C535*INDEX('ETS yield tables'!$D$265:$CO$293,$B535,AB$1-$A535+1)/10^6)</f>
        <v>0</v>
      </c>
      <c r="AC535" cm="1">
        <f t="array" aca="1" ref="AC535" ca="1">IF($A535&gt;AC$1,"",$C535*INDEX('ETS yield tables'!$D$265:$CO$293,$B535,AC$1-$A535+1)/10^6)</f>
        <v>0</v>
      </c>
      <c r="AD535" cm="1">
        <f t="array" aca="1" ref="AD535" ca="1">IF($A535&gt;AD$1,"",$C535*INDEX('ETS yield tables'!$D$265:$CO$293,$B535,AD$1-$A535+1)/10^6)</f>
        <v>0</v>
      </c>
      <c r="AE535" cm="1">
        <f t="array" aca="1" ref="AE535" ca="1">IF($A535&gt;AE$1,"",$C535*INDEX('ETS yield tables'!$D$265:$CO$293,$B535,AE$1-$A535+1)/10^6)</f>
        <v>0</v>
      </c>
      <c r="AF535" cm="1">
        <f t="array" aca="1" ref="AF535" ca="1">IF($A535&gt;AF$1,"",$C535*INDEX('ETS yield tables'!$D$265:$CO$293,$B535,AF$1-$A535+1)/10^6)</f>
        <v>0</v>
      </c>
      <c r="AG535" cm="1">
        <f t="array" aca="1" ref="AG535" ca="1">IF($A535&gt;AG$1,"",$C535*INDEX('ETS yield tables'!$D$265:$CO$293,$B535,AG$1-$A535+1)/10^6)</f>
        <v>0</v>
      </c>
      <c r="AH535" cm="1">
        <f t="array" aca="1" ref="AH535" ca="1">IF($A535&gt;AH$1,"",$C535*INDEX('ETS yield tables'!$D$265:$CO$293,$B535,AH$1-$A535+1)/10^6)</f>
        <v>0</v>
      </c>
      <c r="AI535" cm="1">
        <f t="array" aca="1" ref="AI535" ca="1">IF($A535&gt;AI$1,"",$C535*INDEX('ETS yield tables'!$D$265:$CO$293,$B535,AI$1-$A535+1)/10^6)</f>
        <v>0</v>
      </c>
      <c r="AJ535" cm="1">
        <f t="array" aca="1" ref="AJ535" ca="1">IF($A535&gt;AJ$1,"",$C535*INDEX('ETS yield tables'!$D$265:$CO$293,$B535,AJ$1-$A535+1)/10^6)</f>
        <v>0</v>
      </c>
      <c r="AK535" cm="1">
        <f t="array" aca="1" ref="AK535" ca="1">IF($A535&gt;AK$1,"",$C535*INDEX('ETS yield tables'!$D$265:$CO$293,$B535,AK$1-$A535+1)/10^6)</f>
        <v>0</v>
      </c>
      <c r="AL535" cm="1">
        <f t="array" aca="1" ref="AL535" ca="1">IF($A535&gt;AL$1,"",$C535*INDEX('ETS yield tables'!$D$265:$CO$293,$B535,AL$1-$A535+1)/10^6)</f>
        <v>0</v>
      </c>
      <c r="AM535" cm="1">
        <f t="array" aca="1" ref="AM535" ca="1">IF($A535&gt;AM$1,"",$C535*INDEX('ETS yield tables'!$D$265:$CO$293,$B535,AM$1-$A535+1)/10^6)</f>
        <v>0</v>
      </c>
      <c r="AN535" cm="1">
        <f t="array" aca="1" ref="AN535" ca="1">IF($A535&gt;AN$1,"",$C535*INDEX('ETS yield tables'!$D$265:$CO$293,$B535,AN$1-$A535+1)/10^6)</f>
        <v>0</v>
      </c>
      <c r="AO535" cm="1">
        <f t="array" aca="1" ref="AO535" ca="1">IF($A535&gt;AO$1,"",$C535*INDEX('ETS yield tables'!$D$265:$CO$293,$B535,AO$1-$A535+1)/10^6)</f>
        <v>0</v>
      </c>
      <c r="AP535" cm="1">
        <f t="array" aca="1" ref="AP535" ca="1">IF($A535&gt;AP$1,"",$C535*INDEX('ETS yield tables'!$D$265:$CO$293,$B535,AP$1-$A535+1)/10^6)</f>
        <v>0</v>
      </c>
      <c r="AQ535" cm="1">
        <f t="array" aca="1" ref="AQ535" ca="1">IF($A535&gt;AQ$1,"",$C535*INDEX('ETS yield tables'!$D$265:$CO$293,$B535,AQ$1-$A535+1)/10^6)</f>
        <v>0</v>
      </c>
      <c r="AR535" cm="1">
        <f t="array" aca="1" ref="AR535" ca="1">IF($A535&gt;AR$1,"",$C535*INDEX('ETS yield tables'!$D$265:$CO$293,$B535,AR$1-$A535+1)/10^6)</f>
        <v>0</v>
      </c>
      <c r="AS535" cm="1">
        <f t="array" aca="1" ref="AS535" ca="1">IF($A535&gt;AS$1,"",$C535*INDEX('ETS yield tables'!$D$265:$CO$293,$B535,AS$1-$A535+1)/10^6)</f>
        <v>0</v>
      </c>
      <c r="AT535" cm="1">
        <f t="array" aca="1" ref="AT535" ca="1">IF($A535&gt;AT$1,"",$C535*INDEX('ETS yield tables'!$D$265:$CO$293,$B535,AT$1-$A535+1)/10^6)</f>
        <v>0</v>
      </c>
      <c r="AU535" cm="1">
        <f t="array" aca="1" ref="AU535" ca="1">IF($A535&gt;AU$1,"",$C535*INDEX('ETS yield tables'!$D$265:$CO$293,$B535,AU$1-$A535+1)/10^6)</f>
        <v>0</v>
      </c>
      <c r="AV535" cm="1">
        <f t="array" aca="1" ref="AV535" ca="1">IF($A535&gt;AV$1,"",$C535*INDEX('ETS yield tables'!$D$265:$CO$293,$B535,AV$1-$A535+1)/10^6)</f>
        <v>0</v>
      </c>
      <c r="AW535" cm="1">
        <f t="array" aca="1" ref="AW535" ca="1">IF($A535&gt;AW$1,"",$C535*INDEX('ETS yield tables'!$D$265:$CO$293,$B535,AW$1-$A535+1)/10^6)</f>
        <v>0</v>
      </c>
      <c r="AX535" cm="1">
        <f t="array" aca="1" ref="AX535" ca="1">IF($A535&gt;AX$1,"",$C535*INDEX('ETS yield tables'!$D$265:$CO$293,$B535,AX$1-$A535+1)/10^6)</f>
        <v>0</v>
      </c>
      <c r="AY535" cm="1">
        <f t="array" aca="1" ref="AY535" ca="1">IF($A535&gt;AY$1,"",$C535*INDEX('ETS yield tables'!$D$265:$CO$293,$B535,AY$1-$A535+1)/10^6)</f>
        <v>0</v>
      </c>
      <c r="AZ535" cm="1">
        <f t="array" aca="1" ref="AZ535" ca="1">IF($A535&gt;AZ$1,"",$C535*INDEX('ETS yield tables'!$D$265:$CO$293,$B535,AZ$1-$A535+1)/10^6)</f>
        <v>0</v>
      </c>
      <c r="BA535" cm="1">
        <f t="array" aca="1" ref="BA535" ca="1">IF($A535&gt;BA$1,"",$C535*INDEX('ETS yield tables'!$D$265:$CO$293,$B535,BA$1-$A535+1)/10^6)</f>
        <v>0</v>
      </c>
      <c r="BB535" cm="1">
        <f t="array" aca="1" ref="BB535" ca="1">IF($A535&gt;BB$1,"",$C535*INDEX('ETS yield tables'!$D$265:$CO$293,$B535,BB$1-$A535+1)/10^6)</f>
        <v>0</v>
      </c>
      <c r="BC535" cm="1">
        <f t="array" aca="1" ref="BC535" ca="1">IF($A535&gt;BC$1,"",$C535*INDEX('ETS yield tables'!$D$265:$CO$293,$B535,BC$1-$A535+1)/10^6)</f>
        <v>0</v>
      </c>
      <c r="BD535" cm="1">
        <f t="array" aca="1" ref="BD535" ca="1">IF($A535&gt;BD$1,"",$C535*INDEX('ETS yield tables'!$D$265:$CO$293,$B535,BD$1-$A535+1)/10^6)</f>
        <v>0</v>
      </c>
      <c r="BE535" cm="1">
        <f t="array" aca="1" ref="BE535" ca="1">IF($A535&gt;BE$1,"",$C535*INDEX('ETS yield tables'!$D$265:$CO$293,$B535,BE$1-$A535+1)/10^6)</f>
        <v>0</v>
      </c>
      <c r="BF535" cm="1">
        <f t="array" aca="1" ref="BF535" ca="1">IF($A535&gt;BF$1,"",$C535*INDEX('ETS yield tables'!$D$265:$CO$293,$B535,BF$1-$A535+1)/10^6)</f>
        <v>0</v>
      </c>
      <c r="BG535" cm="1">
        <f t="array" aca="1" ref="BG535" ca="1">IF($A535&gt;BG$1,"",$C535*INDEX('ETS yield tables'!$D$265:$CO$293,$B535,BG$1-$A535+1)/10^6)</f>
        <v>0</v>
      </c>
      <c r="BH535" cm="1">
        <f t="array" aca="1" ref="BH535" ca="1">IF($A535&gt;BH$1,"",$C535*INDEX('ETS yield tables'!$D$265:$CO$293,$B535,BH$1-$A535+1)/10^6)</f>
        <v>0</v>
      </c>
      <c r="BI535" cm="1">
        <f t="array" aca="1" ref="BI535" ca="1">IF($A535&gt;BI$1,"",$C535*INDEX('ETS yield tables'!$D$265:$CO$293,$B535,BI$1-$A535+1)/10^6)</f>
        <v>0</v>
      </c>
      <c r="BJ535" cm="1">
        <f t="array" aca="1" ref="BJ535" ca="1">IF($A535&gt;BJ$1,"",$C535*INDEX('ETS yield tables'!$D$265:$CO$293,$B535,BJ$1-$A535+1)/10^6)</f>
        <v>0</v>
      </c>
      <c r="BK535" cm="1">
        <f t="array" aca="1" ref="BK535" ca="1">IF($A535&gt;BK$1,"",$C535*INDEX('ETS yield tables'!$D$265:$CO$293,$B535,BK$1-$A535+1)/10^6)</f>
        <v>0</v>
      </c>
      <c r="BL535" cm="1">
        <f t="array" aca="1" ref="BL535" ca="1">IF($A535&gt;BL$1,"",$C535*INDEX('ETS yield tables'!$D$265:$CO$293,$B535,BL$1-$A535+1)/10^6)</f>
        <v>0</v>
      </c>
      <c r="BM535" cm="1">
        <f t="array" aca="1" ref="BM535" ca="1">IF($A535&gt;BM$1,"",$C535*INDEX('ETS yield tables'!$D$265:$CO$293,$B535,BM$1-$A535+1)/10^6)</f>
        <v>0</v>
      </c>
      <c r="BN535" cm="1">
        <f t="array" aca="1" ref="BN535" ca="1">IF($A535&gt;BN$1,"",$C535*INDEX('ETS yield tables'!$D$265:$CO$293,$B535,BN$1-$A535+1)/10^6)</f>
        <v>0</v>
      </c>
      <c r="BO535" cm="1">
        <f t="array" aca="1" ref="BO535" ca="1">IF($A535&gt;BO$1,"",$C535*INDEX('ETS yield tables'!$D$265:$CO$293,$B535,BO$1-$A535+1)/10^6)</f>
        <v>0</v>
      </c>
      <c r="BP535" cm="1">
        <f t="array" aca="1" ref="BP535" ca="1">IF($A535&gt;BP$1,"",$C535*INDEX('ETS yield tables'!$D$265:$CO$293,$B535,BP$1-$A535+1)/10^6)</f>
        <v>0</v>
      </c>
      <c r="BQ535" cm="1">
        <f t="array" aca="1" ref="BQ535" ca="1">IF($A535&gt;BQ$1,"",$C535*INDEX('ETS yield tables'!$D$265:$CO$293,$B535,BQ$1-$A535+1)/10^6)</f>
        <v>0</v>
      </c>
      <c r="BR535" cm="1">
        <f t="array" aca="1" ref="BR535" ca="1">IF($A535&gt;BR$1,"",$C535*INDEX('ETS yield tables'!$D$265:$CO$293,$B535,BR$1-$A535+1)/10^6)</f>
        <v>0</v>
      </c>
      <c r="BS535" cm="1">
        <f t="array" aca="1" ref="BS535" ca="1">IF($A535&gt;BS$1,"",$C535*INDEX('ETS yield tables'!$D$265:$CO$293,$B535,BS$1-$A535+1)/10^6)</f>
        <v>0</v>
      </c>
      <c r="BT535" cm="1">
        <f t="array" aca="1" ref="BT535" ca="1">IF($A535&gt;BT$1,"",$C535*INDEX('ETS yield tables'!$D$265:$CO$293,$B535,BT$1-$A535+1)/10^6)</f>
        <v>0</v>
      </c>
      <c r="BU535" cm="1">
        <f t="array" aca="1" ref="BU535" ca="1">IF($A535&gt;BU$1,"",$C535*INDEX('ETS yield tables'!$D$265:$CO$293,$B535,BU$1-$A535+1)/10^6)</f>
        <v>0</v>
      </c>
      <c r="BV535" cm="1">
        <f t="array" aca="1" ref="BV535" ca="1">IF($A535&gt;BV$1,"",$C535*INDEX('ETS yield tables'!$D$265:$CO$293,$B535,BV$1-$A535+1)/10^6)</f>
        <v>0</v>
      </c>
      <c r="BW535" cm="1">
        <f t="array" aca="1" ref="BW535" ca="1">IF($A535&gt;BW$1,"",$C535*INDEX('ETS yield tables'!$D$265:$CO$293,$B535,BW$1-$A535+1)/10^6)</f>
        <v>0</v>
      </c>
      <c r="BX535" cm="1">
        <f t="array" aca="1" ref="BX535" ca="1">IF($A535&gt;BX$1,"",$C535*INDEX('ETS yield tables'!$D$265:$CO$293,$B535,BX$1-$A535+1)/10^6)</f>
        <v>0</v>
      </c>
      <c r="BY535" cm="1">
        <f t="array" aca="1" ref="BY535" ca="1">IF($A535&gt;BY$1,"",$C535*INDEX('ETS yield tables'!$D$265:$CO$293,$B535,BY$1-$A535+1)/10^6)</f>
        <v>0</v>
      </c>
      <c r="BZ535" cm="1">
        <f t="array" aca="1" ref="BZ535" ca="1">IF($A535&gt;BZ$1,"",$C535*INDEX('ETS yield tables'!$D$265:$CO$293,$B535,BZ$1-$A535+1)/10^6)</f>
        <v>0</v>
      </c>
      <c r="CA535" cm="1">
        <f t="array" aca="1" ref="CA535" ca="1">IF($A535&gt;CA$1,"",$C535*INDEX('ETS yield tables'!$D$265:$CO$293,$B535,CA$1-$A535+1)/10^6)</f>
        <v>0</v>
      </c>
      <c r="CB535" cm="1">
        <f t="array" aca="1" ref="CB535" ca="1">IF($A535&gt;CB$1,"",$C535*INDEX('ETS yield tables'!$D$265:$CO$293,$B535,CB$1-$A535+1)/10^6)</f>
        <v>0</v>
      </c>
      <c r="CC535" cm="1">
        <f t="array" aca="1" ref="CC535" ca="1">IF($A535&gt;CC$1,"",$C535*INDEX('ETS yield tables'!$D$265:$CO$293,$B535,CC$1-$A535+1)/10^6)</f>
        <v>0</v>
      </c>
      <c r="CD535" cm="1">
        <f t="array" aca="1" ref="CD535" ca="1">IF($A535&gt;CD$1,"",$C535*INDEX('ETS yield tables'!$D$265:$CO$293,$B535,CD$1-$A535+1)/10^6)</f>
        <v>0</v>
      </c>
      <c r="CE535" cm="1">
        <f t="array" aca="1" ref="CE535" ca="1">IF($A535&gt;CE$1,"",$C535*INDEX('ETS yield tables'!$D$265:$CO$293,$B535,CE$1-$A535+1)/10^6)</f>
        <v>0</v>
      </c>
      <c r="CF535" cm="1">
        <f t="array" aca="1" ref="CF535" ca="1">IF($A535&gt;CF$1,"",$C535*INDEX('ETS yield tables'!$D$265:$CO$293,$B535,CF$1-$A535+1)/10^6)</f>
        <v>0</v>
      </c>
      <c r="CG535" cm="1">
        <f t="array" aca="1" ref="CG535" ca="1">IF($A535&gt;CG$1,"",$C535*INDEX('ETS yield tables'!$D$265:$CO$293,$B535,CG$1-$A535+1)/10^6)</f>
        <v>0</v>
      </c>
      <c r="CH535" cm="1">
        <f t="array" aca="1" ref="CH535" ca="1">IF($A535&gt;CH$1,"",$C535*INDEX('ETS yield tables'!$D$265:$CO$293,$B535,CH$1-$A535+1)/10^6)</f>
        <v>0</v>
      </c>
      <c r="CI535" cm="1">
        <f t="array" aca="1" ref="CI535" ca="1">IF($A535&gt;CI$1,"",$C535*INDEX('ETS yield tables'!$D$265:$CO$293,$B535,CI$1-$A535+1)/10^6)</f>
        <v>0</v>
      </c>
      <c r="CJ535" cm="1">
        <f t="array" aca="1" ref="CJ535" ca="1">IF($A535&gt;CJ$1,"",$C535*INDEX('ETS yield tables'!$D$265:$CO$293,$B535,CJ$1-$A535+1)/10^6)</f>
        <v>0</v>
      </c>
      <c r="CK535" cm="1">
        <f t="array" aca="1" ref="CK535" ca="1">IF($A535&gt;CK$1,"",$C535*INDEX('ETS yield tables'!$D$265:$CO$293,$B535,CK$1-$A535+1)/10^6)</f>
        <v>0</v>
      </c>
      <c r="CL535" cm="1">
        <f t="array" aca="1" ref="CL535" ca="1">IF($A535&gt;CL$1,"",$C535*INDEX('ETS yield tables'!$D$265:$CO$293,$B535,CL$1-$A535+1)/10^6)</f>
        <v>0</v>
      </c>
      <c r="CM535" cm="1">
        <f t="array" aca="1" ref="CM535" ca="1">IF($A535&gt;CM$1,"",$C535*INDEX('ETS yield tables'!$D$265:$CO$293,$B535,CM$1-$A535+1)/10^6)</f>
        <v>0</v>
      </c>
      <c r="CN535" cm="1">
        <f t="array" aca="1" ref="CN535" ca="1">IF($A535&gt;CN$1,"",$C535*INDEX('ETS yield tables'!$D$265:$CO$293,$B535,CN$1-$A535+1)/10^6)</f>
        <v>0</v>
      </c>
      <c r="CO535" cm="1">
        <f t="array" aca="1" ref="CO535" ca="1">IF($A535&gt;CO$1,"",$C535*INDEX('ETS yield tables'!$D$265:$CO$293,$B535,CO$1-$A535+1)/10^6)</f>
        <v>0</v>
      </c>
    </row>
    <row r="536" spans="1:93" hidden="1" outlineLevel="1">
      <c r="A536">
        <v>1992</v>
      </c>
      <c r="B536">
        <f t="shared" si="265"/>
        <v>22</v>
      </c>
      <c r="C536" s="1">
        <v>0</v>
      </c>
      <c r="D536" s="64"/>
      <c r="E536" s="64"/>
      <c r="F536" s="64"/>
      <c r="G536" s="64"/>
      <c r="H536" s="64"/>
      <c r="I536" s="64"/>
      <c r="J536" s="64"/>
      <c r="K536" s="64"/>
      <c r="L536" s="64"/>
      <c r="M536" s="64"/>
      <c r="N536" s="64"/>
      <c r="O536" s="64"/>
      <c r="P536" s="64"/>
      <c r="Q536" s="64"/>
      <c r="R536" s="64"/>
      <c r="S536" s="64"/>
      <c r="T536" s="64"/>
      <c r="U536" s="64"/>
      <c r="V536" s="64"/>
      <c r="W536" s="64"/>
      <c r="X536" s="64"/>
      <c r="Y536" s="64"/>
      <c r="Z536" s="64"/>
      <c r="AA536" cm="1">
        <f t="array" aca="1" ref="AA536" ca="1">IF($A536&gt;AA$1,"",$C536*INDEX('ETS yield tables'!$D$265:$CO$293,$B536,AA$1-$A536+1)/10^6)</f>
        <v>0</v>
      </c>
      <c r="AB536" cm="1">
        <f t="array" aca="1" ref="AB536" ca="1">IF($A536&gt;AB$1,"",$C536*INDEX('ETS yield tables'!$D$265:$CO$293,$B536,AB$1-$A536+1)/10^6)</f>
        <v>0</v>
      </c>
      <c r="AC536" cm="1">
        <f t="array" aca="1" ref="AC536" ca="1">IF($A536&gt;AC$1,"",$C536*INDEX('ETS yield tables'!$D$265:$CO$293,$B536,AC$1-$A536+1)/10^6)</f>
        <v>0</v>
      </c>
      <c r="AD536" cm="1">
        <f t="array" aca="1" ref="AD536" ca="1">IF($A536&gt;AD$1,"",$C536*INDEX('ETS yield tables'!$D$265:$CO$293,$B536,AD$1-$A536+1)/10^6)</f>
        <v>0</v>
      </c>
      <c r="AE536" cm="1">
        <f t="array" aca="1" ref="AE536" ca="1">IF($A536&gt;AE$1,"",$C536*INDEX('ETS yield tables'!$D$265:$CO$293,$B536,AE$1-$A536+1)/10^6)</f>
        <v>0</v>
      </c>
      <c r="AF536" cm="1">
        <f t="array" aca="1" ref="AF536" ca="1">IF($A536&gt;AF$1,"",$C536*INDEX('ETS yield tables'!$D$265:$CO$293,$B536,AF$1-$A536+1)/10^6)</f>
        <v>0</v>
      </c>
      <c r="AG536" cm="1">
        <f t="array" aca="1" ref="AG536" ca="1">IF($A536&gt;AG$1,"",$C536*INDEX('ETS yield tables'!$D$265:$CO$293,$B536,AG$1-$A536+1)/10^6)</f>
        <v>0</v>
      </c>
      <c r="AH536" cm="1">
        <f t="array" aca="1" ref="AH536" ca="1">IF($A536&gt;AH$1,"",$C536*INDEX('ETS yield tables'!$D$265:$CO$293,$B536,AH$1-$A536+1)/10^6)</f>
        <v>0</v>
      </c>
      <c r="AI536" cm="1">
        <f t="array" aca="1" ref="AI536" ca="1">IF($A536&gt;AI$1,"",$C536*INDEX('ETS yield tables'!$D$265:$CO$293,$B536,AI$1-$A536+1)/10^6)</f>
        <v>0</v>
      </c>
      <c r="AJ536" cm="1">
        <f t="array" aca="1" ref="AJ536" ca="1">IF($A536&gt;AJ$1,"",$C536*INDEX('ETS yield tables'!$D$265:$CO$293,$B536,AJ$1-$A536+1)/10^6)</f>
        <v>0</v>
      </c>
      <c r="AK536" cm="1">
        <f t="array" aca="1" ref="AK536" ca="1">IF($A536&gt;AK$1,"",$C536*INDEX('ETS yield tables'!$D$265:$CO$293,$B536,AK$1-$A536+1)/10^6)</f>
        <v>0</v>
      </c>
      <c r="AL536" cm="1">
        <f t="array" aca="1" ref="AL536" ca="1">IF($A536&gt;AL$1,"",$C536*INDEX('ETS yield tables'!$D$265:$CO$293,$B536,AL$1-$A536+1)/10^6)</f>
        <v>0</v>
      </c>
      <c r="AM536" cm="1">
        <f t="array" aca="1" ref="AM536" ca="1">IF($A536&gt;AM$1,"",$C536*INDEX('ETS yield tables'!$D$265:$CO$293,$B536,AM$1-$A536+1)/10^6)</f>
        <v>0</v>
      </c>
      <c r="AN536" cm="1">
        <f t="array" aca="1" ref="AN536" ca="1">IF($A536&gt;AN$1,"",$C536*INDEX('ETS yield tables'!$D$265:$CO$293,$B536,AN$1-$A536+1)/10^6)</f>
        <v>0</v>
      </c>
      <c r="AO536" cm="1">
        <f t="array" aca="1" ref="AO536" ca="1">IF($A536&gt;AO$1,"",$C536*INDEX('ETS yield tables'!$D$265:$CO$293,$B536,AO$1-$A536+1)/10^6)</f>
        <v>0</v>
      </c>
      <c r="AP536" cm="1">
        <f t="array" aca="1" ref="AP536" ca="1">IF($A536&gt;AP$1,"",$C536*INDEX('ETS yield tables'!$D$265:$CO$293,$B536,AP$1-$A536+1)/10^6)</f>
        <v>0</v>
      </c>
      <c r="AQ536" cm="1">
        <f t="array" aca="1" ref="AQ536" ca="1">IF($A536&gt;AQ$1,"",$C536*INDEX('ETS yield tables'!$D$265:$CO$293,$B536,AQ$1-$A536+1)/10^6)</f>
        <v>0</v>
      </c>
      <c r="AR536" cm="1">
        <f t="array" aca="1" ref="AR536" ca="1">IF($A536&gt;AR$1,"",$C536*INDEX('ETS yield tables'!$D$265:$CO$293,$B536,AR$1-$A536+1)/10^6)</f>
        <v>0</v>
      </c>
      <c r="AS536" cm="1">
        <f t="array" aca="1" ref="AS536" ca="1">IF($A536&gt;AS$1,"",$C536*INDEX('ETS yield tables'!$D$265:$CO$293,$B536,AS$1-$A536+1)/10^6)</f>
        <v>0</v>
      </c>
      <c r="AT536" cm="1">
        <f t="array" aca="1" ref="AT536" ca="1">IF($A536&gt;AT$1,"",$C536*INDEX('ETS yield tables'!$D$265:$CO$293,$B536,AT$1-$A536+1)/10^6)</f>
        <v>0</v>
      </c>
      <c r="AU536" cm="1">
        <f t="array" aca="1" ref="AU536" ca="1">IF($A536&gt;AU$1,"",$C536*INDEX('ETS yield tables'!$D$265:$CO$293,$B536,AU$1-$A536+1)/10^6)</f>
        <v>0</v>
      </c>
      <c r="AV536" cm="1">
        <f t="array" aca="1" ref="AV536" ca="1">IF($A536&gt;AV$1,"",$C536*INDEX('ETS yield tables'!$D$265:$CO$293,$B536,AV$1-$A536+1)/10^6)</f>
        <v>0</v>
      </c>
      <c r="AW536" cm="1">
        <f t="array" aca="1" ref="AW536" ca="1">IF($A536&gt;AW$1,"",$C536*INDEX('ETS yield tables'!$D$265:$CO$293,$B536,AW$1-$A536+1)/10^6)</f>
        <v>0</v>
      </c>
      <c r="AX536" cm="1">
        <f t="array" aca="1" ref="AX536" ca="1">IF($A536&gt;AX$1,"",$C536*INDEX('ETS yield tables'!$D$265:$CO$293,$B536,AX$1-$A536+1)/10^6)</f>
        <v>0</v>
      </c>
      <c r="AY536" cm="1">
        <f t="array" aca="1" ref="AY536" ca="1">IF($A536&gt;AY$1,"",$C536*INDEX('ETS yield tables'!$D$265:$CO$293,$B536,AY$1-$A536+1)/10^6)</f>
        <v>0</v>
      </c>
      <c r="AZ536" cm="1">
        <f t="array" aca="1" ref="AZ536" ca="1">IF($A536&gt;AZ$1,"",$C536*INDEX('ETS yield tables'!$D$265:$CO$293,$B536,AZ$1-$A536+1)/10^6)</f>
        <v>0</v>
      </c>
      <c r="BA536" cm="1">
        <f t="array" aca="1" ref="BA536" ca="1">IF($A536&gt;BA$1,"",$C536*INDEX('ETS yield tables'!$D$265:$CO$293,$B536,BA$1-$A536+1)/10^6)</f>
        <v>0</v>
      </c>
      <c r="BB536" cm="1">
        <f t="array" aca="1" ref="BB536" ca="1">IF($A536&gt;BB$1,"",$C536*INDEX('ETS yield tables'!$D$265:$CO$293,$B536,BB$1-$A536+1)/10^6)</f>
        <v>0</v>
      </c>
      <c r="BC536" cm="1">
        <f t="array" aca="1" ref="BC536" ca="1">IF($A536&gt;BC$1,"",$C536*INDEX('ETS yield tables'!$D$265:$CO$293,$B536,BC$1-$A536+1)/10^6)</f>
        <v>0</v>
      </c>
      <c r="BD536" cm="1">
        <f t="array" aca="1" ref="BD536" ca="1">IF($A536&gt;BD$1,"",$C536*INDEX('ETS yield tables'!$D$265:$CO$293,$B536,BD$1-$A536+1)/10^6)</f>
        <v>0</v>
      </c>
      <c r="BE536" cm="1">
        <f t="array" aca="1" ref="BE536" ca="1">IF($A536&gt;BE$1,"",$C536*INDEX('ETS yield tables'!$D$265:$CO$293,$B536,BE$1-$A536+1)/10^6)</f>
        <v>0</v>
      </c>
      <c r="BF536" cm="1">
        <f t="array" aca="1" ref="BF536" ca="1">IF($A536&gt;BF$1,"",$C536*INDEX('ETS yield tables'!$D$265:$CO$293,$B536,BF$1-$A536+1)/10^6)</f>
        <v>0</v>
      </c>
      <c r="BG536" cm="1">
        <f t="array" aca="1" ref="BG536" ca="1">IF($A536&gt;BG$1,"",$C536*INDEX('ETS yield tables'!$D$265:$CO$293,$B536,BG$1-$A536+1)/10^6)</f>
        <v>0</v>
      </c>
      <c r="BH536" cm="1">
        <f t="array" aca="1" ref="BH536" ca="1">IF($A536&gt;BH$1,"",$C536*INDEX('ETS yield tables'!$D$265:$CO$293,$B536,BH$1-$A536+1)/10^6)</f>
        <v>0</v>
      </c>
      <c r="BI536" cm="1">
        <f t="array" aca="1" ref="BI536" ca="1">IF($A536&gt;BI$1,"",$C536*INDEX('ETS yield tables'!$D$265:$CO$293,$B536,BI$1-$A536+1)/10^6)</f>
        <v>0</v>
      </c>
      <c r="BJ536" cm="1">
        <f t="array" aca="1" ref="BJ536" ca="1">IF($A536&gt;BJ$1,"",$C536*INDEX('ETS yield tables'!$D$265:$CO$293,$B536,BJ$1-$A536+1)/10^6)</f>
        <v>0</v>
      </c>
      <c r="BK536" cm="1">
        <f t="array" aca="1" ref="BK536" ca="1">IF($A536&gt;BK$1,"",$C536*INDEX('ETS yield tables'!$D$265:$CO$293,$B536,BK$1-$A536+1)/10^6)</f>
        <v>0</v>
      </c>
      <c r="BL536" cm="1">
        <f t="array" aca="1" ref="BL536" ca="1">IF($A536&gt;BL$1,"",$C536*INDEX('ETS yield tables'!$D$265:$CO$293,$B536,BL$1-$A536+1)/10^6)</f>
        <v>0</v>
      </c>
      <c r="BM536" cm="1">
        <f t="array" aca="1" ref="BM536" ca="1">IF($A536&gt;BM$1,"",$C536*INDEX('ETS yield tables'!$D$265:$CO$293,$B536,BM$1-$A536+1)/10^6)</f>
        <v>0</v>
      </c>
      <c r="BN536" cm="1">
        <f t="array" aca="1" ref="BN536" ca="1">IF($A536&gt;BN$1,"",$C536*INDEX('ETS yield tables'!$D$265:$CO$293,$B536,BN$1-$A536+1)/10^6)</f>
        <v>0</v>
      </c>
      <c r="BO536" cm="1">
        <f t="array" aca="1" ref="BO536" ca="1">IF($A536&gt;BO$1,"",$C536*INDEX('ETS yield tables'!$D$265:$CO$293,$B536,BO$1-$A536+1)/10^6)</f>
        <v>0</v>
      </c>
      <c r="BP536" cm="1">
        <f t="array" aca="1" ref="BP536" ca="1">IF($A536&gt;BP$1,"",$C536*INDEX('ETS yield tables'!$D$265:$CO$293,$B536,BP$1-$A536+1)/10^6)</f>
        <v>0</v>
      </c>
      <c r="BQ536" cm="1">
        <f t="array" aca="1" ref="BQ536" ca="1">IF($A536&gt;BQ$1,"",$C536*INDEX('ETS yield tables'!$D$265:$CO$293,$B536,BQ$1-$A536+1)/10^6)</f>
        <v>0</v>
      </c>
      <c r="BR536" cm="1">
        <f t="array" aca="1" ref="BR536" ca="1">IF($A536&gt;BR$1,"",$C536*INDEX('ETS yield tables'!$D$265:$CO$293,$B536,BR$1-$A536+1)/10^6)</f>
        <v>0</v>
      </c>
      <c r="BS536" cm="1">
        <f t="array" aca="1" ref="BS536" ca="1">IF($A536&gt;BS$1,"",$C536*INDEX('ETS yield tables'!$D$265:$CO$293,$B536,BS$1-$A536+1)/10^6)</f>
        <v>0</v>
      </c>
      <c r="BT536" cm="1">
        <f t="array" aca="1" ref="BT536" ca="1">IF($A536&gt;BT$1,"",$C536*INDEX('ETS yield tables'!$D$265:$CO$293,$B536,BT$1-$A536+1)/10^6)</f>
        <v>0</v>
      </c>
      <c r="BU536" cm="1">
        <f t="array" aca="1" ref="BU536" ca="1">IF($A536&gt;BU$1,"",$C536*INDEX('ETS yield tables'!$D$265:$CO$293,$B536,BU$1-$A536+1)/10^6)</f>
        <v>0</v>
      </c>
      <c r="BV536" cm="1">
        <f t="array" aca="1" ref="BV536" ca="1">IF($A536&gt;BV$1,"",$C536*INDEX('ETS yield tables'!$D$265:$CO$293,$B536,BV$1-$A536+1)/10^6)</f>
        <v>0</v>
      </c>
      <c r="BW536" cm="1">
        <f t="array" aca="1" ref="BW536" ca="1">IF($A536&gt;BW$1,"",$C536*INDEX('ETS yield tables'!$D$265:$CO$293,$B536,BW$1-$A536+1)/10^6)</f>
        <v>0</v>
      </c>
      <c r="BX536" cm="1">
        <f t="array" aca="1" ref="BX536" ca="1">IF($A536&gt;BX$1,"",$C536*INDEX('ETS yield tables'!$D$265:$CO$293,$B536,BX$1-$A536+1)/10^6)</f>
        <v>0</v>
      </c>
      <c r="BY536" cm="1">
        <f t="array" aca="1" ref="BY536" ca="1">IF($A536&gt;BY$1,"",$C536*INDEX('ETS yield tables'!$D$265:$CO$293,$B536,BY$1-$A536+1)/10^6)</f>
        <v>0</v>
      </c>
      <c r="BZ536" cm="1">
        <f t="array" aca="1" ref="BZ536" ca="1">IF($A536&gt;BZ$1,"",$C536*INDEX('ETS yield tables'!$D$265:$CO$293,$B536,BZ$1-$A536+1)/10^6)</f>
        <v>0</v>
      </c>
      <c r="CA536" cm="1">
        <f t="array" aca="1" ref="CA536" ca="1">IF($A536&gt;CA$1,"",$C536*INDEX('ETS yield tables'!$D$265:$CO$293,$B536,CA$1-$A536+1)/10^6)</f>
        <v>0</v>
      </c>
      <c r="CB536" cm="1">
        <f t="array" aca="1" ref="CB536" ca="1">IF($A536&gt;CB$1,"",$C536*INDEX('ETS yield tables'!$D$265:$CO$293,$B536,CB$1-$A536+1)/10^6)</f>
        <v>0</v>
      </c>
      <c r="CC536" cm="1">
        <f t="array" aca="1" ref="CC536" ca="1">IF($A536&gt;CC$1,"",$C536*INDEX('ETS yield tables'!$D$265:$CO$293,$B536,CC$1-$A536+1)/10^6)</f>
        <v>0</v>
      </c>
      <c r="CD536" cm="1">
        <f t="array" aca="1" ref="CD536" ca="1">IF($A536&gt;CD$1,"",$C536*INDEX('ETS yield tables'!$D$265:$CO$293,$B536,CD$1-$A536+1)/10^6)</f>
        <v>0</v>
      </c>
      <c r="CE536" cm="1">
        <f t="array" aca="1" ref="CE536" ca="1">IF($A536&gt;CE$1,"",$C536*INDEX('ETS yield tables'!$D$265:$CO$293,$B536,CE$1-$A536+1)/10^6)</f>
        <v>0</v>
      </c>
      <c r="CF536" cm="1">
        <f t="array" aca="1" ref="CF536" ca="1">IF($A536&gt;CF$1,"",$C536*INDEX('ETS yield tables'!$D$265:$CO$293,$B536,CF$1-$A536+1)/10^6)</f>
        <v>0</v>
      </c>
      <c r="CG536" cm="1">
        <f t="array" aca="1" ref="CG536" ca="1">IF($A536&gt;CG$1,"",$C536*INDEX('ETS yield tables'!$D$265:$CO$293,$B536,CG$1-$A536+1)/10^6)</f>
        <v>0</v>
      </c>
      <c r="CH536" cm="1">
        <f t="array" aca="1" ref="CH536" ca="1">IF($A536&gt;CH$1,"",$C536*INDEX('ETS yield tables'!$D$265:$CO$293,$B536,CH$1-$A536+1)/10^6)</f>
        <v>0</v>
      </c>
      <c r="CI536" cm="1">
        <f t="array" aca="1" ref="CI536" ca="1">IF($A536&gt;CI$1,"",$C536*INDEX('ETS yield tables'!$D$265:$CO$293,$B536,CI$1-$A536+1)/10^6)</f>
        <v>0</v>
      </c>
      <c r="CJ536" cm="1">
        <f t="array" aca="1" ref="CJ536" ca="1">IF($A536&gt;CJ$1,"",$C536*INDEX('ETS yield tables'!$D$265:$CO$293,$B536,CJ$1-$A536+1)/10^6)</f>
        <v>0</v>
      </c>
      <c r="CK536" cm="1">
        <f t="array" aca="1" ref="CK536" ca="1">IF($A536&gt;CK$1,"",$C536*INDEX('ETS yield tables'!$D$265:$CO$293,$B536,CK$1-$A536+1)/10^6)</f>
        <v>0</v>
      </c>
      <c r="CL536" cm="1">
        <f t="array" aca="1" ref="CL536" ca="1">IF($A536&gt;CL$1,"",$C536*INDEX('ETS yield tables'!$D$265:$CO$293,$B536,CL$1-$A536+1)/10^6)</f>
        <v>0</v>
      </c>
      <c r="CM536" cm="1">
        <f t="array" aca="1" ref="CM536" ca="1">IF($A536&gt;CM$1,"",$C536*INDEX('ETS yield tables'!$D$265:$CO$293,$B536,CM$1-$A536+1)/10^6)</f>
        <v>0</v>
      </c>
      <c r="CN536" cm="1">
        <f t="array" aca="1" ref="CN536" ca="1">IF($A536&gt;CN$1,"",$C536*INDEX('ETS yield tables'!$D$265:$CO$293,$B536,CN$1-$A536+1)/10^6)</f>
        <v>0</v>
      </c>
      <c r="CO536" cm="1">
        <f t="array" aca="1" ref="CO536" ca="1">IF($A536&gt;CO$1,"",$C536*INDEX('ETS yield tables'!$D$265:$CO$293,$B536,CO$1-$A536+1)/10^6)</f>
        <v>0</v>
      </c>
    </row>
    <row r="537" spans="1:93" hidden="1" outlineLevel="1">
      <c r="A537">
        <v>1993</v>
      </c>
      <c r="B537">
        <f t="shared" si="265"/>
        <v>21</v>
      </c>
      <c r="C537" s="1">
        <v>0</v>
      </c>
      <c r="D537" s="64"/>
      <c r="E537" s="64"/>
      <c r="F537" s="64"/>
      <c r="G537" s="64"/>
      <c r="H537" s="64"/>
      <c r="I537" s="64"/>
      <c r="J537" s="64"/>
      <c r="K537" s="64"/>
      <c r="L537" s="64"/>
      <c r="M537" s="64"/>
      <c r="N537" s="64"/>
      <c r="O537" s="64"/>
      <c r="P537" s="64"/>
      <c r="Q537" s="64"/>
      <c r="R537" s="64"/>
      <c r="S537" s="64"/>
      <c r="T537" s="64"/>
      <c r="U537" s="64"/>
      <c r="V537" s="64"/>
      <c r="W537" s="64"/>
      <c r="X537" s="64"/>
      <c r="Y537" s="64"/>
      <c r="Z537" s="64"/>
      <c r="AA537" cm="1">
        <f t="array" aca="1" ref="AA537" ca="1">IF($A537&gt;AA$1,"",$C537*INDEX('ETS yield tables'!$D$265:$CO$293,$B537,AA$1-$A537+1)/10^6)</f>
        <v>0</v>
      </c>
      <c r="AB537" cm="1">
        <f t="array" aca="1" ref="AB537" ca="1">IF($A537&gt;AB$1,"",$C537*INDEX('ETS yield tables'!$D$265:$CO$293,$B537,AB$1-$A537+1)/10^6)</f>
        <v>0</v>
      </c>
      <c r="AC537" cm="1">
        <f t="array" aca="1" ref="AC537" ca="1">IF($A537&gt;AC$1,"",$C537*INDEX('ETS yield tables'!$D$265:$CO$293,$B537,AC$1-$A537+1)/10^6)</f>
        <v>0</v>
      </c>
      <c r="AD537" cm="1">
        <f t="array" aca="1" ref="AD537" ca="1">IF($A537&gt;AD$1,"",$C537*INDEX('ETS yield tables'!$D$265:$CO$293,$B537,AD$1-$A537+1)/10^6)</f>
        <v>0</v>
      </c>
      <c r="AE537" cm="1">
        <f t="array" aca="1" ref="AE537" ca="1">IF($A537&gt;AE$1,"",$C537*INDEX('ETS yield tables'!$D$265:$CO$293,$B537,AE$1-$A537+1)/10^6)</f>
        <v>0</v>
      </c>
      <c r="AF537" cm="1">
        <f t="array" aca="1" ref="AF537" ca="1">IF($A537&gt;AF$1,"",$C537*INDEX('ETS yield tables'!$D$265:$CO$293,$B537,AF$1-$A537+1)/10^6)</f>
        <v>0</v>
      </c>
      <c r="AG537" cm="1">
        <f t="array" aca="1" ref="AG537" ca="1">IF($A537&gt;AG$1,"",$C537*INDEX('ETS yield tables'!$D$265:$CO$293,$B537,AG$1-$A537+1)/10^6)</f>
        <v>0</v>
      </c>
      <c r="AH537" cm="1">
        <f t="array" aca="1" ref="AH537" ca="1">IF($A537&gt;AH$1,"",$C537*INDEX('ETS yield tables'!$D$265:$CO$293,$B537,AH$1-$A537+1)/10^6)</f>
        <v>0</v>
      </c>
      <c r="AI537" cm="1">
        <f t="array" aca="1" ref="AI537" ca="1">IF($A537&gt;AI$1,"",$C537*INDEX('ETS yield tables'!$D$265:$CO$293,$B537,AI$1-$A537+1)/10^6)</f>
        <v>0</v>
      </c>
      <c r="AJ537" cm="1">
        <f t="array" aca="1" ref="AJ537" ca="1">IF($A537&gt;AJ$1,"",$C537*INDEX('ETS yield tables'!$D$265:$CO$293,$B537,AJ$1-$A537+1)/10^6)</f>
        <v>0</v>
      </c>
      <c r="AK537" cm="1">
        <f t="array" aca="1" ref="AK537" ca="1">IF($A537&gt;AK$1,"",$C537*INDEX('ETS yield tables'!$D$265:$CO$293,$B537,AK$1-$A537+1)/10^6)</f>
        <v>0</v>
      </c>
      <c r="AL537" cm="1">
        <f t="array" aca="1" ref="AL537" ca="1">IF($A537&gt;AL$1,"",$C537*INDEX('ETS yield tables'!$D$265:$CO$293,$B537,AL$1-$A537+1)/10^6)</f>
        <v>0</v>
      </c>
      <c r="AM537" cm="1">
        <f t="array" aca="1" ref="AM537" ca="1">IF($A537&gt;AM$1,"",$C537*INDEX('ETS yield tables'!$D$265:$CO$293,$B537,AM$1-$A537+1)/10^6)</f>
        <v>0</v>
      </c>
      <c r="AN537" cm="1">
        <f t="array" aca="1" ref="AN537" ca="1">IF($A537&gt;AN$1,"",$C537*INDEX('ETS yield tables'!$D$265:$CO$293,$B537,AN$1-$A537+1)/10^6)</f>
        <v>0</v>
      </c>
      <c r="AO537" cm="1">
        <f t="array" aca="1" ref="AO537" ca="1">IF($A537&gt;AO$1,"",$C537*INDEX('ETS yield tables'!$D$265:$CO$293,$B537,AO$1-$A537+1)/10^6)</f>
        <v>0</v>
      </c>
      <c r="AP537" cm="1">
        <f t="array" aca="1" ref="AP537" ca="1">IF($A537&gt;AP$1,"",$C537*INDEX('ETS yield tables'!$D$265:$CO$293,$B537,AP$1-$A537+1)/10^6)</f>
        <v>0</v>
      </c>
      <c r="AQ537" cm="1">
        <f t="array" aca="1" ref="AQ537" ca="1">IF($A537&gt;AQ$1,"",$C537*INDEX('ETS yield tables'!$D$265:$CO$293,$B537,AQ$1-$A537+1)/10^6)</f>
        <v>0</v>
      </c>
      <c r="AR537" cm="1">
        <f t="array" aca="1" ref="AR537" ca="1">IF($A537&gt;AR$1,"",$C537*INDEX('ETS yield tables'!$D$265:$CO$293,$B537,AR$1-$A537+1)/10^6)</f>
        <v>0</v>
      </c>
      <c r="AS537" cm="1">
        <f t="array" aca="1" ref="AS537" ca="1">IF($A537&gt;AS$1,"",$C537*INDEX('ETS yield tables'!$D$265:$CO$293,$B537,AS$1-$A537+1)/10^6)</f>
        <v>0</v>
      </c>
      <c r="AT537" cm="1">
        <f t="array" aca="1" ref="AT537" ca="1">IF($A537&gt;AT$1,"",$C537*INDEX('ETS yield tables'!$D$265:$CO$293,$B537,AT$1-$A537+1)/10^6)</f>
        <v>0</v>
      </c>
      <c r="AU537" cm="1">
        <f t="array" aca="1" ref="AU537" ca="1">IF($A537&gt;AU$1,"",$C537*INDEX('ETS yield tables'!$D$265:$CO$293,$B537,AU$1-$A537+1)/10^6)</f>
        <v>0</v>
      </c>
      <c r="AV537" cm="1">
        <f t="array" aca="1" ref="AV537" ca="1">IF($A537&gt;AV$1,"",$C537*INDEX('ETS yield tables'!$D$265:$CO$293,$B537,AV$1-$A537+1)/10^6)</f>
        <v>0</v>
      </c>
      <c r="AW537" cm="1">
        <f t="array" aca="1" ref="AW537" ca="1">IF($A537&gt;AW$1,"",$C537*INDEX('ETS yield tables'!$D$265:$CO$293,$B537,AW$1-$A537+1)/10^6)</f>
        <v>0</v>
      </c>
      <c r="AX537" cm="1">
        <f t="array" aca="1" ref="AX537" ca="1">IF($A537&gt;AX$1,"",$C537*INDEX('ETS yield tables'!$D$265:$CO$293,$B537,AX$1-$A537+1)/10^6)</f>
        <v>0</v>
      </c>
      <c r="AY537" cm="1">
        <f t="array" aca="1" ref="AY537" ca="1">IF($A537&gt;AY$1,"",$C537*INDEX('ETS yield tables'!$D$265:$CO$293,$B537,AY$1-$A537+1)/10^6)</f>
        <v>0</v>
      </c>
      <c r="AZ537" cm="1">
        <f t="array" aca="1" ref="AZ537" ca="1">IF($A537&gt;AZ$1,"",$C537*INDEX('ETS yield tables'!$D$265:$CO$293,$B537,AZ$1-$A537+1)/10^6)</f>
        <v>0</v>
      </c>
      <c r="BA537" cm="1">
        <f t="array" aca="1" ref="BA537" ca="1">IF($A537&gt;BA$1,"",$C537*INDEX('ETS yield tables'!$D$265:$CO$293,$B537,BA$1-$A537+1)/10^6)</f>
        <v>0</v>
      </c>
      <c r="BB537" cm="1">
        <f t="array" aca="1" ref="BB537" ca="1">IF($A537&gt;BB$1,"",$C537*INDEX('ETS yield tables'!$D$265:$CO$293,$B537,BB$1-$A537+1)/10^6)</f>
        <v>0</v>
      </c>
      <c r="BC537" cm="1">
        <f t="array" aca="1" ref="BC537" ca="1">IF($A537&gt;BC$1,"",$C537*INDEX('ETS yield tables'!$D$265:$CO$293,$B537,BC$1-$A537+1)/10^6)</f>
        <v>0</v>
      </c>
      <c r="BD537" cm="1">
        <f t="array" aca="1" ref="BD537" ca="1">IF($A537&gt;BD$1,"",$C537*INDEX('ETS yield tables'!$D$265:$CO$293,$B537,BD$1-$A537+1)/10^6)</f>
        <v>0</v>
      </c>
      <c r="BE537" cm="1">
        <f t="array" aca="1" ref="BE537" ca="1">IF($A537&gt;BE$1,"",$C537*INDEX('ETS yield tables'!$D$265:$CO$293,$B537,BE$1-$A537+1)/10^6)</f>
        <v>0</v>
      </c>
      <c r="BF537" cm="1">
        <f t="array" aca="1" ref="BF537" ca="1">IF($A537&gt;BF$1,"",$C537*INDEX('ETS yield tables'!$D$265:$CO$293,$B537,BF$1-$A537+1)/10^6)</f>
        <v>0</v>
      </c>
      <c r="BG537" cm="1">
        <f t="array" aca="1" ref="BG537" ca="1">IF($A537&gt;BG$1,"",$C537*INDEX('ETS yield tables'!$D$265:$CO$293,$B537,BG$1-$A537+1)/10^6)</f>
        <v>0</v>
      </c>
      <c r="BH537" cm="1">
        <f t="array" aca="1" ref="BH537" ca="1">IF($A537&gt;BH$1,"",$C537*INDEX('ETS yield tables'!$D$265:$CO$293,$B537,BH$1-$A537+1)/10^6)</f>
        <v>0</v>
      </c>
      <c r="BI537" cm="1">
        <f t="array" aca="1" ref="BI537" ca="1">IF($A537&gt;BI$1,"",$C537*INDEX('ETS yield tables'!$D$265:$CO$293,$B537,BI$1-$A537+1)/10^6)</f>
        <v>0</v>
      </c>
      <c r="BJ537" cm="1">
        <f t="array" aca="1" ref="BJ537" ca="1">IF($A537&gt;BJ$1,"",$C537*INDEX('ETS yield tables'!$D$265:$CO$293,$B537,BJ$1-$A537+1)/10^6)</f>
        <v>0</v>
      </c>
      <c r="BK537" cm="1">
        <f t="array" aca="1" ref="BK537" ca="1">IF($A537&gt;BK$1,"",$C537*INDEX('ETS yield tables'!$D$265:$CO$293,$B537,BK$1-$A537+1)/10^6)</f>
        <v>0</v>
      </c>
      <c r="BL537" cm="1">
        <f t="array" aca="1" ref="BL537" ca="1">IF($A537&gt;BL$1,"",$C537*INDEX('ETS yield tables'!$D$265:$CO$293,$B537,BL$1-$A537+1)/10^6)</f>
        <v>0</v>
      </c>
      <c r="BM537" cm="1">
        <f t="array" aca="1" ref="BM537" ca="1">IF($A537&gt;BM$1,"",$C537*INDEX('ETS yield tables'!$D$265:$CO$293,$B537,BM$1-$A537+1)/10^6)</f>
        <v>0</v>
      </c>
      <c r="BN537" cm="1">
        <f t="array" aca="1" ref="BN537" ca="1">IF($A537&gt;BN$1,"",$C537*INDEX('ETS yield tables'!$D$265:$CO$293,$B537,BN$1-$A537+1)/10^6)</f>
        <v>0</v>
      </c>
      <c r="BO537" cm="1">
        <f t="array" aca="1" ref="BO537" ca="1">IF($A537&gt;BO$1,"",$C537*INDEX('ETS yield tables'!$D$265:$CO$293,$B537,BO$1-$A537+1)/10^6)</f>
        <v>0</v>
      </c>
      <c r="BP537" cm="1">
        <f t="array" aca="1" ref="BP537" ca="1">IF($A537&gt;BP$1,"",$C537*INDEX('ETS yield tables'!$D$265:$CO$293,$B537,BP$1-$A537+1)/10^6)</f>
        <v>0</v>
      </c>
      <c r="BQ537" cm="1">
        <f t="array" aca="1" ref="BQ537" ca="1">IF($A537&gt;BQ$1,"",$C537*INDEX('ETS yield tables'!$D$265:$CO$293,$B537,BQ$1-$A537+1)/10^6)</f>
        <v>0</v>
      </c>
      <c r="BR537" cm="1">
        <f t="array" aca="1" ref="BR537" ca="1">IF($A537&gt;BR$1,"",$C537*INDEX('ETS yield tables'!$D$265:$CO$293,$B537,BR$1-$A537+1)/10^6)</f>
        <v>0</v>
      </c>
      <c r="BS537" cm="1">
        <f t="array" aca="1" ref="BS537" ca="1">IF($A537&gt;BS$1,"",$C537*INDEX('ETS yield tables'!$D$265:$CO$293,$B537,BS$1-$A537+1)/10^6)</f>
        <v>0</v>
      </c>
      <c r="BT537" cm="1">
        <f t="array" aca="1" ref="BT537" ca="1">IF($A537&gt;BT$1,"",$C537*INDEX('ETS yield tables'!$D$265:$CO$293,$B537,BT$1-$A537+1)/10^6)</f>
        <v>0</v>
      </c>
      <c r="BU537" cm="1">
        <f t="array" aca="1" ref="BU537" ca="1">IF($A537&gt;BU$1,"",$C537*INDEX('ETS yield tables'!$D$265:$CO$293,$B537,BU$1-$A537+1)/10^6)</f>
        <v>0</v>
      </c>
      <c r="BV537" cm="1">
        <f t="array" aca="1" ref="BV537" ca="1">IF($A537&gt;BV$1,"",$C537*INDEX('ETS yield tables'!$D$265:$CO$293,$B537,BV$1-$A537+1)/10^6)</f>
        <v>0</v>
      </c>
      <c r="BW537" cm="1">
        <f t="array" aca="1" ref="BW537" ca="1">IF($A537&gt;BW$1,"",$C537*INDEX('ETS yield tables'!$D$265:$CO$293,$B537,BW$1-$A537+1)/10^6)</f>
        <v>0</v>
      </c>
      <c r="BX537" cm="1">
        <f t="array" aca="1" ref="BX537" ca="1">IF($A537&gt;BX$1,"",$C537*INDEX('ETS yield tables'!$D$265:$CO$293,$B537,BX$1-$A537+1)/10^6)</f>
        <v>0</v>
      </c>
      <c r="BY537" cm="1">
        <f t="array" aca="1" ref="BY537" ca="1">IF($A537&gt;BY$1,"",$C537*INDEX('ETS yield tables'!$D$265:$CO$293,$B537,BY$1-$A537+1)/10^6)</f>
        <v>0</v>
      </c>
      <c r="BZ537" cm="1">
        <f t="array" aca="1" ref="BZ537" ca="1">IF($A537&gt;BZ$1,"",$C537*INDEX('ETS yield tables'!$D$265:$CO$293,$B537,BZ$1-$A537+1)/10^6)</f>
        <v>0</v>
      </c>
      <c r="CA537" cm="1">
        <f t="array" aca="1" ref="CA537" ca="1">IF($A537&gt;CA$1,"",$C537*INDEX('ETS yield tables'!$D$265:$CO$293,$B537,CA$1-$A537+1)/10^6)</f>
        <v>0</v>
      </c>
      <c r="CB537" cm="1">
        <f t="array" aca="1" ref="CB537" ca="1">IF($A537&gt;CB$1,"",$C537*INDEX('ETS yield tables'!$D$265:$CO$293,$B537,CB$1-$A537+1)/10^6)</f>
        <v>0</v>
      </c>
      <c r="CC537" cm="1">
        <f t="array" aca="1" ref="CC537" ca="1">IF($A537&gt;CC$1,"",$C537*INDEX('ETS yield tables'!$D$265:$CO$293,$B537,CC$1-$A537+1)/10^6)</f>
        <v>0</v>
      </c>
      <c r="CD537" cm="1">
        <f t="array" aca="1" ref="CD537" ca="1">IF($A537&gt;CD$1,"",$C537*INDEX('ETS yield tables'!$D$265:$CO$293,$B537,CD$1-$A537+1)/10^6)</f>
        <v>0</v>
      </c>
      <c r="CE537" cm="1">
        <f t="array" aca="1" ref="CE537" ca="1">IF($A537&gt;CE$1,"",$C537*INDEX('ETS yield tables'!$D$265:$CO$293,$B537,CE$1-$A537+1)/10^6)</f>
        <v>0</v>
      </c>
      <c r="CF537" cm="1">
        <f t="array" aca="1" ref="CF537" ca="1">IF($A537&gt;CF$1,"",$C537*INDEX('ETS yield tables'!$D$265:$CO$293,$B537,CF$1-$A537+1)/10^6)</f>
        <v>0</v>
      </c>
      <c r="CG537" cm="1">
        <f t="array" aca="1" ref="CG537" ca="1">IF($A537&gt;CG$1,"",$C537*INDEX('ETS yield tables'!$D$265:$CO$293,$B537,CG$1-$A537+1)/10^6)</f>
        <v>0</v>
      </c>
      <c r="CH537" cm="1">
        <f t="array" aca="1" ref="CH537" ca="1">IF($A537&gt;CH$1,"",$C537*INDEX('ETS yield tables'!$D$265:$CO$293,$B537,CH$1-$A537+1)/10^6)</f>
        <v>0</v>
      </c>
      <c r="CI537" cm="1">
        <f t="array" aca="1" ref="CI537" ca="1">IF($A537&gt;CI$1,"",$C537*INDEX('ETS yield tables'!$D$265:$CO$293,$B537,CI$1-$A537+1)/10^6)</f>
        <v>0</v>
      </c>
      <c r="CJ537" cm="1">
        <f t="array" aca="1" ref="CJ537" ca="1">IF($A537&gt;CJ$1,"",$C537*INDEX('ETS yield tables'!$D$265:$CO$293,$B537,CJ$1-$A537+1)/10^6)</f>
        <v>0</v>
      </c>
      <c r="CK537" cm="1">
        <f t="array" aca="1" ref="CK537" ca="1">IF($A537&gt;CK$1,"",$C537*INDEX('ETS yield tables'!$D$265:$CO$293,$B537,CK$1-$A537+1)/10^6)</f>
        <v>0</v>
      </c>
      <c r="CL537" cm="1">
        <f t="array" aca="1" ref="CL537" ca="1">IF($A537&gt;CL$1,"",$C537*INDEX('ETS yield tables'!$D$265:$CO$293,$B537,CL$1-$A537+1)/10^6)</f>
        <v>0</v>
      </c>
      <c r="CM537" cm="1">
        <f t="array" aca="1" ref="CM537" ca="1">IF($A537&gt;CM$1,"",$C537*INDEX('ETS yield tables'!$D$265:$CO$293,$B537,CM$1-$A537+1)/10^6)</f>
        <v>0</v>
      </c>
      <c r="CN537" cm="1">
        <f t="array" aca="1" ref="CN537" ca="1">IF($A537&gt;CN$1,"",$C537*INDEX('ETS yield tables'!$D$265:$CO$293,$B537,CN$1-$A537+1)/10^6)</f>
        <v>0</v>
      </c>
      <c r="CO537" cm="1">
        <f t="array" aca="1" ref="CO537" ca="1">IF($A537&gt;CO$1,"",$C537*INDEX('ETS yield tables'!$D$265:$CO$293,$B537,CO$1-$A537+1)/10^6)</f>
        <v>0</v>
      </c>
    </row>
    <row r="538" spans="1:93" hidden="1" outlineLevel="1">
      <c r="A538">
        <v>1994</v>
      </c>
      <c r="B538">
        <f t="shared" si="265"/>
        <v>20</v>
      </c>
      <c r="C538" s="1">
        <v>0</v>
      </c>
      <c r="D538" s="64"/>
      <c r="E538" s="64"/>
      <c r="F538" s="64"/>
      <c r="G538" s="64"/>
      <c r="H538" s="64"/>
      <c r="I538" s="64"/>
      <c r="J538" s="64"/>
      <c r="K538" s="64"/>
      <c r="L538" s="64"/>
      <c r="M538" s="64"/>
      <c r="N538" s="64"/>
      <c r="O538" s="64"/>
      <c r="P538" s="64"/>
      <c r="Q538" s="64"/>
      <c r="R538" s="64"/>
      <c r="S538" s="64"/>
      <c r="T538" s="64"/>
      <c r="U538" s="64"/>
      <c r="V538" s="64"/>
      <c r="W538" s="64"/>
      <c r="X538" s="64"/>
      <c r="Y538" s="64"/>
      <c r="Z538" s="64"/>
      <c r="AA538" cm="1">
        <f t="array" aca="1" ref="AA538" ca="1">IF($A538&gt;AA$1,"",$C538*INDEX('ETS yield tables'!$D$265:$CO$293,$B538,AA$1-$A538+1)/10^6)</f>
        <v>0</v>
      </c>
      <c r="AB538" cm="1">
        <f t="array" aca="1" ref="AB538" ca="1">IF($A538&gt;AB$1,"",$C538*INDEX('ETS yield tables'!$D$265:$CO$293,$B538,AB$1-$A538+1)/10^6)</f>
        <v>0</v>
      </c>
      <c r="AC538" cm="1">
        <f t="array" aca="1" ref="AC538" ca="1">IF($A538&gt;AC$1,"",$C538*INDEX('ETS yield tables'!$D$265:$CO$293,$B538,AC$1-$A538+1)/10^6)</f>
        <v>0</v>
      </c>
      <c r="AD538" cm="1">
        <f t="array" aca="1" ref="AD538" ca="1">IF($A538&gt;AD$1,"",$C538*INDEX('ETS yield tables'!$D$265:$CO$293,$B538,AD$1-$A538+1)/10^6)</f>
        <v>0</v>
      </c>
      <c r="AE538" cm="1">
        <f t="array" aca="1" ref="AE538" ca="1">IF($A538&gt;AE$1,"",$C538*INDEX('ETS yield tables'!$D$265:$CO$293,$B538,AE$1-$A538+1)/10^6)</f>
        <v>0</v>
      </c>
      <c r="AF538" cm="1">
        <f t="array" aca="1" ref="AF538" ca="1">IF($A538&gt;AF$1,"",$C538*INDEX('ETS yield tables'!$D$265:$CO$293,$B538,AF$1-$A538+1)/10^6)</f>
        <v>0</v>
      </c>
      <c r="AG538" cm="1">
        <f t="array" aca="1" ref="AG538" ca="1">IF($A538&gt;AG$1,"",$C538*INDEX('ETS yield tables'!$D$265:$CO$293,$B538,AG$1-$A538+1)/10^6)</f>
        <v>0</v>
      </c>
      <c r="AH538" cm="1">
        <f t="array" aca="1" ref="AH538" ca="1">IF($A538&gt;AH$1,"",$C538*INDEX('ETS yield tables'!$D$265:$CO$293,$B538,AH$1-$A538+1)/10^6)</f>
        <v>0</v>
      </c>
      <c r="AI538" cm="1">
        <f t="array" aca="1" ref="AI538" ca="1">IF($A538&gt;AI$1,"",$C538*INDEX('ETS yield tables'!$D$265:$CO$293,$B538,AI$1-$A538+1)/10^6)</f>
        <v>0</v>
      </c>
      <c r="AJ538" cm="1">
        <f t="array" aca="1" ref="AJ538" ca="1">IF($A538&gt;AJ$1,"",$C538*INDEX('ETS yield tables'!$D$265:$CO$293,$B538,AJ$1-$A538+1)/10^6)</f>
        <v>0</v>
      </c>
      <c r="AK538" cm="1">
        <f t="array" aca="1" ref="AK538" ca="1">IF($A538&gt;AK$1,"",$C538*INDEX('ETS yield tables'!$D$265:$CO$293,$B538,AK$1-$A538+1)/10^6)</f>
        <v>0</v>
      </c>
      <c r="AL538" cm="1">
        <f t="array" aca="1" ref="AL538" ca="1">IF($A538&gt;AL$1,"",$C538*INDEX('ETS yield tables'!$D$265:$CO$293,$B538,AL$1-$A538+1)/10^6)</f>
        <v>0</v>
      </c>
      <c r="AM538" cm="1">
        <f t="array" aca="1" ref="AM538" ca="1">IF($A538&gt;AM$1,"",$C538*INDEX('ETS yield tables'!$D$265:$CO$293,$B538,AM$1-$A538+1)/10^6)</f>
        <v>0</v>
      </c>
      <c r="AN538" cm="1">
        <f t="array" aca="1" ref="AN538" ca="1">IF($A538&gt;AN$1,"",$C538*INDEX('ETS yield tables'!$D$265:$CO$293,$B538,AN$1-$A538+1)/10^6)</f>
        <v>0</v>
      </c>
      <c r="AO538" cm="1">
        <f t="array" aca="1" ref="AO538" ca="1">IF($A538&gt;AO$1,"",$C538*INDEX('ETS yield tables'!$D$265:$CO$293,$B538,AO$1-$A538+1)/10^6)</f>
        <v>0</v>
      </c>
      <c r="AP538" cm="1">
        <f t="array" aca="1" ref="AP538" ca="1">IF($A538&gt;AP$1,"",$C538*INDEX('ETS yield tables'!$D$265:$CO$293,$B538,AP$1-$A538+1)/10^6)</f>
        <v>0</v>
      </c>
      <c r="AQ538" cm="1">
        <f t="array" aca="1" ref="AQ538" ca="1">IF($A538&gt;AQ$1,"",$C538*INDEX('ETS yield tables'!$D$265:$CO$293,$B538,AQ$1-$A538+1)/10^6)</f>
        <v>0</v>
      </c>
      <c r="AR538" cm="1">
        <f t="array" aca="1" ref="AR538" ca="1">IF($A538&gt;AR$1,"",$C538*INDEX('ETS yield tables'!$D$265:$CO$293,$B538,AR$1-$A538+1)/10^6)</f>
        <v>0</v>
      </c>
      <c r="AS538" cm="1">
        <f t="array" aca="1" ref="AS538" ca="1">IF($A538&gt;AS$1,"",$C538*INDEX('ETS yield tables'!$D$265:$CO$293,$B538,AS$1-$A538+1)/10^6)</f>
        <v>0</v>
      </c>
      <c r="AT538" cm="1">
        <f t="array" aca="1" ref="AT538" ca="1">IF($A538&gt;AT$1,"",$C538*INDEX('ETS yield tables'!$D$265:$CO$293,$B538,AT$1-$A538+1)/10^6)</f>
        <v>0</v>
      </c>
      <c r="AU538" cm="1">
        <f t="array" aca="1" ref="AU538" ca="1">IF($A538&gt;AU$1,"",$C538*INDEX('ETS yield tables'!$D$265:$CO$293,$B538,AU$1-$A538+1)/10^6)</f>
        <v>0</v>
      </c>
      <c r="AV538" cm="1">
        <f t="array" aca="1" ref="AV538" ca="1">IF($A538&gt;AV$1,"",$C538*INDEX('ETS yield tables'!$D$265:$CO$293,$B538,AV$1-$A538+1)/10^6)</f>
        <v>0</v>
      </c>
      <c r="AW538" cm="1">
        <f t="array" aca="1" ref="AW538" ca="1">IF($A538&gt;AW$1,"",$C538*INDEX('ETS yield tables'!$D$265:$CO$293,$B538,AW$1-$A538+1)/10^6)</f>
        <v>0</v>
      </c>
      <c r="AX538" cm="1">
        <f t="array" aca="1" ref="AX538" ca="1">IF($A538&gt;AX$1,"",$C538*INDEX('ETS yield tables'!$D$265:$CO$293,$B538,AX$1-$A538+1)/10^6)</f>
        <v>0</v>
      </c>
      <c r="AY538" cm="1">
        <f t="array" aca="1" ref="AY538" ca="1">IF($A538&gt;AY$1,"",$C538*INDEX('ETS yield tables'!$D$265:$CO$293,$B538,AY$1-$A538+1)/10^6)</f>
        <v>0</v>
      </c>
      <c r="AZ538" cm="1">
        <f t="array" aca="1" ref="AZ538" ca="1">IF($A538&gt;AZ$1,"",$C538*INDEX('ETS yield tables'!$D$265:$CO$293,$B538,AZ$1-$A538+1)/10^6)</f>
        <v>0</v>
      </c>
      <c r="BA538" cm="1">
        <f t="array" aca="1" ref="BA538" ca="1">IF($A538&gt;BA$1,"",$C538*INDEX('ETS yield tables'!$D$265:$CO$293,$B538,BA$1-$A538+1)/10^6)</f>
        <v>0</v>
      </c>
      <c r="BB538" cm="1">
        <f t="array" aca="1" ref="BB538" ca="1">IF($A538&gt;BB$1,"",$C538*INDEX('ETS yield tables'!$D$265:$CO$293,$B538,BB$1-$A538+1)/10^6)</f>
        <v>0</v>
      </c>
      <c r="BC538" cm="1">
        <f t="array" aca="1" ref="BC538" ca="1">IF($A538&gt;BC$1,"",$C538*INDEX('ETS yield tables'!$D$265:$CO$293,$B538,BC$1-$A538+1)/10^6)</f>
        <v>0</v>
      </c>
      <c r="BD538" cm="1">
        <f t="array" aca="1" ref="BD538" ca="1">IF($A538&gt;BD$1,"",$C538*INDEX('ETS yield tables'!$D$265:$CO$293,$B538,BD$1-$A538+1)/10^6)</f>
        <v>0</v>
      </c>
      <c r="BE538" cm="1">
        <f t="array" aca="1" ref="BE538" ca="1">IF($A538&gt;BE$1,"",$C538*INDEX('ETS yield tables'!$D$265:$CO$293,$B538,BE$1-$A538+1)/10^6)</f>
        <v>0</v>
      </c>
      <c r="BF538" cm="1">
        <f t="array" aca="1" ref="BF538" ca="1">IF($A538&gt;BF$1,"",$C538*INDEX('ETS yield tables'!$D$265:$CO$293,$B538,BF$1-$A538+1)/10^6)</f>
        <v>0</v>
      </c>
      <c r="BG538" cm="1">
        <f t="array" aca="1" ref="BG538" ca="1">IF($A538&gt;BG$1,"",$C538*INDEX('ETS yield tables'!$D$265:$CO$293,$B538,BG$1-$A538+1)/10^6)</f>
        <v>0</v>
      </c>
      <c r="BH538" cm="1">
        <f t="array" aca="1" ref="BH538" ca="1">IF($A538&gt;BH$1,"",$C538*INDEX('ETS yield tables'!$D$265:$CO$293,$B538,BH$1-$A538+1)/10^6)</f>
        <v>0</v>
      </c>
      <c r="BI538" cm="1">
        <f t="array" aca="1" ref="BI538" ca="1">IF($A538&gt;BI$1,"",$C538*INDEX('ETS yield tables'!$D$265:$CO$293,$B538,BI$1-$A538+1)/10^6)</f>
        <v>0</v>
      </c>
      <c r="BJ538" cm="1">
        <f t="array" aca="1" ref="BJ538" ca="1">IF($A538&gt;BJ$1,"",$C538*INDEX('ETS yield tables'!$D$265:$CO$293,$B538,BJ$1-$A538+1)/10^6)</f>
        <v>0</v>
      </c>
      <c r="BK538" cm="1">
        <f t="array" aca="1" ref="BK538" ca="1">IF($A538&gt;BK$1,"",$C538*INDEX('ETS yield tables'!$D$265:$CO$293,$B538,BK$1-$A538+1)/10^6)</f>
        <v>0</v>
      </c>
      <c r="BL538" cm="1">
        <f t="array" aca="1" ref="BL538" ca="1">IF($A538&gt;BL$1,"",$C538*INDEX('ETS yield tables'!$D$265:$CO$293,$B538,BL$1-$A538+1)/10^6)</f>
        <v>0</v>
      </c>
      <c r="BM538" cm="1">
        <f t="array" aca="1" ref="BM538" ca="1">IF($A538&gt;BM$1,"",$C538*INDEX('ETS yield tables'!$D$265:$CO$293,$B538,BM$1-$A538+1)/10^6)</f>
        <v>0</v>
      </c>
      <c r="BN538" cm="1">
        <f t="array" aca="1" ref="BN538" ca="1">IF($A538&gt;BN$1,"",$C538*INDEX('ETS yield tables'!$D$265:$CO$293,$B538,BN$1-$A538+1)/10^6)</f>
        <v>0</v>
      </c>
      <c r="BO538" cm="1">
        <f t="array" aca="1" ref="BO538" ca="1">IF($A538&gt;BO$1,"",$C538*INDEX('ETS yield tables'!$D$265:$CO$293,$B538,BO$1-$A538+1)/10^6)</f>
        <v>0</v>
      </c>
      <c r="BP538" cm="1">
        <f t="array" aca="1" ref="BP538" ca="1">IF($A538&gt;BP$1,"",$C538*INDEX('ETS yield tables'!$D$265:$CO$293,$B538,BP$1-$A538+1)/10^6)</f>
        <v>0</v>
      </c>
      <c r="BQ538" cm="1">
        <f t="array" aca="1" ref="BQ538" ca="1">IF($A538&gt;BQ$1,"",$C538*INDEX('ETS yield tables'!$D$265:$CO$293,$B538,BQ$1-$A538+1)/10^6)</f>
        <v>0</v>
      </c>
      <c r="BR538" cm="1">
        <f t="array" aca="1" ref="BR538" ca="1">IF($A538&gt;BR$1,"",$C538*INDEX('ETS yield tables'!$D$265:$CO$293,$B538,BR$1-$A538+1)/10^6)</f>
        <v>0</v>
      </c>
      <c r="BS538" cm="1">
        <f t="array" aca="1" ref="BS538" ca="1">IF($A538&gt;BS$1,"",$C538*INDEX('ETS yield tables'!$D$265:$CO$293,$B538,BS$1-$A538+1)/10^6)</f>
        <v>0</v>
      </c>
      <c r="BT538" cm="1">
        <f t="array" aca="1" ref="BT538" ca="1">IF($A538&gt;BT$1,"",$C538*INDEX('ETS yield tables'!$D$265:$CO$293,$B538,BT$1-$A538+1)/10^6)</f>
        <v>0</v>
      </c>
      <c r="BU538" cm="1">
        <f t="array" aca="1" ref="BU538" ca="1">IF($A538&gt;BU$1,"",$C538*INDEX('ETS yield tables'!$D$265:$CO$293,$B538,BU$1-$A538+1)/10^6)</f>
        <v>0</v>
      </c>
      <c r="BV538" cm="1">
        <f t="array" aca="1" ref="BV538" ca="1">IF($A538&gt;BV$1,"",$C538*INDEX('ETS yield tables'!$D$265:$CO$293,$B538,BV$1-$A538+1)/10^6)</f>
        <v>0</v>
      </c>
      <c r="BW538" cm="1">
        <f t="array" aca="1" ref="BW538" ca="1">IF($A538&gt;BW$1,"",$C538*INDEX('ETS yield tables'!$D$265:$CO$293,$B538,BW$1-$A538+1)/10^6)</f>
        <v>0</v>
      </c>
      <c r="BX538" cm="1">
        <f t="array" aca="1" ref="BX538" ca="1">IF($A538&gt;BX$1,"",$C538*INDEX('ETS yield tables'!$D$265:$CO$293,$B538,BX$1-$A538+1)/10^6)</f>
        <v>0</v>
      </c>
      <c r="BY538" cm="1">
        <f t="array" aca="1" ref="BY538" ca="1">IF($A538&gt;BY$1,"",$C538*INDEX('ETS yield tables'!$D$265:$CO$293,$B538,BY$1-$A538+1)/10^6)</f>
        <v>0</v>
      </c>
      <c r="BZ538" cm="1">
        <f t="array" aca="1" ref="BZ538" ca="1">IF($A538&gt;BZ$1,"",$C538*INDEX('ETS yield tables'!$D$265:$CO$293,$B538,BZ$1-$A538+1)/10^6)</f>
        <v>0</v>
      </c>
      <c r="CA538" cm="1">
        <f t="array" aca="1" ref="CA538" ca="1">IF($A538&gt;CA$1,"",$C538*INDEX('ETS yield tables'!$D$265:$CO$293,$B538,CA$1-$A538+1)/10^6)</f>
        <v>0</v>
      </c>
      <c r="CB538" cm="1">
        <f t="array" aca="1" ref="CB538" ca="1">IF($A538&gt;CB$1,"",$C538*INDEX('ETS yield tables'!$D$265:$CO$293,$B538,CB$1-$A538+1)/10^6)</f>
        <v>0</v>
      </c>
      <c r="CC538" cm="1">
        <f t="array" aca="1" ref="CC538" ca="1">IF($A538&gt;CC$1,"",$C538*INDEX('ETS yield tables'!$D$265:$CO$293,$B538,CC$1-$A538+1)/10^6)</f>
        <v>0</v>
      </c>
      <c r="CD538" cm="1">
        <f t="array" aca="1" ref="CD538" ca="1">IF($A538&gt;CD$1,"",$C538*INDEX('ETS yield tables'!$D$265:$CO$293,$B538,CD$1-$A538+1)/10^6)</f>
        <v>0</v>
      </c>
      <c r="CE538" cm="1">
        <f t="array" aca="1" ref="CE538" ca="1">IF($A538&gt;CE$1,"",$C538*INDEX('ETS yield tables'!$D$265:$CO$293,$B538,CE$1-$A538+1)/10^6)</f>
        <v>0</v>
      </c>
      <c r="CF538" cm="1">
        <f t="array" aca="1" ref="CF538" ca="1">IF($A538&gt;CF$1,"",$C538*INDEX('ETS yield tables'!$D$265:$CO$293,$B538,CF$1-$A538+1)/10^6)</f>
        <v>0</v>
      </c>
      <c r="CG538" cm="1">
        <f t="array" aca="1" ref="CG538" ca="1">IF($A538&gt;CG$1,"",$C538*INDEX('ETS yield tables'!$D$265:$CO$293,$B538,CG$1-$A538+1)/10^6)</f>
        <v>0</v>
      </c>
      <c r="CH538" cm="1">
        <f t="array" aca="1" ref="CH538" ca="1">IF($A538&gt;CH$1,"",$C538*INDEX('ETS yield tables'!$D$265:$CO$293,$B538,CH$1-$A538+1)/10^6)</f>
        <v>0</v>
      </c>
      <c r="CI538" cm="1">
        <f t="array" aca="1" ref="CI538" ca="1">IF($A538&gt;CI$1,"",$C538*INDEX('ETS yield tables'!$D$265:$CO$293,$B538,CI$1-$A538+1)/10^6)</f>
        <v>0</v>
      </c>
      <c r="CJ538" cm="1">
        <f t="array" aca="1" ref="CJ538" ca="1">IF($A538&gt;CJ$1,"",$C538*INDEX('ETS yield tables'!$D$265:$CO$293,$B538,CJ$1-$A538+1)/10^6)</f>
        <v>0</v>
      </c>
      <c r="CK538" cm="1">
        <f t="array" aca="1" ref="CK538" ca="1">IF($A538&gt;CK$1,"",$C538*INDEX('ETS yield tables'!$D$265:$CO$293,$B538,CK$1-$A538+1)/10^6)</f>
        <v>0</v>
      </c>
      <c r="CL538" cm="1">
        <f t="array" aca="1" ref="CL538" ca="1">IF($A538&gt;CL$1,"",$C538*INDEX('ETS yield tables'!$D$265:$CO$293,$B538,CL$1-$A538+1)/10^6)</f>
        <v>0</v>
      </c>
      <c r="CM538" cm="1">
        <f t="array" aca="1" ref="CM538" ca="1">IF($A538&gt;CM$1,"",$C538*INDEX('ETS yield tables'!$D$265:$CO$293,$B538,CM$1-$A538+1)/10^6)</f>
        <v>0</v>
      </c>
      <c r="CN538" cm="1">
        <f t="array" aca="1" ref="CN538" ca="1">IF($A538&gt;CN$1,"",$C538*INDEX('ETS yield tables'!$D$265:$CO$293,$B538,CN$1-$A538+1)/10^6)</f>
        <v>0</v>
      </c>
      <c r="CO538" cm="1">
        <f t="array" aca="1" ref="CO538" ca="1">IF($A538&gt;CO$1,"",$C538*INDEX('ETS yield tables'!$D$265:$CO$293,$B538,CO$1-$A538+1)/10^6)</f>
        <v>0</v>
      </c>
    </row>
    <row r="539" spans="1:93" hidden="1" outlineLevel="1">
      <c r="A539">
        <v>1995</v>
      </c>
      <c r="B539">
        <f t="shared" si="265"/>
        <v>19</v>
      </c>
      <c r="C539" s="1">
        <v>0</v>
      </c>
      <c r="D539" s="64"/>
      <c r="E539" s="64"/>
      <c r="F539" s="64"/>
      <c r="G539" s="64"/>
      <c r="H539" s="64"/>
      <c r="I539" s="64"/>
      <c r="J539" s="64"/>
      <c r="K539" s="64"/>
      <c r="L539" s="64"/>
      <c r="M539" s="64"/>
      <c r="N539" s="64"/>
      <c r="O539" s="64"/>
      <c r="P539" s="64"/>
      <c r="Q539" s="64"/>
      <c r="R539" s="64"/>
      <c r="S539" s="64"/>
      <c r="T539" s="64"/>
      <c r="U539" s="64"/>
      <c r="V539" s="64"/>
      <c r="W539" s="64"/>
      <c r="X539" s="64"/>
      <c r="Y539" s="64"/>
      <c r="Z539" s="64"/>
      <c r="AA539" cm="1">
        <f t="array" aca="1" ref="AA539" ca="1">IF($A539&gt;AA$1,"",$C539*INDEX('ETS yield tables'!$D$265:$CO$293,$B539,AA$1-$A539+1)/10^6)</f>
        <v>0</v>
      </c>
      <c r="AB539" cm="1">
        <f t="array" aca="1" ref="AB539" ca="1">IF($A539&gt;AB$1,"",$C539*INDEX('ETS yield tables'!$D$265:$CO$293,$B539,AB$1-$A539+1)/10^6)</f>
        <v>0</v>
      </c>
      <c r="AC539" cm="1">
        <f t="array" aca="1" ref="AC539" ca="1">IF($A539&gt;AC$1,"",$C539*INDEX('ETS yield tables'!$D$265:$CO$293,$B539,AC$1-$A539+1)/10^6)</f>
        <v>0</v>
      </c>
      <c r="AD539" cm="1">
        <f t="array" aca="1" ref="AD539" ca="1">IF($A539&gt;AD$1,"",$C539*INDEX('ETS yield tables'!$D$265:$CO$293,$B539,AD$1-$A539+1)/10^6)</f>
        <v>0</v>
      </c>
      <c r="AE539" cm="1">
        <f t="array" aca="1" ref="AE539" ca="1">IF($A539&gt;AE$1,"",$C539*INDEX('ETS yield tables'!$D$265:$CO$293,$B539,AE$1-$A539+1)/10^6)</f>
        <v>0</v>
      </c>
      <c r="AF539" cm="1">
        <f t="array" aca="1" ref="AF539" ca="1">IF($A539&gt;AF$1,"",$C539*INDEX('ETS yield tables'!$D$265:$CO$293,$B539,AF$1-$A539+1)/10^6)</f>
        <v>0</v>
      </c>
      <c r="AG539" cm="1">
        <f t="array" aca="1" ref="AG539" ca="1">IF($A539&gt;AG$1,"",$C539*INDEX('ETS yield tables'!$D$265:$CO$293,$B539,AG$1-$A539+1)/10^6)</f>
        <v>0</v>
      </c>
      <c r="AH539" cm="1">
        <f t="array" aca="1" ref="AH539" ca="1">IF($A539&gt;AH$1,"",$C539*INDEX('ETS yield tables'!$D$265:$CO$293,$B539,AH$1-$A539+1)/10^6)</f>
        <v>0</v>
      </c>
      <c r="AI539" cm="1">
        <f t="array" aca="1" ref="AI539" ca="1">IF($A539&gt;AI$1,"",$C539*INDEX('ETS yield tables'!$D$265:$CO$293,$B539,AI$1-$A539+1)/10^6)</f>
        <v>0</v>
      </c>
      <c r="AJ539" cm="1">
        <f t="array" aca="1" ref="AJ539" ca="1">IF($A539&gt;AJ$1,"",$C539*INDEX('ETS yield tables'!$D$265:$CO$293,$B539,AJ$1-$A539+1)/10^6)</f>
        <v>0</v>
      </c>
      <c r="AK539" cm="1">
        <f t="array" aca="1" ref="AK539" ca="1">IF($A539&gt;AK$1,"",$C539*INDEX('ETS yield tables'!$D$265:$CO$293,$B539,AK$1-$A539+1)/10^6)</f>
        <v>0</v>
      </c>
      <c r="AL539" cm="1">
        <f t="array" aca="1" ref="AL539" ca="1">IF($A539&gt;AL$1,"",$C539*INDEX('ETS yield tables'!$D$265:$CO$293,$B539,AL$1-$A539+1)/10^6)</f>
        <v>0</v>
      </c>
      <c r="AM539" cm="1">
        <f t="array" aca="1" ref="AM539" ca="1">IF($A539&gt;AM$1,"",$C539*INDEX('ETS yield tables'!$D$265:$CO$293,$B539,AM$1-$A539+1)/10^6)</f>
        <v>0</v>
      </c>
      <c r="AN539" cm="1">
        <f t="array" aca="1" ref="AN539" ca="1">IF($A539&gt;AN$1,"",$C539*INDEX('ETS yield tables'!$D$265:$CO$293,$B539,AN$1-$A539+1)/10^6)</f>
        <v>0</v>
      </c>
      <c r="AO539" cm="1">
        <f t="array" aca="1" ref="AO539" ca="1">IF($A539&gt;AO$1,"",$C539*INDEX('ETS yield tables'!$D$265:$CO$293,$B539,AO$1-$A539+1)/10^6)</f>
        <v>0</v>
      </c>
      <c r="AP539" cm="1">
        <f t="array" aca="1" ref="AP539" ca="1">IF($A539&gt;AP$1,"",$C539*INDEX('ETS yield tables'!$D$265:$CO$293,$B539,AP$1-$A539+1)/10^6)</f>
        <v>0</v>
      </c>
      <c r="AQ539" cm="1">
        <f t="array" aca="1" ref="AQ539" ca="1">IF($A539&gt;AQ$1,"",$C539*INDEX('ETS yield tables'!$D$265:$CO$293,$B539,AQ$1-$A539+1)/10^6)</f>
        <v>0</v>
      </c>
      <c r="AR539" cm="1">
        <f t="array" aca="1" ref="AR539" ca="1">IF($A539&gt;AR$1,"",$C539*INDEX('ETS yield tables'!$D$265:$CO$293,$B539,AR$1-$A539+1)/10^6)</f>
        <v>0</v>
      </c>
      <c r="AS539" cm="1">
        <f t="array" aca="1" ref="AS539" ca="1">IF($A539&gt;AS$1,"",$C539*INDEX('ETS yield tables'!$D$265:$CO$293,$B539,AS$1-$A539+1)/10^6)</f>
        <v>0</v>
      </c>
      <c r="AT539" cm="1">
        <f t="array" aca="1" ref="AT539" ca="1">IF($A539&gt;AT$1,"",$C539*INDEX('ETS yield tables'!$D$265:$CO$293,$B539,AT$1-$A539+1)/10^6)</f>
        <v>0</v>
      </c>
      <c r="AU539" cm="1">
        <f t="array" aca="1" ref="AU539" ca="1">IF($A539&gt;AU$1,"",$C539*INDEX('ETS yield tables'!$D$265:$CO$293,$B539,AU$1-$A539+1)/10^6)</f>
        <v>0</v>
      </c>
      <c r="AV539" cm="1">
        <f t="array" aca="1" ref="AV539" ca="1">IF($A539&gt;AV$1,"",$C539*INDEX('ETS yield tables'!$D$265:$CO$293,$B539,AV$1-$A539+1)/10^6)</f>
        <v>0</v>
      </c>
      <c r="AW539" cm="1">
        <f t="array" aca="1" ref="AW539" ca="1">IF($A539&gt;AW$1,"",$C539*INDEX('ETS yield tables'!$D$265:$CO$293,$B539,AW$1-$A539+1)/10^6)</f>
        <v>0</v>
      </c>
      <c r="AX539" cm="1">
        <f t="array" aca="1" ref="AX539" ca="1">IF($A539&gt;AX$1,"",$C539*INDEX('ETS yield tables'!$D$265:$CO$293,$B539,AX$1-$A539+1)/10^6)</f>
        <v>0</v>
      </c>
      <c r="AY539" cm="1">
        <f t="array" aca="1" ref="AY539" ca="1">IF($A539&gt;AY$1,"",$C539*INDEX('ETS yield tables'!$D$265:$CO$293,$B539,AY$1-$A539+1)/10^6)</f>
        <v>0</v>
      </c>
      <c r="AZ539" cm="1">
        <f t="array" aca="1" ref="AZ539" ca="1">IF($A539&gt;AZ$1,"",$C539*INDEX('ETS yield tables'!$D$265:$CO$293,$B539,AZ$1-$A539+1)/10^6)</f>
        <v>0</v>
      </c>
      <c r="BA539" cm="1">
        <f t="array" aca="1" ref="BA539" ca="1">IF($A539&gt;BA$1,"",$C539*INDEX('ETS yield tables'!$D$265:$CO$293,$B539,BA$1-$A539+1)/10^6)</f>
        <v>0</v>
      </c>
      <c r="BB539" cm="1">
        <f t="array" aca="1" ref="BB539" ca="1">IF($A539&gt;BB$1,"",$C539*INDEX('ETS yield tables'!$D$265:$CO$293,$B539,BB$1-$A539+1)/10^6)</f>
        <v>0</v>
      </c>
      <c r="BC539" cm="1">
        <f t="array" aca="1" ref="BC539" ca="1">IF($A539&gt;BC$1,"",$C539*INDEX('ETS yield tables'!$D$265:$CO$293,$B539,BC$1-$A539+1)/10^6)</f>
        <v>0</v>
      </c>
      <c r="BD539" cm="1">
        <f t="array" aca="1" ref="BD539" ca="1">IF($A539&gt;BD$1,"",$C539*INDEX('ETS yield tables'!$D$265:$CO$293,$B539,BD$1-$A539+1)/10^6)</f>
        <v>0</v>
      </c>
      <c r="BE539" cm="1">
        <f t="array" aca="1" ref="BE539" ca="1">IF($A539&gt;BE$1,"",$C539*INDEX('ETS yield tables'!$D$265:$CO$293,$B539,BE$1-$A539+1)/10^6)</f>
        <v>0</v>
      </c>
      <c r="BF539" cm="1">
        <f t="array" aca="1" ref="BF539" ca="1">IF($A539&gt;BF$1,"",$C539*INDEX('ETS yield tables'!$D$265:$CO$293,$B539,BF$1-$A539+1)/10^6)</f>
        <v>0</v>
      </c>
      <c r="BG539" cm="1">
        <f t="array" aca="1" ref="BG539" ca="1">IF($A539&gt;BG$1,"",$C539*INDEX('ETS yield tables'!$D$265:$CO$293,$B539,BG$1-$A539+1)/10^6)</f>
        <v>0</v>
      </c>
      <c r="BH539" cm="1">
        <f t="array" aca="1" ref="BH539" ca="1">IF($A539&gt;BH$1,"",$C539*INDEX('ETS yield tables'!$D$265:$CO$293,$B539,BH$1-$A539+1)/10^6)</f>
        <v>0</v>
      </c>
      <c r="BI539" cm="1">
        <f t="array" aca="1" ref="BI539" ca="1">IF($A539&gt;BI$1,"",$C539*INDEX('ETS yield tables'!$D$265:$CO$293,$B539,BI$1-$A539+1)/10^6)</f>
        <v>0</v>
      </c>
      <c r="BJ539" cm="1">
        <f t="array" aca="1" ref="BJ539" ca="1">IF($A539&gt;BJ$1,"",$C539*INDEX('ETS yield tables'!$D$265:$CO$293,$B539,BJ$1-$A539+1)/10^6)</f>
        <v>0</v>
      </c>
      <c r="BK539" cm="1">
        <f t="array" aca="1" ref="BK539" ca="1">IF($A539&gt;BK$1,"",$C539*INDEX('ETS yield tables'!$D$265:$CO$293,$B539,BK$1-$A539+1)/10^6)</f>
        <v>0</v>
      </c>
      <c r="BL539" cm="1">
        <f t="array" aca="1" ref="BL539" ca="1">IF($A539&gt;BL$1,"",$C539*INDEX('ETS yield tables'!$D$265:$CO$293,$B539,BL$1-$A539+1)/10^6)</f>
        <v>0</v>
      </c>
      <c r="BM539" cm="1">
        <f t="array" aca="1" ref="BM539" ca="1">IF($A539&gt;BM$1,"",$C539*INDEX('ETS yield tables'!$D$265:$CO$293,$B539,BM$1-$A539+1)/10^6)</f>
        <v>0</v>
      </c>
      <c r="BN539" cm="1">
        <f t="array" aca="1" ref="BN539" ca="1">IF($A539&gt;BN$1,"",$C539*INDEX('ETS yield tables'!$D$265:$CO$293,$B539,BN$1-$A539+1)/10^6)</f>
        <v>0</v>
      </c>
      <c r="BO539" cm="1">
        <f t="array" aca="1" ref="BO539" ca="1">IF($A539&gt;BO$1,"",$C539*INDEX('ETS yield tables'!$D$265:$CO$293,$B539,BO$1-$A539+1)/10^6)</f>
        <v>0</v>
      </c>
      <c r="BP539" cm="1">
        <f t="array" aca="1" ref="BP539" ca="1">IF($A539&gt;BP$1,"",$C539*INDEX('ETS yield tables'!$D$265:$CO$293,$B539,BP$1-$A539+1)/10^6)</f>
        <v>0</v>
      </c>
      <c r="BQ539" cm="1">
        <f t="array" aca="1" ref="BQ539" ca="1">IF($A539&gt;BQ$1,"",$C539*INDEX('ETS yield tables'!$D$265:$CO$293,$B539,BQ$1-$A539+1)/10^6)</f>
        <v>0</v>
      </c>
      <c r="BR539" cm="1">
        <f t="array" aca="1" ref="BR539" ca="1">IF($A539&gt;BR$1,"",$C539*INDEX('ETS yield tables'!$D$265:$CO$293,$B539,BR$1-$A539+1)/10^6)</f>
        <v>0</v>
      </c>
      <c r="BS539" cm="1">
        <f t="array" aca="1" ref="BS539" ca="1">IF($A539&gt;BS$1,"",$C539*INDEX('ETS yield tables'!$D$265:$CO$293,$B539,BS$1-$A539+1)/10^6)</f>
        <v>0</v>
      </c>
      <c r="BT539" cm="1">
        <f t="array" aca="1" ref="BT539" ca="1">IF($A539&gt;BT$1,"",$C539*INDEX('ETS yield tables'!$D$265:$CO$293,$B539,BT$1-$A539+1)/10^6)</f>
        <v>0</v>
      </c>
      <c r="BU539" cm="1">
        <f t="array" aca="1" ref="BU539" ca="1">IF($A539&gt;BU$1,"",$C539*INDEX('ETS yield tables'!$D$265:$CO$293,$B539,BU$1-$A539+1)/10^6)</f>
        <v>0</v>
      </c>
      <c r="BV539" cm="1">
        <f t="array" aca="1" ref="BV539" ca="1">IF($A539&gt;BV$1,"",$C539*INDEX('ETS yield tables'!$D$265:$CO$293,$B539,BV$1-$A539+1)/10^6)</f>
        <v>0</v>
      </c>
      <c r="BW539" cm="1">
        <f t="array" aca="1" ref="BW539" ca="1">IF($A539&gt;BW$1,"",$C539*INDEX('ETS yield tables'!$D$265:$CO$293,$B539,BW$1-$A539+1)/10^6)</f>
        <v>0</v>
      </c>
      <c r="BX539" cm="1">
        <f t="array" aca="1" ref="BX539" ca="1">IF($A539&gt;BX$1,"",$C539*INDEX('ETS yield tables'!$D$265:$CO$293,$B539,BX$1-$A539+1)/10^6)</f>
        <v>0</v>
      </c>
      <c r="BY539" cm="1">
        <f t="array" aca="1" ref="BY539" ca="1">IF($A539&gt;BY$1,"",$C539*INDEX('ETS yield tables'!$D$265:$CO$293,$B539,BY$1-$A539+1)/10^6)</f>
        <v>0</v>
      </c>
      <c r="BZ539" cm="1">
        <f t="array" aca="1" ref="BZ539" ca="1">IF($A539&gt;BZ$1,"",$C539*INDEX('ETS yield tables'!$D$265:$CO$293,$B539,BZ$1-$A539+1)/10^6)</f>
        <v>0</v>
      </c>
      <c r="CA539" cm="1">
        <f t="array" aca="1" ref="CA539" ca="1">IF($A539&gt;CA$1,"",$C539*INDEX('ETS yield tables'!$D$265:$CO$293,$B539,CA$1-$A539+1)/10^6)</f>
        <v>0</v>
      </c>
      <c r="CB539" cm="1">
        <f t="array" aca="1" ref="CB539" ca="1">IF($A539&gt;CB$1,"",$C539*INDEX('ETS yield tables'!$D$265:$CO$293,$B539,CB$1-$A539+1)/10^6)</f>
        <v>0</v>
      </c>
      <c r="CC539" cm="1">
        <f t="array" aca="1" ref="CC539" ca="1">IF($A539&gt;CC$1,"",$C539*INDEX('ETS yield tables'!$D$265:$CO$293,$B539,CC$1-$A539+1)/10^6)</f>
        <v>0</v>
      </c>
      <c r="CD539" cm="1">
        <f t="array" aca="1" ref="CD539" ca="1">IF($A539&gt;CD$1,"",$C539*INDEX('ETS yield tables'!$D$265:$CO$293,$B539,CD$1-$A539+1)/10^6)</f>
        <v>0</v>
      </c>
      <c r="CE539" cm="1">
        <f t="array" aca="1" ref="CE539" ca="1">IF($A539&gt;CE$1,"",$C539*INDEX('ETS yield tables'!$D$265:$CO$293,$B539,CE$1-$A539+1)/10^6)</f>
        <v>0</v>
      </c>
      <c r="CF539" cm="1">
        <f t="array" aca="1" ref="CF539" ca="1">IF($A539&gt;CF$1,"",$C539*INDEX('ETS yield tables'!$D$265:$CO$293,$B539,CF$1-$A539+1)/10^6)</f>
        <v>0</v>
      </c>
      <c r="CG539" cm="1">
        <f t="array" aca="1" ref="CG539" ca="1">IF($A539&gt;CG$1,"",$C539*INDEX('ETS yield tables'!$D$265:$CO$293,$B539,CG$1-$A539+1)/10^6)</f>
        <v>0</v>
      </c>
      <c r="CH539" cm="1">
        <f t="array" aca="1" ref="CH539" ca="1">IF($A539&gt;CH$1,"",$C539*INDEX('ETS yield tables'!$D$265:$CO$293,$B539,CH$1-$A539+1)/10^6)</f>
        <v>0</v>
      </c>
      <c r="CI539" cm="1">
        <f t="array" aca="1" ref="CI539" ca="1">IF($A539&gt;CI$1,"",$C539*INDEX('ETS yield tables'!$D$265:$CO$293,$B539,CI$1-$A539+1)/10^6)</f>
        <v>0</v>
      </c>
      <c r="CJ539" cm="1">
        <f t="array" aca="1" ref="CJ539" ca="1">IF($A539&gt;CJ$1,"",$C539*INDEX('ETS yield tables'!$D$265:$CO$293,$B539,CJ$1-$A539+1)/10^6)</f>
        <v>0</v>
      </c>
      <c r="CK539" cm="1">
        <f t="array" aca="1" ref="CK539" ca="1">IF($A539&gt;CK$1,"",$C539*INDEX('ETS yield tables'!$D$265:$CO$293,$B539,CK$1-$A539+1)/10^6)</f>
        <v>0</v>
      </c>
      <c r="CL539" cm="1">
        <f t="array" aca="1" ref="CL539" ca="1">IF($A539&gt;CL$1,"",$C539*INDEX('ETS yield tables'!$D$265:$CO$293,$B539,CL$1-$A539+1)/10^6)</f>
        <v>0</v>
      </c>
      <c r="CM539" cm="1">
        <f t="array" aca="1" ref="CM539" ca="1">IF($A539&gt;CM$1,"",$C539*INDEX('ETS yield tables'!$D$265:$CO$293,$B539,CM$1-$A539+1)/10^6)</f>
        <v>0</v>
      </c>
      <c r="CN539" cm="1">
        <f t="array" aca="1" ref="CN539" ca="1">IF($A539&gt;CN$1,"",$C539*INDEX('ETS yield tables'!$D$265:$CO$293,$B539,CN$1-$A539+1)/10^6)</f>
        <v>0</v>
      </c>
      <c r="CO539" cm="1">
        <f t="array" aca="1" ref="CO539" ca="1">IF($A539&gt;CO$1,"",$C539*INDEX('ETS yield tables'!$D$265:$CO$293,$B539,CO$1-$A539+1)/10^6)</f>
        <v>0</v>
      </c>
    </row>
    <row r="540" spans="1:93" hidden="1" outlineLevel="1">
      <c r="A540">
        <v>1996</v>
      </c>
      <c r="B540">
        <f t="shared" si="265"/>
        <v>18</v>
      </c>
      <c r="C540" s="1">
        <v>0</v>
      </c>
      <c r="D540" s="64"/>
      <c r="E540" s="64"/>
      <c r="F540" s="64"/>
      <c r="G540" s="64"/>
      <c r="H540" s="64"/>
      <c r="I540" s="64"/>
      <c r="J540" s="64"/>
      <c r="K540" s="64"/>
      <c r="L540" s="64"/>
      <c r="M540" s="64"/>
      <c r="N540" s="64"/>
      <c r="O540" s="64"/>
      <c r="P540" s="64"/>
      <c r="Q540" s="64"/>
      <c r="R540" s="64"/>
      <c r="S540" s="64"/>
      <c r="T540" s="64"/>
      <c r="U540" s="64"/>
      <c r="V540" s="64"/>
      <c r="W540" s="64"/>
      <c r="X540" s="64"/>
      <c r="Y540" s="64"/>
      <c r="Z540" s="64"/>
      <c r="AA540" cm="1">
        <f t="array" aca="1" ref="AA540" ca="1">IF($A540&gt;AA$1,"",$C540*INDEX('ETS yield tables'!$D$265:$CO$293,$B540,AA$1-$A540+1)/10^6)</f>
        <v>0</v>
      </c>
      <c r="AB540" cm="1">
        <f t="array" aca="1" ref="AB540" ca="1">IF($A540&gt;AB$1,"",$C540*INDEX('ETS yield tables'!$D$265:$CO$293,$B540,AB$1-$A540+1)/10^6)</f>
        <v>0</v>
      </c>
      <c r="AC540" cm="1">
        <f t="array" aca="1" ref="AC540" ca="1">IF($A540&gt;AC$1,"",$C540*INDEX('ETS yield tables'!$D$265:$CO$293,$B540,AC$1-$A540+1)/10^6)</f>
        <v>0</v>
      </c>
      <c r="AD540" cm="1">
        <f t="array" aca="1" ref="AD540" ca="1">IF($A540&gt;AD$1,"",$C540*INDEX('ETS yield tables'!$D$265:$CO$293,$B540,AD$1-$A540+1)/10^6)</f>
        <v>0</v>
      </c>
      <c r="AE540" cm="1">
        <f t="array" aca="1" ref="AE540" ca="1">IF($A540&gt;AE$1,"",$C540*INDEX('ETS yield tables'!$D$265:$CO$293,$B540,AE$1-$A540+1)/10^6)</f>
        <v>0</v>
      </c>
      <c r="AF540" cm="1">
        <f t="array" aca="1" ref="AF540" ca="1">IF($A540&gt;AF$1,"",$C540*INDEX('ETS yield tables'!$D$265:$CO$293,$B540,AF$1-$A540+1)/10^6)</f>
        <v>0</v>
      </c>
      <c r="AG540" cm="1">
        <f t="array" aca="1" ref="AG540" ca="1">IF($A540&gt;AG$1,"",$C540*INDEX('ETS yield tables'!$D$265:$CO$293,$B540,AG$1-$A540+1)/10^6)</f>
        <v>0</v>
      </c>
      <c r="AH540" cm="1">
        <f t="array" aca="1" ref="AH540" ca="1">IF($A540&gt;AH$1,"",$C540*INDEX('ETS yield tables'!$D$265:$CO$293,$B540,AH$1-$A540+1)/10^6)</f>
        <v>0</v>
      </c>
      <c r="AI540" cm="1">
        <f t="array" aca="1" ref="AI540" ca="1">IF($A540&gt;AI$1,"",$C540*INDEX('ETS yield tables'!$D$265:$CO$293,$B540,AI$1-$A540+1)/10^6)</f>
        <v>0</v>
      </c>
      <c r="AJ540" cm="1">
        <f t="array" aca="1" ref="AJ540" ca="1">IF($A540&gt;AJ$1,"",$C540*INDEX('ETS yield tables'!$D$265:$CO$293,$B540,AJ$1-$A540+1)/10^6)</f>
        <v>0</v>
      </c>
      <c r="AK540" cm="1">
        <f t="array" aca="1" ref="AK540" ca="1">IF($A540&gt;AK$1,"",$C540*INDEX('ETS yield tables'!$D$265:$CO$293,$B540,AK$1-$A540+1)/10^6)</f>
        <v>0</v>
      </c>
      <c r="AL540" cm="1">
        <f t="array" aca="1" ref="AL540" ca="1">IF($A540&gt;AL$1,"",$C540*INDEX('ETS yield tables'!$D$265:$CO$293,$B540,AL$1-$A540+1)/10^6)</f>
        <v>0</v>
      </c>
      <c r="AM540" cm="1">
        <f t="array" aca="1" ref="AM540" ca="1">IF($A540&gt;AM$1,"",$C540*INDEX('ETS yield tables'!$D$265:$CO$293,$B540,AM$1-$A540+1)/10^6)</f>
        <v>0</v>
      </c>
      <c r="AN540" cm="1">
        <f t="array" aca="1" ref="AN540" ca="1">IF($A540&gt;AN$1,"",$C540*INDEX('ETS yield tables'!$D$265:$CO$293,$B540,AN$1-$A540+1)/10^6)</f>
        <v>0</v>
      </c>
      <c r="AO540" cm="1">
        <f t="array" aca="1" ref="AO540" ca="1">IF($A540&gt;AO$1,"",$C540*INDEX('ETS yield tables'!$D$265:$CO$293,$B540,AO$1-$A540+1)/10^6)</f>
        <v>0</v>
      </c>
      <c r="AP540" cm="1">
        <f t="array" aca="1" ref="AP540" ca="1">IF($A540&gt;AP$1,"",$C540*INDEX('ETS yield tables'!$D$265:$CO$293,$B540,AP$1-$A540+1)/10^6)</f>
        <v>0</v>
      </c>
      <c r="AQ540" cm="1">
        <f t="array" aca="1" ref="AQ540" ca="1">IF($A540&gt;AQ$1,"",$C540*INDEX('ETS yield tables'!$D$265:$CO$293,$B540,AQ$1-$A540+1)/10^6)</f>
        <v>0</v>
      </c>
      <c r="AR540" cm="1">
        <f t="array" aca="1" ref="AR540" ca="1">IF($A540&gt;AR$1,"",$C540*INDEX('ETS yield tables'!$D$265:$CO$293,$B540,AR$1-$A540+1)/10^6)</f>
        <v>0</v>
      </c>
      <c r="AS540" cm="1">
        <f t="array" aca="1" ref="AS540" ca="1">IF($A540&gt;AS$1,"",$C540*INDEX('ETS yield tables'!$D$265:$CO$293,$B540,AS$1-$A540+1)/10^6)</f>
        <v>0</v>
      </c>
      <c r="AT540" cm="1">
        <f t="array" aca="1" ref="AT540" ca="1">IF($A540&gt;AT$1,"",$C540*INDEX('ETS yield tables'!$D$265:$CO$293,$B540,AT$1-$A540+1)/10^6)</f>
        <v>0</v>
      </c>
      <c r="AU540" cm="1">
        <f t="array" aca="1" ref="AU540" ca="1">IF($A540&gt;AU$1,"",$C540*INDEX('ETS yield tables'!$D$265:$CO$293,$B540,AU$1-$A540+1)/10^6)</f>
        <v>0</v>
      </c>
      <c r="AV540" cm="1">
        <f t="array" aca="1" ref="AV540" ca="1">IF($A540&gt;AV$1,"",$C540*INDEX('ETS yield tables'!$D$265:$CO$293,$B540,AV$1-$A540+1)/10^6)</f>
        <v>0</v>
      </c>
      <c r="AW540" cm="1">
        <f t="array" aca="1" ref="AW540" ca="1">IF($A540&gt;AW$1,"",$C540*INDEX('ETS yield tables'!$D$265:$CO$293,$B540,AW$1-$A540+1)/10^6)</f>
        <v>0</v>
      </c>
      <c r="AX540" cm="1">
        <f t="array" aca="1" ref="AX540" ca="1">IF($A540&gt;AX$1,"",$C540*INDEX('ETS yield tables'!$D$265:$CO$293,$B540,AX$1-$A540+1)/10^6)</f>
        <v>0</v>
      </c>
      <c r="AY540" cm="1">
        <f t="array" aca="1" ref="AY540" ca="1">IF($A540&gt;AY$1,"",$C540*INDEX('ETS yield tables'!$D$265:$CO$293,$B540,AY$1-$A540+1)/10^6)</f>
        <v>0</v>
      </c>
      <c r="AZ540" cm="1">
        <f t="array" aca="1" ref="AZ540" ca="1">IF($A540&gt;AZ$1,"",$C540*INDEX('ETS yield tables'!$D$265:$CO$293,$B540,AZ$1-$A540+1)/10^6)</f>
        <v>0</v>
      </c>
      <c r="BA540" cm="1">
        <f t="array" aca="1" ref="BA540" ca="1">IF($A540&gt;BA$1,"",$C540*INDEX('ETS yield tables'!$D$265:$CO$293,$B540,BA$1-$A540+1)/10^6)</f>
        <v>0</v>
      </c>
      <c r="BB540" cm="1">
        <f t="array" aca="1" ref="BB540" ca="1">IF($A540&gt;BB$1,"",$C540*INDEX('ETS yield tables'!$D$265:$CO$293,$B540,BB$1-$A540+1)/10^6)</f>
        <v>0</v>
      </c>
      <c r="BC540" cm="1">
        <f t="array" aca="1" ref="BC540" ca="1">IF($A540&gt;BC$1,"",$C540*INDEX('ETS yield tables'!$D$265:$CO$293,$B540,BC$1-$A540+1)/10^6)</f>
        <v>0</v>
      </c>
      <c r="BD540" cm="1">
        <f t="array" aca="1" ref="BD540" ca="1">IF($A540&gt;BD$1,"",$C540*INDEX('ETS yield tables'!$D$265:$CO$293,$B540,BD$1-$A540+1)/10^6)</f>
        <v>0</v>
      </c>
      <c r="BE540" cm="1">
        <f t="array" aca="1" ref="BE540" ca="1">IF($A540&gt;BE$1,"",$C540*INDEX('ETS yield tables'!$D$265:$CO$293,$B540,BE$1-$A540+1)/10^6)</f>
        <v>0</v>
      </c>
      <c r="BF540" cm="1">
        <f t="array" aca="1" ref="BF540" ca="1">IF($A540&gt;BF$1,"",$C540*INDEX('ETS yield tables'!$D$265:$CO$293,$B540,BF$1-$A540+1)/10^6)</f>
        <v>0</v>
      </c>
      <c r="BG540" cm="1">
        <f t="array" aca="1" ref="BG540" ca="1">IF($A540&gt;BG$1,"",$C540*INDEX('ETS yield tables'!$D$265:$CO$293,$B540,BG$1-$A540+1)/10^6)</f>
        <v>0</v>
      </c>
      <c r="BH540" cm="1">
        <f t="array" aca="1" ref="BH540" ca="1">IF($A540&gt;BH$1,"",$C540*INDEX('ETS yield tables'!$D$265:$CO$293,$B540,BH$1-$A540+1)/10^6)</f>
        <v>0</v>
      </c>
      <c r="BI540" cm="1">
        <f t="array" aca="1" ref="BI540" ca="1">IF($A540&gt;BI$1,"",$C540*INDEX('ETS yield tables'!$D$265:$CO$293,$B540,BI$1-$A540+1)/10^6)</f>
        <v>0</v>
      </c>
      <c r="BJ540" cm="1">
        <f t="array" aca="1" ref="BJ540" ca="1">IF($A540&gt;BJ$1,"",$C540*INDEX('ETS yield tables'!$D$265:$CO$293,$B540,BJ$1-$A540+1)/10^6)</f>
        <v>0</v>
      </c>
      <c r="BK540" cm="1">
        <f t="array" aca="1" ref="BK540" ca="1">IF($A540&gt;BK$1,"",$C540*INDEX('ETS yield tables'!$D$265:$CO$293,$B540,BK$1-$A540+1)/10^6)</f>
        <v>0</v>
      </c>
      <c r="BL540" cm="1">
        <f t="array" aca="1" ref="BL540" ca="1">IF($A540&gt;BL$1,"",$C540*INDEX('ETS yield tables'!$D$265:$CO$293,$B540,BL$1-$A540+1)/10^6)</f>
        <v>0</v>
      </c>
      <c r="BM540" cm="1">
        <f t="array" aca="1" ref="BM540" ca="1">IF($A540&gt;BM$1,"",$C540*INDEX('ETS yield tables'!$D$265:$CO$293,$B540,BM$1-$A540+1)/10^6)</f>
        <v>0</v>
      </c>
      <c r="BN540" cm="1">
        <f t="array" aca="1" ref="BN540" ca="1">IF($A540&gt;BN$1,"",$C540*INDEX('ETS yield tables'!$D$265:$CO$293,$B540,BN$1-$A540+1)/10^6)</f>
        <v>0</v>
      </c>
      <c r="BO540" cm="1">
        <f t="array" aca="1" ref="BO540" ca="1">IF($A540&gt;BO$1,"",$C540*INDEX('ETS yield tables'!$D$265:$CO$293,$B540,BO$1-$A540+1)/10^6)</f>
        <v>0</v>
      </c>
      <c r="BP540" cm="1">
        <f t="array" aca="1" ref="BP540" ca="1">IF($A540&gt;BP$1,"",$C540*INDEX('ETS yield tables'!$D$265:$CO$293,$B540,BP$1-$A540+1)/10^6)</f>
        <v>0</v>
      </c>
      <c r="BQ540" cm="1">
        <f t="array" aca="1" ref="BQ540" ca="1">IF($A540&gt;BQ$1,"",$C540*INDEX('ETS yield tables'!$D$265:$CO$293,$B540,BQ$1-$A540+1)/10^6)</f>
        <v>0</v>
      </c>
      <c r="BR540" cm="1">
        <f t="array" aca="1" ref="BR540" ca="1">IF($A540&gt;BR$1,"",$C540*INDEX('ETS yield tables'!$D$265:$CO$293,$B540,BR$1-$A540+1)/10^6)</f>
        <v>0</v>
      </c>
      <c r="BS540" cm="1">
        <f t="array" aca="1" ref="BS540" ca="1">IF($A540&gt;BS$1,"",$C540*INDEX('ETS yield tables'!$D$265:$CO$293,$B540,BS$1-$A540+1)/10^6)</f>
        <v>0</v>
      </c>
      <c r="BT540" cm="1">
        <f t="array" aca="1" ref="BT540" ca="1">IF($A540&gt;BT$1,"",$C540*INDEX('ETS yield tables'!$D$265:$CO$293,$B540,BT$1-$A540+1)/10^6)</f>
        <v>0</v>
      </c>
      <c r="BU540" cm="1">
        <f t="array" aca="1" ref="BU540" ca="1">IF($A540&gt;BU$1,"",$C540*INDEX('ETS yield tables'!$D$265:$CO$293,$B540,BU$1-$A540+1)/10^6)</f>
        <v>0</v>
      </c>
      <c r="BV540" cm="1">
        <f t="array" aca="1" ref="BV540" ca="1">IF($A540&gt;BV$1,"",$C540*INDEX('ETS yield tables'!$D$265:$CO$293,$B540,BV$1-$A540+1)/10^6)</f>
        <v>0</v>
      </c>
      <c r="BW540" cm="1">
        <f t="array" aca="1" ref="BW540" ca="1">IF($A540&gt;BW$1,"",$C540*INDEX('ETS yield tables'!$D$265:$CO$293,$B540,BW$1-$A540+1)/10^6)</f>
        <v>0</v>
      </c>
      <c r="BX540" cm="1">
        <f t="array" aca="1" ref="BX540" ca="1">IF($A540&gt;BX$1,"",$C540*INDEX('ETS yield tables'!$D$265:$CO$293,$B540,BX$1-$A540+1)/10^6)</f>
        <v>0</v>
      </c>
      <c r="BY540" cm="1">
        <f t="array" aca="1" ref="BY540" ca="1">IF($A540&gt;BY$1,"",$C540*INDEX('ETS yield tables'!$D$265:$CO$293,$B540,BY$1-$A540+1)/10^6)</f>
        <v>0</v>
      </c>
      <c r="BZ540" cm="1">
        <f t="array" aca="1" ref="BZ540" ca="1">IF($A540&gt;BZ$1,"",$C540*INDEX('ETS yield tables'!$D$265:$CO$293,$B540,BZ$1-$A540+1)/10^6)</f>
        <v>0</v>
      </c>
      <c r="CA540" cm="1">
        <f t="array" aca="1" ref="CA540" ca="1">IF($A540&gt;CA$1,"",$C540*INDEX('ETS yield tables'!$D$265:$CO$293,$B540,CA$1-$A540+1)/10^6)</f>
        <v>0</v>
      </c>
      <c r="CB540" cm="1">
        <f t="array" aca="1" ref="CB540" ca="1">IF($A540&gt;CB$1,"",$C540*INDEX('ETS yield tables'!$D$265:$CO$293,$B540,CB$1-$A540+1)/10^6)</f>
        <v>0</v>
      </c>
      <c r="CC540" cm="1">
        <f t="array" aca="1" ref="CC540" ca="1">IF($A540&gt;CC$1,"",$C540*INDEX('ETS yield tables'!$D$265:$CO$293,$B540,CC$1-$A540+1)/10^6)</f>
        <v>0</v>
      </c>
      <c r="CD540" cm="1">
        <f t="array" aca="1" ref="CD540" ca="1">IF($A540&gt;CD$1,"",$C540*INDEX('ETS yield tables'!$D$265:$CO$293,$B540,CD$1-$A540+1)/10^6)</f>
        <v>0</v>
      </c>
      <c r="CE540" cm="1">
        <f t="array" aca="1" ref="CE540" ca="1">IF($A540&gt;CE$1,"",$C540*INDEX('ETS yield tables'!$D$265:$CO$293,$B540,CE$1-$A540+1)/10^6)</f>
        <v>0</v>
      </c>
      <c r="CF540" cm="1">
        <f t="array" aca="1" ref="CF540" ca="1">IF($A540&gt;CF$1,"",$C540*INDEX('ETS yield tables'!$D$265:$CO$293,$B540,CF$1-$A540+1)/10^6)</f>
        <v>0</v>
      </c>
      <c r="CG540" cm="1">
        <f t="array" aca="1" ref="CG540" ca="1">IF($A540&gt;CG$1,"",$C540*INDEX('ETS yield tables'!$D$265:$CO$293,$B540,CG$1-$A540+1)/10^6)</f>
        <v>0</v>
      </c>
      <c r="CH540" cm="1">
        <f t="array" aca="1" ref="CH540" ca="1">IF($A540&gt;CH$1,"",$C540*INDEX('ETS yield tables'!$D$265:$CO$293,$B540,CH$1-$A540+1)/10^6)</f>
        <v>0</v>
      </c>
      <c r="CI540" cm="1">
        <f t="array" aca="1" ref="CI540" ca="1">IF($A540&gt;CI$1,"",$C540*INDEX('ETS yield tables'!$D$265:$CO$293,$B540,CI$1-$A540+1)/10^6)</f>
        <v>0</v>
      </c>
      <c r="CJ540" cm="1">
        <f t="array" aca="1" ref="CJ540" ca="1">IF($A540&gt;CJ$1,"",$C540*INDEX('ETS yield tables'!$D$265:$CO$293,$B540,CJ$1-$A540+1)/10^6)</f>
        <v>0</v>
      </c>
      <c r="CK540" cm="1">
        <f t="array" aca="1" ref="CK540" ca="1">IF($A540&gt;CK$1,"",$C540*INDEX('ETS yield tables'!$D$265:$CO$293,$B540,CK$1-$A540+1)/10^6)</f>
        <v>0</v>
      </c>
      <c r="CL540" cm="1">
        <f t="array" aca="1" ref="CL540" ca="1">IF($A540&gt;CL$1,"",$C540*INDEX('ETS yield tables'!$D$265:$CO$293,$B540,CL$1-$A540+1)/10^6)</f>
        <v>0</v>
      </c>
      <c r="CM540" cm="1">
        <f t="array" aca="1" ref="CM540" ca="1">IF($A540&gt;CM$1,"",$C540*INDEX('ETS yield tables'!$D$265:$CO$293,$B540,CM$1-$A540+1)/10^6)</f>
        <v>0</v>
      </c>
      <c r="CN540" cm="1">
        <f t="array" aca="1" ref="CN540" ca="1">IF($A540&gt;CN$1,"",$C540*INDEX('ETS yield tables'!$D$265:$CO$293,$B540,CN$1-$A540+1)/10^6)</f>
        <v>0</v>
      </c>
      <c r="CO540" cm="1">
        <f t="array" aca="1" ref="CO540" ca="1">IF($A540&gt;CO$1,"",$C540*INDEX('ETS yield tables'!$D$265:$CO$293,$B540,CO$1-$A540+1)/10^6)</f>
        <v>0</v>
      </c>
    </row>
    <row r="541" spans="1:93" hidden="1" outlineLevel="1">
      <c r="A541">
        <v>1997</v>
      </c>
      <c r="B541">
        <f t="shared" si="265"/>
        <v>17</v>
      </c>
      <c r="C541" s="1">
        <v>0</v>
      </c>
      <c r="D541" s="64"/>
      <c r="E541" s="64"/>
      <c r="F541" s="64"/>
      <c r="G541" s="64"/>
      <c r="H541" s="64"/>
      <c r="I541" s="64"/>
      <c r="J541" s="64"/>
      <c r="K541" s="64"/>
      <c r="L541" s="64"/>
      <c r="M541" s="64"/>
      <c r="N541" s="64"/>
      <c r="O541" s="64"/>
      <c r="P541" s="64"/>
      <c r="Q541" s="64"/>
      <c r="R541" s="64"/>
      <c r="S541" s="64"/>
      <c r="T541" s="64"/>
      <c r="U541" s="64"/>
      <c r="V541" s="64"/>
      <c r="W541" s="64"/>
      <c r="X541" s="64"/>
      <c r="Y541" s="64"/>
      <c r="Z541" s="64"/>
      <c r="AA541" cm="1">
        <f t="array" aca="1" ref="AA541" ca="1">IF($A541&gt;AA$1,"",$C541*INDEX('ETS yield tables'!$D$265:$CO$293,$B541,AA$1-$A541+1)/10^6)</f>
        <v>0</v>
      </c>
      <c r="AB541" cm="1">
        <f t="array" aca="1" ref="AB541" ca="1">IF($A541&gt;AB$1,"",$C541*INDEX('ETS yield tables'!$D$265:$CO$293,$B541,AB$1-$A541+1)/10^6)</f>
        <v>0</v>
      </c>
      <c r="AC541" cm="1">
        <f t="array" aca="1" ref="AC541" ca="1">IF($A541&gt;AC$1,"",$C541*INDEX('ETS yield tables'!$D$265:$CO$293,$B541,AC$1-$A541+1)/10^6)</f>
        <v>0</v>
      </c>
      <c r="AD541" cm="1">
        <f t="array" aca="1" ref="AD541" ca="1">IF($A541&gt;AD$1,"",$C541*INDEX('ETS yield tables'!$D$265:$CO$293,$B541,AD$1-$A541+1)/10^6)</f>
        <v>0</v>
      </c>
      <c r="AE541" cm="1">
        <f t="array" aca="1" ref="AE541" ca="1">IF($A541&gt;AE$1,"",$C541*INDEX('ETS yield tables'!$D$265:$CO$293,$B541,AE$1-$A541+1)/10^6)</f>
        <v>0</v>
      </c>
      <c r="AF541" cm="1">
        <f t="array" aca="1" ref="AF541" ca="1">IF($A541&gt;AF$1,"",$C541*INDEX('ETS yield tables'!$D$265:$CO$293,$B541,AF$1-$A541+1)/10^6)</f>
        <v>0</v>
      </c>
      <c r="AG541" cm="1">
        <f t="array" aca="1" ref="AG541" ca="1">IF($A541&gt;AG$1,"",$C541*INDEX('ETS yield tables'!$D$265:$CO$293,$B541,AG$1-$A541+1)/10^6)</f>
        <v>0</v>
      </c>
      <c r="AH541" cm="1">
        <f t="array" aca="1" ref="AH541" ca="1">IF($A541&gt;AH$1,"",$C541*INDEX('ETS yield tables'!$D$265:$CO$293,$B541,AH$1-$A541+1)/10^6)</f>
        <v>0</v>
      </c>
      <c r="AI541" cm="1">
        <f t="array" aca="1" ref="AI541" ca="1">IF($A541&gt;AI$1,"",$C541*INDEX('ETS yield tables'!$D$265:$CO$293,$B541,AI$1-$A541+1)/10^6)</f>
        <v>0</v>
      </c>
      <c r="AJ541" cm="1">
        <f t="array" aca="1" ref="AJ541" ca="1">IF($A541&gt;AJ$1,"",$C541*INDEX('ETS yield tables'!$D$265:$CO$293,$B541,AJ$1-$A541+1)/10^6)</f>
        <v>0</v>
      </c>
      <c r="AK541" cm="1">
        <f t="array" aca="1" ref="AK541" ca="1">IF($A541&gt;AK$1,"",$C541*INDEX('ETS yield tables'!$D$265:$CO$293,$B541,AK$1-$A541+1)/10^6)</f>
        <v>0</v>
      </c>
      <c r="AL541" cm="1">
        <f t="array" aca="1" ref="AL541" ca="1">IF($A541&gt;AL$1,"",$C541*INDEX('ETS yield tables'!$D$265:$CO$293,$B541,AL$1-$A541+1)/10^6)</f>
        <v>0</v>
      </c>
      <c r="AM541" cm="1">
        <f t="array" aca="1" ref="AM541" ca="1">IF($A541&gt;AM$1,"",$C541*INDEX('ETS yield tables'!$D$265:$CO$293,$B541,AM$1-$A541+1)/10^6)</f>
        <v>0</v>
      </c>
      <c r="AN541" cm="1">
        <f t="array" aca="1" ref="AN541" ca="1">IF($A541&gt;AN$1,"",$C541*INDEX('ETS yield tables'!$D$265:$CO$293,$B541,AN$1-$A541+1)/10^6)</f>
        <v>0</v>
      </c>
      <c r="AO541" cm="1">
        <f t="array" aca="1" ref="AO541" ca="1">IF($A541&gt;AO$1,"",$C541*INDEX('ETS yield tables'!$D$265:$CO$293,$B541,AO$1-$A541+1)/10^6)</f>
        <v>0</v>
      </c>
      <c r="AP541" cm="1">
        <f t="array" aca="1" ref="AP541" ca="1">IF($A541&gt;AP$1,"",$C541*INDEX('ETS yield tables'!$D$265:$CO$293,$B541,AP$1-$A541+1)/10^6)</f>
        <v>0</v>
      </c>
      <c r="AQ541" cm="1">
        <f t="array" aca="1" ref="AQ541" ca="1">IF($A541&gt;AQ$1,"",$C541*INDEX('ETS yield tables'!$D$265:$CO$293,$B541,AQ$1-$A541+1)/10^6)</f>
        <v>0</v>
      </c>
      <c r="AR541" cm="1">
        <f t="array" aca="1" ref="AR541" ca="1">IF($A541&gt;AR$1,"",$C541*INDEX('ETS yield tables'!$D$265:$CO$293,$B541,AR$1-$A541+1)/10^6)</f>
        <v>0</v>
      </c>
      <c r="AS541" cm="1">
        <f t="array" aca="1" ref="AS541" ca="1">IF($A541&gt;AS$1,"",$C541*INDEX('ETS yield tables'!$D$265:$CO$293,$B541,AS$1-$A541+1)/10^6)</f>
        <v>0</v>
      </c>
      <c r="AT541" cm="1">
        <f t="array" aca="1" ref="AT541" ca="1">IF($A541&gt;AT$1,"",$C541*INDEX('ETS yield tables'!$D$265:$CO$293,$B541,AT$1-$A541+1)/10^6)</f>
        <v>0</v>
      </c>
      <c r="AU541" cm="1">
        <f t="array" aca="1" ref="AU541" ca="1">IF($A541&gt;AU$1,"",$C541*INDEX('ETS yield tables'!$D$265:$CO$293,$B541,AU$1-$A541+1)/10^6)</f>
        <v>0</v>
      </c>
      <c r="AV541" cm="1">
        <f t="array" aca="1" ref="AV541" ca="1">IF($A541&gt;AV$1,"",$C541*INDEX('ETS yield tables'!$D$265:$CO$293,$B541,AV$1-$A541+1)/10^6)</f>
        <v>0</v>
      </c>
      <c r="AW541" cm="1">
        <f t="array" aca="1" ref="AW541" ca="1">IF($A541&gt;AW$1,"",$C541*INDEX('ETS yield tables'!$D$265:$CO$293,$B541,AW$1-$A541+1)/10^6)</f>
        <v>0</v>
      </c>
      <c r="AX541" cm="1">
        <f t="array" aca="1" ref="AX541" ca="1">IF($A541&gt;AX$1,"",$C541*INDEX('ETS yield tables'!$D$265:$CO$293,$B541,AX$1-$A541+1)/10^6)</f>
        <v>0</v>
      </c>
      <c r="AY541" cm="1">
        <f t="array" aca="1" ref="AY541" ca="1">IF($A541&gt;AY$1,"",$C541*INDEX('ETS yield tables'!$D$265:$CO$293,$B541,AY$1-$A541+1)/10^6)</f>
        <v>0</v>
      </c>
      <c r="AZ541" cm="1">
        <f t="array" aca="1" ref="AZ541" ca="1">IF($A541&gt;AZ$1,"",$C541*INDEX('ETS yield tables'!$D$265:$CO$293,$B541,AZ$1-$A541+1)/10^6)</f>
        <v>0</v>
      </c>
      <c r="BA541" cm="1">
        <f t="array" aca="1" ref="BA541" ca="1">IF($A541&gt;BA$1,"",$C541*INDEX('ETS yield tables'!$D$265:$CO$293,$B541,BA$1-$A541+1)/10^6)</f>
        <v>0</v>
      </c>
      <c r="BB541" cm="1">
        <f t="array" aca="1" ref="BB541" ca="1">IF($A541&gt;BB$1,"",$C541*INDEX('ETS yield tables'!$D$265:$CO$293,$B541,BB$1-$A541+1)/10^6)</f>
        <v>0</v>
      </c>
      <c r="BC541" cm="1">
        <f t="array" aca="1" ref="BC541" ca="1">IF($A541&gt;BC$1,"",$C541*INDEX('ETS yield tables'!$D$265:$CO$293,$B541,BC$1-$A541+1)/10^6)</f>
        <v>0</v>
      </c>
      <c r="BD541" cm="1">
        <f t="array" aca="1" ref="BD541" ca="1">IF($A541&gt;BD$1,"",$C541*INDEX('ETS yield tables'!$D$265:$CO$293,$B541,BD$1-$A541+1)/10^6)</f>
        <v>0</v>
      </c>
      <c r="BE541" cm="1">
        <f t="array" aca="1" ref="BE541" ca="1">IF($A541&gt;BE$1,"",$C541*INDEX('ETS yield tables'!$D$265:$CO$293,$B541,BE$1-$A541+1)/10^6)</f>
        <v>0</v>
      </c>
      <c r="BF541" cm="1">
        <f t="array" aca="1" ref="BF541" ca="1">IF($A541&gt;BF$1,"",$C541*INDEX('ETS yield tables'!$D$265:$CO$293,$B541,BF$1-$A541+1)/10^6)</f>
        <v>0</v>
      </c>
      <c r="BG541" cm="1">
        <f t="array" aca="1" ref="BG541" ca="1">IF($A541&gt;BG$1,"",$C541*INDEX('ETS yield tables'!$D$265:$CO$293,$B541,BG$1-$A541+1)/10^6)</f>
        <v>0</v>
      </c>
      <c r="BH541" cm="1">
        <f t="array" aca="1" ref="BH541" ca="1">IF($A541&gt;BH$1,"",$C541*INDEX('ETS yield tables'!$D$265:$CO$293,$B541,BH$1-$A541+1)/10^6)</f>
        <v>0</v>
      </c>
      <c r="BI541" cm="1">
        <f t="array" aca="1" ref="BI541" ca="1">IF($A541&gt;BI$1,"",$C541*INDEX('ETS yield tables'!$D$265:$CO$293,$B541,BI$1-$A541+1)/10^6)</f>
        <v>0</v>
      </c>
      <c r="BJ541" cm="1">
        <f t="array" aca="1" ref="BJ541" ca="1">IF($A541&gt;BJ$1,"",$C541*INDEX('ETS yield tables'!$D$265:$CO$293,$B541,BJ$1-$A541+1)/10^6)</f>
        <v>0</v>
      </c>
      <c r="BK541" cm="1">
        <f t="array" aca="1" ref="BK541" ca="1">IF($A541&gt;BK$1,"",$C541*INDEX('ETS yield tables'!$D$265:$CO$293,$B541,BK$1-$A541+1)/10^6)</f>
        <v>0</v>
      </c>
      <c r="BL541" cm="1">
        <f t="array" aca="1" ref="BL541" ca="1">IF($A541&gt;BL$1,"",$C541*INDEX('ETS yield tables'!$D$265:$CO$293,$B541,BL$1-$A541+1)/10^6)</f>
        <v>0</v>
      </c>
      <c r="BM541" cm="1">
        <f t="array" aca="1" ref="BM541" ca="1">IF($A541&gt;BM$1,"",$C541*INDEX('ETS yield tables'!$D$265:$CO$293,$B541,BM$1-$A541+1)/10^6)</f>
        <v>0</v>
      </c>
      <c r="BN541" cm="1">
        <f t="array" aca="1" ref="BN541" ca="1">IF($A541&gt;BN$1,"",$C541*INDEX('ETS yield tables'!$D$265:$CO$293,$B541,BN$1-$A541+1)/10^6)</f>
        <v>0</v>
      </c>
      <c r="BO541" cm="1">
        <f t="array" aca="1" ref="BO541" ca="1">IF($A541&gt;BO$1,"",$C541*INDEX('ETS yield tables'!$D$265:$CO$293,$B541,BO$1-$A541+1)/10^6)</f>
        <v>0</v>
      </c>
      <c r="BP541" cm="1">
        <f t="array" aca="1" ref="BP541" ca="1">IF($A541&gt;BP$1,"",$C541*INDEX('ETS yield tables'!$D$265:$CO$293,$B541,BP$1-$A541+1)/10^6)</f>
        <v>0</v>
      </c>
      <c r="BQ541" cm="1">
        <f t="array" aca="1" ref="BQ541" ca="1">IF($A541&gt;BQ$1,"",$C541*INDEX('ETS yield tables'!$D$265:$CO$293,$B541,BQ$1-$A541+1)/10^6)</f>
        <v>0</v>
      </c>
      <c r="BR541" cm="1">
        <f t="array" aca="1" ref="BR541" ca="1">IF($A541&gt;BR$1,"",$C541*INDEX('ETS yield tables'!$D$265:$CO$293,$B541,BR$1-$A541+1)/10^6)</f>
        <v>0</v>
      </c>
      <c r="BS541" cm="1">
        <f t="array" aca="1" ref="BS541" ca="1">IF($A541&gt;BS$1,"",$C541*INDEX('ETS yield tables'!$D$265:$CO$293,$B541,BS$1-$A541+1)/10^6)</f>
        <v>0</v>
      </c>
      <c r="BT541" cm="1">
        <f t="array" aca="1" ref="BT541" ca="1">IF($A541&gt;BT$1,"",$C541*INDEX('ETS yield tables'!$D$265:$CO$293,$B541,BT$1-$A541+1)/10^6)</f>
        <v>0</v>
      </c>
      <c r="BU541" cm="1">
        <f t="array" aca="1" ref="BU541" ca="1">IF($A541&gt;BU$1,"",$C541*INDEX('ETS yield tables'!$D$265:$CO$293,$B541,BU$1-$A541+1)/10^6)</f>
        <v>0</v>
      </c>
      <c r="BV541" cm="1">
        <f t="array" aca="1" ref="BV541" ca="1">IF($A541&gt;BV$1,"",$C541*INDEX('ETS yield tables'!$D$265:$CO$293,$B541,BV$1-$A541+1)/10^6)</f>
        <v>0</v>
      </c>
      <c r="BW541" cm="1">
        <f t="array" aca="1" ref="BW541" ca="1">IF($A541&gt;BW$1,"",$C541*INDEX('ETS yield tables'!$D$265:$CO$293,$B541,BW$1-$A541+1)/10^6)</f>
        <v>0</v>
      </c>
      <c r="BX541" cm="1">
        <f t="array" aca="1" ref="BX541" ca="1">IF($A541&gt;BX$1,"",$C541*INDEX('ETS yield tables'!$D$265:$CO$293,$B541,BX$1-$A541+1)/10^6)</f>
        <v>0</v>
      </c>
      <c r="BY541" cm="1">
        <f t="array" aca="1" ref="BY541" ca="1">IF($A541&gt;BY$1,"",$C541*INDEX('ETS yield tables'!$D$265:$CO$293,$B541,BY$1-$A541+1)/10^6)</f>
        <v>0</v>
      </c>
      <c r="BZ541" cm="1">
        <f t="array" aca="1" ref="BZ541" ca="1">IF($A541&gt;BZ$1,"",$C541*INDEX('ETS yield tables'!$D$265:$CO$293,$B541,BZ$1-$A541+1)/10^6)</f>
        <v>0</v>
      </c>
      <c r="CA541" cm="1">
        <f t="array" aca="1" ref="CA541" ca="1">IF($A541&gt;CA$1,"",$C541*INDEX('ETS yield tables'!$D$265:$CO$293,$B541,CA$1-$A541+1)/10^6)</f>
        <v>0</v>
      </c>
      <c r="CB541" cm="1">
        <f t="array" aca="1" ref="CB541" ca="1">IF($A541&gt;CB$1,"",$C541*INDEX('ETS yield tables'!$D$265:$CO$293,$B541,CB$1-$A541+1)/10^6)</f>
        <v>0</v>
      </c>
      <c r="CC541" cm="1">
        <f t="array" aca="1" ref="CC541" ca="1">IF($A541&gt;CC$1,"",$C541*INDEX('ETS yield tables'!$D$265:$CO$293,$B541,CC$1-$A541+1)/10^6)</f>
        <v>0</v>
      </c>
      <c r="CD541" cm="1">
        <f t="array" aca="1" ref="CD541" ca="1">IF($A541&gt;CD$1,"",$C541*INDEX('ETS yield tables'!$D$265:$CO$293,$B541,CD$1-$A541+1)/10^6)</f>
        <v>0</v>
      </c>
      <c r="CE541" cm="1">
        <f t="array" aca="1" ref="CE541" ca="1">IF($A541&gt;CE$1,"",$C541*INDEX('ETS yield tables'!$D$265:$CO$293,$B541,CE$1-$A541+1)/10^6)</f>
        <v>0</v>
      </c>
      <c r="CF541" cm="1">
        <f t="array" aca="1" ref="CF541" ca="1">IF($A541&gt;CF$1,"",$C541*INDEX('ETS yield tables'!$D$265:$CO$293,$B541,CF$1-$A541+1)/10^6)</f>
        <v>0</v>
      </c>
      <c r="CG541" cm="1">
        <f t="array" aca="1" ref="CG541" ca="1">IF($A541&gt;CG$1,"",$C541*INDEX('ETS yield tables'!$D$265:$CO$293,$B541,CG$1-$A541+1)/10^6)</f>
        <v>0</v>
      </c>
      <c r="CH541" cm="1">
        <f t="array" aca="1" ref="CH541" ca="1">IF($A541&gt;CH$1,"",$C541*INDEX('ETS yield tables'!$D$265:$CO$293,$B541,CH$1-$A541+1)/10^6)</f>
        <v>0</v>
      </c>
      <c r="CI541" cm="1">
        <f t="array" aca="1" ref="CI541" ca="1">IF($A541&gt;CI$1,"",$C541*INDEX('ETS yield tables'!$D$265:$CO$293,$B541,CI$1-$A541+1)/10^6)</f>
        <v>0</v>
      </c>
      <c r="CJ541" cm="1">
        <f t="array" aca="1" ref="CJ541" ca="1">IF($A541&gt;CJ$1,"",$C541*INDEX('ETS yield tables'!$D$265:$CO$293,$B541,CJ$1-$A541+1)/10^6)</f>
        <v>0</v>
      </c>
      <c r="CK541" cm="1">
        <f t="array" aca="1" ref="CK541" ca="1">IF($A541&gt;CK$1,"",$C541*INDEX('ETS yield tables'!$D$265:$CO$293,$B541,CK$1-$A541+1)/10^6)</f>
        <v>0</v>
      </c>
      <c r="CL541" cm="1">
        <f t="array" aca="1" ref="CL541" ca="1">IF($A541&gt;CL$1,"",$C541*INDEX('ETS yield tables'!$D$265:$CO$293,$B541,CL$1-$A541+1)/10^6)</f>
        <v>0</v>
      </c>
      <c r="CM541" cm="1">
        <f t="array" aca="1" ref="CM541" ca="1">IF($A541&gt;CM$1,"",$C541*INDEX('ETS yield tables'!$D$265:$CO$293,$B541,CM$1-$A541+1)/10^6)</f>
        <v>0</v>
      </c>
      <c r="CN541" cm="1">
        <f t="array" aca="1" ref="CN541" ca="1">IF($A541&gt;CN$1,"",$C541*INDEX('ETS yield tables'!$D$265:$CO$293,$B541,CN$1-$A541+1)/10^6)</f>
        <v>0</v>
      </c>
      <c r="CO541" cm="1">
        <f t="array" aca="1" ref="CO541" ca="1">IF($A541&gt;CO$1,"",$C541*INDEX('ETS yield tables'!$D$265:$CO$293,$B541,CO$1-$A541+1)/10^6)</f>
        <v>0</v>
      </c>
    </row>
    <row r="542" spans="1:93" hidden="1" outlineLevel="1">
      <c r="A542">
        <v>1998</v>
      </c>
      <c r="B542">
        <f t="shared" si="265"/>
        <v>16</v>
      </c>
      <c r="C542" s="1">
        <v>0</v>
      </c>
      <c r="D542" s="64"/>
      <c r="E542" s="64"/>
      <c r="F542" s="64"/>
      <c r="G542" s="64"/>
      <c r="H542" s="64"/>
      <c r="I542" s="64"/>
      <c r="J542" s="64"/>
      <c r="K542" s="64"/>
      <c r="L542" s="64"/>
      <c r="M542" s="64"/>
      <c r="N542" s="64"/>
      <c r="O542" s="64"/>
      <c r="P542" s="64"/>
      <c r="Q542" s="64"/>
      <c r="R542" s="64"/>
      <c r="S542" s="64"/>
      <c r="T542" s="64"/>
      <c r="U542" s="64"/>
      <c r="V542" s="64"/>
      <c r="W542" s="64"/>
      <c r="X542" s="64"/>
      <c r="Y542" s="64"/>
      <c r="Z542" s="64"/>
      <c r="AA542" cm="1">
        <f t="array" aca="1" ref="AA542" ca="1">IF($A542&gt;AA$1,"",$C542*INDEX('ETS yield tables'!$D$265:$CO$293,$B542,AA$1-$A542+1)/10^6)</f>
        <v>0</v>
      </c>
      <c r="AB542" cm="1">
        <f t="array" aca="1" ref="AB542" ca="1">IF($A542&gt;AB$1,"",$C542*INDEX('ETS yield tables'!$D$265:$CO$293,$B542,AB$1-$A542+1)/10^6)</f>
        <v>0</v>
      </c>
      <c r="AC542" cm="1">
        <f t="array" aca="1" ref="AC542" ca="1">IF($A542&gt;AC$1,"",$C542*INDEX('ETS yield tables'!$D$265:$CO$293,$B542,AC$1-$A542+1)/10^6)</f>
        <v>0</v>
      </c>
      <c r="AD542" cm="1">
        <f t="array" aca="1" ref="AD542" ca="1">IF($A542&gt;AD$1,"",$C542*INDEX('ETS yield tables'!$D$265:$CO$293,$B542,AD$1-$A542+1)/10^6)</f>
        <v>0</v>
      </c>
      <c r="AE542" cm="1">
        <f t="array" aca="1" ref="AE542" ca="1">IF($A542&gt;AE$1,"",$C542*INDEX('ETS yield tables'!$D$265:$CO$293,$B542,AE$1-$A542+1)/10^6)</f>
        <v>0</v>
      </c>
      <c r="AF542" cm="1">
        <f t="array" aca="1" ref="AF542" ca="1">IF($A542&gt;AF$1,"",$C542*INDEX('ETS yield tables'!$D$265:$CO$293,$B542,AF$1-$A542+1)/10^6)</f>
        <v>0</v>
      </c>
      <c r="AG542" cm="1">
        <f t="array" aca="1" ref="AG542" ca="1">IF($A542&gt;AG$1,"",$C542*INDEX('ETS yield tables'!$D$265:$CO$293,$B542,AG$1-$A542+1)/10^6)</f>
        <v>0</v>
      </c>
      <c r="AH542" cm="1">
        <f t="array" aca="1" ref="AH542" ca="1">IF($A542&gt;AH$1,"",$C542*INDEX('ETS yield tables'!$D$265:$CO$293,$B542,AH$1-$A542+1)/10^6)</f>
        <v>0</v>
      </c>
      <c r="AI542" cm="1">
        <f t="array" aca="1" ref="AI542" ca="1">IF($A542&gt;AI$1,"",$C542*INDEX('ETS yield tables'!$D$265:$CO$293,$B542,AI$1-$A542+1)/10^6)</f>
        <v>0</v>
      </c>
      <c r="AJ542" cm="1">
        <f t="array" aca="1" ref="AJ542" ca="1">IF($A542&gt;AJ$1,"",$C542*INDEX('ETS yield tables'!$D$265:$CO$293,$B542,AJ$1-$A542+1)/10^6)</f>
        <v>0</v>
      </c>
      <c r="AK542" cm="1">
        <f t="array" aca="1" ref="AK542" ca="1">IF($A542&gt;AK$1,"",$C542*INDEX('ETS yield tables'!$D$265:$CO$293,$B542,AK$1-$A542+1)/10^6)</f>
        <v>0</v>
      </c>
      <c r="AL542" cm="1">
        <f t="array" aca="1" ref="AL542" ca="1">IF($A542&gt;AL$1,"",$C542*INDEX('ETS yield tables'!$D$265:$CO$293,$B542,AL$1-$A542+1)/10^6)</f>
        <v>0</v>
      </c>
      <c r="AM542" cm="1">
        <f t="array" aca="1" ref="AM542" ca="1">IF($A542&gt;AM$1,"",$C542*INDEX('ETS yield tables'!$D$265:$CO$293,$B542,AM$1-$A542+1)/10^6)</f>
        <v>0</v>
      </c>
      <c r="AN542" cm="1">
        <f t="array" aca="1" ref="AN542" ca="1">IF($A542&gt;AN$1,"",$C542*INDEX('ETS yield tables'!$D$265:$CO$293,$B542,AN$1-$A542+1)/10^6)</f>
        <v>0</v>
      </c>
      <c r="AO542" cm="1">
        <f t="array" aca="1" ref="AO542" ca="1">IF($A542&gt;AO$1,"",$C542*INDEX('ETS yield tables'!$D$265:$CO$293,$B542,AO$1-$A542+1)/10^6)</f>
        <v>0</v>
      </c>
      <c r="AP542" cm="1">
        <f t="array" aca="1" ref="AP542" ca="1">IF($A542&gt;AP$1,"",$C542*INDEX('ETS yield tables'!$D$265:$CO$293,$B542,AP$1-$A542+1)/10^6)</f>
        <v>0</v>
      </c>
      <c r="AQ542" cm="1">
        <f t="array" aca="1" ref="AQ542" ca="1">IF($A542&gt;AQ$1,"",$C542*INDEX('ETS yield tables'!$D$265:$CO$293,$B542,AQ$1-$A542+1)/10^6)</f>
        <v>0</v>
      </c>
      <c r="AR542" cm="1">
        <f t="array" aca="1" ref="AR542" ca="1">IF($A542&gt;AR$1,"",$C542*INDEX('ETS yield tables'!$D$265:$CO$293,$B542,AR$1-$A542+1)/10^6)</f>
        <v>0</v>
      </c>
      <c r="AS542" cm="1">
        <f t="array" aca="1" ref="AS542" ca="1">IF($A542&gt;AS$1,"",$C542*INDEX('ETS yield tables'!$D$265:$CO$293,$B542,AS$1-$A542+1)/10^6)</f>
        <v>0</v>
      </c>
      <c r="AT542" cm="1">
        <f t="array" aca="1" ref="AT542" ca="1">IF($A542&gt;AT$1,"",$C542*INDEX('ETS yield tables'!$D$265:$CO$293,$B542,AT$1-$A542+1)/10^6)</f>
        <v>0</v>
      </c>
      <c r="AU542" cm="1">
        <f t="array" aca="1" ref="AU542" ca="1">IF($A542&gt;AU$1,"",$C542*INDEX('ETS yield tables'!$D$265:$CO$293,$B542,AU$1-$A542+1)/10^6)</f>
        <v>0</v>
      </c>
      <c r="AV542" cm="1">
        <f t="array" aca="1" ref="AV542" ca="1">IF($A542&gt;AV$1,"",$C542*INDEX('ETS yield tables'!$D$265:$CO$293,$B542,AV$1-$A542+1)/10^6)</f>
        <v>0</v>
      </c>
      <c r="AW542" cm="1">
        <f t="array" aca="1" ref="AW542" ca="1">IF($A542&gt;AW$1,"",$C542*INDEX('ETS yield tables'!$D$265:$CO$293,$B542,AW$1-$A542+1)/10^6)</f>
        <v>0</v>
      </c>
      <c r="AX542" cm="1">
        <f t="array" aca="1" ref="AX542" ca="1">IF($A542&gt;AX$1,"",$C542*INDEX('ETS yield tables'!$D$265:$CO$293,$B542,AX$1-$A542+1)/10^6)</f>
        <v>0</v>
      </c>
      <c r="AY542" cm="1">
        <f t="array" aca="1" ref="AY542" ca="1">IF($A542&gt;AY$1,"",$C542*INDEX('ETS yield tables'!$D$265:$CO$293,$B542,AY$1-$A542+1)/10^6)</f>
        <v>0</v>
      </c>
      <c r="AZ542" cm="1">
        <f t="array" aca="1" ref="AZ542" ca="1">IF($A542&gt;AZ$1,"",$C542*INDEX('ETS yield tables'!$D$265:$CO$293,$B542,AZ$1-$A542+1)/10^6)</f>
        <v>0</v>
      </c>
      <c r="BA542" cm="1">
        <f t="array" aca="1" ref="BA542" ca="1">IF($A542&gt;BA$1,"",$C542*INDEX('ETS yield tables'!$D$265:$CO$293,$B542,BA$1-$A542+1)/10^6)</f>
        <v>0</v>
      </c>
      <c r="BB542" cm="1">
        <f t="array" aca="1" ref="BB542" ca="1">IF($A542&gt;BB$1,"",$C542*INDEX('ETS yield tables'!$D$265:$CO$293,$B542,BB$1-$A542+1)/10^6)</f>
        <v>0</v>
      </c>
      <c r="BC542" cm="1">
        <f t="array" aca="1" ref="BC542" ca="1">IF($A542&gt;BC$1,"",$C542*INDEX('ETS yield tables'!$D$265:$CO$293,$B542,BC$1-$A542+1)/10^6)</f>
        <v>0</v>
      </c>
      <c r="BD542" cm="1">
        <f t="array" aca="1" ref="BD542" ca="1">IF($A542&gt;BD$1,"",$C542*INDEX('ETS yield tables'!$D$265:$CO$293,$B542,BD$1-$A542+1)/10^6)</f>
        <v>0</v>
      </c>
      <c r="BE542" cm="1">
        <f t="array" aca="1" ref="BE542" ca="1">IF($A542&gt;BE$1,"",$C542*INDEX('ETS yield tables'!$D$265:$CO$293,$B542,BE$1-$A542+1)/10^6)</f>
        <v>0</v>
      </c>
      <c r="BF542" cm="1">
        <f t="array" aca="1" ref="BF542" ca="1">IF($A542&gt;BF$1,"",$C542*INDEX('ETS yield tables'!$D$265:$CO$293,$B542,BF$1-$A542+1)/10^6)</f>
        <v>0</v>
      </c>
      <c r="BG542" cm="1">
        <f t="array" aca="1" ref="BG542" ca="1">IF($A542&gt;BG$1,"",$C542*INDEX('ETS yield tables'!$D$265:$CO$293,$B542,BG$1-$A542+1)/10^6)</f>
        <v>0</v>
      </c>
      <c r="BH542" cm="1">
        <f t="array" aca="1" ref="BH542" ca="1">IF($A542&gt;BH$1,"",$C542*INDEX('ETS yield tables'!$D$265:$CO$293,$B542,BH$1-$A542+1)/10^6)</f>
        <v>0</v>
      </c>
      <c r="BI542" cm="1">
        <f t="array" aca="1" ref="BI542" ca="1">IF($A542&gt;BI$1,"",$C542*INDEX('ETS yield tables'!$D$265:$CO$293,$B542,BI$1-$A542+1)/10^6)</f>
        <v>0</v>
      </c>
      <c r="BJ542" cm="1">
        <f t="array" aca="1" ref="BJ542" ca="1">IF($A542&gt;BJ$1,"",$C542*INDEX('ETS yield tables'!$D$265:$CO$293,$B542,BJ$1-$A542+1)/10^6)</f>
        <v>0</v>
      </c>
      <c r="BK542" cm="1">
        <f t="array" aca="1" ref="BK542" ca="1">IF($A542&gt;BK$1,"",$C542*INDEX('ETS yield tables'!$D$265:$CO$293,$B542,BK$1-$A542+1)/10^6)</f>
        <v>0</v>
      </c>
      <c r="BL542" cm="1">
        <f t="array" aca="1" ref="BL542" ca="1">IF($A542&gt;BL$1,"",$C542*INDEX('ETS yield tables'!$D$265:$CO$293,$B542,BL$1-$A542+1)/10^6)</f>
        <v>0</v>
      </c>
      <c r="BM542" cm="1">
        <f t="array" aca="1" ref="BM542" ca="1">IF($A542&gt;BM$1,"",$C542*INDEX('ETS yield tables'!$D$265:$CO$293,$B542,BM$1-$A542+1)/10^6)</f>
        <v>0</v>
      </c>
      <c r="BN542" cm="1">
        <f t="array" aca="1" ref="BN542" ca="1">IF($A542&gt;BN$1,"",$C542*INDEX('ETS yield tables'!$D$265:$CO$293,$B542,BN$1-$A542+1)/10^6)</f>
        <v>0</v>
      </c>
      <c r="BO542" cm="1">
        <f t="array" aca="1" ref="BO542" ca="1">IF($A542&gt;BO$1,"",$C542*INDEX('ETS yield tables'!$D$265:$CO$293,$B542,BO$1-$A542+1)/10^6)</f>
        <v>0</v>
      </c>
      <c r="BP542" cm="1">
        <f t="array" aca="1" ref="BP542" ca="1">IF($A542&gt;BP$1,"",$C542*INDEX('ETS yield tables'!$D$265:$CO$293,$B542,BP$1-$A542+1)/10^6)</f>
        <v>0</v>
      </c>
      <c r="BQ542" cm="1">
        <f t="array" aca="1" ref="BQ542" ca="1">IF($A542&gt;BQ$1,"",$C542*INDEX('ETS yield tables'!$D$265:$CO$293,$B542,BQ$1-$A542+1)/10^6)</f>
        <v>0</v>
      </c>
      <c r="BR542" cm="1">
        <f t="array" aca="1" ref="BR542" ca="1">IF($A542&gt;BR$1,"",$C542*INDEX('ETS yield tables'!$D$265:$CO$293,$B542,BR$1-$A542+1)/10^6)</f>
        <v>0</v>
      </c>
      <c r="BS542" cm="1">
        <f t="array" aca="1" ref="BS542" ca="1">IF($A542&gt;BS$1,"",$C542*INDEX('ETS yield tables'!$D$265:$CO$293,$B542,BS$1-$A542+1)/10^6)</f>
        <v>0</v>
      </c>
      <c r="BT542" cm="1">
        <f t="array" aca="1" ref="BT542" ca="1">IF($A542&gt;BT$1,"",$C542*INDEX('ETS yield tables'!$D$265:$CO$293,$B542,BT$1-$A542+1)/10^6)</f>
        <v>0</v>
      </c>
      <c r="BU542" cm="1">
        <f t="array" aca="1" ref="BU542" ca="1">IF($A542&gt;BU$1,"",$C542*INDEX('ETS yield tables'!$D$265:$CO$293,$B542,BU$1-$A542+1)/10^6)</f>
        <v>0</v>
      </c>
      <c r="BV542" cm="1">
        <f t="array" aca="1" ref="BV542" ca="1">IF($A542&gt;BV$1,"",$C542*INDEX('ETS yield tables'!$D$265:$CO$293,$B542,BV$1-$A542+1)/10^6)</f>
        <v>0</v>
      </c>
      <c r="BW542" cm="1">
        <f t="array" aca="1" ref="BW542" ca="1">IF($A542&gt;BW$1,"",$C542*INDEX('ETS yield tables'!$D$265:$CO$293,$B542,BW$1-$A542+1)/10^6)</f>
        <v>0</v>
      </c>
      <c r="BX542" cm="1">
        <f t="array" aca="1" ref="BX542" ca="1">IF($A542&gt;BX$1,"",$C542*INDEX('ETS yield tables'!$D$265:$CO$293,$B542,BX$1-$A542+1)/10^6)</f>
        <v>0</v>
      </c>
      <c r="BY542" cm="1">
        <f t="array" aca="1" ref="BY542" ca="1">IF($A542&gt;BY$1,"",$C542*INDEX('ETS yield tables'!$D$265:$CO$293,$B542,BY$1-$A542+1)/10^6)</f>
        <v>0</v>
      </c>
      <c r="BZ542" cm="1">
        <f t="array" aca="1" ref="BZ542" ca="1">IF($A542&gt;BZ$1,"",$C542*INDEX('ETS yield tables'!$D$265:$CO$293,$B542,BZ$1-$A542+1)/10^6)</f>
        <v>0</v>
      </c>
      <c r="CA542" cm="1">
        <f t="array" aca="1" ref="CA542" ca="1">IF($A542&gt;CA$1,"",$C542*INDEX('ETS yield tables'!$D$265:$CO$293,$B542,CA$1-$A542+1)/10^6)</f>
        <v>0</v>
      </c>
      <c r="CB542" cm="1">
        <f t="array" aca="1" ref="CB542" ca="1">IF($A542&gt;CB$1,"",$C542*INDEX('ETS yield tables'!$D$265:$CO$293,$B542,CB$1-$A542+1)/10^6)</f>
        <v>0</v>
      </c>
      <c r="CC542" cm="1">
        <f t="array" aca="1" ref="CC542" ca="1">IF($A542&gt;CC$1,"",$C542*INDEX('ETS yield tables'!$D$265:$CO$293,$B542,CC$1-$A542+1)/10^6)</f>
        <v>0</v>
      </c>
      <c r="CD542" cm="1">
        <f t="array" aca="1" ref="CD542" ca="1">IF($A542&gt;CD$1,"",$C542*INDEX('ETS yield tables'!$D$265:$CO$293,$B542,CD$1-$A542+1)/10^6)</f>
        <v>0</v>
      </c>
      <c r="CE542" cm="1">
        <f t="array" aca="1" ref="CE542" ca="1">IF($A542&gt;CE$1,"",$C542*INDEX('ETS yield tables'!$D$265:$CO$293,$B542,CE$1-$A542+1)/10^6)</f>
        <v>0</v>
      </c>
      <c r="CF542" cm="1">
        <f t="array" aca="1" ref="CF542" ca="1">IF($A542&gt;CF$1,"",$C542*INDEX('ETS yield tables'!$D$265:$CO$293,$B542,CF$1-$A542+1)/10^6)</f>
        <v>0</v>
      </c>
      <c r="CG542" cm="1">
        <f t="array" aca="1" ref="CG542" ca="1">IF($A542&gt;CG$1,"",$C542*INDEX('ETS yield tables'!$D$265:$CO$293,$B542,CG$1-$A542+1)/10^6)</f>
        <v>0</v>
      </c>
      <c r="CH542" cm="1">
        <f t="array" aca="1" ref="CH542" ca="1">IF($A542&gt;CH$1,"",$C542*INDEX('ETS yield tables'!$D$265:$CO$293,$B542,CH$1-$A542+1)/10^6)</f>
        <v>0</v>
      </c>
      <c r="CI542" cm="1">
        <f t="array" aca="1" ref="CI542" ca="1">IF($A542&gt;CI$1,"",$C542*INDEX('ETS yield tables'!$D$265:$CO$293,$B542,CI$1-$A542+1)/10^6)</f>
        <v>0</v>
      </c>
      <c r="CJ542" cm="1">
        <f t="array" aca="1" ref="CJ542" ca="1">IF($A542&gt;CJ$1,"",$C542*INDEX('ETS yield tables'!$D$265:$CO$293,$B542,CJ$1-$A542+1)/10^6)</f>
        <v>0</v>
      </c>
      <c r="CK542" cm="1">
        <f t="array" aca="1" ref="CK542" ca="1">IF($A542&gt;CK$1,"",$C542*INDEX('ETS yield tables'!$D$265:$CO$293,$B542,CK$1-$A542+1)/10^6)</f>
        <v>0</v>
      </c>
      <c r="CL542" cm="1">
        <f t="array" aca="1" ref="CL542" ca="1">IF($A542&gt;CL$1,"",$C542*INDEX('ETS yield tables'!$D$265:$CO$293,$B542,CL$1-$A542+1)/10^6)</f>
        <v>0</v>
      </c>
      <c r="CM542" cm="1">
        <f t="array" aca="1" ref="CM542" ca="1">IF($A542&gt;CM$1,"",$C542*INDEX('ETS yield tables'!$D$265:$CO$293,$B542,CM$1-$A542+1)/10^6)</f>
        <v>0</v>
      </c>
      <c r="CN542" cm="1">
        <f t="array" aca="1" ref="CN542" ca="1">IF($A542&gt;CN$1,"",$C542*INDEX('ETS yield tables'!$D$265:$CO$293,$B542,CN$1-$A542+1)/10^6)</f>
        <v>0</v>
      </c>
      <c r="CO542" cm="1">
        <f t="array" aca="1" ref="CO542" ca="1">IF($A542&gt;CO$1,"",$C542*INDEX('ETS yield tables'!$D$265:$CO$293,$B542,CO$1-$A542+1)/10^6)</f>
        <v>0</v>
      </c>
    </row>
    <row r="543" spans="1:93" hidden="1" outlineLevel="1">
      <c r="A543">
        <v>1999</v>
      </c>
      <c r="B543">
        <f t="shared" si="265"/>
        <v>15</v>
      </c>
      <c r="C543" s="1">
        <v>0</v>
      </c>
      <c r="D543" s="64"/>
      <c r="E543" s="64"/>
      <c r="F543" s="64"/>
      <c r="G543" s="64"/>
      <c r="H543" s="64"/>
      <c r="I543" s="64"/>
      <c r="J543" s="64"/>
      <c r="K543" s="64"/>
      <c r="L543" s="64"/>
      <c r="M543" s="64"/>
      <c r="N543" s="64"/>
      <c r="O543" s="64"/>
      <c r="P543" s="64"/>
      <c r="Q543" s="64"/>
      <c r="R543" s="64"/>
      <c r="S543" s="64"/>
      <c r="T543" s="64"/>
      <c r="U543" s="64"/>
      <c r="V543" s="64"/>
      <c r="W543" s="64"/>
      <c r="X543" s="64"/>
      <c r="Y543" s="64"/>
      <c r="Z543" s="64"/>
      <c r="AA543" cm="1">
        <f t="array" aca="1" ref="AA543" ca="1">IF($A543&gt;AA$1,"",$C543*INDEX('ETS yield tables'!$D$265:$CO$293,$B543,AA$1-$A543+1)/10^6)</f>
        <v>0</v>
      </c>
      <c r="AB543" cm="1">
        <f t="array" aca="1" ref="AB543" ca="1">IF($A543&gt;AB$1,"",$C543*INDEX('ETS yield tables'!$D$265:$CO$293,$B543,AB$1-$A543+1)/10^6)</f>
        <v>0</v>
      </c>
      <c r="AC543" cm="1">
        <f t="array" aca="1" ref="AC543" ca="1">IF($A543&gt;AC$1,"",$C543*INDEX('ETS yield tables'!$D$265:$CO$293,$B543,AC$1-$A543+1)/10^6)</f>
        <v>0</v>
      </c>
      <c r="AD543" cm="1">
        <f t="array" aca="1" ref="AD543" ca="1">IF($A543&gt;AD$1,"",$C543*INDEX('ETS yield tables'!$D$265:$CO$293,$B543,AD$1-$A543+1)/10^6)</f>
        <v>0</v>
      </c>
      <c r="AE543" cm="1">
        <f t="array" aca="1" ref="AE543" ca="1">IF($A543&gt;AE$1,"",$C543*INDEX('ETS yield tables'!$D$265:$CO$293,$B543,AE$1-$A543+1)/10^6)</f>
        <v>0</v>
      </c>
      <c r="AF543" cm="1">
        <f t="array" aca="1" ref="AF543" ca="1">IF($A543&gt;AF$1,"",$C543*INDEX('ETS yield tables'!$D$265:$CO$293,$B543,AF$1-$A543+1)/10^6)</f>
        <v>0</v>
      </c>
      <c r="AG543" cm="1">
        <f t="array" aca="1" ref="AG543" ca="1">IF($A543&gt;AG$1,"",$C543*INDEX('ETS yield tables'!$D$265:$CO$293,$B543,AG$1-$A543+1)/10^6)</f>
        <v>0</v>
      </c>
      <c r="AH543" cm="1">
        <f t="array" aca="1" ref="AH543" ca="1">IF($A543&gt;AH$1,"",$C543*INDEX('ETS yield tables'!$D$265:$CO$293,$B543,AH$1-$A543+1)/10^6)</f>
        <v>0</v>
      </c>
      <c r="AI543" cm="1">
        <f t="array" aca="1" ref="AI543" ca="1">IF($A543&gt;AI$1,"",$C543*INDEX('ETS yield tables'!$D$265:$CO$293,$B543,AI$1-$A543+1)/10^6)</f>
        <v>0</v>
      </c>
      <c r="AJ543" cm="1">
        <f t="array" aca="1" ref="AJ543" ca="1">IF($A543&gt;AJ$1,"",$C543*INDEX('ETS yield tables'!$D$265:$CO$293,$B543,AJ$1-$A543+1)/10^6)</f>
        <v>0</v>
      </c>
      <c r="AK543" cm="1">
        <f t="array" aca="1" ref="AK543" ca="1">IF($A543&gt;AK$1,"",$C543*INDEX('ETS yield tables'!$D$265:$CO$293,$B543,AK$1-$A543+1)/10^6)</f>
        <v>0</v>
      </c>
      <c r="AL543" cm="1">
        <f t="array" aca="1" ref="AL543" ca="1">IF($A543&gt;AL$1,"",$C543*INDEX('ETS yield tables'!$D$265:$CO$293,$B543,AL$1-$A543+1)/10^6)</f>
        <v>0</v>
      </c>
      <c r="AM543" cm="1">
        <f t="array" aca="1" ref="AM543" ca="1">IF($A543&gt;AM$1,"",$C543*INDEX('ETS yield tables'!$D$265:$CO$293,$B543,AM$1-$A543+1)/10^6)</f>
        <v>0</v>
      </c>
      <c r="AN543" cm="1">
        <f t="array" aca="1" ref="AN543" ca="1">IF($A543&gt;AN$1,"",$C543*INDEX('ETS yield tables'!$D$265:$CO$293,$B543,AN$1-$A543+1)/10^6)</f>
        <v>0</v>
      </c>
      <c r="AO543" cm="1">
        <f t="array" aca="1" ref="AO543" ca="1">IF($A543&gt;AO$1,"",$C543*INDEX('ETS yield tables'!$D$265:$CO$293,$B543,AO$1-$A543+1)/10^6)</f>
        <v>0</v>
      </c>
      <c r="AP543" cm="1">
        <f t="array" aca="1" ref="AP543" ca="1">IF($A543&gt;AP$1,"",$C543*INDEX('ETS yield tables'!$D$265:$CO$293,$B543,AP$1-$A543+1)/10^6)</f>
        <v>0</v>
      </c>
      <c r="AQ543" cm="1">
        <f t="array" aca="1" ref="AQ543" ca="1">IF($A543&gt;AQ$1,"",$C543*INDEX('ETS yield tables'!$D$265:$CO$293,$B543,AQ$1-$A543+1)/10^6)</f>
        <v>0</v>
      </c>
      <c r="AR543" cm="1">
        <f t="array" aca="1" ref="AR543" ca="1">IF($A543&gt;AR$1,"",$C543*INDEX('ETS yield tables'!$D$265:$CO$293,$B543,AR$1-$A543+1)/10^6)</f>
        <v>0</v>
      </c>
      <c r="AS543" cm="1">
        <f t="array" aca="1" ref="AS543" ca="1">IF($A543&gt;AS$1,"",$C543*INDEX('ETS yield tables'!$D$265:$CO$293,$B543,AS$1-$A543+1)/10^6)</f>
        <v>0</v>
      </c>
      <c r="AT543" cm="1">
        <f t="array" aca="1" ref="AT543" ca="1">IF($A543&gt;AT$1,"",$C543*INDEX('ETS yield tables'!$D$265:$CO$293,$B543,AT$1-$A543+1)/10^6)</f>
        <v>0</v>
      </c>
      <c r="AU543" cm="1">
        <f t="array" aca="1" ref="AU543" ca="1">IF($A543&gt;AU$1,"",$C543*INDEX('ETS yield tables'!$D$265:$CO$293,$B543,AU$1-$A543+1)/10^6)</f>
        <v>0</v>
      </c>
      <c r="AV543" cm="1">
        <f t="array" aca="1" ref="AV543" ca="1">IF($A543&gt;AV$1,"",$C543*INDEX('ETS yield tables'!$D$265:$CO$293,$B543,AV$1-$A543+1)/10^6)</f>
        <v>0</v>
      </c>
      <c r="AW543" cm="1">
        <f t="array" aca="1" ref="AW543" ca="1">IF($A543&gt;AW$1,"",$C543*INDEX('ETS yield tables'!$D$265:$CO$293,$B543,AW$1-$A543+1)/10^6)</f>
        <v>0</v>
      </c>
      <c r="AX543" cm="1">
        <f t="array" aca="1" ref="AX543" ca="1">IF($A543&gt;AX$1,"",$C543*INDEX('ETS yield tables'!$D$265:$CO$293,$B543,AX$1-$A543+1)/10^6)</f>
        <v>0</v>
      </c>
      <c r="AY543" cm="1">
        <f t="array" aca="1" ref="AY543" ca="1">IF($A543&gt;AY$1,"",$C543*INDEX('ETS yield tables'!$D$265:$CO$293,$B543,AY$1-$A543+1)/10^6)</f>
        <v>0</v>
      </c>
      <c r="AZ543" cm="1">
        <f t="array" aca="1" ref="AZ543" ca="1">IF($A543&gt;AZ$1,"",$C543*INDEX('ETS yield tables'!$D$265:$CO$293,$B543,AZ$1-$A543+1)/10^6)</f>
        <v>0</v>
      </c>
      <c r="BA543" cm="1">
        <f t="array" aca="1" ref="BA543" ca="1">IF($A543&gt;BA$1,"",$C543*INDEX('ETS yield tables'!$D$265:$CO$293,$B543,BA$1-$A543+1)/10^6)</f>
        <v>0</v>
      </c>
      <c r="BB543" cm="1">
        <f t="array" aca="1" ref="BB543" ca="1">IF($A543&gt;BB$1,"",$C543*INDEX('ETS yield tables'!$D$265:$CO$293,$B543,BB$1-$A543+1)/10^6)</f>
        <v>0</v>
      </c>
      <c r="BC543" cm="1">
        <f t="array" aca="1" ref="BC543" ca="1">IF($A543&gt;BC$1,"",$C543*INDEX('ETS yield tables'!$D$265:$CO$293,$B543,BC$1-$A543+1)/10^6)</f>
        <v>0</v>
      </c>
      <c r="BD543" cm="1">
        <f t="array" aca="1" ref="BD543" ca="1">IF($A543&gt;BD$1,"",$C543*INDEX('ETS yield tables'!$D$265:$CO$293,$B543,BD$1-$A543+1)/10^6)</f>
        <v>0</v>
      </c>
      <c r="BE543" cm="1">
        <f t="array" aca="1" ref="BE543" ca="1">IF($A543&gt;BE$1,"",$C543*INDEX('ETS yield tables'!$D$265:$CO$293,$B543,BE$1-$A543+1)/10^6)</f>
        <v>0</v>
      </c>
      <c r="BF543" cm="1">
        <f t="array" aca="1" ref="BF543" ca="1">IF($A543&gt;BF$1,"",$C543*INDEX('ETS yield tables'!$D$265:$CO$293,$B543,BF$1-$A543+1)/10^6)</f>
        <v>0</v>
      </c>
      <c r="BG543" cm="1">
        <f t="array" aca="1" ref="BG543" ca="1">IF($A543&gt;BG$1,"",$C543*INDEX('ETS yield tables'!$D$265:$CO$293,$B543,BG$1-$A543+1)/10^6)</f>
        <v>0</v>
      </c>
      <c r="BH543" cm="1">
        <f t="array" aca="1" ref="BH543" ca="1">IF($A543&gt;BH$1,"",$C543*INDEX('ETS yield tables'!$D$265:$CO$293,$B543,BH$1-$A543+1)/10^6)</f>
        <v>0</v>
      </c>
      <c r="BI543" cm="1">
        <f t="array" aca="1" ref="BI543" ca="1">IF($A543&gt;BI$1,"",$C543*INDEX('ETS yield tables'!$D$265:$CO$293,$B543,BI$1-$A543+1)/10^6)</f>
        <v>0</v>
      </c>
      <c r="BJ543" cm="1">
        <f t="array" aca="1" ref="BJ543" ca="1">IF($A543&gt;BJ$1,"",$C543*INDEX('ETS yield tables'!$D$265:$CO$293,$B543,BJ$1-$A543+1)/10^6)</f>
        <v>0</v>
      </c>
      <c r="BK543" cm="1">
        <f t="array" aca="1" ref="BK543" ca="1">IF($A543&gt;BK$1,"",$C543*INDEX('ETS yield tables'!$D$265:$CO$293,$B543,BK$1-$A543+1)/10^6)</f>
        <v>0</v>
      </c>
      <c r="BL543" cm="1">
        <f t="array" aca="1" ref="BL543" ca="1">IF($A543&gt;BL$1,"",$C543*INDEX('ETS yield tables'!$D$265:$CO$293,$B543,BL$1-$A543+1)/10^6)</f>
        <v>0</v>
      </c>
      <c r="BM543" cm="1">
        <f t="array" aca="1" ref="BM543" ca="1">IF($A543&gt;BM$1,"",$C543*INDEX('ETS yield tables'!$D$265:$CO$293,$B543,BM$1-$A543+1)/10^6)</f>
        <v>0</v>
      </c>
      <c r="BN543" cm="1">
        <f t="array" aca="1" ref="BN543" ca="1">IF($A543&gt;BN$1,"",$C543*INDEX('ETS yield tables'!$D$265:$CO$293,$B543,BN$1-$A543+1)/10^6)</f>
        <v>0</v>
      </c>
      <c r="BO543" cm="1">
        <f t="array" aca="1" ref="BO543" ca="1">IF($A543&gt;BO$1,"",$C543*INDEX('ETS yield tables'!$D$265:$CO$293,$B543,BO$1-$A543+1)/10^6)</f>
        <v>0</v>
      </c>
      <c r="BP543" cm="1">
        <f t="array" aca="1" ref="BP543" ca="1">IF($A543&gt;BP$1,"",$C543*INDEX('ETS yield tables'!$D$265:$CO$293,$B543,BP$1-$A543+1)/10^6)</f>
        <v>0</v>
      </c>
      <c r="BQ543" cm="1">
        <f t="array" aca="1" ref="BQ543" ca="1">IF($A543&gt;BQ$1,"",$C543*INDEX('ETS yield tables'!$D$265:$CO$293,$B543,BQ$1-$A543+1)/10^6)</f>
        <v>0</v>
      </c>
      <c r="BR543" cm="1">
        <f t="array" aca="1" ref="BR543" ca="1">IF($A543&gt;BR$1,"",$C543*INDEX('ETS yield tables'!$D$265:$CO$293,$B543,BR$1-$A543+1)/10^6)</f>
        <v>0</v>
      </c>
      <c r="BS543" cm="1">
        <f t="array" aca="1" ref="BS543" ca="1">IF($A543&gt;BS$1,"",$C543*INDEX('ETS yield tables'!$D$265:$CO$293,$B543,BS$1-$A543+1)/10^6)</f>
        <v>0</v>
      </c>
      <c r="BT543" cm="1">
        <f t="array" aca="1" ref="BT543" ca="1">IF($A543&gt;BT$1,"",$C543*INDEX('ETS yield tables'!$D$265:$CO$293,$B543,BT$1-$A543+1)/10^6)</f>
        <v>0</v>
      </c>
      <c r="BU543" cm="1">
        <f t="array" aca="1" ref="BU543" ca="1">IF($A543&gt;BU$1,"",$C543*INDEX('ETS yield tables'!$D$265:$CO$293,$B543,BU$1-$A543+1)/10^6)</f>
        <v>0</v>
      </c>
      <c r="BV543" cm="1">
        <f t="array" aca="1" ref="BV543" ca="1">IF($A543&gt;BV$1,"",$C543*INDEX('ETS yield tables'!$D$265:$CO$293,$B543,BV$1-$A543+1)/10^6)</f>
        <v>0</v>
      </c>
      <c r="BW543" cm="1">
        <f t="array" aca="1" ref="BW543" ca="1">IF($A543&gt;BW$1,"",$C543*INDEX('ETS yield tables'!$D$265:$CO$293,$B543,BW$1-$A543+1)/10^6)</f>
        <v>0</v>
      </c>
      <c r="BX543" cm="1">
        <f t="array" aca="1" ref="BX543" ca="1">IF($A543&gt;BX$1,"",$C543*INDEX('ETS yield tables'!$D$265:$CO$293,$B543,BX$1-$A543+1)/10^6)</f>
        <v>0</v>
      </c>
      <c r="BY543" cm="1">
        <f t="array" aca="1" ref="BY543" ca="1">IF($A543&gt;BY$1,"",$C543*INDEX('ETS yield tables'!$D$265:$CO$293,$B543,BY$1-$A543+1)/10^6)</f>
        <v>0</v>
      </c>
      <c r="BZ543" cm="1">
        <f t="array" aca="1" ref="BZ543" ca="1">IF($A543&gt;BZ$1,"",$C543*INDEX('ETS yield tables'!$D$265:$CO$293,$B543,BZ$1-$A543+1)/10^6)</f>
        <v>0</v>
      </c>
      <c r="CA543" cm="1">
        <f t="array" aca="1" ref="CA543" ca="1">IF($A543&gt;CA$1,"",$C543*INDEX('ETS yield tables'!$D$265:$CO$293,$B543,CA$1-$A543+1)/10^6)</f>
        <v>0</v>
      </c>
      <c r="CB543" cm="1">
        <f t="array" aca="1" ref="CB543" ca="1">IF($A543&gt;CB$1,"",$C543*INDEX('ETS yield tables'!$D$265:$CO$293,$B543,CB$1-$A543+1)/10^6)</f>
        <v>0</v>
      </c>
      <c r="CC543" cm="1">
        <f t="array" aca="1" ref="CC543" ca="1">IF($A543&gt;CC$1,"",$C543*INDEX('ETS yield tables'!$D$265:$CO$293,$B543,CC$1-$A543+1)/10^6)</f>
        <v>0</v>
      </c>
      <c r="CD543" cm="1">
        <f t="array" aca="1" ref="CD543" ca="1">IF($A543&gt;CD$1,"",$C543*INDEX('ETS yield tables'!$D$265:$CO$293,$B543,CD$1-$A543+1)/10^6)</f>
        <v>0</v>
      </c>
      <c r="CE543" cm="1">
        <f t="array" aca="1" ref="CE543" ca="1">IF($A543&gt;CE$1,"",$C543*INDEX('ETS yield tables'!$D$265:$CO$293,$B543,CE$1-$A543+1)/10^6)</f>
        <v>0</v>
      </c>
      <c r="CF543" cm="1">
        <f t="array" aca="1" ref="CF543" ca="1">IF($A543&gt;CF$1,"",$C543*INDEX('ETS yield tables'!$D$265:$CO$293,$B543,CF$1-$A543+1)/10^6)</f>
        <v>0</v>
      </c>
      <c r="CG543" cm="1">
        <f t="array" aca="1" ref="CG543" ca="1">IF($A543&gt;CG$1,"",$C543*INDEX('ETS yield tables'!$D$265:$CO$293,$B543,CG$1-$A543+1)/10^6)</f>
        <v>0</v>
      </c>
      <c r="CH543" cm="1">
        <f t="array" aca="1" ref="CH543" ca="1">IF($A543&gt;CH$1,"",$C543*INDEX('ETS yield tables'!$D$265:$CO$293,$B543,CH$1-$A543+1)/10^6)</f>
        <v>0</v>
      </c>
      <c r="CI543" cm="1">
        <f t="array" aca="1" ref="CI543" ca="1">IF($A543&gt;CI$1,"",$C543*INDEX('ETS yield tables'!$D$265:$CO$293,$B543,CI$1-$A543+1)/10^6)</f>
        <v>0</v>
      </c>
      <c r="CJ543" cm="1">
        <f t="array" aca="1" ref="CJ543" ca="1">IF($A543&gt;CJ$1,"",$C543*INDEX('ETS yield tables'!$D$265:$CO$293,$B543,CJ$1-$A543+1)/10^6)</f>
        <v>0</v>
      </c>
      <c r="CK543" cm="1">
        <f t="array" aca="1" ref="CK543" ca="1">IF($A543&gt;CK$1,"",$C543*INDEX('ETS yield tables'!$D$265:$CO$293,$B543,CK$1-$A543+1)/10^6)</f>
        <v>0</v>
      </c>
      <c r="CL543" cm="1">
        <f t="array" aca="1" ref="CL543" ca="1">IF($A543&gt;CL$1,"",$C543*INDEX('ETS yield tables'!$D$265:$CO$293,$B543,CL$1-$A543+1)/10^6)</f>
        <v>0</v>
      </c>
      <c r="CM543" cm="1">
        <f t="array" aca="1" ref="CM543" ca="1">IF($A543&gt;CM$1,"",$C543*INDEX('ETS yield tables'!$D$265:$CO$293,$B543,CM$1-$A543+1)/10^6)</f>
        <v>0</v>
      </c>
      <c r="CN543" cm="1">
        <f t="array" aca="1" ref="CN543" ca="1">IF($A543&gt;CN$1,"",$C543*INDEX('ETS yield tables'!$D$265:$CO$293,$B543,CN$1-$A543+1)/10^6)</f>
        <v>0</v>
      </c>
      <c r="CO543" cm="1">
        <f t="array" aca="1" ref="CO543" ca="1">IF($A543&gt;CO$1,"",$C543*INDEX('ETS yield tables'!$D$265:$CO$293,$B543,CO$1-$A543+1)/10^6)</f>
        <v>0</v>
      </c>
    </row>
    <row r="544" spans="1:93" hidden="1" outlineLevel="1">
      <c r="A544">
        <v>2000</v>
      </c>
      <c r="B544">
        <f t="shared" si="265"/>
        <v>14</v>
      </c>
      <c r="C544" s="1">
        <v>0</v>
      </c>
      <c r="D544" s="64"/>
      <c r="E544" s="64"/>
      <c r="F544" s="64"/>
      <c r="G544" s="64"/>
      <c r="H544" s="64"/>
      <c r="I544" s="64"/>
      <c r="J544" s="64"/>
      <c r="K544" s="64"/>
      <c r="L544" s="64"/>
      <c r="M544" s="64"/>
      <c r="N544" s="64"/>
      <c r="O544" s="64"/>
      <c r="P544" s="64"/>
      <c r="Q544" s="64"/>
      <c r="R544" s="64"/>
      <c r="S544" s="64"/>
      <c r="T544" s="64"/>
      <c r="U544" s="64"/>
      <c r="V544" s="64"/>
      <c r="W544" s="64"/>
      <c r="X544" s="64"/>
      <c r="Y544" s="64"/>
      <c r="Z544" s="64"/>
      <c r="AA544" cm="1">
        <f t="array" aca="1" ref="AA544" ca="1">IF($A544&gt;AA$1,"",$C544*INDEX('ETS yield tables'!$D$265:$CO$293,$B544,AA$1-$A544+1)/10^6)</f>
        <v>0</v>
      </c>
      <c r="AB544" cm="1">
        <f t="array" aca="1" ref="AB544" ca="1">IF($A544&gt;AB$1,"",$C544*INDEX('ETS yield tables'!$D$265:$CO$293,$B544,AB$1-$A544+1)/10^6)</f>
        <v>0</v>
      </c>
      <c r="AC544" cm="1">
        <f t="array" aca="1" ref="AC544" ca="1">IF($A544&gt;AC$1,"",$C544*INDEX('ETS yield tables'!$D$265:$CO$293,$B544,AC$1-$A544+1)/10^6)</f>
        <v>0</v>
      </c>
      <c r="AD544" cm="1">
        <f t="array" aca="1" ref="AD544" ca="1">IF($A544&gt;AD$1,"",$C544*INDEX('ETS yield tables'!$D$265:$CO$293,$B544,AD$1-$A544+1)/10^6)</f>
        <v>0</v>
      </c>
      <c r="AE544" cm="1">
        <f t="array" aca="1" ref="AE544" ca="1">IF($A544&gt;AE$1,"",$C544*INDEX('ETS yield tables'!$D$265:$CO$293,$B544,AE$1-$A544+1)/10^6)</f>
        <v>0</v>
      </c>
      <c r="AF544" cm="1">
        <f t="array" aca="1" ref="AF544" ca="1">IF($A544&gt;AF$1,"",$C544*INDEX('ETS yield tables'!$D$265:$CO$293,$B544,AF$1-$A544+1)/10^6)</f>
        <v>0</v>
      </c>
      <c r="AG544" cm="1">
        <f t="array" aca="1" ref="AG544" ca="1">IF($A544&gt;AG$1,"",$C544*INDEX('ETS yield tables'!$D$265:$CO$293,$B544,AG$1-$A544+1)/10^6)</f>
        <v>0</v>
      </c>
      <c r="AH544" cm="1">
        <f t="array" aca="1" ref="AH544" ca="1">IF($A544&gt;AH$1,"",$C544*INDEX('ETS yield tables'!$D$265:$CO$293,$B544,AH$1-$A544+1)/10^6)</f>
        <v>0</v>
      </c>
      <c r="AI544" cm="1">
        <f t="array" aca="1" ref="AI544" ca="1">IF($A544&gt;AI$1,"",$C544*INDEX('ETS yield tables'!$D$265:$CO$293,$B544,AI$1-$A544+1)/10^6)</f>
        <v>0</v>
      </c>
      <c r="AJ544" cm="1">
        <f t="array" aca="1" ref="AJ544" ca="1">IF($A544&gt;AJ$1,"",$C544*INDEX('ETS yield tables'!$D$265:$CO$293,$B544,AJ$1-$A544+1)/10^6)</f>
        <v>0</v>
      </c>
      <c r="AK544" cm="1">
        <f t="array" aca="1" ref="AK544" ca="1">IF($A544&gt;AK$1,"",$C544*INDEX('ETS yield tables'!$D$265:$CO$293,$B544,AK$1-$A544+1)/10^6)</f>
        <v>0</v>
      </c>
      <c r="AL544" cm="1">
        <f t="array" aca="1" ref="AL544" ca="1">IF($A544&gt;AL$1,"",$C544*INDEX('ETS yield tables'!$D$265:$CO$293,$B544,AL$1-$A544+1)/10^6)</f>
        <v>0</v>
      </c>
      <c r="AM544" cm="1">
        <f t="array" aca="1" ref="AM544" ca="1">IF($A544&gt;AM$1,"",$C544*INDEX('ETS yield tables'!$D$265:$CO$293,$B544,AM$1-$A544+1)/10^6)</f>
        <v>0</v>
      </c>
      <c r="AN544" cm="1">
        <f t="array" aca="1" ref="AN544" ca="1">IF($A544&gt;AN$1,"",$C544*INDEX('ETS yield tables'!$D$265:$CO$293,$B544,AN$1-$A544+1)/10^6)</f>
        <v>0</v>
      </c>
      <c r="AO544" cm="1">
        <f t="array" aca="1" ref="AO544" ca="1">IF($A544&gt;AO$1,"",$C544*INDEX('ETS yield tables'!$D$265:$CO$293,$B544,AO$1-$A544+1)/10^6)</f>
        <v>0</v>
      </c>
      <c r="AP544" cm="1">
        <f t="array" aca="1" ref="AP544" ca="1">IF($A544&gt;AP$1,"",$C544*INDEX('ETS yield tables'!$D$265:$CO$293,$B544,AP$1-$A544+1)/10^6)</f>
        <v>0</v>
      </c>
      <c r="AQ544" cm="1">
        <f t="array" aca="1" ref="AQ544" ca="1">IF($A544&gt;AQ$1,"",$C544*INDEX('ETS yield tables'!$D$265:$CO$293,$B544,AQ$1-$A544+1)/10^6)</f>
        <v>0</v>
      </c>
      <c r="AR544" cm="1">
        <f t="array" aca="1" ref="AR544" ca="1">IF($A544&gt;AR$1,"",$C544*INDEX('ETS yield tables'!$D$265:$CO$293,$B544,AR$1-$A544+1)/10^6)</f>
        <v>0</v>
      </c>
      <c r="AS544" cm="1">
        <f t="array" aca="1" ref="AS544" ca="1">IF($A544&gt;AS$1,"",$C544*INDEX('ETS yield tables'!$D$265:$CO$293,$B544,AS$1-$A544+1)/10^6)</f>
        <v>0</v>
      </c>
      <c r="AT544" cm="1">
        <f t="array" aca="1" ref="AT544" ca="1">IF($A544&gt;AT$1,"",$C544*INDEX('ETS yield tables'!$D$265:$CO$293,$B544,AT$1-$A544+1)/10^6)</f>
        <v>0</v>
      </c>
      <c r="AU544" cm="1">
        <f t="array" aca="1" ref="AU544" ca="1">IF($A544&gt;AU$1,"",$C544*INDEX('ETS yield tables'!$D$265:$CO$293,$B544,AU$1-$A544+1)/10^6)</f>
        <v>0</v>
      </c>
      <c r="AV544" cm="1">
        <f t="array" aca="1" ref="AV544" ca="1">IF($A544&gt;AV$1,"",$C544*INDEX('ETS yield tables'!$D$265:$CO$293,$B544,AV$1-$A544+1)/10^6)</f>
        <v>0</v>
      </c>
      <c r="AW544" cm="1">
        <f t="array" aca="1" ref="AW544" ca="1">IF($A544&gt;AW$1,"",$C544*INDEX('ETS yield tables'!$D$265:$CO$293,$B544,AW$1-$A544+1)/10^6)</f>
        <v>0</v>
      </c>
      <c r="AX544" cm="1">
        <f t="array" aca="1" ref="AX544" ca="1">IF($A544&gt;AX$1,"",$C544*INDEX('ETS yield tables'!$D$265:$CO$293,$B544,AX$1-$A544+1)/10^6)</f>
        <v>0</v>
      </c>
      <c r="AY544" cm="1">
        <f t="array" aca="1" ref="AY544" ca="1">IF($A544&gt;AY$1,"",$C544*INDEX('ETS yield tables'!$D$265:$CO$293,$B544,AY$1-$A544+1)/10^6)</f>
        <v>0</v>
      </c>
      <c r="AZ544" cm="1">
        <f t="array" aca="1" ref="AZ544" ca="1">IF($A544&gt;AZ$1,"",$C544*INDEX('ETS yield tables'!$D$265:$CO$293,$B544,AZ$1-$A544+1)/10^6)</f>
        <v>0</v>
      </c>
      <c r="BA544" cm="1">
        <f t="array" aca="1" ref="BA544" ca="1">IF($A544&gt;BA$1,"",$C544*INDEX('ETS yield tables'!$D$265:$CO$293,$B544,BA$1-$A544+1)/10^6)</f>
        <v>0</v>
      </c>
      <c r="BB544" cm="1">
        <f t="array" aca="1" ref="BB544" ca="1">IF($A544&gt;BB$1,"",$C544*INDEX('ETS yield tables'!$D$265:$CO$293,$B544,BB$1-$A544+1)/10^6)</f>
        <v>0</v>
      </c>
      <c r="BC544" cm="1">
        <f t="array" aca="1" ref="BC544" ca="1">IF($A544&gt;BC$1,"",$C544*INDEX('ETS yield tables'!$D$265:$CO$293,$B544,BC$1-$A544+1)/10^6)</f>
        <v>0</v>
      </c>
      <c r="BD544" cm="1">
        <f t="array" aca="1" ref="BD544" ca="1">IF($A544&gt;BD$1,"",$C544*INDEX('ETS yield tables'!$D$265:$CO$293,$B544,BD$1-$A544+1)/10^6)</f>
        <v>0</v>
      </c>
      <c r="BE544" cm="1">
        <f t="array" aca="1" ref="BE544" ca="1">IF($A544&gt;BE$1,"",$C544*INDEX('ETS yield tables'!$D$265:$CO$293,$B544,BE$1-$A544+1)/10^6)</f>
        <v>0</v>
      </c>
      <c r="BF544" cm="1">
        <f t="array" aca="1" ref="BF544" ca="1">IF($A544&gt;BF$1,"",$C544*INDEX('ETS yield tables'!$D$265:$CO$293,$B544,BF$1-$A544+1)/10^6)</f>
        <v>0</v>
      </c>
      <c r="BG544" cm="1">
        <f t="array" aca="1" ref="BG544" ca="1">IF($A544&gt;BG$1,"",$C544*INDEX('ETS yield tables'!$D$265:$CO$293,$B544,BG$1-$A544+1)/10^6)</f>
        <v>0</v>
      </c>
      <c r="BH544" cm="1">
        <f t="array" aca="1" ref="BH544" ca="1">IF($A544&gt;BH$1,"",$C544*INDEX('ETS yield tables'!$D$265:$CO$293,$B544,BH$1-$A544+1)/10^6)</f>
        <v>0</v>
      </c>
      <c r="BI544" cm="1">
        <f t="array" aca="1" ref="BI544" ca="1">IF($A544&gt;BI$1,"",$C544*INDEX('ETS yield tables'!$D$265:$CO$293,$B544,BI$1-$A544+1)/10^6)</f>
        <v>0</v>
      </c>
      <c r="BJ544" cm="1">
        <f t="array" aca="1" ref="BJ544" ca="1">IF($A544&gt;BJ$1,"",$C544*INDEX('ETS yield tables'!$D$265:$CO$293,$B544,BJ$1-$A544+1)/10^6)</f>
        <v>0</v>
      </c>
      <c r="BK544" cm="1">
        <f t="array" aca="1" ref="BK544" ca="1">IF($A544&gt;BK$1,"",$C544*INDEX('ETS yield tables'!$D$265:$CO$293,$B544,BK$1-$A544+1)/10^6)</f>
        <v>0</v>
      </c>
      <c r="BL544" cm="1">
        <f t="array" aca="1" ref="BL544" ca="1">IF($A544&gt;BL$1,"",$C544*INDEX('ETS yield tables'!$D$265:$CO$293,$B544,BL$1-$A544+1)/10^6)</f>
        <v>0</v>
      </c>
      <c r="BM544" cm="1">
        <f t="array" aca="1" ref="BM544" ca="1">IF($A544&gt;BM$1,"",$C544*INDEX('ETS yield tables'!$D$265:$CO$293,$B544,BM$1-$A544+1)/10^6)</f>
        <v>0</v>
      </c>
      <c r="BN544" cm="1">
        <f t="array" aca="1" ref="BN544" ca="1">IF($A544&gt;BN$1,"",$C544*INDEX('ETS yield tables'!$D$265:$CO$293,$B544,BN$1-$A544+1)/10^6)</f>
        <v>0</v>
      </c>
      <c r="BO544" cm="1">
        <f t="array" aca="1" ref="BO544" ca="1">IF($A544&gt;BO$1,"",$C544*INDEX('ETS yield tables'!$D$265:$CO$293,$B544,BO$1-$A544+1)/10^6)</f>
        <v>0</v>
      </c>
      <c r="BP544" cm="1">
        <f t="array" aca="1" ref="BP544" ca="1">IF($A544&gt;BP$1,"",$C544*INDEX('ETS yield tables'!$D$265:$CO$293,$B544,BP$1-$A544+1)/10^6)</f>
        <v>0</v>
      </c>
      <c r="BQ544" cm="1">
        <f t="array" aca="1" ref="BQ544" ca="1">IF($A544&gt;BQ$1,"",$C544*INDEX('ETS yield tables'!$D$265:$CO$293,$B544,BQ$1-$A544+1)/10^6)</f>
        <v>0</v>
      </c>
      <c r="BR544" cm="1">
        <f t="array" aca="1" ref="BR544" ca="1">IF($A544&gt;BR$1,"",$C544*INDEX('ETS yield tables'!$D$265:$CO$293,$B544,BR$1-$A544+1)/10^6)</f>
        <v>0</v>
      </c>
      <c r="BS544" cm="1">
        <f t="array" aca="1" ref="BS544" ca="1">IF($A544&gt;BS$1,"",$C544*INDEX('ETS yield tables'!$D$265:$CO$293,$B544,BS$1-$A544+1)/10^6)</f>
        <v>0</v>
      </c>
      <c r="BT544" cm="1">
        <f t="array" aca="1" ref="BT544" ca="1">IF($A544&gt;BT$1,"",$C544*INDEX('ETS yield tables'!$D$265:$CO$293,$B544,BT$1-$A544+1)/10^6)</f>
        <v>0</v>
      </c>
      <c r="BU544" cm="1">
        <f t="array" aca="1" ref="BU544" ca="1">IF($A544&gt;BU$1,"",$C544*INDEX('ETS yield tables'!$D$265:$CO$293,$B544,BU$1-$A544+1)/10^6)</f>
        <v>0</v>
      </c>
      <c r="BV544" cm="1">
        <f t="array" aca="1" ref="BV544" ca="1">IF($A544&gt;BV$1,"",$C544*INDEX('ETS yield tables'!$D$265:$CO$293,$B544,BV$1-$A544+1)/10^6)</f>
        <v>0</v>
      </c>
      <c r="BW544" cm="1">
        <f t="array" aca="1" ref="BW544" ca="1">IF($A544&gt;BW$1,"",$C544*INDEX('ETS yield tables'!$D$265:$CO$293,$B544,BW$1-$A544+1)/10^6)</f>
        <v>0</v>
      </c>
      <c r="BX544" cm="1">
        <f t="array" aca="1" ref="BX544" ca="1">IF($A544&gt;BX$1,"",$C544*INDEX('ETS yield tables'!$D$265:$CO$293,$B544,BX$1-$A544+1)/10^6)</f>
        <v>0</v>
      </c>
      <c r="BY544" cm="1">
        <f t="array" aca="1" ref="BY544" ca="1">IF($A544&gt;BY$1,"",$C544*INDEX('ETS yield tables'!$D$265:$CO$293,$B544,BY$1-$A544+1)/10^6)</f>
        <v>0</v>
      </c>
      <c r="BZ544" cm="1">
        <f t="array" aca="1" ref="BZ544" ca="1">IF($A544&gt;BZ$1,"",$C544*INDEX('ETS yield tables'!$D$265:$CO$293,$B544,BZ$1-$A544+1)/10^6)</f>
        <v>0</v>
      </c>
      <c r="CA544" cm="1">
        <f t="array" aca="1" ref="CA544" ca="1">IF($A544&gt;CA$1,"",$C544*INDEX('ETS yield tables'!$D$265:$CO$293,$B544,CA$1-$A544+1)/10^6)</f>
        <v>0</v>
      </c>
      <c r="CB544" cm="1">
        <f t="array" aca="1" ref="CB544" ca="1">IF($A544&gt;CB$1,"",$C544*INDEX('ETS yield tables'!$D$265:$CO$293,$B544,CB$1-$A544+1)/10^6)</f>
        <v>0</v>
      </c>
      <c r="CC544" cm="1">
        <f t="array" aca="1" ref="CC544" ca="1">IF($A544&gt;CC$1,"",$C544*INDEX('ETS yield tables'!$D$265:$CO$293,$B544,CC$1-$A544+1)/10^6)</f>
        <v>0</v>
      </c>
      <c r="CD544" cm="1">
        <f t="array" aca="1" ref="CD544" ca="1">IF($A544&gt;CD$1,"",$C544*INDEX('ETS yield tables'!$D$265:$CO$293,$B544,CD$1-$A544+1)/10^6)</f>
        <v>0</v>
      </c>
      <c r="CE544" cm="1">
        <f t="array" aca="1" ref="CE544" ca="1">IF($A544&gt;CE$1,"",$C544*INDEX('ETS yield tables'!$D$265:$CO$293,$B544,CE$1-$A544+1)/10^6)</f>
        <v>0</v>
      </c>
      <c r="CF544" cm="1">
        <f t="array" aca="1" ref="CF544" ca="1">IF($A544&gt;CF$1,"",$C544*INDEX('ETS yield tables'!$D$265:$CO$293,$B544,CF$1-$A544+1)/10^6)</f>
        <v>0</v>
      </c>
      <c r="CG544" cm="1">
        <f t="array" aca="1" ref="CG544" ca="1">IF($A544&gt;CG$1,"",$C544*INDEX('ETS yield tables'!$D$265:$CO$293,$B544,CG$1-$A544+1)/10^6)</f>
        <v>0</v>
      </c>
      <c r="CH544" cm="1">
        <f t="array" aca="1" ref="CH544" ca="1">IF($A544&gt;CH$1,"",$C544*INDEX('ETS yield tables'!$D$265:$CO$293,$B544,CH$1-$A544+1)/10^6)</f>
        <v>0</v>
      </c>
      <c r="CI544" cm="1">
        <f t="array" aca="1" ref="CI544" ca="1">IF($A544&gt;CI$1,"",$C544*INDEX('ETS yield tables'!$D$265:$CO$293,$B544,CI$1-$A544+1)/10^6)</f>
        <v>0</v>
      </c>
      <c r="CJ544" cm="1">
        <f t="array" aca="1" ref="CJ544" ca="1">IF($A544&gt;CJ$1,"",$C544*INDEX('ETS yield tables'!$D$265:$CO$293,$B544,CJ$1-$A544+1)/10^6)</f>
        <v>0</v>
      </c>
      <c r="CK544" cm="1">
        <f t="array" aca="1" ref="CK544" ca="1">IF($A544&gt;CK$1,"",$C544*INDEX('ETS yield tables'!$D$265:$CO$293,$B544,CK$1-$A544+1)/10^6)</f>
        <v>0</v>
      </c>
      <c r="CL544" cm="1">
        <f t="array" aca="1" ref="CL544" ca="1">IF($A544&gt;CL$1,"",$C544*INDEX('ETS yield tables'!$D$265:$CO$293,$B544,CL$1-$A544+1)/10^6)</f>
        <v>0</v>
      </c>
      <c r="CM544" cm="1">
        <f t="array" aca="1" ref="CM544" ca="1">IF($A544&gt;CM$1,"",$C544*INDEX('ETS yield tables'!$D$265:$CO$293,$B544,CM$1-$A544+1)/10^6)</f>
        <v>0</v>
      </c>
      <c r="CN544" cm="1">
        <f t="array" aca="1" ref="CN544" ca="1">IF($A544&gt;CN$1,"",$C544*INDEX('ETS yield tables'!$D$265:$CO$293,$B544,CN$1-$A544+1)/10^6)</f>
        <v>0</v>
      </c>
      <c r="CO544" cm="1">
        <f t="array" aca="1" ref="CO544" ca="1">IF($A544&gt;CO$1,"",$C544*INDEX('ETS yield tables'!$D$265:$CO$293,$B544,CO$1-$A544+1)/10^6)</f>
        <v>0</v>
      </c>
    </row>
    <row r="545" spans="1:93" hidden="1" outlineLevel="1">
      <c r="A545">
        <v>2001</v>
      </c>
      <c r="B545">
        <f t="shared" si="265"/>
        <v>13</v>
      </c>
      <c r="C545" s="1">
        <v>0</v>
      </c>
      <c r="D545" s="64"/>
      <c r="E545" s="64"/>
      <c r="F545" s="64"/>
      <c r="G545" s="64"/>
      <c r="H545" s="64"/>
      <c r="I545" s="64"/>
      <c r="J545" s="64"/>
      <c r="K545" s="64"/>
      <c r="L545" s="64"/>
      <c r="M545" s="64"/>
      <c r="N545" s="64"/>
      <c r="O545" s="64"/>
      <c r="P545" s="64"/>
      <c r="Q545" s="64"/>
      <c r="R545" s="64"/>
      <c r="S545" s="64"/>
      <c r="T545" s="64"/>
      <c r="U545" s="64"/>
      <c r="V545" s="64"/>
      <c r="W545" s="64"/>
      <c r="X545" s="64"/>
      <c r="Y545" s="64"/>
      <c r="Z545" s="64"/>
      <c r="AA545" cm="1">
        <f t="array" aca="1" ref="AA545" ca="1">IF($A545&gt;AA$1,"",$C545*INDEX('ETS yield tables'!$D$265:$CO$293,$B545,AA$1-$A545+1)/10^6)</f>
        <v>0</v>
      </c>
      <c r="AB545" cm="1">
        <f t="array" aca="1" ref="AB545" ca="1">IF($A545&gt;AB$1,"",$C545*INDEX('ETS yield tables'!$D$265:$CO$293,$B545,AB$1-$A545+1)/10^6)</f>
        <v>0</v>
      </c>
      <c r="AC545" cm="1">
        <f t="array" aca="1" ref="AC545" ca="1">IF($A545&gt;AC$1,"",$C545*INDEX('ETS yield tables'!$D$265:$CO$293,$B545,AC$1-$A545+1)/10^6)</f>
        <v>0</v>
      </c>
      <c r="AD545" cm="1">
        <f t="array" aca="1" ref="AD545" ca="1">IF($A545&gt;AD$1,"",$C545*INDEX('ETS yield tables'!$D$265:$CO$293,$B545,AD$1-$A545+1)/10^6)</f>
        <v>0</v>
      </c>
      <c r="AE545" cm="1">
        <f t="array" aca="1" ref="AE545" ca="1">IF($A545&gt;AE$1,"",$C545*INDEX('ETS yield tables'!$D$265:$CO$293,$B545,AE$1-$A545+1)/10^6)</f>
        <v>0</v>
      </c>
      <c r="AF545" cm="1">
        <f t="array" aca="1" ref="AF545" ca="1">IF($A545&gt;AF$1,"",$C545*INDEX('ETS yield tables'!$D$265:$CO$293,$B545,AF$1-$A545+1)/10^6)</f>
        <v>0</v>
      </c>
      <c r="AG545" cm="1">
        <f t="array" aca="1" ref="AG545" ca="1">IF($A545&gt;AG$1,"",$C545*INDEX('ETS yield tables'!$D$265:$CO$293,$B545,AG$1-$A545+1)/10^6)</f>
        <v>0</v>
      </c>
      <c r="AH545" cm="1">
        <f t="array" aca="1" ref="AH545" ca="1">IF($A545&gt;AH$1,"",$C545*INDEX('ETS yield tables'!$D$265:$CO$293,$B545,AH$1-$A545+1)/10^6)</f>
        <v>0</v>
      </c>
      <c r="AI545" cm="1">
        <f t="array" aca="1" ref="AI545" ca="1">IF($A545&gt;AI$1,"",$C545*INDEX('ETS yield tables'!$D$265:$CO$293,$B545,AI$1-$A545+1)/10^6)</f>
        <v>0</v>
      </c>
      <c r="AJ545" cm="1">
        <f t="array" aca="1" ref="AJ545" ca="1">IF($A545&gt;AJ$1,"",$C545*INDEX('ETS yield tables'!$D$265:$CO$293,$B545,AJ$1-$A545+1)/10^6)</f>
        <v>0</v>
      </c>
      <c r="AK545" cm="1">
        <f t="array" aca="1" ref="AK545" ca="1">IF($A545&gt;AK$1,"",$C545*INDEX('ETS yield tables'!$D$265:$CO$293,$B545,AK$1-$A545+1)/10^6)</f>
        <v>0</v>
      </c>
      <c r="AL545" cm="1">
        <f t="array" aca="1" ref="AL545" ca="1">IF($A545&gt;AL$1,"",$C545*INDEX('ETS yield tables'!$D$265:$CO$293,$B545,AL$1-$A545+1)/10^6)</f>
        <v>0</v>
      </c>
      <c r="AM545" cm="1">
        <f t="array" aca="1" ref="AM545" ca="1">IF($A545&gt;AM$1,"",$C545*INDEX('ETS yield tables'!$D$265:$CO$293,$B545,AM$1-$A545+1)/10^6)</f>
        <v>0</v>
      </c>
      <c r="AN545" cm="1">
        <f t="array" aca="1" ref="AN545" ca="1">IF($A545&gt;AN$1,"",$C545*INDEX('ETS yield tables'!$D$265:$CO$293,$B545,AN$1-$A545+1)/10^6)</f>
        <v>0</v>
      </c>
      <c r="AO545" cm="1">
        <f t="array" aca="1" ref="AO545" ca="1">IF($A545&gt;AO$1,"",$C545*INDEX('ETS yield tables'!$D$265:$CO$293,$B545,AO$1-$A545+1)/10^6)</f>
        <v>0</v>
      </c>
      <c r="AP545" cm="1">
        <f t="array" aca="1" ref="AP545" ca="1">IF($A545&gt;AP$1,"",$C545*INDEX('ETS yield tables'!$D$265:$CO$293,$B545,AP$1-$A545+1)/10^6)</f>
        <v>0</v>
      </c>
      <c r="AQ545" cm="1">
        <f t="array" aca="1" ref="AQ545" ca="1">IF($A545&gt;AQ$1,"",$C545*INDEX('ETS yield tables'!$D$265:$CO$293,$B545,AQ$1-$A545+1)/10^6)</f>
        <v>0</v>
      </c>
      <c r="AR545" cm="1">
        <f t="array" aca="1" ref="AR545" ca="1">IF($A545&gt;AR$1,"",$C545*INDEX('ETS yield tables'!$D$265:$CO$293,$B545,AR$1-$A545+1)/10^6)</f>
        <v>0</v>
      </c>
      <c r="AS545" cm="1">
        <f t="array" aca="1" ref="AS545" ca="1">IF($A545&gt;AS$1,"",$C545*INDEX('ETS yield tables'!$D$265:$CO$293,$B545,AS$1-$A545+1)/10^6)</f>
        <v>0</v>
      </c>
      <c r="AT545" cm="1">
        <f t="array" aca="1" ref="AT545" ca="1">IF($A545&gt;AT$1,"",$C545*INDEX('ETS yield tables'!$D$265:$CO$293,$B545,AT$1-$A545+1)/10^6)</f>
        <v>0</v>
      </c>
      <c r="AU545" cm="1">
        <f t="array" aca="1" ref="AU545" ca="1">IF($A545&gt;AU$1,"",$C545*INDEX('ETS yield tables'!$D$265:$CO$293,$B545,AU$1-$A545+1)/10^6)</f>
        <v>0</v>
      </c>
      <c r="AV545" cm="1">
        <f t="array" aca="1" ref="AV545" ca="1">IF($A545&gt;AV$1,"",$C545*INDEX('ETS yield tables'!$D$265:$CO$293,$B545,AV$1-$A545+1)/10^6)</f>
        <v>0</v>
      </c>
      <c r="AW545" cm="1">
        <f t="array" aca="1" ref="AW545" ca="1">IF($A545&gt;AW$1,"",$C545*INDEX('ETS yield tables'!$D$265:$CO$293,$B545,AW$1-$A545+1)/10^6)</f>
        <v>0</v>
      </c>
      <c r="AX545" cm="1">
        <f t="array" aca="1" ref="AX545" ca="1">IF($A545&gt;AX$1,"",$C545*INDEX('ETS yield tables'!$D$265:$CO$293,$B545,AX$1-$A545+1)/10^6)</f>
        <v>0</v>
      </c>
      <c r="AY545" cm="1">
        <f t="array" aca="1" ref="AY545" ca="1">IF($A545&gt;AY$1,"",$C545*INDEX('ETS yield tables'!$D$265:$CO$293,$B545,AY$1-$A545+1)/10^6)</f>
        <v>0</v>
      </c>
      <c r="AZ545" cm="1">
        <f t="array" aca="1" ref="AZ545" ca="1">IF($A545&gt;AZ$1,"",$C545*INDEX('ETS yield tables'!$D$265:$CO$293,$B545,AZ$1-$A545+1)/10^6)</f>
        <v>0</v>
      </c>
      <c r="BA545" cm="1">
        <f t="array" aca="1" ref="BA545" ca="1">IF($A545&gt;BA$1,"",$C545*INDEX('ETS yield tables'!$D$265:$CO$293,$B545,BA$1-$A545+1)/10^6)</f>
        <v>0</v>
      </c>
      <c r="BB545" cm="1">
        <f t="array" aca="1" ref="BB545" ca="1">IF($A545&gt;BB$1,"",$C545*INDEX('ETS yield tables'!$D$265:$CO$293,$B545,BB$1-$A545+1)/10^6)</f>
        <v>0</v>
      </c>
      <c r="BC545" cm="1">
        <f t="array" aca="1" ref="BC545" ca="1">IF($A545&gt;BC$1,"",$C545*INDEX('ETS yield tables'!$D$265:$CO$293,$B545,BC$1-$A545+1)/10^6)</f>
        <v>0</v>
      </c>
      <c r="BD545" cm="1">
        <f t="array" aca="1" ref="BD545" ca="1">IF($A545&gt;BD$1,"",$C545*INDEX('ETS yield tables'!$D$265:$CO$293,$B545,BD$1-$A545+1)/10^6)</f>
        <v>0</v>
      </c>
      <c r="BE545" cm="1">
        <f t="array" aca="1" ref="BE545" ca="1">IF($A545&gt;BE$1,"",$C545*INDEX('ETS yield tables'!$D$265:$CO$293,$B545,BE$1-$A545+1)/10^6)</f>
        <v>0</v>
      </c>
      <c r="BF545" cm="1">
        <f t="array" aca="1" ref="BF545" ca="1">IF($A545&gt;BF$1,"",$C545*INDEX('ETS yield tables'!$D$265:$CO$293,$B545,BF$1-$A545+1)/10^6)</f>
        <v>0</v>
      </c>
      <c r="BG545" cm="1">
        <f t="array" aca="1" ref="BG545" ca="1">IF($A545&gt;BG$1,"",$C545*INDEX('ETS yield tables'!$D$265:$CO$293,$B545,BG$1-$A545+1)/10^6)</f>
        <v>0</v>
      </c>
      <c r="BH545" cm="1">
        <f t="array" aca="1" ref="BH545" ca="1">IF($A545&gt;BH$1,"",$C545*INDEX('ETS yield tables'!$D$265:$CO$293,$B545,BH$1-$A545+1)/10^6)</f>
        <v>0</v>
      </c>
      <c r="BI545" cm="1">
        <f t="array" aca="1" ref="BI545" ca="1">IF($A545&gt;BI$1,"",$C545*INDEX('ETS yield tables'!$D$265:$CO$293,$B545,BI$1-$A545+1)/10^6)</f>
        <v>0</v>
      </c>
      <c r="BJ545" cm="1">
        <f t="array" aca="1" ref="BJ545" ca="1">IF($A545&gt;BJ$1,"",$C545*INDEX('ETS yield tables'!$D$265:$CO$293,$B545,BJ$1-$A545+1)/10^6)</f>
        <v>0</v>
      </c>
      <c r="BK545" cm="1">
        <f t="array" aca="1" ref="BK545" ca="1">IF($A545&gt;BK$1,"",$C545*INDEX('ETS yield tables'!$D$265:$CO$293,$B545,BK$1-$A545+1)/10^6)</f>
        <v>0</v>
      </c>
      <c r="BL545" cm="1">
        <f t="array" aca="1" ref="BL545" ca="1">IF($A545&gt;BL$1,"",$C545*INDEX('ETS yield tables'!$D$265:$CO$293,$B545,BL$1-$A545+1)/10^6)</f>
        <v>0</v>
      </c>
      <c r="BM545" cm="1">
        <f t="array" aca="1" ref="BM545" ca="1">IF($A545&gt;BM$1,"",$C545*INDEX('ETS yield tables'!$D$265:$CO$293,$B545,BM$1-$A545+1)/10^6)</f>
        <v>0</v>
      </c>
      <c r="BN545" cm="1">
        <f t="array" aca="1" ref="BN545" ca="1">IF($A545&gt;BN$1,"",$C545*INDEX('ETS yield tables'!$D$265:$CO$293,$B545,BN$1-$A545+1)/10^6)</f>
        <v>0</v>
      </c>
      <c r="BO545" cm="1">
        <f t="array" aca="1" ref="BO545" ca="1">IF($A545&gt;BO$1,"",$C545*INDEX('ETS yield tables'!$D$265:$CO$293,$B545,BO$1-$A545+1)/10^6)</f>
        <v>0</v>
      </c>
      <c r="BP545" cm="1">
        <f t="array" aca="1" ref="BP545" ca="1">IF($A545&gt;BP$1,"",$C545*INDEX('ETS yield tables'!$D$265:$CO$293,$B545,BP$1-$A545+1)/10^6)</f>
        <v>0</v>
      </c>
      <c r="BQ545" cm="1">
        <f t="array" aca="1" ref="BQ545" ca="1">IF($A545&gt;BQ$1,"",$C545*INDEX('ETS yield tables'!$D$265:$CO$293,$B545,BQ$1-$A545+1)/10^6)</f>
        <v>0</v>
      </c>
      <c r="BR545" cm="1">
        <f t="array" aca="1" ref="BR545" ca="1">IF($A545&gt;BR$1,"",$C545*INDEX('ETS yield tables'!$D$265:$CO$293,$B545,BR$1-$A545+1)/10^6)</f>
        <v>0</v>
      </c>
      <c r="BS545" cm="1">
        <f t="array" aca="1" ref="BS545" ca="1">IF($A545&gt;BS$1,"",$C545*INDEX('ETS yield tables'!$D$265:$CO$293,$B545,BS$1-$A545+1)/10^6)</f>
        <v>0</v>
      </c>
      <c r="BT545" cm="1">
        <f t="array" aca="1" ref="BT545" ca="1">IF($A545&gt;BT$1,"",$C545*INDEX('ETS yield tables'!$D$265:$CO$293,$B545,BT$1-$A545+1)/10^6)</f>
        <v>0</v>
      </c>
      <c r="BU545" cm="1">
        <f t="array" aca="1" ref="BU545" ca="1">IF($A545&gt;BU$1,"",$C545*INDEX('ETS yield tables'!$D$265:$CO$293,$B545,BU$1-$A545+1)/10^6)</f>
        <v>0</v>
      </c>
      <c r="BV545" cm="1">
        <f t="array" aca="1" ref="BV545" ca="1">IF($A545&gt;BV$1,"",$C545*INDEX('ETS yield tables'!$D$265:$CO$293,$B545,BV$1-$A545+1)/10^6)</f>
        <v>0</v>
      </c>
      <c r="BW545" cm="1">
        <f t="array" aca="1" ref="BW545" ca="1">IF($A545&gt;BW$1,"",$C545*INDEX('ETS yield tables'!$D$265:$CO$293,$B545,BW$1-$A545+1)/10^6)</f>
        <v>0</v>
      </c>
      <c r="BX545" cm="1">
        <f t="array" aca="1" ref="BX545" ca="1">IF($A545&gt;BX$1,"",$C545*INDEX('ETS yield tables'!$D$265:$CO$293,$B545,BX$1-$A545+1)/10^6)</f>
        <v>0</v>
      </c>
      <c r="BY545" cm="1">
        <f t="array" aca="1" ref="BY545" ca="1">IF($A545&gt;BY$1,"",$C545*INDEX('ETS yield tables'!$D$265:$CO$293,$B545,BY$1-$A545+1)/10^6)</f>
        <v>0</v>
      </c>
      <c r="BZ545" cm="1">
        <f t="array" aca="1" ref="BZ545" ca="1">IF($A545&gt;BZ$1,"",$C545*INDEX('ETS yield tables'!$D$265:$CO$293,$B545,BZ$1-$A545+1)/10^6)</f>
        <v>0</v>
      </c>
      <c r="CA545" cm="1">
        <f t="array" aca="1" ref="CA545" ca="1">IF($A545&gt;CA$1,"",$C545*INDEX('ETS yield tables'!$D$265:$CO$293,$B545,CA$1-$A545+1)/10^6)</f>
        <v>0</v>
      </c>
      <c r="CB545" cm="1">
        <f t="array" aca="1" ref="CB545" ca="1">IF($A545&gt;CB$1,"",$C545*INDEX('ETS yield tables'!$D$265:$CO$293,$B545,CB$1-$A545+1)/10^6)</f>
        <v>0</v>
      </c>
      <c r="CC545" cm="1">
        <f t="array" aca="1" ref="CC545" ca="1">IF($A545&gt;CC$1,"",$C545*INDEX('ETS yield tables'!$D$265:$CO$293,$B545,CC$1-$A545+1)/10^6)</f>
        <v>0</v>
      </c>
      <c r="CD545" cm="1">
        <f t="array" aca="1" ref="CD545" ca="1">IF($A545&gt;CD$1,"",$C545*INDEX('ETS yield tables'!$D$265:$CO$293,$B545,CD$1-$A545+1)/10^6)</f>
        <v>0</v>
      </c>
      <c r="CE545" cm="1">
        <f t="array" aca="1" ref="CE545" ca="1">IF($A545&gt;CE$1,"",$C545*INDEX('ETS yield tables'!$D$265:$CO$293,$B545,CE$1-$A545+1)/10^6)</f>
        <v>0</v>
      </c>
      <c r="CF545" cm="1">
        <f t="array" aca="1" ref="CF545" ca="1">IF($A545&gt;CF$1,"",$C545*INDEX('ETS yield tables'!$D$265:$CO$293,$B545,CF$1-$A545+1)/10^6)</f>
        <v>0</v>
      </c>
      <c r="CG545" cm="1">
        <f t="array" aca="1" ref="CG545" ca="1">IF($A545&gt;CG$1,"",$C545*INDEX('ETS yield tables'!$D$265:$CO$293,$B545,CG$1-$A545+1)/10^6)</f>
        <v>0</v>
      </c>
      <c r="CH545" cm="1">
        <f t="array" aca="1" ref="CH545" ca="1">IF($A545&gt;CH$1,"",$C545*INDEX('ETS yield tables'!$D$265:$CO$293,$B545,CH$1-$A545+1)/10^6)</f>
        <v>0</v>
      </c>
      <c r="CI545" cm="1">
        <f t="array" aca="1" ref="CI545" ca="1">IF($A545&gt;CI$1,"",$C545*INDEX('ETS yield tables'!$D$265:$CO$293,$B545,CI$1-$A545+1)/10^6)</f>
        <v>0</v>
      </c>
      <c r="CJ545" cm="1">
        <f t="array" aca="1" ref="CJ545" ca="1">IF($A545&gt;CJ$1,"",$C545*INDEX('ETS yield tables'!$D$265:$CO$293,$B545,CJ$1-$A545+1)/10^6)</f>
        <v>0</v>
      </c>
      <c r="CK545" cm="1">
        <f t="array" aca="1" ref="CK545" ca="1">IF($A545&gt;CK$1,"",$C545*INDEX('ETS yield tables'!$D$265:$CO$293,$B545,CK$1-$A545+1)/10^6)</f>
        <v>0</v>
      </c>
      <c r="CL545" cm="1">
        <f t="array" aca="1" ref="CL545" ca="1">IF($A545&gt;CL$1,"",$C545*INDEX('ETS yield tables'!$D$265:$CO$293,$B545,CL$1-$A545+1)/10^6)</f>
        <v>0</v>
      </c>
      <c r="CM545" cm="1">
        <f t="array" aca="1" ref="CM545" ca="1">IF($A545&gt;CM$1,"",$C545*INDEX('ETS yield tables'!$D$265:$CO$293,$B545,CM$1-$A545+1)/10^6)</f>
        <v>0</v>
      </c>
      <c r="CN545" cm="1">
        <f t="array" aca="1" ref="CN545" ca="1">IF($A545&gt;CN$1,"",$C545*INDEX('ETS yield tables'!$D$265:$CO$293,$B545,CN$1-$A545+1)/10^6)</f>
        <v>0</v>
      </c>
      <c r="CO545" cm="1">
        <f t="array" aca="1" ref="CO545" ca="1">IF($A545&gt;CO$1,"",$C545*INDEX('ETS yield tables'!$D$265:$CO$293,$B545,CO$1-$A545+1)/10^6)</f>
        <v>0</v>
      </c>
    </row>
    <row r="546" spans="1:93" hidden="1" outlineLevel="1">
      <c r="A546">
        <v>2002</v>
      </c>
      <c r="B546">
        <f t="shared" si="265"/>
        <v>12</v>
      </c>
      <c r="C546" s="1">
        <v>0</v>
      </c>
      <c r="D546" s="64"/>
      <c r="E546" s="64"/>
      <c r="F546" s="64"/>
      <c r="G546" s="64"/>
      <c r="H546" s="64"/>
      <c r="I546" s="64"/>
      <c r="J546" s="64"/>
      <c r="K546" s="64"/>
      <c r="L546" s="64"/>
      <c r="M546" s="64"/>
      <c r="N546" s="64"/>
      <c r="O546" s="64"/>
      <c r="P546" s="64"/>
      <c r="Q546" s="64"/>
      <c r="R546" s="64"/>
      <c r="S546" s="64"/>
      <c r="T546" s="64"/>
      <c r="U546" s="64"/>
      <c r="V546" s="64"/>
      <c r="W546" s="64"/>
      <c r="X546" s="64"/>
      <c r="Y546" s="64"/>
      <c r="Z546" s="64"/>
      <c r="AA546" cm="1">
        <f t="array" aca="1" ref="AA546" ca="1">IF($A546&gt;AA$1,"",$C546*INDEX('ETS yield tables'!$D$265:$CO$293,$B546,AA$1-$A546+1)/10^6)</f>
        <v>0</v>
      </c>
      <c r="AB546" cm="1">
        <f t="array" aca="1" ref="AB546" ca="1">IF($A546&gt;AB$1,"",$C546*INDEX('ETS yield tables'!$D$265:$CO$293,$B546,AB$1-$A546+1)/10^6)</f>
        <v>0</v>
      </c>
      <c r="AC546" cm="1">
        <f t="array" aca="1" ref="AC546" ca="1">IF($A546&gt;AC$1,"",$C546*INDEX('ETS yield tables'!$D$265:$CO$293,$B546,AC$1-$A546+1)/10^6)</f>
        <v>0</v>
      </c>
      <c r="AD546" cm="1">
        <f t="array" aca="1" ref="AD546" ca="1">IF($A546&gt;AD$1,"",$C546*INDEX('ETS yield tables'!$D$265:$CO$293,$B546,AD$1-$A546+1)/10^6)</f>
        <v>0</v>
      </c>
      <c r="AE546" cm="1">
        <f t="array" aca="1" ref="AE546" ca="1">IF($A546&gt;AE$1,"",$C546*INDEX('ETS yield tables'!$D$265:$CO$293,$B546,AE$1-$A546+1)/10^6)</f>
        <v>0</v>
      </c>
      <c r="AF546" cm="1">
        <f t="array" aca="1" ref="AF546" ca="1">IF($A546&gt;AF$1,"",$C546*INDEX('ETS yield tables'!$D$265:$CO$293,$B546,AF$1-$A546+1)/10^6)</f>
        <v>0</v>
      </c>
      <c r="AG546" cm="1">
        <f t="array" aca="1" ref="AG546" ca="1">IF($A546&gt;AG$1,"",$C546*INDEX('ETS yield tables'!$D$265:$CO$293,$B546,AG$1-$A546+1)/10^6)</f>
        <v>0</v>
      </c>
      <c r="AH546" cm="1">
        <f t="array" aca="1" ref="AH546" ca="1">IF($A546&gt;AH$1,"",$C546*INDEX('ETS yield tables'!$D$265:$CO$293,$B546,AH$1-$A546+1)/10^6)</f>
        <v>0</v>
      </c>
      <c r="AI546" cm="1">
        <f t="array" aca="1" ref="AI546" ca="1">IF($A546&gt;AI$1,"",$C546*INDEX('ETS yield tables'!$D$265:$CO$293,$B546,AI$1-$A546+1)/10^6)</f>
        <v>0</v>
      </c>
      <c r="AJ546" cm="1">
        <f t="array" aca="1" ref="AJ546" ca="1">IF($A546&gt;AJ$1,"",$C546*INDEX('ETS yield tables'!$D$265:$CO$293,$B546,AJ$1-$A546+1)/10^6)</f>
        <v>0</v>
      </c>
      <c r="AK546" cm="1">
        <f t="array" aca="1" ref="AK546" ca="1">IF($A546&gt;AK$1,"",$C546*INDEX('ETS yield tables'!$D$265:$CO$293,$B546,AK$1-$A546+1)/10^6)</f>
        <v>0</v>
      </c>
      <c r="AL546" cm="1">
        <f t="array" aca="1" ref="AL546" ca="1">IF($A546&gt;AL$1,"",$C546*INDEX('ETS yield tables'!$D$265:$CO$293,$B546,AL$1-$A546+1)/10^6)</f>
        <v>0</v>
      </c>
      <c r="AM546" cm="1">
        <f t="array" aca="1" ref="AM546" ca="1">IF($A546&gt;AM$1,"",$C546*INDEX('ETS yield tables'!$D$265:$CO$293,$B546,AM$1-$A546+1)/10^6)</f>
        <v>0</v>
      </c>
      <c r="AN546" cm="1">
        <f t="array" aca="1" ref="AN546" ca="1">IF($A546&gt;AN$1,"",$C546*INDEX('ETS yield tables'!$D$265:$CO$293,$B546,AN$1-$A546+1)/10^6)</f>
        <v>0</v>
      </c>
      <c r="AO546" cm="1">
        <f t="array" aca="1" ref="AO546" ca="1">IF($A546&gt;AO$1,"",$C546*INDEX('ETS yield tables'!$D$265:$CO$293,$B546,AO$1-$A546+1)/10^6)</f>
        <v>0</v>
      </c>
      <c r="AP546" cm="1">
        <f t="array" aca="1" ref="AP546" ca="1">IF($A546&gt;AP$1,"",$C546*INDEX('ETS yield tables'!$D$265:$CO$293,$B546,AP$1-$A546+1)/10^6)</f>
        <v>0</v>
      </c>
      <c r="AQ546" cm="1">
        <f t="array" aca="1" ref="AQ546" ca="1">IF($A546&gt;AQ$1,"",$C546*INDEX('ETS yield tables'!$D$265:$CO$293,$B546,AQ$1-$A546+1)/10^6)</f>
        <v>0</v>
      </c>
      <c r="AR546" cm="1">
        <f t="array" aca="1" ref="AR546" ca="1">IF($A546&gt;AR$1,"",$C546*INDEX('ETS yield tables'!$D$265:$CO$293,$B546,AR$1-$A546+1)/10^6)</f>
        <v>0</v>
      </c>
      <c r="AS546" cm="1">
        <f t="array" aca="1" ref="AS546" ca="1">IF($A546&gt;AS$1,"",$C546*INDEX('ETS yield tables'!$D$265:$CO$293,$B546,AS$1-$A546+1)/10^6)</f>
        <v>0</v>
      </c>
      <c r="AT546" cm="1">
        <f t="array" aca="1" ref="AT546" ca="1">IF($A546&gt;AT$1,"",$C546*INDEX('ETS yield tables'!$D$265:$CO$293,$B546,AT$1-$A546+1)/10^6)</f>
        <v>0</v>
      </c>
      <c r="AU546" cm="1">
        <f t="array" aca="1" ref="AU546" ca="1">IF($A546&gt;AU$1,"",$C546*INDEX('ETS yield tables'!$D$265:$CO$293,$B546,AU$1-$A546+1)/10^6)</f>
        <v>0</v>
      </c>
      <c r="AV546" cm="1">
        <f t="array" aca="1" ref="AV546" ca="1">IF($A546&gt;AV$1,"",$C546*INDEX('ETS yield tables'!$D$265:$CO$293,$B546,AV$1-$A546+1)/10^6)</f>
        <v>0</v>
      </c>
      <c r="AW546" cm="1">
        <f t="array" aca="1" ref="AW546" ca="1">IF($A546&gt;AW$1,"",$C546*INDEX('ETS yield tables'!$D$265:$CO$293,$B546,AW$1-$A546+1)/10^6)</f>
        <v>0</v>
      </c>
      <c r="AX546" cm="1">
        <f t="array" aca="1" ref="AX546" ca="1">IF($A546&gt;AX$1,"",$C546*INDEX('ETS yield tables'!$D$265:$CO$293,$B546,AX$1-$A546+1)/10^6)</f>
        <v>0</v>
      </c>
      <c r="AY546" cm="1">
        <f t="array" aca="1" ref="AY546" ca="1">IF($A546&gt;AY$1,"",$C546*INDEX('ETS yield tables'!$D$265:$CO$293,$B546,AY$1-$A546+1)/10^6)</f>
        <v>0</v>
      </c>
      <c r="AZ546" cm="1">
        <f t="array" aca="1" ref="AZ546" ca="1">IF($A546&gt;AZ$1,"",$C546*INDEX('ETS yield tables'!$D$265:$CO$293,$B546,AZ$1-$A546+1)/10^6)</f>
        <v>0</v>
      </c>
      <c r="BA546" cm="1">
        <f t="array" aca="1" ref="BA546" ca="1">IF($A546&gt;BA$1,"",$C546*INDEX('ETS yield tables'!$D$265:$CO$293,$B546,BA$1-$A546+1)/10^6)</f>
        <v>0</v>
      </c>
      <c r="BB546" cm="1">
        <f t="array" aca="1" ref="BB546" ca="1">IF($A546&gt;BB$1,"",$C546*INDEX('ETS yield tables'!$D$265:$CO$293,$B546,BB$1-$A546+1)/10^6)</f>
        <v>0</v>
      </c>
      <c r="BC546" cm="1">
        <f t="array" aca="1" ref="BC546" ca="1">IF($A546&gt;BC$1,"",$C546*INDEX('ETS yield tables'!$D$265:$CO$293,$B546,BC$1-$A546+1)/10^6)</f>
        <v>0</v>
      </c>
      <c r="BD546" cm="1">
        <f t="array" aca="1" ref="BD546" ca="1">IF($A546&gt;BD$1,"",$C546*INDEX('ETS yield tables'!$D$265:$CO$293,$B546,BD$1-$A546+1)/10^6)</f>
        <v>0</v>
      </c>
      <c r="BE546" cm="1">
        <f t="array" aca="1" ref="BE546" ca="1">IF($A546&gt;BE$1,"",$C546*INDEX('ETS yield tables'!$D$265:$CO$293,$B546,BE$1-$A546+1)/10^6)</f>
        <v>0</v>
      </c>
      <c r="BF546" cm="1">
        <f t="array" aca="1" ref="BF546" ca="1">IF($A546&gt;BF$1,"",$C546*INDEX('ETS yield tables'!$D$265:$CO$293,$B546,BF$1-$A546+1)/10^6)</f>
        <v>0</v>
      </c>
      <c r="BG546" cm="1">
        <f t="array" aca="1" ref="BG546" ca="1">IF($A546&gt;BG$1,"",$C546*INDEX('ETS yield tables'!$D$265:$CO$293,$B546,BG$1-$A546+1)/10^6)</f>
        <v>0</v>
      </c>
      <c r="BH546" cm="1">
        <f t="array" aca="1" ref="BH546" ca="1">IF($A546&gt;BH$1,"",$C546*INDEX('ETS yield tables'!$D$265:$CO$293,$B546,BH$1-$A546+1)/10^6)</f>
        <v>0</v>
      </c>
      <c r="BI546" cm="1">
        <f t="array" aca="1" ref="BI546" ca="1">IF($A546&gt;BI$1,"",$C546*INDEX('ETS yield tables'!$D$265:$CO$293,$B546,BI$1-$A546+1)/10^6)</f>
        <v>0</v>
      </c>
      <c r="BJ546" cm="1">
        <f t="array" aca="1" ref="BJ546" ca="1">IF($A546&gt;BJ$1,"",$C546*INDEX('ETS yield tables'!$D$265:$CO$293,$B546,BJ$1-$A546+1)/10^6)</f>
        <v>0</v>
      </c>
      <c r="BK546" cm="1">
        <f t="array" aca="1" ref="BK546" ca="1">IF($A546&gt;BK$1,"",$C546*INDEX('ETS yield tables'!$D$265:$CO$293,$B546,BK$1-$A546+1)/10^6)</f>
        <v>0</v>
      </c>
      <c r="BL546" cm="1">
        <f t="array" aca="1" ref="BL546" ca="1">IF($A546&gt;BL$1,"",$C546*INDEX('ETS yield tables'!$D$265:$CO$293,$B546,BL$1-$A546+1)/10^6)</f>
        <v>0</v>
      </c>
      <c r="BM546" cm="1">
        <f t="array" aca="1" ref="BM546" ca="1">IF($A546&gt;BM$1,"",$C546*INDEX('ETS yield tables'!$D$265:$CO$293,$B546,BM$1-$A546+1)/10^6)</f>
        <v>0</v>
      </c>
      <c r="BN546" cm="1">
        <f t="array" aca="1" ref="BN546" ca="1">IF($A546&gt;BN$1,"",$C546*INDEX('ETS yield tables'!$D$265:$CO$293,$B546,BN$1-$A546+1)/10^6)</f>
        <v>0</v>
      </c>
      <c r="BO546" cm="1">
        <f t="array" aca="1" ref="BO546" ca="1">IF($A546&gt;BO$1,"",$C546*INDEX('ETS yield tables'!$D$265:$CO$293,$B546,BO$1-$A546+1)/10^6)</f>
        <v>0</v>
      </c>
      <c r="BP546" cm="1">
        <f t="array" aca="1" ref="BP546" ca="1">IF($A546&gt;BP$1,"",$C546*INDEX('ETS yield tables'!$D$265:$CO$293,$B546,BP$1-$A546+1)/10^6)</f>
        <v>0</v>
      </c>
      <c r="BQ546" cm="1">
        <f t="array" aca="1" ref="BQ546" ca="1">IF($A546&gt;BQ$1,"",$C546*INDEX('ETS yield tables'!$D$265:$CO$293,$B546,BQ$1-$A546+1)/10^6)</f>
        <v>0</v>
      </c>
      <c r="BR546" cm="1">
        <f t="array" aca="1" ref="BR546" ca="1">IF($A546&gt;BR$1,"",$C546*INDEX('ETS yield tables'!$D$265:$CO$293,$B546,BR$1-$A546+1)/10^6)</f>
        <v>0</v>
      </c>
      <c r="BS546" cm="1">
        <f t="array" aca="1" ref="BS546" ca="1">IF($A546&gt;BS$1,"",$C546*INDEX('ETS yield tables'!$D$265:$CO$293,$B546,BS$1-$A546+1)/10^6)</f>
        <v>0</v>
      </c>
      <c r="BT546" cm="1">
        <f t="array" aca="1" ref="BT546" ca="1">IF($A546&gt;BT$1,"",$C546*INDEX('ETS yield tables'!$D$265:$CO$293,$B546,BT$1-$A546+1)/10^6)</f>
        <v>0</v>
      </c>
      <c r="BU546" cm="1">
        <f t="array" aca="1" ref="BU546" ca="1">IF($A546&gt;BU$1,"",$C546*INDEX('ETS yield tables'!$D$265:$CO$293,$B546,BU$1-$A546+1)/10^6)</f>
        <v>0</v>
      </c>
      <c r="BV546" cm="1">
        <f t="array" aca="1" ref="BV546" ca="1">IF($A546&gt;BV$1,"",$C546*INDEX('ETS yield tables'!$D$265:$CO$293,$B546,BV$1-$A546+1)/10^6)</f>
        <v>0</v>
      </c>
      <c r="BW546" cm="1">
        <f t="array" aca="1" ref="BW546" ca="1">IF($A546&gt;BW$1,"",$C546*INDEX('ETS yield tables'!$D$265:$CO$293,$B546,BW$1-$A546+1)/10^6)</f>
        <v>0</v>
      </c>
      <c r="BX546" cm="1">
        <f t="array" aca="1" ref="BX546" ca="1">IF($A546&gt;BX$1,"",$C546*INDEX('ETS yield tables'!$D$265:$CO$293,$B546,BX$1-$A546+1)/10^6)</f>
        <v>0</v>
      </c>
      <c r="BY546" cm="1">
        <f t="array" aca="1" ref="BY546" ca="1">IF($A546&gt;BY$1,"",$C546*INDEX('ETS yield tables'!$D$265:$CO$293,$B546,BY$1-$A546+1)/10^6)</f>
        <v>0</v>
      </c>
      <c r="BZ546" cm="1">
        <f t="array" aca="1" ref="BZ546" ca="1">IF($A546&gt;BZ$1,"",$C546*INDEX('ETS yield tables'!$D$265:$CO$293,$B546,BZ$1-$A546+1)/10^6)</f>
        <v>0</v>
      </c>
      <c r="CA546" cm="1">
        <f t="array" aca="1" ref="CA546" ca="1">IF($A546&gt;CA$1,"",$C546*INDEX('ETS yield tables'!$D$265:$CO$293,$B546,CA$1-$A546+1)/10^6)</f>
        <v>0</v>
      </c>
      <c r="CB546" cm="1">
        <f t="array" aca="1" ref="CB546" ca="1">IF($A546&gt;CB$1,"",$C546*INDEX('ETS yield tables'!$D$265:$CO$293,$B546,CB$1-$A546+1)/10^6)</f>
        <v>0</v>
      </c>
      <c r="CC546" cm="1">
        <f t="array" aca="1" ref="CC546" ca="1">IF($A546&gt;CC$1,"",$C546*INDEX('ETS yield tables'!$D$265:$CO$293,$B546,CC$1-$A546+1)/10^6)</f>
        <v>0</v>
      </c>
      <c r="CD546" cm="1">
        <f t="array" aca="1" ref="CD546" ca="1">IF($A546&gt;CD$1,"",$C546*INDEX('ETS yield tables'!$D$265:$CO$293,$B546,CD$1-$A546+1)/10^6)</f>
        <v>0</v>
      </c>
      <c r="CE546" cm="1">
        <f t="array" aca="1" ref="CE546" ca="1">IF($A546&gt;CE$1,"",$C546*INDEX('ETS yield tables'!$D$265:$CO$293,$B546,CE$1-$A546+1)/10^6)</f>
        <v>0</v>
      </c>
      <c r="CF546" cm="1">
        <f t="array" aca="1" ref="CF546" ca="1">IF($A546&gt;CF$1,"",$C546*INDEX('ETS yield tables'!$D$265:$CO$293,$B546,CF$1-$A546+1)/10^6)</f>
        <v>0</v>
      </c>
      <c r="CG546" cm="1">
        <f t="array" aca="1" ref="CG546" ca="1">IF($A546&gt;CG$1,"",$C546*INDEX('ETS yield tables'!$D$265:$CO$293,$B546,CG$1-$A546+1)/10^6)</f>
        <v>0</v>
      </c>
      <c r="CH546" cm="1">
        <f t="array" aca="1" ref="CH546" ca="1">IF($A546&gt;CH$1,"",$C546*INDEX('ETS yield tables'!$D$265:$CO$293,$B546,CH$1-$A546+1)/10^6)</f>
        <v>0</v>
      </c>
      <c r="CI546" cm="1">
        <f t="array" aca="1" ref="CI546" ca="1">IF($A546&gt;CI$1,"",$C546*INDEX('ETS yield tables'!$D$265:$CO$293,$B546,CI$1-$A546+1)/10^6)</f>
        <v>0</v>
      </c>
      <c r="CJ546" cm="1">
        <f t="array" aca="1" ref="CJ546" ca="1">IF($A546&gt;CJ$1,"",$C546*INDEX('ETS yield tables'!$D$265:$CO$293,$B546,CJ$1-$A546+1)/10^6)</f>
        <v>0</v>
      </c>
      <c r="CK546" cm="1">
        <f t="array" aca="1" ref="CK546" ca="1">IF($A546&gt;CK$1,"",$C546*INDEX('ETS yield tables'!$D$265:$CO$293,$B546,CK$1-$A546+1)/10^6)</f>
        <v>0</v>
      </c>
      <c r="CL546" cm="1">
        <f t="array" aca="1" ref="CL546" ca="1">IF($A546&gt;CL$1,"",$C546*INDEX('ETS yield tables'!$D$265:$CO$293,$B546,CL$1-$A546+1)/10^6)</f>
        <v>0</v>
      </c>
      <c r="CM546" cm="1">
        <f t="array" aca="1" ref="CM546" ca="1">IF($A546&gt;CM$1,"",$C546*INDEX('ETS yield tables'!$D$265:$CO$293,$B546,CM$1-$A546+1)/10^6)</f>
        <v>0</v>
      </c>
      <c r="CN546" cm="1">
        <f t="array" aca="1" ref="CN546" ca="1">IF($A546&gt;CN$1,"",$C546*INDEX('ETS yield tables'!$D$265:$CO$293,$B546,CN$1-$A546+1)/10^6)</f>
        <v>0</v>
      </c>
      <c r="CO546" cm="1">
        <f t="array" aca="1" ref="CO546" ca="1">IF($A546&gt;CO$1,"",$C546*INDEX('ETS yield tables'!$D$265:$CO$293,$B546,CO$1-$A546+1)/10^6)</f>
        <v>0</v>
      </c>
    </row>
    <row r="547" spans="1:93" hidden="1" outlineLevel="1">
      <c r="A547">
        <v>2003</v>
      </c>
      <c r="B547">
        <f t="shared" si="265"/>
        <v>11</v>
      </c>
      <c r="C547" s="1">
        <v>0</v>
      </c>
      <c r="D547" s="64"/>
      <c r="E547" s="64"/>
      <c r="F547" s="64"/>
      <c r="G547" s="64"/>
      <c r="H547" s="64"/>
      <c r="I547" s="64"/>
      <c r="J547" s="64"/>
      <c r="K547" s="64"/>
      <c r="L547" s="64"/>
      <c r="M547" s="64"/>
      <c r="N547" s="64"/>
      <c r="O547" s="64"/>
      <c r="P547" s="64"/>
      <c r="Q547" s="64"/>
      <c r="R547" s="64"/>
      <c r="S547" s="64"/>
      <c r="T547" s="64"/>
      <c r="U547" s="64"/>
      <c r="V547" s="64"/>
      <c r="W547" s="64"/>
      <c r="X547" s="64"/>
      <c r="Y547" s="64"/>
      <c r="Z547" s="64"/>
      <c r="AA547" cm="1">
        <f t="array" aca="1" ref="AA547" ca="1">IF($A547&gt;AA$1,"",$C547*INDEX('ETS yield tables'!$D$265:$CO$293,$B547,AA$1-$A547+1)/10^6)</f>
        <v>0</v>
      </c>
      <c r="AB547" cm="1">
        <f t="array" aca="1" ref="AB547" ca="1">IF($A547&gt;AB$1,"",$C547*INDEX('ETS yield tables'!$D$265:$CO$293,$B547,AB$1-$A547+1)/10^6)</f>
        <v>0</v>
      </c>
      <c r="AC547" cm="1">
        <f t="array" aca="1" ref="AC547" ca="1">IF($A547&gt;AC$1,"",$C547*INDEX('ETS yield tables'!$D$265:$CO$293,$B547,AC$1-$A547+1)/10^6)</f>
        <v>0</v>
      </c>
      <c r="AD547" cm="1">
        <f t="array" aca="1" ref="AD547" ca="1">IF($A547&gt;AD$1,"",$C547*INDEX('ETS yield tables'!$D$265:$CO$293,$B547,AD$1-$A547+1)/10^6)</f>
        <v>0</v>
      </c>
      <c r="AE547" cm="1">
        <f t="array" aca="1" ref="AE547" ca="1">IF($A547&gt;AE$1,"",$C547*INDEX('ETS yield tables'!$D$265:$CO$293,$B547,AE$1-$A547+1)/10^6)</f>
        <v>0</v>
      </c>
      <c r="AF547" cm="1">
        <f t="array" aca="1" ref="AF547" ca="1">IF($A547&gt;AF$1,"",$C547*INDEX('ETS yield tables'!$D$265:$CO$293,$B547,AF$1-$A547+1)/10^6)</f>
        <v>0</v>
      </c>
      <c r="AG547" cm="1">
        <f t="array" aca="1" ref="AG547" ca="1">IF($A547&gt;AG$1,"",$C547*INDEX('ETS yield tables'!$D$265:$CO$293,$B547,AG$1-$A547+1)/10^6)</f>
        <v>0</v>
      </c>
      <c r="AH547" cm="1">
        <f t="array" aca="1" ref="AH547" ca="1">IF($A547&gt;AH$1,"",$C547*INDEX('ETS yield tables'!$D$265:$CO$293,$B547,AH$1-$A547+1)/10^6)</f>
        <v>0</v>
      </c>
      <c r="AI547" cm="1">
        <f t="array" aca="1" ref="AI547" ca="1">IF($A547&gt;AI$1,"",$C547*INDEX('ETS yield tables'!$D$265:$CO$293,$B547,AI$1-$A547+1)/10^6)</f>
        <v>0</v>
      </c>
      <c r="AJ547" cm="1">
        <f t="array" aca="1" ref="AJ547" ca="1">IF($A547&gt;AJ$1,"",$C547*INDEX('ETS yield tables'!$D$265:$CO$293,$B547,AJ$1-$A547+1)/10^6)</f>
        <v>0</v>
      </c>
      <c r="AK547" cm="1">
        <f t="array" aca="1" ref="AK547" ca="1">IF($A547&gt;AK$1,"",$C547*INDEX('ETS yield tables'!$D$265:$CO$293,$B547,AK$1-$A547+1)/10^6)</f>
        <v>0</v>
      </c>
      <c r="AL547" cm="1">
        <f t="array" aca="1" ref="AL547" ca="1">IF($A547&gt;AL$1,"",$C547*INDEX('ETS yield tables'!$D$265:$CO$293,$B547,AL$1-$A547+1)/10^6)</f>
        <v>0</v>
      </c>
      <c r="AM547" cm="1">
        <f t="array" aca="1" ref="AM547" ca="1">IF($A547&gt;AM$1,"",$C547*INDEX('ETS yield tables'!$D$265:$CO$293,$B547,AM$1-$A547+1)/10^6)</f>
        <v>0</v>
      </c>
      <c r="AN547" cm="1">
        <f t="array" aca="1" ref="AN547" ca="1">IF($A547&gt;AN$1,"",$C547*INDEX('ETS yield tables'!$D$265:$CO$293,$B547,AN$1-$A547+1)/10^6)</f>
        <v>0</v>
      </c>
      <c r="AO547" cm="1">
        <f t="array" aca="1" ref="AO547" ca="1">IF($A547&gt;AO$1,"",$C547*INDEX('ETS yield tables'!$D$265:$CO$293,$B547,AO$1-$A547+1)/10^6)</f>
        <v>0</v>
      </c>
      <c r="AP547" cm="1">
        <f t="array" aca="1" ref="AP547" ca="1">IF($A547&gt;AP$1,"",$C547*INDEX('ETS yield tables'!$D$265:$CO$293,$B547,AP$1-$A547+1)/10^6)</f>
        <v>0</v>
      </c>
      <c r="AQ547" cm="1">
        <f t="array" aca="1" ref="AQ547" ca="1">IF($A547&gt;AQ$1,"",$C547*INDEX('ETS yield tables'!$D$265:$CO$293,$B547,AQ$1-$A547+1)/10^6)</f>
        <v>0</v>
      </c>
      <c r="AR547" cm="1">
        <f t="array" aca="1" ref="AR547" ca="1">IF($A547&gt;AR$1,"",$C547*INDEX('ETS yield tables'!$D$265:$CO$293,$B547,AR$1-$A547+1)/10^6)</f>
        <v>0</v>
      </c>
      <c r="AS547" cm="1">
        <f t="array" aca="1" ref="AS547" ca="1">IF($A547&gt;AS$1,"",$C547*INDEX('ETS yield tables'!$D$265:$CO$293,$B547,AS$1-$A547+1)/10^6)</f>
        <v>0</v>
      </c>
      <c r="AT547" cm="1">
        <f t="array" aca="1" ref="AT547" ca="1">IF($A547&gt;AT$1,"",$C547*INDEX('ETS yield tables'!$D$265:$CO$293,$B547,AT$1-$A547+1)/10^6)</f>
        <v>0</v>
      </c>
      <c r="AU547" cm="1">
        <f t="array" aca="1" ref="AU547" ca="1">IF($A547&gt;AU$1,"",$C547*INDEX('ETS yield tables'!$D$265:$CO$293,$B547,AU$1-$A547+1)/10^6)</f>
        <v>0</v>
      </c>
      <c r="AV547" cm="1">
        <f t="array" aca="1" ref="AV547" ca="1">IF($A547&gt;AV$1,"",$C547*INDEX('ETS yield tables'!$D$265:$CO$293,$B547,AV$1-$A547+1)/10^6)</f>
        <v>0</v>
      </c>
      <c r="AW547" cm="1">
        <f t="array" aca="1" ref="AW547" ca="1">IF($A547&gt;AW$1,"",$C547*INDEX('ETS yield tables'!$D$265:$CO$293,$B547,AW$1-$A547+1)/10^6)</f>
        <v>0</v>
      </c>
      <c r="AX547" cm="1">
        <f t="array" aca="1" ref="AX547" ca="1">IF($A547&gt;AX$1,"",$C547*INDEX('ETS yield tables'!$D$265:$CO$293,$B547,AX$1-$A547+1)/10^6)</f>
        <v>0</v>
      </c>
      <c r="AY547" cm="1">
        <f t="array" aca="1" ref="AY547" ca="1">IF($A547&gt;AY$1,"",$C547*INDEX('ETS yield tables'!$D$265:$CO$293,$B547,AY$1-$A547+1)/10^6)</f>
        <v>0</v>
      </c>
      <c r="AZ547" cm="1">
        <f t="array" aca="1" ref="AZ547" ca="1">IF($A547&gt;AZ$1,"",$C547*INDEX('ETS yield tables'!$D$265:$CO$293,$B547,AZ$1-$A547+1)/10^6)</f>
        <v>0</v>
      </c>
      <c r="BA547" cm="1">
        <f t="array" aca="1" ref="BA547" ca="1">IF($A547&gt;BA$1,"",$C547*INDEX('ETS yield tables'!$D$265:$CO$293,$B547,BA$1-$A547+1)/10^6)</f>
        <v>0</v>
      </c>
      <c r="BB547" cm="1">
        <f t="array" aca="1" ref="BB547" ca="1">IF($A547&gt;BB$1,"",$C547*INDEX('ETS yield tables'!$D$265:$CO$293,$B547,BB$1-$A547+1)/10^6)</f>
        <v>0</v>
      </c>
      <c r="BC547" cm="1">
        <f t="array" aca="1" ref="BC547" ca="1">IF($A547&gt;BC$1,"",$C547*INDEX('ETS yield tables'!$D$265:$CO$293,$B547,BC$1-$A547+1)/10^6)</f>
        <v>0</v>
      </c>
      <c r="BD547" cm="1">
        <f t="array" aca="1" ref="BD547" ca="1">IF($A547&gt;BD$1,"",$C547*INDEX('ETS yield tables'!$D$265:$CO$293,$B547,BD$1-$A547+1)/10^6)</f>
        <v>0</v>
      </c>
      <c r="BE547" cm="1">
        <f t="array" aca="1" ref="BE547" ca="1">IF($A547&gt;BE$1,"",$C547*INDEX('ETS yield tables'!$D$265:$CO$293,$B547,BE$1-$A547+1)/10^6)</f>
        <v>0</v>
      </c>
      <c r="BF547" cm="1">
        <f t="array" aca="1" ref="BF547" ca="1">IF($A547&gt;BF$1,"",$C547*INDEX('ETS yield tables'!$D$265:$CO$293,$B547,BF$1-$A547+1)/10^6)</f>
        <v>0</v>
      </c>
      <c r="BG547" cm="1">
        <f t="array" aca="1" ref="BG547" ca="1">IF($A547&gt;BG$1,"",$C547*INDEX('ETS yield tables'!$D$265:$CO$293,$B547,BG$1-$A547+1)/10^6)</f>
        <v>0</v>
      </c>
      <c r="BH547" cm="1">
        <f t="array" aca="1" ref="BH547" ca="1">IF($A547&gt;BH$1,"",$C547*INDEX('ETS yield tables'!$D$265:$CO$293,$B547,BH$1-$A547+1)/10^6)</f>
        <v>0</v>
      </c>
      <c r="BI547" cm="1">
        <f t="array" aca="1" ref="BI547" ca="1">IF($A547&gt;BI$1,"",$C547*INDEX('ETS yield tables'!$D$265:$CO$293,$B547,BI$1-$A547+1)/10^6)</f>
        <v>0</v>
      </c>
      <c r="BJ547" cm="1">
        <f t="array" aca="1" ref="BJ547" ca="1">IF($A547&gt;BJ$1,"",$C547*INDEX('ETS yield tables'!$D$265:$CO$293,$B547,BJ$1-$A547+1)/10^6)</f>
        <v>0</v>
      </c>
      <c r="BK547" cm="1">
        <f t="array" aca="1" ref="BK547" ca="1">IF($A547&gt;BK$1,"",$C547*INDEX('ETS yield tables'!$D$265:$CO$293,$B547,BK$1-$A547+1)/10^6)</f>
        <v>0</v>
      </c>
      <c r="BL547" cm="1">
        <f t="array" aca="1" ref="BL547" ca="1">IF($A547&gt;BL$1,"",$C547*INDEX('ETS yield tables'!$D$265:$CO$293,$B547,BL$1-$A547+1)/10^6)</f>
        <v>0</v>
      </c>
      <c r="BM547" cm="1">
        <f t="array" aca="1" ref="BM547" ca="1">IF($A547&gt;BM$1,"",$C547*INDEX('ETS yield tables'!$D$265:$CO$293,$B547,BM$1-$A547+1)/10^6)</f>
        <v>0</v>
      </c>
      <c r="BN547" cm="1">
        <f t="array" aca="1" ref="BN547" ca="1">IF($A547&gt;BN$1,"",$C547*INDEX('ETS yield tables'!$D$265:$CO$293,$B547,BN$1-$A547+1)/10^6)</f>
        <v>0</v>
      </c>
      <c r="BO547" cm="1">
        <f t="array" aca="1" ref="BO547" ca="1">IF($A547&gt;BO$1,"",$C547*INDEX('ETS yield tables'!$D$265:$CO$293,$B547,BO$1-$A547+1)/10^6)</f>
        <v>0</v>
      </c>
      <c r="BP547" cm="1">
        <f t="array" aca="1" ref="BP547" ca="1">IF($A547&gt;BP$1,"",$C547*INDEX('ETS yield tables'!$D$265:$CO$293,$B547,BP$1-$A547+1)/10^6)</f>
        <v>0</v>
      </c>
      <c r="BQ547" cm="1">
        <f t="array" aca="1" ref="BQ547" ca="1">IF($A547&gt;BQ$1,"",$C547*INDEX('ETS yield tables'!$D$265:$CO$293,$B547,BQ$1-$A547+1)/10^6)</f>
        <v>0</v>
      </c>
      <c r="BR547" cm="1">
        <f t="array" aca="1" ref="BR547" ca="1">IF($A547&gt;BR$1,"",$C547*INDEX('ETS yield tables'!$D$265:$CO$293,$B547,BR$1-$A547+1)/10^6)</f>
        <v>0</v>
      </c>
      <c r="BS547" cm="1">
        <f t="array" aca="1" ref="BS547" ca="1">IF($A547&gt;BS$1,"",$C547*INDEX('ETS yield tables'!$D$265:$CO$293,$B547,BS$1-$A547+1)/10^6)</f>
        <v>0</v>
      </c>
      <c r="BT547" cm="1">
        <f t="array" aca="1" ref="BT547" ca="1">IF($A547&gt;BT$1,"",$C547*INDEX('ETS yield tables'!$D$265:$CO$293,$B547,BT$1-$A547+1)/10^6)</f>
        <v>0</v>
      </c>
      <c r="BU547" cm="1">
        <f t="array" aca="1" ref="BU547" ca="1">IF($A547&gt;BU$1,"",$C547*INDEX('ETS yield tables'!$D$265:$CO$293,$B547,BU$1-$A547+1)/10^6)</f>
        <v>0</v>
      </c>
      <c r="BV547" cm="1">
        <f t="array" aca="1" ref="BV547" ca="1">IF($A547&gt;BV$1,"",$C547*INDEX('ETS yield tables'!$D$265:$CO$293,$B547,BV$1-$A547+1)/10^6)</f>
        <v>0</v>
      </c>
      <c r="BW547" cm="1">
        <f t="array" aca="1" ref="BW547" ca="1">IF($A547&gt;BW$1,"",$C547*INDEX('ETS yield tables'!$D$265:$CO$293,$B547,BW$1-$A547+1)/10^6)</f>
        <v>0</v>
      </c>
      <c r="BX547" cm="1">
        <f t="array" aca="1" ref="BX547" ca="1">IF($A547&gt;BX$1,"",$C547*INDEX('ETS yield tables'!$D$265:$CO$293,$B547,BX$1-$A547+1)/10^6)</f>
        <v>0</v>
      </c>
      <c r="BY547" cm="1">
        <f t="array" aca="1" ref="BY547" ca="1">IF($A547&gt;BY$1,"",$C547*INDEX('ETS yield tables'!$D$265:$CO$293,$B547,BY$1-$A547+1)/10^6)</f>
        <v>0</v>
      </c>
      <c r="BZ547" cm="1">
        <f t="array" aca="1" ref="BZ547" ca="1">IF($A547&gt;BZ$1,"",$C547*INDEX('ETS yield tables'!$D$265:$CO$293,$B547,BZ$1-$A547+1)/10^6)</f>
        <v>0</v>
      </c>
      <c r="CA547" cm="1">
        <f t="array" aca="1" ref="CA547" ca="1">IF($A547&gt;CA$1,"",$C547*INDEX('ETS yield tables'!$D$265:$CO$293,$B547,CA$1-$A547+1)/10^6)</f>
        <v>0</v>
      </c>
      <c r="CB547" cm="1">
        <f t="array" aca="1" ref="CB547" ca="1">IF($A547&gt;CB$1,"",$C547*INDEX('ETS yield tables'!$D$265:$CO$293,$B547,CB$1-$A547+1)/10^6)</f>
        <v>0</v>
      </c>
      <c r="CC547" cm="1">
        <f t="array" aca="1" ref="CC547" ca="1">IF($A547&gt;CC$1,"",$C547*INDEX('ETS yield tables'!$D$265:$CO$293,$B547,CC$1-$A547+1)/10^6)</f>
        <v>0</v>
      </c>
      <c r="CD547" cm="1">
        <f t="array" aca="1" ref="CD547" ca="1">IF($A547&gt;CD$1,"",$C547*INDEX('ETS yield tables'!$D$265:$CO$293,$B547,CD$1-$A547+1)/10^6)</f>
        <v>0</v>
      </c>
      <c r="CE547" cm="1">
        <f t="array" aca="1" ref="CE547" ca="1">IF($A547&gt;CE$1,"",$C547*INDEX('ETS yield tables'!$D$265:$CO$293,$B547,CE$1-$A547+1)/10^6)</f>
        <v>0</v>
      </c>
      <c r="CF547" cm="1">
        <f t="array" aca="1" ref="CF547" ca="1">IF($A547&gt;CF$1,"",$C547*INDEX('ETS yield tables'!$D$265:$CO$293,$B547,CF$1-$A547+1)/10^6)</f>
        <v>0</v>
      </c>
      <c r="CG547" cm="1">
        <f t="array" aca="1" ref="CG547" ca="1">IF($A547&gt;CG$1,"",$C547*INDEX('ETS yield tables'!$D$265:$CO$293,$B547,CG$1-$A547+1)/10^6)</f>
        <v>0</v>
      </c>
      <c r="CH547" cm="1">
        <f t="array" aca="1" ref="CH547" ca="1">IF($A547&gt;CH$1,"",$C547*INDEX('ETS yield tables'!$D$265:$CO$293,$B547,CH$1-$A547+1)/10^6)</f>
        <v>0</v>
      </c>
      <c r="CI547" cm="1">
        <f t="array" aca="1" ref="CI547" ca="1">IF($A547&gt;CI$1,"",$C547*INDEX('ETS yield tables'!$D$265:$CO$293,$B547,CI$1-$A547+1)/10^6)</f>
        <v>0</v>
      </c>
      <c r="CJ547" cm="1">
        <f t="array" aca="1" ref="CJ547" ca="1">IF($A547&gt;CJ$1,"",$C547*INDEX('ETS yield tables'!$D$265:$CO$293,$B547,CJ$1-$A547+1)/10^6)</f>
        <v>0</v>
      </c>
      <c r="CK547" cm="1">
        <f t="array" aca="1" ref="CK547" ca="1">IF($A547&gt;CK$1,"",$C547*INDEX('ETS yield tables'!$D$265:$CO$293,$B547,CK$1-$A547+1)/10^6)</f>
        <v>0</v>
      </c>
      <c r="CL547" cm="1">
        <f t="array" aca="1" ref="CL547" ca="1">IF($A547&gt;CL$1,"",$C547*INDEX('ETS yield tables'!$D$265:$CO$293,$B547,CL$1-$A547+1)/10^6)</f>
        <v>0</v>
      </c>
      <c r="CM547" cm="1">
        <f t="array" aca="1" ref="CM547" ca="1">IF($A547&gt;CM$1,"",$C547*INDEX('ETS yield tables'!$D$265:$CO$293,$B547,CM$1-$A547+1)/10^6)</f>
        <v>0</v>
      </c>
      <c r="CN547" cm="1">
        <f t="array" aca="1" ref="CN547" ca="1">IF($A547&gt;CN$1,"",$C547*INDEX('ETS yield tables'!$D$265:$CO$293,$B547,CN$1-$A547+1)/10^6)</f>
        <v>0</v>
      </c>
      <c r="CO547" cm="1">
        <f t="array" aca="1" ref="CO547" ca="1">IF($A547&gt;CO$1,"",$C547*INDEX('ETS yield tables'!$D$265:$CO$293,$B547,CO$1-$A547+1)/10^6)</f>
        <v>0</v>
      </c>
    </row>
    <row r="548" spans="1:93" hidden="1" outlineLevel="1">
      <c r="A548">
        <v>2004</v>
      </c>
      <c r="B548">
        <f t="shared" si="265"/>
        <v>10</v>
      </c>
      <c r="C548" s="1">
        <v>0</v>
      </c>
      <c r="D548" s="64"/>
      <c r="E548" s="64"/>
      <c r="F548" s="64"/>
      <c r="G548" s="64"/>
      <c r="H548" s="64"/>
      <c r="I548" s="64"/>
      <c r="J548" s="64"/>
      <c r="K548" s="64"/>
      <c r="L548" s="64"/>
      <c r="M548" s="64"/>
      <c r="N548" s="64"/>
      <c r="O548" s="64"/>
      <c r="P548" s="64"/>
      <c r="Q548" s="64"/>
      <c r="R548" s="64"/>
      <c r="S548" s="64"/>
      <c r="T548" s="64"/>
      <c r="U548" s="64"/>
      <c r="V548" s="64"/>
      <c r="W548" s="64"/>
      <c r="X548" s="64"/>
      <c r="Y548" s="64"/>
      <c r="Z548" s="64"/>
      <c r="AA548" cm="1">
        <f t="array" aca="1" ref="AA548" ca="1">IF($A548&gt;AA$1,"",$C548*INDEX('ETS yield tables'!$D$265:$CO$293,$B548,AA$1-$A548+1)/10^6)</f>
        <v>0</v>
      </c>
      <c r="AB548" cm="1">
        <f t="array" aca="1" ref="AB548" ca="1">IF($A548&gt;AB$1,"",$C548*INDEX('ETS yield tables'!$D$265:$CO$293,$B548,AB$1-$A548+1)/10^6)</f>
        <v>0</v>
      </c>
      <c r="AC548" cm="1">
        <f t="array" aca="1" ref="AC548" ca="1">IF($A548&gt;AC$1,"",$C548*INDEX('ETS yield tables'!$D$265:$CO$293,$B548,AC$1-$A548+1)/10^6)</f>
        <v>0</v>
      </c>
      <c r="AD548" cm="1">
        <f t="array" aca="1" ref="AD548" ca="1">IF($A548&gt;AD$1,"",$C548*INDEX('ETS yield tables'!$D$265:$CO$293,$B548,AD$1-$A548+1)/10^6)</f>
        <v>0</v>
      </c>
      <c r="AE548" cm="1">
        <f t="array" aca="1" ref="AE548" ca="1">IF($A548&gt;AE$1,"",$C548*INDEX('ETS yield tables'!$D$265:$CO$293,$B548,AE$1-$A548+1)/10^6)</f>
        <v>0</v>
      </c>
      <c r="AF548" cm="1">
        <f t="array" aca="1" ref="AF548" ca="1">IF($A548&gt;AF$1,"",$C548*INDEX('ETS yield tables'!$D$265:$CO$293,$B548,AF$1-$A548+1)/10^6)</f>
        <v>0</v>
      </c>
      <c r="AG548" cm="1">
        <f t="array" aca="1" ref="AG548" ca="1">IF($A548&gt;AG$1,"",$C548*INDEX('ETS yield tables'!$D$265:$CO$293,$B548,AG$1-$A548+1)/10^6)</f>
        <v>0</v>
      </c>
      <c r="AH548" cm="1">
        <f t="array" aca="1" ref="AH548" ca="1">IF($A548&gt;AH$1,"",$C548*INDEX('ETS yield tables'!$D$265:$CO$293,$B548,AH$1-$A548+1)/10^6)</f>
        <v>0</v>
      </c>
      <c r="AI548" cm="1">
        <f t="array" aca="1" ref="AI548" ca="1">IF($A548&gt;AI$1,"",$C548*INDEX('ETS yield tables'!$D$265:$CO$293,$B548,AI$1-$A548+1)/10^6)</f>
        <v>0</v>
      </c>
      <c r="AJ548" cm="1">
        <f t="array" aca="1" ref="AJ548" ca="1">IF($A548&gt;AJ$1,"",$C548*INDEX('ETS yield tables'!$D$265:$CO$293,$B548,AJ$1-$A548+1)/10^6)</f>
        <v>0</v>
      </c>
      <c r="AK548" cm="1">
        <f t="array" aca="1" ref="AK548" ca="1">IF($A548&gt;AK$1,"",$C548*INDEX('ETS yield tables'!$D$265:$CO$293,$B548,AK$1-$A548+1)/10^6)</f>
        <v>0</v>
      </c>
      <c r="AL548" cm="1">
        <f t="array" aca="1" ref="AL548" ca="1">IF($A548&gt;AL$1,"",$C548*INDEX('ETS yield tables'!$D$265:$CO$293,$B548,AL$1-$A548+1)/10^6)</f>
        <v>0</v>
      </c>
      <c r="AM548" cm="1">
        <f t="array" aca="1" ref="AM548" ca="1">IF($A548&gt;AM$1,"",$C548*INDEX('ETS yield tables'!$D$265:$CO$293,$B548,AM$1-$A548+1)/10^6)</f>
        <v>0</v>
      </c>
      <c r="AN548" cm="1">
        <f t="array" aca="1" ref="AN548" ca="1">IF($A548&gt;AN$1,"",$C548*INDEX('ETS yield tables'!$D$265:$CO$293,$B548,AN$1-$A548+1)/10^6)</f>
        <v>0</v>
      </c>
      <c r="AO548" cm="1">
        <f t="array" aca="1" ref="AO548" ca="1">IF($A548&gt;AO$1,"",$C548*INDEX('ETS yield tables'!$D$265:$CO$293,$B548,AO$1-$A548+1)/10^6)</f>
        <v>0</v>
      </c>
      <c r="AP548" cm="1">
        <f t="array" aca="1" ref="AP548" ca="1">IF($A548&gt;AP$1,"",$C548*INDEX('ETS yield tables'!$D$265:$CO$293,$B548,AP$1-$A548+1)/10^6)</f>
        <v>0</v>
      </c>
      <c r="AQ548" cm="1">
        <f t="array" aca="1" ref="AQ548" ca="1">IF($A548&gt;AQ$1,"",$C548*INDEX('ETS yield tables'!$D$265:$CO$293,$B548,AQ$1-$A548+1)/10^6)</f>
        <v>0</v>
      </c>
      <c r="AR548" cm="1">
        <f t="array" aca="1" ref="AR548" ca="1">IF($A548&gt;AR$1,"",$C548*INDEX('ETS yield tables'!$D$265:$CO$293,$B548,AR$1-$A548+1)/10^6)</f>
        <v>0</v>
      </c>
      <c r="AS548" cm="1">
        <f t="array" aca="1" ref="AS548" ca="1">IF($A548&gt;AS$1,"",$C548*INDEX('ETS yield tables'!$D$265:$CO$293,$B548,AS$1-$A548+1)/10^6)</f>
        <v>0</v>
      </c>
      <c r="AT548" cm="1">
        <f t="array" aca="1" ref="AT548" ca="1">IF($A548&gt;AT$1,"",$C548*INDEX('ETS yield tables'!$D$265:$CO$293,$B548,AT$1-$A548+1)/10^6)</f>
        <v>0</v>
      </c>
      <c r="AU548" cm="1">
        <f t="array" aca="1" ref="AU548" ca="1">IF($A548&gt;AU$1,"",$C548*INDEX('ETS yield tables'!$D$265:$CO$293,$B548,AU$1-$A548+1)/10^6)</f>
        <v>0</v>
      </c>
      <c r="AV548" cm="1">
        <f t="array" aca="1" ref="AV548" ca="1">IF($A548&gt;AV$1,"",$C548*INDEX('ETS yield tables'!$D$265:$CO$293,$B548,AV$1-$A548+1)/10^6)</f>
        <v>0</v>
      </c>
      <c r="AW548" cm="1">
        <f t="array" aca="1" ref="AW548" ca="1">IF($A548&gt;AW$1,"",$C548*INDEX('ETS yield tables'!$D$265:$CO$293,$B548,AW$1-$A548+1)/10^6)</f>
        <v>0</v>
      </c>
      <c r="AX548" cm="1">
        <f t="array" aca="1" ref="AX548" ca="1">IF($A548&gt;AX$1,"",$C548*INDEX('ETS yield tables'!$D$265:$CO$293,$B548,AX$1-$A548+1)/10^6)</f>
        <v>0</v>
      </c>
      <c r="AY548" cm="1">
        <f t="array" aca="1" ref="AY548" ca="1">IF($A548&gt;AY$1,"",$C548*INDEX('ETS yield tables'!$D$265:$CO$293,$B548,AY$1-$A548+1)/10^6)</f>
        <v>0</v>
      </c>
      <c r="AZ548" cm="1">
        <f t="array" aca="1" ref="AZ548" ca="1">IF($A548&gt;AZ$1,"",$C548*INDEX('ETS yield tables'!$D$265:$CO$293,$B548,AZ$1-$A548+1)/10^6)</f>
        <v>0</v>
      </c>
      <c r="BA548" cm="1">
        <f t="array" aca="1" ref="BA548" ca="1">IF($A548&gt;BA$1,"",$C548*INDEX('ETS yield tables'!$D$265:$CO$293,$B548,BA$1-$A548+1)/10^6)</f>
        <v>0</v>
      </c>
      <c r="BB548" cm="1">
        <f t="array" aca="1" ref="BB548" ca="1">IF($A548&gt;BB$1,"",$C548*INDEX('ETS yield tables'!$D$265:$CO$293,$B548,BB$1-$A548+1)/10^6)</f>
        <v>0</v>
      </c>
      <c r="BC548" cm="1">
        <f t="array" aca="1" ref="BC548" ca="1">IF($A548&gt;BC$1,"",$C548*INDEX('ETS yield tables'!$D$265:$CO$293,$B548,BC$1-$A548+1)/10^6)</f>
        <v>0</v>
      </c>
      <c r="BD548" cm="1">
        <f t="array" aca="1" ref="BD548" ca="1">IF($A548&gt;BD$1,"",$C548*INDEX('ETS yield tables'!$D$265:$CO$293,$B548,BD$1-$A548+1)/10^6)</f>
        <v>0</v>
      </c>
      <c r="BE548" cm="1">
        <f t="array" aca="1" ref="BE548" ca="1">IF($A548&gt;BE$1,"",$C548*INDEX('ETS yield tables'!$D$265:$CO$293,$B548,BE$1-$A548+1)/10^6)</f>
        <v>0</v>
      </c>
      <c r="BF548" cm="1">
        <f t="array" aca="1" ref="BF548" ca="1">IF($A548&gt;BF$1,"",$C548*INDEX('ETS yield tables'!$D$265:$CO$293,$B548,BF$1-$A548+1)/10^6)</f>
        <v>0</v>
      </c>
      <c r="BG548" cm="1">
        <f t="array" aca="1" ref="BG548" ca="1">IF($A548&gt;BG$1,"",$C548*INDEX('ETS yield tables'!$D$265:$CO$293,$B548,BG$1-$A548+1)/10^6)</f>
        <v>0</v>
      </c>
      <c r="BH548" cm="1">
        <f t="array" aca="1" ref="BH548" ca="1">IF($A548&gt;BH$1,"",$C548*INDEX('ETS yield tables'!$D$265:$CO$293,$B548,BH$1-$A548+1)/10^6)</f>
        <v>0</v>
      </c>
      <c r="BI548" cm="1">
        <f t="array" aca="1" ref="BI548" ca="1">IF($A548&gt;BI$1,"",$C548*INDEX('ETS yield tables'!$D$265:$CO$293,$B548,BI$1-$A548+1)/10^6)</f>
        <v>0</v>
      </c>
      <c r="BJ548" cm="1">
        <f t="array" aca="1" ref="BJ548" ca="1">IF($A548&gt;BJ$1,"",$C548*INDEX('ETS yield tables'!$D$265:$CO$293,$B548,BJ$1-$A548+1)/10^6)</f>
        <v>0</v>
      </c>
      <c r="BK548" cm="1">
        <f t="array" aca="1" ref="BK548" ca="1">IF($A548&gt;BK$1,"",$C548*INDEX('ETS yield tables'!$D$265:$CO$293,$B548,BK$1-$A548+1)/10^6)</f>
        <v>0</v>
      </c>
      <c r="BL548" cm="1">
        <f t="array" aca="1" ref="BL548" ca="1">IF($A548&gt;BL$1,"",$C548*INDEX('ETS yield tables'!$D$265:$CO$293,$B548,BL$1-$A548+1)/10^6)</f>
        <v>0</v>
      </c>
      <c r="BM548" cm="1">
        <f t="array" aca="1" ref="BM548" ca="1">IF($A548&gt;BM$1,"",$C548*INDEX('ETS yield tables'!$D$265:$CO$293,$B548,BM$1-$A548+1)/10^6)</f>
        <v>0</v>
      </c>
      <c r="BN548" cm="1">
        <f t="array" aca="1" ref="BN548" ca="1">IF($A548&gt;BN$1,"",$C548*INDEX('ETS yield tables'!$D$265:$CO$293,$B548,BN$1-$A548+1)/10^6)</f>
        <v>0</v>
      </c>
      <c r="BO548" cm="1">
        <f t="array" aca="1" ref="BO548" ca="1">IF($A548&gt;BO$1,"",$C548*INDEX('ETS yield tables'!$D$265:$CO$293,$B548,BO$1-$A548+1)/10^6)</f>
        <v>0</v>
      </c>
      <c r="BP548" cm="1">
        <f t="array" aca="1" ref="BP548" ca="1">IF($A548&gt;BP$1,"",$C548*INDEX('ETS yield tables'!$D$265:$CO$293,$B548,BP$1-$A548+1)/10^6)</f>
        <v>0</v>
      </c>
      <c r="BQ548" cm="1">
        <f t="array" aca="1" ref="BQ548" ca="1">IF($A548&gt;BQ$1,"",$C548*INDEX('ETS yield tables'!$D$265:$CO$293,$B548,BQ$1-$A548+1)/10^6)</f>
        <v>0</v>
      </c>
      <c r="BR548" cm="1">
        <f t="array" aca="1" ref="BR548" ca="1">IF($A548&gt;BR$1,"",$C548*INDEX('ETS yield tables'!$D$265:$CO$293,$B548,BR$1-$A548+1)/10^6)</f>
        <v>0</v>
      </c>
      <c r="BS548" cm="1">
        <f t="array" aca="1" ref="BS548" ca="1">IF($A548&gt;BS$1,"",$C548*INDEX('ETS yield tables'!$D$265:$CO$293,$B548,BS$1-$A548+1)/10^6)</f>
        <v>0</v>
      </c>
      <c r="BT548" cm="1">
        <f t="array" aca="1" ref="BT548" ca="1">IF($A548&gt;BT$1,"",$C548*INDEX('ETS yield tables'!$D$265:$CO$293,$B548,BT$1-$A548+1)/10^6)</f>
        <v>0</v>
      </c>
      <c r="BU548" cm="1">
        <f t="array" aca="1" ref="BU548" ca="1">IF($A548&gt;BU$1,"",$C548*INDEX('ETS yield tables'!$D$265:$CO$293,$B548,BU$1-$A548+1)/10^6)</f>
        <v>0</v>
      </c>
      <c r="BV548" cm="1">
        <f t="array" aca="1" ref="BV548" ca="1">IF($A548&gt;BV$1,"",$C548*INDEX('ETS yield tables'!$D$265:$CO$293,$B548,BV$1-$A548+1)/10^6)</f>
        <v>0</v>
      </c>
      <c r="BW548" cm="1">
        <f t="array" aca="1" ref="BW548" ca="1">IF($A548&gt;BW$1,"",$C548*INDEX('ETS yield tables'!$D$265:$CO$293,$B548,BW$1-$A548+1)/10^6)</f>
        <v>0</v>
      </c>
      <c r="BX548" cm="1">
        <f t="array" aca="1" ref="BX548" ca="1">IF($A548&gt;BX$1,"",$C548*INDEX('ETS yield tables'!$D$265:$CO$293,$B548,BX$1-$A548+1)/10^6)</f>
        <v>0</v>
      </c>
      <c r="BY548" cm="1">
        <f t="array" aca="1" ref="BY548" ca="1">IF($A548&gt;BY$1,"",$C548*INDEX('ETS yield tables'!$D$265:$CO$293,$B548,BY$1-$A548+1)/10^6)</f>
        <v>0</v>
      </c>
      <c r="BZ548" cm="1">
        <f t="array" aca="1" ref="BZ548" ca="1">IF($A548&gt;BZ$1,"",$C548*INDEX('ETS yield tables'!$D$265:$CO$293,$B548,BZ$1-$A548+1)/10^6)</f>
        <v>0</v>
      </c>
      <c r="CA548" cm="1">
        <f t="array" aca="1" ref="CA548" ca="1">IF($A548&gt;CA$1,"",$C548*INDEX('ETS yield tables'!$D$265:$CO$293,$B548,CA$1-$A548+1)/10^6)</f>
        <v>0</v>
      </c>
      <c r="CB548" cm="1">
        <f t="array" aca="1" ref="CB548" ca="1">IF($A548&gt;CB$1,"",$C548*INDEX('ETS yield tables'!$D$265:$CO$293,$B548,CB$1-$A548+1)/10^6)</f>
        <v>0</v>
      </c>
      <c r="CC548" cm="1">
        <f t="array" aca="1" ref="CC548" ca="1">IF($A548&gt;CC$1,"",$C548*INDEX('ETS yield tables'!$D$265:$CO$293,$B548,CC$1-$A548+1)/10^6)</f>
        <v>0</v>
      </c>
      <c r="CD548" cm="1">
        <f t="array" aca="1" ref="CD548" ca="1">IF($A548&gt;CD$1,"",$C548*INDEX('ETS yield tables'!$D$265:$CO$293,$B548,CD$1-$A548+1)/10^6)</f>
        <v>0</v>
      </c>
      <c r="CE548" cm="1">
        <f t="array" aca="1" ref="CE548" ca="1">IF($A548&gt;CE$1,"",$C548*INDEX('ETS yield tables'!$D$265:$CO$293,$B548,CE$1-$A548+1)/10^6)</f>
        <v>0</v>
      </c>
      <c r="CF548" cm="1">
        <f t="array" aca="1" ref="CF548" ca="1">IF($A548&gt;CF$1,"",$C548*INDEX('ETS yield tables'!$D$265:$CO$293,$B548,CF$1-$A548+1)/10^6)</f>
        <v>0</v>
      </c>
      <c r="CG548" cm="1">
        <f t="array" aca="1" ref="CG548" ca="1">IF($A548&gt;CG$1,"",$C548*INDEX('ETS yield tables'!$D$265:$CO$293,$B548,CG$1-$A548+1)/10^6)</f>
        <v>0</v>
      </c>
      <c r="CH548" cm="1">
        <f t="array" aca="1" ref="CH548" ca="1">IF($A548&gt;CH$1,"",$C548*INDEX('ETS yield tables'!$D$265:$CO$293,$B548,CH$1-$A548+1)/10^6)</f>
        <v>0</v>
      </c>
      <c r="CI548" cm="1">
        <f t="array" aca="1" ref="CI548" ca="1">IF($A548&gt;CI$1,"",$C548*INDEX('ETS yield tables'!$D$265:$CO$293,$B548,CI$1-$A548+1)/10^6)</f>
        <v>0</v>
      </c>
      <c r="CJ548" cm="1">
        <f t="array" aca="1" ref="CJ548" ca="1">IF($A548&gt;CJ$1,"",$C548*INDEX('ETS yield tables'!$D$265:$CO$293,$B548,CJ$1-$A548+1)/10^6)</f>
        <v>0</v>
      </c>
      <c r="CK548" cm="1">
        <f t="array" aca="1" ref="CK548" ca="1">IF($A548&gt;CK$1,"",$C548*INDEX('ETS yield tables'!$D$265:$CO$293,$B548,CK$1-$A548+1)/10^6)</f>
        <v>0</v>
      </c>
      <c r="CL548" cm="1">
        <f t="array" aca="1" ref="CL548" ca="1">IF($A548&gt;CL$1,"",$C548*INDEX('ETS yield tables'!$D$265:$CO$293,$B548,CL$1-$A548+1)/10^6)</f>
        <v>0</v>
      </c>
      <c r="CM548" cm="1">
        <f t="array" aca="1" ref="CM548" ca="1">IF($A548&gt;CM$1,"",$C548*INDEX('ETS yield tables'!$D$265:$CO$293,$B548,CM$1-$A548+1)/10^6)</f>
        <v>0</v>
      </c>
      <c r="CN548" cm="1">
        <f t="array" aca="1" ref="CN548" ca="1">IF($A548&gt;CN$1,"",$C548*INDEX('ETS yield tables'!$D$265:$CO$293,$B548,CN$1-$A548+1)/10^6)</f>
        <v>0</v>
      </c>
      <c r="CO548" cm="1">
        <f t="array" aca="1" ref="CO548" ca="1">IF($A548&gt;CO$1,"",$C548*INDEX('ETS yield tables'!$D$265:$CO$293,$B548,CO$1-$A548+1)/10^6)</f>
        <v>0</v>
      </c>
    </row>
    <row r="549" spans="1:93" hidden="1" outlineLevel="1">
      <c r="A549">
        <v>2005</v>
      </c>
      <c r="B549">
        <f t="shared" si="265"/>
        <v>9</v>
      </c>
      <c r="C549" s="1">
        <v>0</v>
      </c>
      <c r="D549" s="64"/>
      <c r="E549" s="64"/>
      <c r="F549" s="64"/>
      <c r="G549" s="64"/>
      <c r="H549" s="64"/>
      <c r="I549" s="64"/>
      <c r="J549" s="64"/>
      <c r="K549" s="64"/>
      <c r="L549" s="64"/>
      <c r="M549" s="64"/>
      <c r="N549" s="64"/>
      <c r="O549" s="64"/>
      <c r="P549" s="64"/>
      <c r="Q549" s="64"/>
      <c r="R549" s="64"/>
      <c r="S549" s="64"/>
      <c r="T549" s="64"/>
      <c r="U549" s="64"/>
      <c r="V549" s="64"/>
      <c r="W549" s="64"/>
      <c r="X549" s="64"/>
      <c r="Y549" s="64"/>
      <c r="Z549" s="64"/>
      <c r="AA549" cm="1">
        <f t="array" aca="1" ref="AA549" ca="1">IF($A549&gt;AA$1,"",$C549*INDEX('ETS yield tables'!$D$265:$CO$293,$B549,AA$1-$A549+1)/10^6)</f>
        <v>0</v>
      </c>
      <c r="AB549" cm="1">
        <f t="array" aca="1" ref="AB549" ca="1">IF($A549&gt;AB$1,"",$C549*INDEX('ETS yield tables'!$D$265:$CO$293,$B549,AB$1-$A549+1)/10^6)</f>
        <v>0</v>
      </c>
      <c r="AC549" cm="1">
        <f t="array" aca="1" ref="AC549" ca="1">IF($A549&gt;AC$1,"",$C549*INDEX('ETS yield tables'!$D$265:$CO$293,$B549,AC$1-$A549+1)/10^6)</f>
        <v>0</v>
      </c>
      <c r="AD549" cm="1">
        <f t="array" aca="1" ref="AD549" ca="1">IF($A549&gt;AD$1,"",$C549*INDEX('ETS yield tables'!$D$265:$CO$293,$B549,AD$1-$A549+1)/10^6)</f>
        <v>0</v>
      </c>
      <c r="AE549" cm="1">
        <f t="array" aca="1" ref="AE549" ca="1">IF($A549&gt;AE$1,"",$C549*INDEX('ETS yield tables'!$D$265:$CO$293,$B549,AE$1-$A549+1)/10^6)</f>
        <v>0</v>
      </c>
      <c r="AF549" cm="1">
        <f t="array" aca="1" ref="AF549" ca="1">IF($A549&gt;AF$1,"",$C549*INDEX('ETS yield tables'!$D$265:$CO$293,$B549,AF$1-$A549+1)/10^6)</f>
        <v>0</v>
      </c>
      <c r="AG549" cm="1">
        <f t="array" aca="1" ref="AG549" ca="1">IF($A549&gt;AG$1,"",$C549*INDEX('ETS yield tables'!$D$265:$CO$293,$B549,AG$1-$A549+1)/10^6)</f>
        <v>0</v>
      </c>
      <c r="AH549" cm="1">
        <f t="array" aca="1" ref="AH549" ca="1">IF($A549&gt;AH$1,"",$C549*INDEX('ETS yield tables'!$D$265:$CO$293,$B549,AH$1-$A549+1)/10^6)</f>
        <v>0</v>
      </c>
      <c r="AI549" cm="1">
        <f t="array" aca="1" ref="AI549" ca="1">IF($A549&gt;AI$1,"",$C549*INDEX('ETS yield tables'!$D$265:$CO$293,$B549,AI$1-$A549+1)/10^6)</f>
        <v>0</v>
      </c>
      <c r="AJ549" cm="1">
        <f t="array" aca="1" ref="AJ549" ca="1">IF($A549&gt;AJ$1,"",$C549*INDEX('ETS yield tables'!$D$265:$CO$293,$B549,AJ$1-$A549+1)/10^6)</f>
        <v>0</v>
      </c>
      <c r="AK549" cm="1">
        <f t="array" aca="1" ref="AK549" ca="1">IF($A549&gt;AK$1,"",$C549*INDEX('ETS yield tables'!$D$265:$CO$293,$B549,AK$1-$A549+1)/10^6)</f>
        <v>0</v>
      </c>
      <c r="AL549" cm="1">
        <f t="array" aca="1" ref="AL549" ca="1">IF($A549&gt;AL$1,"",$C549*INDEX('ETS yield tables'!$D$265:$CO$293,$B549,AL$1-$A549+1)/10^6)</f>
        <v>0</v>
      </c>
      <c r="AM549" cm="1">
        <f t="array" aca="1" ref="AM549" ca="1">IF($A549&gt;AM$1,"",$C549*INDEX('ETS yield tables'!$D$265:$CO$293,$B549,AM$1-$A549+1)/10^6)</f>
        <v>0</v>
      </c>
      <c r="AN549" cm="1">
        <f t="array" aca="1" ref="AN549" ca="1">IF($A549&gt;AN$1,"",$C549*INDEX('ETS yield tables'!$D$265:$CO$293,$B549,AN$1-$A549+1)/10^6)</f>
        <v>0</v>
      </c>
      <c r="AO549" cm="1">
        <f t="array" aca="1" ref="AO549" ca="1">IF($A549&gt;AO$1,"",$C549*INDEX('ETS yield tables'!$D$265:$CO$293,$B549,AO$1-$A549+1)/10^6)</f>
        <v>0</v>
      </c>
      <c r="AP549" cm="1">
        <f t="array" aca="1" ref="AP549" ca="1">IF($A549&gt;AP$1,"",$C549*INDEX('ETS yield tables'!$D$265:$CO$293,$B549,AP$1-$A549+1)/10^6)</f>
        <v>0</v>
      </c>
      <c r="AQ549" cm="1">
        <f t="array" aca="1" ref="AQ549" ca="1">IF($A549&gt;AQ$1,"",$C549*INDEX('ETS yield tables'!$D$265:$CO$293,$B549,AQ$1-$A549+1)/10^6)</f>
        <v>0</v>
      </c>
      <c r="AR549" cm="1">
        <f t="array" aca="1" ref="AR549" ca="1">IF($A549&gt;AR$1,"",$C549*INDEX('ETS yield tables'!$D$265:$CO$293,$B549,AR$1-$A549+1)/10^6)</f>
        <v>0</v>
      </c>
      <c r="AS549" cm="1">
        <f t="array" aca="1" ref="AS549" ca="1">IF($A549&gt;AS$1,"",$C549*INDEX('ETS yield tables'!$D$265:$CO$293,$B549,AS$1-$A549+1)/10^6)</f>
        <v>0</v>
      </c>
      <c r="AT549" cm="1">
        <f t="array" aca="1" ref="AT549" ca="1">IF($A549&gt;AT$1,"",$C549*INDEX('ETS yield tables'!$D$265:$CO$293,$B549,AT$1-$A549+1)/10^6)</f>
        <v>0</v>
      </c>
      <c r="AU549" cm="1">
        <f t="array" aca="1" ref="AU549" ca="1">IF($A549&gt;AU$1,"",$C549*INDEX('ETS yield tables'!$D$265:$CO$293,$B549,AU$1-$A549+1)/10^6)</f>
        <v>0</v>
      </c>
      <c r="AV549" cm="1">
        <f t="array" aca="1" ref="AV549" ca="1">IF($A549&gt;AV$1,"",$C549*INDEX('ETS yield tables'!$D$265:$CO$293,$B549,AV$1-$A549+1)/10^6)</f>
        <v>0</v>
      </c>
      <c r="AW549" cm="1">
        <f t="array" aca="1" ref="AW549" ca="1">IF($A549&gt;AW$1,"",$C549*INDEX('ETS yield tables'!$D$265:$CO$293,$B549,AW$1-$A549+1)/10^6)</f>
        <v>0</v>
      </c>
      <c r="AX549" cm="1">
        <f t="array" aca="1" ref="AX549" ca="1">IF($A549&gt;AX$1,"",$C549*INDEX('ETS yield tables'!$D$265:$CO$293,$B549,AX$1-$A549+1)/10^6)</f>
        <v>0</v>
      </c>
      <c r="AY549" cm="1">
        <f t="array" aca="1" ref="AY549" ca="1">IF($A549&gt;AY$1,"",$C549*INDEX('ETS yield tables'!$D$265:$CO$293,$B549,AY$1-$A549+1)/10^6)</f>
        <v>0</v>
      </c>
      <c r="AZ549" cm="1">
        <f t="array" aca="1" ref="AZ549" ca="1">IF($A549&gt;AZ$1,"",$C549*INDEX('ETS yield tables'!$D$265:$CO$293,$B549,AZ$1-$A549+1)/10^6)</f>
        <v>0</v>
      </c>
      <c r="BA549" cm="1">
        <f t="array" aca="1" ref="BA549" ca="1">IF($A549&gt;BA$1,"",$C549*INDEX('ETS yield tables'!$D$265:$CO$293,$B549,BA$1-$A549+1)/10^6)</f>
        <v>0</v>
      </c>
      <c r="BB549" cm="1">
        <f t="array" aca="1" ref="BB549" ca="1">IF($A549&gt;BB$1,"",$C549*INDEX('ETS yield tables'!$D$265:$CO$293,$B549,BB$1-$A549+1)/10^6)</f>
        <v>0</v>
      </c>
      <c r="BC549" cm="1">
        <f t="array" aca="1" ref="BC549" ca="1">IF($A549&gt;BC$1,"",$C549*INDEX('ETS yield tables'!$D$265:$CO$293,$B549,BC$1-$A549+1)/10^6)</f>
        <v>0</v>
      </c>
      <c r="BD549" cm="1">
        <f t="array" aca="1" ref="BD549" ca="1">IF($A549&gt;BD$1,"",$C549*INDEX('ETS yield tables'!$D$265:$CO$293,$B549,BD$1-$A549+1)/10^6)</f>
        <v>0</v>
      </c>
      <c r="BE549" cm="1">
        <f t="array" aca="1" ref="BE549" ca="1">IF($A549&gt;BE$1,"",$C549*INDEX('ETS yield tables'!$D$265:$CO$293,$B549,BE$1-$A549+1)/10^6)</f>
        <v>0</v>
      </c>
      <c r="BF549" cm="1">
        <f t="array" aca="1" ref="BF549" ca="1">IF($A549&gt;BF$1,"",$C549*INDEX('ETS yield tables'!$D$265:$CO$293,$B549,BF$1-$A549+1)/10^6)</f>
        <v>0</v>
      </c>
      <c r="BG549" cm="1">
        <f t="array" aca="1" ref="BG549" ca="1">IF($A549&gt;BG$1,"",$C549*INDEX('ETS yield tables'!$D$265:$CO$293,$B549,BG$1-$A549+1)/10^6)</f>
        <v>0</v>
      </c>
      <c r="BH549" cm="1">
        <f t="array" aca="1" ref="BH549" ca="1">IF($A549&gt;BH$1,"",$C549*INDEX('ETS yield tables'!$D$265:$CO$293,$B549,BH$1-$A549+1)/10^6)</f>
        <v>0</v>
      </c>
      <c r="BI549" cm="1">
        <f t="array" aca="1" ref="BI549" ca="1">IF($A549&gt;BI$1,"",$C549*INDEX('ETS yield tables'!$D$265:$CO$293,$B549,BI$1-$A549+1)/10^6)</f>
        <v>0</v>
      </c>
      <c r="BJ549" cm="1">
        <f t="array" aca="1" ref="BJ549" ca="1">IF($A549&gt;BJ$1,"",$C549*INDEX('ETS yield tables'!$D$265:$CO$293,$B549,BJ$1-$A549+1)/10^6)</f>
        <v>0</v>
      </c>
      <c r="BK549" cm="1">
        <f t="array" aca="1" ref="BK549" ca="1">IF($A549&gt;BK$1,"",$C549*INDEX('ETS yield tables'!$D$265:$CO$293,$B549,BK$1-$A549+1)/10^6)</f>
        <v>0</v>
      </c>
      <c r="BL549" cm="1">
        <f t="array" aca="1" ref="BL549" ca="1">IF($A549&gt;BL$1,"",$C549*INDEX('ETS yield tables'!$D$265:$CO$293,$B549,BL$1-$A549+1)/10^6)</f>
        <v>0</v>
      </c>
      <c r="BM549" cm="1">
        <f t="array" aca="1" ref="BM549" ca="1">IF($A549&gt;BM$1,"",$C549*INDEX('ETS yield tables'!$D$265:$CO$293,$B549,BM$1-$A549+1)/10^6)</f>
        <v>0</v>
      </c>
      <c r="BN549" cm="1">
        <f t="array" aca="1" ref="BN549" ca="1">IF($A549&gt;BN$1,"",$C549*INDEX('ETS yield tables'!$D$265:$CO$293,$B549,BN$1-$A549+1)/10^6)</f>
        <v>0</v>
      </c>
      <c r="BO549" cm="1">
        <f t="array" aca="1" ref="BO549" ca="1">IF($A549&gt;BO$1,"",$C549*INDEX('ETS yield tables'!$D$265:$CO$293,$B549,BO$1-$A549+1)/10^6)</f>
        <v>0</v>
      </c>
      <c r="BP549" cm="1">
        <f t="array" aca="1" ref="BP549" ca="1">IF($A549&gt;BP$1,"",$C549*INDEX('ETS yield tables'!$D$265:$CO$293,$B549,BP$1-$A549+1)/10^6)</f>
        <v>0</v>
      </c>
      <c r="BQ549" cm="1">
        <f t="array" aca="1" ref="BQ549" ca="1">IF($A549&gt;BQ$1,"",$C549*INDEX('ETS yield tables'!$D$265:$CO$293,$B549,BQ$1-$A549+1)/10^6)</f>
        <v>0</v>
      </c>
      <c r="BR549" cm="1">
        <f t="array" aca="1" ref="BR549" ca="1">IF($A549&gt;BR$1,"",$C549*INDEX('ETS yield tables'!$D$265:$CO$293,$B549,BR$1-$A549+1)/10^6)</f>
        <v>0</v>
      </c>
      <c r="BS549" cm="1">
        <f t="array" aca="1" ref="BS549" ca="1">IF($A549&gt;BS$1,"",$C549*INDEX('ETS yield tables'!$D$265:$CO$293,$B549,BS$1-$A549+1)/10^6)</f>
        <v>0</v>
      </c>
      <c r="BT549" cm="1">
        <f t="array" aca="1" ref="BT549" ca="1">IF($A549&gt;BT$1,"",$C549*INDEX('ETS yield tables'!$D$265:$CO$293,$B549,BT$1-$A549+1)/10^6)</f>
        <v>0</v>
      </c>
      <c r="BU549" cm="1">
        <f t="array" aca="1" ref="BU549" ca="1">IF($A549&gt;BU$1,"",$C549*INDEX('ETS yield tables'!$D$265:$CO$293,$B549,BU$1-$A549+1)/10^6)</f>
        <v>0</v>
      </c>
      <c r="BV549" cm="1">
        <f t="array" aca="1" ref="BV549" ca="1">IF($A549&gt;BV$1,"",$C549*INDEX('ETS yield tables'!$D$265:$CO$293,$B549,BV$1-$A549+1)/10^6)</f>
        <v>0</v>
      </c>
      <c r="BW549" cm="1">
        <f t="array" aca="1" ref="BW549" ca="1">IF($A549&gt;BW$1,"",$C549*INDEX('ETS yield tables'!$D$265:$CO$293,$B549,BW$1-$A549+1)/10^6)</f>
        <v>0</v>
      </c>
      <c r="BX549" cm="1">
        <f t="array" aca="1" ref="BX549" ca="1">IF($A549&gt;BX$1,"",$C549*INDEX('ETS yield tables'!$D$265:$CO$293,$B549,BX$1-$A549+1)/10^6)</f>
        <v>0</v>
      </c>
      <c r="BY549" cm="1">
        <f t="array" aca="1" ref="BY549" ca="1">IF($A549&gt;BY$1,"",$C549*INDEX('ETS yield tables'!$D$265:$CO$293,$B549,BY$1-$A549+1)/10^6)</f>
        <v>0</v>
      </c>
      <c r="BZ549" cm="1">
        <f t="array" aca="1" ref="BZ549" ca="1">IF($A549&gt;BZ$1,"",$C549*INDEX('ETS yield tables'!$D$265:$CO$293,$B549,BZ$1-$A549+1)/10^6)</f>
        <v>0</v>
      </c>
      <c r="CA549" cm="1">
        <f t="array" aca="1" ref="CA549" ca="1">IF($A549&gt;CA$1,"",$C549*INDEX('ETS yield tables'!$D$265:$CO$293,$B549,CA$1-$A549+1)/10^6)</f>
        <v>0</v>
      </c>
      <c r="CB549" cm="1">
        <f t="array" aca="1" ref="CB549" ca="1">IF($A549&gt;CB$1,"",$C549*INDEX('ETS yield tables'!$D$265:$CO$293,$B549,CB$1-$A549+1)/10^6)</f>
        <v>0</v>
      </c>
      <c r="CC549" cm="1">
        <f t="array" aca="1" ref="CC549" ca="1">IF($A549&gt;CC$1,"",$C549*INDEX('ETS yield tables'!$D$265:$CO$293,$B549,CC$1-$A549+1)/10^6)</f>
        <v>0</v>
      </c>
      <c r="CD549" cm="1">
        <f t="array" aca="1" ref="CD549" ca="1">IF($A549&gt;CD$1,"",$C549*INDEX('ETS yield tables'!$D$265:$CO$293,$B549,CD$1-$A549+1)/10^6)</f>
        <v>0</v>
      </c>
      <c r="CE549" cm="1">
        <f t="array" aca="1" ref="CE549" ca="1">IF($A549&gt;CE$1,"",$C549*INDEX('ETS yield tables'!$D$265:$CO$293,$B549,CE$1-$A549+1)/10^6)</f>
        <v>0</v>
      </c>
      <c r="CF549" cm="1">
        <f t="array" aca="1" ref="CF549" ca="1">IF($A549&gt;CF$1,"",$C549*INDEX('ETS yield tables'!$D$265:$CO$293,$B549,CF$1-$A549+1)/10^6)</f>
        <v>0</v>
      </c>
      <c r="CG549" cm="1">
        <f t="array" aca="1" ref="CG549" ca="1">IF($A549&gt;CG$1,"",$C549*INDEX('ETS yield tables'!$D$265:$CO$293,$B549,CG$1-$A549+1)/10^6)</f>
        <v>0</v>
      </c>
      <c r="CH549" cm="1">
        <f t="array" aca="1" ref="CH549" ca="1">IF($A549&gt;CH$1,"",$C549*INDEX('ETS yield tables'!$D$265:$CO$293,$B549,CH$1-$A549+1)/10^6)</f>
        <v>0</v>
      </c>
      <c r="CI549" cm="1">
        <f t="array" aca="1" ref="CI549" ca="1">IF($A549&gt;CI$1,"",$C549*INDEX('ETS yield tables'!$D$265:$CO$293,$B549,CI$1-$A549+1)/10^6)</f>
        <v>0</v>
      </c>
      <c r="CJ549" cm="1">
        <f t="array" aca="1" ref="CJ549" ca="1">IF($A549&gt;CJ$1,"",$C549*INDEX('ETS yield tables'!$D$265:$CO$293,$B549,CJ$1-$A549+1)/10^6)</f>
        <v>0</v>
      </c>
      <c r="CK549" cm="1">
        <f t="array" aca="1" ref="CK549" ca="1">IF($A549&gt;CK$1,"",$C549*INDEX('ETS yield tables'!$D$265:$CO$293,$B549,CK$1-$A549+1)/10^6)</f>
        <v>0</v>
      </c>
      <c r="CL549" cm="1">
        <f t="array" aca="1" ref="CL549" ca="1">IF($A549&gt;CL$1,"",$C549*INDEX('ETS yield tables'!$D$265:$CO$293,$B549,CL$1-$A549+1)/10^6)</f>
        <v>0</v>
      </c>
      <c r="CM549" cm="1">
        <f t="array" aca="1" ref="CM549" ca="1">IF($A549&gt;CM$1,"",$C549*INDEX('ETS yield tables'!$D$265:$CO$293,$B549,CM$1-$A549+1)/10^6)</f>
        <v>0</v>
      </c>
      <c r="CN549" cm="1">
        <f t="array" aca="1" ref="CN549" ca="1">IF($A549&gt;CN$1,"",$C549*INDEX('ETS yield tables'!$D$265:$CO$293,$B549,CN$1-$A549+1)/10^6)</f>
        <v>0</v>
      </c>
      <c r="CO549" cm="1">
        <f t="array" aca="1" ref="CO549" ca="1">IF($A549&gt;CO$1,"",$C549*INDEX('ETS yield tables'!$D$265:$CO$293,$B549,CO$1-$A549+1)/10^6)</f>
        <v>0</v>
      </c>
    </row>
    <row r="550" spans="1:93" hidden="1" outlineLevel="1">
      <c r="A550">
        <v>2006</v>
      </c>
      <c r="B550">
        <f t="shared" si="265"/>
        <v>8</v>
      </c>
      <c r="C550" s="1">
        <v>0</v>
      </c>
      <c r="D550" s="64"/>
      <c r="E550" s="64"/>
      <c r="F550" s="64"/>
      <c r="G550" s="64"/>
      <c r="H550" s="64"/>
      <c r="I550" s="64"/>
      <c r="J550" s="64"/>
      <c r="K550" s="64"/>
      <c r="L550" s="64"/>
      <c r="M550" s="64"/>
      <c r="N550" s="64"/>
      <c r="O550" s="64"/>
      <c r="P550" s="64"/>
      <c r="Q550" s="64"/>
      <c r="R550" s="64"/>
      <c r="S550" s="64"/>
      <c r="T550" s="64"/>
      <c r="U550" s="64"/>
      <c r="V550" s="64"/>
      <c r="W550" s="64"/>
      <c r="X550" s="64"/>
      <c r="Y550" s="64"/>
      <c r="Z550" s="64"/>
      <c r="AA550" cm="1">
        <f t="array" aca="1" ref="AA550" ca="1">IF($A550&gt;AA$1,"",$C550*INDEX('ETS yield tables'!$D$265:$CO$293,$B550,AA$1-$A550+1)/10^6)</f>
        <v>0</v>
      </c>
      <c r="AB550" cm="1">
        <f t="array" aca="1" ref="AB550" ca="1">IF($A550&gt;AB$1,"",$C550*INDEX('ETS yield tables'!$D$265:$CO$293,$B550,AB$1-$A550+1)/10^6)</f>
        <v>0</v>
      </c>
      <c r="AC550" cm="1">
        <f t="array" aca="1" ref="AC550" ca="1">IF($A550&gt;AC$1,"",$C550*INDEX('ETS yield tables'!$D$265:$CO$293,$B550,AC$1-$A550+1)/10^6)</f>
        <v>0</v>
      </c>
      <c r="AD550" cm="1">
        <f t="array" aca="1" ref="AD550" ca="1">IF($A550&gt;AD$1,"",$C550*INDEX('ETS yield tables'!$D$265:$CO$293,$B550,AD$1-$A550+1)/10^6)</f>
        <v>0</v>
      </c>
      <c r="AE550" cm="1">
        <f t="array" aca="1" ref="AE550" ca="1">IF($A550&gt;AE$1,"",$C550*INDEX('ETS yield tables'!$D$265:$CO$293,$B550,AE$1-$A550+1)/10^6)</f>
        <v>0</v>
      </c>
      <c r="AF550" cm="1">
        <f t="array" aca="1" ref="AF550" ca="1">IF($A550&gt;AF$1,"",$C550*INDEX('ETS yield tables'!$D$265:$CO$293,$B550,AF$1-$A550+1)/10^6)</f>
        <v>0</v>
      </c>
      <c r="AG550" cm="1">
        <f t="array" aca="1" ref="AG550" ca="1">IF($A550&gt;AG$1,"",$C550*INDEX('ETS yield tables'!$D$265:$CO$293,$B550,AG$1-$A550+1)/10^6)</f>
        <v>0</v>
      </c>
      <c r="AH550" cm="1">
        <f t="array" aca="1" ref="AH550" ca="1">IF($A550&gt;AH$1,"",$C550*INDEX('ETS yield tables'!$D$265:$CO$293,$B550,AH$1-$A550+1)/10^6)</f>
        <v>0</v>
      </c>
      <c r="AI550" cm="1">
        <f t="array" aca="1" ref="AI550" ca="1">IF($A550&gt;AI$1,"",$C550*INDEX('ETS yield tables'!$D$265:$CO$293,$B550,AI$1-$A550+1)/10^6)</f>
        <v>0</v>
      </c>
      <c r="AJ550" cm="1">
        <f t="array" aca="1" ref="AJ550" ca="1">IF($A550&gt;AJ$1,"",$C550*INDEX('ETS yield tables'!$D$265:$CO$293,$B550,AJ$1-$A550+1)/10^6)</f>
        <v>0</v>
      </c>
      <c r="AK550" cm="1">
        <f t="array" aca="1" ref="AK550" ca="1">IF($A550&gt;AK$1,"",$C550*INDEX('ETS yield tables'!$D$265:$CO$293,$B550,AK$1-$A550+1)/10^6)</f>
        <v>0</v>
      </c>
      <c r="AL550" cm="1">
        <f t="array" aca="1" ref="AL550" ca="1">IF($A550&gt;AL$1,"",$C550*INDEX('ETS yield tables'!$D$265:$CO$293,$B550,AL$1-$A550+1)/10^6)</f>
        <v>0</v>
      </c>
      <c r="AM550" cm="1">
        <f t="array" aca="1" ref="AM550" ca="1">IF($A550&gt;AM$1,"",$C550*INDEX('ETS yield tables'!$D$265:$CO$293,$B550,AM$1-$A550+1)/10^6)</f>
        <v>0</v>
      </c>
      <c r="AN550" cm="1">
        <f t="array" aca="1" ref="AN550" ca="1">IF($A550&gt;AN$1,"",$C550*INDEX('ETS yield tables'!$D$265:$CO$293,$B550,AN$1-$A550+1)/10^6)</f>
        <v>0</v>
      </c>
      <c r="AO550" cm="1">
        <f t="array" aca="1" ref="AO550" ca="1">IF($A550&gt;AO$1,"",$C550*INDEX('ETS yield tables'!$D$265:$CO$293,$B550,AO$1-$A550+1)/10^6)</f>
        <v>0</v>
      </c>
      <c r="AP550" cm="1">
        <f t="array" aca="1" ref="AP550" ca="1">IF($A550&gt;AP$1,"",$C550*INDEX('ETS yield tables'!$D$265:$CO$293,$B550,AP$1-$A550+1)/10^6)</f>
        <v>0</v>
      </c>
      <c r="AQ550" cm="1">
        <f t="array" aca="1" ref="AQ550" ca="1">IF($A550&gt;AQ$1,"",$C550*INDEX('ETS yield tables'!$D$265:$CO$293,$B550,AQ$1-$A550+1)/10^6)</f>
        <v>0</v>
      </c>
      <c r="AR550" cm="1">
        <f t="array" aca="1" ref="AR550" ca="1">IF($A550&gt;AR$1,"",$C550*INDEX('ETS yield tables'!$D$265:$CO$293,$B550,AR$1-$A550+1)/10^6)</f>
        <v>0</v>
      </c>
      <c r="AS550" cm="1">
        <f t="array" aca="1" ref="AS550" ca="1">IF($A550&gt;AS$1,"",$C550*INDEX('ETS yield tables'!$D$265:$CO$293,$B550,AS$1-$A550+1)/10^6)</f>
        <v>0</v>
      </c>
      <c r="AT550" cm="1">
        <f t="array" aca="1" ref="AT550" ca="1">IF($A550&gt;AT$1,"",$C550*INDEX('ETS yield tables'!$D$265:$CO$293,$B550,AT$1-$A550+1)/10^6)</f>
        <v>0</v>
      </c>
      <c r="AU550" cm="1">
        <f t="array" aca="1" ref="AU550" ca="1">IF($A550&gt;AU$1,"",$C550*INDEX('ETS yield tables'!$D$265:$CO$293,$B550,AU$1-$A550+1)/10^6)</f>
        <v>0</v>
      </c>
      <c r="AV550" cm="1">
        <f t="array" aca="1" ref="AV550" ca="1">IF($A550&gt;AV$1,"",$C550*INDEX('ETS yield tables'!$D$265:$CO$293,$B550,AV$1-$A550+1)/10^6)</f>
        <v>0</v>
      </c>
      <c r="AW550" cm="1">
        <f t="array" aca="1" ref="AW550" ca="1">IF($A550&gt;AW$1,"",$C550*INDEX('ETS yield tables'!$D$265:$CO$293,$B550,AW$1-$A550+1)/10^6)</f>
        <v>0</v>
      </c>
      <c r="AX550" cm="1">
        <f t="array" aca="1" ref="AX550" ca="1">IF($A550&gt;AX$1,"",$C550*INDEX('ETS yield tables'!$D$265:$CO$293,$B550,AX$1-$A550+1)/10^6)</f>
        <v>0</v>
      </c>
      <c r="AY550" cm="1">
        <f t="array" aca="1" ref="AY550" ca="1">IF($A550&gt;AY$1,"",$C550*INDEX('ETS yield tables'!$D$265:$CO$293,$B550,AY$1-$A550+1)/10^6)</f>
        <v>0</v>
      </c>
      <c r="AZ550" cm="1">
        <f t="array" aca="1" ref="AZ550" ca="1">IF($A550&gt;AZ$1,"",$C550*INDEX('ETS yield tables'!$D$265:$CO$293,$B550,AZ$1-$A550+1)/10^6)</f>
        <v>0</v>
      </c>
      <c r="BA550" cm="1">
        <f t="array" aca="1" ref="BA550" ca="1">IF($A550&gt;BA$1,"",$C550*INDEX('ETS yield tables'!$D$265:$CO$293,$B550,BA$1-$A550+1)/10^6)</f>
        <v>0</v>
      </c>
      <c r="BB550" cm="1">
        <f t="array" aca="1" ref="BB550" ca="1">IF($A550&gt;BB$1,"",$C550*INDEX('ETS yield tables'!$D$265:$CO$293,$B550,BB$1-$A550+1)/10^6)</f>
        <v>0</v>
      </c>
      <c r="BC550" cm="1">
        <f t="array" aca="1" ref="BC550" ca="1">IF($A550&gt;BC$1,"",$C550*INDEX('ETS yield tables'!$D$265:$CO$293,$B550,BC$1-$A550+1)/10^6)</f>
        <v>0</v>
      </c>
      <c r="BD550" cm="1">
        <f t="array" aca="1" ref="BD550" ca="1">IF($A550&gt;BD$1,"",$C550*INDEX('ETS yield tables'!$D$265:$CO$293,$B550,BD$1-$A550+1)/10^6)</f>
        <v>0</v>
      </c>
      <c r="BE550" cm="1">
        <f t="array" aca="1" ref="BE550" ca="1">IF($A550&gt;BE$1,"",$C550*INDEX('ETS yield tables'!$D$265:$CO$293,$B550,BE$1-$A550+1)/10^6)</f>
        <v>0</v>
      </c>
      <c r="BF550" cm="1">
        <f t="array" aca="1" ref="BF550" ca="1">IF($A550&gt;BF$1,"",$C550*INDEX('ETS yield tables'!$D$265:$CO$293,$B550,BF$1-$A550+1)/10^6)</f>
        <v>0</v>
      </c>
      <c r="BG550" cm="1">
        <f t="array" aca="1" ref="BG550" ca="1">IF($A550&gt;BG$1,"",$C550*INDEX('ETS yield tables'!$D$265:$CO$293,$B550,BG$1-$A550+1)/10^6)</f>
        <v>0</v>
      </c>
      <c r="BH550" cm="1">
        <f t="array" aca="1" ref="BH550" ca="1">IF($A550&gt;BH$1,"",$C550*INDEX('ETS yield tables'!$D$265:$CO$293,$B550,BH$1-$A550+1)/10^6)</f>
        <v>0</v>
      </c>
      <c r="BI550" cm="1">
        <f t="array" aca="1" ref="BI550" ca="1">IF($A550&gt;BI$1,"",$C550*INDEX('ETS yield tables'!$D$265:$CO$293,$B550,BI$1-$A550+1)/10^6)</f>
        <v>0</v>
      </c>
      <c r="BJ550" cm="1">
        <f t="array" aca="1" ref="BJ550" ca="1">IF($A550&gt;BJ$1,"",$C550*INDEX('ETS yield tables'!$D$265:$CO$293,$B550,BJ$1-$A550+1)/10^6)</f>
        <v>0</v>
      </c>
      <c r="BK550" cm="1">
        <f t="array" aca="1" ref="BK550" ca="1">IF($A550&gt;BK$1,"",$C550*INDEX('ETS yield tables'!$D$265:$CO$293,$B550,BK$1-$A550+1)/10^6)</f>
        <v>0</v>
      </c>
      <c r="BL550" cm="1">
        <f t="array" aca="1" ref="BL550" ca="1">IF($A550&gt;BL$1,"",$C550*INDEX('ETS yield tables'!$D$265:$CO$293,$B550,BL$1-$A550+1)/10^6)</f>
        <v>0</v>
      </c>
      <c r="BM550" cm="1">
        <f t="array" aca="1" ref="BM550" ca="1">IF($A550&gt;BM$1,"",$C550*INDEX('ETS yield tables'!$D$265:$CO$293,$B550,BM$1-$A550+1)/10^6)</f>
        <v>0</v>
      </c>
      <c r="BN550" cm="1">
        <f t="array" aca="1" ref="BN550" ca="1">IF($A550&gt;BN$1,"",$C550*INDEX('ETS yield tables'!$D$265:$CO$293,$B550,BN$1-$A550+1)/10^6)</f>
        <v>0</v>
      </c>
      <c r="BO550" cm="1">
        <f t="array" aca="1" ref="BO550" ca="1">IF($A550&gt;BO$1,"",$C550*INDEX('ETS yield tables'!$D$265:$CO$293,$B550,BO$1-$A550+1)/10^6)</f>
        <v>0</v>
      </c>
      <c r="BP550" cm="1">
        <f t="array" aca="1" ref="BP550" ca="1">IF($A550&gt;BP$1,"",$C550*INDEX('ETS yield tables'!$D$265:$CO$293,$B550,BP$1-$A550+1)/10^6)</f>
        <v>0</v>
      </c>
      <c r="BQ550" cm="1">
        <f t="array" aca="1" ref="BQ550" ca="1">IF($A550&gt;BQ$1,"",$C550*INDEX('ETS yield tables'!$D$265:$CO$293,$B550,BQ$1-$A550+1)/10^6)</f>
        <v>0</v>
      </c>
      <c r="BR550" cm="1">
        <f t="array" aca="1" ref="BR550" ca="1">IF($A550&gt;BR$1,"",$C550*INDEX('ETS yield tables'!$D$265:$CO$293,$B550,BR$1-$A550+1)/10^6)</f>
        <v>0</v>
      </c>
      <c r="BS550" cm="1">
        <f t="array" aca="1" ref="BS550" ca="1">IF($A550&gt;BS$1,"",$C550*INDEX('ETS yield tables'!$D$265:$CO$293,$B550,BS$1-$A550+1)/10^6)</f>
        <v>0</v>
      </c>
      <c r="BT550" cm="1">
        <f t="array" aca="1" ref="BT550" ca="1">IF($A550&gt;BT$1,"",$C550*INDEX('ETS yield tables'!$D$265:$CO$293,$B550,BT$1-$A550+1)/10^6)</f>
        <v>0</v>
      </c>
      <c r="BU550" cm="1">
        <f t="array" aca="1" ref="BU550" ca="1">IF($A550&gt;BU$1,"",$C550*INDEX('ETS yield tables'!$D$265:$CO$293,$B550,BU$1-$A550+1)/10^6)</f>
        <v>0</v>
      </c>
      <c r="BV550" cm="1">
        <f t="array" aca="1" ref="BV550" ca="1">IF($A550&gt;BV$1,"",$C550*INDEX('ETS yield tables'!$D$265:$CO$293,$B550,BV$1-$A550+1)/10^6)</f>
        <v>0</v>
      </c>
      <c r="BW550" cm="1">
        <f t="array" aca="1" ref="BW550" ca="1">IF($A550&gt;BW$1,"",$C550*INDEX('ETS yield tables'!$D$265:$CO$293,$B550,BW$1-$A550+1)/10^6)</f>
        <v>0</v>
      </c>
      <c r="BX550" cm="1">
        <f t="array" aca="1" ref="BX550" ca="1">IF($A550&gt;BX$1,"",$C550*INDEX('ETS yield tables'!$D$265:$CO$293,$B550,BX$1-$A550+1)/10^6)</f>
        <v>0</v>
      </c>
      <c r="BY550" cm="1">
        <f t="array" aca="1" ref="BY550" ca="1">IF($A550&gt;BY$1,"",$C550*INDEX('ETS yield tables'!$D$265:$CO$293,$B550,BY$1-$A550+1)/10^6)</f>
        <v>0</v>
      </c>
      <c r="BZ550" cm="1">
        <f t="array" aca="1" ref="BZ550" ca="1">IF($A550&gt;BZ$1,"",$C550*INDEX('ETS yield tables'!$D$265:$CO$293,$B550,BZ$1-$A550+1)/10^6)</f>
        <v>0</v>
      </c>
      <c r="CA550" cm="1">
        <f t="array" aca="1" ref="CA550" ca="1">IF($A550&gt;CA$1,"",$C550*INDEX('ETS yield tables'!$D$265:$CO$293,$B550,CA$1-$A550+1)/10^6)</f>
        <v>0</v>
      </c>
      <c r="CB550" cm="1">
        <f t="array" aca="1" ref="CB550" ca="1">IF($A550&gt;CB$1,"",$C550*INDEX('ETS yield tables'!$D$265:$CO$293,$B550,CB$1-$A550+1)/10^6)</f>
        <v>0</v>
      </c>
      <c r="CC550" cm="1">
        <f t="array" aca="1" ref="CC550" ca="1">IF($A550&gt;CC$1,"",$C550*INDEX('ETS yield tables'!$D$265:$CO$293,$B550,CC$1-$A550+1)/10^6)</f>
        <v>0</v>
      </c>
      <c r="CD550" cm="1">
        <f t="array" aca="1" ref="CD550" ca="1">IF($A550&gt;CD$1,"",$C550*INDEX('ETS yield tables'!$D$265:$CO$293,$B550,CD$1-$A550+1)/10^6)</f>
        <v>0</v>
      </c>
      <c r="CE550" cm="1">
        <f t="array" aca="1" ref="CE550" ca="1">IF($A550&gt;CE$1,"",$C550*INDEX('ETS yield tables'!$D$265:$CO$293,$B550,CE$1-$A550+1)/10^6)</f>
        <v>0</v>
      </c>
      <c r="CF550" cm="1">
        <f t="array" aca="1" ref="CF550" ca="1">IF($A550&gt;CF$1,"",$C550*INDEX('ETS yield tables'!$D$265:$CO$293,$B550,CF$1-$A550+1)/10^6)</f>
        <v>0</v>
      </c>
      <c r="CG550" cm="1">
        <f t="array" aca="1" ref="CG550" ca="1">IF($A550&gt;CG$1,"",$C550*INDEX('ETS yield tables'!$D$265:$CO$293,$B550,CG$1-$A550+1)/10^6)</f>
        <v>0</v>
      </c>
      <c r="CH550" cm="1">
        <f t="array" aca="1" ref="CH550" ca="1">IF($A550&gt;CH$1,"",$C550*INDEX('ETS yield tables'!$D$265:$CO$293,$B550,CH$1-$A550+1)/10^6)</f>
        <v>0</v>
      </c>
      <c r="CI550" cm="1">
        <f t="array" aca="1" ref="CI550" ca="1">IF($A550&gt;CI$1,"",$C550*INDEX('ETS yield tables'!$D$265:$CO$293,$B550,CI$1-$A550+1)/10^6)</f>
        <v>0</v>
      </c>
      <c r="CJ550" cm="1">
        <f t="array" aca="1" ref="CJ550" ca="1">IF($A550&gt;CJ$1,"",$C550*INDEX('ETS yield tables'!$D$265:$CO$293,$B550,CJ$1-$A550+1)/10^6)</f>
        <v>0</v>
      </c>
      <c r="CK550" cm="1">
        <f t="array" aca="1" ref="CK550" ca="1">IF($A550&gt;CK$1,"",$C550*INDEX('ETS yield tables'!$D$265:$CO$293,$B550,CK$1-$A550+1)/10^6)</f>
        <v>0</v>
      </c>
      <c r="CL550" cm="1">
        <f t="array" aca="1" ref="CL550" ca="1">IF($A550&gt;CL$1,"",$C550*INDEX('ETS yield tables'!$D$265:$CO$293,$B550,CL$1-$A550+1)/10^6)</f>
        <v>0</v>
      </c>
      <c r="CM550" cm="1">
        <f t="array" aca="1" ref="CM550" ca="1">IF($A550&gt;CM$1,"",$C550*INDEX('ETS yield tables'!$D$265:$CO$293,$B550,CM$1-$A550+1)/10^6)</f>
        <v>0</v>
      </c>
      <c r="CN550" cm="1">
        <f t="array" aca="1" ref="CN550" ca="1">IF($A550&gt;CN$1,"",$C550*INDEX('ETS yield tables'!$D$265:$CO$293,$B550,CN$1-$A550+1)/10^6)</f>
        <v>0</v>
      </c>
      <c r="CO550" cm="1">
        <f t="array" aca="1" ref="CO550" ca="1">IF($A550&gt;CO$1,"",$C550*INDEX('ETS yield tables'!$D$265:$CO$293,$B550,CO$1-$A550+1)/10^6)</f>
        <v>0</v>
      </c>
    </row>
    <row r="551" spans="1:93" hidden="1" outlineLevel="1">
      <c r="A551">
        <v>2007</v>
      </c>
      <c r="B551">
        <f t="shared" si="265"/>
        <v>7</v>
      </c>
      <c r="C551" s="1">
        <v>0</v>
      </c>
      <c r="D551" s="64"/>
      <c r="E551" s="64"/>
      <c r="F551" s="64"/>
      <c r="G551" s="64"/>
      <c r="H551" s="64"/>
      <c r="I551" s="64"/>
      <c r="J551" s="64"/>
      <c r="K551" s="64"/>
      <c r="L551" s="64"/>
      <c r="M551" s="64"/>
      <c r="N551" s="64"/>
      <c r="O551" s="64"/>
      <c r="P551" s="64"/>
      <c r="Q551" s="64"/>
      <c r="R551" s="64"/>
      <c r="S551" s="64"/>
      <c r="T551" s="64"/>
      <c r="U551" s="64"/>
      <c r="V551" s="64"/>
      <c r="W551" s="64"/>
      <c r="X551" s="64"/>
      <c r="Y551" s="64"/>
      <c r="Z551" s="64"/>
      <c r="AA551" cm="1">
        <f t="array" aca="1" ref="AA551" ca="1">IF($A551&gt;AA$1,"",$C551*INDEX('ETS yield tables'!$D$265:$CO$293,$B551,AA$1-$A551+1)/10^6)</f>
        <v>0</v>
      </c>
      <c r="AB551" cm="1">
        <f t="array" aca="1" ref="AB551" ca="1">IF($A551&gt;AB$1,"",$C551*INDEX('ETS yield tables'!$D$265:$CO$293,$B551,AB$1-$A551+1)/10^6)</f>
        <v>0</v>
      </c>
      <c r="AC551" cm="1">
        <f t="array" aca="1" ref="AC551" ca="1">IF($A551&gt;AC$1,"",$C551*INDEX('ETS yield tables'!$D$265:$CO$293,$B551,AC$1-$A551+1)/10^6)</f>
        <v>0</v>
      </c>
      <c r="AD551" cm="1">
        <f t="array" aca="1" ref="AD551" ca="1">IF($A551&gt;AD$1,"",$C551*INDEX('ETS yield tables'!$D$265:$CO$293,$B551,AD$1-$A551+1)/10^6)</f>
        <v>0</v>
      </c>
      <c r="AE551" cm="1">
        <f t="array" aca="1" ref="AE551" ca="1">IF($A551&gt;AE$1,"",$C551*INDEX('ETS yield tables'!$D$265:$CO$293,$B551,AE$1-$A551+1)/10^6)</f>
        <v>0</v>
      </c>
      <c r="AF551" cm="1">
        <f t="array" aca="1" ref="AF551" ca="1">IF($A551&gt;AF$1,"",$C551*INDEX('ETS yield tables'!$D$265:$CO$293,$B551,AF$1-$A551+1)/10^6)</f>
        <v>0</v>
      </c>
      <c r="AG551" cm="1">
        <f t="array" aca="1" ref="AG551" ca="1">IF($A551&gt;AG$1,"",$C551*INDEX('ETS yield tables'!$D$265:$CO$293,$B551,AG$1-$A551+1)/10^6)</f>
        <v>0</v>
      </c>
      <c r="AH551" cm="1">
        <f t="array" aca="1" ref="AH551" ca="1">IF($A551&gt;AH$1,"",$C551*INDEX('ETS yield tables'!$D$265:$CO$293,$B551,AH$1-$A551+1)/10^6)</f>
        <v>0</v>
      </c>
      <c r="AI551" cm="1">
        <f t="array" aca="1" ref="AI551" ca="1">IF($A551&gt;AI$1,"",$C551*INDEX('ETS yield tables'!$D$265:$CO$293,$B551,AI$1-$A551+1)/10^6)</f>
        <v>0</v>
      </c>
      <c r="AJ551" cm="1">
        <f t="array" aca="1" ref="AJ551" ca="1">IF($A551&gt;AJ$1,"",$C551*INDEX('ETS yield tables'!$D$265:$CO$293,$B551,AJ$1-$A551+1)/10^6)</f>
        <v>0</v>
      </c>
      <c r="AK551" cm="1">
        <f t="array" aca="1" ref="AK551" ca="1">IF($A551&gt;AK$1,"",$C551*INDEX('ETS yield tables'!$D$265:$CO$293,$B551,AK$1-$A551+1)/10^6)</f>
        <v>0</v>
      </c>
      <c r="AL551" cm="1">
        <f t="array" aca="1" ref="AL551" ca="1">IF($A551&gt;AL$1,"",$C551*INDEX('ETS yield tables'!$D$265:$CO$293,$B551,AL$1-$A551+1)/10^6)</f>
        <v>0</v>
      </c>
      <c r="AM551" cm="1">
        <f t="array" aca="1" ref="AM551" ca="1">IF($A551&gt;AM$1,"",$C551*INDEX('ETS yield tables'!$D$265:$CO$293,$B551,AM$1-$A551+1)/10^6)</f>
        <v>0</v>
      </c>
      <c r="AN551" cm="1">
        <f t="array" aca="1" ref="AN551" ca="1">IF($A551&gt;AN$1,"",$C551*INDEX('ETS yield tables'!$D$265:$CO$293,$B551,AN$1-$A551+1)/10^6)</f>
        <v>0</v>
      </c>
      <c r="AO551" cm="1">
        <f t="array" aca="1" ref="AO551" ca="1">IF($A551&gt;AO$1,"",$C551*INDEX('ETS yield tables'!$D$265:$CO$293,$B551,AO$1-$A551+1)/10^6)</f>
        <v>0</v>
      </c>
      <c r="AP551" cm="1">
        <f t="array" aca="1" ref="AP551" ca="1">IF($A551&gt;AP$1,"",$C551*INDEX('ETS yield tables'!$D$265:$CO$293,$B551,AP$1-$A551+1)/10^6)</f>
        <v>0</v>
      </c>
      <c r="AQ551" cm="1">
        <f t="array" aca="1" ref="AQ551" ca="1">IF($A551&gt;AQ$1,"",$C551*INDEX('ETS yield tables'!$D$265:$CO$293,$B551,AQ$1-$A551+1)/10^6)</f>
        <v>0</v>
      </c>
      <c r="AR551" cm="1">
        <f t="array" aca="1" ref="AR551" ca="1">IF($A551&gt;AR$1,"",$C551*INDEX('ETS yield tables'!$D$265:$CO$293,$B551,AR$1-$A551+1)/10^6)</f>
        <v>0</v>
      </c>
      <c r="AS551" cm="1">
        <f t="array" aca="1" ref="AS551" ca="1">IF($A551&gt;AS$1,"",$C551*INDEX('ETS yield tables'!$D$265:$CO$293,$B551,AS$1-$A551+1)/10^6)</f>
        <v>0</v>
      </c>
      <c r="AT551" cm="1">
        <f t="array" aca="1" ref="AT551" ca="1">IF($A551&gt;AT$1,"",$C551*INDEX('ETS yield tables'!$D$265:$CO$293,$B551,AT$1-$A551+1)/10^6)</f>
        <v>0</v>
      </c>
      <c r="AU551" cm="1">
        <f t="array" aca="1" ref="AU551" ca="1">IF($A551&gt;AU$1,"",$C551*INDEX('ETS yield tables'!$D$265:$CO$293,$B551,AU$1-$A551+1)/10^6)</f>
        <v>0</v>
      </c>
      <c r="AV551" cm="1">
        <f t="array" aca="1" ref="AV551" ca="1">IF($A551&gt;AV$1,"",$C551*INDEX('ETS yield tables'!$D$265:$CO$293,$B551,AV$1-$A551+1)/10^6)</f>
        <v>0</v>
      </c>
      <c r="AW551" cm="1">
        <f t="array" aca="1" ref="AW551" ca="1">IF($A551&gt;AW$1,"",$C551*INDEX('ETS yield tables'!$D$265:$CO$293,$B551,AW$1-$A551+1)/10^6)</f>
        <v>0</v>
      </c>
      <c r="AX551" cm="1">
        <f t="array" aca="1" ref="AX551" ca="1">IF($A551&gt;AX$1,"",$C551*INDEX('ETS yield tables'!$D$265:$CO$293,$B551,AX$1-$A551+1)/10^6)</f>
        <v>0</v>
      </c>
      <c r="AY551" cm="1">
        <f t="array" aca="1" ref="AY551" ca="1">IF($A551&gt;AY$1,"",$C551*INDEX('ETS yield tables'!$D$265:$CO$293,$B551,AY$1-$A551+1)/10^6)</f>
        <v>0</v>
      </c>
      <c r="AZ551" cm="1">
        <f t="array" aca="1" ref="AZ551" ca="1">IF($A551&gt;AZ$1,"",$C551*INDEX('ETS yield tables'!$D$265:$CO$293,$B551,AZ$1-$A551+1)/10^6)</f>
        <v>0</v>
      </c>
      <c r="BA551" cm="1">
        <f t="array" aca="1" ref="BA551" ca="1">IF($A551&gt;BA$1,"",$C551*INDEX('ETS yield tables'!$D$265:$CO$293,$B551,BA$1-$A551+1)/10^6)</f>
        <v>0</v>
      </c>
      <c r="BB551" cm="1">
        <f t="array" aca="1" ref="BB551" ca="1">IF($A551&gt;BB$1,"",$C551*INDEX('ETS yield tables'!$D$265:$CO$293,$B551,BB$1-$A551+1)/10^6)</f>
        <v>0</v>
      </c>
      <c r="BC551" cm="1">
        <f t="array" aca="1" ref="BC551" ca="1">IF($A551&gt;BC$1,"",$C551*INDEX('ETS yield tables'!$D$265:$CO$293,$B551,BC$1-$A551+1)/10^6)</f>
        <v>0</v>
      </c>
      <c r="BD551" cm="1">
        <f t="array" aca="1" ref="BD551" ca="1">IF($A551&gt;BD$1,"",$C551*INDEX('ETS yield tables'!$D$265:$CO$293,$B551,BD$1-$A551+1)/10^6)</f>
        <v>0</v>
      </c>
      <c r="BE551" cm="1">
        <f t="array" aca="1" ref="BE551" ca="1">IF($A551&gt;BE$1,"",$C551*INDEX('ETS yield tables'!$D$265:$CO$293,$B551,BE$1-$A551+1)/10^6)</f>
        <v>0</v>
      </c>
      <c r="BF551" cm="1">
        <f t="array" aca="1" ref="BF551" ca="1">IF($A551&gt;BF$1,"",$C551*INDEX('ETS yield tables'!$D$265:$CO$293,$B551,BF$1-$A551+1)/10^6)</f>
        <v>0</v>
      </c>
      <c r="BG551" cm="1">
        <f t="array" aca="1" ref="BG551" ca="1">IF($A551&gt;BG$1,"",$C551*INDEX('ETS yield tables'!$D$265:$CO$293,$B551,BG$1-$A551+1)/10^6)</f>
        <v>0</v>
      </c>
      <c r="BH551" cm="1">
        <f t="array" aca="1" ref="BH551" ca="1">IF($A551&gt;BH$1,"",$C551*INDEX('ETS yield tables'!$D$265:$CO$293,$B551,BH$1-$A551+1)/10^6)</f>
        <v>0</v>
      </c>
      <c r="BI551" cm="1">
        <f t="array" aca="1" ref="BI551" ca="1">IF($A551&gt;BI$1,"",$C551*INDEX('ETS yield tables'!$D$265:$CO$293,$B551,BI$1-$A551+1)/10^6)</f>
        <v>0</v>
      </c>
      <c r="BJ551" cm="1">
        <f t="array" aca="1" ref="BJ551" ca="1">IF($A551&gt;BJ$1,"",$C551*INDEX('ETS yield tables'!$D$265:$CO$293,$B551,BJ$1-$A551+1)/10^6)</f>
        <v>0</v>
      </c>
      <c r="BK551" cm="1">
        <f t="array" aca="1" ref="BK551" ca="1">IF($A551&gt;BK$1,"",$C551*INDEX('ETS yield tables'!$D$265:$CO$293,$B551,BK$1-$A551+1)/10^6)</f>
        <v>0</v>
      </c>
      <c r="BL551" cm="1">
        <f t="array" aca="1" ref="BL551" ca="1">IF($A551&gt;BL$1,"",$C551*INDEX('ETS yield tables'!$D$265:$CO$293,$B551,BL$1-$A551+1)/10^6)</f>
        <v>0</v>
      </c>
      <c r="BM551" cm="1">
        <f t="array" aca="1" ref="BM551" ca="1">IF($A551&gt;BM$1,"",$C551*INDEX('ETS yield tables'!$D$265:$CO$293,$B551,BM$1-$A551+1)/10^6)</f>
        <v>0</v>
      </c>
      <c r="BN551" cm="1">
        <f t="array" aca="1" ref="BN551" ca="1">IF($A551&gt;BN$1,"",$C551*INDEX('ETS yield tables'!$D$265:$CO$293,$B551,BN$1-$A551+1)/10^6)</f>
        <v>0</v>
      </c>
      <c r="BO551" cm="1">
        <f t="array" aca="1" ref="BO551" ca="1">IF($A551&gt;BO$1,"",$C551*INDEX('ETS yield tables'!$D$265:$CO$293,$B551,BO$1-$A551+1)/10^6)</f>
        <v>0</v>
      </c>
      <c r="BP551" cm="1">
        <f t="array" aca="1" ref="BP551" ca="1">IF($A551&gt;BP$1,"",$C551*INDEX('ETS yield tables'!$D$265:$CO$293,$B551,BP$1-$A551+1)/10^6)</f>
        <v>0</v>
      </c>
      <c r="BQ551" cm="1">
        <f t="array" aca="1" ref="BQ551" ca="1">IF($A551&gt;BQ$1,"",$C551*INDEX('ETS yield tables'!$D$265:$CO$293,$B551,BQ$1-$A551+1)/10^6)</f>
        <v>0</v>
      </c>
      <c r="BR551" cm="1">
        <f t="array" aca="1" ref="BR551" ca="1">IF($A551&gt;BR$1,"",$C551*INDEX('ETS yield tables'!$D$265:$CO$293,$B551,BR$1-$A551+1)/10^6)</f>
        <v>0</v>
      </c>
      <c r="BS551" cm="1">
        <f t="array" aca="1" ref="BS551" ca="1">IF($A551&gt;BS$1,"",$C551*INDEX('ETS yield tables'!$D$265:$CO$293,$B551,BS$1-$A551+1)/10^6)</f>
        <v>0</v>
      </c>
      <c r="BT551" cm="1">
        <f t="array" aca="1" ref="BT551" ca="1">IF($A551&gt;BT$1,"",$C551*INDEX('ETS yield tables'!$D$265:$CO$293,$B551,BT$1-$A551+1)/10^6)</f>
        <v>0</v>
      </c>
      <c r="BU551" cm="1">
        <f t="array" aca="1" ref="BU551" ca="1">IF($A551&gt;BU$1,"",$C551*INDEX('ETS yield tables'!$D$265:$CO$293,$B551,BU$1-$A551+1)/10^6)</f>
        <v>0</v>
      </c>
      <c r="BV551" cm="1">
        <f t="array" aca="1" ref="BV551" ca="1">IF($A551&gt;BV$1,"",$C551*INDEX('ETS yield tables'!$D$265:$CO$293,$B551,BV$1-$A551+1)/10^6)</f>
        <v>0</v>
      </c>
      <c r="BW551" cm="1">
        <f t="array" aca="1" ref="BW551" ca="1">IF($A551&gt;BW$1,"",$C551*INDEX('ETS yield tables'!$D$265:$CO$293,$B551,BW$1-$A551+1)/10^6)</f>
        <v>0</v>
      </c>
      <c r="BX551" cm="1">
        <f t="array" aca="1" ref="BX551" ca="1">IF($A551&gt;BX$1,"",$C551*INDEX('ETS yield tables'!$D$265:$CO$293,$B551,BX$1-$A551+1)/10^6)</f>
        <v>0</v>
      </c>
      <c r="BY551" cm="1">
        <f t="array" aca="1" ref="BY551" ca="1">IF($A551&gt;BY$1,"",$C551*INDEX('ETS yield tables'!$D$265:$CO$293,$B551,BY$1-$A551+1)/10^6)</f>
        <v>0</v>
      </c>
      <c r="BZ551" cm="1">
        <f t="array" aca="1" ref="BZ551" ca="1">IF($A551&gt;BZ$1,"",$C551*INDEX('ETS yield tables'!$D$265:$CO$293,$B551,BZ$1-$A551+1)/10^6)</f>
        <v>0</v>
      </c>
      <c r="CA551" cm="1">
        <f t="array" aca="1" ref="CA551" ca="1">IF($A551&gt;CA$1,"",$C551*INDEX('ETS yield tables'!$D$265:$CO$293,$B551,CA$1-$A551+1)/10^6)</f>
        <v>0</v>
      </c>
      <c r="CB551" cm="1">
        <f t="array" aca="1" ref="CB551" ca="1">IF($A551&gt;CB$1,"",$C551*INDEX('ETS yield tables'!$D$265:$CO$293,$B551,CB$1-$A551+1)/10^6)</f>
        <v>0</v>
      </c>
      <c r="CC551" cm="1">
        <f t="array" aca="1" ref="CC551" ca="1">IF($A551&gt;CC$1,"",$C551*INDEX('ETS yield tables'!$D$265:$CO$293,$B551,CC$1-$A551+1)/10^6)</f>
        <v>0</v>
      </c>
      <c r="CD551" cm="1">
        <f t="array" aca="1" ref="CD551" ca="1">IF($A551&gt;CD$1,"",$C551*INDEX('ETS yield tables'!$D$265:$CO$293,$B551,CD$1-$A551+1)/10^6)</f>
        <v>0</v>
      </c>
      <c r="CE551" cm="1">
        <f t="array" aca="1" ref="CE551" ca="1">IF($A551&gt;CE$1,"",$C551*INDEX('ETS yield tables'!$D$265:$CO$293,$B551,CE$1-$A551+1)/10^6)</f>
        <v>0</v>
      </c>
      <c r="CF551" cm="1">
        <f t="array" aca="1" ref="CF551" ca="1">IF($A551&gt;CF$1,"",$C551*INDEX('ETS yield tables'!$D$265:$CO$293,$B551,CF$1-$A551+1)/10^6)</f>
        <v>0</v>
      </c>
      <c r="CG551" cm="1">
        <f t="array" aca="1" ref="CG551" ca="1">IF($A551&gt;CG$1,"",$C551*INDEX('ETS yield tables'!$D$265:$CO$293,$B551,CG$1-$A551+1)/10^6)</f>
        <v>0</v>
      </c>
      <c r="CH551" cm="1">
        <f t="array" aca="1" ref="CH551" ca="1">IF($A551&gt;CH$1,"",$C551*INDEX('ETS yield tables'!$D$265:$CO$293,$B551,CH$1-$A551+1)/10^6)</f>
        <v>0</v>
      </c>
      <c r="CI551" cm="1">
        <f t="array" aca="1" ref="CI551" ca="1">IF($A551&gt;CI$1,"",$C551*INDEX('ETS yield tables'!$D$265:$CO$293,$B551,CI$1-$A551+1)/10^6)</f>
        <v>0</v>
      </c>
      <c r="CJ551" cm="1">
        <f t="array" aca="1" ref="CJ551" ca="1">IF($A551&gt;CJ$1,"",$C551*INDEX('ETS yield tables'!$D$265:$CO$293,$B551,CJ$1-$A551+1)/10^6)</f>
        <v>0</v>
      </c>
      <c r="CK551" cm="1">
        <f t="array" aca="1" ref="CK551" ca="1">IF($A551&gt;CK$1,"",$C551*INDEX('ETS yield tables'!$D$265:$CO$293,$B551,CK$1-$A551+1)/10^6)</f>
        <v>0</v>
      </c>
      <c r="CL551" cm="1">
        <f t="array" aca="1" ref="CL551" ca="1">IF($A551&gt;CL$1,"",$C551*INDEX('ETS yield tables'!$D$265:$CO$293,$B551,CL$1-$A551+1)/10^6)</f>
        <v>0</v>
      </c>
      <c r="CM551" cm="1">
        <f t="array" aca="1" ref="CM551" ca="1">IF($A551&gt;CM$1,"",$C551*INDEX('ETS yield tables'!$D$265:$CO$293,$B551,CM$1-$A551+1)/10^6)</f>
        <v>0</v>
      </c>
      <c r="CN551" cm="1">
        <f t="array" aca="1" ref="CN551" ca="1">IF($A551&gt;CN$1,"",$C551*INDEX('ETS yield tables'!$D$265:$CO$293,$B551,CN$1-$A551+1)/10^6)</f>
        <v>0</v>
      </c>
      <c r="CO551" cm="1">
        <f t="array" aca="1" ref="CO551" ca="1">IF($A551&gt;CO$1,"",$C551*INDEX('ETS yield tables'!$D$265:$CO$293,$B551,CO$1-$A551+1)/10^6)</f>
        <v>0</v>
      </c>
    </row>
    <row r="552" spans="1:93" hidden="1" outlineLevel="1">
      <c r="A552">
        <v>2008</v>
      </c>
      <c r="B552">
        <f t="shared" si="265"/>
        <v>6</v>
      </c>
      <c r="C552" s="1">
        <v>0</v>
      </c>
      <c r="D552" s="64"/>
      <c r="E552" s="64"/>
      <c r="F552" s="64"/>
      <c r="G552" s="64"/>
      <c r="H552" s="64"/>
      <c r="I552" s="64"/>
      <c r="J552" s="64"/>
      <c r="K552" s="64"/>
      <c r="L552" s="64"/>
      <c r="M552" s="64"/>
      <c r="N552" s="64"/>
      <c r="O552" s="64"/>
      <c r="P552" s="64"/>
      <c r="Q552" s="64"/>
      <c r="R552" s="64"/>
      <c r="S552" s="64"/>
      <c r="T552" s="64"/>
      <c r="U552" s="64"/>
      <c r="V552" s="64"/>
      <c r="W552" s="64"/>
      <c r="X552" s="64"/>
      <c r="Y552" s="64"/>
      <c r="Z552" s="64"/>
      <c r="AA552" cm="1">
        <f t="array" aca="1" ref="AA552" ca="1">IF($A552&gt;AA$1,"",$C552*INDEX('ETS yield tables'!$D$265:$CO$293,$B552,AA$1-$A552+1)/10^6)</f>
        <v>0</v>
      </c>
      <c r="AB552" cm="1">
        <f t="array" aca="1" ref="AB552" ca="1">IF($A552&gt;AB$1,"",$C552*INDEX('ETS yield tables'!$D$265:$CO$293,$B552,AB$1-$A552+1)/10^6)</f>
        <v>0</v>
      </c>
      <c r="AC552" cm="1">
        <f t="array" aca="1" ref="AC552" ca="1">IF($A552&gt;AC$1,"",$C552*INDEX('ETS yield tables'!$D$265:$CO$293,$B552,AC$1-$A552+1)/10^6)</f>
        <v>0</v>
      </c>
      <c r="AD552" cm="1">
        <f t="array" aca="1" ref="AD552" ca="1">IF($A552&gt;AD$1,"",$C552*INDEX('ETS yield tables'!$D$265:$CO$293,$B552,AD$1-$A552+1)/10^6)</f>
        <v>0</v>
      </c>
      <c r="AE552" cm="1">
        <f t="array" aca="1" ref="AE552" ca="1">IF($A552&gt;AE$1,"",$C552*INDEX('ETS yield tables'!$D$265:$CO$293,$B552,AE$1-$A552+1)/10^6)</f>
        <v>0</v>
      </c>
      <c r="AF552" cm="1">
        <f t="array" aca="1" ref="AF552" ca="1">IF($A552&gt;AF$1,"",$C552*INDEX('ETS yield tables'!$D$265:$CO$293,$B552,AF$1-$A552+1)/10^6)</f>
        <v>0</v>
      </c>
      <c r="AG552" cm="1">
        <f t="array" aca="1" ref="AG552" ca="1">IF($A552&gt;AG$1,"",$C552*INDEX('ETS yield tables'!$D$265:$CO$293,$B552,AG$1-$A552+1)/10^6)</f>
        <v>0</v>
      </c>
      <c r="AH552" cm="1">
        <f t="array" aca="1" ref="AH552" ca="1">IF($A552&gt;AH$1,"",$C552*INDEX('ETS yield tables'!$D$265:$CO$293,$B552,AH$1-$A552+1)/10^6)</f>
        <v>0</v>
      </c>
      <c r="AI552" cm="1">
        <f t="array" aca="1" ref="AI552" ca="1">IF($A552&gt;AI$1,"",$C552*INDEX('ETS yield tables'!$D$265:$CO$293,$B552,AI$1-$A552+1)/10^6)</f>
        <v>0</v>
      </c>
      <c r="AJ552" cm="1">
        <f t="array" aca="1" ref="AJ552" ca="1">IF($A552&gt;AJ$1,"",$C552*INDEX('ETS yield tables'!$D$265:$CO$293,$B552,AJ$1-$A552+1)/10^6)</f>
        <v>0</v>
      </c>
      <c r="AK552" cm="1">
        <f t="array" aca="1" ref="AK552" ca="1">IF($A552&gt;AK$1,"",$C552*INDEX('ETS yield tables'!$D$265:$CO$293,$B552,AK$1-$A552+1)/10^6)</f>
        <v>0</v>
      </c>
      <c r="AL552" cm="1">
        <f t="array" aca="1" ref="AL552" ca="1">IF($A552&gt;AL$1,"",$C552*INDEX('ETS yield tables'!$D$265:$CO$293,$B552,AL$1-$A552+1)/10^6)</f>
        <v>0</v>
      </c>
      <c r="AM552" cm="1">
        <f t="array" aca="1" ref="AM552" ca="1">IF($A552&gt;AM$1,"",$C552*INDEX('ETS yield tables'!$D$265:$CO$293,$B552,AM$1-$A552+1)/10^6)</f>
        <v>0</v>
      </c>
      <c r="AN552" cm="1">
        <f t="array" aca="1" ref="AN552" ca="1">IF($A552&gt;AN$1,"",$C552*INDEX('ETS yield tables'!$D$265:$CO$293,$B552,AN$1-$A552+1)/10^6)</f>
        <v>0</v>
      </c>
      <c r="AO552" cm="1">
        <f t="array" aca="1" ref="AO552" ca="1">IF($A552&gt;AO$1,"",$C552*INDEX('ETS yield tables'!$D$265:$CO$293,$B552,AO$1-$A552+1)/10^6)</f>
        <v>0</v>
      </c>
      <c r="AP552" cm="1">
        <f t="array" aca="1" ref="AP552" ca="1">IF($A552&gt;AP$1,"",$C552*INDEX('ETS yield tables'!$D$265:$CO$293,$B552,AP$1-$A552+1)/10^6)</f>
        <v>0</v>
      </c>
      <c r="AQ552" cm="1">
        <f t="array" aca="1" ref="AQ552" ca="1">IF($A552&gt;AQ$1,"",$C552*INDEX('ETS yield tables'!$D$265:$CO$293,$B552,AQ$1-$A552+1)/10^6)</f>
        <v>0</v>
      </c>
      <c r="AR552" cm="1">
        <f t="array" aca="1" ref="AR552" ca="1">IF($A552&gt;AR$1,"",$C552*INDEX('ETS yield tables'!$D$265:$CO$293,$B552,AR$1-$A552+1)/10^6)</f>
        <v>0</v>
      </c>
      <c r="AS552" cm="1">
        <f t="array" aca="1" ref="AS552" ca="1">IF($A552&gt;AS$1,"",$C552*INDEX('ETS yield tables'!$D$265:$CO$293,$B552,AS$1-$A552+1)/10^6)</f>
        <v>0</v>
      </c>
      <c r="AT552" cm="1">
        <f t="array" aca="1" ref="AT552" ca="1">IF($A552&gt;AT$1,"",$C552*INDEX('ETS yield tables'!$D$265:$CO$293,$B552,AT$1-$A552+1)/10^6)</f>
        <v>0</v>
      </c>
      <c r="AU552" cm="1">
        <f t="array" aca="1" ref="AU552" ca="1">IF($A552&gt;AU$1,"",$C552*INDEX('ETS yield tables'!$D$265:$CO$293,$B552,AU$1-$A552+1)/10^6)</f>
        <v>0</v>
      </c>
      <c r="AV552" cm="1">
        <f t="array" aca="1" ref="AV552" ca="1">IF($A552&gt;AV$1,"",$C552*INDEX('ETS yield tables'!$D$265:$CO$293,$B552,AV$1-$A552+1)/10^6)</f>
        <v>0</v>
      </c>
      <c r="AW552" cm="1">
        <f t="array" aca="1" ref="AW552" ca="1">IF($A552&gt;AW$1,"",$C552*INDEX('ETS yield tables'!$D$265:$CO$293,$B552,AW$1-$A552+1)/10^6)</f>
        <v>0</v>
      </c>
      <c r="AX552" cm="1">
        <f t="array" aca="1" ref="AX552" ca="1">IF($A552&gt;AX$1,"",$C552*INDEX('ETS yield tables'!$D$265:$CO$293,$B552,AX$1-$A552+1)/10^6)</f>
        <v>0</v>
      </c>
      <c r="AY552" cm="1">
        <f t="array" aca="1" ref="AY552" ca="1">IF($A552&gt;AY$1,"",$C552*INDEX('ETS yield tables'!$D$265:$CO$293,$B552,AY$1-$A552+1)/10^6)</f>
        <v>0</v>
      </c>
      <c r="AZ552" cm="1">
        <f t="array" aca="1" ref="AZ552" ca="1">IF($A552&gt;AZ$1,"",$C552*INDEX('ETS yield tables'!$D$265:$CO$293,$B552,AZ$1-$A552+1)/10^6)</f>
        <v>0</v>
      </c>
      <c r="BA552" cm="1">
        <f t="array" aca="1" ref="BA552" ca="1">IF($A552&gt;BA$1,"",$C552*INDEX('ETS yield tables'!$D$265:$CO$293,$B552,BA$1-$A552+1)/10^6)</f>
        <v>0</v>
      </c>
      <c r="BB552" cm="1">
        <f t="array" aca="1" ref="BB552" ca="1">IF($A552&gt;BB$1,"",$C552*INDEX('ETS yield tables'!$D$265:$CO$293,$B552,BB$1-$A552+1)/10^6)</f>
        <v>0</v>
      </c>
      <c r="BC552" cm="1">
        <f t="array" aca="1" ref="BC552" ca="1">IF($A552&gt;BC$1,"",$C552*INDEX('ETS yield tables'!$D$265:$CO$293,$B552,BC$1-$A552+1)/10^6)</f>
        <v>0</v>
      </c>
      <c r="BD552" cm="1">
        <f t="array" aca="1" ref="BD552" ca="1">IF($A552&gt;BD$1,"",$C552*INDEX('ETS yield tables'!$D$265:$CO$293,$B552,BD$1-$A552+1)/10^6)</f>
        <v>0</v>
      </c>
      <c r="BE552" cm="1">
        <f t="array" aca="1" ref="BE552" ca="1">IF($A552&gt;BE$1,"",$C552*INDEX('ETS yield tables'!$D$265:$CO$293,$B552,BE$1-$A552+1)/10^6)</f>
        <v>0</v>
      </c>
      <c r="BF552" cm="1">
        <f t="array" aca="1" ref="BF552" ca="1">IF($A552&gt;BF$1,"",$C552*INDEX('ETS yield tables'!$D$265:$CO$293,$B552,BF$1-$A552+1)/10^6)</f>
        <v>0</v>
      </c>
      <c r="BG552" cm="1">
        <f t="array" aca="1" ref="BG552" ca="1">IF($A552&gt;BG$1,"",$C552*INDEX('ETS yield tables'!$D$265:$CO$293,$B552,BG$1-$A552+1)/10^6)</f>
        <v>0</v>
      </c>
      <c r="BH552" cm="1">
        <f t="array" aca="1" ref="BH552" ca="1">IF($A552&gt;BH$1,"",$C552*INDEX('ETS yield tables'!$D$265:$CO$293,$B552,BH$1-$A552+1)/10^6)</f>
        <v>0</v>
      </c>
      <c r="BI552" cm="1">
        <f t="array" aca="1" ref="BI552" ca="1">IF($A552&gt;BI$1,"",$C552*INDEX('ETS yield tables'!$D$265:$CO$293,$B552,BI$1-$A552+1)/10^6)</f>
        <v>0</v>
      </c>
      <c r="BJ552" cm="1">
        <f t="array" aca="1" ref="BJ552" ca="1">IF($A552&gt;BJ$1,"",$C552*INDEX('ETS yield tables'!$D$265:$CO$293,$B552,BJ$1-$A552+1)/10^6)</f>
        <v>0</v>
      </c>
      <c r="BK552" cm="1">
        <f t="array" aca="1" ref="BK552" ca="1">IF($A552&gt;BK$1,"",$C552*INDEX('ETS yield tables'!$D$265:$CO$293,$B552,BK$1-$A552+1)/10^6)</f>
        <v>0</v>
      </c>
      <c r="BL552" cm="1">
        <f t="array" aca="1" ref="BL552" ca="1">IF($A552&gt;BL$1,"",$C552*INDEX('ETS yield tables'!$D$265:$CO$293,$B552,BL$1-$A552+1)/10^6)</f>
        <v>0</v>
      </c>
      <c r="BM552" cm="1">
        <f t="array" aca="1" ref="BM552" ca="1">IF($A552&gt;BM$1,"",$C552*INDEX('ETS yield tables'!$D$265:$CO$293,$B552,BM$1-$A552+1)/10^6)</f>
        <v>0</v>
      </c>
      <c r="BN552" cm="1">
        <f t="array" aca="1" ref="BN552" ca="1">IF($A552&gt;BN$1,"",$C552*INDEX('ETS yield tables'!$D$265:$CO$293,$B552,BN$1-$A552+1)/10^6)</f>
        <v>0</v>
      </c>
      <c r="BO552" cm="1">
        <f t="array" aca="1" ref="BO552" ca="1">IF($A552&gt;BO$1,"",$C552*INDEX('ETS yield tables'!$D$265:$CO$293,$B552,BO$1-$A552+1)/10^6)</f>
        <v>0</v>
      </c>
      <c r="BP552" cm="1">
        <f t="array" aca="1" ref="BP552" ca="1">IF($A552&gt;BP$1,"",$C552*INDEX('ETS yield tables'!$D$265:$CO$293,$B552,BP$1-$A552+1)/10^6)</f>
        <v>0</v>
      </c>
      <c r="BQ552" cm="1">
        <f t="array" aca="1" ref="BQ552" ca="1">IF($A552&gt;BQ$1,"",$C552*INDEX('ETS yield tables'!$D$265:$CO$293,$B552,BQ$1-$A552+1)/10^6)</f>
        <v>0</v>
      </c>
      <c r="BR552" cm="1">
        <f t="array" aca="1" ref="BR552" ca="1">IF($A552&gt;BR$1,"",$C552*INDEX('ETS yield tables'!$D$265:$CO$293,$B552,BR$1-$A552+1)/10^6)</f>
        <v>0</v>
      </c>
      <c r="BS552" cm="1">
        <f t="array" aca="1" ref="BS552" ca="1">IF($A552&gt;BS$1,"",$C552*INDEX('ETS yield tables'!$D$265:$CO$293,$B552,BS$1-$A552+1)/10^6)</f>
        <v>0</v>
      </c>
      <c r="BT552" cm="1">
        <f t="array" aca="1" ref="BT552" ca="1">IF($A552&gt;BT$1,"",$C552*INDEX('ETS yield tables'!$D$265:$CO$293,$B552,BT$1-$A552+1)/10^6)</f>
        <v>0</v>
      </c>
      <c r="BU552" cm="1">
        <f t="array" aca="1" ref="BU552" ca="1">IF($A552&gt;BU$1,"",$C552*INDEX('ETS yield tables'!$D$265:$CO$293,$B552,BU$1-$A552+1)/10^6)</f>
        <v>0</v>
      </c>
      <c r="BV552" cm="1">
        <f t="array" aca="1" ref="BV552" ca="1">IF($A552&gt;BV$1,"",$C552*INDEX('ETS yield tables'!$D$265:$CO$293,$B552,BV$1-$A552+1)/10^6)</f>
        <v>0</v>
      </c>
      <c r="BW552" cm="1">
        <f t="array" aca="1" ref="BW552" ca="1">IF($A552&gt;BW$1,"",$C552*INDEX('ETS yield tables'!$D$265:$CO$293,$B552,BW$1-$A552+1)/10^6)</f>
        <v>0</v>
      </c>
      <c r="BX552" cm="1">
        <f t="array" aca="1" ref="BX552" ca="1">IF($A552&gt;BX$1,"",$C552*INDEX('ETS yield tables'!$D$265:$CO$293,$B552,BX$1-$A552+1)/10^6)</f>
        <v>0</v>
      </c>
      <c r="BY552" cm="1">
        <f t="array" aca="1" ref="BY552" ca="1">IF($A552&gt;BY$1,"",$C552*INDEX('ETS yield tables'!$D$265:$CO$293,$B552,BY$1-$A552+1)/10^6)</f>
        <v>0</v>
      </c>
      <c r="BZ552" cm="1">
        <f t="array" aca="1" ref="BZ552" ca="1">IF($A552&gt;BZ$1,"",$C552*INDEX('ETS yield tables'!$D$265:$CO$293,$B552,BZ$1-$A552+1)/10^6)</f>
        <v>0</v>
      </c>
      <c r="CA552" cm="1">
        <f t="array" aca="1" ref="CA552" ca="1">IF($A552&gt;CA$1,"",$C552*INDEX('ETS yield tables'!$D$265:$CO$293,$B552,CA$1-$A552+1)/10^6)</f>
        <v>0</v>
      </c>
      <c r="CB552" cm="1">
        <f t="array" aca="1" ref="CB552" ca="1">IF($A552&gt;CB$1,"",$C552*INDEX('ETS yield tables'!$D$265:$CO$293,$B552,CB$1-$A552+1)/10^6)</f>
        <v>0</v>
      </c>
      <c r="CC552" cm="1">
        <f t="array" aca="1" ref="CC552" ca="1">IF($A552&gt;CC$1,"",$C552*INDEX('ETS yield tables'!$D$265:$CO$293,$B552,CC$1-$A552+1)/10^6)</f>
        <v>0</v>
      </c>
      <c r="CD552" cm="1">
        <f t="array" aca="1" ref="CD552" ca="1">IF($A552&gt;CD$1,"",$C552*INDEX('ETS yield tables'!$D$265:$CO$293,$B552,CD$1-$A552+1)/10^6)</f>
        <v>0</v>
      </c>
      <c r="CE552" cm="1">
        <f t="array" aca="1" ref="CE552" ca="1">IF($A552&gt;CE$1,"",$C552*INDEX('ETS yield tables'!$D$265:$CO$293,$B552,CE$1-$A552+1)/10^6)</f>
        <v>0</v>
      </c>
      <c r="CF552" cm="1">
        <f t="array" aca="1" ref="CF552" ca="1">IF($A552&gt;CF$1,"",$C552*INDEX('ETS yield tables'!$D$265:$CO$293,$B552,CF$1-$A552+1)/10^6)</f>
        <v>0</v>
      </c>
      <c r="CG552" cm="1">
        <f t="array" aca="1" ref="CG552" ca="1">IF($A552&gt;CG$1,"",$C552*INDEX('ETS yield tables'!$D$265:$CO$293,$B552,CG$1-$A552+1)/10^6)</f>
        <v>0</v>
      </c>
      <c r="CH552" cm="1">
        <f t="array" aca="1" ref="CH552" ca="1">IF($A552&gt;CH$1,"",$C552*INDEX('ETS yield tables'!$D$265:$CO$293,$B552,CH$1-$A552+1)/10^6)</f>
        <v>0</v>
      </c>
      <c r="CI552" cm="1">
        <f t="array" aca="1" ref="CI552" ca="1">IF($A552&gt;CI$1,"",$C552*INDEX('ETS yield tables'!$D$265:$CO$293,$B552,CI$1-$A552+1)/10^6)</f>
        <v>0</v>
      </c>
      <c r="CJ552" cm="1">
        <f t="array" aca="1" ref="CJ552" ca="1">IF($A552&gt;CJ$1,"",$C552*INDEX('ETS yield tables'!$D$265:$CO$293,$B552,CJ$1-$A552+1)/10^6)</f>
        <v>0</v>
      </c>
      <c r="CK552" cm="1">
        <f t="array" aca="1" ref="CK552" ca="1">IF($A552&gt;CK$1,"",$C552*INDEX('ETS yield tables'!$D$265:$CO$293,$B552,CK$1-$A552+1)/10^6)</f>
        <v>0</v>
      </c>
      <c r="CL552" cm="1">
        <f t="array" aca="1" ref="CL552" ca="1">IF($A552&gt;CL$1,"",$C552*INDEX('ETS yield tables'!$D$265:$CO$293,$B552,CL$1-$A552+1)/10^6)</f>
        <v>0</v>
      </c>
      <c r="CM552" cm="1">
        <f t="array" aca="1" ref="CM552" ca="1">IF($A552&gt;CM$1,"",$C552*INDEX('ETS yield tables'!$D$265:$CO$293,$B552,CM$1-$A552+1)/10^6)</f>
        <v>0</v>
      </c>
      <c r="CN552" cm="1">
        <f t="array" aca="1" ref="CN552" ca="1">IF($A552&gt;CN$1,"",$C552*INDEX('ETS yield tables'!$D$265:$CO$293,$B552,CN$1-$A552+1)/10^6)</f>
        <v>0</v>
      </c>
      <c r="CO552" cm="1">
        <f t="array" aca="1" ref="CO552" ca="1">IF($A552&gt;CO$1,"",$C552*INDEX('ETS yield tables'!$D$265:$CO$293,$B552,CO$1-$A552+1)/10^6)</f>
        <v>0</v>
      </c>
    </row>
    <row r="553" spans="1:93" hidden="1" outlineLevel="1">
      <c r="A553">
        <v>2009</v>
      </c>
      <c r="B553">
        <f t="shared" si="265"/>
        <v>5</v>
      </c>
      <c r="C553" s="1">
        <v>0</v>
      </c>
      <c r="D553" s="64"/>
      <c r="E553" s="64"/>
      <c r="F553" s="64"/>
      <c r="G553" s="64"/>
      <c r="H553" s="64"/>
      <c r="I553" s="64"/>
      <c r="J553" s="64"/>
      <c r="K553" s="64"/>
      <c r="L553" s="64"/>
      <c r="M553" s="64"/>
      <c r="N553" s="64"/>
      <c r="O553" s="64"/>
      <c r="P553" s="64"/>
      <c r="Q553" s="64"/>
      <c r="R553" s="64"/>
      <c r="S553" s="64"/>
      <c r="T553" s="64"/>
      <c r="U553" s="64"/>
      <c r="V553" s="64"/>
      <c r="W553" s="64"/>
      <c r="X553" s="64"/>
      <c r="Y553" s="64"/>
      <c r="Z553" s="64"/>
      <c r="AA553" cm="1">
        <f t="array" aca="1" ref="AA553" ca="1">IF($A553&gt;AA$1,"",$C553*INDEX('ETS yield tables'!$D$265:$CO$293,$B553,AA$1-$A553+1)/10^6)</f>
        <v>0</v>
      </c>
      <c r="AB553" cm="1">
        <f t="array" aca="1" ref="AB553" ca="1">IF($A553&gt;AB$1,"",$C553*INDEX('ETS yield tables'!$D$265:$CO$293,$B553,AB$1-$A553+1)/10^6)</f>
        <v>0</v>
      </c>
      <c r="AC553" cm="1">
        <f t="array" aca="1" ref="AC553" ca="1">IF($A553&gt;AC$1,"",$C553*INDEX('ETS yield tables'!$D$265:$CO$293,$B553,AC$1-$A553+1)/10^6)</f>
        <v>0</v>
      </c>
      <c r="AD553" cm="1">
        <f t="array" aca="1" ref="AD553" ca="1">IF($A553&gt;AD$1,"",$C553*INDEX('ETS yield tables'!$D$265:$CO$293,$B553,AD$1-$A553+1)/10^6)</f>
        <v>0</v>
      </c>
      <c r="AE553" cm="1">
        <f t="array" aca="1" ref="AE553" ca="1">IF($A553&gt;AE$1,"",$C553*INDEX('ETS yield tables'!$D$265:$CO$293,$B553,AE$1-$A553+1)/10^6)</f>
        <v>0</v>
      </c>
      <c r="AF553" cm="1">
        <f t="array" aca="1" ref="AF553" ca="1">IF($A553&gt;AF$1,"",$C553*INDEX('ETS yield tables'!$D$265:$CO$293,$B553,AF$1-$A553+1)/10^6)</f>
        <v>0</v>
      </c>
      <c r="AG553" cm="1">
        <f t="array" aca="1" ref="AG553" ca="1">IF($A553&gt;AG$1,"",$C553*INDEX('ETS yield tables'!$D$265:$CO$293,$B553,AG$1-$A553+1)/10^6)</f>
        <v>0</v>
      </c>
      <c r="AH553" cm="1">
        <f t="array" aca="1" ref="AH553" ca="1">IF($A553&gt;AH$1,"",$C553*INDEX('ETS yield tables'!$D$265:$CO$293,$B553,AH$1-$A553+1)/10^6)</f>
        <v>0</v>
      </c>
      <c r="AI553" cm="1">
        <f t="array" aca="1" ref="AI553" ca="1">IF($A553&gt;AI$1,"",$C553*INDEX('ETS yield tables'!$D$265:$CO$293,$B553,AI$1-$A553+1)/10^6)</f>
        <v>0</v>
      </c>
      <c r="AJ553" cm="1">
        <f t="array" aca="1" ref="AJ553" ca="1">IF($A553&gt;AJ$1,"",$C553*INDEX('ETS yield tables'!$D$265:$CO$293,$B553,AJ$1-$A553+1)/10^6)</f>
        <v>0</v>
      </c>
      <c r="AK553" cm="1">
        <f t="array" aca="1" ref="AK553" ca="1">IF($A553&gt;AK$1,"",$C553*INDEX('ETS yield tables'!$D$265:$CO$293,$B553,AK$1-$A553+1)/10^6)</f>
        <v>0</v>
      </c>
      <c r="AL553" cm="1">
        <f t="array" aca="1" ref="AL553" ca="1">IF($A553&gt;AL$1,"",$C553*INDEX('ETS yield tables'!$D$265:$CO$293,$B553,AL$1-$A553+1)/10^6)</f>
        <v>0</v>
      </c>
      <c r="AM553" cm="1">
        <f t="array" aca="1" ref="AM553" ca="1">IF($A553&gt;AM$1,"",$C553*INDEX('ETS yield tables'!$D$265:$CO$293,$B553,AM$1-$A553+1)/10^6)</f>
        <v>0</v>
      </c>
      <c r="AN553" cm="1">
        <f t="array" aca="1" ref="AN553" ca="1">IF($A553&gt;AN$1,"",$C553*INDEX('ETS yield tables'!$D$265:$CO$293,$B553,AN$1-$A553+1)/10^6)</f>
        <v>0</v>
      </c>
      <c r="AO553" cm="1">
        <f t="array" aca="1" ref="AO553" ca="1">IF($A553&gt;AO$1,"",$C553*INDEX('ETS yield tables'!$D$265:$CO$293,$B553,AO$1-$A553+1)/10^6)</f>
        <v>0</v>
      </c>
      <c r="AP553" cm="1">
        <f t="array" aca="1" ref="AP553" ca="1">IF($A553&gt;AP$1,"",$C553*INDEX('ETS yield tables'!$D$265:$CO$293,$B553,AP$1-$A553+1)/10^6)</f>
        <v>0</v>
      </c>
      <c r="AQ553" cm="1">
        <f t="array" aca="1" ref="AQ553" ca="1">IF($A553&gt;AQ$1,"",$C553*INDEX('ETS yield tables'!$D$265:$CO$293,$B553,AQ$1-$A553+1)/10^6)</f>
        <v>0</v>
      </c>
      <c r="AR553" cm="1">
        <f t="array" aca="1" ref="AR553" ca="1">IF($A553&gt;AR$1,"",$C553*INDEX('ETS yield tables'!$D$265:$CO$293,$B553,AR$1-$A553+1)/10^6)</f>
        <v>0</v>
      </c>
      <c r="AS553" cm="1">
        <f t="array" aca="1" ref="AS553" ca="1">IF($A553&gt;AS$1,"",$C553*INDEX('ETS yield tables'!$D$265:$CO$293,$B553,AS$1-$A553+1)/10^6)</f>
        <v>0</v>
      </c>
      <c r="AT553" cm="1">
        <f t="array" aca="1" ref="AT553" ca="1">IF($A553&gt;AT$1,"",$C553*INDEX('ETS yield tables'!$D$265:$CO$293,$B553,AT$1-$A553+1)/10^6)</f>
        <v>0</v>
      </c>
      <c r="AU553" cm="1">
        <f t="array" aca="1" ref="AU553" ca="1">IF($A553&gt;AU$1,"",$C553*INDEX('ETS yield tables'!$D$265:$CO$293,$B553,AU$1-$A553+1)/10^6)</f>
        <v>0</v>
      </c>
      <c r="AV553" cm="1">
        <f t="array" aca="1" ref="AV553" ca="1">IF($A553&gt;AV$1,"",$C553*INDEX('ETS yield tables'!$D$265:$CO$293,$B553,AV$1-$A553+1)/10^6)</f>
        <v>0</v>
      </c>
      <c r="AW553" cm="1">
        <f t="array" aca="1" ref="AW553" ca="1">IF($A553&gt;AW$1,"",$C553*INDEX('ETS yield tables'!$D$265:$CO$293,$B553,AW$1-$A553+1)/10^6)</f>
        <v>0</v>
      </c>
      <c r="AX553" cm="1">
        <f t="array" aca="1" ref="AX553" ca="1">IF($A553&gt;AX$1,"",$C553*INDEX('ETS yield tables'!$D$265:$CO$293,$B553,AX$1-$A553+1)/10^6)</f>
        <v>0</v>
      </c>
      <c r="AY553" cm="1">
        <f t="array" aca="1" ref="AY553" ca="1">IF($A553&gt;AY$1,"",$C553*INDEX('ETS yield tables'!$D$265:$CO$293,$B553,AY$1-$A553+1)/10^6)</f>
        <v>0</v>
      </c>
      <c r="AZ553" cm="1">
        <f t="array" aca="1" ref="AZ553" ca="1">IF($A553&gt;AZ$1,"",$C553*INDEX('ETS yield tables'!$D$265:$CO$293,$B553,AZ$1-$A553+1)/10^6)</f>
        <v>0</v>
      </c>
      <c r="BA553" cm="1">
        <f t="array" aca="1" ref="BA553" ca="1">IF($A553&gt;BA$1,"",$C553*INDEX('ETS yield tables'!$D$265:$CO$293,$B553,BA$1-$A553+1)/10^6)</f>
        <v>0</v>
      </c>
      <c r="BB553" cm="1">
        <f t="array" aca="1" ref="BB553" ca="1">IF($A553&gt;BB$1,"",$C553*INDEX('ETS yield tables'!$D$265:$CO$293,$B553,BB$1-$A553+1)/10^6)</f>
        <v>0</v>
      </c>
      <c r="BC553" cm="1">
        <f t="array" aca="1" ref="BC553" ca="1">IF($A553&gt;BC$1,"",$C553*INDEX('ETS yield tables'!$D$265:$CO$293,$B553,BC$1-$A553+1)/10^6)</f>
        <v>0</v>
      </c>
      <c r="BD553" cm="1">
        <f t="array" aca="1" ref="BD553" ca="1">IF($A553&gt;BD$1,"",$C553*INDEX('ETS yield tables'!$D$265:$CO$293,$B553,BD$1-$A553+1)/10^6)</f>
        <v>0</v>
      </c>
      <c r="BE553" cm="1">
        <f t="array" aca="1" ref="BE553" ca="1">IF($A553&gt;BE$1,"",$C553*INDEX('ETS yield tables'!$D$265:$CO$293,$B553,BE$1-$A553+1)/10^6)</f>
        <v>0</v>
      </c>
      <c r="BF553" cm="1">
        <f t="array" aca="1" ref="BF553" ca="1">IF($A553&gt;BF$1,"",$C553*INDEX('ETS yield tables'!$D$265:$CO$293,$B553,BF$1-$A553+1)/10^6)</f>
        <v>0</v>
      </c>
      <c r="BG553" cm="1">
        <f t="array" aca="1" ref="BG553" ca="1">IF($A553&gt;BG$1,"",$C553*INDEX('ETS yield tables'!$D$265:$CO$293,$B553,BG$1-$A553+1)/10^6)</f>
        <v>0</v>
      </c>
      <c r="BH553" cm="1">
        <f t="array" aca="1" ref="BH553" ca="1">IF($A553&gt;BH$1,"",$C553*INDEX('ETS yield tables'!$D$265:$CO$293,$B553,BH$1-$A553+1)/10^6)</f>
        <v>0</v>
      </c>
      <c r="BI553" cm="1">
        <f t="array" aca="1" ref="BI553" ca="1">IF($A553&gt;BI$1,"",$C553*INDEX('ETS yield tables'!$D$265:$CO$293,$B553,BI$1-$A553+1)/10^6)</f>
        <v>0</v>
      </c>
      <c r="BJ553" cm="1">
        <f t="array" aca="1" ref="BJ553" ca="1">IF($A553&gt;BJ$1,"",$C553*INDEX('ETS yield tables'!$D$265:$CO$293,$B553,BJ$1-$A553+1)/10^6)</f>
        <v>0</v>
      </c>
      <c r="BK553" cm="1">
        <f t="array" aca="1" ref="BK553" ca="1">IF($A553&gt;BK$1,"",$C553*INDEX('ETS yield tables'!$D$265:$CO$293,$B553,BK$1-$A553+1)/10^6)</f>
        <v>0</v>
      </c>
      <c r="BL553" cm="1">
        <f t="array" aca="1" ref="BL553" ca="1">IF($A553&gt;BL$1,"",$C553*INDEX('ETS yield tables'!$D$265:$CO$293,$B553,BL$1-$A553+1)/10^6)</f>
        <v>0</v>
      </c>
      <c r="BM553" cm="1">
        <f t="array" aca="1" ref="BM553" ca="1">IF($A553&gt;BM$1,"",$C553*INDEX('ETS yield tables'!$D$265:$CO$293,$B553,BM$1-$A553+1)/10^6)</f>
        <v>0</v>
      </c>
      <c r="BN553" cm="1">
        <f t="array" aca="1" ref="BN553" ca="1">IF($A553&gt;BN$1,"",$C553*INDEX('ETS yield tables'!$D$265:$CO$293,$B553,BN$1-$A553+1)/10^6)</f>
        <v>0</v>
      </c>
      <c r="BO553" cm="1">
        <f t="array" aca="1" ref="BO553" ca="1">IF($A553&gt;BO$1,"",$C553*INDEX('ETS yield tables'!$D$265:$CO$293,$B553,BO$1-$A553+1)/10^6)</f>
        <v>0</v>
      </c>
      <c r="BP553" cm="1">
        <f t="array" aca="1" ref="BP553" ca="1">IF($A553&gt;BP$1,"",$C553*INDEX('ETS yield tables'!$D$265:$CO$293,$B553,BP$1-$A553+1)/10^6)</f>
        <v>0</v>
      </c>
      <c r="BQ553" cm="1">
        <f t="array" aca="1" ref="BQ553" ca="1">IF($A553&gt;BQ$1,"",$C553*INDEX('ETS yield tables'!$D$265:$CO$293,$B553,BQ$1-$A553+1)/10^6)</f>
        <v>0</v>
      </c>
      <c r="BR553" cm="1">
        <f t="array" aca="1" ref="BR553" ca="1">IF($A553&gt;BR$1,"",$C553*INDEX('ETS yield tables'!$D$265:$CO$293,$B553,BR$1-$A553+1)/10^6)</f>
        <v>0</v>
      </c>
      <c r="BS553" cm="1">
        <f t="array" aca="1" ref="BS553" ca="1">IF($A553&gt;BS$1,"",$C553*INDEX('ETS yield tables'!$D$265:$CO$293,$B553,BS$1-$A553+1)/10^6)</f>
        <v>0</v>
      </c>
      <c r="BT553" cm="1">
        <f t="array" aca="1" ref="BT553" ca="1">IF($A553&gt;BT$1,"",$C553*INDEX('ETS yield tables'!$D$265:$CO$293,$B553,BT$1-$A553+1)/10^6)</f>
        <v>0</v>
      </c>
      <c r="BU553" cm="1">
        <f t="array" aca="1" ref="BU553" ca="1">IF($A553&gt;BU$1,"",$C553*INDEX('ETS yield tables'!$D$265:$CO$293,$B553,BU$1-$A553+1)/10^6)</f>
        <v>0</v>
      </c>
      <c r="BV553" cm="1">
        <f t="array" aca="1" ref="BV553" ca="1">IF($A553&gt;BV$1,"",$C553*INDEX('ETS yield tables'!$D$265:$CO$293,$B553,BV$1-$A553+1)/10^6)</f>
        <v>0</v>
      </c>
      <c r="BW553" cm="1">
        <f t="array" aca="1" ref="BW553" ca="1">IF($A553&gt;BW$1,"",$C553*INDEX('ETS yield tables'!$D$265:$CO$293,$B553,BW$1-$A553+1)/10^6)</f>
        <v>0</v>
      </c>
      <c r="BX553" cm="1">
        <f t="array" aca="1" ref="BX553" ca="1">IF($A553&gt;BX$1,"",$C553*INDEX('ETS yield tables'!$D$265:$CO$293,$B553,BX$1-$A553+1)/10^6)</f>
        <v>0</v>
      </c>
      <c r="BY553" cm="1">
        <f t="array" aca="1" ref="BY553" ca="1">IF($A553&gt;BY$1,"",$C553*INDEX('ETS yield tables'!$D$265:$CO$293,$B553,BY$1-$A553+1)/10^6)</f>
        <v>0</v>
      </c>
      <c r="BZ553" cm="1">
        <f t="array" aca="1" ref="BZ553" ca="1">IF($A553&gt;BZ$1,"",$C553*INDEX('ETS yield tables'!$D$265:$CO$293,$B553,BZ$1-$A553+1)/10^6)</f>
        <v>0</v>
      </c>
      <c r="CA553" cm="1">
        <f t="array" aca="1" ref="CA553" ca="1">IF($A553&gt;CA$1,"",$C553*INDEX('ETS yield tables'!$D$265:$CO$293,$B553,CA$1-$A553+1)/10^6)</f>
        <v>0</v>
      </c>
      <c r="CB553" cm="1">
        <f t="array" aca="1" ref="CB553" ca="1">IF($A553&gt;CB$1,"",$C553*INDEX('ETS yield tables'!$D$265:$CO$293,$B553,CB$1-$A553+1)/10^6)</f>
        <v>0</v>
      </c>
      <c r="CC553" cm="1">
        <f t="array" aca="1" ref="CC553" ca="1">IF($A553&gt;CC$1,"",$C553*INDEX('ETS yield tables'!$D$265:$CO$293,$B553,CC$1-$A553+1)/10^6)</f>
        <v>0</v>
      </c>
      <c r="CD553" cm="1">
        <f t="array" aca="1" ref="CD553" ca="1">IF($A553&gt;CD$1,"",$C553*INDEX('ETS yield tables'!$D$265:$CO$293,$B553,CD$1-$A553+1)/10^6)</f>
        <v>0</v>
      </c>
      <c r="CE553" cm="1">
        <f t="array" aca="1" ref="CE553" ca="1">IF($A553&gt;CE$1,"",$C553*INDEX('ETS yield tables'!$D$265:$CO$293,$B553,CE$1-$A553+1)/10^6)</f>
        <v>0</v>
      </c>
      <c r="CF553" cm="1">
        <f t="array" aca="1" ref="CF553" ca="1">IF($A553&gt;CF$1,"",$C553*INDEX('ETS yield tables'!$D$265:$CO$293,$B553,CF$1-$A553+1)/10^6)</f>
        <v>0</v>
      </c>
      <c r="CG553" cm="1">
        <f t="array" aca="1" ref="CG553" ca="1">IF($A553&gt;CG$1,"",$C553*INDEX('ETS yield tables'!$D$265:$CO$293,$B553,CG$1-$A553+1)/10^6)</f>
        <v>0</v>
      </c>
      <c r="CH553" cm="1">
        <f t="array" aca="1" ref="CH553" ca="1">IF($A553&gt;CH$1,"",$C553*INDEX('ETS yield tables'!$D$265:$CO$293,$B553,CH$1-$A553+1)/10^6)</f>
        <v>0</v>
      </c>
      <c r="CI553" cm="1">
        <f t="array" aca="1" ref="CI553" ca="1">IF($A553&gt;CI$1,"",$C553*INDEX('ETS yield tables'!$D$265:$CO$293,$B553,CI$1-$A553+1)/10^6)</f>
        <v>0</v>
      </c>
      <c r="CJ553" cm="1">
        <f t="array" aca="1" ref="CJ553" ca="1">IF($A553&gt;CJ$1,"",$C553*INDEX('ETS yield tables'!$D$265:$CO$293,$B553,CJ$1-$A553+1)/10^6)</f>
        <v>0</v>
      </c>
      <c r="CK553" cm="1">
        <f t="array" aca="1" ref="CK553" ca="1">IF($A553&gt;CK$1,"",$C553*INDEX('ETS yield tables'!$D$265:$CO$293,$B553,CK$1-$A553+1)/10^6)</f>
        <v>0</v>
      </c>
      <c r="CL553" cm="1">
        <f t="array" aca="1" ref="CL553" ca="1">IF($A553&gt;CL$1,"",$C553*INDEX('ETS yield tables'!$D$265:$CO$293,$B553,CL$1-$A553+1)/10^6)</f>
        <v>0</v>
      </c>
      <c r="CM553" cm="1">
        <f t="array" aca="1" ref="CM553" ca="1">IF($A553&gt;CM$1,"",$C553*INDEX('ETS yield tables'!$D$265:$CO$293,$B553,CM$1-$A553+1)/10^6)</f>
        <v>0</v>
      </c>
      <c r="CN553" cm="1">
        <f t="array" aca="1" ref="CN553" ca="1">IF($A553&gt;CN$1,"",$C553*INDEX('ETS yield tables'!$D$265:$CO$293,$B553,CN$1-$A553+1)/10^6)</f>
        <v>0</v>
      </c>
      <c r="CO553" cm="1">
        <f t="array" aca="1" ref="CO553" ca="1">IF($A553&gt;CO$1,"",$C553*INDEX('ETS yield tables'!$D$265:$CO$293,$B553,CO$1-$A553+1)/10^6)</f>
        <v>0</v>
      </c>
    </row>
    <row r="554" spans="1:93" hidden="1" outlineLevel="1">
      <c r="A554">
        <v>2010</v>
      </c>
      <c r="B554">
        <f t="shared" si="265"/>
        <v>4</v>
      </c>
      <c r="C554" s="1">
        <v>0</v>
      </c>
      <c r="D554" s="64"/>
      <c r="E554" s="64"/>
      <c r="F554" s="64"/>
      <c r="G554" s="64"/>
      <c r="H554" s="64"/>
      <c r="I554" s="64"/>
      <c r="J554" s="64"/>
      <c r="K554" s="64"/>
      <c r="L554" s="64"/>
      <c r="M554" s="64"/>
      <c r="N554" s="64"/>
      <c r="O554" s="64"/>
      <c r="P554" s="64"/>
      <c r="Q554" s="64"/>
      <c r="R554" s="64"/>
      <c r="S554" s="64"/>
      <c r="T554" s="64"/>
      <c r="U554" s="64"/>
      <c r="V554" s="64"/>
      <c r="W554" s="64"/>
      <c r="X554" s="64"/>
      <c r="Y554" s="64"/>
      <c r="Z554" s="64"/>
      <c r="AA554" cm="1">
        <f t="array" aca="1" ref="AA554" ca="1">IF($A554&gt;AA$1,"",$C554*INDEX('ETS yield tables'!$D$265:$CO$293,$B554,AA$1-$A554+1)/10^6)</f>
        <v>0</v>
      </c>
      <c r="AB554" cm="1">
        <f t="array" aca="1" ref="AB554" ca="1">IF($A554&gt;AB$1,"",$C554*INDEX('ETS yield tables'!$D$265:$CO$293,$B554,AB$1-$A554+1)/10^6)</f>
        <v>0</v>
      </c>
      <c r="AC554" cm="1">
        <f t="array" aca="1" ref="AC554" ca="1">IF($A554&gt;AC$1,"",$C554*INDEX('ETS yield tables'!$D$265:$CO$293,$B554,AC$1-$A554+1)/10^6)</f>
        <v>0</v>
      </c>
      <c r="AD554" cm="1">
        <f t="array" aca="1" ref="AD554" ca="1">IF($A554&gt;AD$1,"",$C554*INDEX('ETS yield tables'!$D$265:$CO$293,$B554,AD$1-$A554+1)/10^6)</f>
        <v>0</v>
      </c>
      <c r="AE554" cm="1">
        <f t="array" aca="1" ref="AE554" ca="1">IF($A554&gt;AE$1,"",$C554*INDEX('ETS yield tables'!$D$265:$CO$293,$B554,AE$1-$A554+1)/10^6)</f>
        <v>0</v>
      </c>
      <c r="AF554" cm="1">
        <f t="array" aca="1" ref="AF554" ca="1">IF($A554&gt;AF$1,"",$C554*INDEX('ETS yield tables'!$D$265:$CO$293,$B554,AF$1-$A554+1)/10^6)</f>
        <v>0</v>
      </c>
      <c r="AG554" cm="1">
        <f t="array" aca="1" ref="AG554" ca="1">IF($A554&gt;AG$1,"",$C554*INDEX('ETS yield tables'!$D$265:$CO$293,$B554,AG$1-$A554+1)/10^6)</f>
        <v>0</v>
      </c>
      <c r="AH554" cm="1">
        <f t="array" aca="1" ref="AH554" ca="1">IF($A554&gt;AH$1,"",$C554*INDEX('ETS yield tables'!$D$265:$CO$293,$B554,AH$1-$A554+1)/10^6)</f>
        <v>0</v>
      </c>
      <c r="AI554" cm="1">
        <f t="array" aca="1" ref="AI554" ca="1">IF($A554&gt;AI$1,"",$C554*INDEX('ETS yield tables'!$D$265:$CO$293,$B554,AI$1-$A554+1)/10^6)</f>
        <v>0</v>
      </c>
      <c r="AJ554" cm="1">
        <f t="array" aca="1" ref="AJ554" ca="1">IF($A554&gt;AJ$1,"",$C554*INDEX('ETS yield tables'!$D$265:$CO$293,$B554,AJ$1-$A554+1)/10^6)</f>
        <v>0</v>
      </c>
      <c r="AK554" cm="1">
        <f t="array" aca="1" ref="AK554" ca="1">IF($A554&gt;AK$1,"",$C554*INDEX('ETS yield tables'!$D$265:$CO$293,$B554,AK$1-$A554+1)/10^6)</f>
        <v>0</v>
      </c>
      <c r="AL554" cm="1">
        <f t="array" aca="1" ref="AL554" ca="1">IF($A554&gt;AL$1,"",$C554*INDEX('ETS yield tables'!$D$265:$CO$293,$B554,AL$1-$A554+1)/10^6)</f>
        <v>0</v>
      </c>
      <c r="AM554" cm="1">
        <f t="array" aca="1" ref="AM554" ca="1">IF($A554&gt;AM$1,"",$C554*INDEX('ETS yield tables'!$D$265:$CO$293,$B554,AM$1-$A554+1)/10^6)</f>
        <v>0</v>
      </c>
      <c r="AN554" cm="1">
        <f t="array" aca="1" ref="AN554" ca="1">IF($A554&gt;AN$1,"",$C554*INDEX('ETS yield tables'!$D$265:$CO$293,$B554,AN$1-$A554+1)/10^6)</f>
        <v>0</v>
      </c>
      <c r="AO554" cm="1">
        <f t="array" aca="1" ref="AO554" ca="1">IF($A554&gt;AO$1,"",$C554*INDEX('ETS yield tables'!$D$265:$CO$293,$B554,AO$1-$A554+1)/10^6)</f>
        <v>0</v>
      </c>
      <c r="AP554" cm="1">
        <f t="array" aca="1" ref="AP554" ca="1">IF($A554&gt;AP$1,"",$C554*INDEX('ETS yield tables'!$D$265:$CO$293,$B554,AP$1-$A554+1)/10^6)</f>
        <v>0</v>
      </c>
      <c r="AQ554" cm="1">
        <f t="array" aca="1" ref="AQ554" ca="1">IF($A554&gt;AQ$1,"",$C554*INDEX('ETS yield tables'!$D$265:$CO$293,$B554,AQ$1-$A554+1)/10^6)</f>
        <v>0</v>
      </c>
      <c r="AR554" cm="1">
        <f t="array" aca="1" ref="AR554" ca="1">IF($A554&gt;AR$1,"",$C554*INDEX('ETS yield tables'!$D$265:$CO$293,$B554,AR$1-$A554+1)/10^6)</f>
        <v>0</v>
      </c>
      <c r="AS554" cm="1">
        <f t="array" aca="1" ref="AS554" ca="1">IF($A554&gt;AS$1,"",$C554*INDEX('ETS yield tables'!$D$265:$CO$293,$B554,AS$1-$A554+1)/10^6)</f>
        <v>0</v>
      </c>
      <c r="AT554" cm="1">
        <f t="array" aca="1" ref="AT554" ca="1">IF($A554&gt;AT$1,"",$C554*INDEX('ETS yield tables'!$D$265:$CO$293,$B554,AT$1-$A554+1)/10^6)</f>
        <v>0</v>
      </c>
      <c r="AU554" cm="1">
        <f t="array" aca="1" ref="AU554" ca="1">IF($A554&gt;AU$1,"",$C554*INDEX('ETS yield tables'!$D$265:$CO$293,$B554,AU$1-$A554+1)/10^6)</f>
        <v>0</v>
      </c>
      <c r="AV554" cm="1">
        <f t="array" aca="1" ref="AV554" ca="1">IF($A554&gt;AV$1,"",$C554*INDEX('ETS yield tables'!$D$265:$CO$293,$B554,AV$1-$A554+1)/10^6)</f>
        <v>0</v>
      </c>
      <c r="AW554" cm="1">
        <f t="array" aca="1" ref="AW554" ca="1">IF($A554&gt;AW$1,"",$C554*INDEX('ETS yield tables'!$D$265:$CO$293,$B554,AW$1-$A554+1)/10^6)</f>
        <v>0</v>
      </c>
      <c r="AX554" cm="1">
        <f t="array" aca="1" ref="AX554" ca="1">IF($A554&gt;AX$1,"",$C554*INDEX('ETS yield tables'!$D$265:$CO$293,$B554,AX$1-$A554+1)/10^6)</f>
        <v>0</v>
      </c>
      <c r="AY554" cm="1">
        <f t="array" aca="1" ref="AY554" ca="1">IF($A554&gt;AY$1,"",$C554*INDEX('ETS yield tables'!$D$265:$CO$293,$B554,AY$1-$A554+1)/10^6)</f>
        <v>0</v>
      </c>
      <c r="AZ554" cm="1">
        <f t="array" aca="1" ref="AZ554" ca="1">IF($A554&gt;AZ$1,"",$C554*INDEX('ETS yield tables'!$D$265:$CO$293,$B554,AZ$1-$A554+1)/10^6)</f>
        <v>0</v>
      </c>
      <c r="BA554" cm="1">
        <f t="array" aca="1" ref="BA554" ca="1">IF($A554&gt;BA$1,"",$C554*INDEX('ETS yield tables'!$D$265:$CO$293,$B554,BA$1-$A554+1)/10^6)</f>
        <v>0</v>
      </c>
      <c r="BB554" cm="1">
        <f t="array" aca="1" ref="BB554" ca="1">IF($A554&gt;BB$1,"",$C554*INDEX('ETS yield tables'!$D$265:$CO$293,$B554,BB$1-$A554+1)/10^6)</f>
        <v>0</v>
      </c>
      <c r="BC554" cm="1">
        <f t="array" aca="1" ref="BC554" ca="1">IF($A554&gt;BC$1,"",$C554*INDEX('ETS yield tables'!$D$265:$CO$293,$B554,BC$1-$A554+1)/10^6)</f>
        <v>0</v>
      </c>
      <c r="BD554" cm="1">
        <f t="array" aca="1" ref="BD554" ca="1">IF($A554&gt;BD$1,"",$C554*INDEX('ETS yield tables'!$D$265:$CO$293,$B554,BD$1-$A554+1)/10^6)</f>
        <v>0</v>
      </c>
      <c r="BE554" cm="1">
        <f t="array" aca="1" ref="BE554" ca="1">IF($A554&gt;BE$1,"",$C554*INDEX('ETS yield tables'!$D$265:$CO$293,$B554,BE$1-$A554+1)/10^6)</f>
        <v>0</v>
      </c>
      <c r="BF554" cm="1">
        <f t="array" aca="1" ref="BF554" ca="1">IF($A554&gt;BF$1,"",$C554*INDEX('ETS yield tables'!$D$265:$CO$293,$B554,BF$1-$A554+1)/10^6)</f>
        <v>0</v>
      </c>
      <c r="BG554" cm="1">
        <f t="array" aca="1" ref="BG554" ca="1">IF($A554&gt;BG$1,"",$C554*INDEX('ETS yield tables'!$D$265:$CO$293,$B554,BG$1-$A554+1)/10^6)</f>
        <v>0</v>
      </c>
      <c r="BH554" cm="1">
        <f t="array" aca="1" ref="BH554" ca="1">IF($A554&gt;BH$1,"",$C554*INDEX('ETS yield tables'!$D$265:$CO$293,$B554,BH$1-$A554+1)/10^6)</f>
        <v>0</v>
      </c>
      <c r="BI554" cm="1">
        <f t="array" aca="1" ref="BI554" ca="1">IF($A554&gt;BI$1,"",$C554*INDEX('ETS yield tables'!$D$265:$CO$293,$B554,BI$1-$A554+1)/10^6)</f>
        <v>0</v>
      </c>
      <c r="BJ554" cm="1">
        <f t="array" aca="1" ref="BJ554" ca="1">IF($A554&gt;BJ$1,"",$C554*INDEX('ETS yield tables'!$D$265:$CO$293,$B554,BJ$1-$A554+1)/10^6)</f>
        <v>0</v>
      </c>
      <c r="BK554" cm="1">
        <f t="array" aca="1" ref="BK554" ca="1">IF($A554&gt;BK$1,"",$C554*INDEX('ETS yield tables'!$D$265:$CO$293,$B554,BK$1-$A554+1)/10^6)</f>
        <v>0</v>
      </c>
      <c r="BL554" cm="1">
        <f t="array" aca="1" ref="BL554" ca="1">IF($A554&gt;BL$1,"",$C554*INDEX('ETS yield tables'!$D$265:$CO$293,$B554,BL$1-$A554+1)/10^6)</f>
        <v>0</v>
      </c>
      <c r="BM554" cm="1">
        <f t="array" aca="1" ref="BM554" ca="1">IF($A554&gt;BM$1,"",$C554*INDEX('ETS yield tables'!$D$265:$CO$293,$B554,BM$1-$A554+1)/10^6)</f>
        <v>0</v>
      </c>
      <c r="BN554" cm="1">
        <f t="array" aca="1" ref="BN554" ca="1">IF($A554&gt;BN$1,"",$C554*INDEX('ETS yield tables'!$D$265:$CO$293,$B554,BN$1-$A554+1)/10^6)</f>
        <v>0</v>
      </c>
      <c r="BO554" cm="1">
        <f t="array" aca="1" ref="BO554" ca="1">IF($A554&gt;BO$1,"",$C554*INDEX('ETS yield tables'!$D$265:$CO$293,$B554,BO$1-$A554+1)/10^6)</f>
        <v>0</v>
      </c>
      <c r="BP554" cm="1">
        <f t="array" aca="1" ref="BP554" ca="1">IF($A554&gt;BP$1,"",$C554*INDEX('ETS yield tables'!$D$265:$CO$293,$B554,BP$1-$A554+1)/10^6)</f>
        <v>0</v>
      </c>
      <c r="BQ554" cm="1">
        <f t="array" aca="1" ref="BQ554" ca="1">IF($A554&gt;BQ$1,"",$C554*INDEX('ETS yield tables'!$D$265:$CO$293,$B554,BQ$1-$A554+1)/10^6)</f>
        <v>0</v>
      </c>
      <c r="BR554" cm="1">
        <f t="array" aca="1" ref="BR554" ca="1">IF($A554&gt;BR$1,"",$C554*INDEX('ETS yield tables'!$D$265:$CO$293,$B554,BR$1-$A554+1)/10^6)</f>
        <v>0</v>
      </c>
      <c r="BS554" cm="1">
        <f t="array" aca="1" ref="BS554" ca="1">IF($A554&gt;BS$1,"",$C554*INDEX('ETS yield tables'!$D$265:$CO$293,$B554,BS$1-$A554+1)/10^6)</f>
        <v>0</v>
      </c>
      <c r="BT554" cm="1">
        <f t="array" aca="1" ref="BT554" ca="1">IF($A554&gt;BT$1,"",$C554*INDEX('ETS yield tables'!$D$265:$CO$293,$B554,BT$1-$A554+1)/10^6)</f>
        <v>0</v>
      </c>
      <c r="BU554" cm="1">
        <f t="array" aca="1" ref="BU554" ca="1">IF($A554&gt;BU$1,"",$C554*INDEX('ETS yield tables'!$D$265:$CO$293,$B554,BU$1-$A554+1)/10^6)</f>
        <v>0</v>
      </c>
      <c r="BV554" cm="1">
        <f t="array" aca="1" ref="BV554" ca="1">IF($A554&gt;BV$1,"",$C554*INDEX('ETS yield tables'!$D$265:$CO$293,$B554,BV$1-$A554+1)/10^6)</f>
        <v>0</v>
      </c>
      <c r="BW554" cm="1">
        <f t="array" aca="1" ref="BW554" ca="1">IF($A554&gt;BW$1,"",$C554*INDEX('ETS yield tables'!$D$265:$CO$293,$B554,BW$1-$A554+1)/10^6)</f>
        <v>0</v>
      </c>
      <c r="BX554" cm="1">
        <f t="array" aca="1" ref="BX554" ca="1">IF($A554&gt;BX$1,"",$C554*INDEX('ETS yield tables'!$D$265:$CO$293,$B554,BX$1-$A554+1)/10^6)</f>
        <v>0</v>
      </c>
      <c r="BY554" cm="1">
        <f t="array" aca="1" ref="BY554" ca="1">IF($A554&gt;BY$1,"",$C554*INDEX('ETS yield tables'!$D$265:$CO$293,$B554,BY$1-$A554+1)/10^6)</f>
        <v>0</v>
      </c>
      <c r="BZ554" cm="1">
        <f t="array" aca="1" ref="BZ554" ca="1">IF($A554&gt;BZ$1,"",$C554*INDEX('ETS yield tables'!$D$265:$CO$293,$B554,BZ$1-$A554+1)/10^6)</f>
        <v>0</v>
      </c>
      <c r="CA554" cm="1">
        <f t="array" aca="1" ref="CA554" ca="1">IF($A554&gt;CA$1,"",$C554*INDEX('ETS yield tables'!$D$265:$CO$293,$B554,CA$1-$A554+1)/10^6)</f>
        <v>0</v>
      </c>
      <c r="CB554" cm="1">
        <f t="array" aca="1" ref="CB554" ca="1">IF($A554&gt;CB$1,"",$C554*INDEX('ETS yield tables'!$D$265:$CO$293,$B554,CB$1-$A554+1)/10^6)</f>
        <v>0</v>
      </c>
      <c r="CC554" cm="1">
        <f t="array" aca="1" ref="CC554" ca="1">IF($A554&gt;CC$1,"",$C554*INDEX('ETS yield tables'!$D$265:$CO$293,$B554,CC$1-$A554+1)/10^6)</f>
        <v>0</v>
      </c>
      <c r="CD554" cm="1">
        <f t="array" aca="1" ref="CD554" ca="1">IF($A554&gt;CD$1,"",$C554*INDEX('ETS yield tables'!$D$265:$CO$293,$B554,CD$1-$A554+1)/10^6)</f>
        <v>0</v>
      </c>
      <c r="CE554" cm="1">
        <f t="array" aca="1" ref="CE554" ca="1">IF($A554&gt;CE$1,"",$C554*INDEX('ETS yield tables'!$D$265:$CO$293,$B554,CE$1-$A554+1)/10^6)</f>
        <v>0</v>
      </c>
      <c r="CF554" cm="1">
        <f t="array" aca="1" ref="CF554" ca="1">IF($A554&gt;CF$1,"",$C554*INDEX('ETS yield tables'!$D$265:$CO$293,$B554,CF$1-$A554+1)/10^6)</f>
        <v>0</v>
      </c>
      <c r="CG554" cm="1">
        <f t="array" aca="1" ref="CG554" ca="1">IF($A554&gt;CG$1,"",$C554*INDEX('ETS yield tables'!$D$265:$CO$293,$B554,CG$1-$A554+1)/10^6)</f>
        <v>0</v>
      </c>
      <c r="CH554" cm="1">
        <f t="array" aca="1" ref="CH554" ca="1">IF($A554&gt;CH$1,"",$C554*INDEX('ETS yield tables'!$D$265:$CO$293,$B554,CH$1-$A554+1)/10^6)</f>
        <v>0</v>
      </c>
      <c r="CI554" cm="1">
        <f t="array" aca="1" ref="CI554" ca="1">IF($A554&gt;CI$1,"",$C554*INDEX('ETS yield tables'!$D$265:$CO$293,$B554,CI$1-$A554+1)/10^6)</f>
        <v>0</v>
      </c>
      <c r="CJ554" cm="1">
        <f t="array" aca="1" ref="CJ554" ca="1">IF($A554&gt;CJ$1,"",$C554*INDEX('ETS yield tables'!$D$265:$CO$293,$B554,CJ$1-$A554+1)/10^6)</f>
        <v>0</v>
      </c>
      <c r="CK554" cm="1">
        <f t="array" aca="1" ref="CK554" ca="1">IF($A554&gt;CK$1,"",$C554*INDEX('ETS yield tables'!$D$265:$CO$293,$B554,CK$1-$A554+1)/10^6)</f>
        <v>0</v>
      </c>
      <c r="CL554" cm="1">
        <f t="array" aca="1" ref="CL554" ca="1">IF($A554&gt;CL$1,"",$C554*INDEX('ETS yield tables'!$D$265:$CO$293,$B554,CL$1-$A554+1)/10^6)</f>
        <v>0</v>
      </c>
      <c r="CM554" cm="1">
        <f t="array" aca="1" ref="CM554" ca="1">IF($A554&gt;CM$1,"",$C554*INDEX('ETS yield tables'!$D$265:$CO$293,$B554,CM$1-$A554+1)/10^6)</f>
        <v>0</v>
      </c>
      <c r="CN554" cm="1">
        <f t="array" aca="1" ref="CN554" ca="1">IF($A554&gt;CN$1,"",$C554*INDEX('ETS yield tables'!$D$265:$CO$293,$B554,CN$1-$A554+1)/10^6)</f>
        <v>0</v>
      </c>
      <c r="CO554" cm="1">
        <f t="array" aca="1" ref="CO554" ca="1">IF($A554&gt;CO$1,"",$C554*INDEX('ETS yield tables'!$D$265:$CO$293,$B554,CO$1-$A554+1)/10^6)</f>
        <v>0</v>
      </c>
    </row>
    <row r="555" spans="1:93" hidden="1" outlineLevel="1">
      <c r="A555">
        <v>2011</v>
      </c>
      <c r="B555">
        <f t="shared" si="265"/>
        <v>3</v>
      </c>
      <c r="C555" s="1">
        <v>0</v>
      </c>
      <c r="D555" s="64"/>
      <c r="E555" s="64"/>
      <c r="F555" s="64"/>
      <c r="G555" s="64"/>
      <c r="H555" s="64"/>
      <c r="I555" s="64"/>
      <c r="J555" s="64"/>
      <c r="K555" s="64"/>
      <c r="L555" s="64"/>
      <c r="M555" s="64"/>
      <c r="N555" s="64"/>
      <c r="O555" s="64"/>
      <c r="P555" s="64"/>
      <c r="Q555" s="64"/>
      <c r="R555" s="64"/>
      <c r="S555" s="64"/>
      <c r="T555" s="64"/>
      <c r="U555" s="64"/>
      <c r="V555" s="64"/>
      <c r="W555" s="64"/>
      <c r="X555" s="64"/>
      <c r="Y555" s="64"/>
      <c r="Z555" s="64"/>
      <c r="AA555" cm="1">
        <f t="array" aca="1" ref="AA555" ca="1">IF($A555&gt;AA$1,"",$C555*INDEX('ETS yield tables'!$D$265:$CO$293,$B555,AA$1-$A555+1)/10^6)</f>
        <v>0</v>
      </c>
      <c r="AB555" cm="1">
        <f t="array" aca="1" ref="AB555" ca="1">IF($A555&gt;AB$1,"",$C555*INDEX('ETS yield tables'!$D$265:$CO$293,$B555,AB$1-$A555+1)/10^6)</f>
        <v>0</v>
      </c>
      <c r="AC555" cm="1">
        <f t="array" aca="1" ref="AC555" ca="1">IF($A555&gt;AC$1,"",$C555*INDEX('ETS yield tables'!$D$265:$CO$293,$B555,AC$1-$A555+1)/10^6)</f>
        <v>0</v>
      </c>
      <c r="AD555" cm="1">
        <f t="array" aca="1" ref="AD555" ca="1">IF($A555&gt;AD$1,"",$C555*INDEX('ETS yield tables'!$D$265:$CO$293,$B555,AD$1-$A555+1)/10^6)</f>
        <v>0</v>
      </c>
      <c r="AE555" cm="1">
        <f t="array" aca="1" ref="AE555" ca="1">IF($A555&gt;AE$1,"",$C555*INDEX('ETS yield tables'!$D$265:$CO$293,$B555,AE$1-$A555+1)/10^6)</f>
        <v>0</v>
      </c>
      <c r="AF555" cm="1">
        <f t="array" aca="1" ref="AF555" ca="1">IF($A555&gt;AF$1,"",$C555*INDEX('ETS yield tables'!$D$265:$CO$293,$B555,AF$1-$A555+1)/10^6)</f>
        <v>0</v>
      </c>
      <c r="AG555" cm="1">
        <f t="array" aca="1" ref="AG555" ca="1">IF($A555&gt;AG$1,"",$C555*INDEX('ETS yield tables'!$D$265:$CO$293,$B555,AG$1-$A555+1)/10^6)</f>
        <v>0</v>
      </c>
      <c r="AH555" cm="1">
        <f t="array" aca="1" ref="AH555" ca="1">IF($A555&gt;AH$1,"",$C555*INDEX('ETS yield tables'!$D$265:$CO$293,$B555,AH$1-$A555+1)/10^6)</f>
        <v>0</v>
      </c>
      <c r="AI555" cm="1">
        <f t="array" aca="1" ref="AI555" ca="1">IF($A555&gt;AI$1,"",$C555*INDEX('ETS yield tables'!$D$265:$CO$293,$B555,AI$1-$A555+1)/10^6)</f>
        <v>0</v>
      </c>
      <c r="AJ555" cm="1">
        <f t="array" aca="1" ref="AJ555" ca="1">IF($A555&gt;AJ$1,"",$C555*INDEX('ETS yield tables'!$D$265:$CO$293,$B555,AJ$1-$A555+1)/10^6)</f>
        <v>0</v>
      </c>
      <c r="AK555" cm="1">
        <f t="array" aca="1" ref="AK555" ca="1">IF($A555&gt;AK$1,"",$C555*INDEX('ETS yield tables'!$D$265:$CO$293,$B555,AK$1-$A555+1)/10^6)</f>
        <v>0</v>
      </c>
      <c r="AL555" cm="1">
        <f t="array" aca="1" ref="AL555" ca="1">IF($A555&gt;AL$1,"",$C555*INDEX('ETS yield tables'!$D$265:$CO$293,$B555,AL$1-$A555+1)/10^6)</f>
        <v>0</v>
      </c>
      <c r="AM555" cm="1">
        <f t="array" aca="1" ref="AM555" ca="1">IF($A555&gt;AM$1,"",$C555*INDEX('ETS yield tables'!$D$265:$CO$293,$B555,AM$1-$A555+1)/10^6)</f>
        <v>0</v>
      </c>
      <c r="AN555" cm="1">
        <f t="array" aca="1" ref="AN555" ca="1">IF($A555&gt;AN$1,"",$C555*INDEX('ETS yield tables'!$D$265:$CO$293,$B555,AN$1-$A555+1)/10^6)</f>
        <v>0</v>
      </c>
      <c r="AO555" cm="1">
        <f t="array" aca="1" ref="AO555" ca="1">IF($A555&gt;AO$1,"",$C555*INDEX('ETS yield tables'!$D$265:$CO$293,$B555,AO$1-$A555+1)/10^6)</f>
        <v>0</v>
      </c>
      <c r="AP555" cm="1">
        <f t="array" aca="1" ref="AP555" ca="1">IF($A555&gt;AP$1,"",$C555*INDEX('ETS yield tables'!$D$265:$CO$293,$B555,AP$1-$A555+1)/10^6)</f>
        <v>0</v>
      </c>
      <c r="AQ555" cm="1">
        <f t="array" aca="1" ref="AQ555" ca="1">IF($A555&gt;AQ$1,"",$C555*INDEX('ETS yield tables'!$D$265:$CO$293,$B555,AQ$1-$A555+1)/10^6)</f>
        <v>0</v>
      </c>
      <c r="AR555" cm="1">
        <f t="array" aca="1" ref="AR555" ca="1">IF($A555&gt;AR$1,"",$C555*INDEX('ETS yield tables'!$D$265:$CO$293,$B555,AR$1-$A555+1)/10^6)</f>
        <v>0</v>
      </c>
      <c r="AS555" cm="1">
        <f t="array" aca="1" ref="AS555" ca="1">IF($A555&gt;AS$1,"",$C555*INDEX('ETS yield tables'!$D$265:$CO$293,$B555,AS$1-$A555+1)/10^6)</f>
        <v>0</v>
      </c>
      <c r="AT555" cm="1">
        <f t="array" aca="1" ref="AT555" ca="1">IF($A555&gt;AT$1,"",$C555*INDEX('ETS yield tables'!$D$265:$CO$293,$B555,AT$1-$A555+1)/10^6)</f>
        <v>0</v>
      </c>
      <c r="AU555" cm="1">
        <f t="array" aca="1" ref="AU555" ca="1">IF($A555&gt;AU$1,"",$C555*INDEX('ETS yield tables'!$D$265:$CO$293,$B555,AU$1-$A555+1)/10^6)</f>
        <v>0</v>
      </c>
      <c r="AV555" cm="1">
        <f t="array" aca="1" ref="AV555" ca="1">IF($A555&gt;AV$1,"",$C555*INDEX('ETS yield tables'!$D$265:$CO$293,$B555,AV$1-$A555+1)/10^6)</f>
        <v>0</v>
      </c>
      <c r="AW555" cm="1">
        <f t="array" aca="1" ref="AW555" ca="1">IF($A555&gt;AW$1,"",$C555*INDEX('ETS yield tables'!$D$265:$CO$293,$B555,AW$1-$A555+1)/10^6)</f>
        <v>0</v>
      </c>
      <c r="AX555" cm="1">
        <f t="array" aca="1" ref="AX555" ca="1">IF($A555&gt;AX$1,"",$C555*INDEX('ETS yield tables'!$D$265:$CO$293,$B555,AX$1-$A555+1)/10^6)</f>
        <v>0</v>
      </c>
      <c r="AY555" cm="1">
        <f t="array" aca="1" ref="AY555" ca="1">IF($A555&gt;AY$1,"",$C555*INDEX('ETS yield tables'!$D$265:$CO$293,$B555,AY$1-$A555+1)/10^6)</f>
        <v>0</v>
      </c>
      <c r="AZ555" cm="1">
        <f t="array" aca="1" ref="AZ555" ca="1">IF($A555&gt;AZ$1,"",$C555*INDEX('ETS yield tables'!$D$265:$CO$293,$B555,AZ$1-$A555+1)/10^6)</f>
        <v>0</v>
      </c>
      <c r="BA555" cm="1">
        <f t="array" aca="1" ref="BA555" ca="1">IF($A555&gt;BA$1,"",$C555*INDEX('ETS yield tables'!$D$265:$CO$293,$B555,BA$1-$A555+1)/10^6)</f>
        <v>0</v>
      </c>
      <c r="BB555" cm="1">
        <f t="array" aca="1" ref="BB555" ca="1">IF($A555&gt;BB$1,"",$C555*INDEX('ETS yield tables'!$D$265:$CO$293,$B555,BB$1-$A555+1)/10^6)</f>
        <v>0</v>
      </c>
      <c r="BC555" cm="1">
        <f t="array" aca="1" ref="BC555" ca="1">IF($A555&gt;BC$1,"",$C555*INDEX('ETS yield tables'!$D$265:$CO$293,$B555,BC$1-$A555+1)/10^6)</f>
        <v>0</v>
      </c>
      <c r="BD555" cm="1">
        <f t="array" aca="1" ref="BD555" ca="1">IF($A555&gt;BD$1,"",$C555*INDEX('ETS yield tables'!$D$265:$CO$293,$B555,BD$1-$A555+1)/10^6)</f>
        <v>0</v>
      </c>
      <c r="BE555" cm="1">
        <f t="array" aca="1" ref="BE555" ca="1">IF($A555&gt;BE$1,"",$C555*INDEX('ETS yield tables'!$D$265:$CO$293,$B555,BE$1-$A555+1)/10^6)</f>
        <v>0</v>
      </c>
      <c r="BF555" cm="1">
        <f t="array" aca="1" ref="BF555" ca="1">IF($A555&gt;BF$1,"",$C555*INDEX('ETS yield tables'!$D$265:$CO$293,$B555,BF$1-$A555+1)/10^6)</f>
        <v>0</v>
      </c>
      <c r="BG555" cm="1">
        <f t="array" aca="1" ref="BG555" ca="1">IF($A555&gt;BG$1,"",$C555*INDEX('ETS yield tables'!$D$265:$CO$293,$B555,BG$1-$A555+1)/10^6)</f>
        <v>0</v>
      </c>
      <c r="BH555" cm="1">
        <f t="array" aca="1" ref="BH555" ca="1">IF($A555&gt;BH$1,"",$C555*INDEX('ETS yield tables'!$D$265:$CO$293,$B555,BH$1-$A555+1)/10^6)</f>
        <v>0</v>
      </c>
      <c r="BI555" cm="1">
        <f t="array" aca="1" ref="BI555" ca="1">IF($A555&gt;BI$1,"",$C555*INDEX('ETS yield tables'!$D$265:$CO$293,$B555,BI$1-$A555+1)/10^6)</f>
        <v>0</v>
      </c>
      <c r="BJ555" cm="1">
        <f t="array" aca="1" ref="BJ555" ca="1">IF($A555&gt;BJ$1,"",$C555*INDEX('ETS yield tables'!$D$265:$CO$293,$B555,BJ$1-$A555+1)/10^6)</f>
        <v>0</v>
      </c>
      <c r="BK555" cm="1">
        <f t="array" aca="1" ref="BK555" ca="1">IF($A555&gt;BK$1,"",$C555*INDEX('ETS yield tables'!$D$265:$CO$293,$B555,BK$1-$A555+1)/10^6)</f>
        <v>0</v>
      </c>
      <c r="BL555" cm="1">
        <f t="array" aca="1" ref="BL555" ca="1">IF($A555&gt;BL$1,"",$C555*INDEX('ETS yield tables'!$D$265:$CO$293,$B555,BL$1-$A555+1)/10^6)</f>
        <v>0</v>
      </c>
      <c r="BM555" cm="1">
        <f t="array" aca="1" ref="BM555" ca="1">IF($A555&gt;BM$1,"",$C555*INDEX('ETS yield tables'!$D$265:$CO$293,$B555,BM$1-$A555+1)/10^6)</f>
        <v>0</v>
      </c>
      <c r="BN555" cm="1">
        <f t="array" aca="1" ref="BN555" ca="1">IF($A555&gt;BN$1,"",$C555*INDEX('ETS yield tables'!$D$265:$CO$293,$B555,BN$1-$A555+1)/10^6)</f>
        <v>0</v>
      </c>
      <c r="BO555" cm="1">
        <f t="array" aca="1" ref="BO555" ca="1">IF($A555&gt;BO$1,"",$C555*INDEX('ETS yield tables'!$D$265:$CO$293,$B555,BO$1-$A555+1)/10^6)</f>
        <v>0</v>
      </c>
      <c r="BP555" cm="1">
        <f t="array" aca="1" ref="BP555" ca="1">IF($A555&gt;BP$1,"",$C555*INDEX('ETS yield tables'!$D$265:$CO$293,$B555,BP$1-$A555+1)/10^6)</f>
        <v>0</v>
      </c>
      <c r="BQ555" cm="1">
        <f t="array" aca="1" ref="BQ555" ca="1">IF($A555&gt;BQ$1,"",$C555*INDEX('ETS yield tables'!$D$265:$CO$293,$B555,BQ$1-$A555+1)/10^6)</f>
        <v>0</v>
      </c>
      <c r="BR555" cm="1">
        <f t="array" aca="1" ref="BR555" ca="1">IF($A555&gt;BR$1,"",$C555*INDEX('ETS yield tables'!$D$265:$CO$293,$B555,BR$1-$A555+1)/10^6)</f>
        <v>0</v>
      </c>
      <c r="BS555" cm="1">
        <f t="array" aca="1" ref="BS555" ca="1">IF($A555&gt;BS$1,"",$C555*INDEX('ETS yield tables'!$D$265:$CO$293,$B555,BS$1-$A555+1)/10^6)</f>
        <v>0</v>
      </c>
      <c r="BT555" cm="1">
        <f t="array" aca="1" ref="BT555" ca="1">IF($A555&gt;BT$1,"",$C555*INDEX('ETS yield tables'!$D$265:$CO$293,$B555,BT$1-$A555+1)/10^6)</f>
        <v>0</v>
      </c>
      <c r="BU555" cm="1">
        <f t="array" aca="1" ref="BU555" ca="1">IF($A555&gt;BU$1,"",$C555*INDEX('ETS yield tables'!$D$265:$CO$293,$B555,BU$1-$A555+1)/10^6)</f>
        <v>0</v>
      </c>
      <c r="BV555" cm="1">
        <f t="array" aca="1" ref="BV555" ca="1">IF($A555&gt;BV$1,"",$C555*INDEX('ETS yield tables'!$D$265:$CO$293,$B555,BV$1-$A555+1)/10^6)</f>
        <v>0</v>
      </c>
      <c r="BW555" cm="1">
        <f t="array" aca="1" ref="BW555" ca="1">IF($A555&gt;BW$1,"",$C555*INDEX('ETS yield tables'!$D$265:$CO$293,$B555,BW$1-$A555+1)/10^6)</f>
        <v>0</v>
      </c>
      <c r="BX555" cm="1">
        <f t="array" aca="1" ref="BX555" ca="1">IF($A555&gt;BX$1,"",$C555*INDEX('ETS yield tables'!$D$265:$CO$293,$B555,BX$1-$A555+1)/10^6)</f>
        <v>0</v>
      </c>
      <c r="BY555" cm="1">
        <f t="array" aca="1" ref="BY555" ca="1">IF($A555&gt;BY$1,"",$C555*INDEX('ETS yield tables'!$D$265:$CO$293,$B555,BY$1-$A555+1)/10^6)</f>
        <v>0</v>
      </c>
      <c r="BZ555" cm="1">
        <f t="array" aca="1" ref="BZ555" ca="1">IF($A555&gt;BZ$1,"",$C555*INDEX('ETS yield tables'!$D$265:$CO$293,$B555,BZ$1-$A555+1)/10^6)</f>
        <v>0</v>
      </c>
      <c r="CA555" cm="1">
        <f t="array" aca="1" ref="CA555" ca="1">IF($A555&gt;CA$1,"",$C555*INDEX('ETS yield tables'!$D$265:$CO$293,$B555,CA$1-$A555+1)/10^6)</f>
        <v>0</v>
      </c>
      <c r="CB555" cm="1">
        <f t="array" aca="1" ref="CB555" ca="1">IF($A555&gt;CB$1,"",$C555*INDEX('ETS yield tables'!$D$265:$CO$293,$B555,CB$1-$A555+1)/10^6)</f>
        <v>0</v>
      </c>
      <c r="CC555" cm="1">
        <f t="array" aca="1" ref="CC555" ca="1">IF($A555&gt;CC$1,"",$C555*INDEX('ETS yield tables'!$D$265:$CO$293,$B555,CC$1-$A555+1)/10^6)</f>
        <v>0</v>
      </c>
      <c r="CD555" cm="1">
        <f t="array" aca="1" ref="CD555" ca="1">IF($A555&gt;CD$1,"",$C555*INDEX('ETS yield tables'!$D$265:$CO$293,$B555,CD$1-$A555+1)/10^6)</f>
        <v>0</v>
      </c>
      <c r="CE555" cm="1">
        <f t="array" aca="1" ref="CE555" ca="1">IF($A555&gt;CE$1,"",$C555*INDEX('ETS yield tables'!$D$265:$CO$293,$B555,CE$1-$A555+1)/10^6)</f>
        <v>0</v>
      </c>
      <c r="CF555" cm="1">
        <f t="array" aca="1" ref="CF555" ca="1">IF($A555&gt;CF$1,"",$C555*INDEX('ETS yield tables'!$D$265:$CO$293,$B555,CF$1-$A555+1)/10^6)</f>
        <v>0</v>
      </c>
      <c r="CG555" cm="1">
        <f t="array" aca="1" ref="CG555" ca="1">IF($A555&gt;CG$1,"",$C555*INDEX('ETS yield tables'!$D$265:$CO$293,$B555,CG$1-$A555+1)/10^6)</f>
        <v>0</v>
      </c>
      <c r="CH555" cm="1">
        <f t="array" aca="1" ref="CH555" ca="1">IF($A555&gt;CH$1,"",$C555*INDEX('ETS yield tables'!$D$265:$CO$293,$B555,CH$1-$A555+1)/10^6)</f>
        <v>0</v>
      </c>
      <c r="CI555" cm="1">
        <f t="array" aca="1" ref="CI555" ca="1">IF($A555&gt;CI$1,"",$C555*INDEX('ETS yield tables'!$D$265:$CO$293,$B555,CI$1-$A555+1)/10^6)</f>
        <v>0</v>
      </c>
      <c r="CJ555" cm="1">
        <f t="array" aca="1" ref="CJ555" ca="1">IF($A555&gt;CJ$1,"",$C555*INDEX('ETS yield tables'!$D$265:$CO$293,$B555,CJ$1-$A555+1)/10^6)</f>
        <v>0</v>
      </c>
      <c r="CK555" cm="1">
        <f t="array" aca="1" ref="CK555" ca="1">IF($A555&gt;CK$1,"",$C555*INDEX('ETS yield tables'!$D$265:$CO$293,$B555,CK$1-$A555+1)/10^6)</f>
        <v>0</v>
      </c>
      <c r="CL555" cm="1">
        <f t="array" aca="1" ref="CL555" ca="1">IF($A555&gt;CL$1,"",$C555*INDEX('ETS yield tables'!$D$265:$CO$293,$B555,CL$1-$A555+1)/10^6)</f>
        <v>0</v>
      </c>
      <c r="CM555" cm="1">
        <f t="array" aca="1" ref="CM555" ca="1">IF($A555&gt;CM$1,"",$C555*INDEX('ETS yield tables'!$D$265:$CO$293,$B555,CM$1-$A555+1)/10^6)</f>
        <v>0</v>
      </c>
      <c r="CN555" cm="1">
        <f t="array" aca="1" ref="CN555" ca="1">IF($A555&gt;CN$1,"",$C555*INDEX('ETS yield tables'!$D$265:$CO$293,$B555,CN$1-$A555+1)/10^6)</f>
        <v>0</v>
      </c>
      <c r="CO555" cm="1">
        <f t="array" aca="1" ref="CO555" ca="1">IF($A555&gt;CO$1,"",$C555*INDEX('ETS yield tables'!$D$265:$CO$293,$B555,CO$1-$A555+1)/10^6)</f>
        <v>0</v>
      </c>
    </row>
    <row r="556" spans="1:93" hidden="1" outlineLevel="1">
      <c r="A556">
        <v>2012</v>
      </c>
      <c r="B556">
        <f t="shared" si="265"/>
        <v>2</v>
      </c>
      <c r="C556" s="1">
        <v>0</v>
      </c>
      <c r="D556" s="64"/>
      <c r="E556" s="64"/>
      <c r="F556" s="64"/>
      <c r="G556" s="64"/>
      <c r="H556" s="64"/>
      <c r="I556" s="64"/>
      <c r="J556" s="64"/>
      <c r="K556" s="64"/>
      <c r="L556" s="64"/>
      <c r="M556" s="64"/>
      <c r="N556" s="64"/>
      <c r="O556" s="64"/>
      <c r="P556" s="64"/>
      <c r="Q556" s="64"/>
      <c r="R556" s="64"/>
      <c r="S556" s="64"/>
      <c r="T556" s="64"/>
      <c r="U556" s="64"/>
      <c r="V556" s="64"/>
      <c r="W556" s="64"/>
      <c r="X556" s="64"/>
      <c r="Y556" s="64"/>
      <c r="Z556" s="64"/>
      <c r="AA556" cm="1">
        <f t="array" aca="1" ref="AA556" ca="1">IF($A556&gt;AA$1,"",$C556*INDEX('ETS yield tables'!$D$265:$CO$293,$B556,AA$1-$A556+1)/10^6)</f>
        <v>0</v>
      </c>
      <c r="AB556" cm="1">
        <f t="array" aca="1" ref="AB556" ca="1">IF($A556&gt;AB$1,"",$C556*INDEX('ETS yield tables'!$D$265:$CO$293,$B556,AB$1-$A556+1)/10^6)</f>
        <v>0</v>
      </c>
      <c r="AC556" cm="1">
        <f t="array" aca="1" ref="AC556" ca="1">IF($A556&gt;AC$1,"",$C556*INDEX('ETS yield tables'!$D$265:$CO$293,$B556,AC$1-$A556+1)/10^6)</f>
        <v>0</v>
      </c>
      <c r="AD556" cm="1">
        <f t="array" aca="1" ref="AD556" ca="1">IF($A556&gt;AD$1,"",$C556*INDEX('ETS yield tables'!$D$265:$CO$293,$B556,AD$1-$A556+1)/10^6)</f>
        <v>0</v>
      </c>
      <c r="AE556" cm="1">
        <f t="array" aca="1" ref="AE556" ca="1">IF($A556&gt;AE$1,"",$C556*INDEX('ETS yield tables'!$D$265:$CO$293,$B556,AE$1-$A556+1)/10^6)</f>
        <v>0</v>
      </c>
      <c r="AF556" cm="1">
        <f t="array" aca="1" ref="AF556" ca="1">IF($A556&gt;AF$1,"",$C556*INDEX('ETS yield tables'!$D$265:$CO$293,$B556,AF$1-$A556+1)/10^6)</f>
        <v>0</v>
      </c>
      <c r="AG556" cm="1">
        <f t="array" aca="1" ref="AG556" ca="1">IF($A556&gt;AG$1,"",$C556*INDEX('ETS yield tables'!$D$265:$CO$293,$B556,AG$1-$A556+1)/10^6)</f>
        <v>0</v>
      </c>
      <c r="AH556" cm="1">
        <f t="array" aca="1" ref="AH556" ca="1">IF($A556&gt;AH$1,"",$C556*INDEX('ETS yield tables'!$D$265:$CO$293,$B556,AH$1-$A556+1)/10^6)</f>
        <v>0</v>
      </c>
      <c r="AI556" cm="1">
        <f t="array" aca="1" ref="AI556" ca="1">IF($A556&gt;AI$1,"",$C556*INDEX('ETS yield tables'!$D$265:$CO$293,$B556,AI$1-$A556+1)/10^6)</f>
        <v>0</v>
      </c>
      <c r="AJ556" cm="1">
        <f t="array" aca="1" ref="AJ556" ca="1">IF($A556&gt;AJ$1,"",$C556*INDEX('ETS yield tables'!$D$265:$CO$293,$B556,AJ$1-$A556+1)/10^6)</f>
        <v>0</v>
      </c>
      <c r="AK556" cm="1">
        <f t="array" aca="1" ref="AK556" ca="1">IF($A556&gt;AK$1,"",$C556*INDEX('ETS yield tables'!$D$265:$CO$293,$B556,AK$1-$A556+1)/10^6)</f>
        <v>0</v>
      </c>
      <c r="AL556" cm="1">
        <f t="array" aca="1" ref="AL556" ca="1">IF($A556&gt;AL$1,"",$C556*INDEX('ETS yield tables'!$D$265:$CO$293,$B556,AL$1-$A556+1)/10^6)</f>
        <v>0</v>
      </c>
      <c r="AM556" cm="1">
        <f t="array" aca="1" ref="AM556" ca="1">IF($A556&gt;AM$1,"",$C556*INDEX('ETS yield tables'!$D$265:$CO$293,$B556,AM$1-$A556+1)/10^6)</f>
        <v>0</v>
      </c>
      <c r="AN556" cm="1">
        <f t="array" aca="1" ref="AN556" ca="1">IF($A556&gt;AN$1,"",$C556*INDEX('ETS yield tables'!$D$265:$CO$293,$B556,AN$1-$A556+1)/10^6)</f>
        <v>0</v>
      </c>
      <c r="AO556" cm="1">
        <f t="array" aca="1" ref="AO556" ca="1">IF($A556&gt;AO$1,"",$C556*INDEX('ETS yield tables'!$D$265:$CO$293,$B556,AO$1-$A556+1)/10^6)</f>
        <v>0</v>
      </c>
      <c r="AP556" cm="1">
        <f t="array" aca="1" ref="AP556" ca="1">IF($A556&gt;AP$1,"",$C556*INDEX('ETS yield tables'!$D$265:$CO$293,$B556,AP$1-$A556+1)/10^6)</f>
        <v>0</v>
      </c>
      <c r="AQ556" cm="1">
        <f t="array" aca="1" ref="AQ556" ca="1">IF($A556&gt;AQ$1,"",$C556*INDEX('ETS yield tables'!$D$265:$CO$293,$B556,AQ$1-$A556+1)/10^6)</f>
        <v>0</v>
      </c>
      <c r="AR556" cm="1">
        <f t="array" aca="1" ref="AR556" ca="1">IF($A556&gt;AR$1,"",$C556*INDEX('ETS yield tables'!$D$265:$CO$293,$B556,AR$1-$A556+1)/10^6)</f>
        <v>0</v>
      </c>
      <c r="AS556" cm="1">
        <f t="array" aca="1" ref="AS556" ca="1">IF($A556&gt;AS$1,"",$C556*INDEX('ETS yield tables'!$D$265:$CO$293,$B556,AS$1-$A556+1)/10^6)</f>
        <v>0</v>
      </c>
      <c r="AT556" cm="1">
        <f t="array" aca="1" ref="AT556" ca="1">IF($A556&gt;AT$1,"",$C556*INDEX('ETS yield tables'!$D$265:$CO$293,$B556,AT$1-$A556+1)/10^6)</f>
        <v>0</v>
      </c>
      <c r="AU556" cm="1">
        <f t="array" aca="1" ref="AU556" ca="1">IF($A556&gt;AU$1,"",$C556*INDEX('ETS yield tables'!$D$265:$CO$293,$B556,AU$1-$A556+1)/10^6)</f>
        <v>0</v>
      </c>
      <c r="AV556" cm="1">
        <f t="array" aca="1" ref="AV556" ca="1">IF($A556&gt;AV$1,"",$C556*INDEX('ETS yield tables'!$D$265:$CO$293,$B556,AV$1-$A556+1)/10^6)</f>
        <v>0</v>
      </c>
      <c r="AW556" cm="1">
        <f t="array" aca="1" ref="AW556" ca="1">IF($A556&gt;AW$1,"",$C556*INDEX('ETS yield tables'!$D$265:$CO$293,$B556,AW$1-$A556+1)/10^6)</f>
        <v>0</v>
      </c>
      <c r="AX556" cm="1">
        <f t="array" aca="1" ref="AX556" ca="1">IF($A556&gt;AX$1,"",$C556*INDEX('ETS yield tables'!$D$265:$CO$293,$B556,AX$1-$A556+1)/10^6)</f>
        <v>0</v>
      </c>
      <c r="AY556" cm="1">
        <f t="array" aca="1" ref="AY556" ca="1">IF($A556&gt;AY$1,"",$C556*INDEX('ETS yield tables'!$D$265:$CO$293,$B556,AY$1-$A556+1)/10^6)</f>
        <v>0</v>
      </c>
      <c r="AZ556" cm="1">
        <f t="array" aca="1" ref="AZ556" ca="1">IF($A556&gt;AZ$1,"",$C556*INDEX('ETS yield tables'!$D$265:$CO$293,$B556,AZ$1-$A556+1)/10^6)</f>
        <v>0</v>
      </c>
      <c r="BA556" cm="1">
        <f t="array" aca="1" ref="BA556" ca="1">IF($A556&gt;BA$1,"",$C556*INDEX('ETS yield tables'!$D$265:$CO$293,$B556,BA$1-$A556+1)/10^6)</f>
        <v>0</v>
      </c>
      <c r="BB556" cm="1">
        <f t="array" aca="1" ref="BB556" ca="1">IF($A556&gt;BB$1,"",$C556*INDEX('ETS yield tables'!$D$265:$CO$293,$B556,BB$1-$A556+1)/10^6)</f>
        <v>0</v>
      </c>
      <c r="BC556" cm="1">
        <f t="array" aca="1" ref="BC556" ca="1">IF($A556&gt;BC$1,"",$C556*INDEX('ETS yield tables'!$D$265:$CO$293,$B556,BC$1-$A556+1)/10^6)</f>
        <v>0</v>
      </c>
      <c r="BD556" cm="1">
        <f t="array" aca="1" ref="BD556" ca="1">IF($A556&gt;BD$1,"",$C556*INDEX('ETS yield tables'!$D$265:$CO$293,$B556,BD$1-$A556+1)/10^6)</f>
        <v>0</v>
      </c>
      <c r="BE556" cm="1">
        <f t="array" aca="1" ref="BE556" ca="1">IF($A556&gt;BE$1,"",$C556*INDEX('ETS yield tables'!$D$265:$CO$293,$B556,BE$1-$A556+1)/10^6)</f>
        <v>0</v>
      </c>
      <c r="BF556" cm="1">
        <f t="array" aca="1" ref="BF556" ca="1">IF($A556&gt;BF$1,"",$C556*INDEX('ETS yield tables'!$D$265:$CO$293,$B556,BF$1-$A556+1)/10^6)</f>
        <v>0</v>
      </c>
      <c r="BG556" cm="1">
        <f t="array" aca="1" ref="BG556" ca="1">IF($A556&gt;BG$1,"",$C556*INDEX('ETS yield tables'!$D$265:$CO$293,$B556,BG$1-$A556+1)/10^6)</f>
        <v>0</v>
      </c>
      <c r="BH556" cm="1">
        <f t="array" aca="1" ref="BH556" ca="1">IF($A556&gt;BH$1,"",$C556*INDEX('ETS yield tables'!$D$265:$CO$293,$B556,BH$1-$A556+1)/10^6)</f>
        <v>0</v>
      </c>
      <c r="BI556" cm="1">
        <f t="array" aca="1" ref="BI556" ca="1">IF($A556&gt;BI$1,"",$C556*INDEX('ETS yield tables'!$D$265:$CO$293,$B556,BI$1-$A556+1)/10^6)</f>
        <v>0</v>
      </c>
      <c r="BJ556" cm="1">
        <f t="array" aca="1" ref="BJ556" ca="1">IF($A556&gt;BJ$1,"",$C556*INDEX('ETS yield tables'!$D$265:$CO$293,$B556,BJ$1-$A556+1)/10^6)</f>
        <v>0</v>
      </c>
      <c r="BK556" cm="1">
        <f t="array" aca="1" ref="BK556" ca="1">IF($A556&gt;BK$1,"",$C556*INDEX('ETS yield tables'!$D$265:$CO$293,$B556,BK$1-$A556+1)/10^6)</f>
        <v>0</v>
      </c>
      <c r="BL556" cm="1">
        <f t="array" aca="1" ref="BL556" ca="1">IF($A556&gt;BL$1,"",$C556*INDEX('ETS yield tables'!$D$265:$CO$293,$B556,BL$1-$A556+1)/10^6)</f>
        <v>0</v>
      </c>
      <c r="BM556" cm="1">
        <f t="array" aca="1" ref="BM556" ca="1">IF($A556&gt;BM$1,"",$C556*INDEX('ETS yield tables'!$D$265:$CO$293,$B556,BM$1-$A556+1)/10^6)</f>
        <v>0</v>
      </c>
      <c r="BN556" cm="1">
        <f t="array" aca="1" ref="BN556" ca="1">IF($A556&gt;BN$1,"",$C556*INDEX('ETS yield tables'!$D$265:$CO$293,$B556,BN$1-$A556+1)/10^6)</f>
        <v>0</v>
      </c>
      <c r="BO556" cm="1">
        <f t="array" aca="1" ref="BO556" ca="1">IF($A556&gt;BO$1,"",$C556*INDEX('ETS yield tables'!$D$265:$CO$293,$B556,BO$1-$A556+1)/10^6)</f>
        <v>0</v>
      </c>
      <c r="BP556" cm="1">
        <f t="array" aca="1" ref="BP556" ca="1">IF($A556&gt;BP$1,"",$C556*INDEX('ETS yield tables'!$D$265:$CO$293,$B556,BP$1-$A556+1)/10^6)</f>
        <v>0</v>
      </c>
      <c r="BQ556" cm="1">
        <f t="array" aca="1" ref="BQ556" ca="1">IF($A556&gt;BQ$1,"",$C556*INDEX('ETS yield tables'!$D$265:$CO$293,$B556,BQ$1-$A556+1)/10^6)</f>
        <v>0</v>
      </c>
      <c r="BR556" cm="1">
        <f t="array" aca="1" ref="BR556" ca="1">IF($A556&gt;BR$1,"",$C556*INDEX('ETS yield tables'!$D$265:$CO$293,$B556,BR$1-$A556+1)/10^6)</f>
        <v>0</v>
      </c>
      <c r="BS556" cm="1">
        <f t="array" aca="1" ref="BS556" ca="1">IF($A556&gt;BS$1,"",$C556*INDEX('ETS yield tables'!$D$265:$CO$293,$B556,BS$1-$A556+1)/10^6)</f>
        <v>0</v>
      </c>
      <c r="BT556" cm="1">
        <f t="array" aca="1" ref="BT556" ca="1">IF($A556&gt;BT$1,"",$C556*INDEX('ETS yield tables'!$D$265:$CO$293,$B556,BT$1-$A556+1)/10^6)</f>
        <v>0</v>
      </c>
      <c r="BU556" cm="1">
        <f t="array" aca="1" ref="BU556" ca="1">IF($A556&gt;BU$1,"",$C556*INDEX('ETS yield tables'!$D$265:$CO$293,$B556,BU$1-$A556+1)/10^6)</f>
        <v>0</v>
      </c>
      <c r="BV556" cm="1">
        <f t="array" aca="1" ref="BV556" ca="1">IF($A556&gt;BV$1,"",$C556*INDEX('ETS yield tables'!$D$265:$CO$293,$B556,BV$1-$A556+1)/10^6)</f>
        <v>0</v>
      </c>
      <c r="BW556" cm="1">
        <f t="array" aca="1" ref="BW556" ca="1">IF($A556&gt;BW$1,"",$C556*INDEX('ETS yield tables'!$D$265:$CO$293,$B556,BW$1-$A556+1)/10^6)</f>
        <v>0</v>
      </c>
      <c r="BX556" cm="1">
        <f t="array" aca="1" ref="BX556" ca="1">IF($A556&gt;BX$1,"",$C556*INDEX('ETS yield tables'!$D$265:$CO$293,$B556,BX$1-$A556+1)/10^6)</f>
        <v>0</v>
      </c>
      <c r="BY556" cm="1">
        <f t="array" aca="1" ref="BY556" ca="1">IF($A556&gt;BY$1,"",$C556*INDEX('ETS yield tables'!$D$265:$CO$293,$B556,BY$1-$A556+1)/10^6)</f>
        <v>0</v>
      </c>
      <c r="BZ556" cm="1">
        <f t="array" aca="1" ref="BZ556" ca="1">IF($A556&gt;BZ$1,"",$C556*INDEX('ETS yield tables'!$D$265:$CO$293,$B556,BZ$1-$A556+1)/10^6)</f>
        <v>0</v>
      </c>
      <c r="CA556" cm="1">
        <f t="array" aca="1" ref="CA556" ca="1">IF($A556&gt;CA$1,"",$C556*INDEX('ETS yield tables'!$D$265:$CO$293,$B556,CA$1-$A556+1)/10^6)</f>
        <v>0</v>
      </c>
      <c r="CB556" cm="1">
        <f t="array" aca="1" ref="CB556" ca="1">IF($A556&gt;CB$1,"",$C556*INDEX('ETS yield tables'!$D$265:$CO$293,$B556,CB$1-$A556+1)/10^6)</f>
        <v>0</v>
      </c>
      <c r="CC556" cm="1">
        <f t="array" aca="1" ref="CC556" ca="1">IF($A556&gt;CC$1,"",$C556*INDEX('ETS yield tables'!$D$265:$CO$293,$B556,CC$1-$A556+1)/10^6)</f>
        <v>0</v>
      </c>
      <c r="CD556" cm="1">
        <f t="array" aca="1" ref="CD556" ca="1">IF($A556&gt;CD$1,"",$C556*INDEX('ETS yield tables'!$D$265:$CO$293,$B556,CD$1-$A556+1)/10^6)</f>
        <v>0</v>
      </c>
      <c r="CE556" cm="1">
        <f t="array" aca="1" ref="CE556" ca="1">IF($A556&gt;CE$1,"",$C556*INDEX('ETS yield tables'!$D$265:$CO$293,$B556,CE$1-$A556+1)/10^6)</f>
        <v>0</v>
      </c>
      <c r="CF556" cm="1">
        <f t="array" aca="1" ref="CF556" ca="1">IF($A556&gt;CF$1,"",$C556*INDEX('ETS yield tables'!$D$265:$CO$293,$B556,CF$1-$A556+1)/10^6)</f>
        <v>0</v>
      </c>
      <c r="CG556" cm="1">
        <f t="array" aca="1" ref="CG556" ca="1">IF($A556&gt;CG$1,"",$C556*INDEX('ETS yield tables'!$D$265:$CO$293,$B556,CG$1-$A556+1)/10^6)</f>
        <v>0</v>
      </c>
      <c r="CH556" cm="1">
        <f t="array" aca="1" ref="CH556" ca="1">IF($A556&gt;CH$1,"",$C556*INDEX('ETS yield tables'!$D$265:$CO$293,$B556,CH$1-$A556+1)/10^6)</f>
        <v>0</v>
      </c>
      <c r="CI556" cm="1">
        <f t="array" aca="1" ref="CI556" ca="1">IF($A556&gt;CI$1,"",$C556*INDEX('ETS yield tables'!$D$265:$CO$293,$B556,CI$1-$A556+1)/10^6)</f>
        <v>0</v>
      </c>
      <c r="CJ556" cm="1">
        <f t="array" aca="1" ref="CJ556" ca="1">IF($A556&gt;CJ$1,"",$C556*INDEX('ETS yield tables'!$D$265:$CO$293,$B556,CJ$1-$A556+1)/10^6)</f>
        <v>0</v>
      </c>
      <c r="CK556" cm="1">
        <f t="array" aca="1" ref="CK556" ca="1">IF($A556&gt;CK$1,"",$C556*INDEX('ETS yield tables'!$D$265:$CO$293,$B556,CK$1-$A556+1)/10^6)</f>
        <v>0</v>
      </c>
      <c r="CL556" cm="1">
        <f t="array" aca="1" ref="CL556" ca="1">IF($A556&gt;CL$1,"",$C556*INDEX('ETS yield tables'!$D$265:$CO$293,$B556,CL$1-$A556+1)/10^6)</f>
        <v>0</v>
      </c>
      <c r="CM556" cm="1">
        <f t="array" aca="1" ref="CM556" ca="1">IF($A556&gt;CM$1,"",$C556*INDEX('ETS yield tables'!$D$265:$CO$293,$B556,CM$1-$A556+1)/10^6)</f>
        <v>0</v>
      </c>
      <c r="CN556" cm="1">
        <f t="array" aca="1" ref="CN556" ca="1">IF($A556&gt;CN$1,"",$C556*INDEX('ETS yield tables'!$D$265:$CO$293,$B556,CN$1-$A556+1)/10^6)</f>
        <v>0</v>
      </c>
      <c r="CO556" cm="1">
        <f t="array" aca="1" ref="CO556" ca="1">IF($A556&gt;CO$1,"",$C556*INDEX('ETS yield tables'!$D$265:$CO$293,$B556,CO$1-$A556+1)/10^6)</f>
        <v>0</v>
      </c>
    </row>
    <row r="557" spans="1:93" hidden="1" outlineLevel="1">
      <c r="A557">
        <v>2013</v>
      </c>
      <c r="B557">
        <f t="shared" si="265"/>
        <v>1</v>
      </c>
      <c r="C557" s="1">
        <v>0</v>
      </c>
      <c r="D557" s="64"/>
      <c r="E557" s="64"/>
      <c r="F557" s="64"/>
      <c r="G557" s="64"/>
      <c r="H557" s="64"/>
      <c r="I557" s="64"/>
      <c r="J557" s="64"/>
      <c r="K557" s="64"/>
      <c r="L557" s="64"/>
      <c r="M557" s="64"/>
      <c r="N557" s="64"/>
      <c r="O557" s="64"/>
      <c r="P557" s="64"/>
      <c r="Q557" s="64"/>
      <c r="R557" s="64"/>
      <c r="S557" s="64"/>
      <c r="T557" s="64"/>
      <c r="U557" s="64"/>
      <c r="V557" s="64"/>
      <c r="W557" s="64"/>
      <c r="X557" s="64"/>
      <c r="Y557" s="64"/>
      <c r="Z557" s="64"/>
      <c r="AA557" cm="1">
        <f t="array" ref="AA557">IF($A557&gt;AA$1,"",$C557*INDEX('ETS yield tables'!$D$265:$CO$293,$B557,AA$1-$A557+1)/10^6)</f>
        <v>0</v>
      </c>
      <c r="AB557" cm="1">
        <f t="array" aca="1" ref="AB557" ca="1">IF($A557&gt;AB$1,"",$C557*INDEX('ETS yield tables'!$D$265:$CO$293,$B557,AB$1-$A557+1)/10^6)</f>
        <v>0</v>
      </c>
      <c r="AC557" cm="1">
        <f t="array" aca="1" ref="AC557" ca="1">IF($A557&gt;AC$1,"",$C557*INDEX('ETS yield tables'!$D$265:$CO$293,$B557,AC$1-$A557+1)/10^6)</f>
        <v>0</v>
      </c>
      <c r="AD557" cm="1">
        <f t="array" aca="1" ref="AD557" ca="1">IF($A557&gt;AD$1,"",$C557*INDEX('ETS yield tables'!$D$265:$CO$293,$B557,AD$1-$A557+1)/10^6)</f>
        <v>0</v>
      </c>
      <c r="AE557" cm="1">
        <f t="array" aca="1" ref="AE557" ca="1">IF($A557&gt;AE$1,"",$C557*INDEX('ETS yield tables'!$D$265:$CO$293,$B557,AE$1-$A557+1)/10^6)</f>
        <v>0</v>
      </c>
      <c r="AF557" cm="1">
        <f t="array" aca="1" ref="AF557" ca="1">IF($A557&gt;AF$1,"",$C557*INDEX('ETS yield tables'!$D$265:$CO$293,$B557,AF$1-$A557+1)/10^6)</f>
        <v>0</v>
      </c>
      <c r="AG557" cm="1">
        <f t="array" aca="1" ref="AG557" ca="1">IF($A557&gt;AG$1,"",$C557*INDEX('ETS yield tables'!$D$265:$CO$293,$B557,AG$1-$A557+1)/10^6)</f>
        <v>0</v>
      </c>
      <c r="AH557" cm="1">
        <f t="array" aca="1" ref="AH557" ca="1">IF($A557&gt;AH$1,"",$C557*INDEX('ETS yield tables'!$D$265:$CO$293,$B557,AH$1-$A557+1)/10^6)</f>
        <v>0</v>
      </c>
      <c r="AI557" cm="1">
        <f t="array" aca="1" ref="AI557" ca="1">IF($A557&gt;AI$1,"",$C557*INDEX('ETS yield tables'!$D$265:$CO$293,$B557,AI$1-$A557+1)/10^6)</f>
        <v>0</v>
      </c>
      <c r="AJ557" cm="1">
        <f t="array" aca="1" ref="AJ557" ca="1">IF($A557&gt;AJ$1,"",$C557*INDEX('ETS yield tables'!$D$265:$CO$293,$B557,AJ$1-$A557+1)/10^6)</f>
        <v>0</v>
      </c>
      <c r="AK557" cm="1">
        <f t="array" aca="1" ref="AK557" ca="1">IF($A557&gt;AK$1,"",$C557*INDEX('ETS yield tables'!$D$265:$CO$293,$B557,AK$1-$A557+1)/10^6)</f>
        <v>0</v>
      </c>
      <c r="AL557" cm="1">
        <f t="array" aca="1" ref="AL557" ca="1">IF($A557&gt;AL$1,"",$C557*INDEX('ETS yield tables'!$D$265:$CO$293,$B557,AL$1-$A557+1)/10^6)</f>
        <v>0</v>
      </c>
      <c r="AM557" cm="1">
        <f t="array" aca="1" ref="AM557" ca="1">IF($A557&gt;AM$1,"",$C557*INDEX('ETS yield tables'!$D$265:$CO$293,$B557,AM$1-$A557+1)/10^6)</f>
        <v>0</v>
      </c>
      <c r="AN557" cm="1">
        <f t="array" aca="1" ref="AN557" ca="1">IF($A557&gt;AN$1,"",$C557*INDEX('ETS yield tables'!$D$265:$CO$293,$B557,AN$1-$A557+1)/10^6)</f>
        <v>0</v>
      </c>
      <c r="AO557" cm="1">
        <f t="array" aca="1" ref="AO557" ca="1">IF($A557&gt;AO$1,"",$C557*INDEX('ETS yield tables'!$D$265:$CO$293,$B557,AO$1-$A557+1)/10^6)</f>
        <v>0</v>
      </c>
      <c r="AP557" cm="1">
        <f t="array" aca="1" ref="AP557" ca="1">IF($A557&gt;AP$1,"",$C557*INDEX('ETS yield tables'!$D$265:$CO$293,$B557,AP$1-$A557+1)/10^6)</f>
        <v>0</v>
      </c>
      <c r="AQ557" cm="1">
        <f t="array" aca="1" ref="AQ557" ca="1">IF($A557&gt;AQ$1,"",$C557*INDEX('ETS yield tables'!$D$265:$CO$293,$B557,AQ$1-$A557+1)/10^6)</f>
        <v>0</v>
      </c>
      <c r="AR557" cm="1">
        <f t="array" aca="1" ref="AR557" ca="1">IF($A557&gt;AR$1,"",$C557*INDEX('ETS yield tables'!$D$265:$CO$293,$B557,AR$1-$A557+1)/10^6)</f>
        <v>0</v>
      </c>
      <c r="AS557" cm="1">
        <f t="array" aca="1" ref="AS557" ca="1">IF($A557&gt;AS$1,"",$C557*INDEX('ETS yield tables'!$D$265:$CO$293,$B557,AS$1-$A557+1)/10^6)</f>
        <v>0</v>
      </c>
      <c r="AT557" cm="1">
        <f t="array" aca="1" ref="AT557" ca="1">IF($A557&gt;AT$1,"",$C557*INDEX('ETS yield tables'!$D$265:$CO$293,$B557,AT$1-$A557+1)/10^6)</f>
        <v>0</v>
      </c>
      <c r="AU557" cm="1">
        <f t="array" aca="1" ref="AU557" ca="1">IF($A557&gt;AU$1,"",$C557*INDEX('ETS yield tables'!$D$265:$CO$293,$B557,AU$1-$A557+1)/10^6)</f>
        <v>0</v>
      </c>
      <c r="AV557" cm="1">
        <f t="array" aca="1" ref="AV557" ca="1">IF($A557&gt;AV$1,"",$C557*INDEX('ETS yield tables'!$D$265:$CO$293,$B557,AV$1-$A557+1)/10^6)</f>
        <v>0</v>
      </c>
      <c r="AW557" cm="1">
        <f t="array" aca="1" ref="AW557" ca="1">IF($A557&gt;AW$1,"",$C557*INDEX('ETS yield tables'!$D$265:$CO$293,$B557,AW$1-$A557+1)/10^6)</f>
        <v>0</v>
      </c>
      <c r="AX557" cm="1">
        <f t="array" aca="1" ref="AX557" ca="1">IF($A557&gt;AX$1,"",$C557*INDEX('ETS yield tables'!$D$265:$CO$293,$B557,AX$1-$A557+1)/10^6)</f>
        <v>0</v>
      </c>
      <c r="AY557" cm="1">
        <f t="array" aca="1" ref="AY557" ca="1">IF($A557&gt;AY$1,"",$C557*INDEX('ETS yield tables'!$D$265:$CO$293,$B557,AY$1-$A557+1)/10^6)</f>
        <v>0</v>
      </c>
      <c r="AZ557" cm="1">
        <f t="array" aca="1" ref="AZ557" ca="1">IF($A557&gt;AZ$1,"",$C557*INDEX('ETS yield tables'!$D$265:$CO$293,$B557,AZ$1-$A557+1)/10^6)</f>
        <v>0</v>
      </c>
      <c r="BA557" cm="1">
        <f t="array" aca="1" ref="BA557" ca="1">IF($A557&gt;BA$1,"",$C557*INDEX('ETS yield tables'!$D$265:$CO$293,$B557,BA$1-$A557+1)/10^6)</f>
        <v>0</v>
      </c>
      <c r="BB557" cm="1">
        <f t="array" aca="1" ref="BB557" ca="1">IF($A557&gt;BB$1,"",$C557*INDEX('ETS yield tables'!$D$265:$CO$293,$B557,BB$1-$A557+1)/10^6)</f>
        <v>0</v>
      </c>
      <c r="BC557" cm="1">
        <f t="array" aca="1" ref="BC557" ca="1">IF($A557&gt;BC$1,"",$C557*INDEX('ETS yield tables'!$D$265:$CO$293,$B557,BC$1-$A557+1)/10^6)</f>
        <v>0</v>
      </c>
      <c r="BD557" cm="1">
        <f t="array" aca="1" ref="BD557" ca="1">IF($A557&gt;BD$1,"",$C557*INDEX('ETS yield tables'!$D$265:$CO$293,$B557,BD$1-$A557+1)/10^6)</f>
        <v>0</v>
      </c>
      <c r="BE557" cm="1">
        <f t="array" aca="1" ref="BE557" ca="1">IF($A557&gt;BE$1,"",$C557*INDEX('ETS yield tables'!$D$265:$CO$293,$B557,BE$1-$A557+1)/10^6)</f>
        <v>0</v>
      </c>
      <c r="BF557" cm="1">
        <f t="array" aca="1" ref="BF557" ca="1">IF($A557&gt;BF$1,"",$C557*INDEX('ETS yield tables'!$D$265:$CO$293,$B557,BF$1-$A557+1)/10^6)</f>
        <v>0</v>
      </c>
      <c r="BG557" cm="1">
        <f t="array" aca="1" ref="BG557" ca="1">IF($A557&gt;BG$1,"",$C557*INDEX('ETS yield tables'!$D$265:$CO$293,$B557,BG$1-$A557+1)/10^6)</f>
        <v>0</v>
      </c>
      <c r="BH557" cm="1">
        <f t="array" aca="1" ref="BH557" ca="1">IF($A557&gt;BH$1,"",$C557*INDEX('ETS yield tables'!$D$265:$CO$293,$B557,BH$1-$A557+1)/10^6)</f>
        <v>0</v>
      </c>
      <c r="BI557" cm="1">
        <f t="array" aca="1" ref="BI557" ca="1">IF($A557&gt;BI$1,"",$C557*INDEX('ETS yield tables'!$D$265:$CO$293,$B557,BI$1-$A557+1)/10^6)</f>
        <v>0</v>
      </c>
      <c r="BJ557" cm="1">
        <f t="array" aca="1" ref="BJ557" ca="1">IF($A557&gt;BJ$1,"",$C557*INDEX('ETS yield tables'!$D$265:$CO$293,$B557,BJ$1-$A557+1)/10^6)</f>
        <v>0</v>
      </c>
      <c r="BK557" cm="1">
        <f t="array" aca="1" ref="BK557" ca="1">IF($A557&gt;BK$1,"",$C557*INDEX('ETS yield tables'!$D$265:$CO$293,$B557,BK$1-$A557+1)/10^6)</f>
        <v>0</v>
      </c>
      <c r="BL557" cm="1">
        <f t="array" aca="1" ref="BL557" ca="1">IF($A557&gt;BL$1,"",$C557*INDEX('ETS yield tables'!$D$265:$CO$293,$B557,BL$1-$A557+1)/10^6)</f>
        <v>0</v>
      </c>
      <c r="BM557" cm="1">
        <f t="array" aca="1" ref="BM557" ca="1">IF($A557&gt;BM$1,"",$C557*INDEX('ETS yield tables'!$D$265:$CO$293,$B557,BM$1-$A557+1)/10^6)</f>
        <v>0</v>
      </c>
      <c r="BN557" cm="1">
        <f t="array" aca="1" ref="BN557" ca="1">IF($A557&gt;BN$1,"",$C557*INDEX('ETS yield tables'!$D$265:$CO$293,$B557,BN$1-$A557+1)/10^6)</f>
        <v>0</v>
      </c>
      <c r="BO557" cm="1">
        <f t="array" aca="1" ref="BO557" ca="1">IF($A557&gt;BO$1,"",$C557*INDEX('ETS yield tables'!$D$265:$CO$293,$B557,BO$1-$A557+1)/10^6)</f>
        <v>0</v>
      </c>
      <c r="BP557" cm="1">
        <f t="array" aca="1" ref="BP557" ca="1">IF($A557&gt;BP$1,"",$C557*INDEX('ETS yield tables'!$D$265:$CO$293,$B557,BP$1-$A557+1)/10^6)</f>
        <v>0</v>
      </c>
      <c r="BQ557" cm="1">
        <f t="array" aca="1" ref="BQ557" ca="1">IF($A557&gt;BQ$1,"",$C557*INDEX('ETS yield tables'!$D$265:$CO$293,$B557,BQ$1-$A557+1)/10^6)</f>
        <v>0</v>
      </c>
      <c r="BR557" cm="1">
        <f t="array" aca="1" ref="BR557" ca="1">IF($A557&gt;BR$1,"",$C557*INDEX('ETS yield tables'!$D$265:$CO$293,$B557,BR$1-$A557+1)/10^6)</f>
        <v>0</v>
      </c>
      <c r="BS557" cm="1">
        <f t="array" aca="1" ref="BS557" ca="1">IF($A557&gt;BS$1,"",$C557*INDEX('ETS yield tables'!$D$265:$CO$293,$B557,BS$1-$A557+1)/10^6)</f>
        <v>0</v>
      </c>
      <c r="BT557" cm="1">
        <f t="array" aca="1" ref="BT557" ca="1">IF($A557&gt;BT$1,"",$C557*INDEX('ETS yield tables'!$D$265:$CO$293,$B557,BT$1-$A557+1)/10^6)</f>
        <v>0</v>
      </c>
      <c r="BU557" cm="1">
        <f t="array" aca="1" ref="BU557" ca="1">IF($A557&gt;BU$1,"",$C557*INDEX('ETS yield tables'!$D$265:$CO$293,$B557,BU$1-$A557+1)/10^6)</f>
        <v>0</v>
      </c>
      <c r="BV557" cm="1">
        <f t="array" aca="1" ref="BV557" ca="1">IF($A557&gt;BV$1,"",$C557*INDEX('ETS yield tables'!$D$265:$CO$293,$B557,BV$1-$A557+1)/10^6)</f>
        <v>0</v>
      </c>
      <c r="BW557" cm="1">
        <f t="array" aca="1" ref="BW557" ca="1">IF($A557&gt;BW$1,"",$C557*INDEX('ETS yield tables'!$D$265:$CO$293,$B557,BW$1-$A557+1)/10^6)</f>
        <v>0</v>
      </c>
      <c r="BX557" cm="1">
        <f t="array" aca="1" ref="BX557" ca="1">IF($A557&gt;BX$1,"",$C557*INDEX('ETS yield tables'!$D$265:$CO$293,$B557,BX$1-$A557+1)/10^6)</f>
        <v>0</v>
      </c>
      <c r="BY557" cm="1">
        <f t="array" aca="1" ref="BY557" ca="1">IF($A557&gt;BY$1,"",$C557*INDEX('ETS yield tables'!$D$265:$CO$293,$B557,BY$1-$A557+1)/10^6)</f>
        <v>0</v>
      </c>
      <c r="BZ557" cm="1">
        <f t="array" aca="1" ref="BZ557" ca="1">IF($A557&gt;BZ$1,"",$C557*INDEX('ETS yield tables'!$D$265:$CO$293,$B557,BZ$1-$A557+1)/10^6)</f>
        <v>0</v>
      </c>
      <c r="CA557" cm="1">
        <f t="array" aca="1" ref="CA557" ca="1">IF($A557&gt;CA$1,"",$C557*INDEX('ETS yield tables'!$D$265:$CO$293,$B557,CA$1-$A557+1)/10^6)</f>
        <v>0</v>
      </c>
      <c r="CB557" cm="1">
        <f t="array" aca="1" ref="CB557" ca="1">IF($A557&gt;CB$1,"",$C557*INDEX('ETS yield tables'!$D$265:$CO$293,$B557,CB$1-$A557+1)/10^6)</f>
        <v>0</v>
      </c>
      <c r="CC557" cm="1">
        <f t="array" aca="1" ref="CC557" ca="1">IF($A557&gt;CC$1,"",$C557*INDEX('ETS yield tables'!$D$265:$CO$293,$B557,CC$1-$A557+1)/10^6)</f>
        <v>0</v>
      </c>
      <c r="CD557" cm="1">
        <f t="array" aca="1" ref="CD557" ca="1">IF($A557&gt;CD$1,"",$C557*INDEX('ETS yield tables'!$D$265:$CO$293,$B557,CD$1-$A557+1)/10^6)</f>
        <v>0</v>
      </c>
      <c r="CE557" cm="1">
        <f t="array" aca="1" ref="CE557" ca="1">IF($A557&gt;CE$1,"",$C557*INDEX('ETS yield tables'!$D$265:$CO$293,$B557,CE$1-$A557+1)/10^6)</f>
        <v>0</v>
      </c>
      <c r="CF557" cm="1">
        <f t="array" aca="1" ref="CF557" ca="1">IF($A557&gt;CF$1,"",$C557*INDEX('ETS yield tables'!$D$265:$CO$293,$B557,CF$1-$A557+1)/10^6)</f>
        <v>0</v>
      </c>
      <c r="CG557" cm="1">
        <f t="array" aca="1" ref="CG557" ca="1">IF($A557&gt;CG$1,"",$C557*INDEX('ETS yield tables'!$D$265:$CO$293,$B557,CG$1-$A557+1)/10^6)</f>
        <v>0</v>
      </c>
      <c r="CH557" cm="1">
        <f t="array" aca="1" ref="CH557" ca="1">IF($A557&gt;CH$1,"",$C557*INDEX('ETS yield tables'!$D$265:$CO$293,$B557,CH$1-$A557+1)/10^6)</f>
        <v>0</v>
      </c>
      <c r="CI557" cm="1">
        <f t="array" aca="1" ref="CI557" ca="1">IF($A557&gt;CI$1,"",$C557*INDEX('ETS yield tables'!$D$265:$CO$293,$B557,CI$1-$A557+1)/10^6)</f>
        <v>0</v>
      </c>
      <c r="CJ557" cm="1">
        <f t="array" aca="1" ref="CJ557" ca="1">IF($A557&gt;CJ$1,"",$C557*INDEX('ETS yield tables'!$D$265:$CO$293,$B557,CJ$1-$A557+1)/10^6)</f>
        <v>0</v>
      </c>
      <c r="CK557" cm="1">
        <f t="array" aca="1" ref="CK557" ca="1">IF($A557&gt;CK$1,"",$C557*INDEX('ETS yield tables'!$D$265:$CO$293,$B557,CK$1-$A557+1)/10^6)</f>
        <v>0</v>
      </c>
      <c r="CL557" cm="1">
        <f t="array" aca="1" ref="CL557" ca="1">IF($A557&gt;CL$1,"",$C557*INDEX('ETS yield tables'!$D$265:$CO$293,$B557,CL$1-$A557+1)/10^6)</f>
        <v>0</v>
      </c>
      <c r="CM557" cm="1">
        <f t="array" aca="1" ref="CM557" ca="1">IF($A557&gt;CM$1,"",$C557*INDEX('ETS yield tables'!$D$265:$CO$293,$B557,CM$1-$A557+1)/10^6)</f>
        <v>0</v>
      </c>
      <c r="CN557" cm="1">
        <f t="array" aca="1" ref="CN557" ca="1">IF($A557&gt;CN$1,"",$C557*INDEX('ETS yield tables'!$D$265:$CO$293,$B557,CN$1-$A557+1)/10^6)</f>
        <v>0</v>
      </c>
      <c r="CO557" cm="1">
        <f t="array" aca="1" ref="CO557" ca="1">IF($A557&gt;CO$1,"",$C557*INDEX('ETS yield tables'!$D$265:$CO$293,$B557,CO$1-$A557+1)/10^6)</f>
        <v>0</v>
      </c>
    </row>
    <row r="558" spans="1:93" hidden="1" outlineLevel="1">
      <c r="A558">
        <v>2014</v>
      </c>
      <c r="B558">
        <f t="shared" si="265"/>
        <v>1</v>
      </c>
      <c r="C558" s="1">
        <v>0</v>
      </c>
      <c r="D558" s="64"/>
      <c r="E558" s="64"/>
      <c r="F558" s="64"/>
      <c r="G558" s="64"/>
      <c r="H558" s="64"/>
      <c r="I558" s="64"/>
      <c r="J558" s="64"/>
      <c r="K558" s="64"/>
      <c r="L558" s="64"/>
      <c r="M558" s="64"/>
      <c r="N558" s="64"/>
      <c r="O558" s="64"/>
      <c r="P558" s="64"/>
      <c r="Q558" s="64"/>
      <c r="R558" s="64"/>
      <c r="S558" s="64"/>
      <c r="T558" s="64"/>
      <c r="U558" s="64"/>
      <c r="V558" s="64"/>
      <c r="W558" s="64"/>
      <c r="X558" s="64"/>
      <c r="Y558" s="64"/>
      <c r="Z558" s="64"/>
      <c r="AA558" t="str" cm="1">
        <f t="array" ref="AA558">IF($A558&gt;AA$1,"",$C558*INDEX('ETS yield tables'!$D$133:$CO$161,$B558,AA$1-$A558+1)/10^6)</f>
        <v/>
      </c>
      <c r="AB558" cm="1">
        <f t="array" ref="AB558">IF($A558&gt;AB$1,"",$C558*INDEX('ETS yield tables'!$D$265:$CO$293,$B558,AB$1-$A558+1)/10^6)</f>
        <v>0</v>
      </c>
      <c r="AC558" cm="1">
        <f t="array" aca="1" ref="AC558" ca="1">IF($A558&gt;AC$1,"",$C558*INDEX('ETS yield tables'!$D$265:$CO$293,$B558,AC$1-$A558+1)/10^6)</f>
        <v>0</v>
      </c>
      <c r="AD558" cm="1">
        <f t="array" aca="1" ref="AD558" ca="1">IF($A558&gt;AD$1,"",$C558*INDEX('ETS yield tables'!$D$265:$CO$293,$B558,AD$1-$A558+1)/10^6)</f>
        <v>0</v>
      </c>
      <c r="AE558" cm="1">
        <f t="array" aca="1" ref="AE558" ca="1">IF($A558&gt;AE$1,"",$C558*INDEX('ETS yield tables'!$D$265:$CO$293,$B558,AE$1-$A558+1)/10^6)</f>
        <v>0</v>
      </c>
      <c r="AF558" cm="1">
        <f t="array" aca="1" ref="AF558" ca="1">IF($A558&gt;AF$1,"",$C558*INDEX('ETS yield tables'!$D$265:$CO$293,$B558,AF$1-$A558+1)/10^6)</f>
        <v>0</v>
      </c>
      <c r="AG558" cm="1">
        <f t="array" aca="1" ref="AG558" ca="1">IF($A558&gt;AG$1,"",$C558*INDEX('ETS yield tables'!$D$265:$CO$293,$B558,AG$1-$A558+1)/10^6)</f>
        <v>0</v>
      </c>
      <c r="AH558" cm="1">
        <f t="array" aca="1" ref="AH558" ca="1">IF($A558&gt;AH$1,"",$C558*INDEX('ETS yield tables'!$D$265:$CO$293,$B558,AH$1-$A558+1)/10^6)</f>
        <v>0</v>
      </c>
      <c r="AI558" cm="1">
        <f t="array" aca="1" ref="AI558" ca="1">IF($A558&gt;AI$1,"",$C558*INDEX('ETS yield tables'!$D$265:$CO$293,$B558,AI$1-$A558+1)/10^6)</f>
        <v>0</v>
      </c>
      <c r="AJ558" cm="1">
        <f t="array" aca="1" ref="AJ558" ca="1">IF($A558&gt;AJ$1,"",$C558*INDEX('ETS yield tables'!$D$265:$CO$293,$B558,AJ$1-$A558+1)/10^6)</f>
        <v>0</v>
      </c>
      <c r="AK558" cm="1">
        <f t="array" aca="1" ref="AK558" ca="1">IF($A558&gt;AK$1,"",$C558*INDEX('ETS yield tables'!$D$265:$CO$293,$B558,AK$1-$A558+1)/10^6)</f>
        <v>0</v>
      </c>
      <c r="AL558" cm="1">
        <f t="array" aca="1" ref="AL558" ca="1">IF($A558&gt;AL$1,"",$C558*INDEX('ETS yield tables'!$D$265:$CO$293,$B558,AL$1-$A558+1)/10^6)</f>
        <v>0</v>
      </c>
      <c r="AM558" cm="1">
        <f t="array" aca="1" ref="AM558" ca="1">IF($A558&gt;AM$1,"",$C558*INDEX('ETS yield tables'!$D$265:$CO$293,$B558,AM$1-$A558+1)/10^6)</f>
        <v>0</v>
      </c>
      <c r="AN558" cm="1">
        <f t="array" aca="1" ref="AN558" ca="1">IF($A558&gt;AN$1,"",$C558*INDEX('ETS yield tables'!$D$265:$CO$293,$B558,AN$1-$A558+1)/10^6)</f>
        <v>0</v>
      </c>
      <c r="AO558" cm="1">
        <f t="array" aca="1" ref="AO558" ca="1">IF($A558&gt;AO$1,"",$C558*INDEX('ETS yield tables'!$D$265:$CO$293,$B558,AO$1-$A558+1)/10^6)</f>
        <v>0</v>
      </c>
      <c r="AP558" cm="1">
        <f t="array" aca="1" ref="AP558" ca="1">IF($A558&gt;AP$1,"",$C558*INDEX('ETS yield tables'!$D$265:$CO$293,$B558,AP$1-$A558+1)/10^6)</f>
        <v>0</v>
      </c>
      <c r="AQ558" cm="1">
        <f t="array" aca="1" ref="AQ558" ca="1">IF($A558&gt;AQ$1,"",$C558*INDEX('ETS yield tables'!$D$265:$CO$293,$B558,AQ$1-$A558+1)/10^6)</f>
        <v>0</v>
      </c>
      <c r="AR558" cm="1">
        <f t="array" aca="1" ref="AR558" ca="1">IF($A558&gt;AR$1,"",$C558*INDEX('ETS yield tables'!$D$265:$CO$293,$B558,AR$1-$A558+1)/10^6)</f>
        <v>0</v>
      </c>
      <c r="AS558" cm="1">
        <f t="array" aca="1" ref="AS558" ca="1">IF($A558&gt;AS$1,"",$C558*INDEX('ETS yield tables'!$D$265:$CO$293,$B558,AS$1-$A558+1)/10^6)</f>
        <v>0</v>
      </c>
      <c r="AT558" cm="1">
        <f t="array" aca="1" ref="AT558" ca="1">IF($A558&gt;AT$1,"",$C558*INDEX('ETS yield tables'!$D$265:$CO$293,$B558,AT$1-$A558+1)/10^6)</f>
        <v>0</v>
      </c>
      <c r="AU558" cm="1">
        <f t="array" aca="1" ref="AU558" ca="1">IF($A558&gt;AU$1,"",$C558*INDEX('ETS yield tables'!$D$265:$CO$293,$B558,AU$1-$A558+1)/10^6)</f>
        <v>0</v>
      </c>
      <c r="AV558" cm="1">
        <f t="array" aca="1" ref="AV558" ca="1">IF($A558&gt;AV$1,"",$C558*INDEX('ETS yield tables'!$D$265:$CO$293,$B558,AV$1-$A558+1)/10^6)</f>
        <v>0</v>
      </c>
      <c r="AW558" cm="1">
        <f t="array" aca="1" ref="AW558" ca="1">IF($A558&gt;AW$1,"",$C558*INDEX('ETS yield tables'!$D$265:$CO$293,$B558,AW$1-$A558+1)/10^6)</f>
        <v>0</v>
      </c>
      <c r="AX558" cm="1">
        <f t="array" aca="1" ref="AX558" ca="1">IF($A558&gt;AX$1,"",$C558*INDEX('ETS yield tables'!$D$265:$CO$293,$B558,AX$1-$A558+1)/10^6)</f>
        <v>0</v>
      </c>
      <c r="AY558" cm="1">
        <f t="array" aca="1" ref="AY558" ca="1">IF($A558&gt;AY$1,"",$C558*INDEX('ETS yield tables'!$D$265:$CO$293,$B558,AY$1-$A558+1)/10^6)</f>
        <v>0</v>
      </c>
      <c r="AZ558" cm="1">
        <f t="array" aca="1" ref="AZ558" ca="1">IF($A558&gt;AZ$1,"",$C558*INDEX('ETS yield tables'!$D$265:$CO$293,$B558,AZ$1-$A558+1)/10^6)</f>
        <v>0</v>
      </c>
      <c r="BA558" cm="1">
        <f t="array" aca="1" ref="BA558" ca="1">IF($A558&gt;BA$1,"",$C558*INDEX('ETS yield tables'!$D$265:$CO$293,$B558,BA$1-$A558+1)/10^6)</f>
        <v>0</v>
      </c>
      <c r="BB558" cm="1">
        <f t="array" aca="1" ref="BB558" ca="1">IF($A558&gt;BB$1,"",$C558*INDEX('ETS yield tables'!$D$265:$CO$293,$B558,BB$1-$A558+1)/10^6)</f>
        <v>0</v>
      </c>
      <c r="BC558" cm="1">
        <f t="array" aca="1" ref="BC558" ca="1">IF($A558&gt;BC$1,"",$C558*INDEX('ETS yield tables'!$D$265:$CO$293,$B558,BC$1-$A558+1)/10^6)</f>
        <v>0</v>
      </c>
      <c r="BD558" cm="1">
        <f t="array" aca="1" ref="BD558" ca="1">IF($A558&gt;BD$1,"",$C558*INDEX('ETS yield tables'!$D$265:$CO$293,$B558,BD$1-$A558+1)/10^6)</f>
        <v>0</v>
      </c>
      <c r="BE558" cm="1">
        <f t="array" aca="1" ref="BE558" ca="1">IF($A558&gt;BE$1,"",$C558*INDEX('ETS yield tables'!$D$265:$CO$293,$B558,BE$1-$A558+1)/10^6)</f>
        <v>0</v>
      </c>
      <c r="BF558" cm="1">
        <f t="array" aca="1" ref="BF558" ca="1">IF($A558&gt;BF$1,"",$C558*INDEX('ETS yield tables'!$D$265:$CO$293,$B558,BF$1-$A558+1)/10^6)</f>
        <v>0</v>
      </c>
      <c r="BG558" cm="1">
        <f t="array" aca="1" ref="BG558" ca="1">IF($A558&gt;BG$1,"",$C558*INDEX('ETS yield tables'!$D$265:$CO$293,$B558,BG$1-$A558+1)/10^6)</f>
        <v>0</v>
      </c>
      <c r="BH558" cm="1">
        <f t="array" aca="1" ref="BH558" ca="1">IF($A558&gt;BH$1,"",$C558*INDEX('ETS yield tables'!$D$265:$CO$293,$B558,BH$1-$A558+1)/10^6)</f>
        <v>0</v>
      </c>
      <c r="BI558" cm="1">
        <f t="array" aca="1" ref="BI558" ca="1">IF($A558&gt;BI$1,"",$C558*INDEX('ETS yield tables'!$D$265:$CO$293,$B558,BI$1-$A558+1)/10^6)</f>
        <v>0</v>
      </c>
      <c r="BJ558" cm="1">
        <f t="array" aca="1" ref="BJ558" ca="1">IF($A558&gt;BJ$1,"",$C558*INDEX('ETS yield tables'!$D$265:$CO$293,$B558,BJ$1-$A558+1)/10^6)</f>
        <v>0</v>
      </c>
      <c r="BK558" cm="1">
        <f t="array" aca="1" ref="BK558" ca="1">IF($A558&gt;BK$1,"",$C558*INDEX('ETS yield tables'!$D$265:$CO$293,$B558,BK$1-$A558+1)/10^6)</f>
        <v>0</v>
      </c>
      <c r="BL558" cm="1">
        <f t="array" aca="1" ref="BL558" ca="1">IF($A558&gt;BL$1,"",$C558*INDEX('ETS yield tables'!$D$265:$CO$293,$B558,BL$1-$A558+1)/10^6)</f>
        <v>0</v>
      </c>
      <c r="BM558" cm="1">
        <f t="array" aca="1" ref="BM558" ca="1">IF($A558&gt;BM$1,"",$C558*INDEX('ETS yield tables'!$D$265:$CO$293,$B558,BM$1-$A558+1)/10^6)</f>
        <v>0</v>
      </c>
      <c r="BN558" cm="1">
        <f t="array" aca="1" ref="BN558" ca="1">IF($A558&gt;BN$1,"",$C558*INDEX('ETS yield tables'!$D$265:$CO$293,$B558,BN$1-$A558+1)/10^6)</f>
        <v>0</v>
      </c>
      <c r="BO558" cm="1">
        <f t="array" aca="1" ref="BO558" ca="1">IF($A558&gt;BO$1,"",$C558*INDEX('ETS yield tables'!$D$265:$CO$293,$B558,BO$1-$A558+1)/10^6)</f>
        <v>0</v>
      </c>
      <c r="BP558" cm="1">
        <f t="array" aca="1" ref="BP558" ca="1">IF($A558&gt;BP$1,"",$C558*INDEX('ETS yield tables'!$D$265:$CO$293,$B558,BP$1-$A558+1)/10^6)</f>
        <v>0</v>
      </c>
      <c r="BQ558" cm="1">
        <f t="array" aca="1" ref="BQ558" ca="1">IF($A558&gt;BQ$1,"",$C558*INDEX('ETS yield tables'!$D$265:$CO$293,$B558,BQ$1-$A558+1)/10^6)</f>
        <v>0</v>
      </c>
      <c r="BR558" cm="1">
        <f t="array" aca="1" ref="BR558" ca="1">IF($A558&gt;BR$1,"",$C558*INDEX('ETS yield tables'!$D$265:$CO$293,$B558,BR$1-$A558+1)/10^6)</f>
        <v>0</v>
      </c>
      <c r="BS558" cm="1">
        <f t="array" aca="1" ref="BS558" ca="1">IF($A558&gt;BS$1,"",$C558*INDEX('ETS yield tables'!$D$265:$CO$293,$B558,BS$1-$A558+1)/10^6)</f>
        <v>0</v>
      </c>
      <c r="BT558" cm="1">
        <f t="array" aca="1" ref="BT558" ca="1">IF($A558&gt;BT$1,"",$C558*INDEX('ETS yield tables'!$D$265:$CO$293,$B558,BT$1-$A558+1)/10^6)</f>
        <v>0</v>
      </c>
      <c r="BU558" cm="1">
        <f t="array" aca="1" ref="BU558" ca="1">IF($A558&gt;BU$1,"",$C558*INDEX('ETS yield tables'!$D$265:$CO$293,$B558,BU$1-$A558+1)/10^6)</f>
        <v>0</v>
      </c>
      <c r="BV558" cm="1">
        <f t="array" aca="1" ref="BV558" ca="1">IF($A558&gt;BV$1,"",$C558*INDEX('ETS yield tables'!$D$265:$CO$293,$B558,BV$1-$A558+1)/10^6)</f>
        <v>0</v>
      </c>
      <c r="BW558" cm="1">
        <f t="array" aca="1" ref="BW558" ca="1">IF($A558&gt;BW$1,"",$C558*INDEX('ETS yield tables'!$D$265:$CO$293,$B558,BW$1-$A558+1)/10^6)</f>
        <v>0</v>
      </c>
      <c r="BX558" cm="1">
        <f t="array" aca="1" ref="BX558" ca="1">IF($A558&gt;BX$1,"",$C558*INDEX('ETS yield tables'!$D$265:$CO$293,$B558,BX$1-$A558+1)/10^6)</f>
        <v>0</v>
      </c>
      <c r="BY558" cm="1">
        <f t="array" aca="1" ref="BY558" ca="1">IF($A558&gt;BY$1,"",$C558*INDEX('ETS yield tables'!$D$265:$CO$293,$B558,BY$1-$A558+1)/10^6)</f>
        <v>0</v>
      </c>
      <c r="BZ558" cm="1">
        <f t="array" aca="1" ref="BZ558" ca="1">IF($A558&gt;BZ$1,"",$C558*INDEX('ETS yield tables'!$D$265:$CO$293,$B558,BZ$1-$A558+1)/10^6)</f>
        <v>0</v>
      </c>
      <c r="CA558" cm="1">
        <f t="array" aca="1" ref="CA558" ca="1">IF($A558&gt;CA$1,"",$C558*INDEX('ETS yield tables'!$D$265:$CO$293,$B558,CA$1-$A558+1)/10^6)</f>
        <v>0</v>
      </c>
      <c r="CB558" cm="1">
        <f t="array" aca="1" ref="CB558" ca="1">IF($A558&gt;CB$1,"",$C558*INDEX('ETS yield tables'!$D$265:$CO$293,$B558,CB$1-$A558+1)/10^6)</f>
        <v>0</v>
      </c>
      <c r="CC558" cm="1">
        <f t="array" aca="1" ref="CC558" ca="1">IF($A558&gt;CC$1,"",$C558*INDEX('ETS yield tables'!$D$265:$CO$293,$B558,CC$1-$A558+1)/10^6)</f>
        <v>0</v>
      </c>
      <c r="CD558" cm="1">
        <f t="array" aca="1" ref="CD558" ca="1">IF($A558&gt;CD$1,"",$C558*INDEX('ETS yield tables'!$D$265:$CO$293,$B558,CD$1-$A558+1)/10^6)</f>
        <v>0</v>
      </c>
      <c r="CE558" cm="1">
        <f t="array" aca="1" ref="CE558" ca="1">IF($A558&gt;CE$1,"",$C558*INDEX('ETS yield tables'!$D$265:$CO$293,$B558,CE$1-$A558+1)/10^6)</f>
        <v>0</v>
      </c>
      <c r="CF558" cm="1">
        <f t="array" aca="1" ref="CF558" ca="1">IF($A558&gt;CF$1,"",$C558*INDEX('ETS yield tables'!$D$265:$CO$293,$B558,CF$1-$A558+1)/10^6)</f>
        <v>0</v>
      </c>
      <c r="CG558" cm="1">
        <f t="array" aca="1" ref="CG558" ca="1">IF($A558&gt;CG$1,"",$C558*INDEX('ETS yield tables'!$D$265:$CO$293,$B558,CG$1-$A558+1)/10^6)</f>
        <v>0</v>
      </c>
      <c r="CH558" cm="1">
        <f t="array" aca="1" ref="CH558" ca="1">IF($A558&gt;CH$1,"",$C558*INDEX('ETS yield tables'!$D$265:$CO$293,$B558,CH$1-$A558+1)/10^6)</f>
        <v>0</v>
      </c>
      <c r="CI558" cm="1">
        <f t="array" aca="1" ref="CI558" ca="1">IF($A558&gt;CI$1,"",$C558*INDEX('ETS yield tables'!$D$265:$CO$293,$B558,CI$1-$A558+1)/10^6)</f>
        <v>0</v>
      </c>
      <c r="CJ558" cm="1">
        <f t="array" aca="1" ref="CJ558" ca="1">IF($A558&gt;CJ$1,"",$C558*INDEX('ETS yield tables'!$D$265:$CO$293,$B558,CJ$1-$A558+1)/10^6)</f>
        <v>0</v>
      </c>
      <c r="CK558" cm="1">
        <f t="array" aca="1" ref="CK558" ca="1">IF($A558&gt;CK$1,"",$C558*INDEX('ETS yield tables'!$D$265:$CO$293,$B558,CK$1-$A558+1)/10^6)</f>
        <v>0</v>
      </c>
      <c r="CL558" cm="1">
        <f t="array" aca="1" ref="CL558" ca="1">IF($A558&gt;CL$1,"",$C558*INDEX('ETS yield tables'!$D$265:$CO$293,$B558,CL$1-$A558+1)/10^6)</f>
        <v>0</v>
      </c>
      <c r="CM558" cm="1">
        <f t="array" aca="1" ref="CM558" ca="1">IF($A558&gt;CM$1,"",$C558*INDEX('ETS yield tables'!$D$265:$CO$293,$B558,CM$1-$A558+1)/10^6)</f>
        <v>0</v>
      </c>
      <c r="CN558" cm="1">
        <f t="array" aca="1" ref="CN558" ca="1">IF($A558&gt;CN$1,"",$C558*INDEX('ETS yield tables'!$D$265:$CO$293,$B558,CN$1-$A558+1)/10^6)</f>
        <v>0</v>
      </c>
      <c r="CO558" cm="1">
        <f t="array" aca="1" ref="CO558" ca="1">IF($A558&gt;CO$1,"",$C558*INDEX('ETS yield tables'!$D$265:$CO$293,$B558,CO$1-$A558+1)/10^6)</f>
        <v>0</v>
      </c>
    </row>
    <row r="559" spans="1:93" hidden="1" outlineLevel="1">
      <c r="A559">
        <v>2015</v>
      </c>
      <c r="B559">
        <f t="shared" si="265"/>
        <v>1</v>
      </c>
      <c r="C559" s="1">
        <v>0</v>
      </c>
      <c r="D559" s="64"/>
      <c r="E559" s="64"/>
      <c r="F559" s="64"/>
      <c r="G559" s="64"/>
      <c r="H559" s="64"/>
      <c r="I559" s="64"/>
      <c r="J559" s="64"/>
      <c r="K559" s="64"/>
      <c r="L559" s="64"/>
      <c r="M559" s="64"/>
      <c r="N559" s="64"/>
      <c r="O559" s="64"/>
      <c r="P559" s="64"/>
      <c r="Q559" s="64"/>
      <c r="R559" s="64"/>
      <c r="S559" s="64"/>
      <c r="T559" s="64"/>
      <c r="U559" s="64"/>
      <c r="V559" s="64"/>
      <c r="W559" s="64"/>
      <c r="X559" s="64"/>
      <c r="Y559" s="64"/>
      <c r="Z559" s="64"/>
      <c r="AA559" t="str" cm="1">
        <f t="array" ref="AA559">IF($A559&gt;AA$1,"",$C559*INDEX('ETS yield tables'!$D$133:$CO$161,$B559,AA$1-$A559+1)/10^6)</f>
        <v/>
      </c>
      <c r="AB559" t="str" cm="1">
        <f t="array" ref="AB559">IF($A559&gt;AB$1,"",$C559*INDEX('ETS yield tables'!$D$133:$CO$161,$B559,AB$1-$A559+1)/10^6)</f>
        <v/>
      </c>
      <c r="AC559" cm="1">
        <f t="array" ref="AC559">IF($A559&gt;AC$1,"",$C559*INDEX('ETS yield tables'!$D$265:$CO$293,$B559,AC$1-$A559+1)/10^6)</f>
        <v>0</v>
      </c>
      <c r="AD559" cm="1">
        <f t="array" aca="1" ref="AD559" ca="1">IF($A559&gt;AD$1,"",$C559*INDEX('ETS yield tables'!$D$265:$CO$293,$B559,AD$1-$A559+1)/10^6)</f>
        <v>0</v>
      </c>
      <c r="AE559" cm="1">
        <f t="array" aca="1" ref="AE559" ca="1">IF($A559&gt;AE$1,"",$C559*INDEX('ETS yield tables'!$D$265:$CO$293,$B559,AE$1-$A559+1)/10^6)</f>
        <v>0</v>
      </c>
      <c r="AF559" cm="1">
        <f t="array" aca="1" ref="AF559" ca="1">IF($A559&gt;AF$1,"",$C559*INDEX('ETS yield tables'!$D$265:$CO$293,$B559,AF$1-$A559+1)/10^6)</f>
        <v>0</v>
      </c>
      <c r="AG559" cm="1">
        <f t="array" aca="1" ref="AG559" ca="1">IF($A559&gt;AG$1,"",$C559*INDEX('ETS yield tables'!$D$265:$CO$293,$B559,AG$1-$A559+1)/10^6)</f>
        <v>0</v>
      </c>
      <c r="AH559" cm="1">
        <f t="array" aca="1" ref="AH559" ca="1">IF($A559&gt;AH$1,"",$C559*INDEX('ETS yield tables'!$D$265:$CO$293,$B559,AH$1-$A559+1)/10^6)</f>
        <v>0</v>
      </c>
      <c r="AI559" cm="1">
        <f t="array" aca="1" ref="AI559" ca="1">IF($A559&gt;AI$1,"",$C559*INDEX('ETS yield tables'!$D$265:$CO$293,$B559,AI$1-$A559+1)/10^6)</f>
        <v>0</v>
      </c>
      <c r="AJ559" cm="1">
        <f t="array" aca="1" ref="AJ559" ca="1">IF($A559&gt;AJ$1,"",$C559*INDEX('ETS yield tables'!$D$265:$CO$293,$B559,AJ$1-$A559+1)/10^6)</f>
        <v>0</v>
      </c>
      <c r="AK559" cm="1">
        <f t="array" aca="1" ref="AK559" ca="1">IF($A559&gt;AK$1,"",$C559*INDEX('ETS yield tables'!$D$265:$CO$293,$B559,AK$1-$A559+1)/10^6)</f>
        <v>0</v>
      </c>
      <c r="AL559" cm="1">
        <f t="array" aca="1" ref="AL559" ca="1">IF($A559&gt;AL$1,"",$C559*INDEX('ETS yield tables'!$D$265:$CO$293,$B559,AL$1-$A559+1)/10^6)</f>
        <v>0</v>
      </c>
      <c r="AM559" cm="1">
        <f t="array" aca="1" ref="AM559" ca="1">IF($A559&gt;AM$1,"",$C559*INDEX('ETS yield tables'!$D$265:$CO$293,$B559,AM$1-$A559+1)/10^6)</f>
        <v>0</v>
      </c>
      <c r="AN559" cm="1">
        <f t="array" aca="1" ref="AN559" ca="1">IF($A559&gt;AN$1,"",$C559*INDEX('ETS yield tables'!$D$265:$CO$293,$B559,AN$1-$A559+1)/10^6)</f>
        <v>0</v>
      </c>
      <c r="AO559" cm="1">
        <f t="array" aca="1" ref="AO559" ca="1">IF($A559&gt;AO$1,"",$C559*INDEX('ETS yield tables'!$D$265:$CO$293,$B559,AO$1-$A559+1)/10^6)</f>
        <v>0</v>
      </c>
      <c r="AP559" cm="1">
        <f t="array" aca="1" ref="AP559" ca="1">IF($A559&gt;AP$1,"",$C559*INDEX('ETS yield tables'!$D$265:$CO$293,$B559,AP$1-$A559+1)/10^6)</f>
        <v>0</v>
      </c>
      <c r="AQ559" cm="1">
        <f t="array" aca="1" ref="AQ559" ca="1">IF($A559&gt;AQ$1,"",$C559*INDEX('ETS yield tables'!$D$265:$CO$293,$B559,AQ$1-$A559+1)/10^6)</f>
        <v>0</v>
      </c>
      <c r="AR559" cm="1">
        <f t="array" aca="1" ref="AR559" ca="1">IF($A559&gt;AR$1,"",$C559*INDEX('ETS yield tables'!$D$265:$CO$293,$B559,AR$1-$A559+1)/10^6)</f>
        <v>0</v>
      </c>
      <c r="AS559" cm="1">
        <f t="array" aca="1" ref="AS559" ca="1">IF($A559&gt;AS$1,"",$C559*INDEX('ETS yield tables'!$D$265:$CO$293,$B559,AS$1-$A559+1)/10^6)</f>
        <v>0</v>
      </c>
      <c r="AT559" cm="1">
        <f t="array" aca="1" ref="AT559" ca="1">IF($A559&gt;AT$1,"",$C559*INDEX('ETS yield tables'!$D$265:$CO$293,$B559,AT$1-$A559+1)/10^6)</f>
        <v>0</v>
      </c>
      <c r="AU559" cm="1">
        <f t="array" aca="1" ref="AU559" ca="1">IF($A559&gt;AU$1,"",$C559*INDEX('ETS yield tables'!$D$265:$CO$293,$B559,AU$1-$A559+1)/10^6)</f>
        <v>0</v>
      </c>
      <c r="AV559" cm="1">
        <f t="array" aca="1" ref="AV559" ca="1">IF($A559&gt;AV$1,"",$C559*INDEX('ETS yield tables'!$D$265:$CO$293,$B559,AV$1-$A559+1)/10^6)</f>
        <v>0</v>
      </c>
      <c r="AW559" cm="1">
        <f t="array" aca="1" ref="AW559" ca="1">IF($A559&gt;AW$1,"",$C559*INDEX('ETS yield tables'!$D$265:$CO$293,$B559,AW$1-$A559+1)/10^6)</f>
        <v>0</v>
      </c>
      <c r="AX559" cm="1">
        <f t="array" aca="1" ref="AX559" ca="1">IF($A559&gt;AX$1,"",$C559*INDEX('ETS yield tables'!$D$265:$CO$293,$B559,AX$1-$A559+1)/10^6)</f>
        <v>0</v>
      </c>
      <c r="AY559" cm="1">
        <f t="array" aca="1" ref="AY559" ca="1">IF($A559&gt;AY$1,"",$C559*INDEX('ETS yield tables'!$D$265:$CO$293,$B559,AY$1-$A559+1)/10^6)</f>
        <v>0</v>
      </c>
      <c r="AZ559" cm="1">
        <f t="array" aca="1" ref="AZ559" ca="1">IF($A559&gt;AZ$1,"",$C559*INDEX('ETS yield tables'!$D$265:$CO$293,$B559,AZ$1-$A559+1)/10^6)</f>
        <v>0</v>
      </c>
      <c r="BA559" cm="1">
        <f t="array" aca="1" ref="BA559" ca="1">IF($A559&gt;BA$1,"",$C559*INDEX('ETS yield tables'!$D$265:$CO$293,$B559,BA$1-$A559+1)/10^6)</f>
        <v>0</v>
      </c>
      <c r="BB559" cm="1">
        <f t="array" aca="1" ref="BB559" ca="1">IF($A559&gt;BB$1,"",$C559*INDEX('ETS yield tables'!$D$265:$CO$293,$B559,BB$1-$A559+1)/10^6)</f>
        <v>0</v>
      </c>
      <c r="BC559" cm="1">
        <f t="array" aca="1" ref="BC559" ca="1">IF($A559&gt;BC$1,"",$C559*INDEX('ETS yield tables'!$D$265:$CO$293,$B559,BC$1-$A559+1)/10^6)</f>
        <v>0</v>
      </c>
      <c r="BD559" cm="1">
        <f t="array" aca="1" ref="BD559" ca="1">IF($A559&gt;BD$1,"",$C559*INDEX('ETS yield tables'!$D$265:$CO$293,$B559,BD$1-$A559+1)/10^6)</f>
        <v>0</v>
      </c>
      <c r="BE559" cm="1">
        <f t="array" aca="1" ref="BE559" ca="1">IF($A559&gt;BE$1,"",$C559*INDEX('ETS yield tables'!$D$265:$CO$293,$B559,BE$1-$A559+1)/10^6)</f>
        <v>0</v>
      </c>
      <c r="BF559" cm="1">
        <f t="array" aca="1" ref="BF559" ca="1">IF($A559&gt;BF$1,"",$C559*INDEX('ETS yield tables'!$D$265:$CO$293,$B559,BF$1-$A559+1)/10^6)</f>
        <v>0</v>
      </c>
      <c r="BG559" cm="1">
        <f t="array" aca="1" ref="BG559" ca="1">IF($A559&gt;BG$1,"",$C559*INDEX('ETS yield tables'!$D$265:$CO$293,$B559,BG$1-$A559+1)/10^6)</f>
        <v>0</v>
      </c>
      <c r="BH559" cm="1">
        <f t="array" aca="1" ref="BH559" ca="1">IF($A559&gt;BH$1,"",$C559*INDEX('ETS yield tables'!$D$265:$CO$293,$B559,BH$1-$A559+1)/10^6)</f>
        <v>0</v>
      </c>
      <c r="BI559" cm="1">
        <f t="array" aca="1" ref="BI559" ca="1">IF($A559&gt;BI$1,"",$C559*INDEX('ETS yield tables'!$D$265:$CO$293,$B559,BI$1-$A559+1)/10^6)</f>
        <v>0</v>
      </c>
      <c r="BJ559" cm="1">
        <f t="array" aca="1" ref="BJ559" ca="1">IF($A559&gt;BJ$1,"",$C559*INDEX('ETS yield tables'!$D$265:$CO$293,$B559,BJ$1-$A559+1)/10^6)</f>
        <v>0</v>
      </c>
      <c r="BK559" cm="1">
        <f t="array" aca="1" ref="BK559" ca="1">IF($A559&gt;BK$1,"",$C559*INDEX('ETS yield tables'!$D$265:$CO$293,$B559,BK$1-$A559+1)/10^6)</f>
        <v>0</v>
      </c>
      <c r="BL559" cm="1">
        <f t="array" aca="1" ref="BL559" ca="1">IF($A559&gt;BL$1,"",$C559*INDEX('ETS yield tables'!$D$265:$CO$293,$B559,BL$1-$A559+1)/10^6)</f>
        <v>0</v>
      </c>
      <c r="BM559" cm="1">
        <f t="array" aca="1" ref="BM559" ca="1">IF($A559&gt;BM$1,"",$C559*INDEX('ETS yield tables'!$D$265:$CO$293,$B559,BM$1-$A559+1)/10^6)</f>
        <v>0</v>
      </c>
      <c r="BN559" cm="1">
        <f t="array" aca="1" ref="BN559" ca="1">IF($A559&gt;BN$1,"",$C559*INDEX('ETS yield tables'!$D$265:$CO$293,$B559,BN$1-$A559+1)/10^6)</f>
        <v>0</v>
      </c>
      <c r="BO559" cm="1">
        <f t="array" aca="1" ref="BO559" ca="1">IF($A559&gt;BO$1,"",$C559*INDEX('ETS yield tables'!$D$265:$CO$293,$B559,BO$1-$A559+1)/10^6)</f>
        <v>0</v>
      </c>
      <c r="BP559" cm="1">
        <f t="array" aca="1" ref="BP559" ca="1">IF($A559&gt;BP$1,"",$C559*INDEX('ETS yield tables'!$D$265:$CO$293,$B559,BP$1-$A559+1)/10^6)</f>
        <v>0</v>
      </c>
      <c r="BQ559" cm="1">
        <f t="array" aca="1" ref="BQ559" ca="1">IF($A559&gt;BQ$1,"",$C559*INDEX('ETS yield tables'!$D$265:$CO$293,$B559,BQ$1-$A559+1)/10^6)</f>
        <v>0</v>
      </c>
      <c r="BR559" cm="1">
        <f t="array" aca="1" ref="BR559" ca="1">IF($A559&gt;BR$1,"",$C559*INDEX('ETS yield tables'!$D$265:$CO$293,$B559,BR$1-$A559+1)/10^6)</f>
        <v>0</v>
      </c>
      <c r="BS559" cm="1">
        <f t="array" aca="1" ref="BS559" ca="1">IF($A559&gt;BS$1,"",$C559*INDEX('ETS yield tables'!$D$265:$CO$293,$B559,BS$1-$A559+1)/10^6)</f>
        <v>0</v>
      </c>
      <c r="BT559" cm="1">
        <f t="array" aca="1" ref="BT559" ca="1">IF($A559&gt;BT$1,"",$C559*INDEX('ETS yield tables'!$D$265:$CO$293,$B559,BT$1-$A559+1)/10^6)</f>
        <v>0</v>
      </c>
      <c r="BU559" cm="1">
        <f t="array" aca="1" ref="BU559" ca="1">IF($A559&gt;BU$1,"",$C559*INDEX('ETS yield tables'!$D$265:$CO$293,$B559,BU$1-$A559+1)/10^6)</f>
        <v>0</v>
      </c>
      <c r="BV559" cm="1">
        <f t="array" aca="1" ref="BV559" ca="1">IF($A559&gt;BV$1,"",$C559*INDEX('ETS yield tables'!$D$265:$CO$293,$B559,BV$1-$A559+1)/10^6)</f>
        <v>0</v>
      </c>
      <c r="BW559" cm="1">
        <f t="array" aca="1" ref="BW559" ca="1">IF($A559&gt;BW$1,"",$C559*INDEX('ETS yield tables'!$D$265:$CO$293,$B559,BW$1-$A559+1)/10^6)</f>
        <v>0</v>
      </c>
      <c r="BX559" cm="1">
        <f t="array" aca="1" ref="BX559" ca="1">IF($A559&gt;BX$1,"",$C559*INDEX('ETS yield tables'!$D$265:$CO$293,$B559,BX$1-$A559+1)/10^6)</f>
        <v>0</v>
      </c>
      <c r="BY559" cm="1">
        <f t="array" aca="1" ref="BY559" ca="1">IF($A559&gt;BY$1,"",$C559*INDEX('ETS yield tables'!$D$265:$CO$293,$B559,BY$1-$A559+1)/10^6)</f>
        <v>0</v>
      </c>
      <c r="BZ559" cm="1">
        <f t="array" aca="1" ref="BZ559" ca="1">IF($A559&gt;BZ$1,"",$C559*INDEX('ETS yield tables'!$D$265:$CO$293,$B559,BZ$1-$A559+1)/10^6)</f>
        <v>0</v>
      </c>
      <c r="CA559" cm="1">
        <f t="array" aca="1" ref="CA559" ca="1">IF($A559&gt;CA$1,"",$C559*INDEX('ETS yield tables'!$D$265:$CO$293,$B559,CA$1-$A559+1)/10^6)</f>
        <v>0</v>
      </c>
      <c r="CB559" cm="1">
        <f t="array" aca="1" ref="CB559" ca="1">IF($A559&gt;CB$1,"",$C559*INDEX('ETS yield tables'!$D$265:$CO$293,$B559,CB$1-$A559+1)/10^6)</f>
        <v>0</v>
      </c>
      <c r="CC559" cm="1">
        <f t="array" aca="1" ref="CC559" ca="1">IF($A559&gt;CC$1,"",$C559*INDEX('ETS yield tables'!$D$265:$CO$293,$B559,CC$1-$A559+1)/10^6)</f>
        <v>0</v>
      </c>
      <c r="CD559" cm="1">
        <f t="array" aca="1" ref="CD559" ca="1">IF($A559&gt;CD$1,"",$C559*INDEX('ETS yield tables'!$D$265:$CO$293,$B559,CD$1-$A559+1)/10^6)</f>
        <v>0</v>
      </c>
      <c r="CE559" cm="1">
        <f t="array" aca="1" ref="CE559" ca="1">IF($A559&gt;CE$1,"",$C559*INDEX('ETS yield tables'!$D$265:$CO$293,$B559,CE$1-$A559+1)/10^6)</f>
        <v>0</v>
      </c>
      <c r="CF559" cm="1">
        <f t="array" aca="1" ref="CF559" ca="1">IF($A559&gt;CF$1,"",$C559*INDEX('ETS yield tables'!$D$265:$CO$293,$B559,CF$1-$A559+1)/10^6)</f>
        <v>0</v>
      </c>
      <c r="CG559" cm="1">
        <f t="array" aca="1" ref="CG559" ca="1">IF($A559&gt;CG$1,"",$C559*INDEX('ETS yield tables'!$D$265:$CO$293,$B559,CG$1-$A559+1)/10^6)</f>
        <v>0</v>
      </c>
      <c r="CH559" cm="1">
        <f t="array" aca="1" ref="CH559" ca="1">IF($A559&gt;CH$1,"",$C559*INDEX('ETS yield tables'!$D$265:$CO$293,$B559,CH$1-$A559+1)/10^6)</f>
        <v>0</v>
      </c>
      <c r="CI559" cm="1">
        <f t="array" aca="1" ref="CI559" ca="1">IF($A559&gt;CI$1,"",$C559*INDEX('ETS yield tables'!$D$265:$CO$293,$B559,CI$1-$A559+1)/10^6)</f>
        <v>0</v>
      </c>
      <c r="CJ559" cm="1">
        <f t="array" aca="1" ref="CJ559" ca="1">IF($A559&gt;CJ$1,"",$C559*INDEX('ETS yield tables'!$D$265:$CO$293,$B559,CJ$1-$A559+1)/10^6)</f>
        <v>0</v>
      </c>
      <c r="CK559" cm="1">
        <f t="array" aca="1" ref="CK559" ca="1">IF($A559&gt;CK$1,"",$C559*INDEX('ETS yield tables'!$D$265:$CO$293,$B559,CK$1-$A559+1)/10^6)</f>
        <v>0</v>
      </c>
      <c r="CL559" cm="1">
        <f t="array" aca="1" ref="CL559" ca="1">IF($A559&gt;CL$1,"",$C559*INDEX('ETS yield tables'!$D$265:$CO$293,$B559,CL$1-$A559+1)/10^6)</f>
        <v>0</v>
      </c>
      <c r="CM559" cm="1">
        <f t="array" aca="1" ref="CM559" ca="1">IF($A559&gt;CM$1,"",$C559*INDEX('ETS yield tables'!$D$265:$CO$293,$B559,CM$1-$A559+1)/10^6)</f>
        <v>0</v>
      </c>
      <c r="CN559" cm="1">
        <f t="array" aca="1" ref="CN559" ca="1">IF($A559&gt;CN$1,"",$C559*INDEX('ETS yield tables'!$D$265:$CO$293,$B559,CN$1-$A559+1)/10^6)</f>
        <v>0</v>
      </c>
      <c r="CO559" cm="1">
        <f t="array" aca="1" ref="CO559" ca="1">IF($A559&gt;CO$1,"",$C559*INDEX('ETS yield tables'!$D$265:$CO$293,$B559,CO$1-$A559+1)/10^6)</f>
        <v>0</v>
      </c>
    </row>
    <row r="560" spans="1:93" hidden="1" outlineLevel="1">
      <c r="A560">
        <v>2016</v>
      </c>
      <c r="B560">
        <f t="shared" si="265"/>
        <v>1</v>
      </c>
      <c r="C560" s="1">
        <v>0</v>
      </c>
      <c r="D560" s="64"/>
      <c r="E560" s="64"/>
      <c r="F560" s="64"/>
      <c r="G560" s="64"/>
      <c r="H560" s="64"/>
      <c r="I560" s="64"/>
      <c r="J560" s="64"/>
      <c r="K560" s="64"/>
      <c r="L560" s="64"/>
      <c r="M560" s="64"/>
      <c r="N560" s="64"/>
      <c r="O560" s="64"/>
      <c r="P560" s="64"/>
      <c r="Q560" s="64"/>
      <c r="R560" s="64"/>
      <c r="S560" s="64"/>
      <c r="T560" s="64"/>
      <c r="U560" s="64"/>
      <c r="V560" s="64"/>
      <c r="W560" s="64"/>
      <c r="X560" s="64"/>
      <c r="Y560" s="64"/>
      <c r="Z560" s="64"/>
      <c r="AA560" t="str" cm="1">
        <f t="array" ref="AA560">IF($A560&gt;AA$1,"",$C560*INDEX('ETS yield tables'!$D$133:$CO$161,$B560,AA$1-$A560+1)/10^6)</f>
        <v/>
      </c>
      <c r="AB560" t="str" cm="1">
        <f t="array" ref="AB560">IF($A560&gt;AB$1,"",$C560*INDEX('ETS yield tables'!$D$133:$CO$161,$B560,AB$1-$A560+1)/10^6)</f>
        <v/>
      </c>
      <c r="AC560" t="str" cm="1">
        <f t="array" ref="AC560">IF($A560&gt;AC$1,"",$C560*INDEX('ETS yield tables'!$D$133:$CO$161,$B560,AC$1-$A560+1)/10^6)</f>
        <v/>
      </c>
      <c r="AD560" cm="1">
        <f t="array" ref="AD560">IF($A560&gt;AD$1,"",$C560*INDEX('ETS yield tables'!$D$265:$CO$293,$B560,AD$1-$A560+1)/10^6)</f>
        <v>0</v>
      </c>
      <c r="AE560" cm="1">
        <f t="array" aca="1" ref="AE560" ca="1">IF($A560&gt;AE$1,"",$C560*INDEX('ETS yield tables'!$D$265:$CO$293,$B560,AE$1-$A560+1)/10^6)</f>
        <v>0</v>
      </c>
      <c r="AF560" cm="1">
        <f t="array" aca="1" ref="AF560" ca="1">IF($A560&gt;AF$1,"",$C560*INDEX('ETS yield tables'!$D$265:$CO$293,$B560,AF$1-$A560+1)/10^6)</f>
        <v>0</v>
      </c>
      <c r="AG560" cm="1">
        <f t="array" aca="1" ref="AG560" ca="1">IF($A560&gt;AG$1,"",$C560*INDEX('ETS yield tables'!$D$265:$CO$293,$B560,AG$1-$A560+1)/10^6)</f>
        <v>0</v>
      </c>
      <c r="AH560" cm="1">
        <f t="array" aca="1" ref="AH560" ca="1">IF($A560&gt;AH$1,"",$C560*INDEX('ETS yield tables'!$D$265:$CO$293,$B560,AH$1-$A560+1)/10^6)</f>
        <v>0</v>
      </c>
      <c r="AI560" cm="1">
        <f t="array" aca="1" ref="AI560" ca="1">IF($A560&gt;AI$1,"",$C560*INDEX('ETS yield tables'!$D$265:$CO$293,$B560,AI$1-$A560+1)/10^6)</f>
        <v>0</v>
      </c>
      <c r="AJ560" cm="1">
        <f t="array" aca="1" ref="AJ560" ca="1">IF($A560&gt;AJ$1,"",$C560*INDEX('ETS yield tables'!$D$265:$CO$293,$B560,AJ$1-$A560+1)/10^6)</f>
        <v>0</v>
      </c>
      <c r="AK560" cm="1">
        <f t="array" aca="1" ref="AK560" ca="1">IF($A560&gt;AK$1,"",$C560*INDEX('ETS yield tables'!$D$265:$CO$293,$B560,AK$1-$A560+1)/10^6)</f>
        <v>0</v>
      </c>
      <c r="AL560" cm="1">
        <f t="array" aca="1" ref="AL560" ca="1">IF($A560&gt;AL$1,"",$C560*INDEX('ETS yield tables'!$D$265:$CO$293,$B560,AL$1-$A560+1)/10^6)</f>
        <v>0</v>
      </c>
      <c r="AM560" cm="1">
        <f t="array" aca="1" ref="AM560" ca="1">IF($A560&gt;AM$1,"",$C560*INDEX('ETS yield tables'!$D$265:$CO$293,$B560,AM$1-$A560+1)/10^6)</f>
        <v>0</v>
      </c>
      <c r="AN560" cm="1">
        <f t="array" aca="1" ref="AN560" ca="1">IF($A560&gt;AN$1,"",$C560*INDEX('ETS yield tables'!$D$265:$CO$293,$B560,AN$1-$A560+1)/10^6)</f>
        <v>0</v>
      </c>
      <c r="AO560" cm="1">
        <f t="array" aca="1" ref="AO560" ca="1">IF($A560&gt;AO$1,"",$C560*INDEX('ETS yield tables'!$D$265:$CO$293,$B560,AO$1-$A560+1)/10^6)</f>
        <v>0</v>
      </c>
      <c r="AP560" cm="1">
        <f t="array" aca="1" ref="AP560" ca="1">IF($A560&gt;AP$1,"",$C560*INDEX('ETS yield tables'!$D$265:$CO$293,$B560,AP$1-$A560+1)/10^6)</f>
        <v>0</v>
      </c>
      <c r="AQ560" cm="1">
        <f t="array" aca="1" ref="AQ560" ca="1">IF($A560&gt;AQ$1,"",$C560*INDEX('ETS yield tables'!$D$265:$CO$293,$B560,AQ$1-$A560+1)/10^6)</f>
        <v>0</v>
      </c>
      <c r="AR560" cm="1">
        <f t="array" aca="1" ref="AR560" ca="1">IF($A560&gt;AR$1,"",$C560*INDEX('ETS yield tables'!$D$265:$CO$293,$B560,AR$1-$A560+1)/10^6)</f>
        <v>0</v>
      </c>
      <c r="AS560" cm="1">
        <f t="array" aca="1" ref="AS560" ca="1">IF($A560&gt;AS$1,"",$C560*INDEX('ETS yield tables'!$D$265:$CO$293,$B560,AS$1-$A560+1)/10^6)</f>
        <v>0</v>
      </c>
      <c r="AT560" cm="1">
        <f t="array" aca="1" ref="AT560" ca="1">IF($A560&gt;AT$1,"",$C560*INDEX('ETS yield tables'!$D$265:$CO$293,$B560,AT$1-$A560+1)/10^6)</f>
        <v>0</v>
      </c>
      <c r="AU560" cm="1">
        <f t="array" aca="1" ref="AU560" ca="1">IF($A560&gt;AU$1,"",$C560*INDEX('ETS yield tables'!$D$265:$CO$293,$B560,AU$1-$A560+1)/10^6)</f>
        <v>0</v>
      </c>
      <c r="AV560" cm="1">
        <f t="array" aca="1" ref="AV560" ca="1">IF($A560&gt;AV$1,"",$C560*INDEX('ETS yield tables'!$D$265:$CO$293,$B560,AV$1-$A560+1)/10^6)</f>
        <v>0</v>
      </c>
      <c r="AW560" cm="1">
        <f t="array" aca="1" ref="AW560" ca="1">IF($A560&gt;AW$1,"",$C560*INDEX('ETS yield tables'!$D$265:$CO$293,$B560,AW$1-$A560+1)/10^6)</f>
        <v>0</v>
      </c>
      <c r="AX560" cm="1">
        <f t="array" aca="1" ref="AX560" ca="1">IF($A560&gt;AX$1,"",$C560*INDEX('ETS yield tables'!$D$265:$CO$293,$B560,AX$1-$A560+1)/10^6)</f>
        <v>0</v>
      </c>
      <c r="AY560" cm="1">
        <f t="array" aca="1" ref="AY560" ca="1">IF($A560&gt;AY$1,"",$C560*INDEX('ETS yield tables'!$D$265:$CO$293,$B560,AY$1-$A560+1)/10^6)</f>
        <v>0</v>
      </c>
      <c r="AZ560" cm="1">
        <f t="array" aca="1" ref="AZ560" ca="1">IF($A560&gt;AZ$1,"",$C560*INDEX('ETS yield tables'!$D$265:$CO$293,$B560,AZ$1-$A560+1)/10^6)</f>
        <v>0</v>
      </c>
      <c r="BA560" cm="1">
        <f t="array" aca="1" ref="BA560" ca="1">IF($A560&gt;BA$1,"",$C560*INDEX('ETS yield tables'!$D$265:$CO$293,$B560,BA$1-$A560+1)/10^6)</f>
        <v>0</v>
      </c>
      <c r="BB560" cm="1">
        <f t="array" aca="1" ref="BB560" ca="1">IF($A560&gt;BB$1,"",$C560*INDEX('ETS yield tables'!$D$265:$CO$293,$B560,BB$1-$A560+1)/10^6)</f>
        <v>0</v>
      </c>
      <c r="BC560" cm="1">
        <f t="array" aca="1" ref="BC560" ca="1">IF($A560&gt;BC$1,"",$C560*INDEX('ETS yield tables'!$D$265:$CO$293,$B560,BC$1-$A560+1)/10^6)</f>
        <v>0</v>
      </c>
      <c r="BD560" cm="1">
        <f t="array" aca="1" ref="BD560" ca="1">IF($A560&gt;BD$1,"",$C560*INDEX('ETS yield tables'!$D$265:$CO$293,$B560,BD$1-$A560+1)/10^6)</f>
        <v>0</v>
      </c>
      <c r="BE560" cm="1">
        <f t="array" aca="1" ref="BE560" ca="1">IF($A560&gt;BE$1,"",$C560*INDEX('ETS yield tables'!$D$265:$CO$293,$B560,BE$1-$A560+1)/10^6)</f>
        <v>0</v>
      </c>
      <c r="BF560" cm="1">
        <f t="array" aca="1" ref="BF560" ca="1">IF($A560&gt;BF$1,"",$C560*INDEX('ETS yield tables'!$D$265:$CO$293,$B560,BF$1-$A560+1)/10^6)</f>
        <v>0</v>
      </c>
      <c r="BG560" cm="1">
        <f t="array" aca="1" ref="BG560" ca="1">IF($A560&gt;BG$1,"",$C560*INDEX('ETS yield tables'!$D$265:$CO$293,$B560,BG$1-$A560+1)/10^6)</f>
        <v>0</v>
      </c>
      <c r="BH560" cm="1">
        <f t="array" aca="1" ref="BH560" ca="1">IF($A560&gt;BH$1,"",$C560*INDEX('ETS yield tables'!$D$265:$CO$293,$B560,BH$1-$A560+1)/10^6)</f>
        <v>0</v>
      </c>
      <c r="BI560" cm="1">
        <f t="array" aca="1" ref="BI560" ca="1">IF($A560&gt;BI$1,"",$C560*INDEX('ETS yield tables'!$D$265:$CO$293,$B560,BI$1-$A560+1)/10^6)</f>
        <v>0</v>
      </c>
      <c r="BJ560" cm="1">
        <f t="array" aca="1" ref="BJ560" ca="1">IF($A560&gt;BJ$1,"",$C560*INDEX('ETS yield tables'!$D$265:$CO$293,$B560,BJ$1-$A560+1)/10^6)</f>
        <v>0</v>
      </c>
      <c r="BK560" cm="1">
        <f t="array" aca="1" ref="BK560" ca="1">IF($A560&gt;BK$1,"",$C560*INDEX('ETS yield tables'!$D$265:$CO$293,$B560,BK$1-$A560+1)/10^6)</f>
        <v>0</v>
      </c>
      <c r="BL560" cm="1">
        <f t="array" aca="1" ref="BL560" ca="1">IF($A560&gt;BL$1,"",$C560*INDEX('ETS yield tables'!$D$265:$CO$293,$B560,BL$1-$A560+1)/10^6)</f>
        <v>0</v>
      </c>
      <c r="BM560" cm="1">
        <f t="array" aca="1" ref="BM560" ca="1">IF($A560&gt;BM$1,"",$C560*INDEX('ETS yield tables'!$D$265:$CO$293,$B560,BM$1-$A560+1)/10^6)</f>
        <v>0</v>
      </c>
      <c r="BN560" cm="1">
        <f t="array" aca="1" ref="BN560" ca="1">IF($A560&gt;BN$1,"",$C560*INDEX('ETS yield tables'!$D$265:$CO$293,$B560,BN$1-$A560+1)/10^6)</f>
        <v>0</v>
      </c>
      <c r="BO560" cm="1">
        <f t="array" aca="1" ref="BO560" ca="1">IF($A560&gt;BO$1,"",$C560*INDEX('ETS yield tables'!$D$265:$CO$293,$B560,BO$1-$A560+1)/10^6)</f>
        <v>0</v>
      </c>
      <c r="BP560" cm="1">
        <f t="array" aca="1" ref="BP560" ca="1">IF($A560&gt;BP$1,"",$C560*INDEX('ETS yield tables'!$D$265:$CO$293,$B560,BP$1-$A560+1)/10^6)</f>
        <v>0</v>
      </c>
      <c r="BQ560" cm="1">
        <f t="array" aca="1" ref="BQ560" ca="1">IF($A560&gt;BQ$1,"",$C560*INDEX('ETS yield tables'!$D$265:$CO$293,$B560,BQ$1-$A560+1)/10^6)</f>
        <v>0</v>
      </c>
      <c r="BR560" cm="1">
        <f t="array" aca="1" ref="BR560" ca="1">IF($A560&gt;BR$1,"",$C560*INDEX('ETS yield tables'!$D$265:$CO$293,$B560,BR$1-$A560+1)/10^6)</f>
        <v>0</v>
      </c>
      <c r="BS560" cm="1">
        <f t="array" aca="1" ref="BS560" ca="1">IF($A560&gt;BS$1,"",$C560*INDEX('ETS yield tables'!$D$265:$CO$293,$B560,BS$1-$A560+1)/10^6)</f>
        <v>0</v>
      </c>
      <c r="BT560" cm="1">
        <f t="array" aca="1" ref="BT560" ca="1">IF($A560&gt;BT$1,"",$C560*INDEX('ETS yield tables'!$D$265:$CO$293,$B560,BT$1-$A560+1)/10^6)</f>
        <v>0</v>
      </c>
      <c r="BU560" cm="1">
        <f t="array" aca="1" ref="BU560" ca="1">IF($A560&gt;BU$1,"",$C560*INDEX('ETS yield tables'!$D$265:$CO$293,$B560,BU$1-$A560+1)/10^6)</f>
        <v>0</v>
      </c>
      <c r="BV560" cm="1">
        <f t="array" aca="1" ref="BV560" ca="1">IF($A560&gt;BV$1,"",$C560*INDEX('ETS yield tables'!$D$265:$CO$293,$B560,BV$1-$A560+1)/10^6)</f>
        <v>0</v>
      </c>
      <c r="BW560" cm="1">
        <f t="array" aca="1" ref="BW560" ca="1">IF($A560&gt;BW$1,"",$C560*INDEX('ETS yield tables'!$D$265:$CO$293,$B560,BW$1-$A560+1)/10^6)</f>
        <v>0</v>
      </c>
      <c r="BX560" cm="1">
        <f t="array" aca="1" ref="BX560" ca="1">IF($A560&gt;BX$1,"",$C560*INDEX('ETS yield tables'!$D$265:$CO$293,$B560,BX$1-$A560+1)/10^6)</f>
        <v>0</v>
      </c>
      <c r="BY560" cm="1">
        <f t="array" aca="1" ref="BY560" ca="1">IF($A560&gt;BY$1,"",$C560*INDEX('ETS yield tables'!$D$265:$CO$293,$B560,BY$1-$A560+1)/10^6)</f>
        <v>0</v>
      </c>
      <c r="BZ560" cm="1">
        <f t="array" aca="1" ref="BZ560" ca="1">IF($A560&gt;BZ$1,"",$C560*INDEX('ETS yield tables'!$D$265:$CO$293,$B560,BZ$1-$A560+1)/10^6)</f>
        <v>0</v>
      </c>
      <c r="CA560" cm="1">
        <f t="array" aca="1" ref="CA560" ca="1">IF($A560&gt;CA$1,"",$C560*INDEX('ETS yield tables'!$D$265:$CO$293,$B560,CA$1-$A560+1)/10^6)</f>
        <v>0</v>
      </c>
      <c r="CB560" cm="1">
        <f t="array" aca="1" ref="CB560" ca="1">IF($A560&gt;CB$1,"",$C560*INDEX('ETS yield tables'!$D$265:$CO$293,$B560,CB$1-$A560+1)/10^6)</f>
        <v>0</v>
      </c>
      <c r="CC560" cm="1">
        <f t="array" aca="1" ref="CC560" ca="1">IF($A560&gt;CC$1,"",$C560*INDEX('ETS yield tables'!$D$265:$CO$293,$B560,CC$1-$A560+1)/10^6)</f>
        <v>0</v>
      </c>
      <c r="CD560" cm="1">
        <f t="array" aca="1" ref="CD560" ca="1">IF($A560&gt;CD$1,"",$C560*INDEX('ETS yield tables'!$D$265:$CO$293,$B560,CD$1-$A560+1)/10^6)</f>
        <v>0</v>
      </c>
      <c r="CE560" cm="1">
        <f t="array" aca="1" ref="CE560" ca="1">IF($A560&gt;CE$1,"",$C560*INDEX('ETS yield tables'!$D$265:$CO$293,$B560,CE$1-$A560+1)/10^6)</f>
        <v>0</v>
      </c>
      <c r="CF560" cm="1">
        <f t="array" aca="1" ref="CF560" ca="1">IF($A560&gt;CF$1,"",$C560*INDEX('ETS yield tables'!$D$265:$CO$293,$B560,CF$1-$A560+1)/10^6)</f>
        <v>0</v>
      </c>
      <c r="CG560" cm="1">
        <f t="array" aca="1" ref="CG560" ca="1">IF($A560&gt;CG$1,"",$C560*INDEX('ETS yield tables'!$D$265:$CO$293,$B560,CG$1-$A560+1)/10^6)</f>
        <v>0</v>
      </c>
      <c r="CH560" cm="1">
        <f t="array" aca="1" ref="CH560" ca="1">IF($A560&gt;CH$1,"",$C560*INDEX('ETS yield tables'!$D$265:$CO$293,$B560,CH$1-$A560+1)/10^6)</f>
        <v>0</v>
      </c>
      <c r="CI560" cm="1">
        <f t="array" aca="1" ref="CI560" ca="1">IF($A560&gt;CI$1,"",$C560*INDEX('ETS yield tables'!$D$265:$CO$293,$B560,CI$1-$A560+1)/10^6)</f>
        <v>0</v>
      </c>
      <c r="CJ560" cm="1">
        <f t="array" aca="1" ref="CJ560" ca="1">IF($A560&gt;CJ$1,"",$C560*INDEX('ETS yield tables'!$D$265:$CO$293,$B560,CJ$1-$A560+1)/10^6)</f>
        <v>0</v>
      </c>
      <c r="CK560" cm="1">
        <f t="array" aca="1" ref="CK560" ca="1">IF($A560&gt;CK$1,"",$C560*INDEX('ETS yield tables'!$D$265:$CO$293,$B560,CK$1-$A560+1)/10^6)</f>
        <v>0</v>
      </c>
      <c r="CL560" cm="1">
        <f t="array" aca="1" ref="CL560" ca="1">IF($A560&gt;CL$1,"",$C560*INDEX('ETS yield tables'!$D$265:$CO$293,$B560,CL$1-$A560+1)/10^6)</f>
        <v>0</v>
      </c>
      <c r="CM560" cm="1">
        <f t="array" aca="1" ref="CM560" ca="1">IF($A560&gt;CM$1,"",$C560*INDEX('ETS yield tables'!$D$265:$CO$293,$B560,CM$1-$A560+1)/10^6)</f>
        <v>0</v>
      </c>
      <c r="CN560" cm="1">
        <f t="array" aca="1" ref="CN560" ca="1">IF($A560&gt;CN$1,"",$C560*INDEX('ETS yield tables'!$D$265:$CO$293,$B560,CN$1-$A560+1)/10^6)</f>
        <v>0</v>
      </c>
      <c r="CO560" cm="1">
        <f t="array" aca="1" ref="CO560" ca="1">IF($A560&gt;CO$1,"",$C560*INDEX('ETS yield tables'!$D$265:$CO$293,$B560,CO$1-$A560+1)/10^6)</f>
        <v>0</v>
      </c>
    </row>
    <row r="561" spans="1:93" hidden="1" outlineLevel="1">
      <c r="A561">
        <v>2017</v>
      </c>
      <c r="B561">
        <f t="shared" si="265"/>
        <v>1</v>
      </c>
      <c r="C561" s="1">
        <v>0</v>
      </c>
      <c r="D561" s="64"/>
      <c r="E561" s="64"/>
      <c r="F561" s="64"/>
      <c r="G561" s="64"/>
      <c r="H561" s="64"/>
      <c r="I561" s="64"/>
      <c r="J561" s="64"/>
      <c r="K561" s="64"/>
      <c r="L561" s="64"/>
      <c r="M561" s="64"/>
      <c r="N561" s="64"/>
      <c r="O561" s="64"/>
      <c r="P561" s="64"/>
      <c r="Q561" s="64"/>
      <c r="R561" s="64"/>
      <c r="S561" s="64"/>
      <c r="T561" s="64"/>
      <c r="U561" s="64"/>
      <c r="V561" s="64"/>
      <c r="W561" s="64"/>
      <c r="X561" s="64"/>
      <c r="Y561" s="64"/>
      <c r="Z561" s="64"/>
      <c r="AA561" t="str" cm="1">
        <f t="array" ref="AA561">IF($A561&gt;AA$1,"",$C561*INDEX('ETS yield tables'!$D$133:$CO$161,$B561,AA$1-$A561+1)/10^6)</f>
        <v/>
      </c>
      <c r="AB561" t="str" cm="1">
        <f t="array" ref="AB561">IF($A561&gt;AB$1,"",$C561*INDEX('ETS yield tables'!$D$133:$CO$161,$B561,AB$1-$A561+1)/10^6)</f>
        <v/>
      </c>
      <c r="AC561" t="str" cm="1">
        <f t="array" ref="AC561">IF($A561&gt;AC$1,"",$C561*INDEX('ETS yield tables'!$D$133:$CO$161,$B561,AC$1-$A561+1)/10^6)</f>
        <v/>
      </c>
      <c r="AD561" t="str" cm="1">
        <f t="array" ref="AD561">IF($A561&gt;AD$1,"",$C561*INDEX('ETS yield tables'!$D$133:$CO$161,$B561,AD$1-$A561+1)/10^6)</f>
        <v/>
      </c>
      <c r="AE561" cm="1">
        <f t="array" ref="AE561">IF($A561&gt;AE$1,"",$C561*INDEX('ETS yield tables'!$D$265:$CO$293,$B561,AE$1-$A561+1)/10^6)</f>
        <v>0</v>
      </c>
      <c r="AF561" cm="1">
        <f t="array" aca="1" ref="AF561" ca="1">IF($A561&gt;AF$1,"",$C561*INDEX('ETS yield tables'!$D$265:$CO$293,$B561,AF$1-$A561+1)/10^6)</f>
        <v>0</v>
      </c>
      <c r="AG561" cm="1">
        <f t="array" aca="1" ref="AG561" ca="1">IF($A561&gt;AG$1,"",$C561*INDEX('ETS yield tables'!$D$265:$CO$293,$B561,AG$1-$A561+1)/10^6)</f>
        <v>0</v>
      </c>
      <c r="AH561" cm="1">
        <f t="array" aca="1" ref="AH561" ca="1">IF($A561&gt;AH$1,"",$C561*INDEX('ETS yield tables'!$D$265:$CO$293,$B561,AH$1-$A561+1)/10^6)</f>
        <v>0</v>
      </c>
      <c r="AI561" cm="1">
        <f t="array" aca="1" ref="AI561" ca="1">IF($A561&gt;AI$1,"",$C561*INDEX('ETS yield tables'!$D$265:$CO$293,$B561,AI$1-$A561+1)/10^6)</f>
        <v>0</v>
      </c>
      <c r="AJ561" cm="1">
        <f t="array" aca="1" ref="AJ561" ca="1">IF($A561&gt;AJ$1,"",$C561*INDEX('ETS yield tables'!$D$265:$CO$293,$B561,AJ$1-$A561+1)/10^6)</f>
        <v>0</v>
      </c>
      <c r="AK561" cm="1">
        <f t="array" aca="1" ref="AK561" ca="1">IF($A561&gt;AK$1,"",$C561*INDEX('ETS yield tables'!$D$265:$CO$293,$B561,AK$1-$A561+1)/10^6)</f>
        <v>0</v>
      </c>
      <c r="AL561" cm="1">
        <f t="array" aca="1" ref="AL561" ca="1">IF($A561&gt;AL$1,"",$C561*INDEX('ETS yield tables'!$D$265:$CO$293,$B561,AL$1-$A561+1)/10^6)</f>
        <v>0</v>
      </c>
      <c r="AM561" cm="1">
        <f t="array" aca="1" ref="AM561" ca="1">IF($A561&gt;AM$1,"",$C561*INDEX('ETS yield tables'!$D$265:$CO$293,$B561,AM$1-$A561+1)/10^6)</f>
        <v>0</v>
      </c>
      <c r="AN561" cm="1">
        <f t="array" aca="1" ref="AN561" ca="1">IF($A561&gt;AN$1,"",$C561*INDEX('ETS yield tables'!$D$265:$CO$293,$B561,AN$1-$A561+1)/10^6)</f>
        <v>0</v>
      </c>
      <c r="AO561" cm="1">
        <f t="array" aca="1" ref="AO561" ca="1">IF($A561&gt;AO$1,"",$C561*INDEX('ETS yield tables'!$D$265:$CO$293,$B561,AO$1-$A561+1)/10^6)</f>
        <v>0</v>
      </c>
      <c r="AP561" cm="1">
        <f t="array" aca="1" ref="AP561" ca="1">IF($A561&gt;AP$1,"",$C561*INDEX('ETS yield tables'!$D$265:$CO$293,$B561,AP$1-$A561+1)/10^6)</f>
        <v>0</v>
      </c>
      <c r="AQ561" cm="1">
        <f t="array" aca="1" ref="AQ561" ca="1">IF($A561&gt;AQ$1,"",$C561*INDEX('ETS yield tables'!$D$265:$CO$293,$B561,AQ$1-$A561+1)/10^6)</f>
        <v>0</v>
      </c>
      <c r="AR561" cm="1">
        <f t="array" aca="1" ref="AR561" ca="1">IF($A561&gt;AR$1,"",$C561*INDEX('ETS yield tables'!$D$265:$CO$293,$B561,AR$1-$A561+1)/10^6)</f>
        <v>0</v>
      </c>
      <c r="AS561" cm="1">
        <f t="array" aca="1" ref="AS561" ca="1">IF($A561&gt;AS$1,"",$C561*INDEX('ETS yield tables'!$D$265:$CO$293,$B561,AS$1-$A561+1)/10^6)</f>
        <v>0</v>
      </c>
      <c r="AT561" cm="1">
        <f t="array" aca="1" ref="AT561" ca="1">IF($A561&gt;AT$1,"",$C561*INDEX('ETS yield tables'!$D$265:$CO$293,$B561,AT$1-$A561+1)/10^6)</f>
        <v>0</v>
      </c>
      <c r="AU561" cm="1">
        <f t="array" aca="1" ref="AU561" ca="1">IF($A561&gt;AU$1,"",$C561*INDEX('ETS yield tables'!$D$265:$CO$293,$B561,AU$1-$A561+1)/10^6)</f>
        <v>0</v>
      </c>
      <c r="AV561" cm="1">
        <f t="array" aca="1" ref="AV561" ca="1">IF($A561&gt;AV$1,"",$C561*INDEX('ETS yield tables'!$D$265:$CO$293,$B561,AV$1-$A561+1)/10^6)</f>
        <v>0</v>
      </c>
      <c r="AW561" cm="1">
        <f t="array" aca="1" ref="AW561" ca="1">IF($A561&gt;AW$1,"",$C561*INDEX('ETS yield tables'!$D$265:$CO$293,$B561,AW$1-$A561+1)/10^6)</f>
        <v>0</v>
      </c>
      <c r="AX561" cm="1">
        <f t="array" aca="1" ref="AX561" ca="1">IF($A561&gt;AX$1,"",$C561*INDEX('ETS yield tables'!$D$265:$CO$293,$B561,AX$1-$A561+1)/10^6)</f>
        <v>0</v>
      </c>
      <c r="AY561" cm="1">
        <f t="array" aca="1" ref="AY561" ca="1">IF($A561&gt;AY$1,"",$C561*INDEX('ETS yield tables'!$D$265:$CO$293,$B561,AY$1-$A561+1)/10^6)</f>
        <v>0</v>
      </c>
      <c r="AZ561" cm="1">
        <f t="array" aca="1" ref="AZ561" ca="1">IF($A561&gt;AZ$1,"",$C561*INDEX('ETS yield tables'!$D$265:$CO$293,$B561,AZ$1-$A561+1)/10^6)</f>
        <v>0</v>
      </c>
      <c r="BA561" cm="1">
        <f t="array" aca="1" ref="BA561" ca="1">IF($A561&gt;BA$1,"",$C561*INDEX('ETS yield tables'!$D$265:$CO$293,$B561,BA$1-$A561+1)/10^6)</f>
        <v>0</v>
      </c>
      <c r="BB561" cm="1">
        <f t="array" aca="1" ref="BB561" ca="1">IF($A561&gt;BB$1,"",$C561*INDEX('ETS yield tables'!$D$265:$CO$293,$B561,BB$1-$A561+1)/10^6)</f>
        <v>0</v>
      </c>
      <c r="BC561" cm="1">
        <f t="array" aca="1" ref="BC561" ca="1">IF($A561&gt;BC$1,"",$C561*INDEX('ETS yield tables'!$D$265:$CO$293,$B561,BC$1-$A561+1)/10^6)</f>
        <v>0</v>
      </c>
      <c r="BD561" cm="1">
        <f t="array" aca="1" ref="BD561" ca="1">IF($A561&gt;BD$1,"",$C561*INDEX('ETS yield tables'!$D$265:$CO$293,$B561,BD$1-$A561+1)/10^6)</f>
        <v>0</v>
      </c>
      <c r="BE561" cm="1">
        <f t="array" aca="1" ref="BE561" ca="1">IF($A561&gt;BE$1,"",$C561*INDEX('ETS yield tables'!$D$265:$CO$293,$B561,BE$1-$A561+1)/10^6)</f>
        <v>0</v>
      </c>
      <c r="BF561" cm="1">
        <f t="array" aca="1" ref="BF561" ca="1">IF($A561&gt;BF$1,"",$C561*INDEX('ETS yield tables'!$D$265:$CO$293,$B561,BF$1-$A561+1)/10^6)</f>
        <v>0</v>
      </c>
      <c r="BG561" cm="1">
        <f t="array" aca="1" ref="BG561" ca="1">IF($A561&gt;BG$1,"",$C561*INDEX('ETS yield tables'!$D$265:$CO$293,$B561,BG$1-$A561+1)/10^6)</f>
        <v>0</v>
      </c>
      <c r="BH561" cm="1">
        <f t="array" aca="1" ref="BH561" ca="1">IF($A561&gt;BH$1,"",$C561*INDEX('ETS yield tables'!$D$265:$CO$293,$B561,BH$1-$A561+1)/10^6)</f>
        <v>0</v>
      </c>
      <c r="BI561" cm="1">
        <f t="array" aca="1" ref="BI561" ca="1">IF($A561&gt;BI$1,"",$C561*INDEX('ETS yield tables'!$D$265:$CO$293,$B561,BI$1-$A561+1)/10^6)</f>
        <v>0</v>
      </c>
      <c r="BJ561" cm="1">
        <f t="array" aca="1" ref="BJ561" ca="1">IF($A561&gt;BJ$1,"",$C561*INDEX('ETS yield tables'!$D$265:$CO$293,$B561,BJ$1-$A561+1)/10^6)</f>
        <v>0</v>
      </c>
      <c r="BK561" cm="1">
        <f t="array" aca="1" ref="BK561" ca="1">IF($A561&gt;BK$1,"",$C561*INDEX('ETS yield tables'!$D$265:$CO$293,$B561,BK$1-$A561+1)/10^6)</f>
        <v>0</v>
      </c>
      <c r="BL561" cm="1">
        <f t="array" aca="1" ref="BL561" ca="1">IF($A561&gt;BL$1,"",$C561*INDEX('ETS yield tables'!$D$265:$CO$293,$B561,BL$1-$A561+1)/10^6)</f>
        <v>0</v>
      </c>
      <c r="BM561" cm="1">
        <f t="array" aca="1" ref="BM561" ca="1">IF($A561&gt;BM$1,"",$C561*INDEX('ETS yield tables'!$D$265:$CO$293,$B561,BM$1-$A561+1)/10^6)</f>
        <v>0</v>
      </c>
      <c r="BN561" cm="1">
        <f t="array" aca="1" ref="BN561" ca="1">IF($A561&gt;BN$1,"",$C561*INDEX('ETS yield tables'!$D$265:$CO$293,$B561,BN$1-$A561+1)/10^6)</f>
        <v>0</v>
      </c>
      <c r="BO561" cm="1">
        <f t="array" aca="1" ref="BO561" ca="1">IF($A561&gt;BO$1,"",$C561*INDEX('ETS yield tables'!$D$265:$CO$293,$B561,BO$1-$A561+1)/10^6)</f>
        <v>0</v>
      </c>
      <c r="BP561" cm="1">
        <f t="array" aca="1" ref="BP561" ca="1">IF($A561&gt;BP$1,"",$C561*INDEX('ETS yield tables'!$D$265:$CO$293,$B561,BP$1-$A561+1)/10^6)</f>
        <v>0</v>
      </c>
      <c r="BQ561" cm="1">
        <f t="array" aca="1" ref="BQ561" ca="1">IF($A561&gt;BQ$1,"",$C561*INDEX('ETS yield tables'!$D$265:$CO$293,$B561,BQ$1-$A561+1)/10^6)</f>
        <v>0</v>
      </c>
      <c r="BR561" cm="1">
        <f t="array" aca="1" ref="BR561" ca="1">IF($A561&gt;BR$1,"",$C561*INDEX('ETS yield tables'!$D$265:$CO$293,$B561,BR$1-$A561+1)/10^6)</f>
        <v>0</v>
      </c>
      <c r="BS561" cm="1">
        <f t="array" aca="1" ref="BS561" ca="1">IF($A561&gt;BS$1,"",$C561*INDEX('ETS yield tables'!$D$265:$CO$293,$B561,BS$1-$A561+1)/10^6)</f>
        <v>0</v>
      </c>
      <c r="BT561" cm="1">
        <f t="array" aca="1" ref="BT561" ca="1">IF($A561&gt;BT$1,"",$C561*INDEX('ETS yield tables'!$D$265:$CO$293,$B561,BT$1-$A561+1)/10^6)</f>
        <v>0</v>
      </c>
      <c r="BU561" cm="1">
        <f t="array" aca="1" ref="BU561" ca="1">IF($A561&gt;BU$1,"",$C561*INDEX('ETS yield tables'!$D$265:$CO$293,$B561,BU$1-$A561+1)/10^6)</f>
        <v>0</v>
      </c>
      <c r="BV561" cm="1">
        <f t="array" aca="1" ref="BV561" ca="1">IF($A561&gt;BV$1,"",$C561*INDEX('ETS yield tables'!$D$265:$CO$293,$B561,BV$1-$A561+1)/10^6)</f>
        <v>0</v>
      </c>
      <c r="BW561" cm="1">
        <f t="array" aca="1" ref="BW561" ca="1">IF($A561&gt;BW$1,"",$C561*INDEX('ETS yield tables'!$D$265:$CO$293,$B561,BW$1-$A561+1)/10^6)</f>
        <v>0</v>
      </c>
      <c r="BX561" cm="1">
        <f t="array" aca="1" ref="BX561" ca="1">IF($A561&gt;BX$1,"",$C561*INDEX('ETS yield tables'!$D$265:$CO$293,$B561,BX$1-$A561+1)/10^6)</f>
        <v>0</v>
      </c>
      <c r="BY561" cm="1">
        <f t="array" aca="1" ref="BY561" ca="1">IF($A561&gt;BY$1,"",$C561*INDEX('ETS yield tables'!$D$265:$CO$293,$B561,BY$1-$A561+1)/10^6)</f>
        <v>0</v>
      </c>
      <c r="BZ561" cm="1">
        <f t="array" aca="1" ref="BZ561" ca="1">IF($A561&gt;BZ$1,"",$C561*INDEX('ETS yield tables'!$D$265:$CO$293,$B561,BZ$1-$A561+1)/10^6)</f>
        <v>0</v>
      </c>
      <c r="CA561" cm="1">
        <f t="array" aca="1" ref="CA561" ca="1">IF($A561&gt;CA$1,"",$C561*INDEX('ETS yield tables'!$D$265:$CO$293,$B561,CA$1-$A561+1)/10^6)</f>
        <v>0</v>
      </c>
      <c r="CB561" cm="1">
        <f t="array" aca="1" ref="CB561" ca="1">IF($A561&gt;CB$1,"",$C561*INDEX('ETS yield tables'!$D$265:$CO$293,$B561,CB$1-$A561+1)/10^6)</f>
        <v>0</v>
      </c>
      <c r="CC561" cm="1">
        <f t="array" aca="1" ref="CC561" ca="1">IF($A561&gt;CC$1,"",$C561*INDEX('ETS yield tables'!$D$265:$CO$293,$B561,CC$1-$A561+1)/10^6)</f>
        <v>0</v>
      </c>
      <c r="CD561" cm="1">
        <f t="array" aca="1" ref="CD561" ca="1">IF($A561&gt;CD$1,"",$C561*INDEX('ETS yield tables'!$D$265:$CO$293,$B561,CD$1-$A561+1)/10^6)</f>
        <v>0</v>
      </c>
      <c r="CE561" cm="1">
        <f t="array" aca="1" ref="CE561" ca="1">IF($A561&gt;CE$1,"",$C561*INDEX('ETS yield tables'!$D$265:$CO$293,$B561,CE$1-$A561+1)/10^6)</f>
        <v>0</v>
      </c>
      <c r="CF561" cm="1">
        <f t="array" aca="1" ref="CF561" ca="1">IF($A561&gt;CF$1,"",$C561*INDEX('ETS yield tables'!$D$265:$CO$293,$B561,CF$1-$A561+1)/10^6)</f>
        <v>0</v>
      </c>
      <c r="CG561" cm="1">
        <f t="array" aca="1" ref="CG561" ca="1">IF($A561&gt;CG$1,"",$C561*INDEX('ETS yield tables'!$D$265:$CO$293,$B561,CG$1-$A561+1)/10^6)</f>
        <v>0</v>
      </c>
      <c r="CH561" cm="1">
        <f t="array" aca="1" ref="CH561" ca="1">IF($A561&gt;CH$1,"",$C561*INDEX('ETS yield tables'!$D$265:$CO$293,$B561,CH$1-$A561+1)/10^6)</f>
        <v>0</v>
      </c>
      <c r="CI561" cm="1">
        <f t="array" aca="1" ref="CI561" ca="1">IF($A561&gt;CI$1,"",$C561*INDEX('ETS yield tables'!$D$265:$CO$293,$B561,CI$1-$A561+1)/10^6)</f>
        <v>0</v>
      </c>
      <c r="CJ561" cm="1">
        <f t="array" aca="1" ref="CJ561" ca="1">IF($A561&gt;CJ$1,"",$C561*INDEX('ETS yield tables'!$D$265:$CO$293,$B561,CJ$1-$A561+1)/10^6)</f>
        <v>0</v>
      </c>
      <c r="CK561" cm="1">
        <f t="array" aca="1" ref="CK561" ca="1">IF($A561&gt;CK$1,"",$C561*INDEX('ETS yield tables'!$D$265:$CO$293,$B561,CK$1-$A561+1)/10^6)</f>
        <v>0</v>
      </c>
      <c r="CL561" cm="1">
        <f t="array" aca="1" ref="CL561" ca="1">IF($A561&gt;CL$1,"",$C561*INDEX('ETS yield tables'!$D$265:$CO$293,$B561,CL$1-$A561+1)/10^6)</f>
        <v>0</v>
      </c>
      <c r="CM561" cm="1">
        <f t="array" aca="1" ref="CM561" ca="1">IF($A561&gt;CM$1,"",$C561*INDEX('ETS yield tables'!$D$265:$CO$293,$B561,CM$1-$A561+1)/10^6)</f>
        <v>0</v>
      </c>
      <c r="CN561" cm="1">
        <f t="array" aca="1" ref="CN561" ca="1">IF($A561&gt;CN$1,"",$C561*INDEX('ETS yield tables'!$D$265:$CO$293,$B561,CN$1-$A561+1)/10^6)</f>
        <v>0</v>
      </c>
      <c r="CO561" cm="1">
        <f t="array" aca="1" ref="CO561" ca="1">IF($A561&gt;CO$1,"",$C561*INDEX('ETS yield tables'!$D$265:$CO$293,$B561,CO$1-$A561+1)/10^6)</f>
        <v>0</v>
      </c>
    </row>
    <row r="562" spans="1:93" hidden="1" outlineLevel="1">
      <c r="A562">
        <v>2018</v>
      </c>
      <c r="B562">
        <f t="shared" si="265"/>
        <v>1</v>
      </c>
      <c r="C562" s="1"/>
      <c r="D562" s="64"/>
      <c r="E562" s="64"/>
      <c r="F562" s="64"/>
      <c r="G562" s="64"/>
      <c r="H562" s="64"/>
      <c r="I562" s="64"/>
      <c r="J562" s="64"/>
      <c r="K562" s="64"/>
      <c r="L562" s="64"/>
      <c r="M562" s="64"/>
      <c r="N562" s="64"/>
      <c r="O562" s="64"/>
      <c r="P562" s="64"/>
      <c r="Q562" s="64"/>
      <c r="R562" s="64"/>
      <c r="S562" s="64"/>
      <c r="T562" s="64"/>
      <c r="U562" s="64"/>
      <c r="V562" s="64"/>
      <c r="W562" s="64"/>
      <c r="X562" s="64"/>
      <c r="Y562" s="64"/>
      <c r="Z562" s="64"/>
      <c r="AA562" t="str" cm="1">
        <f t="array" ref="AA562">IF($A562&gt;AA$1,"",$C562*INDEX('ETS yield tables'!$D$133:$CO$161,$B562,AA$1-$A562+1)/10^6)</f>
        <v/>
      </c>
      <c r="AB562" t="str" cm="1">
        <f t="array" ref="AB562">IF($A562&gt;AB$1,"",$C562*INDEX('ETS yield tables'!$D$133:$CO$161,$B562,AB$1-$A562+1)/10^6)</f>
        <v/>
      </c>
      <c r="AC562" t="str" cm="1">
        <f t="array" ref="AC562">IF($A562&gt;AC$1,"",$C562*INDEX('ETS yield tables'!$D$133:$CO$161,$B562,AC$1-$A562+1)/10^6)</f>
        <v/>
      </c>
      <c r="AD562" t="str" cm="1">
        <f t="array" ref="AD562">IF($A562&gt;AD$1,"",$C562*INDEX('ETS yield tables'!$D$133:$CO$161,$B562,AD$1-$A562+1)/10^6)</f>
        <v/>
      </c>
      <c r="AE562" t="str" cm="1">
        <f t="array" ref="AE562">IF($A562&gt;AE$1,"",$C562*INDEX('ETS yield tables'!$D$133:$CO$161,$B562,AE$1-$A562+1)/10^6)</f>
        <v/>
      </c>
      <c r="AF562" cm="1">
        <f t="array" ref="AF562">IF($A562&gt;AF$1,"",$C562*INDEX('ETS yield tables'!$D$265:$CO$293,$B562,AF$1-$A562+1)/10^6)</f>
        <v>0</v>
      </c>
      <c r="AG562" cm="1">
        <f t="array" aca="1" ref="AG562" ca="1">IF($A562&gt;AG$1,"",$C562*INDEX('ETS yield tables'!$D$265:$CO$293,$B562,AG$1-$A562+1)/10^6)</f>
        <v>0</v>
      </c>
      <c r="AH562" cm="1">
        <f t="array" aca="1" ref="AH562" ca="1">IF($A562&gt;AH$1,"",$C562*INDEX('ETS yield tables'!$D$265:$CO$293,$B562,AH$1-$A562+1)/10^6)</f>
        <v>0</v>
      </c>
      <c r="AI562" cm="1">
        <f t="array" aca="1" ref="AI562" ca="1">IF($A562&gt;AI$1,"",$C562*INDEX('ETS yield tables'!$D$265:$CO$293,$B562,AI$1-$A562+1)/10^6)</f>
        <v>0</v>
      </c>
      <c r="AJ562" cm="1">
        <f t="array" aca="1" ref="AJ562" ca="1">IF($A562&gt;AJ$1,"",$C562*INDEX('ETS yield tables'!$D$265:$CO$293,$B562,AJ$1-$A562+1)/10^6)</f>
        <v>0</v>
      </c>
      <c r="AK562" cm="1">
        <f t="array" aca="1" ref="AK562" ca="1">IF($A562&gt;AK$1,"",$C562*INDEX('ETS yield tables'!$D$265:$CO$293,$B562,AK$1-$A562+1)/10^6)</f>
        <v>0</v>
      </c>
      <c r="AL562" cm="1">
        <f t="array" aca="1" ref="AL562" ca="1">IF($A562&gt;AL$1,"",$C562*INDEX('ETS yield tables'!$D$265:$CO$293,$B562,AL$1-$A562+1)/10^6)</f>
        <v>0</v>
      </c>
      <c r="AM562" cm="1">
        <f t="array" aca="1" ref="AM562" ca="1">IF($A562&gt;AM$1,"",$C562*INDEX('ETS yield tables'!$D$265:$CO$293,$B562,AM$1-$A562+1)/10^6)</f>
        <v>0</v>
      </c>
      <c r="AN562" cm="1">
        <f t="array" aca="1" ref="AN562" ca="1">IF($A562&gt;AN$1,"",$C562*INDEX('ETS yield tables'!$D$265:$CO$293,$B562,AN$1-$A562+1)/10^6)</f>
        <v>0</v>
      </c>
      <c r="AO562" cm="1">
        <f t="array" aca="1" ref="AO562" ca="1">IF($A562&gt;AO$1,"",$C562*INDEX('ETS yield tables'!$D$265:$CO$293,$B562,AO$1-$A562+1)/10^6)</f>
        <v>0</v>
      </c>
      <c r="AP562" cm="1">
        <f t="array" aca="1" ref="AP562" ca="1">IF($A562&gt;AP$1,"",$C562*INDEX('ETS yield tables'!$D$265:$CO$293,$B562,AP$1-$A562+1)/10^6)</f>
        <v>0</v>
      </c>
      <c r="AQ562" cm="1">
        <f t="array" aca="1" ref="AQ562" ca="1">IF($A562&gt;AQ$1,"",$C562*INDEX('ETS yield tables'!$D$265:$CO$293,$B562,AQ$1-$A562+1)/10^6)</f>
        <v>0</v>
      </c>
      <c r="AR562" cm="1">
        <f t="array" aca="1" ref="AR562" ca="1">IF($A562&gt;AR$1,"",$C562*INDEX('ETS yield tables'!$D$265:$CO$293,$B562,AR$1-$A562+1)/10^6)</f>
        <v>0</v>
      </c>
      <c r="AS562" cm="1">
        <f t="array" aca="1" ref="AS562" ca="1">IF($A562&gt;AS$1,"",$C562*INDEX('ETS yield tables'!$D$265:$CO$293,$B562,AS$1-$A562+1)/10^6)</f>
        <v>0</v>
      </c>
      <c r="AT562" cm="1">
        <f t="array" aca="1" ref="AT562" ca="1">IF($A562&gt;AT$1,"",$C562*INDEX('ETS yield tables'!$D$265:$CO$293,$B562,AT$1-$A562+1)/10^6)</f>
        <v>0</v>
      </c>
      <c r="AU562" cm="1">
        <f t="array" aca="1" ref="AU562" ca="1">IF($A562&gt;AU$1,"",$C562*INDEX('ETS yield tables'!$D$265:$CO$293,$B562,AU$1-$A562+1)/10^6)</f>
        <v>0</v>
      </c>
      <c r="AV562" cm="1">
        <f t="array" aca="1" ref="AV562" ca="1">IF($A562&gt;AV$1,"",$C562*INDEX('ETS yield tables'!$D$265:$CO$293,$B562,AV$1-$A562+1)/10^6)</f>
        <v>0</v>
      </c>
      <c r="AW562" cm="1">
        <f t="array" aca="1" ref="AW562" ca="1">IF($A562&gt;AW$1,"",$C562*INDEX('ETS yield tables'!$D$265:$CO$293,$B562,AW$1-$A562+1)/10^6)</f>
        <v>0</v>
      </c>
      <c r="AX562" cm="1">
        <f t="array" aca="1" ref="AX562" ca="1">IF($A562&gt;AX$1,"",$C562*INDEX('ETS yield tables'!$D$265:$CO$293,$B562,AX$1-$A562+1)/10^6)</f>
        <v>0</v>
      </c>
      <c r="AY562" cm="1">
        <f t="array" aca="1" ref="AY562" ca="1">IF($A562&gt;AY$1,"",$C562*INDEX('ETS yield tables'!$D$265:$CO$293,$B562,AY$1-$A562+1)/10^6)</f>
        <v>0</v>
      </c>
      <c r="AZ562" cm="1">
        <f t="array" aca="1" ref="AZ562" ca="1">IF($A562&gt;AZ$1,"",$C562*INDEX('ETS yield tables'!$D$265:$CO$293,$B562,AZ$1-$A562+1)/10^6)</f>
        <v>0</v>
      </c>
      <c r="BA562" cm="1">
        <f t="array" aca="1" ref="BA562" ca="1">IF($A562&gt;BA$1,"",$C562*INDEX('ETS yield tables'!$D$265:$CO$293,$B562,BA$1-$A562+1)/10^6)</f>
        <v>0</v>
      </c>
      <c r="BB562" cm="1">
        <f t="array" aca="1" ref="BB562" ca="1">IF($A562&gt;BB$1,"",$C562*INDEX('ETS yield tables'!$D$265:$CO$293,$B562,BB$1-$A562+1)/10^6)</f>
        <v>0</v>
      </c>
      <c r="BC562" cm="1">
        <f t="array" aca="1" ref="BC562" ca="1">IF($A562&gt;BC$1,"",$C562*INDEX('ETS yield tables'!$D$265:$CO$293,$B562,BC$1-$A562+1)/10^6)</f>
        <v>0</v>
      </c>
      <c r="BD562" cm="1">
        <f t="array" aca="1" ref="BD562" ca="1">IF($A562&gt;BD$1,"",$C562*INDEX('ETS yield tables'!$D$265:$CO$293,$B562,BD$1-$A562+1)/10^6)</f>
        <v>0</v>
      </c>
      <c r="BE562" cm="1">
        <f t="array" aca="1" ref="BE562" ca="1">IF($A562&gt;BE$1,"",$C562*INDEX('ETS yield tables'!$D$265:$CO$293,$B562,BE$1-$A562+1)/10^6)</f>
        <v>0</v>
      </c>
      <c r="BF562" cm="1">
        <f t="array" aca="1" ref="BF562" ca="1">IF($A562&gt;BF$1,"",$C562*INDEX('ETS yield tables'!$D$265:$CO$293,$B562,BF$1-$A562+1)/10^6)</f>
        <v>0</v>
      </c>
      <c r="BG562" cm="1">
        <f t="array" aca="1" ref="BG562" ca="1">IF($A562&gt;BG$1,"",$C562*INDEX('ETS yield tables'!$D$265:$CO$293,$B562,BG$1-$A562+1)/10^6)</f>
        <v>0</v>
      </c>
      <c r="BH562" cm="1">
        <f t="array" aca="1" ref="BH562" ca="1">IF($A562&gt;BH$1,"",$C562*INDEX('ETS yield tables'!$D$265:$CO$293,$B562,BH$1-$A562+1)/10^6)</f>
        <v>0</v>
      </c>
      <c r="BI562" cm="1">
        <f t="array" aca="1" ref="BI562" ca="1">IF($A562&gt;BI$1,"",$C562*INDEX('ETS yield tables'!$D$265:$CO$293,$B562,BI$1-$A562+1)/10^6)</f>
        <v>0</v>
      </c>
      <c r="BJ562" cm="1">
        <f t="array" aca="1" ref="BJ562" ca="1">IF($A562&gt;BJ$1,"",$C562*INDEX('ETS yield tables'!$D$265:$CO$293,$B562,BJ$1-$A562+1)/10^6)</f>
        <v>0</v>
      </c>
      <c r="BK562" cm="1">
        <f t="array" aca="1" ref="BK562" ca="1">IF($A562&gt;BK$1,"",$C562*INDEX('ETS yield tables'!$D$265:$CO$293,$B562,BK$1-$A562+1)/10^6)</f>
        <v>0</v>
      </c>
      <c r="BL562" cm="1">
        <f t="array" aca="1" ref="BL562" ca="1">IF($A562&gt;BL$1,"",$C562*INDEX('ETS yield tables'!$D$265:$CO$293,$B562,BL$1-$A562+1)/10^6)</f>
        <v>0</v>
      </c>
      <c r="BM562" cm="1">
        <f t="array" aca="1" ref="BM562" ca="1">IF($A562&gt;BM$1,"",$C562*INDEX('ETS yield tables'!$D$265:$CO$293,$B562,BM$1-$A562+1)/10^6)</f>
        <v>0</v>
      </c>
      <c r="BN562" cm="1">
        <f t="array" aca="1" ref="BN562" ca="1">IF($A562&gt;BN$1,"",$C562*INDEX('ETS yield tables'!$D$265:$CO$293,$B562,BN$1-$A562+1)/10^6)</f>
        <v>0</v>
      </c>
      <c r="BO562" cm="1">
        <f t="array" aca="1" ref="BO562" ca="1">IF($A562&gt;BO$1,"",$C562*INDEX('ETS yield tables'!$D$265:$CO$293,$B562,BO$1-$A562+1)/10^6)</f>
        <v>0</v>
      </c>
      <c r="BP562" cm="1">
        <f t="array" aca="1" ref="BP562" ca="1">IF($A562&gt;BP$1,"",$C562*INDEX('ETS yield tables'!$D$265:$CO$293,$B562,BP$1-$A562+1)/10^6)</f>
        <v>0</v>
      </c>
      <c r="BQ562" cm="1">
        <f t="array" aca="1" ref="BQ562" ca="1">IF($A562&gt;BQ$1,"",$C562*INDEX('ETS yield tables'!$D$265:$CO$293,$B562,BQ$1-$A562+1)/10^6)</f>
        <v>0</v>
      </c>
      <c r="BR562" cm="1">
        <f t="array" aca="1" ref="BR562" ca="1">IF($A562&gt;BR$1,"",$C562*INDEX('ETS yield tables'!$D$265:$CO$293,$B562,BR$1-$A562+1)/10^6)</f>
        <v>0</v>
      </c>
      <c r="BS562" cm="1">
        <f t="array" aca="1" ref="BS562" ca="1">IF($A562&gt;BS$1,"",$C562*INDEX('ETS yield tables'!$D$265:$CO$293,$B562,BS$1-$A562+1)/10^6)</f>
        <v>0</v>
      </c>
      <c r="BT562" cm="1">
        <f t="array" aca="1" ref="BT562" ca="1">IF($A562&gt;BT$1,"",$C562*INDEX('ETS yield tables'!$D$265:$CO$293,$B562,BT$1-$A562+1)/10^6)</f>
        <v>0</v>
      </c>
      <c r="BU562" cm="1">
        <f t="array" aca="1" ref="BU562" ca="1">IF($A562&gt;BU$1,"",$C562*INDEX('ETS yield tables'!$D$265:$CO$293,$B562,BU$1-$A562+1)/10^6)</f>
        <v>0</v>
      </c>
      <c r="BV562" cm="1">
        <f t="array" aca="1" ref="BV562" ca="1">IF($A562&gt;BV$1,"",$C562*INDEX('ETS yield tables'!$D$265:$CO$293,$B562,BV$1-$A562+1)/10^6)</f>
        <v>0</v>
      </c>
      <c r="BW562" cm="1">
        <f t="array" aca="1" ref="BW562" ca="1">IF($A562&gt;BW$1,"",$C562*INDEX('ETS yield tables'!$D$265:$CO$293,$B562,BW$1-$A562+1)/10^6)</f>
        <v>0</v>
      </c>
      <c r="BX562" cm="1">
        <f t="array" aca="1" ref="BX562" ca="1">IF($A562&gt;BX$1,"",$C562*INDEX('ETS yield tables'!$D$265:$CO$293,$B562,BX$1-$A562+1)/10^6)</f>
        <v>0</v>
      </c>
      <c r="BY562" cm="1">
        <f t="array" aca="1" ref="BY562" ca="1">IF($A562&gt;BY$1,"",$C562*INDEX('ETS yield tables'!$D$265:$CO$293,$B562,BY$1-$A562+1)/10^6)</f>
        <v>0</v>
      </c>
      <c r="BZ562" cm="1">
        <f t="array" aca="1" ref="BZ562" ca="1">IF($A562&gt;BZ$1,"",$C562*INDEX('ETS yield tables'!$D$265:$CO$293,$B562,BZ$1-$A562+1)/10^6)</f>
        <v>0</v>
      </c>
      <c r="CA562" cm="1">
        <f t="array" aca="1" ref="CA562" ca="1">IF($A562&gt;CA$1,"",$C562*INDEX('ETS yield tables'!$D$265:$CO$293,$B562,CA$1-$A562+1)/10^6)</f>
        <v>0</v>
      </c>
      <c r="CB562" cm="1">
        <f t="array" aca="1" ref="CB562" ca="1">IF($A562&gt;CB$1,"",$C562*INDEX('ETS yield tables'!$D$265:$CO$293,$B562,CB$1-$A562+1)/10^6)</f>
        <v>0</v>
      </c>
      <c r="CC562" cm="1">
        <f t="array" aca="1" ref="CC562" ca="1">IF($A562&gt;CC$1,"",$C562*INDEX('ETS yield tables'!$D$265:$CO$293,$B562,CC$1-$A562+1)/10^6)</f>
        <v>0</v>
      </c>
      <c r="CD562" cm="1">
        <f t="array" aca="1" ref="CD562" ca="1">IF($A562&gt;CD$1,"",$C562*INDEX('ETS yield tables'!$D$265:$CO$293,$B562,CD$1-$A562+1)/10^6)</f>
        <v>0</v>
      </c>
      <c r="CE562" cm="1">
        <f t="array" aca="1" ref="CE562" ca="1">IF($A562&gt;CE$1,"",$C562*INDEX('ETS yield tables'!$D$265:$CO$293,$B562,CE$1-$A562+1)/10^6)</f>
        <v>0</v>
      </c>
      <c r="CF562" cm="1">
        <f t="array" aca="1" ref="CF562" ca="1">IF($A562&gt;CF$1,"",$C562*INDEX('ETS yield tables'!$D$265:$CO$293,$B562,CF$1-$A562+1)/10^6)</f>
        <v>0</v>
      </c>
      <c r="CG562" cm="1">
        <f t="array" aca="1" ref="CG562" ca="1">IF($A562&gt;CG$1,"",$C562*INDEX('ETS yield tables'!$D$265:$CO$293,$B562,CG$1-$A562+1)/10^6)</f>
        <v>0</v>
      </c>
      <c r="CH562" cm="1">
        <f t="array" aca="1" ref="CH562" ca="1">IF($A562&gt;CH$1,"",$C562*INDEX('ETS yield tables'!$D$265:$CO$293,$B562,CH$1-$A562+1)/10^6)</f>
        <v>0</v>
      </c>
      <c r="CI562" cm="1">
        <f t="array" aca="1" ref="CI562" ca="1">IF($A562&gt;CI$1,"",$C562*INDEX('ETS yield tables'!$D$265:$CO$293,$B562,CI$1-$A562+1)/10^6)</f>
        <v>0</v>
      </c>
      <c r="CJ562" cm="1">
        <f t="array" aca="1" ref="CJ562" ca="1">IF($A562&gt;CJ$1,"",$C562*INDEX('ETS yield tables'!$D$265:$CO$293,$B562,CJ$1-$A562+1)/10^6)</f>
        <v>0</v>
      </c>
      <c r="CK562" cm="1">
        <f t="array" aca="1" ref="CK562" ca="1">IF($A562&gt;CK$1,"",$C562*INDEX('ETS yield tables'!$D$265:$CO$293,$B562,CK$1-$A562+1)/10^6)</f>
        <v>0</v>
      </c>
      <c r="CL562" cm="1">
        <f t="array" aca="1" ref="CL562" ca="1">IF($A562&gt;CL$1,"",$C562*INDEX('ETS yield tables'!$D$265:$CO$293,$B562,CL$1-$A562+1)/10^6)</f>
        <v>0</v>
      </c>
      <c r="CM562" cm="1">
        <f t="array" aca="1" ref="CM562" ca="1">IF($A562&gt;CM$1,"",$C562*INDEX('ETS yield tables'!$D$265:$CO$293,$B562,CM$1-$A562+1)/10^6)</f>
        <v>0</v>
      </c>
      <c r="CN562" cm="1">
        <f t="array" aca="1" ref="CN562" ca="1">IF($A562&gt;CN$1,"",$C562*INDEX('ETS yield tables'!$D$265:$CO$293,$B562,CN$1-$A562+1)/10^6)</f>
        <v>0</v>
      </c>
      <c r="CO562" cm="1">
        <f t="array" aca="1" ref="CO562" ca="1">IF($A562&gt;CO$1,"",$C562*INDEX('ETS yield tables'!$D$265:$CO$293,$B562,CO$1-$A562+1)/10^6)</f>
        <v>0</v>
      </c>
    </row>
    <row r="563" spans="1:93" s="2" customFormat="1" hidden="1" outlineLevel="1">
      <c r="A563" s="151" t="s">
        <v>116</v>
      </c>
      <c r="B563" s="151"/>
      <c r="C563" s="151"/>
      <c r="D563" s="388"/>
      <c r="E563" s="388"/>
      <c r="F563" s="388"/>
      <c r="G563" s="388"/>
      <c r="H563" s="388"/>
      <c r="I563" s="388"/>
      <c r="J563" s="388"/>
      <c r="K563" s="388"/>
      <c r="L563" s="388"/>
      <c r="M563" s="388"/>
      <c r="N563" s="388"/>
      <c r="O563" s="388"/>
      <c r="P563" s="388"/>
      <c r="Q563" s="388"/>
      <c r="R563" s="388"/>
      <c r="S563" s="388"/>
      <c r="T563" s="388"/>
      <c r="U563" s="388"/>
      <c r="V563" s="388"/>
      <c r="W563" s="388"/>
      <c r="X563" s="388"/>
      <c r="Y563" s="388"/>
      <c r="Z563" s="388"/>
      <c r="AA563" s="389">
        <f t="shared" ref="AA563" ca="1" si="266">SUM(AA534:AA562)</f>
        <v>0</v>
      </c>
      <c r="AB563" s="389">
        <f t="shared" ref="AB563:CM563" ca="1" si="267">SUM(AB534:AB562)</f>
        <v>0</v>
      </c>
      <c r="AC563" s="389">
        <f t="shared" ca="1" si="267"/>
        <v>0</v>
      </c>
      <c r="AD563" s="389">
        <f t="shared" ca="1" si="267"/>
        <v>0</v>
      </c>
      <c r="AE563" s="389">
        <f t="shared" ca="1" si="267"/>
        <v>0</v>
      </c>
      <c r="AF563" s="389">
        <f t="shared" ca="1" si="267"/>
        <v>0</v>
      </c>
      <c r="AG563" s="389">
        <f t="shared" ca="1" si="267"/>
        <v>0</v>
      </c>
      <c r="AH563" s="389">
        <f t="shared" ca="1" si="267"/>
        <v>0</v>
      </c>
      <c r="AI563" s="389">
        <f t="shared" ca="1" si="267"/>
        <v>0</v>
      </c>
      <c r="AJ563" s="389">
        <f t="shared" ca="1" si="267"/>
        <v>0</v>
      </c>
      <c r="AK563" s="389">
        <f t="shared" ca="1" si="267"/>
        <v>0</v>
      </c>
      <c r="AL563" s="389">
        <f t="shared" ca="1" si="267"/>
        <v>0</v>
      </c>
      <c r="AM563" s="389">
        <f t="shared" ca="1" si="267"/>
        <v>0</v>
      </c>
      <c r="AN563" s="389">
        <f t="shared" ca="1" si="267"/>
        <v>0</v>
      </c>
      <c r="AO563" s="389">
        <f t="shared" ca="1" si="267"/>
        <v>0</v>
      </c>
      <c r="AP563" s="389">
        <f t="shared" ca="1" si="267"/>
        <v>0</v>
      </c>
      <c r="AQ563" s="389">
        <f t="shared" ca="1" si="267"/>
        <v>0</v>
      </c>
      <c r="AR563" s="389">
        <f t="shared" ca="1" si="267"/>
        <v>0</v>
      </c>
      <c r="AS563" s="389">
        <f t="shared" ca="1" si="267"/>
        <v>0</v>
      </c>
      <c r="AT563" s="389">
        <f t="shared" ca="1" si="267"/>
        <v>0</v>
      </c>
      <c r="AU563" s="389">
        <f t="shared" ca="1" si="267"/>
        <v>0</v>
      </c>
      <c r="AV563" s="389">
        <f t="shared" ca="1" si="267"/>
        <v>0</v>
      </c>
      <c r="AW563" s="389">
        <f t="shared" ca="1" si="267"/>
        <v>0</v>
      </c>
      <c r="AX563" s="389">
        <f t="shared" ca="1" si="267"/>
        <v>0</v>
      </c>
      <c r="AY563" s="389">
        <f t="shared" ca="1" si="267"/>
        <v>0</v>
      </c>
      <c r="AZ563" s="389">
        <f t="shared" ca="1" si="267"/>
        <v>0</v>
      </c>
      <c r="BA563" s="389">
        <f t="shared" ca="1" si="267"/>
        <v>0</v>
      </c>
      <c r="BB563" s="389">
        <f t="shared" ca="1" si="267"/>
        <v>0</v>
      </c>
      <c r="BC563" s="389">
        <f t="shared" ca="1" si="267"/>
        <v>0</v>
      </c>
      <c r="BD563" s="389">
        <f t="shared" ca="1" si="267"/>
        <v>0</v>
      </c>
      <c r="BE563" s="389">
        <f t="shared" ca="1" si="267"/>
        <v>0</v>
      </c>
      <c r="BF563" s="389">
        <f t="shared" ca="1" si="267"/>
        <v>0</v>
      </c>
      <c r="BG563" s="389">
        <f t="shared" ca="1" si="267"/>
        <v>0</v>
      </c>
      <c r="BH563" s="389">
        <f t="shared" ca="1" si="267"/>
        <v>0</v>
      </c>
      <c r="BI563" s="389">
        <f t="shared" ca="1" si="267"/>
        <v>0</v>
      </c>
      <c r="BJ563" s="389">
        <f t="shared" ca="1" si="267"/>
        <v>0</v>
      </c>
      <c r="BK563" s="389">
        <f t="shared" ca="1" si="267"/>
        <v>0</v>
      </c>
      <c r="BL563" s="389">
        <f t="shared" ca="1" si="267"/>
        <v>0</v>
      </c>
      <c r="BM563" s="389">
        <f t="shared" ca="1" si="267"/>
        <v>0</v>
      </c>
      <c r="BN563" s="389">
        <f t="shared" ca="1" si="267"/>
        <v>0</v>
      </c>
      <c r="BO563" s="389">
        <f t="shared" ca="1" si="267"/>
        <v>0</v>
      </c>
      <c r="BP563" s="389">
        <f t="shared" ca="1" si="267"/>
        <v>0</v>
      </c>
      <c r="BQ563" s="389">
        <f t="shared" ca="1" si="267"/>
        <v>0</v>
      </c>
      <c r="BR563" s="389">
        <f t="shared" ca="1" si="267"/>
        <v>0</v>
      </c>
      <c r="BS563" s="389">
        <f t="shared" ca="1" si="267"/>
        <v>0</v>
      </c>
      <c r="BT563" s="389">
        <f t="shared" ca="1" si="267"/>
        <v>0</v>
      </c>
      <c r="BU563" s="389">
        <f t="shared" ca="1" si="267"/>
        <v>0</v>
      </c>
      <c r="BV563" s="389">
        <f t="shared" ca="1" si="267"/>
        <v>0</v>
      </c>
      <c r="BW563" s="389">
        <f t="shared" ca="1" si="267"/>
        <v>0</v>
      </c>
      <c r="BX563" s="389">
        <f t="shared" ca="1" si="267"/>
        <v>0</v>
      </c>
      <c r="BY563" s="389">
        <f t="shared" ca="1" si="267"/>
        <v>0</v>
      </c>
      <c r="BZ563" s="389">
        <f t="shared" ca="1" si="267"/>
        <v>0</v>
      </c>
      <c r="CA563" s="389">
        <f t="shared" ca="1" si="267"/>
        <v>0</v>
      </c>
      <c r="CB563" s="389">
        <f t="shared" ca="1" si="267"/>
        <v>0</v>
      </c>
      <c r="CC563" s="389">
        <f t="shared" ca="1" si="267"/>
        <v>0</v>
      </c>
      <c r="CD563" s="389">
        <f t="shared" ca="1" si="267"/>
        <v>0</v>
      </c>
      <c r="CE563" s="389">
        <f t="shared" ca="1" si="267"/>
        <v>0</v>
      </c>
      <c r="CF563" s="389">
        <f t="shared" ca="1" si="267"/>
        <v>0</v>
      </c>
      <c r="CG563" s="389">
        <f t="shared" ca="1" si="267"/>
        <v>0</v>
      </c>
      <c r="CH563" s="389">
        <f t="shared" ca="1" si="267"/>
        <v>0</v>
      </c>
      <c r="CI563" s="389">
        <f t="shared" ca="1" si="267"/>
        <v>0</v>
      </c>
      <c r="CJ563" s="389">
        <f t="shared" ca="1" si="267"/>
        <v>0</v>
      </c>
      <c r="CK563" s="389">
        <f t="shared" ca="1" si="267"/>
        <v>0</v>
      </c>
      <c r="CL563" s="389">
        <f t="shared" ca="1" si="267"/>
        <v>0</v>
      </c>
      <c r="CM563" s="389">
        <f t="shared" ca="1" si="267"/>
        <v>0</v>
      </c>
      <c r="CN563" s="389">
        <f t="shared" ref="CN563:CO563" ca="1" si="268">SUM(CN534:CN562)</f>
        <v>0</v>
      </c>
      <c r="CO563" s="389">
        <f t="shared" ca="1" si="268"/>
        <v>0</v>
      </c>
    </row>
    <row r="564" spans="1:93" hidden="1" outlineLevel="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c r="BY564" s="24"/>
      <c r="BZ564" s="24"/>
      <c r="CA564" s="24"/>
      <c r="CB564" s="24"/>
      <c r="CC564" s="24"/>
      <c r="CD564" s="24"/>
      <c r="CE564" s="24"/>
      <c r="CF564" s="24"/>
      <c r="CG564" s="24"/>
      <c r="CH564" s="24"/>
      <c r="CI564" s="24"/>
      <c r="CJ564" s="24"/>
      <c r="CK564" s="24"/>
      <c r="CL564" s="24"/>
      <c r="CM564" s="24"/>
      <c r="CN564" s="24"/>
      <c r="CO564" s="24"/>
    </row>
    <row r="565" spans="1:93" s="396" customFormat="1" collapsed="1">
      <c r="A565" s="395" t="s">
        <v>143</v>
      </c>
    </row>
    <row r="566" spans="1:93" hidden="1" outlineLevel="1">
      <c r="A566" s="81">
        <v>2018</v>
      </c>
      <c r="B566" t="s">
        <v>135</v>
      </c>
    </row>
    <row r="567" spans="1:93" hidden="1" outlineLevel="1"/>
    <row r="568" spans="1:93" hidden="1" outlineLevel="1">
      <c r="A568" s="16" t="s">
        <v>141</v>
      </c>
    </row>
    <row r="569" spans="1:93" hidden="1" outlineLevel="1">
      <c r="A569" s="2" t="s">
        <v>136</v>
      </c>
    </row>
    <row r="570" spans="1:93" hidden="1" outlineLevel="1">
      <c r="A570" t="s">
        <v>137</v>
      </c>
      <c r="B570" t="s">
        <v>138</v>
      </c>
      <c r="C570" t="s">
        <v>139</v>
      </c>
    </row>
    <row r="571" spans="1:93" hidden="1" outlineLevel="1">
      <c r="A571">
        <v>1990</v>
      </c>
      <c r="B571">
        <f t="shared" ref="B571:B603" si="269">MAX($A$566-$A571+1,1)</f>
        <v>29</v>
      </c>
      <c r="C571" s="1" cm="1">
        <f t="array" ref="C571:C603">TRANSPOSE(D233:AJ233)</f>
        <v>868.52054594440006</v>
      </c>
      <c r="D571" s="64"/>
      <c r="E571" s="64"/>
      <c r="F571" s="64"/>
      <c r="G571" s="64"/>
      <c r="H571" s="64"/>
      <c r="I571" s="64"/>
      <c r="J571" s="64"/>
      <c r="K571" s="64"/>
      <c r="L571" s="64"/>
      <c r="M571" s="64"/>
      <c r="N571" s="64"/>
      <c r="O571" s="64"/>
      <c r="P571" s="64"/>
      <c r="Q571" s="64"/>
      <c r="R571" s="64"/>
      <c r="S571" s="64"/>
      <c r="T571" s="64"/>
      <c r="U571" s="64"/>
      <c r="V571" s="64"/>
      <c r="W571" s="64"/>
      <c r="X571" s="64"/>
      <c r="Y571" s="64"/>
      <c r="Z571" s="64"/>
      <c r="AA571" s="64"/>
      <c r="AB571" s="64"/>
      <c r="AC571" s="64"/>
      <c r="AD571" s="64"/>
      <c r="AE571" s="64"/>
      <c r="AF571" cm="1">
        <f t="array" aca="1" ref="AF571" ca="1">IF($A571&gt;AF$1,"",$C571*INDEX('ETS yield tables'!$D$68:$CO$96,$B571,AF$1-$A571+1)/10^6)</f>
        <v>0</v>
      </c>
      <c r="AG571" cm="1">
        <f t="array" aca="1" ref="AG571" ca="1">IF($A571&gt;AG$1,"",$C571*INDEX('ETS yield tables'!$D$68:$CO$96,$B571,AG$1-$A571+1)/10^6)</f>
        <v>0</v>
      </c>
      <c r="AH571" cm="1">
        <f t="array" aca="1" ref="AH571" ca="1">IF($A571&gt;AH$1,"",$C571*INDEX('ETS yield tables'!$D$68:$CO$96,$B571,AH$1-$A571+1)/10^6)</f>
        <v>0</v>
      </c>
      <c r="AI571" cm="1">
        <f t="array" aca="1" ref="AI571" ca="1">IF($A571&gt;AI$1,"",$C571*INDEX('ETS yield tables'!$D$68:$CO$96,$B571,AI$1-$A571+1)/10^6)</f>
        <v>0</v>
      </c>
      <c r="AJ571" cm="1">
        <f t="array" aca="1" ref="AJ571" ca="1">IF($A571&gt;AJ$1,"",$C571*INDEX('ETS yield tables'!$D$68:$CO$96,$B571,AJ$1-$A571+1)/10^6)</f>
        <v>0</v>
      </c>
      <c r="AK571" cm="1">
        <f t="array" aca="1" ref="AK571" ca="1">IF($A571&gt;AK$1,"",$C571*INDEX('ETS yield tables'!$D$68:$CO$96,$B571,AK$1-$A571+1)/10^6)</f>
        <v>0</v>
      </c>
      <c r="AL571" cm="1">
        <f t="array" aca="1" ref="AL571" ca="1">IF($A571&gt;AL$1,"",$C571*INDEX('ETS yield tables'!$D$68:$CO$96,$B571,AL$1-$A571+1)/10^6)</f>
        <v>0</v>
      </c>
      <c r="AM571" cm="1">
        <f t="array" aca="1" ref="AM571" ca="1">IF($A571&gt;AM$1,"",$C571*INDEX('ETS yield tables'!$D$68:$CO$96,$B571,AM$1-$A571+1)/10^6)</f>
        <v>0</v>
      </c>
      <c r="AN571" cm="1">
        <f t="array" aca="1" ref="AN571" ca="1">IF($A571&gt;AN$1,"",$C571*INDEX('ETS yield tables'!$D$68:$CO$96,$B571,AN$1-$A571+1)/10^6)</f>
        <v>0</v>
      </c>
      <c r="AO571" cm="1">
        <f t="array" aca="1" ref="AO571" ca="1">IF($A571&gt;AO$1,"",$C571*INDEX('ETS yield tables'!$D$68:$CO$96,$B571,AO$1-$A571+1)/10^6)</f>
        <v>-7.7385180643645276E-4</v>
      </c>
      <c r="AP571" cm="1">
        <f t="array" aca="1" ref="AP571" ca="1">IF($A571&gt;AP$1,"",$C571*INDEX('ETS yield tables'!$D$68:$CO$96,$B571,AP$1-$A571+1)/10^6)</f>
        <v>-3.6399696080529828E-3</v>
      </c>
      <c r="AQ571" cm="1">
        <f t="array" aca="1" ref="AQ571" ca="1">IF($A571&gt;AQ$1,"",$C571*INDEX('ETS yield tables'!$D$68:$CO$96,$B571,AQ$1-$A571+1)/10^6)</f>
        <v>0</v>
      </c>
      <c r="AR571" cm="1">
        <f t="array" aca="1" ref="AR571" ca="1">IF($A571&gt;AR$1,"",$C571*INDEX('ETS yield tables'!$D$68:$CO$96,$B571,AR$1-$A571+1)/10^6)</f>
        <v>0</v>
      </c>
      <c r="AS571" cm="1">
        <f t="array" aca="1" ref="AS571" ca="1">IF($A571&gt;AS$1,"",$C571*INDEX('ETS yield tables'!$D$68:$CO$96,$B571,AS$1-$A571+1)/10^6)</f>
        <v>0</v>
      </c>
      <c r="AT571" cm="1">
        <f t="array" aca="1" ref="AT571" ca="1">IF($A571&gt;AT$1,"",$C571*INDEX('ETS yield tables'!$D$68:$CO$96,$B571,AT$1-$A571+1)/10^6)</f>
        <v>0</v>
      </c>
      <c r="AU571" cm="1">
        <f t="array" aca="1" ref="AU571" ca="1">IF($A571&gt;AU$1,"",$C571*INDEX('ETS yield tables'!$D$68:$CO$96,$B571,AU$1-$A571+1)/10^6)</f>
        <v>0</v>
      </c>
      <c r="AV571" cm="1">
        <f t="array" aca="1" ref="AV571" ca="1">IF($A571&gt;AV$1,"",$C571*INDEX('ETS yield tables'!$D$68:$CO$96,$B571,AV$1-$A571+1)/10^6)</f>
        <v>0</v>
      </c>
      <c r="AW571" cm="1">
        <f t="array" aca="1" ref="AW571" ca="1">IF($A571&gt;AW$1,"",$C571*INDEX('ETS yield tables'!$D$68:$CO$96,$B571,AW$1-$A571+1)/10^6)</f>
        <v>0</v>
      </c>
      <c r="AX571" cm="1">
        <f t="array" aca="1" ref="AX571" ca="1">IF($A571&gt;AX$1,"",$C571*INDEX('ETS yield tables'!$D$68:$CO$96,$B571,AX$1-$A571+1)/10^6)</f>
        <v>0</v>
      </c>
      <c r="AY571" cm="1">
        <f t="array" aca="1" ref="AY571" ca="1">IF($A571&gt;AY$1,"",$C571*INDEX('ETS yield tables'!$D$68:$CO$96,$B571,AY$1-$A571+1)/10^6)</f>
        <v>0</v>
      </c>
      <c r="AZ571" cm="1">
        <f t="array" aca="1" ref="AZ571" ca="1">IF($A571&gt;AZ$1,"",$C571*INDEX('ETS yield tables'!$D$68:$CO$96,$B571,AZ$1-$A571+1)/10^6)</f>
        <v>0</v>
      </c>
      <c r="BA571" cm="1">
        <f t="array" aca="1" ref="BA571" ca="1">IF($A571&gt;BA$1,"",$C571*INDEX('ETS yield tables'!$D$68:$CO$96,$B571,BA$1-$A571+1)/10^6)</f>
        <v>0</v>
      </c>
      <c r="BB571" cm="1">
        <f t="array" aca="1" ref="BB571" ca="1">IF($A571&gt;BB$1,"",$C571*INDEX('ETS yield tables'!$D$68:$CO$96,$B571,BB$1-$A571+1)/10^6)</f>
        <v>0</v>
      </c>
      <c r="BC571" cm="1">
        <f t="array" aca="1" ref="BC571" ca="1">IF($A571&gt;BC$1,"",$C571*INDEX('ETS yield tables'!$D$68:$CO$96,$B571,BC$1-$A571+1)/10^6)</f>
        <v>0</v>
      </c>
      <c r="BD571" cm="1">
        <f t="array" aca="1" ref="BD571" ca="1">IF($A571&gt;BD$1,"",$C571*INDEX('ETS yield tables'!$D$68:$CO$96,$B571,BD$1-$A571+1)/10^6)</f>
        <v>0</v>
      </c>
      <c r="BE571" cm="1">
        <f t="array" aca="1" ref="BE571" ca="1">IF($A571&gt;BE$1,"",$C571*INDEX('ETS yield tables'!$D$68:$CO$96,$B571,BE$1-$A571+1)/10^6)</f>
        <v>0</v>
      </c>
      <c r="BF571" cm="1">
        <f t="array" aca="1" ref="BF571" ca="1">IF($A571&gt;BF$1,"",$C571*INDEX('ETS yield tables'!$D$68:$CO$96,$B571,BF$1-$A571+1)/10^6)</f>
        <v>0</v>
      </c>
      <c r="BG571" cm="1">
        <f t="array" aca="1" ref="BG571" ca="1">IF($A571&gt;BG$1,"",$C571*INDEX('ETS yield tables'!$D$68:$CO$96,$B571,BG$1-$A571+1)/10^6)</f>
        <v>0</v>
      </c>
      <c r="BH571" cm="1">
        <f t="array" aca="1" ref="BH571" ca="1">IF($A571&gt;BH$1,"",$C571*INDEX('ETS yield tables'!$D$68:$CO$96,$B571,BH$1-$A571+1)/10^6)</f>
        <v>0</v>
      </c>
      <c r="BI571" cm="1">
        <f t="array" aca="1" ref="BI571" ca="1">IF($A571&gt;BI$1,"",$C571*INDEX('ETS yield tables'!$D$68:$CO$96,$B571,BI$1-$A571+1)/10^6)</f>
        <v>-0.52162475468874725</v>
      </c>
      <c r="BJ571" cm="1">
        <f t="array" aca="1" ref="BJ571" ca="1">IF($A571&gt;BJ$1,"",$C571*INDEX('ETS yield tables'!$D$68:$CO$96,$B571,BJ$1-$A571+1)/10^6)</f>
        <v>-2.952188187719609E-2</v>
      </c>
      <c r="BK571" cm="1">
        <f t="array" aca="1" ref="BK571" ca="1">IF($A571&gt;BK$1,"",$C571*INDEX('ETS yield tables'!$D$68:$CO$96,$B571,BK$1-$A571+1)/10^6)</f>
        <v>-2.8132249003685078E-2</v>
      </c>
      <c r="BL571" cm="1">
        <f t="array" aca="1" ref="BL571" ca="1">IF($A571&gt;BL$1,"",$C571*INDEX('ETS yield tables'!$D$68:$CO$96,$B571,BL$1-$A571+1)/10^6)</f>
        <v>-2.5526687365851852E-2</v>
      </c>
      <c r="BM571" cm="1">
        <f t="array" aca="1" ref="BM571" ca="1">IF($A571&gt;BM$1,"",$C571*INDEX('ETS yield tables'!$D$68:$CO$96,$B571,BM$1-$A571+1)/10^6)</f>
        <v>-1.3627955886413584E-2</v>
      </c>
      <c r="BN571" cm="1">
        <f t="array" aca="1" ref="BN571" ca="1">IF($A571&gt;BN$1,"",$C571*INDEX('ETS yield tables'!$D$68:$CO$96,$B571,BN$1-$A571+1)/10^6)</f>
        <v>-2.424040843730818E-3</v>
      </c>
      <c r="BO571" cm="1">
        <f t="array" aca="1" ref="BO571" ca="1">IF($A571&gt;BO$1,"",$C571*INDEX('ETS yield tables'!$D$68:$CO$96,$B571,BO$1-$A571+1)/10^6)</f>
        <v>0</v>
      </c>
      <c r="BP571" cm="1">
        <f t="array" aca="1" ref="BP571" ca="1">IF($A571&gt;BP$1,"",$C571*INDEX('ETS yield tables'!$D$68:$CO$96,$B571,BP$1-$A571+1)/10^6)</f>
        <v>0</v>
      </c>
      <c r="BQ571" cm="1">
        <f t="array" aca="1" ref="BQ571" ca="1">IF($A571&gt;BQ$1,"",$C571*INDEX('ETS yield tables'!$D$68:$CO$96,$B571,BQ$1-$A571+1)/10^6)</f>
        <v>0</v>
      </c>
      <c r="BR571" cm="1">
        <f t="array" aca="1" ref="BR571" ca="1">IF($A571&gt;BR$1,"",$C571*INDEX('ETS yield tables'!$D$68:$CO$96,$B571,BR$1-$A571+1)/10^6)</f>
        <v>-7.7385180643645276E-4</v>
      </c>
      <c r="BS571" cm="1">
        <f t="array" aca="1" ref="BS571" ca="1">IF($A571&gt;BS$1,"",$C571*INDEX('ETS yield tables'!$D$68:$CO$96,$B571,BS$1-$A571+1)/10^6)</f>
        <v>-3.6399696080529828E-3</v>
      </c>
      <c r="BT571" cm="1">
        <f t="array" aca="1" ref="BT571" ca="1">IF($A571&gt;BT$1,"",$C571*INDEX('ETS yield tables'!$D$68:$CO$96,$B571,BT$1-$A571+1)/10^6)</f>
        <v>0</v>
      </c>
      <c r="BU571" cm="1">
        <f t="array" aca="1" ref="BU571" ca="1">IF($A571&gt;BU$1,"",$C571*INDEX('ETS yield tables'!$D$68:$CO$96,$B571,BU$1-$A571+1)/10^6)</f>
        <v>0</v>
      </c>
      <c r="BV571" cm="1">
        <f t="array" aca="1" ref="BV571" ca="1">IF($A571&gt;BV$1,"",$C571*INDEX('ETS yield tables'!$D$68:$CO$96,$B571,BV$1-$A571+1)/10^6)</f>
        <v>0</v>
      </c>
      <c r="BW571" cm="1">
        <f t="array" aca="1" ref="BW571" ca="1">IF($A571&gt;BW$1,"",$C571*INDEX('ETS yield tables'!$D$68:$CO$96,$B571,BW$1-$A571+1)/10^6)</f>
        <v>0</v>
      </c>
      <c r="BX571" cm="1">
        <f t="array" aca="1" ref="BX571" ca="1">IF($A571&gt;BX$1,"",$C571*INDEX('ETS yield tables'!$D$68:$CO$96,$B571,BX$1-$A571+1)/10^6)</f>
        <v>0</v>
      </c>
      <c r="BY571" cm="1">
        <f t="array" aca="1" ref="BY571" ca="1">IF($A571&gt;BY$1,"",$C571*INDEX('ETS yield tables'!$D$68:$CO$96,$B571,BY$1-$A571+1)/10^6)</f>
        <v>0</v>
      </c>
      <c r="BZ571" cm="1">
        <f t="array" aca="1" ref="BZ571" ca="1">IF($A571&gt;BZ$1,"",$C571*INDEX('ETS yield tables'!$D$68:$CO$96,$B571,BZ$1-$A571+1)/10^6)</f>
        <v>0</v>
      </c>
      <c r="CA571" cm="1">
        <f t="array" aca="1" ref="CA571" ca="1">IF($A571&gt;CA$1,"",$C571*INDEX('ETS yield tables'!$D$68:$CO$96,$B571,CA$1-$A571+1)/10^6)</f>
        <v>0</v>
      </c>
      <c r="CB571" cm="1">
        <f t="array" aca="1" ref="CB571" ca="1">IF($A571&gt;CB$1,"",$C571*INDEX('ETS yield tables'!$D$68:$CO$96,$B571,CB$1-$A571+1)/10^6)</f>
        <v>0</v>
      </c>
      <c r="CC571" cm="1">
        <f t="array" aca="1" ref="CC571" ca="1">IF($A571&gt;CC$1,"",$C571*INDEX('ETS yield tables'!$D$68:$CO$96,$B571,CC$1-$A571+1)/10^6)</f>
        <v>0</v>
      </c>
      <c r="CD571" cm="1">
        <f t="array" aca="1" ref="CD571" ca="1">IF($A571&gt;CD$1,"",$C571*INDEX('ETS yield tables'!$D$68:$CO$96,$B571,CD$1-$A571+1)/10^6)</f>
        <v>0</v>
      </c>
      <c r="CE571" cm="1">
        <f t="array" aca="1" ref="CE571" ca="1">IF($A571&gt;CE$1,"",$C571*INDEX('ETS yield tables'!$D$68:$CO$96,$B571,CE$1-$A571+1)/10^6)</f>
        <v>0</v>
      </c>
      <c r="CF571" cm="1">
        <f t="array" aca="1" ref="CF571" ca="1">IF($A571&gt;CF$1,"",$C571*INDEX('ETS yield tables'!$D$68:$CO$96,$B571,CF$1-$A571+1)/10^6)</f>
        <v>0</v>
      </c>
      <c r="CG571" cm="1">
        <f t="array" aca="1" ref="CG571" ca="1">IF($A571&gt;CG$1,"",$C571*INDEX('ETS yield tables'!$D$68:$CO$96,$B571,CG$1-$A571+1)/10^6)</f>
        <v>0</v>
      </c>
      <c r="CH571" cm="1">
        <f t="array" aca="1" ref="CH571" ca="1">IF($A571&gt;CH$1,"",$C571*INDEX('ETS yield tables'!$D$68:$CO$96,$B571,CH$1-$A571+1)/10^6)</f>
        <v>0</v>
      </c>
      <c r="CI571" cm="1">
        <f t="array" aca="1" ref="CI571" ca="1">IF($A571&gt;CI$1,"",$C571*INDEX('ETS yield tables'!$D$68:$CO$96,$B571,CI$1-$A571+1)/10^6)</f>
        <v>0</v>
      </c>
      <c r="CJ571" cm="1">
        <f t="array" aca="1" ref="CJ571" ca="1">IF($A571&gt;CJ$1,"",$C571*INDEX('ETS yield tables'!$D$68:$CO$96,$B571,CJ$1-$A571+1)/10^6)</f>
        <v>0</v>
      </c>
      <c r="CK571" cm="1">
        <f t="array" aca="1" ref="CK571" ca="1">IF($A571&gt;CK$1,"",$C571*INDEX('ETS yield tables'!$D$68:$CO$96,$B571,CK$1-$A571+1)/10^6)</f>
        <v>0</v>
      </c>
      <c r="CL571" cm="1">
        <f t="array" aca="1" ref="CL571" ca="1">IF($A571&gt;CL$1,"",$C571*INDEX('ETS yield tables'!$D$68:$CO$96,$B571,CL$1-$A571+1)/10^6)</f>
        <v>-0.52162475468874725</v>
      </c>
      <c r="CM571" cm="1">
        <f t="array" aca="1" ref="CM571" ca="1">IF($A571&gt;CM$1,"",$C571*INDEX('ETS yield tables'!$D$68:$CO$96,$B571,CM$1-$A571+1)/10^6)</f>
        <v>-2.986929009557383E-2</v>
      </c>
      <c r="CN571" cm="1">
        <f t="array" aca="1" ref="CN571" ca="1">IF($A571&gt;CN$1,"",$C571*INDEX('ETS yield tables'!$D$68:$CO$96,$B571,CN$1-$A571+1)/10^6)</f>
        <v>-2.9869290095573882E-2</v>
      </c>
      <c r="CO571" cm="1">
        <f t="array" aca="1" ref="CO571" ca="1">IF($A571&gt;CO$1,"",$C571*INDEX('ETS yield tables'!$D$68:$CO$96,$B571,CO$1-$A571+1)/10^6)</f>
        <v>-2.9869290095573882E-2</v>
      </c>
    </row>
    <row r="572" spans="1:93" hidden="1" outlineLevel="1">
      <c r="A572">
        <v>1991</v>
      </c>
      <c r="B572">
        <f t="shared" si="269"/>
        <v>28</v>
      </c>
      <c r="C572" s="1">
        <v>1854.6023413180001</v>
      </c>
      <c r="D572" s="64"/>
      <c r="E572" s="64"/>
      <c r="F572" s="64"/>
      <c r="G572" s="64"/>
      <c r="H572" s="64"/>
      <c r="I572" s="64"/>
      <c r="J572" s="64"/>
      <c r="K572" s="64"/>
      <c r="L572" s="64"/>
      <c r="M572" s="64"/>
      <c r="N572" s="64"/>
      <c r="O572" s="64"/>
      <c r="P572" s="64"/>
      <c r="Q572" s="64"/>
      <c r="R572" s="64"/>
      <c r="S572" s="64"/>
      <c r="T572" s="64"/>
      <c r="U572" s="64"/>
      <c r="V572" s="64"/>
      <c r="W572" s="64"/>
      <c r="X572" s="64"/>
      <c r="Y572" s="64"/>
      <c r="Z572" s="64"/>
      <c r="AA572" s="64"/>
      <c r="AB572" s="64"/>
      <c r="AC572" s="64"/>
      <c r="AD572" s="64"/>
      <c r="AE572" s="64"/>
      <c r="AF572" cm="1">
        <f t="array" aca="1" ref="AF572" ca="1">IF($A572&gt;AF$1,"",$C572*INDEX('ETS yield tables'!$D$68:$CO$96,$B572,AF$1-$A572+1)/10^6)</f>
        <v>0</v>
      </c>
      <c r="AG572" cm="1">
        <f t="array" aca="1" ref="AG572" ca="1">IF($A572&gt;AG$1,"",$C572*INDEX('ETS yield tables'!$D$68:$CO$96,$B572,AG$1-$A572+1)/10^6)</f>
        <v>-7.1402190140742991E-2</v>
      </c>
      <c r="AH572" cm="1">
        <f t="array" aca="1" ref="AH572" ca="1">IF($A572&gt;AH$1,"",$C572*INDEX('ETS yield tables'!$D$68:$CO$96,$B572,AH$1-$A572+1)/10^6)</f>
        <v>0</v>
      </c>
      <c r="AI572" cm="1">
        <f t="array" aca="1" ref="AI572" ca="1">IF($A572&gt;AI$1,"",$C572*INDEX('ETS yield tables'!$D$68:$CO$96,$B572,AI$1-$A572+1)/10^6)</f>
        <v>0</v>
      </c>
      <c r="AJ572" cm="1">
        <f t="array" aca="1" ref="AJ572" ca="1">IF($A572&gt;AJ$1,"",$C572*INDEX('ETS yield tables'!$D$68:$CO$96,$B572,AJ$1-$A572+1)/10^6)</f>
        <v>0</v>
      </c>
      <c r="AK572" cm="1">
        <f t="array" aca="1" ref="AK572" ca="1">IF($A572&gt;AK$1,"",$C572*INDEX('ETS yield tables'!$D$68:$CO$96,$B572,AK$1-$A572+1)/10^6)</f>
        <v>0</v>
      </c>
      <c r="AL572" cm="1">
        <f t="array" aca="1" ref="AL572" ca="1">IF($A572&gt;AL$1,"",$C572*INDEX('ETS yield tables'!$D$68:$CO$96,$B572,AL$1-$A572+1)/10^6)</f>
        <v>0</v>
      </c>
      <c r="AM572" cm="1">
        <f t="array" aca="1" ref="AM572" ca="1">IF($A572&gt;AM$1,"",$C572*INDEX('ETS yield tables'!$D$68:$CO$96,$B572,AM$1-$A572+1)/10^6)</f>
        <v>0</v>
      </c>
      <c r="AN572" cm="1">
        <f t="array" aca="1" ref="AN572" ca="1">IF($A572&gt;AN$1,"",$C572*INDEX('ETS yield tables'!$D$68:$CO$96,$B572,AN$1-$A572+1)/10^6)</f>
        <v>0</v>
      </c>
      <c r="AO572" cm="1">
        <f t="array" aca="1" ref="AO572" ca="1">IF($A572&gt;AO$1,"",$C572*INDEX('ETS yield tables'!$D$68:$CO$96,$B572,AO$1-$A572+1)/10^6)</f>
        <v>0</v>
      </c>
      <c r="AP572" cm="1">
        <f t="array" aca="1" ref="AP572" ca="1">IF($A572&gt;AP$1,"",$C572*INDEX('ETS yield tables'!$D$68:$CO$96,$B572,AP$1-$A572+1)/10^6)</f>
        <v>-1.6524506861143216E-3</v>
      </c>
      <c r="AQ572" cm="1">
        <f t="array" aca="1" ref="AQ572" ca="1">IF($A572&gt;AQ$1,"",$C572*INDEX('ETS yield tables'!$D$68:$CO$96,$B572,AQ$1-$A572+1)/10^6)</f>
        <v>-7.7726384124637421E-3</v>
      </c>
      <c r="AR572" cm="1">
        <f t="array" aca="1" ref="AR572" ca="1">IF($A572&gt;AR$1,"",$C572*INDEX('ETS yield tables'!$D$68:$CO$96,$B572,AR$1-$A572+1)/10^6)</f>
        <v>0</v>
      </c>
      <c r="AS572" cm="1">
        <f t="array" aca="1" ref="AS572" ca="1">IF($A572&gt;AS$1,"",$C572*INDEX('ETS yield tables'!$D$68:$CO$96,$B572,AS$1-$A572+1)/10^6)</f>
        <v>0</v>
      </c>
      <c r="AT572" cm="1">
        <f t="array" aca="1" ref="AT572" ca="1">IF($A572&gt;AT$1,"",$C572*INDEX('ETS yield tables'!$D$68:$CO$96,$B572,AT$1-$A572+1)/10^6)</f>
        <v>0</v>
      </c>
      <c r="AU572" cm="1">
        <f t="array" aca="1" ref="AU572" ca="1">IF($A572&gt;AU$1,"",$C572*INDEX('ETS yield tables'!$D$68:$CO$96,$B572,AU$1-$A572+1)/10^6)</f>
        <v>0</v>
      </c>
      <c r="AV572" cm="1">
        <f t="array" aca="1" ref="AV572" ca="1">IF($A572&gt;AV$1,"",$C572*INDEX('ETS yield tables'!$D$68:$CO$96,$B572,AV$1-$A572+1)/10^6)</f>
        <v>0</v>
      </c>
      <c r="AW572" cm="1">
        <f t="array" aca="1" ref="AW572" ca="1">IF($A572&gt;AW$1,"",$C572*INDEX('ETS yield tables'!$D$68:$CO$96,$B572,AW$1-$A572+1)/10^6)</f>
        <v>0</v>
      </c>
      <c r="AX572" cm="1">
        <f t="array" aca="1" ref="AX572" ca="1">IF($A572&gt;AX$1,"",$C572*INDEX('ETS yield tables'!$D$68:$CO$96,$B572,AX$1-$A572+1)/10^6)</f>
        <v>0</v>
      </c>
      <c r="AY572" cm="1">
        <f t="array" aca="1" ref="AY572" ca="1">IF($A572&gt;AY$1,"",$C572*INDEX('ETS yield tables'!$D$68:$CO$96,$B572,AY$1-$A572+1)/10^6)</f>
        <v>0</v>
      </c>
      <c r="AZ572" cm="1">
        <f t="array" aca="1" ref="AZ572" ca="1">IF($A572&gt;AZ$1,"",$C572*INDEX('ETS yield tables'!$D$68:$CO$96,$B572,AZ$1-$A572+1)/10^6)</f>
        <v>0</v>
      </c>
      <c r="BA572" cm="1">
        <f t="array" aca="1" ref="BA572" ca="1">IF($A572&gt;BA$1,"",$C572*INDEX('ETS yield tables'!$D$68:$CO$96,$B572,BA$1-$A572+1)/10^6)</f>
        <v>0</v>
      </c>
      <c r="BB572" cm="1">
        <f t="array" aca="1" ref="BB572" ca="1">IF($A572&gt;BB$1,"",$C572*INDEX('ETS yield tables'!$D$68:$CO$96,$B572,BB$1-$A572+1)/10^6)</f>
        <v>0</v>
      </c>
      <c r="BC572" cm="1">
        <f t="array" aca="1" ref="BC572" ca="1">IF($A572&gt;BC$1,"",$C572*INDEX('ETS yield tables'!$D$68:$CO$96,$B572,BC$1-$A572+1)/10^6)</f>
        <v>0</v>
      </c>
      <c r="BD572" cm="1">
        <f t="array" aca="1" ref="BD572" ca="1">IF($A572&gt;BD$1,"",$C572*INDEX('ETS yield tables'!$D$68:$CO$96,$B572,BD$1-$A572+1)/10^6)</f>
        <v>0</v>
      </c>
      <c r="BE572" cm="1">
        <f t="array" aca="1" ref="BE572" ca="1">IF($A572&gt;BE$1,"",$C572*INDEX('ETS yield tables'!$D$68:$CO$96,$B572,BE$1-$A572+1)/10^6)</f>
        <v>0</v>
      </c>
      <c r="BF572" cm="1">
        <f t="array" aca="1" ref="BF572" ca="1">IF($A572&gt;BF$1,"",$C572*INDEX('ETS yield tables'!$D$68:$CO$96,$B572,BF$1-$A572+1)/10^6)</f>
        <v>0</v>
      </c>
      <c r="BG572" cm="1">
        <f t="array" aca="1" ref="BG572" ca="1">IF($A572&gt;BG$1,"",$C572*INDEX('ETS yield tables'!$D$68:$CO$96,$B572,BG$1-$A572+1)/10^6)</f>
        <v>0</v>
      </c>
      <c r="BH572" cm="1">
        <f t="array" aca="1" ref="BH572" ca="1">IF($A572&gt;BH$1,"",$C572*INDEX('ETS yield tables'!$D$68:$CO$96,$B572,BH$1-$A572+1)/10^6)</f>
        <v>0</v>
      </c>
      <c r="BI572" cm="1">
        <f t="array" aca="1" ref="BI572" ca="1">IF($A572&gt;BI$1,"",$C572*INDEX('ETS yield tables'!$D$68:$CO$96,$B572,BI$1-$A572+1)/10^6)</f>
        <v>0</v>
      </c>
      <c r="BJ572" cm="1">
        <f t="array" aca="1" ref="BJ572" ca="1">IF($A572&gt;BJ$1,"",$C572*INDEX('ETS yield tables'!$D$68:$CO$96,$B572,BJ$1-$A572+1)/10^6)</f>
        <v>-1.1138556201721777</v>
      </c>
      <c r="BK572" cm="1">
        <f t="array" aca="1" ref="BK572" ca="1">IF($A572&gt;BK$1,"",$C572*INDEX('ETS yield tables'!$D$68:$CO$96,$B572,BK$1-$A572+1)/10^6)</f>
        <v>-6.303978818374012E-2</v>
      </c>
      <c r="BL572" cm="1">
        <f t="array" aca="1" ref="BL572" ca="1">IF($A572&gt;BL$1,"",$C572*INDEX('ETS yield tables'!$D$68:$CO$96,$B572,BL$1-$A572+1)/10^6)</f>
        <v>-6.0072424437631382E-2</v>
      </c>
      <c r="BM572" cm="1">
        <f t="array" aca="1" ref="BM572" ca="1">IF($A572&gt;BM$1,"",$C572*INDEX('ETS yield tables'!$D$68:$CO$96,$B572,BM$1-$A572+1)/10^6)</f>
        <v>-5.4508617413677324E-2</v>
      </c>
      <c r="BN572" cm="1">
        <f t="array" aca="1" ref="BN572" ca="1">IF($A572&gt;BN$1,"",$C572*INDEX('ETS yield tables'!$D$68:$CO$96,$B572,BN$1-$A572+1)/10^6)</f>
        <v>-2.9100565337620746E-2</v>
      </c>
      <c r="BO572" cm="1">
        <f t="array" aca="1" ref="BO572" ca="1">IF($A572&gt;BO$1,"",$C572*INDEX('ETS yield tables'!$D$68:$CO$96,$B572,BO$1-$A572+1)/10^6)</f>
        <v>-5.1761951346185322E-3</v>
      </c>
      <c r="BP572" cm="1">
        <f t="array" aca="1" ref="BP572" ca="1">IF($A572&gt;BP$1,"",$C572*INDEX('ETS yield tables'!$D$68:$CO$96,$B572,BP$1-$A572+1)/10^6)</f>
        <v>0</v>
      </c>
      <c r="BQ572" cm="1">
        <f t="array" aca="1" ref="BQ572" ca="1">IF($A572&gt;BQ$1,"",$C572*INDEX('ETS yield tables'!$D$68:$CO$96,$B572,BQ$1-$A572+1)/10^6)</f>
        <v>0</v>
      </c>
      <c r="BR572" cm="1">
        <f t="array" aca="1" ref="BR572" ca="1">IF($A572&gt;BR$1,"",$C572*INDEX('ETS yield tables'!$D$68:$CO$96,$B572,BR$1-$A572+1)/10^6)</f>
        <v>0</v>
      </c>
      <c r="BS572" cm="1">
        <f t="array" aca="1" ref="BS572" ca="1">IF($A572&gt;BS$1,"",$C572*INDEX('ETS yield tables'!$D$68:$CO$96,$B572,BS$1-$A572+1)/10^6)</f>
        <v>-1.6524506861143216E-3</v>
      </c>
      <c r="BT572" cm="1">
        <f t="array" aca="1" ref="BT572" ca="1">IF($A572&gt;BT$1,"",$C572*INDEX('ETS yield tables'!$D$68:$CO$96,$B572,BT$1-$A572+1)/10^6)</f>
        <v>-7.7726384124637421E-3</v>
      </c>
      <c r="BU572" cm="1">
        <f t="array" aca="1" ref="BU572" ca="1">IF($A572&gt;BU$1,"",$C572*INDEX('ETS yield tables'!$D$68:$CO$96,$B572,BU$1-$A572+1)/10^6)</f>
        <v>0</v>
      </c>
      <c r="BV572" cm="1">
        <f t="array" aca="1" ref="BV572" ca="1">IF($A572&gt;BV$1,"",$C572*INDEX('ETS yield tables'!$D$68:$CO$96,$B572,BV$1-$A572+1)/10^6)</f>
        <v>0</v>
      </c>
      <c r="BW572" cm="1">
        <f t="array" aca="1" ref="BW572" ca="1">IF($A572&gt;BW$1,"",$C572*INDEX('ETS yield tables'!$D$68:$CO$96,$B572,BW$1-$A572+1)/10^6)</f>
        <v>0</v>
      </c>
      <c r="BX572" cm="1">
        <f t="array" aca="1" ref="BX572" ca="1">IF($A572&gt;BX$1,"",$C572*INDEX('ETS yield tables'!$D$68:$CO$96,$B572,BX$1-$A572+1)/10^6)</f>
        <v>0</v>
      </c>
      <c r="BY572" cm="1">
        <f t="array" aca="1" ref="BY572" ca="1">IF($A572&gt;BY$1,"",$C572*INDEX('ETS yield tables'!$D$68:$CO$96,$B572,BY$1-$A572+1)/10^6)</f>
        <v>0</v>
      </c>
      <c r="BZ572" cm="1">
        <f t="array" aca="1" ref="BZ572" ca="1">IF($A572&gt;BZ$1,"",$C572*INDEX('ETS yield tables'!$D$68:$CO$96,$B572,BZ$1-$A572+1)/10^6)</f>
        <v>0</v>
      </c>
      <c r="CA572" cm="1">
        <f t="array" aca="1" ref="CA572" ca="1">IF($A572&gt;CA$1,"",$C572*INDEX('ETS yield tables'!$D$68:$CO$96,$B572,CA$1-$A572+1)/10^6)</f>
        <v>0</v>
      </c>
      <c r="CB572" cm="1">
        <f t="array" aca="1" ref="CB572" ca="1">IF($A572&gt;CB$1,"",$C572*INDEX('ETS yield tables'!$D$68:$CO$96,$B572,CB$1-$A572+1)/10^6)</f>
        <v>0</v>
      </c>
      <c r="CC572" cm="1">
        <f t="array" aca="1" ref="CC572" ca="1">IF($A572&gt;CC$1,"",$C572*INDEX('ETS yield tables'!$D$68:$CO$96,$B572,CC$1-$A572+1)/10^6)</f>
        <v>0</v>
      </c>
      <c r="CD572" cm="1">
        <f t="array" aca="1" ref="CD572" ca="1">IF($A572&gt;CD$1,"",$C572*INDEX('ETS yield tables'!$D$68:$CO$96,$B572,CD$1-$A572+1)/10^6)</f>
        <v>0</v>
      </c>
      <c r="CE572" cm="1">
        <f t="array" aca="1" ref="CE572" ca="1">IF($A572&gt;CE$1,"",$C572*INDEX('ETS yield tables'!$D$68:$CO$96,$B572,CE$1-$A572+1)/10^6)</f>
        <v>0</v>
      </c>
      <c r="CF572" cm="1">
        <f t="array" aca="1" ref="CF572" ca="1">IF($A572&gt;CF$1,"",$C572*INDEX('ETS yield tables'!$D$68:$CO$96,$B572,CF$1-$A572+1)/10^6)</f>
        <v>0</v>
      </c>
      <c r="CG572" cm="1">
        <f t="array" aca="1" ref="CG572" ca="1">IF($A572&gt;CG$1,"",$C572*INDEX('ETS yield tables'!$D$68:$CO$96,$B572,CG$1-$A572+1)/10^6)</f>
        <v>0</v>
      </c>
      <c r="CH572" cm="1">
        <f t="array" aca="1" ref="CH572" ca="1">IF($A572&gt;CH$1,"",$C572*INDEX('ETS yield tables'!$D$68:$CO$96,$B572,CH$1-$A572+1)/10^6)</f>
        <v>0</v>
      </c>
      <c r="CI572" cm="1">
        <f t="array" aca="1" ref="CI572" ca="1">IF($A572&gt;CI$1,"",$C572*INDEX('ETS yield tables'!$D$68:$CO$96,$B572,CI$1-$A572+1)/10^6)</f>
        <v>0</v>
      </c>
      <c r="CJ572" cm="1">
        <f t="array" aca="1" ref="CJ572" ca="1">IF($A572&gt;CJ$1,"",$C572*INDEX('ETS yield tables'!$D$68:$CO$96,$B572,CJ$1-$A572+1)/10^6)</f>
        <v>0</v>
      </c>
      <c r="CK572" cm="1">
        <f t="array" aca="1" ref="CK572" ca="1">IF($A572&gt;CK$1,"",$C572*INDEX('ETS yield tables'!$D$68:$CO$96,$B572,CK$1-$A572+1)/10^6)</f>
        <v>0</v>
      </c>
      <c r="CL572" cm="1">
        <f t="array" aca="1" ref="CL572" ca="1">IF($A572&gt;CL$1,"",$C572*INDEX('ETS yield tables'!$D$68:$CO$96,$B572,CL$1-$A572+1)/10^6)</f>
        <v>0</v>
      </c>
      <c r="CM572" cm="1">
        <f t="array" aca="1" ref="CM572" ca="1">IF($A572&gt;CM$1,"",$C572*INDEX('ETS yield tables'!$D$68:$CO$96,$B572,CM$1-$A572+1)/10^6)</f>
        <v>-1.1138556201721777</v>
      </c>
      <c r="CN572" cm="1">
        <f t="array" aca="1" ref="CN572" ca="1">IF($A572&gt;CN$1,"",$C572*INDEX('ETS yield tables'!$D$68:$CO$96,$B572,CN$1-$A572+1)/10^6)</f>
        <v>-6.3781629120267275E-2</v>
      </c>
      <c r="CO572" cm="1">
        <f t="array" aca="1" ref="CO572" ca="1">IF($A572&gt;CO$1,"",$C572*INDEX('ETS yield tables'!$D$68:$CO$96,$B572,CO$1-$A572+1)/10^6)</f>
        <v>-6.3781629120267372E-2</v>
      </c>
    </row>
    <row r="573" spans="1:93" hidden="1" outlineLevel="1">
      <c r="A573">
        <v>1992</v>
      </c>
      <c r="B573">
        <f t="shared" si="269"/>
        <v>27</v>
      </c>
      <c r="C573" s="1">
        <v>4880.505092473998</v>
      </c>
      <c r="D573" s="64"/>
      <c r="E573" s="64"/>
      <c r="F573" s="64"/>
      <c r="G573" s="64"/>
      <c r="H573" s="64"/>
      <c r="I573" s="64"/>
      <c r="J573" s="64"/>
      <c r="K573" s="64"/>
      <c r="L573" s="64"/>
      <c r="M573" s="64"/>
      <c r="N573" s="64"/>
      <c r="O573" s="64"/>
      <c r="P573" s="64"/>
      <c r="Q573" s="64"/>
      <c r="R573" s="64"/>
      <c r="S573" s="64"/>
      <c r="T573" s="64"/>
      <c r="U573" s="64"/>
      <c r="V573" s="64"/>
      <c r="W573" s="64"/>
      <c r="X573" s="64"/>
      <c r="Y573" s="64"/>
      <c r="Z573" s="64"/>
      <c r="AA573" s="64"/>
      <c r="AB573" s="64"/>
      <c r="AC573" s="64"/>
      <c r="AD573" s="64"/>
      <c r="AE573" s="64"/>
      <c r="AF573" cm="1">
        <f t="array" aca="1" ref="AF573" ca="1">IF($A573&gt;AF$1,"",$C573*INDEX('ETS yield tables'!$D$68:$CO$96,$B573,AF$1-$A573+1)/10^6)</f>
        <v>0</v>
      </c>
      <c r="AG573" cm="1">
        <f t="array" aca="1" ref="AG573" ca="1">IF($A573&gt;AG$1,"",$C573*INDEX('ETS yield tables'!$D$68:$CO$96,$B573,AG$1-$A573+1)/10^6)</f>
        <v>0</v>
      </c>
      <c r="AH573" cm="1">
        <f t="array" aca="1" ref="AH573" ca="1">IF($A573&gt;AH$1,"",$C573*INDEX('ETS yield tables'!$D$68:$CO$96,$B573,AH$1-$A573+1)/10^6)</f>
        <v>-0.37823914466673486</v>
      </c>
      <c r="AI573" cm="1">
        <f t="array" aca="1" ref="AI573" ca="1">IF($A573&gt;AI$1,"",$C573*INDEX('ETS yield tables'!$D$68:$CO$96,$B573,AI$1-$A573+1)/10^6)</f>
        <v>0</v>
      </c>
      <c r="AJ573" cm="1">
        <f t="array" aca="1" ref="AJ573" ca="1">IF($A573&gt;AJ$1,"",$C573*INDEX('ETS yield tables'!$D$68:$CO$96,$B573,AJ$1-$A573+1)/10^6)</f>
        <v>0</v>
      </c>
      <c r="AK573" cm="1">
        <f t="array" aca="1" ref="AK573" ca="1">IF($A573&gt;AK$1,"",$C573*INDEX('ETS yield tables'!$D$68:$CO$96,$B573,AK$1-$A573+1)/10^6)</f>
        <v>0</v>
      </c>
      <c r="AL573" cm="1">
        <f t="array" aca="1" ref="AL573" ca="1">IF($A573&gt;AL$1,"",$C573*INDEX('ETS yield tables'!$D$68:$CO$96,$B573,AL$1-$A573+1)/10^6)</f>
        <v>0</v>
      </c>
      <c r="AM573" cm="1">
        <f t="array" aca="1" ref="AM573" ca="1">IF($A573&gt;AM$1,"",$C573*INDEX('ETS yield tables'!$D$68:$CO$96,$B573,AM$1-$A573+1)/10^6)</f>
        <v>0</v>
      </c>
      <c r="AN573" cm="1">
        <f t="array" aca="1" ref="AN573" ca="1">IF($A573&gt;AN$1,"",$C573*INDEX('ETS yield tables'!$D$68:$CO$96,$B573,AN$1-$A573+1)/10^6)</f>
        <v>0</v>
      </c>
      <c r="AO573" cm="1">
        <f t="array" aca="1" ref="AO573" ca="1">IF($A573&gt;AO$1,"",$C573*INDEX('ETS yield tables'!$D$68:$CO$96,$B573,AO$1-$A573+1)/10^6)</f>
        <v>0</v>
      </c>
      <c r="AP573" cm="1">
        <f t="array" aca="1" ref="AP573" ca="1">IF($A573&gt;AP$1,"",$C573*INDEX('ETS yield tables'!$D$68:$CO$96,$B573,AP$1-$A573+1)/10^6)</f>
        <v>0</v>
      </c>
      <c r="AQ573" cm="1">
        <f t="array" aca="1" ref="AQ573" ca="1">IF($A573&gt;AQ$1,"",$C573*INDEX('ETS yield tables'!$D$68:$CO$96,$B573,AQ$1-$A573+1)/10^6)</f>
        <v>-4.3485300373942888E-3</v>
      </c>
      <c r="AR573" cm="1">
        <f t="array" aca="1" ref="AR573" ca="1">IF($A573&gt;AR$1,"",$C573*INDEX('ETS yield tables'!$D$68:$CO$96,$B573,AR$1-$A573+1)/10^6)</f>
        <v>-2.0454196842558538E-2</v>
      </c>
      <c r="AS573" cm="1">
        <f t="array" aca="1" ref="AS573" ca="1">IF($A573&gt;AS$1,"",$C573*INDEX('ETS yield tables'!$D$68:$CO$96,$B573,AS$1-$A573+1)/10^6)</f>
        <v>0</v>
      </c>
      <c r="AT573" cm="1">
        <f t="array" aca="1" ref="AT573" ca="1">IF($A573&gt;AT$1,"",$C573*INDEX('ETS yield tables'!$D$68:$CO$96,$B573,AT$1-$A573+1)/10^6)</f>
        <v>0</v>
      </c>
      <c r="AU573" cm="1">
        <f t="array" aca="1" ref="AU573" ca="1">IF($A573&gt;AU$1,"",$C573*INDEX('ETS yield tables'!$D$68:$CO$96,$B573,AU$1-$A573+1)/10^6)</f>
        <v>0</v>
      </c>
      <c r="AV573" cm="1">
        <f t="array" aca="1" ref="AV573" ca="1">IF($A573&gt;AV$1,"",$C573*INDEX('ETS yield tables'!$D$68:$CO$96,$B573,AV$1-$A573+1)/10^6)</f>
        <v>0</v>
      </c>
      <c r="AW573" cm="1">
        <f t="array" aca="1" ref="AW573" ca="1">IF($A573&gt;AW$1,"",$C573*INDEX('ETS yield tables'!$D$68:$CO$96,$B573,AW$1-$A573+1)/10^6)</f>
        <v>0</v>
      </c>
      <c r="AX573" cm="1">
        <f t="array" aca="1" ref="AX573" ca="1">IF($A573&gt;AX$1,"",$C573*INDEX('ETS yield tables'!$D$68:$CO$96,$B573,AX$1-$A573+1)/10^6)</f>
        <v>0</v>
      </c>
      <c r="AY573" cm="1">
        <f t="array" aca="1" ref="AY573" ca="1">IF($A573&gt;AY$1,"",$C573*INDEX('ETS yield tables'!$D$68:$CO$96,$B573,AY$1-$A573+1)/10^6)</f>
        <v>0</v>
      </c>
      <c r="AZ573" cm="1">
        <f t="array" aca="1" ref="AZ573" ca="1">IF($A573&gt;AZ$1,"",$C573*INDEX('ETS yield tables'!$D$68:$CO$96,$B573,AZ$1-$A573+1)/10^6)</f>
        <v>0</v>
      </c>
      <c r="BA573" cm="1">
        <f t="array" aca="1" ref="BA573" ca="1">IF($A573&gt;BA$1,"",$C573*INDEX('ETS yield tables'!$D$68:$CO$96,$B573,BA$1-$A573+1)/10^6)</f>
        <v>0</v>
      </c>
      <c r="BB573" cm="1">
        <f t="array" aca="1" ref="BB573" ca="1">IF($A573&gt;BB$1,"",$C573*INDEX('ETS yield tables'!$D$68:$CO$96,$B573,BB$1-$A573+1)/10^6)</f>
        <v>0</v>
      </c>
      <c r="BC573" cm="1">
        <f t="array" aca="1" ref="BC573" ca="1">IF($A573&gt;BC$1,"",$C573*INDEX('ETS yield tables'!$D$68:$CO$96,$B573,BC$1-$A573+1)/10^6)</f>
        <v>0</v>
      </c>
      <c r="BD573" cm="1">
        <f t="array" aca="1" ref="BD573" ca="1">IF($A573&gt;BD$1,"",$C573*INDEX('ETS yield tables'!$D$68:$CO$96,$B573,BD$1-$A573+1)/10^6)</f>
        <v>0</v>
      </c>
      <c r="BE573" cm="1">
        <f t="array" aca="1" ref="BE573" ca="1">IF($A573&gt;BE$1,"",$C573*INDEX('ETS yield tables'!$D$68:$CO$96,$B573,BE$1-$A573+1)/10^6)</f>
        <v>0</v>
      </c>
      <c r="BF573" cm="1">
        <f t="array" aca="1" ref="BF573" ca="1">IF($A573&gt;BF$1,"",$C573*INDEX('ETS yield tables'!$D$68:$CO$96,$B573,BF$1-$A573+1)/10^6)</f>
        <v>0</v>
      </c>
      <c r="BG573" cm="1">
        <f t="array" aca="1" ref="BG573" ca="1">IF($A573&gt;BG$1,"",$C573*INDEX('ETS yield tables'!$D$68:$CO$96,$B573,BG$1-$A573+1)/10^6)</f>
        <v>0</v>
      </c>
      <c r="BH573" cm="1">
        <f t="array" aca="1" ref="BH573" ca="1">IF($A573&gt;BH$1,"",$C573*INDEX('ETS yield tables'!$D$68:$CO$96,$B573,BH$1-$A573+1)/10^6)</f>
        <v>0</v>
      </c>
      <c r="BI573" cm="1">
        <f t="array" aca="1" ref="BI573" ca="1">IF($A573&gt;BI$1,"",$C573*INDEX('ETS yield tables'!$D$68:$CO$96,$B573,BI$1-$A573+1)/10^6)</f>
        <v>0</v>
      </c>
      <c r="BJ573" cm="1">
        <f t="array" aca="1" ref="BJ573" ca="1">IF($A573&gt;BJ$1,"",$C573*INDEX('ETS yield tables'!$D$68:$CO$96,$B573,BJ$1-$A573+1)/10^6)</f>
        <v>0</v>
      </c>
      <c r="BK573" cm="1">
        <f t="array" aca="1" ref="BK573" ca="1">IF($A573&gt;BK$1,"",$C573*INDEX('ETS yield tables'!$D$68:$CO$96,$B573,BK$1-$A573+1)/10^6)</f>
        <v>-2.9311825534889588</v>
      </c>
      <c r="BL573" cm="1">
        <f t="array" aca="1" ref="BL573" ca="1">IF($A573&gt;BL$1,"",$C573*INDEX('ETS yield tables'!$D$68:$CO$96,$B573,BL$1-$A573+1)/10^6)</f>
        <v>-0.16589324859828358</v>
      </c>
      <c r="BM573" cm="1">
        <f t="array" aca="1" ref="BM573" ca="1">IF($A573&gt;BM$1,"",$C573*INDEX('ETS yield tables'!$D$68:$CO$96,$B573,BM$1-$A573+1)/10^6)</f>
        <v>-0.15808444045032538</v>
      </c>
      <c r="BN573" cm="1">
        <f t="array" aca="1" ref="BN573" ca="1">IF($A573&gt;BN$1,"",$C573*INDEX('ETS yield tables'!$D$68:$CO$96,$B573,BN$1-$A573+1)/10^6)</f>
        <v>-0.14344292517290322</v>
      </c>
      <c r="BO573" cm="1">
        <f t="array" aca="1" ref="BO573" ca="1">IF($A573&gt;BO$1,"",$C573*INDEX('ETS yield tables'!$D$68:$CO$96,$B573,BO$1-$A573+1)/10^6)</f>
        <v>-7.658000540600951E-2</v>
      </c>
      <c r="BP573" cm="1">
        <f t="array" aca="1" ref="BP573" ca="1">IF($A573&gt;BP$1,"",$C573*INDEX('ETS yield tables'!$D$68:$CO$96,$B573,BP$1-$A573+1)/10^6)</f>
        <v>-1.3621489713094913E-2</v>
      </c>
      <c r="BQ573" cm="1">
        <f t="array" aca="1" ref="BQ573" ca="1">IF($A573&gt;BQ$1,"",$C573*INDEX('ETS yield tables'!$D$68:$CO$96,$B573,BQ$1-$A573+1)/10^6)</f>
        <v>0</v>
      </c>
      <c r="BR573" cm="1">
        <f t="array" aca="1" ref="BR573" ca="1">IF($A573&gt;BR$1,"",$C573*INDEX('ETS yield tables'!$D$68:$CO$96,$B573,BR$1-$A573+1)/10^6)</f>
        <v>0</v>
      </c>
      <c r="BS573" cm="1">
        <f t="array" aca="1" ref="BS573" ca="1">IF($A573&gt;BS$1,"",$C573*INDEX('ETS yield tables'!$D$68:$CO$96,$B573,BS$1-$A573+1)/10^6)</f>
        <v>0</v>
      </c>
      <c r="BT573" cm="1">
        <f t="array" aca="1" ref="BT573" ca="1">IF($A573&gt;BT$1,"",$C573*INDEX('ETS yield tables'!$D$68:$CO$96,$B573,BT$1-$A573+1)/10^6)</f>
        <v>-4.3485300373942888E-3</v>
      </c>
      <c r="BU573" cm="1">
        <f t="array" aca="1" ref="BU573" ca="1">IF($A573&gt;BU$1,"",$C573*INDEX('ETS yield tables'!$D$68:$CO$96,$B573,BU$1-$A573+1)/10^6)</f>
        <v>-2.0454196842558538E-2</v>
      </c>
      <c r="BV573" cm="1">
        <f t="array" aca="1" ref="BV573" ca="1">IF($A573&gt;BV$1,"",$C573*INDEX('ETS yield tables'!$D$68:$CO$96,$B573,BV$1-$A573+1)/10^6)</f>
        <v>0</v>
      </c>
      <c r="BW573" cm="1">
        <f t="array" aca="1" ref="BW573" ca="1">IF($A573&gt;BW$1,"",$C573*INDEX('ETS yield tables'!$D$68:$CO$96,$B573,BW$1-$A573+1)/10^6)</f>
        <v>0</v>
      </c>
      <c r="BX573" cm="1">
        <f t="array" aca="1" ref="BX573" ca="1">IF($A573&gt;BX$1,"",$C573*INDEX('ETS yield tables'!$D$68:$CO$96,$B573,BX$1-$A573+1)/10^6)</f>
        <v>0</v>
      </c>
      <c r="BY573" cm="1">
        <f t="array" aca="1" ref="BY573" ca="1">IF($A573&gt;BY$1,"",$C573*INDEX('ETS yield tables'!$D$68:$CO$96,$B573,BY$1-$A573+1)/10^6)</f>
        <v>0</v>
      </c>
      <c r="BZ573" cm="1">
        <f t="array" aca="1" ref="BZ573" ca="1">IF($A573&gt;BZ$1,"",$C573*INDEX('ETS yield tables'!$D$68:$CO$96,$B573,BZ$1-$A573+1)/10^6)</f>
        <v>0</v>
      </c>
      <c r="CA573" cm="1">
        <f t="array" aca="1" ref="CA573" ca="1">IF($A573&gt;CA$1,"",$C573*INDEX('ETS yield tables'!$D$68:$CO$96,$B573,CA$1-$A573+1)/10^6)</f>
        <v>0</v>
      </c>
      <c r="CB573" cm="1">
        <f t="array" aca="1" ref="CB573" ca="1">IF($A573&gt;CB$1,"",$C573*INDEX('ETS yield tables'!$D$68:$CO$96,$B573,CB$1-$A573+1)/10^6)</f>
        <v>0</v>
      </c>
      <c r="CC573" cm="1">
        <f t="array" aca="1" ref="CC573" ca="1">IF($A573&gt;CC$1,"",$C573*INDEX('ETS yield tables'!$D$68:$CO$96,$B573,CC$1-$A573+1)/10^6)</f>
        <v>0</v>
      </c>
      <c r="CD573" cm="1">
        <f t="array" aca="1" ref="CD573" ca="1">IF($A573&gt;CD$1,"",$C573*INDEX('ETS yield tables'!$D$68:$CO$96,$B573,CD$1-$A573+1)/10^6)</f>
        <v>0</v>
      </c>
      <c r="CE573" cm="1">
        <f t="array" aca="1" ref="CE573" ca="1">IF($A573&gt;CE$1,"",$C573*INDEX('ETS yield tables'!$D$68:$CO$96,$B573,CE$1-$A573+1)/10^6)</f>
        <v>0</v>
      </c>
      <c r="CF573" cm="1">
        <f t="array" aca="1" ref="CF573" ca="1">IF($A573&gt;CF$1,"",$C573*INDEX('ETS yield tables'!$D$68:$CO$96,$B573,CF$1-$A573+1)/10^6)</f>
        <v>0</v>
      </c>
      <c r="CG573" cm="1">
        <f t="array" aca="1" ref="CG573" ca="1">IF($A573&gt;CG$1,"",$C573*INDEX('ETS yield tables'!$D$68:$CO$96,$B573,CG$1-$A573+1)/10^6)</f>
        <v>0</v>
      </c>
      <c r="CH573" cm="1">
        <f t="array" aca="1" ref="CH573" ca="1">IF($A573&gt;CH$1,"",$C573*INDEX('ETS yield tables'!$D$68:$CO$96,$B573,CH$1-$A573+1)/10^6)</f>
        <v>0</v>
      </c>
      <c r="CI573" cm="1">
        <f t="array" aca="1" ref="CI573" ca="1">IF($A573&gt;CI$1,"",$C573*INDEX('ETS yield tables'!$D$68:$CO$96,$B573,CI$1-$A573+1)/10^6)</f>
        <v>0</v>
      </c>
      <c r="CJ573" cm="1">
        <f t="array" aca="1" ref="CJ573" ca="1">IF($A573&gt;CJ$1,"",$C573*INDEX('ETS yield tables'!$D$68:$CO$96,$B573,CJ$1-$A573+1)/10^6)</f>
        <v>0</v>
      </c>
      <c r="CK573" cm="1">
        <f t="array" aca="1" ref="CK573" ca="1">IF($A573&gt;CK$1,"",$C573*INDEX('ETS yield tables'!$D$68:$CO$96,$B573,CK$1-$A573+1)/10^6)</f>
        <v>0</v>
      </c>
      <c r="CL573" cm="1">
        <f t="array" aca="1" ref="CL573" ca="1">IF($A573&gt;CL$1,"",$C573*INDEX('ETS yield tables'!$D$68:$CO$96,$B573,CL$1-$A573+1)/10^6)</f>
        <v>0</v>
      </c>
      <c r="CM573" cm="1">
        <f t="array" aca="1" ref="CM573" ca="1">IF($A573&gt;CM$1,"",$C573*INDEX('ETS yield tables'!$D$68:$CO$96,$B573,CM$1-$A573+1)/10^6)</f>
        <v>0</v>
      </c>
      <c r="CN573" cm="1">
        <f t="array" aca="1" ref="CN573" ca="1">IF($A573&gt;CN$1,"",$C573*INDEX('ETS yield tables'!$D$68:$CO$96,$B573,CN$1-$A573+1)/10^6)</f>
        <v>-2.9311825534889588</v>
      </c>
      <c r="CO573" cm="1">
        <f t="array" aca="1" ref="CO573" ca="1">IF($A573&gt;CO$1,"",$C573*INDEX('ETS yield tables'!$D$68:$CO$96,$B573,CO$1-$A573+1)/10^6)</f>
        <v>-0.16784545063527309</v>
      </c>
    </row>
    <row r="574" spans="1:93" hidden="1" outlineLevel="1">
      <c r="A574">
        <v>1993</v>
      </c>
      <c r="B574">
        <f t="shared" si="269"/>
        <v>26</v>
      </c>
      <c r="C574" s="1">
        <v>6863.969505724639</v>
      </c>
      <c r="D574" s="64"/>
      <c r="E574" s="64"/>
      <c r="F574" s="64"/>
      <c r="G574" s="64"/>
      <c r="H574" s="64"/>
      <c r="I574" s="64"/>
      <c r="J574" s="64"/>
      <c r="K574" s="64"/>
      <c r="L574" s="64"/>
      <c r="M574" s="64"/>
      <c r="N574" s="64"/>
      <c r="O574" s="64"/>
      <c r="P574" s="64"/>
      <c r="Q574" s="64"/>
      <c r="R574" s="64"/>
      <c r="S574" s="64"/>
      <c r="T574" s="64"/>
      <c r="U574" s="64"/>
      <c r="V574" s="64"/>
      <c r="W574" s="64"/>
      <c r="X574" s="64"/>
      <c r="Y574" s="64"/>
      <c r="Z574" s="64"/>
      <c r="AA574" s="64"/>
      <c r="AB574" s="64"/>
      <c r="AC574" s="64"/>
      <c r="AD574" s="64"/>
      <c r="AE574" s="64"/>
      <c r="AF574" cm="1">
        <f t="array" aca="1" ref="AF574" ca="1">IF($A574&gt;AF$1,"",$C574*INDEX('ETS yield tables'!$D$68:$CO$96,$B574,AF$1-$A574+1)/10^6)</f>
        <v>0</v>
      </c>
      <c r="AG574" cm="1">
        <f t="array" aca="1" ref="AG574" ca="1">IF($A574&gt;AG$1,"",$C574*INDEX('ETS yield tables'!$D$68:$CO$96,$B574,AG$1-$A574+1)/10^6)</f>
        <v>0</v>
      </c>
      <c r="AH574" cm="1">
        <f t="array" aca="1" ref="AH574" ca="1">IF($A574&gt;AH$1,"",$C574*INDEX('ETS yield tables'!$D$68:$CO$96,$B574,AH$1-$A574+1)/10^6)</f>
        <v>0</v>
      </c>
      <c r="AI574" cm="1">
        <f t="array" aca="1" ref="AI574" ca="1">IF($A574&gt;AI$1,"",$C574*INDEX('ETS yield tables'!$D$68:$CO$96,$B574,AI$1-$A574+1)/10^6)</f>
        <v>-0.80239803521921016</v>
      </c>
      <c r="AJ574" cm="1">
        <f t="array" aca="1" ref="AJ574" ca="1">IF($A574&gt;AJ$1,"",$C574*INDEX('ETS yield tables'!$D$68:$CO$96,$B574,AJ$1-$A574+1)/10^6)</f>
        <v>0</v>
      </c>
      <c r="AK574" cm="1">
        <f t="array" aca="1" ref="AK574" ca="1">IF($A574&gt;AK$1,"",$C574*INDEX('ETS yield tables'!$D$68:$CO$96,$B574,AK$1-$A574+1)/10^6)</f>
        <v>0</v>
      </c>
      <c r="AL574" cm="1">
        <f t="array" aca="1" ref="AL574" ca="1">IF($A574&gt;AL$1,"",$C574*INDEX('ETS yield tables'!$D$68:$CO$96,$B574,AL$1-$A574+1)/10^6)</f>
        <v>0</v>
      </c>
      <c r="AM574" cm="1">
        <f t="array" aca="1" ref="AM574" ca="1">IF($A574&gt;AM$1,"",$C574*INDEX('ETS yield tables'!$D$68:$CO$96,$B574,AM$1-$A574+1)/10^6)</f>
        <v>0</v>
      </c>
      <c r="AN574" cm="1">
        <f t="array" aca="1" ref="AN574" ca="1">IF($A574&gt;AN$1,"",$C574*INDEX('ETS yield tables'!$D$68:$CO$96,$B574,AN$1-$A574+1)/10^6)</f>
        <v>0</v>
      </c>
      <c r="AO574" cm="1">
        <f t="array" aca="1" ref="AO574" ca="1">IF($A574&gt;AO$1,"",$C574*INDEX('ETS yield tables'!$D$68:$CO$96,$B574,AO$1-$A574+1)/10^6)</f>
        <v>0</v>
      </c>
      <c r="AP574" cm="1">
        <f t="array" aca="1" ref="AP574" ca="1">IF($A574&gt;AP$1,"",$C574*INDEX('ETS yield tables'!$D$68:$CO$96,$B574,AP$1-$A574+1)/10^6)</f>
        <v>0</v>
      </c>
      <c r="AQ574" cm="1">
        <f t="array" aca="1" ref="AQ574" ca="1">IF($A574&gt;AQ$1,"",$C574*INDEX('ETS yield tables'!$D$68:$CO$96,$B574,AQ$1-$A574+1)/10^6)</f>
        <v>0</v>
      </c>
      <c r="AR574" cm="1">
        <f t="array" aca="1" ref="AR574" ca="1">IF($A574&gt;AR$1,"",$C574*INDEX('ETS yield tables'!$D$68:$CO$96,$B574,AR$1-$A574+1)/10^6)</f>
        <v>-6.1157968296005928E-3</v>
      </c>
      <c r="AS574" cm="1">
        <f t="array" aca="1" ref="AS574" ca="1">IF($A574&gt;AS$1,"",$C574*INDEX('ETS yield tables'!$D$68:$CO$96,$B574,AS$1-$A574+1)/10^6)</f>
        <v>-2.876689619849198E-2</v>
      </c>
      <c r="AT574" cm="1">
        <f t="array" aca="1" ref="AT574" ca="1">IF($A574&gt;AT$1,"",$C574*INDEX('ETS yield tables'!$D$68:$CO$96,$B574,AT$1-$A574+1)/10^6)</f>
        <v>0</v>
      </c>
      <c r="AU574" cm="1">
        <f t="array" aca="1" ref="AU574" ca="1">IF($A574&gt;AU$1,"",$C574*INDEX('ETS yield tables'!$D$68:$CO$96,$B574,AU$1-$A574+1)/10^6)</f>
        <v>0</v>
      </c>
      <c r="AV574" cm="1">
        <f t="array" aca="1" ref="AV574" ca="1">IF($A574&gt;AV$1,"",$C574*INDEX('ETS yield tables'!$D$68:$CO$96,$B574,AV$1-$A574+1)/10^6)</f>
        <v>0</v>
      </c>
      <c r="AW574" cm="1">
        <f t="array" aca="1" ref="AW574" ca="1">IF($A574&gt;AW$1,"",$C574*INDEX('ETS yield tables'!$D$68:$CO$96,$B574,AW$1-$A574+1)/10^6)</f>
        <v>0</v>
      </c>
      <c r="AX574" cm="1">
        <f t="array" aca="1" ref="AX574" ca="1">IF($A574&gt;AX$1,"",$C574*INDEX('ETS yield tables'!$D$68:$CO$96,$B574,AX$1-$A574+1)/10^6)</f>
        <v>0</v>
      </c>
      <c r="AY574" cm="1">
        <f t="array" aca="1" ref="AY574" ca="1">IF($A574&gt;AY$1,"",$C574*INDEX('ETS yield tables'!$D$68:$CO$96,$B574,AY$1-$A574+1)/10^6)</f>
        <v>0</v>
      </c>
      <c r="AZ574" cm="1">
        <f t="array" aca="1" ref="AZ574" ca="1">IF($A574&gt;AZ$1,"",$C574*INDEX('ETS yield tables'!$D$68:$CO$96,$B574,AZ$1-$A574+1)/10^6)</f>
        <v>0</v>
      </c>
      <c r="BA574" cm="1">
        <f t="array" aca="1" ref="BA574" ca="1">IF($A574&gt;BA$1,"",$C574*INDEX('ETS yield tables'!$D$68:$CO$96,$B574,BA$1-$A574+1)/10^6)</f>
        <v>0</v>
      </c>
      <c r="BB574" cm="1">
        <f t="array" aca="1" ref="BB574" ca="1">IF($A574&gt;BB$1,"",$C574*INDEX('ETS yield tables'!$D$68:$CO$96,$B574,BB$1-$A574+1)/10^6)</f>
        <v>0</v>
      </c>
      <c r="BC574" cm="1">
        <f t="array" aca="1" ref="BC574" ca="1">IF($A574&gt;BC$1,"",$C574*INDEX('ETS yield tables'!$D$68:$CO$96,$B574,BC$1-$A574+1)/10^6)</f>
        <v>0</v>
      </c>
      <c r="BD574" cm="1">
        <f t="array" aca="1" ref="BD574" ca="1">IF($A574&gt;BD$1,"",$C574*INDEX('ETS yield tables'!$D$68:$CO$96,$B574,BD$1-$A574+1)/10^6)</f>
        <v>0</v>
      </c>
      <c r="BE574" cm="1">
        <f t="array" aca="1" ref="BE574" ca="1">IF($A574&gt;BE$1,"",$C574*INDEX('ETS yield tables'!$D$68:$CO$96,$B574,BE$1-$A574+1)/10^6)</f>
        <v>0</v>
      </c>
      <c r="BF574" cm="1">
        <f t="array" aca="1" ref="BF574" ca="1">IF($A574&gt;BF$1,"",$C574*INDEX('ETS yield tables'!$D$68:$CO$96,$B574,BF$1-$A574+1)/10^6)</f>
        <v>0</v>
      </c>
      <c r="BG574" cm="1">
        <f t="array" aca="1" ref="BG574" ca="1">IF($A574&gt;BG$1,"",$C574*INDEX('ETS yield tables'!$D$68:$CO$96,$B574,BG$1-$A574+1)/10^6)</f>
        <v>0</v>
      </c>
      <c r="BH574" cm="1">
        <f t="array" aca="1" ref="BH574" ca="1">IF($A574&gt;BH$1,"",$C574*INDEX('ETS yield tables'!$D$68:$CO$96,$B574,BH$1-$A574+1)/10^6)</f>
        <v>0</v>
      </c>
      <c r="BI574" cm="1">
        <f t="array" aca="1" ref="BI574" ca="1">IF($A574&gt;BI$1,"",$C574*INDEX('ETS yield tables'!$D$68:$CO$96,$B574,BI$1-$A574+1)/10^6)</f>
        <v>0</v>
      </c>
      <c r="BJ574" cm="1">
        <f t="array" aca="1" ref="BJ574" ca="1">IF($A574&gt;BJ$1,"",$C574*INDEX('ETS yield tables'!$D$68:$CO$96,$B574,BJ$1-$A574+1)/10^6)</f>
        <v>0</v>
      </c>
      <c r="BK574" cm="1">
        <f t="array" aca="1" ref="BK574" ca="1">IF($A574&gt;BK$1,"",$C574*INDEX('ETS yield tables'!$D$68:$CO$96,$B574,BK$1-$A574+1)/10^6)</f>
        <v>0</v>
      </c>
      <c r="BL574" cm="1">
        <f t="array" aca="1" ref="BL574" ca="1">IF($A574&gt;BL$1,"",$C574*INDEX('ETS yield tables'!$D$68:$CO$96,$B574,BL$1-$A574+1)/10^6)</f>
        <v>-4.1224314454431612</v>
      </c>
      <c r="BM574" cm="1">
        <f t="array" aca="1" ref="BM574" ca="1">IF($A574&gt;BM$1,"",$C574*INDEX('ETS yield tables'!$D$68:$CO$96,$B574,BM$1-$A574+1)/10^6)</f>
        <v>-0.23331318746908611</v>
      </c>
      <c r="BN574" cm="1">
        <f t="array" aca="1" ref="BN574" ca="1">IF($A574&gt;BN$1,"",$C574*INDEX('ETS yield tables'!$D$68:$CO$96,$B574,BN$1-$A574+1)/10^6)</f>
        <v>-0.22233083625992694</v>
      </c>
      <c r="BO574" cm="1">
        <f t="array" aca="1" ref="BO574" ca="1">IF($A574&gt;BO$1,"",$C574*INDEX('ETS yield tables'!$D$68:$CO$96,$B574,BO$1-$A574+1)/10^6)</f>
        <v>-0.20173892774275279</v>
      </c>
      <c r="BP574" cm="1">
        <f t="array" aca="1" ref="BP574" ca="1">IF($A574&gt;BP$1,"",$C574*INDEX('ETS yield tables'!$D$68:$CO$96,$B574,BP$1-$A574+1)/10^6)</f>
        <v>-0.10770254551432533</v>
      </c>
      <c r="BQ574" cm="1">
        <f t="array" aca="1" ref="BQ574" ca="1">IF($A574&gt;BQ$1,"",$C574*INDEX('ETS yield tables'!$D$68:$CO$96,$B574,BQ$1-$A574+1)/10^6)</f>
        <v>-1.9157338890477448E-2</v>
      </c>
      <c r="BR574" cm="1">
        <f t="array" aca="1" ref="BR574" ca="1">IF($A574&gt;BR$1,"",$C574*INDEX('ETS yield tables'!$D$68:$CO$96,$B574,BR$1-$A574+1)/10^6)</f>
        <v>0</v>
      </c>
      <c r="BS574" cm="1">
        <f t="array" aca="1" ref="BS574" ca="1">IF($A574&gt;BS$1,"",$C574*INDEX('ETS yield tables'!$D$68:$CO$96,$B574,BS$1-$A574+1)/10^6)</f>
        <v>0</v>
      </c>
      <c r="BT574" cm="1">
        <f t="array" aca="1" ref="BT574" ca="1">IF($A574&gt;BT$1,"",$C574*INDEX('ETS yield tables'!$D$68:$CO$96,$B574,BT$1-$A574+1)/10^6)</f>
        <v>0</v>
      </c>
      <c r="BU574" cm="1">
        <f t="array" aca="1" ref="BU574" ca="1">IF($A574&gt;BU$1,"",$C574*INDEX('ETS yield tables'!$D$68:$CO$96,$B574,BU$1-$A574+1)/10^6)</f>
        <v>-6.1157968296005928E-3</v>
      </c>
      <c r="BV574" cm="1">
        <f t="array" aca="1" ref="BV574" ca="1">IF($A574&gt;BV$1,"",$C574*INDEX('ETS yield tables'!$D$68:$CO$96,$B574,BV$1-$A574+1)/10^6)</f>
        <v>-2.876689619849198E-2</v>
      </c>
      <c r="BW574" cm="1">
        <f t="array" aca="1" ref="BW574" ca="1">IF($A574&gt;BW$1,"",$C574*INDEX('ETS yield tables'!$D$68:$CO$96,$B574,BW$1-$A574+1)/10^6)</f>
        <v>0</v>
      </c>
      <c r="BX574" cm="1">
        <f t="array" aca="1" ref="BX574" ca="1">IF($A574&gt;BX$1,"",$C574*INDEX('ETS yield tables'!$D$68:$CO$96,$B574,BX$1-$A574+1)/10^6)</f>
        <v>0</v>
      </c>
      <c r="BY574" cm="1">
        <f t="array" aca="1" ref="BY574" ca="1">IF($A574&gt;BY$1,"",$C574*INDEX('ETS yield tables'!$D$68:$CO$96,$B574,BY$1-$A574+1)/10^6)</f>
        <v>0</v>
      </c>
      <c r="BZ574" cm="1">
        <f t="array" aca="1" ref="BZ574" ca="1">IF($A574&gt;BZ$1,"",$C574*INDEX('ETS yield tables'!$D$68:$CO$96,$B574,BZ$1-$A574+1)/10^6)</f>
        <v>0</v>
      </c>
      <c r="CA574" cm="1">
        <f t="array" aca="1" ref="CA574" ca="1">IF($A574&gt;CA$1,"",$C574*INDEX('ETS yield tables'!$D$68:$CO$96,$B574,CA$1-$A574+1)/10^6)</f>
        <v>0</v>
      </c>
      <c r="CB574" cm="1">
        <f t="array" aca="1" ref="CB574" ca="1">IF($A574&gt;CB$1,"",$C574*INDEX('ETS yield tables'!$D$68:$CO$96,$B574,CB$1-$A574+1)/10^6)</f>
        <v>0</v>
      </c>
      <c r="CC574" cm="1">
        <f t="array" aca="1" ref="CC574" ca="1">IF($A574&gt;CC$1,"",$C574*INDEX('ETS yield tables'!$D$68:$CO$96,$B574,CC$1-$A574+1)/10^6)</f>
        <v>0</v>
      </c>
      <c r="CD574" cm="1">
        <f t="array" aca="1" ref="CD574" ca="1">IF($A574&gt;CD$1,"",$C574*INDEX('ETS yield tables'!$D$68:$CO$96,$B574,CD$1-$A574+1)/10^6)</f>
        <v>0</v>
      </c>
      <c r="CE574" cm="1">
        <f t="array" aca="1" ref="CE574" ca="1">IF($A574&gt;CE$1,"",$C574*INDEX('ETS yield tables'!$D$68:$CO$96,$B574,CE$1-$A574+1)/10^6)</f>
        <v>0</v>
      </c>
      <c r="CF574" cm="1">
        <f t="array" aca="1" ref="CF574" ca="1">IF($A574&gt;CF$1,"",$C574*INDEX('ETS yield tables'!$D$68:$CO$96,$B574,CF$1-$A574+1)/10^6)</f>
        <v>0</v>
      </c>
      <c r="CG574" cm="1">
        <f t="array" aca="1" ref="CG574" ca="1">IF($A574&gt;CG$1,"",$C574*INDEX('ETS yield tables'!$D$68:$CO$96,$B574,CG$1-$A574+1)/10^6)</f>
        <v>0</v>
      </c>
      <c r="CH574" cm="1">
        <f t="array" aca="1" ref="CH574" ca="1">IF($A574&gt;CH$1,"",$C574*INDEX('ETS yield tables'!$D$68:$CO$96,$B574,CH$1-$A574+1)/10^6)</f>
        <v>0</v>
      </c>
      <c r="CI574" cm="1">
        <f t="array" aca="1" ref="CI574" ca="1">IF($A574&gt;CI$1,"",$C574*INDEX('ETS yield tables'!$D$68:$CO$96,$B574,CI$1-$A574+1)/10^6)</f>
        <v>0</v>
      </c>
      <c r="CJ574" cm="1">
        <f t="array" aca="1" ref="CJ574" ca="1">IF($A574&gt;CJ$1,"",$C574*INDEX('ETS yield tables'!$D$68:$CO$96,$B574,CJ$1-$A574+1)/10^6)</f>
        <v>0</v>
      </c>
      <c r="CK574" cm="1">
        <f t="array" aca="1" ref="CK574" ca="1">IF($A574&gt;CK$1,"",$C574*INDEX('ETS yield tables'!$D$68:$CO$96,$B574,CK$1-$A574+1)/10^6)</f>
        <v>0</v>
      </c>
      <c r="CL574" cm="1">
        <f t="array" aca="1" ref="CL574" ca="1">IF($A574&gt;CL$1,"",$C574*INDEX('ETS yield tables'!$D$68:$CO$96,$B574,CL$1-$A574+1)/10^6)</f>
        <v>0</v>
      </c>
      <c r="CM574" cm="1">
        <f t="array" aca="1" ref="CM574" ca="1">IF($A574&gt;CM$1,"",$C574*INDEX('ETS yield tables'!$D$68:$CO$96,$B574,CM$1-$A574+1)/10^6)</f>
        <v>0</v>
      </c>
      <c r="CN574" cm="1">
        <f t="array" aca="1" ref="CN574" ca="1">IF($A574&gt;CN$1,"",$C574*INDEX('ETS yield tables'!$D$68:$CO$96,$B574,CN$1-$A574+1)/10^6)</f>
        <v>0</v>
      </c>
      <c r="CO574" cm="1">
        <f t="array" aca="1" ref="CO574" ca="1">IF($A574&gt;CO$1,"",$C574*INDEX('ETS yield tables'!$D$68:$CO$96,$B574,CO$1-$A574+1)/10^6)</f>
        <v>-4.1224314454431612</v>
      </c>
    </row>
    <row r="575" spans="1:93" hidden="1" outlineLevel="1">
      <c r="A575">
        <v>1994</v>
      </c>
      <c r="B575">
        <f t="shared" si="269"/>
        <v>25</v>
      </c>
      <c r="C575" s="1">
        <v>9070.9144843884806</v>
      </c>
      <c r="D575" s="64"/>
      <c r="E575" s="64"/>
      <c r="F575" s="64"/>
      <c r="G575" s="64"/>
      <c r="H575" s="64"/>
      <c r="I575" s="64"/>
      <c r="J575" s="64"/>
      <c r="K575" s="64"/>
      <c r="L575" s="64"/>
      <c r="M575" s="64"/>
      <c r="N575" s="64"/>
      <c r="O575" s="64"/>
      <c r="P575" s="64"/>
      <c r="Q575" s="64"/>
      <c r="R575" s="64"/>
      <c r="S575" s="64"/>
      <c r="T575" s="64"/>
      <c r="U575" s="64"/>
      <c r="V575" s="64"/>
      <c r="W575" s="64"/>
      <c r="X575" s="64"/>
      <c r="Y575" s="64"/>
      <c r="Z575" s="64"/>
      <c r="AA575" s="64"/>
      <c r="AB575" s="64"/>
      <c r="AC575" s="64"/>
      <c r="AD575" s="64"/>
      <c r="AE575" s="64"/>
      <c r="AF575" cm="1">
        <f t="array" aca="1" ref="AF575" ca="1">IF($A575&gt;AF$1,"",$C575*INDEX('ETS yield tables'!$D$68:$CO$96,$B575,AF$1-$A575+1)/10^6)</f>
        <v>0</v>
      </c>
      <c r="AG575" cm="1">
        <f t="array" aca="1" ref="AG575" ca="1">IF($A575&gt;AG$1,"",$C575*INDEX('ETS yield tables'!$D$68:$CO$96,$B575,AG$1-$A575+1)/10^6)</f>
        <v>0</v>
      </c>
      <c r="AH575" cm="1">
        <f t="array" aca="1" ref="AH575" ca="1">IF($A575&gt;AH$1,"",$C575*INDEX('ETS yield tables'!$D$68:$CO$96,$B575,AH$1-$A575+1)/10^6)</f>
        <v>0</v>
      </c>
      <c r="AI575" cm="1">
        <f t="array" aca="1" ref="AI575" ca="1">IF($A575&gt;AI$1,"",$C575*INDEX('ETS yield tables'!$D$68:$CO$96,$B575,AI$1-$A575+1)/10^6)</f>
        <v>0</v>
      </c>
      <c r="AJ575" cm="1">
        <f t="array" aca="1" ref="AJ575" ca="1">IF($A575&gt;AJ$1,"",$C575*INDEX('ETS yield tables'!$D$68:$CO$96,$B575,AJ$1-$A575+1)/10^6)</f>
        <v>-1.4232264826005525</v>
      </c>
      <c r="AK575" cm="1">
        <f t="array" aca="1" ref="AK575" ca="1">IF($A575&gt;AK$1,"",$C575*INDEX('ETS yield tables'!$D$68:$CO$96,$B575,AK$1-$A575+1)/10^6)</f>
        <v>0</v>
      </c>
      <c r="AL575" cm="1">
        <f t="array" aca="1" ref="AL575" ca="1">IF($A575&gt;AL$1,"",$C575*INDEX('ETS yield tables'!$D$68:$CO$96,$B575,AL$1-$A575+1)/10^6)</f>
        <v>0</v>
      </c>
      <c r="AM575" cm="1">
        <f t="array" aca="1" ref="AM575" ca="1">IF($A575&gt;AM$1,"",$C575*INDEX('ETS yield tables'!$D$68:$CO$96,$B575,AM$1-$A575+1)/10^6)</f>
        <v>0</v>
      </c>
      <c r="AN575" cm="1">
        <f t="array" aca="1" ref="AN575" ca="1">IF($A575&gt;AN$1,"",$C575*INDEX('ETS yield tables'!$D$68:$CO$96,$B575,AN$1-$A575+1)/10^6)</f>
        <v>0</v>
      </c>
      <c r="AO575" cm="1">
        <f t="array" aca="1" ref="AO575" ca="1">IF($A575&gt;AO$1,"",$C575*INDEX('ETS yield tables'!$D$68:$CO$96,$B575,AO$1-$A575+1)/10^6)</f>
        <v>0</v>
      </c>
      <c r="AP575" cm="1">
        <f t="array" aca="1" ref="AP575" ca="1">IF($A575&gt;AP$1,"",$C575*INDEX('ETS yield tables'!$D$68:$CO$96,$B575,AP$1-$A575+1)/10^6)</f>
        <v>0</v>
      </c>
      <c r="AQ575" cm="1">
        <f t="array" aca="1" ref="AQ575" ca="1">IF($A575&gt;AQ$1,"",$C575*INDEX('ETS yield tables'!$D$68:$CO$96,$B575,AQ$1-$A575+1)/10^6)</f>
        <v>0</v>
      </c>
      <c r="AR575" cm="1">
        <f t="array" aca="1" ref="AR575" ca="1">IF($A575&gt;AR$1,"",$C575*INDEX('ETS yield tables'!$D$68:$CO$96,$B575,AR$1-$A575+1)/10^6)</f>
        <v>0</v>
      </c>
      <c r="AS575" cm="1">
        <f t="array" aca="1" ref="AS575" ca="1">IF($A575&gt;AS$1,"",$C575*INDEX('ETS yield tables'!$D$68:$CO$96,$B575,AS$1-$A575+1)/10^6)</f>
        <v>-8.0821848055900557E-3</v>
      </c>
      <c r="AT575" cm="1">
        <f t="array" aca="1" ref="AT575" ca="1">IF($A575&gt;AT$1,"",$C575*INDEX('ETS yield tables'!$D$68:$CO$96,$B575,AT$1-$A575+1)/10^6)</f>
        <v>-3.8016202604072145E-2</v>
      </c>
      <c r="AU575" cm="1">
        <f t="array" aca="1" ref="AU575" ca="1">IF($A575&gt;AU$1,"",$C575*INDEX('ETS yield tables'!$D$68:$CO$96,$B575,AU$1-$A575+1)/10^6)</f>
        <v>0</v>
      </c>
      <c r="AV575" cm="1">
        <f t="array" aca="1" ref="AV575" ca="1">IF($A575&gt;AV$1,"",$C575*INDEX('ETS yield tables'!$D$68:$CO$96,$B575,AV$1-$A575+1)/10^6)</f>
        <v>0</v>
      </c>
      <c r="AW575" cm="1">
        <f t="array" aca="1" ref="AW575" ca="1">IF($A575&gt;AW$1,"",$C575*INDEX('ETS yield tables'!$D$68:$CO$96,$B575,AW$1-$A575+1)/10^6)</f>
        <v>0</v>
      </c>
      <c r="AX575" cm="1">
        <f t="array" aca="1" ref="AX575" ca="1">IF($A575&gt;AX$1,"",$C575*INDEX('ETS yield tables'!$D$68:$CO$96,$B575,AX$1-$A575+1)/10^6)</f>
        <v>0</v>
      </c>
      <c r="AY575" cm="1">
        <f t="array" aca="1" ref="AY575" ca="1">IF($A575&gt;AY$1,"",$C575*INDEX('ETS yield tables'!$D$68:$CO$96,$B575,AY$1-$A575+1)/10^6)</f>
        <v>0</v>
      </c>
      <c r="AZ575" cm="1">
        <f t="array" aca="1" ref="AZ575" ca="1">IF($A575&gt;AZ$1,"",$C575*INDEX('ETS yield tables'!$D$68:$CO$96,$B575,AZ$1-$A575+1)/10^6)</f>
        <v>0</v>
      </c>
      <c r="BA575" cm="1">
        <f t="array" aca="1" ref="BA575" ca="1">IF($A575&gt;BA$1,"",$C575*INDEX('ETS yield tables'!$D$68:$CO$96,$B575,BA$1-$A575+1)/10^6)</f>
        <v>0</v>
      </c>
      <c r="BB575" cm="1">
        <f t="array" aca="1" ref="BB575" ca="1">IF($A575&gt;BB$1,"",$C575*INDEX('ETS yield tables'!$D$68:$CO$96,$B575,BB$1-$A575+1)/10^6)</f>
        <v>0</v>
      </c>
      <c r="BC575" cm="1">
        <f t="array" aca="1" ref="BC575" ca="1">IF($A575&gt;BC$1,"",$C575*INDEX('ETS yield tables'!$D$68:$CO$96,$B575,BC$1-$A575+1)/10^6)</f>
        <v>0</v>
      </c>
      <c r="BD575" cm="1">
        <f t="array" aca="1" ref="BD575" ca="1">IF($A575&gt;BD$1,"",$C575*INDEX('ETS yield tables'!$D$68:$CO$96,$B575,BD$1-$A575+1)/10^6)</f>
        <v>0</v>
      </c>
      <c r="BE575" cm="1">
        <f t="array" aca="1" ref="BE575" ca="1">IF($A575&gt;BE$1,"",$C575*INDEX('ETS yield tables'!$D$68:$CO$96,$B575,BE$1-$A575+1)/10^6)</f>
        <v>0</v>
      </c>
      <c r="BF575" cm="1">
        <f t="array" aca="1" ref="BF575" ca="1">IF($A575&gt;BF$1,"",$C575*INDEX('ETS yield tables'!$D$68:$CO$96,$B575,BF$1-$A575+1)/10^6)</f>
        <v>0</v>
      </c>
      <c r="BG575" cm="1">
        <f t="array" aca="1" ref="BG575" ca="1">IF($A575&gt;BG$1,"",$C575*INDEX('ETS yield tables'!$D$68:$CO$96,$B575,BG$1-$A575+1)/10^6)</f>
        <v>0</v>
      </c>
      <c r="BH575" cm="1">
        <f t="array" aca="1" ref="BH575" ca="1">IF($A575&gt;BH$1,"",$C575*INDEX('ETS yield tables'!$D$68:$CO$96,$B575,BH$1-$A575+1)/10^6)</f>
        <v>0</v>
      </c>
      <c r="BI575" cm="1">
        <f t="array" aca="1" ref="BI575" ca="1">IF($A575&gt;BI$1,"",$C575*INDEX('ETS yield tables'!$D$68:$CO$96,$B575,BI$1-$A575+1)/10^6)</f>
        <v>0</v>
      </c>
      <c r="BJ575" cm="1">
        <f t="array" aca="1" ref="BJ575" ca="1">IF($A575&gt;BJ$1,"",$C575*INDEX('ETS yield tables'!$D$68:$CO$96,$B575,BJ$1-$A575+1)/10^6)</f>
        <v>0</v>
      </c>
      <c r="BK575" cm="1">
        <f t="array" aca="1" ref="BK575" ca="1">IF($A575&gt;BK$1,"",$C575*INDEX('ETS yield tables'!$D$68:$CO$96,$B575,BK$1-$A575+1)/10^6)</f>
        <v>0</v>
      </c>
      <c r="BL575" cm="1">
        <f t="array" aca="1" ref="BL575" ca="1">IF($A575&gt;BL$1,"",$C575*INDEX('ETS yield tables'!$D$68:$CO$96,$B575,BL$1-$A575+1)/10^6)</f>
        <v>0</v>
      </c>
      <c r="BM575" cm="1">
        <f t="array" aca="1" ref="BM575" ca="1">IF($A575&gt;BM$1,"",$C575*INDEX('ETS yield tables'!$D$68:$CO$96,$B575,BM$1-$A575+1)/10^6)</f>
        <v>-5.4479005301788774</v>
      </c>
      <c r="BN575" cm="1">
        <f t="array" aca="1" ref="BN575" ca="1">IF($A575&gt;BN$1,"",$C575*INDEX('ETS yield tables'!$D$68:$CO$96,$B575,BN$1-$A575+1)/10^6)</f>
        <v>-0.30832945423884872</v>
      </c>
      <c r="BO575" cm="1">
        <f t="array" aca="1" ref="BO575" ca="1">IF($A575&gt;BO$1,"",$C575*INDEX('ETS yield tables'!$D$68:$CO$96,$B575,BO$1-$A575+1)/10^6)</f>
        <v>-0.2938159910638275</v>
      </c>
      <c r="BP575" cm="1">
        <f t="array" aca="1" ref="BP575" ca="1">IF($A575&gt;BP$1,"",$C575*INDEX('ETS yield tables'!$D$68:$CO$96,$B575,BP$1-$A575+1)/10^6)</f>
        <v>-0.26660324761066173</v>
      </c>
      <c r="BQ575" cm="1">
        <f t="array" aca="1" ref="BQ575" ca="1">IF($A575&gt;BQ$1,"",$C575*INDEX('ETS yield tables'!$D$68:$CO$96,$B575,BQ$1-$A575+1)/10^6)</f>
        <v>-0.14233171917453968</v>
      </c>
      <c r="BR575" cm="1">
        <f t="array" aca="1" ref="BR575" ca="1">IF($A575&gt;BR$1,"",$C575*INDEX('ETS yield tables'!$D$68:$CO$96,$B575,BR$1-$A575+1)/10^6)</f>
        <v>-2.5316922325928221E-2</v>
      </c>
      <c r="BS575" cm="1">
        <f t="array" aca="1" ref="BS575" ca="1">IF($A575&gt;BS$1,"",$C575*INDEX('ETS yield tables'!$D$68:$CO$96,$B575,BS$1-$A575+1)/10^6)</f>
        <v>0</v>
      </c>
      <c r="BT575" cm="1">
        <f t="array" aca="1" ref="BT575" ca="1">IF($A575&gt;BT$1,"",$C575*INDEX('ETS yield tables'!$D$68:$CO$96,$B575,BT$1-$A575+1)/10^6)</f>
        <v>0</v>
      </c>
      <c r="BU575" cm="1">
        <f t="array" aca="1" ref="BU575" ca="1">IF($A575&gt;BU$1,"",$C575*INDEX('ETS yield tables'!$D$68:$CO$96,$B575,BU$1-$A575+1)/10^6)</f>
        <v>0</v>
      </c>
      <c r="BV575" cm="1">
        <f t="array" aca="1" ref="BV575" ca="1">IF($A575&gt;BV$1,"",$C575*INDEX('ETS yield tables'!$D$68:$CO$96,$B575,BV$1-$A575+1)/10^6)</f>
        <v>-8.0821848055900557E-3</v>
      </c>
      <c r="BW575" cm="1">
        <f t="array" aca="1" ref="BW575" ca="1">IF($A575&gt;BW$1,"",$C575*INDEX('ETS yield tables'!$D$68:$CO$96,$B575,BW$1-$A575+1)/10^6)</f>
        <v>-3.8016202604072145E-2</v>
      </c>
      <c r="BX575" cm="1">
        <f t="array" aca="1" ref="BX575" ca="1">IF($A575&gt;BX$1,"",$C575*INDEX('ETS yield tables'!$D$68:$CO$96,$B575,BX$1-$A575+1)/10^6)</f>
        <v>0</v>
      </c>
      <c r="BY575" cm="1">
        <f t="array" aca="1" ref="BY575" ca="1">IF($A575&gt;BY$1,"",$C575*INDEX('ETS yield tables'!$D$68:$CO$96,$B575,BY$1-$A575+1)/10^6)</f>
        <v>0</v>
      </c>
      <c r="BZ575" cm="1">
        <f t="array" aca="1" ref="BZ575" ca="1">IF($A575&gt;BZ$1,"",$C575*INDEX('ETS yield tables'!$D$68:$CO$96,$B575,BZ$1-$A575+1)/10^6)</f>
        <v>0</v>
      </c>
      <c r="CA575" cm="1">
        <f t="array" aca="1" ref="CA575" ca="1">IF($A575&gt;CA$1,"",$C575*INDEX('ETS yield tables'!$D$68:$CO$96,$B575,CA$1-$A575+1)/10^6)</f>
        <v>0</v>
      </c>
      <c r="CB575" cm="1">
        <f t="array" aca="1" ref="CB575" ca="1">IF($A575&gt;CB$1,"",$C575*INDEX('ETS yield tables'!$D$68:$CO$96,$B575,CB$1-$A575+1)/10^6)</f>
        <v>0</v>
      </c>
      <c r="CC575" cm="1">
        <f t="array" aca="1" ref="CC575" ca="1">IF($A575&gt;CC$1,"",$C575*INDEX('ETS yield tables'!$D$68:$CO$96,$B575,CC$1-$A575+1)/10^6)</f>
        <v>0</v>
      </c>
      <c r="CD575" cm="1">
        <f t="array" aca="1" ref="CD575" ca="1">IF($A575&gt;CD$1,"",$C575*INDEX('ETS yield tables'!$D$68:$CO$96,$B575,CD$1-$A575+1)/10^6)</f>
        <v>0</v>
      </c>
      <c r="CE575" cm="1">
        <f t="array" aca="1" ref="CE575" ca="1">IF($A575&gt;CE$1,"",$C575*INDEX('ETS yield tables'!$D$68:$CO$96,$B575,CE$1-$A575+1)/10^6)</f>
        <v>0</v>
      </c>
      <c r="CF575" cm="1">
        <f t="array" aca="1" ref="CF575" ca="1">IF($A575&gt;CF$1,"",$C575*INDEX('ETS yield tables'!$D$68:$CO$96,$B575,CF$1-$A575+1)/10^6)</f>
        <v>0</v>
      </c>
      <c r="CG575" cm="1">
        <f t="array" aca="1" ref="CG575" ca="1">IF($A575&gt;CG$1,"",$C575*INDEX('ETS yield tables'!$D$68:$CO$96,$B575,CG$1-$A575+1)/10^6)</f>
        <v>0</v>
      </c>
      <c r="CH575" cm="1">
        <f t="array" aca="1" ref="CH575" ca="1">IF($A575&gt;CH$1,"",$C575*INDEX('ETS yield tables'!$D$68:$CO$96,$B575,CH$1-$A575+1)/10^6)</f>
        <v>0</v>
      </c>
      <c r="CI575" cm="1">
        <f t="array" aca="1" ref="CI575" ca="1">IF($A575&gt;CI$1,"",$C575*INDEX('ETS yield tables'!$D$68:$CO$96,$B575,CI$1-$A575+1)/10^6)</f>
        <v>0</v>
      </c>
      <c r="CJ575" cm="1">
        <f t="array" aca="1" ref="CJ575" ca="1">IF($A575&gt;CJ$1,"",$C575*INDEX('ETS yield tables'!$D$68:$CO$96,$B575,CJ$1-$A575+1)/10^6)</f>
        <v>0</v>
      </c>
      <c r="CK575" cm="1">
        <f t="array" aca="1" ref="CK575" ca="1">IF($A575&gt;CK$1,"",$C575*INDEX('ETS yield tables'!$D$68:$CO$96,$B575,CK$1-$A575+1)/10^6)</f>
        <v>0</v>
      </c>
      <c r="CL575" cm="1">
        <f t="array" aca="1" ref="CL575" ca="1">IF($A575&gt;CL$1,"",$C575*INDEX('ETS yield tables'!$D$68:$CO$96,$B575,CL$1-$A575+1)/10^6)</f>
        <v>0</v>
      </c>
      <c r="CM575" cm="1">
        <f t="array" aca="1" ref="CM575" ca="1">IF($A575&gt;CM$1,"",$C575*INDEX('ETS yield tables'!$D$68:$CO$96,$B575,CM$1-$A575+1)/10^6)</f>
        <v>0</v>
      </c>
      <c r="CN575" cm="1">
        <f t="array" aca="1" ref="CN575" ca="1">IF($A575&gt;CN$1,"",$C575*INDEX('ETS yield tables'!$D$68:$CO$96,$B575,CN$1-$A575+1)/10^6)</f>
        <v>0</v>
      </c>
      <c r="CO575" cm="1">
        <f t="array" aca="1" ref="CO575" ca="1">IF($A575&gt;CO$1,"",$C575*INDEX('ETS yield tables'!$D$68:$CO$96,$B575,CO$1-$A575+1)/10^6)</f>
        <v>0</v>
      </c>
    </row>
    <row r="576" spans="1:93" hidden="1" outlineLevel="1">
      <c r="A576">
        <v>1995</v>
      </c>
      <c r="B576">
        <f t="shared" si="269"/>
        <v>24</v>
      </c>
      <c r="C576" s="1">
        <v>8196.8525917232801</v>
      </c>
      <c r="D576" s="64"/>
      <c r="E576" s="64"/>
      <c r="F576" s="64"/>
      <c r="G576" s="64"/>
      <c r="H576" s="64"/>
      <c r="I576" s="64"/>
      <c r="J576" s="64"/>
      <c r="K576" s="64"/>
      <c r="L576" s="64"/>
      <c r="M576" s="64"/>
      <c r="N576" s="64"/>
      <c r="O576" s="64"/>
      <c r="P576" s="64"/>
      <c r="Q576" s="64"/>
      <c r="R576" s="64"/>
      <c r="S576" s="64"/>
      <c r="T576" s="64"/>
      <c r="U576" s="64"/>
      <c r="V576" s="64"/>
      <c r="W576" s="64"/>
      <c r="X576" s="64"/>
      <c r="Y576" s="64"/>
      <c r="Z576" s="64"/>
      <c r="AA576" s="64"/>
      <c r="AB576" s="64"/>
      <c r="AC576" s="64"/>
      <c r="AD576" s="64"/>
      <c r="AE576" s="64"/>
      <c r="AF576" cm="1">
        <f t="array" aca="1" ref="AF576" ca="1">IF($A576&gt;AF$1,"",$C576*INDEX('ETS yield tables'!$D$68:$CO$96,$B576,AF$1-$A576+1)/10^6)</f>
        <v>0</v>
      </c>
      <c r="AG576" cm="1">
        <f t="array" aca="1" ref="AG576" ca="1">IF($A576&gt;AG$1,"",$C576*INDEX('ETS yield tables'!$D$68:$CO$96,$B576,AG$1-$A576+1)/10^6)</f>
        <v>0</v>
      </c>
      <c r="AH576" cm="1">
        <f t="array" aca="1" ref="AH576" ca="1">IF($A576&gt;AH$1,"",$C576*INDEX('ETS yield tables'!$D$68:$CO$96,$B576,AH$1-$A576+1)/10^6)</f>
        <v>0</v>
      </c>
      <c r="AI576" cm="1">
        <f t="array" aca="1" ref="AI576" ca="1">IF($A576&gt;AI$1,"",$C576*INDEX('ETS yield tables'!$D$68:$CO$96,$B576,AI$1-$A576+1)/10^6)</f>
        <v>0</v>
      </c>
      <c r="AJ576" cm="1">
        <f t="array" aca="1" ref="AJ576" ca="1">IF($A576&gt;AJ$1,"",$C576*INDEX('ETS yield tables'!$D$68:$CO$96,$B576,AJ$1-$A576+1)/10^6)</f>
        <v>0</v>
      </c>
      <c r="AK576" cm="1">
        <f t="array" aca="1" ref="AK576" ca="1">IF($A576&gt;AK$1,"",$C576*INDEX('ETS yield tables'!$D$68:$CO$96,$B576,AK$1-$A576+1)/10^6)</f>
        <v>-1.6155996458286588</v>
      </c>
      <c r="AL576" cm="1">
        <f t="array" aca="1" ref="AL576" ca="1">IF($A576&gt;AL$1,"",$C576*INDEX('ETS yield tables'!$D$68:$CO$96,$B576,AL$1-$A576+1)/10^6)</f>
        <v>0</v>
      </c>
      <c r="AM576" cm="1">
        <f t="array" aca="1" ref="AM576" ca="1">IF($A576&gt;AM$1,"",$C576*INDEX('ETS yield tables'!$D$68:$CO$96,$B576,AM$1-$A576+1)/10^6)</f>
        <v>0</v>
      </c>
      <c r="AN576" cm="1">
        <f t="array" aca="1" ref="AN576" ca="1">IF($A576&gt;AN$1,"",$C576*INDEX('ETS yield tables'!$D$68:$CO$96,$B576,AN$1-$A576+1)/10^6)</f>
        <v>0</v>
      </c>
      <c r="AO576" cm="1">
        <f t="array" aca="1" ref="AO576" ca="1">IF($A576&gt;AO$1,"",$C576*INDEX('ETS yield tables'!$D$68:$CO$96,$B576,AO$1-$A576+1)/10^6)</f>
        <v>0</v>
      </c>
      <c r="AP576" cm="1">
        <f t="array" aca="1" ref="AP576" ca="1">IF($A576&gt;AP$1,"",$C576*INDEX('ETS yield tables'!$D$68:$CO$96,$B576,AP$1-$A576+1)/10^6)</f>
        <v>0</v>
      </c>
      <c r="AQ576" cm="1">
        <f t="array" aca="1" ref="AQ576" ca="1">IF($A576&gt;AQ$1,"",$C576*INDEX('ETS yield tables'!$D$68:$CO$96,$B576,AQ$1-$A576+1)/10^6)</f>
        <v>0</v>
      </c>
      <c r="AR576" cm="1">
        <f t="array" aca="1" ref="AR576" ca="1">IF($A576&gt;AR$1,"",$C576*INDEX('ETS yield tables'!$D$68:$CO$96,$B576,AR$1-$A576+1)/10^6)</f>
        <v>0</v>
      </c>
      <c r="AS576" cm="1">
        <f t="array" aca="1" ref="AS576" ca="1">IF($A576&gt;AS$1,"",$C576*INDEX('ETS yield tables'!$D$68:$CO$96,$B576,AS$1-$A576+1)/10^6)</f>
        <v>0</v>
      </c>
      <c r="AT576" cm="1">
        <f t="array" aca="1" ref="AT576" ca="1">IF($A576&gt;AT$1,"",$C576*INDEX('ETS yield tables'!$D$68:$CO$96,$B576,AT$1-$A576+1)/10^6)</f>
        <v>-7.3033956592253695E-3</v>
      </c>
      <c r="AU576" cm="1">
        <f t="array" aca="1" ref="AU576" ca="1">IF($A576&gt;AU$1,"",$C576*INDEX('ETS yield tables'!$D$68:$CO$96,$B576,AU$1-$A576+1)/10^6)</f>
        <v>-3.4353009211912283E-2</v>
      </c>
      <c r="AV576" cm="1">
        <f t="array" aca="1" ref="AV576" ca="1">IF($A576&gt;AV$1,"",$C576*INDEX('ETS yield tables'!$D$68:$CO$96,$B576,AV$1-$A576+1)/10^6)</f>
        <v>0</v>
      </c>
      <c r="AW576" cm="1">
        <f t="array" aca="1" ref="AW576" ca="1">IF($A576&gt;AW$1,"",$C576*INDEX('ETS yield tables'!$D$68:$CO$96,$B576,AW$1-$A576+1)/10^6)</f>
        <v>0</v>
      </c>
      <c r="AX576" cm="1">
        <f t="array" aca="1" ref="AX576" ca="1">IF($A576&gt;AX$1,"",$C576*INDEX('ETS yield tables'!$D$68:$CO$96,$B576,AX$1-$A576+1)/10^6)</f>
        <v>0</v>
      </c>
      <c r="AY576" cm="1">
        <f t="array" aca="1" ref="AY576" ca="1">IF($A576&gt;AY$1,"",$C576*INDEX('ETS yield tables'!$D$68:$CO$96,$B576,AY$1-$A576+1)/10^6)</f>
        <v>0</v>
      </c>
      <c r="AZ576" cm="1">
        <f t="array" aca="1" ref="AZ576" ca="1">IF($A576&gt;AZ$1,"",$C576*INDEX('ETS yield tables'!$D$68:$CO$96,$B576,AZ$1-$A576+1)/10^6)</f>
        <v>0</v>
      </c>
      <c r="BA576" cm="1">
        <f t="array" aca="1" ref="BA576" ca="1">IF($A576&gt;BA$1,"",$C576*INDEX('ETS yield tables'!$D$68:$CO$96,$B576,BA$1-$A576+1)/10^6)</f>
        <v>0</v>
      </c>
      <c r="BB576" cm="1">
        <f t="array" aca="1" ref="BB576" ca="1">IF($A576&gt;BB$1,"",$C576*INDEX('ETS yield tables'!$D$68:$CO$96,$B576,BB$1-$A576+1)/10^6)</f>
        <v>0</v>
      </c>
      <c r="BC576" cm="1">
        <f t="array" aca="1" ref="BC576" ca="1">IF($A576&gt;BC$1,"",$C576*INDEX('ETS yield tables'!$D$68:$CO$96,$B576,BC$1-$A576+1)/10^6)</f>
        <v>0</v>
      </c>
      <c r="BD576" cm="1">
        <f t="array" aca="1" ref="BD576" ca="1">IF($A576&gt;BD$1,"",$C576*INDEX('ETS yield tables'!$D$68:$CO$96,$B576,BD$1-$A576+1)/10^6)</f>
        <v>0</v>
      </c>
      <c r="BE576" cm="1">
        <f t="array" aca="1" ref="BE576" ca="1">IF($A576&gt;BE$1,"",$C576*INDEX('ETS yield tables'!$D$68:$CO$96,$B576,BE$1-$A576+1)/10^6)</f>
        <v>0</v>
      </c>
      <c r="BF576" cm="1">
        <f t="array" aca="1" ref="BF576" ca="1">IF($A576&gt;BF$1,"",$C576*INDEX('ETS yield tables'!$D$68:$CO$96,$B576,BF$1-$A576+1)/10^6)</f>
        <v>0</v>
      </c>
      <c r="BG576" cm="1">
        <f t="array" aca="1" ref="BG576" ca="1">IF($A576&gt;BG$1,"",$C576*INDEX('ETS yield tables'!$D$68:$CO$96,$B576,BG$1-$A576+1)/10^6)</f>
        <v>0</v>
      </c>
      <c r="BH576" cm="1">
        <f t="array" aca="1" ref="BH576" ca="1">IF($A576&gt;BH$1,"",$C576*INDEX('ETS yield tables'!$D$68:$CO$96,$B576,BH$1-$A576+1)/10^6)</f>
        <v>0</v>
      </c>
      <c r="BI576" cm="1">
        <f t="array" aca="1" ref="BI576" ca="1">IF($A576&gt;BI$1,"",$C576*INDEX('ETS yield tables'!$D$68:$CO$96,$B576,BI$1-$A576+1)/10^6)</f>
        <v>0</v>
      </c>
      <c r="BJ576" cm="1">
        <f t="array" aca="1" ref="BJ576" ca="1">IF($A576&gt;BJ$1,"",$C576*INDEX('ETS yield tables'!$D$68:$CO$96,$B576,BJ$1-$A576+1)/10^6)</f>
        <v>0</v>
      </c>
      <c r="BK576" cm="1">
        <f t="array" aca="1" ref="BK576" ca="1">IF($A576&gt;BK$1,"",$C576*INDEX('ETS yield tables'!$D$68:$CO$96,$B576,BK$1-$A576+1)/10^6)</f>
        <v>0</v>
      </c>
      <c r="BL576" cm="1">
        <f t="array" aca="1" ref="BL576" ca="1">IF($A576&gt;BL$1,"",$C576*INDEX('ETS yield tables'!$D$68:$CO$96,$B576,BL$1-$A576+1)/10^6)</f>
        <v>0</v>
      </c>
      <c r="BM576" cm="1">
        <f t="array" aca="1" ref="BM576" ca="1">IF($A576&gt;BM$1,"",$C576*INDEX('ETS yield tables'!$D$68:$CO$96,$B576,BM$1-$A576+1)/10^6)</f>
        <v>0</v>
      </c>
      <c r="BN576" cm="1">
        <f t="array" aca="1" ref="BN576" ca="1">IF($A576&gt;BN$1,"",$C576*INDEX('ETS yield tables'!$D$68:$CO$96,$B576,BN$1-$A576+1)/10^6)</f>
        <v>-4.9229476980630853</v>
      </c>
      <c r="BO576" cm="1">
        <f t="array" aca="1" ref="BO576" ca="1">IF($A576&gt;BO$1,"",$C576*INDEX('ETS yield tables'!$D$68:$CO$96,$B576,BO$1-$A576+1)/10^6)</f>
        <v>-0.27861921644526594</v>
      </c>
      <c r="BP576" cm="1">
        <f t="array" aca="1" ref="BP576" ca="1">IF($A576&gt;BP$1,"",$C576*INDEX('ETS yield tables'!$D$68:$CO$96,$B576,BP$1-$A576+1)/10^6)</f>
        <v>-0.26550425229850894</v>
      </c>
      <c r="BQ576" cm="1">
        <f t="array" aca="1" ref="BQ576" ca="1">IF($A576&gt;BQ$1,"",$C576*INDEX('ETS yield tables'!$D$68:$CO$96,$B576,BQ$1-$A576+1)/10^6)</f>
        <v>-0.24091369452333883</v>
      </c>
      <c r="BR576" cm="1">
        <f t="array" aca="1" ref="BR576" ca="1">IF($A576&gt;BR$1,"",$C576*INDEX('ETS yield tables'!$D$68:$CO$96,$B576,BR$1-$A576+1)/10^6)</f>
        <v>-0.12861681401673</v>
      </c>
      <c r="BS576" cm="1">
        <f t="array" aca="1" ref="BS576" ca="1">IF($A576&gt;BS$1,"",$C576*INDEX('ETS yield tables'!$D$68:$CO$96,$B576,BS$1-$A576+1)/10^6)</f>
        <v>-2.287741558349965E-2</v>
      </c>
      <c r="BT576" cm="1">
        <f t="array" aca="1" ref="BT576" ca="1">IF($A576&gt;BT$1,"",$C576*INDEX('ETS yield tables'!$D$68:$CO$96,$B576,BT$1-$A576+1)/10^6)</f>
        <v>0</v>
      </c>
      <c r="BU576" cm="1">
        <f t="array" aca="1" ref="BU576" ca="1">IF($A576&gt;BU$1,"",$C576*INDEX('ETS yield tables'!$D$68:$CO$96,$B576,BU$1-$A576+1)/10^6)</f>
        <v>0</v>
      </c>
      <c r="BV576" cm="1">
        <f t="array" aca="1" ref="BV576" ca="1">IF($A576&gt;BV$1,"",$C576*INDEX('ETS yield tables'!$D$68:$CO$96,$B576,BV$1-$A576+1)/10^6)</f>
        <v>0</v>
      </c>
      <c r="BW576" cm="1">
        <f t="array" aca="1" ref="BW576" ca="1">IF($A576&gt;BW$1,"",$C576*INDEX('ETS yield tables'!$D$68:$CO$96,$B576,BW$1-$A576+1)/10^6)</f>
        <v>-7.3033956592253695E-3</v>
      </c>
      <c r="BX576" cm="1">
        <f t="array" aca="1" ref="BX576" ca="1">IF($A576&gt;BX$1,"",$C576*INDEX('ETS yield tables'!$D$68:$CO$96,$B576,BX$1-$A576+1)/10^6)</f>
        <v>-3.4353009211912283E-2</v>
      </c>
      <c r="BY576" cm="1">
        <f t="array" aca="1" ref="BY576" ca="1">IF($A576&gt;BY$1,"",$C576*INDEX('ETS yield tables'!$D$68:$CO$96,$B576,BY$1-$A576+1)/10^6)</f>
        <v>0</v>
      </c>
      <c r="BZ576" cm="1">
        <f t="array" aca="1" ref="BZ576" ca="1">IF($A576&gt;BZ$1,"",$C576*INDEX('ETS yield tables'!$D$68:$CO$96,$B576,BZ$1-$A576+1)/10^6)</f>
        <v>0</v>
      </c>
      <c r="CA576" cm="1">
        <f t="array" aca="1" ref="CA576" ca="1">IF($A576&gt;CA$1,"",$C576*INDEX('ETS yield tables'!$D$68:$CO$96,$B576,CA$1-$A576+1)/10^6)</f>
        <v>0</v>
      </c>
      <c r="CB576" cm="1">
        <f t="array" aca="1" ref="CB576" ca="1">IF($A576&gt;CB$1,"",$C576*INDEX('ETS yield tables'!$D$68:$CO$96,$B576,CB$1-$A576+1)/10^6)</f>
        <v>0</v>
      </c>
      <c r="CC576" cm="1">
        <f t="array" aca="1" ref="CC576" ca="1">IF($A576&gt;CC$1,"",$C576*INDEX('ETS yield tables'!$D$68:$CO$96,$B576,CC$1-$A576+1)/10^6)</f>
        <v>0</v>
      </c>
      <c r="CD576" cm="1">
        <f t="array" aca="1" ref="CD576" ca="1">IF($A576&gt;CD$1,"",$C576*INDEX('ETS yield tables'!$D$68:$CO$96,$B576,CD$1-$A576+1)/10^6)</f>
        <v>0</v>
      </c>
      <c r="CE576" cm="1">
        <f t="array" aca="1" ref="CE576" ca="1">IF($A576&gt;CE$1,"",$C576*INDEX('ETS yield tables'!$D$68:$CO$96,$B576,CE$1-$A576+1)/10^6)</f>
        <v>0</v>
      </c>
      <c r="CF576" cm="1">
        <f t="array" aca="1" ref="CF576" ca="1">IF($A576&gt;CF$1,"",$C576*INDEX('ETS yield tables'!$D$68:$CO$96,$B576,CF$1-$A576+1)/10^6)</f>
        <v>0</v>
      </c>
      <c r="CG576" cm="1">
        <f t="array" aca="1" ref="CG576" ca="1">IF($A576&gt;CG$1,"",$C576*INDEX('ETS yield tables'!$D$68:$CO$96,$B576,CG$1-$A576+1)/10^6)</f>
        <v>0</v>
      </c>
      <c r="CH576" cm="1">
        <f t="array" aca="1" ref="CH576" ca="1">IF($A576&gt;CH$1,"",$C576*INDEX('ETS yield tables'!$D$68:$CO$96,$B576,CH$1-$A576+1)/10^6)</f>
        <v>0</v>
      </c>
      <c r="CI576" cm="1">
        <f t="array" aca="1" ref="CI576" ca="1">IF($A576&gt;CI$1,"",$C576*INDEX('ETS yield tables'!$D$68:$CO$96,$B576,CI$1-$A576+1)/10^6)</f>
        <v>0</v>
      </c>
      <c r="CJ576" cm="1">
        <f t="array" aca="1" ref="CJ576" ca="1">IF($A576&gt;CJ$1,"",$C576*INDEX('ETS yield tables'!$D$68:$CO$96,$B576,CJ$1-$A576+1)/10^6)</f>
        <v>0</v>
      </c>
      <c r="CK576" cm="1">
        <f t="array" aca="1" ref="CK576" ca="1">IF($A576&gt;CK$1,"",$C576*INDEX('ETS yield tables'!$D$68:$CO$96,$B576,CK$1-$A576+1)/10^6)</f>
        <v>0</v>
      </c>
      <c r="CL576" cm="1">
        <f t="array" aca="1" ref="CL576" ca="1">IF($A576&gt;CL$1,"",$C576*INDEX('ETS yield tables'!$D$68:$CO$96,$B576,CL$1-$A576+1)/10^6)</f>
        <v>0</v>
      </c>
      <c r="CM576" cm="1">
        <f t="array" aca="1" ref="CM576" ca="1">IF($A576&gt;CM$1,"",$C576*INDEX('ETS yield tables'!$D$68:$CO$96,$B576,CM$1-$A576+1)/10^6)</f>
        <v>0</v>
      </c>
      <c r="CN576" cm="1">
        <f t="array" aca="1" ref="CN576" ca="1">IF($A576&gt;CN$1,"",$C576*INDEX('ETS yield tables'!$D$68:$CO$96,$B576,CN$1-$A576+1)/10^6)</f>
        <v>0</v>
      </c>
      <c r="CO576" cm="1">
        <f t="array" aca="1" ref="CO576" ca="1">IF($A576&gt;CO$1,"",$C576*INDEX('ETS yield tables'!$D$68:$CO$96,$B576,CO$1-$A576+1)/10^6)</f>
        <v>0</v>
      </c>
    </row>
    <row r="577" spans="1:93" hidden="1" outlineLevel="1">
      <c r="A577">
        <v>1996</v>
      </c>
      <c r="B577">
        <f t="shared" si="269"/>
        <v>23</v>
      </c>
      <c r="C577" s="1">
        <v>8621.5451661788829</v>
      </c>
      <c r="D577" s="64"/>
      <c r="E577" s="64"/>
      <c r="F577" s="64"/>
      <c r="G577" s="64"/>
      <c r="H577" s="64"/>
      <c r="I577" s="64"/>
      <c r="J577" s="64"/>
      <c r="K577" s="64"/>
      <c r="L577" s="64"/>
      <c r="M577" s="64"/>
      <c r="N577" s="64"/>
      <c r="O577" s="64"/>
      <c r="P577" s="64"/>
      <c r="Q577" s="64"/>
      <c r="R577" s="64"/>
      <c r="S577" s="64"/>
      <c r="T577" s="64"/>
      <c r="U577" s="64"/>
      <c r="V577" s="64"/>
      <c r="W577" s="64"/>
      <c r="X577" s="64"/>
      <c r="Y577" s="64"/>
      <c r="Z577" s="64"/>
      <c r="AA577" s="64"/>
      <c r="AB577" s="64"/>
      <c r="AC577" s="64"/>
      <c r="AD577" s="64"/>
      <c r="AE577" s="64"/>
      <c r="AF577" cm="1">
        <f t="array" aca="1" ref="AF577" ca="1">IF($A577&gt;AF$1,"",$C577*INDEX('ETS yield tables'!$D$68:$CO$96,$B577,AF$1-$A577+1)/10^6)</f>
        <v>0</v>
      </c>
      <c r="AG577" cm="1">
        <f t="array" aca="1" ref="AG577" ca="1">IF($A577&gt;AG$1,"",$C577*INDEX('ETS yield tables'!$D$68:$CO$96,$B577,AG$1-$A577+1)/10^6)</f>
        <v>0</v>
      </c>
      <c r="AH577" cm="1">
        <f t="array" aca="1" ref="AH577" ca="1">IF($A577&gt;AH$1,"",$C577*INDEX('ETS yield tables'!$D$68:$CO$96,$B577,AH$1-$A577+1)/10^6)</f>
        <v>0</v>
      </c>
      <c r="AI577" cm="1">
        <f t="array" aca="1" ref="AI577" ca="1">IF($A577&gt;AI$1,"",$C577*INDEX('ETS yield tables'!$D$68:$CO$96,$B577,AI$1-$A577+1)/10^6)</f>
        <v>0</v>
      </c>
      <c r="AJ577" cm="1">
        <f t="array" aca="1" ref="AJ577" ca="1">IF($A577&gt;AJ$1,"",$C577*INDEX('ETS yield tables'!$D$68:$CO$96,$B577,AJ$1-$A577+1)/10^6)</f>
        <v>0</v>
      </c>
      <c r="AK577" cm="1">
        <f t="array" aca="1" ref="AK577" ca="1">IF($A577&gt;AK$1,"",$C577*INDEX('ETS yield tables'!$D$68:$CO$96,$B577,AK$1-$A577+1)/10^6)</f>
        <v>0</v>
      </c>
      <c r="AL577" cm="1">
        <f t="array" aca="1" ref="AL577" ca="1">IF($A577&gt;AL$1,"",$C577*INDEX('ETS yield tables'!$D$68:$CO$96,$B577,AL$1-$A577+1)/10^6)</f>
        <v>-2.0484791314841027</v>
      </c>
      <c r="AM577" cm="1">
        <f t="array" aca="1" ref="AM577" ca="1">IF($A577&gt;AM$1,"",$C577*INDEX('ETS yield tables'!$D$68:$CO$96,$B577,AM$1-$A577+1)/10^6)</f>
        <v>0</v>
      </c>
      <c r="AN577" cm="1">
        <f t="array" aca="1" ref="AN577" ca="1">IF($A577&gt;AN$1,"",$C577*INDEX('ETS yield tables'!$D$68:$CO$96,$B577,AN$1-$A577+1)/10^6)</f>
        <v>0</v>
      </c>
      <c r="AO577" cm="1">
        <f t="array" aca="1" ref="AO577" ca="1">IF($A577&gt;AO$1,"",$C577*INDEX('ETS yield tables'!$D$68:$CO$96,$B577,AO$1-$A577+1)/10^6)</f>
        <v>0</v>
      </c>
      <c r="AP577" cm="1">
        <f t="array" aca="1" ref="AP577" ca="1">IF($A577&gt;AP$1,"",$C577*INDEX('ETS yield tables'!$D$68:$CO$96,$B577,AP$1-$A577+1)/10^6)</f>
        <v>0</v>
      </c>
      <c r="AQ577" cm="1">
        <f t="array" aca="1" ref="AQ577" ca="1">IF($A577&gt;AQ$1,"",$C577*INDEX('ETS yield tables'!$D$68:$CO$96,$B577,AQ$1-$A577+1)/10^6)</f>
        <v>0</v>
      </c>
      <c r="AR577" cm="1">
        <f t="array" aca="1" ref="AR577" ca="1">IF($A577&gt;AR$1,"",$C577*INDEX('ETS yield tables'!$D$68:$CO$96,$B577,AR$1-$A577+1)/10^6)</f>
        <v>0</v>
      </c>
      <c r="AS577" cm="1">
        <f t="array" aca="1" ref="AS577" ca="1">IF($A577&gt;AS$1,"",$C577*INDEX('ETS yield tables'!$D$68:$CO$96,$B577,AS$1-$A577+1)/10^6)</f>
        <v>0</v>
      </c>
      <c r="AT577" cm="1">
        <f t="array" aca="1" ref="AT577" ca="1">IF($A577&gt;AT$1,"",$C577*INDEX('ETS yield tables'!$D$68:$CO$96,$B577,AT$1-$A577+1)/10^6)</f>
        <v>0</v>
      </c>
      <c r="AU577" cm="1">
        <f t="array" aca="1" ref="AU577" ca="1">IF($A577&gt;AU$1,"",$C577*INDEX('ETS yield tables'!$D$68:$CO$96,$B577,AU$1-$A577+1)/10^6)</f>
        <v>-7.6817967430653084E-3</v>
      </c>
      <c r="AV577" cm="1">
        <f t="array" aca="1" ref="AV577" ca="1">IF($A577&gt;AV$1,"",$C577*INDEX('ETS yield tables'!$D$68:$CO$96,$B577,AV$1-$A577+1)/10^6)</f>
        <v>-3.6132895791455719E-2</v>
      </c>
      <c r="AW577" cm="1">
        <f t="array" aca="1" ref="AW577" ca="1">IF($A577&gt;AW$1,"",$C577*INDEX('ETS yield tables'!$D$68:$CO$96,$B577,AW$1-$A577+1)/10^6)</f>
        <v>0</v>
      </c>
      <c r="AX577" cm="1">
        <f t="array" aca="1" ref="AX577" ca="1">IF($A577&gt;AX$1,"",$C577*INDEX('ETS yield tables'!$D$68:$CO$96,$B577,AX$1-$A577+1)/10^6)</f>
        <v>0</v>
      </c>
      <c r="AY577" cm="1">
        <f t="array" aca="1" ref="AY577" ca="1">IF($A577&gt;AY$1,"",$C577*INDEX('ETS yield tables'!$D$68:$CO$96,$B577,AY$1-$A577+1)/10^6)</f>
        <v>0</v>
      </c>
      <c r="AZ577" cm="1">
        <f t="array" aca="1" ref="AZ577" ca="1">IF($A577&gt;AZ$1,"",$C577*INDEX('ETS yield tables'!$D$68:$CO$96,$B577,AZ$1-$A577+1)/10^6)</f>
        <v>0</v>
      </c>
      <c r="BA577" cm="1">
        <f t="array" aca="1" ref="BA577" ca="1">IF($A577&gt;BA$1,"",$C577*INDEX('ETS yield tables'!$D$68:$CO$96,$B577,BA$1-$A577+1)/10^6)</f>
        <v>0</v>
      </c>
      <c r="BB577" cm="1">
        <f t="array" aca="1" ref="BB577" ca="1">IF($A577&gt;BB$1,"",$C577*INDEX('ETS yield tables'!$D$68:$CO$96,$B577,BB$1-$A577+1)/10^6)</f>
        <v>0</v>
      </c>
      <c r="BC577" cm="1">
        <f t="array" aca="1" ref="BC577" ca="1">IF($A577&gt;BC$1,"",$C577*INDEX('ETS yield tables'!$D$68:$CO$96,$B577,BC$1-$A577+1)/10^6)</f>
        <v>0</v>
      </c>
      <c r="BD577" cm="1">
        <f t="array" aca="1" ref="BD577" ca="1">IF($A577&gt;BD$1,"",$C577*INDEX('ETS yield tables'!$D$68:$CO$96,$B577,BD$1-$A577+1)/10^6)</f>
        <v>0</v>
      </c>
      <c r="BE577" cm="1">
        <f t="array" aca="1" ref="BE577" ca="1">IF($A577&gt;BE$1,"",$C577*INDEX('ETS yield tables'!$D$68:$CO$96,$B577,BE$1-$A577+1)/10^6)</f>
        <v>0</v>
      </c>
      <c r="BF577" cm="1">
        <f t="array" aca="1" ref="BF577" ca="1">IF($A577&gt;BF$1,"",$C577*INDEX('ETS yield tables'!$D$68:$CO$96,$B577,BF$1-$A577+1)/10^6)</f>
        <v>0</v>
      </c>
      <c r="BG577" cm="1">
        <f t="array" aca="1" ref="BG577" ca="1">IF($A577&gt;BG$1,"",$C577*INDEX('ETS yield tables'!$D$68:$CO$96,$B577,BG$1-$A577+1)/10^6)</f>
        <v>0</v>
      </c>
      <c r="BH577" cm="1">
        <f t="array" aca="1" ref="BH577" ca="1">IF($A577&gt;BH$1,"",$C577*INDEX('ETS yield tables'!$D$68:$CO$96,$B577,BH$1-$A577+1)/10^6)</f>
        <v>0</v>
      </c>
      <c r="BI577" cm="1">
        <f t="array" aca="1" ref="BI577" ca="1">IF($A577&gt;BI$1,"",$C577*INDEX('ETS yield tables'!$D$68:$CO$96,$B577,BI$1-$A577+1)/10^6)</f>
        <v>0</v>
      </c>
      <c r="BJ577" cm="1">
        <f t="array" aca="1" ref="BJ577" ca="1">IF($A577&gt;BJ$1,"",$C577*INDEX('ETS yield tables'!$D$68:$CO$96,$B577,BJ$1-$A577+1)/10^6)</f>
        <v>0</v>
      </c>
      <c r="BK577" cm="1">
        <f t="array" aca="1" ref="BK577" ca="1">IF($A577&gt;BK$1,"",$C577*INDEX('ETS yield tables'!$D$68:$CO$96,$B577,BK$1-$A577+1)/10^6)</f>
        <v>0</v>
      </c>
      <c r="BL577" cm="1">
        <f t="array" aca="1" ref="BL577" ca="1">IF($A577&gt;BL$1,"",$C577*INDEX('ETS yield tables'!$D$68:$CO$96,$B577,BL$1-$A577+1)/10^6)</f>
        <v>0</v>
      </c>
      <c r="BM577" cm="1">
        <f t="array" aca="1" ref="BM577" ca="1">IF($A577&gt;BM$1,"",$C577*INDEX('ETS yield tables'!$D$68:$CO$96,$B577,BM$1-$A577+1)/10^6)</f>
        <v>0</v>
      </c>
      <c r="BN577" cm="1">
        <f t="array" aca="1" ref="BN577" ca="1">IF($A577&gt;BN$1,"",$C577*INDEX('ETS yield tables'!$D$68:$CO$96,$B577,BN$1-$A577+1)/10^6)</f>
        <v>0</v>
      </c>
      <c r="BO577" cm="1">
        <f t="array" aca="1" ref="BO577" ca="1">IF($A577&gt;BO$1,"",$C577*INDEX('ETS yield tables'!$D$68:$CO$96,$B577,BO$1-$A577+1)/10^6)</f>
        <v>-5.1780138113553758</v>
      </c>
      <c r="BP577" cm="1">
        <f t="array" aca="1" ref="BP577" ca="1">IF($A577&gt;BP$1,"",$C577*INDEX('ETS yield tables'!$D$68:$CO$96,$B577,BP$1-$A577+1)/10^6)</f>
        <v>-0.29305494174358626</v>
      </c>
      <c r="BQ577" cm="1">
        <f t="array" aca="1" ref="BQ577" ca="1">IF($A577&gt;BQ$1,"",$C577*INDEX('ETS yield tables'!$D$68:$CO$96,$B577,BQ$1-$A577+1)/10^6)</f>
        <v>-0.27926046947770033</v>
      </c>
      <c r="BR577" cm="1">
        <f t="array" aca="1" ref="BR577" ca="1">IF($A577&gt;BR$1,"",$C577*INDEX('ETS yield tables'!$D$68:$CO$96,$B577,BR$1-$A577+1)/10^6)</f>
        <v>-0.25339583397916349</v>
      </c>
      <c r="BS577" cm="1">
        <f t="array" aca="1" ref="BS577" ca="1">IF($A577&gt;BS$1,"",$C577*INDEX('ETS yield tables'!$D$68:$CO$96,$B577,BS$1-$A577+1)/10^6)</f>
        <v>-0.13528066520251286</v>
      </c>
      <c r="BT577" cm="1">
        <f t="array" aca="1" ref="BT577" ca="1">IF($A577&gt;BT$1,"",$C577*INDEX('ETS yield tables'!$D$68:$CO$96,$B577,BT$1-$A577+1)/10^6)</f>
        <v>-2.4062732558805235E-2</v>
      </c>
      <c r="BU577" cm="1">
        <f t="array" aca="1" ref="BU577" ca="1">IF($A577&gt;BU$1,"",$C577*INDEX('ETS yield tables'!$D$68:$CO$96,$B577,BU$1-$A577+1)/10^6)</f>
        <v>0</v>
      </c>
      <c r="BV577" cm="1">
        <f t="array" aca="1" ref="BV577" ca="1">IF($A577&gt;BV$1,"",$C577*INDEX('ETS yield tables'!$D$68:$CO$96,$B577,BV$1-$A577+1)/10^6)</f>
        <v>0</v>
      </c>
      <c r="BW577" cm="1">
        <f t="array" aca="1" ref="BW577" ca="1">IF($A577&gt;BW$1,"",$C577*INDEX('ETS yield tables'!$D$68:$CO$96,$B577,BW$1-$A577+1)/10^6)</f>
        <v>0</v>
      </c>
      <c r="BX577" cm="1">
        <f t="array" aca="1" ref="BX577" ca="1">IF($A577&gt;BX$1,"",$C577*INDEX('ETS yield tables'!$D$68:$CO$96,$B577,BX$1-$A577+1)/10^6)</f>
        <v>-7.6817967430653084E-3</v>
      </c>
      <c r="BY577" cm="1">
        <f t="array" aca="1" ref="BY577" ca="1">IF($A577&gt;BY$1,"",$C577*INDEX('ETS yield tables'!$D$68:$CO$96,$B577,BY$1-$A577+1)/10^6)</f>
        <v>-3.6132895791455719E-2</v>
      </c>
      <c r="BZ577" cm="1">
        <f t="array" aca="1" ref="BZ577" ca="1">IF($A577&gt;BZ$1,"",$C577*INDEX('ETS yield tables'!$D$68:$CO$96,$B577,BZ$1-$A577+1)/10^6)</f>
        <v>0</v>
      </c>
      <c r="CA577" cm="1">
        <f t="array" aca="1" ref="CA577" ca="1">IF($A577&gt;CA$1,"",$C577*INDEX('ETS yield tables'!$D$68:$CO$96,$B577,CA$1-$A577+1)/10^6)</f>
        <v>0</v>
      </c>
      <c r="CB577" cm="1">
        <f t="array" aca="1" ref="CB577" ca="1">IF($A577&gt;CB$1,"",$C577*INDEX('ETS yield tables'!$D$68:$CO$96,$B577,CB$1-$A577+1)/10^6)</f>
        <v>0</v>
      </c>
      <c r="CC577" cm="1">
        <f t="array" aca="1" ref="CC577" ca="1">IF($A577&gt;CC$1,"",$C577*INDEX('ETS yield tables'!$D$68:$CO$96,$B577,CC$1-$A577+1)/10^6)</f>
        <v>0</v>
      </c>
      <c r="CD577" cm="1">
        <f t="array" aca="1" ref="CD577" ca="1">IF($A577&gt;CD$1,"",$C577*INDEX('ETS yield tables'!$D$68:$CO$96,$B577,CD$1-$A577+1)/10^6)</f>
        <v>0</v>
      </c>
      <c r="CE577" cm="1">
        <f t="array" aca="1" ref="CE577" ca="1">IF($A577&gt;CE$1,"",$C577*INDEX('ETS yield tables'!$D$68:$CO$96,$B577,CE$1-$A577+1)/10^6)</f>
        <v>0</v>
      </c>
      <c r="CF577" cm="1">
        <f t="array" aca="1" ref="CF577" ca="1">IF($A577&gt;CF$1,"",$C577*INDEX('ETS yield tables'!$D$68:$CO$96,$B577,CF$1-$A577+1)/10^6)</f>
        <v>0</v>
      </c>
      <c r="CG577" cm="1">
        <f t="array" aca="1" ref="CG577" ca="1">IF($A577&gt;CG$1,"",$C577*INDEX('ETS yield tables'!$D$68:$CO$96,$B577,CG$1-$A577+1)/10^6)</f>
        <v>0</v>
      </c>
      <c r="CH577" cm="1">
        <f t="array" aca="1" ref="CH577" ca="1">IF($A577&gt;CH$1,"",$C577*INDEX('ETS yield tables'!$D$68:$CO$96,$B577,CH$1-$A577+1)/10^6)</f>
        <v>0</v>
      </c>
      <c r="CI577" cm="1">
        <f t="array" aca="1" ref="CI577" ca="1">IF($A577&gt;CI$1,"",$C577*INDEX('ETS yield tables'!$D$68:$CO$96,$B577,CI$1-$A577+1)/10^6)</f>
        <v>0</v>
      </c>
      <c r="CJ577" cm="1">
        <f t="array" aca="1" ref="CJ577" ca="1">IF($A577&gt;CJ$1,"",$C577*INDEX('ETS yield tables'!$D$68:$CO$96,$B577,CJ$1-$A577+1)/10^6)</f>
        <v>0</v>
      </c>
      <c r="CK577" cm="1">
        <f t="array" aca="1" ref="CK577" ca="1">IF($A577&gt;CK$1,"",$C577*INDEX('ETS yield tables'!$D$68:$CO$96,$B577,CK$1-$A577+1)/10^6)</f>
        <v>0</v>
      </c>
      <c r="CL577" cm="1">
        <f t="array" aca="1" ref="CL577" ca="1">IF($A577&gt;CL$1,"",$C577*INDEX('ETS yield tables'!$D$68:$CO$96,$B577,CL$1-$A577+1)/10^6)</f>
        <v>0</v>
      </c>
      <c r="CM577" cm="1">
        <f t="array" aca="1" ref="CM577" ca="1">IF($A577&gt;CM$1,"",$C577*INDEX('ETS yield tables'!$D$68:$CO$96,$B577,CM$1-$A577+1)/10^6)</f>
        <v>0</v>
      </c>
      <c r="CN577" cm="1">
        <f t="array" aca="1" ref="CN577" ca="1">IF($A577&gt;CN$1,"",$C577*INDEX('ETS yield tables'!$D$68:$CO$96,$B577,CN$1-$A577+1)/10^6)</f>
        <v>0</v>
      </c>
      <c r="CO577" cm="1">
        <f t="array" aca="1" ref="CO577" ca="1">IF($A577&gt;CO$1,"",$C577*INDEX('ETS yield tables'!$D$68:$CO$96,$B577,CO$1-$A577+1)/10^6)</f>
        <v>0</v>
      </c>
    </row>
    <row r="578" spans="1:93" hidden="1" outlineLevel="1">
      <c r="A578">
        <v>1997</v>
      </c>
      <c r="B578">
        <f t="shared" si="269"/>
        <v>22</v>
      </c>
      <c r="C578" s="1">
        <v>4460.2286298186391</v>
      </c>
      <c r="D578" s="64"/>
      <c r="E578" s="64"/>
      <c r="F578" s="64"/>
      <c r="G578" s="64"/>
      <c r="H578" s="64"/>
      <c r="I578" s="64"/>
      <c r="J578" s="64"/>
      <c r="K578" s="64"/>
      <c r="L578" s="64"/>
      <c r="M578" s="64"/>
      <c r="N578" s="64"/>
      <c r="O578" s="64"/>
      <c r="P578" s="64"/>
      <c r="Q578" s="64"/>
      <c r="R578" s="64"/>
      <c r="S578" s="64"/>
      <c r="T578" s="64"/>
      <c r="U578" s="64"/>
      <c r="V578" s="64"/>
      <c r="W578" s="64"/>
      <c r="X578" s="64"/>
      <c r="Y578" s="64"/>
      <c r="Z578" s="64"/>
      <c r="AA578" s="64"/>
      <c r="AB578" s="64"/>
      <c r="AC578" s="64"/>
      <c r="AD578" s="64"/>
      <c r="AE578" s="64"/>
      <c r="AF578" cm="1">
        <f t="array" aca="1" ref="AF578" ca="1">IF($A578&gt;AF$1,"",$C578*INDEX('ETS yield tables'!$D$68:$CO$96,$B578,AF$1-$A578+1)/10^6)</f>
        <v>0</v>
      </c>
      <c r="AG578" cm="1">
        <f t="array" aca="1" ref="AG578" ca="1">IF($A578&gt;AG$1,"",$C578*INDEX('ETS yield tables'!$D$68:$CO$96,$B578,AG$1-$A578+1)/10^6)</f>
        <v>0</v>
      </c>
      <c r="AH578" cm="1">
        <f t="array" aca="1" ref="AH578" ca="1">IF($A578&gt;AH$1,"",$C578*INDEX('ETS yield tables'!$D$68:$CO$96,$B578,AH$1-$A578+1)/10^6)</f>
        <v>0</v>
      </c>
      <c r="AI578" cm="1">
        <f t="array" aca="1" ref="AI578" ca="1">IF($A578&gt;AI$1,"",$C578*INDEX('ETS yield tables'!$D$68:$CO$96,$B578,AI$1-$A578+1)/10^6)</f>
        <v>0</v>
      </c>
      <c r="AJ578" cm="1">
        <f t="array" aca="1" ref="AJ578" ca="1">IF($A578&gt;AJ$1,"",$C578*INDEX('ETS yield tables'!$D$68:$CO$96,$B578,AJ$1-$A578+1)/10^6)</f>
        <v>0</v>
      </c>
      <c r="AK578" cm="1">
        <f t="array" aca="1" ref="AK578" ca="1">IF($A578&gt;AK$1,"",$C578*INDEX('ETS yield tables'!$D$68:$CO$96,$B578,AK$1-$A578+1)/10^6)</f>
        <v>0</v>
      </c>
      <c r="AL578" cm="1">
        <f t="array" aca="1" ref="AL578" ca="1">IF($A578&gt;AL$1,"",$C578*INDEX('ETS yield tables'!$D$68:$CO$96,$B578,AL$1-$A578+1)/10^6)</f>
        <v>0</v>
      </c>
      <c r="AM578" cm="1">
        <f t="array" aca="1" ref="AM578" ca="1">IF($A578&gt;AM$1,"",$C578*INDEX('ETS yield tables'!$D$68:$CO$96,$B578,AM$1-$A578+1)/10^6)</f>
        <v>-1.241281627678527</v>
      </c>
      <c r="AN578" cm="1">
        <f t="array" aca="1" ref="AN578" ca="1">IF($A578&gt;AN$1,"",$C578*INDEX('ETS yield tables'!$D$68:$CO$96,$B578,AN$1-$A578+1)/10^6)</f>
        <v>0</v>
      </c>
      <c r="AO578" cm="1">
        <f t="array" aca="1" ref="AO578" ca="1">IF($A578&gt;AO$1,"",$C578*INDEX('ETS yield tables'!$D$68:$CO$96,$B578,AO$1-$A578+1)/10^6)</f>
        <v>0</v>
      </c>
      <c r="AP578" cm="1">
        <f t="array" aca="1" ref="AP578" ca="1">IF($A578&gt;AP$1,"",$C578*INDEX('ETS yield tables'!$D$68:$CO$96,$B578,AP$1-$A578+1)/10^6)</f>
        <v>0</v>
      </c>
      <c r="AQ578" cm="1">
        <f t="array" aca="1" ref="AQ578" ca="1">IF($A578&gt;AQ$1,"",$C578*INDEX('ETS yield tables'!$D$68:$CO$96,$B578,AQ$1-$A578+1)/10^6)</f>
        <v>0</v>
      </c>
      <c r="AR578" cm="1">
        <f t="array" aca="1" ref="AR578" ca="1">IF($A578&gt;AR$1,"",$C578*INDEX('ETS yield tables'!$D$68:$CO$96,$B578,AR$1-$A578+1)/10^6)</f>
        <v>0</v>
      </c>
      <c r="AS578" cm="1">
        <f t="array" aca="1" ref="AS578" ca="1">IF($A578&gt;AS$1,"",$C578*INDEX('ETS yield tables'!$D$68:$CO$96,$B578,AS$1-$A578+1)/10^6)</f>
        <v>0</v>
      </c>
      <c r="AT578" cm="1">
        <f t="array" aca="1" ref="AT578" ca="1">IF($A578&gt;AT$1,"",$C578*INDEX('ETS yield tables'!$D$68:$CO$96,$B578,AT$1-$A578+1)/10^6)</f>
        <v>0</v>
      </c>
      <c r="AU578" cm="1">
        <f t="array" aca="1" ref="AU578" ca="1">IF($A578&gt;AU$1,"",$C578*INDEX('ETS yield tables'!$D$68:$CO$96,$B578,AU$1-$A578+1)/10^6)</f>
        <v>0</v>
      </c>
      <c r="AV578" cm="1">
        <f t="array" aca="1" ref="AV578" ca="1">IF($A578&gt;AV$1,"",$C578*INDEX('ETS yield tables'!$D$68:$CO$96,$B578,AV$1-$A578+1)/10^6)</f>
        <v>-3.974063709168368E-3</v>
      </c>
      <c r="AW578" cm="1">
        <f t="array" aca="1" ref="AW578" ca="1">IF($A578&gt;AW$1,"",$C578*INDEX('ETS yield tables'!$D$68:$CO$96,$B578,AW$1-$A578+1)/10^6)</f>
        <v>-1.8692818187569925E-2</v>
      </c>
      <c r="AX578" cm="1">
        <f t="array" aca="1" ref="AX578" ca="1">IF($A578&gt;AX$1,"",$C578*INDEX('ETS yield tables'!$D$68:$CO$96,$B578,AX$1-$A578+1)/10^6)</f>
        <v>0</v>
      </c>
      <c r="AY578" cm="1">
        <f t="array" aca="1" ref="AY578" ca="1">IF($A578&gt;AY$1,"",$C578*INDEX('ETS yield tables'!$D$68:$CO$96,$B578,AY$1-$A578+1)/10^6)</f>
        <v>0</v>
      </c>
      <c r="AZ578" cm="1">
        <f t="array" aca="1" ref="AZ578" ca="1">IF($A578&gt;AZ$1,"",$C578*INDEX('ETS yield tables'!$D$68:$CO$96,$B578,AZ$1-$A578+1)/10^6)</f>
        <v>0</v>
      </c>
      <c r="BA578" cm="1">
        <f t="array" aca="1" ref="BA578" ca="1">IF($A578&gt;BA$1,"",$C578*INDEX('ETS yield tables'!$D$68:$CO$96,$B578,BA$1-$A578+1)/10^6)</f>
        <v>0</v>
      </c>
      <c r="BB578" cm="1">
        <f t="array" aca="1" ref="BB578" ca="1">IF($A578&gt;BB$1,"",$C578*INDEX('ETS yield tables'!$D$68:$CO$96,$B578,BB$1-$A578+1)/10^6)</f>
        <v>0</v>
      </c>
      <c r="BC578" cm="1">
        <f t="array" aca="1" ref="BC578" ca="1">IF($A578&gt;BC$1,"",$C578*INDEX('ETS yield tables'!$D$68:$CO$96,$B578,BC$1-$A578+1)/10^6)</f>
        <v>0</v>
      </c>
      <c r="BD578" cm="1">
        <f t="array" aca="1" ref="BD578" ca="1">IF($A578&gt;BD$1,"",$C578*INDEX('ETS yield tables'!$D$68:$CO$96,$B578,BD$1-$A578+1)/10^6)</f>
        <v>0</v>
      </c>
      <c r="BE578" cm="1">
        <f t="array" aca="1" ref="BE578" ca="1">IF($A578&gt;BE$1,"",$C578*INDEX('ETS yield tables'!$D$68:$CO$96,$B578,BE$1-$A578+1)/10^6)</f>
        <v>0</v>
      </c>
      <c r="BF578" cm="1">
        <f t="array" aca="1" ref="BF578" ca="1">IF($A578&gt;BF$1,"",$C578*INDEX('ETS yield tables'!$D$68:$CO$96,$B578,BF$1-$A578+1)/10^6)</f>
        <v>0</v>
      </c>
      <c r="BG578" cm="1">
        <f t="array" aca="1" ref="BG578" ca="1">IF($A578&gt;BG$1,"",$C578*INDEX('ETS yield tables'!$D$68:$CO$96,$B578,BG$1-$A578+1)/10^6)</f>
        <v>0</v>
      </c>
      <c r="BH578" cm="1">
        <f t="array" aca="1" ref="BH578" ca="1">IF($A578&gt;BH$1,"",$C578*INDEX('ETS yield tables'!$D$68:$CO$96,$B578,BH$1-$A578+1)/10^6)</f>
        <v>0</v>
      </c>
      <c r="BI578" cm="1">
        <f t="array" aca="1" ref="BI578" ca="1">IF($A578&gt;BI$1,"",$C578*INDEX('ETS yield tables'!$D$68:$CO$96,$B578,BI$1-$A578+1)/10^6)</f>
        <v>0</v>
      </c>
      <c r="BJ578" cm="1">
        <f t="array" aca="1" ref="BJ578" ca="1">IF($A578&gt;BJ$1,"",$C578*INDEX('ETS yield tables'!$D$68:$CO$96,$B578,BJ$1-$A578+1)/10^6)</f>
        <v>0</v>
      </c>
      <c r="BK578" cm="1">
        <f t="array" aca="1" ref="BK578" ca="1">IF($A578&gt;BK$1,"",$C578*INDEX('ETS yield tables'!$D$68:$CO$96,$B578,BK$1-$A578+1)/10^6)</f>
        <v>0</v>
      </c>
      <c r="BL578" cm="1">
        <f t="array" aca="1" ref="BL578" ca="1">IF($A578&gt;BL$1,"",$C578*INDEX('ETS yield tables'!$D$68:$CO$96,$B578,BL$1-$A578+1)/10^6)</f>
        <v>0</v>
      </c>
      <c r="BM578" cm="1">
        <f t="array" aca="1" ref="BM578" ca="1">IF($A578&gt;BM$1,"",$C578*INDEX('ETS yield tables'!$D$68:$CO$96,$B578,BM$1-$A578+1)/10^6)</f>
        <v>0</v>
      </c>
      <c r="BN578" cm="1">
        <f t="array" aca="1" ref="BN578" ca="1">IF($A578&gt;BN$1,"",$C578*INDEX('ETS yield tables'!$D$68:$CO$96,$B578,BN$1-$A578+1)/10^6)</f>
        <v>0</v>
      </c>
      <c r="BO578" cm="1">
        <f t="array" aca="1" ref="BO578" ca="1">IF($A578&gt;BO$1,"",$C578*INDEX('ETS yield tables'!$D$68:$CO$96,$B578,BO$1-$A578+1)/10^6)</f>
        <v>0</v>
      </c>
      <c r="BP578" cm="1">
        <f t="array" aca="1" ref="BP578" ca="1">IF($A578&gt;BP$1,"",$C578*INDEX('ETS yield tables'!$D$68:$CO$96,$B578,BP$1-$A578+1)/10^6)</f>
        <v>-2.6787687127827766</v>
      </c>
      <c r="BQ578" cm="1">
        <f t="array" aca="1" ref="BQ578" ca="1">IF($A578&gt;BQ$1,"",$C578*INDEX('ETS yield tables'!$D$68:$CO$96,$B578,BQ$1-$A578+1)/10^6)</f>
        <v>-0.15160763135616531</v>
      </c>
      <c r="BR578" cm="1">
        <f t="array" aca="1" ref="BR578" ca="1">IF($A578&gt;BR$1,"",$C578*INDEX('ETS yield tables'!$D$68:$CO$96,$B578,BR$1-$A578+1)/10^6)</f>
        <v>-0.14447126554845563</v>
      </c>
      <c r="BS578" cm="1">
        <f t="array" aca="1" ref="BS578" ca="1">IF($A578&gt;BS$1,"",$C578*INDEX('ETS yield tables'!$D$68:$CO$96,$B578,BS$1-$A578+1)/10^6)</f>
        <v>-0.13109057965899956</v>
      </c>
      <c r="BT578" cm="1">
        <f t="array" aca="1" ref="BT578" ca="1">IF($A578&gt;BT$1,"",$C578*INDEX('ETS yield tables'!$D$68:$CO$96,$B578,BT$1-$A578+1)/10^6)</f>
        <v>-6.9985447430484279E-2</v>
      </c>
      <c r="BU578" cm="1">
        <f t="array" aca="1" ref="BU578" ca="1">IF($A578&gt;BU$1,"",$C578*INDEX('ETS yield tables'!$D$68:$CO$96,$B578,BU$1-$A578+1)/10^6)</f>
        <v>-1.2448498105823809E-2</v>
      </c>
      <c r="BV578" cm="1">
        <f t="array" aca="1" ref="BV578" ca="1">IF($A578&gt;BV$1,"",$C578*INDEX('ETS yield tables'!$D$68:$CO$96,$B578,BV$1-$A578+1)/10^6)</f>
        <v>0</v>
      </c>
      <c r="BW578" cm="1">
        <f t="array" aca="1" ref="BW578" ca="1">IF($A578&gt;BW$1,"",$C578*INDEX('ETS yield tables'!$D$68:$CO$96,$B578,BW$1-$A578+1)/10^6)</f>
        <v>0</v>
      </c>
      <c r="BX578" cm="1">
        <f t="array" aca="1" ref="BX578" ca="1">IF($A578&gt;BX$1,"",$C578*INDEX('ETS yield tables'!$D$68:$CO$96,$B578,BX$1-$A578+1)/10^6)</f>
        <v>0</v>
      </c>
      <c r="BY578" cm="1">
        <f t="array" aca="1" ref="BY578" ca="1">IF($A578&gt;BY$1,"",$C578*INDEX('ETS yield tables'!$D$68:$CO$96,$B578,BY$1-$A578+1)/10^6)</f>
        <v>-3.974063709168368E-3</v>
      </c>
      <c r="BZ578" cm="1">
        <f t="array" aca="1" ref="BZ578" ca="1">IF($A578&gt;BZ$1,"",$C578*INDEX('ETS yield tables'!$D$68:$CO$96,$B578,BZ$1-$A578+1)/10^6)</f>
        <v>-1.8692818187569925E-2</v>
      </c>
      <c r="CA578" cm="1">
        <f t="array" aca="1" ref="CA578" ca="1">IF($A578&gt;CA$1,"",$C578*INDEX('ETS yield tables'!$D$68:$CO$96,$B578,CA$1-$A578+1)/10^6)</f>
        <v>0</v>
      </c>
      <c r="CB578" cm="1">
        <f t="array" aca="1" ref="CB578" ca="1">IF($A578&gt;CB$1,"",$C578*INDEX('ETS yield tables'!$D$68:$CO$96,$B578,CB$1-$A578+1)/10^6)</f>
        <v>0</v>
      </c>
      <c r="CC578" cm="1">
        <f t="array" aca="1" ref="CC578" ca="1">IF($A578&gt;CC$1,"",$C578*INDEX('ETS yield tables'!$D$68:$CO$96,$B578,CC$1-$A578+1)/10^6)</f>
        <v>0</v>
      </c>
      <c r="CD578" cm="1">
        <f t="array" aca="1" ref="CD578" ca="1">IF($A578&gt;CD$1,"",$C578*INDEX('ETS yield tables'!$D$68:$CO$96,$B578,CD$1-$A578+1)/10^6)</f>
        <v>0</v>
      </c>
      <c r="CE578" cm="1">
        <f t="array" aca="1" ref="CE578" ca="1">IF($A578&gt;CE$1,"",$C578*INDEX('ETS yield tables'!$D$68:$CO$96,$B578,CE$1-$A578+1)/10^6)</f>
        <v>0</v>
      </c>
      <c r="CF578" cm="1">
        <f t="array" aca="1" ref="CF578" ca="1">IF($A578&gt;CF$1,"",$C578*INDEX('ETS yield tables'!$D$68:$CO$96,$B578,CF$1-$A578+1)/10^6)</f>
        <v>0</v>
      </c>
      <c r="CG578" cm="1">
        <f t="array" aca="1" ref="CG578" ca="1">IF($A578&gt;CG$1,"",$C578*INDEX('ETS yield tables'!$D$68:$CO$96,$B578,CG$1-$A578+1)/10^6)</f>
        <v>0</v>
      </c>
      <c r="CH578" cm="1">
        <f t="array" aca="1" ref="CH578" ca="1">IF($A578&gt;CH$1,"",$C578*INDEX('ETS yield tables'!$D$68:$CO$96,$B578,CH$1-$A578+1)/10^6)</f>
        <v>0</v>
      </c>
      <c r="CI578" cm="1">
        <f t="array" aca="1" ref="CI578" ca="1">IF($A578&gt;CI$1,"",$C578*INDEX('ETS yield tables'!$D$68:$CO$96,$B578,CI$1-$A578+1)/10^6)</f>
        <v>0</v>
      </c>
      <c r="CJ578" cm="1">
        <f t="array" aca="1" ref="CJ578" ca="1">IF($A578&gt;CJ$1,"",$C578*INDEX('ETS yield tables'!$D$68:$CO$96,$B578,CJ$1-$A578+1)/10^6)</f>
        <v>0</v>
      </c>
      <c r="CK578" cm="1">
        <f t="array" aca="1" ref="CK578" ca="1">IF($A578&gt;CK$1,"",$C578*INDEX('ETS yield tables'!$D$68:$CO$96,$B578,CK$1-$A578+1)/10^6)</f>
        <v>0</v>
      </c>
      <c r="CL578" cm="1">
        <f t="array" aca="1" ref="CL578" ca="1">IF($A578&gt;CL$1,"",$C578*INDEX('ETS yield tables'!$D$68:$CO$96,$B578,CL$1-$A578+1)/10^6)</f>
        <v>0</v>
      </c>
      <c r="CM578" cm="1">
        <f t="array" aca="1" ref="CM578" ca="1">IF($A578&gt;CM$1,"",$C578*INDEX('ETS yield tables'!$D$68:$CO$96,$B578,CM$1-$A578+1)/10^6)</f>
        <v>0</v>
      </c>
      <c r="CN578" cm="1">
        <f t="array" aca="1" ref="CN578" ca="1">IF($A578&gt;CN$1,"",$C578*INDEX('ETS yield tables'!$D$68:$CO$96,$B578,CN$1-$A578+1)/10^6)</f>
        <v>0</v>
      </c>
      <c r="CO578" cm="1">
        <f t="array" aca="1" ref="CO578" ca="1">IF($A578&gt;CO$1,"",$C578*INDEX('ETS yield tables'!$D$68:$CO$96,$B578,CO$1-$A578+1)/10^6)</f>
        <v>0</v>
      </c>
    </row>
    <row r="579" spans="1:93" hidden="1" outlineLevel="1">
      <c r="A579">
        <v>1998</v>
      </c>
      <c r="B579">
        <f t="shared" si="269"/>
        <v>21</v>
      </c>
      <c r="C579" s="1">
        <v>3206.6282646057598</v>
      </c>
      <c r="D579" s="64"/>
      <c r="E579" s="64"/>
      <c r="F579" s="64"/>
      <c r="G579" s="64"/>
      <c r="H579" s="64"/>
      <c r="I579" s="64"/>
      <c r="J579" s="64"/>
      <c r="K579" s="64"/>
      <c r="L579" s="64"/>
      <c r="M579" s="64"/>
      <c r="N579" s="64"/>
      <c r="O579" s="64"/>
      <c r="P579" s="64"/>
      <c r="Q579" s="64"/>
      <c r="R579" s="64"/>
      <c r="S579" s="64"/>
      <c r="T579" s="64"/>
      <c r="U579" s="64"/>
      <c r="V579" s="64"/>
      <c r="W579" s="64"/>
      <c r="X579" s="64"/>
      <c r="Y579" s="64"/>
      <c r="Z579" s="64"/>
      <c r="AA579" s="64"/>
      <c r="AB579" s="64"/>
      <c r="AC579" s="64"/>
      <c r="AD579" s="64"/>
      <c r="AE579" s="64"/>
      <c r="AF579" cm="1">
        <f t="array" aca="1" ref="AF579" ca="1">IF($A579&gt;AF$1,"",$C579*INDEX('ETS yield tables'!$D$68:$CO$96,$B579,AF$1-$A579+1)/10^6)</f>
        <v>0</v>
      </c>
      <c r="AG579" cm="1">
        <f t="array" aca="1" ref="AG579" ca="1">IF($A579&gt;AG$1,"",$C579*INDEX('ETS yield tables'!$D$68:$CO$96,$B579,AG$1-$A579+1)/10^6)</f>
        <v>0</v>
      </c>
      <c r="AH579" cm="1">
        <f t="array" aca="1" ref="AH579" ca="1">IF($A579&gt;AH$1,"",$C579*INDEX('ETS yield tables'!$D$68:$CO$96,$B579,AH$1-$A579+1)/10^6)</f>
        <v>0</v>
      </c>
      <c r="AI579" cm="1">
        <f t="array" aca="1" ref="AI579" ca="1">IF($A579&gt;AI$1,"",$C579*INDEX('ETS yield tables'!$D$68:$CO$96,$B579,AI$1-$A579+1)/10^6)</f>
        <v>0</v>
      </c>
      <c r="AJ579" cm="1">
        <f t="array" aca="1" ref="AJ579" ca="1">IF($A579&gt;AJ$1,"",$C579*INDEX('ETS yield tables'!$D$68:$CO$96,$B579,AJ$1-$A579+1)/10^6)</f>
        <v>0</v>
      </c>
      <c r="AK579" cm="1">
        <f t="array" aca="1" ref="AK579" ca="1">IF($A579&gt;AK$1,"",$C579*INDEX('ETS yield tables'!$D$68:$CO$96,$B579,AK$1-$A579+1)/10^6)</f>
        <v>0</v>
      </c>
      <c r="AL579" cm="1">
        <f t="array" aca="1" ref="AL579" ca="1">IF($A579&gt;AL$1,"",$C579*INDEX('ETS yield tables'!$D$68:$CO$96,$B579,AL$1-$A579+1)/10^6)</f>
        <v>0</v>
      </c>
      <c r="AM579" cm="1">
        <f t="array" aca="1" ref="AM579" ca="1">IF($A579&gt;AM$1,"",$C579*INDEX('ETS yield tables'!$D$68:$CO$96,$B579,AM$1-$A579+1)/10^6)</f>
        <v>0</v>
      </c>
      <c r="AN579" cm="1">
        <f t="array" aca="1" ref="AN579" ca="1">IF($A579&gt;AN$1,"",$C579*INDEX('ETS yield tables'!$D$68:$CO$96,$B579,AN$1-$A579+1)/10^6)</f>
        <v>-1.0229144164092374</v>
      </c>
      <c r="AO579" cm="1">
        <f t="array" aca="1" ref="AO579" ca="1">IF($A579&gt;AO$1,"",$C579*INDEX('ETS yield tables'!$D$68:$CO$96,$B579,AO$1-$A579+1)/10^6)</f>
        <v>0</v>
      </c>
      <c r="AP579" cm="1">
        <f t="array" aca="1" ref="AP579" ca="1">IF($A579&gt;AP$1,"",$C579*INDEX('ETS yield tables'!$D$68:$CO$96,$B579,AP$1-$A579+1)/10^6)</f>
        <v>0</v>
      </c>
      <c r="AQ579" cm="1">
        <f t="array" aca="1" ref="AQ579" ca="1">IF($A579&gt;AQ$1,"",$C579*INDEX('ETS yield tables'!$D$68:$CO$96,$B579,AQ$1-$A579+1)/10^6)</f>
        <v>0</v>
      </c>
      <c r="AR579" cm="1">
        <f t="array" aca="1" ref="AR579" ca="1">IF($A579&gt;AR$1,"",$C579*INDEX('ETS yield tables'!$D$68:$CO$96,$B579,AR$1-$A579+1)/10^6)</f>
        <v>0</v>
      </c>
      <c r="AS579" cm="1">
        <f t="array" aca="1" ref="AS579" ca="1">IF($A579&gt;AS$1,"",$C579*INDEX('ETS yield tables'!$D$68:$CO$96,$B579,AS$1-$A579+1)/10^6)</f>
        <v>0</v>
      </c>
      <c r="AT579" cm="1">
        <f t="array" aca="1" ref="AT579" ca="1">IF($A579&gt;AT$1,"",$C579*INDEX('ETS yield tables'!$D$68:$CO$96,$B579,AT$1-$A579+1)/10^6)</f>
        <v>0</v>
      </c>
      <c r="AU579" cm="1">
        <f t="array" aca="1" ref="AU579" ca="1">IF($A579&gt;AU$1,"",$C579*INDEX('ETS yield tables'!$D$68:$CO$96,$B579,AU$1-$A579+1)/10^6)</f>
        <v>0</v>
      </c>
      <c r="AV579" cm="1">
        <f t="array" aca="1" ref="AV579" ca="1">IF($A579&gt;AV$1,"",$C579*INDEX('ETS yield tables'!$D$68:$CO$96,$B579,AV$1-$A579+1)/10^6)</f>
        <v>0</v>
      </c>
      <c r="AW579" cm="1">
        <f t="array" aca="1" ref="AW579" ca="1">IF($A579&gt;AW$1,"",$C579*INDEX('ETS yield tables'!$D$68:$CO$96,$B579,AW$1-$A579+1)/10^6)</f>
        <v>-2.8571057837637037E-3</v>
      </c>
      <c r="AX579" cm="1">
        <f t="array" aca="1" ref="AX579" ca="1">IF($A579&gt;AX$1,"",$C579*INDEX('ETS yield tables'!$D$68:$CO$96,$B579,AX$1-$A579+1)/10^6)</f>
        <v>-1.3438979056962747E-2</v>
      </c>
      <c r="AY579" cm="1">
        <f t="array" aca="1" ref="AY579" ca="1">IF($A579&gt;AY$1,"",$C579*INDEX('ETS yield tables'!$D$68:$CO$96,$B579,AY$1-$A579+1)/10^6)</f>
        <v>0</v>
      </c>
      <c r="AZ579" cm="1">
        <f t="array" aca="1" ref="AZ579" ca="1">IF($A579&gt;AZ$1,"",$C579*INDEX('ETS yield tables'!$D$68:$CO$96,$B579,AZ$1-$A579+1)/10^6)</f>
        <v>0</v>
      </c>
      <c r="BA579" cm="1">
        <f t="array" aca="1" ref="BA579" ca="1">IF($A579&gt;BA$1,"",$C579*INDEX('ETS yield tables'!$D$68:$CO$96,$B579,BA$1-$A579+1)/10^6)</f>
        <v>0</v>
      </c>
      <c r="BB579" cm="1">
        <f t="array" aca="1" ref="BB579" ca="1">IF($A579&gt;BB$1,"",$C579*INDEX('ETS yield tables'!$D$68:$CO$96,$B579,BB$1-$A579+1)/10^6)</f>
        <v>0</v>
      </c>
      <c r="BC579" cm="1">
        <f t="array" aca="1" ref="BC579" ca="1">IF($A579&gt;BC$1,"",$C579*INDEX('ETS yield tables'!$D$68:$CO$96,$B579,BC$1-$A579+1)/10^6)</f>
        <v>0</v>
      </c>
      <c r="BD579" cm="1">
        <f t="array" aca="1" ref="BD579" ca="1">IF($A579&gt;BD$1,"",$C579*INDEX('ETS yield tables'!$D$68:$CO$96,$B579,BD$1-$A579+1)/10^6)</f>
        <v>0</v>
      </c>
      <c r="BE579" cm="1">
        <f t="array" aca="1" ref="BE579" ca="1">IF($A579&gt;BE$1,"",$C579*INDEX('ETS yield tables'!$D$68:$CO$96,$B579,BE$1-$A579+1)/10^6)</f>
        <v>0</v>
      </c>
      <c r="BF579" cm="1">
        <f t="array" aca="1" ref="BF579" ca="1">IF($A579&gt;BF$1,"",$C579*INDEX('ETS yield tables'!$D$68:$CO$96,$B579,BF$1-$A579+1)/10^6)</f>
        <v>0</v>
      </c>
      <c r="BG579" cm="1">
        <f t="array" aca="1" ref="BG579" ca="1">IF($A579&gt;BG$1,"",$C579*INDEX('ETS yield tables'!$D$68:$CO$96,$B579,BG$1-$A579+1)/10^6)</f>
        <v>0</v>
      </c>
      <c r="BH579" cm="1">
        <f t="array" aca="1" ref="BH579" ca="1">IF($A579&gt;BH$1,"",$C579*INDEX('ETS yield tables'!$D$68:$CO$96,$B579,BH$1-$A579+1)/10^6)</f>
        <v>0</v>
      </c>
      <c r="BI579" cm="1">
        <f t="array" aca="1" ref="BI579" ca="1">IF($A579&gt;BI$1,"",$C579*INDEX('ETS yield tables'!$D$68:$CO$96,$B579,BI$1-$A579+1)/10^6)</f>
        <v>0</v>
      </c>
      <c r="BJ579" cm="1">
        <f t="array" aca="1" ref="BJ579" ca="1">IF($A579&gt;BJ$1,"",$C579*INDEX('ETS yield tables'!$D$68:$CO$96,$B579,BJ$1-$A579+1)/10^6)</f>
        <v>0</v>
      </c>
      <c r="BK579" cm="1">
        <f t="array" aca="1" ref="BK579" ca="1">IF($A579&gt;BK$1,"",$C579*INDEX('ETS yield tables'!$D$68:$CO$96,$B579,BK$1-$A579+1)/10^6)</f>
        <v>0</v>
      </c>
      <c r="BL579" cm="1">
        <f t="array" aca="1" ref="BL579" ca="1">IF($A579&gt;BL$1,"",$C579*INDEX('ETS yield tables'!$D$68:$CO$96,$B579,BL$1-$A579+1)/10^6)</f>
        <v>0</v>
      </c>
      <c r="BM579" cm="1">
        <f t="array" aca="1" ref="BM579" ca="1">IF($A579&gt;BM$1,"",$C579*INDEX('ETS yield tables'!$D$68:$CO$96,$B579,BM$1-$A579+1)/10^6)</f>
        <v>0</v>
      </c>
      <c r="BN579" cm="1">
        <f t="array" aca="1" ref="BN579" ca="1">IF($A579&gt;BN$1,"",$C579*INDEX('ETS yield tables'!$D$68:$CO$96,$B579,BN$1-$A579+1)/10^6)</f>
        <v>0</v>
      </c>
      <c r="BO579" cm="1">
        <f t="array" aca="1" ref="BO579" ca="1">IF($A579&gt;BO$1,"",$C579*INDEX('ETS yield tables'!$D$68:$CO$96,$B579,BO$1-$A579+1)/10^6)</f>
        <v>0</v>
      </c>
      <c r="BP579" cm="1">
        <f t="array" aca="1" ref="BP579" ca="1">IF($A579&gt;BP$1,"",$C579*INDEX('ETS yield tables'!$D$68:$CO$96,$B579,BP$1-$A579+1)/10^6)</f>
        <v>0</v>
      </c>
      <c r="BQ579" cm="1">
        <f t="array" aca="1" ref="BQ579" ca="1">IF($A579&gt;BQ$1,"",$C579*INDEX('ETS yield tables'!$D$68:$CO$96,$B579,BQ$1-$A579+1)/10^6)</f>
        <v>-1.9258688694395736</v>
      </c>
      <c r="BR579" cm="1">
        <f t="array" aca="1" ref="BR579" ca="1">IF($A579&gt;BR$1,"",$C579*INDEX('ETS yield tables'!$D$68:$CO$96,$B579,BR$1-$A579+1)/10^6)</f>
        <v>-0.10899650134221434</v>
      </c>
      <c r="BS579" cm="1">
        <f t="array" aca="1" ref="BS579" ca="1">IF($A579&gt;BS$1,"",$C579*INDEX('ETS yield tables'!$D$68:$CO$96,$B579,BS$1-$A579+1)/10^6)</f>
        <v>-0.10386589611884522</v>
      </c>
      <c r="BT579" cm="1">
        <f t="array" aca="1" ref="BT579" ca="1">IF($A579&gt;BT$1,"",$C579*INDEX('ETS yield tables'!$D$68:$CO$96,$B579,BT$1-$A579+1)/10^6)</f>
        <v>-9.4246011325027856E-2</v>
      </c>
      <c r="BU579" cm="1">
        <f t="array" aca="1" ref="BU579" ca="1">IF($A579&gt;BU$1,"",$C579*INDEX('ETS yield tables'!$D$68:$CO$96,$B579,BU$1-$A579+1)/10^6)</f>
        <v>-5.0315204099928984E-2</v>
      </c>
      <c r="BV579" cm="1">
        <f t="array" aca="1" ref="BV579" ca="1">IF($A579&gt;BV$1,"",$C579*INDEX('ETS yield tables'!$D$68:$CO$96,$B579,BV$1-$A579+1)/10^6)</f>
        <v>-8.9496994865146656E-3</v>
      </c>
      <c r="BW579" cm="1">
        <f t="array" aca="1" ref="BW579" ca="1">IF($A579&gt;BW$1,"",$C579*INDEX('ETS yield tables'!$D$68:$CO$96,$B579,BW$1-$A579+1)/10^6)</f>
        <v>0</v>
      </c>
      <c r="BX579" cm="1">
        <f t="array" aca="1" ref="BX579" ca="1">IF($A579&gt;BX$1,"",$C579*INDEX('ETS yield tables'!$D$68:$CO$96,$B579,BX$1-$A579+1)/10^6)</f>
        <v>0</v>
      </c>
      <c r="BY579" cm="1">
        <f t="array" aca="1" ref="BY579" ca="1">IF($A579&gt;BY$1,"",$C579*INDEX('ETS yield tables'!$D$68:$CO$96,$B579,BY$1-$A579+1)/10^6)</f>
        <v>0</v>
      </c>
      <c r="BZ579" cm="1">
        <f t="array" aca="1" ref="BZ579" ca="1">IF($A579&gt;BZ$1,"",$C579*INDEX('ETS yield tables'!$D$68:$CO$96,$B579,BZ$1-$A579+1)/10^6)</f>
        <v>-2.8571057837637037E-3</v>
      </c>
      <c r="CA579" cm="1">
        <f t="array" aca="1" ref="CA579" ca="1">IF($A579&gt;CA$1,"",$C579*INDEX('ETS yield tables'!$D$68:$CO$96,$B579,CA$1-$A579+1)/10^6)</f>
        <v>-1.3438979056962747E-2</v>
      </c>
      <c r="CB579" cm="1">
        <f t="array" aca="1" ref="CB579" ca="1">IF($A579&gt;CB$1,"",$C579*INDEX('ETS yield tables'!$D$68:$CO$96,$B579,CB$1-$A579+1)/10^6)</f>
        <v>0</v>
      </c>
      <c r="CC579" cm="1">
        <f t="array" aca="1" ref="CC579" ca="1">IF($A579&gt;CC$1,"",$C579*INDEX('ETS yield tables'!$D$68:$CO$96,$B579,CC$1-$A579+1)/10^6)</f>
        <v>0</v>
      </c>
      <c r="CD579" cm="1">
        <f t="array" aca="1" ref="CD579" ca="1">IF($A579&gt;CD$1,"",$C579*INDEX('ETS yield tables'!$D$68:$CO$96,$B579,CD$1-$A579+1)/10^6)</f>
        <v>0</v>
      </c>
      <c r="CE579" cm="1">
        <f t="array" aca="1" ref="CE579" ca="1">IF($A579&gt;CE$1,"",$C579*INDEX('ETS yield tables'!$D$68:$CO$96,$B579,CE$1-$A579+1)/10^6)</f>
        <v>0</v>
      </c>
      <c r="CF579" cm="1">
        <f t="array" aca="1" ref="CF579" ca="1">IF($A579&gt;CF$1,"",$C579*INDEX('ETS yield tables'!$D$68:$CO$96,$B579,CF$1-$A579+1)/10^6)</f>
        <v>0</v>
      </c>
      <c r="CG579" cm="1">
        <f t="array" aca="1" ref="CG579" ca="1">IF($A579&gt;CG$1,"",$C579*INDEX('ETS yield tables'!$D$68:$CO$96,$B579,CG$1-$A579+1)/10^6)</f>
        <v>0</v>
      </c>
      <c r="CH579" cm="1">
        <f t="array" aca="1" ref="CH579" ca="1">IF($A579&gt;CH$1,"",$C579*INDEX('ETS yield tables'!$D$68:$CO$96,$B579,CH$1-$A579+1)/10^6)</f>
        <v>0</v>
      </c>
      <c r="CI579" cm="1">
        <f t="array" aca="1" ref="CI579" ca="1">IF($A579&gt;CI$1,"",$C579*INDEX('ETS yield tables'!$D$68:$CO$96,$B579,CI$1-$A579+1)/10^6)</f>
        <v>0</v>
      </c>
      <c r="CJ579" cm="1">
        <f t="array" aca="1" ref="CJ579" ca="1">IF($A579&gt;CJ$1,"",$C579*INDEX('ETS yield tables'!$D$68:$CO$96,$B579,CJ$1-$A579+1)/10^6)</f>
        <v>0</v>
      </c>
      <c r="CK579" cm="1">
        <f t="array" aca="1" ref="CK579" ca="1">IF($A579&gt;CK$1,"",$C579*INDEX('ETS yield tables'!$D$68:$CO$96,$B579,CK$1-$A579+1)/10^6)</f>
        <v>0</v>
      </c>
      <c r="CL579" cm="1">
        <f t="array" aca="1" ref="CL579" ca="1">IF($A579&gt;CL$1,"",$C579*INDEX('ETS yield tables'!$D$68:$CO$96,$B579,CL$1-$A579+1)/10^6)</f>
        <v>0</v>
      </c>
      <c r="CM579" cm="1">
        <f t="array" aca="1" ref="CM579" ca="1">IF($A579&gt;CM$1,"",$C579*INDEX('ETS yield tables'!$D$68:$CO$96,$B579,CM$1-$A579+1)/10^6)</f>
        <v>0</v>
      </c>
      <c r="CN579" cm="1">
        <f t="array" aca="1" ref="CN579" ca="1">IF($A579&gt;CN$1,"",$C579*INDEX('ETS yield tables'!$D$68:$CO$96,$B579,CN$1-$A579+1)/10^6)</f>
        <v>0</v>
      </c>
      <c r="CO579" cm="1">
        <f t="array" aca="1" ref="CO579" ca="1">IF($A579&gt;CO$1,"",$C579*INDEX('ETS yield tables'!$D$68:$CO$96,$B579,CO$1-$A579+1)/10^6)</f>
        <v>0</v>
      </c>
    </row>
    <row r="580" spans="1:93" hidden="1" outlineLevel="1">
      <c r="A580">
        <v>1999</v>
      </c>
      <c r="B580">
        <f t="shared" si="269"/>
        <v>20</v>
      </c>
      <c r="C580" s="1">
        <v>3415.0175426064811</v>
      </c>
      <c r="D580" s="64"/>
      <c r="E580" s="64"/>
      <c r="F580" s="64"/>
      <c r="G580" s="64"/>
      <c r="H580" s="64"/>
      <c r="I580" s="64"/>
      <c r="J580" s="64"/>
      <c r="K580" s="64"/>
      <c r="L580" s="64"/>
      <c r="M580" s="64"/>
      <c r="N580" s="64"/>
      <c r="O580" s="64"/>
      <c r="P580" s="64"/>
      <c r="Q580" s="64"/>
      <c r="R580" s="64"/>
      <c r="S580" s="64"/>
      <c r="T580" s="64"/>
      <c r="U580" s="64"/>
      <c r="V580" s="64"/>
      <c r="W580" s="64"/>
      <c r="X580" s="64"/>
      <c r="Y580" s="64"/>
      <c r="Z580" s="64"/>
      <c r="AA580" s="64"/>
      <c r="AB580" s="64"/>
      <c r="AC580" s="64"/>
      <c r="AD580" s="64"/>
      <c r="AE580" s="64"/>
      <c r="AF580" cm="1">
        <f t="array" aca="1" ref="AF580" ca="1">IF($A580&gt;AF$1,"",$C580*INDEX('ETS yield tables'!$D$68:$CO$96,$B580,AF$1-$A580+1)/10^6)</f>
        <v>0</v>
      </c>
      <c r="AG580" cm="1">
        <f t="array" aca="1" ref="AG580" ca="1">IF($A580&gt;AG$1,"",$C580*INDEX('ETS yield tables'!$D$68:$CO$96,$B580,AG$1-$A580+1)/10^6)</f>
        <v>0</v>
      </c>
      <c r="AH580" cm="1">
        <f t="array" aca="1" ref="AH580" ca="1">IF($A580&gt;AH$1,"",$C580*INDEX('ETS yield tables'!$D$68:$CO$96,$B580,AH$1-$A580+1)/10^6)</f>
        <v>0</v>
      </c>
      <c r="AI580" cm="1">
        <f t="array" aca="1" ref="AI580" ca="1">IF($A580&gt;AI$1,"",$C580*INDEX('ETS yield tables'!$D$68:$CO$96,$B580,AI$1-$A580+1)/10^6)</f>
        <v>0</v>
      </c>
      <c r="AJ580" cm="1">
        <f t="array" aca="1" ref="AJ580" ca="1">IF($A580&gt;AJ$1,"",$C580*INDEX('ETS yield tables'!$D$68:$CO$96,$B580,AJ$1-$A580+1)/10^6)</f>
        <v>0</v>
      </c>
      <c r="AK580" cm="1">
        <f t="array" aca="1" ref="AK580" ca="1">IF($A580&gt;AK$1,"",$C580*INDEX('ETS yield tables'!$D$68:$CO$96,$B580,AK$1-$A580+1)/10^6)</f>
        <v>0</v>
      </c>
      <c r="AL580" cm="1">
        <f t="array" aca="1" ref="AL580" ca="1">IF($A580&gt;AL$1,"",$C580*INDEX('ETS yield tables'!$D$68:$CO$96,$B580,AL$1-$A580+1)/10^6)</f>
        <v>0</v>
      </c>
      <c r="AM580" cm="1">
        <f t="array" aca="1" ref="AM580" ca="1">IF($A580&gt;AM$1,"",$C580*INDEX('ETS yield tables'!$D$68:$CO$96,$B580,AM$1-$A580+1)/10^6)</f>
        <v>0</v>
      </c>
      <c r="AN580" cm="1">
        <f t="array" aca="1" ref="AN580" ca="1">IF($A580&gt;AN$1,"",$C580*INDEX('ETS yield tables'!$D$68:$CO$96,$B580,AN$1-$A580+1)/10^6)</f>
        <v>0</v>
      </c>
      <c r="AO580" cm="1">
        <f t="array" aca="1" ref="AO580" ca="1">IF($A580&gt;AO$1,"",$C580*INDEX('ETS yield tables'!$D$68:$CO$96,$B580,AO$1-$A580+1)/10^6)</f>
        <v>-1.230430820601115</v>
      </c>
      <c r="AP580" cm="1">
        <f t="array" aca="1" ref="AP580" ca="1">IF($A580&gt;AP$1,"",$C580*INDEX('ETS yield tables'!$D$68:$CO$96,$B580,AP$1-$A580+1)/10^6)</f>
        <v>0</v>
      </c>
      <c r="AQ580" cm="1">
        <f t="array" aca="1" ref="AQ580" ca="1">IF($A580&gt;AQ$1,"",$C580*INDEX('ETS yield tables'!$D$68:$CO$96,$B580,AQ$1-$A580+1)/10^6)</f>
        <v>0</v>
      </c>
      <c r="AR580" cm="1">
        <f t="array" aca="1" ref="AR580" ca="1">IF($A580&gt;AR$1,"",$C580*INDEX('ETS yield tables'!$D$68:$CO$96,$B580,AR$1-$A580+1)/10^6)</f>
        <v>0</v>
      </c>
      <c r="AS580" cm="1">
        <f t="array" aca="1" ref="AS580" ca="1">IF($A580&gt;AS$1,"",$C580*INDEX('ETS yield tables'!$D$68:$CO$96,$B580,AS$1-$A580+1)/10^6)</f>
        <v>0</v>
      </c>
      <c r="AT580" cm="1">
        <f t="array" aca="1" ref="AT580" ca="1">IF($A580&gt;AT$1,"",$C580*INDEX('ETS yield tables'!$D$68:$CO$96,$B580,AT$1-$A580+1)/10^6)</f>
        <v>0</v>
      </c>
      <c r="AU580" cm="1">
        <f t="array" aca="1" ref="AU580" ca="1">IF($A580&gt;AU$1,"",$C580*INDEX('ETS yield tables'!$D$68:$CO$96,$B580,AU$1-$A580+1)/10^6)</f>
        <v>0</v>
      </c>
      <c r="AV580" cm="1">
        <f t="array" aca="1" ref="AV580" ca="1">IF($A580&gt;AV$1,"",$C580*INDEX('ETS yield tables'!$D$68:$CO$96,$B580,AV$1-$A580+1)/10^6)</f>
        <v>0</v>
      </c>
      <c r="AW580" cm="1">
        <f t="array" aca="1" ref="AW580" ca="1">IF($A580&gt;AW$1,"",$C580*INDEX('ETS yield tables'!$D$68:$CO$96,$B580,AW$1-$A580+1)/10^6)</f>
        <v>0</v>
      </c>
      <c r="AX580" cm="1">
        <f t="array" aca="1" ref="AX580" ca="1">IF($A580&gt;AX$1,"",$C580*INDEX('ETS yield tables'!$D$68:$CO$96,$B580,AX$1-$A580+1)/10^6)</f>
        <v>-3.0427806304623444E-3</v>
      </c>
      <c r="AY580" cm="1">
        <f t="array" aca="1" ref="AY580" ca="1">IF($A580&gt;AY$1,"",$C580*INDEX('ETS yield tables'!$D$68:$CO$96,$B580,AY$1-$A580+1)/10^6)</f>
        <v>-1.4312338521063771E-2</v>
      </c>
      <c r="AZ580" cm="1">
        <f t="array" aca="1" ref="AZ580" ca="1">IF($A580&gt;AZ$1,"",$C580*INDEX('ETS yield tables'!$D$68:$CO$96,$B580,AZ$1-$A580+1)/10^6)</f>
        <v>0</v>
      </c>
      <c r="BA580" cm="1">
        <f t="array" aca="1" ref="BA580" ca="1">IF($A580&gt;BA$1,"",$C580*INDEX('ETS yield tables'!$D$68:$CO$96,$B580,BA$1-$A580+1)/10^6)</f>
        <v>0</v>
      </c>
      <c r="BB580" cm="1">
        <f t="array" aca="1" ref="BB580" ca="1">IF($A580&gt;BB$1,"",$C580*INDEX('ETS yield tables'!$D$68:$CO$96,$B580,BB$1-$A580+1)/10^6)</f>
        <v>0</v>
      </c>
      <c r="BC580" cm="1">
        <f t="array" aca="1" ref="BC580" ca="1">IF($A580&gt;BC$1,"",$C580*INDEX('ETS yield tables'!$D$68:$CO$96,$B580,BC$1-$A580+1)/10^6)</f>
        <v>0</v>
      </c>
      <c r="BD580" cm="1">
        <f t="array" aca="1" ref="BD580" ca="1">IF($A580&gt;BD$1,"",$C580*INDEX('ETS yield tables'!$D$68:$CO$96,$B580,BD$1-$A580+1)/10^6)</f>
        <v>0</v>
      </c>
      <c r="BE580" cm="1">
        <f t="array" aca="1" ref="BE580" ca="1">IF($A580&gt;BE$1,"",$C580*INDEX('ETS yield tables'!$D$68:$CO$96,$B580,BE$1-$A580+1)/10^6)</f>
        <v>0</v>
      </c>
      <c r="BF580" cm="1">
        <f t="array" aca="1" ref="BF580" ca="1">IF($A580&gt;BF$1,"",$C580*INDEX('ETS yield tables'!$D$68:$CO$96,$B580,BF$1-$A580+1)/10^6)</f>
        <v>0</v>
      </c>
      <c r="BG580" cm="1">
        <f t="array" aca="1" ref="BG580" ca="1">IF($A580&gt;BG$1,"",$C580*INDEX('ETS yield tables'!$D$68:$CO$96,$B580,BG$1-$A580+1)/10^6)</f>
        <v>0</v>
      </c>
      <c r="BH580" cm="1">
        <f t="array" aca="1" ref="BH580" ca="1">IF($A580&gt;BH$1,"",$C580*INDEX('ETS yield tables'!$D$68:$CO$96,$B580,BH$1-$A580+1)/10^6)</f>
        <v>0</v>
      </c>
      <c r="BI580" cm="1">
        <f t="array" aca="1" ref="BI580" ca="1">IF($A580&gt;BI$1,"",$C580*INDEX('ETS yield tables'!$D$68:$CO$96,$B580,BI$1-$A580+1)/10^6)</f>
        <v>0</v>
      </c>
      <c r="BJ580" cm="1">
        <f t="array" aca="1" ref="BJ580" ca="1">IF($A580&gt;BJ$1,"",$C580*INDEX('ETS yield tables'!$D$68:$CO$96,$B580,BJ$1-$A580+1)/10^6)</f>
        <v>0</v>
      </c>
      <c r="BK580" cm="1">
        <f t="array" aca="1" ref="BK580" ca="1">IF($A580&gt;BK$1,"",$C580*INDEX('ETS yield tables'!$D$68:$CO$96,$B580,BK$1-$A580+1)/10^6)</f>
        <v>0</v>
      </c>
      <c r="BL580" cm="1">
        <f t="array" aca="1" ref="BL580" ca="1">IF($A580&gt;BL$1,"",$C580*INDEX('ETS yield tables'!$D$68:$CO$96,$B580,BL$1-$A580+1)/10^6)</f>
        <v>0</v>
      </c>
      <c r="BM580" cm="1">
        <f t="array" aca="1" ref="BM580" ca="1">IF($A580&gt;BM$1,"",$C580*INDEX('ETS yield tables'!$D$68:$CO$96,$B580,BM$1-$A580+1)/10^6)</f>
        <v>0</v>
      </c>
      <c r="BN580" cm="1">
        <f t="array" aca="1" ref="BN580" ca="1">IF($A580&gt;BN$1,"",$C580*INDEX('ETS yield tables'!$D$68:$CO$96,$B580,BN$1-$A580+1)/10^6)</f>
        <v>0</v>
      </c>
      <c r="BO580" cm="1">
        <f t="array" aca="1" ref="BO580" ca="1">IF($A580&gt;BO$1,"",$C580*INDEX('ETS yield tables'!$D$68:$CO$96,$B580,BO$1-$A580+1)/10^6)</f>
        <v>0</v>
      </c>
      <c r="BP580" cm="1">
        <f t="array" aca="1" ref="BP580" ca="1">IF($A580&gt;BP$1,"",$C580*INDEX('ETS yield tables'!$D$68:$CO$96,$B580,BP$1-$A580+1)/10^6)</f>
        <v>0</v>
      </c>
      <c r="BQ580" cm="1">
        <f t="array" aca="1" ref="BQ580" ca="1">IF($A580&gt;BQ$1,"",$C580*INDEX('ETS yield tables'!$D$68:$CO$96,$B580,BQ$1-$A580+1)/10^6)</f>
        <v>0</v>
      </c>
      <c r="BR580" cm="1">
        <f t="array" aca="1" ref="BR580" ca="1">IF($A580&gt;BR$1,"",$C580*INDEX('ETS yield tables'!$D$68:$CO$96,$B580,BR$1-$A580+1)/10^6)</f>
        <v>-2.0510253859140266</v>
      </c>
      <c r="BS580" cm="1">
        <f t="array" aca="1" ref="BS580" ca="1">IF($A580&gt;BS$1,"",$C580*INDEX('ETS yield tables'!$D$68:$CO$96,$B580,BS$1-$A580+1)/10^6)</f>
        <v>-0.11607986129073686</v>
      </c>
      <c r="BT580" cm="1">
        <f t="array" aca="1" ref="BT580" ca="1">IF($A580&gt;BT$1,"",$C580*INDEX('ETS yield tables'!$D$68:$CO$96,$B580,BT$1-$A580+1)/10^6)</f>
        <v>-0.1106158332225666</v>
      </c>
      <c r="BU580" cm="1">
        <f t="array" aca="1" ref="BU580" ca="1">IF($A580&gt;BU$1,"",$C580*INDEX('ETS yield tables'!$D$68:$CO$96,$B580,BU$1-$A580+1)/10^6)</f>
        <v>-0.10037078059474706</v>
      </c>
      <c r="BV580" cm="1">
        <f t="array" aca="1" ref="BV580" ca="1">IF($A580&gt;BV$1,"",$C580*INDEX('ETS yield tables'!$D$68:$CO$96,$B580,BV$1-$A580+1)/10^6)</f>
        <v>-5.3585040261038303E-2</v>
      </c>
      <c r="BW580" cm="1">
        <f t="array" aca="1" ref="BW580" ca="1">IF($A580&gt;BW$1,"",$C580*INDEX('ETS yield tables'!$D$68:$CO$96,$B580,BW$1-$A580+1)/10^6)</f>
        <v>-9.5313139614146784E-3</v>
      </c>
      <c r="BX580" cm="1">
        <f t="array" aca="1" ref="BX580" ca="1">IF($A580&gt;BX$1,"",$C580*INDEX('ETS yield tables'!$D$68:$CO$96,$B580,BX$1-$A580+1)/10^6)</f>
        <v>0</v>
      </c>
      <c r="BY580" cm="1">
        <f t="array" aca="1" ref="BY580" ca="1">IF($A580&gt;BY$1,"",$C580*INDEX('ETS yield tables'!$D$68:$CO$96,$B580,BY$1-$A580+1)/10^6)</f>
        <v>0</v>
      </c>
      <c r="BZ580" cm="1">
        <f t="array" aca="1" ref="BZ580" ca="1">IF($A580&gt;BZ$1,"",$C580*INDEX('ETS yield tables'!$D$68:$CO$96,$B580,BZ$1-$A580+1)/10^6)</f>
        <v>0</v>
      </c>
      <c r="CA580" cm="1">
        <f t="array" aca="1" ref="CA580" ca="1">IF($A580&gt;CA$1,"",$C580*INDEX('ETS yield tables'!$D$68:$CO$96,$B580,CA$1-$A580+1)/10^6)</f>
        <v>-3.0427806304623444E-3</v>
      </c>
      <c r="CB580" cm="1">
        <f t="array" aca="1" ref="CB580" ca="1">IF($A580&gt;CB$1,"",$C580*INDEX('ETS yield tables'!$D$68:$CO$96,$B580,CB$1-$A580+1)/10^6)</f>
        <v>-1.4312338521063771E-2</v>
      </c>
      <c r="CC580" cm="1">
        <f t="array" aca="1" ref="CC580" ca="1">IF($A580&gt;CC$1,"",$C580*INDEX('ETS yield tables'!$D$68:$CO$96,$B580,CC$1-$A580+1)/10^6)</f>
        <v>0</v>
      </c>
      <c r="CD580" cm="1">
        <f t="array" aca="1" ref="CD580" ca="1">IF($A580&gt;CD$1,"",$C580*INDEX('ETS yield tables'!$D$68:$CO$96,$B580,CD$1-$A580+1)/10^6)</f>
        <v>0</v>
      </c>
      <c r="CE580" cm="1">
        <f t="array" aca="1" ref="CE580" ca="1">IF($A580&gt;CE$1,"",$C580*INDEX('ETS yield tables'!$D$68:$CO$96,$B580,CE$1-$A580+1)/10^6)</f>
        <v>0</v>
      </c>
      <c r="CF580" cm="1">
        <f t="array" aca="1" ref="CF580" ca="1">IF($A580&gt;CF$1,"",$C580*INDEX('ETS yield tables'!$D$68:$CO$96,$B580,CF$1-$A580+1)/10^6)</f>
        <v>0</v>
      </c>
      <c r="CG580" cm="1">
        <f t="array" aca="1" ref="CG580" ca="1">IF($A580&gt;CG$1,"",$C580*INDEX('ETS yield tables'!$D$68:$CO$96,$B580,CG$1-$A580+1)/10^6)</f>
        <v>0</v>
      </c>
      <c r="CH580" cm="1">
        <f t="array" aca="1" ref="CH580" ca="1">IF($A580&gt;CH$1,"",$C580*INDEX('ETS yield tables'!$D$68:$CO$96,$B580,CH$1-$A580+1)/10^6)</f>
        <v>0</v>
      </c>
      <c r="CI580" cm="1">
        <f t="array" aca="1" ref="CI580" ca="1">IF($A580&gt;CI$1,"",$C580*INDEX('ETS yield tables'!$D$68:$CO$96,$B580,CI$1-$A580+1)/10^6)</f>
        <v>0</v>
      </c>
      <c r="CJ580" cm="1">
        <f t="array" aca="1" ref="CJ580" ca="1">IF($A580&gt;CJ$1,"",$C580*INDEX('ETS yield tables'!$D$68:$CO$96,$B580,CJ$1-$A580+1)/10^6)</f>
        <v>0</v>
      </c>
      <c r="CK580" cm="1">
        <f t="array" aca="1" ref="CK580" ca="1">IF($A580&gt;CK$1,"",$C580*INDEX('ETS yield tables'!$D$68:$CO$96,$B580,CK$1-$A580+1)/10^6)</f>
        <v>0</v>
      </c>
      <c r="CL580" cm="1">
        <f t="array" aca="1" ref="CL580" ca="1">IF($A580&gt;CL$1,"",$C580*INDEX('ETS yield tables'!$D$68:$CO$96,$B580,CL$1-$A580+1)/10^6)</f>
        <v>0</v>
      </c>
      <c r="CM580" cm="1">
        <f t="array" aca="1" ref="CM580" ca="1">IF($A580&gt;CM$1,"",$C580*INDEX('ETS yield tables'!$D$68:$CO$96,$B580,CM$1-$A580+1)/10^6)</f>
        <v>0</v>
      </c>
      <c r="CN580" cm="1">
        <f t="array" aca="1" ref="CN580" ca="1">IF($A580&gt;CN$1,"",$C580*INDEX('ETS yield tables'!$D$68:$CO$96,$B580,CN$1-$A580+1)/10^6)</f>
        <v>0</v>
      </c>
      <c r="CO580" cm="1">
        <f t="array" aca="1" ref="CO580" ca="1">IF($A580&gt;CO$1,"",$C580*INDEX('ETS yield tables'!$D$68:$CO$96,$B580,CO$1-$A580+1)/10^6)</f>
        <v>0</v>
      </c>
    </row>
    <row r="581" spans="1:93" hidden="1" outlineLevel="1">
      <c r="A581">
        <v>2000</v>
      </c>
      <c r="B581">
        <f t="shared" si="269"/>
        <v>19</v>
      </c>
      <c r="C581" s="1">
        <v>2466.4488472991197</v>
      </c>
      <c r="D581" s="64"/>
      <c r="E581" s="64"/>
      <c r="F581" s="64"/>
      <c r="G581" s="64"/>
      <c r="H581" s="64"/>
      <c r="I581" s="64"/>
      <c r="J581" s="64"/>
      <c r="K581" s="64"/>
      <c r="L581" s="64"/>
      <c r="M581" s="64"/>
      <c r="N581" s="64"/>
      <c r="O581" s="64"/>
      <c r="P581" s="64"/>
      <c r="Q581" s="64"/>
      <c r="R581" s="64"/>
      <c r="S581" s="64"/>
      <c r="T581" s="64"/>
      <c r="U581" s="64"/>
      <c r="V581" s="64"/>
      <c r="W581" s="64"/>
      <c r="X581" s="64"/>
      <c r="Y581" s="64"/>
      <c r="Z581" s="64"/>
      <c r="AA581" s="64"/>
      <c r="AB581" s="64"/>
      <c r="AC581" s="64"/>
      <c r="AD581" s="64"/>
      <c r="AE581" s="64"/>
      <c r="AF581" cm="1">
        <f t="array" aca="1" ref="AF581" ca="1">IF($A581&gt;AF$1,"",$C581*INDEX('ETS yield tables'!$D$68:$CO$96,$B581,AF$1-$A581+1)/10^6)</f>
        <v>0</v>
      </c>
      <c r="AG581" cm="1">
        <f t="array" aca="1" ref="AG581" ca="1">IF($A581&gt;AG$1,"",$C581*INDEX('ETS yield tables'!$D$68:$CO$96,$B581,AG$1-$A581+1)/10^6)</f>
        <v>0</v>
      </c>
      <c r="AH581" cm="1">
        <f t="array" aca="1" ref="AH581" ca="1">IF($A581&gt;AH$1,"",$C581*INDEX('ETS yield tables'!$D$68:$CO$96,$B581,AH$1-$A581+1)/10^6)</f>
        <v>0</v>
      </c>
      <c r="AI581" cm="1">
        <f t="array" aca="1" ref="AI581" ca="1">IF($A581&gt;AI$1,"",$C581*INDEX('ETS yield tables'!$D$68:$CO$96,$B581,AI$1-$A581+1)/10^6)</f>
        <v>0</v>
      </c>
      <c r="AJ581" cm="1">
        <f t="array" aca="1" ref="AJ581" ca="1">IF($A581&gt;AJ$1,"",$C581*INDEX('ETS yield tables'!$D$68:$CO$96,$B581,AJ$1-$A581+1)/10^6)</f>
        <v>0</v>
      </c>
      <c r="AK581" cm="1">
        <f t="array" aca="1" ref="AK581" ca="1">IF($A581&gt;AK$1,"",$C581*INDEX('ETS yield tables'!$D$68:$CO$96,$B581,AK$1-$A581+1)/10^6)</f>
        <v>0</v>
      </c>
      <c r="AL581" cm="1">
        <f t="array" aca="1" ref="AL581" ca="1">IF($A581&gt;AL$1,"",$C581*INDEX('ETS yield tables'!$D$68:$CO$96,$B581,AL$1-$A581+1)/10^6)</f>
        <v>0</v>
      </c>
      <c r="AM581" cm="1">
        <f t="array" aca="1" ref="AM581" ca="1">IF($A581&gt;AM$1,"",$C581*INDEX('ETS yield tables'!$D$68:$CO$96,$B581,AM$1-$A581+1)/10^6)</f>
        <v>0</v>
      </c>
      <c r="AN581" cm="1">
        <f t="array" aca="1" ref="AN581" ca="1">IF($A581&gt;AN$1,"",$C581*INDEX('ETS yield tables'!$D$68:$CO$96,$B581,AN$1-$A581+1)/10^6)</f>
        <v>0</v>
      </c>
      <c r="AO581" cm="1">
        <f t="array" aca="1" ref="AO581" ca="1">IF($A581&gt;AO$1,"",$C581*INDEX('ETS yield tables'!$D$68:$CO$96,$B581,AO$1-$A581+1)/10^6)</f>
        <v>0</v>
      </c>
      <c r="AP581" cm="1">
        <f t="array" aca="1" ref="AP581" ca="1">IF($A581&gt;AP$1,"",$C581*INDEX('ETS yield tables'!$D$68:$CO$96,$B581,AP$1-$A581+1)/10^6)</f>
        <v>-0.99052585707532648</v>
      </c>
      <c r="AQ581" cm="1">
        <f t="array" aca="1" ref="AQ581" ca="1">IF($A581&gt;AQ$1,"",$C581*INDEX('ETS yield tables'!$D$68:$CO$96,$B581,AQ$1-$A581+1)/10^6)</f>
        <v>0</v>
      </c>
      <c r="AR581" cm="1">
        <f t="array" aca="1" ref="AR581" ca="1">IF($A581&gt;AR$1,"",$C581*INDEX('ETS yield tables'!$D$68:$CO$96,$B581,AR$1-$A581+1)/10^6)</f>
        <v>0</v>
      </c>
      <c r="AS581" cm="1">
        <f t="array" aca="1" ref="AS581" ca="1">IF($A581&gt;AS$1,"",$C581*INDEX('ETS yield tables'!$D$68:$CO$96,$B581,AS$1-$A581+1)/10^6)</f>
        <v>0</v>
      </c>
      <c r="AT581" cm="1">
        <f t="array" aca="1" ref="AT581" ca="1">IF($A581&gt;AT$1,"",$C581*INDEX('ETS yield tables'!$D$68:$CO$96,$B581,AT$1-$A581+1)/10^6)</f>
        <v>0</v>
      </c>
      <c r="AU581" cm="1">
        <f t="array" aca="1" ref="AU581" ca="1">IF($A581&gt;AU$1,"",$C581*INDEX('ETS yield tables'!$D$68:$CO$96,$B581,AU$1-$A581+1)/10^6)</f>
        <v>0</v>
      </c>
      <c r="AV581" cm="1">
        <f t="array" aca="1" ref="AV581" ca="1">IF($A581&gt;AV$1,"",$C581*INDEX('ETS yield tables'!$D$68:$CO$96,$B581,AV$1-$A581+1)/10^6)</f>
        <v>0</v>
      </c>
      <c r="AW581" cm="1">
        <f t="array" aca="1" ref="AW581" ca="1">IF($A581&gt;AW$1,"",$C581*INDEX('ETS yield tables'!$D$68:$CO$96,$B581,AW$1-$A581+1)/10^6)</f>
        <v>0</v>
      </c>
      <c r="AX581" cm="1">
        <f t="array" aca="1" ref="AX581" ca="1">IF($A581&gt;AX$1,"",$C581*INDEX('ETS yield tables'!$D$68:$CO$96,$B581,AX$1-$A581+1)/10^6)</f>
        <v>0</v>
      </c>
      <c r="AY581" cm="1">
        <f t="array" aca="1" ref="AY581" ca="1">IF($A581&gt;AY$1,"",$C581*INDEX('ETS yield tables'!$D$68:$CO$96,$B581,AY$1-$A581+1)/10^6)</f>
        <v>-2.1976059229434938E-3</v>
      </c>
      <c r="AZ581" cm="1">
        <f t="array" aca="1" ref="AZ581" ca="1">IF($A581&gt;AZ$1,"",$C581*INDEX('ETS yield tables'!$D$68:$CO$96,$B581,AZ$1-$A581+1)/10^6)</f>
        <v>-1.0336887119030616E-2</v>
      </c>
      <c r="BA581" cm="1">
        <f t="array" aca="1" ref="BA581" ca="1">IF($A581&gt;BA$1,"",$C581*INDEX('ETS yield tables'!$D$68:$CO$96,$B581,BA$1-$A581+1)/10^6)</f>
        <v>0</v>
      </c>
      <c r="BB581" cm="1">
        <f t="array" aca="1" ref="BB581" ca="1">IF($A581&gt;BB$1,"",$C581*INDEX('ETS yield tables'!$D$68:$CO$96,$B581,BB$1-$A581+1)/10^6)</f>
        <v>0</v>
      </c>
      <c r="BC581" cm="1">
        <f t="array" aca="1" ref="BC581" ca="1">IF($A581&gt;BC$1,"",$C581*INDEX('ETS yield tables'!$D$68:$CO$96,$B581,BC$1-$A581+1)/10^6)</f>
        <v>0</v>
      </c>
      <c r="BD581" cm="1">
        <f t="array" aca="1" ref="BD581" ca="1">IF($A581&gt;BD$1,"",$C581*INDEX('ETS yield tables'!$D$68:$CO$96,$B581,BD$1-$A581+1)/10^6)</f>
        <v>0</v>
      </c>
      <c r="BE581" cm="1">
        <f t="array" aca="1" ref="BE581" ca="1">IF($A581&gt;BE$1,"",$C581*INDEX('ETS yield tables'!$D$68:$CO$96,$B581,BE$1-$A581+1)/10^6)</f>
        <v>0</v>
      </c>
      <c r="BF581" cm="1">
        <f t="array" aca="1" ref="BF581" ca="1">IF($A581&gt;BF$1,"",$C581*INDEX('ETS yield tables'!$D$68:$CO$96,$B581,BF$1-$A581+1)/10^6)</f>
        <v>0</v>
      </c>
      <c r="BG581" cm="1">
        <f t="array" aca="1" ref="BG581" ca="1">IF($A581&gt;BG$1,"",$C581*INDEX('ETS yield tables'!$D$68:$CO$96,$B581,BG$1-$A581+1)/10^6)</f>
        <v>0</v>
      </c>
      <c r="BH581" cm="1">
        <f t="array" aca="1" ref="BH581" ca="1">IF($A581&gt;BH$1,"",$C581*INDEX('ETS yield tables'!$D$68:$CO$96,$B581,BH$1-$A581+1)/10^6)</f>
        <v>0</v>
      </c>
      <c r="BI581" cm="1">
        <f t="array" aca="1" ref="BI581" ca="1">IF($A581&gt;BI$1,"",$C581*INDEX('ETS yield tables'!$D$68:$CO$96,$B581,BI$1-$A581+1)/10^6)</f>
        <v>0</v>
      </c>
      <c r="BJ581" cm="1">
        <f t="array" aca="1" ref="BJ581" ca="1">IF($A581&gt;BJ$1,"",$C581*INDEX('ETS yield tables'!$D$68:$CO$96,$B581,BJ$1-$A581+1)/10^6)</f>
        <v>0</v>
      </c>
      <c r="BK581" cm="1">
        <f t="array" aca="1" ref="BK581" ca="1">IF($A581&gt;BK$1,"",$C581*INDEX('ETS yield tables'!$D$68:$CO$96,$B581,BK$1-$A581+1)/10^6)</f>
        <v>0</v>
      </c>
      <c r="BL581" cm="1">
        <f t="array" aca="1" ref="BL581" ca="1">IF($A581&gt;BL$1,"",$C581*INDEX('ETS yield tables'!$D$68:$CO$96,$B581,BL$1-$A581+1)/10^6)</f>
        <v>0</v>
      </c>
      <c r="BM581" cm="1">
        <f t="array" aca="1" ref="BM581" ca="1">IF($A581&gt;BM$1,"",$C581*INDEX('ETS yield tables'!$D$68:$CO$96,$B581,BM$1-$A581+1)/10^6)</f>
        <v>0</v>
      </c>
      <c r="BN581" cm="1">
        <f t="array" aca="1" ref="BN581" ca="1">IF($A581&gt;BN$1,"",$C581*INDEX('ETS yield tables'!$D$68:$CO$96,$B581,BN$1-$A581+1)/10^6)</f>
        <v>0</v>
      </c>
      <c r="BO581" cm="1">
        <f t="array" aca="1" ref="BO581" ca="1">IF($A581&gt;BO$1,"",$C581*INDEX('ETS yield tables'!$D$68:$CO$96,$B581,BO$1-$A581+1)/10^6)</f>
        <v>0</v>
      </c>
      <c r="BP581" cm="1">
        <f t="array" aca="1" ref="BP581" ca="1">IF($A581&gt;BP$1,"",$C581*INDEX('ETS yield tables'!$D$68:$CO$96,$B581,BP$1-$A581+1)/10^6)</f>
        <v>0</v>
      </c>
      <c r="BQ581" cm="1">
        <f t="array" aca="1" ref="BQ581" ca="1">IF($A581&gt;BQ$1,"",$C581*INDEX('ETS yield tables'!$D$68:$CO$96,$B581,BQ$1-$A581+1)/10^6)</f>
        <v>0</v>
      </c>
      <c r="BR581" cm="1">
        <f t="array" aca="1" ref="BR581" ca="1">IF($A581&gt;BR$1,"",$C581*INDEX('ETS yield tables'!$D$68:$CO$96,$B581,BR$1-$A581+1)/10^6)</f>
        <v>0</v>
      </c>
      <c r="BS581" cm="1">
        <f t="array" aca="1" ref="BS581" ca="1">IF($A581&gt;BS$1,"",$C581*INDEX('ETS yield tables'!$D$68:$CO$96,$B581,BS$1-$A581+1)/10^6)</f>
        <v>-1.4813245131993784</v>
      </c>
      <c r="BT581" cm="1">
        <f t="array" aca="1" ref="BT581" ca="1">IF($A581&gt;BT$1,"",$C581*INDEX('ETS yield tables'!$D$68:$CO$96,$B581,BT$1-$A581+1)/10^6)</f>
        <v>-8.3837062768544343E-2</v>
      </c>
      <c r="BU581" cm="1">
        <f t="array" aca="1" ref="BU581" ca="1">IF($A581&gt;BU$1,"",$C581*INDEX('ETS yield tables'!$D$68:$CO$96,$B581,BU$1-$A581+1)/10^6)</f>
        <v>-7.9890744612865827E-2</v>
      </c>
      <c r="BV581" cm="1">
        <f t="array" aca="1" ref="BV581" ca="1">IF($A581&gt;BV$1,"",$C581*INDEX('ETS yield tables'!$D$68:$CO$96,$B581,BV$1-$A581+1)/10^6)</f>
        <v>-7.249139807096841E-2</v>
      </c>
      <c r="BW581" cm="1">
        <f t="array" aca="1" ref="BW581" ca="1">IF($A581&gt;BW$1,"",$C581*INDEX('ETS yield tables'!$D$68:$CO$96,$B581,BW$1-$A581+1)/10^6)</f>
        <v>-3.8701048862970495E-2</v>
      </c>
      <c r="BX581" cm="1">
        <f t="array" aca="1" ref="BX581" ca="1">IF($A581&gt;BX$1,"",$C581*INDEX('ETS yield tables'!$D$68:$CO$96,$B581,BX$1-$A581+1)/10^6)</f>
        <v>-6.8838587328118352E-3</v>
      </c>
      <c r="BY581" cm="1">
        <f t="array" aca="1" ref="BY581" ca="1">IF($A581&gt;BY$1,"",$C581*INDEX('ETS yield tables'!$D$68:$CO$96,$B581,BY$1-$A581+1)/10^6)</f>
        <v>0</v>
      </c>
      <c r="BZ581" cm="1">
        <f t="array" aca="1" ref="BZ581" ca="1">IF($A581&gt;BZ$1,"",$C581*INDEX('ETS yield tables'!$D$68:$CO$96,$B581,BZ$1-$A581+1)/10^6)</f>
        <v>0</v>
      </c>
      <c r="CA581" cm="1">
        <f t="array" aca="1" ref="CA581" ca="1">IF($A581&gt;CA$1,"",$C581*INDEX('ETS yield tables'!$D$68:$CO$96,$B581,CA$1-$A581+1)/10^6)</f>
        <v>0</v>
      </c>
      <c r="CB581" cm="1">
        <f t="array" aca="1" ref="CB581" ca="1">IF($A581&gt;CB$1,"",$C581*INDEX('ETS yield tables'!$D$68:$CO$96,$B581,CB$1-$A581+1)/10^6)</f>
        <v>-2.1976059229434938E-3</v>
      </c>
      <c r="CC581" cm="1">
        <f t="array" aca="1" ref="CC581" ca="1">IF($A581&gt;CC$1,"",$C581*INDEX('ETS yield tables'!$D$68:$CO$96,$B581,CC$1-$A581+1)/10^6)</f>
        <v>-1.0336887119030616E-2</v>
      </c>
      <c r="CD581" cm="1">
        <f t="array" aca="1" ref="CD581" ca="1">IF($A581&gt;CD$1,"",$C581*INDEX('ETS yield tables'!$D$68:$CO$96,$B581,CD$1-$A581+1)/10^6)</f>
        <v>0</v>
      </c>
      <c r="CE581" cm="1">
        <f t="array" aca="1" ref="CE581" ca="1">IF($A581&gt;CE$1,"",$C581*INDEX('ETS yield tables'!$D$68:$CO$96,$B581,CE$1-$A581+1)/10^6)</f>
        <v>0</v>
      </c>
      <c r="CF581" cm="1">
        <f t="array" aca="1" ref="CF581" ca="1">IF($A581&gt;CF$1,"",$C581*INDEX('ETS yield tables'!$D$68:$CO$96,$B581,CF$1-$A581+1)/10^6)</f>
        <v>0</v>
      </c>
      <c r="CG581" cm="1">
        <f t="array" aca="1" ref="CG581" ca="1">IF($A581&gt;CG$1,"",$C581*INDEX('ETS yield tables'!$D$68:$CO$96,$B581,CG$1-$A581+1)/10^6)</f>
        <v>0</v>
      </c>
      <c r="CH581" cm="1">
        <f t="array" aca="1" ref="CH581" ca="1">IF($A581&gt;CH$1,"",$C581*INDEX('ETS yield tables'!$D$68:$CO$96,$B581,CH$1-$A581+1)/10^6)</f>
        <v>0</v>
      </c>
      <c r="CI581" cm="1">
        <f t="array" aca="1" ref="CI581" ca="1">IF($A581&gt;CI$1,"",$C581*INDEX('ETS yield tables'!$D$68:$CO$96,$B581,CI$1-$A581+1)/10^6)</f>
        <v>0</v>
      </c>
      <c r="CJ581" cm="1">
        <f t="array" aca="1" ref="CJ581" ca="1">IF($A581&gt;CJ$1,"",$C581*INDEX('ETS yield tables'!$D$68:$CO$96,$B581,CJ$1-$A581+1)/10^6)</f>
        <v>0</v>
      </c>
      <c r="CK581" cm="1">
        <f t="array" aca="1" ref="CK581" ca="1">IF($A581&gt;CK$1,"",$C581*INDEX('ETS yield tables'!$D$68:$CO$96,$B581,CK$1-$A581+1)/10^6)</f>
        <v>0</v>
      </c>
      <c r="CL581" cm="1">
        <f t="array" aca="1" ref="CL581" ca="1">IF($A581&gt;CL$1,"",$C581*INDEX('ETS yield tables'!$D$68:$CO$96,$B581,CL$1-$A581+1)/10^6)</f>
        <v>0</v>
      </c>
      <c r="CM581" cm="1">
        <f t="array" aca="1" ref="CM581" ca="1">IF($A581&gt;CM$1,"",$C581*INDEX('ETS yield tables'!$D$68:$CO$96,$B581,CM$1-$A581+1)/10^6)</f>
        <v>0</v>
      </c>
      <c r="CN581" cm="1">
        <f t="array" aca="1" ref="CN581" ca="1">IF($A581&gt;CN$1,"",$C581*INDEX('ETS yield tables'!$D$68:$CO$96,$B581,CN$1-$A581+1)/10^6)</f>
        <v>0</v>
      </c>
      <c r="CO581" cm="1">
        <f t="array" aca="1" ref="CO581" ca="1">IF($A581&gt;CO$1,"",$C581*INDEX('ETS yield tables'!$D$68:$CO$96,$B581,CO$1-$A581+1)/10^6)</f>
        <v>0</v>
      </c>
    </row>
    <row r="582" spans="1:93" hidden="1" outlineLevel="1">
      <c r="A582">
        <v>2001</v>
      </c>
      <c r="B582">
        <f t="shared" si="269"/>
        <v>18</v>
      </c>
      <c r="C582" s="1">
        <v>2388.6561294699986</v>
      </c>
      <c r="D582" s="64"/>
      <c r="E582" s="64"/>
      <c r="F582" s="64"/>
      <c r="G582" s="64"/>
      <c r="H582" s="64"/>
      <c r="I582" s="64"/>
      <c r="J582" s="64"/>
      <c r="K582" s="64"/>
      <c r="L582" s="64"/>
      <c r="M582" s="64"/>
      <c r="N582" s="64"/>
      <c r="O582" s="64"/>
      <c r="P582" s="64"/>
      <c r="Q582" s="64"/>
      <c r="R582" s="64"/>
      <c r="S582" s="64"/>
      <c r="T582" s="64"/>
      <c r="U582" s="64"/>
      <c r="V582" s="64"/>
      <c r="W582" s="64"/>
      <c r="X582" s="64"/>
      <c r="Y582" s="64"/>
      <c r="Z582" s="64"/>
      <c r="AA582" s="64"/>
      <c r="AB582" s="64"/>
      <c r="AC582" s="64"/>
      <c r="AD582" s="64"/>
      <c r="AE582" s="64"/>
      <c r="AF582" cm="1">
        <f t="array" aca="1" ref="AF582" ca="1">IF($A582&gt;AF$1,"",$C582*INDEX('ETS yield tables'!$D$68:$CO$96,$B582,AF$1-$A582+1)/10^6)</f>
        <v>0</v>
      </c>
      <c r="AG582" cm="1">
        <f t="array" aca="1" ref="AG582" ca="1">IF($A582&gt;AG$1,"",$C582*INDEX('ETS yield tables'!$D$68:$CO$96,$B582,AG$1-$A582+1)/10^6)</f>
        <v>0</v>
      </c>
      <c r="AH582" cm="1">
        <f t="array" aca="1" ref="AH582" ca="1">IF($A582&gt;AH$1,"",$C582*INDEX('ETS yield tables'!$D$68:$CO$96,$B582,AH$1-$A582+1)/10^6)</f>
        <v>0</v>
      </c>
      <c r="AI582" cm="1">
        <f t="array" aca="1" ref="AI582" ca="1">IF($A582&gt;AI$1,"",$C582*INDEX('ETS yield tables'!$D$68:$CO$96,$B582,AI$1-$A582+1)/10^6)</f>
        <v>0</v>
      </c>
      <c r="AJ582" cm="1">
        <f t="array" aca="1" ref="AJ582" ca="1">IF($A582&gt;AJ$1,"",$C582*INDEX('ETS yield tables'!$D$68:$CO$96,$B582,AJ$1-$A582+1)/10^6)</f>
        <v>0</v>
      </c>
      <c r="AK582" cm="1">
        <f t="array" aca="1" ref="AK582" ca="1">IF($A582&gt;AK$1,"",$C582*INDEX('ETS yield tables'!$D$68:$CO$96,$B582,AK$1-$A582+1)/10^6)</f>
        <v>0</v>
      </c>
      <c r="AL582" cm="1">
        <f t="array" aca="1" ref="AL582" ca="1">IF($A582&gt;AL$1,"",$C582*INDEX('ETS yield tables'!$D$68:$CO$96,$B582,AL$1-$A582+1)/10^6)</f>
        <v>0</v>
      </c>
      <c r="AM582" cm="1">
        <f t="array" aca="1" ref="AM582" ca="1">IF($A582&gt;AM$1,"",$C582*INDEX('ETS yield tables'!$D$68:$CO$96,$B582,AM$1-$A582+1)/10^6)</f>
        <v>0</v>
      </c>
      <c r="AN582" cm="1">
        <f t="array" aca="1" ref="AN582" ca="1">IF($A582&gt;AN$1,"",$C582*INDEX('ETS yield tables'!$D$68:$CO$96,$B582,AN$1-$A582+1)/10^6)</f>
        <v>0</v>
      </c>
      <c r="AO582" cm="1">
        <f t="array" aca="1" ref="AO582" ca="1">IF($A582&gt;AO$1,"",$C582*INDEX('ETS yield tables'!$D$68:$CO$96,$B582,AO$1-$A582+1)/10^6)</f>
        <v>0</v>
      </c>
      <c r="AP582" cm="1">
        <f t="array" aca="1" ref="AP582" ca="1">IF($A582&gt;AP$1,"",$C582*INDEX('ETS yield tables'!$D$68:$CO$96,$B582,AP$1-$A582+1)/10^6)</f>
        <v>0</v>
      </c>
      <c r="AQ582" cm="1">
        <f t="array" aca="1" ref="AQ582" ca="1">IF($A582&gt;AQ$1,"",$C582*INDEX('ETS yield tables'!$D$68:$CO$96,$B582,AQ$1-$A582+1)/10^6)</f>
        <v>-1.0574580685163684</v>
      </c>
      <c r="AR582" cm="1">
        <f t="array" aca="1" ref="AR582" ca="1">IF($A582&gt;AR$1,"",$C582*INDEX('ETS yield tables'!$D$68:$CO$96,$B582,AR$1-$A582+1)/10^6)</f>
        <v>0</v>
      </c>
      <c r="AS582" cm="1">
        <f t="array" aca="1" ref="AS582" ca="1">IF($A582&gt;AS$1,"",$C582*INDEX('ETS yield tables'!$D$68:$CO$96,$B582,AS$1-$A582+1)/10^6)</f>
        <v>0</v>
      </c>
      <c r="AT582" cm="1">
        <f t="array" aca="1" ref="AT582" ca="1">IF($A582&gt;AT$1,"",$C582*INDEX('ETS yield tables'!$D$68:$CO$96,$B582,AT$1-$A582+1)/10^6)</f>
        <v>0</v>
      </c>
      <c r="AU582" cm="1">
        <f t="array" aca="1" ref="AU582" ca="1">IF($A582&gt;AU$1,"",$C582*INDEX('ETS yield tables'!$D$68:$CO$96,$B582,AU$1-$A582+1)/10^6)</f>
        <v>0</v>
      </c>
      <c r="AV582" cm="1">
        <f t="array" aca="1" ref="AV582" ca="1">IF($A582&gt;AV$1,"",$C582*INDEX('ETS yield tables'!$D$68:$CO$96,$B582,AV$1-$A582+1)/10^6)</f>
        <v>0</v>
      </c>
      <c r="AW582" cm="1">
        <f t="array" aca="1" ref="AW582" ca="1">IF($A582&gt;AW$1,"",$C582*INDEX('ETS yield tables'!$D$68:$CO$96,$B582,AW$1-$A582+1)/10^6)</f>
        <v>0</v>
      </c>
      <c r="AX582" cm="1">
        <f t="array" aca="1" ref="AX582" ca="1">IF($A582&gt;AX$1,"",$C582*INDEX('ETS yield tables'!$D$68:$CO$96,$B582,AX$1-$A582+1)/10^6)</f>
        <v>0</v>
      </c>
      <c r="AY582" cm="1">
        <f t="array" aca="1" ref="AY582" ca="1">IF($A582&gt;AY$1,"",$C582*INDEX('ETS yield tables'!$D$68:$CO$96,$B582,AY$1-$A582+1)/10^6)</f>
        <v>0</v>
      </c>
      <c r="AZ582" cm="1">
        <f t="array" aca="1" ref="AZ582" ca="1">IF($A582&gt;AZ$1,"",$C582*INDEX('ETS yield tables'!$D$68:$CO$96,$B582,AZ$1-$A582+1)/10^6)</f>
        <v>-2.1282926113577478E-3</v>
      </c>
      <c r="BA582" cm="1">
        <f t="array" aca="1" ref="BA582" ca="1">IF($A582&gt;BA$1,"",$C582*INDEX('ETS yield tables'!$D$68:$CO$96,$B582,BA$1-$A582+1)/10^6)</f>
        <v>-1.0010857838608771E-2</v>
      </c>
      <c r="BB582" cm="1">
        <f t="array" aca="1" ref="BB582" ca="1">IF($A582&gt;BB$1,"",$C582*INDEX('ETS yield tables'!$D$68:$CO$96,$B582,BB$1-$A582+1)/10^6)</f>
        <v>0</v>
      </c>
      <c r="BC582" cm="1">
        <f t="array" aca="1" ref="BC582" ca="1">IF($A582&gt;BC$1,"",$C582*INDEX('ETS yield tables'!$D$68:$CO$96,$B582,BC$1-$A582+1)/10^6)</f>
        <v>0</v>
      </c>
      <c r="BD582" cm="1">
        <f t="array" aca="1" ref="BD582" ca="1">IF($A582&gt;BD$1,"",$C582*INDEX('ETS yield tables'!$D$68:$CO$96,$B582,BD$1-$A582+1)/10^6)</f>
        <v>0</v>
      </c>
      <c r="BE582" cm="1">
        <f t="array" aca="1" ref="BE582" ca="1">IF($A582&gt;BE$1,"",$C582*INDEX('ETS yield tables'!$D$68:$CO$96,$B582,BE$1-$A582+1)/10^6)</f>
        <v>0</v>
      </c>
      <c r="BF582" cm="1">
        <f t="array" aca="1" ref="BF582" ca="1">IF($A582&gt;BF$1,"",$C582*INDEX('ETS yield tables'!$D$68:$CO$96,$B582,BF$1-$A582+1)/10^6)</f>
        <v>0</v>
      </c>
      <c r="BG582" cm="1">
        <f t="array" aca="1" ref="BG582" ca="1">IF($A582&gt;BG$1,"",$C582*INDEX('ETS yield tables'!$D$68:$CO$96,$B582,BG$1-$A582+1)/10^6)</f>
        <v>0</v>
      </c>
      <c r="BH582" cm="1">
        <f t="array" aca="1" ref="BH582" ca="1">IF($A582&gt;BH$1,"",$C582*INDEX('ETS yield tables'!$D$68:$CO$96,$B582,BH$1-$A582+1)/10^6)</f>
        <v>0</v>
      </c>
      <c r="BI582" cm="1">
        <f t="array" aca="1" ref="BI582" ca="1">IF($A582&gt;BI$1,"",$C582*INDEX('ETS yield tables'!$D$68:$CO$96,$B582,BI$1-$A582+1)/10^6)</f>
        <v>0</v>
      </c>
      <c r="BJ582" cm="1">
        <f t="array" aca="1" ref="BJ582" ca="1">IF($A582&gt;BJ$1,"",$C582*INDEX('ETS yield tables'!$D$68:$CO$96,$B582,BJ$1-$A582+1)/10^6)</f>
        <v>0</v>
      </c>
      <c r="BK582" cm="1">
        <f t="array" aca="1" ref="BK582" ca="1">IF($A582&gt;BK$1,"",$C582*INDEX('ETS yield tables'!$D$68:$CO$96,$B582,BK$1-$A582+1)/10^6)</f>
        <v>0</v>
      </c>
      <c r="BL582" cm="1">
        <f t="array" aca="1" ref="BL582" ca="1">IF($A582&gt;BL$1,"",$C582*INDEX('ETS yield tables'!$D$68:$CO$96,$B582,BL$1-$A582+1)/10^6)</f>
        <v>0</v>
      </c>
      <c r="BM582" cm="1">
        <f t="array" aca="1" ref="BM582" ca="1">IF($A582&gt;BM$1,"",$C582*INDEX('ETS yield tables'!$D$68:$CO$96,$B582,BM$1-$A582+1)/10^6)</f>
        <v>0</v>
      </c>
      <c r="BN582" cm="1">
        <f t="array" aca="1" ref="BN582" ca="1">IF($A582&gt;BN$1,"",$C582*INDEX('ETS yield tables'!$D$68:$CO$96,$B582,BN$1-$A582+1)/10^6)</f>
        <v>0</v>
      </c>
      <c r="BO582" cm="1">
        <f t="array" aca="1" ref="BO582" ca="1">IF($A582&gt;BO$1,"",$C582*INDEX('ETS yield tables'!$D$68:$CO$96,$B582,BO$1-$A582+1)/10^6)</f>
        <v>0</v>
      </c>
      <c r="BP582" cm="1">
        <f t="array" aca="1" ref="BP582" ca="1">IF($A582&gt;BP$1,"",$C582*INDEX('ETS yield tables'!$D$68:$CO$96,$B582,BP$1-$A582+1)/10^6)</f>
        <v>0</v>
      </c>
      <c r="BQ582" cm="1">
        <f t="array" aca="1" ref="BQ582" ca="1">IF($A582&gt;BQ$1,"",$C582*INDEX('ETS yield tables'!$D$68:$CO$96,$B582,BQ$1-$A582+1)/10^6)</f>
        <v>0</v>
      </c>
      <c r="BR582" cm="1">
        <f t="array" aca="1" ref="BR582" ca="1">IF($A582&gt;BR$1,"",$C582*INDEX('ETS yield tables'!$D$68:$CO$96,$B582,BR$1-$A582+1)/10^6)</f>
        <v>0</v>
      </c>
      <c r="BS582" cm="1">
        <f t="array" aca="1" ref="BS582" ca="1">IF($A582&gt;BS$1,"",$C582*INDEX('ETS yield tables'!$D$68:$CO$96,$B582,BS$1-$A582+1)/10^6)</f>
        <v>0</v>
      </c>
      <c r="BT582" cm="1">
        <f t="array" aca="1" ref="BT582" ca="1">IF($A582&gt;BT$1,"",$C582*INDEX('ETS yield tables'!$D$68:$CO$96,$B582,BT$1-$A582+1)/10^6)</f>
        <v>-1.4346029847983865</v>
      </c>
      <c r="BU582" cm="1">
        <f t="array" aca="1" ref="BU582" ca="1">IF($A582&gt;BU$1,"",$C582*INDEX('ETS yield tables'!$D$68:$CO$96,$B582,BU$1-$A582+1)/10^6)</f>
        <v>-8.1192810496814691E-2</v>
      </c>
      <c r="BV582" cm="1">
        <f t="array" aca="1" ref="BV582" ca="1">IF($A582&gt;BV$1,"",$C582*INDEX('ETS yield tables'!$D$68:$CO$96,$B582,BV$1-$A582+1)/10^6)</f>
        <v>-7.737096068966276E-2</v>
      </c>
      <c r="BW582" cm="1">
        <f t="array" aca="1" ref="BW582" ca="1">IF($A582&gt;BW$1,"",$C582*INDEX('ETS yield tables'!$D$68:$CO$96,$B582,BW$1-$A582+1)/10^6)</f>
        <v>-7.0204992301252711E-2</v>
      </c>
      <c r="BX582" cm="1">
        <f t="array" aca="1" ref="BX582" ca="1">IF($A582&gt;BX$1,"",$C582*INDEX('ETS yield tables'!$D$68:$CO$96,$B582,BX$1-$A582+1)/10^6)</f>
        <v>-3.7480403327513755E-2</v>
      </c>
      <c r="BY582" cm="1">
        <f t="array" aca="1" ref="BY582" ca="1">IF($A582&gt;BY$1,"",$C582*INDEX('ETS yield tables'!$D$68:$CO$96,$B582,BY$1-$A582+1)/10^6)</f>
        <v>-6.6667392573507584E-3</v>
      </c>
      <c r="BZ582" cm="1">
        <f t="array" aca="1" ref="BZ582" ca="1">IF($A582&gt;BZ$1,"",$C582*INDEX('ETS yield tables'!$D$68:$CO$96,$B582,BZ$1-$A582+1)/10^6)</f>
        <v>0</v>
      </c>
      <c r="CA582" cm="1">
        <f t="array" aca="1" ref="CA582" ca="1">IF($A582&gt;CA$1,"",$C582*INDEX('ETS yield tables'!$D$68:$CO$96,$B582,CA$1-$A582+1)/10^6)</f>
        <v>0</v>
      </c>
      <c r="CB582" cm="1">
        <f t="array" aca="1" ref="CB582" ca="1">IF($A582&gt;CB$1,"",$C582*INDEX('ETS yield tables'!$D$68:$CO$96,$B582,CB$1-$A582+1)/10^6)</f>
        <v>0</v>
      </c>
      <c r="CC582" cm="1">
        <f t="array" aca="1" ref="CC582" ca="1">IF($A582&gt;CC$1,"",$C582*INDEX('ETS yield tables'!$D$68:$CO$96,$B582,CC$1-$A582+1)/10^6)</f>
        <v>-2.1282926113577478E-3</v>
      </c>
      <c r="CD582" cm="1">
        <f t="array" aca="1" ref="CD582" ca="1">IF($A582&gt;CD$1,"",$C582*INDEX('ETS yield tables'!$D$68:$CO$96,$B582,CD$1-$A582+1)/10^6)</f>
        <v>-1.0010857838608771E-2</v>
      </c>
      <c r="CE582" cm="1">
        <f t="array" aca="1" ref="CE582" ca="1">IF($A582&gt;CE$1,"",$C582*INDEX('ETS yield tables'!$D$68:$CO$96,$B582,CE$1-$A582+1)/10^6)</f>
        <v>0</v>
      </c>
      <c r="CF582" cm="1">
        <f t="array" aca="1" ref="CF582" ca="1">IF($A582&gt;CF$1,"",$C582*INDEX('ETS yield tables'!$D$68:$CO$96,$B582,CF$1-$A582+1)/10^6)</f>
        <v>0</v>
      </c>
      <c r="CG582" cm="1">
        <f t="array" aca="1" ref="CG582" ca="1">IF($A582&gt;CG$1,"",$C582*INDEX('ETS yield tables'!$D$68:$CO$96,$B582,CG$1-$A582+1)/10^6)</f>
        <v>0</v>
      </c>
      <c r="CH582" cm="1">
        <f t="array" aca="1" ref="CH582" ca="1">IF($A582&gt;CH$1,"",$C582*INDEX('ETS yield tables'!$D$68:$CO$96,$B582,CH$1-$A582+1)/10^6)</f>
        <v>0</v>
      </c>
      <c r="CI582" cm="1">
        <f t="array" aca="1" ref="CI582" ca="1">IF($A582&gt;CI$1,"",$C582*INDEX('ETS yield tables'!$D$68:$CO$96,$B582,CI$1-$A582+1)/10^6)</f>
        <v>0</v>
      </c>
      <c r="CJ582" cm="1">
        <f t="array" aca="1" ref="CJ582" ca="1">IF($A582&gt;CJ$1,"",$C582*INDEX('ETS yield tables'!$D$68:$CO$96,$B582,CJ$1-$A582+1)/10^6)</f>
        <v>0</v>
      </c>
      <c r="CK582" cm="1">
        <f t="array" aca="1" ref="CK582" ca="1">IF($A582&gt;CK$1,"",$C582*INDEX('ETS yield tables'!$D$68:$CO$96,$B582,CK$1-$A582+1)/10^6)</f>
        <v>0</v>
      </c>
      <c r="CL582" cm="1">
        <f t="array" aca="1" ref="CL582" ca="1">IF($A582&gt;CL$1,"",$C582*INDEX('ETS yield tables'!$D$68:$CO$96,$B582,CL$1-$A582+1)/10^6)</f>
        <v>0</v>
      </c>
      <c r="CM582" cm="1">
        <f t="array" aca="1" ref="CM582" ca="1">IF($A582&gt;CM$1,"",$C582*INDEX('ETS yield tables'!$D$68:$CO$96,$B582,CM$1-$A582+1)/10^6)</f>
        <v>0</v>
      </c>
      <c r="CN582" cm="1">
        <f t="array" aca="1" ref="CN582" ca="1">IF($A582&gt;CN$1,"",$C582*INDEX('ETS yield tables'!$D$68:$CO$96,$B582,CN$1-$A582+1)/10^6)</f>
        <v>0</v>
      </c>
      <c r="CO582" cm="1">
        <f t="array" aca="1" ref="CO582" ca="1">IF($A582&gt;CO$1,"",$C582*INDEX('ETS yield tables'!$D$68:$CO$96,$B582,CO$1-$A582+1)/10^6)</f>
        <v>0</v>
      </c>
    </row>
    <row r="583" spans="1:93" hidden="1" outlineLevel="1">
      <c r="A583">
        <v>2002</v>
      </c>
      <c r="B583">
        <f t="shared" si="269"/>
        <v>17</v>
      </c>
      <c r="C583" s="1">
        <v>1275.4815037752003</v>
      </c>
      <c r="D583" s="64"/>
      <c r="E583" s="64"/>
      <c r="F583" s="64"/>
      <c r="G583" s="64"/>
      <c r="H583" s="64"/>
      <c r="I583" s="64"/>
      <c r="J583" s="64"/>
      <c r="K583" s="64"/>
      <c r="L583" s="64"/>
      <c r="M583" s="64"/>
      <c r="N583" s="64"/>
      <c r="O583" s="64"/>
      <c r="P583" s="64"/>
      <c r="Q583" s="64"/>
      <c r="R583" s="64"/>
      <c r="S583" s="64"/>
      <c r="T583" s="64"/>
      <c r="U583" s="64"/>
      <c r="V583" s="64"/>
      <c r="W583" s="64"/>
      <c r="X583" s="64"/>
      <c r="Y583" s="64"/>
      <c r="Z583" s="64"/>
      <c r="AA583" s="64"/>
      <c r="AB583" s="64"/>
      <c r="AC583" s="64"/>
      <c r="AD583" s="64"/>
      <c r="AE583" s="64"/>
      <c r="AF583" cm="1">
        <f t="array" aca="1" ref="AF583" ca="1">IF($A583&gt;AF$1,"",$C583*INDEX('ETS yield tables'!$D$68:$CO$96,$B583,AF$1-$A583+1)/10^6)</f>
        <v>0</v>
      </c>
      <c r="AG583" cm="1">
        <f t="array" aca="1" ref="AG583" ca="1">IF($A583&gt;AG$1,"",$C583*INDEX('ETS yield tables'!$D$68:$CO$96,$B583,AG$1-$A583+1)/10^6)</f>
        <v>0</v>
      </c>
      <c r="AH583" cm="1">
        <f t="array" aca="1" ref="AH583" ca="1">IF($A583&gt;AH$1,"",$C583*INDEX('ETS yield tables'!$D$68:$CO$96,$B583,AH$1-$A583+1)/10^6)</f>
        <v>0</v>
      </c>
      <c r="AI583" cm="1">
        <f t="array" aca="1" ref="AI583" ca="1">IF($A583&gt;AI$1,"",$C583*INDEX('ETS yield tables'!$D$68:$CO$96,$B583,AI$1-$A583+1)/10^6)</f>
        <v>0</v>
      </c>
      <c r="AJ583" cm="1">
        <f t="array" aca="1" ref="AJ583" ca="1">IF($A583&gt;AJ$1,"",$C583*INDEX('ETS yield tables'!$D$68:$CO$96,$B583,AJ$1-$A583+1)/10^6)</f>
        <v>0</v>
      </c>
      <c r="AK583" cm="1">
        <f t="array" aca="1" ref="AK583" ca="1">IF($A583&gt;AK$1,"",$C583*INDEX('ETS yield tables'!$D$68:$CO$96,$B583,AK$1-$A583+1)/10^6)</f>
        <v>0</v>
      </c>
      <c r="AL583" cm="1">
        <f t="array" aca="1" ref="AL583" ca="1">IF($A583&gt;AL$1,"",$C583*INDEX('ETS yield tables'!$D$68:$CO$96,$B583,AL$1-$A583+1)/10^6)</f>
        <v>0</v>
      </c>
      <c r="AM583" cm="1">
        <f t="array" aca="1" ref="AM583" ca="1">IF($A583&gt;AM$1,"",$C583*INDEX('ETS yield tables'!$D$68:$CO$96,$B583,AM$1-$A583+1)/10^6)</f>
        <v>0</v>
      </c>
      <c r="AN583" cm="1">
        <f t="array" aca="1" ref="AN583" ca="1">IF($A583&gt;AN$1,"",$C583*INDEX('ETS yield tables'!$D$68:$CO$96,$B583,AN$1-$A583+1)/10^6)</f>
        <v>0</v>
      </c>
      <c r="AO583" cm="1">
        <f t="array" aca="1" ref="AO583" ca="1">IF($A583&gt;AO$1,"",$C583*INDEX('ETS yield tables'!$D$68:$CO$96,$B583,AO$1-$A583+1)/10^6)</f>
        <v>0</v>
      </c>
      <c r="AP583" cm="1">
        <f t="array" aca="1" ref="AP583" ca="1">IF($A583&gt;AP$1,"",$C583*INDEX('ETS yield tables'!$D$68:$CO$96,$B583,AP$1-$A583+1)/10^6)</f>
        <v>0</v>
      </c>
      <c r="AQ583" cm="1">
        <f t="array" aca="1" ref="AQ583" ca="1">IF($A583&gt;AQ$1,"",$C583*INDEX('ETS yield tables'!$D$68:$CO$96,$B583,AQ$1-$A583+1)/10^6)</f>
        <v>0</v>
      </c>
      <c r="AR583" cm="1">
        <f t="array" aca="1" ref="AR583" ca="1">IF($A583&gt;AR$1,"",$C583*INDEX('ETS yield tables'!$D$68:$CO$96,$B583,AR$1-$A583+1)/10^6)</f>
        <v>-0.61656775892493176</v>
      </c>
      <c r="AS583" cm="1">
        <f t="array" aca="1" ref="AS583" ca="1">IF($A583&gt;AS$1,"",$C583*INDEX('ETS yield tables'!$D$68:$CO$96,$B583,AS$1-$A583+1)/10^6)</f>
        <v>0</v>
      </c>
      <c r="AT583" cm="1">
        <f t="array" aca="1" ref="AT583" ca="1">IF($A583&gt;AT$1,"",$C583*INDEX('ETS yield tables'!$D$68:$CO$96,$B583,AT$1-$A583+1)/10^6)</f>
        <v>0</v>
      </c>
      <c r="AU583" cm="1">
        <f t="array" aca="1" ref="AU583" ca="1">IF($A583&gt;AU$1,"",$C583*INDEX('ETS yield tables'!$D$68:$CO$96,$B583,AU$1-$A583+1)/10^6)</f>
        <v>0</v>
      </c>
      <c r="AV583" cm="1">
        <f t="array" aca="1" ref="AV583" ca="1">IF($A583&gt;AV$1,"",$C583*INDEX('ETS yield tables'!$D$68:$CO$96,$B583,AV$1-$A583+1)/10^6)</f>
        <v>0</v>
      </c>
      <c r="AW583" cm="1">
        <f t="array" aca="1" ref="AW583" ca="1">IF($A583&gt;AW$1,"",$C583*INDEX('ETS yield tables'!$D$68:$CO$96,$B583,AW$1-$A583+1)/10^6)</f>
        <v>0</v>
      </c>
      <c r="AX583" cm="1">
        <f t="array" aca="1" ref="AX583" ca="1">IF($A583&gt;AX$1,"",$C583*INDEX('ETS yield tables'!$D$68:$CO$96,$B583,AX$1-$A583+1)/10^6)</f>
        <v>0</v>
      </c>
      <c r="AY583" cm="1">
        <f t="array" aca="1" ref="AY583" ca="1">IF($A583&gt;AY$1,"",$C583*INDEX('ETS yield tables'!$D$68:$CO$96,$B583,AY$1-$A583+1)/10^6)</f>
        <v>0</v>
      </c>
      <c r="AZ583" cm="1">
        <f t="array" aca="1" ref="AZ583" ca="1">IF($A583&gt;AZ$1,"",$C583*INDEX('ETS yield tables'!$D$68:$CO$96,$B583,AZ$1-$A583+1)/10^6)</f>
        <v>0</v>
      </c>
      <c r="BA583" cm="1">
        <f t="array" aca="1" ref="BA583" ca="1">IF($A583&gt;BA$1,"",$C583*INDEX('ETS yield tables'!$D$68:$CO$96,$B583,BA$1-$A583+1)/10^6)</f>
        <v>-1.1364540198636921E-3</v>
      </c>
      <c r="BB583" cm="1">
        <f t="array" aca="1" ref="BB583" ca="1">IF($A583&gt;BB$1,"",$C583*INDEX('ETS yield tables'!$D$68:$CO$96,$B583,BB$1-$A583+1)/10^6)</f>
        <v>-5.3455429823218671E-3</v>
      </c>
      <c r="BC583" cm="1">
        <f t="array" aca="1" ref="BC583" ca="1">IF($A583&gt;BC$1,"",$C583*INDEX('ETS yield tables'!$D$68:$CO$96,$B583,BC$1-$A583+1)/10^6)</f>
        <v>0</v>
      </c>
      <c r="BD583" cm="1">
        <f t="array" aca="1" ref="BD583" ca="1">IF($A583&gt;BD$1,"",$C583*INDEX('ETS yield tables'!$D$68:$CO$96,$B583,BD$1-$A583+1)/10^6)</f>
        <v>0</v>
      </c>
      <c r="BE583" cm="1">
        <f t="array" aca="1" ref="BE583" ca="1">IF($A583&gt;BE$1,"",$C583*INDEX('ETS yield tables'!$D$68:$CO$96,$B583,BE$1-$A583+1)/10^6)</f>
        <v>0</v>
      </c>
      <c r="BF583" cm="1">
        <f t="array" aca="1" ref="BF583" ca="1">IF($A583&gt;BF$1,"",$C583*INDEX('ETS yield tables'!$D$68:$CO$96,$B583,BF$1-$A583+1)/10^6)</f>
        <v>0</v>
      </c>
      <c r="BG583" cm="1">
        <f t="array" aca="1" ref="BG583" ca="1">IF($A583&gt;BG$1,"",$C583*INDEX('ETS yield tables'!$D$68:$CO$96,$B583,BG$1-$A583+1)/10^6)</f>
        <v>0</v>
      </c>
      <c r="BH583" cm="1">
        <f t="array" aca="1" ref="BH583" ca="1">IF($A583&gt;BH$1,"",$C583*INDEX('ETS yield tables'!$D$68:$CO$96,$B583,BH$1-$A583+1)/10^6)</f>
        <v>0</v>
      </c>
      <c r="BI583" cm="1">
        <f t="array" aca="1" ref="BI583" ca="1">IF($A583&gt;BI$1,"",$C583*INDEX('ETS yield tables'!$D$68:$CO$96,$B583,BI$1-$A583+1)/10^6)</f>
        <v>0</v>
      </c>
      <c r="BJ583" cm="1">
        <f t="array" aca="1" ref="BJ583" ca="1">IF($A583&gt;BJ$1,"",$C583*INDEX('ETS yield tables'!$D$68:$CO$96,$B583,BJ$1-$A583+1)/10^6)</f>
        <v>0</v>
      </c>
      <c r="BK583" cm="1">
        <f t="array" aca="1" ref="BK583" ca="1">IF($A583&gt;BK$1,"",$C583*INDEX('ETS yield tables'!$D$68:$CO$96,$B583,BK$1-$A583+1)/10^6)</f>
        <v>0</v>
      </c>
      <c r="BL583" cm="1">
        <f t="array" aca="1" ref="BL583" ca="1">IF($A583&gt;BL$1,"",$C583*INDEX('ETS yield tables'!$D$68:$CO$96,$B583,BL$1-$A583+1)/10^6)</f>
        <v>0</v>
      </c>
      <c r="BM583" cm="1">
        <f t="array" aca="1" ref="BM583" ca="1">IF($A583&gt;BM$1,"",$C583*INDEX('ETS yield tables'!$D$68:$CO$96,$B583,BM$1-$A583+1)/10^6)</f>
        <v>0</v>
      </c>
      <c r="BN583" cm="1">
        <f t="array" aca="1" ref="BN583" ca="1">IF($A583&gt;BN$1,"",$C583*INDEX('ETS yield tables'!$D$68:$CO$96,$B583,BN$1-$A583+1)/10^6)</f>
        <v>0</v>
      </c>
      <c r="BO583" cm="1">
        <f t="array" aca="1" ref="BO583" ca="1">IF($A583&gt;BO$1,"",$C583*INDEX('ETS yield tables'!$D$68:$CO$96,$B583,BO$1-$A583+1)/10^6)</f>
        <v>0</v>
      </c>
      <c r="BP583" cm="1">
        <f t="array" aca="1" ref="BP583" ca="1">IF($A583&gt;BP$1,"",$C583*INDEX('ETS yield tables'!$D$68:$CO$96,$B583,BP$1-$A583+1)/10^6)</f>
        <v>0</v>
      </c>
      <c r="BQ583" cm="1">
        <f t="array" aca="1" ref="BQ583" ca="1">IF($A583&gt;BQ$1,"",$C583*INDEX('ETS yield tables'!$D$68:$CO$96,$B583,BQ$1-$A583+1)/10^6)</f>
        <v>0</v>
      </c>
      <c r="BR583" cm="1">
        <f t="array" aca="1" ref="BR583" ca="1">IF($A583&gt;BR$1,"",$C583*INDEX('ETS yield tables'!$D$68:$CO$96,$B583,BR$1-$A583+1)/10^6)</f>
        <v>0</v>
      </c>
      <c r="BS583" cm="1">
        <f t="array" aca="1" ref="BS583" ca="1">IF($A583&gt;BS$1,"",$C583*INDEX('ETS yield tables'!$D$68:$CO$96,$B583,BS$1-$A583+1)/10^6)</f>
        <v>0</v>
      </c>
      <c r="BT583" cm="1">
        <f t="array" aca="1" ref="BT583" ca="1">IF($A583&gt;BT$1,"",$C583*INDEX('ETS yield tables'!$D$68:$CO$96,$B583,BT$1-$A583+1)/10^6)</f>
        <v>0</v>
      </c>
      <c r="BU583" cm="1">
        <f t="array" aca="1" ref="BU583" ca="1">IF($A583&gt;BU$1,"",$C583*INDEX('ETS yield tables'!$D$68:$CO$96,$B583,BU$1-$A583+1)/10^6)</f>
        <v>-0.76604143635234756</v>
      </c>
      <c r="BV583" cm="1">
        <f t="array" aca="1" ref="BV583" ca="1">IF($A583&gt;BV$1,"",$C583*INDEX('ETS yield tables'!$D$68:$CO$96,$B583,BV$1-$A583+1)/10^6)</f>
        <v>-4.3354891794822811E-2</v>
      </c>
      <c r="BW583" cm="1">
        <f t="array" aca="1" ref="BW583" ca="1">IF($A583&gt;BW$1,"",$C583*INDEX('ETS yield tables'!$D$68:$CO$96,$B583,BW$1-$A583+1)/10^6)</f>
        <v>-4.1314121388782536E-2</v>
      </c>
      <c r="BX583" cm="1">
        <f t="array" aca="1" ref="BX583" ca="1">IF($A583&gt;BX$1,"",$C583*INDEX('ETS yield tables'!$D$68:$CO$96,$B583,BX$1-$A583+1)/10^6)</f>
        <v>-3.7487676877456896E-2</v>
      </c>
      <c r="BY583" cm="1">
        <f t="array" aca="1" ref="BY583" ca="1">IF($A583&gt;BY$1,"",$C583*INDEX('ETS yield tables'!$D$68:$CO$96,$B583,BY$1-$A583+1)/10^6)</f>
        <v>-2.0013580275736669E-2</v>
      </c>
      <c r="BZ583" cm="1">
        <f t="array" aca="1" ref="BZ583" ca="1">IF($A583&gt;BZ$1,"",$C583*INDEX('ETS yield tables'!$D$68:$CO$96,$B583,BZ$1-$A583+1)/10^6)</f>
        <v>-3.55986887703658E-3</v>
      </c>
      <c r="CA583" cm="1">
        <f t="array" aca="1" ref="CA583" ca="1">IF($A583&gt;CA$1,"",$C583*INDEX('ETS yield tables'!$D$68:$CO$96,$B583,CA$1-$A583+1)/10^6)</f>
        <v>0</v>
      </c>
      <c r="CB583" cm="1">
        <f t="array" aca="1" ref="CB583" ca="1">IF($A583&gt;CB$1,"",$C583*INDEX('ETS yield tables'!$D$68:$CO$96,$B583,CB$1-$A583+1)/10^6)</f>
        <v>0</v>
      </c>
      <c r="CC583" cm="1">
        <f t="array" aca="1" ref="CC583" ca="1">IF($A583&gt;CC$1,"",$C583*INDEX('ETS yield tables'!$D$68:$CO$96,$B583,CC$1-$A583+1)/10^6)</f>
        <v>0</v>
      </c>
      <c r="CD583" cm="1">
        <f t="array" aca="1" ref="CD583" ca="1">IF($A583&gt;CD$1,"",$C583*INDEX('ETS yield tables'!$D$68:$CO$96,$B583,CD$1-$A583+1)/10^6)</f>
        <v>-1.1364540198636921E-3</v>
      </c>
      <c r="CE583" cm="1">
        <f t="array" aca="1" ref="CE583" ca="1">IF($A583&gt;CE$1,"",$C583*INDEX('ETS yield tables'!$D$68:$CO$96,$B583,CE$1-$A583+1)/10^6)</f>
        <v>-5.3455429823218671E-3</v>
      </c>
      <c r="CF583" cm="1">
        <f t="array" aca="1" ref="CF583" ca="1">IF($A583&gt;CF$1,"",$C583*INDEX('ETS yield tables'!$D$68:$CO$96,$B583,CF$1-$A583+1)/10^6)</f>
        <v>0</v>
      </c>
      <c r="CG583" cm="1">
        <f t="array" aca="1" ref="CG583" ca="1">IF($A583&gt;CG$1,"",$C583*INDEX('ETS yield tables'!$D$68:$CO$96,$B583,CG$1-$A583+1)/10^6)</f>
        <v>0</v>
      </c>
      <c r="CH583" cm="1">
        <f t="array" aca="1" ref="CH583" ca="1">IF($A583&gt;CH$1,"",$C583*INDEX('ETS yield tables'!$D$68:$CO$96,$B583,CH$1-$A583+1)/10^6)</f>
        <v>0</v>
      </c>
      <c r="CI583" cm="1">
        <f t="array" aca="1" ref="CI583" ca="1">IF($A583&gt;CI$1,"",$C583*INDEX('ETS yield tables'!$D$68:$CO$96,$B583,CI$1-$A583+1)/10^6)</f>
        <v>0</v>
      </c>
      <c r="CJ583" cm="1">
        <f t="array" aca="1" ref="CJ583" ca="1">IF($A583&gt;CJ$1,"",$C583*INDEX('ETS yield tables'!$D$68:$CO$96,$B583,CJ$1-$A583+1)/10^6)</f>
        <v>0</v>
      </c>
      <c r="CK583" cm="1">
        <f t="array" aca="1" ref="CK583" ca="1">IF($A583&gt;CK$1,"",$C583*INDEX('ETS yield tables'!$D$68:$CO$96,$B583,CK$1-$A583+1)/10^6)</f>
        <v>0</v>
      </c>
      <c r="CL583" cm="1">
        <f t="array" aca="1" ref="CL583" ca="1">IF($A583&gt;CL$1,"",$C583*INDEX('ETS yield tables'!$D$68:$CO$96,$B583,CL$1-$A583+1)/10^6)</f>
        <v>0</v>
      </c>
      <c r="CM583" cm="1">
        <f t="array" aca="1" ref="CM583" ca="1">IF($A583&gt;CM$1,"",$C583*INDEX('ETS yield tables'!$D$68:$CO$96,$B583,CM$1-$A583+1)/10^6)</f>
        <v>0</v>
      </c>
      <c r="CN583" cm="1">
        <f t="array" aca="1" ref="CN583" ca="1">IF($A583&gt;CN$1,"",$C583*INDEX('ETS yield tables'!$D$68:$CO$96,$B583,CN$1-$A583+1)/10^6)</f>
        <v>0</v>
      </c>
      <c r="CO583" cm="1">
        <f t="array" aca="1" ref="CO583" ca="1">IF($A583&gt;CO$1,"",$C583*INDEX('ETS yield tables'!$D$68:$CO$96,$B583,CO$1-$A583+1)/10^6)</f>
        <v>0</v>
      </c>
    </row>
    <row r="584" spans="1:93" hidden="1" outlineLevel="1">
      <c r="A584">
        <v>2003</v>
      </c>
      <c r="B584">
        <f t="shared" si="269"/>
        <v>16</v>
      </c>
      <c r="C584" s="1">
        <v>1036.0242236961601</v>
      </c>
      <c r="D584" s="64"/>
      <c r="E584" s="64"/>
      <c r="F584" s="64"/>
      <c r="G584" s="64"/>
      <c r="H584" s="64"/>
      <c r="I584" s="64"/>
      <c r="J584" s="64"/>
      <c r="K584" s="64"/>
      <c r="L584" s="64"/>
      <c r="M584" s="64"/>
      <c r="N584" s="64"/>
      <c r="O584" s="64"/>
      <c r="P584" s="64"/>
      <c r="Q584" s="64"/>
      <c r="R584" s="64"/>
      <c r="S584" s="64"/>
      <c r="T584" s="64"/>
      <c r="U584" s="64"/>
      <c r="V584" s="64"/>
      <c r="W584" s="64"/>
      <c r="X584" s="64"/>
      <c r="Y584" s="64"/>
      <c r="Z584" s="64"/>
      <c r="AA584" s="64"/>
      <c r="AB584" s="64"/>
      <c r="AC584" s="64"/>
      <c r="AD584" s="64"/>
      <c r="AE584" s="64"/>
      <c r="AF584" cm="1">
        <f t="array" aca="1" ref="AF584" ca="1">IF($A584&gt;AF$1,"",$C584*INDEX('ETS yield tables'!$D$68:$CO$96,$B584,AF$1-$A584+1)/10^6)</f>
        <v>0</v>
      </c>
      <c r="AG584" cm="1">
        <f t="array" aca="1" ref="AG584" ca="1">IF($A584&gt;AG$1,"",$C584*INDEX('ETS yield tables'!$D$68:$CO$96,$B584,AG$1-$A584+1)/10^6)</f>
        <v>0</v>
      </c>
      <c r="AH584" cm="1">
        <f t="array" aca="1" ref="AH584" ca="1">IF($A584&gt;AH$1,"",$C584*INDEX('ETS yield tables'!$D$68:$CO$96,$B584,AH$1-$A584+1)/10^6)</f>
        <v>0</v>
      </c>
      <c r="AI584" cm="1">
        <f t="array" aca="1" ref="AI584" ca="1">IF($A584&gt;AI$1,"",$C584*INDEX('ETS yield tables'!$D$68:$CO$96,$B584,AI$1-$A584+1)/10^6)</f>
        <v>0</v>
      </c>
      <c r="AJ584" cm="1">
        <f t="array" aca="1" ref="AJ584" ca="1">IF($A584&gt;AJ$1,"",$C584*INDEX('ETS yield tables'!$D$68:$CO$96,$B584,AJ$1-$A584+1)/10^6)</f>
        <v>0</v>
      </c>
      <c r="AK584" cm="1">
        <f t="array" aca="1" ref="AK584" ca="1">IF($A584&gt;AK$1,"",$C584*INDEX('ETS yield tables'!$D$68:$CO$96,$B584,AK$1-$A584+1)/10^6)</f>
        <v>0</v>
      </c>
      <c r="AL584" cm="1">
        <f t="array" aca="1" ref="AL584" ca="1">IF($A584&gt;AL$1,"",$C584*INDEX('ETS yield tables'!$D$68:$CO$96,$B584,AL$1-$A584+1)/10^6)</f>
        <v>0</v>
      </c>
      <c r="AM584" cm="1">
        <f t="array" aca="1" ref="AM584" ca="1">IF($A584&gt;AM$1,"",$C584*INDEX('ETS yield tables'!$D$68:$CO$96,$B584,AM$1-$A584+1)/10^6)</f>
        <v>0</v>
      </c>
      <c r="AN584" cm="1">
        <f t="array" aca="1" ref="AN584" ca="1">IF($A584&gt;AN$1,"",$C584*INDEX('ETS yield tables'!$D$68:$CO$96,$B584,AN$1-$A584+1)/10^6)</f>
        <v>0</v>
      </c>
      <c r="AO584" cm="1">
        <f t="array" aca="1" ref="AO584" ca="1">IF($A584&gt;AO$1,"",$C584*INDEX('ETS yield tables'!$D$68:$CO$96,$B584,AO$1-$A584+1)/10^6)</f>
        <v>0</v>
      </c>
      <c r="AP584" cm="1">
        <f t="array" aca="1" ref="AP584" ca="1">IF($A584&gt;AP$1,"",$C584*INDEX('ETS yield tables'!$D$68:$CO$96,$B584,AP$1-$A584+1)/10^6)</f>
        <v>0</v>
      </c>
      <c r="AQ584" cm="1">
        <f t="array" aca="1" ref="AQ584" ca="1">IF($A584&gt;AQ$1,"",$C584*INDEX('ETS yield tables'!$D$68:$CO$96,$B584,AQ$1-$A584+1)/10^6)</f>
        <v>0</v>
      </c>
      <c r="AR584" cm="1">
        <f t="array" aca="1" ref="AR584" ca="1">IF($A584&gt;AR$1,"",$C584*INDEX('ETS yield tables'!$D$68:$CO$96,$B584,AR$1-$A584+1)/10^6)</f>
        <v>0</v>
      </c>
      <c r="AS584" cm="1">
        <f t="array" aca="1" ref="AS584" ca="1">IF($A584&gt;AS$1,"",$C584*INDEX('ETS yield tables'!$D$68:$CO$96,$B584,AS$1-$A584+1)/10^6)</f>
        <v>-0.54194427141546131</v>
      </c>
      <c r="AT584" cm="1">
        <f t="array" aca="1" ref="AT584" ca="1">IF($A584&gt;AT$1,"",$C584*INDEX('ETS yield tables'!$D$68:$CO$96,$B584,AT$1-$A584+1)/10^6)</f>
        <v>0</v>
      </c>
      <c r="AU584" cm="1">
        <f t="array" aca="1" ref="AU584" ca="1">IF($A584&gt;AU$1,"",$C584*INDEX('ETS yield tables'!$D$68:$CO$96,$B584,AU$1-$A584+1)/10^6)</f>
        <v>0</v>
      </c>
      <c r="AV584" cm="1">
        <f t="array" aca="1" ref="AV584" ca="1">IF($A584&gt;AV$1,"",$C584*INDEX('ETS yield tables'!$D$68:$CO$96,$B584,AV$1-$A584+1)/10^6)</f>
        <v>0</v>
      </c>
      <c r="AW584" cm="1">
        <f t="array" aca="1" ref="AW584" ca="1">IF($A584&gt;AW$1,"",$C584*INDEX('ETS yield tables'!$D$68:$CO$96,$B584,AW$1-$A584+1)/10^6)</f>
        <v>0</v>
      </c>
      <c r="AX584" cm="1">
        <f t="array" aca="1" ref="AX584" ca="1">IF($A584&gt;AX$1,"",$C584*INDEX('ETS yield tables'!$D$68:$CO$96,$B584,AX$1-$A584+1)/10^6)</f>
        <v>0</v>
      </c>
      <c r="AY584" cm="1">
        <f t="array" aca="1" ref="AY584" ca="1">IF($A584&gt;AY$1,"",$C584*INDEX('ETS yield tables'!$D$68:$CO$96,$B584,AY$1-$A584+1)/10^6)</f>
        <v>0</v>
      </c>
      <c r="AZ584" cm="1">
        <f t="array" aca="1" ref="AZ584" ca="1">IF($A584&gt;AZ$1,"",$C584*INDEX('ETS yield tables'!$D$68:$CO$96,$B584,AZ$1-$A584+1)/10^6)</f>
        <v>0</v>
      </c>
      <c r="BA584" cm="1">
        <f t="array" aca="1" ref="BA584" ca="1">IF($A584&gt;BA$1,"",$C584*INDEX('ETS yield tables'!$D$68:$CO$96,$B584,BA$1-$A584+1)/10^6)</f>
        <v>0</v>
      </c>
      <c r="BB584" cm="1">
        <f t="array" aca="1" ref="BB584" ca="1">IF($A584&gt;BB$1,"",$C584*INDEX('ETS yield tables'!$D$68:$CO$96,$B584,BB$1-$A584+1)/10^6)</f>
        <v>-9.2309758331326954E-4</v>
      </c>
      <c r="BC584" cm="1">
        <f t="array" aca="1" ref="BC584" ca="1">IF($A584&gt;BC$1,"",$C584*INDEX('ETS yield tables'!$D$68:$CO$96,$B584,BC$1-$A584+1)/10^6)</f>
        <v>-4.3419775215106093E-3</v>
      </c>
      <c r="BD584" cm="1">
        <f t="array" aca="1" ref="BD584" ca="1">IF($A584&gt;BD$1,"",$C584*INDEX('ETS yield tables'!$D$68:$CO$96,$B584,BD$1-$A584+1)/10^6)</f>
        <v>0</v>
      </c>
      <c r="BE584" cm="1">
        <f t="array" aca="1" ref="BE584" ca="1">IF($A584&gt;BE$1,"",$C584*INDEX('ETS yield tables'!$D$68:$CO$96,$B584,BE$1-$A584+1)/10^6)</f>
        <v>0</v>
      </c>
      <c r="BF584" cm="1">
        <f t="array" aca="1" ref="BF584" ca="1">IF($A584&gt;BF$1,"",$C584*INDEX('ETS yield tables'!$D$68:$CO$96,$B584,BF$1-$A584+1)/10^6)</f>
        <v>0</v>
      </c>
      <c r="BG584" cm="1">
        <f t="array" aca="1" ref="BG584" ca="1">IF($A584&gt;BG$1,"",$C584*INDEX('ETS yield tables'!$D$68:$CO$96,$B584,BG$1-$A584+1)/10^6)</f>
        <v>0</v>
      </c>
      <c r="BH584" cm="1">
        <f t="array" aca="1" ref="BH584" ca="1">IF($A584&gt;BH$1,"",$C584*INDEX('ETS yield tables'!$D$68:$CO$96,$B584,BH$1-$A584+1)/10^6)</f>
        <v>0</v>
      </c>
      <c r="BI584" cm="1">
        <f t="array" aca="1" ref="BI584" ca="1">IF($A584&gt;BI$1,"",$C584*INDEX('ETS yield tables'!$D$68:$CO$96,$B584,BI$1-$A584+1)/10^6)</f>
        <v>0</v>
      </c>
      <c r="BJ584" cm="1">
        <f t="array" aca="1" ref="BJ584" ca="1">IF($A584&gt;BJ$1,"",$C584*INDEX('ETS yield tables'!$D$68:$CO$96,$B584,BJ$1-$A584+1)/10^6)</f>
        <v>0</v>
      </c>
      <c r="BK584" cm="1">
        <f t="array" aca="1" ref="BK584" ca="1">IF($A584&gt;BK$1,"",$C584*INDEX('ETS yield tables'!$D$68:$CO$96,$B584,BK$1-$A584+1)/10^6)</f>
        <v>0</v>
      </c>
      <c r="BL584" cm="1">
        <f t="array" aca="1" ref="BL584" ca="1">IF($A584&gt;BL$1,"",$C584*INDEX('ETS yield tables'!$D$68:$CO$96,$B584,BL$1-$A584+1)/10^6)</f>
        <v>0</v>
      </c>
      <c r="BM584" cm="1">
        <f t="array" aca="1" ref="BM584" ca="1">IF($A584&gt;BM$1,"",$C584*INDEX('ETS yield tables'!$D$68:$CO$96,$B584,BM$1-$A584+1)/10^6)</f>
        <v>0</v>
      </c>
      <c r="BN584" cm="1">
        <f t="array" aca="1" ref="BN584" ca="1">IF($A584&gt;BN$1,"",$C584*INDEX('ETS yield tables'!$D$68:$CO$96,$B584,BN$1-$A584+1)/10^6)</f>
        <v>0</v>
      </c>
      <c r="BO584" cm="1">
        <f t="array" aca="1" ref="BO584" ca="1">IF($A584&gt;BO$1,"",$C584*INDEX('ETS yield tables'!$D$68:$CO$96,$B584,BO$1-$A584+1)/10^6)</f>
        <v>0</v>
      </c>
      <c r="BP584" cm="1">
        <f t="array" aca="1" ref="BP584" ca="1">IF($A584&gt;BP$1,"",$C584*INDEX('ETS yield tables'!$D$68:$CO$96,$B584,BP$1-$A584+1)/10^6)</f>
        <v>0</v>
      </c>
      <c r="BQ584" cm="1">
        <f t="array" aca="1" ref="BQ584" ca="1">IF($A584&gt;BQ$1,"",$C584*INDEX('ETS yield tables'!$D$68:$CO$96,$B584,BQ$1-$A584+1)/10^6)</f>
        <v>0</v>
      </c>
      <c r="BR584" cm="1">
        <f t="array" aca="1" ref="BR584" ca="1">IF($A584&gt;BR$1,"",$C584*INDEX('ETS yield tables'!$D$68:$CO$96,$B584,BR$1-$A584+1)/10^6)</f>
        <v>0</v>
      </c>
      <c r="BS584" cm="1">
        <f t="array" aca="1" ref="BS584" ca="1">IF($A584&gt;BS$1,"",$C584*INDEX('ETS yield tables'!$D$68:$CO$96,$B584,BS$1-$A584+1)/10^6)</f>
        <v>0</v>
      </c>
      <c r="BT584" cm="1">
        <f t="array" aca="1" ref="BT584" ca="1">IF($A584&gt;BT$1,"",$C584*INDEX('ETS yield tables'!$D$68:$CO$96,$B584,BT$1-$A584+1)/10^6)</f>
        <v>0</v>
      </c>
      <c r="BU584" cm="1">
        <f t="array" aca="1" ref="BU584" ca="1">IF($A584&gt;BU$1,"",$C584*INDEX('ETS yield tables'!$D$68:$CO$96,$B584,BU$1-$A584+1)/10^6)</f>
        <v>0</v>
      </c>
      <c r="BV584" cm="1">
        <f t="array" aca="1" ref="BV584" ca="1">IF($A584&gt;BV$1,"",$C584*INDEX('ETS yield tables'!$D$68:$CO$96,$B584,BV$1-$A584+1)/10^6)</f>
        <v>-0.6222257885096768</v>
      </c>
      <c r="BW584" cm="1">
        <f t="array" aca="1" ref="BW584" ca="1">IF($A584&gt;BW$1,"",$C584*INDEX('ETS yield tables'!$D$68:$CO$96,$B584,BW$1-$A584+1)/10^6)</f>
        <v>-3.5215499387656161E-2</v>
      </c>
      <c r="BX584" cm="1">
        <f t="array" aca="1" ref="BX584" ca="1">IF($A584&gt;BX$1,"",$C584*INDEX('ETS yield tables'!$D$68:$CO$96,$B584,BX$1-$A584+1)/10^6)</f>
        <v>-3.3557860629742337E-2</v>
      </c>
      <c r="BY584" cm="1">
        <f t="array" aca="1" ref="BY584" ca="1">IF($A584&gt;BY$1,"",$C584*INDEX('ETS yield tables'!$D$68:$CO$96,$B584,BY$1-$A584+1)/10^6)</f>
        <v>-3.0449787958653832E-2</v>
      </c>
      <c r="BZ584" cm="1">
        <f t="array" aca="1" ref="BZ584" ca="1">IF($A584&gt;BZ$1,"",$C584*INDEX('ETS yield tables'!$D$68:$CO$96,$B584,BZ$1-$A584+1)/10^6)</f>
        <v>-1.6256256094016451E-2</v>
      </c>
      <c r="CA584" cm="1">
        <f t="array" aca="1" ref="CA584" ca="1">IF($A584&gt;CA$1,"",$C584*INDEX('ETS yield tables'!$D$68:$CO$96,$B584,CA$1-$A584+1)/10^6)</f>
        <v>-2.8915436083359796E-3</v>
      </c>
      <c r="CB584" cm="1">
        <f t="array" aca="1" ref="CB584" ca="1">IF($A584&gt;CB$1,"",$C584*INDEX('ETS yield tables'!$D$68:$CO$96,$B584,CB$1-$A584+1)/10^6)</f>
        <v>0</v>
      </c>
      <c r="CC584" cm="1">
        <f t="array" aca="1" ref="CC584" ca="1">IF($A584&gt;CC$1,"",$C584*INDEX('ETS yield tables'!$D$68:$CO$96,$B584,CC$1-$A584+1)/10^6)</f>
        <v>0</v>
      </c>
      <c r="CD584" cm="1">
        <f t="array" aca="1" ref="CD584" ca="1">IF($A584&gt;CD$1,"",$C584*INDEX('ETS yield tables'!$D$68:$CO$96,$B584,CD$1-$A584+1)/10^6)</f>
        <v>0</v>
      </c>
      <c r="CE584" cm="1">
        <f t="array" aca="1" ref="CE584" ca="1">IF($A584&gt;CE$1,"",$C584*INDEX('ETS yield tables'!$D$68:$CO$96,$B584,CE$1-$A584+1)/10^6)</f>
        <v>-9.2309758331326954E-4</v>
      </c>
      <c r="CF584" cm="1">
        <f t="array" aca="1" ref="CF584" ca="1">IF($A584&gt;CF$1,"",$C584*INDEX('ETS yield tables'!$D$68:$CO$96,$B584,CF$1-$A584+1)/10^6)</f>
        <v>-4.3419775215106093E-3</v>
      </c>
      <c r="CG584" cm="1">
        <f t="array" aca="1" ref="CG584" ca="1">IF($A584&gt;CG$1,"",$C584*INDEX('ETS yield tables'!$D$68:$CO$96,$B584,CG$1-$A584+1)/10^6)</f>
        <v>0</v>
      </c>
      <c r="CH584" cm="1">
        <f t="array" aca="1" ref="CH584" ca="1">IF($A584&gt;CH$1,"",$C584*INDEX('ETS yield tables'!$D$68:$CO$96,$B584,CH$1-$A584+1)/10^6)</f>
        <v>0</v>
      </c>
      <c r="CI584" cm="1">
        <f t="array" aca="1" ref="CI584" ca="1">IF($A584&gt;CI$1,"",$C584*INDEX('ETS yield tables'!$D$68:$CO$96,$B584,CI$1-$A584+1)/10^6)</f>
        <v>0</v>
      </c>
      <c r="CJ584" cm="1">
        <f t="array" aca="1" ref="CJ584" ca="1">IF($A584&gt;CJ$1,"",$C584*INDEX('ETS yield tables'!$D$68:$CO$96,$B584,CJ$1-$A584+1)/10^6)</f>
        <v>0</v>
      </c>
      <c r="CK584" cm="1">
        <f t="array" aca="1" ref="CK584" ca="1">IF($A584&gt;CK$1,"",$C584*INDEX('ETS yield tables'!$D$68:$CO$96,$B584,CK$1-$A584+1)/10^6)</f>
        <v>0</v>
      </c>
      <c r="CL584" cm="1">
        <f t="array" aca="1" ref="CL584" ca="1">IF($A584&gt;CL$1,"",$C584*INDEX('ETS yield tables'!$D$68:$CO$96,$B584,CL$1-$A584+1)/10^6)</f>
        <v>0</v>
      </c>
      <c r="CM584" cm="1">
        <f t="array" aca="1" ref="CM584" ca="1">IF($A584&gt;CM$1,"",$C584*INDEX('ETS yield tables'!$D$68:$CO$96,$B584,CM$1-$A584+1)/10^6)</f>
        <v>0</v>
      </c>
      <c r="CN584" cm="1">
        <f t="array" aca="1" ref="CN584" ca="1">IF($A584&gt;CN$1,"",$C584*INDEX('ETS yield tables'!$D$68:$CO$96,$B584,CN$1-$A584+1)/10^6)</f>
        <v>0</v>
      </c>
      <c r="CO584" cm="1">
        <f t="array" aca="1" ref="CO584" ca="1">IF($A584&gt;CO$1,"",$C584*INDEX('ETS yield tables'!$D$68:$CO$96,$B584,CO$1-$A584+1)/10^6)</f>
        <v>0</v>
      </c>
    </row>
    <row r="585" spans="1:93" hidden="1" outlineLevel="1">
      <c r="A585">
        <v>2004</v>
      </c>
      <c r="B585">
        <f t="shared" si="269"/>
        <v>15</v>
      </c>
      <c r="C585" s="1">
        <v>958.94102338936</v>
      </c>
      <c r="D585" s="64"/>
      <c r="E585" s="64"/>
      <c r="F585" s="64"/>
      <c r="G585" s="64"/>
      <c r="H585" s="64"/>
      <c r="I585" s="64"/>
      <c r="J585" s="64"/>
      <c r="K585" s="64"/>
      <c r="L585" s="64"/>
      <c r="M585" s="64"/>
      <c r="N585" s="64"/>
      <c r="O585" s="64"/>
      <c r="P585" s="64"/>
      <c r="Q585" s="64"/>
      <c r="R585" s="64"/>
      <c r="S585" s="64"/>
      <c r="T585" s="64"/>
      <c r="U585" s="64"/>
      <c r="V585" s="64"/>
      <c r="W585" s="64"/>
      <c r="X585" s="64"/>
      <c r="Y585" s="64"/>
      <c r="Z585" s="64"/>
      <c r="AA585" s="64"/>
      <c r="AB585" s="64"/>
      <c r="AC585" s="64"/>
      <c r="AD585" s="64"/>
      <c r="AE585" s="64"/>
      <c r="AF585" cm="1">
        <f t="array" aca="1" ref="AF585" ca="1">IF($A585&gt;AF$1,"",$C585*INDEX('ETS yield tables'!$D$68:$CO$96,$B585,AF$1-$A585+1)/10^6)</f>
        <v>0</v>
      </c>
      <c r="AG585" cm="1">
        <f t="array" aca="1" ref="AG585" ca="1">IF($A585&gt;AG$1,"",$C585*INDEX('ETS yield tables'!$D$68:$CO$96,$B585,AG$1-$A585+1)/10^6)</f>
        <v>0</v>
      </c>
      <c r="AH585" cm="1">
        <f t="array" aca="1" ref="AH585" ca="1">IF($A585&gt;AH$1,"",$C585*INDEX('ETS yield tables'!$D$68:$CO$96,$B585,AH$1-$A585+1)/10^6)</f>
        <v>0</v>
      </c>
      <c r="AI585" cm="1">
        <f t="array" aca="1" ref="AI585" ca="1">IF($A585&gt;AI$1,"",$C585*INDEX('ETS yield tables'!$D$68:$CO$96,$B585,AI$1-$A585+1)/10^6)</f>
        <v>0</v>
      </c>
      <c r="AJ585" cm="1">
        <f t="array" aca="1" ref="AJ585" ca="1">IF($A585&gt;AJ$1,"",$C585*INDEX('ETS yield tables'!$D$68:$CO$96,$B585,AJ$1-$A585+1)/10^6)</f>
        <v>0</v>
      </c>
      <c r="AK585" cm="1">
        <f t="array" aca="1" ref="AK585" ca="1">IF($A585&gt;AK$1,"",$C585*INDEX('ETS yield tables'!$D$68:$CO$96,$B585,AK$1-$A585+1)/10^6)</f>
        <v>0</v>
      </c>
      <c r="AL585" cm="1">
        <f t="array" aca="1" ref="AL585" ca="1">IF($A585&gt;AL$1,"",$C585*INDEX('ETS yield tables'!$D$68:$CO$96,$B585,AL$1-$A585+1)/10^6)</f>
        <v>0</v>
      </c>
      <c r="AM585" cm="1">
        <f t="array" aca="1" ref="AM585" ca="1">IF($A585&gt;AM$1,"",$C585*INDEX('ETS yield tables'!$D$68:$CO$96,$B585,AM$1-$A585+1)/10^6)</f>
        <v>0</v>
      </c>
      <c r="AN585" cm="1">
        <f t="array" aca="1" ref="AN585" ca="1">IF($A585&gt;AN$1,"",$C585*INDEX('ETS yield tables'!$D$68:$CO$96,$B585,AN$1-$A585+1)/10^6)</f>
        <v>0</v>
      </c>
      <c r="AO585" cm="1">
        <f t="array" aca="1" ref="AO585" ca="1">IF($A585&gt;AO$1,"",$C585*INDEX('ETS yield tables'!$D$68:$CO$96,$B585,AO$1-$A585+1)/10^6)</f>
        <v>0</v>
      </c>
      <c r="AP585" cm="1">
        <f t="array" aca="1" ref="AP585" ca="1">IF($A585&gt;AP$1,"",$C585*INDEX('ETS yield tables'!$D$68:$CO$96,$B585,AP$1-$A585+1)/10^6)</f>
        <v>0</v>
      </c>
      <c r="AQ585" cm="1">
        <f t="array" aca="1" ref="AQ585" ca="1">IF($A585&gt;AQ$1,"",$C585*INDEX('ETS yield tables'!$D$68:$CO$96,$B585,AQ$1-$A585+1)/10^6)</f>
        <v>0</v>
      </c>
      <c r="AR585" cm="1">
        <f t="array" aca="1" ref="AR585" ca="1">IF($A585&gt;AR$1,"",$C585*INDEX('ETS yield tables'!$D$68:$CO$96,$B585,AR$1-$A585+1)/10^6)</f>
        <v>0</v>
      </c>
      <c r="AS585" cm="1">
        <f t="array" aca="1" ref="AS585" ca="1">IF($A585&gt;AS$1,"",$C585*INDEX('ETS yield tables'!$D$68:$CO$96,$B585,AS$1-$A585+1)/10^6)</f>
        <v>0</v>
      </c>
      <c r="AT585" cm="1">
        <f t="array" aca="1" ref="AT585" ca="1">IF($A585&gt;AT$1,"",$C585*INDEX('ETS yield tables'!$D$68:$CO$96,$B585,AT$1-$A585+1)/10^6)</f>
        <v>-0.53825359642844772</v>
      </c>
      <c r="AU585" cm="1">
        <f t="array" aca="1" ref="AU585" ca="1">IF($A585&gt;AU$1,"",$C585*INDEX('ETS yield tables'!$D$68:$CO$96,$B585,AU$1-$A585+1)/10^6)</f>
        <v>0</v>
      </c>
      <c r="AV585" cm="1">
        <f t="array" aca="1" ref="AV585" ca="1">IF($A585&gt;AV$1,"",$C585*INDEX('ETS yield tables'!$D$68:$CO$96,$B585,AV$1-$A585+1)/10^6)</f>
        <v>0</v>
      </c>
      <c r="AW585" cm="1">
        <f t="array" aca="1" ref="AW585" ca="1">IF($A585&gt;AW$1,"",$C585*INDEX('ETS yield tables'!$D$68:$CO$96,$B585,AW$1-$A585+1)/10^6)</f>
        <v>0</v>
      </c>
      <c r="AX585" cm="1">
        <f t="array" aca="1" ref="AX585" ca="1">IF($A585&gt;AX$1,"",$C585*INDEX('ETS yield tables'!$D$68:$CO$96,$B585,AX$1-$A585+1)/10^6)</f>
        <v>0</v>
      </c>
      <c r="AY585" cm="1">
        <f t="array" aca="1" ref="AY585" ca="1">IF($A585&gt;AY$1,"",$C585*INDEX('ETS yield tables'!$D$68:$CO$96,$B585,AY$1-$A585+1)/10^6)</f>
        <v>0</v>
      </c>
      <c r="AZ585" cm="1">
        <f t="array" aca="1" ref="AZ585" ca="1">IF($A585&gt;AZ$1,"",$C585*INDEX('ETS yield tables'!$D$68:$CO$96,$B585,AZ$1-$A585+1)/10^6)</f>
        <v>0</v>
      </c>
      <c r="BA585" cm="1">
        <f t="array" aca="1" ref="BA585" ca="1">IF($A585&gt;BA$1,"",$C585*INDEX('ETS yield tables'!$D$68:$CO$96,$B585,BA$1-$A585+1)/10^6)</f>
        <v>0</v>
      </c>
      <c r="BB585" cm="1">
        <f t="array" aca="1" ref="BB585" ca="1">IF($A585&gt;BB$1,"",$C585*INDEX('ETS yield tables'!$D$68:$CO$96,$B585,BB$1-$A585+1)/10^6)</f>
        <v>0</v>
      </c>
      <c r="BC585" cm="1">
        <f t="array" aca="1" ref="BC585" ca="1">IF($A585&gt;BC$1,"",$C585*INDEX('ETS yield tables'!$D$68:$CO$96,$B585,BC$1-$A585+1)/10^6)</f>
        <v>-8.5441645183991128E-4</v>
      </c>
      <c r="BD585" cm="1">
        <f t="array" aca="1" ref="BD585" ca="1">IF($A585&gt;BD$1,"",$C585*INDEX('ETS yield tables'!$D$68:$CO$96,$B585,BD$1-$A585+1)/10^6)</f>
        <v>-4.0189218290248097E-3</v>
      </c>
      <c r="BE585" cm="1">
        <f t="array" aca="1" ref="BE585" ca="1">IF($A585&gt;BE$1,"",$C585*INDEX('ETS yield tables'!$D$68:$CO$96,$B585,BE$1-$A585+1)/10^6)</f>
        <v>0</v>
      </c>
      <c r="BF585" cm="1">
        <f t="array" aca="1" ref="BF585" ca="1">IF($A585&gt;BF$1,"",$C585*INDEX('ETS yield tables'!$D$68:$CO$96,$B585,BF$1-$A585+1)/10^6)</f>
        <v>0</v>
      </c>
      <c r="BG585" cm="1">
        <f t="array" aca="1" ref="BG585" ca="1">IF($A585&gt;BG$1,"",$C585*INDEX('ETS yield tables'!$D$68:$CO$96,$B585,BG$1-$A585+1)/10^6)</f>
        <v>0</v>
      </c>
      <c r="BH585" cm="1">
        <f t="array" aca="1" ref="BH585" ca="1">IF($A585&gt;BH$1,"",$C585*INDEX('ETS yield tables'!$D$68:$CO$96,$B585,BH$1-$A585+1)/10^6)</f>
        <v>0</v>
      </c>
      <c r="BI585" cm="1">
        <f t="array" aca="1" ref="BI585" ca="1">IF($A585&gt;BI$1,"",$C585*INDEX('ETS yield tables'!$D$68:$CO$96,$B585,BI$1-$A585+1)/10^6)</f>
        <v>0</v>
      </c>
      <c r="BJ585" cm="1">
        <f t="array" aca="1" ref="BJ585" ca="1">IF($A585&gt;BJ$1,"",$C585*INDEX('ETS yield tables'!$D$68:$CO$96,$B585,BJ$1-$A585+1)/10^6)</f>
        <v>0</v>
      </c>
      <c r="BK585" cm="1">
        <f t="array" aca="1" ref="BK585" ca="1">IF($A585&gt;BK$1,"",$C585*INDEX('ETS yield tables'!$D$68:$CO$96,$B585,BK$1-$A585+1)/10^6)</f>
        <v>0</v>
      </c>
      <c r="BL585" cm="1">
        <f t="array" aca="1" ref="BL585" ca="1">IF($A585&gt;BL$1,"",$C585*INDEX('ETS yield tables'!$D$68:$CO$96,$B585,BL$1-$A585+1)/10^6)</f>
        <v>0</v>
      </c>
      <c r="BM585" cm="1">
        <f t="array" aca="1" ref="BM585" ca="1">IF($A585&gt;BM$1,"",$C585*INDEX('ETS yield tables'!$D$68:$CO$96,$B585,BM$1-$A585+1)/10^6)</f>
        <v>0</v>
      </c>
      <c r="BN585" cm="1">
        <f t="array" aca="1" ref="BN585" ca="1">IF($A585&gt;BN$1,"",$C585*INDEX('ETS yield tables'!$D$68:$CO$96,$B585,BN$1-$A585+1)/10^6)</f>
        <v>0</v>
      </c>
      <c r="BO585" cm="1">
        <f t="array" aca="1" ref="BO585" ca="1">IF($A585&gt;BO$1,"",$C585*INDEX('ETS yield tables'!$D$68:$CO$96,$B585,BO$1-$A585+1)/10^6)</f>
        <v>0</v>
      </c>
      <c r="BP585" cm="1">
        <f t="array" aca="1" ref="BP585" ca="1">IF($A585&gt;BP$1,"",$C585*INDEX('ETS yield tables'!$D$68:$CO$96,$B585,BP$1-$A585+1)/10^6)</f>
        <v>0</v>
      </c>
      <c r="BQ585" cm="1">
        <f t="array" aca="1" ref="BQ585" ca="1">IF($A585&gt;BQ$1,"",$C585*INDEX('ETS yield tables'!$D$68:$CO$96,$B585,BQ$1-$A585+1)/10^6)</f>
        <v>0</v>
      </c>
      <c r="BR585" cm="1">
        <f t="array" aca="1" ref="BR585" ca="1">IF($A585&gt;BR$1,"",$C585*INDEX('ETS yield tables'!$D$68:$CO$96,$B585,BR$1-$A585+1)/10^6)</f>
        <v>0</v>
      </c>
      <c r="BS585" cm="1">
        <f t="array" aca="1" ref="BS585" ca="1">IF($A585&gt;BS$1,"",$C585*INDEX('ETS yield tables'!$D$68:$CO$96,$B585,BS$1-$A585+1)/10^6)</f>
        <v>0</v>
      </c>
      <c r="BT585" cm="1">
        <f t="array" aca="1" ref="BT585" ca="1">IF($A585&gt;BT$1,"",$C585*INDEX('ETS yield tables'!$D$68:$CO$96,$B585,BT$1-$A585+1)/10^6)</f>
        <v>0</v>
      </c>
      <c r="BU585" cm="1">
        <f t="array" aca="1" ref="BU585" ca="1">IF($A585&gt;BU$1,"",$C585*INDEX('ETS yield tables'!$D$68:$CO$96,$B585,BU$1-$A585+1)/10^6)</f>
        <v>0</v>
      </c>
      <c r="BV585" cm="1">
        <f t="array" aca="1" ref="BV585" ca="1">IF($A585&gt;BV$1,"",$C585*INDEX('ETS yield tables'!$D$68:$CO$96,$B585,BV$1-$A585+1)/10^6)</f>
        <v>0</v>
      </c>
      <c r="BW585" cm="1">
        <f t="array" aca="1" ref="BW585" ca="1">IF($A585&gt;BW$1,"",$C585*INDEX('ETS yield tables'!$D$68:$CO$96,$B585,BW$1-$A585+1)/10^6)</f>
        <v>-0.5759303892374158</v>
      </c>
      <c r="BX585" cm="1">
        <f t="array" aca="1" ref="BX585" ca="1">IF($A585&gt;BX$1,"",$C585*INDEX('ETS yield tables'!$D$68:$CO$96,$B585,BX$1-$A585+1)/10^6)</f>
        <v>-3.259536432602772E-2</v>
      </c>
      <c r="BY585" cm="1">
        <f t="array" aca="1" ref="BY585" ca="1">IF($A585&gt;BY$1,"",$C585*INDEX('ETS yield tables'!$D$68:$CO$96,$B585,BY$1-$A585+1)/10^6)</f>
        <v>-3.106105868860478E-2</v>
      </c>
      <c r="BZ585" cm="1">
        <f t="array" aca="1" ref="BZ585" ca="1">IF($A585&gt;BZ$1,"",$C585*INDEX('ETS yield tables'!$D$68:$CO$96,$B585,BZ$1-$A585+1)/10^6)</f>
        <v>-2.8184235618436672E-2</v>
      </c>
      <c r="CA585" cm="1">
        <f t="array" aca="1" ref="CA585" ca="1">IF($A585&gt;CA$1,"",$C585*INDEX('ETS yield tables'!$D$68:$CO$96,$B585,CA$1-$A585+1)/10^6)</f>
        <v>-1.5046743598002449E-2</v>
      </c>
      <c r="CB585" cm="1">
        <f t="array" aca="1" ref="CB585" ca="1">IF($A585&gt;CB$1,"",$C585*INDEX('ETS yield tables'!$D$68:$CO$96,$B585,CB$1-$A585+1)/10^6)</f>
        <v>-2.6764043962797007E-3</v>
      </c>
      <c r="CC585" cm="1">
        <f t="array" aca="1" ref="CC585" ca="1">IF($A585&gt;CC$1,"",$C585*INDEX('ETS yield tables'!$D$68:$CO$96,$B585,CC$1-$A585+1)/10^6)</f>
        <v>0</v>
      </c>
      <c r="CD585" cm="1">
        <f t="array" aca="1" ref="CD585" ca="1">IF($A585&gt;CD$1,"",$C585*INDEX('ETS yield tables'!$D$68:$CO$96,$B585,CD$1-$A585+1)/10^6)</f>
        <v>0</v>
      </c>
      <c r="CE585" cm="1">
        <f t="array" aca="1" ref="CE585" ca="1">IF($A585&gt;CE$1,"",$C585*INDEX('ETS yield tables'!$D$68:$CO$96,$B585,CE$1-$A585+1)/10^6)</f>
        <v>0</v>
      </c>
      <c r="CF585" cm="1">
        <f t="array" aca="1" ref="CF585" ca="1">IF($A585&gt;CF$1,"",$C585*INDEX('ETS yield tables'!$D$68:$CO$96,$B585,CF$1-$A585+1)/10^6)</f>
        <v>-8.5441645183991128E-4</v>
      </c>
      <c r="CG585" cm="1">
        <f t="array" aca="1" ref="CG585" ca="1">IF($A585&gt;CG$1,"",$C585*INDEX('ETS yield tables'!$D$68:$CO$96,$B585,CG$1-$A585+1)/10^6)</f>
        <v>-4.0189218290248097E-3</v>
      </c>
      <c r="CH585" cm="1">
        <f t="array" aca="1" ref="CH585" ca="1">IF($A585&gt;CH$1,"",$C585*INDEX('ETS yield tables'!$D$68:$CO$96,$B585,CH$1-$A585+1)/10^6)</f>
        <v>0</v>
      </c>
      <c r="CI585" cm="1">
        <f t="array" aca="1" ref="CI585" ca="1">IF($A585&gt;CI$1,"",$C585*INDEX('ETS yield tables'!$D$68:$CO$96,$B585,CI$1-$A585+1)/10^6)</f>
        <v>0</v>
      </c>
      <c r="CJ585" cm="1">
        <f t="array" aca="1" ref="CJ585" ca="1">IF($A585&gt;CJ$1,"",$C585*INDEX('ETS yield tables'!$D$68:$CO$96,$B585,CJ$1-$A585+1)/10^6)</f>
        <v>0</v>
      </c>
      <c r="CK585" cm="1">
        <f t="array" aca="1" ref="CK585" ca="1">IF($A585&gt;CK$1,"",$C585*INDEX('ETS yield tables'!$D$68:$CO$96,$B585,CK$1-$A585+1)/10^6)</f>
        <v>0</v>
      </c>
      <c r="CL585" cm="1">
        <f t="array" aca="1" ref="CL585" ca="1">IF($A585&gt;CL$1,"",$C585*INDEX('ETS yield tables'!$D$68:$CO$96,$B585,CL$1-$A585+1)/10^6)</f>
        <v>0</v>
      </c>
      <c r="CM585" cm="1">
        <f t="array" aca="1" ref="CM585" ca="1">IF($A585&gt;CM$1,"",$C585*INDEX('ETS yield tables'!$D$68:$CO$96,$B585,CM$1-$A585+1)/10^6)</f>
        <v>0</v>
      </c>
      <c r="CN585" cm="1">
        <f t="array" aca="1" ref="CN585" ca="1">IF($A585&gt;CN$1,"",$C585*INDEX('ETS yield tables'!$D$68:$CO$96,$B585,CN$1-$A585+1)/10^6)</f>
        <v>0</v>
      </c>
      <c r="CO585" cm="1">
        <f t="array" aca="1" ref="CO585" ca="1">IF($A585&gt;CO$1,"",$C585*INDEX('ETS yield tables'!$D$68:$CO$96,$B585,CO$1-$A585+1)/10^6)</f>
        <v>0</v>
      </c>
    </row>
    <row r="586" spans="1:93" hidden="1" outlineLevel="1">
      <c r="A586">
        <v>2005</v>
      </c>
      <c r="B586">
        <f t="shared" si="269"/>
        <v>14</v>
      </c>
      <c r="C586" s="1">
        <v>372.16786132112003</v>
      </c>
      <c r="D586" s="64"/>
      <c r="E586" s="64"/>
      <c r="F586" s="64"/>
      <c r="G586" s="64"/>
      <c r="H586" s="64"/>
      <c r="I586" s="64"/>
      <c r="J586" s="64"/>
      <c r="K586" s="64"/>
      <c r="L586" s="64"/>
      <c r="M586" s="64"/>
      <c r="N586" s="64"/>
      <c r="O586" s="64"/>
      <c r="P586" s="64"/>
      <c r="Q586" s="64"/>
      <c r="R586" s="64"/>
      <c r="S586" s="64"/>
      <c r="T586" s="64"/>
      <c r="U586" s="64"/>
      <c r="V586" s="64"/>
      <c r="W586" s="64"/>
      <c r="X586" s="64"/>
      <c r="Y586" s="64"/>
      <c r="Z586" s="64"/>
      <c r="AA586" s="64"/>
      <c r="AB586" s="64"/>
      <c r="AC586" s="64"/>
      <c r="AD586" s="64"/>
      <c r="AE586" s="64"/>
      <c r="AF586" cm="1">
        <f t="array" aca="1" ref="AF586" ca="1">IF($A586&gt;AF$1,"",$C586*INDEX('ETS yield tables'!$D$68:$CO$96,$B586,AF$1-$A586+1)/10^6)</f>
        <v>0</v>
      </c>
      <c r="AG586" cm="1">
        <f t="array" aca="1" ref="AG586" ca="1">IF($A586&gt;AG$1,"",$C586*INDEX('ETS yield tables'!$D$68:$CO$96,$B586,AG$1-$A586+1)/10^6)</f>
        <v>0</v>
      </c>
      <c r="AH586" cm="1">
        <f t="array" aca="1" ref="AH586" ca="1">IF($A586&gt;AH$1,"",$C586*INDEX('ETS yield tables'!$D$68:$CO$96,$B586,AH$1-$A586+1)/10^6)</f>
        <v>0</v>
      </c>
      <c r="AI586" cm="1">
        <f t="array" aca="1" ref="AI586" ca="1">IF($A586&gt;AI$1,"",$C586*INDEX('ETS yield tables'!$D$68:$CO$96,$B586,AI$1-$A586+1)/10^6)</f>
        <v>0</v>
      </c>
      <c r="AJ586" cm="1">
        <f t="array" aca="1" ref="AJ586" ca="1">IF($A586&gt;AJ$1,"",$C586*INDEX('ETS yield tables'!$D$68:$CO$96,$B586,AJ$1-$A586+1)/10^6)</f>
        <v>0</v>
      </c>
      <c r="AK586" cm="1">
        <f t="array" aca="1" ref="AK586" ca="1">IF($A586&gt;AK$1,"",$C586*INDEX('ETS yield tables'!$D$68:$CO$96,$B586,AK$1-$A586+1)/10^6)</f>
        <v>0</v>
      </c>
      <c r="AL586" cm="1">
        <f t="array" aca="1" ref="AL586" ca="1">IF($A586&gt;AL$1,"",$C586*INDEX('ETS yield tables'!$D$68:$CO$96,$B586,AL$1-$A586+1)/10^6)</f>
        <v>0</v>
      </c>
      <c r="AM586" cm="1">
        <f t="array" aca="1" ref="AM586" ca="1">IF($A586&gt;AM$1,"",$C586*INDEX('ETS yield tables'!$D$68:$CO$96,$B586,AM$1-$A586+1)/10^6)</f>
        <v>0</v>
      </c>
      <c r="AN586" cm="1">
        <f t="array" aca="1" ref="AN586" ca="1">IF($A586&gt;AN$1,"",$C586*INDEX('ETS yield tables'!$D$68:$CO$96,$B586,AN$1-$A586+1)/10^6)</f>
        <v>0</v>
      </c>
      <c r="AO586" cm="1">
        <f t="array" aca="1" ref="AO586" ca="1">IF($A586&gt;AO$1,"",$C586*INDEX('ETS yield tables'!$D$68:$CO$96,$B586,AO$1-$A586+1)/10^6)</f>
        <v>0</v>
      </c>
      <c r="AP586" cm="1">
        <f t="array" aca="1" ref="AP586" ca="1">IF($A586&gt;AP$1,"",$C586*INDEX('ETS yield tables'!$D$68:$CO$96,$B586,AP$1-$A586+1)/10^6)</f>
        <v>0</v>
      </c>
      <c r="AQ586" cm="1">
        <f t="array" aca="1" ref="AQ586" ca="1">IF($A586&gt;AQ$1,"",$C586*INDEX('ETS yield tables'!$D$68:$CO$96,$B586,AQ$1-$A586+1)/10^6)</f>
        <v>0</v>
      </c>
      <c r="AR586" cm="1">
        <f t="array" aca="1" ref="AR586" ca="1">IF($A586&gt;AR$1,"",$C586*INDEX('ETS yield tables'!$D$68:$CO$96,$B586,AR$1-$A586+1)/10^6)</f>
        <v>0</v>
      </c>
      <c r="AS586" cm="1">
        <f t="array" aca="1" ref="AS586" ca="1">IF($A586&gt;AS$1,"",$C586*INDEX('ETS yield tables'!$D$68:$CO$96,$B586,AS$1-$A586+1)/10^6)</f>
        <v>0</v>
      </c>
      <c r="AT586" cm="1">
        <f t="array" aca="1" ref="AT586" ca="1">IF($A586&gt;AT$1,"",$C586*INDEX('ETS yield tables'!$D$68:$CO$96,$B586,AT$1-$A586+1)/10^6)</f>
        <v>0</v>
      </c>
      <c r="AU586" cm="1">
        <f t="array" aca="1" ref="AU586" ca="1">IF($A586&gt;AU$1,"",$C586*INDEX('ETS yield tables'!$D$68:$CO$96,$B586,AU$1-$A586+1)/10^6)</f>
        <v>-0.22240751392550134</v>
      </c>
      <c r="AV586" cm="1">
        <f t="array" aca="1" ref="AV586" ca="1">IF($A586&gt;AV$1,"",$C586*INDEX('ETS yield tables'!$D$68:$CO$96,$B586,AV$1-$A586+1)/10^6)</f>
        <v>0</v>
      </c>
      <c r="AW586" cm="1">
        <f t="array" aca="1" ref="AW586" ca="1">IF($A586&gt;AW$1,"",$C586*INDEX('ETS yield tables'!$D$68:$CO$96,$B586,AW$1-$A586+1)/10^6)</f>
        <v>0</v>
      </c>
      <c r="AX586" cm="1">
        <f t="array" aca="1" ref="AX586" ca="1">IF($A586&gt;AX$1,"",$C586*INDEX('ETS yield tables'!$D$68:$CO$96,$B586,AX$1-$A586+1)/10^6)</f>
        <v>0</v>
      </c>
      <c r="AY586" cm="1">
        <f t="array" aca="1" ref="AY586" ca="1">IF($A586&gt;AY$1,"",$C586*INDEX('ETS yield tables'!$D$68:$CO$96,$B586,AY$1-$A586+1)/10^6)</f>
        <v>0</v>
      </c>
      <c r="AZ586" cm="1">
        <f t="array" aca="1" ref="AZ586" ca="1">IF($A586&gt;AZ$1,"",$C586*INDEX('ETS yield tables'!$D$68:$CO$96,$B586,AZ$1-$A586+1)/10^6)</f>
        <v>0</v>
      </c>
      <c r="BA586" cm="1">
        <f t="array" aca="1" ref="BA586" ca="1">IF($A586&gt;BA$1,"",$C586*INDEX('ETS yield tables'!$D$68:$CO$96,$B586,BA$1-$A586+1)/10^6)</f>
        <v>0</v>
      </c>
      <c r="BB586" cm="1">
        <f t="array" aca="1" ref="BB586" ca="1">IF($A586&gt;BB$1,"",$C586*INDEX('ETS yield tables'!$D$68:$CO$96,$B586,BB$1-$A586+1)/10^6)</f>
        <v>0</v>
      </c>
      <c r="BC586" cm="1">
        <f t="array" aca="1" ref="BC586" ca="1">IF($A586&gt;BC$1,"",$C586*INDEX('ETS yield tables'!$D$68:$CO$96,$B586,BC$1-$A586+1)/10^6)</f>
        <v>0</v>
      </c>
      <c r="BD586" cm="1">
        <f t="array" aca="1" ref="BD586" ca="1">IF($A586&gt;BD$1,"",$C586*INDEX('ETS yield tables'!$D$68:$CO$96,$B586,BD$1-$A586+1)/10^6)</f>
        <v>-3.3160156443711461E-4</v>
      </c>
      <c r="BE586" cm="1">
        <f t="array" aca="1" ref="BE586" ca="1">IF($A586&gt;BE$1,"",$C586*INDEX('ETS yield tables'!$D$68:$CO$96,$B586,BE$1-$A586+1)/10^6)</f>
        <v>-1.5597555067968149E-3</v>
      </c>
      <c r="BF586" cm="1">
        <f t="array" aca="1" ref="BF586" ca="1">IF($A586&gt;BF$1,"",$C586*INDEX('ETS yield tables'!$D$68:$CO$96,$B586,BF$1-$A586+1)/10^6)</f>
        <v>0</v>
      </c>
      <c r="BG586" cm="1">
        <f t="array" aca="1" ref="BG586" ca="1">IF($A586&gt;BG$1,"",$C586*INDEX('ETS yield tables'!$D$68:$CO$96,$B586,BG$1-$A586+1)/10^6)</f>
        <v>0</v>
      </c>
      <c r="BH586" cm="1">
        <f t="array" aca="1" ref="BH586" ca="1">IF($A586&gt;BH$1,"",$C586*INDEX('ETS yield tables'!$D$68:$CO$96,$B586,BH$1-$A586+1)/10^6)</f>
        <v>0</v>
      </c>
      <c r="BI586" cm="1">
        <f t="array" aca="1" ref="BI586" ca="1">IF($A586&gt;BI$1,"",$C586*INDEX('ETS yield tables'!$D$68:$CO$96,$B586,BI$1-$A586+1)/10^6)</f>
        <v>0</v>
      </c>
      <c r="BJ586" cm="1">
        <f t="array" aca="1" ref="BJ586" ca="1">IF($A586&gt;BJ$1,"",$C586*INDEX('ETS yield tables'!$D$68:$CO$96,$B586,BJ$1-$A586+1)/10^6)</f>
        <v>0</v>
      </c>
      <c r="BK586" cm="1">
        <f t="array" aca="1" ref="BK586" ca="1">IF($A586&gt;BK$1,"",$C586*INDEX('ETS yield tables'!$D$68:$CO$96,$B586,BK$1-$A586+1)/10^6)</f>
        <v>0</v>
      </c>
      <c r="BL586" cm="1">
        <f t="array" aca="1" ref="BL586" ca="1">IF($A586&gt;BL$1,"",$C586*INDEX('ETS yield tables'!$D$68:$CO$96,$B586,BL$1-$A586+1)/10^6)</f>
        <v>0</v>
      </c>
      <c r="BM586" cm="1">
        <f t="array" aca="1" ref="BM586" ca="1">IF($A586&gt;BM$1,"",$C586*INDEX('ETS yield tables'!$D$68:$CO$96,$B586,BM$1-$A586+1)/10^6)</f>
        <v>0</v>
      </c>
      <c r="BN586" cm="1">
        <f t="array" aca="1" ref="BN586" ca="1">IF($A586&gt;BN$1,"",$C586*INDEX('ETS yield tables'!$D$68:$CO$96,$B586,BN$1-$A586+1)/10^6)</f>
        <v>0</v>
      </c>
      <c r="BO586" cm="1">
        <f t="array" aca="1" ref="BO586" ca="1">IF($A586&gt;BO$1,"",$C586*INDEX('ETS yield tables'!$D$68:$CO$96,$B586,BO$1-$A586+1)/10^6)</f>
        <v>0</v>
      </c>
      <c r="BP586" cm="1">
        <f t="array" aca="1" ref="BP586" ca="1">IF($A586&gt;BP$1,"",$C586*INDEX('ETS yield tables'!$D$68:$CO$96,$B586,BP$1-$A586+1)/10^6)</f>
        <v>0</v>
      </c>
      <c r="BQ586" cm="1">
        <f t="array" aca="1" ref="BQ586" ca="1">IF($A586&gt;BQ$1,"",$C586*INDEX('ETS yield tables'!$D$68:$CO$96,$B586,BQ$1-$A586+1)/10^6)</f>
        <v>0</v>
      </c>
      <c r="BR586" cm="1">
        <f t="array" aca="1" ref="BR586" ca="1">IF($A586&gt;BR$1,"",$C586*INDEX('ETS yield tables'!$D$68:$CO$96,$B586,BR$1-$A586+1)/10^6)</f>
        <v>0</v>
      </c>
      <c r="BS586" cm="1">
        <f t="array" aca="1" ref="BS586" ca="1">IF($A586&gt;BS$1,"",$C586*INDEX('ETS yield tables'!$D$68:$CO$96,$B586,BS$1-$A586+1)/10^6)</f>
        <v>0</v>
      </c>
      <c r="BT586" cm="1">
        <f t="array" aca="1" ref="BT586" ca="1">IF($A586&gt;BT$1,"",$C586*INDEX('ETS yield tables'!$D$68:$CO$96,$B586,BT$1-$A586+1)/10^6)</f>
        <v>0</v>
      </c>
      <c r="BU586" cm="1">
        <f t="array" aca="1" ref="BU586" ca="1">IF($A586&gt;BU$1,"",$C586*INDEX('ETS yield tables'!$D$68:$CO$96,$B586,BU$1-$A586+1)/10^6)</f>
        <v>0</v>
      </c>
      <c r="BV586" cm="1">
        <f t="array" aca="1" ref="BV586" ca="1">IF($A586&gt;BV$1,"",$C586*INDEX('ETS yield tables'!$D$68:$CO$96,$B586,BV$1-$A586+1)/10^6)</f>
        <v>0</v>
      </c>
      <c r="BW586" cm="1">
        <f t="array" aca="1" ref="BW586" ca="1">IF($A586&gt;BW$1,"",$C586*INDEX('ETS yield tables'!$D$68:$CO$96,$B586,BW$1-$A586+1)/10^6)</f>
        <v>0</v>
      </c>
      <c r="BX586" cm="1">
        <f t="array" aca="1" ref="BX586" ca="1">IF($A586&gt;BX$1,"",$C586*INDEX('ETS yield tables'!$D$68:$CO$96,$B586,BX$1-$A586+1)/10^6)</f>
        <v>-0.22352029583085148</v>
      </c>
      <c r="BY586" cm="1">
        <f t="array" aca="1" ref="BY586" ca="1">IF($A586&gt;BY$1,"",$C586*INDEX('ETS yield tables'!$D$68:$CO$96,$B586,BY$1-$A586+1)/10^6)</f>
        <v>-1.2650357774166185E-2</v>
      </c>
      <c r="BZ586" cm="1">
        <f t="array" aca="1" ref="BZ586" ca="1">IF($A586&gt;BZ$1,"",$C586*INDEX('ETS yield tables'!$D$68:$CO$96,$B586,BZ$1-$A586+1)/10^6)</f>
        <v>-1.2054889196052406E-2</v>
      </c>
      <c r="CA586" cm="1">
        <f t="array" aca="1" ref="CA586" ca="1">IF($A586&gt;CA$1,"",$C586*INDEX('ETS yield tables'!$D$68:$CO$96,$B586,CA$1-$A586+1)/10^6)</f>
        <v>-1.0938385612089036E-2</v>
      </c>
      <c r="CB586" cm="1">
        <f t="array" aca="1" ref="CB586" ca="1">IF($A586&gt;CB$1,"",$C586*INDEX('ETS yield tables'!$D$68:$CO$96,$B586,CB$1-$A586+1)/10^6)</f>
        <v>-5.8396859119896954E-3</v>
      </c>
      <c r="CC586" cm="1">
        <f t="array" aca="1" ref="CC586" ca="1">IF($A586&gt;CC$1,"",$C586*INDEX('ETS yield tables'!$D$68:$CO$96,$B586,CC$1-$A586+1)/10^6)</f>
        <v>-1.0387205009472448E-3</v>
      </c>
      <c r="CD586" cm="1">
        <f t="array" aca="1" ref="CD586" ca="1">IF($A586&gt;CD$1,"",$C586*INDEX('ETS yield tables'!$D$68:$CO$96,$B586,CD$1-$A586+1)/10^6)</f>
        <v>0</v>
      </c>
      <c r="CE586" cm="1">
        <f t="array" aca="1" ref="CE586" ca="1">IF($A586&gt;CE$1,"",$C586*INDEX('ETS yield tables'!$D$68:$CO$96,$B586,CE$1-$A586+1)/10^6)</f>
        <v>0</v>
      </c>
      <c r="CF586" cm="1">
        <f t="array" aca="1" ref="CF586" ca="1">IF($A586&gt;CF$1,"",$C586*INDEX('ETS yield tables'!$D$68:$CO$96,$B586,CF$1-$A586+1)/10^6)</f>
        <v>0</v>
      </c>
      <c r="CG586" cm="1">
        <f t="array" aca="1" ref="CG586" ca="1">IF($A586&gt;CG$1,"",$C586*INDEX('ETS yield tables'!$D$68:$CO$96,$B586,CG$1-$A586+1)/10^6)</f>
        <v>-3.3160156443711461E-4</v>
      </c>
      <c r="CH586" cm="1">
        <f t="array" aca="1" ref="CH586" ca="1">IF($A586&gt;CH$1,"",$C586*INDEX('ETS yield tables'!$D$68:$CO$96,$B586,CH$1-$A586+1)/10^6)</f>
        <v>-1.5597555067968149E-3</v>
      </c>
      <c r="CI586" cm="1">
        <f t="array" aca="1" ref="CI586" ca="1">IF($A586&gt;CI$1,"",$C586*INDEX('ETS yield tables'!$D$68:$CO$96,$B586,CI$1-$A586+1)/10^6)</f>
        <v>0</v>
      </c>
      <c r="CJ586" cm="1">
        <f t="array" aca="1" ref="CJ586" ca="1">IF($A586&gt;CJ$1,"",$C586*INDEX('ETS yield tables'!$D$68:$CO$96,$B586,CJ$1-$A586+1)/10^6)</f>
        <v>0</v>
      </c>
      <c r="CK586" cm="1">
        <f t="array" aca="1" ref="CK586" ca="1">IF($A586&gt;CK$1,"",$C586*INDEX('ETS yield tables'!$D$68:$CO$96,$B586,CK$1-$A586+1)/10^6)</f>
        <v>0</v>
      </c>
      <c r="CL586" cm="1">
        <f t="array" aca="1" ref="CL586" ca="1">IF($A586&gt;CL$1,"",$C586*INDEX('ETS yield tables'!$D$68:$CO$96,$B586,CL$1-$A586+1)/10^6)</f>
        <v>0</v>
      </c>
      <c r="CM586" cm="1">
        <f t="array" aca="1" ref="CM586" ca="1">IF($A586&gt;CM$1,"",$C586*INDEX('ETS yield tables'!$D$68:$CO$96,$B586,CM$1-$A586+1)/10^6)</f>
        <v>0</v>
      </c>
      <c r="CN586" cm="1">
        <f t="array" aca="1" ref="CN586" ca="1">IF($A586&gt;CN$1,"",$C586*INDEX('ETS yield tables'!$D$68:$CO$96,$B586,CN$1-$A586+1)/10^6)</f>
        <v>0</v>
      </c>
      <c r="CO586" cm="1">
        <f t="array" aca="1" ref="CO586" ca="1">IF($A586&gt;CO$1,"",$C586*INDEX('ETS yield tables'!$D$68:$CO$96,$B586,CO$1-$A586+1)/10^6)</f>
        <v>0</v>
      </c>
    </row>
    <row r="587" spans="1:93" hidden="1" outlineLevel="1">
      <c r="A587">
        <v>2006</v>
      </c>
      <c r="B587">
        <f t="shared" si="269"/>
        <v>13</v>
      </c>
      <c r="C587" s="1">
        <v>277.17076084656003</v>
      </c>
      <c r="D587" s="64"/>
      <c r="E587" s="64"/>
      <c r="F587" s="64"/>
      <c r="G587" s="64"/>
      <c r="H587" s="64"/>
      <c r="I587" s="64"/>
      <c r="J587" s="64"/>
      <c r="K587" s="64"/>
      <c r="L587" s="64"/>
      <c r="M587" s="64"/>
      <c r="N587" s="64"/>
      <c r="O587" s="64"/>
      <c r="P587" s="64"/>
      <c r="Q587" s="64"/>
      <c r="R587" s="64"/>
      <c r="S587" s="64"/>
      <c r="T587" s="64"/>
      <c r="U587" s="64"/>
      <c r="V587" s="64"/>
      <c r="W587" s="64"/>
      <c r="X587" s="64"/>
      <c r="Y587" s="64"/>
      <c r="Z587" s="64"/>
      <c r="AA587" s="64"/>
      <c r="AB587" s="64"/>
      <c r="AC587" s="64"/>
      <c r="AD587" s="64"/>
      <c r="AE587" s="64"/>
      <c r="AF587" cm="1">
        <f t="array" aca="1" ref="AF587" ca="1">IF($A587&gt;AF$1,"",$C587*INDEX('ETS yield tables'!$D$68:$CO$96,$B587,AF$1-$A587+1)/10^6)</f>
        <v>0</v>
      </c>
      <c r="AG587" cm="1">
        <f t="array" aca="1" ref="AG587" ca="1">IF($A587&gt;AG$1,"",$C587*INDEX('ETS yield tables'!$D$68:$CO$96,$B587,AG$1-$A587+1)/10^6)</f>
        <v>0</v>
      </c>
      <c r="AH587" cm="1">
        <f t="array" aca="1" ref="AH587" ca="1">IF($A587&gt;AH$1,"",$C587*INDEX('ETS yield tables'!$D$68:$CO$96,$B587,AH$1-$A587+1)/10^6)</f>
        <v>0</v>
      </c>
      <c r="AI587" cm="1">
        <f t="array" aca="1" ref="AI587" ca="1">IF($A587&gt;AI$1,"",$C587*INDEX('ETS yield tables'!$D$68:$CO$96,$B587,AI$1-$A587+1)/10^6)</f>
        <v>0</v>
      </c>
      <c r="AJ587" cm="1">
        <f t="array" aca="1" ref="AJ587" ca="1">IF($A587&gt;AJ$1,"",$C587*INDEX('ETS yield tables'!$D$68:$CO$96,$B587,AJ$1-$A587+1)/10^6)</f>
        <v>0</v>
      </c>
      <c r="AK587" cm="1">
        <f t="array" aca="1" ref="AK587" ca="1">IF($A587&gt;AK$1,"",$C587*INDEX('ETS yield tables'!$D$68:$CO$96,$B587,AK$1-$A587+1)/10^6)</f>
        <v>0</v>
      </c>
      <c r="AL587" cm="1">
        <f t="array" aca="1" ref="AL587" ca="1">IF($A587&gt;AL$1,"",$C587*INDEX('ETS yield tables'!$D$68:$CO$96,$B587,AL$1-$A587+1)/10^6)</f>
        <v>0</v>
      </c>
      <c r="AM587" cm="1">
        <f t="array" aca="1" ref="AM587" ca="1">IF($A587&gt;AM$1,"",$C587*INDEX('ETS yield tables'!$D$68:$CO$96,$B587,AM$1-$A587+1)/10^6)</f>
        <v>0</v>
      </c>
      <c r="AN587" cm="1">
        <f t="array" aca="1" ref="AN587" ca="1">IF($A587&gt;AN$1,"",$C587*INDEX('ETS yield tables'!$D$68:$CO$96,$B587,AN$1-$A587+1)/10^6)</f>
        <v>0</v>
      </c>
      <c r="AO587" cm="1">
        <f t="array" aca="1" ref="AO587" ca="1">IF($A587&gt;AO$1,"",$C587*INDEX('ETS yield tables'!$D$68:$CO$96,$B587,AO$1-$A587+1)/10^6)</f>
        <v>0</v>
      </c>
      <c r="AP587" cm="1">
        <f t="array" aca="1" ref="AP587" ca="1">IF($A587&gt;AP$1,"",$C587*INDEX('ETS yield tables'!$D$68:$CO$96,$B587,AP$1-$A587+1)/10^6)</f>
        <v>0</v>
      </c>
      <c r="AQ587" cm="1">
        <f t="array" aca="1" ref="AQ587" ca="1">IF($A587&gt;AQ$1,"",$C587*INDEX('ETS yield tables'!$D$68:$CO$96,$B587,AQ$1-$A587+1)/10^6)</f>
        <v>0</v>
      </c>
      <c r="AR587" cm="1">
        <f t="array" aca="1" ref="AR587" ca="1">IF($A587&gt;AR$1,"",$C587*INDEX('ETS yield tables'!$D$68:$CO$96,$B587,AR$1-$A587+1)/10^6)</f>
        <v>0</v>
      </c>
      <c r="AS587" cm="1">
        <f t="array" aca="1" ref="AS587" ca="1">IF($A587&gt;AS$1,"",$C587*INDEX('ETS yield tables'!$D$68:$CO$96,$B587,AS$1-$A587+1)/10^6)</f>
        <v>0</v>
      </c>
      <c r="AT587" cm="1">
        <f t="array" aca="1" ref="AT587" ca="1">IF($A587&gt;AT$1,"",$C587*INDEX('ETS yield tables'!$D$68:$CO$96,$B587,AT$1-$A587+1)/10^6)</f>
        <v>0</v>
      </c>
      <c r="AU587" cm="1">
        <f t="array" aca="1" ref="AU587" ca="1">IF($A587&gt;AU$1,"",$C587*INDEX('ETS yield tables'!$D$68:$CO$96,$B587,AU$1-$A587+1)/10^6)</f>
        <v>0</v>
      </c>
      <c r="AV587" cm="1">
        <f t="array" aca="1" ref="AV587" ca="1">IF($A587&gt;AV$1,"",$C587*INDEX('ETS yield tables'!$D$68:$CO$96,$B587,AV$1-$A587+1)/10^6)</f>
        <v>-0.16646598725683551</v>
      </c>
      <c r="AW587" cm="1">
        <f t="array" aca="1" ref="AW587" ca="1">IF($A587&gt;AW$1,"",$C587*INDEX('ETS yield tables'!$D$68:$CO$96,$B587,AW$1-$A587+1)/10^6)</f>
        <v>-8.6227823699364867E-3</v>
      </c>
      <c r="AX587" cm="1">
        <f t="array" aca="1" ref="AX587" ca="1">IF($A587&gt;AX$1,"",$C587*INDEX('ETS yield tables'!$D$68:$CO$96,$B587,AX$1-$A587+1)/10^6)</f>
        <v>0</v>
      </c>
      <c r="AY587" cm="1">
        <f t="array" aca="1" ref="AY587" ca="1">IF($A587&gt;AY$1,"",$C587*INDEX('ETS yield tables'!$D$68:$CO$96,$B587,AY$1-$A587+1)/10^6)</f>
        <v>0</v>
      </c>
      <c r="AZ587" cm="1">
        <f t="array" aca="1" ref="AZ587" ca="1">IF($A587&gt;AZ$1,"",$C587*INDEX('ETS yield tables'!$D$68:$CO$96,$B587,AZ$1-$A587+1)/10^6)</f>
        <v>0</v>
      </c>
      <c r="BA587" cm="1">
        <f t="array" aca="1" ref="BA587" ca="1">IF($A587&gt;BA$1,"",$C587*INDEX('ETS yield tables'!$D$68:$CO$96,$B587,BA$1-$A587+1)/10^6)</f>
        <v>0</v>
      </c>
      <c r="BB587" cm="1">
        <f t="array" aca="1" ref="BB587" ca="1">IF($A587&gt;BB$1,"",$C587*INDEX('ETS yield tables'!$D$68:$CO$96,$B587,BB$1-$A587+1)/10^6)</f>
        <v>0</v>
      </c>
      <c r="BC587" cm="1">
        <f t="array" aca="1" ref="BC587" ca="1">IF($A587&gt;BC$1,"",$C587*INDEX('ETS yield tables'!$D$68:$CO$96,$B587,BC$1-$A587+1)/10^6)</f>
        <v>0</v>
      </c>
      <c r="BD587" cm="1">
        <f t="array" aca="1" ref="BD587" ca="1">IF($A587&gt;BD$1,"",$C587*INDEX('ETS yield tables'!$D$68:$CO$96,$B587,BD$1-$A587+1)/10^6)</f>
        <v>0</v>
      </c>
      <c r="BE587" cm="1">
        <f t="array" aca="1" ref="BE587" ca="1">IF($A587&gt;BE$1,"",$C587*INDEX('ETS yield tables'!$D$68:$CO$96,$B587,BE$1-$A587+1)/10^6)</f>
        <v>-2.4695914791428254E-4</v>
      </c>
      <c r="BF587" cm="1">
        <f t="array" aca="1" ref="BF587" ca="1">IF($A587&gt;BF$1,"",$C587*INDEX('ETS yield tables'!$D$68:$CO$96,$B587,BF$1-$A587+1)/10^6)</f>
        <v>-1.1616226587079339E-3</v>
      </c>
      <c r="BG587" cm="1">
        <f t="array" aca="1" ref="BG587" ca="1">IF($A587&gt;BG$1,"",$C587*INDEX('ETS yield tables'!$D$68:$CO$96,$B587,BG$1-$A587+1)/10^6)</f>
        <v>0</v>
      </c>
      <c r="BH587" cm="1">
        <f t="array" aca="1" ref="BH587" ca="1">IF($A587&gt;BH$1,"",$C587*INDEX('ETS yield tables'!$D$68:$CO$96,$B587,BH$1-$A587+1)/10^6)</f>
        <v>0</v>
      </c>
      <c r="BI587" cm="1">
        <f t="array" aca="1" ref="BI587" ca="1">IF($A587&gt;BI$1,"",$C587*INDEX('ETS yield tables'!$D$68:$CO$96,$B587,BI$1-$A587+1)/10^6)</f>
        <v>0</v>
      </c>
      <c r="BJ587" cm="1">
        <f t="array" aca="1" ref="BJ587" ca="1">IF($A587&gt;BJ$1,"",$C587*INDEX('ETS yield tables'!$D$68:$CO$96,$B587,BJ$1-$A587+1)/10^6)</f>
        <v>0</v>
      </c>
      <c r="BK587" cm="1">
        <f t="array" aca="1" ref="BK587" ca="1">IF($A587&gt;BK$1,"",$C587*INDEX('ETS yield tables'!$D$68:$CO$96,$B587,BK$1-$A587+1)/10^6)</f>
        <v>0</v>
      </c>
      <c r="BL587" cm="1">
        <f t="array" aca="1" ref="BL587" ca="1">IF($A587&gt;BL$1,"",$C587*INDEX('ETS yield tables'!$D$68:$CO$96,$B587,BL$1-$A587+1)/10^6)</f>
        <v>0</v>
      </c>
      <c r="BM587" cm="1">
        <f t="array" aca="1" ref="BM587" ca="1">IF($A587&gt;BM$1,"",$C587*INDEX('ETS yield tables'!$D$68:$CO$96,$B587,BM$1-$A587+1)/10^6)</f>
        <v>0</v>
      </c>
      <c r="BN587" cm="1">
        <f t="array" aca="1" ref="BN587" ca="1">IF($A587&gt;BN$1,"",$C587*INDEX('ETS yield tables'!$D$68:$CO$96,$B587,BN$1-$A587+1)/10^6)</f>
        <v>0</v>
      </c>
      <c r="BO587" cm="1">
        <f t="array" aca="1" ref="BO587" ca="1">IF($A587&gt;BO$1,"",$C587*INDEX('ETS yield tables'!$D$68:$CO$96,$B587,BO$1-$A587+1)/10^6)</f>
        <v>0</v>
      </c>
      <c r="BP587" cm="1">
        <f t="array" aca="1" ref="BP587" ca="1">IF($A587&gt;BP$1,"",$C587*INDEX('ETS yield tables'!$D$68:$CO$96,$B587,BP$1-$A587+1)/10^6)</f>
        <v>0</v>
      </c>
      <c r="BQ587" cm="1">
        <f t="array" aca="1" ref="BQ587" ca="1">IF($A587&gt;BQ$1,"",$C587*INDEX('ETS yield tables'!$D$68:$CO$96,$B587,BQ$1-$A587+1)/10^6)</f>
        <v>0</v>
      </c>
      <c r="BR587" cm="1">
        <f t="array" aca="1" ref="BR587" ca="1">IF($A587&gt;BR$1,"",$C587*INDEX('ETS yield tables'!$D$68:$CO$96,$B587,BR$1-$A587+1)/10^6)</f>
        <v>0</v>
      </c>
      <c r="BS587" cm="1">
        <f t="array" aca="1" ref="BS587" ca="1">IF($A587&gt;BS$1,"",$C587*INDEX('ETS yield tables'!$D$68:$CO$96,$B587,BS$1-$A587+1)/10^6)</f>
        <v>0</v>
      </c>
      <c r="BT587" cm="1">
        <f t="array" aca="1" ref="BT587" ca="1">IF($A587&gt;BT$1,"",$C587*INDEX('ETS yield tables'!$D$68:$CO$96,$B587,BT$1-$A587+1)/10^6)</f>
        <v>0</v>
      </c>
      <c r="BU587" cm="1">
        <f t="array" aca="1" ref="BU587" ca="1">IF($A587&gt;BU$1,"",$C587*INDEX('ETS yield tables'!$D$68:$CO$96,$B587,BU$1-$A587+1)/10^6)</f>
        <v>0</v>
      </c>
      <c r="BV587" cm="1">
        <f t="array" aca="1" ref="BV587" ca="1">IF($A587&gt;BV$1,"",$C587*INDEX('ETS yield tables'!$D$68:$CO$96,$B587,BV$1-$A587+1)/10^6)</f>
        <v>0</v>
      </c>
      <c r="BW587" cm="1">
        <f t="array" aca="1" ref="BW587" ca="1">IF($A587&gt;BW$1,"",$C587*INDEX('ETS yield tables'!$D$68:$CO$96,$B587,BW$1-$A587+1)/10^6)</f>
        <v>0</v>
      </c>
      <c r="BX587" cm="1">
        <f t="array" aca="1" ref="BX587" ca="1">IF($A587&gt;BX$1,"",$C587*INDEX('ETS yield tables'!$D$68:$CO$96,$B587,BX$1-$A587+1)/10^6)</f>
        <v>0</v>
      </c>
      <c r="BY587" cm="1">
        <f t="array" aca="1" ref="BY587" ca="1">IF($A587&gt;BY$1,"",$C587*INDEX('ETS yield tables'!$D$68:$CO$96,$B587,BY$1-$A587+1)/10^6)</f>
        <v>-0.16646598725683551</v>
      </c>
      <c r="BZ587" cm="1">
        <f t="array" aca="1" ref="BZ587" ca="1">IF($A587&gt;BZ$1,"",$C587*INDEX('ETS yield tables'!$D$68:$CO$96,$B587,BZ$1-$A587+1)/10^6)</f>
        <v>-9.4213113319354183E-3</v>
      </c>
      <c r="CA587" cm="1">
        <f t="array" aca="1" ref="CA587" ca="1">IF($A587&gt;CA$1,"",$C587*INDEX('ETS yield tables'!$D$68:$CO$96,$B587,CA$1-$A587+1)/10^6)</f>
        <v>-8.97783811458093E-3</v>
      </c>
      <c r="CB587" cm="1">
        <f t="array" aca="1" ref="CB587" ca="1">IF($A587&gt;CB$1,"",$C587*INDEX('ETS yield tables'!$D$68:$CO$96,$B587,CB$1-$A587+1)/10^6)</f>
        <v>-8.1463258320412426E-3</v>
      </c>
      <c r="CC587" cm="1">
        <f t="array" aca="1" ref="CC587" ca="1">IF($A587&gt;CC$1,"",$C587*INDEX('ETS yield tables'!$D$68:$CO$96,$B587,CC$1-$A587+1)/10^6)</f>
        <v>-4.349086408443374E-3</v>
      </c>
      <c r="CD587" cm="1">
        <f t="array" aca="1" ref="CD587" ca="1">IF($A587&gt;CD$1,"",$C587*INDEX('ETS yield tables'!$D$68:$CO$96,$B587,CD$1-$A587+1)/10^6)</f>
        <v>-7.735835935227482E-4</v>
      </c>
      <c r="CE587" cm="1">
        <f t="array" aca="1" ref="CE587" ca="1">IF($A587&gt;CE$1,"",$C587*INDEX('ETS yield tables'!$D$68:$CO$96,$B587,CE$1-$A587+1)/10^6)</f>
        <v>0</v>
      </c>
      <c r="CF587" cm="1">
        <f t="array" aca="1" ref="CF587" ca="1">IF($A587&gt;CF$1,"",$C587*INDEX('ETS yield tables'!$D$68:$CO$96,$B587,CF$1-$A587+1)/10^6)</f>
        <v>0</v>
      </c>
      <c r="CG587" cm="1">
        <f t="array" aca="1" ref="CG587" ca="1">IF($A587&gt;CG$1,"",$C587*INDEX('ETS yield tables'!$D$68:$CO$96,$B587,CG$1-$A587+1)/10^6)</f>
        <v>0</v>
      </c>
      <c r="CH587" cm="1">
        <f t="array" aca="1" ref="CH587" ca="1">IF($A587&gt;CH$1,"",$C587*INDEX('ETS yield tables'!$D$68:$CO$96,$B587,CH$1-$A587+1)/10^6)</f>
        <v>-2.4695914791428254E-4</v>
      </c>
      <c r="CI587" cm="1">
        <f t="array" aca="1" ref="CI587" ca="1">IF($A587&gt;CI$1,"",$C587*INDEX('ETS yield tables'!$D$68:$CO$96,$B587,CI$1-$A587+1)/10^6)</f>
        <v>-1.1616226587079339E-3</v>
      </c>
      <c r="CJ587" cm="1">
        <f t="array" aca="1" ref="CJ587" ca="1">IF($A587&gt;CJ$1,"",$C587*INDEX('ETS yield tables'!$D$68:$CO$96,$B587,CJ$1-$A587+1)/10^6)</f>
        <v>0</v>
      </c>
      <c r="CK587" cm="1">
        <f t="array" aca="1" ref="CK587" ca="1">IF($A587&gt;CK$1,"",$C587*INDEX('ETS yield tables'!$D$68:$CO$96,$B587,CK$1-$A587+1)/10^6)</f>
        <v>0</v>
      </c>
      <c r="CL587" cm="1">
        <f t="array" aca="1" ref="CL587" ca="1">IF($A587&gt;CL$1,"",$C587*INDEX('ETS yield tables'!$D$68:$CO$96,$B587,CL$1-$A587+1)/10^6)</f>
        <v>0</v>
      </c>
      <c r="CM587" cm="1">
        <f t="array" aca="1" ref="CM587" ca="1">IF($A587&gt;CM$1,"",$C587*INDEX('ETS yield tables'!$D$68:$CO$96,$B587,CM$1-$A587+1)/10^6)</f>
        <v>0</v>
      </c>
      <c r="CN587" cm="1">
        <f t="array" aca="1" ref="CN587" ca="1">IF($A587&gt;CN$1,"",$C587*INDEX('ETS yield tables'!$D$68:$CO$96,$B587,CN$1-$A587+1)/10^6)</f>
        <v>0</v>
      </c>
      <c r="CO587" cm="1">
        <f t="array" aca="1" ref="CO587" ca="1">IF($A587&gt;CO$1,"",$C587*INDEX('ETS yield tables'!$D$68:$CO$96,$B587,CO$1-$A587+1)/10^6)</f>
        <v>0</v>
      </c>
    </row>
    <row r="588" spans="1:93" hidden="1" outlineLevel="1">
      <c r="A588">
        <v>2007</v>
      </c>
      <c r="B588">
        <f t="shared" si="269"/>
        <v>12</v>
      </c>
      <c r="C588" s="1">
        <v>359.93051290144001</v>
      </c>
      <c r="D588" s="64"/>
      <c r="E588" s="64"/>
      <c r="F588" s="64"/>
      <c r="G588" s="64"/>
      <c r="H588" s="64"/>
      <c r="I588" s="64"/>
      <c r="J588" s="64"/>
      <c r="K588" s="64"/>
      <c r="L588" s="64"/>
      <c r="M588" s="64"/>
      <c r="N588" s="64"/>
      <c r="O588" s="64"/>
      <c r="P588" s="64"/>
      <c r="Q588" s="64"/>
      <c r="R588" s="64"/>
      <c r="S588" s="64"/>
      <c r="T588" s="64"/>
      <c r="U588" s="64"/>
      <c r="V588" s="64"/>
      <c r="W588" s="64"/>
      <c r="X588" s="64"/>
      <c r="Y588" s="64"/>
      <c r="Z588" s="64"/>
      <c r="AA588" s="64"/>
      <c r="AB588" s="64"/>
      <c r="AC588" s="64"/>
      <c r="AD588" s="64"/>
      <c r="AE588" s="64"/>
      <c r="AF588" cm="1">
        <f t="array" aca="1" ref="AF588" ca="1">IF($A588&gt;AF$1,"",$C588*INDEX('ETS yield tables'!$D$68:$CO$96,$B588,AF$1-$A588+1)/10^6)</f>
        <v>0</v>
      </c>
      <c r="AG588" cm="1">
        <f t="array" aca="1" ref="AG588" ca="1">IF($A588&gt;AG$1,"",$C588*INDEX('ETS yield tables'!$D$68:$CO$96,$B588,AG$1-$A588+1)/10^6)</f>
        <v>0</v>
      </c>
      <c r="AH588" cm="1">
        <f t="array" aca="1" ref="AH588" ca="1">IF($A588&gt;AH$1,"",$C588*INDEX('ETS yield tables'!$D$68:$CO$96,$B588,AH$1-$A588+1)/10^6)</f>
        <v>0</v>
      </c>
      <c r="AI588" cm="1">
        <f t="array" aca="1" ref="AI588" ca="1">IF($A588&gt;AI$1,"",$C588*INDEX('ETS yield tables'!$D$68:$CO$96,$B588,AI$1-$A588+1)/10^6)</f>
        <v>0</v>
      </c>
      <c r="AJ588" cm="1">
        <f t="array" aca="1" ref="AJ588" ca="1">IF($A588&gt;AJ$1,"",$C588*INDEX('ETS yield tables'!$D$68:$CO$96,$B588,AJ$1-$A588+1)/10^6)</f>
        <v>0</v>
      </c>
      <c r="AK588" cm="1">
        <f t="array" aca="1" ref="AK588" ca="1">IF($A588&gt;AK$1,"",$C588*INDEX('ETS yield tables'!$D$68:$CO$96,$B588,AK$1-$A588+1)/10^6)</f>
        <v>0</v>
      </c>
      <c r="AL588" cm="1">
        <f t="array" aca="1" ref="AL588" ca="1">IF($A588&gt;AL$1,"",$C588*INDEX('ETS yield tables'!$D$68:$CO$96,$B588,AL$1-$A588+1)/10^6)</f>
        <v>0</v>
      </c>
      <c r="AM588" cm="1">
        <f t="array" aca="1" ref="AM588" ca="1">IF($A588&gt;AM$1,"",$C588*INDEX('ETS yield tables'!$D$68:$CO$96,$B588,AM$1-$A588+1)/10^6)</f>
        <v>0</v>
      </c>
      <c r="AN588" cm="1">
        <f t="array" aca="1" ref="AN588" ca="1">IF($A588&gt;AN$1,"",$C588*INDEX('ETS yield tables'!$D$68:$CO$96,$B588,AN$1-$A588+1)/10^6)</f>
        <v>0</v>
      </c>
      <c r="AO588" cm="1">
        <f t="array" aca="1" ref="AO588" ca="1">IF($A588&gt;AO$1,"",$C588*INDEX('ETS yield tables'!$D$68:$CO$96,$B588,AO$1-$A588+1)/10^6)</f>
        <v>0</v>
      </c>
      <c r="AP588" cm="1">
        <f t="array" aca="1" ref="AP588" ca="1">IF($A588&gt;AP$1,"",$C588*INDEX('ETS yield tables'!$D$68:$CO$96,$B588,AP$1-$A588+1)/10^6)</f>
        <v>0</v>
      </c>
      <c r="AQ588" cm="1">
        <f t="array" aca="1" ref="AQ588" ca="1">IF($A588&gt;AQ$1,"",$C588*INDEX('ETS yield tables'!$D$68:$CO$96,$B588,AQ$1-$A588+1)/10^6)</f>
        <v>0</v>
      </c>
      <c r="AR588" cm="1">
        <f t="array" aca="1" ref="AR588" ca="1">IF($A588&gt;AR$1,"",$C588*INDEX('ETS yield tables'!$D$68:$CO$96,$B588,AR$1-$A588+1)/10^6)</f>
        <v>0</v>
      </c>
      <c r="AS588" cm="1">
        <f t="array" aca="1" ref="AS588" ca="1">IF($A588&gt;AS$1,"",$C588*INDEX('ETS yield tables'!$D$68:$CO$96,$B588,AS$1-$A588+1)/10^6)</f>
        <v>0</v>
      </c>
      <c r="AT588" cm="1">
        <f t="array" aca="1" ref="AT588" ca="1">IF($A588&gt;AT$1,"",$C588*INDEX('ETS yield tables'!$D$68:$CO$96,$B588,AT$1-$A588+1)/10^6)</f>
        <v>0</v>
      </c>
      <c r="AU588" cm="1">
        <f t="array" aca="1" ref="AU588" ca="1">IF($A588&gt;AU$1,"",$C588*INDEX('ETS yield tables'!$D$68:$CO$96,$B588,AU$1-$A588+1)/10^6)</f>
        <v>0</v>
      </c>
      <c r="AV588" cm="1">
        <f t="array" aca="1" ref="AV588" ca="1">IF($A588&gt;AV$1,"",$C588*INDEX('ETS yield tables'!$D$68:$CO$96,$B588,AV$1-$A588+1)/10^6)</f>
        <v>0</v>
      </c>
      <c r="AW588" cm="1">
        <f t="array" aca="1" ref="AW588" ca="1">IF($A588&gt;AW$1,"",$C588*INDEX('ETS yield tables'!$D$68:$CO$96,$B588,AW$1-$A588+1)/10^6)</f>
        <v>-0.21617066674347585</v>
      </c>
      <c r="AX588" cm="1">
        <f t="array" aca="1" ref="AX588" ca="1">IF($A588&gt;AX$1,"",$C588*INDEX('ETS yield tables'!$D$68:$CO$96,$B588,AX$1-$A588+1)/10^6)</f>
        <v>-1.2234398064032842E-2</v>
      </c>
      <c r="AY588" cm="1">
        <f t="array" aca="1" ref="AY588" ca="1">IF($A588&gt;AY$1,"",$C588*INDEX('ETS yield tables'!$D$68:$CO$96,$B588,AY$1-$A588+1)/10^6)</f>
        <v>-1.0408830502596736E-2</v>
      </c>
      <c r="AZ588" cm="1">
        <f t="array" aca="1" ref="AZ588" ca="1">IF($A588&gt;AZ$1,"",$C588*INDEX('ETS yield tables'!$D$68:$CO$96,$B588,AZ$1-$A588+1)/10^6)</f>
        <v>0</v>
      </c>
      <c r="BA588" cm="1">
        <f t="array" aca="1" ref="BA588" ca="1">IF($A588&gt;BA$1,"",$C588*INDEX('ETS yield tables'!$D$68:$CO$96,$B588,BA$1-$A588+1)/10^6)</f>
        <v>0</v>
      </c>
      <c r="BB588" cm="1">
        <f t="array" aca="1" ref="BB588" ca="1">IF($A588&gt;BB$1,"",$C588*INDEX('ETS yield tables'!$D$68:$CO$96,$B588,BB$1-$A588+1)/10^6)</f>
        <v>0</v>
      </c>
      <c r="BC588" cm="1">
        <f t="array" aca="1" ref="BC588" ca="1">IF($A588&gt;BC$1,"",$C588*INDEX('ETS yield tables'!$D$68:$CO$96,$B588,BC$1-$A588+1)/10^6)</f>
        <v>0</v>
      </c>
      <c r="BD588" cm="1">
        <f t="array" aca="1" ref="BD588" ca="1">IF($A588&gt;BD$1,"",$C588*INDEX('ETS yield tables'!$D$68:$CO$96,$B588,BD$1-$A588+1)/10^6)</f>
        <v>0</v>
      </c>
      <c r="BE588" cm="1">
        <f t="array" aca="1" ref="BE588" ca="1">IF($A588&gt;BE$1,"",$C588*INDEX('ETS yield tables'!$D$68:$CO$96,$B588,BE$1-$A588+1)/10^6)</f>
        <v>0</v>
      </c>
      <c r="BF588" cm="1">
        <f t="array" aca="1" ref="BF588" ca="1">IF($A588&gt;BF$1,"",$C588*INDEX('ETS yield tables'!$D$68:$CO$96,$B588,BF$1-$A588+1)/10^6)</f>
        <v>-3.2069808699517984E-4</v>
      </c>
      <c r="BG588" cm="1">
        <f t="array" aca="1" ref="BG588" ca="1">IF($A588&gt;BG$1,"",$C588*INDEX('ETS yield tables'!$D$68:$CO$96,$B588,BG$1-$A588+1)/10^6)</f>
        <v>-1.508468779569936E-3</v>
      </c>
      <c r="BH588" cm="1">
        <f t="array" aca="1" ref="BH588" ca="1">IF($A588&gt;BH$1,"",$C588*INDEX('ETS yield tables'!$D$68:$CO$96,$B588,BH$1-$A588+1)/10^6)</f>
        <v>0</v>
      </c>
      <c r="BI588" cm="1">
        <f t="array" aca="1" ref="BI588" ca="1">IF($A588&gt;BI$1,"",$C588*INDEX('ETS yield tables'!$D$68:$CO$96,$B588,BI$1-$A588+1)/10^6)</f>
        <v>0</v>
      </c>
      <c r="BJ588" cm="1">
        <f t="array" aca="1" ref="BJ588" ca="1">IF($A588&gt;BJ$1,"",$C588*INDEX('ETS yield tables'!$D$68:$CO$96,$B588,BJ$1-$A588+1)/10^6)</f>
        <v>0</v>
      </c>
      <c r="BK588" cm="1">
        <f t="array" aca="1" ref="BK588" ca="1">IF($A588&gt;BK$1,"",$C588*INDEX('ETS yield tables'!$D$68:$CO$96,$B588,BK$1-$A588+1)/10^6)</f>
        <v>0</v>
      </c>
      <c r="BL588" cm="1">
        <f t="array" aca="1" ref="BL588" ca="1">IF($A588&gt;BL$1,"",$C588*INDEX('ETS yield tables'!$D$68:$CO$96,$B588,BL$1-$A588+1)/10^6)</f>
        <v>0</v>
      </c>
      <c r="BM588" cm="1">
        <f t="array" aca="1" ref="BM588" ca="1">IF($A588&gt;BM$1,"",$C588*INDEX('ETS yield tables'!$D$68:$CO$96,$B588,BM$1-$A588+1)/10^6)</f>
        <v>0</v>
      </c>
      <c r="BN588" cm="1">
        <f t="array" aca="1" ref="BN588" ca="1">IF($A588&gt;BN$1,"",$C588*INDEX('ETS yield tables'!$D$68:$CO$96,$B588,BN$1-$A588+1)/10^6)</f>
        <v>0</v>
      </c>
      <c r="BO588" cm="1">
        <f t="array" aca="1" ref="BO588" ca="1">IF($A588&gt;BO$1,"",$C588*INDEX('ETS yield tables'!$D$68:$CO$96,$B588,BO$1-$A588+1)/10^6)</f>
        <v>0</v>
      </c>
      <c r="BP588" cm="1">
        <f t="array" aca="1" ref="BP588" ca="1">IF($A588&gt;BP$1,"",$C588*INDEX('ETS yield tables'!$D$68:$CO$96,$B588,BP$1-$A588+1)/10^6)</f>
        <v>0</v>
      </c>
      <c r="BQ588" cm="1">
        <f t="array" aca="1" ref="BQ588" ca="1">IF($A588&gt;BQ$1,"",$C588*INDEX('ETS yield tables'!$D$68:$CO$96,$B588,BQ$1-$A588+1)/10^6)</f>
        <v>0</v>
      </c>
      <c r="BR588" cm="1">
        <f t="array" aca="1" ref="BR588" ca="1">IF($A588&gt;BR$1,"",$C588*INDEX('ETS yield tables'!$D$68:$CO$96,$B588,BR$1-$A588+1)/10^6)</f>
        <v>0</v>
      </c>
      <c r="BS588" cm="1">
        <f t="array" aca="1" ref="BS588" ca="1">IF($A588&gt;BS$1,"",$C588*INDEX('ETS yield tables'!$D$68:$CO$96,$B588,BS$1-$A588+1)/10^6)</f>
        <v>0</v>
      </c>
      <c r="BT588" cm="1">
        <f t="array" aca="1" ref="BT588" ca="1">IF($A588&gt;BT$1,"",$C588*INDEX('ETS yield tables'!$D$68:$CO$96,$B588,BT$1-$A588+1)/10^6)</f>
        <v>0</v>
      </c>
      <c r="BU588" cm="1">
        <f t="array" aca="1" ref="BU588" ca="1">IF($A588&gt;BU$1,"",$C588*INDEX('ETS yield tables'!$D$68:$CO$96,$B588,BU$1-$A588+1)/10^6)</f>
        <v>0</v>
      </c>
      <c r="BV588" cm="1">
        <f t="array" aca="1" ref="BV588" ca="1">IF($A588&gt;BV$1,"",$C588*INDEX('ETS yield tables'!$D$68:$CO$96,$B588,BV$1-$A588+1)/10^6)</f>
        <v>0</v>
      </c>
      <c r="BW588" cm="1">
        <f t="array" aca="1" ref="BW588" ca="1">IF($A588&gt;BW$1,"",$C588*INDEX('ETS yield tables'!$D$68:$CO$96,$B588,BW$1-$A588+1)/10^6)</f>
        <v>0</v>
      </c>
      <c r="BX588" cm="1">
        <f t="array" aca="1" ref="BX588" ca="1">IF($A588&gt;BX$1,"",$C588*INDEX('ETS yield tables'!$D$68:$CO$96,$B588,BX$1-$A588+1)/10^6)</f>
        <v>0</v>
      </c>
      <c r="BY588" cm="1">
        <f t="array" aca="1" ref="BY588" ca="1">IF($A588&gt;BY$1,"",$C588*INDEX('ETS yield tables'!$D$68:$CO$96,$B588,BY$1-$A588+1)/10^6)</f>
        <v>0</v>
      </c>
      <c r="BZ588" cm="1">
        <f t="array" aca="1" ref="BZ588" ca="1">IF($A588&gt;BZ$1,"",$C588*INDEX('ETS yield tables'!$D$68:$CO$96,$B588,BZ$1-$A588+1)/10^6)</f>
        <v>-0.21617066674347585</v>
      </c>
      <c r="CA588" cm="1">
        <f t="array" aca="1" ref="CA588" ca="1">IF($A588&gt;CA$1,"",$C588*INDEX('ETS yield tables'!$D$68:$CO$96,$B588,CA$1-$A588+1)/10^6)</f>
        <v>-1.2234398064032842E-2</v>
      </c>
      <c r="CB588" cm="1">
        <f t="array" aca="1" ref="CB588" ca="1">IF($A588&gt;CB$1,"",$C588*INDEX('ETS yield tables'!$D$68:$CO$96,$B588,CB$1-$A588+1)/10^6)</f>
        <v>-1.165850924339055E-2</v>
      </c>
      <c r="CC588" cm="1">
        <f t="array" aca="1" ref="CC588" ca="1">IF($A588&gt;CC$1,"",$C588*INDEX('ETS yield tables'!$D$68:$CO$96,$B588,CC$1-$A588+1)/10^6)</f>
        <v>-1.057871770468622E-2</v>
      </c>
      <c r="CD588" cm="1">
        <f t="array" aca="1" ref="CD588" ca="1">IF($A588&gt;CD$1,"",$C588*INDEX('ETS yield tables'!$D$68:$CO$96,$B588,CD$1-$A588+1)/10^6)</f>
        <v>-5.6476696779364961E-3</v>
      </c>
      <c r="CE588" cm="1">
        <f t="array" aca="1" ref="CE588" ca="1">IF($A588&gt;CE$1,"",$C588*INDEX('ETS yield tables'!$D$68:$CO$96,$B588,CE$1-$A588+1)/10^6)</f>
        <v>-1.0045660615079178E-3</v>
      </c>
      <c r="CF588" cm="1">
        <f t="array" aca="1" ref="CF588" ca="1">IF($A588&gt;CF$1,"",$C588*INDEX('ETS yield tables'!$D$68:$CO$96,$B588,CF$1-$A588+1)/10^6)</f>
        <v>0</v>
      </c>
      <c r="CG588" cm="1">
        <f t="array" aca="1" ref="CG588" ca="1">IF($A588&gt;CG$1,"",$C588*INDEX('ETS yield tables'!$D$68:$CO$96,$B588,CG$1-$A588+1)/10^6)</f>
        <v>0</v>
      </c>
      <c r="CH588" cm="1">
        <f t="array" aca="1" ref="CH588" ca="1">IF($A588&gt;CH$1,"",$C588*INDEX('ETS yield tables'!$D$68:$CO$96,$B588,CH$1-$A588+1)/10^6)</f>
        <v>0</v>
      </c>
      <c r="CI588" cm="1">
        <f t="array" aca="1" ref="CI588" ca="1">IF($A588&gt;CI$1,"",$C588*INDEX('ETS yield tables'!$D$68:$CO$96,$B588,CI$1-$A588+1)/10^6)</f>
        <v>-3.2069808699517984E-4</v>
      </c>
      <c r="CJ588" cm="1">
        <f t="array" aca="1" ref="CJ588" ca="1">IF($A588&gt;CJ$1,"",$C588*INDEX('ETS yield tables'!$D$68:$CO$96,$B588,CJ$1-$A588+1)/10^6)</f>
        <v>-1.508468779569936E-3</v>
      </c>
      <c r="CK588" cm="1">
        <f t="array" aca="1" ref="CK588" ca="1">IF($A588&gt;CK$1,"",$C588*INDEX('ETS yield tables'!$D$68:$CO$96,$B588,CK$1-$A588+1)/10^6)</f>
        <v>0</v>
      </c>
      <c r="CL588" cm="1">
        <f t="array" aca="1" ref="CL588" ca="1">IF($A588&gt;CL$1,"",$C588*INDEX('ETS yield tables'!$D$68:$CO$96,$B588,CL$1-$A588+1)/10^6)</f>
        <v>0</v>
      </c>
      <c r="CM588" cm="1">
        <f t="array" aca="1" ref="CM588" ca="1">IF($A588&gt;CM$1,"",$C588*INDEX('ETS yield tables'!$D$68:$CO$96,$B588,CM$1-$A588+1)/10^6)</f>
        <v>0</v>
      </c>
      <c r="CN588" cm="1">
        <f t="array" aca="1" ref="CN588" ca="1">IF($A588&gt;CN$1,"",$C588*INDEX('ETS yield tables'!$D$68:$CO$96,$B588,CN$1-$A588+1)/10^6)</f>
        <v>0</v>
      </c>
      <c r="CO588" cm="1">
        <f t="array" aca="1" ref="CO588" ca="1">IF($A588&gt;CO$1,"",$C588*INDEX('ETS yield tables'!$D$68:$CO$96,$B588,CO$1-$A588+1)/10^6)</f>
        <v>0</v>
      </c>
    </row>
    <row r="589" spans="1:93" hidden="1" outlineLevel="1">
      <c r="A589">
        <v>2008</v>
      </c>
      <c r="B589">
        <f t="shared" si="269"/>
        <v>11</v>
      </c>
      <c r="C589" s="1">
        <v>905.12772398816014</v>
      </c>
      <c r="D589" s="64"/>
      <c r="E589" s="64"/>
      <c r="F589" s="64"/>
      <c r="G589" s="64"/>
      <c r="H589" s="64"/>
      <c r="I589" s="64"/>
      <c r="J589" s="64"/>
      <c r="K589" s="64"/>
      <c r="L589" s="64"/>
      <c r="M589" s="64"/>
      <c r="N589" s="64"/>
      <c r="O589" s="64"/>
      <c r="P589" s="64"/>
      <c r="Q589" s="64"/>
      <c r="R589" s="64"/>
      <c r="S589" s="64"/>
      <c r="T589" s="64"/>
      <c r="U589" s="64"/>
      <c r="V589" s="64"/>
      <c r="W589" s="64"/>
      <c r="X589" s="64"/>
      <c r="Y589" s="64"/>
      <c r="Z589" s="64"/>
      <c r="AA589" s="64"/>
      <c r="AB589" s="64"/>
      <c r="AC589" s="64"/>
      <c r="AD589" s="64"/>
      <c r="AE589" s="64"/>
      <c r="AF589" cm="1">
        <f t="array" aca="1" ref="AF589" ca="1">IF($A589&gt;AF$1,"",$C589*INDEX('ETS yield tables'!$D$68:$CO$96,$B589,AF$1-$A589+1)/10^6)</f>
        <v>0</v>
      </c>
      <c r="AG589" cm="1">
        <f t="array" aca="1" ref="AG589" ca="1">IF($A589&gt;AG$1,"",$C589*INDEX('ETS yield tables'!$D$68:$CO$96,$B589,AG$1-$A589+1)/10^6)</f>
        <v>0</v>
      </c>
      <c r="AH589" cm="1">
        <f t="array" aca="1" ref="AH589" ca="1">IF($A589&gt;AH$1,"",$C589*INDEX('ETS yield tables'!$D$68:$CO$96,$B589,AH$1-$A589+1)/10^6)</f>
        <v>0</v>
      </c>
      <c r="AI589" cm="1">
        <f t="array" aca="1" ref="AI589" ca="1">IF($A589&gt;AI$1,"",$C589*INDEX('ETS yield tables'!$D$68:$CO$96,$B589,AI$1-$A589+1)/10^6)</f>
        <v>0</v>
      </c>
      <c r="AJ589" cm="1">
        <f t="array" aca="1" ref="AJ589" ca="1">IF($A589&gt;AJ$1,"",$C589*INDEX('ETS yield tables'!$D$68:$CO$96,$B589,AJ$1-$A589+1)/10^6)</f>
        <v>0</v>
      </c>
      <c r="AK589" cm="1">
        <f t="array" aca="1" ref="AK589" ca="1">IF($A589&gt;AK$1,"",$C589*INDEX('ETS yield tables'!$D$68:$CO$96,$B589,AK$1-$A589+1)/10^6)</f>
        <v>0</v>
      </c>
      <c r="AL589" cm="1">
        <f t="array" aca="1" ref="AL589" ca="1">IF($A589&gt;AL$1,"",$C589*INDEX('ETS yield tables'!$D$68:$CO$96,$B589,AL$1-$A589+1)/10^6)</f>
        <v>0</v>
      </c>
      <c r="AM589" cm="1">
        <f t="array" aca="1" ref="AM589" ca="1">IF($A589&gt;AM$1,"",$C589*INDEX('ETS yield tables'!$D$68:$CO$96,$B589,AM$1-$A589+1)/10^6)</f>
        <v>0</v>
      </c>
      <c r="AN589" cm="1">
        <f t="array" aca="1" ref="AN589" ca="1">IF($A589&gt;AN$1,"",$C589*INDEX('ETS yield tables'!$D$68:$CO$96,$B589,AN$1-$A589+1)/10^6)</f>
        <v>0</v>
      </c>
      <c r="AO589" cm="1">
        <f t="array" aca="1" ref="AO589" ca="1">IF($A589&gt;AO$1,"",$C589*INDEX('ETS yield tables'!$D$68:$CO$96,$B589,AO$1-$A589+1)/10^6)</f>
        <v>0</v>
      </c>
      <c r="AP589" cm="1">
        <f t="array" aca="1" ref="AP589" ca="1">IF($A589&gt;AP$1,"",$C589*INDEX('ETS yield tables'!$D$68:$CO$96,$B589,AP$1-$A589+1)/10^6)</f>
        <v>0</v>
      </c>
      <c r="AQ589" cm="1">
        <f t="array" aca="1" ref="AQ589" ca="1">IF($A589&gt;AQ$1,"",$C589*INDEX('ETS yield tables'!$D$68:$CO$96,$B589,AQ$1-$A589+1)/10^6)</f>
        <v>0</v>
      </c>
      <c r="AR589" cm="1">
        <f t="array" aca="1" ref="AR589" ca="1">IF($A589&gt;AR$1,"",$C589*INDEX('ETS yield tables'!$D$68:$CO$96,$B589,AR$1-$A589+1)/10^6)</f>
        <v>0</v>
      </c>
      <c r="AS589" cm="1">
        <f t="array" aca="1" ref="AS589" ca="1">IF($A589&gt;AS$1,"",$C589*INDEX('ETS yield tables'!$D$68:$CO$96,$B589,AS$1-$A589+1)/10^6)</f>
        <v>0</v>
      </c>
      <c r="AT589" cm="1">
        <f t="array" aca="1" ref="AT589" ca="1">IF($A589&gt;AT$1,"",$C589*INDEX('ETS yield tables'!$D$68:$CO$96,$B589,AT$1-$A589+1)/10^6)</f>
        <v>0</v>
      </c>
      <c r="AU589" cm="1">
        <f t="array" aca="1" ref="AU589" ca="1">IF($A589&gt;AU$1,"",$C589*INDEX('ETS yield tables'!$D$68:$CO$96,$B589,AU$1-$A589+1)/10^6)</f>
        <v>0</v>
      </c>
      <c r="AV589" cm="1">
        <f t="array" aca="1" ref="AV589" ca="1">IF($A589&gt;AV$1,"",$C589*INDEX('ETS yield tables'!$D$68:$CO$96,$B589,AV$1-$A589+1)/10^6)</f>
        <v>0</v>
      </c>
      <c r="AW589" cm="1">
        <f t="array" aca="1" ref="AW589" ca="1">IF($A589&gt;AW$1,"",$C589*INDEX('ETS yield tables'!$D$68:$CO$96,$B589,AW$1-$A589+1)/10^6)</f>
        <v>0</v>
      </c>
      <c r="AX589" cm="1">
        <f t="array" aca="1" ref="AX589" ca="1">IF($A589&gt;AX$1,"",$C589*INDEX('ETS yield tables'!$D$68:$CO$96,$B589,AX$1-$A589+1)/10^6)</f>
        <v>-0.54361065975004907</v>
      </c>
      <c r="AY589" cm="1">
        <f t="array" aca="1" ref="AY589" ca="1">IF($A589&gt;AY$1,"",$C589*INDEX('ETS yield tables'!$D$68:$CO$96,$B589,AY$1-$A589+1)/10^6)</f>
        <v>-3.0766196466081541E-2</v>
      </c>
      <c r="AZ589" cm="1">
        <f t="array" aca="1" ref="AZ589" ca="1">IF($A589&gt;AZ$1,"",$C589*INDEX('ETS yield tables'!$D$68:$CO$96,$B589,AZ$1-$A589+1)/10^6)</f>
        <v>-2.9317992107700513E-2</v>
      </c>
      <c r="BA589" cm="1">
        <f t="array" aca="1" ref="BA589" ca="1">IF($A589&gt;BA$1,"",$C589*INDEX('ETS yield tables'!$D$68:$CO$96,$B589,BA$1-$A589+1)/10^6)</f>
        <v>-2.355866439996385E-2</v>
      </c>
      <c r="BB589" cm="1">
        <f t="array" aca="1" ref="BB589" ca="1">IF($A589&gt;BB$1,"",$C589*INDEX('ETS yield tables'!$D$68:$CO$96,$B589,BB$1-$A589+1)/10^6)</f>
        <v>0</v>
      </c>
      <c r="BC589" cm="1">
        <f t="array" aca="1" ref="BC589" ca="1">IF($A589&gt;BC$1,"",$C589*INDEX('ETS yield tables'!$D$68:$CO$96,$B589,BC$1-$A589+1)/10^6)</f>
        <v>0</v>
      </c>
      <c r="BD589" cm="1">
        <f t="array" aca="1" ref="BD589" ca="1">IF($A589&gt;BD$1,"",$C589*INDEX('ETS yield tables'!$D$68:$CO$96,$B589,BD$1-$A589+1)/10^6)</f>
        <v>0</v>
      </c>
      <c r="BE589" cm="1">
        <f t="array" aca="1" ref="BE589" ca="1">IF($A589&gt;BE$1,"",$C589*INDEX('ETS yield tables'!$D$68:$CO$96,$B589,BE$1-$A589+1)/10^6)</f>
        <v>0</v>
      </c>
      <c r="BF589" cm="1">
        <f t="array" aca="1" ref="BF589" ca="1">IF($A589&gt;BF$1,"",$C589*INDEX('ETS yield tables'!$D$68:$CO$96,$B589,BF$1-$A589+1)/10^6)</f>
        <v>0</v>
      </c>
      <c r="BG589" cm="1">
        <f t="array" aca="1" ref="BG589" ca="1">IF($A589&gt;BG$1,"",$C589*INDEX('ETS yield tables'!$D$68:$CO$96,$B589,BG$1-$A589+1)/10^6)</f>
        <v>-8.0646880207344267E-4</v>
      </c>
      <c r="BH589" cm="1">
        <f t="array" aca="1" ref="BH589" ca="1">IF($A589&gt;BH$1,"",$C589*INDEX('ETS yield tables'!$D$68:$CO$96,$B589,BH$1-$A589+1)/10^6)</f>
        <v>-3.7933902912343814E-3</v>
      </c>
      <c r="BI589" cm="1">
        <f t="array" aca="1" ref="BI589" ca="1">IF($A589&gt;BI$1,"",$C589*INDEX('ETS yield tables'!$D$68:$CO$96,$B589,BI$1-$A589+1)/10^6)</f>
        <v>0</v>
      </c>
      <c r="BJ589" cm="1">
        <f t="array" aca="1" ref="BJ589" ca="1">IF($A589&gt;BJ$1,"",$C589*INDEX('ETS yield tables'!$D$68:$CO$96,$B589,BJ$1-$A589+1)/10^6)</f>
        <v>0</v>
      </c>
      <c r="BK589" cm="1">
        <f t="array" aca="1" ref="BK589" ca="1">IF($A589&gt;BK$1,"",$C589*INDEX('ETS yield tables'!$D$68:$CO$96,$B589,BK$1-$A589+1)/10^6)</f>
        <v>0</v>
      </c>
      <c r="BL589" cm="1">
        <f t="array" aca="1" ref="BL589" ca="1">IF($A589&gt;BL$1,"",$C589*INDEX('ETS yield tables'!$D$68:$CO$96,$B589,BL$1-$A589+1)/10^6)</f>
        <v>0</v>
      </c>
      <c r="BM589" cm="1">
        <f t="array" aca="1" ref="BM589" ca="1">IF($A589&gt;BM$1,"",$C589*INDEX('ETS yield tables'!$D$68:$CO$96,$B589,BM$1-$A589+1)/10^6)</f>
        <v>0</v>
      </c>
      <c r="BN589" cm="1">
        <f t="array" aca="1" ref="BN589" ca="1">IF($A589&gt;BN$1,"",$C589*INDEX('ETS yield tables'!$D$68:$CO$96,$B589,BN$1-$A589+1)/10^6)</f>
        <v>0</v>
      </c>
      <c r="BO589" cm="1">
        <f t="array" aca="1" ref="BO589" ca="1">IF($A589&gt;BO$1,"",$C589*INDEX('ETS yield tables'!$D$68:$CO$96,$B589,BO$1-$A589+1)/10^6)</f>
        <v>0</v>
      </c>
      <c r="BP589" cm="1">
        <f t="array" aca="1" ref="BP589" ca="1">IF($A589&gt;BP$1,"",$C589*INDEX('ETS yield tables'!$D$68:$CO$96,$B589,BP$1-$A589+1)/10^6)</f>
        <v>0</v>
      </c>
      <c r="BQ589" cm="1">
        <f t="array" aca="1" ref="BQ589" ca="1">IF($A589&gt;BQ$1,"",$C589*INDEX('ETS yield tables'!$D$68:$CO$96,$B589,BQ$1-$A589+1)/10^6)</f>
        <v>0</v>
      </c>
      <c r="BR589" cm="1">
        <f t="array" aca="1" ref="BR589" ca="1">IF($A589&gt;BR$1,"",$C589*INDEX('ETS yield tables'!$D$68:$CO$96,$B589,BR$1-$A589+1)/10^6)</f>
        <v>0</v>
      </c>
      <c r="BS589" cm="1">
        <f t="array" aca="1" ref="BS589" ca="1">IF($A589&gt;BS$1,"",$C589*INDEX('ETS yield tables'!$D$68:$CO$96,$B589,BS$1-$A589+1)/10^6)</f>
        <v>0</v>
      </c>
      <c r="BT589" cm="1">
        <f t="array" aca="1" ref="BT589" ca="1">IF($A589&gt;BT$1,"",$C589*INDEX('ETS yield tables'!$D$68:$CO$96,$B589,BT$1-$A589+1)/10^6)</f>
        <v>0</v>
      </c>
      <c r="BU589" cm="1">
        <f t="array" aca="1" ref="BU589" ca="1">IF($A589&gt;BU$1,"",$C589*INDEX('ETS yield tables'!$D$68:$CO$96,$B589,BU$1-$A589+1)/10^6)</f>
        <v>0</v>
      </c>
      <c r="BV589" cm="1">
        <f t="array" aca="1" ref="BV589" ca="1">IF($A589&gt;BV$1,"",$C589*INDEX('ETS yield tables'!$D$68:$CO$96,$B589,BV$1-$A589+1)/10^6)</f>
        <v>0</v>
      </c>
      <c r="BW589" cm="1">
        <f t="array" aca="1" ref="BW589" ca="1">IF($A589&gt;BW$1,"",$C589*INDEX('ETS yield tables'!$D$68:$CO$96,$B589,BW$1-$A589+1)/10^6)</f>
        <v>0</v>
      </c>
      <c r="BX589" cm="1">
        <f t="array" aca="1" ref="BX589" ca="1">IF($A589&gt;BX$1,"",$C589*INDEX('ETS yield tables'!$D$68:$CO$96,$B589,BX$1-$A589+1)/10^6)</f>
        <v>0</v>
      </c>
      <c r="BY589" cm="1">
        <f t="array" aca="1" ref="BY589" ca="1">IF($A589&gt;BY$1,"",$C589*INDEX('ETS yield tables'!$D$68:$CO$96,$B589,BY$1-$A589+1)/10^6)</f>
        <v>0</v>
      </c>
      <c r="BZ589" cm="1">
        <f t="array" aca="1" ref="BZ589" ca="1">IF($A589&gt;BZ$1,"",$C589*INDEX('ETS yield tables'!$D$68:$CO$96,$B589,BZ$1-$A589+1)/10^6)</f>
        <v>0</v>
      </c>
      <c r="CA589" cm="1">
        <f t="array" aca="1" ref="CA589" ca="1">IF($A589&gt;CA$1,"",$C589*INDEX('ETS yield tables'!$D$68:$CO$96,$B589,CA$1-$A589+1)/10^6)</f>
        <v>-0.54361065975004907</v>
      </c>
      <c r="CB589" cm="1">
        <f t="array" aca="1" ref="CB589" ca="1">IF($A589&gt;CB$1,"",$C589*INDEX('ETS yield tables'!$D$68:$CO$96,$B589,CB$1-$A589+1)/10^6)</f>
        <v>-3.0766196466081541E-2</v>
      </c>
      <c r="CC589" cm="1">
        <f t="array" aca="1" ref="CC589" ca="1">IF($A589&gt;CC$1,"",$C589*INDEX('ETS yield tables'!$D$68:$CO$96,$B589,CC$1-$A589+1)/10^6)</f>
        <v>-2.9317992107700513E-2</v>
      </c>
      <c r="CD589" cm="1">
        <f t="array" aca="1" ref="CD589" ca="1">IF($A589&gt;CD$1,"",$C589*INDEX('ETS yield tables'!$D$68:$CO$96,$B589,CD$1-$A589+1)/10^6)</f>
        <v>-2.6602608935736006E-2</v>
      </c>
      <c r="CE589" cm="1">
        <f t="array" aca="1" ref="CE589" ca="1">IF($A589&gt;CE$1,"",$C589*INDEX('ETS yield tables'!$D$68:$CO$96,$B589,CE$1-$A589+1)/10^6)</f>
        <v>-1.4202359117098223E-2</v>
      </c>
      <c r="CF589" cm="1">
        <f t="array" aca="1" ref="CF589" ca="1">IF($A589&gt;CF$1,"",$C589*INDEX('ETS yield tables'!$D$68:$CO$96,$B589,CF$1-$A589+1)/10^6)</f>
        <v>-2.5262114776509522E-3</v>
      </c>
      <c r="CG589" cm="1">
        <f t="array" aca="1" ref="CG589" ca="1">IF($A589&gt;CG$1,"",$C589*INDEX('ETS yield tables'!$D$68:$CO$96,$B589,CG$1-$A589+1)/10^6)</f>
        <v>0</v>
      </c>
      <c r="CH589" cm="1">
        <f t="array" aca="1" ref="CH589" ca="1">IF($A589&gt;CH$1,"",$C589*INDEX('ETS yield tables'!$D$68:$CO$96,$B589,CH$1-$A589+1)/10^6)</f>
        <v>0</v>
      </c>
      <c r="CI589" cm="1">
        <f t="array" aca="1" ref="CI589" ca="1">IF($A589&gt;CI$1,"",$C589*INDEX('ETS yield tables'!$D$68:$CO$96,$B589,CI$1-$A589+1)/10^6)</f>
        <v>0</v>
      </c>
      <c r="CJ589" cm="1">
        <f t="array" aca="1" ref="CJ589" ca="1">IF($A589&gt;CJ$1,"",$C589*INDEX('ETS yield tables'!$D$68:$CO$96,$B589,CJ$1-$A589+1)/10^6)</f>
        <v>-8.0646880207344267E-4</v>
      </c>
      <c r="CK589" cm="1">
        <f t="array" aca="1" ref="CK589" ca="1">IF($A589&gt;CK$1,"",$C589*INDEX('ETS yield tables'!$D$68:$CO$96,$B589,CK$1-$A589+1)/10^6)</f>
        <v>-3.7933902912343814E-3</v>
      </c>
      <c r="CL589" cm="1">
        <f t="array" aca="1" ref="CL589" ca="1">IF($A589&gt;CL$1,"",$C589*INDEX('ETS yield tables'!$D$68:$CO$96,$B589,CL$1-$A589+1)/10^6)</f>
        <v>0</v>
      </c>
      <c r="CM589" cm="1">
        <f t="array" aca="1" ref="CM589" ca="1">IF($A589&gt;CM$1,"",$C589*INDEX('ETS yield tables'!$D$68:$CO$96,$B589,CM$1-$A589+1)/10^6)</f>
        <v>0</v>
      </c>
      <c r="CN589" cm="1">
        <f t="array" aca="1" ref="CN589" ca="1">IF($A589&gt;CN$1,"",$C589*INDEX('ETS yield tables'!$D$68:$CO$96,$B589,CN$1-$A589+1)/10^6)</f>
        <v>0</v>
      </c>
      <c r="CO589" cm="1">
        <f t="array" aca="1" ref="CO589" ca="1">IF($A589&gt;CO$1,"",$C589*INDEX('ETS yield tables'!$D$68:$CO$96,$B589,CO$1-$A589+1)/10^6)</f>
        <v>0</v>
      </c>
    </row>
    <row r="590" spans="1:93" hidden="1" outlineLevel="1">
      <c r="A590">
        <v>2009</v>
      </c>
      <c r="B590">
        <f t="shared" si="269"/>
        <v>10</v>
      </c>
      <c r="C590" s="1">
        <v>1293.6488555776803</v>
      </c>
      <c r="D590" s="64"/>
      <c r="E590" s="64"/>
      <c r="F590" s="64"/>
      <c r="G590" s="64"/>
      <c r="H590" s="64"/>
      <c r="I590" s="64"/>
      <c r="J590" s="64"/>
      <c r="K590" s="64"/>
      <c r="L590" s="64"/>
      <c r="M590" s="64"/>
      <c r="N590" s="64"/>
      <c r="O590" s="64"/>
      <c r="P590" s="64"/>
      <c r="Q590" s="64"/>
      <c r="R590" s="64"/>
      <c r="S590" s="64"/>
      <c r="T590" s="64"/>
      <c r="U590" s="64"/>
      <c r="V590" s="64"/>
      <c r="W590" s="64"/>
      <c r="X590" s="64"/>
      <c r="Y590" s="64"/>
      <c r="Z590" s="64"/>
      <c r="AA590" s="64"/>
      <c r="AB590" s="64"/>
      <c r="AC590" s="64"/>
      <c r="AD590" s="64"/>
      <c r="AE590" s="64"/>
      <c r="AF590" cm="1">
        <f t="array" aca="1" ref="AF590" ca="1">IF($A590&gt;AF$1,"",$C590*INDEX('ETS yield tables'!$D$68:$CO$96,$B590,AF$1-$A590+1)/10^6)</f>
        <v>0</v>
      </c>
      <c r="AG590" cm="1">
        <f t="array" aca="1" ref="AG590" ca="1">IF($A590&gt;AG$1,"",$C590*INDEX('ETS yield tables'!$D$68:$CO$96,$B590,AG$1-$A590+1)/10^6)</f>
        <v>0</v>
      </c>
      <c r="AH590" cm="1">
        <f t="array" aca="1" ref="AH590" ca="1">IF($A590&gt;AH$1,"",$C590*INDEX('ETS yield tables'!$D$68:$CO$96,$B590,AH$1-$A590+1)/10^6)</f>
        <v>0</v>
      </c>
      <c r="AI590" cm="1">
        <f t="array" aca="1" ref="AI590" ca="1">IF($A590&gt;AI$1,"",$C590*INDEX('ETS yield tables'!$D$68:$CO$96,$B590,AI$1-$A590+1)/10^6)</f>
        <v>0</v>
      </c>
      <c r="AJ590" cm="1">
        <f t="array" aca="1" ref="AJ590" ca="1">IF($A590&gt;AJ$1,"",$C590*INDEX('ETS yield tables'!$D$68:$CO$96,$B590,AJ$1-$A590+1)/10^6)</f>
        <v>0</v>
      </c>
      <c r="AK590" cm="1">
        <f t="array" aca="1" ref="AK590" ca="1">IF($A590&gt;AK$1,"",$C590*INDEX('ETS yield tables'!$D$68:$CO$96,$B590,AK$1-$A590+1)/10^6)</f>
        <v>0</v>
      </c>
      <c r="AL590" cm="1">
        <f t="array" aca="1" ref="AL590" ca="1">IF($A590&gt;AL$1,"",$C590*INDEX('ETS yield tables'!$D$68:$CO$96,$B590,AL$1-$A590+1)/10^6)</f>
        <v>0</v>
      </c>
      <c r="AM590" cm="1">
        <f t="array" aca="1" ref="AM590" ca="1">IF($A590&gt;AM$1,"",$C590*INDEX('ETS yield tables'!$D$68:$CO$96,$B590,AM$1-$A590+1)/10^6)</f>
        <v>0</v>
      </c>
      <c r="AN590" cm="1">
        <f t="array" aca="1" ref="AN590" ca="1">IF($A590&gt;AN$1,"",$C590*INDEX('ETS yield tables'!$D$68:$CO$96,$B590,AN$1-$A590+1)/10^6)</f>
        <v>0</v>
      </c>
      <c r="AO590" cm="1">
        <f t="array" aca="1" ref="AO590" ca="1">IF($A590&gt;AO$1,"",$C590*INDEX('ETS yield tables'!$D$68:$CO$96,$B590,AO$1-$A590+1)/10^6)</f>
        <v>0</v>
      </c>
      <c r="AP590" cm="1">
        <f t="array" aca="1" ref="AP590" ca="1">IF($A590&gt;AP$1,"",$C590*INDEX('ETS yield tables'!$D$68:$CO$96,$B590,AP$1-$A590+1)/10^6)</f>
        <v>0</v>
      </c>
      <c r="AQ590" cm="1">
        <f t="array" aca="1" ref="AQ590" ca="1">IF($A590&gt;AQ$1,"",$C590*INDEX('ETS yield tables'!$D$68:$CO$96,$B590,AQ$1-$A590+1)/10^6)</f>
        <v>0</v>
      </c>
      <c r="AR590" cm="1">
        <f t="array" aca="1" ref="AR590" ca="1">IF($A590&gt;AR$1,"",$C590*INDEX('ETS yield tables'!$D$68:$CO$96,$B590,AR$1-$A590+1)/10^6)</f>
        <v>0</v>
      </c>
      <c r="AS590" cm="1">
        <f t="array" aca="1" ref="AS590" ca="1">IF($A590&gt;AS$1,"",$C590*INDEX('ETS yield tables'!$D$68:$CO$96,$B590,AS$1-$A590+1)/10^6)</f>
        <v>0</v>
      </c>
      <c r="AT590" cm="1">
        <f t="array" aca="1" ref="AT590" ca="1">IF($A590&gt;AT$1,"",$C590*INDEX('ETS yield tables'!$D$68:$CO$96,$B590,AT$1-$A590+1)/10^6)</f>
        <v>0</v>
      </c>
      <c r="AU590" cm="1">
        <f t="array" aca="1" ref="AU590" ca="1">IF($A590&gt;AU$1,"",$C590*INDEX('ETS yield tables'!$D$68:$CO$96,$B590,AU$1-$A590+1)/10^6)</f>
        <v>0</v>
      </c>
      <c r="AV590" cm="1">
        <f t="array" aca="1" ref="AV590" ca="1">IF($A590&gt;AV$1,"",$C590*INDEX('ETS yield tables'!$D$68:$CO$96,$B590,AV$1-$A590+1)/10^6)</f>
        <v>0</v>
      </c>
      <c r="AW590" cm="1">
        <f t="array" aca="1" ref="AW590" ca="1">IF($A590&gt;AW$1,"",$C590*INDEX('ETS yield tables'!$D$68:$CO$96,$B590,AW$1-$A590+1)/10^6)</f>
        <v>0</v>
      </c>
      <c r="AX590" cm="1">
        <f t="array" aca="1" ref="AX590" ca="1">IF($A590&gt;AX$1,"",$C590*INDEX('ETS yield tables'!$D$68:$CO$96,$B590,AX$1-$A590+1)/10^6)</f>
        <v>0</v>
      </c>
      <c r="AY590" cm="1">
        <f t="array" aca="1" ref="AY590" ca="1">IF($A590&gt;AY$1,"",$C590*INDEX('ETS yield tables'!$D$68:$CO$96,$B590,AY$1-$A590+1)/10^6)</f>
        <v>-0.77695256617139896</v>
      </c>
      <c r="AZ590" cm="1">
        <f t="array" aca="1" ref="AZ590" ca="1">IF($A590&gt;AZ$1,"",$C590*INDEX('ETS yield tables'!$D$68:$CO$96,$B590,AZ$1-$A590+1)/10^6)</f>
        <v>-4.3972418249940907E-2</v>
      </c>
      <c r="BA590" cm="1">
        <f t="array" aca="1" ref="BA590" ca="1">IF($A590&gt;BA$1,"",$C590*INDEX('ETS yield tables'!$D$68:$CO$96,$B590,BA$1-$A590+1)/10^6)</f>
        <v>-4.1902580081016667E-2</v>
      </c>
      <c r="BB590" cm="1">
        <f t="array" aca="1" ref="BB590" ca="1">IF($A590&gt;BB$1,"",$C590*INDEX('ETS yield tables'!$D$68:$CO$96,$B590,BB$1-$A590+1)/10^6)</f>
        <v>-3.8021633514283587E-2</v>
      </c>
      <c r="BC590" cm="1">
        <f t="array" aca="1" ref="BC590" ca="1">IF($A590&gt;BC$1,"",$C590*INDEX('ETS yield tables'!$D$68:$CO$96,$B590,BC$1-$A590+1)/10^6)</f>
        <v>-2.0298644192869385E-2</v>
      </c>
      <c r="BD590" cm="1">
        <f t="array" aca="1" ref="BD590" ca="1">IF($A590&gt;BD$1,"",$C590*INDEX('ETS yield tables'!$D$68:$CO$96,$B590,BD$1-$A590+1)/10^6)</f>
        <v>-3.6105739559173016E-3</v>
      </c>
      <c r="BE590" cm="1">
        <f t="array" aca="1" ref="BE590" ca="1">IF($A590&gt;BE$1,"",$C590*INDEX('ETS yield tables'!$D$68:$CO$96,$B590,BE$1-$A590+1)/10^6)</f>
        <v>0</v>
      </c>
      <c r="BF590" cm="1">
        <f t="array" aca="1" ref="BF590" ca="1">IF($A590&gt;BF$1,"",$C590*INDEX('ETS yield tables'!$D$68:$CO$96,$B590,BF$1-$A590+1)/10^6)</f>
        <v>0</v>
      </c>
      <c r="BG590" cm="1">
        <f t="array" aca="1" ref="BG590" ca="1">IF($A590&gt;BG$1,"",$C590*INDEX('ETS yield tables'!$D$68:$CO$96,$B590,BG$1-$A590+1)/10^6)</f>
        <v>0</v>
      </c>
      <c r="BH590" cm="1">
        <f t="array" aca="1" ref="BH590" ca="1">IF($A590&gt;BH$1,"",$C590*INDEX('ETS yield tables'!$D$68:$CO$96,$B590,BH$1-$A590+1)/10^6)</f>
        <v>-1.1526411303197017E-3</v>
      </c>
      <c r="BI590" cm="1">
        <f t="array" aca="1" ref="BI590" ca="1">IF($A590&gt;BI$1,"",$C590*INDEX('ETS yield tables'!$D$68:$CO$96,$B590,BI$1-$A590+1)/10^6)</f>
        <v>-5.4216823537260612E-3</v>
      </c>
      <c r="BJ590" cm="1">
        <f t="array" aca="1" ref="BJ590" ca="1">IF($A590&gt;BJ$1,"",$C590*INDEX('ETS yield tables'!$D$68:$CO$96,$B590,BJ$1-$A590+1)/10^6)</f>
        <v>0</v>
      </c>
      <c r="BK590" cm="1">
        <f t="array" aca="1" ref="BK590" ca="1">IF($A590&gt;BK$1,"",$C590*INDEX('ETS yield tables'!$D$68:$CO$96,$B590,BK$1-$A590+1)/10^6)</f>
        <v>0</v>
      </c>
      <c r="BL590" cm="1">
        <f t="array" aca="1" ref="BL590" ca="1">IF($A590&gt;BL$1,"",$C590*INDEX('ETS yield tables'!$D$68:$CO$96,$B590,BL$1-$A590+1)/10^6)</f>
        <v>0</v>
      </c>
      <c r="BM590" cm="1">
        <f t="array" aca="1" ref="BM590" ca="1">IF($A590&gt;BM$1,"",$C590*INDEX('ETS yield tables'!$D$68:$CO$96,$B590,BM$1-$A590+1)/10^6)</f>
        <v>0</v>
      </c>
      <c r="BN590" cm="1">
        <f t="array" aca="1" ref="BN590" ca="1">IF($A590&gt;BN$1,"",$C590*INDEX('ETS yield tables'!$D$68:$CO$96,$B590,BN$1-$A590+1)/10^6)</f>
        <v>0</v>
      </c>
      <c r="BO590" cm="1">
        <f t="array" aca="1" ref="BO590" ca="1">IF($A590&gt;BO$1,"",$C590*INDEX('ETS yield tables'!$D$68:$CO$96,$B590,BO$1-$A590+1)/10^6)</f>
        <v>0</v>
      </c>
      <c r="BP590" cm="1">
        <f t="array" aca="1" ref="BP590" ca="1">IF($A590&gt;BP$1,"",$C590*INDEX('ETS yield tables'!$D$68:$CO$96,$B590,BP$1-$A590+1)/10^6)</f>
        <v>0</v>
      </c>
      <c r="BQ590" cm="1">
        <f t="array" aca="1" ref="BQ590" ca="1">IF($A590&gt;BQ$1,"",$C590*INDEX('ETS yield tables'!$D$68:$CO$96,$B590,BQ$1-$A590+1)/10^6)</f>
        <v>0</v>
      </c>
      <c r="BR590" cm="1">
        <f t="array" aca="1" ref="BR590" ca="1">IF($A590&gt;BR$1,"",$C590*INDEX('ETS yield tables'!$D$68:$CO$96,$B590,BR$1-$A590+1)/10^6)</f>
        <v>0</v>
      </c>
      <c r="BS590" cm="1">
        <f t="array" aca="1" ref="BS590" ca="1">IF($A590&gt;BS$1,"",$C590*INDEX('ETS yield tables'!$D$68:$CO$96,$B590,BS$1-$A590+1)/10^6)</f>
        <v>0</v>
      </c>
      <c r="BT590" cm="1">
        <f t="array" aca="1" ref="BT590" ca="1">IF($A590&gt;BT$1,"",$C590*INDEX('ETS yield tables'!$D$68:$CO$96,$B590,BT$1-$A590+1)/10^6)</f>
        <v>0</v>
      </c>
      <c r="BU590" cm="1">
        <f t="array" aca="1" ref="BU590" ca="1">IF($A590&gt;BU$1,"",$C590*INDEX('ETS yield tables'!$D$68:$CO$96,$B590,BU$1-$A590+1)/10^6)</f>
        <v>0</v>
      </c>
      <c r="BV590" cm="1">
        <f t="array" aca="1" ref="BV590" ca="1">IF($A590&gt;BV$1,"",$C590*INDEX('ETS yield tables'!$D$68:$CO$96,$B590,BV$1-$A590+1)/10^6)</f>
        <v>0</v>
      </c>
      <c r="BW590" cm="1">
        <f t="array" aca="1" ref="BW590" ca="1">IF($A590&gt;BW$1,"",$C590*INDEX('ETS yield tables'!$D$68:$CO$96,$B590,BW$1-$A590+1)/10^6)</f>
        <v>0</v>
      </c>
      <c r="BX590" cm="1">
        <f t="array" aca="1" ref="BX590" ca="1">IF($A590&gt;BX$1,"",$C590*INDEX('ETS yield tables'!$D$68:$CO$96,$B590,BX$1-$A590+1)/10^6)</f>
        <v>0</v>
      </c>
      <c r="BY590" cm="1">
        <f t="array" aca="1" ref="BY590" ca="1">IF($A590&gt;BY$1,"",$C590*INDEX('ETS yield tables'!$D$68:$CO$96,$B590,BY$1-$A590+1)/10^6)</f>
        <v>0</v>
      </c>
      <c r="BZ590" cm="1">
        <f t="array" aca="1" ref="BZ590" ca="1">IF($A590&gt;BZ$1,"",$C590*INDEX('ETS yield tables'!$D$68:$CO$96,$B590,BZ$1-$A590+1)/10^6)</f>
        <v>0</v>
      </c>
      <c r="CA590" cm="1">
        <f t="array" aca="1" ref="CA590" ca="1">IF($A590&gt;CA$1,"",$C590*INDEX('ETS yield tables'!$D$68:$CO$96,$B590,CA$1-$A590+1)/10^6)</f>
        <v>0</v>
      </c>
      <c r="CB590" cm="1">
        <f t="array" aca="1" ref="CB590" ca="1">IF($A590&gt;CB$1,"",$C590*INDEX('ETS yield tables'!$D$68:$CO$96,$B590,CB$1-$A590+1)/10^6)</f>
        <v>-0.77695256617139896</v>
      </c>
      <c r="CC590" cm="1">
        <f t="array" aca="1" ref="CC590" ca="1">IF($A590&gt;CC$1,"",$C590*INDEX('ETS yield tables'!$D$68:$CO$96,$B590,CC$1-$A590+1)/10^6)</f>
        <v>-4.3972418249940907E-2</v>
      </c>
      <c r="CD590" cm="1">
        <f t="array" aca="1" ref="CD590" ca="1">IF($A590&gt;CD$1,"",$C590*INDEX('ETS yield tables'!$D$68:$CO$96,$B590,CD$1-$A590+1)/10^6)</f>
        <v>-4.1902580081016667E-2</v>
      </c>
      <c r="CE590" cm="1">
        <f t="array" aca="1" ref="CE590" ca="1">IF($A590&gt;CE$1,"",$C590*INDEX('ETS yield tables'!$D$68:$CO$96,$B590,CE$1-$A590+1)/10^6)</f>
        <v>-3.8021633514283587E-2</v>
      </c>
      <c r="CF590" cm="1">
        <f t="array" aca="1" ref="CF590" ca="1">IF($A590&gt;CF$1,"",$C590*INDEX('ETS yield tables'!$D$68:$CO$96,$B590,CF$1-$A590+1)/10^6)</f>
        <v>-2.0298644192869385E-2</v>
      </c>
      <c r="CG590" cm="1">
        <f t="array" aca="1" ref="CG590" ca="1">IF($A590&gt;CG$1,"",$C590*INDEX('ETS yield tables'!$D$68:$CO$96,$B590,CG$1-$A590+1)/10^6)</f>
        <v>-3.6105739559173016E-3</v>
      </c>
      <c r="CH590" cm="1">
        <f t="array" aca="1" ref="CH590" ca="1">IF($A590&gt;CH$1,"",$C590*INDEX('ETS yield tables'!$D$68:$CO$96,$B590,CH$1-$A590+1)/10^6)</f>
        <v>0</v>
      </c>
      <c r="CI590" cm="1">
        <f t="array" aca="1" ref="CI590" ca="1">IF($A590&gt;CI$1,"",$C590*INDEX('ETS yield tables'!$D$68:$CO$96,$B590,CI$1-$A590+1)/10^6)</f>
        <v>0</v>
      </c>
      <c r="CJ590" cm="1">
        <f t="array" aca="1" ref="CJ590" ca="1">IF($A590&gt;CJ$1,"",$C590*INDEX('ETS yield tables'!$D$68:$CO$96,$B590,CJ$1-$A590+1)/10^6)</f>
        <v>0</v>
      </c>
      <c r="CK590" cm="1">
        <f t="array" aca="1" ref="CK590" ca="1">IF($A590&gt;CK$1,"",$C590*INDEX('ETS yield tables'!$D$68:$CO$96,$B590,CK$1-$A590+1)/10^6)</f>
        <v>-1.1526411303197017E-3</v>
      </c>
      <c r="CL590" cm="1">
        <f t="array" aca="1" ref="CL590" ca="1">IF($A590&gt;CL$1,"",$C590*INDEX('ETS yield tables'!$D$68:$CO$96,$B590,CL$1-$A590+1)/10^6)</f>
        <v>-5.4216823537260612E-3</v>
      </c>
      <c r="CM590" cm="1">
        <f t="array" aca="1" ref="CM590" ca="1">IF($A590&gt;CM$1,"",$C590*INDEX('ETS yield tables'!$D$68:$CO$96,$B590,CM$1-$A590+1)/10^6)</f>
        <v>0</v>
      </c>
      <c r="CN590" cm="1">
        <f t="array" aca="1" ref="CN590" ca="1">IF($A590&gt;CN$1,"",$C590*INDEX('ETS yield tables'!$D$68:$CO$96,$B590,CN$1-$A590+1)/10^6)</f>
        <v>0</v>
      </c>
      <c r="CO590" cm="1">
        <f t="array" aca="1" ref="CO590" ca="1">IF($A590&gt;CO$1,"",$C590*INDEX('ETS yield tables'!$D$68:$CO$96,$B590,CO$1-$A590+1)/10^6)</f>
        <v>0</v>
      </c>
    </row>
    <row r="591" spans="1:93" hidden="1" outlineLevel="1">
      <c r="A591">
        <v>2010</v>
      </c>
      <c r="B591">
        <f t="shared" si="269"/>
        <v>9</v>
      </c>
      <c r="C591" s="1">
        <v>1663.132239414</v>
      </c>
      <c r="D591" s="64"/>
      <c r="E591" s="64"/>
      <c r="F591" s="64"/>
      <c r="G591" s="64"/>
      <c r="H591" s="64"/>
      <c r="I591" s="64"/>
      <c r="J591" s="64"/>
      <c r="K591" s="64"/>
      <c r="L591" s="64"/>
      <c r="M591" s="64"/>
      <c r="N591" s="64"/>
      <c r="O591" s="64"/>
      <c r="P591" s="64"/>
      <c r="Q591" s="64"/>
      <c r="R591" s="64"/>
      <c r="S591" s="64"/>
      <c r="T591" s="64"/>
      <c r="U591" s="64"/>
      <c r="V591" s="64"/>
      <c r="W591" s="64"/>
      <c r="X591" s="64"/>
      <c r="Y591" s="64"/>
      <c r="Z591" s="64"/>
      <c r="AA591" s="64"/>
      <c r="AB591" s="64"/>
      <c r="AC591" s="64"/>
      <c r="AD591" s="64"/>
      <c r="AE591" s="64"/>
      <c r="AF591" cm="1">
        <f t="array" aca="1" ref="AF591" ca="1">IF($A591&gt;AF$1,"",$C591*INDEX('ETS yield tables'!$D$68:$CO$96,$B591,AF$1-$A591+1)/10^6)</f>
        <v>0</v>
      </c>
      <c r="AG591" cm="1">
        <f t="array" aca="1" ref="AG591" ca="1">IF($A591&gt;AG$1,"",$C591*INDEX('ETS yield tables'!$D$68:$CO$96,$B591,AG$1-$A591+1)/10^6)</f>
        <v>0</v>
      </c>
      <c r="AH591" cm="1">
        <f t="array" aca="1" ref="AH591" ca="1">IF($A591&gt;AH$1,"",$C591*INDEX('ETS yield tables'!$D$68:$CO$96,$B591,AH$1-$A591+1)/10^6)</f>
        <v>0</v>
      </c>
      <c r="AI591" cm="1">
        <f t="array" aca="1" ref="AI591" ca="1">IF($A591&gt;AI$1,"",$C591*INDEX('ETS yield tables'!$D$68:$CO$96,$B591,AI$1-$A591+1)/10^6)</f>
        <v>0</v>
      </c>
      <c r="AJ591" cm="1">
        <f t="array" aca="1" ref="AJ591" ca="1">IF($A591&gt;AJ$1,"",$C591*INDEX('ETS yield tables'!$D$68:$CO$96,$B591,AJ$1-$A591+1)/10^6)</f>
        <v>0</v>
      </c>
      <c r="AK591" cm="1">
        <f t="array" aca="1" ref="AK591" ca="1">IF($A591&gt;AK$1,"",$C591*INDEX('ETS yield tables'!$D$68:$CO$96,$B591,AK$1-$A591+1)/10^6)</f>
        <v>0</v>
      </c>
      <c r="AL591" cm="1">
        <f t="array" aca="1" ref="AL591" ca="1">IF($A591&gt;AL$1,"",$C591*INDEX('ETS yield tables'!$D$68:$CO$96,$B591,AL$1-$A591+1)/10^6)</f>
        <v>0</v>
      </c>
      <c r="AM591" cm="1">
        <f t="array" aca="1" ref="AM591" ca="1">IF($A591&gt;AM$1,"",$C591*INDEX('ETS yield tables'!$D$68:$CO$96,$B591,AM$1-$A591+1)/10^6)</f>
        <v>0</v>
      </c>
      <c r="AN591" cm="1">
        <f t="array" aca="1" ref="AN591" ca="1">IF($A591&gt;AN$1,"",$C591*INDEX('ETS yield tables'!$D$68:$CO$96,$B591,AN$1-$A591+1)/10^6)</f>
        <v>0</v>
      </c>
      <c r="AO591" cm="1">
        <f t="array" aca="1" ref="AO591" ca="1">IF($A591&gt;AO$1,"",$C591*INDEX('ETS yield tables'!$D$68:$CO$96,$B591,AO$1-$A591+1)/10^6)</f>
        <v>0</v>
      </c>
      <c r="AP591" cm="1">
        <f t="array" aca="1" ref="AP591" ca="1">IF($A591&gt;AP$1,"",$C591*INDEX('ETS yield tables'!$D$68:$CO$96,$B591,AP$1-$A591+1)/10^6)</f>
        <v>0</v>
      </c>
      <c r="AQ591" cm="1">
        <f t="array" aca="1" ref="AQ591" ca="1">IF($A591&gt;AQ$1,"",$C591*INDEX('ETS yield tables'!$D$68:$CO$96,$B591,AQ$1-$A591+1)/10^6)</f>
        <v>0</v>
      </c>
      <c r="AR591" cm="1">
        <f t="array" aca="1" ref="AR591" ca="1">IF($A591&gt;AR$1,"",$C591*INDEX('ETS yield tables'!$D$68:$CO$96,$B591,AR$1-$A591+1)/10^6)</f>
        <v>0</v>
      </c>
      <c r="AS591" cm="1">
        <f t="array" aca="1" ref="AS591" ca="1">IF($A591&gt;AS$1,"",$C591*INDEX('ETS yield tables'!$D$68:$CO$96,$B591,AS$1-$A591+1)/10^6)</f>
        <v>0</v>
      </c>
      <c r="AT591" cm="1">
        <f t="array" aca="1" ref="AT591" ca="1">IF($A591&gt;AT$1,"",$C591*INDEX('ETS yield tables'!$D$68:$CO$96,$B591,AT$1-$A591+1)/10^6)</f>
        <v>0</v>
      </c>
      <c r="AU591" cm="1">
        <f t="array" aca="1" ref="AU591" ca="1">IF($A591&gt;AU$1,"",$C591*INDEX('ETS yield tables'!$D$68:$CO$96,$B591,AU$1-$A591+1)/10^6)</f>
        <v>0</v>
      </c>
      <c r="AV591" cm="1">
        <f t="array" aca="1" ref="AV591" ca="1">IF($A591&gt;AV$1,"",$C591*INDEX('ETS yield tables'!$D$68:$CO$96,$B591,AV$1-$A591+1)/10^6)</f>
        <v>0</v>
      </c>
      <c r="AW591" cm="1">
        <f t="array" aca="1" ref="AW591" ca="1">IF($A591&gt;AW$1,"",$C591*INDEX('ETS yield tables'!$D$68:$CO$96,$B591,AW$1-$A591+1)/10^6)</f>
        <v>0</v>
      </c>
      <c r="AX591" cm="1">
        <f t="array" aca="1" ref="AX591" ca="1">IF($A591&gt;AX$1,"",$C591*INDEX('ETS yield tables'!$D$68:$CO$96,$B591,AX$1-$A591+1)/10^6)</f>
        <v>0</v>
      </c>
      <c r="AY591" cm="1">
        <f t="array" aca="1" ref="AY591" ca="1">IF($A591&gt;AY$1,"",$C591*INDEX('ETS yield tables'!$D$68:$CO$96,$B591,AY$1-$A591+1)/10^6)</f>
        <v>0</v>
      </c>
      <c r="AZ591" cm="1">
        <f t="array" aca="1" ref="AZ591" ca="1">IF($A591&gt;AZ$1,"",$C591*INDEX('ETS yield tables'!$D$68:$CO$96,$B591,AZ$1-$A591+1)/10^6)</f>
        <v>-0.99886059166965424</v>
      </c>
      <c r="BA591" cm="1">
        <f t="array" aca="1" ref="BA591" ca="1">IF($A591&gt;BA$1,"",$C591*INDEX('ETS yield tables'!$D$68:$CO$96,$B591,BA$1-$A591+1)/10^6)</f>
        <v>-5.6531527949921251E-2</v>
      </c>
      <c r="BB591" cm="1">
        <f t="array" aca="1" ref="BB591" ca="1">IF($A591&gt;BB$1,"",$C591*INDEX('ETS yield tables'!$D$68:$CO$96,$B591,BB$1-$A591+1)/10^6)</f>
        <v>-5.3870516366858912E-2</v>
      </c>
      <c r="BC591" cm="1">
        <f t="array" aca="1" ref="BC591" ca="1">IF($A591&gt;BC$1,"",$C591*INDEX('ETS yield tables'!$D$68:$CO$96,$B591,BC$1-$A591+1)/10^6)</f>
        <v>-4.8881119648616855E-2</v>
      </c>
      <c r="BD591" cm="1">
        <f t="array" aca="1" ref="BD591" ca="1">IF($A591&gt;BD$1,"",$C591*INDEX('ETS yield tables'!$D$68:$CO$96,$B591,BD$1-$A591+1)/10^6)</f>
        <v>-2.6096207968645077E-2</v>
      </c>
      <c r="BE591" cm="1">
        <f t="array" aca="1" ref="BE591" ca="1">IF($A591&gt;BE$1,"",$C591*INDEX('ETS yield tables'!$D$68:$CO$96,$B591,BE$1-$A591+1)/10^6)</f>
        <v>-4.6418020802044685E-3</v>
      </c>
      <c r="BF591" cm="1">
        <f t="array" aca="1" ref="BF591" ca="1">IF($A591&gt;BF$1,"",$C591*INDEX('ETS yield tables'!$D$68:$CO$96,$B591,BF$1-$A591+1)/10^6)</f>
        <v>0</v>
      </c>
      <c r="BG591" cm="1">
        <f t="array" aca="1" ref="BG591" ca="1">IF($A591&gt;BG$1,"",$C591*INDEX('ETS yield tables'!$D$68:$CO$96,$B591,BG$1-$A591+1)/10^6)</f>
        <v>0</v>
      </c>
      <c r="BH591" cm="1">
        <f t="array" aca="1" ref="BH591" ca="1">IF($A591&gt;BH$1,"",$C591*INDEX('ETS yield tables'!$D$68:$CO$96,$B591,BH$1-$A591+1)/10^6)</f>
        <v>0</v>
      </c>
      <c r="BI591" cm="1">
        <f t="array" aca="1" ref="BI591" ca="1">IF($A591&gt;BI$1,"",$C591*INDEX('ETS yield tables'!$D$68:$CO$96,$B591,BI$1-$A591+1)/10^6)</f>
        <v>-1.4818508253178592E-3</v>
      </c>
      <c r="BJ591" cm="1">
        <f t="array" aca="1" ref="BJ591" ca="1">IF($A591&gt;BJ$1,"",$C591*INDEX('ETS yield tables'!$D$68:$CO$96,$B591,BJ$1-$A591+1)/10^6)</f>
        <v>-6.9701872153840778E-3</v>
      </c>
      <c r="BK591" cm="1">
        <f t="array" aca="1" ref="BK591" ca="1">IF($A591&gt;BK$1,"",$C591*INDEX('ETS yield tables'!$D$68:$CO$96,$B591,BK$1-$A591+1)/10^6)</f>
        <v>0</v>
      </c>
      <c r="BL591" cm="1">
        <f t="array" aca="1" ref="BL591" ca="1">IF($A591&gt;BL$1,"",$C591*INDEX('ETS yield tables'!$D$68:$CO$96,$B591,BL$1-$A591+1)/10^6)</f>
        <v>0</v>
      </c>
      <c r="BM591" cm="1">
        <f t="array" aca="1" ref="BM591" ca="1">IF($A591&gt;BM$1,"",$C591*INDEX('ETS yield tables'!$D$68:$CO$96,$B591,BM$1-$A591+1)/10^6)</f>
        <v>0</v>
      </c>
      <c r="BN591" cm="1">
        <f t="array" aca="1" ref="BN591" ca="1">IF($A591&gt;BN$1,"",$C591*INDEX('ETS yield tables'!$D$68:$CO$96,$B591,BN$1-$A591+1)/10^6)</f>
        <v>0</v>
      </c>
      <c r="BO591" cm="1">
        <f t="array" aca="1" ref="BO591" ca="1">IF($A591&gt;BO$1,"",$C591*INDEX('ETS yield tables'!$D$68:$CO$96,$B591,BO$1-$A591+1)/10^6)</f>
        <v>0</v>
      </c>
      <c r="BP591" cm="1">
        <f t="array" aca="1" ref="BP591" ca="1">IF($A591&gt;BP$1,"",$C591*INDEX('ETS yield tables'!$D$68:$CO$96,$B591,BP$1-$A591+1)/10^6)</f>
        <v>0</v>
      </c>
      <c r="BQ591" cm="1">
        <f t="array" aca="1" ref="BQ591" ca="1">IF($A591&gt;BQ$1,"",$C591*INDEX('ETS yield tables'!$D$68:$CO$96,$B591,BQ$1-$A591+1)/10^6)</f>
        <v>0</v>
      </c>
      <c r="BR591" cm="1">
        <f t="array" aca="1" ref="BR591" ca="1">IF($A591&gt;BR$1,"",$C591*INDEX('ETS yield tables'!$D$68:$CO$96,$B591,BR$1-$A591+1)/10^6)</f>
        <v>0</v>
      </c>
      <c r="BS591" cm="1">
        <f t="array" aca="1" ref="BS591" ca="1">IF($A591&gt;BS$1,"",$C591*INDEX('ETS yield tables'!$D$68:$CO$96,$B591,BS$1-$A591+1)/10^6)</f>
        <v>0</v>
      </c>
      <c r="BT591" cm="1">
        <f t="array" aca="1" ref="BT591" ca="1">IF($A591&gt;BT$1,"",$C591*INDEX('ETS yield tables'!$D$68:$CO$96,$B591,BT$1-$A591+1)/10^6)</f>
        <v>0</v>
      </c>
      <c r="BU591" cm="1">
        <f t="array" aca="1" ref="BU591" ca="1">IF($A591&gt;BU$1,"",$C591*INDEX('ETS yield tables'!$D$68:$CO$96,$B591,BU$1-$A591+1)/10^6)</f>
        <v>0</v>
      </c>
      <c r="BV591" cm="1">
        <f t="array" aca="1" ref="BV591" ca="1">IF($A591&gt;BV$1,"",$C591*INDEX('ETS yield tables'!$D$68:$CO$96,$B591,BV$1-$A591+1)/10^6)</f>
        <v>0</v>
      </c>
      <c r="BW591" cm="1">
        <f t="array" aca="1" ref="BW591" ca="1">IF($A591&gt;BW$1,"",$C591*INDEX('ETS yield tables'!$D$68:$CO$96,$B591,BW$1-$A591+1)/10^6)</f>
        <v>0</v>
      </c>
      <c r="BX591" cm="1">
        <f t="array" aca="1" ref="BX591" ca="1">IF($A591&gt;BX$1,"",$C591*INDEX('ETS yield tables'!$D$68:$CO$96,$B591,BX$1-$A591+1)/10^6)</f>
        <v>0</v>
      </c>
      <c r="BY591" cm="1">
        <f t="array" aca="1" ref="BY591" ca="1">IF($A591&gt;BY$1,"",$C591*INDEX('ETS yield tables'!$D$68:$CO$96,$B591,BY$1-$A591+1)/10^6)</f>
        <v>0</v>
      </c>
      <c r="BZ591" cm="1">
        <f t="array" aca="1" ref="BZ591" ca="1">IF($A591&gt;BZ$1,"",$C591*INDEX('ETS yield tables'!$D$68:$CO$96,$B591,BZ$1-$A591+1)/10^6)</f>
        <v>0</v>
      </c>
      <c r="CA591" cm="1">
        <f t="array" aca="1" ref="CA591" ca="1">IF($A591&gt;CA$1,"",$C591*INDEX('ETS yield tables'!$D$68:$CO$96,$B591,CA$1-$A591+1)/10^6)</f>
        <v>0</v>
      </c>
      <c r="CB591" cm="1">
        <f t="array" aca="1" ref="CB591" ca="1">IF($A591&gt;CB$1,"",$C591*INDEX('ETS yield tables'!$D$68:$CO$96,$B591,CB$1-$A591+1)/10^6)</f>
        <v>0</v>
      </c>
      <c r="CC591" cm="1">
        <f t="array" aca="1" ref="CC591" ca="1">IF($A591&gt;CC$1,"",$C591*INDEX('ETS yield tables'!$D$68:$CO$96,$B591,CC$1-$A591+1)/10^6)</f>
        <v>-0.99886059166965424</v>
      </c>
      <c r="CD591" cm="1">
        <f t="array" aca="1" ref="CD591" ca="1">IF($A591&gt;CD$1,"",$C591*INDEX('ETS yield tables'!$D$68:$CO$96,$B591,CD$1-$A591+1)/10^6)</f>
        <v>-5.6531527949921251E-2</v>
      </c>
      <c r="CE591" cm="1">
        <f t="array" aca="1" ref="CE591" ca="1">IF($A591&gt;CE$1,"",$C591*INDEX('ETS yield tables'!$D$68:$CO$96,$B591,CE$1-$A591+1)/10^6)</f>
        <v>-5.3870516366858912E-2</v>
      </c>
      <c r="CF591" cm="1">
        <f t="array" aca="1" ref="CF591" ca="1">IF($A591&gt;CF$1,"",$C591*INDEX('ETS yield tables'!$D$68:$CO$96,$B591,CF$1-$A591+1)/10^6)</f>
        <v>-4.8881119648616855E-2</v>
      </c>
      <c r="CG591" cm="1">
        <f t="array" aca="1" ref="CG591" ca="1">IF($A591&gt;CG$1,"",$C591*INDEX('ETS yield tables'!$D$68:$CO$96,$B591,CG$1-$A591+1)/10^6)</f>
        <v>-2.6096207968645077E-2</v>
      </c>
      <c r="CH591" cm="1">
        <f t="array" aca="1" ref="CH591" ca="1">IF($A591&gt;CH$1,"",$C591*INDEX('ETS yield tables'!$D$68:$CO$96,$B591,CH$1-$A591+1)/10^6)</f>
        <v>-4.6418020802044685E-3</v>
      </c>
      <c r="CI591" cm="1">
        <f t="array" aca="1" ref="CI591" ca="1">IF($A591&gt;CI$1,"",$C591*INDEX('ETS yield tables'!$D$68:$CO$96,$B591,CI$1-$A591+1)/10^6)</f>
        <v>0</v>
      </c>
      <c r="CJ591" cm="1">
        <f t="array" aca="1" ref="CJ591" ca="1">IF($A591&gt;CJ$1,"",$C591*INDEX('ETS yield tables'!$D$68:$CO$96,$B591,CJ$1-$A591+1)/10^6)</f>
        <v>0</v>
      </c>
      <c r="CK591" cm="1">
        <f t="array" aca="1" ref="CK591" ca="1">IF($A591&gt;CK$1,"",$C591*INDEX('ETS yield tables'!$D$68:$CO$96,$B591,CK$1-$A591+1)/10^6)</f>
        <v>0</v>
      </c>
      <c r="CL591" cm="1">
        <f t="array" aca="1" ref="CL591" ca="1">IF($A591&gt;CL$1,"",$C591*INDEX('ETS yield tables'!$D$68:$CO$96,$B591,CL$1-$A591+1)/10^6)</f>
        <v>-1.4818508253178592E-3</v>
      </c>
      <c r="CM591" cm="1">
        <f t="array" aca="1" ref="CM591" ca="1">IF($A591&gt;CM$1,"",$C591*INDEX('ETS yield tables'!$D$68:$CO$96,$B591,CM$1-$A591+1)/10^6)</f>
        <v>-6.9701872153840778E-3</v>
      </c>
      <c r="CN591" cm="1">
        <f t="array" aca="1" ref="CN591" ca="1">IF($A591&gt;CN$1,"",$C591*INDEX('ETS yield tables'!$D$68:$CO$96,$B591,CN$1-$A591+1)/10^6)</f>
        <v>0</v>
      </c>
      <c r="CO591" cm="1">
        <f t="array" aca="1" ref="CO591" ca="1">IF($A591&gt;CO$1,"",$C591*INDEX('ETS yield tables'!$D$68:$CO$96,$B591,CO$1-$A591+1)/10^6)</f>
        <v>0</v>
      </c>
    </row>
    <row r="592" spans="1:93" hidden="1" outlineLevel="1">
      <c r="A592">
        <v>2011</v>
      </c>
      <c r="B592">
        <f t="shared" si="269"/>
        <v>8</v>
      </c>
      <c r="C592" s="1">
        <v>2484.4220300716806</v>
      </c>
      <c r="D592" s="64"/>
      <c r="E592" s="64"/>
      <c r="F592" s="64"/>
      <c r="G592" s="64"/>
      <c r="H592" s="64"/>
      <c r="I592" s="64"/>
      <c r="J592" s="64"/>
      <c r="K592" s="64"/>
      <c r="L592" s="64"/>
      <c r="M592" s="64"/>
      <c r="N592" s="64"/>
      <c r="O592" s="64"/>
      <c r="P592" s="64"/>
      <c r="Q592" s="64"/>
      <c r="R592" s="64"/>
      <c r="S592" s="64"/>
      <c r="T592" s="64"/>
      <c r="U592" s="64"/>
      <c r="V592" s="64"/>
      <c r="W592" s="64"/>
      <c r="X592" s="64"/>
      <c r="Y592" s="64"/>
      <c r="Z592" s="64"/>
      <c r="AA592" s="64"/>
      <c r="AB592" s="64"/>
      <c r="AC592" s="64"/>
      <c r="AD592" s="64"/>
      <c r="AE592" s="64"/>
      <c r="AF592" cm="1">
        <f t="array" aca="1" ref="AF592" ca="1">IF($A592&gt;AF$1,"",$C592*INDEX('ETS yield tables'!$D$68:$CO$96,$B592,AF$1-$A592+1)/10^6)</f>
        <v>0</v>
      </c>
      <c r="AG592" cm="1">
        <f t="array" aca="1" ref="AG592" ca="1">IF($A592&gt;AG$1,"",$C592*INDEX('ETS yield tables'!$D$68:$CO$96,$B592,AG$1-$A592+1)/10^6)</f>
        <v>0</v>
      </c>
      <c r="AH592" cm="1">
        <f t="array" aca="1" ref="AH592" ca="1">IF($A592&gt;AH$1,"",$C592*INDEX('ETS yield tables'!$D$68:$CO$96,$B592,AH$1-$A592+1)/10^6)</f>
        <v>0</v>
      </c>
      <c r="AI592" cm="1">
        <f t="array" aca="1" ref="AI592" ca="1">IF($A592&gt;AI$1,"",$C592*INDEX('ETS yield tables'!$D$68:$CO$96,$B592,AI$1-$A592+1)/10^6)</f>
        <v>0</v>
      </c>
      <c r="AJ592" cm="1">
        <f t="array" aca="1" ref="AJ592" ca="1">IF($A592&gt;AJ$1,"",$C592*INDEX('ETS yield tables'!$D$68:$CO$96,$B592,AJ$1-$A592+1)/10^6)</f>
        <v>0</v>
      </c>
      <c r="AK592" cm="1">
        <f t="array" aca="1" ref="AK592" ca="1">IF($A592&gt;AK$1,"",$C592*INDEX('ETS yield tables'!$D$68:$CO$96,$B592,AK$1-$A592+1)/10^6)</f>
        <v>0</v>
      </c>
      <c r="AL592" cm="1">
        <f t="array" aca="1" ref="AL592" ca="1">IF($A592&gt;AL$1,"",$C592*INDEX('ETS yield tables'!$D$68:$CO$96,$B592,AL$1-$A592+1)/10^6)</f>
        <v>0</v>
      </c>
      <c r="AM592" cm="1">
        <f t="array" aca="1" ref="AM592" ca="1">IF($A592&gt;AM$1,"",$C592*INDEX('ETS yield tables'!$D$68:$CO$96,$B592,AM$1-$A592+1)/10^6)</f>
        <v>0</v>
      </c>
      <c r="AN592" cm="1">
        <f t="array" aca="1" ref="AN592" ca="1">IF($A592&gt;AN$1,"",$C592*INDEX('ETS yield tables'!$D$68:$CO$96,$B592,AN$1-$A592+1)/10^6)</f>
        <v>0</v>
      </c>
      <c r="AO592" cm="1">
        <f t="array" aca="1" ref="AO592" ca="1">IF($A592&gt;AO$1,"",$C592*INDEX('ETS yield tables'!$D$68:$CO$96,$B592,AO$1-$A592+1)/10^6)</f>
        <v>0</v>
      </c>
      <c r="AP592" cm="1">
        <f t="array" aca="1" ref="AP592" ca="1">IF($A592&gt;AP$1,"",$C592*INDEX('ETS yield tables'!$D$68:$CO$96,$B592,AP$1-$A592+1)/10^6)</f>
        <v>0</v>
      </c>
      <c r="AQ592" cm="1">
        <f t="array" aca="1" ref="AQ592" ca="1">IF($A592&gt;AQ$1,"",$C592*INDEX('ETS yield tables'!$D$68:$CO$96,$B592,AQ$1-$A592+1)/10^6)</f>
        <v>0</v>
      </c>
      <c r="AR592" cm="1">
        <f t="array" aca="1" ref="AR592" ca="1">IF($A592&gt;AR$1,"",$C592*INDEX('ETS yield tables'!$D$68:$CO$96,$B592,AR$1-$A592+1)/10^6)</f>
        <v>0</v>
      </c>
      <c r="AS592" cm="1">
        <f t="array" aca="1" ref="AS592" ca="1">IF($A592&gt;AS$1,"",$C592*INDEX('ETS yield tables'!$D$68:$CO$96,$B592,AS$1-$A592+1)/10^6)</f>
        <v>0</v>
      </c>
      <c r="AT592" cm="1">
        <f t="array" aca="1" ref="AT592" ca="1">IF($A592&gt;AT$1,"",$C592*INDEX('ETS yield tables'!$D$68:$CO$96,$B592,AT$1-$A592+1)/10^6)</f>
        <v>0</v>
      </c>
      <c r="AU592" cm="1">
        <f t="array" aca="1" ref="AU592" ca="1">IF($A592&gt;AU$1,"",$C592*INDEX('ETS yield tables'!$D$68:$CO$96,$B592,AU$1-$A592+1)/10^6)</f>
        <v>0</v>
      </c>
      <c r="AV592" cm="1">
        <f t="array" aca="1" ref="AV592" ca="1">IF($A592&gt;AV$1,"",$C592*INDEX('ETS yield tables'!$D$68:$CO$96,$B592,AV$1-$A592+1)/10^6)</f>
        <v>0</v>
      </c>
      <c r="AW592" cm="1">
        <f t="array" aca="1" ref="AW592" ca="1">IF($A592&gt;AW$1,"",$C592*INDEX('ETS yield tables'!$D$68:$CO$96,$B592,AW$1-$A592+1)/10^6)</f>
        <v>0</v>
      </c>
      <c r="AX592" cm="1">
        <f t="array" aca="1" ref="AX592" ca="1">IF($A592&gt;AX$1,"",$C592*INDEX('ETS yield tables'!$D$68:$CO$96,$B592,AX$1-$A592+1)/10^6)</f>
        <v>0</v>
      </c>
      <c r="AY592" cm="1">
        <f t="array" aca="1" ref="AY592" ca="1">IF($A592&gt;AY$1,"",$C592*INDEX('ETS yield tables'!$D$68:$CO$96,$B592,AY$1-$A592+1)/10^6)</f>
        <v>0</v>
      </c>
      <c r="AZ592" cm="1">
        <f t="array" aca="1" ref="AZ592" ca="1">IF($A592&gt;AZ$1,"",$C592*INDEX('ETS yield tables'!$D$68:$CO$96,$B592,AZ$1-$A592+1)/10^6)</f>
        <v>0</v>
      </c>
      <c r="BA592" cm="1">
        <f t="array" aca="1" ref="BA592" ca="1">IF($A592&gt;BA$1,"",$C592*INDEX('ETS yield tables'!$D$68:$CO$96,$B592,BA$1-$A592+1)/10^6)</f>
        <v>-1.4921190270407507</v>
      </c>
      <c r="BB592" cm="1">
        <f t="array" aca="1" ref="BB592" ca="1">IF($A592&gt;BB$1,"",$C592*INDEX('ETS yield tables'!$D$68:$CO$96,$B592,BB$1-$A592+1)/10^6)</f>
        <v>-8.4447989224166464E-2</v>
      </c>
      <c r="BC592" cm="1">
        <f t="array" aca="1" ref="BC592" ca="1">IF($A592&gt;BC$1,"",$C592*INDEX('ETS yield tables'!$D$68:$CO$96,$B592,BC$1-$A592+1)/10^6)</f>
        <v>-8.0472913976051857E-2</v>
      </c>
      <c r="BD592" cm="1">
        <f t="array" aca="1" ref="BD592" ca="1">IF($A592&gt;BD$1,"",$C592*INDEX('ETS yield tables'!$D$68:$CO$96,$B592,BD$1-$A592+1)/10^6)</f>
        <v>-7.3019647885836744E-2</v>
      </c>
      <c r="BE592" cm="1">
        <f t="array" aca="1" ref="BE592" ca="1">IF($A592&gt;BE$1,"",$C592*INDEX('ETS yield tables'!$D$68:$CO$96,$B592,BE$1-$A592+1)/10^6)</f>
        <v>-3.8983066073854745E-2</v>
      </c>
      <c r="BF592" cm="1">
        <f t="array" aca="1" ref="BF592" ca="1">IF($A592&gt;BF$1,"",$C592*INDEX('ETS yield tables'!$D$68:$CO$96,$B592,BF$1-$A592+1)/10^6)</f>
        <v>-6.9340218859300527E-3</v>
      </c>
      <c r="BG592" cm="1">
        <f t="array" aca="1" ref="BG592" ca="1">IF($A592&gt;BG$1,"",$C592*INDEX('ETS yield tables'!$D$68:$CO$96,$B592,BG$1-$A592+1)/10^6)</f>
        <v>0</v>
      </c>
      <c r="BH592" cm="1">
        <f t="array" aca="1" ref="BH592" ca="1">IF($A592&gt;BH$1,"",$C592*INDEX('ETS yield tables'!$D$68:$CO$96,$B592,BH$1-$A592+1)/10^6)</f>
        <v>0</v>
      </c>
      <c r="BI592" cm="1">
        <f t="array" aca="1" ref="BI592" ca="1">IF($A592&gt;BI$1,"",$C592*INDEX('ETS yield tables'!$D$68:$CO$96,$B592,BI$1-$A592+1)/10^6)</f>
        <v>0</v>
      </c>
      <c r="BJ592" cm="1">
        <f t="array" aca="1" ref="BJ592" ca="1">IF($A592&gt;BJ$1,"",$C592*INDEX('ETS yield tables'!$D$68:$CO$96,$B592,BJ$1-$A592+1)/10^6)</f>
        <v>-2.2136200287938453E-3</v>
      </c>
      <c r="BK592" cm="1">
        <f t="array" aca="1" ref="BK592" ca="1">IF($A592&gt;BK$1,"",$C592*INDEX('ETS yield tables'!$D$68:$CO$96,$B592,BK$1-$A592+1)/10^6)</f>
        <v>-1.0412212728030419E-2</v>
      </c>
      <c r="BL592" cm="1">
        <f t="array" aca="1" ref="BL592" ca="1">IF($A592&gt;BL$1,"",$C592*INDEX('ETS yield tables'!$D$68:$CO$96,$B592,BL$1-$A592+1)/10^6)</f>
        <v>0</v>
      </c>
      <c r="BM592" cm="1">
        <f t="array" aca="1" ref="BM592" ca="1">IF($A592&gt;BM$1,"",$C592*INDEX('ETS yield tables'!$D$68:$CO$96,$B592,BM$1-$A592+1)/10^6)</f>
        <v>0</v>
      </c>
      <c r="BN592" cm="1">
        <f t="array" aca="1" ref="BN592" ca="1">IF($A592&gt;BN$1,"",$C592*INDEX('ETS yield tables'!$D$68:$CO$96,$B592,BN$1-$A592+1)/10^6)</f>
        <v>0</v>
      </c>
      <c r="BO592" cm="1">
        <f t="array" aca="1" ref="BO592" ca="1">IF($A592&gt;BO$1,"",$C592*INDEX('ETS yield tables'!$D$68:$CO$96,$B592,BO$1-$A592+1)/10^6)</f>
        <v>0</v>
      </c>
      <c r="BP592" cm="1">
        <f t="array" aca="1" ref="BP592" ca="1">IF($A592&gt;BP$1,"",$C592*INDEX('ETS yield tables'!$D$68:$CO$96,$B592,BP$1-$A592+1)/10^6)</f>
        <v>0</v>
      </c>
      <c r="BQ592" cm="1">
        <f t="array" aca="1" ref="BQ592" ca="1">IF($A592&gt;BQ$1,"",$C592*INDEX('ETS yield tables'!$D$68:$CO$96,$B592,BQ$1-$A592+1)/10^6)</f>
        <v>0</v>
      </c>
      <c r="BR592" cm="1">
        <f t="array" aca="1" ref="BR592" ca="1">IF($A592&gt;BR$1,"",$C592*INDEX('ETS yield tables'!$D$68:$CO$96,$B592,BR$1-$A592+1)/10^6)</f>
        <v>0</v>
      </c>
      <c r="BS592" cm="1">
        <f t="array" aca="1" ref="BS592" ca="1">IF($A592&gt;BS$1,"",$C592*INDEX('ETS yield tables'!$D$68:$CO$96,$B592,BS$1-$A592+1)/10^6)</f>
        <v>0</v>
      </c>
      <c r="BT592" cm="1">
        <f t="array" aca="1" ref="BT592" ca="1">IF($A592&gt;BT$1,"",$C592*INDEX('ETS yield tables'!$D$68:$CO$96,$B592,BT$1-$A592+1)/10^6)</f>
        <v>0</v>
      </c>
      <c r="BU592" cm="1">
        <f t="array" aca="1" ref="BU592" ca="1">IF($A592&gt;BU$1,"",$C592*INDEX('ETS yield tables'!$D$68:$CO$96,$B592,BU$1-$A592+1)/10^6)</f>
        <v>0</v>
      </c>
      <c r="BV592" cm="1">
        <f t="array" aca="1" ref="BV592" ca="1">IF($A592&gt;BV$1,"",$C592*INDEX('ETS yield tables'!$D$68:$CO$96,$B592,BV$1-$A592+1)/10^6)</f>
        <v>0</v>
      </c>
      <c r="BW592" cm="1">
        <f t="array" aca="1" ref="BW592" ca="1">IF($A592&gt;BW$1,"",$C592*INDEX('ETS yield tables'!$D$68:$CO$96,$B592,BW$1-$A592+1)/10^6)</f>
        <v>0</v>
      </c>
      <c r="BX592" cm="1">
        <f t="array" aca="1" ref="BX592" ca="1">IF($A592&gt;BX$1,"",$C592*INDEX('ETS yield tables'!$D$68:$CO$96,$B592,BX$1-$A592+1)/10^6)</f>
        <v>0</v>
      </c>
      <c r="BY592" cm="1">
        <f t="array" aca="1" ref="BY592" ca="1">IF($A592&gt;BY$1,"",$C592*INDEX('ETS yield tables'!$D$68:$CO$96,$B592,BY$1-$A592+1)/10^6)</f>
        <v>0</v>
      </c>
      <c r="BZ592" cm="1">
        <f t="array" aca="1" ref="BZ592" ca="1">IF($A592&gt;BZ$1,"",$C592*INDEX('ETS yield tables'!$D$68:$CO$96,$B592,BZ$1-$A592+1)/10^6)</f>
        <v>0</v>
      </c>
      <c r="CA592" cm="1">
        <f t="array" aca="1" ref="CA592" ca="1">IF($A592&gt;CA$1,"",$C592*INDEX('ETS yield tables'!$D$68:$CO$96,$B592,CA$1-$A592+1)/10^6)</f>
        <v>0</v>
      </c>
      <c r="CB592" cm="1">
        <f t="array" aca="1" ref="CB592" ca="1">IF($A592&gt;CB$1,"",$C592*INDEX('ETS yield tables'!$D$68:$CO$96,$B592,CB$1-$A592+1)/10^6)</f>
        <v>0</v>
      </c>
      <c r="CC592" cm="1">
        <f t="array" aca="1" ref="CC592" ca="1">IF($A592&gt;CC$1,"",$C592*INDEX('ETS yield tables'!$D$68:$CO$96,$B592,CC$1-$A592+1)/10^6)</f>
        <v>0</v>
      </c>
      <c r="CD592" cm="1">
        <f t="array" aca="1" ref="CD592" ca="1">IF($A592&gt;CD$1,"",$C592*INDEX('ETS yield tables'!$D$68:$CO$96,$B592,CD$1-$A592+1)/10^6)</f>
        <v>-1.4921190270407507</v>
      </c>
      <c r="CE592" cm="1">
        <f t="array" aca="1" ref="CE592" ca="1">IF($A592&gt;CE$1,"",$C592*INDEX('ETS yield tables'!$D$68:$CO$96,$B592,CE$1-$A592+1)/10^6)</f>
        <v>-8.4447989224166464E-2</v>
      </c>
      <c r="CF592" cm="1">
        <f t="array" aca="1" ref="CF592" ca="1">IF($A592&gt;CF$1,"",$C592*INDEX('ETS yield tables'!$D$68:$CO$96,$B592,CF$1-$A592+1)/10^6)</f>
        <v>-8.0472913976051857E-2</v>
      </c>
      <c r="CG592" cm="1">
        <f t="array" aca="1" ref="CG592" ca="1">IF($A592&gt;CG$1,"",$C592*INDEX('ETS yield tables'!$D$68:$CO$96,$B592,CG$1-$A592+1)/10^6)</f>
        <v>-7.3019647885836744E-2</v>
      </c>
      <c r="CH592" cm="1">
        <f t="array" aca="1" ref="CH592" ca="1">IF($A592&gt;CH$1,"",$C592*INDEX('ETS yield tables'!$D$68:$CO$96,$B592,CH$1-$A592+1)/10^6)</f>
        <v>-3.8983066073854745E-2</v>
      </c>
      <c r="CI592" cm="1">
        <f t="array" aca="1" ref="CI592" ca="1">IF($A592&gt;CI$1,"",$C592*INDEX('ETS yield tables'!$D$68:$CO$96,$B592,CI$1-$A592+1)/10^6)</f>
        <v>-6.9340218859300527E-3</v>
      </c>
      <c r="CJ592" cm="1">
        <f t="array" aca="1" ref="CJ592" ca="1">IF($A592&gt;CJ$1,"",$C592*INDEX('ETS yield tables'!$D$68:$CO$96,$B592,CJ$1-$A592+1)/10^6)</f>
        <v>0</v>
      </c>
      <c r="CK592" cm="1">
        <f t="array" aca="1" ref="CK592" ca="1">IF($A592&gt;CK$1,"",$C592*INDEX('ETS yield tables'!$D$68:$CO$96,$B592,CK$1-$A592+1)/10^6)</f>
        <v>0</v>
      </c>
      <c r="CL592" cm="1">
        <f t="array" aca="1" ref="CL592" ca="1">IF($A592&gt;CL$1,"",$C592*INDEX('ETS yield tables'!$D$68:$CO$96,$B592,CL$1-$A592+1)/10^6)</f>
        <v>0</v>
      </c>
      <c r="CM592" cm="1">
        <f t="array" aca="1" ref="CM592" ca="1">IF($A592&gt;CM$1,"",$C592*INDEX('ETS yield tables'!$D$68:$CO$96,$B592,CM$1-$A592+1)/10^6)</f>
        <v>-2.2136200287938453E-3</v>
      </c>
      <c r="CN592" cm="1">
        <f t="array" aca="1" ref="CN592" ca="1">IF($A592&gt;CN$1,"",$C592*INDEX('ETS yield tables'!$D$68:$CO$96,$B592,CN$1-$A592+1)/10^6)</f>
        <v>-1.0412212728030419E-2</v>
      </c>
      <c r="CO592" cm="1">
        <f t="array" aca="1" ref="CO592" ca="1">IF($A592&gt;CO$1,"",$C592*INDEX('ETS yield tables'!$D$68:$CO$96,$B592,CO$1-$A592+1)/10^6)</f>
        <v>0</v>
      </c>
    </row>
    <row r="593" spans="1:93" hidden="1" outlineLevel="1">
      <c r="A593">
        <v>2012</v>
      </c>
      <c r="B593">
        <f t="shared" si="269"/>
        <v>7</v>
      </c>
      <c r="C593" s="1">
        <v>2169.2991754588811</v>
      </c>
      <c r="D593" s="64"/>
      <c r="E593" s="64"/>
      <c r="F593" s="64"/>
      <c r="G593" s="64"/>
      <c r="H593" s="64"/>
      <c r="I593" s="64"/>
      <c r="J593" s="64"/>
      <c r="K593" s="64"/>
      <c r="L593" s="64"/>
      <c r="M593" s="64"/>
      <c r="N593" s="64"/>
      <c r="O593" s="64"/>
      <c r="P593" s="64"/>
      <c r="Q593" s="64"/>
      <c r="R593" s="64"/>
      <c r="S593" s="64"/>
      <c r="T593" s="64"/>
      <c r="U593" s="64"/>
      <c r="V593" s="64"/>
      <c r="W593" s="64"/>
      <c r="X593" s="64"/>
      <c r="Y593" s="64"/>
      <c r="Z593" s="64"/>
      <c r="AA593" s="64"/>
      <c r="AB593" s="64"/>
      <c r="AC593" s="64"/>
      <c r="AD593" s="64"/>
      <c r="AE593" s="64"/>
      <c r="AF593" cm="1">
        <f t="array" aca="1" ref="AF593" ca="1">IF($A593&gt;AF$1,"",$C593*INDEX('ETS yield tables'!$D$68:$CO$96,$B593,AF$1-$A593+1)/10^6)</f>
        <v>0</v>
      </c>
      <c r="AG593" cm="1">
        <f t="array" aca="1" ref="AG593" ca="1">IF($A593&gt;AG$1,"",$C593*INDEX('ETS yield tables'!$D$68:$CO$96,$B593,AG$1-$A593+1)/10^6)</f>
        <v>0</v>
      </c>
      <c r="AH593" cm="1">
        <f t="array" aca="1" ref="AH593" ca="1">IF($A593&gt;AH$1,"",$C593*INDEX('ETS yield tables'!$D$68:$CO$96,$B593,AH$1-$A593+1)/10^6)</f>
        <v>0</v>
      </c>
      <c r="AI593" cm="1">
        <f t="array" aca="1" ref="AI593" ca="1">IF($A593&gt;AI$1,"",$C593*INDEX('ETS yield tables'!$D$68:$CO$96,$B593,AI$1-$A593+1)/10^6)</f>
        <v>0</v>
      </c>
      <c r="AJ593" cm="1">
        <f t="array" aca="1" ref="AJ593" ca="1">IF($A593&gt;AJ$1,"",$C593*INDEX('ETS yield tables'!$D$68:$CO$96,$B593,AJ$1-$A593+1)/10^6)</f>
        <v>0</v>
      </c>
      <c r="AK593" cm="1">
        <f t="array" aca="1" ref="AK593" ca="1">IF($A593&gt;AK$1,"",$C593*INDEX('ETS yield tables'!$D$68:$CO$96,$B593,AK$1-$A593+1)/10^6)</f>
        <v>0</v>
      </c>
      <c r="AL593" cm="1">
        <f t="array" aca="1" ref="AL593" ca="1">IF($A593&gt;AL$1,"",$C593*INDEX('ETS yield tables'!$D$68:$CO$96,$B593,AL$1-$A593+1)/10^6)</f>
        <v>0</v>
      </c>
      <c r="AM593" cm="1">
        <f t="array" aca="1" ref="AM593" ca="1">IF($A593&gt;AM$1,"",$C593*INDEX('ETS yield tables'!$D$68:$CO$96,$B593,AM$1-$A593+1)/10^6)</f>
        <v>0</v>
      </c>
      <c r="AN593" cm="1">
        <f t="array" aca="1" ref="AN593" ca="1">IF($A593&gt;AN$1,"",$C593*INDEX('ETS yield tables'!$D$68:$CO$96,$B593,AN$1-$A593+1)/10^6)</f>
        <v>0</v>
      </c>
      <c r="AO593" cm="1">
        <f t="array" aca="1" ref="AO593" ca="1">IF($A593&gt;AO$1,"",$C593*INDEX('ETS yield tables'!$D$68:$CO$96,$B593,AO$1-$A593+1)/10^6)</f>
        <v>0</v>
      </c>
      <c r="AP593" cm="1">
        <f t="array" aca="1" ref="AP593" ca="1">IF($A593&gt;AP$1,"",$C593*INDEX('ETS yield tables'!$D$68:$CO$96,$B593,AP$1-$A593+1)/10^6)</f>
        <v>0</v>
      </c>
      <c r="AQ593" cm="1">
        <f t="array" aca="1" ref="AQ593" ca="1">IF($A593&gt;AQ$1,"",$C593*INDEX('ETS yield tables'!$D$68:$CO$96,$B593,AQ$1-$A593+1)/10^6)</f>
        <v>0</v>
      </c>
      <c r="AR593" cm="1">
        <f t="array" aca="1" ref="AR593" ca="1">IF($A593&gt;AR$1,"",$C593*INDEX('ETS yield tables'!$D$68:$CO$96,$B593,AR$1-$A593+1)/10^6)</f>
        <v>0</v>
      </c>
      <c r="AS593" cm="1">
        <f t="array" aca="1" ref="AS593" ca="1">IF($A593&gt;AS$1,"",$C593*INDEX('ETS yield tables'!$D$68:$CO$96,$B593,AS$1-$A593+1)/10^6)</f>
        <v>0</v>
      </c>
      <c r="AT593" cm="1">
        <f t="array" aca="1" ref="AT593" ca="1">IF($A593&gt;AT$1,"",$C593*INDEX('ETS yield tables'!$D$68:$CO$96,$B593,AT$1-$A593+1)/10^6)</f>
        <v>0</v>
      </c>
      <c r="AU593" cm="1">
        <f t="array" aca="1" ref="AU593" ca="1">IF($A593&gt;AU$1,"",$C593*INDEX('ETS yield tables'!$D$68:$CO$96,$B593,AU$1-$A593+1)/10^6)</f>
        <v>0</v>
      </c>
      <c r="AV593" cm="1">
        <f t="array" aca="1" ref="AV593" ca="1">IF($A593&gt;AV$1,"",$C593*INDEX('ETS yield tables'!$D$68:$CO$96,$B593,AV$1-$A593+1)/10^6)</f>
        <v>0</v>
      </c>
      <c r="AW593" cm="1">
        <f t="array" aca="1" ref="AW593" ca="1">IF($A593&gt;AW$1,"",$C593*INDEX('ETS yield tables'!$D$68:$CO$96,$B593,AW$1-$A593+1)/10^6)</f>
        <v>0</v>
      </c>
      <c r="AX593" cm="1">
        <f t="array" aca="1" ref="AX593" ca="1">IF($A593&gt;AX$1,"",$C593*INDEX('ETS yield tables'!$D$68:$CO$96,$B593,AX$1-$A593+1)/10^6)</f>
        <v>0</v>
      </c>
      <c r="AY593" cm="1">
        <f t="array" aca="1" ref="AY593" ca="1">IF($A593&gt;AY$1,"",$C593*INDEX('ETS yield tables'!$D$68:$CO$96,$B593,AY$1-$A593+1)/10^6)</f>
        <v>0</v>
      </c>
      <c r="AZ593" cm="1">
        <f t="array" aca="1" ref="AZ593" ca="1">IF($A593&gt;AZ$1,"",$C593*INDEX('ETS yield tables'!$D$68:$CO$96,$B593,AZ$1-$A593+1)/10^6)</f>
        <v>0</v>
      </c>
      <c r="BA593" cm="1">
        <f t="array" aca="1" ref="BA593" ca="1">IF($A593&gt;BA$1,"",$C593*INDEX('ETS yield tables'!$D$68:$CO$96,$B593,BA$1-$A593+1)/10^6)</f>
        <v>0</v>
      </c>
      <c r="BB593" cm="1">
        <f t="array" aca="1" ref="BB593" ca="1">IF($A593&gt;BB$1,"",$C593*INDEX('ETS yield tables'!$D$68:$CO$96,$B593,BB$1-$A593+1)/10^6)</f>
        <v>-1.3028593917888494</v>
      </c>
      <c r="BC593" cm="1">
        <f t="array" aca="1" ref="BC593" ca="1">IF($A593&gt;BC$1,"",$C593*INDEX('ETS yield tables'!$D$68:$CO$96,$B593,BC$1-$A593+1)/10^6)</f>
        <v>-7.3736648273022801E-2</v>
      </c>
      <c r="BD593" cm="1">
        <f t="array" aca="1" ref="BD593" ca="1">IF($A593&gt;BD$1,"",$C593*INDEX('ETS yield tables'!$D$68:$CO$96,$B593,BD$1-$A593+1)/10^6)</f>
        <v>-7.0265769592288668E-2</v>
      </c>
      <c r="BE593" cm="1">
        <f t="array" aca="1" ref="BE593" ca="1">IF($A593&gt;BE$1,"",$C593*INDEX('ETS yield tables'!$D$68:$CO$96,$B593,BE$1-$A593+1)/10^6)</f>
        <v>-6.3757872065911964E-2</v>
      </c>
      <c r="BF593" cm="1">
        <f t="array" aca="1" ref="BF593" ca="1">IF($A593&gt;BF$1,"",$C593*INDEX('ETS yield tables'!$D$68:$CO$96,$B593,BF$1-$A593+1)/10^6)</f>
        <v>-3.4038473362125309E-2</v>
      </c>
      <c r="BG593" cm="1">
        <f t="array" aca="1" ref="BG593" ca="1">IF($A593&gt;BG$1,"",$C593*INDEX('ETS yield tables'!$D$68:$CO$96,$B593,BG$1-$A593+1)/10^6)</f>
        <v>-6.0545139987057302E-3</v>
      </c>
      <c r="BH593" cm="1">
        <f t="array" aca="1" ref="BH593" ca="1">IF($A593&gt;BH$1,"",$C593*INDEX('ETS yield tables'!$D$68:$CO$96,$B593,BH$1-$A593+1)/10^6)</f>
        <v>0</v>
      </c>
      <c r="BI593" cm="1">
        <f t="array" aca="1" ref="BI593" ca="1">IF($A593&gt;BI$1,"",$C593*INDEX('ETS yield tables'!$D$68:$CO$96,$B593,BI$1-$A593+1)/10^6)</f>
        <v>0</v>
      </c>
      <c r="BJ593" cm="1">
        <f t="array" aca="1" ref="BJ593" ca="1">IF($A593&gt;BJ$1,"",$C593*INDEX('ETS yield tables'!$D$68:$CO$96,$B593,BJ$1-$A593+1)/10^6)</f>
        <v>0</v>
      </c>
      <c r="BK593" cm="1">
        <f t="array" aca="1" ref="BK593" ca="1">IF($A593&gt;BK$1,"",$C593*INDEX('ETS yield tables'!$D$68:$CO$96,$B593,BK$1-$A593+1)/10^6)</f>
        <v>-1.9328455653338438E-3</v>
      </c>
      <c r="BL593" cm="1">
        <f t="array" aca="1" ref="BL593" ca="1">IF($A593&gt;BL$1,"",$C593*INDEX('ETS yield tables'!$D$68:$CO$96,$B593,BL$1-$A593+1)/10^6)</f>
        <v>-9.0915328443481758E-3</v>
      </c>
      <c r="BM593" cm="1">
        <f t="array" aca="1" ref="BM593" ca="1">IF($A593&gt;BM$1,"",$C593*INDEX('ETS yield tables'!$D$68:$CO$96,$B593,BM$1-$A593+1)/10^6)</f>
        <v>0</v>
      </c>
      <c r="BN593" cm="1">
        <f t="array" aca="1" ref="BN593" ca="1">IF($A593&gt;BN$1,"",$C593*INDEX('ETS yield tables'!$D$68:$CO$96,$B593,BN$1-$A593+1)/10^6)</f>
        <v>0</v>
      </c>
      <c r="BO593" cm="1">
        <f t="array" aca="1" ref="BO593" ca="1">IF($A593&gt;BO$1,"",$C593*INDEX('ETS yield tables'!$D$68:$CO$96,$B593,BO$1-$A593+1)/10^6)</f>
        <v>0</v>
      </c>
      <c r="BP593" cm="1">
        <f t="array" aca="1" ref="BP593" ca="1">IF($A593&gt;BP$1,"",$C593*INDEX('ETS yield tables'!$D$68:$CO$96,$B593,BP$1-$A593+1)/10^6)</f>
        <v>0</v>
      </c>
      <c r="BQ593" cm="1">
        <f t="array" aca="1" ref="BQ593" ca="1">IF($A593&gt;BQ$1,"",$C593*INDEX('ETS yield tables'!$D$68:$CO$96,$B593,BQ$1-$A593+1)/10^6)</f>
        <v>0</v>
      </c>
      <c r="BR593" cm="1">
        <f t="array" aca="1" ref="BR593" ca="1">IF($A593&gt;BR$1,"",$C593*INDEX('ETS yield tables'!$D$68:$CO$96,$B593,BR$1-$A593+1)/10^6)</f>
        <v>0</v>
      </c>
      <c r="BS593" cm="1">
        <f t="array" aca="1" ref="BS593" ca="1">IF($A593&gt;BS$1,"",$C593*INDEX('ETS yield tables'!$D$68:$CO$96,$B593,BS$1-$A593+1)/10^6)</f>
        <v>0</v>
      </c>
      <c r="BT593" cm="1">
        <f t="array" aca="1" ref="BT593" ca="1">IF($A593&gt;BT$1,"",$C593*INDEX('ETS yield tables'!$D$68:$CO$96,$B593,BT$1-$A593+1)/10^6)</f>
        <v>0</v>
      </c>
      <c r="BU593" cm="1">
        <f t="array" aca="1" ref="BU593" ca="1">IF($A593&gt;BU$1,"",$C593*INDEX('ETS yield tables'!$D$68:$CO$96,$B593,BU$1-$A593+1)/10^6)</f>
        <v>0</v>
      </c>
      <c r="BV593" cm="1">
        <f t="array" aca="1" ref="BV593" ca="1">IF($A593&gt;BV$1,"",$C593*INDEX('ETS yield tables'!$D$68:$CO$96,$B593,BV$1-$A593+1)/10^6)</f>
        <v>0</v>
      </c>
      <c r="BW593" cm="1">
        <f t="array" aca="1" ref="BW593" ca="1">IF($A593&gt;BW$1,"",$C593*INDEX('ETS yield tables'!$D$68:$CO$96,$B593,BW$1-$A593+1)/10^6)</f>
        <v>0</v>
      </c>
      <c r="BX593" cm="1">
        <f t="array" aca="1" ref="BX593" ca="1">IF($A593&gt;BX$1,"",$C593*INDEX('ETS yield tables'!$D$68:$CO$96,$B593,BX$1-$A593+1)/10^6)</f>
        <v>0</v>
      </c>
      <c r="BY593" cm="1">
        <f t="array" aca="1" ref="BY593" ca="1">IF($A593&gt;BY$1,"",$C593*INDEX('ETS yield tables'!$D$68:$CO$96,$B593,BY$1-$A593+1)/10^6)</f>
        <v>0</v>
      </c>
      <c r="BZ593" cm="1">
        <f t="array" aca="1" ref="BZ593" ca="1">IF($A593&gt;BZ$1,"",$C593*INDEX('ETS yield tables'!$D$68:$CO$96,$B593,BZ$1-$A593+1)/10^6)</f>
        <v>0</v>
      </c>
      <c r="CA593" cm="1">
        <f t="array" aca="1" ref="CA593" ca="1">IF($A593&gt;CA$1,"",$C593*INDEX('ETS yield tables'!$D$68:$CO$96,$B593,CA$1-$A593+1)/10^6)</f>
        <v>0</v>
      </c>
      <c r="CB593" cm="1">
        <f t="array" aca="1" ref="CB593" ca="1">IF($A593&gt;CB$1,"",$C593*INDEX('ETS yield tables'!$D$68:$CO$96,$B593,CB$1-$A593+1)/10^6)</f>
        <v>0</v>
      </c>
      <c r="CC593" cm="1">
        <f t="array" aca="1" ref="CC593" ca="1">IF($A593&gt;CC$1,"",$C593*INDEX('ETS yield tables'!$D$68:$CO$96,$B593,CC$1-$A593+1)/10^6)</f>
        <v>0</v>
      </c>
      <c r="CD593" cm="1">
        <f t="array" aca="1" ref="CD593" ca="1">IF($A593&gt;CD$1,"",$C593*INDEX('ETS yield tables'!$D$68:$CO$96,$B593,CD$1-$A593+1)/10^6)</f>
        <v>0</v>
      </c>
      <c r="CE593" cm="1">
        <f t="array" aca="1" ref="CE593" ca="1">IF($A593&gt;CE$1,"",$C593*INDEX('ETS yield tables'!$D$68:$CO$96,$B593,CE$1-$A593+1)/10^6)</f>
        <v>-1.3028593917888494</v>
      </c>
      <c r="CF593" cm="1">
        <f t="array" aca="1" ref="CF593" ca="1">IF($A593&gt;CF$1,"",$C593*INDEX('ETS yield tables'!$D$68:$CO$96,$B593,CF$1-$A593+1)/10^6)</f>
        <v>-7.3736648273022801E-2</v>
      </c>
      <c r="CG593" cm="1">
        <f t="array" aca="1" ref="CG593" ca="1">IF($A593&gt;CG$1,"",$C593*INDEX('ETS yield tables'!$D$68:$CO$96,$B593,CG$1-$A593+1)/10^6)</f>
        <v>-7.0265769592288668E-2</v>
      </c>
      <c r="CH593" cm="1">
        <f t="array" aca="1" ref="CH593" ca="1">IF($A593&gt;CH$1,"",$C593*INDEX('ETS yield tables'!$D$68:$CO$96,$B593,CH$1-$A593+1)/10^6)</f>
        <v>-6.3757872065911964E-2</v>
      </c>
      <c r="CI593" cm="1">
        <f t="array" aca="1" ref="CI593" ca="1">IF($A593&gt;CI$1,"",$C593*INDEX('ETS yield tables'!$D$68:$CO$96,$B593,CI$1-$A593+1)/10^6)</f>
        <v>-3.4038473362125309E-2</v>
      </c>
      <c r="CJ593" cm="1">
        <f t="array" aca="1" ref="CJ593" ca="1">IF($A593&gt;CJ$1,"",$C593*INDEX('ETS yield tables'!$D$68:$CO$96,$B593,CJ$1-$A593+1)/10^6)</f>
        <v>-6.0545139987057302E-3</v>
      </c>
      <c r="CK593" cm="1">
        <f t="array" aca="1" ref="CK593" ca="1">IF($A593&gt;CK$1,"",$C593*INDEX('ETS yield tables'!$D$68:$CO$96,$B593,CK$1-$A593+1)/10^6)</f>
        <v>0</v>
      </c>
      <c r="CL593" cm="1">
        <f t="array" aca="1" ref="CL593" ca="1">IF($A593&gt;CL$1,"",$C593*INDEX('ETS yield tables'!$D$68:$CO$96,$B593,CL$1-$A593+1)/10^6)</f>
        <v>0</v>
      </c>
      <c r="CM593" cm="1">
        <f t="array" aca="1" ref="CM593" ca="1">IF($A593&gt;CM$1,"",$C593*INDEX('ETS yield tables'!$D$68:$CO$96,$B593,CM$1-$A593+1)/10^6)</f>
        <v>0</v>
      </c>
      <c r="CN593" cm="1">
        <f t="array" aca="1" ref="CN593" ca="1">IF($A593&gt;CN$1,"",$C593*INDEX('ETS yield tables'!$D$68:$CO$96,$B593,CN$1-$A593+1)/10^6)</f>
        <v>-1.9328455653338438E-3</v>
      </c>
      <c r="CO593" cm="1">
        <f t="array" aca="1" ref="CO593" ca="1">IF($A593&gt;CO$1,"",$C593*INDEX('ETS yield tables'!$D$68:$CO$96,$B593,CO$1-$A593+1)/10^6)</f>
        <v>-9.0915328443481758E-3</v>
      </c>
    </row>
    <row r="594" spans="1:93" hidden="1" outlineLevel="1">
      <c r="A594">
        <v>2013</v>
      </c>
      <c r="B594">
        <f t="shared" si="269"/>
        <v>6</v>
      </c>
      <c r="C594" s="1">
        <v>907.62064232935995</v>
      </c>
      <c r="D594" s="64"/>
      <c r="E594" s="64"/>
      <c r="F594" s="64"/>
      <c r="G594" s="64"/>
      <c r="H594" s="64"/>
      <c r="I594" s="64"/>
      <c r="J594" s="64"/>
      <c r="K594" s="64"/>
      <c r="L594" s="64"/>
      <c r="M594" s="64"/>
      <c r="N594" s="64"/>
      <c r="O594" s="64"/>
      <c r="P594" s="64"/>
      <c r="Q594" s="64"/>
      <c r="R594" s="64"/>
      <c r="S594" s="64"/>
      <c r="T594" s="64"/>
      <c r="U594" s="64"/>
      <c r="V594" s="64"/>
      <c r="W594" s="64"/>
      <c r="X594" s="64"/>
      <c r="Y594" s="64"/>
      <c r="Z594" s="64"/>
      <c r="AA594" s="64"/>
      <c r="AB594" s="64"/>
      <c r="AC594" s="64"/>
      <c r="AD594" s="64"/>
      <c r="AE594" s="64"/>
      <c r="AF594" cm="1">
        <f t="array" aca="1" ref="AF594" ca="1">IF($A594&gt;AF$1,"",$C594*INDEX('ETS yield tables'!$D$68:$CO$96,$B594,AF$1-$A594+1)/10^6)</f>
        <v>0</v>
      </c>
      <c r="AG594" cm="1">
        <f t="array" aca="1" ref="AG594" ca="1">IF($A594&gt;AG$1,"",$C594*INDEX('ETS yield tables'!$D$68:$CO$96,$B594,AG$1-$A594+1)/10^6)</f>
        <v>0</v>
      </c>
      <c r="AH594" cm="1">
        <f t="array" aca="1" ref="AH594" ca="1">IF($A594&gt;AH$1,"",$C594*INDEX('ETS yield tables'!$D$68:$CO$96,$B594,AH$1-$A594+1)/10^6)</f>
        <v>0</v>
      </c>
      <c r="AI594" cm="1">
        <f t="array" aca="1" ref="AI594" ca="1">IF($A594&gt;AI$1,"",$C594*INDEX('ETS yield tables'!$D$68:$CO$96,$B594,AI$1-$A594+1)/10^6)</f>
        <v>0</v>
      </c>
      <c r="AJ594" cm="1">
        <f t="array" aca="1" ref="AJ594" ca="1">IF($A594&gt;AJ$1,"",$C594*INDEX('ETS yield tables'!$D$68:$CO$96,$B594,AJ$1-$A594+1)/10^6)</f>
        <v>0</v>
      </c>
      <c r="AK594" cm="1">
        <f t="array" aca="1" ref="AK594" ca="1">IF($A594&gt;AK$1,"",$C594*INDEX('ETS yield tables'!$D$68:$CO$96,$B594,AK$1-$A594+1)/10^6)</f>
        <v>0</v>
      </c>
      <c r="AL594" cm="1">
        <f t="array" aca="1" ref="AL594" ca="1">IF($A594&gt;AL$1,"",$C594*INDEX('ETS yield tables'!$D$68:$CO$96,$B594,AL$1-$A594+1)/10^6)</f>
        <v>0</v>
      </c>
      <c r="AM594" cm="1">
        <f t="array" aca="1" ref="AM594" ca="1">IF($A594&gt;AM$1,"",$C594*INDEX('ETS yield tables'!$D$68:$CO$96,$B594,AM$1-$A594+1)/10^6)</f>
        <v>0</v>
      </c>
      <c r="AN594" cm="1">
        <f t="array" aca="1" ref="AN594" ca="1">IF($A594&gt;AN$1,"",$C594*INDEX('ETS yield tables'!$D$68:$CO$96,$B594,AN$1-$A594+1)/10^6)</f>
        <v>0</v>
      </c>
      <c r="AO594" cm="1">
        <f t="array" aca="1" ref="AO594" ca="1">IF($A594&gt;AO$1,"",$C594*INDEX('ETS yield tables'!$D$68:$CO$96,$B594,AO$1-$A594+1)/10^6)</f>
        <v>0</v>
      </c>
      <c r="AP594" cm="1">
        <f t="array" aca="1" ref="AP594" ca="1">IF($A594&gt;AP$1,"",$C594*INDEX('ETS yield tables'!$D$68:$CO$96,$B594,AP$1-$A594+1)/10^6)</f>
        <v>0</v>
      </c>
      <c r="AQ594" cm="1">
        <f t="array" aca="1" ref="AQ594" ca="1">IF($A594&gt;AQ$1,"",$C594*INDEX('ETS yield tables'!$D$68:$CO$96,$B594,AQ$1-$A594+1)/10^6)</f>
        <v>0</v>
      </c>
      <c r="AR594" cm="1">
        <f t="array" aca="1" ref="AR594" ca="1">IF($A594&gt;AR$1,"",$C594*INDEX('ETS yield tables'!$D$68:$CO$96,$B594,AR$1-$A594+1)/10^6)</f>
        <v>0</v>
      </c>
      <c r="AS594" cm="1">
        <f t="array" aca="1" ref="AS594" ca="1">IF($A594&gt;AS$1,"",$C594*INDEX('ETS yield tables'!$D$68:$CO$96,$B594,AS$1-$A594+1)/10^6)</f>
        <v>0</v>
      </c>
      <c r="AT594" cm="1">
        <f t="array" aca="1" ref="AT594" ca="1">IF($A594&gt;AT$1,"",$C594*INDEX('ETS yield tables'!$D$68:$CO$96,$B594,AT$1-$A594+1)/10^6)</f>
        <v>0</v>
      </c>
      <c r="AU594" cm="1">
        <f t="array" aca="1" ref="AU594" ca="1">IF($A594&gt;AU$1,"",$C594*INDEX('ETS yield tables'!$D$68:$CO$96,$B594,AU$1-$A594+1)/10^6)</f>
        <v>0</v>
      </c>
      <c r="AV594" cm="1">
        <f t="array" aca="1" ref="AV594" ca="1">IF($A594&gt;AV$1,"",$C594*INDEX('ETS yield tables'!$D$68:$CO$96,$B594,AV$1-$A594+1)/10^6)</f>
        <v>0</v>
      </c>
      <c r="AW594" cm="1">
        <f t="array" aca="1" ref="AW594" ca="1">IF($A594&gt;AW$1,"",$C594*INDEX('ETS yield tables'!$D$68:$CO$96,$B594,AW$1-$A594+1)/10^6)</f>
        <v>0</v>
      </c>
      <c r="AX594" cm="1">
        <f t="array" aca="1" ref="AX594" ca="1">IF($A594&gt;AX$1,"",$C594*INDEX('ETS yield tables'!$D$68:$CO$96,$B594,AX$1-$A594+1)/10^6)</f>
        <v>0</v>
      </c>
      <c r="AY594" cm="1">
        <f t="array" aca="1" ref="AY594" ca="1">IF($A594&gt;AY$1,"",$C594*INDEX('ETS yield tables'!$D$68:$CO$96,$B594,AY$1-$A594+1)/10^6)</f>
        <v>0</v>
      </c>
      <c r="AZ594" cm="1">
        <f t="array" aca="1" ref="AZ594" ca="1">IF($A594&gt;AZ$1,"",$C594*INDEX('ETS yield tables'!$D$68:$CO$96,$B594,AZ$1-$A594+1)/10^6)</f>
        <v>0</v>
      </c>
      <c r="BA594" cm="1">
        <f t="array" aca="1" ref="BA594" ca="1">IF($A594&gt;BA$1,"",$C594*INDEX('ETS yield tables'!$D$68:$CO$96,$B594,BA$1-$A594+1)/10^6)</f>
        <v>0</v>
      </c>
      <c r="BB594" cm="1">
        <f t="array" aca="1" ref="BB594" ca="1">IF($A594&gt;BB$1,"",$C594*INDEX('ETS yield tables'!$D$68:$CO$96,$B594,BB$1-$A594+1)/10^6)</f>
        <v>0</v>
      </c>
      <c r="BC594" cm="1">
        <f t="array" aca="1" ref="BC594" ca="1">IF($A594&gt;BC$1,"",$C594*INDEX('ETS yield tables'!$D$68:$CO$96,$B594,BC$1-$A594+1)/10^6)</f>
        <v>-0.5451078815765904</v>
      </c>
      <c r="BD594" cm="1">
        <f t="array" aca="1" ref="BD594" ca="1">IF($A594&gt;BD$1,"",$C594*INDEX('ETS yield tables'!$D$68:$CO$96,$B594,BD$1-$A594+1)/10^6)</f>
        <v>-3.085093325341726E-2</v>
      </c>
      <c r="BE594" cm="1">
        <f t="array" aca="1" ref="BE594" ca="1">IF($A594&gt;BE$1,"",$C594*INDEX('ETS yield tables'!$D$68:$CO$96,$B594,BE$1-$A594+1)/10^6)</f>
        <v>-2.9398740225690317E-2</v>
      </c>
      <c r="BF594" cm="1">
        <f t="array" aca="1" ref="BF594" ca="1">IF($A594&gt;BF$1,"",$C594*INDEX('ETS yield tables'!$D$68:$CO$96,$B594,BF$1-$A594+1)/10^6)</f>
        <v>-2.6675878298702209E-2</v>
      </c>
      <c r="BG594" cm="1">
        <f t="array" aca="1" ref="BG594" ca="1">IF($A594&gt;BG$1,"",$C594*INDEX('ETS yield tables'!$D$68:$CO$96,$B594,BG$1-$A594+1)/10^6)</f>
        <v>-1.4241475498789988E-2</v>
      </c>
      <c r="BH594" cm="1">
        <f t="array" aca="1" ref="BH594" ca="1">IF($A594&gt;BH$1,"",$C594*INDEX('ETS yield tables'!$D$68:$CO$96,$B594,BH$1-$A594+1)/10^6)</f>
        <v>-2.5331692127412409E-3</v>
      </c>
      <c r="BI594" cm="1">
        <f t="array" aca="1" ref="BI594" ca="1">IF($A594&gt;BI$1,"",$C594*INDEX('ETS yield tables'!$D$68:$CO$96,$B594,BI$1-$A594+1)/10^6)</f>
        <v>0</v>
      </c>
      <c r="BJ594" cm="1">
        <f t="array" aca="1" ref="BJ594" ca="1">IF($A594&gt;BJ$1,"",$C594*INDEX('ETS yield tables'!$D$68:$CO$96,$B594,BJ$1-$A594+1)/10^6)</f>
        <v>0</v>
      </c>
      <c r="BK594" cm="1">
        <f t="array" aca="1" ref="BK594" ca="1">IF($A594&gt;BK$1,"",$C594*INDEX('ETS yield tables'!$D$68:$CO$96,$B594,BK$1-$A594+1)/10^6)</f>
        <v>0</v>
      </c>
      <c r="BL594" cm="1">
        <f t="array" aca="1" ref="BL594" ca="1">IF($A594&gt;BL$1,"",$C594*INDEX('ETS yield tables'!$D$68:$CO$96,$B594,BL$1-$A594+1)/10^6)</f>
        <v>-8.0868999231545173E-4</v>
      </c>
      <c r="BM594" cm="1">
        <f t="array" aca="1" ref="BM594" ca="1">IF($A594&gt;BM$1,"",$C594*INDEX('ETS yield tables'!$D$68:$CO$96,$B594,BM$1-$A594+1)/10^6)</f>
        <v>-3.80383811200235E-3</v>
      </c>
      <c r="BN594" cm="1">
        <f t="array" aca="1" ref="BN594" ca="1">IF($A594&gt;BN$1,"",$C594*INDEX('ETS yield tables'!$D$68:$CO$96,$B594,BN$1-$A594+1)/10^6)</f>
        <v>0</v>
      </c>
      <c r="BO594" cm="1">
        <f t="array" aca="1" ref="BO594" ca="1">IF($A594&gt;BO$1,"",$C594*INDEX('ETS yield tables'!$D$68:$CO$96,$B594,BO$1-$A594+1)/10^6)</f>
        <v>0</v>
      </c>
      <c r="BP594" cm="1">
        <f t="array" aca="1" ref="BP594" ca="1">IF($A594&gt;BP$1,"",$C594*INDEX('ETS yield tables'!$D$68:$CO$96,$B594,BP$1-$A594+1)/10^6)</f>
        <v>0</v>
      </c>
      <c r="BQ594" cm="1">
        <f t="array" aca="1" ref="BQ594" ca="1">IF($A594&gt;BQ$1,"",$C594*INDEX('ETS yield tables'!$D$68:$CO$96,$B594,BQ$1-$A594+1)/10^6)</f>
        <v>0</v>
      </c>
      <c r="BR594" cm="1">
        <f t="array" aca="1" ref="BR594" ca="1">IF($A594&gt;BR$1,"",$C594*INDEX('ETS yield tables'!$D$68:$CO$96,$B594,BR$1-$A594+1)/10^6)</f>
        <v>0</v>
      </c>
      <c r="BS594" cm="1">
        <f t="array" aca="1" ref="BS594" ca="1">IF($A594&gt;BS$1,"",$C594*INDEX('ETS yield tables'!$D$68:$CO$96,$B594,BS$1-$A594+1)/10^6)</f>
        <v>0</v>
      </c>
      <c r="BT594" cm="1">
        <f t="array" aca="1" ref="BT594" ca="1">IF($A594&gt;BT$1,"",$C594*INDEX('ETS yield tables'!$D$68:$CO$96,$B594,BT$1-$A594+1)/10^6)</f>
        <v>0</v>
      </c>
      <c r="BU594" cm="1">
        <f t="array" aca="1" ref="BU594" ca="1">IF($A594&gt;BU$1,"",$C594*INDEX('ETS yield tables'!$D$68:$CO$96,$B594,BU$1-$A594+1)/10^6)</f>
        <v>0</v>
      </c>
      <c r="BV594" cm="1">
        <f t="array" aca="1" ref="BV594" ca="1">IF($A594&gt;BV$1,"",$C594*INDEX('ETS yield tables'!$D$68:$CO$96,$B594,BV$1-$A594+1)/10^6)</f>
        <v>0</v>
      </c>
      <c r="BW594" cm="1">
        <f t="array" aca="1" ref="BW594" ca="1">IF($A594&gt;BW$1,"",$C594*INDEX('ETS yield tables'!$D$68:$CO$96,$B594,BW$1-$A594+1)/10^6)</f>
        <v>0</v>
      </c>
      <c r="BX594" cm="1">
        <f t="array" aca="1" ref="BX594" ca="1">IF($A594&gt;BX$1,"",$C594*INDEX('ETS yield tables'!$D$68:$CO$96,$B594,BX$1-$A594+1)/10^6)</f>
        <v>0</v>
      </c>
      <c r="BY594" cm="1">
        <f t="array" aca="1" ref="BY594" ca="1">IF($A594&gt;BY$1,"",$C594*INDEX('ETS yield tables'!$D$68:$CO$96,$B594,BY$1-$A594+1)/10^6)</f>
        <v>0</v>
      </c>
      <c r="BZ594" cm="1">
        <f t="array" aca="1" ref="BZ594" ca="1">IF($A594&gt;BZ$1,"",$C594*INDEX('ETS yield tables'!$D$68:$CO$96,$B594,BZ$1-$A594+1)/10^6)</f>
        <v>0</v>
      </c>
      <c r="CA594" cm="1">
        <f t="array" aca="1" ref="CA594" ca="1">IF($A594&gt;CA$1,"",$C594*INDEX('ETS yield tables'!$D$68:$CO$96,$B594,CA$1-$A594+1)/10^6)</f>
        <v>0</v>
      </c>
      <c r="CB594" cm="1">
        <f t="array" aca="1" ref="CB594" ca="1">IF($A594&gt;CB$1,"",$C594*INDEX('ETS yield tables'!$D$68:$CO$96,$B594,CB$1-$A594+1)/10^6)</f>
        <v>0</v>
      </c>
      <c r="CC594" cm="1">
        <f t="array" aca="1" ref="CC594" ca="1">IF($A594&gt;CC$1,"",$C594*INDEX('ETS yield tables'!$D$68:$CO$96,$B594,CC$1-$A594+1)/10^6)</f>
        <v>0</v>
      </c>
      <c r="CD594" cm="1">
        <f t="array" aca="1" ref="CD594" ca="1">IF($A594&gt;CD$1,"",$C594*INDEX('ETS yield tables'!$D$68:$CO$96,$B594,CD$1-$A594+1)/10^6)</f>
        <v>0</v>
      </c>
      <c r="CE594" cm="1">
        <f t="array" aca="1" ref="CE594" ca="1">IF($A594&gt;CE$1,"",$C594*INDEX('ETS yield tables'!$D$68:$CO$96,$B594,CE$1-$A594+1)/10^6)</f>
        <v>0</v>
      </c>
      <c r="CF594" cm="1">
        <f t="array" aca="1" ref="CF594" ca="1">IF($A594&gt;CF$1,"",$C594*INDEX('ETS yield tables'!$D$68:$CO$96,$B594,CF$1-$A594+1)/10^6)</f>
        <v>-0.5451078815765904</v>
      </c>
      <c r="CG594" cm="1">
        <f t="array" aca="1" ref="CG594" ca="1">IF($A594&gt;CG$1,"",$C594*INDEX('ETS yield tables'!$D$68:$CO$96,$B594,CG$1-$A594+1)/10^6)</f>
        <v>-3.085093325341726E-2</v>
      </c>
      <c r="CH594" cm="1">
        <f t="array" aca="1" ref="CH594" ca="1">IF($A594&gt;CH$1,"",$C594*INDEX('ETS yield tables'!$D$68:$CO$96,$B594,CH$1-$A594+1)/10^6)</f>
        <v>-2.9398740225690317E-2</v>
      </c>
      <c r="CI594" cm="1">
        <f t="array" aca="1" ref="CI594" ca="1">IF($A594&gt;CI$1,"",$C594*INDEX('ETS yield tables'!$D$68:$CO$96,$B594,CI$1-$A594+1)/10^6)</f>
        <v>-2.6675878298702209E-2</v>
      </c>
      <c r="CJ594" cm="1">
        <f t="array" aca="1" ref="CJ594" ca="1">IF($A594&gt;CJ$1,"",$C594*INDEX('ETS yield tables'!$D$68:$CO$96,$B594,CJ$1-$A594+1)/10^6)</f>
        <v>-1.4241475498789988E-2</v>
      </c>
      <c r="CK594" cm="1">
        <f t="array" aca="1" ref="CK594" ca="1">IF($A594&gt;CK$1,"",$C594*INDEX('ETS yield tables'!$D$68:$CO$96,$B594,CK$1-$A594+1)/10^6)</f>
        <v>-2.5331692127412409E-3</v>
      </c>
      <c r="CL594" cm="1">
        <f t="array" aca="1" ref="CL594" ca="1">IF($A594&gt;CL$1,"",$C594*INDEX('ETS yield tables'!$D$68:$CO$96,$B594,CL$1-$A594+1)/10^6)</f>
        <v>0</v>
      </c>
      <c r="CM594" cm="1">
        <f t="array" aca="1" ref="CM594" ca="1">IF($A594&gt;CM$1,"",$C594*INDEX('ETS yield tables'!$D$68:$CO$96,$B594,CM$1-$A594+1)/10^6)</f>
        <v>0</v>
      </c>
      <c r="CN594" cm="1">
        <f t="array" aca="1" ref="CN594" ca="1">IF($A594&gt;CN$1,"",$C594*INDEX('ETS yield tables'!$D$68:$CO$96,$B594,CN$1-$A594+1)/10^6)</f>
        <v>0</v>
      </c>
      <c r="CO594" cm="1">
        <f t="array" aca="1" ref="CO594" ca="1">IF($A594&gt;CO$1,"",$C594*INDEX('ETS yield tables'!$D$68:$CO$96,$B594,CO$1-$A594+1)/10^6)</f>
        <v>-8.0868999231545173E-4</v>
      </c>
    </row>
    <row r="595" spans="1:93" hidden="1" outlineLevel="1">
      <c r="A595">
        <v>2014</v>
      </c>
      <c r="B595">
        <f t="shared" si="269"/>
        <v>5</v>
      </c>
      <c r="C595" s="1">
        <v>764.46779795680027</v>
      </c>
      <c r="D595" s="64"/>
      <c r="E595" s="64"/>
      <c r="F595" s="64"/>
      <c r="G595" s="64"/>
      <c r="H595" s="64"/>
      <c r="I595" s="64"/>
      <c r="J595" s="64"/>
      <c r="K595" s="64"/>
      <c r="L595" s="64"/>
      <c r="M595" s="64"/>
      <c r="N595" s="64"/>
      <c r="O595" s="64"/>
      <c r="P595" s="64"/>
      <c r="Q595" s="64"/>
      <c r="R595" s="64"/>
      <c r="S595" s="64"/>
      <c r="T595" s="64"/>
      <c r="U595" s="64"/>
      <c r="V595" s="64"/>
      <c r="W595" s="64"/>
      <c r="X595" s="64"/>
      <c r="Y595" s="64"/>
      <c r="Z595" s="64"/>
      <c r="AA595" s="64"/>
      <c r="AB595" s="64"/>
      <c r="AC595" s="64"/>
      <c r="AD595" s="64"/>
      <c r="AE595" s="64"/>
      <c r="AF595" cm="1">
        <f t="array" aca="1" ref="AF595" ca="1">IF($A595&gt;AF$1,"",$C595*INDEX('ETS yield tables'!$D$68:$CO$96,$B595,AF$1-$A595+1)/10^6)</f>
        <v>0</v>
      </c>
      <c r="AG595" cm="1">
        <f t="array" aca="1" ref="AG595" ca="1">IF($A595&gt;AG$1,"",$C595*INDEX('ETS yield tables'!$D$68:$CO$96,$B595,AG$1-$A595+1)/10^6)</f>
        <v>0</v>
      </c>
      <c r="AH595" cm="1">
        <f t="array" aca="1" ref="AH595" ca="1">IF($A595&gt;AH$1,"",$C595*INDEX('ETS yield tables'!$D$68:$CO$96,$B595,AH$1-$A595+1)/10^6)</f>
        <v>0</v>
      </c>
      <c r="AI595" cm="1">
        <f t="array" aca="1" ref="AI595" ca="1">IF($A595&gt;AI$1,"",$C595*INDEX('ETS yield tables'!$D$68:$CO$96,$B595,AI$1-$A595+1)/10^6)</f>
        <v>0</v>
      </c>
      <c r="AJ595" cm="1">
        <f t="array" aca="1" ref="AJ595" ca="1">IF($A595&gt;AJ$1,"",$C595*INDEX('ETS yield tables'!$D$68:$CO$96,$B595,AJ$1-$A595+1)/10^6)</f>
        <v>0</v>
      </c>
      <c r="AK595" cm="1">
        <f t="array" aca="1" ref="AK595" ca="1">IF($A595&gt;AK$1,"",$C595*INDEX('ETS yield tables'!$D$68:$CO$96,$B595,AK$1-$A595+1)/10^6)</f>
        <v>0</v>
      </c>
      <c r="AL595" cm="1">
        <f t="array" aca="1" ref="AL595" ca="1">IF($A595&gt;AL$1,"",$C595*INDEX('ETS yield tables'!$D$68:$CO$96,$B595,AL$1-$A595+1)/10^6)</f>
        <v>0</v>
      </c>
      <c r="AM595" cm="1">
        <f t="array" aca="1" ref="AM595" ca="1">IF($A595&gt;AM$1,"",$C595*INDEX('ETS yield tables'!$D$68:$CO$96,$B595,AM$1-$A595+1)/10^6)</f>
        <v>0</v>
      </c>
      <c r="AN595" cm="1">
        <f t="array" aca="1" ref="AN595" ca="1">IF($A595&gt;AN$1,"",$C595*INDEX('ETS yield tables'!$D$68:$CO$96,$B595,AN$1-$A595+1)/10^6)</f>
        <v>0</v>
      </c>
      <c r="AO595" cm="1">
        <f t="array" aca="1" ref="AO595" ca="1">IF($A595&gt;AO$1,"",$C595*INDEX('ETS yield tables'!$D$68:$CO$96,$B595,AO$1-$A595+1)/10^6)</f>
        <v>0</v>
      </c>
      <c r="AP595" cm="1">
        <f t="array" aca="1" ref="AP595" ca="1">IF($A595&gt;AP$1,"",$C595*INDEX('ETS yield tables'!$D$68:$CO$96,$B595,AP$1-$A595+1)/10^6)</f>
        <v>0</v>
      </c>
      <c r="AQ595" cm="1">
        <f t="array" aca="1" ref="AQ595" ca="1">IF($A595&gt;AQ$1,"",$C595*INDEX('ETS yield tables'!$D$68:$CO$96,$B595,AQ$1-$A595+1)/10^6)</f>
        <v>0</v>
      </c>
      <c r="AR595" cm="1">
        <f t="array" aca="1" ref="AR595" ca="1">IF($A595&gt;AR$1,"",$C595*INDEX('ETS yield tables'!$D$68:$CO$96,$B595,AR$1-$A595+1)/10^6)</f>
        <v>0</v>
      </c>
      <c r="AS595" cm="1">
        <f t="array" aca="1" ref="AS595" ca="1">IF($A595&gt;AS$1,"",$C595*INDEX('ETS yield tables'!$D$68:$CO$96,$B595,AS$1-$A595+1)/10^6)</f>
        <v>0</v>
      </c>
      <c r="AT595" cm="1">
        <f t="array" aca="1" ref="AT595" ca="1">IF($A595&gt;AT$1,"",$C595*INDEX('ETS yield tables'!$D$68:$CO$96,$B595,AT$1-$A595+1)/10^6)</f>
        <v>0</v>
      </c>
      <c r="AU595" cm="1">
        <f t="array" aca="1" ref="AU595" ca="1">IF($A595&gt;AU$1,"",$C595*INDEX('ETS yield tables'!$D$68:$CO$96,$B595,AU$1-$A595+1)/10^6)</f>
        <v>0</v>
      </c>
      <c r="AV595" cm="1">
        <f t="array" aca="1" ref="AV595" ca="1">IF($A595&gt;AV$1,"",$C595*INDEX('ETS yield tables'!$D$68:$CO$96,$B595,AV$1-$A595+1)/10^6)</f>
        <v>0</v>
      </c>
      <c r="AW595" cm="1">
        <f t="array" aca="1" ref="AW595" ca="1">IF($A595&gt;AW$1,"",$C595*INDEX('ETS yield tables'!$D$68:$CO$96,$B595,AW$1-$A595+1)/10^6)</f>
        <v>0</v>
      </c>
      <c r="AX595" cm="1">
        <f t="array" aca="1" ref="AX595" ca="1">IF($A595&gt;AX$1,"",$C595*INDEX('ETS yield tables'!$D$68:$CO$96,$B595,AX$1-$A595+1)/10^6)</f>
        <v>0</v>
      </c>
      <c r="AY595" cm="1">
        <f t="array" aca="1" ref="AY595" ca="1">IF($A595&gt;AY$1,"",$C595*INDEX('ETS yield tables'!$D$68:$CO$96,$B595,AY$1-$A595+1)/10^6)</f>
        <v>0</v>
      </c>
      <c r="AZ595" cm="1">
        <f t="array" aca="1" ref="AZ595" ca="1">IF($A595&gt;AZ$1,"",$C595*INDEX('ETS yield tables'!$D$68:$CO$96,$B595,AZ$1-$A595+1)/10^6)</f>
        <v>0</v>
      </c>
      <c r="BA595" cm="1">
        <f t="array" aca="1" ref="BA595" ca="1">IF($A595&gt;BA$1,"",$C595*INDEX('ETS yield tables'!$D$68:$CO$96,$B595,BA$1-$A595+1)/10^6)</f>
        <v>0</v>
      </c>
      <c r="BB595" cm="1">
        <f t="array" aca="1" ref="BB595" ca="1">IF($A595&gt;BB$1,"",$C595*INDEX('ETS yield tables'!$D$68:$CO$96,$B595,BB$1-$A595+1)/10^6)</f>
        <v>0</v>
      </c>
      <c r="BC595" cm="1">
        <f t="array" aca="1" ref="BC595" ca="1">IF($A595&gt;BC$1,"",$C595*INDEX('ETS yield tables'!$D$68:$CO$96,$B595,BC$1-$A595+1)/10^6)</f>
        <v>0</v>
      </c>
      <c r="BD595" cm="1">
        <f t="array" aca="1" ref="BD595" ca="1">IF($A595&gt;BD$1,"",$C595*INDEX('ETS yield tables'!$D$68:$CO$96,$B595,BD$1-$A595+1)/10^6)</f>
        <v>-0.45913171477487469</v>
      </c>
      <c r="BE595" cm="1">
        <f t="array" aca="1" ref="BE595" ca="1">IF($A595&gt;BE$1,"",$C595*INDEX('ETS yield tables'!$D$68:$CO$96,$B595,BE$1-$A595+1)/10^6)</f>
        <v>-2.5985024920349587E-2</v>
      </c>
      <c r="BF595" cm="1">
        <f t="array" aca="1" ref="BF595" ca="1">IF($A595&gt;BF$1,"",$C595*INDEX('ETS yield tables'!$D$68:$CO$96,$B595,BF$1-$A595+1)/10^6)</f>
        <v>-2.4761876443618734E-2</v>
      </c>
      <c r="BG595" cm="1">
        <f t="array" aca="1" ref="BG595" ca="1">IF($A595&gt;BG$1,"",$C595*INDEX('ETS yield tables'!$D$68:$CO$96,$B595,BG$1-$A595+1)/10^6)</f>
        <v>-2.2468473049748309E-2</v>
      </c>
      <c r="BH595" cm="1">
        <f t="array" aca="1" ref="BH595" ca="1">IF($A595&gt;BH$1,"",$C595*INDEX('ETS yield tables'!$D$68:$CO$96,$B595,BH$1-$A595+1)/10^6)</f>
        <v>-1.1995264217740156E-2</v>
      </c>
      <c r="BI595" cm="1">
        <f t="array" aca="1" ref="BI595" ca="1">IF($A595&gt;BI$1,"",$C595*INDEX('ETS yield tables'!$D$68:$CO$96,$B595,BI$1-$A595+1)/10^6)</f>
        <v>-2.1336296240974271E-3</v>
      </c>
      <c r="BJ595" cm="1">
        <f t="array" aca="1" ref="BJ595" ca="1">IF($A595&gt;BJ$1,"",$C595*INDEX('ETS yield tables'!$D$68:$CO$96,$B595,BJ$1-$A595+1)/10^6)</f>
        <v>0</v>
      </c>
      <c r="BK595" cm="1">
        <f t="array" aca="1" ref="BK595" ca="1">IF($A595&gt;BK$1,"",$C595*INDEX('ETS yield tables'!$D$68:$CO$96,$B595,BK$1-$A595+1)/10^6)</f>
        <v>0</v>
      </c>
      <c r="BL595" cm="1">
        <f t="array" aca="1" ref="BL595" ca="1">IF($A595&gt;BL$1,"",$C595*INDEX('ETS yield tables'!$D$68:$CO$96,$B595,BL$1-$A595+1)/10^6)</f>
        <v>0</v>
      </c>
      <c r="BM595" cm="1">
        <f t="array" aca="1" ref="BM595" ca="1">IF($A595&gt;BM$1,"",$C595*INDEX('ETS yield tables'!$D$68:$CO$96,$B595,BM$1-$A595+1)/10^6)</f>
        <v>-6.8114080797950221E-4</v>
      </c>
      <c r="BN595" cm="1">
        <f t="array" aca="1" ref="BN595" ca="1">IF($A595&gt;BN$1,"",$C595*INDEX('ETS yield tables'!$D$68:$CO$96,$B595,BN$1-$A595+1)/10^6)</f>
        <v>-3.2038845412369521E-3</v>
      </c>
      <c r="BO595" cm="1">
        <f t="array" aca="1" ref="BO595" ca="1">IF($A595&gt;BO$1,"",$C595*INDEX('ETS yield tables'!$D$68:$CO$96,$B595,BO$1-$A595+1)/10^6)</f>
        <v>0</v>
      </c>
      <c r="BP595" cm="1">
        <f t="array" aca="1" ref="BP595" ca="1">IF($A595&gt;BP$1,"",$C595*INDEX('ETS yield tables'!$D$68:$CO$96,$B595,BP$1-$A595+1)/10^6)</f>
        <v>0</v>
      </c>
      <c r="BQ595" cm="1">
        <f t="array" aca="1" ref="BQ595" ca="1">IF($A595&gt;BQ$1,"",$C595*INDEX('ETS yield tables'!$D$68:$CO$96,$B595,BQ$1-$A595+1)/10^6)</f>
        <v>0</v>
      </c>
      <c r="BR595" cm="1">
        <f t="array" aca="1" ref="BR595" ca="1">IF($A595&gt;BR$1,"",$C595*INDEX('ETS yield tables'!$D$68:$CO$96,$B595,BR$1-$A595+1)/10^6)</f>
        <v>0</v>
      </c>
      <c r="BS595" cm="1">
        <f t="array" aca="1" ref="BS595" ca="1">IF($A595&gt;BS$1,"",$C595*INDEX('ETS yield tables'!$D$68:$CO$96,$B595,BS$1-$A595+1)/10^6)</f>
        <v>0</v>
      </c>
      <c r="BT595" cm="1">
        <f t="array" aca="1" ref="BT595" ca="1">IF($A595&gt;BT$1,"",$C595*INDEX('ETS yield tables'!$D$68:$CO$96,$B595,BT$1-$A595+1)/10^6)</f>
        <v>0</v>
      </c>
      <c r="BU595" cm="1">
        <f t="array" aca="1" ref="BU595" ca="1">IF($A595&gt;BU$1,"",$C595*INDEX('ETS yield tables'!$D$68:$CO$96,$B595,BU$1-$A595+1)/10^6)</f>
        <v>0</v>
      </c>
      <c r="BV595" cm="1">
        <f t="array" aca="1" ref="BV595" ca="1">IF($A595&gt;BV$1,"",$C595*INDEX('ETS yield tables'!$D$68:$CO$96,$B595,BV$1-$A595+1)/10^6)</f>
        <v>0</v>
      </c>
      <c r="BW595" cm="1">
        <f t="array" aca="1" ref="BW595" ca="1">IF($A595&gt;BW$1,"",$C595*INDEX('ETS yield tables'!$D$68:$CO$96,$B595,BW$1-$A595+1)/10^6)</f>
        <v>0</v>
      </c>
      <c r="BX595" cm="1">
        <f t="array" aca="1" ref="BX595" ca="1">IF($A595&gt;BX$1,"",$C595*INDEX('ETS yield tables'!$D$68:$CO$96,$B595,BX$1-$A595+1)/10^6)</f>
        <v>0</v>
      </c>
      <c r="BY595" cm="1">
        <f t="array" aca="1" ref="BY595" ca="1">IF($A595&gt;BY$1,"",$C595*INDEX('ETS yield tables'!$D$68:$CO$96,$B595,BY$1-$A595+1)/10^6)</f>
        <v>0</v>
      </c>
      <c r="BZ595" cm="1">
        <f t="array" aca="1" ref="BZ595" ca="1">IF($A595&gt;BZ$1,"",$C595*INDEX('ETS yield tables'!$D$68:$CO$96,$B595,BZ$1-$A595+1)/10^6)</f>
        <v>0</v>
      </c>
      <c r="CA595" cm="1">
        <f t="array" aca="1" ref="CA595" ca="1">IF($A595&gt;CA$1,"",$C595*INDEX('ETS yield tables'!$D$68:$CO$96,$B595,CA$1-$A595+1)/10^6)</f>
        <v>0</v>
      </c>
      <c r="CB595" cm="1">
        <f t="array" aca="1" ref="CB595" ca="1">IF($A595&gt;CB$1,"",$C595*INDEX('ETS yield tables'!$D$68:$CO$96,$B595,CB$1-$A595+1)/10^6)</f>
        <v>0</v>
      </c>
      <c r="CC595" cm="1">
        <f t="array" aca="1" ref="CC595" ca="1">IF($A595&gt;CC$1,"",$C595*INDEX('ETS yield tables'!$D$68:$CO$96,$B595,CC$1-$A595+1)/10^6)</f>
        <v>0</v>
      </c>
      <c r="CD595" cm="1">
        <f t="array" aca="1" ref="CD595" ca="1">IF($A595&gt;CD$1,"",$C595*INDEX('ETS yield tables'!$D$68:$CO$96,$B595,CD$1-$A595+1)/10^6)</f>
        <v>0</v>
      </c>
      <c r="CE595" cm="1">
        <f t="array" aca="1" ref="CE595" ca="1">IF($A595&gt;CE$1,"",$C595*INDEX('ETS yield tables'!$D$68:$CO$96,$B595,CE$1-$A595+1)/10^6)</f>
        <v>0</v>
      </c>
      <c r="CF595" cm="1">
        <f t="array" aca="1" ref="CF595" ca="1">IF($A595&gt;CF$1,"",$C595*INDEX('ETS yield tables'!$D$68:$CO$96,$B595,CF$1-$A595+1)/10^6)</f>
        <v>0</v>
      </c>
      <c r="CG595" cm="1">
        <f t="array" aca="1" ref="CG595" ca="1">IF($A595&gt;CG$1,"",$C595*INDEX('ETS yield tables'!$D$68:$CO$96,$B595,CG$1-$A595+1)/10^6)</f>
        <v>-0.45913171477487469</v>
      </c>
      <c r="CH595" cm="1">
        <f t="array" aca="1" ref="CH595" ca="1">IF($A595&gt;CH$1,"",$C595*INDEX('ETS yield tables'!$D$68:$CO$96,$B595,CH$1-$A595+1)/10^6)</f>
        <v>-2.5985024920349587E-2</v>
      </c>
      <c r="CI595" cm="1">
        <f t="array" aca="1" ref="CI595" ca="1">IF($A595&gt;CI$1,"",$C595*INDEX('ETS yield tables'!$D$68:$CO$96,$B595,CI$1-$A595+1)/10^6)</f>
        <v>-2.4761876443618734E-2</v>
      </c>
      <c r="CJ595" cm="1">
        <f t="array" aca="1" ref="CJ595" ca="1">IF($A595&gt;CJ$1,"",$C595*INDEX('ETS yield tables'!$D$68:$CO$96,$B595,CJ$1-$A595+1)/10^6)</f>
        <v>-2.2468473049748309E-2</v>
      </c>
      <c r="CK595" cm="1">
        <f t="array" aca="1" ref="CK595" ca="1">IF($A595&gt;CK$1,"",$C595*INDEX('ETS yield tables'!$D$68:$CO$96,$B595,CK$1-$A595+1)/10^6)</f>
        <v>-1.1995264217740156E-2</v>
      </c>
      <c r="CL595" cm="1">
        <f t="array" aca="1" ref="CL595" ca="1">IF($A595&gt;CL$1,"",$C595*INDEX('ETS yield tables'!$D$68:$CO$96,$B595,CL$1-$A595+1)/10^6)</f>
        <v>-2.1336296240974271E-3</v>
      </c>
      <c r="CM595" cm="1">
        <f t="array" aca="1" ref="CM595" ca="1">IF($A595&gt;CM$1,"",$C595*INDEX('ETS yield tables'!$D$68:$CO$96,$B595,CM$1-$A595+1)/10^6)</f>
        <v>0</v>
      </c>
      <c r="CN595" cm="1">
        <f t="array" aca="1" ref="CN595" ca="1">IF($A595&gt;CN$1,"",$C595*INDEX('ETS yield tables'!$D$68:$CO$96,$B595,CN$1-$A595+1)/10^6)</f>
        <v>0</v>
      </c>
      <c r="CO595" cm="1">
        <f t="array" aca="1" ref="CO595" ca="1">IF($A595&gt;CO$1,"",$C595*INDEX('ETS yield tables'!$D$68:$CO$96,$B595,CO$1-$A595+1)/10^6)</f>
        <v>0</v>
      </c>
    </row>
    <row r="596" spans="1:93" hidden="1" outlineLevel="1">
      <c r="A596">
        <v>2015</v>
      </c>
      <c r="B596">
        <f t="shared" si="269"/>
        <v>4</v>
      </c>
      <c r="C596" s="1">
        <v>1117.3435310903201</v>
      </c>
      <c r="D596" s="64"/>
      <c r="E596" s="64"/>
      <c r="F596" s="64"/>
      <c r="G596" s="64"/>
      <c r="H596" s="64"/>
      <c r="I596" s="64"/>
      <c r="J596" s="64"/>
      <c r="K596" s="64"/>
      <c r="L596" s="64"/>
      <c r="M596" s="64"/>
      <c r="N596" s="64"/>
      <c r="O596" s="64"/>
      <c r="P596" s="64"/>
      <c r="Q596" s="64"/>
      <c r="R596" s="64"/>
      <c r="S596" s="64"/>
      <c r="T596" s="64"/>
      <c r="U596" s="64"/>
      <c r="V596" s="64"/>
      <c r="W596" s="64"/>
      <c r="X596" s="64"/>
      <c r="Y596" s="64"/>
      <c r="Z596" s="64"/>
      <c r="AA596" s="64"/>
      <c r="AB596" s="64"/>
      <c r="AC596" s="64"/>
      <c r="AD596" s="64"/>
      <c r="AE596" s="64"/>
      <c r="AF596" cm="1">
        <f t="array" aca="1" ref="AF596" ca="1">IF($A596&gt;AF$1,"",$C596*INDEX('ETS yield tables'!$D$68:$CO$96,$B596,AF$1-$A596+1)/10^6)</f>
        <v>0</v>
      </c>
      <c r="AG596" cm="1">
        <f t="array" aca="1" ref="AG596" ca="1">IF($A596&gt;AG$1,"",$C596*INDEX('ETS yield tables'!$D$68:$CO$96,$B596,AG$1-$A596+1)/10^6)</f>
        <v>0</v>
      </c>
      <c r="AH596" cm="1">
        <f t="array" aca="1" ref="AH596" ca="1">IF($A596&gt;AH$1,"",$C596*INDEX('ETS yield tables'!$D$68:$CO$96,$B596,AH$1-$A596+1)/10^6)</f>
        <v>0</v>
      </c>
      <c r="AI596" cm="1">
        <f t="array" aca="1" ref="AI596" ca="1">IF($A596&gt;AI$1,"",$C596*INDEX('ETS yield tables'!$D$68:$CO$96,$B596,AI$1-$A596+1)/10^6)</f>
        <v>0</v>
      </c>
      <c r="AJ596" cm="1">
        <f t="array" aca="1" ref="AJ596" ca="1">IF($A596&gt;AJ$1,"",$C596*INDEX('ETS yield tables'!$D$68:$CO$96,$B596,AJ$1-$A596+1)/10^6)</f>
        <v>0</v>
      </c>
      <c r="AK596" cm="1">
        <f t="array" aca="1" ref="AK596" ca="1">IF($A596&gt;AK$1,"",$C596*INDEX('ETS yield tables'!$D$68:$CO$96,$B596,AK$1-$A596+1)/10^6)</f>
        <v>0</v>
      </c>
      <c r="AL596" cm="1">
        <f t="array" aca="1" ref="AL596" ca="1">IF($A596&gt;AL$1,"",$C596*INDEX('ETS yield tables'!$D$68:$CO$96,$B596,AL$1-$A596+1)/10^6)</f>
        <v>0</v>
      </c>
      <c r="AM596" cm="1">
        <f t="array" aca="1" ref="AM596" ca="1">IF($A596&gt;AM$1,"",$C596*INDEX('ETS yield tables'!$D$68:$CO$96,$B596,AM$1-$A596+1)/10^6)</f>
        <v>0</v>
      </c>
      <c r="AN596" cm="1">
        <f t="array" aca="1" ref="AN596" ca="1">IF($A596&gt;AN$1,"",$C596*INDEX('ETS yield tables'!$D$68:$CO$96,$B596,AN$1-$A596+1)/10^6)</f>
        <v>0</v>
      </c>
      <c r="AO596" cm="1">
        <f t="array" aca="1" ref="AO596" ca="1">IF($A596&gt;AO$1,"",$C596*INDEX('ETS yield tables'!$D$68:$CO$96,$B596,AO$1-$A596+1)/10^6)</f>
        <v>0</v>
      </c>
      <c r="AP596" cm="1">
        <f t="array" aca="1" ref="AP596" ca="1">IF($A596&gt;AP$1,"",$C596*INDEX('ETS yield tables'!$D$68:$CO$96,$B596,AP$1-$A596+1)/10^6)</f>
        <v>0</v>
      </c>
      <c r="AQ596" cm="1">
        <f t="array" aca="1" ref="AQ596" ca="1">IF($A596&gt;AQ$1,"",$C596*INDEX('ETS yield tables'!$D$68:$CO$96,$B596,AQ$1-$A596+1)/10^6)</f>
        <v>0</v>
      </c>
      <c r="AR596" cm="1">
        <f t="array" aca="1" ref="AR596" ca="1">IF($A596&gt;AR$1,"",$C596*INDEX('ETS yield tables'!$D$68:$CO$96,$B596,AR$1-$A596+1)/10^6)</f>
        <v>0</v>
      </c>
      <c r="AS596" cm="1">
        <f t="array" aca="1" ref="AS596" ca="1">IF($A596&gt;AS$1,"",$C596*INDEX('ETS yield tables'!$D$68:$CO$96,$B596,AS$1-$A596+1)/10^6)</f>
        <v>0</v>
      </c>
      <c r="AT596" cm="1">
        <f t="array" aca="1" ref="AT596" ca="1">IF($A596&gt;AT$1,"",$C596*INDEX('ETS yield tables'!$D$68:$CO$96,$B596,AT$1-$A596+1)/10^6)</f>
        <v>0</v>
      </c>
      <c r="AU596" cm="1">
        <f t="array" aca="1" ref="AU596" ca="1">IF($A596&gt;AU$1,"",$C596*INDEX('ETS yield tables'!$D$68:$CO$96,$B596,AU$1-$A596+1)/10^6)</f>
        <v>0</v>
      </c>
      <c r="AV596" cm="1">
        <f t="array" aca="1" ref="AV596" ca="1">IF($A596&gt;AV$1,"",$C596*INDEX('ETS yield tables'!$D$68:$CO$96,$B596,AV$1-$A596+1)/10^6)</f>
        <v>0</v>
      </c>
      <c r="AW596" cm="1">
        <f t="array" aca="1" ref="AW596" ca="1">IF($A596&gt;AW$1,"",$C596*INDEX('ETS yield tables'!$D$68:$CO$96,$B596,AW$1-$A596+1)/10^6)</f>
        <v>0</v>
      </c>
      <c r="AX596" cm="1">
        <f t="array" aca="1" ref="AX596" ca="1">IF($A596&gt;AX$1,"",$C596*INDEX('ETS yield tables'!$D$68:$CO$96,$B596,AX$1-$A596+1)/10^6)</f>
        <v>0</v>
      </c>
      <c r="AY596" cm="1">
        <f t="array" aca="1" ref="AY596" ca="1">IF($A596&gt;AY$1,"",$C596*INDEX('ETS yield tables'!$D$68:$CO$96,$B596,AY$1-$A596+1)/10^6)</f>
        <v>0</v>
      </c>
      <c r="AZ596" cm="1">
        <f t="array" aca="1" ref="AZ596" ca="1">IF($A596&gt;AZ$1,"",$C596*INDEX('ETS yield tables'!$D$68:$CO$96,$B596,AZ$1-$A596+1)/10^6)</f>
        <v>0</v>
      </c>
      <c r="BA596" cm="1">
        <f t="array" aca="1" ref="BA596" ca="1">IF($A596&gt;BA$1,"",$C596*INDEX('ETS yield tables'!$D$68:$CO$96,$B596,BA$1-$A596+1)/10^6)</f>
        <v>0</v>
      </c>
      <c r="BB596" cm="1">
        <f t="array" aca="1" ref="BB596" ca="1">IF($A596&gt;BB$1,"",$C596*INDEX('ETS yield tables'!$D$68:$CO$96,$B596,BB$1-$A596+1)/10^6)</f>
        <v>0</v>
      </c>
      <c r="BC596" cm="1">
        <f t="array" aca="1" ref="BC596" ca="1">IF($A596&gt;BC$1,"",$C596*INDEX('ETS yield tables'!$D$68:$CO$96,$B596,BC$1-$A596+1)/10^6)</f>
        <v>0</v>
      </c>
      <c r="BD596" cm="1">
        <f t="array" aca="1" ref="BD596" ca="1">IF($A596&gt;BD$1,"",$C596*INDEX('ETS yield tables'!$D$68:$CO$96,$B596,BD$1-$A596+1)/10^6)</f>
        <v>0</v>
      </c>
      <c r="BE596" cm="1">
        <f t="array" aca="1" ref="BE596" ca="1">IF($A596&gt;BE$1,"",$C596*INDEX('ETS yield tables'!$D$68:$CO$96,$B596,BE$1-$A596+1)/10^6)</f>
        <v>-0.67106535133753542</v>
      </c>
      <c r="BF596" cm="1">
        <f t="array" aca="1" ref="BF596" ca="1">IF($A596&gt;BF$1,"",$C596*INDEX('ETS yield tables'!$D$68:$CO$96,$B596,BF$1-$A596+1)/10^6)</f>
        <v>-3.7979623965291053E-2</v>
      </c>
      <c r="BG596" cm="1">
        <f t="array" aca="1" ref="BG596" ca="1">IF($A596&gt;BG$1,"",$C596*INDEX('ETS yield tables'!$D$68:$CO$96,$B596,BG$1-$A596+1)/10^6)</f>
        <v>-3.6191874315546581E-2</v>
      </c>
      <c r="BH596" cm="1">
        <f t="array" aca="1" ref="BH596" ca="1">IF($A596&gt;BH$1,"",$C596*INDEX('ETS yield tables'!$D$68:$CO$96,$B596,BH$1-$A596+1)/10^6)</f>
        <v>-3.2839843722275587E-2</v>
      </c>
      <c r="BI596" cm="1">
        <f t="array" aca="1" ref="BI596" ca="1">IF($A596&gt;BI$1,"",$C596*INDEX('ETS yield tables'!$D$68:$CO$96,$B596,BI$1-$A596+1)/10^6)</f>
        <v>-1.7532237346338214E-2</v>
      </c>
      <c r="BJ596" cm="1">
        <f t="array" aca="1" ref="BJ596" ca="1">IF($A596&gt;BJ$1,"",$C596*INDEX('ETS yield tables'!$D$68:$CO$96,$B596,BJ$1-$A596+1)/10^6)</f>
        <v>-3.1185057952730797E-3</v>
      </c>
      <c r="BK596" cm="1">
        <f t="array" aca="1" ref="BK596" ca="1">IF($A596&gt;BK$1,"",$C596*INDEX('ETS yield tables'!$D$68:$CO$96,$B596,BK$1-$A596+1)/10^6)</f>
        <v>0</v>
      </c>
      <c r="BL596" cm="1">
        <f t="array" aca="1" ref="BL596" ca="1">IF($A596&gt;BL$1,"",$C596*INDEX('ETS yield tables'!$D$68:$CO$96,$B596,BL$1-$A596+1)/10^6)</f>
        <v>0</v>
      </c>
      <c r="BM596" cm="1">
        <f t="array" aca="1" ref="BM596" ca="1">IF($A596&gt;BM$1,"",$C596*INDEX('ETS yield tables'!$D$68:$CO$96,$B596,BM$1-$A596+1)/10^6)</f>
        <v>0</v>
      </c>
      <c r="BN596" cm="1">
        <f t="array" aca="1" ref="BN596" ca="1">IF($A596&gt;BN$1,"",$C596*INDEX('ETS yield tables'!$D$68:$CO$96,$B596,BN$1-$A596+1)/10^6)</f>
        <v>-9.9555308620146517E-4</v>
      </c>
      <c r="BO596" cm="1">
        <f t="array" aca="1" ref="BO596" ca="1">IF($A596&gt;BO$1,"",$C596*INDEX('ETS yield tables'!$D$68:$CO$96,$B596,BO$1-$A596+1)/10^6)</f>
        <v>-4.6827867387995341E-3</v>
      </c>
      <c r="BP596" cm="1">
        <f t="array" aca="1" ref="BP596" ca="1">IF($A596&gt;BP$1,"",$C596*INDEX('ETS yield tables'!$D$68:$CO$96,$B596,BP$1-$A596+1)/10^6)</f>
        <v>0</v>
      </c>
      <c r="BQ596" cm="1">
        <f t="array" aca="1" ref="BQ596" ca="1">IF($A596&gt;BQ$1,"",$C596*INDEX('ETS yield tables'!$D$68:$CO$96,$B596,BQ$1-$A596+1)/10^6)</f>
        <v>0</v>
      </c>
      <c r="BR596" cm="1">
        <f t="array" aca="1" ref="BR596" ca="1">IF($A596&gt;BR$1,"",$C596*INDEX('ETS yield tables'!$D$68:$CO$96,$B596,BR$1-$A596+1)/10^6)</f>
        <v>0</v>
      </c>
      <c r="BS596" cm="1">
        <f t="array" aca="1" ref="BS596" ca="1">IF($A596&gt;BS$1,"",$C596*INDEX('ETS yield tables'!$D$68:$CO$96,$B596,BS$1-$A596+1)/10^6)</f>
        <v>0</v>
      </c>
      <c r="BT596" cm="1">
        <f t="array" aca="1" ref="BT596" ca="1">IF($A596&gt;BT$1,"",$C596*INDEX('ETS yield tables'!$D$68:$CO$96,$B596,BT$1-$A596+1)/10^6)</f>
        <v>0</v>
      </c>
      <c r="BU596" cm="1">
        <f t="array" aca="1" ref="BU596" ca="1">IF($A596&gt;BU$1,"",$C596*INDEX('ETS yield tables'!$D$68:$CO$96,$B596,BU$1-$A596+1)/10^6)</f>
        <v>0</v>
      </c>
      <c r="BV596" cm="1">
        <f t="array" aca="1" ref="BV596" ca="1">IF($A596&gt;BV$1,"",$C596*INDEX('ETS yield tables'!$D$68:$CO$96,$B596,BV$1-$A596+1)/10^6)</f>
        <v>0</v>
      </c>
      <c r="BW596" cm="1">
        <f t="array" aca="1" ref="BW596" ca="1">IF($A596&gt;BW$1,"",$C596*INDEX('ETS yield tables'!$D$68:$CO$96,$B596,BW$1-$A596+1)/10^6)</f>
        <v>0</v>
      </c>
      <c r="BX596" cm="1">
        <f t="array" aca="1" ref="BX596" ca="1">IF($A596&gt;BX$1,"",$C596*INDEX('ETS yield tables'!$D$68:$CO$96,$B596,BX$1-$A596+1)/10^6)</f>
        <v>0</v>
      </c>
      <c r="BY596" cm="1">
        <f t="array" aca="1" ref="BY596" ca="1">IF($A596&gt;BY$1,"",$C596*INDEX('ETS yield tables'!$D$68:$CO$96,$B596,BY$1-$A596+1)/10^6)</f>
        <v>0</v>
      </c>
      <c r="BZ596" cm="1">
        <f t="array" aca="1" ref="BZ596" ca="1">IF($A596&gt;BZ$1,"",$C596*INDEX('ETS yield tables'!$D$68:$CO$96,$B596,BZ$1-$A596+1)/10^6)</f>
        <v>0</v>
      </c>
      <c r="CA596" cm="1">
        <f t="array" aca="1" ref="CA596" ca="1">IF($A596&gt;CA$1,"",$C596*INDEX('ETS yield tables'!$D$68:$CO$96,$B596,CA$1-$A596+1)/10^6)</f>
        <v>0</v>
      </c>
      <c r="CB596" cm="1">
        <f t="array" aca="1" ref="CB596" ca="1">IF($A596&gt;CB$1,"",$C596*INDEX('ETS yield tables'!$D$68:$CO$96,$B596,CB$1-$A596+1)/10^6)</f>
        <v>0</v>
      </c>
      <c r="CC596" cm="1">
        <f t="array" aca="1" ref="CC596" ca="1">IF($A596&gt;CC$1,"",$C596*INDEX('ETS yield tables'!$D$68:$CO$96,$B596,CC$1-$A596+1)/10^6)</f>
        <v>0</v>
      </c>
      <c r="CD596" cm="1">
        <f t="array" aca="1" ref="CD596" ca="1">IF($A596&gt;CD$1,"",$C596*INDEX('ETS yield tables'!$D$68:$CO$96,$B596,CD$1-$A596+1)/10^6)</f>
        <v>0</v>
      </c>
      <c r="CE596" cm="1">
        <f t="array" aca="1" ref="CE596" ca="1">IF($A596&gt;CE$1,"",$C596*INDEX('ETS yield tables'!$D$68:$CO$96,$B596,CE$1-$A596+1)/10^6)</f>
        <v>0</v>
      </c>
      <c r="CF596" cm="1">
        <f t="array" aca="1" ref="CF596" ca="1">IF($A596&gt;CF$1,"",$C596*INDEX('ETS yield tables'!$D$68:$CO$96,$B596,CF$1-$A596+1)/10^6)</f>
        <v>0</v>
      </c>
      <c r="CG596" cm="1">
        <f t="array" aca="1" ref="CG596" ca="1">IF($A596&gt;CG$1,"",$C596*INDEX('ETS yield tables'!$D$68:$CO$96,$B596,CG$1-$A596+1)/10^6)</f>
        <v>0</v>
      </c>
      <c r="CH596" cm="1">
        <f t="array" aca="1" ref="CH596" ca="1">IF($A596&gt;CH$1,"",$C596*INDEX('ETS yield tables'!$D$68:$CO$96,$B596,CH$1-$A596+1)/10^6)</f>
        <v>-0.67106535133753542</v>
      </c>
      <c r="CI596" cm="1">
        <f t="array" aca="1" ref="CI596" ca="1">IF($A596&gt;CI$1,"",$C596*INDEX('ETS yield tables'!$D$68:$CO$96,$B596,CI$1-$A596+1)/10^6)</f>
        <v>-3.7979623965291053E-2</v>
      </c>
      <c r="CJ596" cm="1">
        <f t="array" aca="1" ref="CJ596" ca="1">IF($A596&gt;CJ$1,"",$C596*INDEX('ETS yield tables'!$D$68:$CO$96,$B596,CJ$1-$A596+1)/10^6)</f>
        <v>-3.6191874315546581E-2</v>
      </c>
      <c r="CK596" cm="1">
        <f t="array" aca="1" ref="CK596" ca="1">IF($A596&gt;CK$1,"",$C596*INDEX('ETS yield tables'!$D$68:$CO$96,$B596,CK$1-$A596+1)/10^6)</f>
        <v>-3.2839843722275587E-2</v>
      </c>
      <c r="CL596" cm="1">
        <f t="array" aca="1" ref="CL596" ca="1">IF($A596&gt;CL$1,"",$C596*INDEX('ETS yield tables'!$D$68:$CO$96,$B596,CL$1-$A596+1)/10^6)</f>
        <v>-1.7532237346338214E-2</v>
      </c>
      <c r="CM596" cm="1">
        <f t="array" aca="1" ref="CM596" ca="1">IF($A596&gt;CM$1,"",$C596*INDEX('ETS yield tables'!$D$68:$CO$96,$B596,CM$1-$A596+1)/10^6)</f>
        <v>-3.1185057952730797E-3</v>
      </c>
      <c r="CN596" cm="1">
        <f t="array" aca="1" ref="CN596" ca="1">IF($A596&gt;CN$1,"",$C596*INDEX('ETS yield tables'!$D$68:$CO$96,$B596,CN$1-$A596+1)/10^6)</f>
        <v>0</v>
      </c>
      <c r="CO596" cm="1">
        <f t="array" aca="1" ref="CO596" ca="1">IF($A596&gt;CO$1,"",$C596*INDEX('ETS yield tables'!$D$68:$CO$96,$B596,CO$1-$A596+1)/10^6)</f>
        <v>0</v>
      </c>
    </row>
    <row r="597" spans="1:93" hidden="1" outlineLevel="1">
      <c r="A597">
        <v>2016</v>
      </c>
      <c r="B597">
        <f t="shared" si="269"/>
        <v>3</v>
      </c>
      <c r="C597" s="1">
        <v>1470.8112900707206</v>
      </c>
      <c r="D597" s="64"/>
      <c r="E597" s="64"/>
      <c r="F597" s="64"/>
      <c r="G597" s="64"/>
      <c r="H597" s="64"/>
      <c r="I597" s="64"/>
      <c r="J597" s="64"/>
      <c r="K597" s="64"/>
      <c r="L597" s="64"/>
      <c r="M597" s="64"/>
      <c r="N597" s="64"/>
      <c r="O597" s="64"/>
      <c r="P597" s="64"/>
      <c r="Q597" s="64"/>
      <c r="R597" s="64"/>
      <c r="S597" s="64"/>
      <c r="T597" s="64"/>
      <c r="U597" s="64"/>
      <c r="V597" s="64"/>
      <c r="W597" s="64"/>
      <c r="X597" s="64"/>
      <c r="Y597" s="64"/>
      <c r="Z597" s="64"/>
      <c r="AA597" s="64"/>
      <c r="AB597" s="64"/>
      <c r="AC597" s="64"/>
      <c r="AD597" s="64"/>
      <c r="AE597" s="64"/>
      <c r="AF597" cm="1">
        <f t="array" aca="1" ref="AF597" ca="1">IF($A597&gt;AF$1,"",$C597*INDEX('ETS yield tables'!$D$68:$CO$96,$B597,AF$1-$A597+1)/10^6)</f>
        <v>0</v>
      </c>
      <c r="AG597" cm="1">
        <f t="array" aca="1" ref="AG597" ca="1">IF($A597&gt;AG$1,"",$C597*INDEX('ETS yield tables'!$D$68:$CO$96,$B597,AG$1-$A597+1)/10^6)</f>
        <v>0</v>
      </c>
      <c r="AH597" cm="1">
        <f t="array" aca="1" ref="AH597" ca="1">IF($A597&gt;AH$1,"",$C597*INDEX('ETS yield tables'!$D$68:$CO$96,$B597,AH$1-$A597+1)/10^6)</f>
        <v>0</v>
      </c>
      <c r="AI597" cm="1">
        <f t="array" aca="1" ref="AI597" ca="1">IF($A597&gt;AI$1,"",$C597*INDEX('ETS yield tables'!$D$68:$CO$96,$B597,AI$1-$A597+1)/10^6)</f>
        <v>0</v>
      </c>
      <c r="AJ597" cm="1">
        <f t="array" aca="1" ref="AJ597" ca="1">IF($A597&gt;AJ$1,"",$C597*INDEX('ETS yield tables'!$D$68:$CO$96,$B597,AJ$1-$A597+1)/10^6)</f>
        <v>0</v>
      </c>
      <c r="AK597" cm="1">
        <f t="array" aca="1" ref="AK597" ca="1">IF($A597&gt;AK$1,"",$C597*INDEX('ETS yield tables'!$D$68:$CO$96,$B597,AK$1-$A597+1)/10^6)</f>
        <v>0</v>
      </c>
      <c r="AL597" cm="1">
        <f t="array" aca="1" ref="AL597" ca="1">IF($A597&gt;AL$1,"",$C597*INDEX('ETS yield tables'!$D$68:$CO$96,$B597,AL$1-$A597+1)/10^6)</f>
        <v>0</v>
      </c>
      <c r="AM597" cm="1">
        <f t="array" aca="1" ref="AM597" ca="1">IF($A597&gt;AM$1,"",$C597*INDEX('ETS yield tables'!$D$68:$CO$96,$B597,AM$1-$A597+1)/10^6)</f>
        <v>0</v>
      </c>
      <c r="AN597" cm="1">
        <f t="array" aca="1" ref="AN597" ca="1">IF($A597&gt;AN$1,"",$C597*INDEX('ETS yield tables'!$D$68:$CO$96,$B597,AN$1-$A597+1)/10^6)</f>
        <v>0</v>
      </c>
      <c r="AO597" cm="1">
        <f t="array" aca="1" ref="AO597" ca="1">IF($A597&gt;AO$1,"",$C597*INDEX('ETS yield tables'!$D$68:$CO$96,$B597,AO$1-$A597+1)/10^6)</f>
        <v>0</v>
      </c>
      <c r="AP597" cm="1">
        <f t="array" aca="1" ref="AP597" ca="1">IF($A597&gt;AP$1,"",$C597*INDEX('ETS yield tables'!$D$68:$CO$96,$B597,AP$1-$A597+1)/10^6)</f>
        <v>0</v>
      </c>
      <c r="AQ597" cm="1">
        <f t="array" aca="1" ref="AQ597" ca="1">IF($A597&gt;AQ$1,"",$C597*INDEX('ETS yield tables'!$D$68:$CO$96,$B597,AQ$1-$A597+1)/10^6)</f>
        <v>0</v>
      </c>
      <c r="AR597" cm="1">
        <f t="array" aca="1" ref="AR597" ca="1">IF($A597&gt;AR$1,"",$C597*INDEX('ETS yield tables'!$D$68:$CO$96,$B597,AR$1-$A597+1)/10^6)</f>
        <v>0</v>
      </c>
      <c r="AS597" cm="1">
        <f t="array" aca="1" ref="AS597" ca="1">IF($A597&gt;AS$1,"",$C597*INDEX('ETS yield tables'!$D$68:$CO$96,$B597,AS$1-$A597+1)/10^6)</f>
        <v>0</v>
      </c>
      <c r="AT597" cm="1">
        <f t="array" aca="1" ref="AT597" ca="1">IF($A597&gt;AT$1,"",$C597*INDEX('ETS yield tables'!$D$68:$CO$96,$B597,AT$1-$A597+1)/10^6)</f>
        <v>0</v>
      </c>
      <c r="AU597" cm="1">
        <f t="array" aca="1" ref="AU597" ca="1">IF($A597&gt;AU$1,"",$C597*INDEX('ETS yield tables'!$D$68:$CO$96,$B597,AU$1-$A597+1)/10^6)</f>
        <v>0</v>
      </c>
      <c r="AV597" cm="1">
        <f t="array" aca="1" ref="AV597" ca="1">IF($A597&gt;AV$1,"",$C597*INDEX('ETS yield tables'!$D$68:$CO$96,$B597,AV$1-$A597+1)/10^6)</f>
        <v>0</v>
      </c>
      <c r="AW597" cm="1">
        <f t="array" aca="1" ref="AW597" ca="1">IF($A597&gt;AW$1,"",$C597*INDEX('ETS yield tables'!$D$68:$CO$96,$B597,AW$1-$A597+1)/10^6)</f>
        <v>0</v>
      </c>
      <c r="AX597" cm="1">
        <f t="array" aca="1" ref="AX597" ca="1">IF($A597&gt;AX$1,"",$C597*INDEX('ETS yield tables'!$D$68:$CO$96,$B597,AX$1-$A597+1)/10^6)</f>
        <v>0</v>
      </c>
      <c r="AY597" cm="1">
        <f t="array" aca="1" ref="AY597" ca="1">IF($A597&gt;AY$1,"",$C597*INDEX('ETS yield tables'!$D$68:$CO$96,$B597,AY$1-$A597+1)/10^6)</f>
        <v>0</v>
      </c>
      <c r="AZ597" cm="1">
        <f t="array" aca="1" ref="AZ597" ca="1">IF($A597&gt;AZ$1,"",$C597*INDEX('ETS yield tables'!$D$68:$CO$96,$B597,AZ$1-$A597+1)/10^6)</f>
        <v>0</v>
      </c>
      <c r="BA597" cm="1">
        <f t="array" aca="1" ref="BA597" ca="1">IF($A597&gt;BA$1,"",$C597*INDEX('ETS yield tables'!$D$68:$CO$96,$B597,BA$1-$A597+1)/10^6)</f>
        <v>0</v>
      </c>
      <c r="BB597" cm="1">
        <f t="array" aca="1" ref="BB597" ca="1">IF($A597&gt;BB$1,"",$C597*INDEX('ETS yield tables'!$D$68:$CO$96,$B597,BB$1-$A597+1)/10^6)</f>
        <v>0</v>
      </c>
      <c r="BC597" cm="1">
        <f t="array" aca="1" ref="BC597" ca="1">IF($A597&gt;BC$1,"",$C597*INDEX('ETS yield tables'!$D$68:$CO$96,$B597,BC$1-$A597+1)/10^6)</f>
        <v>0</v>
      </c>
      <c r="BD597" cm="1">
        <f t="array" aca="1" ref="BD597" ca="1">IF($A597&gt;BD$1,"",$C597*INDEX('ETS yield tables'!$D$68:$CO$96,$B597,BD$1-$A597+1)/10^6)</f>
        <v>0</v>
      </c>
      <c r="BE597" cm="1">
        <f t="array" aca="1" ref="BE597" ca="1">IF($A597&gt;BE$1,"",$C597*INDEX('ETS yield tables'!$D$68:$CO$96,$B597,BE$1-$A597+1)/10^6)</f>
        <v>0</v>
      </c>
      <c r="BF597" cm="1">
        <f t="array" aca="1" ref="BF597" ca="1">IF($A597&gt;BF$1,"",$C597*INDEX('ETS yield tables'!$D$68:$CO$96,$B597,BF$1-$A597+1)/10^6)</f>
        <v>-0.8833545527035741</v>
      </c>
      <c r="BG597" cm="1">
        <f t="array" aca="1" ref="BG597" ca="1">IF($A597&gt;BG$1,"",$C597*INDEX('ETS yield tables'!$D$68:$CO$96,$B597,BG$1-$A597+1)/10^6)</f>
        <v>-4.9994346560793844E-2</v>
      </c>
      <c r="BH597" cm="1">
        <f t="array" aca="1" ref="BH597" ca="1">IF($A597&gt;BH$1,"",$C597*INDEX('ETS yield tables'!$D$68:$CO$96,$B597,BH$1-$A597+1)/10^6)</f>
        <v>-4.7641048496680743E-2</v>
      </c>
      <c r="BI597" cm="1">
        <f t="array" aca="1" ref="BI597" ca="1">IF($A597&gt;BI$1,"",$C597*INDEX('ETS yield tables'!$D$68:$CO$96,$B597,BI$1-$A597+1)/10^6)</f>
        <v>-4.3228614626468535E-2</v>
      </c>
      <c r="BJ597" cm="1">
        <f t="array" aca="1" ref="BJ597" ca="1">IF($A597&gt;BJ$1,"",$C597*INDEX('ETS yield tables'!$D$68:$CO$96,$B597,BJ$1-$A597+1)/10^6)</f>
        <v>-2.3078499952499682E-2</v>
      </c>
      <c r="BK597" cm="1">
        <f t="array" aca="1" ref="BK597" ca="1">IF($A597&gt;BK$1,"",$C597*INDEX('ETS yield tables'!$D$68:$CO$96,$B597,BK$1-$A597+1)/10^6)</f>
        <v>-4.1050343105873766E-3</v>
      </c>
      <c r="BL597" cm="1">
        <f t="array" aca="1" ref="BL597" ca="1">IF($A597&gt;BL$1,"",$C597*INDEX('ETS yield tables'!$D$68:$CO$96,$B597,BL$1-$A597+1)/10^6)</f>
        <v>0</v>
      </c>
      <c r="BM597" cm="1">
        <f t="array" aca="1" ref="BM597" ca="1">IF($A597&gt;BM$1,"",$C597*INDEX('ETS yield tables'!$D$68:$CO$96,$B597,BM$1-$A597+1)/10^6)</f>
        <v>0</v>
      </c>
      <c r="BN597" cm="1">
        <f t="array" aca="1" ref="BN597" ca="1">IF($A597&gt;BN$1,"",$C597*INDEX('ETS yield tables'!$D$68:$CO$96,$B597,BN$1-$A597+1)/10^6)</f>
        <v>0</v>
      </c>
      <c r="BO597" cm="1">
        <f t="array" aca="1" ref="BO597" ca="1">IF($A597&gt;BO$1,"",$C597*INDEX('ETS yield tables'!$D$68:$CO$96,$B597,BO$1-$A597+1)/10^6)</f>
        <v>-1.3104928594529991E-3</v>
      </c>
      <c r="BP597" cm="1">
        <f t="array" aca="1" ref="BP597" ca="1">IF($A597&gt;BP$1,"",$C597*INDEX('ETS yield tables'!$D$68:$CO$96,$B597,BP$1-$A597+1)/10^6)</f>
        <v>-6.1641701166863941E-3</v>
      </c>
      <c r="BQ597" cm="1">
        <f t="array" aca="1" ref="BQ597" ca="1">IF($A597&gt;BQ$1,"",$C597*INDEX('ETS yield tables'!$D$68:$CO$96,$B597,BQ$1-$A597+1)/10^6)</f>
        <v>0</v>
      </c>
      <c r="BR597" cm="1">
        <f t="array" aca="1" ref="BR597" ca="1">IF($A597&gt;BR$1,"",$C597*INDEX('ETS yield tables'!$D$68:$CO$96,$B597,BR$1-$A597+1)/10^6)</f>
        <v>0</v>
      </c>
      <c r="BS597" cm="1">
        <f t="array" aca="1" ref="BS597" ca="1">IF($A597&gt;BS$1,"",$C597*INDEX('ETS yield tables'!$D$68:$CO$96,$B597,BS$1-$A597+1)/10^6)</f>
        <v>0</v>
      </c>
      <c r="BT597" cm="1">
        <f t="array" aca="1" ref="BT597" ca="1">IF($A597&gt;BT$1,"",$C597*INDEX('ETS yield tables'!$D$68:$CO$96,$B597,BT$1-$A597+1)/10^6)</f>
        <v>0</v>
      </c>
      <c r="BU597" cm="1">
        <f t="array" aca="1" ref="BU597" ca="1">IF($A597&gt;BU$1,"",$C597*INDEX('ETS yield tables'!$D$68:$CO$96,$B597,BU$1-$A597+1)/10^6)</f>
        <v>0</v>
      </c>
      <c r="BV597" cm="1">
        <f t="array" aca="1" ref="BV597" ca="1">IF($A597&gt;BV$1,"",$C597*INDEX('ETS yield tables'!$D$68:$CO$96,$B597,BV$1-$A597+1)/10^6)</f>
        <v>0</v>
      </c>
      <c r="BW597" cm="1">
        <f t="array" aca="1" ref="BW597" ca="1">IF($A597&gt;BW$1,"",$C597*INDEX('ETS yield tables'!$D$68:$CO$96,$B597,BW$1-$A597+1)/10^6)</f>
        <v>0</v>
      </c>
      <c r="BX597" cm="1">
        <f t="array" aca="1" ref="BX597" ca="1">IF($A597&gt;BX$1,"",$C597*INDEX('ETS yield tables'!$D$68:$CO$96,$B597,BX$1-$A597+1)/10^6)</f>
        <v>0</v>
      </c>
      <c r="BY597" cm="1">
        <f t="array" aca="1" ref="BY597" ca="1">IF($A597&gt;BY$1,"",$C597*INDEX('ETS yield tables'!$D$68:$CO$96,$B597,BY$1-$A597+1)/10^6)</f>
        <v>0</v>
      </c>
      <c r="BZ597" cm="1">
        <f t="array" aca="1" ref="BZ597" ca="1">IF($A597&gt;BZ$1,"",$C597*INDEX('ETS yield tables'!$D$68:$CO$96,$B597,BZ$1-$A597+1)/10^6)</f>
        <v>0</v>
      </c>
      <c r="CA597" cm="1">
        <f t="array" aca="1" ref="CA597" ca="1">IF($A597&gt;CA$1,"",$C597*INDEX('ETS yield tables'!$D$68:$CO$96,$B597,CA$1-$A597+1)/10^6)</f>
        <v>0</v>
      </c>
      <c r="CB597" cm="1">
        <f t="array" aca="1" ref="CB597" ca="1">IF($A597&gt;CB$1,"",$C597*INDEX('ETS yield tables'!$D$68:$CO$96,$B597,CB$1-$A597+1)/10^6)</f>
        <v>0</v>
      </c>
      <c r="CC597" cm="1">
        <f t="array" aca="1" ref="CC597" ca="1">IF($A597&gt;CC$1,"",$C597*INDEX('ETS yield tables'!$D$68:$CO$96,$B597,CC$1-$A597+1)/10^6)</f>
        <v>0</v>
      </c>
      <c r="CD597" cm="1">
        <f t="array" aca="1" ref="CD597" ca="1">IF($A597&gt;CD$1,"",$C597*INDEX('ETS yield tables'!$D$68:$CO$96,$B597,CD$1-$A597+1)/10^6)</f>
        <v>0</v>
      </c>
      <c r="CE597" cm="1">
        <f t="array" aca="1" ref="CE597" ca="1">IF($A597&gt;CE$1,"",$C597*INDEX('ETS yield tables'!$D$68:$CO$96,$B597,CE$1-$A597+1)/10^6)</f>
        <v>0</v>
      </c>
      <c r="CF597" cm="1">
        <f t="array" aca="1" ref="CF597" ca="1">IF($A597&gt;CF$1,"",$C597*INDEX('ETS yield tables'!$D$68:$CO$96,$B597,CF$1-$A597+1)/10^6)</f>
        <v>0</v>
      </c>
      <c r="CG597" cm="1">
        <f t="array" aca="1" ref="CG597" ca="1">IF($A597&gt;CG$1,"",$C597*INDEX('ETS yield tables'!$D$68:$CO$96,$B597,CG$1-$A597+1)/10^6)</f>
        <v>0</v>
      </c>
      <c r="CH597" cm="1">
        <f t="array" aca="1" ref="CH597" ca="1">IF($A597&gt;CH$1,"",$C597*INDEX('ETS yield tables'!$D$68:$CO$96,$B597,CH$1-$A597+1)/10^6)</f>
        <v>0</v>
      </c>
      <c r="CI597" cm="1">
        <f t="array" aca="1" ref="CI597" ca="1">IF($A597&gt;CI$1,"",$C597*INDEX('ETS yield tables'!$D$68:$CO$96,$B597,CI$1-$A597+1)/10^6)</f>
        <v>-0.8833545527035741</v>
      </c>
      <c r="CJ597" cm="1">
        <f t="array" aca="1" ref="CJ597" ca="1">IF($A597&gt;CJ$1,"",$C597*INDEX('ETS yield tables'!$D$68:$CO$96,$B597,CJ$1-$A597+1)/10^6)</f>
        <v>-4.9994346560793844E-2</v>
      </c>
      <c r="CK597" cm="1">
        <f t="array" aca="1" ref="CK597" ca="1">IF($A597&gt;CK$1,"",$C597*INDEX('ETS yield tables'!$D$68:$CO$96,$B597,CK$1-$A597+1)/10^6)</f>
        <v>-4.7641048496680743E-2</v>
      </c>
      <c r="CL597" cm="1">
        <f t="array" aca="1" ref="CL597" ca="1">IF($A597&gt;CL$1,"",$C597*INDEX('ETS yield tables'!$D$68:$CO$96,$B597,CL$1-$A597+1)/10^6)</f>
        <v>-4.3228614626468535E-2</v>
      </c>
      <c r="CM597" cm="1">
        <f t="array" aca="1" ref="CM597" ca="1">IF($A597&gt;CM$1,"",$C597*INDEX('ETS yield tables'!$D$68:$CO$96,$B597,CM$1-$A597+1)/10^6)</f>
        <v>-2.3078499952499682E-2</v>
      </c>
      <c r="CN597" cm="1">
        <f t="array" aca="1" ref="CN597" ca="1">IF($A597&gt;CN$1,"",$C597*INDEX('ETS yield tables'!$D$68:$CO$96,$B597,CN$1-$A597+1)/10^6)</f>
        <v>-4.1050343105873766E-3</v>
      </c>
      <c r="CO597" cm="1">
        <f t="array" aca="1" ref="CO597" ca="1">IF($A597&gt;CO$1,"",$C597*INDEX('ETS yield tables'!$D$68:$CO$96,$B597,CO$1-$A597+1)/10^6)</f>
        <v>0</v>
      </c>
    </row>
    <row r="598" spans="1:93" hidden="1" outlineLevel="1">
      <c r="A598">
        <v>2017</v>
      </c>
      <c r="B598">
        <f t="shared" si="269"/>
        <v>2</v>
      </c>
      <c r="C598" s="1">
        <v>3621.4970803677606</v>
      </c>
      <c r="D598" s="64"/>
      <c r="E598" s="64"/>
      <c r="F598" s="64"/>
      <c r="G598" s="64"/>
      <c r="H598" s="64"/>
      <c r="I598" s="64"/>
      <c r="J598" s="64"/>
      <c r="K598" s="64"/>
      <c r="L598" s="64"/>
      <c r="M598" s="64"/>
      <c r="N598" s="64"/>
      <c r="O598" s="64"/>
      <c r="P598" s="64"/>
      <c r="Q598" s="64"/>
      <c r="R598" s="64"/>
      <c r="S598" s="64"/>
      <c r="T598" s="64"/>
      <c r="U598" s="64"/>
      <c r="V598" s="64"/>
      <c r="W598" s="64"/>
      <c r="X598" s="64"/>
      <c r="Y598" s="64"/>
      <c r="Z598" s="64"/>
      <c r="AA598" s="64"/>
      <c r="AB598" s="64"/>
      <c r="AC598" s="64"/>
      <c r="AD598" s="64"/>
      <c r="AE598" s="64"/>
      <c r="AF598" cm="1">
        <f t="array" aca="1" ref="AF598" ca="1">IF($A598&gt;AF$1,"",$C598*INDEX('ETS yield tables'!$D$68:$CO$96,$B598,AF$1-$A598+1)/10^6)</f>
        <v>0</v>
      </c>
      <c r="AG598" cm="1">
        <f t="array" aca="1" ref="AG598" ca="1">IF($A598&gt;AG$1,"",$C598*INDEX('ETS yield tables'!$D$68:$CO$96,$B598,AG$1-$A598+1)/10^6)</f>
        <v>0</v>
      </c>
      <c r="AH598" cm="1">
        <f t="array" aca="1" ref="AH598" ca="1">IF($A598&gt;AH$1,"",$C598*INDEX('ETS yield tables'!$D$68:$CO$96,$B598,AH$1-$A598+1)/10^6)</f>
        <v>0</v>
      </c>
      <c r="AI598" cm="1">
        <f t="array" aca="1" ref="AI598" ca="1">IF($A598&gt;AI$1,"",$C598*INDEX('ETS yield tables'!$D$68:$CO$96,$B598,AI$1-$A598+1)/10^6)</f>
        <v>0</v>
      </c>
      <c r="AJ598" cm="1">
        <f t="array" aca="1" ref="AJ598" ca="1">IF($A598&gt;AJ$1,"",$C598*INDEX('ETS yield tables'!$D$68:$CO$96,$B598,AJ$1-$A598+1)/10^6)</f>
        <v>0</v>
      </c>
      <c r="AK598" cm="1">
        <f t="array" aca="1" ref="AK598" ca="1">IF($A598&gt;AK$1,"",$C598*INDEX('ETS yield tables'!$D$68:$CO$96,$B598,AK$1-$A598+1)/10^6)</f>
        <v>0</v>
      </c>
      <c r="AL598" cm="1">
        <f t="array" aca="1" ref="AL598" ca="1">IF($A598&gt;AL$1,"",$C598*INDEX('ETS yield tables'!$D$68:$CO$96,$B598,AL$1-$A598+1)/10^6)</f>
        <v>0</v>
      </c>
      <c r="AM598" cm="1">
        <f t="array" aca="1" ref="AM598" ca="1">IF($A598&gt;AM$1,"",$C598*INDEX('ETS yield tables'!$D$68:$CO$96,$B598,AM$1-$A598+1)/10^6)</f>
        <v>0</v>
      </c>
      <c r="AN598" cm="1">
        <f t="array" aca="1" ref="AN598" ca="1">IF($A598&gt;AN$1,"",$C598*INDEX('ETS yield tables'!$D$68:$CO$96,$B598,AN$1-$A598+1)/10^6)</f>
        <v>0</v>
      </c>
      <c r="AO598" cm="1">
        <f t="array" aca="1" ref="AO598" ca="1">IF($A598&gt;AO$1,"",$C598*INDEX('ETS yield tables'!$D$68:$CO$96,$B598,AO$1-$A598+1)/10^6)</f>
        <v>0</v>
      </c>
      <c r="AP598" cm="1">
        <f t="array" aca="1" ref="AP598" ca="1">IF($A598&gt;AP$1,"",$C598*INDEX('ETS yield tables'!$D$68:$CO$96,$B598,AP$1-$A598+1)/10^6)</f>
        <v>0</v>
      </c>
      <c r="AQ598" cm="1">
        <f t="array" aca="1" ref="AQ598" ca="1">IF($A598&gt;AQ$1,"",$C598*INDEX('ETS yield tables'!$D$68:$CO$96,$B598,AQ$1-$A598+1)/10^6)</f>
        <v>0</v>
      </c>
      <c r="AR598" cm="1">
        <f t="array" aca="1" ref="AR598" ca="1">IF($A598&gt;AR$1,"",$C598*INDEX('ETS yield tables'!$D$68:$CO$96,$B598,AR$1-$A598+1)/10^6)</f>
        <v>0</v>
      </c>
      <c r="AS598" cm="1">
        <f t="array" aca="1" ref="AS598" ca="1">IF($A598&gt;AS$1,"",$C598*INDEX('ETS yield tables'!$D$68:$CO$96,$B598,AS$1-$A598+1)/10^6)</f>
        <v>0</v>
      </c>
      <c r="AT598" cm="1">
        <f t="array" aca="1" ref="AT598" ca="1">IF($A598&gt;AT$1,"",$C598*INDEX('ETS yield tables'!$D$68:$CO$96,$B598,AT$1-$A598+1)/10^6)</f>
        <v>0</v>
      </c>
      <c r="AU598" cm="1">
        <f t="array" aca="1" ref="AU598" ca="1">IF($A598&gt;AU$1,"",$C598*INDEX('ETS yield tables'!$D$68:$CO$96,$B598,AU$1-$A598+1)/10^6)</f>
        <v>0</v>
      </c>
      <c r="AV598" cm="1">
        <f t="array" aca="1" ref="AV598" ca="1">IF($A598&gt;AV$1,"",$C598*INDEX('ETS yield tables'!$D$68:$CO$96,$B598,AV$1-$A598+1)/10^6)</f>
        <v>0</v>
      </c>
      <c r="AW598" cm="1">
        <f t="array" aca="1" ref="AW598" ca="1">IF($A598&gt;AW$1,"",$C598*INDEX('ETS yield tables'!$D$68:$CO$96,$B598,AW$1-$A598+1)/10^6)</f>
        <v>0</v>
      </c>
      <c r="AX598" cm="1">
        <f t="array" aca="1" ref="AX598" ca="1">IF($A598&gt;AX$1,"",$C598*INDEX('ETS yield tables'!$D$68:$CO$96,$B598,AX$1-$A598+1)/10^6)</f>
        <v>0</v>
      </c>
      <c r="AY598" cm="1">
        <f t="array" aca="1" ref="AY598" ca="1">IF($A598&gt;AY$1,"",$C598*INDEX('ETS yield tables'!$D$68:$CO$96,$B598,AY$1-$A598+1)/10^6)</f>
        <v>0</v>
      </c>
      <c r="AZ598" cm="1">
        <f t="array" aca="1" ref="AZ598" ca="1">IF($A598&gt;AZ$1,"",$C598*INDEX('ETS yield tables'!$D$68:$CO$96,$B598,AZ$1-$A598+1)/10^6)</f>
        <v>0</v>
      </c>
      <c r="BA598" cm="1">
        <f t="array" aca="1" ref="BA598" ca="1">IF($A598&gt;BA$1,"",$C598*INDEX('ETS yield tables'!$D$68:$CO$96,$B598,BA$1-$A598+1)/10^6)</f>
        <v>0</v>
      </c>
      <c r="BB598" cm="1">
        <f t="array" aca="1" ref="BB598" ca="1">IF($A598&gt;BB$1,"",$C598*INDEX('ETS yield tables'!$D$68:$CO$96,$B598,BB$1-$A598+1)/10^6)</f>
        <v>0</v>
      </c>
      <c r="BC598" cm="1">
        <f t="array" aca="1" ref="BC598" ca="1">IF($A598&gt;BC$1,"",$C598*INDEX('ETS yield tables'!$D$68:$CO$96,$B598,BC$1-$A598+1)/10^6)</f>
        <v>0</v>
      </c>
      <c r="BD598" cm="1">
        <f t="array" aca="1" ref="BD598" ca="1">IF($A598&gt;BD$1,"",$C598*INDEX('ETS yield tables'!$D$68:$CO$96,$B598,BD$1-$A598+1)/10^6)</f>
        <v>0</v>
      </c>
      <c r="BE598" cm="1">
        <f t="array" aca="1" ref="BE598" ca="1">IF($A598&gt;BE$1,"",$C598*INDEX('ETS yield tables'!$D$68:$CO$96,$B598,BE$1-$A598+1)/10^6)</f>
        <v>0</v>
      </c>
      <c r="BF598" cm="1">
        <f t="array" aca="1" ref="BF598" ca="1">IF($A598&gt;BF$1,"",$C598*INDEX('ETS yield tables'!$D$68:$CO$96,$B598,BF$1-$A598+1)/10^6)</f>
        <v>0</v>
      </c>
      <c r="BG598" cm="1">
        <f t="array" aca="1" ref="BG598" ca="1">IF($A598&gt;BG$1,"",$C598*INDEX('ETS yield tables'!$D$68:$CO$96,$B598,BG$1-$A598+1)/10^6)</f>
        <v>-2.1750349314980735</v>
      </c>
      <c r="BH598" cm="1">
        <f t="array" aca="1" ref="BH598" ca="1">IF($A598&gt;BH$1,"",$C598*INDEX('ETS yield tables'!$D$68:$CO$96,$B598,BH$1-$A598+1)/10^6)</f>
        <v>-0.12309830725878049</v>
      </c>
      <c r="BI598" cm="1">
        <f t="array" aca="1" ref="BI598" ca="1">IF($A598&gt;BI$1,"",$C598*INDEX('ETS yield tables'!$D$68:$CO$96,$B598,BI$1-$A598+1)/10^6)</f>
        <v>-0.1173039119301922</v>
      </c>
      <c r="BJ598" cm="1">
        <f t="array" aca="1" ref="BJ598" ca="1">IF($A598&gt;BJ$1,"",$C598*INDEX('ETS yield tables'!$D$68:$CO$96,$B598,BJ$1-$A598+1)/10^6)</f>
        <v>-0.10643942068908882</v>
      </c>
      <c r="BK598" cm="1">
        <f t="array" aca="1" ref="BK598" ca="1">IF($A598&gt;BK$1,"",$C598*INDEX('ETS yield tables'!$D$68:$CO$96,$B598,BK$1-$A598+1)/10^6)</f>
        <v>-5.6824910688050539E-2</v>
      </c>
      <c r="BL598" cm="1">
        <f t="array" aca="1" ref="BL598" ca="1">IF($A598&gt;BL$1,"",$C598*INDEX('ETS yield tables'!$D$68:$CO$96,$B598,BL$1-$A598+1)/10^6)</f>
        <v>-1.010759835130641E-2</v>
      </c>
      <c r="BM598" cm="1">
        <f t="array" aca="1" ref="BM598" ca="1">IF($A598&gt;BM$1,"",$C598*INDEX('ETS yield tables'!$D$68:$CO$96,$B598,BM$1-$A598+1)/10^6)</f>
        <v>0</v>
      </c>
      <c r="BN598" cm="1">
        <f t="array" aca="1" ref="BN598" ca="1">IF($A598&gt;BN$1,"",$C598*INDEX('ETS yield tables'!$D$68:$CO$96,$B598,BN$1-$A598+1)/10^6)</f>
        <v>0</v>
      </c>
      <c r="BO598" cm="1">
        <f t="array" aca="1" ref="BO598" ca="1">IF($A598&gt;BO$1,"",$C598*INDEX('ETS yield tables'!$D$68:$CO$96,$B598,BO$1-$A598+1)/10^6)</f>
        <v>0</v>
      </c>
      <c r="BP598" cm="1">
        <f t="array" aca="1" ref="BP598" ca="1">IF($A598&gt;BP$1,"",$C598*INDEX('ETS yield tables'!$D$68:$CO$96,$B598,BP$1-$A598+1)/10^6)</f>
        <v>-3.2267538986076425E-3</v>
      </c>
      <c r="BQ598" cm="1">
        <f t="array" aca="1" ref="BQ598" ca="1">IF($A598&gt;BQ$1,"",$C598*INDEX('ETS yield tables'!$D$68:$CO$96,$B598,BQ$1-$A598+1)/10^6)</f>
        <v>-1.5177694263821293E-2</v>
      </c>
      <c r="BR598" cm="1">
        <f t="array" aca="1" ref="BR598" ca="1">IF($A598&gt;BR$1,"",$C598*INDEX('ETS yield tables'!$D$68:$CO$96,$B598,BR$1-$A598+1)/10^6)</f>
        <v>0</v>
      </c>
      <c r="BS598" cm="1">
        <f t="array" aca="1" ref="BS598" ca="1">IF($A598&gt;BS$1,"",$C598*INDEX('ETS yield tables'!$D$68:$CO$96,$B598,BS$1-$A598+1)/10^6)</f>
        <v>0</v>
      </c>
      <c r="BT598" cm="1">
        <f t="array" aca="1" ref="BT598" ca="1">IF($A598&gt;BT$1,"",$C598*INDEX('ETS yield tables'!$D$68:$CO$96,$B598,BT$1-$A598+1)/10^6)</f>
        <v>0</v>
      </c>
      <c r="BU598" cm="1">
        <f t="array" aca="1" ref="BU598" ca="1">IF($A598&gt;BU$1,"",$C598*INDEX('ETS yield tables'!$D$68:$CO$96,$B598,BU$1-$A598+1)/10^6)</f>
        <v>0</v>
      </c>
      <c r="BV598" cm="1">
        <f t="array" aca="1" ref="BV598" ca="1">IF($A598&gt;BV$1,"",$C598*INDEX('ETS yield tables'!$D$68:$CO$96,$B598,BV$1-$A598+1)/10^6)</f>
        <v>0</v>
      </c>
      <c r="BW598" cm="1">
        <f t="array" aca="1" ref="BW598" ca="1">IF($A598&gt;BW$1,"",$C598*INDEX('ETS yield tables'!$D$68:$CO$96,$B598,BW$1-$A598+1)/10^6)</f>
        <v>0</v>
      </c>
      <c r="BX598" cm="1">
        <f t="array" aca="1" ref="BX598" ca="1">IF($A598&gt;BX$1,"",$C598*INDEX('ETS yield tables'!$D$68:$CO$96,$B598,BX$1-$A598+1)/10^6)</f>
        <v>0</v>
      </c>
      <c r="BY598" cm="1">
        <f t="array" aca="1" ref="BY598" ca="1">IF($A598&gt;BY$1,"",$C598*INDEX('ETS yield tables'!$D$68:$CO$96,$B598,BY$1-$A598+1)/10^6)</f>
        <v>0</v>
      </c>
      <c r="BZ598" cm="1">
        <f t="array" aca="1" ref="BZ598" ca="1">IF($A598&gt;BZ$1,"",$C598*INDEX('ETS yield tables'!$D$68:$CO$96,$B598,BZ$1-$A598+1)/10^6)</f>
        <v>0</v>
      </c>
      <c r="CA598" cm="1">
        <f t="array" aca="1" ref="CA598" ca="1">IF($A598&gt;CA$1,"",$C598*INDEX('ETS yield tables'!$D$68:$CO$96,$B598,CA$1-$A598+1)/10^6)</f>
        <v>0</v>
      </c>
      <c r="CB598" cm="1">
        <f t="array" aca="1" ref="CB598" ca="1">IF($A598&gt;CB$1,"",$C598*INDEX('ETS yield tables'!$D$68:$CO$96,$B598,CB$1-$A598+1)/10^6)</f>
        <v>0</v>
      </c>
      <c r="CC598" cm="1">
        <f t="array" aca="1" ref="CC598" ca="1">IF($A598&gt;CC$1,"",$C598*INDEX('ETS yield tables'!$D$68:$CO$96,$B598,CC$1-$A598+1)/10^6)</f>
        <v>0</v>
      </c>
      <c r="CD598" cm="1">
        <f t="array" aca="1" ref="CD598" ca="1">IF($A598&gt;CD$1,"",$C598*INDEX('ETS yield tables'!$D$68:$CO$96,$B598,CD$1-$A598+1)/10^6)</f>
        <v>0</v>
      </c>
      <c r="CE598" cm="1">
        <f t="array" aca="1" ref="CE598" ca="1">IF($A598&gt;CE$1,"",$C598*INDEX('ETS yield tables'!$D$68:$CO$96,$B598,CE$1-$A598+1)/10^6)</f>
        <v>0</v>
      </c>
      <c r="CF598" cm="1">
        <f t="array" aca="1" ref="CF598" ca="1">IF($A598&gt;CF$1,"",$C598*INDEX('ETS yield tables'!$D$68:$CO$96,$B598,CF$1-$A598+1)/10^6)</f>
        <v>0</v>
      </c>
      <c r="CG598" cm="1">
        <f t="array" aca="1" ref="CG598" ca="1">IF($A598&gt;CG$1,"",$C598*INDEX('ETS yield tables'!$D$68:$CO$96,$B598,CG$1-$A598+1)/10^6)</f>
        <v>0</v>
      </c>
      <c r="CH598" cm="1">
        <f t="array" aca="1" ref="CH598" ca="1">IF($A598&gt;CH$1,"",$C598*INDEX('ETS yield tables'!$D$68:$CO$96,$B598,CH$1-$A598+1)/10^6)</f>
        <v>0</v>
      </c>
      <c r="CI598" cm="1">
        <f t="array" aca="1" ref="CI598" ca="1">IF($A598&gt;CI$1,"",$C598*INDEX('ETS yield tables'!$D$68:$CO$96,$B598,CI$1-$A598+1)/10^6)</f>
        <v>0</v>
      </c>
      <c r="CJ598" cm="1">
        <f t="array" aca="1" ref="CJ598" ca="1">IF($A598&gt;CJ$1,"",$C598*INDEX('ETS yield tables'!$D$68:$CO$96,$B598,CJ$1-$A598+1)/10^6)</f>
        <v>-2.1750349314980735</v>
      </c>
      <c r="CK598" cm="1">
        <f t="array" aca="1" ref="CK598" ca="1">IF($A598&gt;CK$1,"",$C598*INDEX('ETS yield tables'!$D$68:$CO$96,$B598,CK$1-$A598+1)/10^6)</f>
        <v>-0.12309830725878049</v>
      </c>
      <c r="CL598" cm="1">
        <f t="array" aca="1" ref="CL598" ca="1">IF($A598&gt;CL$1,"",$C598*INDEX('ETS yield tables'!$D$68:$CO$96,$B598,CL$1-$A598+1)/10^6)</f>
        <v>-0.1173039119301922</v>
      </c>
      <c r="CM598" cm="1">
        <f t="array" aca="1" ref="CM598" ca="1">IF($A598&gt;CM$1,"",$C598*INDEX('ETS yield tables'!$D$68:$CO$96,$B598,CM$1-$A598+1)/10^6)</f>
        <v>-0.10643942068908882</v>
      </c>
      <c r="CN598" cm="1">
        <f t="array" aca="1" ref="CN598" ca="1">IF($A598&gt;CN$1,"",$C598*INDEX('ETS yield tables'!$D$68:$CO$96,$B598,CN$1-$A598+1)/10^6)</f>
        <v>-5.6824910688050539E-2</v>
      </c>
      <c r="CO598" cm="1">
        <f t="array" aca="1" ref="CO598" ca="1">IF($A598&gt;CO$1,"",$C598*INDEX('ETS yield tables'!$D$68:$CO$96,$B598,CO$1-$A598+1)/10^6)</f>
        <v>-1.010759835130641E-2</v>
      </c>
    </row>
    <row r="599" spans="1:93" hidden="1" outlineLevel="1">
      <c r="A599">
        <v>2018</v>
      </c>
      <c r="B599">
        <f t="shared" si="269"/>
        <v>1</v>
      </c>
      <c r="C599" s="1">
        <v>5814.9298764971991</v>
      </c>
      <c r="D599" s="64"/>
      <c r="E599" s="64"/>
      <c r="F599" s="64"/>
      <c r="G599" s="64"/>
      <c r="H599" s="64"/>
      <c r="I599" s="64"/>
      <c r="J599" s="64"/>
      <c r="K599" s="64"/>
      <c r="L599" s="64"/>
      <c r="M599" s="64"/>
      <c r="N599" s="64"/>
      <c r="O599" s="64"/>
      <c r="P599" s="64"/>
      <c r="Q599" s="64"/>
      <c r="R599" s="64"/>
      <c r="S599" s="64"/>
      <c r="T599" s="64"/>
      <c r="U599" s="64"/>
      <c r="V599" s="64"/>
      <c r="W599" s="64"/>
      <c r="X599" s="64"/>
      <c r="Y599" s="64"/>
      <c r="Z599" s="64"/>
      <c r="AA599" s="64"/>
      <c r="AB599" s="64"/>
      <c r="AC599" s="64"/>
      <c r="AD599" s="64"/>
      <c r="AE599" s="64"/>
      <c r="AF599" cm="1">
        <f t="array" ref="AF599">IF($A599&gt;AF$1,"",$C599*INDEX('ETS yield tables'!$D$68:$CO$96,$B599,AF$1-$A599+1)/10^6)</f>
        <v>0</v>
      </c>
      <c r="AG599" cm="1">
        <f t="array" aca="1" ref="AG599" ca="1">IF($A599&gt;AG$1,"",$C599*INDEX('ETS yield tables'!$D$68:$CO$96,$B599,AG$1-$A599+1)/10^6)</f>
        <v>0</v>
      </c>
      <c r="AH599" cm="1">
        <f t="array" aca="1" ref="AH599" ca="1">IF($A599&gt;AH$1,"",$C599*INDEX('ETS yield tables'!$D$68:$CO$96,$B599,AH$1-$A599+1)/10^6)</f>
        <v>0</v>
      </c>
      <c r="AI599" cm="1">
        <f t="array" aca="1" ref="AI599" ca="1">IF($A599&gt;AI$1,"",$C599*INDEX('ETS yield tables'!$D$68:$CO$96,$B599,AI$1-$A599+1)/10^6)</f>
        <v>0</v>
      </c>
      <c r="AJ599" cm="1">
        <f t="array" aca="1" ref="AJ599" ca="1">IF($A599&gt;AJ$1,"",$C599*INDEX('ETS yield tables'!$D$68:$CO$96,$B599,AJ$1-$A599+1)/10^6)</f>
        <v>0</v>
      </c>
      <c r="AK599" cm="1">
        <f t="array" aca="1" ref="AK599" ca="1">IF($A599&gt;AK$1,"",$C599*INDEX('ETS yield tables'!$D$68:$CO$96,$B599,AK$1-$A599+1)/10^6)</f>
        <v>0</v>
      </c>
      <c r="AL599" cm="1">
        <f t="array" aca="1" ref="AL599" ca="1">IF($A599&gt;AL$1,"",$C599*INDEX('ETS yield tables'!$D$68:$CO$96,$B599,AL$1-$A599+1)/10^6)</f>
        <v>0</v>
      </c>
      <c r="AM599" cm="1">
        <f t="array" aca="1" ref="AM599" ca="1">IF($A599&gt;AM$1,"",$C599*INDEX('ETS yield tables'!$D$68:$CO$96,$B599,AM$1-$A599+1)/10^6)</f>
        <v>0</v>
      </c>
      <c r="AN599" cm="1">
        <f t="array" aca="1" ref="AN599" ca="1">IF($A599&gt;AN$1,"",$C599*INDEX('ETS yield tables'!$D$68:$CO$96,$B599,AN$1-$A599+1)/10^6)</f>
        <v>0</v>
      </c>
      <c r="AO599" cm="1">
        <f t="array" aca="1" ref="AO599" ca="1">IF($A599&gt;AO$1,"",$C599*INDEX('ETS yield tables'!$D$68:$CO$96,$B599,AO$1-$A599+1)/10^6)</f>
        <v>0</v>
      </c>
      <c r="AP599" cm="1">
        <f t="array" aca="1" ref="AP599" ca="1">IF($A599&gt;AP$1,"",$C599*INDEX('ETS yield tables'!$D$68:$CO$96,$B599,AP$1-$A599+1)/10^6)</f>
        <v>0</v>
      </c>
      <c r="AQ599" cm="1">
        <f t="array" aca="1" ref="AQ599" ca="1">IF($A599&gt;AQ$1,"",$C599*INDEX('ETS yield tables'!$D$68:$CO$96,$B599,AQ$1-$A599+1)/10^6)</f>
        <v>0</v>
      </c>
      <c r="AR599" cm="1">
        <f t="array" aca="1" ref="AR599" ca="1">IF($A599&gt;AR$1,"",$C599*INDEX('ETS yield tables'!$D$68:$CO$96,$B599,AR$1-$A599+1)/10^6)</f>
        <v>0</v>
      </c>
      <c r="AS599" cm="1">
        <f t="array" aca="1" ref="AS599" ca="1">IF($A599&gt;AS$1,"",$C599*INDEX('ETS yield tables'!$D$68:$CO$96,$B599,AS$1-$A599+1)/10^6)</f>
        <v>0</v>
      </c>
      <c r="AT599" cm="1">
        <f t="array" aca="1" ref="AT599" ca="1">IF($A599&gt;AT$1,"",$C599*INDEX('ETS yield tables'!$D$68:$CO$96,$B599,AT$1-$A599+1)/10^6)</f>
        <v>0</v>
      </c>
      <c r="AU599" cm="1">
        <f t="array" aca="1" ref="AU599" ca="1">IF($A599&gt;AU$1,"",$C599*INDEX('ETS yield tables'!$D$68:$CO$96,$B599,AU$1-$A599+1)/10^6)</f>
        <v>0</v>
      </c>
      <c r="AV599" cm="1">
        <f t="array" aca="1" ref="AV599" ca="1">IF($A599&gt;AV$1,"",$C599*INDEX('ETS yield tables'!$D$68:$CO$96,$B599,AV$1-$A599+1)/10^6)</f>
        <v>0</v>
      </c>
      <c r="AW599" cm="1">
        <f t="array" aca="1" ref="AW599" ca="1">IF($A599&gt;AW$1,"",$C599*INDEX('ETS yield tables'!$D$68:$CO$96,$B599,AW$1-$A599+1)/10^6)</f>
        <v>0</v>
      </c>
      <c r="AX599" cm="1">
        <f t="array" aca="1" ref="AX599" ca="1">IF($A599&gt;AX$1,"",$C599*INDEX('ETS yield tables'!$D$68:$CO$96,$B599,AX$1-$A599+1)/10^6)</f>
        <v>0</v>
      </c>
      <c r="AY599" cm="1">
        <f t="array" aca="1" ref="AY599" ca="1">IF($A599&gt;AY$1,"",$C599*INDEX('ETS yield tables'!$D$68:$CO$96,$B599,AY$1-$A599+1)/10^6)</f>
        <v>0</v>
      </c>
      <c r="AZ599" cm="1">
        <f t="array" aca="1" ref="AZ599" ca="1">IF($A599&gt;AZ$1,"",$C599*INDEX('ETS yield tables'!$D$68:$CO$96,$B599,AZ$1-$A599+1)/10^6)</f>
        <v>0</v>
      </c>
      <c r="BA599" cm="1">
        <f t="array" aca="1" ref="BA599" ca="1">IF($A599&gt;BA$1,"",$C599*INDEX('ETS yield tables'!$D$68:$CO$96,$B599,BA$1-$A599+1)/10^6)</f>
        <v>0</v>
      </c>
      <c r="BB599" cm="1">
        <f t="array" aca="1" ref="BB599" ca="1">IF($A599&gt;BB$1,"",$C599*INDEX('ETS yield tables'!$D$68:$CO$96,$B599,BB$1-$A599+1)/10^6)</f>
        <v>0</v>
      </c>
      <c r="BC599" cm="1">
        <f t="array" aca="1" ref="BC599" ca="1">IF($A599&gt;BC$1,"",$C599*INDEX('ETS yield tables'!$D$68:$CO$96,$B599,BC$1-$A599+1)/10^6)</f>
        <v>0</v>
      </c>
      <c r="BD599" cm="1">
        <f t="array" aca="1" ref="BD599" ca="1">IF($A599&gt;BD$1,"",$C599*INDEX('ETS yield tables'!$D$68:$CO$96,$B599,BD$1-$A599+1)/10^6)</f>
        <v>0</v>
      </c>
      <c r="BE599" cm="1">
        <f t="array" aca="1" ref="BE599" ca="1">IF($A599&gt;BE$1,"",$C599*INDEX('ETS yield tables'!$D$68:$CO$96,$B599,BE$1-$A599+1)/10^6)</f>
        <v>0</v>
      </c>
      <c r="BF599" cm="1">
        <f t="array" aca="1" ref="BF599" ca="1">IF($A599&gt;BF$1,"",$C599*INDEX('ETS yield tables'!$D$68:$CO$96,$B599,BF$1-$A599+1)/10^6)</f>
        <v>0</v>
      </c>
      <c r="BG599" cm="1">
        <f t="array" aca="1" ref="BG599" ca="1">IF($A599&gt;BG$1,"",$C599*INDEX('ETS yield tables'!$D$68:$CO$96,$B599,BG$1-$A599+1)/10^6)</f>
        <v>0</v>
      </c>
      <c r="BH599" cm="1">
        <f t="array" aca="1" ref="BH599" ca="1">IF($A599&gt;BH$1,"",$C599*INDEX('ETS yield tables'!$D$68:$CO$96,$B599,BH$1-$A599+1)/10^6)</f>
        <v>-3.492388734525453</v>
      </c>
      <c r="BI599" cm="1">
        <f t="array" aca="1" ref="BI599" ca="1">IF($A599&gt;BI$1,"",$C599*INDEX('ETS yield tables'!$D$68:$CO$96,$B599,BI$1-$A599+1)/10^6)</f>
        <v>-0.19765528143201619</v>
      </c>
      <c r="BJ599" cm="1">
        <f t="array" aca="1" ref="BJ599" ca="1">IF($A599&gt;BJ$1,"",$C599*INDEX('ETS yield tables'!$D$68:$CO$96,$B599,BJ$1-$A599+1)/10^6)</f>
        <v>-0.18835139362962089</v>
      </c>
      <c r="BK599" cm="1">
        <f t="array" aca="1" ref="BK599" ca="1">IF($A599&gt;BK$1,"",$C599*INDEX('ETS yield tables'!$D$68:$CO$96,$B599,BK$1-$A599+1)/10^6)</f>
        <v>-0.17090660400012914</v>
      </c>
      <c r="BL599" cm="1">
        <f t="array" aca="1" ref="BL599" ca="1">IF($A599&gt;BL$1,"",$C599*INDEX('ETS yield tables'!$D$68:$CO$96,$B599,BL$1-$A599+1)/10^6)</f>
        <v>-9.1242064692117569E-2</v>
      </c>
      <c r="BM599" cm="1">
        <f t="array" aca="1" ref="BM599" ca="1">IF($A599&gt;BM$1,"",$C599*INDEX('ETS yield tables'!$D$68:$CO$96,$B599,BM$1-$A599+1)/10^6)</f>
        <v>-1.6229469285303666E-2</v>
      </c>
      <c r="BN599" cm="1">
        <f t="array" aca="1" ref="BN599" ca="1">IF($A599&gt;BN$1,"",$C599*INDEX('ETS yield tables'!$D$68:$CO$96,$B599,BN$1-$A599+1)/10^6)</f>
        <v>0</v>
      </c>
      <c r="BO599" cm="1">
        <f t="array" aca="1" ref="BO599" ca="1">IF($A599&gt;BO$1,"",$C599*INDEX('ETS yield tables'!$D$68:$CO$96,$B599,BO$1-$A599+1)/10^6)</f>
        <v>0</v>
      </c>
      <c r="BP599" cm="1">
        <f t="array" aca="1" ref="BP599" ca="1">IF($A599&gt;BP$1,"",$C599*INDEX('ETS yield tables'!$D$68:$CO$96,$B599,BP$1-$A599+1)/10^6)</f>
        <v>0</v>
      </c>
      <c r="BQ599" cm="1">
        <f t="array" aca="1" ref="BQ599" ca="1">IF($A599&gt;BQ$1,"",$C599*INDEX('ETS yield tables'!$D$68:$CO$96,$B599,BQ$1-$A599+1)/10^6)</f>
        <v>-5.1811025199589534E-3</v>
      </c>
      <c r="BR599" cm="1">
        <f t="array" aca="1" ref="BR599" ca="1">IF($A599&gt;BR$1,"",$C599*INDEX('ETS yield tables'!$D$68:$CO$96,$B599,BR$1-$A599+1)/10^6)</f>
        <v>-2.4370371112399775E-2</v>
      </c>
      <c r="BS599" cm="1">
        <f t="array" aca="1" ref="BS599" ca="1">IF($A599&gt;BS$1,"",$C599*INDEX('ETS yield tables'!$D$68:$CO$96,$B599,BS$1-$A599+1)/10^6)</f>
        <v>0</v>
      </c>
      <c r="BT599" cm="1">
        <f t="array" aca="1" ref="BT599" ca="1">IF($A599&gt;BT$1,"",$C599*INDEX('ETS yield tables'!$D$68:$CO$96,$B599,BT$1-$A599+1)/10^6)</f>
        <v>0</v>
      </c>
      <c r="BU599" cm="1">
        <f t="array" aca="1" ref="BU599" ca="1">IF($A599&gt;BU$1,"",$C599*INDEX('ETS yield tables'!$D$68:$CO$96,$B599,BU$1-$A599+1)/10^6)</f>
        <v>0</v>
      </c>
      <c r="BV599" cm="1">
        <f t="array" aca="1" ref="BV599" ca="1">IF($A599&gt;BV$1,"",$C599*INDEX('ETS yield tables'!$D$68:$CO$96,$B599,BV$1-$A599+1)/10^6)</f>
        <v>0</v>
      </c>
      <c r="BW599" cm="1">
        <f t="array" aca="1" ref="BW599" ca="1">IF($A599&gt;BW$1,"",$C599*INDEX('ETS yield tables'!$D$68:$CO$96,$B599,BW$1-$A599+1)/10^6)</f>
        <v>0</v>
      </c>
      <c r="BX599" cm="1">
        <f t="array" aca="1" ref="BX599" ca="1">IF($A599&gt;BX$1,"",$C599*INDEX('ETS yield tables'!$D$68:$CO$96,$B599,BX$1-$A599+1)/10^6)</f>
        <v>0</v>
      </c>
      <c r="BY599" cm="1">
        <f t="array" aca="1" ref="BY599" ca="1">IF($A599&gt;BY$1,"",$C599*INDEX('ETS yield tables'!$D$68:$CO$96,$B599,BY$1-$A599+1)/10^6)</f>
        <v>0</v>
      </c>
      <c r="BZ599" cm="1">
        <f t="array" aca="1" ref="BZ599" ca="1">IF($A599&gt;BZ$1,"",$C599*INDEX('ETS yield tables'!$D$68:$CO$96,$B599,BZ$1-$A599+1)/10^6)</f>
        <v>0</v>
      </c>
      <c r="CA599" cm="1">
        <f t="array" aca="1" ref="CA599" ca="1">IF($A599&gt;CA$1,"",$C599*INDEX('ETS yield tables'!$D$68:$CO$96,$B599,CA$1-$A599+1)/10^6)</f>
        <v>0</v>
      </c>
      <c r="CB599" cm="1">
        <f t="array" aca="1" ref="CB599" ca="1">IF($A599&gt;CB$1,"",$C599*INDEX('ETS yield tables'!$D$68:$CO$96,$B599,CB$1-$A599+1)/10^6)</f>
        <v>0</v>
      </c>
      <c r="CC599" cm="1">
        <f t="array" aca="1" ref="CC599" ca="1">IF($A599&gt;CC$1,"",$C599*INDEX('ETS yield tables'!$D$68:$CO$96,$B599,CC$1-$A599+1)/10^6)</f>
        <v>0</v>
      </c>
      <c r="CD599" cm="1">
        <f t="array" aca="1" ref="CD599" ca="1">IF($A599&gt;CD$1,"",$C599*INDEX('ETS yield tables'!$D$68:$CO$96,$B599,CD$1-$A599+1)/10^6)</f>
        <v>0</v>
      </c>
      <c r="CE599" cm="1">
        <f t="array" aca="1" ref="CE599" ca="1">IF($A599&gt;CE$1,"",$C599*INDEX('ETS yield tables'!$D$68:$CO$96,$B599,CE$1-$A599+1)/10^6)</f>
        <v>0</v>
      </c>
      <c r="CF599" cm="1">
        <f t="array" aca="1" ref="CF599" ca="1">IF($A599&gt;CF$1,"",$C599*INDEX('ETS yield tables'!$D$68:$CO$96,$B599,CF$1-$A599+1)/10^6)</f>
        <v>0</v>
      </c>
      <c r="CG599" cm="1">
        <f t="array" aca="1" ref="CG599" ca="1">IF($A599&gt;CG$1,"",$C599*INDEX('ETS yield tables'!$D$68:$CO$96,$B599,CG$1-$A599+1)/10^6)</f>
        <v>0</v>
      </c>
      <c r="CH599" cm="1">
        <f t="array" aca="1" ref="CH599" ca="1">IF($A599&gt;CH$1,"",$C599*INDEX('ETS yield tables'!$D$68:$CO$96,$B599,CH$1-$A599+1)/10^6)</f>
        <v>0</v>
      </c>
      <c r="CI599" cm="1">
        <f t="array" aca="1" ref="CI599" ca="1">IF($A599&gt;CI$1,"",$C599*INDEX('ETS yield tables'!$D$68:$CO$96,$B599,CI$1-$A599+1)/10^6)</f>
        <v>0</v>
      </c>
      <c r="CJ599" cm="1">
        <f t="array" aca="1" ref="CJ599" ca="1">IF($A599&gt;CJ$1,"",$C599*INDEX('ETS yield tables'!$D$68:$CO$96,$B599,CJ$1-$A599+1)/10^6)</f>
        <v>0</v>
      </c>
      <c r="CK599" cm="1">
        <f t="array" aca="1" ref="CK599" ca="1">IF($A599&gt;CK$1,"",$C599*INDEX('ETS yield tables'!$D$68:$CO$96,$B599,CK$1-$A599+1)/10^6)</f>
        <v>-3.492388734525453</v>
      </c>
      <c r="CL599" cm="1">
        <f t="array" aca="1" ref="CL599" ca="1">IF($A599&gt;CL$1,"",$C599*INDEX('ETS yield tables'!$D$68:$CO$96,$B599,CL$1-$A599+1)/10^6)</f>
        <v>-0.19765528143201619</v>
      </c>
      <c r="CM599" cm="1">
        <f t="array" aca="1" ref="CM599" ca="1">IF($A599&gt;CM$1,"",$C599*INDEX('ETS yield tables'!$D$68:$CO$96,$B599,CM$1-$A599+1)/10^6)</f>
        <v>-0.18835139362962089</v>
      </c>
      <c r="CN599" cm="1">
        <f t="array" aca="1" ref="CN599" ca="1">IF($A599&gt;CN$1,"",$C599*INDEX('ETS yield tables'!$D$68:$CO$96,$B599,CN$1-$A599+1)/10^6)</f>
        <v>-0.17090660400012914</v>
      </c>
      <c r="CO599" cm="1">
        <f t="array" aca="1" ref="CO599" ca="1">IF($A599&gt;CO$1,"",$C599*INDEX('ETS yield tables'!$D$68:$CO$96,$B599,CO$1-$A599+1)/10^6)</f>
        <v>-9.1242064692117569E-2</v>
      </c>
    </row>
    <row r="600" spans="1:93" hidden="1" outlineLevel="1">
      <c r="A600">
        <v>2019</v>
      </c>
      <c r="B600">
        <f t="shared" si="269"/>
        <v>1</v>
      </c>
      <c r="C600" s="1">
        <v>19787.714941898732</v>
      </c>
      <c r="D600" s="64"/>
      <c r="E600" s="64"/>
      <c r="F600" s="64"/>
      <c r="G600" s="64"/>
      <c r="H600" s="64"/>
      <c r="I600" s="64"/>
      <c r="J600" s="64"/>
      <c r="K600" s="64"/>
      <c r="L600" s="64"/>
      <c r="M600" s="64"/>
      <c r="N600" s="64"/>
      <c r="O600" s="64"/>
      <c r="P600" s="64"/>
      <c r="Q600" s="64"/>
      <c r="R600" s="64"/>
      <c r="S600" s="64"/>
      <c r="T600" s="64"/>
      <c r="U600" s="64"/>
      <c r="V600" s="64"/>
      <c r="W600" s="64"/>
      <c r="X600" s="64"/>
      <c r="Y600" s="64"/>
      <c r="Z600" s="64"/>
      <c r="AA600" s="64"/>
      <c r="AB600" s="64"/>
      <c r="AC600" s="64"/>
      <c r="AD600" s="64"/>
      <c r="AE600" s="64"/>
      <c r="AF600" t="str" cm="1">
        <f t="array" ref="AF600">IF($A600&gt;AF$1,"",$C600*INDEX('ETS yield tables'!$D$68:$CO$96,$B600,AF$1-$A600+1)/10^6)</f>
        <v/>
      </c>
      <c r="AG600" cm="1">
        <f t="array" ref="AG600">IF($A600&gt;AG$1,"",$C600*INDEX('ETS yield tables'!$D$68:$CO$96,$B600,AG$1-$A600+1)/10^6)</f>
        <v>0</v>
      </c>
      <c r="AH600" cm="1">
        <f t="array" aca="1" ref="AH600" ca="1">IF($A600&gt;AH$1,"",$C600*INDEX('ETS yield tables'!$D$68:$CO$96,$B600,AH$1-$A600+1)/10^6)</f>
        <v>0</v>
      </c>
      <c r="AI600" cm="1">
        <f t="array" aca="1" ref="AI600" ca="1">IF($A600&gt;AI$1,"",$C600*INDEX('ETS yield tables'!$D$68:$CO$96,$B600,AI$1-$A600+1)/10^6)</f>
        <v>0</v>
      </c>
      <c r="AJ600" cm="1">
        <f t="array" aca="1" ref="AJ600" ca="1">IF($A600&gt;AJ$1,"",$C600*INDEX('ETS yield tables'!$D$68:$CO$96,$B600,AJ$1-$A600+1)/10^6)</f>
        <v>0</v>
      </c>
      <c r="AK600" cm="1">
        <f t="array" aca="1" ref="AK600" ca="1">IF($A600&gt;AK$1,"",$C600*INDEX('ETS yield tables'!$D$68:$CO$96,$B600,AK$1-$A600+1)/10^6)</f>
        <v>0</v>
      </c>
      <c r="AL600" cm="1">
        <f t="array" aca="1" ref="AL600" ca="1">IF($A600&gt;AL$1,"",$C600*INDEX('ETS yield tables'!$D$68:$CO$96,$B600,AL$1-$A600+1)/10^6)</f>
        <v>0</v>
      </c>
      <c r="AM600" cm="1">
        <f t="array" aca="1" ref="AM600" ca="1">IF($A600&gt;AM$1,"",$C600*INDEX('ETS yield tables'!$D$68:$CO$96,$B600,AM$1-$A600+1)/10^6)</f>
        <v>0</v>
      </c>
      <c r="AN600" cm="1">
        <f t="array" aca="1" ref="AN600" ca="1">IF($A600&gt;AN$1,"",$C600*INDEX('ETS yield tables'!$D$68:$CO$96,$B600,AN$1-$A600+1)/10^6)</f>
        <v>0</v>
      </c>
      <c r="AO600" cm="1">
        <f t="array" aca="1" ref="AO600" ca="1">IF($A600&gt;AO$1,"",$C600*INDEX('ETS yield tables'!$D$68:$CO$96,$B600,AO$1-$A600+1)/10^6)</f>
        <v>0</v>
      </c>
      <c r="AP600" cm="1">
        <f t="array" aca="1" ref="AP600" ca="1">IF($A600&gt;AP$1,"",$C600*INDEX('ETS yield tables'!$D$68:$CO$96,$B600,AP$1-$A600+1)/10^6)</f>
        <v>0</v>
      </c>
      <c r="AQ600" cm="1">
        <f t="array" aca="1" ref="AQ600" ca="1">IF($A600&gt;AQ$1,"",$C600*INDEX('ETS yield tables'!$D$68:$CO$96,$B600,AQ$1-$A600+1)/10^6)</f>
        <v>0</v>
      </c>
      <c r="AR600" cm="1">
        <f t="array" aca="1" ref="AR600" ca="1">IF($A600&gt;AR$1,"",$C600*INDEX('ETS yield tables'!$D$68:$CO$96,$B600,AR$1-$A600+1)/10^6)</f>
        <v>0</v>
      </c>
      <c r="AS600" cm="1">
        <f t="array" aca="1" ref="AS600" ca="1">IF($A600&gt;AS$1,"",$C600*INDEX('ETS yield tables'!$D$68:$CO$96,$B600,AS$1-$A600+1)/10^6)</f>
        <v>0</v>
      </c>
      <c r="AT600" cm="1">
        <f t="array" aca="1" ref="AT600" ca="1">IF($A600&gt;AT$1,"",$C600*INDEX('ETS yield tables'!$D$68:$CO$96,$B600,AT$1-$A600+1)/10^6)</f>
        <v>0</v>
      </c>
      <c r="AU600" cm="1">
        <f t="array" aca="1" ref="AU600" ca="1">IF($A600&gt;AU$1,"",$C600*INDEX('ETS yield tables'!$D$68:$CO$96,$B600,AU$1-$A600+1)/10^6)</f>
        <v>0</v>
      </c>
      <c r="AV600" cm="1">
        <f t="array" aca="1" ref="AV600" ca="1">IF($A600&gt;AV$1,"",$C600*INDEX('ETS yield tables'!$D$68:$CO$96,$B600,AV$1-$A600+1)/10^6)</f>
        <v>0</v>
      </c>
      <c r="AW600" cm="1">
        <f t="array" aca="1" ref="AW600" ca="1">IF($A600&gt;AW$1,"",$C600*INDEX('ETS yield tables'!$D$68:$CO$96,$B600,AW$1-$A600+1)/10^6)</f>
        <v>0</v>
      </c>
      <c r="AX600" cm="1">
        <f t="array" aca="1" ref="AX600" ca="1">IF($A600&gt;AX$1,"",$C600*INDEX('ETS yield tables'!$D$68:$CO$96,$B600,AX$1-$A600+1)/10^6)</f>
        <v>0</v>
      </c>
      <c r="AY600" cm="1">
        <f t="array" aca="1" ref="AY600" ca="1">IF($A600&gt;AY$1,"",$C600*INDEX('ETS yield tables'!$D$68:$CO$96,$B600,AY$1-$A600+1)/10^6)</f>
        <v>0</v>
      </c>
      <c r="AZ600" cm="1">
        <f t="array" aca="1" ref="AZ600" ca="1">IF($A600&gt;AZ$1,"",$C600*INDEX('ETS yield tables'!$D$68:$CO$96,$B600,AZ$1-$A600+1)/10^6)</f>
        <v>0</v>
      </c>
      <c r="BA600" cm="1">
        <f t="array" aca="1" ref="BA600" ca="1">IF($A600&gt;BA$1,"",$C600*INDEX('ETS yield tables'!$D$68:$CO$96,$B600,BA$1-$A600+1)/10^6)</f>
        <v>0</v>
      </c>
      <c r="BB600" cm="1">
        <f t="array" aca="1" ref="BB600" ca="1">IF($A600&gt;BB$1,"",$C600*INDEX('ETS yield tables'!$D$68:$CO$96,$B600,BB$1-$A600+1)/10^6)</f>
        <v>0</v>
      </c>
      <c r="BC600" cm="1">
        <f t="array" aca="1" ref="BC600" ca="1">IF($A600&gt;BC$1,"",$C600*INDEX('ETS yield tables'!$D$68:$CO$96,$B600,BC$1-$A600+1)/10^6)</f>
        <v>0</v>
      </c>
      <c r="BD600" cm="1">
        <f t="array" aca="1" ref="BD600" ca="1">IF($A600&gt;BD$1,"",$C600*INDEX('ETS yield tables'!$D$68:$CO$96,$B600,BD$1-$A600+1)/10^6)</f>
        <v>0</v>
      </c>
      <c r="BE600" cm="1">
        <f t="array" aca="1" ref="BE600" ca="1">IF($A600&gt;BE$1,"",$C600*INDEX('ETS yield tables'!$D$68:$CO$96,$B600,BE$1-$A600+1)/10^6)</f>
        <v>0</v>
      </c>
      <c r="BF600" cm="1">
        <f t="array" aca="1" ref="BF600" ca="1">IF($A600&gt;BF$1,"",$C600*INDEX('ETS yield tables'!$D$68:$CO$96,$B600,BF$1-$A600+1)/10^6)</f>
        <v>0</v>
      </c>
      <c r="BG600" cm="1">
        <f t="array" aca="1" ref="BG600" ca="1">IF($A600&gt;BG$1,"",$C600*INDEX('ETS yield tables'!$D$68:$CO$96,$B600,BG$1-$A600+1)/10^6)</f>
        <v>0</v>
      </c>
      <c r="BH600" cm="1">
        <f t="array" aca="1" ref="BH600" ca="1">IF($A600&gt;BH$1,"",$C600*INDEX('ETS yield tables'!$D$68:$CO$96,$B600,BH$1-$A600+1)/10^6)</f>
        <v>0</v>
      </c>
      <c r="BI600" cm="1">
        <f t="array" aca="1" ref="BI600" ca="1">IF($A600&gt;BI$1,"",$C600*INDEX('ETS yield tables'!$D$68:$CO$96,$B600,BI$1-$A600+1)/10^6)</f>
        <v>-11.88430371695496</v>
      </c>
      <c r="BJ600" cm="1">
        <f t="array" aca="1" ref="BJ600" ca="1">IF($A600&gt;BJ$1,"",$C600*INDEX('ETS yield tables'!$D$68:$CO$96,$B600,BJ$1-$A600+1)/10^6)</f>
        <v>-0.67260421859007946</v>
      </c>
      <c r="BK600" cm="1">
        <f t="array" aca="1" ref="BK600" ca="1">IF($A600&gt;BK$1,"",$C600*INDEX('ETS yield tables'!$D$68:$CO$96,$B600,BK$1-$A600+1)/10^6)</f>
        <v>-0.64094387468304215</v>
      </c>
      <c r="BL600" cm="1">
        <f t="array" aca="1" ref="BL600" ca="1">IF($A600&gt;BL$1,"",$C600*INDEX('ETS yield tables'!$D$68:$CO$96,$B600,BL$1-$A600+1)/10^6)</f>
        <v>-0.58158072985734544</v>
      </c>
      <c r="BM600" cm="1">
        <f t="array" aca="1" ref="BM600" ca="1">IF($A600&gt;BM$1,"",$C600*INDEX('ETS yield tables'!$D$68:$CO$96,$B600,BM$1-$A600+1)/10^6)</f>
        <v>-0.31048903515333304</v>
      </c>
      <c r="BN600" cm="1">
        <f t="array" aca="1" ref="BN600" ca="1">IF($A600&gt;BN$1,"",$C600*INDEX('ETS yield tables'!$D$68:$CO$96,$B600,BN$1-$A600+1)/10^6)</f>
        <v>-5.5227512402839296E-2</v>
      </c>
      <c r="BO600" cm="1">
        <f t="array" aca="1" ref="BO600" ca="1">IF($A600&gt;BO$1,"",$C600*INDEX('ETS yield tables'!$D$68:$CO$96,$B600,BO$1-$A600+1)/10^6)</f>
        <v>0</v>
      </c>
      <c r="BP600" cm="1">
        <f t="array" aca="1" ref="BP600" ca="1">IF($A600&gt;BP$1,"",$C600*INDEX('ETS yield tables'!$D$68:$CO$96,$B600,BP$1-$A600+1)/10^6)</f>
        <v>0</v>
      </c>
      <c r="BQ600" cm="1">
        <f t="array" aca="1" ref="BQ600" ca="1">IF($A600&gt;BQ$1,"",$C600*INDEX('ETS yield tables'!$D$68:$CO$96,$B600,BQ$1-$A600+1)/10^6)</f>
        <v>0</v>
      </c>
      <c r="BR600" cm="1">
        <f t="array" aca="1" ref="BR600" ca="1">IF($A600&gt;BR$1,"",$C600*INDEX('ETS yield tables'!$D$68:$CO$96,$B600,BR$1-$A600+1)/10^6)</f>
        <v>-1.7630854013231594E-2</v>
      </c>
      <c r="BS600" cm="1">
        <f t="array" aca="1" ref="BS600" ca="1">IF($A600&gt;BS$1,"",$C600*INDEX('ETS yield tables'!$D$68:$CO$96,$B600,BS$1-$A600+1)/10^6)</f>
        <v>-8.293031332149764E-2</v>
      </c>
      <c r="BT600" cm="1">
        <f t="array" aca="1" ref="BT600" ca="1">IF($A600&gt;BT$1,"",$C600*INDEX('ETS yield tables'!$D$68:$CO$96,$B600,BT$1-$A600+1)/10^6)</f>
        <v>0</v>
      </c>
      <c r="BU600" cm="1">
        <f t="array" aca="1" ref="BU600" ca="1">IF($A600&gt;BU$1,"",$C600*INDEX('ETS yield tables'!$D$68:$CO$96,$B600,BU$1-$A600+1)/10^6)</f>
        <v>0</v>
      </c>
      <c r="BV600" cm="1">
        <f t="array" aca="1" ref="BV600" ca="1">IF($A600&gt;BV$1,"",$C600*INDEX('ETS yield tables'!$D$68:$CO$96,$B600,BV$1-$A600+1)/10^6)</f>
        <v>0</v>
      </c>
      <c r="BW600" cm="1">
        <f t="array" aca="1" ref="BW600" ca="1">IF($A600&gt;BW$1,"",$C600*INDEX('ETS yield tables'!$D$68:$CO$96,$B600,BW$1-$A600+1)/10^6)</f>
        <v>0</v>
      </c>
      <c r="BX600" cm="1">
        <f t="array" aca="1" ref="BX600" ca="1">IF($A600&gt;BX$1,"",$C600*INDEX('ETS yield tables'!$D$68:$CO$96,$B600,BX$1-$A600+1)/10^6)</f>
        <v>0</v>
      </c>
      <c r="BY600" cm="1">
        <f t="array" aca="1" ref="BY600" ca="1">IF($A600&gt;BY$1,"",$C600*INDEX('ETS yield tables'!$D$68:$CO$96,$B600,BY$1-$A600+1)/10^6)</f>
        <v>0</v>
      </c>
      <c r="BZ600" cm="1">
        <f t="array" aca="1" ref="BZ600" ca="1">IF($A600&gt;BZ$1,"",$C600*INDEX('ETS yield tables'!$D$68:$CO$96,$B600,BZ$1-$A600+1)/10^6)</f>
        <v>0</v>
      </c>
      <c r="CA600" cm="1">
        <f t="array" aca="1" ref="CA600" ca="1">IF($A600&gt;CA$1,"",$C600*INDEX('ETS yield tables'!$D$68:$CO$96,$B600,CA$1-$A600+1)/10^6)</f>
        <v>0</v>
      </c>
      <c r="CB600" cm="1">
        <f t="array" aca="1" ref="CB600" ca="1">IF($A600&gt;CB$1,"",$C600*INDEX('ETS yield tables'!$D$68:$CO$96,$B600,CB$1-$A600+1)/10^6)</f>
        <v>0</v>
      </c>
      <c r="CC600" cm="1">
        <f t="array" aca="1" ref="CC600" ca="1">IF($A600&gt;CC$1,"",$C600*INDEX('ETS yield tables'!$D$68:$CO$96,$B600,CC$1-$A600+1)/10^6)</f>
        <v>0</v>
      </c>
      <c r="CD600" cm="1">
        <f t="array" aca="1" ref="CD600" ca="1">IF($A600&gt;CD$1,"",$C600*INDEX('ETS yield tables'!$D$68:$CO$96,$B600,CD$1-$A600+1)/10^6)</f>
        <v>0</v>
      </c>
      <c r="CE600" cm="1">
        <f t="array" aca="1" ref="CE600" ca="1">IF($A600&gt;CE$1,"",$C600*INDEX('ETS yield tables'!$D$68:$CO$96,$B600,CE$1-$A600+1)/10^6)</f>
        <v>0</v>
      </c>
      <c r="CF600" cm="1">
        <f t="array" aca="1" ref="CF600" ca="1">IF($A600&gt;CF$1,"",$C600*INDEX('ETS yield tables'!$D$68:$CO$96,$B600,CF$1-$A600+1)/10^6)</f>
        <v>0</v>
      </c>
      <c r="CG600" cm="1">
        <f t="array" aca="1" ref="CG600" ca="1">IF($A600&gt;CG$1,"",$C600*INDEX('ETS yield tables'!$D$68:$CO$96,$B600,CG$1-$A600+1)/10^6)</f>
        <v>0</v>
      </c>
      <c r="CH600" cm="1">
        <f t="array" aca="1" ref="CH600" ca="1">IF($A600&gt;CH$1,"",$C600*INDEX('ETS yield tables'!$D$68:$CO$96,$B600,CH$1-$A600+1)/10^6)</f>
        <v>0</v>
      </c>
      <c r="CI600" cm="1">
        <f t="array" aca="1" ref="CI600" ca="1">IF($A600&gt;CI$1,"",$C600*INDEX('ETS yield tables'!$D$68:$CO$96,$B600,CI$1-$A600+1)/10^6)</f>
        <v>0</v>
      </c>
      <c r="CJ600" cm="1">
        <f t="array" aca="1" ref="CJ600" ca="1">IF($A600&gt;CJ$1,"",$C600*INDEX('ETS yield tables'!$D$68:$CO$96,$B600,CJ$1-$A600+1)/10^6)</f>
        <v>0</v>
      </c>
      <c r="CK600" cm="1">
        <f t="array" aca="1" ref="CK600" ca="1">IF($A600&gt;CK$1,"",$C600*INDEX('ETS yield tables'!$D$68:$CO$96,$B600,CK$1-$A600+1)/10^6)</f>
        <v>0</v>
      </c>
      <c r="CL600" cm="1">
        <f t="array" aca="1" ref="CL600" ca="1">IF($A600&gt;CL$1,"",$C600*INDEX('ETS yield tables'!$D$68:$CO$96,$B600,CL$1-$A600+1)/10^6)</f>
        <v>-11.88430371695496</v>
      </c>
      <c r="CM600" cm="1">
        <f t="array" aca="1" ref="CM600" ca="1">IF($A600&gt;CM$1,"",$C600*INDEX('ETS yield tables'!$D$68:$CO$96,$B600,CM$1-$A600+1)/10^6)</f>
        <v>-0.67260421859007946</v>
      </c>
      <c r="CN600" cm="1">
        <f t="array" aca="1" ref="CN600" ca="1">IF($A600&gt;CN$1,"",$C600*INDEX('ETS yield tables'!$D$68:$CO$96,$B600,CN$1-$A600+1)/10^6)</f>
        <v>-0.64094387468304215</v>
      </c>
      <c r="CO600" cm="1">
        <f t="array" aca="1" ref="CO600" ca="1">IF($A600&gt;CO$1,"",$C600*INDEX('ETS yield tables'!$D$68:$CO$96,$B600,CO$1-$A600+1)/10^6)</f>
        <v>-0.58158072985734544</v>
      </c>
    </row>
    <row r="601" spans="1:93" hidden="1" outlineLevel="1">
      <c r="A601">
        <v>2020</v>
      </c>
      <c r="B601">
        <f t="shared" si="269"/>
        <v>1</v>
      </c>
      <c r="C601" s="1">
        <v>20087.900898997352</v>
      </c>
      <c r="D601" s="64"/>
      <c r="E601" s="64"/>
      <c r="F601" s="64"/>
      <c r="G601" s="64"/>
      <c r="H601" s="64"/>
      <c r="I601" s="64"/>
      <c r="J601" s="64"/>
      <c r="K601" s="64"/>
      <c r="L601" s="64"/>
      <c r="M601" s="64"/>
      <c r="N601" s="64"/>
      <c r="O601" s="64"/>
      <c r="P601" s="64"/>
      <c r="Q601" s="64"/>
      <c r="R601" s="64"/>
      <c r="S601" s="64"/>
      <c r="T601" s="64"/>
      <c r="U601" s="64"/>
      <c r="V601" s="64"/>
      <c r="W601" s="64"/>
      <c r="X601" s="64"/>
      <c r="Y601" s="64"/>
      <c r="Z601" s="64"/>
      <c r="AA601" s="64"/>
      <c r="AB601" s="64"/>
      <c r="AC601" s="64"/>
      <c r="AD601" s="64"/>
      <c r="AE601" s="64"/>
      <c r="AF601" t="str" cm="1">
        <f t="array" ref="AF601">IF($A601&gt;AF$1,"",$C601*INDEX('ETS yield tables'!$D$68:$CO$96,$B601,AF$1-$A601+1)/10^6)</f>
        <v/>
      </c>
      <c r="AG601" t="str" cm="1">
        <f t="array" ref="AG601">IF($A601&gt;AG$1,"",$C601*INDEX('ETS yield tables'!$D$68:$CO$96,$B601,AG$1-$A601+1)/10^6)</f>
        <v/>
      </c>
      <c r="AH601" cm="1">
        <f t="array" ref="AH601">IF($A601&gt;AH$1,"",$C601*INDEX('ETS yield tables'!$D$68:$CO$96,$B601,AH$1-$A601+1)/10^6)</f>
        <v>0</v>
      </c>
      <c r="AI601" cm="1">
        <f t="array" aca="1" ref="AI601" ca="1">IF($A601&gt;AI$1,"",$C601*INDEX('ETS yield tables'!$D$68:$CO$96,$B601,AI$1-$A601+1)/10^6)</f>
        <v>0</v>
      </c>
      <c r="AJ601" cm="1">
        <f t="array" aca="1" ref="AJ601" ca="1">IF($A601&gt;AJ$1,"",$C601*INDEX('ETS yield tables'!$D$68:$CO$96,$B601,AJ$1-$A601+1)/10^6)</f>
        <v>0</v>
      </c>
      <c r="AK601" cm="1">
        <f t="array" aca="1" ref="AK601" ca="1">IF($A601&gt;AK$1,"",$C601*INDEX('ETS yield tables'!$D$68:$CO$96,$B601,AK$1-$A601+1)/10^6)</f>
        <v>0</v>
      </c>
      <c r="AL601" cm="1">
        <f t="array" aca="1" ref="AL601" ca="1">IF($A601&gt;AL$1,"",$C601*INDEX('ETS yield tables'!$D$68:$CO$96,$B601,AL$1-$A601+1)/10^6)</f>
        <v>0</v>
      </c>
      <c r="AM601" cm="1">
        <f t="array" aca="1" ref="AM601" ca="1">IF($A601&gt;AM$1,"",$C601*INDEX('ETS yield tables'!$D$68:$CO$96,$B601,AM$1-$A601+1)/10^6)</f>
        <v>0</v>
      </c>
      <c r="AN601" cm="1">
        <f t="array" aca="1" ref="AN601" ca="1">IF($A601&gt;AN$1,"",$C601*INDEX('ETS yield tables'!$D$68:$CO$96,$B601,AN$1-$A601+1)/10^6)</f>
        <v>0</v>
      </c>
      <c r="AO601" cm="1">
        <f t="array" aca="1" ref="AO601" ca="1">IF($A601&gt;AO$1,"",$C601*INDEX('ETS yield tables'!$D$68:$CO$96,$B601,AO$1-$A601+1)/10^6)</f>
        <v>0</v>
      </c>
      <c r="AP601" cm="1">
        <f t="array" aca="1" ref="AP601" ca="1">IF($A601&gt;AP$1,"",$C601*INDEX('ETS yield tables'!$D$68:$CO$96,$B601,AP$1-$A601+1)/10^6)</f>
        <v>0</v>
      </c>
      <c r="AQ601" cm="1">
        <f t="array" aca="1" ref="AQ601" ca="1">IF($A601&gt;AQ$1,"",$C601*INDEX('ETS yield tables'!$D$68:$CO$96,$B601,AQ$1-$A601+1)/10^6)</f>
        <v>0</v>
      </c>
      <c r="AR601" cm="1">
        <f t="array" aca="1" ref="AR601" ca="1">IF($A601&gt;AR$1,"",$C601*INDEX('ETS yield tables'!$D$68:$CO$96,$B601,AR$1-$A601+1)/10^6)</f>
        <v>0</v>
      </c>
      <c r="AS601" cm="1">
        <f t="array" aca="1" ref="AS601" ca="1">IF($A601&gt;AS$1,"",$C601*INDEX('ETS yield tables'!$D$68:$CO$96,$B601,AS$1-$A601+1)/10^6)</f>
        <v>0</v>
      </c>
      <c r="AT601" cm="1">
        <f t="array" aca="1" ref="AT601" ca="1">IF($A601&gt;AT$1,"",$C601*INDEX('ETS yield tables'!$D$68:$CO$96,$B601,AT$1-$A601+1)/10^6)</f>
        <v>0</v>
      </c>
      <c r="AU601" cm="1">
        <f t="array" aca="1" ref="AU601" ca="1">IF($A601&gt;AU$1,"",$C601*INDEX('ETS yield tables'!$D$68:$CO$96,$B601,AU$1-$A601+1)/10^6)</f>
        <v>0</v>
      </c>
      <c r="AV601" cm="1">
        <f t="array" aca="1" ref="AV601" ca="1">IF($A601&gt;AV$1,"",$C601*INDEX('ETS yield tables'!$D$68:$CO$96,$B601,AV$1-$A601+1)/10^6)</f>
        <v>0</v>
      </c>
      <c r="AW601" cm="1">
        <f t="array" aca="1" ref="AW601" ca="1">IF($A601&gt;AW$1,"",$C601*INDEX('ETS yield tables'!$D$68:$CO$96,$B601,AW$1-$A601+1)/10^6)</f>
        <v>0</v>
      </c>
      <c r="AX601" cm="1">
        <f t="array" aca="1" ref="AX601" ca="1">IF($A601&gt;AX$1,"",$C601*INDEX('ETS yield tables'!$D$68:$CO$96,$B601,AX$1-$A601+1)/10^6)</f>
        <v>0</v>
      </c>
      <c r="AY601" cm="1">
        <f t="array" aca="1" ref="AY601" ca="1">IF($A601&gt;AY$1,"",$C601*INDEX('ETS yield tables'!$D$68:$CO$96,$B601,AY$1-$A601+1)/10^6)</f>
        <v>0</v>
      </c>
      <c r="AZ601" cm="1">
        <f t="array" aca="1" ref="AZ601" ca="1">IF($A601&gt;AZ$1,"",$C601*INDEX('ETS yield tables'!$D$68:$CO$96,$B601,AZ$1-$A601+1)/10^6)</f>
        <v>0</v>
      </c>
      <c r="BA601" cm="1">
        <f t="array" aca="1" ref="BA601" ca="1">IF($A601&gt;BA$1,"",$C601*INDEX('ETS yield tables'!$D$68:$CO$96,$B601,BA$1-$A601+1)/10^6)</f>
        <v>0</v>
      </c>
      <c r="BB601" cm="1">
        <f t="array" aca="1" ref="BB601" ca="1">IF($A601&gt;BB$1,"",$C601*INDEX('ETS yield tables'!$D$68:$CO$96,$B601,BB$1-$A601+1)/10^6)</f>
        <v>0</v>
      </c>
      <c r="BC601" cm="1">
        <f t="array" aca="1" ref="BC601" ca="1">IF($A601&gt;BC$1,"",$C601*INDEX('ETS yield tables'!$D$68:$CO$96,$B601,BC$1-$A601+1)/10^6)</f>
        <v>0</v>
      </c>
      <c r="BD601" cm="1">
        <f t="array" aca="1" ref="BD601" ca="1">IF($A601&gt;BD$1,"",$C601*INDEX('ETS yield tables'!$D$68:$CO$96,$B601,BD$1-$A601+1)/10^6)</f>
        <v>0</v>
      </c>
      <c r="BE601" cm="1">
        <f t="array" aca="1" ref="BE601" ca="1">IF($A601&gt;BE$1,"",$C601*INDEX('ETS yield tables'!$D$68:$CO$96,$B601,BE$1-$A601+1)/10^6)</f>
        <v>0</v>
      </c>
      <c r="BF601" cm="1">
        <f t="array" aca="1" ref="BF601" ca="1">IF($A601&gt;BF$1,"",$C601*INDEX('ETS yield tables'!$D$68:$CO$96,$B601,BF$1-$A601+1)/10^6)</f>
        <v>0</v>
      </c>
      <c r="BG601" cm="1">
        <f t="array" aca="1" ref="BG601" ca="1">IF($A601&gt;BG$1,"",$C601*INDEX('ETS yield tables'!$D$68:$CO$96,$B601,BG$1-$A601+1)/10^6)</f>
        <v>0</v>
      </c>
      <c r="BH601" cm="1">
        <f t="array" aca="1" ref="BH601" ca="1">IF($A601&gt;BH$1,"",$C601*INDEX('ETS yield tables'!$D$68:$CO$96,$B601,BH$1-$A601+1)/10^6)</f>
        <v>0</v>
      </c>
      <c r="BI601" cm="1">
        <f t="array" aca="1" ref="BI601" ca="1">IF($A601&gt;BI$1,"",$C601*INDEX('ETS yield tables'!$D$68:$CO$96,$B601,BI$1-$A601+1)/10^6)</f>
        <v>0</v>
      </c>
      <c r="BJ601" cm="1">
        <f t="array" aca="1" ref="BJ601" ca="1">IF($A601&gt;BJ$1,"",$C601*INDEX('ETS yield tables'!$D$68:$CO$96,$B601,BJ$1-$A601+1)/10^6)</f>
        <v>-12.06459240092882</v>
      </c>
      <c r="BK601" cm="1">
        <f t="array" aca="1" ref="BK601" ca="1">IF($A601&gt;BK$1,"",$C601*INDEX('ETS yield tables'!$D$68:$CO$96,$B601,BK$1-$A601+1)/10^6)</f>
        <v>-0.68280783945781864</v>
      </c>
      <c r="BL601" cm="1">
        <f t="array" aca="1" ref="BL601" ca="1">IF($A601&gt;BL$1,"",$C601*INDEX('ETS yield tables'!$D$68:$CO$96,$B601,BL$1-$A601+1)/10^6)</f>
        <v>-0.65066719801942363</v>
      </c>
      <c r="BM601" cm="1">
        <f t="array" aca="1" ref="BM601" ca="1">IF($A601&gt;BM$1,"",$C601*INDEX('ETS yield tables'!$D$68:$CO$96,$B601,BM$1-$A601+1)/10^6)</f>
        <v>-0.59040349532243097</v>
      </c>
      <c r="BN601" cm="1">
        <f t="array" aca="1" ref="BN601" ca="1">IF($A601&gt;BN$1,"",$C601*INDEX('ETS yield tables'!$D$68:$CO$96,$B601,BN$1-$A601+1)/10^6)</f>
        <v>-0.31519925300616747</v>
      </c>
      <c r="BO601" cm="1">
        <f t="array" aca="1" ref="BO601" ca="1">IF($A601&gt;BO$1,"",$C601*INDEX('ETS yield tables'!$D$68:$CO$96,$B601,BO$1-$A601+1)/10^6)</f>
        <v>-5.606533140910154E-2</v>
      </c>
      <c r="BP601" cm="1">
        <f t="array" aca="1" ref="BP601" ca="1">IF($A601&gt;BP$1,"",$C601*INDEX('ETS yield tables'!$D$68:$CO$96,$B601,BP$1-$A601+1)/10^6)</f>
        <v>0</v>
      </c>
      <c r="BQ601" cm="1">
        <f t="array" aca="1" ref="BQ601" ca="1">IF($A601&gt;BQ$1,"",$C601*INDEX('ETS yield tables'!$D$68:$CO$96,$B601,BQ$1-$A601+1)/10^6)</f>
        <v>0</v>
      </c>
      <c r="BR601" cm="1">
        <f t="array" aca="1" ref="BR601" ca="1">IF($A601&gt;BR$1,"",$C601*INDEX('ETS yield tables'!$D$68:$CO$96,$B601,BR$1-$A601+1)/10^6)</f>
        <v>0</v>
      </c>
      <c r="BS601" cm="1">
        <f t="array" aca="1" ref="BS601" ca="1">IF($A601&gt;BS$1,"",$C601*INDEX('ETS yield tables'!$D$68:$CO$96,$B601,BS$1-$A601+1)/10^6)</f>
        <v>-1.7898319701006461E-2</v>
      </c>
      <c r="BT601" cm="1">
        <f t="array" aca="1" ref="BT601" ca="1">IF($A601&gt;BT$1,"",$C601*INDEX('ETS yield tables'!$D$68:$CO$96,$B601,BT$1-$A601+1)/10^6)</f>
        <v>-8.4188392667697939E-2</v>
      </c>
      <c r="BU601" cm="1">
        <f t="array" aca="1" ref="BU601" ca="1">IF($A601&gt;BU$1,"",$C601*INDEX('ETS yield tables'!$D$68:$CO$96,$B601,BU$1-$A601+1)/10^6)</f>
        <v>0</v>
      </c>
      <c r="BV601" cm="1">
        <f t="array" aca="1" ref="BV601" ca="1">IF($A601&gt;BV$1,"",$C601*INDEX('ETS yield tables'!$D$68:$CO$96,$B601,BV$1-$A601+1)/10^6)</f>
        <v>0</v>
      </c>
      <c r="BW601" cm="1">
        <f t="array" aca="1" ref="BW601" ca="1">IF($A601&gt;BW$1,"",$C601*INDEX('ETS yield tables'!$D$68:$CO$96,$B601,BW$1-$A601+1)/10^6)</f>
        <v>0</v>
      </c>
      <c r="BX601" cm="1">
        <f t="array" aca="1" ref="BX601" ca="1">IF($A601&gt;BX$1,"",$C601*INDEX('ETS yield tables'!$D$68:$CO$96,$B601,BX$1-$A601+1)/10^6)</f>
        <v>0</v>
      </c>
      <c r="BY601" cm="1">
        <f t="array" aca="1" ref="BY601" ca="1">IF($A601&gt;BY$1,"",$C601*INDEX('ETS yield tables'!$D$68:$CO$96,$B601,BY$1-$A601+1)/10^6)</f>
        <v>0</v>
      </c>
      <c r="BZ601" cm="1">
        <f t="array" aca="1" ref="BZ601" ca="1">IF($A601&gt;BZ$1,"",$C601*INDEX('ETS yield tables'!$D$68:$CO$96,$B601,BZ$1-$A601+1)/10^6)</f>
        <v>0</v>
      </c>
      <c r="CA601" cm="1">
        <f t="array" aca="1" ref="CA601" ca="1">IF($A601&gt;CA$1,"",$C601*INDEX('ETS yield tables'!$D$68:$CO$96,$B601,CA$1-$A601+1)/10^6)</f>
        <v>0</v>
      </c>
      <c r="CB601" cm="1">
        <f t="array" aca="1" ref="CB601" ca="1">IF($A601&gt;CB$1,"",$C601*INDEX('ETS yield tables'!$D$68:$CO$96,$B601,CB$1-$A601+1)/10^6)</f>
        <v>0</v>
      </c>
      <c r="CC601" cm="1">
        <f t="array" aca="1" ref="CC601" ca="1">IF($A601&gt;CC$1,"",$C601*INDEX('ETS yield tables'!$D$68:$CO$96,$B601,CC$1-$A601+1)/10^6)</f>
        <v>0</v>
      </c>
      <c r="CD601" cm="1">
        <f t="array" aca="1" ref="CD601" ca="1">IF($A601&gt;CD$1,"",$C601*INDEX('ETS yield tables'!$D$68:$CO$96,$B601,CD$1-$A601+1)/10^6)</f>
        <v>0</v>
      </c>
      <c r="CE601" cm="1">
        <f t="array" aca="1" ref="CE601" ca="1">IF($A601&gt;CE$1,"",$C601*INDEX('ETS yield tables'!$D$68:$CO$96,$B601,CE$1-$A601+1)/10^6)</f>
        <v>0</v>
      </c>
      <c r="CF601" cm="1">
        <f t="array" aca="1" ref="CF601" ca="1">IF($A601&gt;CF$1,"",$C601*INDEX('ETS yield tables'!$D$68:$CO$96,$B601,CF$1-$A601+1)/10^6)</f>
        <v>0</v>
      </c>
      <c r="CG601" cm="1">
        <f t="array" aca="1" ref="CG601" ca="1">IF($A601&gt;CG$1,"",$C601*INDEX('ETS yield tables'!$D$68:$CO$96,$B601,CG$1-$A601+1)/10^6)</f>
        <v>0</v>
      </c>
      <c r="CH601" cm="1">
        <f t="array" aca="1" ref="CH601" ca="1">IF($A601&gt;CH$1,"",$C601*INDEX('ETS yield tables'!$D$68:$CO$96,$B601,CH$1-$A601+1)/10^6)</f>
        <v>0</v>
      </c>
      <c r="CI601" cm="1">
        <f t="array" aca="1" ref="CI601" ca="1">IF($A601&gt;CI$1,"",$C601*INDEX('ETS yield tables'!$D$68:$CO$96,$B601,CI$1-$A601+1)/10^6)</f>
        <v>0</v>
      </c>
      <c r="CJ601" cm="1">
        <f t="array" aca="1" ref="CJ601" ca="1">IF($A601&gt;CJ$1,"",$C601*INDEX('ETS yield tables'!$D$68:$CO$96,$B601,CJ$1-$A601+1)/10^6)</f>
        <v>0</v>
      </c>
      <c r="CK601" cm="1">
        <f t="array" aca="1" ref="CK601" ca="1">IF($A601&gt;CK$1,"",$C601*INDEX('ETS yield tables'!$D$68:$CO$96,$B601,CK$1-$A601+1)/10^6)</f>
        <v>0</v>
      </c>
      <c r="CL601" cm="1">
        <f t="array" aca="1" ref="CL601" ca="1">IF($A601&gt;CL$1,"",$C601*INDEX('ETS yield tables'!$D$68:$CO$96,$B601,CL$1-$A601+1)/10^6)</f>
        <v>0</v>
      </c>
      <c r="CM601" cm="1">
        <f t="array" aca="1" ref="CM601" ca="1">IF($A601&gt;CM$1,"",$C601*INDEX('ETS yield tables'!$D$68:$CO$96,$B601,CM$1-$A601+1)/10^6)</f>
        <v>-12.06459240092882</v>
      </c>
      <c r="CN601" cm="1">
        <f t="array" aca="1" ref="CN601" ca="1">IF($A601&gt;CN$1,"",$C601*INDEX('ETS yield tables'!$D$68:$CO$96,$B601,CN$1-$A601+1)/10^6)</f>
        <v>-0.68280783945781864</v>
      </c>
      <c r="CO601" cm="1">
        <f t="array" aca="1" ref="CO601" ca="1">IF($A601&gt;CO$1,"",$C601*INDEX('ETS yield tables'!$D$68:$CO$96,$B601,CO$1-$A601+1)/10^6)</f>
        <v>-0.65066719801942363</v>
      </c>
    </row>
    <row r="602" spans="1:93" hidden="1" outlineLevel="1">
      <c r="A602">
        <v>2021</v>
      </c>
      <c r="B602">
        <f t="shared" si="269"/>
        <v>1</v>
      </c>
      <c r="C602" s="1">
        <v>19505.846631700962</v>
      </c>
      <c r="D602" s="64"/>
      <c r="E602" s="64"/>
      <c r="F602" s="64"/>
      <c r="G602" s="64"/>
      <c r="H602" s="64"/>
      <c r="I602" s="64"/>
      <c r="J602" s="64"/>
      <c r="K602" s="64"/>
      <c r="L602" s="64"/>
      <c r="M602" s="64"/>
      <c r="N602" s="64"/>
      <c r="O602" s="64"/>
      <c r="P602" s="64"/>
      <c r="Q602" s="64"/>
      <c r="R602" s="64"/>
      <c r="S602" s="64"/>
      <c r="T602" s="64"/>
      <c r="U602" s="64"/>
      <c r="V602" s="64"/>
      <c r="W602" s="64"/>
      <c r="X602" s="64"/>
      <c r="Y602" s="64"/>
      <c r="Z602" s="64"/>
      <c r="AA602" s="64"/>
      <c r="AB602" s="64"/>
      <c r="AC602" s="64"/>
      <c r="AD602" s="64"/>
      <c r="AE602" s="64"/>
      <c r="AF602" t="str" cm="1">
        <f t="array" ref="AF602">IF($A602&gt;AF$1,"",$C602*INDEX('ETS yield tables'!$D$68:$CO$96,$B602,AF$1-$A602+1)/10^6)</f>
        <v/>
      </c>
      <c r="AG602" t="str" cm="1">
        <f t="array" ref="AG602">IF($A602&gt;AG$1,"",$C602*INDEX('ETS yield tables'!$D$68:$CO$96,$B602,AG$1-$A602+1)/10^6)</f>
        <v/>
      </c>
      <c r="AH602" t="str" cm="1">
        <f t="array" ref="AH602">IF($A602&gt;AH$1,"",$C602*INDEX('ETS yield tables'!$D$68:$CO$96,$B602,AH$1-$A602+1)/10^6)</f>
        <v/>
      </c>
      <c r="AI602" cm="1">
        <f t="array" ref="AI602">IF($A602&gt;AI$1,"",$C602*INDEX('ETS yield tables'!$D$68:$CO$96,$B602,AI$1-$A602+1)/10^6)</f>
        <v>0</v>
      </c>
      <c r="AJ602" cm="1">
        <f t="array" aca="1" ref="AJ602" ca="1">IF($A602&gt;AJ$1,"",$C602*INDEX('ETS yield tables'!$D$68:$CO$96,$B602,AJ$1-$A602+1)/10^6)</f>
        <v>0</v>
      </c>
      <c r="AK602" cm="1">
        <f t="array" aca="1" ref="AK602" ca="1">IF($A602&gt;AK$1,"",$C602*INDEX('ETS yield tables'!$D$68:$CO$96,$B602,AK$1-$A602+1)/10^6)</f>
        <v>0</v>
      </c>
      <c r="AL602" cm="1">
        <f t="array" aca="1" ref="AL602" ca="1">IF($A602&gt;AL$1,"",$C602*INDEX('ETS yield tables'!$D$68:$CO$96,$B602,AL$1-$A602+1)/10^6)</f>
        <v>0</v>
      </c>
      <c r="AM602" cm="1">
        <f t="array" aca="1" ref="AM602" ca="1">IF($A602&gt;AM$1,"",$C602*INDEX('ETS yield tables'!$D$68:$CO$96,$B602,AM$1-$A602+1)/10^6)</f>
        <v>0</v>
      </c>
      <c r="AN602" cm="1">
        <f t="array" aca="1" ref="AN602" ca="1">IF($A602&gt;AN$1,"",$C602*INDEX('ETS yield tables'!$D$68:$CO$96,$B602,AN$1-$A602+1)/10^6)</f>
        <v>0</v>
      </c>
      <c r="AO602" cm="1">
        <f t="array" aca="1" ref="AO602" ca="1">IF($A602&gt;AO$1,"",$C602*INDEX('ETS yield tables'!$D$68:$CO$96,$B602,AO$1-$A602+1)/10^6)</f>
        <v>0</v>
      </c>
      <c r="AP602" cm="1">
        <f t="array" aca="1" ref="AP602" ca="1">IF($A602&gt;AP$1,"",$C602*INDEX('ETS yield tables'!$D$68:$CO$96,$B602,AP$1-$A602+1)/10^6)</f>
        <v>0</v>
      </c>
      <c r="AQ602" cm="1">
        <f t="array" aca="1" ref="AQ602" ca="1">IF($A602&gt;AQ$1,"",$C602*INDEX('ETS yield tables'!$D$68:$CO$96,$B602,AQ$1-$A602+1)/10^6)</f>
        <v>0</v>
      </c>
      <c r="AR602" cm="1">
        <f t="array" aca="1" ref="AR602" ca="1">IF($A602&gt;AR$1,"",$C602*INDEX('ETS yield tables'!$D$68:$CO$96,$B602,AR$1-$A602+1)/10^6)</f>
        <v>0</v>
      </c>
      <c r="AS602" cm="1">
        <f t="array" aca="1" ref="AS602" ca="1">IF($A602&gt;AS$1,"",$C602*INDEX('ETS yield tables'!$D$68:$CO$96,$B602,AS$1-$A602+1)/10^6)</f>
        <v>0</v>
      </c>
      <c r="AT602" cm="1">
        <f t="array" aca="1" ref="AT602" ca="1">IF($A602&gt;AT$1,"",$C602*INDEX('ETS yield tables'!$D$68:$CO$96,$B602,AT$1-$A602+1)/10^6)</f>
        <v>0</v>
      </c>
      <c r="AU602" cm="1">
        <f t="array" aca="1" ref="AU602" ca="1">IF($A602&gt;AU$1,"",$C602*INDEX('ETS yield tables'!$D$68:$CO$96,$B602,AU$1-$A602+1)/10^6)</f>
        <v>0</v>
      </c>
      <c r="AV602" cm="1">
        <f t="array" aca="1" ref="AV602" ca="1">IF($A602&gt;AV$1,"",$C602*INDEX('ETS yield tables'!$D$68:$CO$96,$B602,AV$1-$A602+1)/10^6)</f>
        <v>0</v>
      </c>
      <c r="AW602" cm="1">
        <f t="array" aca="1" ref="AW602" ca="1">IF($A602&gt;AW$1,"",$C602*INDEX('ETS yield tables'!$D$68:$CO$96,$B602,AW$1-$A602+1)/10^6)</f>
        <v>0</v>
      </c>
      <c r="AX602" cm="1">
        <f t="array" aca="1" ref="AX602" ca="1">IF($A602&gt;AX$1,"",$C602*INDEX('ETS yield tables'!$D$68:$CO$96,$B602,AX$1-$A602+1)/10^6)</f>
        <v>0</v>
      </c>
      <c r="AY602" cm="1">
        <f t="array" aca="1" ref="AY602" ca="1">IF($A602&gt;AY$1,"",$C602*INDEX('ETS yield tables'!$D$68:$CO$96,$B602,AY$1-$A602+1)/10^6)</f>
        <v>0</v>
      </c>
      <c r="AZ602" cm="1">
        <f t="array" aca="1" ref="AZ602" ca="1">IF($A602&gt;AZ$1,"",$C602*INDEX('ETS yield tables'!$D$68:$CO$96,$B602,AZ$1-$A602+1)/10^6)</f>
        <v>0</v>
      </c>
      <c r="BA602" cm="1">
        <f t="array" aca="1" ref="BA602" ca="1">IF($A602&gt;BA$1,"",$C602*INDEX('ETS yield tables'!$D$68:$CO$96,$B602,BA$1-$A602+1)/10^6)</f>
        <v>0</v>
      </c>
      <c r="BB602" cm="1">
        <f t="array" aca="1" ref="BB602" ca="1">IF($A602&gt;BB$1,"",$C602*INDEX('ETS yield tables'!$D$68:$CO$96,$B602,BB$1-$A602+1)/10^6)</f>
        <v>0</v>
      </c>
      <c r="BC602" cm="1">
        <f t="array" aca="1" ref="BC602" ca="1">IF($A602&gt;BC$1,"",$C602*INDEX('ETS yield tables'!$D$68:$CO$96,$B602,BC$1-$A602+1)/10^6)</f>
        <v>0</v>
      </c>
      <c r="BD602" cm="1">
        <f t="array" aca="1" ref="BD602" ca="1">IF($A602&gt;BD$1,"",$C602*INDEX('ETS yield tables'!$D$68:$CO$96,$B602,BD$1-$A602+1)/10^6)</f>
        <v>0</v>
      </c>
      <c r="BE602" cm="1">
        <f t="array" aca="1" ref="BE602" ca="1">IF($A602&gt;BE$1,"",$C602*INDEX('ETS yield tables'!$D$68:$CO$96,$B602,BE$1-$A602+1)/10^6)</f>
        <v>0</v>
      </c>
      <c r="BF602" cm="1">
        <f t="array" aca="1" ref="BF602" ca="1">IF($A602&gt;BF$1,"",$C602*INDEX('ETS yield tables'!$D$68:$CO$96,$B602,BF$1-$A602+1)/10^6)</f>
        <v>0</v>
      </c>
      <c r="BG602" cm="1">
        <f t="array" aca="1" ref="BG602" ca="1">IF($A602&gt;BG$1,"",$C602*INDEX('ETS yield tables'!$D$68:$CO$96,$B602,BG$1-$A602+1)/10^6)</f>
        <v>0</v>
      </c>
      <c r="BH602" cm="1">
        <f t="array" aca="1" ref="BH602" ca="1">IF($A602&gt;BH$1,"",$C602*INDEX('ETS yield tables'!$D$68:$CO$96,$B602,BH$1-$A602+1)/10^6)</f>
        <v>0</v>
      </c>
      <c r="BI602" cm="1">
        <f t="array" aca="1" ref="BI602" ca="1">IF($A602&gt;BI$1,"",$C602*INDEX('ETS yield tables'!$D$68:$CO$96,$B602,BI$1-$A602+1)/10^6)</f>
        <v>0</v>
      </c>
      <c r="BJ602" cm="1">
        <f t="array" aca="1" ref="BJ602" ca="1">IF($A602&gt;BJ$1,"",$C602*INDEX('ETS yield tables'!$D$68:$CO$96,$B602,BJ$1-$A602+1)/10^6)</f>
        <v>0</v>
      </c>
      <c r="BK602" cm="1">
        <f t="array" aca="1" ref="BK602" ca="1">IF($A602&gt;BK$1,"",$C602*INDEX('ETS yield tables'!$D$68:$CO$96,$B602,BK$1-$A602+1)/10^6)</f>
        <v>-11.715016428533282</v>
      </c>
      <c r="BL602" cm="1">
        <f t="array" aca="1" ref="BL602" ca="1">IF($A602&gt;BL$1,"",$C602*INDEX('ETS yield tables'!$D$68:$CO$96,$B602,BL$1-$A602+1)/10^6)</f>
        <v>-0.66302323285814713</v>
      </c>
      <c r="BM602" cm="1">
        <f t="array" aca="1" ref="BM602" ca="1">IF($A602&gt;BM$1,"",$C602*INDEX('ETS yield tables'!$D$68:$CO$96,$B602,BM$1-$A602+1)/10^6)</f>
        <v>-0.63181387824742619</v>
      </c>
      <c r="BN602" cm="1">
        <f t="array" aca="1" ref="BN602" ca="1">IF($A602&gt;BN$1,"",$C602*INDEX('ETS yield tables'!$D$68:$CO$96,$B602,BN$1-$A602+1)/10^6)</f>
        <v>-0.57329633835232285</v>
      </c>
      <c r="BO602" cm="1">
        <f t="array" aca="1" ref="BO602" ca="1">IF($A602&gt;BO$1,"",$C602*INDEX('ETS yield tables'!$D$68:$CO$96,$B602,BO$1-$A602+1)/10^6)</f>
        <v>-0.30606623949801987</v>
      </c>
      <c r="BP602" cm="1">
        <f t="array" aca="1" ref="BP602" ca="1">IF($A602&gt;BP$1,"",$C602*INDEX('ETS yield tables'!$D$68:$CO$96,$B602,BP$1-$A602+1)/10^6)</f>
        <v>-5.4440817949077326E-2</v>
      </c>
      <c r="BQ602" cm="1">
        <f t="array" aca="1" ref="BQ602" ca="1">IF($A602&gt;BQ$1,"",$C602*INDEX('ETS yield tables'!$D$68:$CO$96,$B602,BQ$1-$A602+1)/10^6)</f>
        <v>0</v>
      </c>
      <c r="BR602" cm="1">
        <f t="array" aca="1" ref="BR602" ca="1">IF($A602&gt;BR$1,"",$C602*INDEX('ETS yield tables'!$D$68:$CO$96,$B602,BR$1-$A602+1)/10^6)</f>
        <v>0</v>
      </c>
      <c r="BS602" cm="1">
        <f t="array" aca="1" ref="BS602" ca="1">IF($A602&gt;BS$1,"",$C602*INDEX('ETS yield tables'!$D$68:$CO$96,$B602,BS$1-$A602+1)/10^6)</f>
        <v>0</v>
      </c>
      <c r="BT602" cm="1">
        <f t="array" aca="1" ref="BT602" ca="1">IF($A602&gt;BT$1,"",$C602*INDEX('ETS yield tables'!$D$68:$CO$96,$B602,BT$1-$A602+1)/10^6)</f>
        <v>-1.7379709348845383E-2</v>
      </c>
      <c r="BU602" cm="1">
        <f t="array" aca="1" ref="BU602" ca="1">IF($A602&gt;BU$1,"",$C602*INDEX('ETS yield tables'!$D$68:$CO$96,$B602,BU$1-$A602+1)/10^6)</f>
        <v>-8.1749003233458795E-2</v>
      </c>
      <c r="BV602" cm="1">
        <f t="array" aca="1" ref="BV602" ca="1">IF($A602&gt;BV$1,"",$C602*INDEX('ETS yield tables'!$D$68:$CO$96,$B602,BV$1-$A602+1)/10^6)</f>
        <v>0</v>
      </c>
      <c r="BW602" cm="1">
        <f t="array" aca="1" ref="BW602" ca="1">IF($A602&gt;BW$1,"",$C602*INDEX('ETS yield tables'!$D$68:$CO$96,$B602,BW$1-$A602+1)/10^6)</f>
        <v>0</v>
      </c>
      <c r="BX602" cm="1">
        <f t="array" aca="1" ref="BX602" ca="1">IF($A602&gt;BX$1,"",$C602*INDEX('ETS yield tables'!$D$68:$CO$96,$B602,BX$1-$A602+1)/10^6)</f>
        <v>0</v>
      </c>
      <c r="BY602" cm="1">
        <f t="array" aca="1" ref="BY602" ca="1">IF($A602&gt;BY$1,"",$C602*INDEX('ETS yield tables'!$D$68:$CO$96,$B602,BY$1-$A602+1)/10^6)</f>
        <v>0</v>
      </c>
      <c r="BZ602" cm="1">
        <f t="array" aca="1" ref="BZ602" ca="1">IF($A602&gt;BZ$1,"",$C602*INDEX('ETS yield tables'!$D$68:$CO$96,$B602,BZ$1-$A602+1)/10^6)</f>
        <v>0</v>
      </c>
      <c r="CA602" cm="1">
        <f t="array" aca="1" ref="CA602" ca="1">IF($A602&gt;CA$1,"",$C602*INDEX('ETS yield tables'!$D$68:$CO$96,$B602,CA$1-$A602+1)/10^6)</f>
        <v>0</v>
      </c>
      <c r="CB602" cm="1">
        <f t="array" aca="1" ref="CB602" ca="1">IF($A602&gt;CB$1,"",$C602*INDEX('ETS yield tables'!$D$68:$CO$96,$B602,CB$1-$A602+1)/10^6)</f>
        <v>0</v>
      </c>
      <c r="CC602" cm="1">
        <f t="array" aca="1" ref="CC602" ca="1">IF($A602&gt;CC$1,"",$C602*INDEX('ETS yield tables'!$D$68:$CO$96,$B602,CC$1-$A602+1)/10^6)</f>
        <v>0</v>
      </c>
      <c r="CD602" cm="1">
        <f t="array" aca="1" ref="CD602" ca="1">IF($A602&gt;CD$1,"",$C602*INDEX('ETS yield tables'!$D$68:$CO$96,$B602,CD$1-$A602+1)/10^6)</f>
        <v>0</v>
      </c>
      <c r="CE602" cm="1">
        <f t="array" aca="1" ref="CE602" ca="1">IF($A602&gt;CE$1,"",$C602*INDEX('ETS yield tables'!$D$68:$CO$96,$B602,CE$1-$A602+1)/10^6)</f>
        <v>0</v>
      </c>
      <c r="CF602" cm="1">
        <f t="array" aca="1" ref="CF602" ca="1">IF($A602&gt;CF$1,"",$C602*INDEX('ETS yield tables'!$D$68:$CO$96,$B602,CF$1-$A602+1)/10^6)</f>
        <v>0</v>
      </c>
      <c r="CG602" cm="1">
        <f t="array" aca="1" ref="CG602" ca="1">IF($A602&gt;CG$1,"",$C602*INDEX('ETS yield tables'!$D$68:$CO$96,$B602,CG$1-$A602+1)/10^6)</f>
        <v>0</v>
      </c>
      <c r="CH602" cm="1">
        <f t="array" aca="1" ref="CH602" ca="1">IF($A602&gt;CH$1,"",$C602*INDEX('ETS yield tables'!$D$68:$CO$96,$B602,CH$1-$A602+1)/10^6)</f>
        <v>0</v>
      </c>
      <c r="CI602" cm="1">
        <f t="array" aca="1" ref="CI602" ca="1">IF($A602&gt;CI$1,"",$C602*INDEX('ETS yield tables'!$D$68:$CO$96,$B602,CI$1-$A602+1)/10^6)</f>
        <v>0</v>
      </c>
      <c r="CJ602" cm="1">
        <f t="array" aca="1" ref="CJ602" ca="1">IF($A602&gt;CJ$1,"",$C602*INDEX('ETS yield tables'!$D$68:$CO$96,$B602,CJ$1-$A602+1)/10^6)</f>
        <v>0</v>
      </c>
      <c r="CK602" cm="1">
        <f t="array" aca="1" ref="CK602" ca="1">IF($A602&gt;CK$1,"",$C602*INDEX('ETS yield tables'!$D$68:$CO$96,$B602,CK$1-$A602+1)/10^6)</f>
        <v>0</v>
      </c>
      <c r="CL602" cm="1">
        <f t="array" aca="1" ref="CL602" ca="1">IF($A602&gt;CL$1,"",$C602*INDEX('ETS yield tables'!$D$68:$CO$96,$B602,CL$1-$A602+1)/10^6)</f>
        <v>0</v>
      </c>
      <c r="CM602" cm="1">
        <f t="array" aca="1" ref="CM602" ca="1">IF($A602&gt;CM$1,"",$C602*INDEX('ETS yield tables'!$D$68:$CO$96,$B602,CM$1-$A602+1)/10^6)</f>
        <v>0</v>
      </c>
      <c r="CN602" cm="1">
        <f t="array" aca="1" ref="CN602" ca="1">IF($A602&gt;CN$1,"",$C602*INDEX('ETS yield tables'!$D$68:$CO$96,$B602,CN$1-$A602+1)/10^6)</f>
        <v>-11.715016428533282</v>
      </c>
      <c r="CO602" cm="1">
        <f t="array" aca="1" ref="CO602" ca="1">IF($A602&gt;CO$1,"",$C602*INDEX('ETS yield tables'!$D$68:$CO$96,$B602,CO$1-$A602+1)/10^6)</f>
        <v>-0.66302323285814713</v>
      </c>
    </row>
    <row r="603" spans="1:93" hidden="1" outlineLevel="1">
      <c r="A603">
        <v>2022</v>
      </c>
      <c r="B603">
        <f t="shared" si="269"/>
        <v>1</v>
      </c>
      <c r="C603" s="1">
        <v>11683.816268935443</v>
      </c>
      <c r="D603" s="64"/>
      <c r="E603" s="64"/>
      <c r="F603" s="64"/>
      <c r="G603" s="64"/>
      <c r="H603" s="64"/>
      <c r="I603" s="64"/>
      <c r="J603" s="64"/>
      <c r="K603" s="64"/>
      <c r="L603" s="64"/>
      <c r="M603" s="64"/>
      <c r="N603" s="64"/>
      <c r="O603" s="64"/>
      <c r="P603" s="64"/>
      <c r="Q603" s="64"/>
      <c r="R603" s="64"/>
      <c r="S603" s="64"/>
      <c r="T603" s="64"/>
      <c r="U603" s="64"/>
      <c r="V603" s="64"/>
      <c r="W603" s="64"/>
      <c r="X603" s="64"/>
      <c r="Y603" s="64"/>
      <c r="Z603" s="64"/>
      <c r="AA603" s="64"/>
      <c r="AB603" s="64"/>
      <c r="AC603" s="64"/>
      <c r="AD603" s="64"/>
      <c r="AE603" s="64"/>
      <c r="AF603" t="str" cm="1">
        <f t="array" ref="AF603">IF($A603&gt;AF$1,"",$C603*INDEX('ETS yield tables'!$D$68:$CO$96,$B603,AF$1-$A603+1)/10^6)</f>
        <v/>
      </c>
      <c r="AG603" t="str" cm="1">
        <f t="array" ref="AG603">IF($A603&gt;AG$1,"",$C603*INDEX('ETS yield tables'!$D$68:$CO$96,$B603,AG$1-$A603+1)/10^6)</f>
        <v/>
      </c>
      <c r="AH603" t="str" cm="1">
        <f t="array" ref="AH603">IF($A603&gt;AH$1,"",$C603*INDEX('ETS yield tables'!$D$68:$CO$96,$B603,AH$1-$A603+1)/10^6)</f>
        <v/>
      </c>
      <c r="AI603" t="str" cm="1">
        <f t="array" ref="AI603">IF($A603&gt;AI$1,"",$C603*INDEX('ETS yield tables'!$D$68:$CO$96,$B603,AI$1-$A603+1)/10^6)</f>
        <v/>
      </c>
      <c r="AJ603" cm="1">
        <f t="array" ref="AJ603">IF($A603&gt;AJ$1,"",$C603*INDEX('ETS yield tables'!$D$68:$CO$96,$B603,AJ$1-$A603+1)/10^6)</f>
        <v>0</v>
      </c>
      <c r="AK603" cm="1">
        <f t="array" aca="1" ref="AK603" ca="1">IF($A603&gt;AK$1,"",$C603*INDEX('ETS yield tables'!$D$68:$CO$96,$B603,AK$1-$A603+1)/10^6)</f>
        <v>0</v>
      </c>
      <c r="AL603" cm="1">
        <f t="array" aca="1" ref="AL603" ca="1">IF($A603&gt;AL$1,"",$C603*INDEX('ETS yield tables'!$D$68:$CO$96,$B603,AL$1-$A603+1)/10^6)</f>
        <v>0</v>
      </c>
      <c r="AM603" cm="1">
        <f t="array" aca="1" ref="AM603" ca="1">IF($A603&gt;AM$1,"",$C603*INDEX('ETS yield tables'!$D$68:$CO$96,$B603,AM$1-$A603+1)/10^6)</f>
        <v>0</v>
      </c>
      <c r="AN603" cm="1">
        <f t="array" aca="1" ref="AN603" ca="1">IF($A603&gt;AN$1,"",$C603*INDEX('ETS yield tables'!$D$68:$CO$96,$B603,AN$1-$A603+1)/10^6)</f>
        <v>0</v>
      </c>
      <c r="AO603" cm="1">
        <f t="array" aca="1" ref="AO603" ca="1">IF($A603&gt;AO$1,"",$C603*INDEX('ETS yield tables'!$D$68:$CO$96,$B603,AO$1-$A603+1)/10^6)</f>
        <v>0</v>
      </c>
      <c r="AP603" cm="1">
        <f t="array" aca="1" ref="AP603" ca="1">IF($A603&gt;AP$1,"",$C603*INDEX('ETS yield tables'!$D$68:$CO$96,$B603,AP$1-$A603+1)/10^6)</f>
        <v>0</v>
      </c>
      <c r="AQ603" cm="1">
        <f t="array" aca="1" ref="AQ603" ca="1">IF($A603&gt;AQ$1,"",$C603*INDEX('ETS yield tables'!$D$68:$CO$96,$B603,AQ$1-$A603+1)/10^6)</f>
        <v>0</v>
      </c>
      <c r="AR603" cm="1">
        <f t="array" aca="1" ref="AR603" ca="1">IF($A603&gt;AR$1,"",$C603*INDEX('ETS yield tables'!$D$68:$CO$96,$B603,AR$1-$A603+1)/10^6)</f>
        <v>0</v>
      </c>
      <c r="AS603" cm="1">
        <f t="array" aca="1" ref="AS603" ca="1">IF($A603&gt;AS$1,"",$C603*INDEX('ETS yield tables'!$D$68:$CO$96,$B603,AS$1-$A603+1)/10^6)</f>
        <v>0</v>
      </c>
      <c r="AT603" cm="1">
        <f t="array" aca="1" ref="AT603" ca="1">IF($A603&gt;AT$1,"",$C603*INDEX('ETS yield tables'!$D$68:$CO$96,$B603,AT$1-$A603+1)/10^6)</f>
        <v>0</v>
      </c>
      <c r="AU603" cm="1">
        <f t="array" aca="1" ref="AU603" ca="1">IF($A603&gt;AU$1,"",$C603*INDEX('ETS yield tables'!$D$68:$CO$96,$B603,AU$1-$A603+1)/10^6)</f>
        <v>0</v>
      </c>
      <c r="AV603" cm="1">
        <f t="array" aca="1" ref="AV603" ca="1">IF($A603&gt;AV$1,"",$C603*INDEX('ETS yield tables'!$D$68:$CO$96,$B603,AV$1-$A603+1)/10^6)</f>
        <v>0</v>
      </c>
      <c r="AW603" cm="1">
        <f t="array" aca="1" ref="AW603" ca="1">IF($A603&gt;AW$1,"",$C603*INDEX('ETS yield tables'!$D$68:$CO$96,$B603,AW$1-$A603+1)/10^6)</f>
        <v>0</v>
      </c>
      <c r="AX603" cm="1">
        <f t="array" aca="1" ref="AX603" ca="1">IF($A603&gt;AX$1,"",$C603*INDEX('ETS yield tables'!$D$68:$CO$96,$B603,AX$1-$A603+1)/10^6)</f>
        <v>0</v>
      </c>
      <c r="AY603" cm="1">
        <f t="array" aca="1" ref="AY603" ca="1">IF($A603&gt;AY$1,"",$C603*INDEX('ETS yield tables'!$D$68:$CO$96,$B603,AY$1-$A603+1)/10^6)</f>
        <v>0</v>
      </c>
      <c r="AZ603" cm="1">
        <f t="array" aca="1" ref="AZ603" ca="1">IF($A603&gt;AZ$1,"",$C603*INDEX('ETS yield tables'!$D$68:$CO$96,$B603,AZ$1-$A603+1)/10^6)</f>
        <v>0</v>
      </c>
      <c r="BA603" cm="1">
        <f t="array" aca="1" ref="BA603" ca="1">IF($A603&gt;BA$1,"",$C603*INDEX('ETS yield tables'!$D$68:$CO$96,$B603,BA$1-$A603+1)/10^6)</f>
        <v>0</v>
      </c>
      <c r="BB603" cm="1">
        <f t="array" aca="1" ref="BB603" ca="1">IF($A603&gt;BB$1,"",$C603*INDEX('ETS yield tables'!$D$68:$CO$96,$B603,BB$1-$A603+1)/10^6)</f>
        <v>0</v>
      </c>
      <c r="BC603" cm="1">
        <f t="array" aca="1" ref="BC603" ca="1">IF($A603&gt;BC$1,"",$C603*INDEX('ETS yield tables'!$D$68:$CO$96,$B603,BC$1-$A603+1)/10^6)</f>
        <v>0</v>
      </c>
      <c r="BD603" cm="1">
        <f t="array" aca="1" ref="BD603" ca="1">IF($A603&gt;BD$1,"",$C603*INDEX('ETS yield tables'!$D$68:$CO$96,$B603,BD$1-$A603+1)/10^6)</f>
        <v>0</v>
      </c>
      <c r="BE603" cm="1">
        <f t="array" aca="1" ref="BE603" ca="1">IF($A603&gt;BE$1,"",$C603*INDEX('ETS yield tables'!$D$68:$CO$96,$B603,BE$1-$A603+1)/10^6)</f>
        <v>0</v>
      </c>
      <c r="BF603" cm="1">
        <f t="array" aca="1" ref="BF603" ca="1">IF($A603&gt;BF$1,"",$C603*INDEX('ETS yield tables'!$D$68:$CO$96,$B603,BF$1-$A603+1)/10^6)</f>
        <v>0</v>
      </c>
      <c r="BG603" cm="1">
        <f t="array" aca="1" ref="BG603" ca="1">IF($A603&gt;BG$1,"",$C603*INDEX('ETS yield tables'!$D$68:$CO$96,$B603,BG$1-$A603+1)/10^6)</f>
        <v>0</v>
      </c>
      <c r="BH603" cm="1">
        <f t="array" aca="1" ref="BH603" ca="1">IF($A603&gt;BH$1,"",$C603*INDEX('ETS yield tables'!$D$68:$CO$96,$B603,BH$1-$A603+1)/10^6)</f>
        <v>0</v>
      </c>
      <c r="BI603" cm="1">
        <f t="array" aca="1" ref="BI603" ca="1">IF($A603&gt;BI$1,"",$C603*INDEX('ETS yield tables'!$D$68:$CO$96,$B603,BI$1-$A603+1)/10^6)</f>
        <v>0</v>
      </c>
      <c r="BJ603" cm="1">
        <f t="array" aca="1" ref="BJ603" ca="1">IF($A603&gt;BJ$1,"",$C603*INDEX('ETS yield tables'!$D$68:$CO$96,$B603,BJ$1-$A603+1)/10^6)</f>
        <v>0</v>
      </c>
      <c r="BK603" cm="1">
        <f t="array" aca="1" ref="BK603" ca="1">IF($A603&gt;BK$1,"",$C603*INDEX('ETS yield tables'!$D$68:$CO$96,$B603,BK$1-$A603+1)/10^6)</f>
        <v>0</v>
      </c>
      <c r="BL603" cm="1">
        <f t="array" aca="1" ref="BL603" ca="1">IF($A603&gt;BL$1,"",$C603*INDEX('ETS yield tables'!$D$68:$CO$96,$B603,BL$1-$A603+1)/10^6)</f>
        <v>-7.0171832129599379</v>
      </c>
      <c r="BM603" cm="1">
        <f t="array" aca="1" ref="BM603" ca="1">IF($A603&gt;BM$1,"",$C603*INDEX('ETS yield tables'!$D$68:$CO$96,$B603,BM$1-$A603+1)/10^6)</f>
        <v>-0.39714459879738445</v>
      </c>
      <c r="BN603" cm="1">
        <f t="array" aca="1" ref="BN603" ca="1">IF($A603&gt;BN$1,"",$C603*INDEX('ETS yield tables'!$D$68:$CO$96,$B603,BN$1-$A603+1)/10^6)</f>
        <v>-0.3784504927670882</v>
      </c>
      <c r="BO603" cm="1">
        <f t="array" aca="1" ref="BO603" ca="1">IF($A603&gt;BO$1,"",$C603*INDEX('ETS yield tables'!$D$68:$CO$96,$B603,BO$1-$A603+1)/10^6)</f>
        <v>-0.34339904396028154</v>
      </c>
      <c r="BP603" cm="1">
        <f t="array" aca="1" ref="BP603" ca="1">IF($A603&gt;BP$1,"",$C603*INDEX('ETS yield tables'!$D$68:$CO$96,$B603,BP$1-$A603+1)/10^6)</f>
        <v>-0.18333076107586607</v>
      </c>
      <c r="BQ603" cm="1">
        <f t="array" aca="1" ref="BQ603" ca="1">IF($A603&gt;BQ$1,"",$C603*INDEX('ETS yield tables'!$D$68:$CO$96,$B603,BQ$1-$A603+1)/10^6)</f>
        <v>-3.2609531206598784E-2</v>
      </c>
      <c r="BR603" cm="1">
        <f t="array" aca="1" ref="BR603" ca="1">IF($A603&gt;BR$1,"",$C603*INDEX('ETS yield tables'!$D$68:$CO$96,$B603,BR$1-$A603+1)/10^6)</f>
        <v>0</v>
      </c>
      <c r="BS603" cm="1">
        <f t="array" aca="1" ref="BS603" ca="1">IF($A603&gt;BS$1,"",$C603*INDEX('ETS yield tables'!$D$68:$CO$96,$B603,BS$1-$A603+1)/10^6)</f>
        <v>0</v>
      </c>
      <c r="BT603" cm="1">
        <f t="array" aca="1" ref="BT603" ca="1">IF($A603&gt;BT$1,"",$C603*INDEX('ETS yield tables'!$D$68:$CO$96,$B603,BT$1-$A603+1)/10^6)</f>
        <v>0</v>
      </c>
      <c r="BU603" cm="1">
        <f t="array" aca="1" ref="BU603" ca="1">IF($A603&gt;BU$1,"",$C603*INDEX('ETS yield tables'!$D$68:$CO$96,$B603,BU$1-$A603+1)/10^6)</f>
        <v>-1.0410280295621376E-2</v>
      </c>
      <c r="BV603" cm="1">
        <f t="array" aca="1" ref="BV603" ca="1">IF($A603&gt;BV$1,"",$C603*INDEX('ETS yield tables'!$D$68:$CO$96,$B603,BV$1-$A603+1)/10^6)</f>
        <v>-4.8966873983108471E-2</v>
      </c>
      <c r="BW603" cm="1">
        <f t="array" aca="1" ref="BW603" ca="1">IF($A603&gt;BW$1,"",$C603*INDEX('ETS yield tables'!$D$68:$CO$96,$B603,BW$1-$A603+1)/10^6)</f>
        <v>0</v>
      </c>
      <c r="BX603" cm="1">
        <f t="array" aca="1" ref="BX603" ca="1">IF($A603&gt;BX$1,"",$C603*INDEX('ETS yield tables'!$D$68:$CO$96,$B603,BX$1-$A603+1)/10^6)</f>
        <v>0</v>
      </c>
      <c r="BY603" cm="1">
        <f t="array" aca="1" ref="BY603" ca="1">IF($A603&gt;BY$1,"",$C603*INDEX('ETS yield tables'!$D$68:$CO$96,$B603,BY$1-$A603+1)/10^6)</f>
        <v>0</v>
      </c>
      <c r="BZ603" cm="1">
        <f t="array" aca="1" ref="BZ603" ca="1">IF($A603&gt;BZ$1,"",$C603*INDEX('ETS yield tables'!$D$68:$CO$96,$B603,BZ$1-$A603+1)/10^6)</f>
        <v>0</v>
      </c>
      <c r="CA603" cm="1">
        <f t="array" aca="1" ref="CA603" ca="1">IF($A603&gt;CA$1,"",$C603*INDEX('ETS yield tables'!$D$68:$CO$96,$B603,CA$1-$A603+1)/10^6)</f>
        <v>0</v>
      </c>
      <c r="CB603" cm="1">
        <f t="array" aca="1" ref="CB603" ca="1">IF($A603&gt;CB$1,"",$C603*INDEX('ETS yield tables'!$D$68:$CO$96,$B603,CB$1-$A603+1)/10^6)</f>
        <v>0</v>
      </c>
      <c r="CC603" cm="1">
        <f t="array" aca="1" ref="CC603" ca="1">IF($A603&gt;CC$1,"",$C603*INDEX('ETS yield tables'!$D$68:$CO$96,$B603,CC$1-$A603+1)/10^6)</f>
        <v>0</v>
      </c>
      <c r="CD603" cm="1">
        <f t="array" aca="1" ref="CD603" ca="1">IF($A603&gt;CD$1,"",$C603*INDEX('ETS yield tables'!$D$68:$CO$96,$B603,CD$1-$A603+1)/10^6)</f>
        <v>0</v>
      </c>
      <c r="CE603" cm="1">
        <f t="array" aca="1" ref="CE603" ca="1">IF($A603&gt;CE$1,"",$C603*INDEX('ETS yield tables'!$D$68:$CO$96,$B603,CE$1-$A603+1)/10^6)</f>
        <v>0</v>
      </c>
      <c r="CF603" cm="1">
        <f t="array" aca="1" ref="CF603" ca="1">IF($A603&gt;CF$1,"",$C603*INDEX('ETS yield tables'!$D$68:$CO$96,$B603,CF$1-$A603+1)/10^6)</f>
        <v>0</v>
      </c>
      <c r="CG603" cm="1">
        <f t="array" aca="1" ref="CG603" ca="1">IF($A603&gt;CG$1,"",$C603*INDEX('ETS yield tables'!$D$68:$CO$96,$B603,CG$1-$A603+1)/10^6)</f>
        <v>0</v>
      </c>
      <c r="CH603" cm="1">
        <f t="array" aca="1" ref="CH603" ca="1">IF($A603&gt;CH$1,"",$C603*INDEX('ETS yield tables'!$D$68:$CO$96,$B603,CH$1-$A603+1)/10^6)</f>
        <v>0</v>
      </c>
      <c r="CI603" cm="1">
        <f t="array" aca="1" ref="CI603" ca="1">IF($A603&gt;CI$1,"",$C603*INDEX('ETS yield tables'!$D$68:$CO$96,$B603,CI$1-$A603+1)/10^6)</f>
        <v>0</v>
      </c>
      <c r="CJ603" cm="1">
        <f t="array" aca="1" ref="CJ603" ca="1">IF($A603&gt;CJ$1,"",$C603*INDEX('ETS yield tables'!$D$68:$CO$96,$B603,CJ$1-$A603+1)/10^6)</f>
        <v>0</v>
      </c>
      <c r="CK603" cm="1">
        <f t="array" aca="1" ref="CK603" ca="1">IF($A603&gt;CK$1,"",$C603*INDEX('ETS yield tables'!$D$68:$CO$96,$B603,CK$1-$A603+1)/10^6)</f>
        <v>0</v>
      </c>
      <c r="CL603" cm="1">
        <f t="array" aca="1" ref="CL603" ca="1">IF($A603&gt;CL$1,"",$C603*INDEX('ETS yield tables'!$D$68:$CO$96,$B603,CL$1-$A603+1)/10^6)</f>
        <v>0</v>
      </c>
      <c r="CM603" cm="1">
        <f t="array" aca="1" ref="CM603" ca="1">IF($A603&gt;CM$1,"",$C603*INDEX('ETS yield tables'!$D$68:$CO$96,$B603,CM$1-$A603+1)/10^6)</f>
        <v>0</v>
      </c>
      <c r="CN603" cm="1">
        <f t="array" aca="1" ref="CN603" ca="1">IF($A603&gt;CN$1,"",$C603*INDEX('ETS yield tables'!$D$68:$CO$96,$B603,CN$1-$A603+1)/10^6)</f>
        <v>0</v>
      </c>
      <c r="CO603" cm="1">
        <f t="array" aca="1" ref="CO603" ca="1">IF($A603&gt;CO$1,"",$C603*INDEX('ETS yield tables'!$D$68:$CO$96,$B603,CO$1-$A603+1)/10^6)</f>
        <v>-7.0171832129599379</v>
      </c>
    </row>
    <row r="604" spans="1:93" s="2" customFormat="1" hidden="1" outlineLevel="1">
      <c r="A604" s="151" t="s">
        <v>116</v>
      </c>
      <c r="B604" s="151"/>
      <c r="C604" s="151"/>
      <c r="D604" s="388"/>
      <c r="E604" s="388"/>
      <c r="F604" s="388"/>
      <c r="G604" s="388"/>
      <c r="H604" s="388"/>
      <c r="I604" s="388"/>
      <c r="J604" s="388"/>
      <c r="K604" s="388"/>
      <c r="L604" s="388"/>
      <c r="M604" s="388"/>
      <c r="N604" s="388"/>
      <c r="O604" s="388"/>
      <c r="P604" s="388"/>
      <c r="Q604" s="388"/>
      <c r="R604" s="388"/>
      <c r="S604" s="388"/>
      <c r="T604" s="388"/>
      <c r="U604" s="388"/>
      <c r="V604" s="388"/>
      <c r="W604" s="388"/>
      <c r="X604" s="388"/>
      <c r="Y604" s="388"/>
      <c r="Z604" s="388"/>
      <c r="AA604" s="388"/>
      <c r="AB604" s="388"/>
      <c r="AC604" s="388"/>
      <c r="AD604" s="388"/>
      <c r="AE604" s="388"/>
      <c r="AF604" s="390">
        <f ca="1">SUM(AF571:AF603)</f>
        <v>0</v>
      </c>
      <c r="AG604" s="390">
        <f t="shared" ref="AG604:CO604" ca="1" si="270">SUM(AG571:AG603)</f>
        <v>-7.1402190140742991E-2</v>
      </c>
      <c r="AH604" s="390">
        <f t="shared" ca="1" si="270"/>
        <v>-0.37823914466673486</v>
      </c>
      <c r="AI604" s="390">
        <f t="shared" ca="1" si="270"/>
        <v>-0.80239803521921016</v>
      </c>
      <c r="AJ604" s="390">
        <f ca="1">SUM(AJ571:AJ603)</f>
        <v>-1.4232264826005525</v>
      </c>
      <c r="AK604" s="390">
        <f t="shared" ca="1" si="270"/>
        <v>-1.6155996458286588</v>
      </c>
      <c r="AL604" s="390">
        <f t="shared" ca="1" si="270"/>
        <v>-2.0484791314841027</v>
      </c>
      <c r="AM604" s="390">
        <f t="shared" ca="1" si="270"/>
        <v>-1.241281627678527</v>
      </c>
      <c r="AN604" s="390">
        <f t="shared" ca="1" si="270"/>
        <v>-1.0229144164092374</v>
      </c>
      <c r="AO604" s="390">
        <f t="shared" ca="1" si="270"/>
        <v>-1.2312046724075514</v>
      </c>
      <c r="AP604" s="390">
        <f t="shared" ca="1" si="270"/>
        <v>-0.9958182773694938</v>
      </c>
      <c r="AQ604" s="390">
        <f t="shared" ca="1" si="270"/>
        <v>-1.0695792369662265</v>
      </c>
      <c r="AR604" s="390">
        <f t="shared" ca="1" si="270"/>
        <v>-0.64313775259709094</v>
      </c>
      <c r="AS604" s="390">
        <f t="shared" ca="1" si="270"/>
        <v>-0.57879335241954333</v>
      </c>
      <c r="AT604" s="390">
        <f t="shared" ca="1" si="270"/>
        <v>-0.58357319469174529</v>
      </c>
      <c r="AU604" s="390">
        <f t="shared" ca="1" si="270"/>
        <v>-0.26444231988047895</v>
      </c>
      <c r="AV604" s="390">
        <f t="shared" ca="1" si="270"/>
        <v>-0.2065729467574596</v>
      </c>
      <c r="AW604" s="390">
        <f t="shared" ca="1" si="270"/>
        <v>-0.24634337308474596</v>
      </c>
      <c r="AX604" s="390">
        <f t="shared" ca="1" si="270"/>
        <v>-0.57232681750150705</v>
      </c>
      <c r="AY604" s="390">
        <f t="shared" ca="1" si="270"/>
        <v>-0.83463753758408454</v>
      </c>
      <c r="AZ604" s="390">
        <f t="shared" ca="1" si="270"/>
        <v>-1.084616181757684</v>
      </c>
      <c r="BA604" s="390">
        <f t="shared" ca="1" si="270"/>
        <v>-1.6252591113301249</v>
      </c>
      <c r="BB604" s="390">
        <f t="shared" ca="1" si="270"/>
        <v>-1.4854681714597935</v>
      </c>
      <c r="BC604" s="390">
        <f t="shared" ca="1" si="270"/>
        <v>-0.77369360164050183</v>
      </c>
      <c r="BD604" s="390">
        <f t="shared" ca="1" si="270"/>
        <v>-0.66732537082444165</v>
      </c>
      <c r="BE604" s="390">
        <f t="shared" ca="1" si="270"/>
        <v>-0.83563857135825759</v>
      </c>
      <c r="BF604" s="390">
        <f t="shared" ca="1" si="270"/>
        <v>-1.0152267474049446</v>
      </c>
      <c r="BG604" s="390">
        <f t="shared" ca="1" si="270"/>
        <v>-2.3063005525033011</v>
      </c>
      <c r="BH604" s="390">
        <f t="shared" ca="1" si="270"/>
        <v>-3.7154423988552252</v>
      </c>
      <c r="BI604" s="390">
        <f t="shared" ca="1" si="270"/>
        <v>-12.790685679781864</v>
      </c>
      <c r="BJ604" s="390">
        <f t="shared" ca="1" si="270"/>
        <v>-14.210745748878933</v>
      </c>
      <c r="BK604" s="390">
        <f t="shared" ca="1" si="270"/>
        <v>-16.305304340642657</v>
      </c>
      <c r="BL604" s="390">
        <f t="shared" ca="1" si="270"/>
        <v>-13.39762806541987</v>
      </c>
      <c r="BM604" s="390">
        <f t="shared" ca="1" si="270"/>
        <v>-7.8580001871242402</v>
      </c>
      <c r="BN604" s="390">
        <f t="shared" ca="1" si="270"/>
        <v>-6.9549485540719731</v>
      </c>
      <c r="BO604" s="390">
        <f t="shared" ca="1" si="270"/>
        <v>-6.7454680416135053</v>
      </c>
      <c r="BP604" s="390">
        <f t="shared" ca="1" si="270"/>
        <v>-3.8724176927031917</v>
      </c>
      <c r="BQ604" s="390">
        <f t="shared" ca="1" si="270"/>
        <v>-2.8121080508521739</v>
      </c>
      <c r="BR604" s="390">
        <f t="shared" ca="1" si="270"/>
        <v>-2.7545978000585865</v>
      </c>
      <c r="BS604" s="390">
        <f t="shared" ca="1" si="270"/>
        <v>-2.0966399843706438</v>
      </c>
      <c r="BT604" s="390">
        <f t="shared" ca="1" si="270"/>
        <v>-1.9310393425702161</v>
      </c>
      <c r="BU604" s="390">
        <f t="shared" ca="1" si="270"/>
        <v>-1.2089887514637672</v>
      </c>
      <c r="BV604" s="390">
        <f t="shared" ca="1" si="270"/>
        <v>-0.96379373379987432</v>
      </c>
      <c r="BW604" s="390">
        <f t="shared" ca="1" si="270"/>
        <v>-0.81621696340278993</v>
      </c>
      <c r="BX604" s="390">
        <f t="shared" ca="1" si="270"/>
        <v>-0.41356026567938159</v>
      </c>
      <c r="BY604" s="390">
        <f t="shared" ca="1" si="270"/>
        <v>-0.30741447071197181</v>
      </c>
      <c r="BZ604" s="390">
        <f t="shared" ca="1" si="270"/>
        <v>-0.30719715183228702</v>
      </c>
      <c r="CA604" s="390">
        <f t="shared" ca="1" si="270"/>
        <v>-0.61018132843451545</v>
      </c>
      <c r="CB604" s="390">
        <f t="shared" ca="1" si="270"/>
        <v>-0.852549632465189</v>
      </c>
      <c r="CC604" s="390">
        <f t="shared" ca="1" si="270"/>
        <v>-1.1005827063717608</v>
      </c>
      <c r="CD604" s="390">
        <f t="shared" ca="1" si="270"/>
        <v>-1.6347243091373564</v>
      </c>
      <c r="CE604" s="390">
        <f t="shared" ca="1" si="270"/>
        <v>-1.5006750966383997</v>
      </c>
      <c r="CF604" s="390">
        <f t="shared" ca="1" si="270"/>
        <v>-0.7762198131181528</v>
      </c>
      <c r="CG604" s="390">
        <f t="shared" ca="1" si="270"/>
        <v>-0.66732537082444165</v>
      </c>
      <c r="CH604" s="390">
        <f t="shared" ca="1" si="270"/>
        <v>-0.83563857135825759</v>
      </c>
      <c r="CI604" s="390">
        <f t="shared" ca="1" si="270"/>
        <v>-1.0152267474049446</v>
      </c>
      <c r="CJ604" s="390">
        <f t="shared" ca="1" si="270"/>
        <v>-2.3063005525033011</v>
      </c>
      <c r="CK604" s="390">
        <f t="shared" ca="1" si="270"/>
        <v>-3.7154423988552252</v>
      </c>
      <c r="CL604" s="390">
        <f t="shared" ca="1" si="270"/>
        <v>-12.790685679781864</v>
      </c>
      <c r="CM604" s="390">
        <f t="shared" ca="1" si="270"/>
        <v>-14.211093157097311</v>
      </c>
      <c r="CN604" s="390">
        <f t="shared" ca="1" si="270"/>
        <v>-16.307783222671073</v>
      </c>
      <c r="CO604" s="390">
        <f t="shared" ca="1" si="270"/>
        <v>-13.407632074869218</v>
      </c>
    </row>
    <row r="605" spans="1:93" hidden="1" outlineLevel="1"/>
    <row r="606" spans="1:93" hidden="1" outlineLevel="1">
      <c r="A606" s="16" t="s">
        <v>142</v>
      </c>
    </row>
    <row r="607" spans="1:93" hidden="1" outlineLevel="1">
      <c r="A607" s="2" t="s">
        <v>136</v>
      </c>
    </row>
    <row r="608" spans="1:93" hidden="1" outlineLevel="1">
      <c r="A608" t="s">
        <v>137</v>
      </c>
      <c r="B608" t="s">
        <v>138</v>
      </c>
      <c r="C608" t="s">
        <v>139</v>
      </c>
    </row>
    <row r="609" spans="1:93" hidden="1" outlineLevel="1">
      <c r="A609">
        <v>1990</v>
      </c>
      <c r="B609">
        <f t="shared" ref="B609:B641" si="271">MAX($A$566-$A609+1,1)</f>
        <v>29</v>
      </c>
      <c r="C609" s="1" cm="1">
        <f t="array" ref="C609:C641">TRANSPOSE(D235:AJ235)</f>
        <v>9.6560219597600003</v>
      </c>
      <c r="D609" s="64"/>
      <c r="E609" s="64"/>
      <c r="F609" s="64"/>
      <c r="G609" s="64"/>
      <c r="H609" s="64"/>
      <c r="I609" s="64"/>
      <c r="J609" s="64"/>
      <c r="K609" s="64"/>
      <c r="L609" s="64"/>
      <c r="M609" s="64"/>
      <c r="N609" s="64"/>
      <c r="O609" s="64"/>
      <c r="P609" s="64"/>
      <c r="Q609" s="64"/>
      <c r="R609" s="64"/>
      <c r="S609" s="64"/>
      <c r="T609" s="64"/>
      <c r="U609" s="64"/>
      <c r="V609" s="64"/>
      <c r="W609" s="64"/>
      <c r="X609" s="64"/>
      <c r="Y609" s="64"/>
      <c r="Z609" s="64"/>
      <c r="AA609" s="64"/>
      <c r="AB609" s="64"/>
      <c r="AC609" s="64"/>
      <c r="AD609" s="64"/>
      <c r="AE609" s="64"/>
      <c r="AF609" cm="1">
        <f t="array" aca="1" ref="AF609" ca="1">IF($A609&gt;AF$1,"",$C609*INDEX('ETS yield tables'!$D$133:$CO$161,$B609,AF$1-$A609+1)/10^6)</f>
        <v>0</v>
      </c>
      <c r="AG609" cm="1">
        <f t="array" aca="1" ref="AG609" ca="1">IF($A609&gt;AG$1,"",$C609*INDEX('ETS yield tables'!$D$133:$CO$161,$B609,AG$1-$A609+1)/10^6)</f>
        <v>0</v>
      </c>
      <c r="AH609" cm="1">
        <f t="array" aca="1" ref="AH609" ca="1">IF($A609&gt;AH$1,"",$C609*INDEX('ETS yield tables'!$D$133:$CO$161,$B609,AH$1-$A609+1)/10^6)</f>
        <v>0</v>
      </c>
      <c r="AI609" cm="1">
        <f t="array" aca="1" ref="AI609" ca="1">IF($A609&gt;AI$1,"",$C609*INDEX('ETS yield tables'!$D$133:$CO$161,$B609,AI$1-$A609+1)/10^6)</f>
        <v>0</v>
      </c>
      <c r="AJ609" cm="1">
        <f t="array" aca="1" ref="AJ609" ca="1">IF($A609&gt;AJ$1,"",$C609*INDEX('ETS yield tables'!$D$133:$CO$161,$B609,AJ$1-$A609+1)/10^6)</f>
        <v>0</v>
      </c>
      <c r="AK609" cm="1">
        <f t="array" aca="1" ref="AK609" ca="1">IF($A609&gt;AK$1,"",$C609*INDEX('ETS yield tables'!$D$133:$CO$161,$B609,AK$1-$A609+1)/10^6)</f>
        <v>0</v>
      </c>
      <c r="AL609" cm="1">
        <f t="array" aca="1" ref="AL609" ca="1">IF($A609&gt;AL$1,"",$C609*INDEX('ETS yield tables'!$D$133:$CO$161,$B609,AL$1-$A609+1)/10^6)</f>
        <v>0</v>
      </c>
      <c r="AM609" cm="1">
        <f t="array" aca="1" ref="AM609" ca="1">IF($A609&gt;AM$1,"",$C609*INDEX('ETS yield tables'!$D$133:$CO$161,$B609,AM$1-$A609+1)/10^6)</f>
        <v>0</v>
      </c>
      <c r="AN609" cm="1">
        <f t="array" aca="1" ref="AN609" ca="1">IF($A609&gt;AN$1,"",$C609*INDEX('ETS yield tables'!$D$133:$CO$161,$B609,AN$1-$A609+1)/10^6)</f>
        <v>0</v>
      </c>
      <c r="AO609" cm="1">
        <f t="array" aca="1" ref="AO609" ca="1">IF($A609&gt;AO$1,"",$C609*INDEX('ETS yield tables'!$D$133:$CO$161,$B609,AO$1-$A609+1)/10^6)</f>
        <v>0</v>
      </c>
      <c r="AP609" cm="1">
        <f t="array" aca="1" ref="AP609" ca="1">IF($A609&gt;AP$1,"",$C609*INDEX('ETS yield tables'!$D$133:$CO$161,$B609,AP$1-$A609+1)/10^6)</f>
        <v>0</v>
      </c>
      <c r="AQ609" cm="1">
        <f t="array" aca="1" ref="AQ609" ca="1">IF($A609&gt;AQ$1,"",$C609*INDEX('ETS yield tables'!$D$133:$CO$161,$B609,AQ$1-$A609+1)/10^6)</f>
        <v>0</v>
      </c>
      <c r="AR609" cm="1">
        <f t="array" aca="1" ref="AR609" ca="1">IF($A609&gt;AR$1,"",$C609*INDEX('ETS yield tables'!$D$133:$CO$161,$B609,AR$1-$A609+1)/10^6)</f>
        <v>0</v>
      </c>
      <c r="AS609" cm="1">
        <f t="array" aca="1" ref="AS609" ca="1">IF($A609&gt;AS$1,"",$C609*INDEX('ETS yield tables'!$D$133:$CO$161,$B609,AS$1-$A609+1)/10^6)</f>
        <v>0</v>
      </c>
      <c r="AT609" cm="1">
        <f t="array" aca="1" ref="AT609" ca="1">IF($A609&gt;AT$1,"",$C609*INDEX('ETS yield tables'!$D$133:$CO$161,$B609,AT$1-$A609+1)/10^6)</f>
        <v>0</v>
      </c>
      <c r="AU609" cm="1">
        <f t="array" aca="1" ref="AU609" ca="1">IF($A609&gt;AU$1,"",$C609*INDEX('ETS yield tables'!$D$133:$CO$161,$B609,AU$1-$A609+1)/10^6)</f>
        <v>0</v>
      </c>
      <c r="AV609" cm="1">
        <f t="array" aca="1" ref="AV609" ca="1">IF($A609&gt;AV$1,"",$C609*INDEX('ETS yield tables'!$D$133:$CO$161,$B609,AV$1-$A609+1)/10^6)</f>
        <v>-6.3660086102317638E-3</v>
      </c>
      <c r="AW609" cm="1">
        <f t="array" aca="1" ref="AW609" ca="1">IF($A609&gt;AW$1,"",$C609*INDEX('ETS yield tables'!$D$133:$CO$161,$B609,AW$1-$A609+1)/10^6)</f>
        <v>0</v>
      </c>
      <c r="AX609" cm="1">
        <f t="array" aca="1" ref="AX609" ca="1">IF($A609&gt;AX$1,"",$C609*INDEX('ETS yield tables'!$D$133:$CO$161,$B609,AX$1-$A609+1)/10^6)</f>
        <v>0</v>
      </c>
      <c r="AY609" cm="1">
        <f t="array" aca="1" ref="AY609" ca="1">IF($A609&gt;AY$1,"",$C609*INDEX('ETS yield tables'!$D$133:$CO$161,$B609,AY$1-$A609+1)/10^6)</f>
        <v>0</v>
      </c>
      <c r="AZ609" cm="1">
        <f t="array" aca="1" ref="AZ609" ca="1">IF($A609&gt;AZ$1,"",$C609*INDEX('ETS yield tables'!$D$133:$CO$161,$B609,AZ$1-$A609+1)/10^6)</f>
        <v>0</v>
      </c>
      <c r="BA609" cm="1">
        <f t="array" aca="1" ref="BA609" ca="1">IF($A609&gt;BA$1,"",$C609*INDEX('ETS yield tables'!$D$133:$CO$161,$B609,BA$1-$A609+1)/10^6)</f>
        <v>0</v>
      </c>
      <c r="BB609" cm="1">
        <f t="array" aca="1" ref="BB609" ca="1">IF($A609&gt;BB$1,"",$C609*INDEX('ETS yield tables'!$D$133:$CO$161,$B609,BB$1-$A609+1)/10^6)</f>
        <v>0</v>
      </c>
      <c r="BC609" cm="1">
        <f t="array" aca="1" ref="BC609" ca="1">IF($A609&gt;BC$1,"",$C609*INDEX('ETS yield tables'!$D$133:$CO$161,$B609,BC$1-$A609+1)/10^6)</f>
        <v>0</v>
      </c>
      <c r="BD609" cm="1">
        <f t="array" aca="1" ref="BD609" ca="1">IF($A609&gt;BD$1,"",$C609*INDEX('ETS yield tables'!$D$133:$CO$161,$B609,BD$1-$A609+1)/10^6)</f>
        <v>0</v>
      </c>
      <c r="BE609" cm="1">
        <f t="array" aca="1" ref="BE609" ca="1">IF($A609&gt;BE$1,"",$C609*INDEX('ETS yield tables'!$D$133:$CO$161,$B609,BE$1-$A609+1)/10^6)</f>
        <v>0</v>
      </c>
      <c r="BF609" cm="1">
        <f t="array" aca="1" ref="BF609" ca="1">IF($A609&gt;BF$1,"",$C609*INDEX('ETS yield tables'!$D$133:$CO$161,$B609,BF$1-$A609+1)/10^6)</f>
        <v>0</v>
      </c>
      <c r="BG609" cm="1">
        <f t="array" aca="1" ref="BG609" ca="1">IF($A609&gt;BG$1,"",$C609*INDEX('ETS yield tables'!$D$133:$CO$161,$B609,BG$1-$A609+1)/10^6)</f>
        <v>0</v>
      </c>
      <c r="BH609" cm="1">
        <f t="array" aca="1" ref="BH609" ca="1">IF($A609&gt;BH$1,"",$C609*INDEX('ETS yield tables'!$D$133:$CO$161,$B609,BH$1-$A609+1)/10^6)</f>
        <v>0</v>
      </c>
      <c r="BI609" cm="1">
        <f t="array" aca="1" ref="BI609" ca="1">IF($A609&gt;BI$1,"",$C609*INDEX('ETS yield tables'!$D$133:$CO$161,$B609,BI$1-$A609+1)/10^6)</f>
        <v>0</v>
      </c>
      <c r="BJ609" cm="1">
        <f t="array" aca="1" ref="BJ609" ca="1">IF($A609&gt;BJ$1,"",$C609*INDEX('ETS yield tables'!$D$133:$CO$161,$B609,BJ$1-$A609+1)/10^6)</f>
        <v>0</v>
      </c>
      <c r="BK609" cm="1">
        <f t="array" aca="1" ref="BK609" ca="1">IF($A609&gt;BK$1,"",$C609*INDEX('ETS yield tables'!$D$133:$CO$161,$B609,BK$1-$A609+1)/10^6)</f>
        <v>0</v>
      </c>
      <c r="BL609" cm="1">
        <f t="array" aca="1" ref="BL609" ca="1">IF($A609&gt;BL$1,"",$C609*INDEX('ETS yield tables'!$D$133:$CO$161,$B609,BL$1-$A609+1)/10^6)</f>
        <v>0</v>
      </c>
      <c r="BM609" cm="1">
        <f t="array" aca="1" ref="BM609" ca="1">IF($A609&gt;BM$1,"",$C609*INDEX('ETS yield tables'!$D$133:$CO$161,$B609,BM$1-$A609+1)/10^6)</f>
        <v>0</v>
      </c>
      <c r="BN609" cm="1">
        <f t="array" aca="1" ref="BN609" ca="1">IF($A609&gt;BN$1,"",$C609*INDEX('ETS yield tables'!$D$133:$CO$161,$B609,BN$1-$A609+1)/10^6)</f>
        <v>0</v>
      </c>
      <c r="BO609" cm="1">
        <f t="array" aca="1" ref="BO609" ca="1">IF($A609&gt;BO$1,"",$C609*INDEX('ETS yield tables'!$D$133:$CO$161,$B609,BO$1-$A609+1)/10^6)</f>
        <v>0</v>
      </c>
      <c r="BP609" cm="1">
        <f t="array" aca="1" ref="BP609" ca="1">IF($A609&gt;BP$1,"",$C609*INDEX('ETS yield tables'!$D$133:$CO$161,$B609,BP$1-$A609+1)/10^6)</f>
        <v>0</v>
      </c>
      <c r="BQ609" cm="1">
        <f t="array" aca="1" ref="BQ609" ca="1">IF($A609&gt;BQ$1,"",$C609*INDEX('ETS yield tables'!$D$133:$CO$161,$B609,BQ$1-$A609+1)/10^6)</f>
        <v>0</v>
      </c>
      <c r="BR609" cm="1">
        <f t="array" aca="1" ref="BR609" ca="1">IF($A609&gt;BR$1,"",$C609*INDEX('ETS yield tables'!$D$133:$CO$161,$B609,BR$1-$A609+1)/10^6)</f>
        <v>0</v>
      </c>
      <c r="BS609" cm="1">
        <f t="array" aca="1" ref="BS609" ca="1">IF($A609&gt;BS$1,"",$C609*INDEX('ETS yield tables'!$D$133:$CO$161,$B609,BS$1-$A609+1)/10^6)</f>
        <v>0</v>
      </c>
      <c r="BT609" cm="1">
        <f t="array" aca="1" ref="BT609" ca="1">IF($A609&gt;BT$1,"",$C609*INDEX('ETS yield tables'!$D$133:$CO$161,$B609,BT$1-$A609+1)/10^6)</f>
        <v>0</v>
      </c>
      <c r="BU609" cm="1">
        <f t="array" aca="1" ref="BU609" ca="1">IF($A609&gt;BU$1,"",$C609*INDEX('ETS yield tables'!$D$133:$CO$161,$B609,BU$1-$A609+1)/10^6)</f>
        <v>0</v>
      </c>
      <c r="BV609" cm="1">
        <f t="array" aca="1" ref="BV609" ca="1">IF($A609&gt;BV$1,"",$C609*INDEX('ETS yield tables'!$D$133:$CO$161,$B609,BV$1-$A609+1)/10^6)</f>
        <v>0</v>
      </c>
      <c r="BW609" cm="1">
        <f t="array" aca="1" ref="BW609" ca="1">IF($A609&gt;BW$1,"",$C609*INDEX('ETS yield tables'!$D$133:$CO$161,$B609,BW$1-$A609+1)/10^6)</f>
        <v>0</v>
      </c>
      <c r="BX609" cm="1">
        <f t="array" aca="1" ref="BX609" ca="1">IF($A609&gt;BX$1,"",$C609*INDEX('ETS yield tables'!$D$133:$CO$161,$B609,BX$1-$A609+1)/10^6)</f>
        <v>0</v>
      </c>
      <c r="BY609" cm="1">
        <f t="array" aca="1" ref="BY609" ca="1">IF($A609&gt;BY$1,"",$C609*INDEX('ETS yield tables'!$D$133:$CO$161,$B609,BY$1-$A609+1)/10^6)</f>
        <v>0</v>
      </c>
      <c r="BZ609" cm="1">
        <f t="array" aca="1" ref="BZ609" ca="1">IF($A609&gt;BZ$1,"",$C609*INDEX('ETS yield tables'!$D$133:$CO$161,$B609,BZ$1-$A609+1)/10^6)</f>
        <v>0</v>
      </c>
      <c r="CA609" cm="1">
        <f t="array" aca="1" ref="CA609" ca="1">IF($A609&gt;CA$1,"",$C609*INDEX('ETS yield tables'!$D$133:$CO$161,$B609,CA$1-$A609+1)/10^6)</f>
        <v>0</v>
      </c>
      <c r="CB609" cm="1">
        <f t="array" aca="1" ref="CB609" ca="1">IF($A609&gt;CB$1,"",$C609*INDEX('ETS yield tables'!$D$133:$CO$161,$B609,CB$1-$A609+1)/10^6)</f>
        <v>0</v>
      </c>
      <c r="CC609" cm="1">
        <f t="array" aca="1" ref="CC609" ca="1">IF($A609&gt;CC$1,"",$C609*INDEX('ETS yield tables'!$D$133:$CO$161,$B609,CC$1-$A609+1)/10^6)</f>
        <v>0</v>
      </c>
      <c r="CD609" cm="1">
        <f t="array" aca="1" ref="CD609" ca="1">IF($A609&gt;CD$1,"",$C609*INDEX('ETS yield tables'!$D$133:$CO$161,$B609,CD$1-$A609+1)/10^6)</f>
        <v>0</v>
      </c>
      <c r="CE609" cm="1">
        <f t="array" aca="1" ref="CE609" ca="1">IF($A609&gt;CE$1,"",$C609*INDEX('ETS yield tables'!$D$133:$CO$161,$B609,CE$1-$A609+1)/10^6)</f>
        <v>0</v>
      </c>
      <c r="CF609" cm="1">
        <f t="array" aca="1" ref="CF609" ca="1">IF($A609&gt;CF$1,"",$C609*INDEX('ETS yield tables'!$D$133:$CO$161,$B609,CF$1-$A609+1)/10^6)</f>
        <v>0</v>
      </c>
      <c r="CG609" cm="1">
        <f t="array" aca="1" ref="CG609" ca="1">IF($A609&gt;CG$1,"",$C609*INDEX('ETS yield tables'!$D$133:$CO$161,$B609,CG$1-$A609+1)/10^6)</f>
        <v>0</v>
      </c>
      <c r="CH609" cm="1">
        <f t="array" aca="1" ref="CH609" ca="1">IF($A609&gt;CH$1,"",$C609*INDEX('ETS yield tables'!$D$133:$CO$161,$B609,CH$1-$A609+1)/10^6)</f>
        <v>0</v>
      </c>
      <c r="CI609" cm="1">
        <f t="array" aca="1" ref="CI609" ca="1">IF($A609&gt;CI$1,"",$C609*INDEX('ETS yield tables'!$D$133:$CO$161,$B609,CI$1-$A609+1)/10^6)</f>
        <v>0</v>
      </c>
      <c r="CJ609" cm="1">
        <f t="array" aca="1" ref="CJ609" ca="1">IF($A609&gt;CJ$1,"",$C609*INDEX('ETS yield tables'!$D$133:$CO$161,$B609,CJ$1-$A609+1)/10^6)</f>
        <v>0</v>
      </c>
      <c r="CK609" cm="1">
        <f t="array" aca="1" ref="CK609" ca="1">IF($A609&gt;CK$1,"",$C609*INDEX('ETS yield tables'!$D$133:$CO$161,$B609,CK$1-$A609+1)/10^6)</f>
        <v>0</v>
      </c>
      <c r="CL609" cm="1">
        <f t="array" aca="1" ref="CL609" ca="1">IF($A609&gt;CL$1,"",$C609*INDEX('ETS yield tables'!$D$133:$CO$161,$B609,CL$1-$A609+1)/10^6)</f>
        <v>0</v>
      </c>
      <c r="CM609" cm="1">
        <f t="array" aca="1" ref="CM609" ca="1">IF($A609&gt;CM$1,"",$C609*INDEX('ETS yield tables'!$D$133:$CO$161,$B609,CM$1-$A609+1)/10^6)</f>
        <v>0</v>
      </c>
      <c r="CN609" cm="1">
        <f t="array" aca="1" ref="CN609" ca="1">IF($A609&gt;CN$1,"",$C609*INDEX('ETS yield tables'!$D$133:$CO$161,$B609,CN$1-$A609+1)/10^6)</f>
        <v>0</v>
      </c>
      <c r="CO609" cm="1">
        <f t="array" aca="1" ref="CO609" ca="1">IF($A609&gt;CO$1,"",$C609*INDEX('ETS yield tables'!$D$133:$CO$161,$B609,CO$1-$A609+1)/10^6)</f>
        <v>-8.5671614526423041E-3</v>
      </c>
    </row>
    <row r="610" spans="1:93" hidden="1" outlineLevel="1">
      <c r="A610">
        <v>1991</v>
      </c>
      <c r="B610">
        <f t="shared" si="271"/>
        <v>28</v>
      </c>
      <c r="C610" s="1">
        <v>33.865547272160001</v>
      </c>
      <c r="D610" s="64"/>
      <c r="E610" s="64"/>
      <c r="F610" s="64"/>
      <c r="G610" s="64"/>
      <c r="H610" s="64"/>
      <c r="I610" s="64"/>
      <c r="J610" s="64"/>
      <c r="K610" s="64"/>
      <c r="L610" s="64"/>
      <c r="M610" s="64"/>
      <c r="N610" s="64"/>
      <c r="O610" s="64"/>
      <c r="P610" s="64"/>
      <c r="Q610" s="64"/>
      <c r="R610" s="64"/>
      <c r="S610" s="64"/>
      <c r="T610" s="64"/>
      <c r="U610" s="64"/>
      <c r="V610" s="64"/>
      <c r="W610" s="64"/>
      <c r="X610" s="64"/>
      <c r="Y610" s="64"/>
      <c r="Z610" s="64"/>
      <c r="AA610" s="64"/>
      <c r="AB610" s="64"/>
      <c r="AC610" s="64"/>
      <c r="AD610" s="64"/>
      <c r="AE610" s="64"/>
      <c r="AF610" cm="1">
        <f t="array" aca="1" ref="AF610" ca="1">IF($A610&gt;AF$1,"",$C610*INDEX('ETS yield tables'!$D$133:$CO$161,$B610,AF$1-$A610+1)/10^6)</f>
        <v>0</v>
      </c>
      <c r="AG610" cm="1">
        <f t="array" aca="1" ref="AG610" ca="1">IF($A610&gt;AG$1,"",$C610*INDEX('ETS yield tables'!$D$133:$CO$161,$B610,AG$1-$A610+1)/10^6)</f>
        <v>0</v>
      </c>
      <c r="AH610" cm="1">
        <f t="array" aca="1" ref="AH610" ca="1">IF($A610&gt;AH$1,"",$C610*INDEX('ETS yield tables'!$D$133:$CO$161,$B610,AH$1-$A610+1)/10^6)</f>
        <v>0</v>
      </c>
      <c r="AI610" cm="1">
        <f t="array" aca="1" ref="AI610" ca="1">IF($A610&gt;AI$1,"",$C610*INDEX('ETS yield tables'!$D$133:$CO$161,$B610,AI$1-$A610+1)/10^6)</f>
        <v>0</v>
      </c>
      <c r="AJ610" cm="1">
        <f t="array" aca="1" ref="AJ610" ca="1">IF($A610&gt;AJ$1,"",$C610*INDEX('ETS yield tables'!$D$133:$CO$161,$B610,AJ$1-$A610+1)/10^6)</f>
        <v>0</v>
      </c>
      <c r="AK610" cm="1">
        <f t="array" aca="1" ref="AK610" ca="1">IF($A610&gt;AK$1,"",$C610*INDEX('ETS yield tables'!$D$133:$CO$161,$B610,AK$1-$A610+1)/10^6)</f>
        <v>0</v>
      </c>
      <c r="AL610" cm="1">
        <f t="array" aca="1" ref="AL610" ca="1">IF($A610&gt;AL$1,"",$C610*INDEX('ETS yield tables'!$D$133:$CO$161,$B610,AL$1-$A610+1)/10^6)</f>
        <v>0</v>
      </c>
      <c r="AM610" cm="1">
        <f t="array" aca="1" ref="AM610" ca="1">IF($A610&gt;AM$1,"",$C610*INDEX('ETS yield tables'!$D$133:$CO$161,$B610,AM$1-$A610+1)/10^6)</f>
        <v>0</v>
      </c>
      <c r="AN610" cm="1">
        <f t="array" aca="1" ref="AN610" ca="1">IF($A610&gt;AN$1,"",$C610*INDEX('ETS yield tables'!$D$133:$CO$161,$B610,AN$1-$A610+1)/10^6)</f>
        <v>0</v>
      </c>
      <c r="AO610" cm="1">
        <f t="array" aca="1" ref="AO610" ca="1">IF($A610&gt;AO$1,"",$C610*INDEX('ETS yield tables'!$D$133:$CO$161,$B610,AO$1-$A610+1)/10^6)</f>
        <v>0</v>
      </c>
      <c r="AP610" cm="1">
        <f t="array" aca="1" ref="AP610" ca="1">IF($A610&gt;AP$1,"",$C610*INDEX('ETS yield tables'!$D$133:$CO$161,$B610,AP$1-$A610+1)/10^6)</f>
        <v>0</v>
      </c>
      <c r="AQ610" cm="1">
        <f t="array" aca="1" ref="AQ610" ca="1">IF($A610&gt;AQ$1,"",$C610*INDEX('ETS yield tables'!$D$133:$CO$161,$B610,AQ$1-$A610+1)/10^6)</f>
        <v>0</v>
      </c>
      <c r="AR610" cm="1">
        <f t="array" aca="1" ref="AR610" ca="1">IF($A610&gt;AR$1,"",$C610*INDEX('ETS yield tables'!$D$133:$CO$161,$B610,AR$1-$A610+1)/10^6)</f>
        <v>0</v>
      </c>
      <c r="AS610" cm="1">
        <f t="array" aca="1" ref="AS610" ca="1">IF($A610&gt;AS$1,"",$C610*INDEX('ETS yield tables'!$D$133:$CO$161,$B610,AS$1-$A610+1)/10^6)</f>
        <v>0</v>
      </c>
      <c r="AT610" cm="1">
        <f t="array" aca="1" ref="AT610" ca="1">IF($A610&gt;AT$1,"",$C610*INDEX('ETS yield tables'!$D$133:$CO$161,$B610,AT$1-$A610+1)/10^6)</f>
        <v>0</v>
      </c>
      <c r="AU610" cm="1">
        <f t="array" aca="1" ref="AU610" ca="1">IF($A610&gt;AU$1,"",$C610*INDEX('ETS yield tables'!$D$133:$CO$161,$B610,AU$1-$A610+1)/10^6)</f>
        <v>0</v>
      </c>
      <c r="AV610" cm="1">
        <f t="array" aca="1" ref="AV610" ca="1">IF($A610&gt;AV$1,"",$C610*INDEX('ETS yield tables'!$D$133:$CO$161,$B610,AV$1-$A610+1)/10^6)</f>
        <v>0</v>
      </c>
      <c r="AW610" cm="1">
        <f t="array" aca="1" ref="AW610" ca="1">IF($A610&gt;AW$1,"",$C610*INDEX('ETS yield tables'!$D$133:$CO$161,$B610,AW$1-$A610+1)/10^6)</f>
        <v>-2.3879699366508252E-2</v>
      </c>
      <c r="AX610" cm="1">
        <f t="array" aca="1" ref="AX610" ca="1">IF($A610&gt;AX$1,"",$C610*INDEX('ETS yield tables'!$D$133:$CO$161,$B610,AX$1-$A610+1)/10^6)</f>
        <v>0</v>
      </c>
      <c r="AY610" cm="1">
        <f t="array" aca="1" ref="AY610" ca="1">IF($A610&gt;AY$1,"",$C610*INDEX('ETS yield tables'!$D$133:$CO$161,$B610,AY$1-$A610+1)/10^6)</f>
        <v>0</v>
      </c>
      <c r="AZ610" cm="1">
        <f t="array" aca="1" ref="AZ610" ca="1">IF($A610&gt;AZ$1,"",$C610*INDEX('ETS yield tables'!$D$133:$CO$161,$B610,AZ$1-$A610+1)/10^6)</f>
        <v>0</v>
      </c>
      <c r="BA610" cm="1">
        <f t="array" aca="1" ref="BA610" ca="1">IF($A610&gt;BA$1,"",$C610*INDEX('ETS yield tables'!$D$133:$CO$161,$B610,BA$1-$A610+1)/10^6)</f>
        <v>0</v>
      </c>
      <c r="BB610" cm="1">
        <f t="array" aca="1" ref="BB610" ca="1">IF($A610&gt;BB$1,"",$C610*INDEX('ETS yield tables'!$D$133:$CO$161,$B610,BB$1-$A610+1)/10^6)</f>
        <v>0</v>
      </c>
      <c r="BC610" cm="1">
        <f t="array" aca="1" ref="BC610" ca="1">IF($A610&gt;BC$1,"",$C610*INDEX('ETS yield tables'!$D$133:$CO$161,$B610,BC$1-$A610+1)/10^6)</f>
        <v>0</v>
      </c>
      <c r="BD610" cm="1">
        <f t="array" aca="1" ref="BD610" ca="1">IF($A610&gt;BD$1,"",$C610*INDEX('ETS yield tables'!$D$133:$CO$161,$B610,BD$1-$A610+1)/10^6)</f>
        <v>0</v>
      </c>
      <c r="BE610" cm="1">
        <f t="array" aca="1" ref="BE610" ca="1">IF($A610&gt;BE$1,"",$C610*INDEX('ETS yield tables'!$D$133:$CO$161,$B610,BE$1-$A610+1)/10^6)</f>
        <v>0</v>
      </c>
      <c r="BF610" cm="1">
        <f t="array" aca="1" ref="BF610" ca="1">IF($A610&gt;BF$1,"",$C610*INDEX('ETS yield tables'!$D$133:$CO$161,$B610,BF$1-$A610+1)/10^6)</f>
        <v>0</v>
      </c>
      <c r="BG610" cm="1">
        <f t="array" aca="1" ref="BG610" ca="1">IF($A610&gt;BG$1,"",$C610*INDEX('ETS yield tables'!$D$133:$CO$161,$B610,BG$1-$A610+1)/10^6)</f>
        <v>0</v>
      </c>
      <c r="BH610" cm="1">
        <f t="array" aca="1" ref="BH610" ca="1">IF($A610&gt;BH$1,"",$C610*INDEX('ETS yield tables'!$D$133:$CO$161,$B610,BH$1-$A610+1)/10^6)</f>
        <v>0</v>
      </c>
      <c r="BI610" cm="1">
        <f t="array" aca="1" ref="BI610" ca="1">IF($A610&gt;BI$1,"",$C610*INDEX('ETS yield tables'!$D$133:$CO$161,$B610,BI$1-$A610+1)/10^6)</f>
        <v>0</v>
      </c>
      <c r="BJ610" cm="1">
        <f t="array" aca="1" ref="BJ610" ca="1">IF($A610&gt;BJ$1,"",$C610*INDEX('ETS yield tables'!$D$133:$CO$161,$B610,BJ$1-$A610+1)/10^6)</f>
        <v>0</v>
      </c>
      <c r="BK610" cm="1">
        <f t="array" aca="1" ref="BK610" ca="1">IF($A610&gt;BK$1,"",$C610*INDEX('ETS yield tables'!$D$133:$CO$161,$B610,BK$1-$A610+1)/10^6)</f>
        <v>0</v>
      </c>
      <c r="BL610" cm="1">
        <f t="array" aca="1" ref="BL610" ca="1">IF($A610&gt;BL$1,"",$C610*INDEX('ETS yield tables'!$D$133:$CO$161,$B610,BL$1-$A610+1)/10^6)</f>
        <v>0</v>
      </c>
      <c r="BM610" cm="1">
        <f t="array" aca="1" ref="BM610" ca="1">IF($A610&gt;BM$1,"",$C610*INDEX('ETS yield tables'!$D$133:$CO$161,$B610,BM$1-$A610+1)/10^6)</f>
        <v>0</v>
      </c>
      <c r="BN610" cm="1">
        <f t="array" aca="1" ref="BN610" ca="1">IF($A610&gt;BN$1,"",$C610*INDEX('ETS yield tables'!$D$133:$CO$161,$B610,BN$1-$A610+1)/10^6)</f>
        <v>0</v>
      </c>
      <c r="BO610" cm="1">
        <f t="array" aca="1" ref="BO610" ca="1">IF($A610&gt;BO$1,"",$C610*INDEX('ETS yield tables'!$D$133:$CO$161,$B610,BO$1-$A610+1)/10^6)</f>
        <v>0</v>
      </c>
      <c r="BP610" cm="1">
        <f t="array" aca="1" ref="BP610" ca="1">IF($A610&gt;BP$1,"",$C610*INDEX('ETS yield tables'!$D$133:$CO$161,$B610,BP$1-$A610+1)/10^6)</f>
        <v>0</v>
      </c>
      <c r="BQ610" cm="1">
        <f t="array" aca="1" ref="BQ610" ca="1">IF($A610&gt;BQ$1,"",$C610*INDEX('ETS yield tables'!$D$133:$CO$161,$B610,BQ$1-$A610+1)/10^6)</f>
        <v>0</v>
      </c>
      <c r="BR610" cm="1">
        <f t="array" aca="1" ref="BR610" ca="1">IF($A610&gt;BR$1,"",$C610*INDEX('ETS yield tables'!$D$133:$CO$161,$B610,BR$1-$A610+1)/10^6)</f>
        <v>0</v>
      </c>
      <c r="BS610" cm="1">
        <f t="array" aca="1" ref="BS610" ca="1">IF($A610&gt;BS$1,"",$C610*INDEX('ETS yield tables'!$D$133:$CO$161,$B610,BS$1-$A610+1)/10^6)</f>
        <v>0</v>
      </c>
      <c r="BT610" cm="1">
        <f t="array" aca="1" ref="BT610" ca="1">IF($A610&gt;BT$1,"",$C610*INDEX('ETS yield tables'!$D$133:$CO$161,$B610,BT$1-$A610+1)/10^6)</f>
        <v>0</v>
      </c>
      <c r="BU610" cm="1">
        <f t="array" aca="1" ref="BU610" ca="1">IF($A610&gt;BU$1,"",$C610*INDEX('ETS yield tables'!$D$133:$CO$161,$B610,BU$1-$A610+1)/10^6)</f>
        <v>0</v>
      </c>
      <c r="BV610" cm="1">
        <f t="array" aca="1" ref="BV610" ca="1">IF($A610&gt;BV$1,"",$C610*INDEX('ETS yield tables'!$D$133:$CO$161,$B610,BV$1-$A610+1)/10^6)</f>
        <v>0</v>
      </c>
      <c r="BW610" cm="1">
        <f t="array" aca="1" ref="BW610" ca="1">IF($A610&gt;BW$1,"",$C610*INDEX('ETS yield tables'!$D$133:$CO$161,$B610,BW$1-$A610+1)/10^6)</f>
        <v>0</v>
      </c>
      <c r="BX610" cm="1">
        <f t="array" aca="1" ref="BX610" ca="1">IF($A610&gt;BX$1,"",$C610*INDEX('ETS yield tables'!$D$133:$CO$161,$B610,BX$1-$A610+1)/10^6)</f>
        <v>0</v>
      </c>
      <c r="BY610" cm="1">
        <f t="array" aca="1" ref="BY610" ca="1">IF($A610&gt;BY$1,"",$C610*INDEX('ETS yield tables'!$D$133:$CO$161,$B610,BY$1-$A610+1)/10^6)</f>
        <v>0</v>
      </c>
      <c r="BZ610" cm="1">
        <f t="array" aca="1" ref="BZ610" ca="1">IF($A610&gt;BZ$1,"",$C610*INDEX('ETS yield tables'!$D$133:$CO$161,$B610,BZ$1-$A610+1)/10^6)</f>
        <v>0</v>
      </c>
      <c r="CA610" cm="1">
        <f t="array" aca="1" ref="CA610" ca="1">IF($A610&gt;CA$1,"",$C610*INDEX('ETS yield tables'!$D$133:$CO$161,$B610,CA$1-$A610+1)/10^6)</f>
        <v>0</v>
      </c>
      <c r="CB610" cm="1">
        <f t="array" aca="1" ref="CB610" ca="1">IF($A610&gt;CB$1,"",$C610*INDEX('ETS yield tables'!$D$133:$CO$161,$B610,CB$1-$A610+1)/10^6)</f>
        <v>0</v>
      </c>
      <c r="CC610" cm="1">
        <f t="array" aca="1" ref="CC610" ca="1">IF($A610&gt;CC$1,"",$C610*INDEX('ETS yield tables'!$D$133:$CO$161,$B610,CC$1-$A610+1)/10^6)</f>
        <v>0</v>
      </c>
      <c r="CD610" cm="1">
        <f t="array" aca="1" ref="CD610" ca="1">IF($A610&gt;CD$1,"",$C610*INDEX('ETS yield tables'!$D$133:$CO$161,$B610,CD$1-$A610+1)/10^6)</f>
        <v>0</v>
      </c>
      <c r="CE610" cm="1">
        <f t="array" aca="1" ref="CE610" ca="1">IF($A610&gt;CE$1,"",$C610*INDEX('ETS yield tables'!$D$133:$CO$161,$B610,CE$1-$A610+1)/10^6)</f>
        <v>0</v>
      </c>
      <c r="CF610" cm="1">
        <f t="array" aca="1" ref="CF610" ca="1">IF($A610&gt;CF$1,"",$C610*INDEX('ETS yield tables'!$D$133:$CO$161,$B610,CF$1-$A610+1)/10^6)</f>
        <v>0</v>
      </c>
      <c r="CG610" cm="1">
        <f t="array" aca="1" ref="CG610" ca="1">IF($A610&gt;CG$1,"",$C610*INDEX('ETS yield tables'!$D$133:$CO$161,$B610,CG$1-$A610+1)/10^6)</f>
        <v>0</v>
      </c>
      <c r="CH610" cm="1">
        <f t="array" aca="1" ref="CH610" ca="1">IF($A610&gt;CH$1,"",$C610*INDEX('ETS yield tables'!$D$133:$CO$161,$B610,CH$1-$A610+1)/10^6)</f>
        <v>0</v>
      </c>
      <c r="CI610" cm="1">
        <f t="array" aca="1" ref="CI610" ca="1">IF($A610&gt;CI$1,"",$C610*INDEX('ETS yield tables'!$D$133:$CO$161,$B610,CI$1-$A610+1)/10^6)</f>
        <v>0</v>
      </c>
      <c r="CJ610" cm="1">
        <f t="array" aca="1" ref="CJ610" ca="1">IF($A610&gt;CJ$1,"",$C610*INDEX('ETS yield tables'!$D$133:$CO$161,$B610,CJ$1-$A610+1)/10^6)</f>
        <v>0</v>
      </c>
      <c r="CK610" cm="1">
        <f t="array" aca="1" ref="CK610" ca="1">IF($A610&gt;CK$1,"",$C610*INDEX('ETS yield tables'!$D$133:$CO$161,$B610,CK$1-$A610+1)/10^6)</f>
        <v>0</v>
      </c>
      <c r="CL610" cm="1">
        <f t="array" aca="1" ref="CL610" ca="1">IF($A610&gt;CL$1,"",$C610*INDEX('ETS yield tables'!$D$133:$CO$161,$B610,CL$1-$A610+1)/10^6)</f>
        <v>0</v>
      </c>
      <c r="CM610" cm="1">
        <f t="array" aca="1" ref="CM610" ca="1">IF($A610&gt;CM$1,"",$C610*INDEX('ETS yield tables'!$D$133:$CO$161,$B610,CM$1-$A610+1)/10^6)</f>
        <v>0</v>
      </c>
      <c r="CN610" cm="1">
        <f t="array" aca="1" ref="CN610" ca="1">IF($A610&gt;CN$1,"",$C610*INDEX('ETS yield tables'!$D$133:$CO$161,$B610,CN$1-$A610+1)/10^6)</f>
        <v>0</v>
      </c>
      <c r="CO610" cm="1">
        <f t="array" aca="1" ref="CO610" ca="1">IF($A610&gt;CO$1,"",$C610*INDEX('ETS yield tables'!$D$133:$CO$161,$B610,CO$1-$A610+1)/10^6)</f>
        <v>0</v>
      </c>
    </row>
    <row r="611" spans="1:93" hidden="1" outlineLevel="1">
      <c r="A611">
        <v>1992</v>
      </c>
      <c r="B611">
        <f t="shared" si="271"/>
        <v>27</v>
      </c>
      <c r="C611" s="1">
        <v>26.263350604080006</v>
      </c>
      <c r="D611" s="64"/>
      <c r="E611" s="64"/>
      <c r="F611" s="64"/>
      <c r="G611" s="64"/>
      <c r="H611" s="64"/>
      <c r="I611" s="64"/>
      <c r="J611" s="64"/>
      <c r="K611" s="64"/>
      <c r="L611" s="64"/>
      <c r="M611" s="64"/>
      <c r="N611" s="64"/>
      <c r="O611" s="64"/>
      <c r="P611" s="64"/>
      <c r="Q611" s="64"/>
      <c r="R611" s="64"/>
      <c r="S611" s="64"/>
      <c r="T611" s="64"/>
      <c r="U611" s="64"/>
      <c r="V611" s="64"/>
      <c r="W611" s="64"/>
      <c r="X611" s="64"/>
      <c r="Y611" s="64"/>
      <c r="Z611" s="64"/>
      <c r="AA611" s="64"/>
      <c r="AB611" s="64"/>
      <c r="AC611" s="64"/>
      <c r="AD611" s="64"/>
      <c r="AE611" s="64"/>
      <c r="AF611" cm="1">
        <f t="array" aca="1" ref="AF611" ca="1">IF($A611&gt;AF$1,"",$C611*INDEX('ETS yield tables'!$D$133:$CO$161,$B611,AF$1-$A611+1)/10^6)</f>
        <v>0</v>
      </c>
      <c r="AG611" cm="1">
        <f t="array" aca="1" ref="AG611" ca="1">IF($A611&gt;AG$1,"",$C611*INDEX('ETS yield tables'!$D$133:$CO$161,$B611,AG$1-$A611+1)/10^6)</f>
        <v>0</v>
      </c>
      <c r="AH611" cm="1">
        <f t="array" aca="1" ref="AH611" ca="1">IF($A611&gt;AH$1,"",$C611*INDEX('ETS yield tables'!$D$133:$CO$161,$B611,AH$1-$A611+1)/10^6)</f>
        <v>0</v>
      </c>
      <c r="AI611" cm="1">
        <f t="array" aca="1" ref="AI611" ca="1">IF($A611&gt;AI$1,"",$C611*INDEX('ETS yield tables'!$D$133:$CO$161,$B611,AI$1-$A611+1)/10^6)</f>
        <v>0</v>
      </c>
      <c r="AJ611" cm="1">
        <f t="array" aca="1" ref="AJ611" ca="1">IF($A611&gt;AJ$1,"",$C611*INDEX('ETS yield tables'!$D$133:$CO$161,$B611,AJ$1-$A611+1)/10^6)</f>
        <v>0</v>
      </c>
      <c r="AK611" cm="1">
        <f t="array" aca="1" ref="AK611" ca="1">IF($A611&gt;AK$1,"",$C611*INDEX('ETS yield tables'!$D$133:$CO$161,$B611,AK$1-$A611+1)/10^6)</f>
        <v>0</v>
      </c>
      <c r="AL611" cm="1">
        <f t="array" aca="1" ref="AL611" ca="1">IF($A611&gt;AL$1,"",$C611*INDEX('ETS yield tables'!$D$133:$CO$161,$B611,AL$1-$A611+1)/10^6)</f>
        <v>0</v>
      </c>
      <c r="AM611" cm="1">
        <f t="array" aca="1" ref="AM611" ca="1">IF($A611&gt;AM$1,"",$C611*INDEX('ETS yield tables'!$D$133:$CO$161,$B611,AM$1-$A611+1)/10^6)</f>
        <v>0</v>
      </c>
      <c r="AN611" cm="1">
        <f t="array" aca="1" ref="AN611" ca="1">IF($A611&gt;AN$1,"",$C611*INDEX('ETS yield tables'!$D$133:$CO$161,$B611,AN$1-$A611+1)/10^6)</f>
        <v>0</v>
      </c>
      <c r="AO611" cm="1">
        <f t="array" aca="1" ref="AO611" ca="1">IF($A611&gt;AO$1,"",$C611*INDEX('ETS yield tables'!$D$133:$CO$161,$B611,AO$1-$A611+1)/10^6)</f>
        <v>0</v>
      </c>
      <c r="AP611" cm="1">
        <f t="array" aca="1" ref="AP611" ca="1">IF($A611&gt;AP$1,"",$C611*INDEX('ETS yield tables'!$D$133:$CO$161,$B611,AP$1-$A611+1)/10^6)</f>
        <v>0</v>
      </c>
      <c r="AQ611" cm="1">
        <f t="array" aca="1" ref="AQ611" ca="1">IF($A611&gt;AQ$1,"",$C611*INDEX('ETS yield tables'!$D$133:$CO$161,$B611,AQ$1-$A611+1)/10^6)</f>
        <v>0</v>
      </c>
      <c r="AR611" cm="1">
        <f t="array" aca="1" ref="AR611" ca="1">IF($A611&gt;AR$1,"",$C611*INDEX('ETS yield tables'!$D$133:$CO$161,$B611,AR$1-$A611+1)/10^6)</f>
        <v>0</v>
      </c>
      <c r="AS611" cm="1">
        <f t="array" aca="1" ref="AS611" ca="1">IF($A611&gt;AS$1,"",$C611*INDEX('ETS yield tables'!$D$133:$CO$161,$B611,AS$1-$A611+1)/10^6)</f>
        <v>0</v>
      </c>
      <c r="AT611" cm="1">
        <f t="array" aca="1" ref="AT611" ca="1">IF($A611&gt;AT$1,"",$C611*INDEX('ETS yield tables'!$D$133:$CO$161,$B611,AT$1-$A611+1)/10^6)</f>
        <v>0</v>
      </c>
      <c r="AU611" cm="1">
        <f t="array" aca="1" ref="AU611" ca="1">IF($A611&gt;AU$1,"",$C611*INDEX('ETS yield tables'!$D$133:$CO$161,$B611,AU$1-$A611+1)/10^6)</f>
        <v>0</v>
      </c>
      <c r="AV611" cm="1">
        <f t="array" aca="1" ref="AV611" ca="1">IF($A611&gt;AV$1,"",$C611*INDEX('ETS yield tables'!$D$133:$CO$161,$B611,AV$1-$A611+1)/10^6)</f>
        <v>0</v>
      </c>
      <c r="AW611" cm="1">
        <f t="array" aca="1" ref="AW611" ca="1">IF($A611&gt;AW$1,"",$C611*INDEX('ETS yield tables'!$D$133:$CO$161,$B611,AW$1-$A611+1)/10^6)</f>
        <v>0</v>
      </c>
      <c r="AX611" cm="1">
        <f t="array" aca="1" ref="AX611" ca="1">IF($A611&gt;AX$1,"",$C611*INDEX('ETS yield tables'!$D$133:$CO$161,$B611,AX$1-$A611+1)/10^6)</f>
        <v>-1.971379226466859E-2</v>
      </c>
      <c r="AY611" cm="1">
        <f t="array" aca="1" ref="AY611" ca="1">IF($A611&gt;AY$1,"",$C611*INDEX('ETS yield tables'!$D$133:$CO$161,$B611,AY$1-$A611+1)/10^6)</f>
        <v>0</v>
      </c>
      <c r="AZ611" cm="1">
        <f t="array" aca="1" ref="AZ611" ca="1">IF($A611&gt;AZ$1,"",$C611*INDEX('ETS yield tables'!$D$133:$CO$161,$B611,AZ$1-$A611+1)/10^6)</f>
        <v>0</v>
      </c>
      <c r="BA611" cm="1">
        <f t="array" aca="1" ref="BA611" ca="1">IF($A611&gt;BA$1,"",$C611*INDEX('ETS yield tables'!$D$133:$CO$161,$B611,BA$1-$A611+1)/10^6)</f>
        <v>0</v>
      </c>
      <c r="BB611" cm="1">
        <f t="array" aca="1" ref="BB611" ca="1">IF($A611&gt;BB$1,"",$C611*INDEX('ETS yield tables'!$D$133:$CO$161,$B611,BB$1-$A611+1)/10^6)</f>
        <v>0</v>
      </c>
      <c r="BC611" cm="1">
        <f t="array" aca="1" ref="BC611" ca="1">IF($A611&gt;BC$1,"",$C611*INDEX('ETS yield tables'!$D$133:$CO$161,$B611,BC$1-$A611+1)/10^6)</f>
        <v>0</v>
      </c>
      <c r="BD611" cm="1">
        <f t="array" aca="1" ref="BD611" ca="1">IF($A611&gt;BD$1,"",$C611*INDEX('ETS yield tables'!$D$133:$CO$161,$B611,BD$1-$A611+1)/10^6)</f>
        <v>0</v>
      </c>
      <c r="BE611" cm="1">
        <f t="array" aca="1" ref="BE611" ca="1">IF($A611&gt;BE$1,"",$C611*INDEX('ETS yield tables'!$D$133:$CO$161,$B611,BE$1-$A611+1)/10^6)</f>
        <v>0</v>
      </c>
      <c r="BF611" cm="1">
        <f t="array" aca="1" ref="BF611" ca="1">IF($A611&gt;BF$1,"",$C611*INDEX('ETS yield tables'!$D$133:$CO$161,$B611,BF$1-$A611+1)/10^6)</f>
        <v>0</v>
      </c>
      <c r="BG611" cm="1">
        <f t="array" aca="1" ref="BG611" ca="1">IF($A611&gt;BG$1,"",$C611*INDEX('ETS yield tables'!$D$133:$CO$161,$B611,BG$1-$A611+1)/10^6)</f>
        <v>0</v>
      </c>
      <c r="BH611" cm="1">
        <f t="array" aca="1" ref="BH611" ca="1">IF($A611&gt;BH$1,"",$C611*INDEX('ETS yield tables'!$D$133:$CO$161,$B611,BH$1-$A611+1)/10^6)</f>
        <v>0</v>
      </c>
      <c r="BI611" cm="1">
        <f t="array" aca="1" ref="BI611" ca="1">IF($A611&gt;BI$1,"",$C611*INDEX('ETS yield tables'!$D$133:$CO$161,$B611,BI$1-$A611+1)/10^6)</f>
        <v>0</v>
      </c>
      <c r="BJ611" cm="1">
        <f t="array" aca="1" ref="BJ611" ca="1">IF($A611&gt;BJ$1,"",$C611*INDEX('ETS yield tables'!$D$133:$CO$161,$B611,BJ$1-$A611+1)/10^6)</f>
        <v>0</v>
      </c>
      <c r="BK611" cm="1">
        <f t="array" aca="1" ref="BK611" ca="1">IF($A611&gt;BK$1,"",$C611*INDEX('ETS yield tables'!$D$133:$CO$161,$B611,BK$1-$A611+1)/10^6)</f>
        <v>0</v>
      </c>
      <c r="BL611" cm="1">
        <f t="array" aca="1" ref="BL611" ca="1">IF($A611&gt;BL$1,"",$C611*INDEX('ETS yield tables'!$D$133:$CO$161,$B611,BL$1-$A611+1)/10^6)</f>
        <v>0</v>
      </c>
      <c r="BM611" cm="1">
        <f t="array" aca="1" ref="BM611" ca="1">IF($A611&gt;BM$1,"",$C611*INDEX('ETS yield tables'!$D$133:$CO$161,$B611,BM$1-$A611+1)/10^6)</f>
        <v>0</v>
      </c>
      <c r="BN611" cm="1">
        <f t="array" aca="1" ref="BN611" ca="1">IF($A611&gt;BN$1,"",$C611*INDEX('ETS yield tables'!$D$133:$CO$161,$B611,BN$1-$A611+1)/10^6)</f>
        <v>0</v>
      </c>
      <c r="BO611" cm="1">
        <f t="array" aca="1" ref="BO611" ca="1">IF($A611&gt;BO$1,"",$C611*INDEX('ETS yield tables'!$D$133:$CO$161,$B611,BO$1-$A611+1)/10^6)</f>
        <v>0</v>
      </c>
      <c r="BP611" cm="1">
        <f t="array" aca="1" ref="BP611" ca="1">IF($A611&gt;BP$1,"",$C611*INDEX('ETS yield tables'!$D$133:$CO$161,$B611,BP$1-$A611+1)/10^6)</f>
        <v>0</v>
      </c>
      <c r="BQ611" cm="1">
        <f t="array" aca="1" ref="BQ611" ca="1">IF($A611&gt;BQ$1,"",$C611*INDEX('ETS yield tables'!$D$133:$CO$161,$B611,BQ$1-$A611+1)/10^6)</f>
        <v>0</v>
      </c>
      <c r="BR611" cm="1">
        <f t="array" aca="1" ref="BR611" ca="1">IF($A611&gt;BR$1,"",$C611*INDEX('ETS yield tables'!$D$133:$CO$161,$B611,BR$1-$A611+1)/10^6)</f>
        <v>0</v>
      </c>
      <c r="BS611" cm="1">
        <f t="array" aca="1" ref="BS611" ca="1">IF($A611&gt;BS$1,"",$C611*INDEX('ETS yield tables'!$D$133:$CO$161,$B611,BS$1-$A611+1)/10^6)</f>
        <v>0</v>
      </c>
      <c r="BT611" cm="1">
        <f t="array" aca="1" ref="BT611" ca="1">IF($A611&gt;BT$1,"",$C611*INDEX('ETS yield tables'!$D$133:$CO$161,$B611,BT$1-$A611+1)/10^6)</f>
        <v>0</v>
      </c>
      <c r="BU611" cm="1">
        <f t="array" aca="1" ref="BU611" ca="1">IF($A611&gt;BU$1,"",$C611*INDEX('ETS yield tables'!$D$133:$CO$161,$B611,BU$1-$A611+1)/10^6)</f>
        <v>0</v>
      </c>
      <c r="BV611" cm="1">
        <f t="array" aca="1" ref="BV611" ca="1">IF($A611&gt;BV$1,"",$C611*INDEX('ETS yield tables'!$D$133:$CO$161,$B611,BV$1-$A611+1)/10^6)</f>
        <v>0</v>
      </c>
      <c r="BW611" cm="1">
        <f t="array" aca="1" ref="BW611" ca="1">IF($A611&gt;BW$1,"",$C611*INDEX('ETS yield tables'!$D$133:$CO$161,$B611,BW$1-$A611+1)/10^6)</f>
        <v>0</v>
      </c>
      <c r="BX611" cm="1">
        <f t="array" aca="1" ref="BX611" ca="1">IF($A611&gt;BX$1,"",$C611*INDEX('ETS yield tables'!$D$133:$CO$161,$B611,BX$1-$A611+1)/10^6)</f>
        <v>0</v>
      </c>
      <c r="BY611" cm="1">
        <f t="array" aca="1" ref="BY611" ca="1">IF($A611&gt;BY$1,"",$C611*INDEX('ETS yield tables'!$D$133:$CO$161,$B611,BY$1-$A611+1)/10^6)</f>
        <v>0</v>
      </c>
      <c r="BZ611" cm="1">
        <f t="array" aca="1" ref="BZ611" ca="1">IF($A611&gt;BZ$1,"",$C611*INDEX('ETS yield tables'!$D$133:$CO$161,$B611,BZ$1-$A611+1)/10^6)</f>
        <v>0</v>
      </c>
      <c r="CA611" cm="1">
        <f t="array" aca="1" ref="CA611" ca="1">IF($A611&gt;CA$1,"",$C611*INDEX('ETS yield tables'!$D$133:$CO$161,$B611,CA$1-$A611+1)/10^6)</f>
        <v>0</v>
      </c>
      <c r="CB611" cm="1">
        <f t="array" aca="1" ref="CB611" ca="1">IF($A611&gt;CB$1,"",$C611*INDEX('ETS yield tables'!$D$133:$CO$161,$B611,CB$1-$A611+1)/10^6)</f>
        <v>0</v>
      </c>
      <c r="CC611" cm="1">
        <f t="array" aca="1" ref="CC611" ca="1">IF($A611&gt;CC$1,"",$C611*INDEX('ETS yield tables'!$D$133:$CO$161,$B611,CC$1-$A611+1)/10^6)</f>
        <v>0</v>
      </c>
      <c r="CD611" cm="1">
        <f t="array" aca="1" ref="CD611" ca="1">IF($A611&gt;CD$1,"",$C611*INDEX('ETS yield tables'!$D$133:$CO$161,$B611,CD$1-$A611+1)/10^6)</f>
        <v>0</v>
      </c>
      <c r="CE611" cm="1">
        <f t="array" aca="1" ref="CE611" ca="1">IF($A611&gt;CE$1,"",$C611*INDEX('ETS yield tables'!$D$133:$CO$161,$B611,CE$1-$A611+1)/10^6)</f>
        <v>0</v>
      </c>
      <c r="CF611" cm="1">
        <f t="array" aca="1" ref="CF611" ca="1">IF($A611&gt;CF$1,"",$C611*INDEX('ETS yield tables'!$D$133:$CO$161,$B611,CF$1-$A611+1)/10^6)</f>
        <v>0</v>
      </c>
      <c r="CG611" cm="1">
        <f t="array" aca="1" ref="CG611" ca="1">IF($A611&gt;CG$1,"",$C611*INDEX('ETS yield tables'!$D$133:$CO$161,$B611,CG$1-$A611+1)/10^6)</f>
        <v>0</v>
      </c>
      <c r="CH611" cm="1">
        <f t="array" aca="1" ref="CH611" ca="1">IF($A611&gt;CH$1,"",$C611*INDEX('ETS yield tables'!$D$133:$CO$161,$B611,CH$1-$A611+1)/10^6)</f>
        <v>0</v>
      </c>
      <c r="CI611" cm="1">
        <f t="array" aca="1" ref="CI611" ca="1">IF($A611&gt;CI$1,"",$C611*INDEX('ETS yield tables'!$D$133:$CO$161,$B611,CI$1-$A611+1)/10^6)</f>
        <v>0</v>
      </c>
      <c r="CJ611" cm="1">
        <f t="array" aca="1" ref="CJ611" ca="1">IF($A611&gt;CJ$1,"",$C611*INDEX('ETS yield tables'!$D$133:$CO$161,$B611,CJ$1-$A611+1)/10^6)</f>
        <v>0</v>
      </c>
      <c r="CK611" cm="1">
        <f t="array" aca="1" ref="CK611" ca="1">IF($A611&gt;CK$1,"",$C611*INDEX('ETS yield tables'!$D$133:$CO$161,$B611,CK$1-$A611+1)/10^6)</f>
        <v>0</v>
      </c>
      <c r="CL611" cm="1">
        <f t="array" aca="1" ref="CL611" ca="1">IF($A611&gt;CL$1,"",$C611*INDEX('ETS yield tables'!$D$133:$CO$161,$B611,CL$1-$A611+1)/10^6)</f>
        <v>0</v>
      </c>
      <c r="CM611" cm="1">
        <f t="array" aca="1" ref="CM611" ca="1">IF($A611&gt;CM$1,"",$C611*INDEX('ETS yield tables'!$D$133:$CO$161,$B611,CM$1-$A611+1)/10^6)</f>
        <v>0</v>
      </c>
      <c r="CN611" cm="1">
        <f t="array" aca="1" ref="CN611" ca="1">IF($A611&gt;CN$1,"",$C611*INDEX('ETS yield tables'!$D$133:$CO$161,$B611,CN$1-$A611+1)/10^6)</f>
        <v>0</v>
      </c>
      <c r="CO611" cm="1">
        <f t="array" aca="1" ref="CO611" ca="1">IF($A611&gt;CO$1,"",$C611*INDEX('ETS yield tables'!$D$133:$CO$161,$B611,CO$1-$A611+1)/10^6)</f>
        <v>0</v>
      </c>
    </row>
    <row r="612" spans="1:93" hidden="1" outlineLevel="1">
      <c r="A612">
        <v>1993</v>
      </c>
      <c r="B612">
        <f t="shared" si="271"/>
        <v>26</v>
      </c>
      <c r="C612" s="1">
        <v>70.639024024800008</v>
      </c>
      <c r="D612" s="64"/>
      <c r="E612" s="64"/>
      <c r="F612" s="64"/>
      <c r="G612" s="64"/>
      <c r="H612" s="64"/>
      <c r="I612" s="64"/>
      <c r="J612" s="64"/>
      <c r="K612" s="64"/>
      <c r="L612" s="64"/>
      <c r="M612" s="64"/>
      <c r="N612" s="64"/>
      <c r="O612" s="64"/>
      <c r="P612" s="64"/>
      <c r="Q612" s="64"/>
      <c r="R612" s="64"/>
      <c r="S612" s="64"/>
      <c r="T612" s="64"/>
      <c r="U612" s="64"/>
      <c r="V612" s="64"/>
      <c r="W612" s="64"/>
      <c r="X612" s="64"/>
      <c r="Y612" s="64"/>
      <c r="Z612" s="64"/>
      <c r="AA612" s="64"/>
      <c r="AB612" s="64"/>
      <c r="AC612" s="64"/>
      <c r="AD612" s="64"/>
      <c r="AE612" s="64"/>
      <c r="AF612" cm="1">
        <f t="array" aca="1" ref="AF612" ca="1">IF($A612&gt;AF$1,"",$C612*INDEX('ETS yield tables'!$D$133:$CO$161,$B612,AF$1-$A612+1)/10^6)</f>
        <v>0</v>
      </c>
      <c r="AG612" cm="1">
        <f t="array" aca="1" ref="AG612" ca="1">IF($A612&gt;AG$1,"",$C612*INDEX('ETS yield tables'!$D$133:$CO$161,$B612,AG$1-$A612+1)/10^6)</f>
        <v>0</v>
      </c>
      <c r="AH612" cm="1">
        <f t="array" aca="1" ref="AH612" ca="1">IF($A612&gt;AH$1,"",$C612*INDEX('ETS yield tables'!$D$133:$CO$161,$B612,AH$1-$A612+1)/10^6)</f>
        <v>0</v>
      </c>
      <c r="AI612" cm="1">
        <f t="array" aca="1" ref="AI612" ca="1">IF($A612&gt;AI$1,"",$C612*INDEX('ETS yield tables'!$D$133:$CO$161,$B612,AI$1-$A612+1)/10^6)</f>
        <v>0</v>
      </c>
      <c r="AJ612" cm="1">
        <f t="array" aca="1" ref="AJ612" ca="1">IF($A612&gt;AJ$1,"",$C612*INDEX('ETS yield tables'!$D$133:$CO$161,$B612,AJ$1-$A612+1)/10^6)</f>
        <v>0</v>
      </c>
      <c r="AK612" cm="1">
        <f t="array" aca="1" ref="AK612" ca="1">IF($A612&gt;AK$1,"",$C612*INDEX('ETS yield tables'!$D$133:$CO$161,$B612,AK$1-$A612+1)/10^6)</f>
        <v>0</v>
      </c>
      <c r="AL612" cm="1">
        <f t="array" aca="1" ref="AL612" ca="1">IF($A612&gt;AL$1,"",$C612*INDEX('ETS yield tables'!$D$133:$CO$161,$B612,AL$1-$A612+1)/10^6)</f>
        <v>0</v>
      </c>
      <c r="AM612" cm="1">
        <f t="array" aca="1" ref="AM612" ca="1">IF($A612&gt;AM$1,"",$C612*INDEX('ETS yield tables'!$D$133:$CO$161,$B612,AM$1-$A612+1)/10^6)</f>
        <v>0</v>
      </c>
      <c r="AN612" cm="1">
        <f t="array" aca="1" ref="AN612" ca="1">IF($A612&gt;AN$1,"",$C612*INDEX('ETS yield tables'!$D$133:$CO$161,$B612,AN$1-$A612+1)/10^6)</f>
        <v>0</v>
      </c>
      <c r="AO612" cm="1">
        <f t="array" aca="1" ref="AO612" ca="1">IF($A612&gt;AO$1,"",$C612*INDEX('ETS yield tables'!$D$133:$CO$161,$B612,AO$1-$A612+1)/10^6)</f>
        <v>0</v>
      </c>
      <c r="AP612" cm="1">
        <f t="array" aca="1" ref="AP612" ca="1">IF($A612&gt;AP$1,"",$C612*INDEX('ETS yield tables'!$D$133:$CO$161,$B612,AP$1-$A612+1)/10^6)</f>
        <v>0</v>
      </c>
      <c r="AQ612" cm="1">
        <f t="array" aca="1" ref="AQ612" ca="1">IF($A612&gt;AQ$1,"",$C612*INDEX('ETS yield tables'!$D$133:$CO$161,$B612,AQ$1-$A612+1)/10^6)</f>
        <v>0</v>
      </c>
      <c r="AR612" cm="1">
        <f t="array" aca="1" ref="AR612" ca="1">IF($A612&gt;AR$1,"",$C612*INDEX('ETS yield tables'!$D$133:$CO$161,$B612,AR$1-$A612+1)/10^6)</f>
        <v>0</v>
      </c>
      <c r="AS612" cm="1">
        <f t="array" aca="1" ref="AS612" ca="1">IF($A612&gt;AS$1,"",$C612*INDEX('ETS yield tables'!$D$133:$CO$161,$B612,AS$1-$A612+1)/10^6)</f>
        <v>0</v>
      </c>
      <c r="AT612" cm="1">
        <f t="array" aca="1" ref="AT612" ca="1">IF($A612&gt;AT$1,"",$C612*INDEX('ETS yield tables'!$D$133:$CO$161,$B612,AT$1-$A612+1)/10^6)</f>
        <v>0</v>
      </c>
      <c r="AU612" cm="1">
        <f t="array" aca="1" ref="AU612" ca="1">IF($A612&gt;AU$1,"",$C612*INDEX('ETS yield tables'!$D$133:$CO$161,$B612,AU$1-$A612+1)/10^6)</f>
        <v>0</v>
      </c>
      <c r="AV612" cm="1">
        <f t="array" aca="1" ref="AV612" ca="1">IF($A612&gt;AV$1,"",$C612*INDEX('ETS yield tables'!$D$133:$CO$161,$B612,AV$1-$A612+1)/10^6)</f>
        <v>0</v>
      </c>
      <c r="AW612" cm="1">
        <f t="array" aca="1" ref="AW612" ca="1">IF($A612&gt;AW$1,"",$C612*INDEX('ETS yield tables'!$D$133:$CO$161,$B612,AW$1-$A612+1)/10^6)</f>
        <v>0</v>
      </c>
      <c r="AX612" cm="1">
        <f t="array" aca="1" ref="AX612" ca="1">IF($A612&gt;AX$1,"",$C612*INDEX('ETS yield tables'!$D$133:$CO$161,$B612,AX$1-$A612+1)/10^6)</f>
        <v>0</v>
      </c>
      <c r="AY612" cm="1">
        <f t="array" aca="1" ref="AY612" ca="1">IF($A612&gt;AY$1,"",$C612*INDEX('ETS yield tables'!$D$133:$CO$161,$B612,AY$1-$A612+1)/10^6)</f>
        <v>-5.6190855987858349E-2</v>
      </c>
      <c r="AZ612" cm="1">
        <f t="array" aca="1" ref="AZ612" ca="1">IF($A612&gt;AZ$1,"",$C612*INDEX('ETS yield tables'!$D$133:$CO$161,$B612,AZ$1-$A612+1)/10^6)</f>
        <v>0</v>
      </c>
      <c r="BA612" cm="1">
        <f t="array" aca="1" ref="BA612" ca="1">IF($A612&gt;BA$1,"",$C612*INDEX('ETS yield tables'!$D$133:$CO$161,$B612,BA$1-$A612+1)/10^6)</f>
        <v>0</v>
      </c>
      <c r="BB612" cm="1">
        <f t="array" aca="1" ref="BB612" ca="1">IF($A612&gt;BB$1,"",$C612*INDEX('ETS yield tables'!$D$133:$CO$161,$B612,BB$1-$A612+1)/10^6)</f>
        <v>0</v>
      </c>
      <c r="BC612" cm="1">
        <f t="array" aca="1" ref="BC612" ca="1">IF($A612&gt;BC$1,"",$C612*INDEX('ETS yield tables'!$D$133:$CO$161,$B612,BC$1-$A612+1)/10^6)</f>
        <v>0</v>
      </c>
      <c r="BD612" cm="1">
        <f t="array" aca="1" ref="BD612" ca="1">IF($A612&gt;BD$1,"",$C612*INDEX('ETS yield tables'!$D$133:$CO$161,$B612,BD$1-$A612+1)/10^6)</f>
        <v>0</v>
      </c>
      <c r="BE612" cm="1">
        <f t="array" aca="1" ref="BE612" ca="1">IF($A612&gt;BE$1,"",$C612*INDEX('ETS yield tables'!$D$133:$CO$161,$B612,BE$1-$A612+1)/10^6)</f>
        <v>0</v>
      </c>
      <c r="BF612" cm="1">
        <f t="array" aca="1" ref="BF612" ca="1">IF($A612&gt;BF$1,"",$C612*INDEX('ETS yield tables'!$D$133:$CO$161,$B612,BF$1-$A612+1)/10^6)</f>
        <v>0</v>
      </c>
      <c r="BG612" cm="1">
        <f t="array" aca="1" ref="BG612" ca="1">IF($A612&gt;BG$1,"",$C612*INDEX('ETS yield tables'!$D$133:$CO$161,$B612,BG$1-$A612+1)/10^6)</f>
        <v>0</v>
      </c>
      <c r="BH612" cm="1">
        <f t="array" aca="1" ref="BH612" ca="1">IF($A612&gt;BH$1,"",$C612*INDEX('ETS yield tables'!$D$133:$CO$161,$B612,BH$1-$A612+1)/10^6)</f>
        <v>0</v>
      </c>
      <c r="BI612" cm="1">
        <f t="array" aca="1" ref="BI612" ca="1">IF($A612&gt;BI$1,"",$C612*INDEX('ETS yield tables'!$D$133:$CO$161,$B612,BI$1-$A612+1)/10^6)</f>
        <v>0</v>
      </c>
      <c r="BJ612" cm="1">
        <f t="array" aca="1" ref="BJ612" ca="1">IF($A612&gt;BJ$1,"",$C612*INDEX('ETS yield tables'!$D$133:$CO$161,$B612,BJ$1-$A612+1)/10^6)</f>
        <v>0</v>
      </c>
      <c r="BK612" cm="1">
        <f t="array" aca="1" ref="BK612" ca="1">IF($A612&gt;BK$1,"",$C612*INDEX('ETS yield tables'!$D$133:$CO$161,$B612,BK$1-$A612+1)/10^6)</f>
        <v>0</v>
      </c>
      <c r="BL612" cm="1">
        <f t="array" aca="1" ref="BL612" ca="1">IF($A612&gt;BL$1,"",$C612*INDEX('ETS yield tables'!$D$133:$CO$161,$B612,BL$1-$A612+1)/10^6)</f>
        <v>0</v>
      </c>
      <c r="BM612" cm="1">
        <f t="array" aca="1" ref="BM612" ca="1">IF($A612&gt;BM$1,"",$C612*INDEX('ETS yield tables'!$D$133:$CO$161,$B612,BM$1-$A612+1)/10^6)</f>
        <v>0</v>
      </c>
      <c r="BN612" cm="1">
        <f t="array" aca="1" ref="BN612" ca="1">IF($A612&gt;BN$1,"",$C612*INDEX('ETS yield tables'!$D$133:$CO$161,$B612,BN$1-$A612+1)/10^6)</f>
        <v>0</v>
      </c>
      <c r="BO612" cm="1">
        <f t="array" aca="1" ref="BO612" ca="1">IF($A612&gt;BO$1,"",$C612*INDEX('ETS yield tables'!$D$133:$CO$161,$B612,BO$1-$A612+1)/10^6)</f>
        <v>0</v>
      </c>
      <c r="BP612" cm="1">
        <f t="array" aca="1" ref="BP612" ca="1">IF($A612&gt;BP$1,"",$C612*INDEX('ETS yield tables'!$D$133:$CO$161,$B612,BP$1-$A612+1)/10^6)</f>
        <v>0</v>
      </c>
      <c r="BQ612" cm="1">
        <f t="array" aca="1" ref="BQ612" ca="1">IF($A612&gt;BQ$1,"",$C612*INDEX('ETS yield tables'!$D$133:$CO$161,$B612,BQ$1-$A612+1)/10^6)</f>
        <v>0</v>
      </c>
      <c r="BR612" cm="1">
        <f t="array" aca="1" ref="BR612" ca="1">IF($A612&gt;BR$1,"",$C612*INDEX('ETS yield tables'!$D$133:$CO$161,$B612,BR$1-$A612+1)/10^6)</f>
        <v>0</v>
      </c>
      <c r="BS612" cm="1">
        <f t="array" aca="1" ref="BS612" ca="1">IF($A612&gt;BS$1,"",$C612*INDEX('ETS yield tables'!$D$133:$CO$161,$B612,BS$1-$A612+1)/10^6)</f>
        <v>0</v>
      </c>
      <c r="BT612" cm="1">
        <f t="array" aca="1" ref="BT612" ca="1">IF($A612&gt;BT$1,"",$C612*INDEX('ETS yield tables'!$D$133:$CO$161,$B612,BT$1-$A612+1)/10^6)</f>
        <v>0</v>
      </c>
      <c r="BU612" cm="1">
        <f t="array" aca="1" ref="BU612" ca="1">IF($A612&gt;BU$1,"",$C612*INDEX('ETS yield tables'!$D$133:$CO$161,$B612,BU$1-$A612+1)/10^6)</f>
        <v>0</v>
      </c>
      <c r="BV612" cm="1">
        <f t="array" aca="1" ref="BV612" ca="1">IF($A612&gt;BV$1,"",$C612*INDEX('ETS yield tables'!$D$133:$CO$161,$B612,BV$1-$A612+1)/10^6)</f>
        <v>0</v>
      </c>
      <c r="BW612" cm="1">
        <f t="array" aca="1" ref="BW612" ca="1">IF($A612&gt;BW$1,"",$C612*INDEX('ETS yield tables'!$D$133:$CO$161,$B612,BW$1-$A612+1)/10^6)</f>
        <v>0</v>
      </c>
      <c r="BX612" cm="1">
        <f t="array" aca="1" ref="BX612" ca="1">IF($A612&gt;BX$1,"",$C612*INDEX('ETS yield tables'!$D$133:$CO$161,$B612,BX$1-$A612+1)/10^6)</f>
        <v>0</v>
      </c>
      <c r="BY612" cm="1">
        <f t="array" aca="1" ref="BY612" ca="1">IF($A612&gt;BY$1,"",$C612*INDEX('ETS yield tables'!$D$133:$CO$161,$B612,BY$1-$A612+1)/10^6)</f>
        <v>0</v>
      </c>
      <c r="BZ612" cm="1">
        <f t="array" aca="1" ref="BZ612" ca="1">IF($A612&gt;BZ$1,"",$C612*INDEX('ETS yield tables'!$D$133:$CO$161,$B612,BZ$1-$A612+1)/10^6)</f>
        <v>0</v>
      </c>
      <c r="CA612" cm="1">
        <f t="array" aca="1" ref="CA612" ca="1">IF($A612&gt;CA$1,"",$C612*INDEX('ETS yield tables'!$D$133:$CO$161,$B612,CA$1-$A612+1)/10^6)</f>
        <v>0</v>
      </c>
      <c r="CB612" cm="1">
        <f t="array" aca="1" ref="CB612" ca="1">IF($A612&gt;CB$1,"",$C612*INDEX('ETS yield tables'!$D$133:$CO$161,$B612,CB$1-$A612+1)/10^6)</f>
        <v>0</v>
      </c>
      <c r="CC612" cm="1">
        <f t="array" aca="1" ref="CC612" ca="1">IF($A612&gt;CC$1,"",$C612*INDEX('ETS yield tables'!$D$133:$CO$161,$B612,CC$1-$A612+1)/10^6)</f>
        <v>0</v>
      </c>
      <c r="CD612" cm="1">
        <f t="array" aca="1" ref="CD612" ca="1">IF($A612&gt;CD$1,"",$C612*INDEX('ETS yield tables'!$D$133:$CO$161,$B612,CD$1-$A612+1)/10^6)</f>
        <v>0</v>
      </c>
      <c r="CE612" cm="1">
        <f t="array" aca="1" ref="CE612" ca="1">IF($A612&gt;CE$1,"",$C612*INDEX('ETS yield tables'!$D$133:$CO$161,$B612,CE$1-$A612+1)/10^6)</f>
        <v>0</v>
      </c>
      <c r="CF612" cm="1">
        <f t="array" aca="1" ref="CF612" ca="1">IF($A612&gt;CF$1,"",$C612*INDEX('ETS yield tables'!$D$133:$CO$161,$B612,CF$1-$A612+1)/10^6)</f>
        <v>0</v>
      </c>
      <c r="CG612" cm="1">
        <f t="array" aca="1" ref="CG612" ca="1">IF($A612&gt;CG$1,"",$C612*INDEX('ETS yield tables'!$D$133:$CO$161,$B612,CG$1-$A612+1)/10^6)</f>
        <v>0</v>
      </c>
      <c r="CH612" cm="1">
        <f t="array" aca="1" ref="CH612" ca="1">IF($A612&gt;CH$1,"",$C612*INDEX('ETS yield tables'!$D$133:$CO$161,$B612,CH$1-$A612+1)/10^6)</f>
        <v>0</v>
      </c>
      <c r="CI612" cm="1">
        <f t="array" aca="1" ref="CI612" ca="1">IF($A612&gt;CI$1,"",$C612*INDEX('ETS yield tables'!$D$133:$CO$161,$B612,CI$1-$A612+1)/10^6)</f>
        <v>0</v>
      </c>
      <c r="CJ612" cm="1">
        <f t="array" aca="1" ref="CJ612" ca="1">IF($A612&gt;CJ$1,"",$C612*INDEX('ETS yield tables'!$D$133:$CO$161,$B612,CJ$1-$A612+1)/10^6)</f>
        <v>0</v>
      </c>
      <c r="CK612" cm="1">
        <f t="array" aca="1" ref="CK612" ca="1">IF($A612&gt;CK$1,"",$C612*INDEX('ETS yield tables'!$D$133:$CO$161,$B612,CK$1-$A612+1)/10^6)</f>
        <v>0</v>
      </c>
      <c r="CL612" cm="1">
        <f t="array" aca="1" ref="CL612" ca="1">IF($A612&gt;CL$1,"",$C612*INDEX('ETS yield tables'!$D$133:$CO$161,$B612,CL$1-$A612+1)/10^6)</f>
        <v>0</v>
      </c>
      <c r="CM612" cm="1">
        <f t="array" aca="1" ref="CM612" ca="1">IF($A612&gt;CM$1,"",$C612*INDEX('ETS yield tables'!$D$133:$CO$161,$B612,CM$1-$A612+1)/10^6)</f>
        <v>0</v>
      </c>
      <c r="CN612" cm="1">
        <f t="array" aca="1" ref="CN612" ca="1">IF($A612&gt;CN$1,"",$C612*INDEX('ETS yield tables'!$D$133:$CO$161,$B612,CN$1-$A612+1)/10^6)</f>
        <v>0</v>
      </c>
      <c r="CO612" cm="1">
        <f t="array" aca="1" ref="CO612" ca="1">IF($A612&gt;CO$1,"",$C612*INDEX('ETS yield tables'!$D$133:$CO$161,$B612,CO$1-$A612+1)/10^6)</f>
        <v>0</v>
      </c>
    </row>
    <row r="613" spans="1:93" hidden="1" outlineLevel="1">
      <c r="A613">
        <v>1994</v>
      </c>
      <c r="B613">
        <f t="shared" si="271"/>
        <v>25</v>
      </c>
      <c r="C613" s="1">
        <v>104.38061152680001</v>
      </c>
      <c r="D613" s="64"/>
      <c r="E613" s="64"/>
      <c r="F613" s="64"/>
      <c r="G613" s="64"/>
      <c r="H613" s="64"/>
      <c r="I613" s="64"/>
      <c r="J613" s="64"/>
      <c r="K613" s="64"/>
      <c r="L613" s="64"/>
      <c r="M613" s="64"/>
      <c r="N613" s="64"/>
      <c r="O613" s="64"/>
      <c r="P613" s="64"/>
      <c r="Q613" s="64"/>
      <c r="R613" s="64"/>
      <c r="S613" s="64"/>
      <c r="T613" s="64"/>
      <c r="U613" s="64"/>
      <c r="V613" s="64"/>
      <c r="W613" s="64"/>
      <c r="X613" s="64"/>
      <c r="Y613" s="64"/>
      <c r="Z613" s="64"/>
      <c r="AA613" s="64"/>
      <c r="AB613" s="64"/>
      <c r="AC613" s="64"/>
      <c r="AD613" s="64"/>
      <c r="AE613" s="64"/>
      <c r="AF613" cm="1">
        <f t="array" aca="1" ref="AF613" ca="1">IF($A613&gt;AF$1,"",$C613*INDEX('ETS yield tables'!$D$133:$CO$161,$B613,AF$1-$A613+1)/10^6)</f>
        <v>0</v>
      </c>
      <c r="AG613" cm="1">
        <f t="array" aca="1" ref="AG613" ca="1">IF($A613&gt;AG$1,"",$C613*INDEX('ETS yield tables'!$D$133:$CO$161,$B613,AG$1-$A613+1)/10^6)</f>
        <v>0</v>
      </c>
      <c r="AH613" cm="1">
        <f t="array" aca="1" ref="AH613" ca="1">IF($A613&gt;AH$1,"",$C613*INDEX('ETS yield tables'!$D$133:$CO$161,$B613,AH$1-$A613+1)/10^6)</f>
        <v>0</v>
      </c>
      <c r="AI613" cm="1">
        <f t="array" aca="1" ref="AI613" ca="1">IF($A613&gt;AI$1,"",$C613*INDEX('ETS yield tables'!$D$133:$CO$161,$B613,AI$1-$A613+1)/10^6)</f>
        <v>0</v>
      </c>
      <c r="AJ613" cm="1">
        <f t="array" aca="1" ref="AJ613" ca="1">IF($A613&gt;AJ$1,"",$C613*INDEX('ETS yield tables'!$D$133:$CO$161,$B613,AJ$1-$A613+1)/10^6)</f>
        <v>0</v>
      </c>
      <c r="AK613" cm="1">
        <f t="array" aca="1" ref="AK613" ca="1">IF($A613&gt;AK$1,"",$C613*INDEX('ETS yield tables'!$D$133:$CO$161,$B613,AK$1-$A613+1)/10^6)</f>
        <v>0</v>
      </c>
      <c r="AL613" cm="1">
        <f t="array" aca="1" ref="AL613" ca="1">IF($A613&gt;AL$1,"",$C613*INDEX('ETS yield tables'!$D$133:$CO$161,$B613,AL$1-$A613+1)/10^6)</f>
        <v>0</v>
      </c>
      <c r="AM613" cm="1">
        <f t="array" aca="1" ref="AM613" ca="1">IF($A613&gt;AM$1,"",$C613*INDEX('ETS yield tables'!$D$133:$CO$161,$B613,AM$1-$A613+1)/10^6)</f>
        <v>0</v>
      </c>
      <c r="AN613" cm="1">
        <f t="array" aca="1" ref="AN613" ca="1">IF($A613&gt;AN$1,"",$C613*INDEX('ETS yield tables'!$D$133:$CO$161,$B613,AN$1-$A613+1)/10^6)</f>
        <v>0</v>
      </c>
      <c r="AO613" cm="1">
        <f t="array" aca="1" ref="AO613" ca="1">IF($A613&gt;AO$1,"",$C613*INDEX('ETS yield tables'!$D$133:$CO$161,$B613,AO$1-$A613+1)/10^6)</f>
        <v>0</v>
      </c>
      <c r="AP613" cm="1">
        <f t="array" aca="1" ref="AP613" ca="1">IF($A613&gt;AP$1,"",$C613*INDEX('ETS yield tables'!$D$133:$CO$161,$B613,AP$1-$A613+1)/10^6)</f>
        <v>0</v>
      </c>
      <c r="AQ613" cm="1">
        <f t="array" aca="1" ref="AQ613" ca="1">IF($A613&gt;AQ$1,"",$C613*INDEX('ETS yield tables'!$D$133:$CO$161,$B613,AQ$1-$A613+1)/10^6)</f>
        <v>0</v>
      </c>
      <c r="AR613" cm="1">
        <f t="array" aca="1" ref="AR613" ca="1">IF($A613&gt;AR$1,"",$C613*INDEX('ETS yield tables'!$D$133:$CO$161,$B613,AR$1-$A613+1)/10^6)</f>
        <v>0</v>
      </c>
      <c r="AS613" cm="1">
        <f t="array" aca="1" ref="AS613" ca="1">IF($A613&gt;AS$1,"",$C613*INDEX('ETS yield tables'!$D$133:$CO$161,$B613,AS$1-$A613+1)/10^6)</f>
        <v>0</v>
      </c>
      <c r="AT613" cm="1">
        <f t="array" aca="1" ref="AT613" ca="1">IF($A613&gt;AT$1,"",$C613*INDEX('ETS yield tables'!$D$133:$CO$161,$B613,AT$1-$A613+1)/10^6)</f>
        <v>0</v>
      </c>
      <c r="AU613" cm="1">
        <f t="array" aca="1" ref="AU613" ca="1">IF($A613&gt;AU$1,"",$C613*INDEX('ETS yield tables'!$D$133:$CO$161,$B613,AU$1-$A613+1)/10^6)</f>
        <v>0</v>
      </c>
      <c r="AV613" cm="1">
        <f t="array" aca="1" ref="AV613" ca="1">IF($A613&gt;AV$1,"",$C613*INDEX('ETS yield tables'!$D$133:$CO$161,$B613,AV$1-$A613+1)/10^6)</f>
        <v>0</v>
      </c>
      <c r="AW613" cm="1">
        <f t="array" aca="1" ref="AW613" ca="1">IF($A613&gt;AW$1,"",$C613*INDEX('ETS yield tables'!$D$133:$CO$161,$B613,AW$1-$A613+1)/10^6)</f>
        <v>0</v>
      </c>
      <c r="AX613" cm="1">
        <f t="array" aca="1" ref="AX613" ca="1">IF($A613&gt;AX$1,"",$C613*INDEX('ETS yield tables'!$D$133:$CO$161,$B613,AX$1-$A613+1)/10^6)</f>
        <v>0</v>
      </c>
      <c r="AY613" cm="1">
        <f t="array" aca="1" ref="AY613" ca="1">IF($A613&gt;AY$1,"",$C613*INDEX('ETS yield tables'!$D$133:$CO$161,$B613,AY$1-$A613+1)/10^6)</f>
        <v>0</v>
      </c>
      <c r="AZ613" cm="1">
        <f t="array" aca="1" ref="AZ613" ca="1">IF($A613&gt;AZ$1,"",$C613*INDEX('ETS yield tables'!$D$133:$CO$161,$B613,AZ$1-$A613+1)/10^6)</f>
        <v>-8.7616060924274403E-2</v>
      </c>
      <c r="BA613" cm="1">
        <f t="array" aca="1" ref="BA613" ca="1">IF($A613&gt;BA$1,"",$C613*INDEX('ETS yield tables'!$D$133:$CO$161,$B613,BA$1-$A613+1)/10^6)</f>
        <v>0</v>
      </c>
      <c r="BB613" cm="1">
        <f t="array" aca="1" ref="BB613" ca="1">IF($A613&gt;BB$1,"",$C613*INDEX('ETS yield tables'!$D$133:$CO$161,$B613,BB$1-$A613+1)/10^6)</f>
        <v>0</v>
      </c>
      <c r="BC613" cm="1">
        <f t="array" aca="1" ref="BC613" ca="1">IF($A613&gt;BC$1,"",$C613*INDEX('ETS yield tables'!$D$133:$CO$161,$B613,BC$1-$A613+1)/10^6)</f>
        <v>0</v>
      </c>
      <c r="BD613" cm="1">
        <f t="array" aca="1" ref="BD613" ca="1">IF($A613&gt;BD$1,"",$C613*INDEX('ETS yield tables'!$D$133:$CO$161,$B613,BD$1-$A613+1)/10^6)</f>
        <v>0</v>
      </c>
      <c r="BE613" cm="1">
        <f t="array" aca="1" ref="BE613" ca="1">IF($A613&gt;BE$1,"",$C613*INDEX('ETS yield tables'!$D$133:$CO$161,$B613,BE$1-$A613+1)/10^6)</f>
        <v>0</v>
      </c>
      <c r="BF613" cm="1">
        <f t="array" aca="1" ref="BF613" ca="1">IF($A613&gt;BF$1,"",$C613*INDEX('ETS yield tables'!$D$133:$CO$161,$B613,BF$1-$A613+1)/10^6)</f>
        <v>0</v>
      </c>
      <c r="BG613" cm="1">
        <f t="array" aca="1" ref="BG613" ca="1">IF($A613&gt;BG$1,"",$C613*INDEX('ETS yield tables'!$D$133:$CO$161,$B613,BG$1-$A613+1)/10^6)</f>
        <v>0</v>
      </c>
      <c r="BH613" cm="1">
        <f t="array" aca="1" ref="BH613" ca="1">IF($A613&gt;BH$1,"",$C613*INDEX('ETS yield tables'!$D$133:$CO$161,$B613,BH$1-$A613+1)/10^6)</f>
        <v>0</v>
      </c>
      <c r="BI613" cm="1">
        <f t="array" aca="1" ref="BI613" ca="1">IF($A613&gt;BI$1,"",$C613*INDEX('ETS yield tables'!$D$133:$CO$161,$B613,BI$1-$A613+1)/10^6)</f>
        <v>0</v>
      </c>
      <c r="BJ613" cm="1">
        <f t="array" aca="1" ref="BJ613" ca="1">IF($A613&gt;BJ$1,"",$C613*INDEX('ETS yield tables'!$D$133:$CO$161,$B613,BJ$1-$A613+1)/10^6)</f>
        <v>0</v>
      </c>
      <c r="BK613" cm="1">
        <f t="array" aca="1" ref="BK613" ca="1">IF($A613&gt;BK$1,"",$C613*INDEX('ETS yield tables'!$D$133:$CO$161,$B613,BK$1-$A613+1)/10^6)</f>
        <v>0</v>
      </c>
      <c r="BL613" cm="1">
        <f t="array" aca="1" ref="BL613" ca="1">IF($A613&gt;BL$1,"",$C613*INDEX('ETS yield tables'!$D$133:$CO$161,$B613,BL$1-$A613+1)/10^6)</f>
        <v>0</v>
      </c>
      <c r="BM613" cm="1">
        <f t="array" aca="1" ref="BM613" ca="1">IF($A613&gt;BM$1,"",$C613*INDEX('ETS yield tables'!$D$133:$CO$161,$B613,BM$1-$A613+1)/10^6)</f>
        <v>0</v>
      </c>
      <c r="BN613" cm="1">
        <f t="array" aca="1" ref="BN613" ca="1">IF($A613&gt;BN$1,"",$C613*INDEX('ETS yield tables'!$D$133:$CO$161,$B613,BN$1-$A613+1)/10^6)</f>
        <v>0</v>
      </c>
      <c r="BO613" cm="1">
        <f t="array" aca="1" ref="BO613" ca="1">IF($A613&gt;BO$1,"",$C613*INDEX('ETS yield tables'!$D$133:$CO$161,$B613,BO$1-$A613+1)/10^6)</f>
        <v>0</v>
      </c>
      <c r="BP613" cm="1">
        <f t="array" aca="1" ref="BP613" ca="1">IF($A613&gt;BP$1,"",$C613*INDEX('ETS yield tables'!$D$133:$CO$161,$B613,BP$1-$A613+1)/10^6)</f>
        <v>0</v>
      </c>
      <c r="BQ613" cm="1">
        <f t="array" aca="1" ref="BQ613" ca="1">IF($A613&gt;BQ$1,"",$C613*INDEX('ETS yield tables'!$D$133:$CO$161,$B613,BQ$1-$A613+1)/10^6)</f>
        <v>0</v>
      </c>
      <c r="BR613" cm="1">
        <f t="array" aca="1" ref="BR613" ca="1">IF($A613&gt;BR$1,"",$C613*INDEX('ETS yield tables'!$D$133:$CO$161,$B613,BR$1-$A613+1)/10^6)</f>
        <v>0</v>
      </c>
      <c r="BS613" cm="1">
        <f t="array" aca="1" ref="BS613" ca="1">IF($A613&gt;BS$1,"",$C613*INDEX('ETS yield tables'!$D$133:$CO$161,$B613,BS$1-$A613+1)/10^6)</f>
        <v>0</v>
      </c>
      <c r="BT613" cm="1">
        <f t="array" aca="1" ref="BT613" ca="1">IF($A613&gt;BT$1,"",$C613*INDEX('ETS yield tables'!$D$133:$CO$161,$B613,BT$1-$A613+1)/10^6)</f>
        <v>0</v>
      </c>
      <c r="BU613" cm="1">
        <f t="array" aca="1" ref="BU613" ca="1">IF($A613&gt;BU$1,"",$C613*INDEX('ETS yield tables'!$D$133:$CO$161,$B613,BU$1-$A613+1)/10^6)</f>
        <v>0</v>
      </c>
      <c r="BV613" cm="1">
        <f t="array" aca="1" ref="BV613" ca="1">IF($A613&gt;BV$1,"",$C613*INDEX('ETS yield tables'!$D$133:$CO$161,$B613,BV$1-$A613+1)/10^6)</f>
        <v>0</v>
      </c>
      <c r="BW613" cm="1">
        <f t="array" aca="1" ref="BW613" ca="1">IF($A613&gt;BW$1,"",$C613*INDEX('ETS yield tables'!$D$133:$CO$161,$B613,BW$1-$A613+1)/10^6)</f>
        <v>0</v>
      </c>
      <c r="BX613" cm="1">
        <f t="array" aca="1" ref="BX613" ca="1">IF($A613&gt;BX$1,"",$C613*INDEX('ETS yield tables'!$D$133:$CO$161,$B613,BX$1-$A613+1)/10^6)</f>
        <v>0</v>
      </c>
      <c r="BY613" cm="1">
        <f t="array" aca="1" ref="BY613" ca="1">IF($A613&gt;BY$1,"",$C613*INDEX('ETS yield tables'!$D$133:$CO$161,$B613,BY$1-$A613+1)/10^6)</f>
        <v>0</v>
      </c>
      <c r="BZ613" cm="1">
        <f t="array" aca="1" ref="BZ613" ca="1">IF($A613&gt;BZ$1,"",$C613*INDEX('ETS yield tables'!$D$133:$CO$161,$B613,BZ$1-$A613+1)/10^6)</f>
        <v>0</v>
      </c>
      <c r="CA613" cm="1">
        <f t="array" aca="1" ref="CA613" ca="1">IF($A613&gt;CA$1,"",$C613*INDEX('ETS yield tables'!$D$133:$CO$161,$B613,CA$1-$A613+1)/10^6)</f>
        <v>0</v>
      </c>
      <c r="CB613" cm="1">
        <f t="array" aca="1" ref="CB613" ca="1">IF($A613&gt;CB$1,"",$C613*INDEX('ETS yield tables'!$D$133:$CO$161,$B613,CB$1-$A613+1)/10^6)</f>
        <v>0</v>
      </c>
      <c r="CC613" cm="1">
        <f t="array" aca="1" ref="CC613" ca="1">IF($A613&gt;CC$1,"",$C613*INDEX('ETS yield tables'!$D$133:$CO$161,$B613,CC$1-$A613+1)/10^6)</f>
        <v>0</v>
      </c>
      <c r="CD613" cm="1">
        <f t="array" aca="1" ref="CD613" ca="1">IF($A613&gt;CD$1,"",$C613*INDEX('ETS yield tables'!$D$133:$CO$161,$B613,CD$1-$A613+1)/10^6)</f>
        <v>0</v>
      </c>
      <c r="CE613" cm="1">
        <f t="array" aca="1" ref="CE613" ca="1">IF($A613&gt;CE$1,"",$C613*INDEX('ETS yield tables'!$D$133:$CO$161,$B613,CE$1-$A613+1)/10^6)</f>
        <v>0</v>
      </c>
      <c r="CF613" cm="1">
        <f t="array" aca="1" ref="CF613" ca="1">IF($A613&gt;CF$1,"",$C613*INDEX('ETS yield tables'!$D$133:$CO$161,$B613,CF$1-$A613+1)/10^6)</f>
        <v>0</v>
      </c>
      <c r="CG613" cm="1">
        <f t="array" aca="1" ref="CG613" ca="1">IF($A613&gt;CG$1,"",$C613*INDEX('ETS yield tables'!$D$133:$CO$161,$B613,CG$1-$A613+1)/10^6)</f>
        <v>0</v>
      </c>
      <c r="CH613" cm="1">
        <f t="array" aca="1" ref="CH613" ca="1">IF($A613&gt;CH$1,"",$C613*INDEX('ETS yield tables'!$D$133:$CO$161,$B613,CH$1-$A613+1)/10^6)</f>
        <v>0</v>
      </c>
      <c r="CI613" cm="1">
        <f t="array" aca="1" ref="CI613" ca="1">IF($A613&gt;CI$1,"",$C613*INDEX('ETS yield tables'!$D$133:$CO$161,$B613,CI$1-$A613+1)/10^6)</f>
        <v>0</v>
      </c>
      <c r="CJ613" cm="1">
        <f t="array" aca="1" ref="CJ613" ca="1">IF($A613&gt;CJ$1,"",$C613*INDEX('ETS yield tables'!$D$133:$CO$161,$B613,CJ$1-$A613+1)/10^6)</f>
        <v>0</v>
      </c>
      <c r="CK613" cm="1">
        <f t="array" aca="1" ref="CK613" ca="1">IF($A613&gt;CK$1,"",$C613*INDEX('ETS yield tables'!$D$133:$CO$161,$B613,CK$1-$A613+1)/10^6)</f>
        <v>0</v>
      </c>
      <c r="CL613" cm="1">
        <f t="array" aca="1" ref="CL613" ca="1">IF($A613&gt;CL$1,"",$C613*INDEX('ETS yield tables'!$D$133:$CO$161,$B613,CL$1-$A613+1)/10^6)</f>
        <v>0</v>
      </c>
      <c r="CM613" cm="1">
        <f t="array" aca="1" ref="CM613" ca="1">IF($A613&gt;CM$1,"",$C613*INDEX('ETS yield tables'!$D$133:$CO$161,$B613,CM$1-$A613+1)/10^6)</f>
        <v>0</v>
      </c>
      <c r="CN613" cm="1">
        <f t="array" aca="1" ref="CN613" ca="1">IF($A613&gt;CN$1,"",$C613*INDEX('ETS yield tables'!$D$133:$CO$161,$B613,CN$1-$A613+1)/10^6)</f>
        <v>0</v>
      </c>
      <c r="CO613" cm="1">
        <f t="array" aca="1" ref="CO613" ca="1">IF($A613&gt;CO$1,"",$C613*INDEX('ETS yield tables'!$D$133:$CO$161,$B613,CO$1-$A613+1)/10^6)</f>
        <v>0</v>
      </c>
    </row>
    <row r="614" spans="1:93" hidden="1" outlineLevel="1">
      <c r="A614">
        <v>1995</v>
      </c>
      <c r="B614">
        <f t="shared" si="271"/>
        <v>24</v>
      </c>
      <c r="C614" s="1">
        <v>202.95089824192007</v>
      </c>
      <c r="D614" s="64"/>
      <c r="E614" s="64"/>
      <c r="F614" s="64"/>
      <c r="G614" s="64"/>
      <c r="H614" s="64"/>
      <c r="I614" s="64"/>
      <c r="J614" s="64"/>
      <c r="K614" s="64"/>
      <c r="L614" s="64"/>
      <c r="M614" s="64"/>
      <c r="N614" s="64"/>
      <c r="O614" s="64"/>
      <c r="P614" s="64"/>
      <c r="Q614" s="64"/>
      <c r="R614" s="64"/>
      <c r="S614" s="64"/>
      <c r="T614" s="64"/>
      <c r="U614" s="64"/>
      <c r="V614" s="64"/>
      <c r="W614" s="64"/>
      <c r="X614" s="64"/>
      <c r="Y614" s="64"/>
      <c r="Z614" s="64"/>
      <c r="AA614" s="64"/>
      <c r="AB614" s="64"/>
      <c r="AC614" s="64"/>
      <c r="AD614" s="64"/>
      <c r="AE614" s="64"/>
      <c r="AF614" cm="1">
        <f t="array" aca="1" ref="AF614" ca="1">IF($A614&gt;AF$1,"",$C614*INDEX('ETS yield tables'!$D$133:$CO$161,$B614,AF$1-$A614+1)/10^6)</f>
        <v>0</v>
      </c>
      <c r="AG614" cm="1">
        <f t="array" aca="1" ref="AG614" ca="1">IF($A614&gt;AG$1,"",$C614*INDEX('ETS yield tables'!$D$133:$CO$161,$B614,AG$1-$A614+1)/10^6)</f>
        <v>0</v>
      </c>
      <c r="AH614" cm="1">
        <f t="array" aca="1" ref="AH614" ca="1">IF($A614&gt;AH$1,"",$C614*INDEX('ETS yield tables'!$D$133:$CO$161,$B614,AH$1-$A614+1)/10^6)</f>
        <v>0</v>
      </c>
      <c r="AI614" cm="1">
        <f t="array" aca="1" ref="AI614" ca="1">IF($A614&gt;AI$1,"",$C614*INDEX('ETS yield tables'!$D$133:$CO$161,$B614,AI$1-$A614+1)/10^6)</f>
        <v>0</v>
      </c>
      <c r="AJ614" cm="1">
        <f t="array" aca="1" ref="AJ614" ca="1">IF($A614&gt;AJ$1,"",$C614*INDEX('ETS yield tables'!$D$133:$CO$161,$B614,AJ$1-$A614+1)/10^6)</f>
        <v>0</v>
      </c>
      <c r="AK614" cm="1">
        <f t="array" aca="1" ref="AK614" ca="1">IF($A614&gt;AK$1,"",$C614*INDEX('ETS yield tables'!$D$133:$CO$161,$B614,AK$1-$A614+1)/10^6)</f>
        <v>0</v>
      </c>
      <c r="AL614" cm="1">
        <f t="array" aca="1" ref="AL614" ca="1">IF($A614&gt;AL$1,"",$C614*INDEX('ETS yield tables'!$D$133:$CO$161,$B614,AL$1-$A614+1)/10^6)</f>
        <v>0</v>
      </c>
      <c r="AM614" cm="1">
        <f t="array" aca="1" ref="AM614" ca="1">IF($A614&gt;AM$1,"",$C614*INDEX('ETS yield tables'!$D$133:$CO$161,$B614,AM$1-$A614+1)/10^6)</f>
        <v>0</v>
      </c>
      <c r="AN614" cm="1">
        <f t="array" aca="1" ref="AN614" ca="1">IF($A614&gt;AN$1,"",$C614*INDEX('ETS yield tables'!$D$133:$CO$161,$B614,AN$1-$A614+1)/10^6)</f>
        <v>0</v>
      </c>
      <c r="AO614" cm="1">
        <f t="array" aca="1" ref="AO614" ca="1">IF($A614&gt;AO$1,"",$C614*INDEX('ETS yield tables'!$D$133:$CO$161,$B614,AO$1-$A614+1)/10^6)</f>
        <v>0</v>
      </c>
      <c r="AP614" cm="1">
        <f t="array" aca="1" ref="AP614" ca="1">IF($A614&gt;AP$1,"",$C614*INDEX('ETS yield tables'!$D$133:$CO$161,$B614,AP$1-$A614+1)/10^6)</f>
        <v>0</v>
      </c>
      <c r="AQ614" cm="1">
        <f t="array" aca="1" ref="AQ614" ca="1">IF($A614&gt;AQ$1,"",$C614*INDEX('ETS yield tables'!$D$133:$CO$161,$B614,AQ$1-$A614+1)/10^6)</f>
        <v>0</v>
      </c>
      <c r="AR614" cm="1">
        <f t="array" aca="1" ref="AR614" ca="1">IF($A614&gt;AR$1,"",$C614*INDEX('ETS yield tables'!$D$133:$CO$161,$B614,AR$1-$A614+1)/10^6)</f>
        <v>0</v>
      </c>
      <c r="AS614" cm="1">
        <f t="array" aca="1" ref="AS614" ca="1">IF($A614&gt;AS$1,"",$C614*INDEX('ETS yield tables'!$D$133:$CO$161,$B614,AS$1-$A614+1)/10^6)</f>
        <v>0</v>
      </c>
      <c r="AT614" cm="1">
        <f t="array" aca="1" ref="AT614" ca="1">IF($A614&gt;AT$1,"",$C614*INDEX('ETS yield tables'!$D$133:$CO$161,$B614,AT$1-$A614+1)/10^6)</f>
        <v>0</v>
      </c>
      <c r="AU614" cm="1">
        <f t="array" aca="1" ref="AU614" ca="1">IF($A614&gt;AU$1,"",$C614*INDEX('ETS yield tables'!$D$133:$CO$161,$B614,AU$1-$A614+1)/10^6)</f>
        <v>0</v>
      </c>
      <c r="AV614" cm="1">
        <f t="array" aca="1" ref="AV614" ca="1">IF($A614&gt;AV$1,"",$C614*INDEX('ETS yield tables'!$D$133:$CO$161,$B614,AV$1-$A614+1)/10^6)</f>
        <v>0</v>
      </c>
      <c r="AW614" cm="1">
        <f t="array" aca="1" ref="AW614" ca="1">IF($A614&gt;AW$1,"",$C614*INDEX('ETS yield tables'!$D$133:$CO$161,$B614,AW$1-$A614+1)/10^6)</f>
        <v>0</v>
      </c>
      <c r="AX614" cm="1">
        <f t="array" aca="1" ref="AX614" ca="1">IF($A614&gt;AX$1,"",$C614*INDEX('ETS yield tables'!$D$133:$CO$161,$B614,AX$1-$A614+1)/10^6)</f>
        <v>0</v>
      </c>
      <c r="AY614" cm="1">
        <f t="array" aca="1" ref="AY614" ca="1">IF($A614&gt;AY$1,"",$C614*INDEX('ETS yield tables'!$D$133:$CO$161,$B614,AY$1-$A614+1)/10^6)</f>
        <v>0</v>
      </c>
      <c r="AZ614" cm="1">
        <f t="array" aca="1" ref="AZ614" ca="1">IF($A614&gt;AZ$1,"",$C614*INDEX('ETS yield tables'!$D$133:$CO$161,$B614,AZ$1-$A614+1)/10^6)</f>
        <v>0</v>
      </c>
      <c r="BA614" cm="1">
        <f t="array" aca="1" ref="BA614" ca="1">IF($A614&gt;BA$1,"",$C614*INDEX('ETS yield tables'!$D$133:$CO$161,$B614,BA$1-$A614+1)/10^6)</f>
        <v>-0.17903105747871539</v>
      </c>
      <c r="BB614" cm="1">
        <f t="array" aca="1" ref="BB614" ca="1">IF($A614&gt;BB$1,"",$C614*INDEX('ETS yield tables'!$D$133:$CO$161,$B614,BB$1-$A614+1)/10^6)</f>
        <v>0</v>
      </c>
      <c r="BC614" cm="1">
        <f t="array" aca="1" ref="BC614" ca="1">IF($A614&gt;BC$1,"",$C614*INDEX('ETS yield tables'!$D$133:$CO$161,$B614,BC$1-$A614+1)/10^6)</f>
        <v>0</v>
      </c>
      <c r="BD614" cm="1">
        <f t="array" aca="1" ref="BD614" ca="1">IF($A614&gt;BD$1,"",$C614*INDEX('ETS yield tables'!$D$133:$CO$161,$B614,BD$1-$A614+1)/10^6)</f>
        <v>0</v>
      </c>
      <c r="BE614" cm="1">
        <f t="array" aca="1" ref="BE614" ca="1">IF($A614&gt;BE$1,"",$C614*INDEX('ETS yield tables'!$D$133:$CO$161,$B614,BE$1-$A614+1)/10^6)</f>
        <v>0</v>
      </c>
      <c r="BF614" cm="1">
        <f t="array" aca="1" ref="BF614" ca="1">IF($A614&gt;BF$1,"",$C614*INDEX('ETS yield tables'!$D$133:$CO$161,$B614,BF$1-$A614+1)/10^6)</f>
        <v>0</v>
      </c>
      <c r="BG614" cm="1">
        <f t="array" aca="1" ref="BG614" ca="1">IF($A614&gt;BG$1,"",$C614*INDEX('ETS yield tables'!$D$133:$CO$161,$B614,BG$1-$A614+1)/10^6)</f>
        <v>0</v>
      </c>
      <c r="BH614" cm="1">
        <f t="array" aca="1" ref="BH614" ca="1">IF($A614&gt;BH$1,"",$C614*INDEX('ETS yield tables'!$D$133:$CO$161,$B614,BH$1-$A614+1)/10^6)</f>
        <v>0</v>
      </c>
      <c r="BI614" cm="1">
        <f t="array" aca="1" ref="BI614" ca="1">IF($A614&gt;BI$1,"",$C614*INDEX('ETS yield tables'!$D$133:$CO$161,$B614,BI$1-$A614+1)/10^6)</f>
        <v>0</v>
      </c>
      <c r="BJ614" cm="1">
        <f t="array" aca="1" ref="BJ614" ca="1">IF($A614&gt;BJ$1,"",$C614*INDEX('ETS yield tables'!$D$133:$CO$161,$B614,BJ$1-$A614+1)/10^6)</f>
        <v>0</v>
      </c>
      <c r="BK614" cm="1">
        <f t="array" aca="1" ref="BK614" ca="1">IF($A614&gt;BK$1,"",$C614*INDEX('ETS yield tables'!$D$133:$CO$161,$B614,BK$1-$A614+1)/10^6)</f>
        <v>0</v>
      </c>
      <c r="BL614" cm="1">
        <f t="array" aca="1" ref="BL614" ca="1">IF($A614&gt;BL$1,"",$C614*INDEX('ETS yield tables'!$D$133:$CO$161,$B614,BL$1-$A614+1)/10^6)</f>
        <v>0</v>
      </c>
      <c r="BM614" cm="1">
        <f t="array" aca="1" ref="BM614" ca="1">IF($A614&gt;BM$1,"",$C614*INDEX('ETS yield tables'!$D$133:$CO$161,$B614,BM$1-$A614+1)/10^6)</f>
        <v>0</v>
      </c>
      <c r="BN614" cm="1">
        <f t="array" aca="1" ref="BN614" ca="1">IF($A614&gt;BN$1,"",$C614*INDEX('ETS yield tables'!$D$133:$CO$161,$B614,BN$1-$A614+1)/10^6)</f>
        <v>0</v>
      </c>
      <c r="BO614" cm="1">
        <f t="array" aca="1" ref="BO614" ca="1">IF($A614&gt;BO$1,"",$C614*INDEX('ETS yield tables'!$D$133:$CO$161,$B614,BO$1-$A614+1)/10^6)</f>
        <v>0</v>
      </c>
      <c r="BP614" cm="1">
        <f t="array" aca="1" ref="BP614" ca="1">IF($A614&gt;BP$1,"",$C614*INDEX('ETS yield tables'!$D$133:$CO$161,$B614,BP$1-$A614+1)/10^6)</f>
        <v>0</v>
      </c>
      <c r="BQ614" cm="1">
        <f t="array" aca="1" ref="BQ614" ca="1">IF($A614&gt;BQ$1,"",$C614*INDEX('ETS yield tables'!$D$133:$CO$161,$B614,BQ$1-$A614+1)/10^6)</f>
        <v>0</v>
      </c>
      <c r="BR614" cm="1">
        <f t="array" aca="1" ref="BR614" ca="1">IF($A614&gt;BR$1,"",$C614*INDEX('ETS yield tables'!$D$133:$CO$161,$B614,BR$1-$A614+1)/10^6)</f>
        <v>0</v>
      </c>
      <c r="BS614" cm="1">
        <f t="array" aca="1" ref="BS614" ca="1">IF($A614&gt;BS$1,"",$C614*INDEX('ETS yield tables'!$D$133:$CO$161,$B614,BS$1-$A614+1)/10^6)</f>
        <v>0</v>
      </c>
      <c r="BT614" cm="1">
        <f t="array" aca="1" ref="BT614" ca="1">IF($A614&gt;BT$1,"",$C614*INDEX('ETS yield tables'!$D$133:$CO$161,$B614,BT$1-$A614+1)/10^6)</f>
        <v>0</v>
      </c>
      <c r="BU614" cm="1">
        <f t="array" aca="1" ref="BU614" ca="1">IF($A614&gt;BU$1,"",$C614*INDEX('ETS yield tables'!$D$133:$CO$161,$B614,BU$1-$A614+1)/10^6)</f>
        <v>0</v>
      </c>
      <c r="BV614" cm="1">
        <f t="array" aca="1" ref="BV614" ca="1">IF($A614&gt;BV$1,"",$C614*INDEX('ETS yield tables'!$D$133:$CO$161,$B614,BV$1-$A614+1)/10^6)</f>
        <v>0</v>
      </c>
      <c r="BW614" cm="1">
        <f t="array" aca="1" ref="BW614" ca="1">IF($A614&gt;BW$1,"",$C614*INDEX('ETS yield tables'!$D$133:$CO$161,$B614,BW$1-$A614+1)/10^6)</f>
        <v>0</v>
      </c>
      <c r="BX614" cm="1">
        <f t="array" aca="1" ref="BX614" ca="1">IF($A614&gt;BX$1,"",$C614*INDEX('ETS yield tables'!$D$133:$CO$161,$B614,BX$1-$A614+1)/10^6)</f>
        <v>0</v>
      </c>
      <c r="BY614" cm="1">
        <f t="array" aca="1" ref="BY614" ca="1">IF($A614&gt;BY$1,"",$C614*INDEX('ETS yield tables'!$D$133:$CO$161,$B614,BY$1-$A614+1)/10^6)</f>
        <v>0</v>
      </c>
      <c r="BZ614" cm="1">
        <f t="array" aca="1" ref="BZ614" ca="1">IF($A614&gt;BZ$1,"",$C614*INDEX('ETS yield tables'!$D$133:$CO$161,$B614,BZ$1-$A614+1)/10^6)</f>
        <v>0</v>
      </c>
      <c r="CA614" cm="1">
        <f t="array" aca="1" ref="CA614" ca="1">IF($A614&gt;CA$1,"",$C614*INDEX('ETS yield tables'!$D$133:$CO$161,$B614,CA$1-$A614+1)/10^6)</f>
        <v>0</v>
      </c>
      <c r="CB614" cm="1">
        <f t="array" aca="1" ref="CB614" ca="1">IF($A614&gt;CB$1,"",$C614*INDEX('ETS yield tables'!$D$133:$CO$161,$B614,CB$1-$A614+1)/10^6)</f>
        <v>0</v>
      </c>
      <c r="CC614" cm="1">
        <f t="array" aca="1" ref="CC614" ca="1">IF($A614&gt;CC$1,"",$C614*INDEX('ETS yield tables'!$D$133:$CO$161,$B614,CC$1-$A614+1)/10^6)</f>
        <v>0</v>
      </c>
      <c r="CD614" cm="1">
        <f t="array" aca="1" ref="CD614" ca="1">IF($A614&gt;CD$1,"",$C614*INDEX('ETS yield tables'!$D$133:$CO$161,$B614,CD$1-$A614+1)/10^6)</f>
        <v>0</v>
      </c>
      <c r="CE614" cm="1">
        <f t="array" aca="1" ref="CE614" ca="1">IF($A614&gt;CE$1,"",$C614*INDEX('ETS yield tables'!$D$133:$CO$161,$B614,CE$1-$A614+1)/10^6)</f>
        <v>0</v>
      </c>
      <c r="CF614" cm="1">
        <f t="array" aca="1" ref="CF614" ca="1">IF($A614&gt;CF$1,"",$C614*INDEX('ETS yield tables'!$D$133:$CO$161,$B614,CF$1-$A614+1)/10^6)</f>
        <v>0</v>
      </c>
      <c r="CG614" cm="1">
        <f t="array" aca="1" ref="CG614" ca="1">IF($A614&gt;CG$1,"",$C614*INDEX('ETS yield tables'!$D$133:$CO$161,$B614,CG$1-$A614+1)/10^6)</f>
        <v>0</v>
      </c>
      <c r="CH614" cm="1">
        <f t="array" aca="1" ref="CH614" ca="1">IF($A614&gt;CH$1,"",$C614*INDEX('ETS yield tables'!$D$133:$CO$161,$B614,CH$1-$A614+1)/10^6)</f>
        <v>0</v>
      </c>
      <c r="CI614" cm="1">
        <f t="array" aca="1" ref="CI614" ca="1">IF($A614&gt;CI$1,"",$C614*INDEX('ETS yield tables'!$D$133:$CO$161,$B614,CI$1-$A614+1)/10^6)</f>
        <v>0</v>
      </c>
      <c r="CJ614" cm="1">
        <f t="array" aca="1" ref="CJ614" ca="1">IF($A614&gt;CJ$1,"",$C614*INDEX('ETS yield tables'!$D$133:$CO$161,$B614,CJ$1-$A614+1)/10^6)</f>
        <v>0</v>
      </c>
      <c r="CK614" cm="1">
        <f t="array" aca="1" ref="CK614" ca="1">IF($A614&gt;CK$1,"",$C614*INDEX('ETS yield tables'!$D$133:$CO$161,$B614,CK$1-$A614+1)/10^6)</f>
        <v>0</v>
      </c>
      <c r="CL614" cm="1">
        <f t="array" aca="1" ref="CL614" ca="1">IF($A614&gt;CL$1,"",$C614*INDEX('ETS yield tables'!$D$133:$CO$161,$B614,CL$1-$A614+1)/10^6)</f>
        <v>0</v>
      </c>
      <c r="CM614" cm="1">
        <f t="array" aca="1" ref="CM614" ca="1">IF($A614&gt;CM$1,"",$C614*INDEX('ETS yield tables'!$D$133:$CO$161,$B614,CM$1-$A614+1)/10^6)</f>
        <v>0</v>
      </c>
      <c r="CN614" cm="1">
        <f t="array" aca="1" ref="CN614" ca="1">IF($A614&gt;CN$1,"",$C614*INDEX('ETS yield tables'!$D$133:$CO$161,$B614,CN$1-$A614+1)/10^6)</f>
        <v>0</v>
      </c>
      <c r="CO614" cm="1">
        <f t="array" aca="1" ref="CO614" ca="1">IF($A614&gt;CO$1,"",$C614*INDEX('ETS yield tables'!$D$133:$CO$161,$B614,CO$1-$A614+1)/10^6)</f>
        <v>0</v>
      </c>
    </row>
    <row r="615" spans="1:93" hidden="1" outlineLevel="1">
      <c r="A615">
        <v>1996</v>
      </c>
      <c r="B615">
        <f t="shared" si="271"/>
        <v>23</v>
      </c>
      <c r="C615" s="1">
        <v>97.025569435280019</v>
      </c>
      <c r="D615" s="64"/>
      <c r="E615" s="64"/>
      <c r="F615" s="64"/>
      <c r="G615" s="64"/>
      <c r="H615" s="64"/>
      <c r="I615" s="64"/>
      <c r="J615" s="64"/>
      <c r="K615" s="64"/>
      <c r="L615" s="64"/>
      <c r="M615" s="64"/>
      <c r="N615" s="64"/>
      <c r="O615" s="64"/>
      <c r="P615" s="64"/>
      <c r="Q615" s="64"/>
      <c r="R615" s="64"/>
      <c r="S615" s="64"/>
      <c r="T615" s="64"/>
      <c r="U615" s="64"/>
      <c r="V615" s="64"/>
      <c r="W615" s="64"/>
      <c r="X615" s="64"/>
      <c r="Y615" s="64"/>
      <c r="Z615" s="64"/>
      <c r="AA615" s="64"/>
      <c r="AB615" s="64"/>
      <c r="AC615" s="64"/>
      <c r="AD615" s="64"/>
      <c r="AE615" s="64"/>
      <c r="AF615" cm="1">
        <f t="array" aca="1" ref="AF615" ca="1">IF($A615&gt;AF$1,"",$C615*INDEX('ETS yield tables'!$D$133:$CO$161,$B615,AF$1-$A615+1)/10^6)</f>
        <v>0</v>
      </c>
      <c r="AG615" cm="1">
        <f t="array" aca="1" ref="AG615" ca="1">IF($A615&gt;AG$1,"",$C615*INDEX('ETS yield tables'!$D$133:$CO$161,$B615,AG$1-$A615+1)/10^6)</f>
        <v>0</v>
      </c>
      <c r="AH615" cm="1">
        <f t="array" aca="1" ref="AH615" ca="1">IF($A615&gt;AH$1,"",$C615*INDEX('ETS yield tables'!$D$133:$CO$161,$B615,AH$1-$A615+1)/10^6)</f>
        <v>0</v>
      </c>
      <c r="AI615" cm="1">
        <f t="array" aca="1" ref="AI615" ca="1">IF($A615&gt;AI$1,"",$C615*INDEX('ETS yield tables'!$D$133:$CO$161,$B615,AI$1-$A615+1)/10^6)</f>
        <v>0</v>
      </c>
      <c r="AJ615" cm="1">
        <f t="array" aca="1" ref="AJ615" ca="1">IF($A615&gt;AJ$1,"",$C615*INDEX('ETS yield tables'!$D$133:$CO$161,$B615,AJ$1-$A615+1)/10^6)</f>
        <v>0</v>
      </c>
      <c r="AK615" cm="1">
        <f t="array" aca="1" ref="AK615" ca="1">IF($A615&gt;AK$1,"",$C615*INDEX('ETS yield tables'!$D$133:$CO$161,$B615,AK$1-$A615+1)/10^6)</f>
        <v>0</v>
      </c>
      <c r="AL615" cm="1">
        <f t="array" aca="1" ref="AL615" ca="1">IF($A615&gt;AL$1,"",$C615*INDEX('ETS yield tables'!$D$133:$CO$161,$B615,AL$1-$A615+1)/10^6)</f>
        <v>0</v>
      </c>
      <c r="AM615" cm="1">
        <f t="array" aca="1" ref="AM615" ca="1">IF($A615&gt;AM$1,"",$C615*INDEX('ETS yield tables'!$D$133:$CO$161,$B615,AM$1-$A615+1)/10^6)</f>
        <v>0</v>
      </c>
      <c r="AN615" cm="1">
        <f t="array" aca="1" ref="AN615" ca="1">IF($A615&gt;AN$1,"",$C615*INDEX('ETS yield tables'!$D$133:$CO$161,$B615,AN$1-$A615+1)/10^6)</f>
        <v>0</v>
      </c>
      <c r="AO615" cm="1">
        <f t="array" aca="1" ref="AO615" ca="1">IF($A615&gt;AO$1,"",$C615*INDEX('ETS yield tables'!$D$133:$CO$161,$B615,AO$1-$A615+1)/10^6)</f>
        <v>0</v>
      </c>
      <c r="AP615" cm="1">
        <f t="array" aca="1" ref="AP615" ca="1">IF($A615&gt;AP$1,"",$C615*INDEX('ETS yield tables'!$D$133:$CO$161,$B615,AP$1-$A615+1)/10^6)</f>
        <v>0</v>
      </c>
      <c r="AQ615" cm="1">
        <f t="array" aca="1" ref="AQ615" ca="1">IF($A615&gt;AQ$1,"",$C615*INDEX('ETS yield tables'!$D$133:$CO$161,$B615,AQ$1-$A615+1)/10^6)</f>
        <v>0</v>
      </c>
      <c r="AR615" cm="1">
        <f t="array" aca="1" ref="AR615" ca="1">IF($A615&gt;AR$1,"",$C615*INDEX('ETS yield tables'!$D$133:$CO$161,$B615,AR$1-$A615+1)/10^6)</f>
        <v>0</v>
      </c>
      <c r="AS615" cm="1">
        <f t="array" aca="1" ref="AS615" ca="1">IF($A615&gt;AS$1,"",$C615*INDEX('ETS yield tables'!$D$133:$CO$161,$B615,AS$1-$A615+1)/10^6)</f>
        <v>0</v>
      </c>
      <c r="AT615" cm="1">
        <f t="array" aca="1" ref="AT615" ca="1">IF($A615&gt;AT$1,"",$C615*INDEX('ETS yield tables'!$D$133:$CO$161,$B615,AT$1-$A615+1)/10^6)</f>
        <v>0</v>
      </c>
      <c r="AU615" cm="1">
        <f t="array" aca="1" ref="AU615" ca="1">IF($A615&gt;AU$1,"",$C615*INDEX('ETS yield tables'!$D$133:$CO$161,$B615,AU$1-$A615+1)/10^6)</f>
        <v>0</v>
      </c>
      <c r="AV615" cm="1">
        <f t="array" aca="1" ref="AV615" ca="1">IF($A615&gt;AV$1,"",$C615*INDEX('ETS yield tables'!$D$133:$CO$161,$B615,AV$1-$A615+1)/10^6)</f>
        <v>0</v>
      </c>
      <c r="AW615" cm="1">
        <f t="array" aca="1" ref="AW615" ca="1">IF($A615&gt;AW$1,"",$C615*INDEX('ETS yield tables'!$D$133:$CO$161,$B615,AW$1-$A615+1)/10^6)</f>
        <v>0</v>
      </c>
      <c r="AX615" cm="1">
        <f t="array" aca="1" ref="AX615" ca="1">IF($A615&gt;AX$1,"",$C615*INDEX('ETS yield tables'!$D$133:$CO$161,$B615,AX$1-$A615+1)/10^6)</f>
        <v>0</v>
      </c>
      <c r="AY615" cm="1">
        <f t="array" aca="1" ref="AY615" ca="1">IF($A615&gt;AY$1,"",$C615*INDEX('ETS yield tables'!$D$133:$CO$161,$B615,AY$1-$A615+1)/10^6)</f>
        <v>0</v>
      </c>
      <c r="AZ615" cm="1">
        <f t="array" aca="1" ref="AZ615" ca="1">IF($A615&gt;AZ$1,"",$C615*INDEX('ETS yield tables'!$D$133:$CO$161,$B615,AZ$1-$A615+1)/10^6)</f>
        <v>0</v>
      </c>
      <c r="BA615" cm="1">
        <f t="array" aca="1" ref="BA615" ca="1">IF($A615&gt;BA$1,"",$C615*INDEX('ETS yield tables'!$D$133:$CO$161,$B615,BA$1-$A615+1)/10^6)</f>
        <v>0</v>
      </c>
      <c r="BB615" cm="1">
        <f t="array" aca="1" ref="BB615" ca="1">IF($A615&gt;BB$1,"",$C615*INDEX('ETS yield tables'!$D$133:$CO$161,$B615,BB$1-$A615+1)/10^6)</f>
        <v>-8.6084489228653388E-2</v>
      </c>
      <c r="BC615" cm="1">
        <f t="array" aca="1" ref="BC615" ca="1">IF($A615&gt;BC$1,"",$C615*INDEX('ETS yield tables'!$D$133:$CO$161,$B615,BC$1-$A615+1)/10^6)</f>
        <v>-3.5267712848676262E-3</v>
      </c>
      <c r="BD615" cm="1">
        <f t="array" aca="1" ref="BD615" ca="1">IF($A615&gt;BD$1,"",$C615*INDEX('ETS yield tables'!$D$133:$CO$161,$B615,BD$1-$A615+1)/10^6)</f>
        <v>0</v>
      </c>
      <c r="BE615" cm="1">
        <f t="array" aca="1" ref="BE615" ca="1">IF($A615&gt;BE$1,"",$C615*INDEX('ETS yield tables'!$D$133:$CO$161,$B615,BE$1-$A615+1)/10^6)</f>
        <v>0</v>
      </c>
      <c r="BF615" cm="1">
        <f t="array" aca="1" ref="BF615" ca="1">IF($A615&gt;BF$1,"",$C615*INDEX('ETS yield tables'!$D$133:$CO$161,$B615,BF$1-$A615+1)/10^6)</f>
        <v>0</v>
      </c>
      <c r="BG615" cm="1">
        <f t="array" aca="1" ref="BG615" ca="1">IF($A615&gt;BG$1,"",$C615*INDEX('ETS yield tables'!$D$133:$CO$161,$B615,BG$1-$A615+1)/10^6)</f>
        <v>0</v>
      </c>
      <c r="BH615" cm="1">
        <f t="array" aca="1" ref="BH615" ca="1">IF($A615&gt;BH$1,"",$C615*INDEX('ETS yield tables'!$D$133:$CO$161,$B615,BH$1-$A615+1)/10^6)</f>
        <v>0</v>
      </c>
      <c r="BI615" cm="1">
        <f t="array" aca="1" ref="BI615" ca="1">IF($A615&gt;BI$1,"",$C615*INDEX('ETS yield tables'!$D$133:$CO$161,$B615,BI$1-$A615+1)/10^6)</f>
        <v>0</v>
      </c>
      <c r="BJ615" cm="1">
        <f t="array" aca="1" ref="BJ615" ca="1">IF($A615&gt;BJ$1,"",$C615*INDEX('ETS yield tables'!$D$133:$CO$161,$B615,BJ$1-$A615+1)/10^6)</f>
        <v>0</v>
      </c>
      <c r="BK615" cm="1">
        <f t="array" aca="1" ref="BK615" ca="1">IF($A615&gt;BK$1,"",$C615*INDEX('ETS yield tables'!$D$133:$CO$161,$B615,BK$1-$A615+1)/10^6)</f>
        <v>0</v>
      </c>
      <c r="BL615" cm="1">
        <f t="array" aca="1" ref="BL615" ca="1">IF($A615&gt;BL$1,"",$C615*INDEX('ETS yield tables'!$D$133:$CO$161,$B615,BL$1-$A615+1)/10^6)</f>
        <v>0</v>
      </c>
      <c r="BM615" cm="1">
        <f t="array" aca="1" ref="BM615" ca="1">IF($A615&gt;BM$1,"",$C615*INDEX('ETS yield tables'!$D$133:$CO$161,$B615,BM$1-$A615+1)/10^6)</f>
        <v>0</v>
      </c>
      <c r="BN615" cm="1">
        <f t="array" aca="1" ref="BN615" ca="1">IF($A615&gt;BN$1,"",$C615*INDEX('ETS yield tables'!$D$133:$CO$161,$B615,BN$1-$A615+1)/10^6)</f>
        <v>0</v>
      </c>
      <c r="BO615" cm="1">
        <f t="array" aca="1" ref="BO615" ca="1">IF($A615&gt;BO$1,"",$C615*INDEX('ETS yield tables'!$D$133:$CO$161,$B615,BO$1-$A615+1)/10^6)</f>
        <v>0</v>
      </c>
      <c r="BP615" cm="1">
        <f t="array" aca="1" ref="BP615" ca="1">IF($A615&gt;BP$1,"",$C615*INDEX('ETS yield tables'!$D$133:$CO$161,$B615,BP$1-$A615+1)/10^6)</f>
        <v>0</v>
      </c>
      <c r="BQ615" cm="1">
        <f t="array" aca="1" ref="BQ615" ca="1">IF($A615&gt;BQ$1,"",$C615*INDEX('ETS yield tables'!$D$133:$CO$161,$B615,BQ$1-$A615+1)/10^6)</f>
        <v>0</v>
      </c>
      <c r="BR615" cm="1">
        <f t="array" aca="1" ref="BR615" ca="1">IF($A615&gt;BR$1,"",$C615*INDEX('ETS yield tables'!$D$133:$CO$161,$B615,BR$1-$A615+1)/10^6)</f>
        <v>0</v>
      </c>
      <c r="BS615" cm="1">
        <f t="array" aca="1" ref="BS615" ca="1">IF($A615&gt;BS$1,"",$C615*INDEX('ETS yield tables'!$D$133:$CO$161,$B615,BS$1-$A615+1)/10^6)</f>
        <v>0</v>
      </c>
      <c r="BT615" cm="1">
        <f t="array" aca="1" ref="BT615" ca="1">IF($A615&gt;BT$1,"",$C615*INDEX('ETS yield tables'!$D$133:$CO$161,$B615,BT$1-$A615+1)/10^6)</f>
        <v>0</v>
      </c>
      <c r="BU615" cm="1">
        <f t="array" aca="1" ref="BU615" ca="1">IF($A615&gt;BU$1,"",$C615*INDEX('ETS yield tables'!$D$133:$CO$161,$B615,BU$1-$A615+1)/10^6)</f>
        <v>0</v>
      </c>
      <c r="BV615" cm="1">
        <f t="array" aca="1" ref="BV615" ca="1">IF($A615&gt;BV$1,"",$C615*INDEX('ETS yield tables'!$D$133:$CO$161,$B615,BV$1-$A615+1)/10^6)</f>
        <v>0</v>
      </c>
      <c r="BW615" cm="1">
        <f t="array" aca="1" ref="BW615" ca="1">IF($A615&gt;BW$1,"",$C615*INDEX('ETS yield tables'!$D$133:$CO$161,$B615,BW$1-$A615+1)/10^6)</f>
        <v>0</v>
      </c>
      <c r="BX615" cm="1">
        <f t="array" aca="1" ref="BX615" ca="1">IF($A615&gt;BX$1,"",$C615*INDEX('ETS yield tables'!$D$133:$CO$161,$B615,BX$1-$A615+1)/10^6)</f>
        <v>0</v>
      </c>
      <c r="BY615" cm="1">
        <f t="array" aca="1" ref="BY615" ca="1">IF($A615&gt;BY$1,"",$C615*INDEX('ETS yield tables'!$D$133:$CO$161,$B615,BY$1-$A615+1)/10^6)</f>
        <v>0</v>
      </c>
      <c r="BZ615" cm="1">
        <f t="array" aca="1" ref="BZ615" ca="1">IF($A615&gt;BZ$1,"",$C615*INDEX('ETS yield tables'!$D$133:$CO$161,$B615,BZ$1-$A615+1)/10^6)</f>
        <v>0</v>
      </c>
      <c r="CA615" cm="1">
        <f t="array" aca="1" ref="CA615" ca="1">IF($A615&gt;CA$1,"",$C615*INDEX('ETS yield tables'!$D$133:$CO$161,$B615,CA$1-$A615+1)/10^6)</f>
        <v>0</v>
      </c>
      <c r="CB615" cm="1">
        <f t="array" aca="1" ref="CB615" ca="1">IF($A615&gt;CB$1,"",$C615*INDEX('ETS yield tables'!$D$133:$CO$161,$B615,CB$1-$A615+1)/10^6)</f>
        <v>0</v>
      </c>
      <c r="CC615" cm="1">
        <f t="array" aca="1" ref="CC615" ca="1">IF($A615&gt;CC$1,"",$C615*INDEX('ETS yield tables'!$D$133:$CO$161,$B615,CC$1-$A615+1)/10^6)</f>
        <v>0</v>
      </c>
      <c r="CD615" cm="1">
        <f t="array" aca="1" ref="CD615" ca="1">IF($A615&gt;CD$1,"",$C615*INDEX('ETS yield tables'!$D$133:$CO$161,$B615,CD$1-$A615+1)/10^6)</f>
        <v>0</v>
      </c>
      <c r="CE615" cm="1">
        <f t="array" aca="1" ref="CE615" ca="1">IF($A615&gt;CE$1,"",$C615*INDEX('ETS yield tables'!$D$133:$CO$161,$B615,CE$1-$A615+1)/10^6)</f>
        <v>0</v>
      </c>
      <c r="CF615" cm="1">
        <f t="array" aca="1" ref="CF615" ca="1">IF($A615&gt;CF$1,"",$C615*INDEX('ETS yield tables'!$D$133:$CO$161,$B615,CF$1-$A615+1)/10^6)</f>
        <v>0</v>
      </c>
      <c r="CG615" cm="1">
        <f t="array" aca="1" ref="CG615" ca="1">IF($A615&gt;CG$1,"",$C615*INDEX('ETS yield tables'!$D$133:$CO$161,$B615,CG$1-$A615+1)/10^6)</f>
        <v>0</v>
      </c>
      <c r="CH615" cm="1">
        <f t="array" aca="1" ref="CH615" ca="1">IF($A615&gt;CH$1,"",$C615*INDEX('ETS yield tables'!$D$133:$CO$161,$B615,CH$1-$A615+1)/10^6)</f>
        <v>0</v>
      </c>
      <c r="CI615" cm="1">
        <f t="array" aca="1" ref="CI615" ca="1">IF($A615&gt;CI$1,"",$C615*INDEX('ETS yield tables'!$D$133:$CO$161,$B615,CI$1-$A615+1)/10^6)</f>
        <v>0</v>
      </c>
      <c r="CJ615" cm="1">
        <f t="array" aca="1" ref="CJ615" ca="1">IF($A615&gt;CJ$1,"",$C615*INDEX('ETS yield tables'!$D$133:$CO$161,$B615,CJ$1-$A615+1)/10^6)</f>
        <v>0</v>
      </c>
      <c r="CK615" cm="1">
        <f t="array" aca="1" ref="CK615" ca="1">IF($A615&gt;CK$1,"",$C615*INDEX('ETS yield tables'!$D$133:$CO$161,$B615,CK$1-$A615+1)/10^6)</f>
        <v>0</v>
      </c>
      <c r="CL615" cm="1">
        <f t="array" aca="1" ref="CL615" ca="1">IF($A615&gt;CL$1,"",$C615*INDEX('ETS yield tables'!$D$133:$CO$161,$B615,CL$1-$A615+1)/10^6)</f>
        <v>0</v>
      </c>
      <c r="CM615" cm="1">
        <f t="array" aca="1" ref="CM615" ca="1">IF($A615&gt;CM$1,"",$C615*INDEX('ETS yield tables'!$D$133:$CO$161,$B615,CM$1-$A615+1)/10^6)</f>
        <v>0</v>
      </c>
      <c r="CN615" cm="1">
        <f t="array" aca="1" ref="CN615" ca="1">IF($A615&gt;CN$1,"",$C615*INDEX('ETS yield tables'!$D$133:$CO$161,$B615,CN$1-$A615+1)/10^6)</f>
        <v>0</v>
      </c>
      <c r="CO615" cm="1">
        <f t="array" aca="1" ref="CO615" ca="1">IF($A615&gt;CO$1,"",$C615*INDEX('ETS yield tables'!$D$133:$CO$161,$B615,CO$1-$A615+1)/10^6)</f>
        <v>0</v>
      </c>
    </row>
    <row r="616" spans="1:93" hidden="1" outlineLevel="1">
      <c r="A616">
        <v>1997</v>
      </c>
      <c r="B616">
        <f t="shared" si="271"/>
        <v>22</v>
      </c>
      <c r="C616" s="1">
        <v>123.13674863839998</v>
      </c>
      <c r="D616" s="64"/>
      <c r="E616" s="64"/>
      <c r="F616" s="64"/>
      <c r="G616" s="64"/>
      <c r="H616" s="64"/>
      <c r="I616" s="64"/>
      <c r="J616" s="64"/>
      <c r="K616" s="64"/>
      <c r="L616" s="64"/>
      <c r="M616" s="64"/>
      <c r="N616" s="64"/>
      <c r="O616" s="64"/>
      <c r="P616" s="64"/>
      <c r="Q616" s="64"/>
      <c r="R616" s="64"/>
      <c r="S616" s="64"/>
      <c r="T616" s="64"/>
      <c r="U616" s="64"/>
      <c r="V616" s="64"/>
      <c r="W616" s="64"/>
      <c r="X616" s="64"/>
      <c r="Y616" s="64"/>
      <c r="Z616" s="64"/>
      <c r="AA616" s="64"/>
      <c r="AB616" s="64"/>
      <c r="AC616" s="64"/>
      <c r="AD616" s="64"/>
      <c r="AE616" s="64"/>
      <c r="AF616" cm="1">
        <f t="array" aca="1" ref="AF616" ca="1">IF($A616&gt;AF$1,"",$C616*INDEX('ETS yield tables'!$D$133:$CO$161,$B616,AF$1-$A616+1)/10^6)</f>
        <v>0</v>
      </c>
      <c r="AG616" cm="1">
        <f t="array" aca="1" ref="AG616" ca="1">IF($A616&gt;AG$1,"",$C616*INDEX('ETS yield tables'!$D$133:$CO$161,$B616,AG$1-$A616+1)/10^6)</f>
        <v>0</v>
      </c>
      <c r="AH616" cm="1">
        <f t="array" aca="1" ref="AH616" ca="1">IF($A616&gt;AH$1,"",$C616*INDEX('ETS yield tables'!$D$133:$CO$161,$B616,AH$1-$A616+1)/10^6)</f>
        <v>0</v>
      </c>
      <c r="AI616" cm="1">
        <f t="array" aca="1" ref="AI616" ca="1">IF($A616&gt;AI$1,"",$C616*INDEX('ETS yield tables'!$D$133:$CO$161,$B616,AI$1-$A616+1)/10^6)</f>
        <v>0</v>
      </c>
      <c r="AJ616" cm="1">
        <f t="array" aca="1" ref="AJ616" ca="1">IF($A616&gt;AJ$1,"",$C616*INDEX('ETS yield tables'!$D$133:$CO$161,$B616,AJ$1-$A616+1)/10^6)</f>
        <v>0</v>
      </c>
      <c r="AK616" cm="1">
        <f t="array" aca="1" ref="AK616" ca="1">IF($A616&gt;AK$1,"",$C616*INDEX('ETS yield tables'!$D$133:$CO$161,$B616,AK$1-$A616+1)/10^6)</f>
        <v>0</v>
      </c>
      <c r="AL616" cm="1">
        <f t="array" aca="1" ref="AL616" ca="1">IF($A616&gt;AL$1,"",$C616*INDEX('ETS yield tables'!$D$133:$CO$161,$B616,AL$1-$A616+1)/10^6)</f>
        <v>0</v>
      </c>
      <c r="AM616" cm="1">
        <f t="array" aca="1" ref="AM616" ca="1">IF($A616&gt;AM$1,"",$C616*INDEX('ETS yield tables'!$D$133:$CO$161,$B616,AM$1-$A616+1)/10^6)</f>
        <v>0</v>
      </c>
      <c r="AN616" cm="1">
        <f t="array" aca="1" ref="AN616" ca="1">IF($A616&gt;AN$1,"",$C616*INDEX('ETS yield tables'!$D$133:$CO$161,$B616,AN$1-$A616+1)/10^6)</f>
        <v>0</v>
      </c>
      <c r="AO616" cm="1">
        <f t="array" aca="1" ref="AO616" ca="1">IF($A616&gt;AO$1,"",$C616*INDEX('ETS yield tables'!$D$133:$CO$161,$B616,AO$1-$A616+1)/10^6)</f>
        <v>0</v>
      </c>
      <c r="AP616" cm="1">
        <f t="array" aca="1" ref="AP616" ca="1">IF($A616&gt;AP$1,"",$C616*INDEX('ETS yield tables'!$D$133:$CO$161,$B616,AP$1-$A616+1)/10^6)</f>
        <v>0</v>
      </c>
      <c r="AQ616" cm="1">
        <f t="array" aca="1" ref="AQ616" ca="1">IF($A616&gt;AQ$1,"",$C616*INDEX('ETS yield tables'!$D$133:$CO$161,$B616,AQ$1-$A616+1)/10^6)</f>
        <v>0</v>
      </c>
      <c r="AR616" cm="1">
        <f t="array" aca="1" ref="AR616" ca="1">IF($A616&gt;AR$1,"",$C616*INDEX('ETS yield tables'!$D$133:$CO$161,$B616,AR$1-$A616+1)/10^6)</f>
        <v>0</v>
      </c>
      <c r="AS616" cm="1">
        <f t="array" aca="1" ref="AS616" ca="1">IF($A616&gt;AS$1,"",$C616*INDEX('ETS yield tables'!$D$133:$CO$161,$B616,AS$1-$A616+1)/10^6)</f>
        <v>0</v>
      </c>
      <c r="AT616" cm="1">
        <f t="array" aca="1" ref="AT616" ca="1">IF($A616&gt;AT$1,"",$C616*INDEX('ETS yield tables'!$D$133:$CO$161,$B616,AT$1-$A616+1)/10^6)</f>
        <v>0</v>
      </c>
      <c r="AU616" cm="1">
        <f t="array" aca="1" ref="AU616" ca="1">IF($A616&gt;AU$1,"",$C616*INDEX('ETS yield tables'!$D$133:$CO$161,$B616,AU$1-$A616+1)/10^6)</f>
        <v>0</v>
      </c>
      <c r="AV616" cm="1">
        <f t="array" aca="1" ref="AV616" ca="1">IF($A616&gt;AV$1,"",$C616*INDEX('ETS yield tables'!$D$133:$CO$161,$B616,AV$1-$A616+1)/10^6)</f>
        <v>0</v>
      </c>
      <c r="AW616" cm="1">
        <f t="array" aca="1" ref="AW616" ca="1">IF($A616&gt;AW$1,"",$C616*INDEX('ETS yield tables'!$D$133:$CO$161,$B616,AW$1-$A616+1)/10^6)</f>
        <v>0</v>
      </c>
      <c r="AX616" cm="1">
        <f t="array" aca="1" ref="AX616" ca="1">IF($A616&gt;AX$1,"",$C616*INDEX('ETS yield tables'!$D$133:$CO$161,$B616,AX$1-$A616+1)/10^6)</f>
        <v>0</v>
      </c>
      <c r="AY616" cm="1">
        <f t="array" aca="1" ref="AY616" ca="1">IF($A616&gt;AY$1,"",$C616*INDEX('ETS yield tables'!$D$133:$CO$161,$B616,AY$1-$A616+1)/10^6)</f>
        <v>0</v>
      </c>
      <c r="AZ616" cm="1">
        <f t="array" aca="1" ref="AZ616" ca="1">IF($A616&gt;AZ$1,"",$C616*INDEX('ETS yield tables'!$D$133:$CO$161,$B616,AZ$1-$A616+1)/10^6)</f>
        <v>0</v>
      </c>
      <c r="BA616" cm="1">
        <f t="array" aca="1" ref="BA616" ca="1">IF($A616&gt;BA$1,"",$C616*INDEX('ETS yield tables'!$D$133:$CO$161,$B616,BA$1-$A616+1)/10^6)</f>
        <v>0</v>
      </c>
      <c r="BB616" cm="1">
        <f t="array" aca="1" ref="BB616" ca="1">IF($A616&gt;BB$1,"",$C616*INDEX('ETS yield tables'!$D$133:$CO$161,$B616,BB$1-$A616+1)/10^6)</f>
        <v>0</v>
      </c>
      <c r="BC616" cm="1">
        <f t="array" aca="1" ref="BC616" ca="1">IF($A616&gt;BC$1,"",$C616*INDEX('ETS yield tables'!$D$133:$CO$161,$B616,BC$1-$A616+1)/10^6)</f>
        <v>-0.10925124349705034</v>
      </c>
      <c r="BD616" cm="1">
        <f t="array" aca="1" ref="BD616" ca="1">IF($A616&gt;BD$1,"",$C616*INDEX('ETS yield tables'!$D$133:$CO$161,$B616,BD$1-$A616+1)/10^6)</f>
        <v>-5.8500754474449428E-3</v>
      </c>
      <c r="BE616" cm="1">
        <f t="array" aca="1" ref="BE616" ca="1">IF($A616&gt;BE$1,"",$C616*INDEX('ETS yield tables'!$D$133:$CO$161,$B616,BE$1-$A616+1)/10^6)</f>
        <v>-3.4355759170836614E-3</v>
      </c>
      <c r="BF616" cm="1">
        <f t="array" aca="1" ref="BF616" ca="1">IF($A616&gt;BF$1,"",$C616*INDEX('ETS yield tables'!$D$133:$CO$161,$B616,BF$1-$A616+1)/10^6)</f>
        <v>0</v>
      </c>
      <c r="BG616" cm="1">
        <f t="array" aca="1" ref="BG616" ca="1">IF($A616&gt;BG$1,"",$C616*INDEX('ETS yield tables'!$D$133:$CO$161,$B616,BG$1-$A616+1)/10^6)</f>
        <v>0</v>
      </c>
      <c r="BH616" cm="1">
        <f t="array" aca="1" ref="BH616" ca="1">IF($A616&gt;BH$1,"",$C616*INDEX('ETS yield tables'!$D$133:$CO$161,$B616,BH$1-$A616+1)/10^6)</f>
        <v>0</v>
      </c>
      <c r="BI616" cm="1">
        <f t="array" aca="1" ref="BI616" ca="1">IF($A616&gt;BI$1,"",$C616*INDEX('ETS yield tables'!$D$133:$CO$161,$B616,BI$1-$A616+1)/10^6)</f>
        <v>0</v>
      </c>
      <c r="BJ616" cm="1">
        <f t="array" aca="1" ref="BJ616" ca="1">IF($A616&gt;BJ$1,"",$C616*INDEX('ETS yield tables'!$D$133:$CO$161,$B616,BJ$1-$A616+1)/10^6)</f>
        <v>0</v>
      </c>
      <c r="BK616" cm="1">
        <f t="array" aca="1" ref="BK616" ca="1">IF($A616&gt;BK$1,"",$C616*INDEX('ETS yield tables'!$D$133:$CO$161,$B616,BK$1-$A616+1)/10^6)</f>
        <v>0</v>
      </c>
      <c r="BL616" cm="1">
        <f t="array" aca="1" ref="BL616" ca="1">IF($A616&gt;BL$1,"",$C616*INDEX('ETS yield tables'!$D$133:$CO$161,$B616,BL$1-$A616+1)/10^6)</f>
        <v>0</v>
      </c>
      <c r="BM616" cm="1">
        <f t="array" aca="1" ref="BM616" ca="1">IF($A616&gt;BM$1,"",$C616*INDEX('ETS yield tables'!$D$133:$CO$161,$B616,BM$1-$A616+1)/10^6)</f>
        <v>0</v>
      </c>
      <c r="BN616" cm="1">
        <f t="array" aca="1" ref="BN616" ca="1">IF($A616&gt;BN$1,"",$C616*INDEX('ETS yield tables'!$D$133:$CO$161,$B616,BN$1-$A616+1)/10^6)</f>
        <v>0</v>
      </c>
      <c r="BO616" cm="1">
        <f t="array" aca="1" ref="BO616" ca="1">IF($A616&gt;BO$1,"",$C616*INDEX('ETS yield tables'!$D$133:$CO$161,$B616,BO$1-$A616+1)/10^6)</f>
        <v>0</v>
      </c>
      <c r="BP616" cm="1">
        <f t="array" aca="1" ref="BP616" ca="1">IF($A616&gt;BP$1,"",$C616*INDEX('ETS yield tables'!$D$133:$CO$161,$B616,BP$1-$A616+1)/10^6)</f>
        <v>0</v>
      </c>
      <c r="BQ616" cm="1">
        <f t="array" aca="1" ref="BQ616" ca="1">IF($A616&gt;BQ$1,"",$C616*INDEX('ETS yield tables'!$D$133:$CO$161,$B616,BQ$1-$A616+1)/10^6)</f>
        <v>0</v>
      </c>
      <c r="BR616" cm="1">
        <f t="array" aca="1" ref="BR616" ca="1">IF($A616&gt;BR$1,"",$C616*INDEX('ETS yield tables'!$D$133:$CO$161,$B616,BR$1-$A616+1)/10^6)</f>
        <v>0</v>
      </c>
      <c r="BS616" cm="1">
        <f t="array" aca="1" ref="BS616" ca="1">IF($A616&gt;BS$1,"",$C616*INDEX('ETS yield tables'!$D$133:$CO$161,$B616,BS$1-$A616+1)/10^6)</f>
        <v>0</v>
      </c>
      <c r="BT616" cm="1">
        <f t="array" aca="1" ref="BT616" ca="1">IF($A616&gt;BT$1,"",$C616*INDEX('ETS yield tables'!$D$133:$CO$161,$B616,BT$1-$A616+1)/10^6)</f>
        <v>0</v>
      </c>
      <c r="BU616" cm="1">
        <f t="array" aca="1" ref="BU616" ca="1">IF($A616&gt;BU$1,"",$C616*INDEX('ETS yield tables'!$D$133:$CO$161,$B616,BU$1-$A616+1)/10^6)</f>
        <v>0</v>
      </c>
      <c r="BV616" cm="1">
        <f t="array" aca="1" ref="BV616" ca="1">IF($A616&gt;BV$1,"",$C616*INDEX('ETS yield tables'!$D$133:$CO$161,$B616,BV$1-$A616+1)/10^6)</f>
        <v>0</v>
      </c>
      <c r="BW616" cm="1">
        <f t="array" aca="1" ref="BW616" ca="1">IF($A616&gt;BW$1,"",$C616*INDEX('ETS yield tables'!$D$133:$CO$161,$B616,BW$1-$A616+1)/10^6)</f>
        <v>0</v>
      </c>
      <c r="BX616" cm="1">
        <f t="array" aca="1" ref="BX616" ca="1">IF($A616&gt;BX$1,"",$C616*INDEX('ETS yield tables'!$D$133:$CO$161,$B616,BX$1-$A616+1)/10^6)</f>
        <v>0</v>
      </c>
      <c r="BY616" cm="1">
        <f t="array" aca="1" ref="BY616" ca="1">IF($A616&gt;BY$1,"",$C616*INDEX('ETS yield tables'!$D$133:$CO$161,$B616,BY$1-$A616+1)/10^6)</f>
        <v>0</v>
      </c>
      <c r="BZ616" cm="1">
        <f t="array" aca="1" ref="BZ616" ca="1">IF($A616&gt;BZ$1,"",$C616*INDEX('ETS yield tables'!$D$133:$CO$161,$B616,BZ$1-$A616+1)/10^6)</f>
        <v>0</v>
      </c>
      <c r="CA616" cm="1">
        <f t="array" aca="1" ref="CA616" ca="1">IF($A616&gt;CA$1,"",$C616*INDEX('ETS yield tables'!$D$133:$CO$161,$B616,CA$1-$A616+1)/10^6)</f>
        <v>0</v>
      </c>
      <c r="CB616" cm="1">
        <f t="array" aca="1" ref="CB616" ca="1">IF($A616&gt;CB$1,"",$C616*INDEX('ETS yield tables'!$D$133:$CO$161,$B616,CB$1-$A616+1)/10^6)</f>
        <v>0</v>
      </c>
      <c r="CC616" cm="1">
        <f t="array" aca="1" ref="CC616" ca="1">IF($A616&gt;CC$1,"",$C616*INDEX('ETS yield tables'!$D$133:$CO$161,$B616,CC$1-$A616+1)/10^6)</f>
        <v>0</v>
      </c>
      <c r="CD616" cm="1">
        <f t="array" aca="1" ref="CD616" ca="1">IF($A616&gt;CD$1,"",$C616*INDEX('ETS yield tables'!$D$133:$CO$161,$B616,CD$1-$A616+1)/10^6)</f>
        <v>0</v>
      </c>
      <c r="CE616" cm="1">
        <f t="array" aca="1" ref="CE616" ca="1">IF($A616&gt;CE$1,"",$C616*INDEX('ETS yield tables'!$D$133:$CO$161,$B616,CE$1-$A616+1)/10^6)</f>
        <v>0</v>
      </c>
      <c r="CF616" cm="1">
        <f t="array" aca="1" ref="CF616" ca="1">IF($A616&gt;CF$1,"",$C616*INDEX('ETS yield tables'!$D$133:$CO$161,$B616,CF$1-$A616+1)/10^6)</f>
        <v>0</v>
      </c>
      <c r="CG616" cm="1">
        <f t="array" aca="1" ref="CG616" ca="1">IF($A616&gt;CG$1,"",$C616*INDEX('ETS yield tables'!$D$133:$CO$161,$B616,CG$1-$A616+1)/10^6)</f>
        <v>0</v>
      </c>
      <c r="CH616" cm="1">
        <f t="array" aca="1" ref="CH616" ca="1">IF($A616&gt;CH$1,"",$C616*INDEX('ETS yield tables'!$D$133:$CO$161,$B616,CH$1-$A616+1)/10^6)</f>
        <v>0</v>
      </c>
      <c r="CI616" cm="1">
        <f t="array" aca="1" ref="CI616" ca="1">IF($A616&gt;CI$1,"",$C616*INDEX('ETS yield tables'!$D$133:$CO$161,$B616,CI$1-$A616+1)/10^6)</f>
        <v>0</v>
      </c>
      <c r="CJ616" cm="1">
        <f t="array" aca="1" ref="CJ616" ca="1">IF($A616&gt;CJ$1,"",$C616*INDEX('ETS yield tables'!$D$133:$CO$161,$B616,CJ$1-$A616+1)/10^6)</f>
        <v>0</v>
      </c>
      <c r="CK616" cm="1">
        <f t="array" aca="1" ref="CK616" ca="1">IF($A616&gt;CK$1,"",$C616*INDEX('ETS yield tables'!$D$133:$CO$161,$B616,CK$1-$A616+1)/10^6)</f>
        <v>0</v>
      </c>
      <c r="CL616" cm="1">
        <f t="array" aca="1" ref="CL616" ca="1">IF($A616&gt;CL$1,"",$C616*INDEX('ETS yield tables'!$D$133:$CO$161,$B616,CL$1-$A616+1)/10^6)</f>
        <v>0</v>
      </c>
      <c r="CM616" cm="1">
        <f t="array" aca="1" ref="CM616" ca="1">IF($A616&gt;CM$1,"",$C616*INDEX('ETS yield tables'!$D$133:$CO$161,$B616,CM$1-$A616+1)/10^6)</f>
        <v>0</v>
      </c>
      <c r="CN616" cm="1">
        <f t="array" aca="1" ref="CN616" ca="1">IF($A616&gt;CN$1,"",$C616*INDEX('ETS yield tables'!$D$133:$CO$161,$B616,CN$1-$A616+1)/10^6)</f>
        <v>0</v>
      </c>
      <c r="CO616" cm="1">
        <f t="array" aca="1" ref="CO616" ca="1">IF($A616&gt;CO$1,"",$C616*INDEX('ETS yield tables'!$D$133:$CO$161,$B616,CO$1-$A616+1)/10^6)</f>
        <v>0</v>
      </c>
    </row>
    <row r="617" spans="1:93" hidden="1" outlineLevel="1">
      <c r="A617">
        <v>1998</v>
      </c>
      <c r="B617">
        <f t="shared" si="271"/>
        <v>21</v>
      </c>
      <c r="C617" s="1">
        <v>72.218530886320011</v>
      </c>
      <c r="D617" s="64"/>
      <c r="E617" s="64"/>
      <c r="F617" s="64"/>
      <c r="G617" s="64"/>
      <c r="H617" s="64"/>
      <c r="I617" s="64"/>
      <c r="J617" s="64"/>
      <c r="K617" s="64"/>
      <c r="L617" s="64"/>
      <c r="M617" s="64"/>
      <c r="N617" s="64"/>
      <c r="O617" s="64"/>
      <c r="P617" s="64"/>
      <c r="Q617" s="64"/>
      <c r="R617" s="64"/>
      <c r="S617" s="64"/>
      <c r="T617" s="64"/>
      <c r="U617" s="64"/>
      <c r="V617" s="64"/>
      <c r="W617" s="64"/>
      <c r="X617" s="64"/>
      <c r="Y617" s="64"/>
      <c r="Z617" s="64"/>
      <c r="AA617" s="64"/>
      <c r="AB617" s="64"/>
      <c r="AC617" s="64"/>
      <c r="AD617" s="64"/>
      <c r="AE617" s="64"/>
      <c r="AF617" cm="1">
        <f t="array" aca="1" ref="AF617" ca="1">IF($A617&gt;AF$1,"",$C617*INDEX('ETS yield tables'!$D$133:$CO$161,$B617,AF$1-$A617+1)/10^6)</f>
        <v>0</v>
      </c>
      <c r="AG617" cm="1">
        <f t="array" aca="1" ref="AG617" ca="1">IF($A617&gt;AG$1,"",$C617*INDEX('ETS yield tables'!$D$133:$CO$161,$B617,AG$1-$A617+1)/10^6)</f>
        <v>0</v>
      </c>
      <c r="AH617" cm="1">
        <f t="array" aca="1" ref="AH617" ca="1">IF($A617&gt;AH$1,"",$C617*INDEX('ETS yield tables'!$D$133:$CO$161,$B617,AH$1-$A617+1)/10^6)</f>
        <v>0</v>
      </c>
      <c r="AI617" cm="1">
        <f t="array" aca="1" ref="AI617" ca="1">IF($A617&gt;AI$1,"",$C617*INDEX('ETS yield tables'!$D$133:$CO$161,$B617,AI$1-$A617+1)/10^6)</f>
        <v>0</v>
      </c>
      <c r="AJ617" cm="1">
        <f t="array" aca="1" ref="AJ617" ca="1">IF($A617&gt;AJ$1,"",$C617*INDEX('ETS yield tables'!$D$133:$CO$161,$B617,AJ$1-$A617+1)/10^6)</f>
        <v>0</v>
      </c>
      <c r="AK617" cm="1">
        <f t="array" aca="1" ref="AK617" ca="1">IF($A617&gt;AK$1,"",$C617*INDEX('ETS yield tables'!$D$133:$CO$161,$B617,AK$1-$A617+1)/10^6)</f>
        <v>0</v>
      </c>
      <c r="AL617" cm="1">
        <f t="array" aca="1" ref="AL617" ca="1">IF($A617&gt;AL$1,"",$C617*INDEX('ETS yield tables'!$D$133:$CO$161,$B617,AL$1-$A617+1)/10^6)</f>
        <v>0</v>
      </c>
      <c r="AM617" cm="1">
        <f t="array" aca="1" ref="AM617" ca="1">IF($A617&gt;AM$1,"",$C617*INDEX('ETS yield tables'!$D$133:$CO$161,$B617,AM$1-$A617+1)/10^6)</f>
        <v>0</v>
      </c>
      <c r="AN617" cm="1">
        <f t="array" aca="1" ref="AN617" ca="1">IF($A617&gt;AN$1,"",$C617*INDEX('ETS yield tables'!$D$133:$CO$161,$B617,AN$1-$A617+1)/10^6)</f>
        <v>0</v>
      </c>
      <c r="AO617" cm="1">
        <f t="array" aca="1" ref="AO617" ca="1">IF($A617&gt;AO$1,"",$C617*INDEX('ETS yield tables'!$D$133:$CO$161,$B617,AO$1-$A617+1)/10^6)</f>
        <v>0</v>
      </c>
      <c r="AP617" cm="1">
        <f t="array" aca="1" ref="AP617" ca="1">IF($A617&gt;AP$1,"",$C617*INDEX('ETS yield tables'!$D$133:$CO$161,$B617,AP$1-$A617+1)/10^6)</f>
        <v>0</v>
      </c>
      <c r="AQ617" cm="1">
        <f t="array" aca="1" ref="AQ617" ca="1">IF($A617&gt;AQ$1,"",$C617*INDEX('ETS yield tables'!$D$133:$CO$161,$B617,AQ$1-$A617+1)/10^6)</f>
        <v>0</v>
      </c>
      <c r="AR617" cm="1">
        <f t="array" aca="1" ref="AR617" ca="1">IF($A617&gt;AR$1,"",$C617*INDEX('ETS yield tables'!$D$133:$CO$161,$B617,AR$1-$A617+1)/10^6)</f>
        <v>0</v>
      </c>
      <c r="AS617" cm="1">
        <f t="array" aca="1" ref="AS617" ca="1">IF($A617&gt;AS$1,"",$C617*INDEX('ETS yield tables'!$D$133:$CO$161,$B617,AS$1-$A617+1)/10^6)</f>
        <v>0</v>
      </c>
      <c r="AT617" cm="1">
        <f t="array" aca="1" ref="AT617" ca="1">IF($A617&gt;AT$1,"",$C617*INDEX('ETS yield tables'!$D$133:$CO$161,$B617,AT$1-$A617+1)/10^6)</f>
        <v>0</v>
      </c>
      <c r="AU617" cm="1">
        <f t="array" aca="1" ref="AU617" ca="1">IF($A617&gt;AU$1,"",$C617*INDEX('ETS yield tables'!$D$133:$CO$161,$B617,AU$1-$A617+1)/10^6)</f>
        <v>0</v>
      </c>
      <c r="AV617" cm="1">
        <f t="array" aca="1" ref="AV617" ca="1">IF($A617&gt;AV$1,"",$C617*INDEX('ETS yield tables'!$D$133:$CO$161,$B617,AV$1-$A617+1)/10^6)</f>
        <v>0</v>
      </c>
      <c r="AW617" cm="1">
        <f t="array" aca="1" ref="AW617" ca="1">IF($A617&gt;AW$1,"",$C617*INDEX('ETS yield tables'!$D$133:$CO$161,$B617,AW$1-$A617+1)/10^6)</f>
        <v>0</v>
      </c>
      <c r="AX617" cm="1">
        <f t="array" aca="1" ref="AX617" ca="1">IF($A617&gt;AX$1,"",$C617*INDEX('ETS yield tables'!$D$133:$CO$161,$B617,AX$1-$A617+1)/10^6)</f>
        <v>0</v>
      </c>
      <c r="AY617" cm="1">
        <f t="array" aca="1" ref="AY617" ca="1">IF($A617&gt;AY$1,"",$C617*INDEX('ETS yield tables'!$D$133:$CO$161,$B617,AY$1-$A617+1)/10^6)</f>
        <v>0</v>
      </c>
      <c r="AZ617" cm="1">
        <f t="array" aca="1" ref="AZ617" ca="1">IF($A617&gt;AZ$1,"",$C617*INDEX('ETS yield tables'!$D$133:$CO$161,$B617,AZ$1-$A617+1)/10^6)</f>
        <v>0</v>
      </c>
      <c r="BA617" cm="1">
        <f t="array" aca="1" ref="BA617" ca="1">IF($A617&gt;BA$1,"",$C617*INDEX('ETS yield tables'!$D$133:$CO$161,$B617,BA$1-$A617+1)/10^6)</f>
        <v>0</v>
      </c>
      <c r="BB617" cm="1">
        <f t="array" aca="1" ref="BB617" ca="1">IF($A617&gt;BB$1,"",$C617*INDEX('ETS yield tables'!$D$133:$CO$161,$B617,BB$1-$A617+1)/10^6)</f>
        <v>0</v>
      </c>
      <c r="BC617" cm="1">
        <f t="array" aca="1" ref="BC617" ca="1">IF($A617&gt;BC$1,"",$C617*INDEX('ETS yield tables'!$D$133:$CO$161,$B617,BC$1-$A617+1)/10^6)</f>
        <v>0</v>
      </c>
      <c r="BD617" cm="1">
        <f t="array" aca="1" ref="BD617" ca="1">IF($A617&gt;BD$1,"",$C617*INDEX('ETS yield tables'!$D$133:$CO$161,$B617,BD$1-$A617+1)/10^6)</f>
        <v>-6.4074814302837027E-2</v>
      </c>
      <c r="BE617" cm="1">
        <f t="array" aca="1" ref="BE617" ca="1">IF($A617&gt;BE$1,"",$C617*INDEX('ETS yield tables'!$D$133:$CO$161,$B617,BE$1-$A617+1)/10^6)</f>
        <v>-3.4310135606167376E-3</v>
      </c>
      <c r="BF617" cm="1">
        <f t="array" aca="1" ref="BF617" ca="1">IF($A617&gt;BF$1,"",$C617*INDEX('ETS yield tables'!$D$133:$CO$161,$B617,BF$1-$A617+1)/10^6)</f>
        <v>-3.3832733563372713E-3</v>
      </c>
      <c r="BG617" cm="1">
        <f t="array" aca="1" ref="BG617" ca="1">IF($A617&gt;BG$1,"",$C617*INDEX('ETS yield tables'!$D$133:$CO$161,$B617,BG$1-$A617+1)/10^6)</f>
        <v>-1.4030275713552271E-3</v>
      </c>
      <c r="BH617" cm="1">
        <f t="array" aca="1" ref="BH617" ca="1">IF($A617&gt;BH$1,"",$C617*INDEX('ETS yield tables'!$D$133:$CO$161,$B617,BH$1-$A617+1)/10^6)</f>
        <v>0</v>
      </c>
      <c r="BI617" cm="1">
        <f t="array" aca="1" ref="BI617" ca="1">IF($A617&gt;BI$1,"",$C617*INDEX('ETS yield tables'!$D$133:$CO$161,$B617,BI$1-$A617+1)/10^6)</f>
        <v>0</v>
      </c>
      <c r="BJ617" cm="1">
        <f t="array" aca="1" ref="BJ617" ca="1">IF($A617&gt;BJ$1,"",$C617*INDEX('ETS yield tables'!$D$133:$CO$161,$B617,BJ$1-$A617+1)/10^6)</f>
        <v>0</v>
      </c>
      <c r="BK617" cm="1">
        <f t="array" aca="1" ref="BK617" ca="1">IF($A617&gt;BK$1,"",$C617*INDEX('ETS yield tables'!$D$133:$CO$161,$B617,BK$1-$A617+1)/10^6)</f>
        <v>0</v>
      </c>
      <c r="BL617" cm="1">
        <f t="array" aca="1" ref="BL617" ca="1">IF($A617&gt;BL$1,"",$C617*INDEX('ETS yield tables'!$D$133:$CO$161,$B617,BL$1-$A617+1)/10^6)</f>
        <v>0</v>
      </c>
      <c r="BM617" cm="1">
        <f t="array" aca="1" ref="BM617" ca="1">IF($A617&gt;BM$1,"",$C617*INDEX('ETS yield tables'!$D$133:$CO$161,$B617,BM$1-$A617+1)/10^6)</f>
        <v>0</v>
      </c>
      <c r="BN617" cm="1">
        <f t="array" aca="1" ref="BN617" ca="1">IF($A617&gt;BN$1,"",$C617*INDEX('ETS yield tables'!$D$133:$CO$161,$B617,BN$1-$A617+1)/10^6)</f>
        <v>0</v>
      </c>
      <c r="BO617" cm="1">
        <f t="array" aca="1" ref="BO617" ca="1">IF($A617&gt;BO$1,"",$C617*INDEX('ETS yield tables'!$D$133:$CO$161,$B617,BO$1-$A617+1)/10^6)</f>
        <v>0</v>
      </c>
      <c r="BP617" cm="1">
        <f t="array" aca="1" ref="BP617" ca="1">IF($A617&gt;BP$1,"",$C617*INDEX('ETS yield tables'!$D$133:$CO$161,$B617,BP$1-$A617+1)/10^6)</f>
        <v>0</v>
      </c>
      <c r="BQ617" cm="1">
        <f t="array" aca="1" ref="BQ617" ca="1">IF($A617&gt;BQ$1,"",$C617*INDEX('ETS yield tables'!$D$133:$CO$161,$B617,BQ$1-$A617+1)/10^6)</f>
        <v>0</v>
      </c>
      <c r="BR617" cm="1">
        <f t="array" aca="1" ref="BR617" ca="1">IF($A617&gt;BR$1,"",$C617*INDEX('ETS yield tables'!$D$133:$CO$161,$B617,BR$1-$A617+1)/10^6)</f>
        <v>0</v>
      </c>
      <c r="BS617" cm="1">
        <f t="array" aca="1" ref="BS617" ca="1">IF($A617&gt;BS$1,"",$C617*INDEX('ETS yield tables'!$D$133:$CO$161,$B617,BS$1-$A617+1)/10^6)</f>
        <v>0</v>
      </c>
      <c r="BT617" cm="1">
        <f t="array" aca="1" ref="BT617" ca="1">IF($A617&gt;BT$1,"",$C617*INDEX('ETS yield tables'!$D$133:$CO$161,$B617,BT$1-$A617+1)/10^6)</f>
        <v>0</v>
      </c>
      <c r="BU617" cm="1">
        <f t="array" aca="1" ref="BU617" ca="1">IF($A617&gt;BU$1,"",$C617*INDEX('ETS yield tables'!$D$133:$CO$161,$B617,BU$1-$A617+1)/10^6)</f>
        <v>0</v>
      </c>
      <c r="BV617" cm="1">
        <f t="array" aca="1" ref="BV617" ca="1">IF($A617&gt;BV$1,"",$C617*INDEX('ETS yield tables'!$D$133:$CO$161,$B617,BV$1-$A617+1)/10^6)</f>
        <v>0</v>
      </c>
      <c r="BW617" cm="1">
        <f t="array" aca="1" ref="BW617" ca="1">IF($A617&gt;BW$1,"",$C617*INDEX('ETS yield tables'!$D$133:$CO$161,$B617,BW$1-$A617+1)/10^6)</f>
        <v>0</v>
      </c>
      <c r="BX617" cm="1">
        <f t="array" aca="1" ref="BX617" ca="1">IF($A617&gt;BX$1,"",$C617*INDEX('ETS yield tables'!$D$133:$CO$161,$B617,BX$1-$A617+1)/10^6)</f>
        <v>0</v>
      </c>
      <c r="BY617" cm="1">
        <f t="array" aca="1" ref="BY617" ca="1">IF($A617&gt;BY$1,"",$C617*INDEX('ETS yield tables'!$D$133:$CO$161,$B617,BY$1-$A617+1)/10^6)</f>
        <v>0</v>
      </c>
      <c r="BZ617" cm="1">
        <f t="array" aca="1" ref="BZ617" ca="1">IF($A617&gt;BZ$1,"",$C617*INDEX('ETS yield tables'!$D$133:$CO$161,$B617,BZ$1-$A617+1)/10^6)</f>
        <v>0</v>
      </c>
      <c r="CA617" cm="1">
        <f t="array" aca="1" ref="CA617" ca="1">IF($A617&gt;CA$1,"",$C617*INDEX('ETS yield tables'!$D$133:$CO$161,$B617,CA$1-$A617+1)/10^6)</f>
        <v>0</v>
      </c>
      <c r="CB617" cm="1">
        <f t="array" aca="1" ref="CB617" ca="1">IF($A617&gt;CB$1,"",$C617*INDEX('ETS yield tables'!$D$133:$CO$161,$B617,CB$1-$A617+1)/10^6)</f>
        <v>0</v>
      </c>
      <c r="CC617" cm="1">
        <f t="array" aca="1" ref="CC617" ca="1">IF($A617&gt;CC$1,"",$C617*INDEX('ETS yield tables'!$D$133:$CO$161,$B617,CC$1-$A617+1)/10^6)</f>
        <v>0</v>
      </c>
      <c r="CD617" cm="1">
        <f t="array" aca="1" ref="CD617" ca="1">IF($A617&gt;CD$1,"",$C617*INDEX('ETS yield tables'!$D$133:$CO$161,$B617,CD$1-$A617+1)/10^6)</f>
        <v>0</v>
      </c>
      <c r="CE617" cm="1">
        <f t="array" aca="1" ref="CE617" ca="1">IF($A617&gt;CE$1,"",$C617*INDEX('ETS yield tables'!$D$133:$CO$161,$B617,CE$1-$A617+1)/10^6)</f>
        <v>0</v>
      </c>
      <c r="CF617" cm="1">
        <f t="array" aca="1" ref="CF617" ca="1">IF($A617&gt;CF$1,"",$C617*INDEX('ETS yield tables'!$D$133:$CO$161,$B617,CF$1-$A617+1)/10^6)</f>
        <v>0</v>
      </c>
      <c r="CG617" cm="1">
        <f t="array" aca="1" ref="CG617" ca="1">IF($A617&gt;CG$1,"",$C617*INDEX('ETS yield tables'!$D$133:$CO$161,$B617,CG$1-$A617+1)/10^6)</f>
        <v>0</v>
      </c>
      <c r="CH617" cm="1">
        <f t="array" aca="1" ref="CH617" ca="1">IF($A617&gt;CH$1,"",$C617*INDEX('ETS yield tables'!$D$133:$CO$161,$B617,CH$1-$A617+1)/10^6)</f>
        <v>0</v>
      </c>
      <c r="CI617" cm="1">
        <f t="array" aca="1" ref="CI617" ca="1">IF($A617&gt;CI$1,"",$C617*INDEX('ETS yield tables'!$D$133:$CO$161,$B617,CI$1-$A617+1)/10^6)</f>
        <v>0</v>
      </c>
      <c r="CJ617" cm="1">
        <f t="array" aca="1" ref="CJ617" ca="1">IF($A617&gt;CJ$1,"",$C617*INDEX('ETS yield tables'!$D$133:$CO$161,$B617,CJ$1-$A617+1)/10^6)</f>
        <v>0</v>
      </c>
      <c r="CK617" cm="1">
        <f t="array" aca="1" ref="CK617" ca="1">IF($A617&gt;CK$1,"",$C617*INDEX('ETS yield tables'!$D$133:$CO$161,$B617,CK$1-$A617+1)/10^6)</f>
        <v>0</v>
      </c>
      <c r="CL617" cm="1">
        <f t="array" aca="1" ref="CL617" ca="1">IF($A617&gt;CL$1,"",$C617*INDEX('ETS yield tables'!$D$133:$CO$161,$B617,CL$1-$A617+1)/10^6)</f>
        <v>0</v>
      </c>
      <c r="CM617" cm="1">
        <f t="array" aca="1" ref="CM617" ca="1">IF($A617&gt;CM$1,"",$C617*INDEX('ETS yield tables'!$D$133:$CO$161,$B617,CM$1-$A617+1)/10^6)</f>
        <v>0</v>
      </c>
      <c r="CN617" cm="1">
        <f t="array" aca="1" ref="CN617" ca="1">IF($A617&gt;CN$1,"",$C617*INDEX('ETS yield tables'!$D$133:$CO$161,$B617,CN$1-$A617+1)/10^6)</f>
        <v>0</v>
      </c>
      <c r="CO617" cm="1">
        <f t="array" aca="1" ref="CO617" ca="1">IF($A617&gt;CO$1,"",$C617*INDEX('ETS yield tables'!$D$133:$CO$161,$B617,CO$1-$A617+1)/10^6)</f>
        <v>0</v>
      </c>
    </row>
    <row r="618" spans="1:93" hidden="1" outlineLevel="1">
      <c r="A618">
        <v>1999</v>
      </c>
      <c r="B618">
        <f t="shared" si="271"/>
        <v>20</v>
      </c>
      <c r="C618" s="1">
        <v>492.28055528423994</v>
      </c>
      <c r="D618" s="64"/>
      <c r="E618" s="64"/>
      <c r="F618" s="64"/>
      <c r="G618" s="64"/>
      <c r="H618" s="64"/>
      <c r="I618" s="64"/>
      <c r="J618" s="64"/>
      <c r="K618" s="64"/>
      <c r="L618" s="64"/>
      <c r="M618" s="64"/>
      <c r="N618" s="64"/>
      <c r="O618" s="64"/>
      <c r="P618" s="64"/>
      <c r="Q618" s="64"/>
      <c r="R618" s="64"/>
      <c r="S618" s="64"/>
      <c r="T618" s="64"/>
      <c r="U618" s="64"/>
      <c r="V618" s="64"/>
      <c r="W618" s="64"/>
      <c r="X618" s="64"/>
      <c r="Y618" s="64"/>
      <c r="Z618" s="64"/>
      <c r="AA618" s="64"/>
      <c r="AB618" s="64"/>
      <c r="AC618" s="64"/>
      <c r="AD618" s="64"/>
      <c r="AE618" s="64"/>
      <c r="AF618" cm="1">
        <f t="array" aca="1" ref="AF618" ca="1">IF($A618&gt;AF$1,"",$C618*INDEX('ETS yield tables'!$D$133:$CO$161,$B618,AF$1-$A618+1)/10^6)</f>
        <v>0</v>
      </c>
      <c r="AG618" cm="1">
        <f t="array" aca="1" ref="AG618" ca="1">IF($A618&gt;AG$1,"",$C618*INDEX('ETS yield tables'!$D$133:$CO$161,$B618,AG$1-$A618+1)/10^6)</f>
        <v>0</v>
      </c>
      <c r="AH618" cm="1">
        <f t="array" aca="1" ref="AH618" ca="1">IF($A618&gt;AH$1,"",$C618*INDEX('ETS yield tables'!$D$133:$CO$161,$B618,AH$1-$A618+1)/10^6)</f>
        <v>0</v>
      </c>
      <c r="AI618" cm="1">
        <f t="array" aca="1" ref="AI618" ca="1">IF($A618&gt;AI$1,"",$C618*INDEX('ETS yield tables'!$D$133:$CO$161,$B618,AI$1-$A618+1)/10^6)</f>
        <v>0</v>
      </c>
      <c r="AJ618" cm="1">
        <f t="array" aca="1" ref="AJ618" ca="1">IF($A618&gt;AJ$1,"",$C618*INDEX('ETS yield tables'!$D$133:$CO$161,$B618,AJ$1-$A618+1)/10^6)</f>
        <v>0</v>
      </c>
      <c r="AK618" cm="1">
        <f t="array" aca="1" ref="AK618" ca="1">IF($A618&gt;AK$1,"",$C618*INDEX('ETS yield tables'!$D$133:$CO$161,$B618,AK$1-$A618+1)/10^6)</f>
        <v>0</v>
      </c>
      <c r="AL618" cm="1">
        <f t="array" aca="1" ref="AL618" ca="1">IF($A618&gt;AL$1,"",$C618*INDEX('ETS yield tables'!$D$133:$CO$161,$B618,AL$1-$A618+1)/10^6)</f>
        <v>0</v>
      </c>
      <c r="AM618" cm="1">
        <f t="array" aca="1" ref="AM618" ca="1">IF($A618&gt;AM$1,"",$C618*INDEX('ETS yield tables'!$D$133:$CO$161,$B618,AM$1-$A618+1)/10^6)</f>
        <v>0</v>
      </c>
      <c r="AN618" cm="1">
        <f t="array" aca="1" ref="AN618" ca="1">IF($A618&gt;AN$1,"",$C618*INDEX('ETS yield tables'!$D$133:$CO$161,$B618,AN$1-$A618+1)/10^6)</f>
        <v>0</v>
      </c>
      <c r="AO618" cm="1">
        <f t="array" aca="1" ref="AO618" ca="1">IF($A618&gt;AO$1,"",$C618*INDEX('ETS yield tables'!$D$133:$CO$161,$B618,AO$1-$A618+1)/10^6)</f>
        <v>0</v>
      </c>
      <c r="AP618" cm="1">
        <f t="array" aca="1" ref="AP618" ca="1">IF($A618&gt;AP$1,"",$C618*INDEX('ETS yield tables'!$D$133:$CO$161,$B618,AP$1-$A618+1)/10^6)</f>
        <v>0</v>
      </c>
      <c r="AQ618" cm="1">
        <f t="array" aca="1" ref="AQ618" ca="1">IF($A618&gt;AQ$1,"",$C618*INDEX('ETS yield tables'!$D$133:$CO$161,$B618,AQ$1-$A618+1)/10^6)</f>
        <v>0</v>
      </c>
      <c r="AR618" cm="1">
        <f t="array" aca="1" ref="AR618" ca="1">IF($A618&gt;AR$1,"",$C618*INDEX('ETS yield tables'!$D$133:$CO$161,$B618,AR$1-$A618+1)/10^6)</f>
        <v>0</v>
      </c>
      <c r="AS618" cm="1">
        <f t="array" aca="1" ref="AS618" ca="1">IF($A618&gt;AS$1,"",$C618*INDEX('ETS yield tables'!$D$133:$CO$161,$B618,AS$1-$A618+1)/10^6)</f>
        <v>0</v>
      </c>
      <c r="AT618" cm="1">
        <f t="array" aca="1" ref="AT618" ca="1">IF($A618&gt;AT$1,"",$C618*INDEX('ETS yield tables'!$D$133:$CO$161,$B618,AT$1-$A618+1)/10^6)</f>
        <v>0</v>
      </c>
      <c r="AU618" cm="1">
        <f t="array" aca="1" ref="AU618" ca="1">IF($A618&gt;AU$1,"",$C618*INDEX('ETS yield tables'!$D$133:$CO$161,$B618,AU$1-$A618+1)/10^6)</f>
        <v>0</v>
      </c>
      <c r="AV618" cm="1">
        <f t="array" aca="1" ref="AV618" ca="1">IF($A618&gt;AV$1,"",$C618*INDEX('ETS yield tables'!$D$133:$CO$161,$B618,AV$1-$A618+1)/10^6)</f>
        <v>0</v>
      </c>
      <c r="AW618" cm="1">
        <f t="array" aca="1" ref="AW618" ca="1">IF($A618&gt;AW$1,"",$C618*INDEX('ETS yield tables'!$D$133:$CO$161,$B618,AW$1-$A618+1)/10^6)</f>
        <v>0</v>
      </c>
      <c r="AX618" cm="1">
        <f t="array" aca="1" ref="AX618" ca="1">IF($A618&gt;AX$1,"",$C618*INDEX('ETS yield tables'!$D$133:$CO$161,$B618,AX$1-$A618+1)/10^6)</f>
        <v>0</v>
      </c>
      <c r="AY618" cm="1">
        <f t="array" aca="1" ref="AY618" ca="1">IF($A618&gt;AY$1,"",$C618*INDEX('ETS yield tables'!$D$133:$CO$161,$B618,AY$1-$A618+1)/10^6)</f>
        <v>0</v>
      </c>
      <c r="AZ618" cm="1">
        <f t="array" aca="1" ref="AZ618" ca="1">IF($A618&gt;AZ$1,"",$C618*INDEX('ETS yield tables'!$D$133:$CO$161,$B618,AZ$1-$A618+1)/10^6)</f>
        <v>0</v>
      </c>
      <c r="BA618" cm="1">
        <f t="array" aca="1" ref="BA618" ca="1">IF($A618&gt;BA$1,"",$C618*INDEX('ETS yield tables'!$D$133:$CO$161,$B618,BA$1-$A618+1)/10^6)</f>
        <v>0</v>
      </c>
      <c r="BB618" cm="1">
        <f t="array" aca="1" ref="BB618" ca="1">IF($A618&gt;BB$1,"",$C618*INDEX('ETS yield tables'!$D$133:$CO$161,$B618,BB$1-$A618+1)/10^6)</f>
        <v>0</v>
      </c>
      <c r="BC618" cm="1">
        <f t="array" aca="1" ref="BC618" ca="1">IF($A618&gt;BC$1,"",$C618*INDEX('ETS yield tables'!$D$133:$CO$161,$B618,BC$1-$A618+1)/10^6)</f>
        <v>0</v>
      </c>
      <c r="BD618" cm="1">
        <f t="array" aca="1" ref="BD618" ca="1">IF($A618&gt;BD$1,"",$C618*INDEX('ETS yield tables'!$D$133:$CO$161,$B618,BD$1-$A618+1)/10^6)</f>
        <v>0</v>
      </c>
      <c r="BE618" cm="1">
        <f t="array" aca="1" ref="BE618" ca="1">IF($A618&gt;BE$1,"",$C618*INDEX('ETS yield tables'!$D$133:$CO$161,$B618,BE$1-$A618+1)/10^6)</f>
        <v>-0.43676857972072314</v>
      </c>
      <c r="BF618" cm="1">
        <f t="array" aca="1" ref="BF618" ca="1">IF($A618&gt;BF$1,"",$C618*INDEX('ETS yield tables'!$D$133:$CO$161,$B618,BF$1-$A618+1)/10^6)</f>
        <v>-2.3387643587860739E-2</v>
      </c>
      <c r="BG618" cm="1">
        <f t="array" aca="1" ref="BG618" ca="1">IF($A618&gt;BG$1,"",$C618*INDEX('ETS yield tables'!$D$133:$CO$161,$B618,BG$1-$A618+1)/10^6)</f>
        <v>-2.3062220542228961E-2</v>
      </c>
      <c r="BH618" cm="1">
        <f t="array" aca="1" ref="BH618" ca="1">IF($A618&gt;BH$1,"",$C618*INDEX('ETS yield tables'!$D$133:$CO$161,$B618,BH$1-$A618+1)/10^6)</f>
        <v>-2.265645337173041E-2</v>
      </c>
      <c r="BI618" cm="1">
        <f t="array" aca="1" ref="BI618" ca="1">IF($A618&gt;BI$1,"",$C618*INDEX('ETS yield tables'!$D$133:$CO$161,$B618,BI$1-$A618+1)/10^6)</f>
        <v>-4.4548966952961556E-3</v>
      </c>
      <c r="BJ618" cm="1">
        <f t="array" aca="1" ref="BJ618" ca="1">IF($A618&gt;BJ$1,"",$C618*INDEX('ETS yield tables'!$D$133:$CO$161,$B618,BJ$1-$A618+1)/10^6)</f>
        <v>0</v>
      </c>
      <c r="BK618" cm="1">
        <f t="array" aca="1" ref="BK618" ca="1">IF($A618&gt;BK$1,"",$C618*INDEX('ETS yield tables'!$D$133:$CO$161,$B618,BK$1-$A618+1)/10^6)</f>
        <v>0</v>
      </c>
      <c r="BL618" cm="1">
        <f t="array" aca="1" ref="BL618" ca="1">IF($A618&gt;BL$1,"",$C618*INDEX('ETS yield tables'!$D$133:$CO$161,$B618,BL$1-$A618+1)/10^6)</f>
        <v>0</v>
      </c>
      <c r="BM618" cm="1">
        <f t="array" aca="1" ref="BM618" ca="1">IF($A618&gt;BM$1,"",$C618*INDEX('ETS yield tables'!$D$133:$CO$161,$B618,BM$1-$A618+1)/10^6)</f>
        <v>0</v>
      </c>
      <c r="BN618" cm="1">
        <f t="array" aca="1" ref="BN618" ca="1">IF($A618&gt;BN$1,"",$C618*INDEX('ETS yield tables'!$D$133:$CO$161,$B618,BN$1-$A618+1)/10^6)</f>
        <v>0</v>
      </c>
      <c r="BO618" cm="1">
        <f t="array" aca="1" ref="BO618" ca="1">IF($A618&gt;BO$1,"",$C618*INDEX('ETS yield tables'!$D$133:$CO$161,$B618,BO$1-$A618+1)/10^6)</f>
        <v>0</v>
      </c>
      <c r="BP618" cm="1">
        <f t="array" aca="1" ref="BP618" ca="1">IF($A618&gt;BP$1,"",$C618*INDEX('ETS yield tables'!$D$133:$CO$161,$B618,BP$1-$A618+1)/10^6)</f>
        <v>0</v>
      </c>
      <c r="BQ618" cm="1">
        <f t="array" aca="1" ref="BQ618" ca="1">IF($A618&gt;BQ$1,"",$C618*INDEX('ETS yield tables'!$D$133:$CO$161,$B618,BQ$1-$A618+1)/10^6)</f>
        <v>0</v>
      </c>
      <c r="BR618" cm="1">
        <f t="array" aca="1" ref="BR618" ca="1">IF($A618&gt;BR$1,"",$C618*INDEX('ETS yield tables'!$D$133:$CO$161,$B618,BR$1-$A618+1)/10^6)</f>
        <v>0</v>
      </c>
      <c r="BS618" cm="1">
        <f t="array" aca="1" ref="BS618" ca="1">IF($A618&gt;BS$1,"",$C618*INDEX('ETS yield tables'!$D$133:$CO$161,$B618,BS$1-$A618+1)/10^6)</f>
        <v>0</v>
      </c>
      <c r="BT618" cm="1">
        <f t="array" aca="1" ref="BT618" ca="1">IF($A618&gt;BT$1,"",$C618*INDEX('ETS yield tables'!$D$133:$CO$161,$B618,BT$1-$A618+1)/10^6)</f>
        <v>0</v>
      </c>
      <c r="BU618" cm="1">
        <f t="array" aca="1" ref="BU618" ca="1">IF($A618&gt;BU$1,"",$C618*INDEX('ETS yield tables'!$D$133:$CO$161,$B618,BU$1-$A618+1)/10^6)</f>
        <v>0</v>
      </c>
      <c r="BV618" cm="1">
        <f t="array" aca="1" ref="BV618" ca="1">IF($A618&gt;BV$1,"",$C618*INDEX('ETS yield tables'!$D$133:$CO$161,$B618,BV$1-$A618+1)/10^6)</f>
        <v>0</v>
      </c>
      <c r="BW618" cm="1">
        <f t="array" aca="1" ref="BW618" ca="1">IF($A618&gt;BW$1,"",$C618*INDEX('ETS yield tables'!$D$133:$CO$161,$B618,BW$1-$A618+1)/10^6)</f>
        <v>0</v>
      </c>
      <c r="BX618" cm="1">
        <f t="array" aca="1" ref="BX618" ca="1">IF($A618&gt;BX$1,"",$C618*INDEX('ETS yield tables'!$D$133:$CO$161,$B618,BX$1-$A618+1)/10^6)</f>
        <v>0</v>
      </c>
      <c r="BY618" cm="1">
        <f t="array" aca="1" ref="BY618" ca="1">IF($A618&gt;BY$1,"",$C618*INDEX('ETS yield tables'!$D$133:$CO$161,$B618,BY$1-$A618+1)/10^6)</f>
        <v>0</v>
      </c>
      <c r="BZ618" cm="1">
        <f t="array" aca="1" ref="BZ618" ca="1">IF($A618&gt;BZ$1,"",$C618*INDEX('ETS yield tables'!$D$133:$CO$161,$B618,BZ$1-$A618+1)/10^6)</f>
        <v>0</v>
      </c>
      <c r="CA618" cm="1">
        <f t="array" aca="1" ref="CA618" ca="1">IF($A618&gt;CA$1,"",$C618*INDEX('ETS yield tables'!$D$133:$CO$161,$B618,CA$1-$A618+1)/10^6)</f>
        <v>0</v>
      </c>
      <c r="CB618" cm="1">
        <f t="array" aca="1" ref="CB618" ca="1">IF($A618&gt;CB$1,"",$C618*INDEX('ETS yield tables'!$D$133:$CO$161,$B618,CB$1-$A618+1)/10^6)</f>
        <v>0</v>
      </c>
      <c r="CC618" cm="1">
        <f t="array" aca="1" ref="CC618" ca="1">IF($A618&gt;CC$1,"",$C618*INDEX('ETS yield tables'!$D$133:$CO$161,$B618,CC$1-$A618+1)/10^6)</f>
        <v>0</v>
      </c>
      <c r="CD618" cm="1">
        <f t="array" aca="1" ref="CD618" ca="1">IF($A618&gt;CD$1,"",$C618*INDEX('ETS yield tables'!$D$133:$CO$161,$B618,CD$1-$A618+1)/10^6)</f>
        <v>0</v>
      </c>
      <c r="CE618" cm="1">
        <f t="array" aca="1" ref="CE618" ca="1">IF($A618&gt;CE$1,"",$C618*INDEX('ETS yield tables'!$D$133:$CO$161,$B618,CE$1-$A618+1)/10^6)</f>
        <v>0</v>
      </c>
      <c r="CF618" cm="1">
        <f t="array" aca="1" ref="CF618" ca="1">IF($A618&gt;CF$1,"",$C618*INDEX('ETS yield tables'!$D$133:$CO$161,$B618,CF$1-$A618+1)/10^6)</f>
        <v>0</v>
      </c>
      <c r="CG618" cm="1">
        <f t="array" aca="1" ref="CG618" ca="1">IF($A618&gt;CG$1,"",$C618*INDEX('ETS yield tables'!$D$133:$CO$161,$B618,CG$1-$A618+1)/10^6)</f>
        <v>0</v>
      </c>
      <c r="CH618" cm="1">
        <f t="array" aca="1" ref="CH618" ca="1">IF($A618&gt;CH$1,"",$C618*INDEX('ETS yield tables'!$D$133:$CO$161,$B618,CH$1-$A618+1)/10^6)</f>
        <v>0</v>
      </c>
      <c r="CI618" cm="1">
        <f t="array" aca="1" ref="CI618" ca="1">IF($A618&gt;CI$1,"",$C618*INDEX('ETS yield tables'!$D$133:$CO$161,$B618,CI$1-$A618+1)/10^6)</f>
        <v>0</v>
      </c>
      <c r="CJ618" cm="1">
        <f t="array" aca="1" ref="CJ618" ca="1">IF($A618&gt;CJ$1,"",$C618*INDEX('ETS yield tables'!$D$133:$CO$161,$B618,CJ$1-$A618+1)/10^6)</f>
        <v>0</v>
      </c>
      <c r="CK618" cm="1">
        <f t="array" aca="1" ref="CK618" ca="1">IF($A618&gt;CK$1,"",$C618*INDEX('ETS yield tables'!$D$133:$CO$161,$B618,CK$1-$A618+1)/10^6)</f>
        <v>0</v>
      </c>
      <c r="CL618" cm="1">
        <f t="array" aca="1" ref="CL618" ca="1">IF($A618&gt;CL$1,"",$C618*INDEX('ETS yield tables'!$D$133:$CO$161,$B618,CL$1-$A618+1)/10^6)</f>
        <v>0</v>
      </c>
      <c r="CM618" cm="1">
        <f t="array" aca="1" ref="CM618" ca="1">IF($A618&gt;CM$1,"",$C618*INDEX('ETS yield tables'!$D$133:$CO$161,$B618,CM$1-$A618+1)/10^6)</f>
        <v>0</v>
      </c>
      <c r="CN618" cm="1">
        <f t="array" aca="1" ref="CN618" ca="1">IF($A618&gt;CN$1,"",$C618*INDEX('ETS yield tables'!$D$133:$CO$161,$B618,CN$1-$A618+1)/10^6)</f>
        <v>0</v>
      </c>
      <c r="CO618" cm="1">
        <f t="array" aca="1" ref="CO618" ca="1">IF($A618&gt;CO$1,"",$C618*INDEX('ETS yield tables'!$D$133:$CO$161,$B618,CO$1-$A618+1)/10^6)</f>
        <v>0</v>
      </c>
    </row>
    <row r="619" spans="1:93" hidden="1" outlineLevel="1">
      <c r="A619">
        <v>2000</v>
      </c>
      <c r="B619">
        <f t="shared" si="271"/>
        <v>19</v>
      </c>
      <c r="C619" s="1">
        <v>168.67398695968004</v>
      </c>
      <c r="D619" s="64"/>
      <c r="E619" s="64"/>
      <c r="F619" s="64"/>
      <c r="G619" s="64"/>
      <c r="H619" s="64"/>
      <c r="I619" s="64"/>
      <c r="J619" s="64"/>
      <c r="K619" s="64"/>
      <c r="L619" s="64"/>
      <c r="M619" s="64"/>
      <c r="N619" s="64"/>
      <c r="O619" s="64"/>
      <c r="P619" s="64"/>
      <c r="Q619" s="64"/>
      <c r="R619" s="64"/>
      <c r="S619" s="64"/>
      <c r="T619" s="64"/>
      <c r="U619" s="64"/>
      <c r="V619" s="64"/>
      <c r="W619" s="64"/>
      <c r="X619" s="64"/>
      <c r="Y619" s="64"/>
      <c r="Z619" s="64"/>
      <c r="AA619" s="64"/>
      <c r="AB619" s="64"/>
      <c r="AC619" s="64"/>
      <c r="AD619" s="64"/>
      <c r="AE619" s="64"/>
      <c r="AF619" cm="1">
        <f t="array" aca="1" ref="AF619" ca="1">IF($A619&gt;AF$1,"",$C619*INDEX('ETS yield tables'!$D$133:$CO$161,$B619,AF$1-$A619+1)/10^6)</f>
        <v>0</v>
      </c>
      <c r="AG619" cm="1">
        <f t="array" aca="1" ref="AG619" ca="1">IF($A619&gt;AG$1,"",$C619*INDEX('ETS yield tables'!$D$133:$CO$161,$B619,AG$1-$A619+1)/10^6)</f>
        <v>0</v>
      </c>
      <c r="AH619" cm="1">
        <f t="array" aca="1" ref="AH619" ca="1">IF($A619&gt;AH$1,"",$C619*INDEX('ETS yield tables'!$D$133:$CO$161,$B619,AH$1-$A619+1)/10^6)</f>
        <v>0</v>
      </c>
      <c r="AI619" cm="1">
        <f t="array" aca="1" ref="AI619" ca="1">IF($A619&gt;AI$1,"",$C619*INDEX('ETS yield tables'!$D$133:$CO$161,$B619,AI$1-$A619+1)/10^6)</f>
        <v>0</v>
      </c>
      <c r="AJ619" cm="1">
        <f t="array" aca="1" ref="AJ619" ca="1">IF($A619&gt;AJ$1,"",$C619*INDEX('ETS yield tables'!$D$133:$CO$161,$B619,AJ$1-$A619+1)/10^6)</f>
        <v>0</v>
      </c>
      <c r="AK619" cm="1">
        <f t="array" aca="1" ref="AK619" ca="1">IF($A619&gt;AK$1,"",$C619*INDEX('ETS yield tables'!$D$133:$CO$161,$B619,AK$1-$A619+1)/10^6)</f>
        <v>0</v>
      </c>
      <c r="AL619" cm="1">
        <f t="array" aca="1" ref="AL619" ca="1">IF($A619&gt;AL$1,"",$C619*INDEX('ETS yield tables'!$D$133:$CO$161,$B619,AL$1-$A619+1)/10^6)</f>
        <v>0</v>
      </c>
      <c r="AM619" cm="1">
        <f t="array" aca="1" ref="AM619" ca="1">IF($A619&gt;AM$1,"",$C619*INDEX('ETS yield tables'!$D$133:$CO$161,$B619,AM$1-$A619+1)/10^6)</f>
        <v>0</v>
      </c>
      <c r="AN619" cm="1">
        <f t="array" aca="1" ref="AN619" ca="1">IF($A619&gt;AN$1,"",$C619*INDEX('ETS yield tables'!$D$133:$CO$161,$B619,AN$1-$A619+1)/10^6)</f>
        <v>0</v>
      </c>
      <c r="AO619" cm="1">
        <f t="array" aca="1" ref="AO619" ca="1">IF($A619&gt;AO$1,"",$C619*INDEX('ETS yield tables'!$D$133:$CO$161,$B619,AO$1-$A619+1)/10^6)</f>
        <v>0</v>
      </c>
      <c r="AP619" cm="1">
        <f t="array" aca="1" ref="AP619" ca="1">IF($A619&gt;AP$1,"",$C619*INDEX('ETS yield tables'!$D$133:$CO$161,$B619,AP$1-$A619+1)/10^6)</f>
        <v>0</v>
      </c>
      <c r="AQ619" cm="1">
        <f t="array" aca="1" ref="AQ619" ca="1">IF($A619&gt;AQ$1,"",$C619*INDEX('ETS yield tables'!$D$133:$CO$161,$B619,AQ$1-$A619+1)/10^6)</f>
        <v>0</v>
      </c>
      <c r="AR619" cm="1">
        <f t="array" aca="1" ref="AR619" ca="1">IF($A619&gt;AR$1,"",$C619*INDEX('ETS yield tables'!$D$133:$CO$161,$B619,AR$1-$A619+1)/10^6)</f>
        <v>0</v>
      </c>
      <c r="AS619" cm="1">
        <f t="array" aca="1" ref="AS619" ca="1">IF($A619&gt;AS$1,"",$C619*INDEX('ETS yield tables'!$D$133:$CO$161,$B619,AS$1-$A619+1)/10^6)</f>
        <v>0</v>
      </c>
      <c r="AT619" cm="1">
        <f t="array" aca="1" ref="AT619" ca="1">IF($A619&gt;AT$1,"",$C619*INDEX('ETS yield tables'!$D$133:$CO$161,$B619,AT$1-$A619+1)/10^6)</f>
        <v>0</v>
      </c>
      <c r="AU619" cm="1">
        <f t="array" aca="1" ref="AU619" ca="1">IF($A619&gt;AU$1,"",$C619*INDEX('ETS yield tables'!$D$133:$CO$161,$B619,AU$1-$A619+1)/10^6)</f>
        <v>0</v>
      </c>
      <c r="AV619" cm="1">
        <f t="array" aca="1" ref="AV619" ca="1">IF($A619&gt;AV$1,"",$C619*INDEX('ETS yield tables'!$D$133:$CO$161,$B619,AV$1-$A619+1)/10^6)</f>
        <v>0</v>
      </c>
      <c r="AW619" cm="1">
        <f t="array" aca="1" ref="AW619" ca="1">IF($A619&gt;AW$1,"",$C619*INDEX('ETS yield tables'!$D$133:$CO$161,$B619,AW$1-$A619+1)/10^6)</f>
        <v>0</v>
      </c>
      <c r="AX619" cm="1">
        <f t="array" aca="1" ref="AX619" ca="1">IF($A619&gt;AX$1,"",$C619*INDEX('ETS yield tables'!$D$133:$CO$161,$B619,AX$1-$A619+1)/10^6)</f>
        <v>0</v>
      </c>
      <c r="AY619" cm="1">
        <f t="array" aca="1" ref="AY619" ca="1">IF($A619&gt;AY$1,"",$C619*INDEX('ETS yield tables'!$D$133:$CO$161,$B619,AY$1-$A619+1)/10^6)</f>
        <v>0</v>
      </c>
      <c r="AZ619" cm="1">
        <f t="array" aca="1" ref="AZ619" ca="1">IF($A619&gt;AZ$1,"",$C619*INDEX('ETS yield tables'!$D$133:$CO$161,$B619,AZ$1-$A619+1)/10^6)</f>
        <v>0</v>
      </c>
      <c r="BA619" cm="1">
        <f t="array" aca="1" ref="BA619" ca="1">IF($A619&gt;BA$1,"",$C619*INDEX('ETS yield tables'!$D$133:$CO$161,$B619,BA$1-$A619+1)/10^6)</f>
        <v>0</v>
      </c>
      <c r="BB619" cm="1">
        <f t="array" aca="1" ref="BB619" ca="1">IF($A619&gt;BB$1,"",$C619*INDEX('ETS yield tables'!$D$133:$CO$161,$B619,BB$1-$A619+1)/10^6)</f>
        <v>0</v>
      </c>
      <c r="BC619" cm="1">
        <f t="array" aca="1" ref="BC619" ca="1">IF($A619&gt;BC$1,"",$C619*INDEX('ETS yield tables'!$D$133:$CO$161,$B619,BC$1-$A619+1)/10^6)</f>
        <v>0</v>
      </c>
      <c r="BD619" cm="1">
        <f t="array" aca="1" ref="BD619" ca="1">IF($A619&gt;BD$1,"",$C619*INDEX('ETS yield tables'!$D$133:$CO$161,$B619,BD$1-$A619+1)/10^6)</f>
        <v>0</v>
      </c>
      <c r="BE619" cm="1">
        <f t="array" aca="1" ref="BE619" ca="1">IF($A619&gt;BE$1,"",$C619*INDEX('ETS yield tables'!$D$133:$CO$161,$B619,BE$1-$A619+1)/10^6)</f>
        <v>0</v>
      </c>
      <c r="BF619" cm="1">
        <f t="array" aca="1" ref="BF619" ca="1">IF($A619&gt;BF$1,"",$C619*INDEX('ETS yield tables'!$D$133:$CO$161,$B619,BF$1-$A619+1)/10^6)</f>
        <v>-0.14965347895505182</v>
      </c>
      <c r="BG619" cm="1">
        <f t="array" aca="1" ref="BG619" ca="1">IF($A619&gt;BG$1,"",$C619*INDEX('ETS yield tables'!$D$133:$CO$161,$B619,BG$1-$A619+1)/10^6)</f>
        <v>-8.0134936210891194E-3</v>
      </c>
      <c r="BH619" cm="1">
        <f t="array" aca="1" ref="BH619" ca="1">IF($A619&gt;BH$1,"",$C619*INDEX('ETS yield tables'!$D$133:$CO$161,$B619,BH$1-$A619+1)/10^6)</f>
        <v>-7.9019913446614423E-3</v>
      </c>
      <c r="BI619" cm="1">
        <f t="array" aca="1" ref="BI619" ca="1">IF($A619&gt;BI$1,"",$C619*INDEX('ETS yield tables'!$D$133:$CO$161,$B619,BI$1-$A619+1)/10^6)</f>
        <v>-7.7629601241700694E-3</v>
      </c>
      <c r="BJ619" cm="1">
        <f t="array" aca="1" ref="BJ619" ca="1">IF($A619&gt;BJ$1,"",$C619*INDEX('ETS yield tables'!$D$133:$CO$161,$B619,BJ$1-$A619+1)/10^6)</f>
        <v>-7.3933264175868015E-3</v>
      </c>
      <c r="BK619" cm="1">
        <f t="array" aca="1" ref="BK619" ca="1">IF($A619&gt;BK$1,"",$C619*INDEX('ETS yield tables'!$D$133:$CO$161,$B619,BK$1-$A619+1)/10^6)</f>
        <v>0</v>
      </c>
      <c r="BL619" cm="1">
        <f t="array" aca="1" ref="BL619" ca="1">IF($A619&gt;BL$1,"",$C619*INDEX('ETS yield tables'!$D$133:$CO$161,$B619,BL$1-$A619+1)/10^6)</f>
        <v>0</v>
      </c>
      <c r="BM619" cm="1">
        <f t="array" aca="1" ref="BM619" ca="1">IF($A619&gt;BM$1,"",$C619*INDEX('ETS yield tables'!$D$133:$CO$161,$B619,BM$1-$A619+1)/10^6)</f>
        <v>0</v>
      </c>
      <c r="BN619" cm="1">
        <f t="array" aca="1" ref="BN619" ca="1">IF($A619&gt;BN$1,"",$C619*INDEX('ETS yield tables'!$D$133:$CO$161,$B619,BN$1-$A619+1)/10^6)</f>
        <v>0</v>
      </c>
      <c r="BO619" cm="1">
        <f t="array" aca="1" ref="BO619" ca="1">IF($A619&gt;BO$1,"",$C619*INDEX('ETS yield tables'!$D$133:$CO$161,$B619,BO$1-$A619+1)/10^6)</f>
        <v>0</v>
      </c>
      <c r="BP619" cm="1">
        <f t="array" aca="1" ref="BP619" ca="1">IF($A619&gt;BP$1,"",$C619*INDEX('ETS yield tables'!$D$133:$CO$161,$B619,BP$1-$A619+1)/10^6)</f>
        <v>0</v>
      </c>
      <c r="BQ619" cm="1">
        <f t="array" aca="1" ref="BQ619" ca="1">IF($A619&gt;BQ$1,"",$C619*INDEX('ETS yield tables'!$D$133:$CO$161,$B619,BQ$1-$A619+1)/10^6)</f>
        <v>0</v>
      </c>
      <c r="BR619" cm="1">
        <f t="array" aca="1" ref="BR619" ca="1">IF($A619&gt;BR$1,"",$C619*INDEX('ETS yield tables'!$D$133:$CO$161,$B619,BR$1-$A619+1)/10^6)</f>
        <v>0</v>
      </c>
      <c r="BS619" cm="1">
        <f t="array" aca="1" ref="BS619" ca="1">IF($A619&gt;BS$1,"",$C619*INDEX('ETS yield tables'!$D$133:$CO$161,$B619,BS$1-$A619+1)/10^6)</f>
        <v>0</v>
      </c>
      <c r="BT619" cm="1">
        <f t="array" aca="1" ref="BT619" ca="1">IF($A619&gt;BT$1,"",$C619*INDEX('ETS yield tables'!$D$133:$CO$161,$B619,BT$1-$A619+1)/10^6)</f>
        <v>0</v>
      </c>
      <c r="BU619" cm="1">
        <f t="array" aca="1" ref="BU619" ca="1">IF($A619&gt;BU$1,"",$C619*INDEX('ETS yield tables'!$D$133:$CO$161,$B619,BU$1-$A619+1)/10^6)</f>
        <v>0</v>
      </c>
      <c r="BV619" cm="1">
        <f t="array" aca="1" ref="BV619" ca="1">IF($A619&gt;BV$1,"",$C619*INDEX('ETS yield tables'!$D$133:$CO$161,$B619,BV$1-$A619+1)/10^6)</f>
        <v>0</v>
      </c>
      <c r="BW619" cm="1">
        <f t="array" aca="1" ref="BW619" ca="1">IF($A619&gt;BW$1,"",$C619*INDEX('ETS yield tables'!$D$133:$CO$161,$B619,BW$1-$A619+1)/10^6)</f>
        <v>0</v>
      </c>
      <c r="BX619" cm="1">
        <f t="array" aca="1" ref="BX619" ca="1">IF($A619&gt;BX$1,"",$C619*INDEX('ETS yield tables'!$D$133:$CO$161,$B619,BX$1-$A619+1)/10^6)</f>
        <v>0</v>
      </c>
      <c r="BY619" cm="1">
        <f t="array" aca="1" ref="BY619" ca="1">IF($A619&gt;BY$1,"",$C619*INDEX('ETS yield tables'!$D$133:$CO$161,$B619,BY$1-$A619+1)/10^6)</f>
        <v>0</v>
      </c>
      <c r="BZ619" cm="1">
        <f t="array" aca="1" ref="BZ619" ca="1">IF($A619&gt;BZ$1,"",$C619*INDEX('ETS yield tables'!$D$133:$CO$161,$B619,BZ$1-$A619+1)/10^6)</f>
        <v>0</v>
      </c>
      <c r="CA619" cm="1">
        <f t="array" aca="1" ref="CA619" ca="1">IF($A619&gt;CA$1,"",$C619*INDEX('ETS yield tables'!$D$133:$CO$161,$B619,CA$1-$A619+1)/10^6)</f>
        <v>0</v>
      </c>
      <c r="CB619" cm="1">
        <f t="array" aca="1" ref="CB619" ca="1">IF($A619&gt;CB$1,"",$C619*INDEX('ETS yield tables'!$D$133:$CO$161,$B619,CB$1-$A619+1)/10^6)</f>
        <v>0</v>
      </c>
      <c r="CC619" cm="1">
        <f t="array" aca="1" ref="CC619" ca="1">IF($A619&gt;CC$1,"",$C619*INDEX('ETS yield tables'!$D$133:$CO$161,$B619,CC$1-$A619+1)/10^6)</f>
        <v>0</v>
      </c>
      <c r="CD619" cm="1">
        <f t="array" aca="1" ref="CD619" ca="1">IF($A619&gt;CD$1,"",$C619*INDEX('ETS yield tables'!$D$133:$CO$161,$B619,CD$1-$A619+1)/10^6)</f>
        <v>0</v>
      </c>
      <c r="CE619" cm="1">
        <f t="array" aca="1" ref="CE619" ca="1">IF($A619&gt;CE$1,"",$C619*INDEX('ETS yield tables'!$D$133:$CO$161,$B619,CE$1-$A619+1)/10^6)</f>
        <v>0</v>
      </c>
      <c r="CF619" cm="1">
        <f t="array" aca="1" ref="CF619" ca="1">IF($A619&gt;CF$1,"",$C619*INDEX('ETS yield tables'!$D$133:$CO$161,$B619,CF$1-$A619+1)/10^6)</f>
        <v>0</v>
      </c>
      <c r="CG619" cm="1">
        <f t="array" aca="1" ref="CG619" ca="1">IF($A619&gt;CG$1,"",$C619*INDEX('ETS yield tables'!$D$133:$CO$161,$B619,CG$1-$A619+1)/10^6)</f>
        <v>0</v>
      </c>
      <c r="CH619" cm="1">
        <f t="array" aca="1" ref="CH619" ca="1">IF($A619&gt;CH$1,"",$C619*INDEX('ETS yield tables'!$D$133:$CO$161,$B619,CH$1-$A619+1)/10^6)</f>
        <v>0</v>
      </c>
      <c r="CI619" cm="1">
        <f t="array" aca="1" ref="CI619" ca="1">IF($A619&gt;CI$1,"",$C619*INDEX('ETS yield tables'!$D$133:$CO$161,$B619,CI$1-$A619+1)/10^6)</f>
        <v>0</v>
      </c>
      <c r="CJ619" cm="1">
        <f t="array" aca="1" ref="CJ619" ca="1">IF($A619&gt;CJ$1,"",$C619*INDEX('ETS yield tables'!$D$133:$CO$161,$B619,CJ$1-$A619+1)/10^6)</f>
        <v>0</v>
      </c>
      <c r="CK619" cm="1">
        <f t="array" aca="1" ref="CK619" ca="1">IF($A619&gt;CK$1,"",$C619*INDEX('ETS yield tables'!$D$133:$CO$161,$B619,CK$1-$A619+1)/10^6)</f>
        <v>0</v>
      </c>
      <c r="CL619" cm="1">
        <f t="array" aca="1" ref="CL619" ca="1">IF($A619&gt;CL$1,"",$C619*INDEX('ETS yield tables'!$D$133:$CO$161,$B619,CL$1-$A619+1)/10^6)</f>
        <v>0</v>
      </c>
      <c r="CM619" cm="1">
        <f t="array" aca="1" ref="CM619" ca="1">IF($A619&gt;CM$1,"",$C619*INDEX('ETS yield tables'!$D$133:$CO$161,$B619,CM$1-$A619+1)/10^6)</f>
        <v>0</v>
      </c>
      <c r="CN619" cm="1">
        <f t="array" aca="1" ref="CN619" ca="1">IF($A619&gt;CN$1,"",$C619*INDEX('ETS yield tables'!$D$133:$CO$161,$B619,CN$1-$A619+1)/10^6)</f>
        <v>0</v>
      </c>
      <c r="CO619" cm="1">
        <f t="array" aca="1" ref="CO619" ca="1">IF($A619&gt;CO$1,"",$C619*INDEX('ETS yield tables'!$D$133:$CO$161,$B619,CO$1-$A619+1)/10^6)</f>
        <v>0</v>
      </c>
    </row>
    <row r="620" spans="1:93" hidden="1" outlineLevel="1">
      <c r="A620">
        <v>2001</v>
      </c>
      <c r="B620">
        <f t="shared" si="271"/>
        <v>18</v>
      </c>
      <c r="C620" s="1">
        <v>175.89647580096005</v>
      </c>
      <c r="D620" s="64"/>
      <c r="E620" s="64"/>
      <c r="F620" s="64"/>
      <c r="G620" s="64"/>
      <c r="H620" s="64"/>
      <c r="I620" s="64"/>
      <c r="J620" s="64"/>
      <c r="K620" s="64"/>
      <c r="L620" s="64"/>
      <c r="M620" s="64"/>
      <c r="N620" s="64"/>
      <c r="O620" s="64"/>
      <c r="P620" s="64"/>
      <c r="Q620" s="64"/>
      <c r="R620" s="64"/>
      <c r="S620" s="64"/>
      <c r="T620" s="64"/>
      <c r="U620" s="64"/>
      <c r="V620" s="64"/>
      <c r="W620" s="64"/>
      <c r="X620" s="64"/>
      <c r="Y620" s="64"/>
      <c r="Z620" s="64"/>
      <c r="AA620" s="64"/>
      <c r="AB620" s="64"/>
      <c r="AC620" s="64"/>
      <c r="AD620" s="64"/>
      <c r="AE620" s="64"/>
      <c r="AF620" cm="1">
        <f t="array" aca="1" ref="AF620" ca="1">IF($A620&gt;AF$1,"",$C620*INDEX('ETS yield tables'!$D$133:$CO$161,$B620,AF$1-$A620+1)/10^6)</f>
        <v>0</v>
      </c>
      <c r="AG620" cm="1">
        <f t="array" aca="1" ref="AG620" ca="1">IF($A620&gt;AG$1,"",$C620*INDEX('ETS yield tables'!$D$133:$CO$161,$B620,AG$1-$A620+1)/10^6)</f>
        <v>0</v>
      </c>
      <c r="AH620" cm="1">
        <f t="array" aca="1" ref="AH620" ca="1">IF($A620&gt;AH$1,"",$C620*INDEX('ETS yield tables'!$D$133:$CO$161,$B620,AH$1-$A620+1)/10^6)</f>
        <v>0</v>
      </c>
      <c r="AI620" cm="1">
        <f t="array" aca="1" ref="AI620" ca="1">IF($A620&gt;AI$1,"",$C620*INDEX('ETS yield tables'!$D$133:$CO$161,$B620,AI$1-$A620+1)/10^6)</f>
        <v>0</v>
      </c>
      <c r="AJ620" cm="1">
        <f t="array" aca="1" ref="AJ620" ca="1">IF($A620&gt;AJ$1,"",$C620*INDEX('ETS yield tables'!$D$133:$CO$161,$B620,AJ$1-$A620+1)/10^6)</f>
        <v>0</v>
      </c>
      <c r="AK620" cm="1">
        <f t="array" aca="1" ref="AK620" ca="1">IF($A620&gt;AK$1,"",$C620*INDEX('ETS yield tables'!$D$133:$CO$161,$B620,AK$1-$A620+1)/10^6)</f>
        <v>0</v>
      </c>
      <c r="AL620" cm="1">
        <f t="array" aca="1" ref="AL620" ca="1">IF($A620&gt;AL$1,"",$C620*INDEX('ETS yield tables'!$D$133:$CO$161,$B620,AL$1-$A620+1)/10^6)</f>
        <v>0</v>
      </c>
      <c r="AM620" cm="1">
        <f t="array" aca="1" ref="AM620" ca="1">IF($A620&gt;AM$1,"",$C620*INDEX('ETS yield tables'!$D$133:$CO$161,$B620,AM$1-$A620+1)/10^6)</f>
        <v>0</v>
      </c>
      <c r="AN620" cm="1">
        <f t="array" aca="1" ref="AN620" ca="1">IF($A620&gt;AN$1,"",$C620*INDEX('ETS yield tables'!$D$133:$CO$161,$B620,AN$1-$A620+1)/10^6)</f>
        <v>0</v>
      </c>
      <c r="AO620" cm="1">
        <f t="array" aca="1" ref="AO620" ca="1">IF($A620&gt;AO$1,"",$C620*INDEX('ETS yield tables'!$D$133:$CO$161,$B620,AO$1-$A620+1)/10^6)</f>
        <v>0</v>
      </c>
      <c r="AP620" cm="1">
        <f t="array" aca="1" ref="AP620" ca="1">IF($A620&gt;AP$1,"",$C620*INDEX('ETS yield tables'!$D$133:$CO$161,$B620,AP$1-$A620+1)/10^6)</f>
        <v>0</v>
      </c>
      <c r="AQ620" cm="1">
        <f t="array" aca="1" ref="AQ620" ca="1">IF($A620&gt;AQ$1,"",$C620*INDEX('ETS yield tables'!$D$133:$CO$161,$B620,AQ$1-$A620+1)/10^6)</f>
        <v>0</v>
      </c>
      <c r="AR620" cm="1">
        <f t="array" aca="1" ref="AR620" ca="1">IF($A620&gt;AR$1,"",$C620*INDEX('ETS yield tables'!$D$133:$CO$161,$B620,AR$1-$A620+1)/10^6)</f>
        <v>0</v>
      </c>
      <c r="AS620" cm="1">
        <f t="array" aca="1" ref="AS620" ca="1">IF($A620&gt;AS$1,"",$C620*INDEX('ETS yield tables'!$D$133:$CO$161,$B620,AS$1-$A620+1)/10^6)</f>
        <v>0</v>
      </c>
      <c r="AT620" cm="1">
        <f t="array" aca="1" ref="AT620" ca="1">IF($A620&gt;AT$1,"",$C620*INDEX('ETS yield tables'!$D$133:$CO$161,$B620,AT$1-$A620+1)/10^6)</f>
        <v>0</v>
      </c>
      <c r="AU620" cm="1">
        <f t="array" aca="1" ref="AU620" ca="1">IF($A620&gt;AU$1,"",$C620*INDEX('ETS yield tables'!$D$133:$CO$161,$B620,AU$1-$A620+1)/10^6)</f>
        <v>0</v>
      </c>
      <c r="AV620" cm="1">
        <f t="array" aca="1" ref="AV620" ca="1">IF($A620&gt;AV$1,"",$C620*INDEX('ETS yield tables'!$D$133:$CO$161,$B620,AV$1-$A620+1)/10^6)</f>
        <v>0</v>
      </c>
      <c r="AW620" cm="1">
        <f t="array" aca="1" ref="AW620" ca="1">IF($A620&gt;AW$1,"",$C620*INDEX('ETS yield tables'!$D$133:$CO$161,$B620,AW$1-$A620+1)/10^6)</f>
        <v>0</v>
      </c>
      <c r="AX620" cm="1">
        <f t="array" aca="1" ref="AX620" ca="1">IF($A620&gt;AX$1,"",$C620*INDEX('ETS yield tables'!$D$133:$CO$161,$B620,AX$1-$A620+1)/10^6)</f>
        <v>0</v>
      </c>
      <c r="AY620" cm="1">
        <f t="array" aca="1" ref="AY620" ca="1">IF($A620&gt;AY$1,"",$C620*INDEX('ETS yield tables'!$D$133:$CO$161,$B620,AY$1-$A620+1)/10^6)</f>
        <v>0</v>
      </c>
      <c r="AZ620" cm="1">
        <f t="array" aca="1" ref="AZ620" ca="1">IF($A620&gt;AZ$1,"",$C620*INDEX('ETS yield tables'!$D$133:$CO$161,$B620,AZ$1-$A620+1)/10^6)</f>
        <v>0</v>
      </c>
      <c r="BA620" cm="1">
        <f t="array" aca="1" ref="BA620" ca="1">IF($A620&gt;BA$1,"",$C620*INDEX('ETS yield tables'!$D$133:$CO$161,$B620,BA$1-$A620+1)/10^6)</f>
        <v>0</v>
      </c>
      <c r="BB620" cm="1">
        <f t="array" aca="1" ref="BB620" ca="1">IF($A620&gt;BB$1,"",$C620*INDEX('ETS yield tables'!$D$133:$CO$161,$B620,BB$1-$A620+1)/10^6)</f>
        <v>0</v>
      </c>
      <c r="BC620" cm="1">
        <f t="array" aca="1" ref="BC620" ca="1">IF($A620&gt;BC$1,"",$C620*INDEX('ETS yield tables'!$D$133:$CO$161,$B620,BC$1-$A620+1)/10^6)</f>
        <v>0</v>
      </c>
      <c r="BD620" cm="1">
        <f t="array" aca="1" ref="BD620" ca="1">IF($A620&gt;BD$1,"",$C620*INDEX('ETS yield tables'!$D$133:$CO$161,$B620,BD$1-$A620+1)/10^6)</f>
        <v>0</v>
      </c>
      <c r="BE620" cm="1">
        <f t="array" aca="1" ref="BE620" ca="1">IF($A620&gt;BE$1,"",$C620*INDEX('ETS yield tables'!$D$133:$CO$161,$B620,BE$1-$A620+1)/10^6)</f>
        <v>0</v>
      </c>
      <c r="BF620" cm="1">
        <f t="array" aca="1" ref="BF620" ca="1">IF($A620&gt;BF$1,"",$C620*INDEX('ETS yield tables'!$D$133:$CO$161,$B620,BF$1-$A620+1)/10^6)</f>
        <v>0</v>
      </c>
      <c r="BG620" cm="1">
        <f t="array" aca="1" ref="BG620" ca="1">IF($A620&gt;BG$1,"",$C620*INDEX('ETS yield tables'!$D$133:$CO$161,$B620,BG$1-$A620+1)/10^6)</f>
        <v>-0.15606152444738947</v>
      </c>
      <c r="BH620" cm="1">
        <f t="array" aca="1" ref="BH620" ca="1">IF($A620&gt;BH$1,"",$C620*INDEX('ETS yield tables'!$D$133:$CO$161,$B620,BH$1-$A620+1)/10^6)</f>
        <v>-8.3566251809770106E-3</v>
      </c>
      <c r="BI620" cm="1">
        <f t="array" aca="1" ref="BI620" ca="1">IF($A620&gt;BI$1,"",$C620*INDEX('ETS yield tables'!$D$133:$CO$161,$B620,BI$1-$A620+1)/10^6)</f>
        <v>-8.2403484638558268E-3</v>
      </c>
      <c r="BJ620" cm="1">
        <f t="array" aca="1" ref="BJ620" ca="1">IF($A620&gt;BJ$1,"",$C620*INDEX('ETS yield tables'!$D$133:$CO$161,$B620,BJ$1-$A620+1)/10^6)</f>
        <v>-8.0953640347121401E-3</v>
      </c>
      <c r="BK620" cm="1">
        <f t="array" aca="1" ref="BK620" ca="1">IF($A620&gt;BK$1,"",$C620*INDEX('ETS yield tables'!$D$133:$CO$161,$B620,BK$1-$A620+1)/10^6)</f>
        <v>-7.9463791920192945E-3</v>
      </c>
      <c r="BL620" cm="1">
        <f t="array" aca="1" ref="BL620" ca="1">IF($A620&gt;BL$1,"",$C620*INDEX('ETS yield tables'!$D$133:$CO$161,$B620,BL$1-$A620+1)/10^6)</f>
        <v>-5.4202942136467747E-3</v>
      </c>
      <c r="BM620" cm="1">
        <f t="array" aca="1" ref="BM620" ca="1">IF($A620&gt;BM$1,"",$C620*INDEX('ETS yield tables'!$D$133:$CO$161,$B620,BM$1-$A620+1)/10^6)</f>
        <v>0</v>
      </c>
      <c r="BN620" cm="1">
        <f t="array" aca="1" ref="BN620" ca="1">IF($A620&gt;BN$1,"",$C620*INDEX('ETS yield tables'!$D$133:$CO$161,$B620,BN$1-$A620+1)/10^6)</f>
        <v>0</v>
      </c>
      <c r="BO620" cm="1">
        <f t="array" aca="1" ref="BO620" ca="1">IF($A620&gt;BO$1,"",$C620*INDEX('ETS yield tables'!$D$133:$CO$161,$B620,BO$1-$A620+1)/10^6)</f>
        <v>0</v>
      </c>
      <c r="BP620" cm="1">
        <f t="array" aca="1" ref="BP620" ca="1">IF($A620&gt;BP$1,"",$C620*INDEX('ETS yield tables'!$D$133:$CO$161,$B620,BP$1-$A620+1)/10^6)</f>
        <v>0</v>
      </c>
      <c r="BQ620" cm="1">
        <f t="array" aca="1" ref="BQ620" ca="1">IF($A620&gt;BQ$1,"",$C620*INDEX('ETS yield tables'!$D$133:$CO$161,$B620,BQ$1-$A620+1)/10^6)</f>
        <v>0</v>
      </c>
      <c r="BR620" cm="1">
        <f t="array" aca="1" ref="BR620" ca="1">IF($A620&gt;BR$1,"",$C620*INDEX('ETS yield tables'!$D$133:$CO$161,$B620,BR$1-$A620+1)/10^6)</f>
        <v>0</v>
      </c>
      <c r="BS620" cm="1">
        <f t="array" aca="1" ref="BS620" ca="1">IF($A620&gt;BS$1,"",$C620*INDEX('ETS yield tables'!$D$133:$CO$161,$B620,BS$1-$A620+1)/10^6)</f>
        <v>0</v>
      </c>
      <c r="BT620" cm="1">
        <f t="array" aca="1" ref="BT620" ca="1">IF($A620&gt;BT$1,"",$C620*INDEX('ETS yield tables'!$D$133:$CO$161,$B620,BT$1-$A620+1)/10^6)</f>
        <v>0</v>
      </c>
      <c r="BU620" cm="1">
        <f t="array" aca="1" ref="BU620" ca="1">IF($A620&gt;BU$1,"",$C620*INDEX('ETS yield tables'!$D$133:$CO$161,$B620,BU$1-$A620+1)/10^6)</f>
        <v>0</v>
      </c>
      <c r="BV620" cm="1">
        <f t="array" aca="1" ref="BV620" ca="1">IF($A620&gt;BV$1,"",$C620*INDEX('ETS yield tables'!$D$133:$CO$161,$B620,BV$1-$A620+1)/10^6)</f>
        <v>0</v>
      </c>
      <c r="BW620" cm="1">
        <f t="array" aca="1" ref="BW620" ca="1">IF($A620&gt;BW$1,"",$C620*INDEX('ETS yield tables'!$D$133:$CO$161,$B620,BW$1-$A620+1)/10^6)</f>
        <v>0</v>
      </c>
      <c r="BX620" cm="1">
        <f t="array" aca="1" ref="BX620" ca="1">IF($A620&gt;BX$1,"",$C620*INDEX('ETS yield tables'!$D$133:$CO$161,$B620,BX$1-$A620+1)/10^6)</f>
        <v>0</v>
      </c>
      <c r="BY620" cm="1">
        <f t="array" aca="1" ref="BY620" ca="1">IF($A620&gt;BY$1,"",$C620*INDEX('ETS yield tables'!$D$133:$CO$161,$B620,BY$1-$A620+1)/10^6)</f>
        <v>0</v>
      </c>
      <c r="BZ620" cm="1">
        <f t="array" aca="1" ref="BZ620" ca="1">IF($A620&gt;BZ$1,"",$C620*INDEX('ETS yield tables'!$D$133:$CO$161,$B620,BZ$1-$A620+1)/10^6)</f>
        <v>0</v>
      </c>
      <c r="CA620" cm="1">
        <f t="array" aca="1" ref="CA620" ca="1">IF($A620&gt;CA$1,"",$C620*INDEX('ETS yield tables'!$D$133:$CO$161,$B620,CA$1-$A620+1)/10^6)</f>
        <v>0</v>
      </c>
      <c r="CB620" cm="1">
        <f t="array" aca="1" ref="CB620" ca="1">IF($A620&gt;CB$1,"",$C620*INDEX('ETS yield tables'!$D$133:$CO$161,$B620,CB$1-$A620+1)/10^6)</f>
        <v>0</v>
      </c>
      <c r="CC620" cm="1">
        <f t="array" aca="1" ref="CC620" ca="1">IF($A620&gt;CC$1,"",$C620*INDEX('ETS yield tables'!$D$133:$CO$161,$B620,CC$1-$A620+1)/10^6)</f>
        <v>0</v>
      </c>
      <c r="CD620" cm="1">
        <f t="array" aca="1" ref="CD620" ca="1">IF($A620&gt;CD$1,"",$C620*INDEX('ETS yield tables'!$D$133:$CO$161,$B620,CD$1-$A620+1)/10^6)</f>
        <v>0</v>
      </c>
      <c r="CE620" cm="1">
        <f t="array" aca="1" ref="CE620" ca="1">IF($A620&gt;CE$1,"",$C620*INDEX('ETS yield tables'!$D$133:$CO$161,$B620,CE$1-$A620+1)/10^6)</f>
        <v>0</v>
      </c>
      <c r="CF620" cm="1">
        <f t="array" aca="1" ref="CF620" ca="1">IF($A620&gt;CF$1,"",$C620*INDEX('ETS yield tables'!$D$133:$CO$161,$B620,CF$1-$A620+1)/10^6)</f>
        <v>0</v>
      </c>
      <c r="CG620" cm="1">
        <f t="array" aca="1" ref="CG620" ca="1">IF($A620&gt;CG$1,"",$C620*INDEX('ETS yield tables'!$D$133:$CO$161,$B620,CG$1-$A620+1)/10^6)</f>
        <v>0</v>
      </c>
      <c r="CH620" cm="1">
        <f t="array" aca="1" ref="CH620" ca="1">IF($A620&gt;CH$1,"",$C620*INDEX('ETS yield tables'!$D$133:$CO$161,$B620,CH$1-$A620+1)/10^6)</f>
        <v>0</v>
      </c>
      <c r="CI620" cm="1">
        <f t="array" aca="1" ref="CI620" ca="1">IF($A620&gt;CI$1,"",$C620*INDEX('ETS yield tables'!$D$133:$CO$161,$B620,CI$1-$A620+1)/10^6)</f>
        <v>0</v>
      </c>
      <c r="CJ620" cm="1">
        <f t="array" aca="1" ref="CJ620" ca="1">IF($A620&gt;CJ$1,"",$C620*INDEX('ETS yield tables'!$D$133:$CO$161,$B620,CJ$1-$A620+1)/10^6)</f>
        <v>0</v>
      </c>
      <c r="CK620" cm="1">
        <f t="array" aca="1" ref="CK620" ca="1">IF($A620&gt;CK$1,"",$C620*INDEX('ETS yield tables'!$D$133:$CO$161,$B620,CK$1-$A620+1)/10^6)</f>
        <v>0</v>
      </c>
      <c r="CL620" cm="1">
        <f t="array" aca="1" ref="CL620" ca="1">IF($A620&gt;CL$1,"",$C620*INDEX('ETS yield tables'!$D$133:$CO$161,$B620,CL$1-$A620+1)/10^6)</f>
        <v>0</v>
      </c>
      <c r="CM620" cm="1">
        <f t="array" aca="1" ref="CM620" ca="1">IF($A620&gt;CM$1,"",$C620*INDEX('ETS yield tables'!$D$133:$CO$161,$B620,CM$1-$A620+1)/10^6)</f>
        <v>0</v>
      </c>
      <c r="CN620" cm="1">
        <f t="array" aca="1" ref="CN620" ca="1">IF($A620&gt;CN$1,"",$C620*INDEX('ETS yield tables'!$D$133:$CO$161,$B620,CN$1-$A620+1)/10^6)</f>
        <v>0</v>
      </c>
      <c r="CO620" cm="1">
        <f t="array" aca="1" ref="CO620" ca="1">IF($A620&gt;CO$1,"",$C620*INDEX('ETS yield tables'!$D$133:$CO$161,$B620,CO$1-$A620+1)/10^6)</f>
        <v>0</v>
      </c>
    </row>
    <row r="621" spans="1:93" hidden="1" outlineLevel="1">
      <c r="A621">
        <v>2002</v>
      </c>
      <c r="B621">
        <f t="shared" si="271"/>
        <v>17</v>
      </c>
      <c r="C621" s="1">
        <v>131.76374055223999</v>
      </c>
      <c r="D621" s="64"/>
      <c r="E621" s="64"/>
      <c r="F621" s="64"/>
      <c r="G621" s="64"/>
      <c r="H621" s="64"/>
      <c r="I621" s="64"/>
      <c r="J621" s="64"/>
      <c r="K621" s="64"/>
      <c r="L621" s="64"/>
      <c r="M621" s="64"/>
      <c r="N621" s="64"/>
      <c r="O621" s="64"/>
      <c r="P621" s="64"/>
      <c r="Q621" s="64"/>
      <c r="R621" s="64"/>
      <c r="S621" s="64"/>
      <c r="T621" s="64"/>
      <c r="U621" s="64"/>
      <c r="V621" s="64"/>
      <c r="W621" s="64"/>
      <c r="X621" s="64"/>
      <c r="Y621" s="64"/>
      <c r="Z621" s="64"/>
      <c r="AA621" s="64"/>
      <c r="AB621" s="64"/>
      <c r="AC621" s="64"/>
      <c r="AD621" s="64"/>
      <c r="AE621" s="64"/>
      <c r="AF621" cm="1">
        <f t="array" aca="1" ref="AF621" ca="1">IF($A621&gt;AF$1,"",$C621*INDEX('ETS yield tables'!$D$133:$CO$161,$B621,AF$1-$A621+1)/10^6)</f>
        <v>0</v>
      </c>
      <c r="AG621" cm="1">
        <f t="array" aca="1" ref="AG621" ca="1">IF($A621&gt;AG$1,"",$C621*INDEX('ETS yield tables'!$D$133:$CO$161,$B621,AG$1-$A621+1)/10^6)</f>
        <v>0</v>
      </c>
      <c r="AH621" cm="1">
        <f t="array" aca="1" ref="AH621" ca="1">IF($A621&gt;AH$1,"",$C621*INDEX('ETS yield tables'!$D$133:$CO$161,$B621,AH$1-$A621+1)/10^6)</f>
        <v>0</v>
      </c>
      <c r="AI621" cm="1">
        <f t="array" aca="1" ref="AI621" ca="1">IF($A621&gt;AI$1,"",$C621*INDEX('ETS yield tables'!$D$133:$CO$161,$B621,AI$1-$A621+1)/10^6)</f>
        <v>0</v>
      </c>
      <c r="AJ621" cm="1">
        <f t="array" aca="1" ref="AJ621" ca="1">IF($A621&gt;AJ$1,"",$C621*INDEX('ETS yield tables'!$D$133:$CO$161,$B621,AJ$1-$A621+1)/10^6)</f>
        <v>0</v>
      </c>
      <c r="AK621" cm="1">
        <f t="array" aca="1" ref="AK621" ca="1">IF($A621&gt;AK$1,"",$C621*INDEX('ETS yield tables'!$D$133:$CO$161,$B621,AK$1-$A621+1)/10^6)</f>
        <v>0</v>
      </c>
      <c r="AL621" cm="1">
        <f t="array" aca="1" ref="AL621" ca="1">IF($A621&gt;AL$1,"",$C621*INDEX('ETS yield tables'!$D$133:$CO$161,$B621,AL$1-$A621+1)/10^6)</f>
        <v>0</v>
      </c>
      <c r="AM621" cm="1">
        <f t="array" aca="1" ref="AM621" ca="1">IF($A621&gt;AM$1,"",$C621*INDEX('ETS yield tables'!$D$133:$CO$161,$B621,AM$1-$A621+1)/10^6)</f>
        <v>0</v>
      </c>
      <c r="AN621" cm="1">
        <f t="array" aca="1" ref="AN621" ca="1">IF($A621&gt;AN$1,"",$C621*INDEX('ETS yield tables'!$D$133:$CO$161,$B621,AN$1-$A621+1)/10^6)</f>
        <v>0</v>
      </c>
      <c r="AO621" cm="1">
        <f t="array" aca="1" ref="AO621" ca="1">IF($A621&gt;AO$1,"",$C621*INDEX('ETS yield tables'!$D$133:$CO$161,$B621,AO$1-$A621+1)/10^6)</f>
        <v>0</v>
      </c>
      <c r="AP621" cm="1">
        <f t="array" aca="1" ref="AP621" ca="1">IF($A621&gt;AP$1,"",$C621*INDEX('ETS yield tables'!$D$133:$CO$161,$B621,AP$1-$A621+1)/10^6)</f>
        <v>0</v>
      </c>
      <c r="AQ621" cm="1">
        <f t="array" aca="1" ref="AQ621" ca="1">IF($A621&gt;AQ$1,"",$C621*INDEX('ETS yield tables'!$D$133:$CO$161,$B621,AQ$1-$A621+1)/10^6)</f>
        <v>0</v>
      </c>
      <c r="AR621" cm="1">
        <f t="array" aca="1" ref="AR621" ca="1">IF($A621&gt;AR$1,"",$C621*INDEX('ETS yield tables'!$D$133:$CO$161,$B621,AR$1-$A621+1)/10^6)</f>
        <v>0</v>
      </c>
      <c r="AS621" cm="1">
        <f t="array" aca="1" ref="AS621" ca="1">IF($A621&gt;AS$1,"",$C621*INDEX('ETS yield tables'!$D$133:$CO$161,$B621,AS$1-$A621+1)/10^6)</f>
        <v>0</v>
      </c>
      <c r="AT621" cm="1">
        <f t="array" aca="1" ref="AT621" ca="1">IF($A621&gt;AT$1,"",$C621*INDEX('ETS yield tables'!$D$133:$CO$161,$B621,AT$1-$A621+1)/10^6)</f>
        <v>0</v>
      </c>
      <c r="AU621" cm="1">
        <f t="array" aca="1" ref="AU621" ca="1">IF($A621&gt;AU$1,"",$C621*INDEX('ETS yield tables'!$D$133:$CO$161,$B621,AU$1-$A621+1)/10^6)</f>
        <v>0</v>
      </c>
      <c r="AV621" cm="1">
        <f t="array" aca="1" ref="AV621" ca="1">IF($A621&gt;AV$1,"",$C621*INDEX('ETS yield tables'!$D$133:$CO$161,$B621,AV$1-$A621+1)/10^6)</f>
        <v>0</v>
      </c>
      <c r="AW621" cm="1">
        <f t="array" aca="1" ref="AW621" ca="1">IF($A621&gt;AW$1,"",$C621*INDEX('ETS yield tables'!$D$133:$CO$161,$B621,AW$1-$A621+1)/10^6)</f>
        <v>0</v>
      </c>
      <c r="AX621" cm="1">
        <f t="array" aca="1" ref="AX621" ca="1">IF($A621&gt;AX$1,"",$C621*INDEX('ETS yield tables'!$D$133:$CO$161,$B621,AX$1-$A621+1)/10^6)</f>
        <v>0</v>
      </c>
      <c r="AY621" cm="1">
        <f t="array" aca="1" ref="AY621" ca="1">IF($A621&gt;AY$1,"",$C621*INDEX('ETS yield tables'!$D$133:$CO$161,$B621,AY$1-$A621+1)/10^6)</f>
        <v>0</v>
      </c>
      <c r="AZ621" cm="1">
        <f t="array" aca="1" ref="AZ621" ca="1">IF($A621&gt;AZ$1,"",$C621*INDEX('ETS yield tables'!$D$133:$CO$161,$B621,AZ$1-$A621+1)/10^6)</f>
        <v>0</v>
      </c>
      <c r="BA621" cm="1">
        <f t="array" aca="1" ref="BA621" ca="1">IF($A621&gt;BA$1,"",$C621*INDEX('ETS yield tables'!$D$133:$CO$161,$B621,BA$1-$A621+1)/10^6)</f>
        <v>0</v>
      </c>
      <c r="BB621" cm="1">
        <f t="array" aca="1" ref="BB621" ca="1">IF($A621&gt;BB$1,"",$C621*INDEX('ETS yield tables'!$D$133:$CO$161,$B621,BB$1-$A621+1)/10^6)</f>
        <v>0</v>
      </c>
      <c r="BC621" cm="1">
        <f t="array" aca="1" ref="BC621" ca="1">IF($A621&gt;BC$1,"",$C621*INDEX('ETS yield tables'!$D$133:$CO$161,$B621,BC$1-$A621+1)/10^6)</f>
        <v>0</v>
      </c>
      <c r="BD621" cm="1">
        <f t="array" aca="1" ref="BD621" ca="1">IF($A621&gt;BD$1,"",$C621*INDEX('ETS yield tables'!$D$133:$CO$161,$B621,BD$1-$A621+1)/10^6)</f>
        <v>0</v>
      </c>
      <c r="BE621" cm="1">
        <f t="array" aca="1" ref="BE621" ca="1">IF($A621&gt;BE$1,"",$C621*INDEX('ETS yield tables'!$D$133:$CO$161,$B621,BE$1-$A621+1)/10^6)</f>
        <v>0</v>
      </c>
      <c r="BF621" cm="1">
        <f t="array" aca="1" ref="BF621" ca="1">IF($A621&gt;BF$1,"",$C621*INDEX('ETS yield tables'!$D$133:$CO$161,$B621,BF$1-$A621+1)/10^6)</f>
        <v>0</v>
      </c>
      <c r="BG621" cm="1">
        <f t="array" aca="1" ref="BG621" ca="1">IF($A621&gt;BG$1,"",$C621*INDEX('ETS yield tables'!$D$133:$CO$161,$B621,BG$1-$A621+1)/10^6)</f>
        <v>0</v>
      </c>
      <c r="BH621" cm="1">
        <f t="array" aca="1" ref="BH621" ca="1">IF($A621&gt;BH$1,"",$C621*INDEX('ETS yield tables'!$D$133:$CO$161,$B621,BH$1-$A621+1)/10^6)</f>
        <v>-0.11690541339066811</v>
      </c>
      <c r="BI621" cm="1">
        <f t="array" aca="1" ref="BI621" ca="1">IF($A621&gt;BI$1,"",$C621*INDEX('ETS yield tables'!$D$133:$CO$161,$B621,BI$1-$A621+1)/10^6)</f>
        <v>-6.2599332205185692E-3</v>
      </c>
      <c r="BJ621" cm="1">
        <f t="array" aca="1" ref="BJ621" ca="1">IF($A621&gt;BJ$1,"",$C621*INDEX('ETS yield tables'!$D$133:$CO$161,$B621,BJ$1-$A621+1)/10^6)</f>
        <v>-6.172830536299025E-3</v>
      </c>
      <c r="BK621" cm="1">
        <f t="array" aca="1" ref="BK621" ca="1">IF($A621&gt;BK$1,"",$C621*INDEX('ETS yield tables'!$D$133:$CO$161,$B621,BK$1-$A621+1)/10^6)</f>
        <v>-6.0642229555114453E-3</v>
      </c>
      <c r="BL621" cm="1">
        <f t="array" aca="1" ref="BL621" ca="1">IF($A621&gt;BL$1,"",$C621*INDEX('ETS yield tables'!$D$133:$CO$161,$B621,BL$1-$A621+1)/10^6)</f>
        <v>-5.9526186719724731E-3</v>
      </c>
      <c r="BM621" cm="1">
        <f t="array" aca="1" ref="BM621" ca="1">IF($A621&gt;BM$1,"",$C621*INDEX('ETS yield tables'!$D$133:$CO$161,$B621,BM$1-$A621+1)/10^6)</f>
        <v>-5.8319561583254978E-3</v>
      </c>
      <c r="BN621" cm="1">
        <f t="array" aca="1" ref="BN621" ca="1">IF($A621&gt;BN$1,"",$C621*INDEX('ETS yield tables'!$D$133:$CO$161,$B621,BN$1-$A621+1)/10^6)</f>
        <v>-2.3357082471470269E-3</v>
      </c>
      <c r="BO621" cm="1">
        <f t="array" aca="1" ref="BO621" ca="1">IF($A621&gt;BO$1,"",$C621*INDEX('ETS yield tables'!$D$133:$CO$161,$B621,BO$1-$A621+1)/10^6)</f>
        <v>0</v>
      </c>
      <c r="BP621" cm="1">
        <f t="array" aca="1" ref="BP621" ca="1">IF($A621&gt;BP$1,"",$C621*INDEX('ETS yield tables'!$D$133:$CO$161,$B621,BP$1-$A621+1)/10^6)</f>
        <v>0</v>
      </c>
      <c r="BQ621" cm="1">
        <f t="array" aca="1" ref="BQ621" ca="1">IF($A621&gt;BQ$1,"",$C621*INDEX('ETS yield tables'!$D$133:$CO$161,$B621,BQ$1-$A621+1)/10^6)</f>
        <v>0</v>
      </c>
      <c r="BR621" cm="1">
        <f t="array" aca="1" ref="BR621" ca="1">IF($A621&gt;BR$1,"",$C621*INDEX('ETS yield tables'!$D$133:$CO$161,$B621,BR$1-$A621+1)/10^6)</f>
        <v>0</v>
      </c>
      <c r="BS621" cm="1">
        <f t="array" aca="1" ref="BS621" ca="1">IF($A621&gt;BS$1,"",$C621*INDEX('ETS yield tables'!$D$133:$CO$161,$B621,BS$1-$A621+1)/10^6)</f>
        <v>0</v>
      </c>
      <c r="BT621" cm="1">
        <f t="array" aca="1" ref="BT621" ca="1">IF($A621&gt;BT$1,"",$C621*INDEX('ETS yield tables'!$D$133:$CO$161,$B621,BT$1-$A621+1)/10^6)</f>
        <v>0</v>
      </c>
      <c r="BU621" cm="1">
        <f t="array" aca="1" ref="BU621" ca="1">IF($A621&gt;BU$1,"",$C621*INDEX('ETS yield tables'!$D$133:$CO$161,$B621,BU$1-$A621+1)/10^6)</f>
        <v>0</v>
      </c>
      <c r="BV621" cm="1">
        <f t="array" aca="1" ref="BV621" ca="1">IF($A621&gt;BV$1,"",$C621*INDEX('ETS yield tables'!$D$133:$CO$161,$B621,BV$1-$A621+1)/10^6)</f>
        <v>0</v>
      </c>
      <c r="BW621" cm="1">
        <f t="array" aca="1" ref="BW621" ca="1">IF($A621&gt;BW$1,"",$C621*INDEX('ETS yield tables'!$D$133:$CO$161,$B621,BW$1-$A621+1)/10^6)</f>
        <v>0</v>
      </c>
      <c r="BX621" cm="1">
        <f t="array" aca="1" ref="BX621" ca="1">IF($A621&gt;BX$1,"",$C621*INDEX('ETS yield tables'!$D$133:$CO$161,$B621,BX$1-$A621+1)/10^6)</f>
        <v>0</v>
      </c>
      <c r="BY621" cm="1">
        <f t="array" aca="1" ref="BY621" ca="1">IF($A621&gt;BY$1,"",$C621*INDEX('ETS yield tables'!$D$133:$CO$161,$B621,BY$1-$A621+1)/10^6)</f>
        <v>0</v>
      </c>
      <c r="BZ621" cm="1">
        <f t="array" aca="1" ref="BZ621" ca="1">IF($A621&gt;BZ$1,"",$C621*INDEX('ETS yield tables'!$D$133:$CO$161,$B621,BZ$1-$A621+1)/10^6)</f>
        <v>0</v>
      </c>
      <c r="CA621" cm="1">
        <f t="array" aca="1" ref="CA621" ca="1">IF($A621&gt;CA$1,"",$C621*INDEX('ETS yield tables'!$D$133:$CO$161,$B621,CA$1-$A621+1)/10^6)</f>
        <v>0</v>
      </c>
      <c r="CB621" cm="1">
        <f t="array" aca="1" ref="CB621" ca="1">IF($A621&gt;CB$1,"",$C621*INDEX('ETS yield tables'!$D$133:$CO$161,$B621,CB$1-$A621+1)/10^6)</f>
        <v>0</v>
      </c>
      <c r="CC621" cm="1">
        <f t="array" aca="1" ref="CC621" ca="1">IF($A621&gt;CC$1,"",$C621*INDEX('ETS yield tables'!$D$133:$CO$161,$B621,CC$1-$A621+1)/10^6)</f>
        <v>0</v>
      </c>
      <c r="CD621" cm="1">
        <f t="array" aca="1" ref="CD621" ca="1">IF($A621&gt;CD$1,"",$C621*INDEX('ETS yield tables'!$D$133:$CO$161,$B621,CD$1-$A621+1)/10^6)</f>
        <v>0</v>
      </c>
      <c r="CE621" cm="1">
        <f t="array" aca="1" ref="CE621" ca="1">IF($A621&gt;CE$1,"",$C621*INDEX('ETS yield tables'!$D$133:$CO$161,$B621,CE$1-$A621+1)/10^6)</f>
        <v>0</v>
      </c>
      <c r="CF621" cm="1">
        <f t="array" aca="1" ref="CF621" ca="1">IF($A621&gt;CF$1,"",$C621*INDEX('ETS yield tables'!$D$133:$CO$161,$B621,CF$1-$A621+1)/10^6)</f>
        <v>0</v>
      </c>
      <c r="CG621" cm="1">
        <f t="array" aca="1" ref="CG621" ca="1">IF($A621&gt;CG$1,"",$C621*INDEX('ETS yield tables'!$D$133:$CO$161,$B621,CG$1-$A621+1)/10^6)</f>
        <v>0</v>
      </c>
      <c r="CH621" cm="1">
        <f t="array" aca="1" ref="CH621" ca="1">IF($A621&gt;CH$1,"",$C621*INDEX('ETS yield tables'!$D$133:$CO$161,$B621,CH$1-$A621+1)/10^6)</f>
        <v>0</v>
      </c>
      <c r="CI621" cm="1">
        <f t="array" aca="1" ref="CI621" ca="1">IF($A621&gt;CI$1,"",$C621*INDEX('ETS yield tables'!$D$133:$CO$161,$B621,CI$1-$A621+1)/10^6)</f>
        <v>0</v>
      </c>
      <c r="CJ621" cm="1">
        <f t="array" aca="1" ref="CJ621" ca="1">IF($A621&gt;CJ$1,"",$C621*INDEX('ETS yield tables'!$D$133:$CO$161,$B621,CJ$1-$A621+1)/10^6)</f>
        <v>0</v>
      </c>
      <c r="CK621" cm="1">
        <f t="array" aca="1" ref="CK621" ca="1">IF($A621&gt;CK$1,"",$C621*INDEX('ETS yield tables'!$D$133:$CO$161,$B621,CK$1-$A621+1)/10^6)</f>
        <v>0</v>
      </c>
      <c r="CL621" cm="1">
        <f t="array" aca="1" ref="CL621" ca="1">IF($A621&gt;CL$1,"",$C621*INDEX('ETS yield tables'!$D$133:$CO$161,$B621,CL$1-$A621+1)/10^6)</f>
        <v>0</v>
      </c>
      <c r="CM621" cm="1">
        <f t="array" aca="1" ref="CM621" ca="1">IF($A621&gt;CM$1,"",$C621*INDEX('ETS yield tables'!$D$133:$CO$161,$B621,CM$1-$A621+1)/10^6)</f>
        <v>0</v>
      </c>
      <c r="CN621" cm="1">
        <f t="array" aca="1" ref="CN621" ca="1">IF($A621&gt;CN$1,"",$C621*INDEX('ETS yield tables'!$D$133:$CO$161,$B621,CN$1-$A621+1)/10^6)</f>
        <v>0</v>
      </c>
      <c r="CO621" cm="1">
        <f t="array" aca="1" ref="CO621" ca="1">IF($A621&gt;CO$1,"",$C621*INDEX('ETS yield tables'!$D$133:$CO$161,$B621,CO$1-$A621+1)/10^6)</f>
        <v>0</v>
      </c>
    </row>
    <row r="622" spans="1:93" hidden="1" outlineLevel="1">
      <c r="A622">
        <v>2003</v>
      </c>
      <c r="B622">
        <f t="shared" si="271"/>
        <v>16</v>
      </c>
      <c r="C622" s="1">
        <v>225.84541559087995</v>
      </c>
      <c r="D622" s="64"/>
      <c r="E622" s="64"/>
      <c r="F622" s="64"/>
      <c r="G622" s="64"/>
      <c r="H622" s="64"/>
      <c r="I622" s="64"/>
      <c r="J622" s="64"/>
      <c r="K622" s="64"/>
      <c r="L622" s="64"/>
      <c r="M622" s="64"/>
      <c r="N622" s="64"/>
      <c r="O622" s="64"/>
      <c r="P622" s="64"/>
      <c r="Q622" s="64"/>
      <c r="R622" s="64"/>
      <c r="S622" s="64"/>
      <c r="T622" s="64"/>
      <c r="U622" s="64"/>
      <c r="V622" s="64"/>
      <c r="W622" s="64"/>
      <c r="X622" s="64"/>
      <c r="Y622" s="64"/>
      <c r="Z622" s="64"/>
      <c r="AA622" s="64"/>
      <c r="AB622" s="64"/>
      <c r="AC622" s="64"/>
      <c r="AD622" s="64"/>
      <c r="AE622" s="64"/>
      <c r="AF622" cm="1">
        <f t="array" aca="1" ref="AF622" ca="1">IF($A622&gt;AF$1,"",$C622*INDEX('ETS yield tables'!$D$133:$CO$161,$B622,AF$1-$A622+1)/10^6)</f>
        <v>0</v>
      </c>
      <c r="AG622" cm="1">
        <f t="array" aca="1" ref="AG622" ca="1">IF($A622&gt;AG$1,"",$C622*INDEX('ETS yield tables'!$D$133:$CO$161,$B622,AG$1-$A622+1)/10^6)</f>
        <v>0</v>
      </c>
      <c r="AH622" cm="1">
        <f t="array" aca="1" ref="AH622" ca="1">IF($A622&gt;AH$1,"",$C622*INDEX('ETS yield tables'!$D$133:$CO$161,$B622,AH$1-$A622+1)/10^6)</f>
        <v>0</v>
      </c>
      <c r="AI622" cm="1">
        <f t="array" aca="1" ref="AI622" ca="1">IF($A622&gt;AI$1,"",$C622*INDEX('ETS yield tables'!$D$133:$CO$161,$B622,AI$1-$A622+1)/10^6)</f>
        <v>0</v>
      </c>
      <c r="AJ622" cm="1">
        <f t="array" aca="1" ref="AJ622" ca="1">IF($A622&gt;AJ$1,"",$C622*INDEX('ETS yield tables'!$D$133:$CO$161,$B622,AJ$1-$A622+1)/10^6)</f>
        <v>0</v>
      </c>
      <c r="AK622" cm="1">
        <f t="array" aca="1" ref="AK622" ca="1">IF($A622&gt;AK$1,"",$C622*INDEX('ETS yield tables'!$D$133:$CO$161,$B622,AK$1-$A622+1)/10^6)</f>
        <v>0</v>
      </c>
      <c r="AL622" cm="1">
        <f t="array" aca="1" ref="AL622" ca="1">IF($A622&gt;AL$1,"",$C622*INDEX('ETS yield tables'!$D$133:$CO$161,$B622,AL$1-$A622+1)/10^6)</f>
        <v>0</v>
      </c>
      <c r="AM622" cm="1">
        <f t="array" aca="1" ref="AM622" ca="1">IF($A622&gt;AM$1,"",$C622*INDEX('ETS yield tables'!$D$133:$CO$161,$B622,AM$1-$A622+1)/10^6)</f>
        <v>0</v>
      </c>
      <c r="AN622" cm="1">
        <f t="array" aca="1" ref="AN622" ca="1">IF($A622&gt;AN$1,"",$C622*INDEX('ETS yield tables'!$D$133:$CO$161,$B622,AN$1-$A622+1)/10^6)</f>
        <v>0</v>
      </c>
      <c r="AO622" cm="1">
        <f t="array" aca="1" ref="AO622" ca="1">IF($A622&gt;AO$1,"",$C622*INDEX('ETS yield tables'!$D$133:$CO$161,$B622,AO$1-$A622+1)/10^6)</f>
        <v>0</v>
      </c>
      <c r="AP622" cm="1">
        <f t="array" aca="1" ref="AP622" ca="1">IF($A622&gt;AP$1,"",$C622*INDEX('ETS yield tables'!$D$133:$CO$161,$B622,AP$1-$A622+1)/10^6)</f>
        <v>0</v>
      </c>
      <c r="AQ622" cm="1">
        <f t="array" aca="1" ref="AQ622" ca="1">IF($A622&gt;AQ$1,"",$C622*INDEX('ETS yield tables'!$D$133:$CO$161,$B622,AQ$1-$A622+1)/10^6)</f>
        <v>0</v>
      </c>
      <c r="AR622" cm="1">
        <f t="array" aca="1" ref="AR622" ca="1">IF($A622&gt;AR$1,"",$C622*INDEX('ETS yield tables'!$D$133:$CO$161,$B622,AR$1-$A622+1)/10^6)</f>
        <v>0</v>
      </c>
      <c r="AS622" cm="1">
        <f t="array" aca="1" ref="AS622" ca="1">IF($A622&gt;AS$1,"",$C622*INDEX('ETS yield tables'!$D$133:$CO$161,$B622,AS$1-$A622+1)/10^6)</f>
        <v>0</v>
      </c>
      <c r="AT622" cm="1">
        <f t="array" aca="1" ref="AT622" ca="1">IF($A622&gt;AT$1,"",$C622*INDEX('ETS yield tables'!$D$133:$CO$161,$B622,AT$1-$A622+1)/10^6)</f>
        <v>0</v>
      </c>
      <c r="AU622" cm="1">
        <f t="array" aca="1" ref="AU622" ca="1">IF($A622&gt;AU$1,"",$C622*INDEX('ETS yield tables'!$D$133:$CO$161,$B622,AU$1-$A622+1)/10^6)</f>
        <v>0</v>
      </c>
      <c r="AV622" cm="1">
        <f t="array" aca="1" ref="AV622" ca="1">IF($A622&gt;AV$1,"",$C622*INDEX('ETS yield tables'!$D$133:$CO$161,$B622,AV$1-$A622+1)/10^6)</f>
        <v>0</v>
      </c>
      <c r="AW622" cm="1">
        <f t="array" aca="1" ref="AW622" ca="1">IF($A622&gt;AW$1,"",$C622*INDEX('ETS yield tables'!$D$133:$CO$161,$B622,AW$1-$A622+1)/10^6)</f>
        <v>0</v>
      </c>
      <c r="AX622" cm="1">
        <f t="array" aca="1" ref="AX622" ca="1">IF($A622&gt;AX$1,"",$C622*INDEX('ETS yield tables'!$D$133:$CO$161,$B622,AX$1-$A622+1)/10^6)</f>
        <v>0</v>
      </c>
      <c r="AY622" cm="1">
        <f t="array" aca="1" ref="AY622" ca="1">IF($A622&gt;AY$1,"",$C622*INDEX('ETS yield tables'!$D$133:$CO$161,$B622,AY$1-$A622+1)/10^6)</f>
        <v>0</v>
      </c>
      <c r="AZ622" cm="1">
        <f t="array" aca="1" ref="AZ622" ca="1">IF($A622&gt;AZ$1,"",$C622*INDEX('ETS yield tables'!$D$133:$CO$161,$B622,AZ$1-$A622+1)/10^6)</f>
        <v>0</v>
      </c>
      <c r="BA622" cm="1">
        <f t="array" aca="1" ref="BA622" ca="1">IF($A622&gt;BA$1,"",$C622*INDEX('ETS yield tables'!$D$133:$CO$161,$B622,BA$1-$A622+1)/10^6)</f>
        <v>0</v>
      </c>
      <c r="BB622" cm="1">
        <f t="array" aca="1" ref="BB622" ca="1">IF($A622&gt;BB$1,"",$C622*INDEX('ETS yield tables'!$D$133:$CO$161,$B622,BB$1-$A622+1)/10^6)</f>
        <v>0</v>
      </c>
      <c r="BC622" cm="1">
        <f t="array" aca="1" ref="BC622" ca="1">IF($A622&gt;BC$1,"",$C622*INDEX('ETS yield tables'!$D$133:$CO$161,$B622,BC$1-$A622+1)/10^6)</f>
        <v>0</v>
      </c>
      <c r="BD622" cm="1">
        <f t="array" aca="1" ref="BD622" ca="1">IF($A622&gt;BD$1,"",$C622*INDEX('ETS yield tables'!$D$133:$CO$161,$B622,BD$1-$A622+1)/10^6)</f>
        <v>0</v>
      </c>
      <c r="BE622" cm="1">
        <f t="array" aca="1" ref="BE622" ca="1">IF($A622&gt;BE$1,"",$C622*INDEX('ETS yield tables'!$D$133:$CO$161,$B622,BE$1-$A622+1)/10^6)</f>
        <v>0</v>
      </c>
      <c r="BF622" cm="1">
        <f t="array" aca="1" ref="BF622" ca="1">IF($A622&gt;BF$1,"",$C622*INDEX('ETS yield tables'!$D$133:$CO$161,$B622,BF$1-$A622+1)/10^6)</f>
        <v>0</v>
      </c>
      <c r="BG622" cm="1">
        <f t="array" aca="1" ref="BG622" ca="1">IF($A622&gt;BG$1,"",$C622*INDEX('ETS yield tables'!$D$133:$CO$161,$B622,BG$1-$A622+1)/10^6)</f>
        <v>0</v>
      </c>
      <c r="BH622" cm="1">
        <f t="array" aca="1" ref="BH622" ca="1">IF($A622&gt;BH$1,"",$C622*INDEX('ETS yield tables'!$D$133:$CO$161,$B622,BH$1-$A622+1)/10^6)</f>
        <v>0</v>
      </c>
      <c r="BI622" cm="1">
        <f t="array" aca="1" ref="BI622" ca="1">IF($A622&gt;BI$1,"",$C622*INDEX('ETS yield tables'!$D$133:$CO$161,$B622,BI$1-$A622+1)/10^6)</f>
        <v>-0.20037797622762021</v>
      </c>
      <c r="BJ622" cm="1">
        <f t="array" aca="1" ref="BJ622" ca="1">IF($A622&gt;BJ$1,"",$C622*INDEX('ETS yield tables'!$D$133:$CO$161,$B622,BJ$1-$A622+1)/10^6)</f>
        <v>-1.0729637864209355E-2</v>
      </c>
      <c r="BK622" cm="1">
        <f t="array" aca="1" ref="BK622" ca="1">IF($A622&gt;BK$1,"",$C622*INDEX('ETS yield tables'!$D$133:$CO$161,$B622,BK$1-$A622+1)/10^6)</f>
        <v>-1.0580342300542164E-2</v>
      </c>
      <c r="BL622" cm="1">
        <f t="array" aca="1" ref="BL622" ca="1">IF($A622&gt;BL$1,"",$C622*INDEX('ETS yield tables'!$D$133:$CO$161,$B622,BL$1-$A622+1)/10^6)</f>
        <v>-1.0394186958287241E-2</v>
      </c>
      <c r="BM622" cm="1">
        <f t="array" aca="1" ref="BM622" ca="1">IF($A622&gt;BM$1,"",$C622*INDEX('ETS yield tables'!$D$133:$CO$161,$B622,BM$1-$A622+1)/10^6)</f>
        <v>-1.0202895213745513E-2</v>
      </c>
      <c r="BN622" cm="1">
        <f t="array" aca="1" ref="BN622" ca="1">IF($A622&gt;BN$1,"",$C622*INDEX('ETS yield tables'!$D$133:$CO$161,$B622,BN$1-$A622+1)/10^6)</f>
        <v>-9.9960775002635779E-3</v>
      </c>
      <c r="BO622" cm="1">
        <f t="array" aca="1" ref="BO622" ca="1">IF($A622&gt;BO$1,"",$C622*INDEX('ETS yield tables'!$D$133:$CO$161,$B622,BO$1-$A622+1)/10^6)</f>
        <v>-9.8522681734319294E-3</v>
      </c>
      <c r="BP622" cm="1">
        <f t="array" aca="1" ref="BP622" ca="1">IF($A622&gt;BP$1,"",$C622*INDEX('ETS yield tables'!$D$133:$CO$161,$B622,BP$1-$A622+1)/10^6)</f>
        <v>-1.003429889634501E-3</v>
      </c>
      <c r="BQ622" cm="1">
        <f t="array" aca="1" ref="BQ622" ca="1">IF($A622&gt;BQ$1,"",$C622*INDEX('ETS yield tables'!$D$133:$CO$161,$B622,BQ$1-$A622+1)/10^6)</f>
        <v>0</v>
      </c>
      <c r="BR622" cm="1">
        <f t="array" aca="1" ref="BR622" ca="1">IF($A622&gt;BR$1,"",$C622*INDEX('ETS yield tables'!$D$133:$CO$161,$B622,BR$1-$A622+1)/10^6)</f>
        <v>0</v>
      </c>
      <c r="BS622" cm="1">
        <f t="array" aca="1" ref="BS622" ca="1">IF($A622&gt;BS$1,"",$C622*INDEX('ETS yield tables'!$D$133:$CO$161,$B622,BS$1-$A622+1)/10^6)</f>
        <v>0</v>
      </c>
      <c r="BT622" cm="1">
        <f t="array" aca="1" ref="BT622" ca="1">IF($A622&gt;BT$1,"",$C622*INDEX('ETS yield tables'!$D$133:$CO$161,$B622,BT$1-$A622+1)/10^6)</f>
        <v>0</v>
      </c>
      <c r="BU622" cm="1">
        <f t="array" aca="1" ref="BU622" ca="1">IF($A622&gt;BU$1,"",$C622*INDEX('ETS yield tables'!$D$133:$CO$161,$B622,BU$1-$A622+1)/10^6)</f>
        <v>0</v>
      </c>
      <c r="BV622" cm="1">
        <f t="array" aca="1" ref="BV622" ca="1">IF($A622&gt;BV$1,"",$C622*INDEX('ETS yield tables'!$D$133:$CO$161,$B622,BV$1-$A622+1)/10^6)</f>
        <v>0</v>
      </c>
      <c r="BW622" cm="1">
        <f t="array" aca="1" ref="BW622" ca="1">IF($A622&gt;BW$1,"",$C622*INDEX('ETS yield tables'!$D$133:$CO$161,$B622,BW$1-$A622+1)/10^6)</f>
        <v>0</v>
      </c>
      <c r="BX622" cm="1">
        <f t="array" aca="1" ref="BX622" ca="1">IF($A622&gt;BX$1,"",$C622*INDEX('ETS yield tables'!$D$133:$CO$161,$B622,BX$1-$A622+1)/10^6)</f>
        <v>0</v>
      </c>
      <c r="BY622" cm="1">
        <f t="array" aca="1" ref="BY622" ca="1">IF($A622&gt;BY$1,"",$C622*INDEX('ETS yield tables'!$D$133:$CO$161,$B622,BY$1-$A622+1)/10^6)</f>
        <v>0</v>
      </c>
      <c r="BZ622" cm="1">
        <f t="array" aca="1" ref="BZ622" ca="1">IF($A622&gt;BZ$1,"",$C622*INDEX('ETS yield tables'!$D$133:$CO$161,$B622,BZ$1-$A622+1)/10^6)</f>
        <v>0</v>
      </c>
      <c r="CA622" cm="1">
        <f t="array" aca="1" ref="CA622" ca="1">IF($A622&gt;CA$1,"",$C622*INDEX('ETS yield tables'!$D$133:$CO$161,$B622,CA$1-$A622+1)/10^6)</f>
        <v>0</v>
      </c>
      <c r="CB622" cm="1">
        <f t="array" aca="1" ref="CB622" ca="1">IF($A622&gt;CB$1,"",$C622*INDEX('ETS yield tables'!$D$133:$CO$161,$B622,CB$1-$A622+1)/10^6)</f>
        <v>0</v>
      </c>
      <c r="CC622" cm="1">
        <f t="array" aca="1" ref="CC622" ca="1">IF($A622&gt;CC$1,"",$C622*INDEX('ETS yield tables'!$D$133:$CO$161,$B622,CC$1-$A622+1)/10^6)</f>
        <v>0</v>
      </c>
      <c r="CD622" cm="1">
        <f t="array" aca="1" ref="CD622" ca="1">IF($A622&gt;CD$1,"",$C622*INDEX('ETS yield tables'!$D$133:$CO$161,$B622,CD$1-$A622+1)/10^6)</f>
        <v>0</v>
      </c>
      <c r="CE622" cm="1">
        <f t="array" aca="1" ref="CE622" ca="1">IF($A622&gt;CE$1,"",$C622*INDEX('ETS yield tables'!$D$133:$CO$161,$B622,CE$1-$A622+1)/10^6)</f>
        <v>0</v>
      </c>
      <c r="CF622" cm="1">
        <f t="array" aca="1" ref="CF622" ca="1">IF($A622&gt;CF$1,"",$C622*INDEX('ETS yield tables'!$D$133:$CO$161,$B622,CF$1-$A622+1)/10^6)</f>
        <v>0</v>
      </c>
      <c r="CG622" cm="1">
        <f t="array" aca="1" ref="CG622" ca="1">IF($A622&gt;CG$1,"",$C622*INDEX('ETS yield tables'!$D$133:$CO$161,$B622,CG$1-$A622+1)/10^6)</f>
        <v>0</v>
      </c>
      <c r="CH622" cm="1">
        <f t="array" aca="1" ref="CH622" ca="1">IF($A622&gt;CH$1,"",$C622*INDEX('ETS yield tables'!$D$133:$CO$161,$B622,CH$1-$A622+1)/10^6)</f>
        <v>0</v>
      </c>
      <c r="CI622" cm="1">
        <f t="array" aca="1" ref="CI622" ca="1">IF($A622&gt;CI$1,"",$C622*INDEX('ETS yield tables'!$D$133:$CO$161,$B622,CI$1-$A622+1)/10^6)</f>
        <v>0</v>
      </c>
      <c r="CJ622" cm="1">
        <f t="array" aca="1" ref="CJ622" ca="1">IF($A622&gt;CJ$1,"",$C622*INDEX('ETS yield tables'!$D$133:$CO$161,$B622,CJ$1-$A622+1)/10^6)</f>
        <v>0</v>
      </c>
      <c r="CK622" cm="1">
        <f t="array" aca="1" ref="CK622" ca="1">IF($A622&gt;CK$1,"",$C622*INDEX('ETS yield tables'!$D$133:$CO$161,$B622,CK$1-$A622+1)/10^6)</f>
        <v>0</v>
      </c>
      <c r="CL622" cm="1">
        <f t="array" aca="1" ref="CL622" ca="1">IF($A622&gt;CL$1,"",$C622*INDEX('ETS yield tables'!$D$133:$CO$161,$B622,CL$1-$A622+1)/10^6)</f>
        <v>0</v>
      </c>
      <c r="CM622" cm="1">
        <f t="array" aca="1" ref="CM622" ca="1">IF($A622&gt;CM$1,"",$C622*INDEX('ETS yield tables'!$D$133:$CO$161,$B622,CM$1-$A622+1)/10^6)</f>
        <v>0</v>
      </c>
      <c r="CN622" cm="1">
        <f t="array" aca="1" ref="CN622" ca="1">IF($A622&gt;CN$1,"",$C622*INDEX('ETS yield tables'!$D$133:$CO$161,$B622,CN$1-$A622+1)/10^6)</f>
        <v>0</v>
      </c>
      <c r="CO622" cm="1">
        <f t="array" aca="1" ref="CO622" ca="1">IF($A622&gt;CO$1,"",$C622*INDEX('ETS yield tables'!$D$133:$CO$161,$B622,CO$1-$A622+1)/10^6)</f>
        <v>0</v>
      </c>
    </row>
    <row r="623" spans="1:93" hidden="1" outlineLevel="1">
      <c r="A623">
        <v>2004</v>
      </c>
      <c r="B623">
        <f t="shared" si="271"/>
        <v>15</v>
      </c>
      <c r="C623" s="1">
        <v>84.845769509920018</v>
      </c>
      <c r="D623" s="64"/>
      <c r="E623" s="64"/>
      <c r="F623" s="64"/>
      <c r="G623" s="64"/>
      <c r="H623" s="64"/>
      <c r="I623" s="64"/>
      <c r="J623" s="64"/>
      <c r="K623" s="64"/>
      <c r="L623" s="64"/>
      <c r="M623" s="64"/>
      <c r="N623" s="64"/>
      <c r="O623" s="64"/>
      <c r="P623" s="64"/>
      <c r="Q623" s="64"/>
      <c r="R623" s="64"/>
      <c r="S623" s="64"/>
      <c r="T623" s="64"/>
      <c r="U623" s="64"/>
      <c r="V623" s="64"/>
      <c r="W623" s="64"/>
      <c r="X623" s="64"/>
      <c r="Y623" s="64"/>
      <c r="Z623" s="64"/>
      <c r="AA623" s="64"/>
      <c r="AB623" s="64"/>
      <c r="AC623" s="64"/>
      <c r="AD623" s="64"/>
      <c r="AE623" s="64"/>
      <c r="AF623" cm="1">
        <f t="array" aca="1" ref="AF623" ca="1">IF($A623&gt;AF$1,"",$C623*INDEX('ETS yield tables'!$D$133:$CO$161,$B623,AF$1-$A623+1)/10^6)</f>
        <v>0</v>
      </c>
      <c r="AG623" cm="1">
        <f t="array" aca="1" ref="AG623" ca="1">IF($A623&gt;AG$1,"",$C623*INDEX('ETS yield tables'!$D$133:$CO$161,$B623,AG$1-$A623+1)/10^6)</f>
        <v>0</v>
      </c>
      <c r="AH623" cm="1">
        <f t="array" aca="1" ref="AH623" ca="1">IF($A623&gt;AH$1,"",$C623*INDEX('ETS yield tables'!$D$133:$CO$161,$B623,AH$1-$A623+1)/10^6)</f>
        <v>0</v>
      </c>
      <c r="AI623" cm="1">
        <f t="array" aca="1" ref="AI623" ca="1">IF($A623&gt;AI$1,"",$C623*INDEX('ETS yield tables'!$D$133:$CO$161,$B623,AI$1-$A623+1)/10^6)</f>
        <v>0</v>
      </c>
      <c r="AJ623" cm="1">
        <f t="array" aca="1" ref="AJ623" ca="1">IF($A623&gt;AJ$1,"",$C623*INDEX('ETS yield tables'!$D$133:$CO$161,$B623,AJ$1-$A623+1)/10^6)</f>
        <v>0</v>
      </c>
      <c r="AK623" cm="1">
        <f t="array" aca="1" ref="AK623" ca="1">IF($A623&gt;AK$1,"",$C623*INDEX('ETS yield tables'!$D$133:$CO$161,$B623,AK$1-$A623+1)/10^6)</f>
        <v>0</v>
      </c>
      <c r="AL623" cm="1">
        <f t="array" aca="1" ref="AL623" ca="1">IF($A623&gt;AL$1,"",$C623*INDEX('ETS yield tables'!$D$133:$CO$161,$B623,AL$1-$A623+1)/10^6)</f>
        <v>0</v>
      </c>
      <c r="AM623" cm="1">
        <f t="array" aca="1" ref="AM623" ca="1">IF($A623&gt;AM$1,"",$C623*INDEX('ETS yield tables'!$D$133:$CO$161,$B623,AM$1-$A623+1)/10^6)</f>
        <v>0</v>
      </c>
      <c r="AN623" cm="1">
        <f t="array" aca="1" ref="AN623" ca="1">IF($A623&gt;AN$1,"",$C623*INDEX('ETS yield tables'!$D$133:$CO$161,$B623,AN$1-$A623+1)/10^6)</f>
        <v>0</v>
      </c>
      <c r="AO623" cm="1">
        <f t="array" aca="1" ref="AO623" ca="1">IF($A623&gt;AO$1,"",$C623*INDEX('ETS yield tables'!$D$133:$CO$161,$B623,AO$1-$A623+1)/10^6)</f>
        <v>0</v>
      </c>
      <c r="AP623" cm="1">
        <f t="array" aca="1" ref="AP623" ca="1">IF($A623&gt;AP$1,"",$C623*INDEX('ETS yield tables'!$D$133:$CO$161,$B623,AP$1-$A623+1)/10^6)</f>
        <v>0</v>
      </c>
      <c r="AQ623" cm="1">
        <f t="array" aca="1" ref="AQ623" ca="1">IF($A623&gt;AQ$1,"",$C623*INDEX('ETS yield tables'!$D$133:$CO$161,$B623,AQ$1-$A623+1)/10^6)</f>
        <v>0</v>
      </c>
      <c r="AR623" cm="1">
        <f t="array" aca="1" ref="AR623" ca="1">IF($A623&gt;AR$1,"",$C623*INDEX('ETS yield tables'!$D$133:$CO$161,$B623,AR$1-$A623+1)/10^6)</f>
        <v>0</v>
      </c>
      <c r="AS623" cm="1">
        <f t="array" aca="1" ref="AS623" ca="1">IF($A623&gt;AS$1,"",$C623*INDEX('ETS yield tables'!$D$133:$CO$161,$B623,AS$1-$A623+1)/10^6)</f>
        <v>0</v>
      </c>
      <c r="AT623" cm="1">
        <f t="array" aca="1" ref="AT623" ca="1">IF($A623&gt;AT$1,"",$C623*INDEX('ETS yield tables'!$D$133:$CO$161,$B623,AT$1-$A623+1)/10^6)</f>
        <v>0</v>
      </c>
      <c r="AU623" cm="1">
        <f t="array" aca="1" ref="AU623" ca="1">IF($A623&gt;AU$1,"",$C623*INDEX('ETS yield tables'!$D$133:$CO$161,$B623,AU$1-$A623+1)/10^6)</f>
        <v>0</v>
      </c>
      <c r="AV623" cm="1">
        <f t="array" aca="1" ref="AV623" ca="1">IF($A623&gt;AV$1,"",$C623*INDEX('ETS yield tables'!$D$133:$CO$161,$B623,AV$1-$A623+1)/10^6)</f>
        <v>0</v>
      </c>
      <c r="AW623" cm="1">
        <f t="array" aca="1" ref="AW623" ca="1">IF($A623&gt;AW$1,"",$C623*INDEX('ETS yield tables'!$D$133:$CO$161,$B623,AW$1-$A623+1)/10^6)</f>
        <v>0</v>
      </c>
      <c r="AX623" cm="1">
        <f t="array" aca="1" ref="AX623" ca="1">IF($A623&gt;AX$1,"",$C623*INDEX('ETS yield tables'!$D$133:$CO$161,$B623,AX$1-$A623+1)/10^6)</f>
        <v>0</v>
      </c>
      <c r="AY623" cm="1">
        <f t="array" aca="1" ref="AY623" ca="1">IF($A623&gt;AY$1,"",$C623*INDEX('ETS yield tables'!$D$133:$CO$161,$B623,AY$1-$A623+1)/10^6)</f>
        <v>0</v>
      </c>
      <c r="AZ623" cm="1">
        <f t="array" aca="1" ref="AZ623" ca="1">IF($A623&gt;AZ$1,"",$C623*INDEX('ETS yield tables'!$D$133:$CO$161,$B623,AZ$1-$A623+1)/10^6)</f>
        <v>0</v>
      </c>
      <c r="BA623" cm="1">
        <f t="array" aca="1" ref="BA623" ca="1">IF($A623&gt;BA$1,"",$C623*INDEX('ETS yield tables'!$D$133:$CO$161,$B623,BA$1-$A623+1)/10^6)</f>
        <v>0</v>
      </c>
      <c r="BB623" cm="1">
        <f t="array" aca="1" ref="BB623" ca="1">IF($A623&gt;BB$1,"",$C623*INDEX('ETS yield tables'!$D$133:$CO$161,$B623,BB$1-$A623+1)/10^6)</f>
        <v>0</v>
      </c>
      <c r="BC623" cm="1">
        <f t="array" aca="1" ref="BC623" ca="1">IF($A623&gt;BC$1,"",$C623*INDEX('ETS yield tables'!$D$133:$CO$161,$B623,BC$1-$A623+1)/10^6)</f>
        <v>0</v>
      </c>
      <c r="BD623" cm="1">
        <f t="array" aca="1" ref="BD623" ca="1">IF($A623&gt;BD$1,"",$C623*INDEX('ETS yield tables'!$D$133:$CO$161,$B623,BD$1-$A623+1)/10^6)</f>
        <v>0</v>
      </c>
      <c r="BE623" cm="1">
        <f t="array" aca="1" ref="BE623" ca="1">IF($A623&gt;BE$1,"",$C623*INDEX('ETS yield tables'!$D$133:$CO$161,$B623,BE$1-$A623+1)/10^6)</f>
        <v>0</v>
      </c>
      <c r="BF623" cm="1">
        <f t="array" aca="1" ref="BF623" ca="1">IF($A623&gt;BF$1,"",$C623*INDEX('ETS yield tables'!$D$133:$CO$161,$B623,BF$1-$A623+1)/10^6)</f>
        <v>0</v>
      </c>
      <c r="BG623" cm="1">
        <f t="array" aca="1" ref="BG623" ca="1">IF($A623&gt;BG$1,"",$C623*INDEX('ETS yield tables'!$D$133:$CO$161,$B623,BG$1-$A623+1)/10^6)</f>
        <v>0</v>
      </c>
      <c r="BH623" cm="1">
        <f t="array" aca="1" ref="BH623" ca="1">IF($A623&gt;BH$1,"",$C623*INDEX('ETS yield tables'!$D$133:$CO$161,$B623,BH$1-$A623+1)/10^6)</f>
        <v>0</v>
      </c>
      <c r="BI623" cm="1">
        <f t="array" aca="1" ref="BI623" ca="1">IF($A623&gt;BI$1,"",$C623*INDEX('ETS yield tables'!$D$133:$CO$161,$B623,BI$1-$A623+1)/10^6)</f>
        <v>0</v>
      </c>
      <c r="BJ623" cm="1">
        <f t="array" aca="1" ref="BJ623" ca="1">IF($A623&gt;BJ$1,"",$C623*INDEX('ETS yield tables'!$D$133:$CO$161,$B623,BJ$1-$A623+1)/10^6)</f>
        <v>-7.5278143421209379E-2</v>
      </c>
      <c r="BK623" cm="1">
        <f t="array" aca="1" ref="BK623" ca="1">IF($A623&gt;BK$1,"",$C623*INDEX('ETS yield tables'!$D$133:$CO$161,$B623,BK$1-$A623+1)/10^6)</f>
        <v>-4.0309181338475638E-3</v>
      </c>
      <c r="BL623" cm="1">
        <f t="array" aca="1" ref="BL623" ca="1">IF($A623&gt;BL$1,"",$C623*INDEX('ETS yield tables'!$D$133:$CO$161,$B623,BL$1-$A623+1)/10^6)</f>
        <v>-3.9748306682214889E-3</v>
      </c>
      <c r="BM623" cm="1">
        <f t="array" aca="1" ref="BM623" ca="1">IF($A623&gt;BM$1,"",$C623*INDEX('ETS yield tables'!$D$133:$CO$161,$B623,BM$1-$A623+1)/10^6)</f>
        <v>-3.9048956942452488E-3</v>
      </c>
      <c r="BN623" cm="1">
        <f t="array" aca="1" ref="BN623" ca="1">IF($A623&gt;BN$1,"",$C623*INDEX('ETS yield tables'!$D$133:$CO$161,$B623,BN$1-$A623+1)/10^6)</f>
        <v>-3.8330310729330352E-3</v>
      </c>
      <c r="BO623" cm="1">
        <f t="array" aca="1" ref="BO623" ca="1">IF($A623&gt;BO$1,"",$C623*INDEX('ETS yield tables'!$D$133:$CO$161,$B623,BO$1-$A623+1)/10^6)</f>
        <v>-3.7553336443500954E-3</v>
      </c>
      <c r="BP623" cm="1">
        <f t="array" aca="1" ref="BP623" ca="1">IF($A623&gt;BP$1,"",$C623*INDEX('ETS yield tables'!$D$133:$CO$161,$B623,BP$1-$A623+1)/10^6)</f>
        <v>-3.7013072521569581E-3</v>
      </c>
      <c r="BQ623" cm="1">
        <f t="array" aca="1" ref="BQ623" ca="1">IF($A623&gt;BQ$1,"",$C623*INDEX('ETS yield tables'!$D$133:$CO$161,$B623,BQ$1-$A623+1)/10^6)</f>
        <v>-2.8931879051306833E-3</v>
      </c>
      <c r="BR623" cm="1">
        <f t="array" aca="1" ref="BR623" ca="1">IF($A623&gt;BR$1,"",$C623*INDEX('ETS yield tables'!$D$133:$CO$161,$B623,BR$1-$A623+1)/10^6)</f>
        <v>0</v>
      </c>
      <c r="BS623" cm="1">
        <f t="array" aca="1" ref="BS623" ca="1">IF($A623&gt;BS$1,"",$C623*INDEX('ETS yield tables'!$D$133:$CO$161,$B623,BS$1-$A623+1)/10^6)</f>
        <v>0</v>
      </c>
      <c r="BT623" cm="1">
        <f t="array" aca="1" ref="BT623" ca="1">IF($A623&gt;BT$1,"",$C623*INDEX('ETS yield tables'!$D$133:$CO$161,$B623,BT$1-$A623+1)/10^6)</f>
        <v>0</v>
      </c>
      <c r="BU623" cm="1">
        <f t="array" aca="1" ref="BU623" ca="1">IF($A623&gt;BU$1,"",$C623*INDEX('ETS yield tables'!$D$133:$CO$161,$B623,BU$1-$A623+1)/10^6)</f>
        <v>0</v>
      </c>
      <c r="BV623" cm="1">
        <f t="array" aca="1" ref="BV623" ca="1">IF($A623&gt;BV$1,"",$C623*INDEX('ETS yield tables'!$D$133:$CO$161,$B623,BV$1-$A623+1)/10^6)</f>
        <v>0</v>
      </c>
      <c r="BW623" cm="1">
        <f t="array" aca="1" ref="BW623" ca="1">IF($A623&gt;BW$1,"",$C623*INDEX('ETS yield tables'!$D$133:$CO$161,$B623,BW$1-$A623+1)/10^6)</f>
        <v>0</v>
      </c>
      <c r="BX623" cm="1">
        <f t="array" aca="1" ref="BX623" ca="1">IF($A623&gt;BX$1,"",$C623*INDEX('ETS yield tables'!$D$133:$CO$161,$B623,BX$1-$A623+1)/10^6)</f>
        <v>0</v>
      </c>
      <c r="BY623" cm="1">
        <f t="array" aca="1" ref="BY623" ca="1">IF($A623&gt;BY$1,"",$C623*INDEX('ETS yield tables'!$D$133:$CO$161,$B623,BY$1-$A623+1)/10^6)</f>
        <v>0</v>
      </c>
      <c r="BZ623" cm="1">
        <f t="array" aca="1" ref="BZ623" ca="1">IF($A623&gt;BZ$1,"",$C623*INDEX('ETS yield tables'!$D$133:$CO$161,$B623,BZ$1-$A623+1)/10^6)</f>
        <v>0</v>
      </c>
      <c r="CA623" cm="1">
        <f t="array" aca="1" ref="CA623" ca="1">IF($A623&gt;CA$1,"",$C623*INDEX('ETS yield tables'!$D$133:$CO$161,$B623,CA$1-$A623+1)/10^6)</f>
        <v>0</v>
      </c>
      <c r="CB623" cm="1">
        <f t="array" aca="1" ref="CB623" ca="1">IF($A623&gt;CB$1,"",$C623*INDEX('ETS yield tables'!$D$133:$CO$161,$B623,CB$1-$A623+1)/10^6)</f>
        <v>0</v>
      </c>
      <c r="CC623" cm="1">
        <f t="array" aca="1" ref="CC623" ca="1">IF($A623&gt;CC$1,"",$C623*INDEX('ETS yield tables'!$D$133:$CO$161,$B623,CC$1-$A623+1)/10^6)</f>
        <v>0</v>
      </c>
      <c r="CD623" cm="1">
        <f t="array" aca="1" ref="CD623" ca="1">IF($A623&gt;CD$1,"",$C623*INDEX('ETS yield tables'!$D$133:$CO$161,$B623,CD$1-$A623+1)/10^6)</f>
        <v>0</v>
      </c>
      <c r="CE623" cm="1">
        <f t="array" aca="1" ref="CE623" ca="1">IF($A623&gt;CE$1,"",$C623*INDEX('ETS yield tables'!$D$133:$CO$161,$B623,CE$1-$A623+1)/10^6)</f>
        <v>0</v>
      </c>
      <c r="CF623" cm="1">
        <f t="array" aca="1" ref="CF623" ca="1">IF($A623&gt;CF$1,"",$C623*INDEX('ETS yield tables'!$D$133:$CO$161,$B623,CF$1-$A623+1)/10^6)</f>
        <v>0</v>
      </c>
      <c r="CG623" cm="1">
        <f t="array" aca="1" ref="CG623" ca="1">IF($A623&gt;CG$1,"",$C623*INDEX('ETS yield tables'!$D$133:$CO$161,$B623,CG$1-$A623+1)/10^6)</f>
        <v>0</v>
      </c>
      <c r="CH623" cm="1">
        <f t="array" aca="1" ref="CH623" ca="1">IF($A623&gt;CH$1,"",$C623*INDEX('ETS yield tables'!$D$133:$CO$161,$B623,CH$1-$A623+1)/10^6)</f>
        <v>0</v>
      </c>
      <c r="CI623" cm="1">
        <f t="array" aca="1" ref="CI623" ca="1">IF($A623&gt;CI$1,"",$C623*INDEX('ETS yield tables'!$D$133:$CO$161,$B623,CI$1-$A623+1)/10^6)</f>
        <v>0</v>
      </c>
      <c r="CJ623" cm="1">
        <f t="array" aca="1" ref="CJ623" ca="1">IF($A623&gt;CJ$1,"",$C623*INDEX('ETS yield tables'!$D$133:$CO$161,$B623,CJ$1-$A623+1)/10^6)</f>
        <v>0</v>
      </c>
      <c r="CK623" cm="1">
        <f t="array" aca="1" ref="CK623" ca="1">IF($A623&gt;CK$1,"",$C623*INDEX('ETS yield tables'!$D$133:$CO$161,$B623,CK$1-$A623+1)/10^6)</f>
        <v>0</v>
      </c>
      <c r="CL623" cm="1">
        <f t="array" aca="1" ref="CL623" ca="1">IF($A623&gt;CL$1,"",$C623*INDEX('ETS yield tables'!$D$133:$CO$161,$B623,CL$1-$A623+1)/10^6)</f>
        <v>0</v>
      </c>
      <c r="CM623" cm="1">
        <f t="array" aca="1" ref="CM623" ca="1">IF($A623&gt;CM$1,"",$C623*INDEX('ETS yield tables'!$D$133:$CO$161,$B623,CM$1-$A623+1)/10^6)</f>
        <v>0</v>
      </c>
      <c r="CN623" cm="1">
        <f t="array" aca="1" ref="CN623" ca="1">IF($A623&gt;CN$1,"",$C623*INDEX('ETS yield tables'!$D$133:$CO$161,$B623,CN$1-$A623+1)/10^6)</f>
        <v>0</v>
      </c>
      <c r="CO623" cm="1">
        <f t="array" aca="1" ref="CO623" ca="1">IF($A623&gt;CO$1,"",$C623*INDEX('ETS yield tables'!$D$133:$CO$161,$B623,CO$1-$A623+1)/10^6)</f>
        <v>0</v>
      </c>
    </row>
    <row r="624" spans="1:93" hidden="1" outlineLevel="1">
      <c r="A624">
        <v>2005</v>
      </c>
      <c r="B624">
        <f t="shared" si="271"/>
        <v>14</v>
      </c>
      <c r="C624" s="1">
        <v>22.354986098080001</v>
      </c>
      <c r="D624" s="64"/>
      <c r="E624" s="64"/>
      <c r="F624" s="64"/>
      <c r="G624" s="64"/>
      <c r="H624" s="64"/>
      <c r="I624" s="64"/>
      <c r="J624" s="64"/>
      <c r="K624" s="64"/>
      <c r="L624" s="64"/>
      <c r="M624" s="64"/>
      <c r="N624" s="64"/>
      <c r="O624" s="64"/>
      <c r="P624" s="64"/>
      <c r="Q624" s="64"/>
      <c r="R624" s="64"/>
      <c r="S624" s="64"/>
      <c r="T624" s="64"/>
      <c r="U624" s="64"/>
      <c r="V624" s="64"/>
      <c r="W624" s="64"/>
      <c r="X624" s="64"/>
      <c r="Y624" s="64"/>
      <c r="Z624" s="64"/>
      <c r="AA624" s="64"/>
      <c r="AB624" s="64"/>
      <c r="AC624" s="64"/>
      <c r="AD624" s="64"/>
      <c r="AE624" s="64"/>
      <c r="AF624" cm="1">
        <f t="array" aca="1" ref="AF624" ca="1">IF($A624&gt;AF$1,"",$C624*INDEX('ETS yield tables'!$D$133:$CO$161,$B624,AF$1-$A624+1)/10^6)</f>
        <v>0</v>
      </c>
      <c r="AG624" cm="1">
        <f t="array" aca="1" ref="AG624" ca="1">IF($A624&gt;AG$1,"",$C624*INDEX('ETS yield tables'!$D$133:$CO$161,$B624,AG$1-$A624+1)/10^6)</f>
        <v>0</v>
      </c>
      <c r="AH624" cm="1">
        <f t="array" aca="1" ref="AH624" ca="1">IF($A624&gt;AH$1,"",$C624*INDEX('ETS yield tables'!$D$133:$CO$161,$B624,AH$1-$A624+1)/10^6)</f>
        <v>0</v>
      </c>
      <c r="AI624" cm="1">
        <f t="array" aca="1" ref="AI624" ca="1">IF($A624&gt;AI$1,"",$C624*INDEX('ETS yield tables'!$D$133:$CO$161,$B624,AI$1-$A624+1)/10^6)</f>
        <v>0</v>
      </c>
      <c r="AJ624" cm="1">
        <f t="array" aca="1" ref="AJ624" ca="1">IF($A624&gt;AJ$1,"",$C624*INDEX('ETS yield tables'!$D$133:$CO$161,$B624,AJ$1-$A624+1)/10^6)</f>
        <v>0</v>
      </c>
      <c r="AK624" cm="1">
        <f t="array" aca="1" ref="AK624" ca="1">IF($A624&gt;AK$1,"",$C624*INDEX('ETS yield tables'!$D$133:$CO$161,$B624,AK$1-$A624+1)/10^6)</f>
        <v>0</v>
      </c>
      <c r="AL624" cm="1">
        <f t="array" aca="1" ref="AL624" ca="1">IF($A624&gt;AL$1,"",$C624*INDEX('ETS yield tables'!$D$133:$CO$161,$B624,AL$1-$A624+1)/10^6)</f>
        <v>0</v>
      </c>
      <c r="AM624" cm="1">
        <f t="array" aca="1" ref="AM624" ca="1">IF($A624&gt;AM$1,"",$C624*INDEX('ETS yield tables'!$D$133:$CO$161,$B624,AM$1-$A624+1)/10^6)</f>
        <v>0</v>
      </c>
      <c r="AN624" cm="1">
        <f t="array" aca="1" ref="AN624" ca="1">IF($A624&gt;AN$1,"",$C624*INDEX('ETS yield tables'!$D$133:$CO$161,$B624,AN$1-$A624+1)/10^6)</f>
        <v>0</v>
      </c>
      <c r="AO624" cm="1">
        <f t="array" aca="1" ref="AO624" ca="1">IF($A624&gt;AO$1,"",$C624*INDEX('ETS yield tables'!$D$133:$CO$161,$B624,AO$1-$A624+1)/10^6)</f>
        <v>0</v>
      </c>
      <c r="AP624" cm="1">
        <f t="array" aca="1" ref="AP624" ca="1">IF($A624&gt;AP$1,"",$C624*INDEX('ETS yield tables'!$D$133:$CO$161,$B624,AP$1-$A624+1)/10^6)</f>
        <v>0</v>
      </c>
      <c r="AQ624" cm="1">
        <f t="array" aca="1" ref="AQ624" ca="1">IF($A624&gt;AQ$1,"",$C624*INDEX('ETS yield tables'!$D$133:$CO$161,$B624,AQ$1-$A624+1)/10^6)</f>
        <v>0</v>
      </c>
      <c r="AR624" cm="1">
        <f t="array" aca="1" ref="AR624" ca="1">IF($A624&gt;AR$1,"",$C624*INDEX('ETS yield tables'!$D$133:$CO$161,$B624,AR$1-$A624+1)/10^6)</f>
        <v>0</v>
      </c>
      <c r="AS624" cm="1">
        <f t="array" aca="1" ref="AS624" ca="1">IF($A624&gt;AS$1,"",$C624*INDEX('ETS yield tables'!$D$133:$CO$161,$B624,AS$1-$A624+1)/10^6)</f>
        <v>0</v>
      </c>
      <c r="AT624" cm="1">
        <f t="array" aca="1" ref="AT624" ca="1">IF($A624&gt;AT$1,"",$C624*INDEX('ETS yield tables'!$D$133:$CO$161,$B624,AT$1-$A624+1)/10^6)</f>
        <v>0</v>
      </c>
      <c r="AU624" cm="1">
        <f t="array" aca="1" ref="AU624" ca="1">IF($A624&gt;AU$1,"",$C624*INDEX('ETS yield tables'!$D$133:$CO$161,$B624,AU$1-$A624+1)/10^6)</f>
        <v>0</v>
      </c>
      <c r="AV624" cm="1">
        <f t="array" aca="1" ref="AV624" ca="1">IF($A624&gt;AV$1,"",$C624*INDEX('ETS yield tables'!$D$133:$CO$161,$B624,AV$1-$A624+1)/10^6)</f>
        <v>0</v>
      </c>
      <c r="AW624" cm="1">
        <f t="array" aca="1" ref="AW624" ca="1">IF($A624&gt;AW$1,"",$C624*INDEX('ETS yield tables'!$D$133:$CO$161,$B624,AW$1-$A624+1)/10^6)</f>
        <v>0</v>
      </c>
      <c r="AX624" cm="1">
        <f t="array" aca="1" ref="AX624" ca="1">IF($A624&gt;AX$1,"",$C624*INDEX('ETS yield tables'!$D$133:$CO$161,$B624,AX$1-$A624+1)/10^6)</f>
        <v>0</v>
      </c>
      <c r="AY624" cm="1">
        <f t="array" aca="1" ref="AY624" ca="1">IF($A624&gt;AY$1,"",$C624*INDEX('ETS yield tables'!$D$133:$CO$161,$B624,AY$1-$A624+1)/10^6)</f>
        <v>0</v>
      </c>
      <c r="AZ624" cm="1">
        <f t="array" aca="1" ref="AZ624" ca="1">IF($A624&gt;AZ$1,"",$C624*INDEX('ETS yield tables'!$D$133:$CO$161,$B624,AZ$1-$A624+1)/10^6)</f>
        <v>0</v>
      </c>
      <c r="BA624" cm="1">
        <f t="array" aca="1" ref="BA624" ca="1">IF($A624&gt;BA$1,"",$C624*INDEX('ETS yield tables'!$D$133:$CO$161,$B624,BA$1-$A624+1)/10^6)</f>
        <v>0</v>
      </c>
      <c r="BB624" cm="1">
        <f t="array" aca="1" ref="BB624" ca="1">IF($A624&gt;BB$1,"",$C624*INDEX('ETS yield tables'!$D$133:$CO$161,$B624,BB$1-$A624+1)/10^6)</f>
        <v>0</v>
      </c>
      <c r="BC624" cm="1">
        <f t="array" aca="1" ref="BC624" ca="1">IF($A624&gt;BC$1,"",$C624*INDEX('ETS yield tables'!$D$133:$CO$161,$B624,BC$1-$A624+1)/10^6)</f>
        <v>0</v>
      </c>
      <c r="BD624" cm="1">
        <f t="array" aca="1" ref="BD624" ca="1">IF($A624&gt;BD$1,"",$C624*INDEX('ETS yield tables'!$D$133:$CO$161,$B624,BD$1-$A624+1)/10^6)</f>
        <v>0</v>
      </c>
      <c r="BE624" cm="1">
        <f t="array" aca="1" ref="BE624" ca="1">IF($A624&gt;BE$1,"",$C624*INDEX('ETS yield tables'!$D$133:$CO$161,$B624,BE$1-$A624+1)/10^6)</f>
        <v>0</v>
      </c>
      <c r="BF624" cm="1">
        <f t="array" aca="1" ref="BF624" ca="1">IF($A624&gt;BF$1,"",$C624*INDEX('ETS yield tables'!$D$133:$CO$161,$B624,BF$1-$A624+1)/10^6)</f>
        <v>0</v>
      </c>
      <c r="BG624" cm="1">
        <f t="array" aca="1" ref="BG624" ca="1">IF($A624&gt;BG$1,"",$C624*INDEX('ETS yield tables'!$D$133:$CO$161,$B624,BG$1-$A624+1)/10^6)</f>
        <v>0</v>
      </c>
      <c r="BH624" cm="1">
        <f t="array" aca="1" ref="BH624" ca="1">IF($A624&gt;BH$1,"",$C624*INDEX('ETS yield tables'!$D$133:$CO$161,$B624,BH$1-$A624+1)/10^6)</f>
        <v>0</v>
      </c>
      <c r="BI624" cm="1">
        <f t="array" aca="1" ref="BI624" ca="1">IF($A624&gt;BI$1,"",$C624*INDEX('ETS yield tables'!$D$133:$CO$161,$B624,BI$1-$A624+1)/10^6)</f>
        <v>0</v>
      </c>
      <c r="BJ624" cm="1">
        <f t="array" aca="1" ref="BJ624" ca="1">IF($A624&gt;BJ$1,"",$C624*INDEX('ETS yield tables'!$D$133:$CO$161,$B624,BJ$1-$A624+1)/10^6)</f>
        <v>0</v>
      </c>
      <c r="BK624" cm="1">
        <f t="array" aca="1" ref="BK624" ca="1">IF($A624&gt;BK$1,"",$C624*INDEX('ETS yield tables'!$D$133:$CO$161,$B624,BK$1-$A624+1)/10^6)</f>
        <v>-1.9834127964077845E-2</v>
      </c>
      <c r="BL624" cm="1">
        <f t="array" aca="1" ref="BL624" ca="1">IF($A624&gt;BL$1,"",$C624*INDEX('ETS yield tables'!$D$133:$CO$161,$B624,BL$1-$A624+1)/10^6)</f>
        <v>-1.0620578888629827E-3</v>
      </c>
      <c r="BM624" cm="1">
        <f t="array" aca="1" ref="BM624" ca="1">IF($A624&gt;BM$1,"",$C624*INDEX('ETS yield tables'!$D$133:$CO$161,$B624,BM$1-$A624+1)/10^6)</f>
        <v>-1.0472800805928738E-3</v>
      </c>
      <c r="BN624" cm="1">
        <f t="array" aca="1" ref="BN624" ca="1">IF($A624&gt;BN$1,"",$C624*INDEX('ETS yield tables'!$D$133:$CO$161,$B624,BN$1-$A624+1)/10^6)</f>
        <v>-1.0288537597516721E-3</v>
      </c>
      <c r="BO624" cm="1">
        <f t="array" aca="1" ref="BO624" ca="1">IF($A624&gt;BO$1,"",$C624*INDEX('ETS yield tables'!$D$133:$CO$161,$B624,BO$1-$A624+1)/10^6)</f>
        <v>-1.0099190194616393E-3</v>
      </c>
      <c r="BP624" cm="1">
        <f t="array" aca="1" ref="BP624" ca="1">IF($A624&gt;BP$1,"",$C624*INDEX('ETS yield tables'!$D$133:$CO$161,$B624,BP$1-$A624+1)/10^6)</f>
        <v>-9.8944746329730857E-4</v>
      </c>
      <c r="BQ624" cm="1">
        <f t="array" aca="1" ref="BQ624" ca="1">IF($A624&gt;BQ$1,"",$C624*INDEX('ETS yield tables'!$D$133:$CO$161,$B624,BQ$1-$A624+1)/10^6)</f>
        <v>-9.7521270234949501E-4</v>
      </c>
      <c r="BR624" cm="1">
        <f t="array" aca="1" ref="BR624" ca="1">IF($A624&gt;BR$1,"",$C624*INDEX('ETS yield tables'!$D$133:$CO$161,$B624,BR$1-$A624+1)/10^6)</f>
        <v>-9.1121198670969072E-4</v>
      </c>
      <c r="BS624" cm="1">
        <f t="array" aca="1" ref="BS624" ca="1">IF($A624&gt;BS$1,"",$C624*INDEX('ETS yield tables'!$D$133:$CO$161,$B624,BS$1-$A624+1)/10^6)</f>
        <v>-4.8600243792742308E-4</v>
      </c>
      <c r="BT624" cm="1">
        <f t="array" aca="1" ref="BT624" ca="1">IF($A624&gt;BT$1,"",$C624*INDEX('ETS yield tables'!$D$133:$CO$161,$B624,BT$1-$A624+1)/10^6)</f>
        <v>0</v>
      </c>
      <c r="BU624" cm="1">
        <f t="array" aca="1" ref="BU624" ca="1">IF($A624&gt;BU$1,"",$C624*INDEX('ETS yield tables'!$D$133:$CO$161,$B624,BU$1-$A624+1)/10^6)</f>
        <v>0</v>
      </c>
      <c r="BV624" cm="1">
        <f t="array" aca="1" ref="BV624" ca="1">IF($A624&gt;BV$1,"",$C624*INDEX('ETS yield tables'!$D$133:$CO$161,$B624,BV$1-$A624+1)/10^6)</f>
        <v>0</v>
      </c>
      <c r="BW624" cm="1">
        <f t="array" aca="1" ref="BW624" ca="1">IF($A624&gt;BW$1,"",$C624*INDEX('ETS yield tables'!$D$133:$CO$161,$B624,BW$1-$A624+1)/10^6)</f>
        <v>0</v>
      </c>
      <c r="BX624" cm="1">
        <f t="array" aca="1" ref="BX624" ca="1">IF($A624&gt;BX$1,"",$C624*INDEX('ETS yield tables'!$D$133:$CO$161,$B624,BX$1-$A624+1)/10^6)</f>
        <v>0</v>
      </c>
      <c r="BY624" cm="1">
        <f t="array" aca="1" ref="BY624" ca="1">IF($A624&gt;BY$1,"",$C624*INDEX('ETS yield tables'!$D$133:$CO$161,$B624,BY$1-$A624+1)/10^6)</f>
        <v>0</v>
      </c>
      <c r="BZ624" cm="1">
        <f t="array" aca="1" ref="BZ624" ca="1">IF($A624&gt;BZ$1,"",$C624*INDEX('ETS yield tables'!$D$133:$CO$161,$B624,BZ$1-$A624+1)/10^6)</f>
        <v>0</v>
      </c>
      <c r="CA624" cm="1">
        <f t="array" aca="1" ref="CA624" ca="1">IF($A624&gt;CA$1,"",$C624*INDEX('ETS yield tables'!$D$133:$CO$161,$B624,CA$1-$A624+1)/10^6)</f>
        <v>0</v>
      </c>
      <c r="CB624" cm="1">
        <f t="array" aca="1" ref="CB624" ca="1">IF($A624&gt;CB$1,"",$C624*INDEX('ETS yield tables'!$D$133:$CO$161,$B624,CB$1-$A624+1)/10^6)</f>
        <v>0</v>
      </c>
      <c r="CC624" cm="1">
        <f t="array" aca="1" ref="CC624" ca="1">IF($A624&gt;CC$1,"",$C624*INDEX('ETS yield tables'!$D$133:$CO$161,$B624,CC$1-$A624+1)/10^6)</f>
        <v>0</v>
      </c>
      <c r="CD624" cm="1">
        <f t="array" aca="1" ref="CD624" ca="1">IF($A624&gt;CD$1,"",$C624*INDEX('ETS yield tables'!$D$133:$CO$161,$B624,CD$1-$A624+1)/10^6)</f>
        <v>0</v>
      </c>
      <c r="CE624" cm="1">
        <f t="array" aca="1" ref="CE624" ca="1">IF($A624&gt;CE$1,"",$C624*INDEX('ETS yield tables'!$D$133:$CO$161,$B624,CE$1-$A624+1)/10^6)</f>
        <v>0</v>
      </c>
      <c r="CF624" cm="1">
        <f t="array" aca="1" ref="CF624" ca="1">IF($A624&gt;CF$1,"",$C624*INDEX('ETS yield tables'!$D$133:$CO$161,$B624,CF$1-$A624+1)/10^6)</f>
        <v>0</v>
      </c>
      <c r="CG624" cm="1">
        <f t="array" aca="1" ref="CG624" ca="1">IF($A624&gt;CG$1,"",$C624*INDEX('ETS yield tables'!$D$133:$CO$161,$B624,CG$1-$A624+1)/10^6)</f>
        <v>0</v>
      </c>
      <c r="CH624" cm="1">
        <f t="array" aca="1" ref="CH624" ca="1">IF($A624&gt;CH$1,"",$C624*INDEX('ETS yield tables'!$D$133:$CO$161,$B624,CH$1-$A624+1)/10^6)</f>
        <v>0</v>
      </c>
      <c r="CI624" cm="1">
        <f t="array" aca="1" ref="CI624" ca="1">IF($A624&gt;CI$1,"",$C624*INDEX('ETS yield tables'!$D$133:$CO$161,$B624,CI$1-$A624+1)/10^6)</f>
        <v>0</v>
      </c>
      <c r="CJ624" cm="1">
        <f t="array" aca="1" ref="CJ624" ca="1">IF($A624&gt;CJ$1,"",$C624*INDEX('ETS yield tables'!$D$133:$CO$161,$B624,CJ$1-$A624+1)/10^6)</f>
        <v>0</v>
      </c>
      <c r="CK624" cm="1">
        <f t="array" aca="1" ref="CK624" ca="1">IF($A624&gt;CK$1,"",$C624*INDEX('ETS yield tables'!$D$133:$CO$161,$B624,CK$1-$A624+1)/10^6)</f>
        <v>0</v>
      </c>
      <c r="CL624" cm="1">
        <f t="array" aca="1" ref="CL624" ca="1">IF($A624&gt;CL$1,"",$C624*INDEX('ETS yield tables'!$D$133:$CO$161,$B624,CL$1-$A624+1)/10^6)</f>
        <v>0</v>
      </c>
      <c r="CM624" cm="1">
        <f t="array" aca="1" ref="CM624" ca="1">IF($A624&gt;CM$1,"",$C624*INDEX('ETS yield tables'!$D$133:$CO$161,$B624,CM$1-$A624+1)/10^6)</f>
        <v>0</v>
      </c>
      <c r="CN624" cm="1">
        <f t="array" aca="1" ref="CN624" ca="1">IF($A624&gt;CN$1,"",$C624*INDEX('ETS yield tables'!$D$133:$CO$161,$B624,CN$1-$A624+1)/10^6)</f>
        <v>0</v>
      </c>
      <c r="CO624" cm="1">
        <f t="array" aca="1" ref="CO624" ca="1">IF($A624&gt;CO$1,"",$C624*INDEX('ETS yield tables'!$D$133:$CO$161,$B624,CO$1-$A624+1)/10^6)</f>
        <v>0</v>
      </c>
    </row>
    <row r="625" spans="1:93" hidden="1" outlineLevel="1">
      <c r="A625">
        <v>2006</v>
      </c>
      <c r="B625">
        <f t="shared" si="271"/>
        <v>13</v>
      </c>
      <c r="C625" s="1">
        <v>31.791432482400001</v>
      </c>
      <c r="D625" s="64"/>
      <c r="E625" s="64"/>
      <c r="F625" s="64"/>
      <c r="G625" s="64"/>
      <c r="H625" s="64"/>
      <c r="I625" s="64"/>
      <c r="J625" s="64"/>
      <c r="K625" s="64"/>
      <c r="L625" s="64"/>
      <c r="M625" s="64"/>
      <c r="N625" s="64"/>
      <c r="O625" s="64"/>
      <c r="P625" s="64"/>
      <c r="Q625" s="64"/>
      <c r="R625" s="64"/>
      <c r="S625" s="64"/>
      <c r="T625" s="64"/>
      <c r="U625" s="64"/>
      <c r="V625" s="64"/>
      <c r="W625" s="64"/>
      <c r="X625" s="64"/>
      <c r="Y625" s="64"/>
      <c r="Z625" s="64"/>
      <c r="AA625" s="64"/>
      <c r="AB625" s="64"/>
      <c r="AC625" s="64"/>
      <c r="AD625" s="64"/>
      <c r="AE625" s="64"/>
      <c r="AF625" cm="1">
        <f t="array" aca="1" ref="AF625" ca="1">IF($A625&gt;AF$1,"",$C625*INDEX('ETS yield tables'!$D$133:$CO$161,$B625,AF$1-$A625+1)/10^6)</f>
        <v>0</v>
      </c>
      <c r="AG625" cm="1">
        <f t="array" aca="1" ref="AG625" ca="1">IF($A625&gt;AG$1,"",$C625*INDEX('ETS yield tables'!$D$133:$CO$161,$B625,AG$1-$A625+1)/10^6)</f>
        <v>0</v>
      </c>
      <c r="AH625" cm="1">
        <f t="array" aca="1" ref="AH625" ca="1">IF($A625&gt;AH$1,"",$C625*INDEX('ETS yield tables'!$D$133:$CO$161,$B625,AH$1-$A625+1)/10^6)</f>
        <v>0</v>
      </c>
      <c r="AI625" cm="1">
        <f t="array" aca="1" ref="AI625" ca="1">IF($A625&gt;AI$1,"",$C625*INDEX('ETS yield tables'!$D$133:$CO$161,$B625,AI$1-$A625+1)/10^6)</f>
        <v>0</v>
      </c>
      <c r="AJ625" cm="1">
        <f t="array" aca="1" ref="AJ625" ca="1">IF($A625&gt;AJ$1,"",$C625*INDEX('ETS yield tables'!$D$133:$CO$161,$B625,AJ$1-$A625+1)/10^6)</f>
        <v>0</v>
      </c>
      <c r="AK625" cm="1">
        <f t="array" aca="1" ref="AK625" ca="1">IF($A625&gt;AK$1,"",$C625*INDEX('ETS yield tables'!$D$133:$CO$161,$B625,AK$1-$A625+1)/10^6)</f>
        <v>0</v>
      </c>
      <c r="AL625" cm="1">
        <f t="array" aca="1" ref="AL625" ca="1">IF($A625&gt;AL$1,"",$C625*INDEX('ETS yield tables'!$D$133:$CO$161,$B625,AL$1-$A625+1)/10^6)</f>
        <v>0</v>
      </c>
      <c r="AM625" cm="1">
        <f t="array" aca="1" ref="AM625" ca="1">IF($A625&gt;AM$1,"",$C625*INDEX('ETS yield tables'!$D$133:$CO$161,$B625,AM$1-$A625+1)/10^6)</f>
        <v>0</v>
      </c>
      <c r="AN625" cm="1">
        <f t="array" aca="1" ref="AN625" ca="1">IF($A625&gt;AN$1,"",$C625*INDEX('ETS yield tables'!$D$133:$CO$161,$B625,AN$1-$A625+1)/10^6)</f>
        <v>0</v>
      </c>
      <c r="AO625" cm="1">
        <f t="array" aca="1" ref="AO625" ca="1">IF($A625&gt;AO$1,"",$C625*INDEX('ETS yield tables'!$D$133:$CO$161,$B625,AO$1-$A625+1)/10^6)</f>
        <v>0</v>
      </c>
      <c r="AP625" cm="1">
        <f t="array" aca="1" ref="AP625" ca="1">IF($A625&gt;AP$1,"",$C625*INDEX('ETS yield tables'!$D$133:$CO$161,$B625,AP$1-$A625+1)/10^6)</f>
        <v>0</v>
      </c>
      <c r="AQ625" cm="1">
        <f t="array" aca="1" ref="AQ625" ca="1">IF($A625&gt;AQ$1,"",$C625*INDEX('ETS yield tables'!$D$133:$CO$161,$B625,AQ$1-$A625+1)/10^6)</f>
        <v>0</v>
      </c>
      <c r="AR625" cm="1">
        <f t="array" aca="1" ref="AR625" ca="1">IF($A625&gt;AR$1,"",$C625*INDEX('ETS yield tables'!$D$133:$CO$161,$B625,AR$1-$A625+1)/10^6)</f>
        <v>0</v>
      </c>
      <c r="AS625" cm="1">
        <f t="array" aca="1" ref="AS625" ca="1">IF($A625&gt;AS$1,"",$C625*INDEX('ETS yield tables'!$D$133:$CO$161,$B625,AS$1-$A625+1)/10^6)</f>
        <v>0</v>
      </c>
      <c r="AT625" cm="1">
        <f t="array" aca="1" ref="AT625" ca="1">IF($A625&gt;AT$1,"",$C625*INDEX('ETS yield tables'!$D$133:$CO$161,$B625,AT$1-$A625+1)/10^6)</f>
        <v>0</v>
      </c>
      <c r="AU625" cm="1">
        <f t="array" aca="1" ref="AU625" ca="1">IF($A625&gt;AU$1,"",$C625*INDEX('ETS yield tables'!$D$133:$CO$161,$B625,AU$1-$A625+1)/10^6)</f>
        <v>0</v>
      </c>
      <c r="AV625" cm="1">
        <f t="array" aca="1" ref="AV625" ca="1">IF($A625&gt;AV$1,"",$C625*INDEX('ETS yield tables'!$D$133:$CO$161,$B625,AV$1-$A625+1)/10^6)</f>
        <v>0</v>
      </c>
      <c r="AW625" cm="1">
        <f t="array" aca="1" ref="AW625" ca="1">IF($A625&gt;AW$1,"",$C625*INDEX('ETS yield tables'!$D$133:$CO$161,$B625,AW$1-$A625+1)/10^6)</f>
        <v>0</v>
      </c>
      <c r="AX625" cm="1">
        <f t="array" aca="1" ref="AX625" ca="1">IF($A625&gt;AX$1,"",$C625*INDEX('ETS yield tables'!$D$133:$CO$161,$B625,AX$1-$A625+1)/10^6)</f>
        <v>0</v>
      </c>
      <c r="AY625" cm="1">
        <f t="array" aca="1" ref="AY625" ca="1">IF($A625&gt;AY$1,"",$C625*INDEX('ETS yield tables'!$D$133:$CO$161,$B625,AY$1-$A625+1)/10^6)</f>
        <v>0</v>
      </c>
      <c r="AZ625" cm="1">
        <f t="array" aca="1" ref="AZ625" ca="1">IF($A625&gt;AZ$1,"",$C625*INDEX('ETS yield tables'!$D$133:$CO$161,$B625,AZ$1-$A625+1)/10^6)</f>
        <v>0</v>
      </c>
      <c r="BA625" cm="1">
        <f t="array" aca="1" ref="BA625" ca="1">IF($A625&gt;BA$1,"",$C625*INDEX('ETS yield tables'!$D$133:$CO$161,$B625,BA$1-$A625+1)/10^6)</f>
        <v>0</v>
      </c>
      <c r="BB625" cm="1">
        <f t="array" aca="1" ref="BB625" ca="1">IF($A625&gt;BB$1,"",$C625*INDEX('ETS yield tables'!$D$133:$CO$161,$B625,BB$1-$A625+1)/10^6)</f>
        <v>0</v>
      </c>
      <c r="BC625" cm="1">
        <f t="array" aca="1" ref="BC625" ca="1">IF($A625&gt;BC$1,"",$C625*INDEX('ETS yield tables'!$D$133:$CO$161,$B625,BC$1-$A625+1)/10^6)</f>
        <v>0</v>
      </c>
      <c r="BD625" cm="1">
        <f t="array" aca="1" ref="BD625" ca="1">IF($A625&gt;BD$1,"",$C625*INDEX('ETS yield tables'!$D$133:$CO$161,$B625,BD$1-$A625+1)/10^6)</f>
        <v>0</v>
      </c>
      <c r="BE625" cm="1">
        <f t="array" aca="1" ref="BE625" ca="1">IF($A625&gt;BE$1,"",$C625*INDEX('ETS yield tables'!$D$133:$CO$161,$B625,BE$1-$A625+1)/10^6)</f>
        <v>0</v>
      </c>
      <c r="BF625" cm="1">
        <f t="array" aca="1" ref="BF625" ca="1">IF($A625&gt;BF$1,"",$C625*INDEX('ETS yield tables'!$D$133:$CO$161,$B625,BF$1-$A625+1)/10^6)</f>
        <v>0</v>
      </c>
      <c r="BG625" cm="1">
        <f t="array" aca="1" ref="BG625" ca="1">IF($A625&gt;BG$1,"",$C625*INDEX('ETS yield tables'!$D$133:$CO$161,$B625,BG$1-$A625+1)/10^6)</f>
        <v>0</v>
      </c>
      <c r="BH625" cm="1">
        <f t="array" aca="1" ref="BH625" ca="1">IF($A625&gt;BH$1,"",$C625*INDEX('ETS yield tables'!$D$133:$CO$161,$B625,BH$1-$A625+1)/10^6)</f>
        <v>0</v>
      </c>
      <c r="BI625" cm="1">
        <f t="array" aca="1" ref="BI625" ca="1">IF($A625&gt;BI$1,"",$C625*INDEX('ETS yield tables'!$D$133:$CO$161,$B625,BI$1-$A625+1)/10^6)</f>
        <v>0</v>
      </c>
      <c r="BJ625" cm="1">
        <f t="array" aca="1" ref="BJ625" ca="1">IF($A625&gt;BJ$1,"",$C625*INDEX('ETS yield tables'!$D$133:$CO$161,$B625,BJ$1-$A625+1)/10^6)</f>
        <v>0</v>
      </c>
      <c r="BK625" cm="1">
        <f t="array" aca="1" ref="BK625" ca="1">IF($A625&gt;BK$1,"",$C625*INDEX('ETS yield tables'!$D$133:$CO$161,$B625,BK$1-$A625+1)/10^6)</f>
        <v>0</v>
      </c>
      <c r="BL625" cm="1">
        <f t="array" aca="1" ref="BL625" ca="1">IF($A625&gt;BL$1,"",$C625*INDEX('ETS yield tables'!$D$133:$CO$161,$B625,BL$1-$A625+1)/10^6)</f>
        <v>-2.8206474262644207E-2</v>
      </c>
      <c r="BM625" cm="1">
        <f t="array" aca="1" ref="BM625" ca="1">IF($A625&gt;BM$1,"",$C625*INDEX('ETS yield tables'!$D$133:$CO$161,$B625,BM$1-$A625+1)/10^6)</f>
        <v>-1.5103718480544129E-3</v>
      </c>
      <c r="BN625" cm="1">
        <f t="array" aca="1" ref="BN625" ca="1">IF($A625&gt;BN$1,"",$C625*INDEX('ETS yield tables'!$D$133:$CO$161,$B625,BN$1-$A625+1)/10^6)</f>
        <v>-1.489356058029056E-3</v>
      </c>
      <c r="BO625" cm="1">
        <f t="array" aca="1" ref="BO625" ca="1">IF($A625&gt;BO$1,"",$C625*INDEX('ETS yield tables'!$D$133:$CO$161,$B625,BO$1-$A625+1)/10^6)</f>
        <v>-1.4631516518911153E-3</v>
      </c>
      <c r="BP625" cm="1">
        <f t="array" aca="1" ref="BP625" ca="1">IF($A625&gt;BP$1,"",$C625*INDEX('ETS yield tables'!$D$133:$CO$161,$B625,BP$1-$A625+1)/10^6)</f>
        <v>-1.4362242132042243E-3</v>
      </c>
      <c r="BQ625" cm="1">
        <f t="array" aca="1" ref="BQ625" ca="1">IF($A625&gt;BQ$1,"",$C625*INDEX('ETS yield tables'!$D$133:$CO$161,$B625,BQ$1-$A625+1)/10^6)</f>
        <v>-1.4071112406998985E-3</v>
      </c>
      <c r="BR625" cm="1">
        <f t="array" aca="1" ref="BR625" ca="1">IF($A625&gt;BR$1,"",$C625*INDEX('ETS yield tables'!$D$133:$CO$161,$B625,BR$1-$A625+1)/10^6)</f>
        <v>-1.3868677281524053E-3</v>
      </c>
      <c r="BS625" cm="1">
        <f t="array" aca="1" ref="BS625" ca="1">IF($A625&gt;BS$1,"",$C625*INDEX('ETS yield tables'!$D$133:$CO$161,$B625,BS$1-$A625+1)/10^6)</f>
        <v>-1.2958511459384326E-3</v>
      </c>
      <c r="BT625" cm="1">
        <f t="array" aca="1" ref="BT625" ca="1">IF($A625&gt;BT$1,"",$C625*INDEX('ETS yield tables'!$D$133:$CO$161,$B625,BT$1-$A625+1)/10^6)</f>
        <v>-1.1535830231738005E-3</v>
      </c>
      <c r="BU625" cm="1">
        <f t="array" aca="1" ref="BU625" ca="1">IF($A625&gt;BU$1,"",$C625*INDEX('ETS yield tables'!$D$133:$CO$161,$B625,BU$1-$A625+1)/10^6)</f>
        <v>-3.7680183809769163E-4</v>
      </c>
      <c r="BV625" cm="1">
        <f t="array" aca="1" ref="BV625" ca="1">IF($A625&gt;BV$1,"",$C625*INDEX('ETS yield tables'!$D$133:$CO$161,$B625,BV$1-$A625+1)/10^6)</f>
        <v>0</v>
      </c>
      <c r="BW625" cm="1">
        <f t="array" aca="1" ref="BW625" ca="1">IF($A625&gt;BW$1,"",$C625*INDEX('ETS yield tables'!$D$133:$CO$161,$B625,BW$1-$A625+1)/10^6)</f>
        <v>0</v>
      </c>
      <c r="BX625" cm="1">
        <f t="array" aca="1" ref="BX625" ca="1">IF($A625&gt;BX$1,"",$C625*INDEX('ETS yield tables'!$D$133:$CO$161,$B625,BX$1-$A625+1)/10^6)</f>
        <v>0</v>
      </c>
      <c r="BY625" cm="1">
        <f t="array" aca="1" ref="BY625" ca="1">IF($A625&gt;BY$1,"",$C625*INDEX('ETS yield tables'!$D$133:$CO$161,$B625,BY$1-$A625+1)/10^6)</f>
        <v>0</v>
      </c>
      <c r="BZ625" cm="1">
        <f t="array" aca="1" ref="BZ625" ca="1">IF($A625&gt;BZ$1,"",$C625*INDEX('ETS yield tables'!$D$133:$CO$161,$B625,BZ$1-$A625+1)/10^6)</f>
        <v>0</v>
      </c>
      <c r="CA625" cm="1">
        <f t="array" aca="1" ref="CA625" ca="1">IF($A625&gt;CA$1,"",$C625*INDEX('ETS yield tables'!$D$133:$CO$161,$B625,CA$1-$A625+1)/10^6)</f>
        <v>0</v>
      </c>
      <c r="CB625" cm="1">
        <f t="array" aca="1" ref="CB625" ca="1">IF($A625&gt;CB$1,"",$C625*INDEX('ETS yield tables'!$D$133:$CO$161,$B625,CB$1-$A625+1)/10^6)</f>
        <v>0</v>
      </c>
      <c r="CC625" cm="1">
        <f t="array" aca="1" ref="CC625" ca="1">IF($A625&gt;CC$1,"",$C625*INDEX('ETS yield tables'!$D$133:$CO$161,$B625,CC$1-$A625+1)/10^6)</f>
        <v>0</v>
      </c>
      <c r="CD625" cm="1">
        <f t="array" aca="1" ref="CD625" ca="1">IF($A625&gt;CD$1,"",$C625*INDEX('ETS yield tables'!$D$133:$CO$161,$B625,CD$1-$A625+1)/10^6)</f>
        <v>0</v>
      </c>
      <c r="CE625" cm="1">
        <f t="array" aca="1" ref="CE625" ca="1">IF($A625&gt;CE$1,"",$C625*INDEX('ETS yield tables'!$D$133:$CO$161,$B625,CE$1-$A625+1)/10^6)</f>
        <v>0</v>
      </c>
      <c r="CF625" cm="1">
        <f t="array" aca="1" ref="CF625" ca="1">IF($A625&gt;CF$1,"",$C625*INDEX('ETS yield tables'!$D$133:$CO$161,$B625,CF$1-$A625+1)/10^6)</f>
        <v>0</v>
      </c>
      <c r="CG625" cm="1">
        <f t="array" aca="1" ref="CG625" ca="1">IF($A625&gt;CG$1,"",$C625*INDEX('ETS yield tables'!$D$133:$CO$161,$B625,CG$1-$A625+1)/10^6)</f>
        <v>0</v>
      </c>
      <c r="CH625" cm="1">
        <f t="array" aca="1" ref="CH625" ca="1">IF($A625&gt;CH$1,"",$C625*INDEX('ETS yield tables'!$D$133:$CO$161,$B625,CH$1-$A625+1)/10^6)</f>
        <v>0</v>
      </c>
      <c r="CI625" cm="1">
        <f t="array" aca="1" ref="CI625" ca="1">IF($A625&gt;CI$1,"",$C625*INDEX('ETS yield tables'!$D$133:$CO$161,$B625,CI$1-$A625+1)/10^6)</f>
        <v>0</v>
      </c>
      <c r="CJ625" cm="1">
        <f t="array" aca="1" ref="CJ625" ca="1">IF($A625&gt;CJ$1,"",$C625*INDEX('ETS yield tables'!$D$133:$CO$161,$B625,CJ$1-$A625+1)/10^6)</f>
        <v>0</v>
      </c>
      <c r="CK625" cm="1">
        <f t="array" aca="1" ref="CK625" ca="1">IF($A625&gt;CK$1,"",$C625*INDEX('ETS yield tables'!$D$133:$CO$161,$B625,CK$1-$A625+1)/10^6)</f>
        <v>0</v>
      </c>
      <c r="CL625" cm="1">
        <f t="array" aca="1" ref="CL625" ca="1">IF($A625&gt;CL$1,"",$C625*INDEX('ETS yield tables'!$D$133:$CO$161,$B625,CL$1-$A625+1)/10^6)</f>
        <v>0</v>
      </c>
      <c r="CM625" cm="1">
        <f t="array" aca="1" ref="CM625" ca="1">IF($A625&gt;CM$1,"",$C625*INDEX('ETS yield tables'!$D$133:$CO$161,$B625,CM$1-$A625+1)/10^6)</f>
        <v>0</v>
      </c>
      <c r="CN625" cm="1">
        <f t="array" aca="1" ref="CN625" ca="1">IF($A625&gt;CN$1,"",$C625*INDEX('ETS yield tables'!$D$133:$CO$161,$B625,CN$1-$A625+1)/10^6)</f>
        <v>0</v>
      </c>
      <c r="CO625" cm="1">
        <f t="array" aca="1" ref="CO625" ca="1">IF($A625&gt;CO$1,"",$C625*INDEX('ETS yield tables'!$D$133:$CO$161,$B625,CO$1-$A625+1)/10^6)</f>
        <v>0</v>
      </c>
    </row>
    <row r="626" spans="1:93" hidden="1" outlineLevel="1">
      <c r="A626">
        <v>2007</v>
      </c>
      <c r="B626">
        <f t="shared" si="271"/>
        <v>12</v>
      </c>
      <c r="C626" s="1">
        <v>314.70550795256003</v>
      </c>
      <c r="D626" s="64"/>
      <c r="E626" s="64"/>
      <c r="F626" s="64"/>
      <c r="G626" s="64"/>
      <c r="H626" s="64"/>
      <c r="I626" s="64"/>
      <c r="J626" s="64"/>
      <c r="K626" s="64"/>
      <c r="L626" s="64"/>
      <c r="M626" s="64"/>
      <c r="N626" s="64"/>
      <c r="O626" s="64"/>
      <c r="P626" s="64"/>
      <c r="Q626" s="64"/>
      <c r="R626" s="64"/>
      <c r="S626" s="64"/>
      <c r="T626" s="64"/>
      <c r="U626" s="64"/>
      <c r="V626" s="64"/>
      <c r="W626" s="64"/>
      <c r="X626" s="64"/>
      <c r="Y626" s="64"/>
      <c r="Z626" s="64"/>
      <c r="AA626" s="64"/>
      <c r="AB626" s="64"/>
      <c r="AC626" s="64"/>
      <c r="AD626" s="64"/>
      <c r="AE626" s="64"/>
      <c r="AF626" cm="1">
        <f t="array" aca="1" ref="AF626" ca="1">IF($A626&gt;AF$1,"",$C626*INDEX('ETS yield tables'!$D$133:$CO$161,$B626,AF$1-$A626+1)/10^6)</f>
        <v>0</v>
      </c>
      <c r="AG626" cm="1">
        <f t="array" aca="1" ref="AG626" ca="1">IF($A626&gt;AG$1,"",$C626*INDEX('ETS yield tables'!$D$133:$CO$161,$B626,AG$1-$A626+1)/10^6)</f>
        <v>0</v>
      </c>
      <c r="AH626" cm="1">
        <f t="array" aca="1" ref="AH626" ca="1">IF($A626&gt;AH$1,"",$C626*INDEX('ETS yield tables'!$D$133:$CO$161,$B626,AH$1-$A626+1)/10^6)</f>
        <v>0</v>
      </c>
      <c r="AI626" cm="1">
        <f t="array" aca="1" ref="AI626" ca="1">IF($A626&gt;AI$1,"",$C626*INDEX('ETS yield tables'!$D$133:$CO$161,$B626,AI$1-$A626+1)/10^6)</f>
        <v>0</v>
      </c>
      <c r="AJ626" cm="1">
        <f t="array" aca="1" ref="AJ626" ca="1">IF($A626&gt;AJ$1,"",$C626*INDEX('ETS yield tables'!$D$133:$CO$161,$B626,AJ$1-$A626+1)/10^6)</f>
        <v>0</v>
      </c>
      <c r="AK626" cm="1">
        <f t="array" aca="1" ref="AK626" ca="1">IF($A626&gt;AK$1,"",$C626*INDEX('ETS yield tables'!$D$133:$CO$161,$B626,AK$1-$A626+1)/10^6)</f>
        <v>0</v>
      </c>
      <c r="AL626" cm="1">
        <f t="array" aca="1" ref="AL626" ca="1">IF($A626&gt;AL$1,"",$C626*INDEX('ETS yield tables'!$D$133:$CO$161,$B626,AL$1-$A626+1)/10^6)</f>
        <v>0</v>
      </c>
      <c r="AM626" cm="1">
        <f t="array" aca="1" ref="AM626" ca="1">IF($A626&gt;AM$1,"",$C626*INDEX('ETS yield tables'!$D$133:$CO$161,$B626,AM$1-$A626+1)/10^6)</f>
        <v>0</v>
      </c>
      <c r="AN626" cm="1">
        <f t="array" aca="1" ref="AN626" ca="1">IF($A626&gt;AN$1,"",$C626*INDEX('ETS yield tables'!$D$133:$CO$161,$B626,AN$1-$A626+1)/10^6)</f>
        <v>0</v>
      </c>
      <c r="AO626" cm="1">
        <f t="array" aca="1" ref="AO626" ca="1">IF($A626&gt;AO$1,"",$C626*INDEX('ETS yield tables'!$D$133:$CO$161,$B626,AO$1-$A626+1)/10^6)</f>
        <v>0</v>
      </c>
      <c r="AP626" cm="1">
        <f t="array" aca="1" ref="AP626" ca="1">IF($A626&gt;AP$1,"",$C626*INDEX('ETS yield tables'!$D$133:$CO$161,$B626,AP$1-$A626+1)/10^6)</f>
        <v>0</v>
      </c>
      <c r="AQ626" cm="1">
        <f t="array" aca="1" ref="AQ626" ca="1">IF($A626&gt;AQ$1,"",$C626*INDEX('ETS yield tables'!$D$133:$CO$161,$B626,AQ$1-$A626+1)/10^6)</f>
        <v>0</v>
      </c>
      <c r="AR626" cm="1">
        <f t="array" aca="1" ref="AR626" ca="1">IF($A626&gt;AR$1,"",$C626*INDEX('ETS yield tables'!$D$133:$CO$161,$B626,AR$1-$A626+1)/10^6)</f>
        <v>0</v>
      </c>
      <c r="AS626" cm="1">
        <f t="array" aca="1" ref="AS626" ca="1">IF($A626&gt;AS$1,"",$C626*INDEX('ETS yield tables'!$D$133:$CO$161,$B626,AS$1-$A626+1)/10^6)</f>
        <v>0</v>
      </c>
      <c r="AT626" cm="1">
        <f t="array" aca="1" ref="AT626" ca="1">IF($A626&gt;AT$1,"",$C626*INDEX('ETS yield tables'!$D$133:$CO$161,$B626,AT$1-$A626+1)/10^6)</f>
        <v>0</v>
      </c>
      <c r="AU626" cm="1">
        <f t="array" aca="1" ref="AU626" ca="1">IF($A626&gt;AU$1,"",$C626*INDEX('ETS yield tables'!$D$133:$CO$161,$B626,AU$1-$A626+1)/10^6)</f>
        <v>0</v>
      </c>
      <c r="AV626" cm="1">
        <f t="array" aca="1" ref="AV626" ca="1">IF($A626&gt;AV$1,"",$C626*INDEX('ETS yield tables'!$D$133:$CO$161,$B626,AV$1-$A626+1)/10^6)</f>
        <v>0</v>
      </c>
      <c r="AW626" cm="1">
        <f t="array" aca="1" ref="AW626" ca="1">IF($A626&gt;AW$1,"",$C626*INDEX('ETS yield tables'!$D$133:$CO$161,$B626,AW$1-$A626+1)/10^6)</f>
        <v>0</v>
      </c>
      <c r="AX626" cm="1">
        <f t="array" aca="1" ref="AX626" ca="1">IF($A626&gt;AX$1,"",$C626*INDEX('ETS yield tables'!$D$133:$CO$161,$B626,AX$1-$A626+1)/10^6)</f>
        <v>0</v>
      </c>
      <c r="AY626" cm="1">
        <f t="array" aca="1" ref="AY626" ca="1">IF($A626&gt;AY$1,"",$C626*INDEX('ETS yield tables'!$D$133:$CO$161,$B626,AY$1-$A626+1)/10^6)</f>
        <v>0</v>
      </c>
      <c r="AZ626" cm="1">
        <f t="array" aca="1" ref="AZ626" ca="1">IF($A626&gt;AZ$1,"",$C626*INDEX('ETS yield tables'!$D$133:$CO$161,$B626,AZ$1-$A626+1)/10^6)</f>
        <v>0</v>
      </c>
      <c r="BA626" cm="1">
        <f t="array" aca="1" ref="BA626" ca="1">IF($A626&gt;BA$1,"",$C626*INDEX('ETS yield tables'!$D$133:$CO$161,$B626,BA$1-$A626+1)/10^6)</f>
        <v>0</v>
      </c>
      <c r="BB626" cm="1">
        <f t="array" aca="1" ref="BB626" ca="1">IF($A626&gt;BB$1,"",$C626*INDEX('ETS yield tables'!$D$133:$CO$161,$B626,BB$1-$A626+1)/10^6)</f>
        <v>0</v>
      </c>
      <c r="BC626" cm="1">
        <f t="array" aca="1" ref="BC626" ca="1">IF($A626&gt;BC$1,"",$C626*INDEX('ETS yield tables'!$D$133:$CO$161,$B626,BC$1-$A626+1)/10^6)</f>
        <v>0</v>
      </c>
      <c r="BD626" cm="1">
        <f t="array" aca="1" ref="BD626" ca="1">IF($A626&gt;BD$1,"",$C626*INDEX('ETS yield tables'!$D$133:$CO$161,$B626,BD$1-$A626+1)/10^6)</f>
        <v>0</v>
      </c>
      <c r="BE626" cm="1">
        <f t="array" aca="1" ref="BE626" ca="1">IF($A626&gt;BE$1,"",$C626*INDEX('ETS yield tables'!$D$133:$CO$161,$B626,BE$1-$A626+1)/10^6)</f>
        <v>0</v>
      </c>
      <c r="BF626" cm="1">
        <f t="array" aca="1" ref="BF626" ca="1">IF($A626&gt;BF$1,"",$C626*INDEX('ETS yield tables'!$D$133:$CO$161,$B626,BF$1-$A626+1)/10^6)</f>
        <v>0</v>
      </c>
      <c r="BG626" cm="1">
        <f t="array" aca="1" ref="BG626" ca="1">IF($A626&gt;BG$1,"",$C626*INDEX('ETS yield tables'!$D$133:$CO$161,$B626,BG$1-$A626+1)/10^6)</f>
        <v>0</v>
      </c>
      <c r="BH626" cm="1">
        <f t="array" aca="1" ref="BH626" ca="1">IF($A626&gt;BH$1,"",$C626*INDEX('ETS yield tables'!$D$133:$CO$161,$B626,BH$1-$A626+1)/10^6)</f>
        <v>0</v>
      </c>
      <c r="BI626" cm="1">
        <f t="array" aca="1" ref="BI626" ca="1">IF($A626&gt;BI$1,"",$C626*INDEX('ETS yield tables'!$D$133:$CO$161,$B626,BI$1-$A626+1)/10^6)</f>
        <v>0</v>
      </c>
      <c r="BJ626" cm="1">
        <f t="array" aca="1" ref="BJ626" ca="1">IF($A626&gt;BJ$1,"",$C626*INDEX('ETS yield tables'!$D$133:$CO$161,$B626,BJ$1-$A626+1)/10^6)</f>
        <v>0</v>
      </c>
      <c r="BK626" cm="1">
        <f t="array" aca="1" ref="BK626" ca="1">IF($A626&gt;BK$1,"",$C626*INDEX('ETS yield tables'!$D$133:$CO$161,$B626,BK$1-$A626+1)/10^6)</f>
        <v>0</v>
      </c>
      <c r="BL626" cm="1">
        <f t="array" aca="1" ref="BL626" ca="1">IF($A626&gt;BL$1,"",$C626*INDEX('ETS yield tables'!$D$133:$CO$161,$B626,BL$1-$A626+1)/10^6)</f>
        <v>0</v>
      </c>
      <c r="BM626" cm="1">
        <f t="array" aca="1" ref="BM626" ca="1">IF($A626&gt;BM$1,"",$C626*INDEX('ETS yield tables'!$D$133:$CO$161,$B626,BM$1-$A626+1)/10^6)</f>
        <v>-0.27921776772061119</v>
      </c>
      <c r="BN626" cm="1">
        <f t="array" aca="1" ref="BN626" ca="1">IF($A626&gt;BN$1,"",$C626*INDEX('ETS yield tables'!$D$133:$CO$161,$B626,BN$1-$A626+1)/10^6)</f>
        <v>-1.4951271538404353E-2</v>
      </c>
      <c r="BO626" cm="1">
        <f t="array" aca="1" ref="BO626" ca="1">IF($A626&gt;BO$1,"",$C626*INDEX('ETS yield tables'!$D$133:$CO$161,$B626,BO$1-$A626+1)/10^6)</f>
        <v>-1.4743234832961286E-2</v>
      </c>
      <c r="BP626" cm="1">
        <f t="array" aca="1" ref="BP626" ca="1">IF($A626&gt;BP$1,"",$C626*INDEX('ETS yield tables'!$D$133:$CO$161,$B626,BP$1-$A626+1)/10^6)</f>
        <v>-1.4483835670976332E-2</v>
      </c>
      <c r="BQ626" cm="1">
        <f t="array" aca="1" ref="BQ626" ca="1">IF($A626&gt;BQ$1,"",$C626*INDEX('ETS yield tables'!$D$133:$CO$161,$B626,BQ$1-$A626+1)/10^6)</f>
        <v>-1.4217279161623979E-2</v>
      </c>
      <c r="BR626" cm="1">
        <f t="array" aca="1" ref="BR626" ca="1">IF($A626&gt;BR$1,"",$C626*INDEX('ETS yield tables'!$D$133:$CO$161,$B626,BR$1-$A626+1)/10^6)</f>
        <v>-1.3929087907421931E-2</v>
      </c>
      <c r="BS626" cm="1">
        <f t="array" aca="1" ref="BS626" ca="1">IF($A626&gt;BS$1,"",$C626*INDEX('ETS yield tables'!$D$133:$CO$161,$B626,BS$1-$A626+1)/10^6)</f>
        <v>-1.3728696028178054E-2</v>
      </c>
      <c r="BT626" cm="1">
        <f t="array" aca="1" ref="BT626" ca="1">IF($A626&gt;BT$1,"",$C626*INDEX('ETS yield tables'!$D$133:$CO$161,$B626,BT$1-$A626+1)/10^6)</f>
        <v>-1.2827716817706444E-2</v>
      </c>
      <c r="BU626" cm="1">
        <f t="array" aca="1" ref="BU626" ca="1">IF($A626&gt;BU$1,"",$C626*INDEX('ETS yield tables'!$D$133:$CO$161,$B626,BU$1-$A626+1)/10^6)</f>
        <v>-1.1419395193165392E-2</v>
      </c>
      <c r="BV626" cm="1">
        <f t="array" aca="1" ref="BV626" ca="1">IF($A626&gt;BV$1,"",$C626*INDEX('ETS yield tables'!$D$133:$CO$161,$B626,BV$1-$A626+1)/10^6)</f>
        <v>-9.6114265264312816E-3</v>
      </c>
      <c r="BW626" cm="1">
        <f t="array" aca="1" ref="BW626" ca="1">IF($A626&gt;BW$1,"",$C626*INDEX('ETS yield tables'!$D$133:$CO$161,$B626,BW$1-$A626+1)/10^6)</f>
        <v>-1.6820174863998298E-3</v>
      </c>
      <c r="BX626" cm="1">
        <f t="array" aca="1" ref="BX626" ca="1">IF($A626&gt;BX$1,"",$C626*INDEX('ETS yield tables'!$D$133:$CO$161,$B626,BX$1-$A626+1)/10^6)</f>
        <v>0</v>
      </c>
      <c r="BY626" cm="1">
        <f t="array" aca="1" ref="BY626" ca="1">IF($A626&gt;BY$1,"",$C626*INDEX('ETS yield tables'!$D$133:$CO$161,$B626,BY$1-$A626+1)/10^6)</f>
        <v>0</v>
      </c>
      <c r="BZ626" cm="1">
        <f t="array" aca="1" ref="BZ626" ca="1">IF($A626&gt;BZ$1,"",$C626*INDEX('ETS yield tables'!$D$133:$CO$161,$B626,BZ$1-$A626+1)/10^6)</f>
        <v>0</v>
      </c>
      <c r="CA626" cm="1">
        <f t="array" aca="1" ref="CA626" ca="1">IF($A626&gt;CA$1,"",$C626*INDEX('ETS yield tables'!$D$133:$CO$161,$B626,CA$1-$A626+1)/10^6)</f>
        <v>0</v>
      </c>
      <c r="CB626" cm="1">
        <f t="array" aca="1" ref="CB626" ca="1">IF($A626&gt;CB$1,"",$C626*INDEX('ETS yield tables'!$D$133:$CO$161,$B626,CB$1-$A626+1)/10^6)</f>
        <v>0</v>
      </c>
      <c r="CC626" cm="1">
        <f t="array" aca="1" ref="CC626" ca="1">IF($A626&gt;CC$1,"",$C626*INDEX('ETS yield tables'!$D$133:$CO$161,$B626,CC$1-$A626+1)/10^6)</f>
        <v>0</v>
      </c>
      <c r="CD626" cm="1">
        <f t="array" aca="1" ref="CD626" ca="1">IF($A626&gt;CD$1,"",$C626*INDEX('ETS yield tables'!$D$133:$CO$161,$B626,CD$1-$A626+1)/10^6)</f>
        <v>0</v>
      </c>
      <c r="CE626" cm="1">
        <f t="array" aca="1" ref="CE626" ca="1">IF($A626&gt;CE$1,"",$C626*INDEX('ETS yield tables'!$D$133:$CO$161,$B626,CE$1-$A626+1)/10^6)</f>
        <v>0</v>
      </c>
      <c r="CF626" cm="1">
        <f t="array" aca="1" ref="CF626" ca="1">IF($A626&gt;CF$1,"",$C626*INDEX('ETS yield tables'!$D$133:$CO$161,$B626,CF$1-$A626+1)/10^6)</f>
        <v>0</v>
      </c>
      <c r="CG626" cm="1">
        <f t="array" aca="1" ref="CG626" ca="1">IF($A626&gt;CG$1,"",$C626*INDEX('ETS yield tables'!$D$133:$CO$161,$B626,CG$1-$A626+1)/10^6)</f>
        <v>0</v>
      </c>
      <c r="CH626" cm="1">
        <f t="array" aca="1" ref="CH626" ca="1">IF($A626&gt;CH$1,"",$C626*INDEX('ETS yield tables'!$D$133:$CO$161,$B626,CH$1-$A626+1)/10^6)</f>
        <v>0</v>
      </c>
      <c r="CI626" cm="1">
        <f t="array" aca="1" ref="CI626" ca="1">IF($A626&gt;CI$1,"",$C626*INDEX('ETS yield tables'!$D$133:$CO$161,$B626,CI$1-$A626+1)/10^6)</f>
        <v>0</v>
      </c>
      <c r="CJ626" cm="1">
        <f t="array" aca="1" ref="CJ626" ca="1">IF($A626&gt;CJ$1,"",$C626*INDEX('ETS yield tables'!$D$133:$CO$161,$B626,CJ$1-$A626+1)/10^6)</f>
        <v>0</v>
      </c>
      <c r="CK626" cm="1">
        <f t="array" aca="1" ref="CK626" ca="1">IF($A626&gt;CK$1,"",$C626*INDEX('ETS yield tables'!$D$133:$CO$161,$B626,CK$1-$A626+1)/10^6)</f>
        <v>0</v>
      </c>
      <c r="CL626" cm="1">
        <f t="array" aca="1" ref="CL626" ca="1">IF($A626&gt;CL$1,"",$C626*INDEX('ETS yield tables'!$D$133:$CO$161,$B626,CL$1-$A626+1)/10^6)</f>
        <v>0</v>
      </c>
      <c r="CM626" cm="1">
        <f t="array" aca="1" ref="CM626" ca="1">IF($A626&gt;CM$1,"",$C626*INDEX('ETS yield tables'!$D$133:$CO$161,$B626,CM$1-$A626+1)/10^6)</f>
        <v>0</v>
      </c>
      <c r="CN626" cm="1">
        <f t="array" aca="1" ref="CN626" ca="1">IF($A626&gt;CN$1,"",$C626*INDEX('ETS yield tables'!$D$133:$CO$161,$B626,CN$1-$A626+1)/10^6)</f>
        <v>0</v>
      </c>
      <c r="CO626" cm="1">
        <f t="array" aca="1" ref="CO626" ca="1">IF($A626&gt;CO$1,"",$C626*INDEX('ETS yield tables'!$D$133:$CO$161,$B626,CO$1-$A626+1)/10^6)</f>
        <v>0</v>
      </c>
    </row>
    <row r="627" spans="1:93" hidden="1" outlineLevel="1">
      <c r="A627">
        <v>2008</v>
      </c>
      <c r="B627">
        <f t="shared" si="271"/>
        <v>11</v>
      </c>
      <c r="C627" s="1">
        <v>30.727425846960003</v>
      </c>
      <c r="D627" s="64"/>
      <c r="E627" s="64"/>
      <c r="F627" s="64"/>
      <c r="G627" s="64"/>
      <c r="H627" s="64"/>
      <c r="I627" s="64"/>
      <c r="J627" s="64"/>
      <c r="K627" s="64"/>
      <c r="L627" s="64"/>
      <c r="M627" s="64"/>
      <c r="N627" s="64"/>
      <c r="O627" s="64"/>
      <c r="P627" s="64"/>
      <c r="Q627" s="64"/>
      <c r="R627" s="64"/>
      <c r="S627" s="64"/>
      <c r="T627" s="64"/>
      <c r="U627" s="64"/>
      <c r="V627" s="64"/>
      <c r="W627" s="64"/>
      <c r="X627" s="64"/>
      <c r="Y627" s="64"/>
      <c r="Z627" s="64"/>
      <c r="AA627" s="64"/>
      <c r="AB627" s="64"/>
      <c r="AC627" s="64"/>
      <c r="AD627" s="64"/>
      <c r="AE627" s="64"/>
      <c r="AF627" cm="1">
        <f t="array" aca="1" ref="AF627" ca="1">IF($A627&gt;AF$1,"",$C627*INDEX('ETS yield tables'!$D$133:$CO$161,$B627,AF$1-$A627+1)/10^6)</f>
        <v>0</v>
      </c>
      <c r="AG627" cm="1">
        <f t="array" aca="1" ref="AG627" ca="1">IF($A627&gt;AG$1,"",$C627*INDEX('ETS yield tables'!$D$133:$CO$161,$B627,AG$1-$A627+1)/10^6)</f>
        <v>0</v>
      </c>
      <c r="AH627" cm="1">
        <f t="array" aca="1" ref="AH627" ca="1">IF($A627&gt;AH$1,"",$C627*INDEX('ETS yield tables'!$D$133:$CO$161,$B627,AH$1-$A627+1)/10^6)</f>
        <v>0</v>
      </c>
      <c r="AI627" cm="1">
        <f t="array" aca="1" ref="AI627" ca="1">IF($A627&gt;AI$1,"",$C627*INDEX('ETS yield tables'!$D$133:$CO$161,$B627,AI$1-$A627+1)/10^6)</f>
        <v>0</v>
      </c>
      <c r="AJ627" cm="1">
        <f t="array" aca="1" ref="AJ627" ca="1">IF($A627&gt;AJ$1,"",$C627*INDEX('ETS yield tables'!$D$133:$CO$161,$B627,AJ$1-$A627+1)/10^6)</f>
        <v>0</v>
      </c>
      <c r="AK627" cm="1">
        <f t="array" aca="1" ref="AK627" ca="1">IF($A627&gt;AK$1,"",$C627*INDEX('ETS yield tables'!$D$133:$CO$161,$B627,AK$1-$A627+1)/10^6)</f>
        <v>0</v>
      </c>
      <c r="AL627" cm="1">
        <f t="array" aca="1" ref="AL627" ca="1">IF($A627&gt;AL$1,"",$C627*INDEX('ETS yield tables'!$D$133:$CO$161,$B627,AL$1-$A627+1)/10^6)</f>
        <v>0</v>
      </c>
      <c r="AM627" cm="1">
        <f t="array" aca="1" ref="AM627" ca="1">IF($A627&gt;AM$1,"",$C627*INDEX('ETS yield tables'!$D$133:$CO$161,$B627,AM$1-$A627+1)/10^6)</f>
        <v>0</v>
      </c>
      <c r="AN627" cm="1">
        <f t="array" aca="1" ref="AN627" ca="1">IF($A627&gt;AN$1,"",$C627*INDEX('ETS yield tables'!$D$133:$CO$161,$B627,AN$1-$A627+1)/10^6)</f>
        <v>0</v>
      </c>
      <c r="AO627" cm="1">
        <f t="array" aca="1" ref="AO627" ca="1">IF($A627&gt;AO$1,"",$C627*INDEX('ETS yield tables'!$D$133:$CO$161,$B627,AO$1-$A627+1)/10^6)</f>
        <v>0</v>
      </c>
      <c r="AP627" cm="1">
        <f t="array" aca="1" ref="AP627" ca="1">IF($A627&gt;AP$1,"",$C627*INDEX('ETS yield tables'!$D$133:$CO$161,$B627,AP$1-$A627+1)/10^6)</f>
        <v>0</v>
      </c>
      <c r="AQ627" cm="1">
        <f t="array" aca="1" ref="AQ627" ca="1">IF($A627&gt;AQ$1,"",$C627*INDEX('ETS yield tables'!$D$133:$CO$161,$B627,AQ$1-$A627+1)/10^6)</f>
        <v>0</v>
      </c>
      <c r="AR627" cm="1">
        <f t="array" aca="1" ref="AR627" ca="1">IF($A627&gt;AR$1,"",$C627*INDEX('ETS yield tables'!$D$133:$CO$161,$B627,AR$1-$A627+1)/10^6)</f>
        <v>0</v>
      </c>
      <c r="AS627" cm="1">
        <f t="array" aca="1" ref="AS627" ca="1">IF($A627&gt;AS$1,"",$C627*INDEX('ETS yield tables'!$D$133:$CO$161,$B627,AS$1-$A627+1)/10^6)</f>
        <v>0</v>
      </c>
      <c r="AT627" cm="1">
        <f t="array" aca="1" ref="AT627" ca="1">IF($A627&gt;AT$1,"",$C627*INDEX('ETS yield tables'!$D$133:$CO$161,$B627,AT$1-$A627+1)/10^6)</f>
        <v>0</v>
      </c>
      <c r="AU627" cm="1">
        <f t="array" aca="1" ref="AU627" ca="1">IF($A627&gt;AU$1,"",$C627*INDEX('ETS yield tables'!$D$133:$CO$161,$B627,AU$1-$A627+1)/10^6)</f>
        <v>0</v>
      </c>
      <c r="AV627" cm="1">
        <f t="array" aca="1" ref="AV627" ca="1">IF($A627&gt;AV$1,"",$C627*INDEX('ETS yield tables'!$D$133:$CO$161,$B627,AV$1-$A627+1)/10^6)</f>
        <v>0</v>
      </c>
      <c r="AW627" cm="1">
        <f t="array" aca="1" ref="AW627" ca="1">IF($A627&gt;AW$1,"",$C627*INDEX('ETS yield tables'!$D$133:$CO$161,$B627,AW$1-$A627+1)/10^6)</f>
        <v>0</v>
      </c>
      <c r="AX627" cm="1">
        <f t="array" aca="1" ref="AX627" ca="1">IF($A627&gt;AX$1,"",$C627*INDEX('ETS yield tables'!$D$133:$CO$161,$B627,AX$1-$A627+1)/10^6)</f>
        <v>0</v>
      </c>
      <c r="AY627" cm="1">
        <f t="array" aca="1" ref="AY627" ca="1">IF($A627&gt;AY$1,"",$C627*INDEX('ETS yield tables'!$D$133:$CO$161,$B627,AY$1-$A627+1)/10^6)</f>
        <v>0</v>
      </c>
      <c r="AZ627" cm="1">
        <f t="array" aca="1" ref="AZ627" ca="1">IF($A627&gt;AZ$1,"",$C627*INDEX('ETS yield tables'!$D$133:$CO$161,$B627,AZ$1-$A627+1)/10^6)</f>
        <v>0</v>
      </c>
      <c r="BA627" cm="1">
        <f t="array" aca="1" ref="BA627" ca="1">IF($A627&gt;BA$1,"",$C627*INDEX('ETS yield tables'!$D$133:$CO$161,$B627,BA$1-$A627+1)/10^6)</f>
        <v>0</v>
      </c>
      <c r="BB627" cm="1">
        <f t="array" aca="1" ref="BB627" ca="1">IF($A627&gt;BB$1,"",$C627*INDEX('ETS yield tables'!$D$133:$CO$161,$B627,BB$1-$A627+1)/10^6)</f>
        <v>0</v>
      </c>
      <c r="BC627" cm="1">
        <f t="array" aca="1" ref="BC627" ca="1">IF($A627&gt;BC$1,"",$C627*INDEX('ETS yield tables'!$D$133:$CO$161,$B627,BC$1-$A627+1)/10^6)</f>
        <v>0</v>
      </c>
      <c r="BD627" cm="1">
        <f t="array" aca="1" ref="BD627" ca="1">IF($A627&gt;BD$1,"",$C627*INDEX('ETS yield tables'!$D$133:$CO$161,$B627,BD$1-$A627+1)/10^6)</f>
        <v>0</v>
      </c>
      <c r="BE627" cm="1">
        <f t="array" aca="1" ref="BE627" ca="1">IF($A627&gt;BE$1,"",$C627*INDEX('ETS yield tables'!$D$133:$CO$161,$B627,BE$1-$A627+1)/10^6)</f>
        <v>0</v>
      </c>
      <c r="BF627" cm="1">
        <f t="array" aca="1" ref="BF627" ca="1">IF($A627&gt;BF$1,"",$C627*INDEX('ETS yield tables'!$D$133:$CO$161,$B627,BF$1-$A627+1)/10^6)</f>
        <v>0</v>
      </c>
      <c r="BG627" cm="1">
        <f t="array" aca="1" ref="BG627" ca="1">IF($A627&gt;BG$1,"",$C627*INDEX('ETS yield tables'!$D$133:$CO$161,$B627,BG$1-$A627+1)/10^6)</f>
        <v>0</v>
      </c>
      <c r="BH627" cm="1">
        <f t="array" aca="1" ref="BH627" ca="1">IF($A627&gt;BH$1,"",$C627*INDEX('ETS yield tables'!$D$133:$CO$161,$B627,BH$1-$A627+1)/10^6)</f>
        <v>0</v>
      </c>
      <c r="BI627" cm="1">
        <f t="array" aca="1" ref="BI627" ca="1">IF($A627&gt;BI$1,"",$C627*INDEX('ETS yield tables'!$D$133:$CO$161,$B627,BI$1-$A627+1)/10^6)</f>
        <v>0</v>
      </c>
      <c r="BJ627" cm="1">
        <f t="array" aca="1" ref="BJ627" ca="1">IF($A627&gt;BJ$1,"",$C627*INDEX('ETS yield tables'!$D$133:$CO$161,$B627,BJ$1-$A627+1)/10^6)</f>
        <v>0</v>
      </c>
      <c r="BK627" cm="1">
        <f t="array" aca="1" ref="BK627" ca="1">IF($A627&gt;BK$1,"",$C627*INDEX('ETS yield tables'!$D$133:$CO$161,$B627,BK$1-$A627+1)/10^6)</f>
        <v>0</v>
      </c>
      <c r="BL627" cm="1">
        <f t="array" aca="1" ref="BL627" ca="1">IF($A627&gt;BL$1,"",$C627*INDEX('ETS yield tables'!$D$133:$CO$161,$B627,BL$1-$A627+1)/10^6)</f>
        <v>0</v>
      </c>
      <c r="BM627" cm="1">
        <f t="array" aca="1" ref="BM627" ca="1">IF($A627&gt;BM$1,"",$C627*INDEX('ETS yield tables'!$D$133:$CO$161,$B627,BM$1-$A627+1)/10^6)</f>
        <v>0</v>
      </c>
      <c r="BN627" cm="1">
        <f t="array" aca="1" ref="BN627" ca="1">IF($A627&gt;BN$1,"",$C627*INDEX('ETS yield tables'!$D$133:$CO$161,$B627,BN$1-$A627+1)/10^6)</f>
        <v>-2.7262450246285843E-2</v>
      </c>
      <c r="BO627" cm="1">
        <f t="array" aca="1" ref="BO627" ca="1">IF($A627&gt;BO$1,"",$C627*INDEX('ETS yield tables'!$D$133:$CO$161,$B627,BO$1-$A627+1)/10^6)</f>
        <v>-1.4598222017243414E-3</v>
      </c>
      <c r="BP627" cm="1">
        <f t="array" aca="1" ref="BP627" ca="1">IF($A627&gt;BP$1,"",$C627*INDEX('ETS yield tables'!$D$133:$CO$161,$B627,BP$1-$A627+1)/10^6)</f>
        <v>-1.4395097754133553E-3</v>
      </c>
      <c r="BQ627" cm="1">
        <f t="array" aca="1" ref="BQ627" ca="1">IF($A627&gt;BQ$1,"",$C627*INDEX('ETS yield tables'!$D$133:$CO$161,$B627,BQ$1-$A627+1)/10^6)</f>
        <v>-1.4141823873847425E-3</v>
      </c>
      <c r="BR627" cm="1">
        <f t="array" aca="1" ref="BR627" ca="1">IF($A627&gt;BR$1,"",$C627*INDEX('ETS yield tables'!$D$133:$CO$161,$B627,BR$1-$A627+1)/10^6)</f>
        <v>-1.3881561655100889E-3</v>
      </c>
      <c r="BS627" cm="1">
        <f t="array" aca="1" ref="BS627" ca="1">IF($A627&gt;BS$1,"",$C627*INDEX('ETS yield tables'!$D$133:$CO$161,$B627,BS$1-$A627+1)/10^6)</f>
        <v>-1.360017556018161E-3</v>
      </c>
      <c r="BT627" cm="1">
        <f t="array" aca="1" ref="BT627" ca="1">IF($A627&gt;BT$1,"",$C627*INDEX('ETS yield tables'!$D$133:$CO$161,$B627,BT$1-$A627+1)/10^6)</f>
        <v>-1.3404515603358505E-3</v>
      </c>
      <c r="BU627" cm="1">
        <f t="array" aca="1" ref="BU627" ca="1">IF($A627&gt;BU$1,"",$C627*INDEX('ETS yield tables'!$D$133:$CO$161,$B627,BU$1-$A627+1)/10^6)</f>
        <v>-1.2524811525106644E-3</v>
      </c>
      <c r="BV627" cm="1">
        <f t="array" aca="1" ref="BV627" ca="1">IF($A627&gt;BV$1,"",$C627*INDEX('ETS yield tables'!$D$133:$CO$161,$B627,BV$1-$A627+1)/10^6)</f>
        <v>-1.1149745083839317E-3</v>
      </c>
      <c r="BW627" cm="1">
        <f t="array" aca="1" ref="BW627" ca="1">IF($A627&gt;BW$1,"",$C627*INDEX('ETS yield tables'!$D$133:$CO$161,$B627,BW$1-$A627+1)/10^6)</f>
        <v>-9.3844686035473343E-4</v>
      </c>
      <c r="BX627" cm="1">
        <f t="array" aca="1" ref="BX627" ca="1">IF($A627&gt;BX$1,"",$C627*INDEX('ETS yield tables'!$D$133:$CO$161,$B627,BX$1-$A627+1)/10^6)</f>
        <v>-8.5049980537318817E-4</v>
      </c>
      <c r="BY627" cm="1">
        <f t="array" aca="1" ref="BY627" ca="1">IF($A627&gt;BY$1,"",$C627*INDEX('ETS yield tables'!$D$133:$CO$161,$B627,BY$1-$A627+1)/10^6)</f>
        <v>0</v>
      </c>
      <c r="BZ627" cm="1">
        <f t="array" aca="1" ref="BZ627" ca="1">IF($A627&gt;BZ$1,"",$C627*INDEX('ETS yield tables'!$D$133:$CO$161,$B627,BZ$1-$A627+1)/10^6)</f>
        <v>0</v>
      </c>
      <c r="CA627" cm="1">
        <f t="array" aca="1" ref="CA627" ca="1">IF($A627&gt;CA$1,"",$C627*INDEX('ETS yield tables'!$D$133:$CO$161,$B627,CA$1-$A627+1)/10^6)</f>
        <v>0</v>
      </c>
      <c r="CB627" cm="1">
        <f t="array" aca="1" ref="CB627" ca="1">IF($A627&gt;CB$1,"",$C627*INDEX('ETS yield tables'!$D$133:$CO$161,$B627,CB$1-$A627+1)/10^6)</f>
        <v>0</v>
      </c>
      <c r="CC627" cm="1">
        <f t="array" aca="1" ref="CC627" ca="1">IF($A627&gt;CC$1,"",$C627*INDEX('ETS yield tables'!$D$133:$CO$161,$B627,CC$1-$A627+1)/10^6)</f>
        <v>0</v>
      </c>
      <c r="CD627" cm="1">
        <f t="array" aca="1" ref="CD627" ca="1">IF($A627&gt;CD$1,"",$C627*INDEX('ETS yield tables'!$D$133:$CO$161,$B627,CD$1-$A627+1)/10^6)</f>
        <v>0</v>
      </c>
      <c r="CE627" cm="1">
        <f t="array" aca="1" ref="CE627" ca="1">IF($A627&gt;CE$1,"",$C627*INDEX('ETS yield tables'!$D$133:$CO$161,$B627,CE$1-$A627+1)/10^6)</f>
        <v>0</v>
      </c>
      <c r="CF627" cm="1">
        <f t="array" aca="1" ref="CF627" ca="1">IF($A627&gt;CF$1,"",$C627*INDEX('ETS yield tables'!$D$133:$CO$161,$B627,CF$1-$A627+1)/10^6)</f>
        <v>0</v>
      </c>
      <c r="CG627" cm="1">
        <f t="array" aca="1" ref="CG627" ca="1">IF($A627&gt;CG$1,"",$C627*INDEX('ETS yield tables'!$D$133:$CO$161,$B627,CG$1-$A627+1)/10^6)</f>
        <v>0</v>
      </c>
      <c r="CH627" cm="1">
        <f t="array" aca="1" ref="CH627" ca="1">IF($A627&gt;CH$1,"",$C627*INDEX('ETS yield tables'!$D$133:$CO$161,$B627,CH$1-$A627+1)/10^6)</f>
        <v>0</v>
      </c>
      <c r="CI627" cm="1">
        <f t="array" aca="1" ref="CI627" ca="1">IF($A627&gt;CI$1,"",$C627*INDEX('ETS yield tables'!$D$133:$CO$161,$B627,CI$1-$A627+1)/10^6)</f>
        <v>0</v>
      </c>
      <c r="CJ627" cm="1">
        <f t="array" aca="1" ref="CJ627" ca="1">IF($A627&gt;CJ$1,"",$C627*INDEX('ETS yield tables'!$D$133:$CO$161,$B627,CJ$1-$A627+1)/10^6)</f>
        <v>0</v>
      </c>
      <c r="CK627" cm="1">
        <f t="array" aca="1" ref="CK627" ca="1">IF($A627&gt;CK$1,"",$C627*INDEX('ETS yield tables'!$D$133:$CO$161,$B627,CK$1-$A627+1)/10^6)</f>
        <v>0</v>
      </c>
      <c r="CL627" cm="1">
        <f t="array" aca="1" ref="CL627" ca="1">IF($A627&gt;CL$1,"",$C627*INDEX('ETS yield tables'!$D$133:$CO$161,$B627,CL$1-$A627+1)/10^6)</f>
        <v>0</v>
      </c>
      <c r="CM627" cm="1">
        <f t="array" aca="1" ref="CM627" ca="1">IF($A627&gt;CM$1,"",$C627*INDEX('ETS yield tables'!$D$133:$CO$161,$B627,CM$1-$A627+1)/10^6)</f>
        <v>0</v>
      </c>
      <c r="CN627" cm="1">
        <f t="array" aca="1" ref="CN627" ca="1">IF($A627&gt;CN$1,"",$C627*INDEX('ETS yield tables'!$D$133:$CO$161,$B627,CN$1-$A627+1)/10^6)</f>
        <v>0</v>
      </c>
      <c r="CO627" cm="1">
        <f t="array" aca="1" ref="CO627" ca="1">IF($A627&gt;CO$1,"",$C627*INDEX('ETS yield tables'!$D$133:$CO$161,$B627,CO$1-$A627+1)/10^6)</f>
        <v>0</v>
      </c>
    </row>
    <row r="628" spans="1:93" hidden="1" outlineLevel="1">
      <c r="A628">
        <v>2009</v>
      </c>
      <c r="B628">
        <f t="shared" si="271"/>
        <v>10</v>
      </c>
      <c r="C628" s="1">
        <v>86.567344521040013</v>
      </c>
      <c r="D628" s="64"/>
      <c r="E628" s="64"/>
      <c r="F628" s="64"/>
      <c r="G628" s="64"/>
      <c r="H628" s="64"/>
      <c r="I628" s="64"/>
      <c r="J628" s="64"/>
      <c r="K628" s="64"/>
      <c r="L628" s="64"/>
      <c r="M628" s="64"/>
      <c r="N628" s="64"/>
      <c r="O628" s="64"/>
      <c r="P628" s="64"/>
      <c r="Q628" s="64"/>
      <c r="R628" s="64"/>
      <c r="S628" s="64"/>
      <c r="T628" s="64"/>
      <c r="U628" s="64"/>
      <c r="V628" s="64"/>
      <c r="W628" s="64"/>
      <c r="X628" s="64"/>
      <c r="Y628" s="64"/>
      <c r="Z628" s="64"/>
      <c r="AA628" s="64"/>
      <c r="AB628" s="64"/>
      <c r="AC628" s="64"/>
      <c r="AD628" s="64"/>
      <c r="AE628" s="64"/>
      <c r="AF628" cm="1">
        <f t="array" aca="1" ref="AF628" ca="1">IF($A628&gt;AF$1,"",$C628*INDEX('ETS yield tables'!$D$133:$CO$161,$B628,AF$1-$A628+1)/10^6)</f>
        <v>0</v>
      </c>
      <c r="AG628" cm="1">
        <f t="array" aca="1" ref="AG628" ca="1">IF($A628&gt;AG$1,"",$C628*INDEX('ETS yield tables'!$D$133:$CO$161,$B628,AG$1-$A628+1)/10^6)</f>
        <v>0</v>
      </c>
      <c r="AH628" cm="1">
        <f t="array" aca="1" ref="AH628" ca="1">IF($A628&gt;AH$1,"",$C628*INDEX('ETS yield tables'!$D$133:$CO$161,$B628,AH$1-$A628+1)/10^6)</f>
        <v>0</v>
      </c>
      <c r="AI628" cm="1">
        <f t="array" aca="1" ref="AI628" ca="1">IF($A628&gt;AI$1,"",$C628*INDEX('ETS yield tables'!$D$133:$CO$161,$B628,AI$1-$A628+1)/10^6)</f>
        <v>0</v>
      </c>
      <c r="AJ628" cm="1">
        <f t="array" aca="1" ref="AJ628" ca="1">IF($A628&gt;AJ$1,"",$C628*INDEX('ETS yield tables'!$D$133:$CO$161,$B628,AJ$1-$A628+1)/10^6)</f>
        <v>0</v>
      </c>
      <c r="AK628" cm="1">
        <f t="array" aca="1" ref="AK628" ca="1">IF($A628&gt;AK$1,"",$C628*INDEX('ETS yield tables'!$D$133:$CO$161,$B628,AK$1-$A628+1)/10^6)</f>
        <v>0</v>
      </c>
      <c r="AL628" cm="1">
        <f t="array" aca="1" ref="AL628" ca="1">IF($A628&gt;AL$1,"",$C628*INDEX('ETS yield tables'!$D$133:$CO$161,$B628,AL$1-$A628+1)/10^6)</f>
        <v>0</v>
      </c>
      <c r="AM628" cm="1">
        <f t="array" aca="1" ref="AM628" ca="1">IF($A628&gt;AM$1,"",$C628*INDEX('ETS yield tables'!$D$133:$CO$161,$B628,AM$1-$A628+1)/10^6)</f>
        <v>0</v>
      </c>
      <c r="AN628" cm="1">
        <f t="array" aca="1" ref="AN628" ca="1">IF($A628&gt;AN$1,"",$C628*INDEX('ETS yield tables'!$D$133:$CO$161,$B628,AN$1-$A628+1)/10^6)</f>
        <v>0</v>
      </c>
      <c r="AO628" cm="1">
        <f t="array" aca="1" ref="AO628" ca="1">IF($A628&gt;AO$1,"",$C628*INDEX('ETS yield tables'!$D$133:$CO$161,$B628,AO$1-$A628+1)/10^6)</f>
        <v>0</v>
      </c>
      <c r="AP628" cm="1">
        <f t="array" aca="1" ref="AP628" ca="1">IF($A628&gt;AP$1,"",$C628*INDEX('ETS yield tables'!$D$133:$CO$161,$B628,AP$1-$A628+1)/10^6)</f>
        <v>0</v>
      </c>
      <c r="AQ628" cm="1">
        <f t="array" aca="1" ref="AQ628" ca="1">IF($A628&gt;AQ$1,"",$C628*INDEX('ETS yield tables'!$D$133:$CO$161,$B628,AQ$1-$A628+1)/10^6)</f>
        <v>0</v>
      </c>
      <c r="AR628" cm="1">
        <f t="array" aca="1" ref="AR628" ca="1">IF($A628&gt;AR$1,"",$C628*INDEX('ETS yield tables'!$D$133:$CO$161,$B628,AR$1-$A628+1)/10^6)</f>
        <v>0</v>
      </c>
      <c r="AS628" cm="1">
        <f t="array" aca="1" ref="AS628" ca="1">IF($A628&gt;AS$1,"",$C628*INDEX('ETS yield tables'!$D$133:$CO$161,$B628,AS$1-$A628+1)/10^6)</f>
        <v>0</v>
      </c>
      <c r="AT628" cm="1">
        <f t="array" aca="1" ref="AT628" ca="1">IF($A628&gt;AT$1,"",$C628*INDEX('ETS yield tables'!$D$133:$CO$161,$B628,AT$1-$A628+1)/10^6)</f>
        <v>0</v>
      </c>
      <c r="AU628" cm="1">
        <f t="array" aca="1" ref="AU628" ca="1">IF($A628&gt;AU$1,"",$C628*INDEX('ETS yield tables'!$D$133:$CO$161,$B628,AU$1-$A628+1)/10^6)</f>
        <v>0</v>
      </c>
      <c r="AV628" cm="1">
        <f t="array" aca="1" ref="AV628" ca="1">IF($A628&gt;AV$1,"",$C628*INDEX('ETS yield tables'!$D$133:$CO$161,$B628,AV$1-$A628+1)/10^6)</f>
        <v>0</v>
      </c>
      <c r="AW628" cm="1">
        <f t="array" aca="1" ref="AW628" ca="1">IF($A628&gt;AW$1,"",$C628*INDEX('ETS yield tables'!$D$133:$CO$161,$B628,AW$1-$A628+1)/10^6)</f>
        <v>0</v>
      </c>
      <c r="AX628" cm="1">
        <f t="array" aca="1" ref="AX628" ca="1">IF($A628&gt;AX$1,"",$C628*INDEX('ETS yield tables'!$D$133:$CO$161,$B628,AX$1-$A628+1)/10^6)</f>
        <v>0</v>
      </c>
      <c r="AY628" cm="1">
        <f t="array" aca="1" ref="AY628" ca="1">IF($A628&gt;AY$1,"",$C628*INDEX('ETS yield tables'!$D$133:$CO$161,$B628,AY$1-$A628+1)/10^6)</f>
        <v>0</v>
      </c>
      <c r="AZ628" cm="1">
        <f t="array" aca="1" ref="AZ628" ca="1">IF($A628&gt;AZ$1,"",$C628*INDEX('ETS yield tables'!$D$133:$CO$161,$B628,AZ$1-$A628+1)/10^6)</f>
        <v>0</v>
      </c>
      <c r="BA628" cm="1">
        <f t="array" aca="1" ref="BA628" ca="1">IF($A628&gt;BA$1,"",$C628*INDEX('ETS yield tables'!$D$133:$CO$161,$B628,BA$1-$A628+1)/10^6)</f>
        <v>0</v>
      </c>
      <c r="BB628" cm="1">
        <f t="array" aca="1" ref="BB628" ca="1">IF($A628&gt;BB$1,"",$C628*INDEX('ETS yield tables'!$D$133:$CO$161,$B628,BB$1-$A628+1)/10^6)</f>
        <v>0</v>
      </c>
      <c r="BC628" cm="1">
        <f t="array" aca="1" ref="BC628" ca="1">IF($A628&gt;BC$1,"",$C628*INDEX('ETS yield tables'!$D$133:$CO$161,$B628,BC$1-$A628+1)/10^6)</f>
        <v>0</v>
      </c>
      <c r="BD628" cm="1">
        <f t="array" aca="1" ref="BD628" ca="1">IF($A628&gt;BD$1,"",$C628*INDEX('ETS yield tables'!$D$133:$CO$161,$B628,BD$1-$A628+1)/10^6)</f>
        <v>0</v>
      </c>
      <c r="BE628" cm="1">
        <f t="array" aca="1" ref="BE628" ca="1">IF($A628&gt;BE$1,"",$C628*INDEX('ETS yield tables'!$D$133:$CO$161,$B628,BE$1-$A628+1)/10^6)</f>
        <v>0</v>
      </c>
      <c r="BF628" cm="1">
        <f t="array" aca="1" ref="BF628" ca="1">IF($A628&gt;BF$1,"",$C628*INDEX('ETS yield tables'!$D$133:$CO$161,$B628,BF$1-$A628+1)/10^6)</f>
        <v>0</v>
      </c>
      <c r="BG628" cm="1">
        <f t="array" aca="1" ref="BG628" ca="1">IF($A628&gt;BG$1,"",$C628*INDEX('ETS yield tables'!$D$133:$CO$161,$B628,BG$1-$A628+1)/10^6)</f>
        <v>0</v>
      </c>
      <c r="BH628" cm="1">
        <f t="array" aca="1" ref="BH628" ca="1">IF($A628&gt;BH$1,"",$C628*INDEX('ETS yield tables'!$D$133:$CO$161,$B628,BH$1-$A628+1)/10^6)</f>
        <v>0</v>
      </c>
      <c r="BI628" cm="1">
        <f t="array" aca="1" ref="BI628" ca="1">IF($A628&gt;BI$1,"",$C628*INDEX('ETS yield tables'!$D$133:$CO$161,$B628,BI$1-$A628+1)/10^6)</f>
        <v>0</v>
      </c>
      <c r="BJ628" cm="1">
        <f t="array" aca="1" ref="BJ628" ca="1">IF($A628&gt;BJ$1,"",$C628*INDEX('ETS yield tables'!$D$133:$CO$161,$B628,BJ$1-$A628+1)/10^6)</f>
        <v>0</v>
      </c>
      <c r="BK628" cm="1">
        <f t="array" aca="1" ref="BK628" ca="1">IF($A628&gt;BK$1,"",$C628*INDEX('ETS yield tables'!$D$133:$CO$161,$B628,BK$1-$A628+1)/10^6)</f>
        <v>0</v>
      </c>
      <c r="BL628" cm="1">
        <f t="array" aca="1" ref="BL628" ca="1">IF($A628&gt;BL$1,"",$C628*INDEX('ETS yield tables'!$D$133:$CO$161,$B628,BL$1-$A628+1)/10^6)</f>
        <v>0</v>
      </c>
      <c r="BM628" cm="1">
        <f t="array" aca="1" ref="BM628" ca="1">IF($A628&gt;BM$1,"",$C628*INDEX('ETS yield tables'!$D$133:$CO$161,$B628,BM$1-$A628+1)/10^6)</f>
        <v>0</v>
      </c>
      <c r="BN628" cm="1">
        <f t="array" aca="1" ref="BN628" ca="1">IF($A628&gt;BN$1,"",$C628*INDEX('ETS yield tables'!$D$133:$CO$161,$B628,BN$1-$A628+1)/10^6)</f>
        <v>0</v>
      </c>
      <c r="BO628" cm="1">
        <f t="array" aca="1" ref="BO628" ca="1">IF($A628&gt;BO$1,"",$C628*INDEX('ETS yield tables'!$D$133:$CO$161,$B628,BO$1-$A628+1)/10^6)</f>
        <v>-7.6805585170468399E-2</v>
      </c>
      <c r="BP628" cm="1">
        <f t="array" aca="1" ref="BP628" ca="1">IF($A628&gt;BP$1,"",$C628*INDEX('ETS yield tables'!$D$133:$CO$161,$B628,BP$1-$A628+1)/10^6)</f>
        <v>-4.1127080447787272E-3</v>
      </c>
      <c r="BQ628" cm="1">
        <f t="array" aca="1" ref="BQ628" ca="1">IF($A628&gt;BQ$1,"",$C628*INDEX('ETS yield tables'!$D$133:$CO$161,$B628,BQ$1-$A628+1)/10^6)</f>
        <v>-4.0554825285484012E-3</v>
      </c>
      <c r="BR628" cm="1">
        <f t="array" aca="1" ref="BR628" ca="1">IF($A628&gt;BR$1,"",$C628*INDEX('ETS yield tables'!$D$133:$CO$161,$B628,BR$1-$A628+1)/10^6)</f>
        <v>-3.9841285291534962E-3</v>
      </c>
      <c r="BS628" cm="1">
        <f t="array" aca="1" ref="BS628" ca="1">IF($A628&gt;BS$1,"",$C628*INDEX('ETS yield tables'!$D$133:$CO$161,$B628,BS$1-$A628+1)/10^6)</f>
        <v>-3.9108057286421386E-3</v>
      </c>
      <c r="BT628" cm="1">
        <f t="array" aca="1" ref="BT628" ca="1">IF($A628&gt;BT$1,"",$C628*INDEX('ETS yield tables'!$D$133:$CO$161,$B628,BT$1-$A628+1)/10^6)</f>
        <v>-3.8315317694643408E-3</v>
      </c>
      <c r="BU628" cm="1">
        <f t="array" aca="1" ref="BU628" ca="1">IF($A628&gt;BU$1,"",$C628*INDEX('ETS yield tables'!$D$133:$CO$161,$B628,BU$1-$A628+1)/10^6)</f>
        <v>-3.7764091471671223E-3</v>
      </c>
      <c r="BV628" cm="1">
        <f t="array" aca="1" ref="BV628" ca="1">IF($A628&gt;BV$1,"",$C628*INDEX('ETS yield tables'!$D$133:$CO$161,$B628,BV$1-$A628+1)/10^6)</f>
        <v>-3.5285730726521891E-3</v>
      </c>
      <c r="BW628" cm="1">
        <f t="array" aca="1" ref="BW628" ca="1">IF($A628&gt;BW$1,"",$C628*INDEX('ETS yield tables'!$D$133:$CO$161,$B628,BW$1-$A628+1)/10^6)</f>
        <v>-3.1411802238226929E-3</v>
      </c>
      <c r="BX628" cm="1">
        <f t="array" aca="1" ref="BX628" ca="1">IF($A628&gt;BX$1,"",$C628*INDEX('ETS yield tables'!$D$133:$CO$161,$B628,BX$1-$A628+1)/10^6)</f>
        <v>-2.6438548116471607E-3</v>
      </c>
      <c r="BY628" cm="1">
        <f t="array" aca="1" ref="BY628" ca="1">IF($A628&gt;BY$1,"",$C628*INDEX('ETS yield tables'!$D$133:$CO$161,$B628,BY$1-$A628+1)/10^6)</f>
        <v>-2.3960845283140663E-3</v>
      </c>
      <c r="BZ628" cm="1">
        <f t="array" aca="1" ref="BZ628" ca="1">IF($A628&gt;BZ$1,"",$C628*INDEX('ETS yield tables'!$D$133:$CO$161,$B628,BZ$1-$A628+1)/10^6)</f>
        <v>0</v>
      </c>
      <c r="CA628" cm="1">
        <f t="array" aca="1" ref="CA628" ca="1">IF($A628&gt;CA$1,"",$C628*INDEX('ETS yield tables'!$D$133:$CO$161,$B628,CA$1-$A628+1)/10^6)</f>
        <v>0</v>
      </c>
      <c r="CB628" cm="1">
        <f t="array" aca="1" ref="CB628" ca="1">IF($A628&gt;CB$1,"",$C628*INDEX('ETS yield tables'!$D$133:$CO$161,$B628,CB$1-$A628+1)/10^6)</f>
        <v>0</v>
      </c>
      <c r="CC628" cm="1">
        <f t="array" aca="1" ref="CC628" ca="1">IF($A628&gt;CC$1,"",$C628*INDEX('ETS yield tables'!$D$133:$CO$161,$B628,CC$1-$A628+1)/10^6)</f>
        <v>0</v>
      </c>
      <c r="CD628" cm="1">
        <f t="array" aca="1" ref="CD628" ca="1">IF($A628&gt;CD$1,"",$C628*INDEX('ETS yield tables'!$D$133:$CO$161,$B628,CD$1-$A628+1)/10^6)</f>
        <v>0</v>
      </c>
      <c r="CE628" cm="1">
        <f t="array" aca="1" ref="CE628" ca="1">IF($A628&gt;CE$1,"",$C628*INDEX('ETS yield tables'!$D$133:$CO$161,$B628,CE$1-$A628+1)/10^6)</f>
        <v>0</v>
      </c>
      <c r="CF628" cm="1">
        <f t="array" aca="1" ref="CF628" ca="1">IF($A628&gt;CF$1,"",$C628*INDEX('ETS yield tables'!$D$133:$CO$161,$B628,CF$1-$A628+1)/10^6)</f>
        <v>0</v>
      </c>
      <c r="CG628" cm="1">
        <f t="array" aca="1" ref="CG628" ca="1">IF($A628&gt;CG$1,"",$C628*INDEX('ETS yield tables'!$D$133:$CO$161,$B628,CG$1-$A628+1)/10^6)</f>
        <v>0</v>
      </c>
      <c r="CH628" cm="1">
        <f t="array" aca="1" ref="CH628" ca="1">IF($A628&gt;CH$1,"",$C628*INDEX('ETS yield tables'!$D$133:$CO$161,$B628,CH$1-$A628+1)/10^6)</f>
        <v>0</v>
      </c>
      <c r="CI628" cm="1">
        <f t="array" aca="1" ref="CI628" ca="1">IF($A628&gt;CI$1,"",$C628*INDEX('ETS yield tables'!$D$133:$CO$161,$B628,CI$1-$A628+1)/10^6)</f>
        <v>0</v>
      </c>
      <c r="CJ628" cm="1">
        <f t="array" aca="1" ref="CJ628" ca="1">IF($A628&gt;CJ$1,"",$C628*INDEX('ETS yield tables'!$D$133:$CO$161,$B628,CJ$1-$A628+1)/10^6)</f>
        <v>0</v>
      </c>
      <c r="CK628" cm="1">
        <f t="array" aca="1" ref="CK628" ca="1">IF($A628&gt;CK$1,"",$C628*INDEX('ETS yield tables'!$D$133:$CO$161,$B628,CK$1-$A628+1)/10^6)</f>
        <v>0</v>
      </c>
      <c r="CL628" cm="1">
        <f t="array" aca="1" ref="CL628" ca="1">IF($A628&gt;CL$1,"",$C628*INDEX('ETS yield tables'!$D$133:$CO$161,$B628,CL$1-$A628+1)/10^6)</f>
        <v>0</v>
      </c>
      <c r="CM628" cm="1">
        <f t="array" aca="1" ref="CM628" ca="1">IF($A628&gt;CM$1,"",$C628*INDEX('ETS yield tables'!$D$133:$CO$161,$B628,CM$1-$A628+1)/10^6)</f>
        <v>0</v>
      </c>
      <c r="CN628" cm="1">
        <f t="array" aca="1" ref="CN628" ca="1">IF($A628&gt;CN$1,"",$C628*INDEX('ETS yield tables'!$D$133:$CO$161,$B628,CN$1-$A628+1)/10^6)</f>
        <v>0</v>
      </c>
      <c r="CO628" cm="1">
        <f t="array" aca="1" ref="CO628" ca="1">IF($A628&gt;CO$1,"",$C628*INDEX('ETS yield tables'!$D$133:$CO$161,$B628,CO$1-$A628+1)/10^6)</f>
        <v>0</v>
      </c>
    </row>
    <row r="629" spans="1:93" hidden="1" outlineLevel="1">
      <c r="A629">
        <v>2010</v>
      </c>
      <c r="B629">
        <f t="shared" si="271"/>
        <v>9</v>
      </c>
      <c r="C629" s="1">
        <v>325.45010962976005</v>
      </c>
      <c r="D629" s="64"/>
      <c r="E629" s="64"/>
      <c r="F629" s="64"/>
      <c r="G629" s="64"/>
      <c r="H629" s="64"/>
      <c r="I629" s="64"/>
      <c r="J629" s="64"/>
      <c r="K629" s="64"/>
      <c r="L629" s="64"/>
      <c r="M629" s="64"/>
      <c r="N629" s="64"/>
      <c r="O629" s="64"/>
      <c r="P629" s="64"/>
      <c r="Q629" s="64"/>
      <c r="R629" s="64"/>
      <c r="S629" s="64"/>
      <c r="T629" s="64"/>
      <c r="U629" s="64"/>
      <c r="V629" s="64"/>
      <c r="W629" s="64"/>
      <c r="X629" s="64"/>
      <c r="Y629" s="64"/>
      <c r="Z629" s="64"/>
      <c r="AA629" s="64"/>
      <c r="AB629" s="64"/>
      <c r="AC629" s="64"/>
      <c r="AD629" s="64"/>
      <c r="AE629" s="64"/>
      <c r="AF629" cm="1">
        <f t="array" aca="1" ref="AF629" ca="1">IF($A629&gt;AF$1,"",$C629*INDEX('ETS yield tables'!$D$133:$CO$161,$B629,AF$1-$A629+1)/10^6)</f>
        <v>0</v>
      </c>
      <c r="AG629" cm="1">
        <f t="array" aca="1" ref="AG629" ca="1">IF($A629&gt;AG$1,"",$C629*INDEX('ETS yield tables'!$D$133:$CO$161,$B629,AG$1-$A629+1)/10^6)</f>
        <v>0</v>
      </c>
      <c r="AH629" cm="1">
        <f t="array" aca="1" ref="AH629" ca="1">IF($A629&gt;AH$1,"",$C629*INDEX('ETS yield tables'!$D$133:$CO$161,$B629,AH$1-$A629+1)/10^6)</f>
        <v>0</v>
      </c>
      <c r="AI629" cm="1">
        <f t="array" aca="1" ref="AI629" ca="1">IF($A629&gt;AI$1,"",$C629*INDEX('ETS yield tables'!$D$133:$CO$161,$B629,AI$1-$A629+1)/10^6)</f>
        <v>0</v>
      </c>
      <c r="AJ629" cm="1">
        <f t="array" aca="1" ref="AJ629" ca="1">IF($A629&gt;AJ$1,"",$C629*INDEX('ETS yield tables'!$D$133:$CO$161,$B629,AJ$1-$A629+1)/10^6)</f>
        <v>0</v>
      </c>
      <c r="AK629" cm="1">
        <f t="array" aca="1" ref="AK629" ca="1">IF($A629&gt;AK$1,"",$C629*INDEX('ETS yield tables'!$D$133:$CO$161,$B629,AK$1-$A629+1)/10^6)</f>
        <v>0</v>
      </c>
      <c r="AL629" cm="1">
        <f t="array" aca="1" ref="AL629" ca="1">IF($A629&gt;AL$1,"",$C629*INDEX('ETS yield tables'!$D$133:$CO$161,$B629,AL$1-$A629+1)/10^6)</f>
        <v>0</v>
      </c>
      <c r="AM629" cm="1">
        <f t="array" aca="1" ref="AM629" ca="1">IF($A629&gt;AM$1,"",$C629*INDEX('ETS yield tables'!$D$133:$CO$161,$B629,AM$1-$A629+1)/10^6)</f>
        <v>0</v>
      </c>
      <c r="AN629" cm="1">
        <f t="array" aca="1" ref="AN629" ca="1">IF($A629&gt;AN$1,"",$C629*INDEX('ETS yield tables'!$D$133:$CO$161,$B629,AN$1-$A629+1)/10^6)</f>
        <v>0</v>
      </c>
      <c r="AO629" cm="1">
        <f t="array" aca="1" ref="AO629" ca="1">IF($A629&gt;AO$1,"",$C629*INDEX('ETS yield tables'!$D$133:$CO$161,$B629,AO$1-$A629+1)/10^6)</f>
        <v>0</v>
      </c>
      <c r="AP629" cm="1">
        <f t="array" aca="1" ref="AP629" ca="1">IF($A629&gt;AP$1,"",$C629*INDEX('ETS yield tables'!$D$133:$CO$161,$B629,AP$1-$A629+1)/10^6)</f>
        <v>0</v>
      </c>
      <c r="AQ629" cm="1">
        <f t="array" aca="1" ref="AQ629" ca="1">IF($A629&gt;AQ$1,"",$C629*INDEX('ETS yield tables'!$D$133:$CO$161,$B629,AQ$1-$A629+1)/10^6)</f>
        <v>0</v>
      </c>
      <c r="AR629" cm="1">
        <f t="array" aca="1" ref="AR629" ca="1">IF($A629&gt;AR$1,"",$C629*INDEX('ETS yield tables'!$D$133:$CO$161,$B629,AR$1-$A629+1)/10^6)</f>
        <v>0</v>
      </c>
      <c r="AS629" cm="1">
        <f t="array" aca="1" ref="AS629" ca="1">IF($A629&gt;AS$1,"",$C629*INDEX('ETS yield tables'!$D$133:$CO$161,$B629,AS$1-$A629+1)/10^6)</f>
        <v>0</v>
      </c>
      <c r="AT629" cm="1">
        <f t="array" aca="1" ref="AT629" ca="1">IF($A629&gt;AT$1,"",$C629*INDEX('ETS yield tables'!$D$133:$CO$161,$B629,AT$1-$A629+1)/10^6)</f>
        <v>0</v>
      </c>
      <c r="AU629" cm="1">
        <f t="array" aca="1" ref="AU629" ca="1">IF($A629&gt;AU$1,"",$C629*INDEX('ETS yield tables'!$D$133:$CO$161,$B629,AU$1-$A629+1)/10^6)</f>
        <v>0</v>
      </c>
      <c r="AV629" cm="1">
        <f t="array" aca="1" ref="AV629" ca="1">IF($A629&gt;AV$1,"",$C629*INDEX('ETS yield tables'!$D$133:$CO$161,$B629,AV$1-$A629+1)/10^6)</f>
        <v>0</v>
      </c>
      <c r="AW629" cm="1">
        <f t="array" aca="1" ref="AW629" ca="1">IF($A629&gt;AW$1,"",$C629*INDEX('ETS yield tables'!$D$133:$CO$161,$B629,AW$1-$A629+1)/10^6)</f>
        <v>0</v>
      </c>
      <c r="AX629" cm="1">
        <f t="array" aca="1" ref="AX629" ca="1">IF($A629&gt;AX$1,"",$C629*INDEX('ETS yield tables'!$D$133:$CO$161,$B629,AX$1-$A629+1)/10^6)</f>
        <v>0</v>
      </c>
      <c r="AY629" cm="1">
        <f t="array" aca="1" ref="AY629" ca="1">IF($A629&gt;AY$1,"",$C629*INDEX('ETS yield tables'!$D$133:$CO$161,$B629,AY$1-$A629+1)/10^6)</f>
        <v>0</v>
      </c>
      <c r="AZ629" cm="1">
        <f t="array" aca="1" ref="AZ629" ca="1">IF($A629&gt;AZ$1,"",$C629*INDEX('ETS yield tables'!$D$133:$CO$161,$B629,AZ$1-$A629+1)/10^6)</f>
        <v>0</v>
      </c>
      <c r="BA629" cm="1">
        <f t="array" aca="1" ref="BA629" ca="1">IF($A629&gt;BA$1,"",$C629*INDEX('ETS yield tables'!$D$133:$CO$161,$B629,BA$1-$A629+1)/10^6)</f>
        <v>0</v>
      </c>
      <c r="BB629" cm="1">
        <f t="array" aca="1" ref="BB629" ca="1">IF($A629&gt;BB$1,"",$C629*INDEX('ETS yield tables'!$D$133:$CO$161,$B629,BB$1-$A629+1)/10^6)</f>
        <v>0</v>
      </c>
      <c r="BC629" cm="1">
        <f t="array" aca="1" ref="BC629" ca="1">IF($A629&gt;BC$1,"",$C629*INDEX('ETS yield tables'!$D$133:$CO$161,$B629,BC$1-$A629+1)/10^6)</f>
        <v>0</v>
      </c>
      <c r="BD629" cm="1">
        <f t="array" aca="1" ref="BD629" ca="1">IF($A629&gt;BD$1,"",$C629*INDEX('ETS yield tables'!$D$133:$CO$161,$B629,BD$1-$A629+1)/10^6)</f>
        <v>0</v>
      </c>
      <c r="BE629" cm="1">
        <f t="array" aca="1" ref="BE629" ca="1">IF($A629&gt;BE$1,"",$C629*INDEX('ETS yield tables'!$D$133:$CO$161,$B629,BE$1-$A629+1)/10^6)</f>
        <v>0</v>
      </c>
      <c r="BF629" cm="1">
        <f t="array" aca="1" ref="BF629" ca="1">IF($A629&gt;BF$1,"",$C629*INDEX('ETS yield tables'!$D$133:$CO$161,$B629,BF$1-$A629+1)/10^6)</f>
        <v>0</v>
      </c>
      <c r="BG629" cm="1">
        <f t="array" aca="1" ref="BG629" ca="1">IF($A629&gt;BG$1,"",$C629*INDEX('ETS yield tables'!$D$133:$CO$161,$B629,BG$1-$A629+1)/10^6)</f>
        <v>0</v>
      </c>
      <c r="BH629" cm="1">
        <f t="array" aca="1" ref="BH629" ca="1">IF($A629&gt;BH$1,"",$C629*INDEX('ETS yield tables'!$D$133:$CO$161,$B629,BH$1-$A629+1)/10^6)</f>
        <v>0</v>
      </c>
      <c r="BI629" cm="1">
        <f t="array" aca="1" ref="BI629" ca="1">IF($A629&gt;BI$1,"",$C629*INDEX('ETS yield tables'!$D$133:$CO$161,$B629,BI$1-$A629+1)/10^6)</f>
        <v>0</v>
      </c>
      <c r="BJ629" cm="1">
        <f t="array" aca="1" ref="BJ629" ca="1">IF($A629&gt;BJ$1,"",$C629*INDEX('ETS yield tables'!$D$133:$CO$161,$B629,BJ$1-$A629+1)/10^6)</f>
        <v>0</v>
      </c>
      <c r="BK629" cm="1">
        <f t="array" aca="1" ref="BK629" ca="1">IF($A629&gt;BK$1,"",$C629*INDEX('ETS yield tables'!$D$133:$CO$161,$B629,BK$1-$A629+1)/10^6)</f>
        <v>0</v>
      </c>
      <c r="BL629" cm="1">
        <f t="array" aca="1" ref="BL629" ca="1">IF($A629&gt;BL$1,"",$C629*INDEX('ETS yield tables'!$D$133:$CO$161,$B629,BL$1-$A629+1)/10^6)</f>
        <v>0</v>
      </c>
      <c r="BM629" cm="1">
        <f t="array" aca="1" ref="BM629" ca="1">IF($A629&gt;BM$1,"",$C629*INDEX('ETS yield tables'!$D$133:$CO$161,$B629,BM$1-$A629+1)/10^6)</f>
        <v>0</v>
      </c>
      <c r="BN629" cm="1">
        <f t="array" aca="1" ref="BN629" ca="1">IF($A629&gt;BN$1,"",$C629*INDEX('ETS yield tables'!$D$133:$CO$161,$B629,BN$1-$A629+1)/10^6)</f>
        <v>0</v>
      </c>
      <c r="BO629" cm="1">
        <f t="array" aca="1" ref="BO629" ca="1">IF($A629&gt;BO$1,"",$C629*INDEX('ETS yield tables'!$D$133:$CO$161,$B629,BO$1-$A629+1)/10^6)</f>
        <v>0</v>
      </c>
      <c r="BP629" cm="1">
        <f t="array" aca="1" ref="BP629" ca="1">IF($A629&gt;BP$1,"",$C629*INDEX('ETS yield tables'!$D$133:$CO$161,$B629,BP$1-$A629+1)/10^6)</f>
        <v>-0.28875075529007932</v>
      </c>
      <c r="BQ629" cm="1">
        <f t="array" aca="1" ref="BQ629" ca="1">IF($A629&gt;BQ$1,"",$C629*INDEX('ETS yield tables'!$D$133:$CO$161,$B629,BQ$1-$A629+1)/10^6)</f>
        <v>-1.5461734346294035E-2</v>
      </c>
      <c r="BR629" cm="1">
        <f t="array" aca="1" ref="BR629" ca="1">IF($A629&gt;BR$1,"",$C629*INDEX('ETS yield tables'!$D$133:$CO$161,$B629,BR$1-$A629+1)/10^6)</f>
        <v>-1.5246594900423049E-2</v>
      </c>
      <c r="BS629" cm="1">
        <f t="array" aca="1" ref="BS629" ca="1">IF($A629&gt;BS$1,"",$C629*INDEX('ETS yield tables'!$D$133:$CO$161,$B629,BS$1-$A629+1)/10^6)</f>
        <v>-1.4978339393059649E-2</v>
      </c>
      <c r="BT629" cm="1">
        <f t="array" aca="1" ref="BT629" ca="1">IF($A629&gt;BT$1,"",$C629*INDEX('ETS yield tables'!$D$133:$CO$161,$B629,BT$1-$A629+1)/10^6)</f>
        <v>-1.4702682173852904E-2</v>
      </c>
      <c r="BU629" cm="1">
        <f t="array" aca="1" ref="BU629" ca="1">IF($A629&gt;BU$1,"",$C629*INDEX('ETS yield tables'!$D$133:$CO$161,$B629,BU$1-$A629+1)/10^6)</f>
        <v>-1.4404651561409559E-2</v>
      </c>
      <c r="BV629" cm="1">
        <f t="array" aca="1" ref="BV629" ca="1">IF($A629&gt;BV$1,"",$C629*INDEX('ETS yield tables'!$D$133:$CO$161,$B629,BV$1-$A629+1)/10^6)</f>
        <v>-1.419741794960171E-2</v>
      </c>
      <c r="BW629" cm="1">
        <f t="array" aca="1" ref="BW629" ca="1">IF($A629&gt;BW$1,"",$C629*INDEX('ETS yield tables'!$D$133:$CO$161,$B629,BW$1-$A629+1)/10^6)</f>
        <v>-1.3265677718139595E-2</v>
      </c>
      <c r="BX629" cm="1">
        <f t="array" aca="1" ref="BX629" ca="1">IF($A629&gt;BX$1,"",$C629*INDEX('ETS yield tables'!$D$133:$CO$161,$B629,BX$1-$A629+1)/10^6)</f>
        <v>-1.1809273506841399E-2</v>
      </c>
      <c r="BY629" cm="1">
        <f t="array" aca="1" ref="BY629" ca="1">IF($A629&gt;BY$1,"",$C629*INDEX('ETS yield tables'!$D$133:$CO$161,$B629,BY$1-$A629+1)/10^6)</f>
        <v>-9.9395775977234486E-3</v>
      </c>
      <c r="BZ629" cm="1">
        <f t="array" aca="1" ref="BZ629" ca="1">IF($A629&gt;BZ$1,"",$C629*INDEX('ETS yield tables'!$D$133:$CO$161,$B629,BZ$1-$A629+1)/10^6)</f>
        <v>-9.008084708344662E-3</v>
      </c>
      <c r="CA629" cm="1">
        <f t="array" aca="1" ref="CA629" ca="1">IF($A629&gt;CA$1,"",$C629*INDEX('ETS yield tables'!$D$133:$CO$161,$B629,CA$1-$A629+1)/10^6)</f>
        <v>0</v>
      </c>
      <c r="CB629" cm="1">
        <f t="array" aca="1" ref="CB629" ca="1">IF($A629&gt;CB$1,"",$C629*INDEX('ETS yield tables'!$D$133:$CO$161,$B629,CB$1-$A629+1)/10^6)</f>
        <v>0</v>
      </c>
      <c r="CC629" cm="1">
        <f t="array" aca="1" ref="CC629" ca="1">IF($A629&gt;CC$1,"",$C629*INDEX('ETS yield tables'!$D$133:$CO$161,$B629,CC$1-$A629+1)/10^6)</f>
        <v>0</v>
      </c>
      <c r="CD629" cm="1">
        <f t="array" aca="1" ref="CD629" ca="1">IF($A629&gt;CD$1,"",$C629*INDEX('ETS yield tables'!$D$133:$CO$161,$B629,CD$1-$A629+1)/10^6)</f>
        <v>0</v>
      </c>
      <c r="CE629" cm="1">
        <f t="array" aca="1" ref="CE629" ca="1">IF($A629&gt;CE$1,"",$C629*INDEX('ETS yield tables'!$D$133:$CO$161,$B629,CE$1-$A629+1)/10^6)</f>
        <v>0</v>
      </c>
      <c r="CF629" cm="1">
        <f t="array" aca="1" ref="CF629" ca="1">IF($A629&gt;CF$1,"",$C629*INDEX('ETS yield tables'!$D$133:$CO$161,$B629,CF$1-$A629+1)/10^6)</f>
        <v>0</v>
      </c>
      <c r="CG629" cm="1">
        <f t="array" aca="1" ref="CG629" ca="1">IF($A629&gt;CG$1,"",$C629*INDEX('ETS yield tables'!$D$133:$CO$161,$B629,CG$1-$A629+1)/10^6)</f>
        <v>0</v>
      </c>
      <c r="CH629" cm="1">
        <f t="array" aca="1" ref="CH629" ca="1">IF($A629&gt;CH$1,"",$C629*INDEX('ETS yield tables'!$D$133:$CO$161,$B629,CH$1-$A629+1)/10^6)</f>
        <v>0</v>
      </c>
      <c r="CI629" cm="1">
        <f t="array" aca="1" ref="CI629" ca="1">IF($A629&gt;CI$1,"",$C629*INDEX('ETS yield tables'!$D$133:$CO$161,$B629,CI$1-$A629+1)/10^6)</f>
        <v>0</v>
      </c>
      <c r="CJ629" cm="1">
        <f t="array" aca="1" ref="CJ629" ca="1">IF($A629&gt;CJ$1,"",$C629*INDEX('ETS yield tables'!$D$133:$CO$161,$B629,CJ$1-$A629+1)/10^6)</f>
        <v>0</v>
      </c>
      <c r="CK629" cm="1">
        <f t="array" aca="1" ref="CK629" ca="1">IF($A629&gt;CK$1,"",$C629*INDEX('ETS yield tables'!$D$133:$CO$161,$B629,CK$1-$A629+1)/10^6)</f>
        <v>0</v>
      </c>
      <c r="CL629" cm="1">
        <f t="array" aca="1" ref="CL629" ca="1">IF($A629&gt;CL$1,"",$C629*INDEX('ETS yield tables'!$D$133:$CO$161,$B629,CL$1-$A629+1)/10^6)</f>
        <v>0</v>
      </c>
      <c r="CM629" cm="1">
        <f t="array" aca="1" ref="CM629" ca="1">IF($A629&gt;CM$1,"",$C629*INDEX('ETS yield tables'!$D$133:$CO$161,$B629,CM$1-$A629+1)/10^6)</f>
        <v>0</v>
      </c>
      <c r="CN629" cm="1">
        <f t="array" aca="1" ref="CN629" ca="1">IF($A629&gt;CN$1,"",$C629*INDEX('ETS yield tables'!$D$133:$CO$161,$B629,CN$1-$A629+1)/10^6)</f>
        <v>0</v>
      </c>
      <c r="CO629" cm="1">
        <f t="array" aca="1" ref="CO629" ca="1">IF($A629&gt;CO$1,"",$C629*INDEX('ETS yield tables'!$D$133:$CO$161,$B629,CO$1-$A629+1)/10^6)</f>
        <v>0</v>
      </c>
    </row>
    <row r="630" spans="1:93" hidden="1" outlineLevel="1">
      <c r="A630">
        <v>2011</v>
      </c>
      <c r="B630">
        <f t="shared" si="271"/>
        <v>8</v>
      </c>
      <c r="C630" s="1">
        <v>284.76608200896004</v>
      </c>
      <c r="D630" s="64"/>
      <c r="E630" s="64"/>
      <c r="F630" s="64"/>
      <c r="G630" s="64"/>
      <c r="H630" s="64"/>
      <c r="I630" s="64"/>
      <c r="J630" s="64"/>
      <c r="K630" s="64"/>
      <c r="L630" s="64"/>
      <c r="M630" s="64"/>
      <c r="N630" s="64"/>
      <c r="O630" s="64"/>
      <c r="P630" s="64"/>
      <c r="Q630" s="64"/>
      <c r="R630" s="64"/>
      <c r="S630" s="64"/>
      <c r="T630" s="64"/>
      <c r="U630" s="64"/>
      <c r="V630" s="64"/>
      <c r="W630" s="64"/>
      <c r="X630" s="64"/>
      <c r="Y630" s="64"/>
      <c r="Z630" s="64"/>
      <c r="AA630" s="64"/>
      <c r="AB630" s="64"/>
      <c r="AC630" s="64"/>
      <c r="AD630" s="64"/>
      <c r="AE630" s="64"/>
      <c r="AF630" cm="1">
        <f t="array" aca="1" ref="AF630" ca="1">IF($A630&gt;AF$1,"",$C630*INDEX('ETS yield tables'!$D$133:$CO$161,$B630,AF$1-$A630+1)/10^6)</f>
        <v>0</v>
      </c>
      <c r="AG630" cm="1">
        <f t="array" aca="1" ref="AG630" ca="1">IF($A630&gt;AG$1,"",$C630*INDEX('ETS yield tables'!$D$133:$CO$161,$B630,AG$1-$A630+1)/10^6)</f>
        <v>0</v>
      </c>
      <c r="AH630" cm="1">
        <f t="array" aca="1" ref="AH630" ca="1">IF($A630&gt;AH$1,"",$C630*INDEX('ETS yield tables'!$D$133:$CO$161,$B630,AH$1-$A630+1)/10^6)</f>
        <v>0</v>
      </c>
      <c r="AI630" cm="1">
        <f t="array" aca="1" ref="AI630" ca="1">IF($A630&gt;AI$1,"",$C630*INDEX('ETS yield tables'!$D$133:$CO$161,$B630,AI$1-$A630+1)/10^6)</f>
        <v>0</v>
      </c>
      <c r="AJ630" cm="1">
        <f t="array" aca="1" ref="AJ630" ca="1">IF($A630&gt;AJ$1,"",$C630*INDEX('ETS yield tables'!$D$133:$CO$161,$B630,AJ$1-$A630+1)/10^6)</f>
        <v>0</v>
      </c>
      <c r="AK630" cm="1">
        <f t="array" aca="1" ref="AK630" ca="1">IF($A630&gt;AK$1,"",$C630*INDEX('ETS yield tables'!$D$133:$CO$161,$B630,AK$1-$A630+1)/10^6)</f>
        <v>0</v>
      </c>
      <c r="AL630" cm="1">
        <f t="array" aca="1" ref="AL630" ca="1">IF($A630&gt;AL$1,"",$C630*INDEX('ETS yield tables'!$D$133:$CO$161,$B630,AL$1-$A630+1)/10^6)</f>
        <v>0</v>
      </c>
      <c r="AM630" cm="1">
        <f t="array" aca="1" ref="AM630" ca="1">IF($A630&gt;AM$1,"",$C630*INDEX('ETS yield tables'!$D$133:$CO$161,$B630,AM$1-$A630+1)/10^6)</f>
        <v>0</v>
      </c>
      <c r="AN630" cm="1">
        <f t="array" aca="1" ref="AN630" ca="1">IF($A630&gt;AN$1,"",$C630*INDEX('ETS yield tables'!$D$133:$CO$161,$B630,AN$1-$A630+1)/10^6)</f>
        <v>0</v>
      </c>
      <c r="AO630" cm="1">
        <f t="array" aca="1" ref="AO630" ca="1">IF($A630&gt;AO$1,"",$C630*INDEX('ETS yield tables'!$D$133:$CO$161,$B630,AO$1-$A630+1)/10^6)</f>
        <v>0</v>
      </c>
      <c r="AP630" cm="1">
        <f t="array" aca="1" ref="AP630" ca="1">IF($A630&gt;AP$1,"",$C630*INDEX('ETS yield tables'!$D$133:$CO$161,$B630,AP$1-$A630+1)/10^6)</f>
        <v>0</v>
      </c>
      <c r="AQ630" cm="1">
        <f t="array" aca="1" ref="AQ630" ca="1">IF($A630&gt;AQ$1,"",$C630*INDEX('ETS yield tables'!$D$133:$CO$161,$B630,AQ$1-$A630+1)/10^6)</f>
        <v>0</v>
      </c>
      <c r="AR630" cm="1">
        <f t="array" aca="1" ref="AR630" ca="1">IF($A630&gt;AR$1,"",$C630*INDEX('ETS yield tables'!$D$133:$CO$161,$B630,AR$1-$A630+1)/10^6)</f>
        <v>0</v>
      </c>
      <c r="AS630" cm="1">
        <f t="array" aca="1" ref="AS630" ca="1">IF($A630&gt;AS$1,"",$C630*INDEX('ETS yield tables'!$D$133:$CO$161,$B630,AS$1-$A630+1)/10^6)</f>
        <v>0</v>
      </c>
      <c r="AT630" cm="1">
        <f t="array" aca="1" ref="AT630" ca="1">IF($A630&gt;AT$1,"",$C630*INDEX('ETS yield tables'!$D$133:$CO$161,$B630,AT$1-$A630+1)/10^6)</f>
        <v>0</v>
      </c>
      <c r="AU630" cm="1">
        <f t="array" aca="1" ref="AU630" ca="1">IF($A630&gt;AU$1,"",$C630*INDEX('ETS yield tables'!$D$133:$CO$161,$B630,AU$1-$A630+1)/10^6)</f>
        <v>0</v>
      </c>
      <c r="AV630" cm="1">
        <f t="array" aca="1" ref="AV630" ca="1">IF($A630&gt;AV$1,"",$C630*INDEX('ETS yield tables'!$D$133:$CO$161,$B630,AV$1-$A630+1)/10^6)</f>
        <v>0</v>
      </c>
      <c r="AW630" cm="1">
        <f t="array" aca="1" ref="AW630" ca="1">IF($A630&gt;AW$1,"",$C630*INDEX('ETS yield tables'!$D$133:$CO$161,$B630,AW$1-$A630+1)/10^6)</f>
        <v>0</v>
      </c>
      <c r="AX630" cm="1">
        <f t="array" aca="1" ref="AX630" ca="1">IF($A630&gt;AX$1,"",$C630*INDEX('ETS yield tables'!$D$133:$CO$161,$B630,AX$1-$A630+1)/10^6)</f>
        <v>0</v>
      </c>
      <c r="AY630" cm="1">
        <f t="array" aca="1" ref="AY630" ca="1">IF($A630&gt;AY$1,"",$C630*INDEX('ETS yield tables'!$D$133:$CO$161,$B630,AY$1-$A630+1)/10^6)</f>
        <v>0</v>
      </c>
      <c r="AZ630" cm="1">
        <f t="array" aca="1" ref="AZ630" ca="1">IF($A630&gt;AZ$1,"",$C630*INDEX('ETS yield tables'!$D$133:$CO$161,$B630,AZ$1-$A630+1)/10^6)</f>
        <v>0</v>
      </c>
      <c r="BA630" cm="1">
        <f t="array" aca="1" ref="BA630" ca="1">IF($A630&gt;BA$1,"",$C630*INDEX('ETS yield tables'!$D$133:$CO$161,$B630,BA$1-$A630+1)/10^6)</f>
        <v>0</v>
      </c>
      <c r="BB630" cm="1">
        <f t="array" aca="1" ref="BB630" ca="1">IF($A630&gt;BB$1,"",$C630*INDEX('ETS yield tables'!$D$133:$CO$161,$B630,BB$1-$A630+1)/10^6)</f>
        <v>0</v>
      </c>
      <c r="BC630" cm="1">
        <f t="array" aca="1" ref="BC630" ca="1">IF($A630&gt;BC$1,"",$C630*INDEX('ETS yield tables'!$D$133:$CO$161,$B630,BC$1-$A630+1)/10^6)</f>
        <v>0</v>
      </c>
      <c r="BD630" cm="1">
        <f t="array" aca="1" ref="BD630" ca="1">IF($A630&gt;BD$1,"",$C630*INDEX('ETS yield tables'!$D$133:$CO$161,$B630,BD$1-$A630+1)/10^6)</f>
        <v>0</v>
      </c>
      <c r="BE630" cm="1">
        <f t="array" aca="1" ref="BE630" ca="1">IF($A630&gt;BE$1,"",$C630*INDEX('ETS yield tables'!$D$133:$CO$161,$B630,BE$1-$A630+1)/10^6)</f>
        <v>0</v>
      </c>
      <c r="BF630" cm="1">
        <f t="array" aca="1" ref="BF630" ca="1">IF($A630&gt;BF$1,"",$C630*INDEX('ETS yield tables'!$D$133:$CO$161,$B630,BF$1-$A630+1)/10^6)</f>
        <v>0</v>
      </c>
      <c r="BG630" cm="1">
        <f t="array" aca="1" ref="BG630" ca="1">IF($A630&gt;BG$1,"",$C630*INDEX('ETS yield tables'!$D$133:$CO$161,$B630,BG$1-$A630+1)/10^6)</f>
        <v>0</v>
      </c>
      <c r="BH630" cm="1">
        <f t="array" aca="1" ref="BH630" ca="1">IF($A630&gt;BH$1,"",$C630*INDEX('ETS yield tables'!$D$133:$CO$161,$B630,BH$1-$A630+1)/10^6)</f>
        <v>0</v>
      </c>
      <c r="BI630" cm="1">
        <f t="array" aca="1" ref="BI630" ca="1">IF($A630&gt;BI$1,"",$C630*INDEX('ETS yield tables'!$D$133:$CO$161,$B630,BI$1-$A630+1)/10^6)</f>
        <v>0</v>
      </c>
      <c r="BJ630" cm="1">
        <f t="array" aca="1" ref="BJ630" ca="1">IF($A630&gt;BJ$1,"",$C630*INDEX('ETS yield tables'!$D$133:$CO$161,$B630,BJ$1-$A630+1)/10^6)</f>
        <v>0</v>
      </c>
      <c r="BK630" cm="1">
        <f t="array" aca="1" ref="BK630" ca="1">IF($A630&gt;BK$1,"",$C630*INDEX('ETS yield tables'!$D$133:$CO$161,$B630,BK$1-$A630+1)/10^6)</f>
        <v>0</v>
      </c>
      <c r="BL630" cm="1">
        <f t="array" aca="1" ref="BL630" ca="1">IF($A630&gt;BL$1,"",$C630*INDEX('ETS yield tables'!$D$133:$CO$161,$B630,BL$1-$A630+1)/10^6)</f>
        <v>0</v>
      </c>
      <c r="BM630" cm="1">
        <f t="array" aca="1" ref="BM630" ca="1">IF($A630&gt;BM$1,"",$C630*INDEX('ETS yield tables'!$D$133:$CO$161,$B630,BM$1-$A630+1)/10^6)</f>
        <v>0</v>
      </c>
      <c r="BN630" cm="1">
        <f t="array" aca="1" ref="BN630" ca="1">IF($A630&gt;BN$1,"",$C630*INDEX('ETS yield tables'!$D$133:$CO$161,$B630,BN$1-$A630+1)/10^6)</f>
        <v>0</v>
      </c>
      <c r="BO630" cm="1">
        <f t="array" aca="1" ref="BO630" ca="1">IF($A630&gt;BO$1,"",$C630*INDEX('ETS yield tables'!$D$133:$CO$161,$B630,BO$1-$A630+1)/10^6)</f>
        <v>0</v>
      </c>
      <c r="BP630" cm="1">
        <f t="array" aca="1" ref="BP630" ca="1">IF($A630&gt;BP$1,"",$C630*INDEX('ETS yield tables'!$D$133:$CO$161,$B630,BP$1-$A630+1)/10^6)</f>
        <v>0</v>
      </c>
      <c r="BQ630" cm="1">
        <f t="array" aca="1" ref="BQ630" ca="1">IF($A630&gt;BQ$1,"",$C630*INDEX('ETS yield tables'!$D$133:$CO$161,$B630,BQ$1-$A630+1)/10^6)</f>
        <v>-0.25265445863461733</v>
      </c>
      <c r="BR630" cm="1">
        <f t="array" aca="1" ref="BR630" ca="1">IF($A630&gt;BR$1,"",$C630*INDEX('ETS yield tables'!$D$133:$CO$161,$B630,BR$1-$A630+1)/10^6)</f>
        <v>-1.3528886242706926E-2</v>
      </c>
      <c r="BS630" cm="1">
        <f t="array" aca="1" ref="BS630" ca="1">IF($A630&gt;BS$1,"",$C630*INDEX('ETS yield tables'!$D$133:$CO$161,$B630,BS$1-$A630+1)/10^6)</f>
        <v>-1.3340641054662726E-2</v>
      </c>
      <c r="BT630" cm="1">
        <f t="array" aca="1" ref="BT630" ca="1">IF($A630&gt;BT$1,"",$C630*INDEX('ETS yield tables'!$D$133:$CO$161,$B630,BT$1-$A630+1)/10^6)</f>
        <v>-1.3105919763906041E-2</v>
      </c>
      <c r="BU630" cm="1">
        <f t="array" aca="1" ref="BU630" ca="1">IF($A630&gt;BU$1,"",$C630*INDEX('ETS yield tables'!$D$133:$CO$161,$B630,BU$1-$A630+1)/10^6)</f>
        <v>-1.28647220381462E-2</v>
      </c>
      <c r="BV630" cm="1">
        <f t="array" aca="1" ref="BV630" ca="1">IF($A630&gt;BV$1,"",$C630*INDEX('ETS yield tables'!$D$133:$CO$161,$B630,BV$1-$A630+1)/10^6)</f>
        <v>-1.2603947783312575E-2</v>
      </c>
      <c r="BW630" cm="1">
        <f t="array" aca="1" ref="BW630" ca="1">IF($A630&gt;BW$1,"",$C630*INDEX('ETS yield tables'!$D$133:$CO$161,$B630,BW$1-$A630+1)/10^6)</f>
        <v>-1.2422620132932547E-2</v>
      </c>
      <c r="BX630" cm="1">
        <f t="array" aca="1" ref="BX630" ca="1">IF($A630&gt;BX$1,"",$C630*INDEX('ETS yield tables'!$D$133:$CO$161,$B630,BX$1-$A630+1)/10^6)</f>
        <v>-1.1607355343298795E-2</v>
      </c>
      <c r="BY630" cm="1">
        <f t="array" aca="1" ref="BY630" ca="1">IF($A630&gt;BY$1,"",$C630*INDEX('ETS yield tables'!$D$133:$CO$161,$B630,BY$1-$A630+1)/10^6)</f>
        <v>-1.0333014027068944E-2</v>
      </c>
      <c r="BZ630" cm="1">
        <f t="array" aca="1" ref="BZ630" ca="1">IF($A630&gt;BZ$1,"",$C630*INDEX('ETS yield tables'!$D$133:$CO$161,$B630,BZ$1-$A630+1)/10^6)</f>
        <v>-8.6970459851672243E-3</v>
      </c>
      <c r="CA630" cm="1">
        <f t="array" aca="1" ref="CA630" ca="1">IF($A630&gt;CA$1,"",$C630*INDEX('ETS yield tables'!$D$133:$CO$161,$B630,CA$1-$A630+1)/10^6)</f>
        <v>-7.8819976177558083E-3</v>
      </c>
      <c r="CB630" cm="1">
        <f t="array" aca="1" ref="CB630" ca="1">IF($A630&gt;CB$1,"",$C630*INDEX('ETS yield tables'!$D$133:$CO$161,$B630,CB$1-$A630+1)/10^6)</f>
        <v>0</v>
      </c>
      <c r="CC630" cm="1">
        <f t="array" aca="1" ref="CC630" ca="1">IF($A630&gt;CC$1,"",$C630*INDEX('ETS yield tables'!$D$133:$CO$161,$B630,CC$1-$A630+1)/10^6)</f>
        <v>0</v>
      </c>
      <c r="CD630" cm="1">
        <f t="array" aca="1" ref="CD630" ca="1">IF($A630&gt;CD$1,"",$C630*INDEX('ETS yield tables'!$D$133:$CO$161,$B630,CD$1-$A630+1)/10^6)</f>
        <v>0</v>
      </c>
      <c r="CE630" cm="1">
        <f t="array" aca="1" ref="CE630" ca="1">IF($A630&gt;CE$1,"",$C630*INDEX('ETS yield tables'!$D$133:$CO$161,$B630,CE$1-$A630+1)/10^6)</f>
        <v>0</v>
      </c>
      <c r="CF630" cm="1">
        <f t="array" aca="1" ref="CF630" ca="1">IF($A630&gt;CF$1,"",$C630*INDEX('ETS yield tables'!$D$133:$CO$161,$B630,CF$1-$A630+1)/10^6)</f>
        <v>0</v>
      </c>
      <c r="CG630" cm="1">
        <f t="array" aca="1" ref="CG630" ca="1">IF($A630&gt;CG$1,"",$C630*INDEX('ETS yield tables'!$D$133:$CO$161,$B630,CG$1-$A630+1)/10^6)</f>
        <v>0</v>
      </c>
      <c r="CH630" cm="1">
        <f t="array" aca="1" ref="CH630" ca="1">IF($A630&gt;CH$1,"",$C630*INDEX('ETS yield tables'!$D$133:$CO$161,$B630,CH$1-$A630+1)/10^6)</f>
        <v>0</v>
      </c>
      <c r="CI630" cm="1">
        <f t="array" aca="1" ref="CI630" ca="1">IF($A630&gt;CI$1,"",$C630*INDEX('ETS yield tables'!$D$133:$CO$161,$B630,CI$1-$A630+1)/10^6)</f>
        <v>0</v>
      </c>
      <c r="CJ630" cm="1">
        <f t="array" aca="1" ref="CJ630" ca="1">IF($A630&gt;CJ$1,"",$C630*INDEX('ETS yield tables'!$D$133:$CO$161,$B630,CJ$1-$A630+1)/10^6)</f>
        <v>0</v>
      </c>
      <c r="CK630" cm="1">
        <f t="array" aca="1" ref="CK630" ca="1">IF($A630&gt;CK$1,"",$C630*INDEX('ETS yield tables'!$D$133:$CO$161,$B630,CK$1-$A630+1)/10^6)</f>
        <v>0</v>
      </c>
      <c r="CL630" cm="1">
        <f t="array" aca="1" ref="CL630" ca="1">IF($A630&gt;CL$1,"",$C630*INDEX('ETS yield tables'!$D$133:$CO$161,$B630,CL$1-$A630+1)/10^6)</f>
        <v>0</v>
      </c>
      <c r="CM630" cm="1">
        <f t="array" aca="1" ref="CM630" ca="1">IF($A630&gt;CM$1,"",$C630*INDEX('ETS yield tables'!$D$133:$CO$161,$B630,CM$1-$A630+1)/10^6)</f>
        <v>0</v>
      </c>
      <c r="CN630" cm="1">
        <f t="array" aca="1" ref="CN630" ca="1">IF($A630&gt;CN$1,"",$C630*INDEX('ETS yield tables'!$D$133:$CO$161,$B630,CN$1-$A630+1)/10^6)</f>
        <v>0</v>
      </c>
      <c r="CO630" cm="1">
        <f t="array" aca="1" ref="CO630" ca="1">IF($A630&gt;CO$1,"",$C630*INDEX('ETS yield tables'!$D$133:$CO$161,$B630,CO$1-$A630+1)/10^6)</f>
        <v>0</v>
      </c>
    </row>
    <row r="631" spans="1:93" hidden="1" outlineLevel="1">
      <c r="A631">
        <v>2012</v>
      </c>
      <c r="B631">
        <f t="shared" si="271"/>
        <v>7</v>
      </c>
      <c r="C631" s="1">
        <v>501.50994209295999</v>
      </c>
      <c r="D631" s="64"/>
      <c r="E631" s="64"/>
      <c r="F631" s="64"/>
      <c r="G631" s="64"/>
      <c r="H631" s="64"/>
      <c r="I631" s="64"/>
      <c r="J631" s="64"/>
      <c r="K631" s="64"/>
      <c r="L631" s="64"/>
      <c r="M631" s="64"/>
      <c r="N631" s="64"/>
      <c r="O631" s="64"/>
      <c r="P631" s="64"/>
      <c r="Q631" s="64"/>
      <c r="R631" s="64"/>
      <c r="S631" s="64"/>
      <c r="T631" s="64"/>
      <c r="U631" s="64"/>
      <c r="V631" s="64"/>
      <c r="W631" s="64"/>
      <c r="X631" s="64"/>
      <c r="Y631" s="64"/>
      <c r="Z631" s="64"/>
      <c r="AA631" s="64"/>
      <c r="AB631" s="64"/>
      <c r="AC631" s="64"/>
      <c r="AD631" s="64"/>
      <c r="AE631" s="64"/>
      <c r="AF631" cm="1">
        <f t="array" aca="1" ref="AF631" ca="1">IF($A631&gt;AF$1,"",$C631*INDEX('ETS yield tables'!$D$133:$CO$161,$B631,AF$1-$A631+1)/10^6)</f>
        <v>0</v>
      </c>
      <c r="AG631" cm="1">
        <f t="array" aca="1" ref="AG631" ca="1">IF($A631&gt;AG$1,"",$C631*INDEX('ETS yield tables'!$D$133:$CO$161,$B631,AG$1-$A631+1)/10^6)</f>
        <v>0</v>
      </c>
      <c r="AH631" cm="1">
        <f t="array" aca="1" ref="AH631" ca="1">IF($A631&gt;AH$1,"",$C631*INDEX('ETS yield tables'!$D$133:$CO$161,$B631,AH$1-$A631+1)/10^6)</f>
        <v>0</v>
      </c>
      <c r="AI631" cm="1">
        <f t="array" aca="1" ref="AI631" ca="1">IF($A631&gt;AI$1,"",$C631*INDEX('ETS yield tables'!$D$133:$CO$161,$B631,AI$1-$A631+1)/10^6)</f>
        <v>0</v>
      </c>
      <c r="AJ631" cm="1">
        <f t="array" aca="1" ref="AJ631" ca="1">IF($A631&gt;AJ$1,"",$C631*INDEX('ETS yield tables'!$D$133:$CO$161,$B631,AJ$1-$A631+1)/10^6)</f>
        <v>0</v>
      </c>
      <c r="AK631" cm="1">
        <f t="array" aca="1" ref="AK631" ca="1">IF($A631&gt;AK$1,"",$C631*INDEX('ETS yield tables'!$D$133:$CO$161,$B631,AK$1-$A631+1)/10^6)</f>
        <v>0</v>
      </c>
      <c r="AL631" cm="1">
        <f t="array" aca="1" ref="AL631" ca="1">IF($A631&gt;AL$1,"",$C631*INDEX('ETS yield tables'!$D$133:$CO$161,$B631,AL$1-$A631+1)/10^6)</f>
        <v>0</v>
      </c>
      <c r="AM631" cm="1">
        <f t="array" aca="1" ref="AM631" ca="1">IF($A631&gt;AM$1,"",$C631*INDEX('ETS yield tables'!$D$133:$CO$161,$B631,AM$1-$A631+1)/10^6)</f>
        <v>0</v>
      </c>
      <c r="AN631" cm="1">
        <f t="array" aca="1" ref="AN631" ca="1">IF($A631&gt;AN$1,"",$C631*INDEX('ETS yield tables'!$D$133:$CO$161,$B631,AN$1-$A631+1)/10^6)</f>
        <v>0</v>
      </c>
      <c r="AO631" cm="1">
        <f t="array" aca="1" ref="AO631" ca="1">IF($A631&gt;AO$1,"",$C631*INDEX('ETS yield tables'!$D$133:$CO$161,$B631,AO$1-$A631+1)/10^6)</f>
        <v>0</v>
      </c>
      <c r="AP631" cm="1">
        <f t="array" aca="1" ref="AP631" ca="1">IF($A631&gt;AP$1,"",$C631*INDEX('ETS yield tables'!$D$133:$CO$161,$B631,AP$1-$A631+1)/10^6)</f>
        <v>0</v>
      </c>
      <c r="AQ631" cm="1">
        <f t="array" aca="1" ref="AQ631" ca="1">IF($A631&gt;AQ$1,"",$C631*INDEX('ETS yield tables'!$D$133:$CO$161,$B631,AQ$1-$A631+1)/10^6)</f>
        <v>0</v>
      </c>
      <c r="AR631" cm="1">
        <f t="array" aca="1" ref="AR631" ca="1">IF($A631&gt;AR$1,"",$C631*INDEX('ETS yield tables'!$D$133:$CO$161,$B631,AR$1-$A631+1)/10^6)</f>
        <v>0</v>
      </c>
      <c r="AS631" cm="1">
        <f t="array" aca="1" ref="AS631" ca="1">IF($A631&gt;AS$1,"",$C631*INDEX('ETS yield tables'!$D$133:$CO$161,$B631,AS$1-$A631+1)/10^6)</f>
        <v>0</v>
      </c>
      <c r="AT631" cm="1">
        <f t="array" aca="1" ref="AT631" ca="1">IF($A631&gt;AT$1,"",$C631*INDEX('ETS yield tables'!$D$133:$CO$161,$B631,AT$1-$A631+1)/10^6)</f>
        <v>0</v>
      </c>
      <c r="AU631" cm="1">
        <f t="array" aca="1" ref="AU631" ca="1">IF($A631&gt;AU$1,"",$C631*INDEX('ETS yield tables'!$D$133:$CO$161,$B631,AU$1-$A631+1)/10^6)</f>
        <v>0</v>
      </c>
      <c r="AV631" cm="1">
        <f t="array" aca="1" ref="AV631" ca="1">IF($A631&gt;AV$1,"",$C631*INDEX('ETS yield tables'!$D$133:$CO$161,$B631,AV$1-$A631+1)/10^6)</f>
        <v>0</v>
      </c>
      <c r="AW631" cm="1">
        <f t="array" aca="1" ref="AW631" ca="1">IF($A631&gt;AW$1,"",$C631*INDEX('ETS yield tables'!$D$133:$CO$161,$B631,AW$1-$A631+1)/10^6)</f>
        <v>0</v>
      </c>
      <c r="AX631" cm="1">
        <f t="array" aca="1" ref="AX631" ca="1">IF($A631&gt;AX$1,"",$C631*INDEX('ETS yield tables'!$D$133:$CO$161,$B631,AX$1-$A631+1)/10^6)</f>
        <v>0</v>
      </c>
      <c r="AY631" cm="1">
        <f t="array" aca="1" ref="AY631" ca="1">IF($A631&gt;AY$1,"",$C631*INDEX('ETS yield tables'!$D$133:$CO$161,$B631,AY$1-$A631+1)/10^6)</f>
        <v>0</v>
      </c>
      <c r="AZ631" cm="1">
        <f t="array" aca="1" ref="AZ631" ca="1">IF($A631&gt;AZ$1,"",$C631*INDEX('ETS yield tables'!$D$133:$CO$161,$B631,AZ$1-$A631+1)/10^6)</f>
        <v>0</v>
      </c>
      <c r="BA631" cm="1">
        <f t="array" aca="1" ref="BA631" ca="1">IF($A631&gt;BA$1,"",$C631*INDEX('ETS yield tables'!$D$133:$CO$161,$B631,BA$1-$A631+1)/10^6)</f>
        <v>0</v>
      </c>
      <c r="BB631" cm="1">
        <f t="array" aca="1" ref="BB631" ca="1">IF($A631&gt;BB$1,"",$C631*INDEX('ETS yield tables'!$D$133:$CO$161,$B631,BB$1-$A631+1)/10^6)</f>
        <v>0</v>
      </c>
      <c r="BC631" cm="1">
        <f t="array" aca="1" ref="BC631" ca="1">IF($A631&gt;BC$1,"",$C631*INDEX('ETS yield tables'!$D$133:$CO$161,$B631,BC$1-$A631+1)/10^6)</f>
        <v>0</v>
      </c>
      <c r="BD631" cm="1">
        <f t="array" aca="1" ref="BD631" ca="1">IF($A631&gt;BD$1,"",$C631*INDEX('ETS yield tables'!$D$133:$CO$161,$B631,BD$1-$A631+1)/10^6)</f>
        <v>0</v>
      </c>
      <c r="BE631" cm="1">
        <f t="array" aca="1" ref="BE631" ca="1">IF($A631&gt;BE$1,"",$C631*INDEX('ETS yield tables'!$D$133:$CO$161,$B631,BE$1-$A631+1)/10^6)</f>
        <v>0</v>
      </c>
      <c r="BF631" cm="1">
        <f t="array" aca="1" ref="BF631" ca="1">IF($A631&gt;BF$1,"",$C631*INDEX('ETS yield tables'!$D$133:$CO$161,$B631,BF$1-$A631+1)/10^6)</f>
        <v>0</v>
      </c>
      <c r="BG631" cm="1">
        <f t="array" aca="1" ref="BG631" ca="1">IF($A631&gt;BG$1,"",$C631*INDEX('ETS yield tables'!$D$133:$CO$161,$B631,BG$1-$A631+1)/10^6)</f>
        <v>0</v>
      </c>
      <c r="BH631" cm="1">
        <f t="array" aca="1" ref="BH631" ca="1">IF($A631&gt;BH$1,"",$C631*INDEX('ETS yield tables'!$D$133:$CO$161,$B631,BH$1-$A631+1)/10^6)</f>
        <v>0</v>
      </c>
      <c r="BI631" cm="1">
        <f t="array" aca="1" ref="BI631" ca="1">IF($A631&gt;BI$1,"",$C631*INDEX('ETS yield tables'!$D$133:$CO$161,$B631,BI$1-$A631+1)/10^6)</f>
        <v>0</v>
      </c>
      <c r="BJ631" cm="1">
        <f t="array" aca="1" ref="BJ631" ca="1">IF($A631&gt;BJ$1,"",$C631*INDEX('ETS yield tables'!$D$133:$CO$161,$B631,BJ$1-$A631+1)/10^6)</f>
        <v>0</v>
      </c>
      <c r="BK631" cm="1">
        <f t="array" aca="1" ref="BK631" ca="1">IF($A631&gt;BK$1,"",$C631*INDEX('ETS yield tables'!$D$133:$CO$161,$B631,BK$1-$A631+1)/10^6)</f>
        <v>0</v>
      </c>
      <c r="BL631" cm="1">
        <f t="array" aca="1" ref="BL631" ca="1">IF($A631&gt;BL$1,"",$C631*INDEX('ETS yield tables'!$D$133:$CO$161,$B631,BL$1-$A631+1)/10^6)</f>
        <v>0</v>
      </c>
      <c r="BM631" cm="1">
        <f t="array" aca="1" ref="BM631" ca="1">IF($A631&gt;BM$1,"",$C631*INDEX('ETS yield tables'!$D$133:$CO$161,$B631,BM$1-$A631+1)/10^6)</f>
        <v>0</v>
      </c>
      <c r="BN631" cm="1">
        <f t="array" aca="1" ref="BN631" ca="1">IF($A631&gt;BN$1,"",$C631*INDEX('ETS yield tables'!$D$133:$CO$161,$B631,BN$1-$A631+1)/10^6)</f>
        <v>0</v>
      </c>
      <c r="BO631" cm="1">
        <f t="array" aca="1" ref="BO631" ca="1">IF($A631&gt;BO$1,"",$C631*INDEX('ETS yield tables'!$D$133:$CO$161,$B631,BO$1-$A631+1)/10^6)</f>
        <v>0</v>
      </c>
      <c r="BP631" cm="1">
        <f t="array" aca="1" ref="BP631" ca="1">IF($A631&gt;BP$1,"",$C631*INDEX('ETS yield tables'!$D$133:$CO$161,$B631,BP$1-$A631+1)/10^6)</f>
        <v>0</v>
      </c>
      <c r="BQ631" cm="1">
        <f t="array" aca="1" ref="BQ631" ca="1">IF($A631&gt;BQ$1,"",$C631*INDEX('ETS yield tables'!$D$133:$CO$161,$B631,BQ$1-$A631+1)/10^6)</f>
        <v>0</v>
      </c>
      <c r="BR631" cm="1">
        <f t="array" aca="1" ref="BR631" ca="1">IF($A631&gt;BR$1,"",$C631*INDEX('ETS yield tables'!$D$133:$CO$161,$B631,BR$1-$A631+1)/10^6)</f>
        <v>-0.4449572154993805</v>
      </c>
      <c r="BS631" cm="1">
        <f t="array" aca="1" ref="BS631" ca="1">IF($A631&gt;BS$1,"",$C631*INDEX('ETS yield tables'!$D$133:$CO$161,$B631,BS$1-$A631+1)/10^6)</f>
        <v>-2.3826120401335964E-2</v>
      </c>
      <c r="BT631" cm="1">
        <f t="array" aca="1" ref="BT631" ca="1">IF($A631&gt;BT$1,"",$C631*INDEX('ETS yield tables'!$D$133:$CO$161,$B631,BT$1-$A631+1)/10^6)</f>
        <v>-2.3494596251095509E-2</v>
      </c>
      <c r="BU631" cm="1">
        <f t="array" aca="1" ref="BU631" ca="1">IF($A631&gt;BU$1,"",$C631*INDEX('ETS yield tables'!$D$133:$CO$161,$B631,BU$1-$A631+1)/10^6)</f>
        <v>-2.3081221666226004E-2</v>
      </c>
      <c r="BV631" cm="1">
        <f t="array" aca="1" ref="BV631" ca="1">IF($A631&gt;BV$1,"",$C631*INDEX('ETS yield tables'!$D$133:$CO$161,$B631,BV$1-$A631+1)/10^6)</f>
        <v>-2.2656441240743425E-2</v>
      </c>
      <c r="BW631" cm="1">
        <f t="array" aca="1" ref="BW631" ca="1">IF($A631&gt;BW$1,"",$C631*INDEX('ETS yield tables'!$D$133:$CO$161,$B631,BW$1-$A631+1)/10^6)</f>
        <v>-2.2197184012781739E-2</v>
      </c>
      <c r="BX631" cm="1">
        <f t="array" aca="1" ref="BX631" ca="1">IF($A631&gt;BX$1,"",$C631*INDEX('ETS yield tables'!$D$133:$CO$161,$B631,BX$1-$A631+1)/10^6)</f>
        <v>-2.1877842542054618E-2</v>
      </c>
      <c r="BY631" cm="1">
        <f t="array" aca="1" ref="BY631" ca="1">IF($A631&gt;BY$1,"",$C631*INDEX('ETS yield tables'!$D$133:$CO$161,$B631,BY$1-$A631+1)/10^6)</f>
        <v>-2.0442055686558297E-2</v>
      </c>
      <c r="BZ631" cm="1">
        <f t="array" aca="1" ref="BZ631" ca="1">IF($A631&gt;BZ$1,"",$C631*INDEX('ETS yield tables'!$D$133:$CO$161,$B631,BZ$1-$A631+1)/10^6)</f>
        <v>-1.8197775626235001E-2</v>
      </c>
      <c r="CA631" cm="1">
        <f t="array" aca="1" ref="CA631" ca="1">IF($A631&gt;CA$1,"",$C631*INDEX('ETS yield tables'!$D$133:$CO$161,$B631,CA$1-$A631+1)/10^6)</f>
        <v>-1.5316624078368249E-2</v>
      </c>
      <c r="CB631" cm="1">
        <f t="array" aca="1" ref="CB631" ca="1">IF($A631&gt;CB$1,"",$C631*INDEX('ETS yield tables'!$D$133:$CO$161,$B631,CB$1-$A631+1)/10^6)</f>
        <v>-1.3881218370427934E-2</v>
      </c>
      <c r="CC631" cm="1">
        <f t="array" aca="1" ref="CC631" ca="1">IF($A631&gt;CC$1,"",$C631*INDEX('ETS yield tables'!$D$133:$CO$161,$B631,CC$1-$A631+1)/10^6)</f>
        <v>0</v>
      </c>
      <c r="CD631" cm="1">
        <f t="array" aca="1" ref="CD631" ca="1">IF($A631&gt;CD$1,"",$C631*INDEX('ETS yield tables'!$D$133:$CO$161,$B631,CD$1-$A631+1)/10^6)</f>
        <v>0</v>
      </c>
      <c r="CE631" cm="1">
        <f t="array" aca="1" ref="CE631" ca="1">IF($A631&gt;CE$1,"",$C631*INDEX('ETS yield tables'!$D$133:$CO$161,$B631,CE$1-$A631+1)/10^6)</f>
        <v>0</v>
      </c>
      <c r="CF631" cm="1">
        <f t="array" aca="1" ref="CF631" ca="1">IF($A631&gt;CF$1,"",$C631*INDEX('ETS yield tables'!$D$133:$CO$161,$B631,CF$1-$A631+1)/10^6)</f>
        <v>0</v>
      </c>
      <c r="CG631" cm="1">
        <f t="array" aca="1" ref="CG631" ca="1">IF($A631&gt;CG$1,"",$C631*INDEX('ETS yield tables'!$D$133:$CO$161,$B631,CG$1-$A631+1)/10^6)</f>
        <v>0</v>
      </c>
      <c r="CH631" cm="1">
        <f t="array" aca="1" ref="CH631" ca="1">IF($A631&gt;CH$1,"",$C631*INDEX('ETS yield tables'!$D$133:$CO$161,$B631,CH$1-$A631+1)/10^6)</f>
        <v>0</v>
      </c>
      <c r="CI631" cm="1">
        <f t="array" aca="1" ref="CI631" ca="1">IF($A631&gt;CI$1,"",$C631*INDEX('ETS yield tables'!$D$133:$CO$161,$B631,CI$1-$A631+1)/10^6)</f>
        <v>0</v>
      </c>
      <c r="CJ631" cm="1">
        <f t="array" aca="1" ref="CJ631" ca="1">IF($A631&gt;CJ$1,"",$C631*INDEX('ETS yield tables'!$D$133:$CO$161,$B631,CJ$1-$A631+1)/10^6)</f>
        <v>0</v>
      </c>
      <c r="CK631" cm="1">
        <f t="array" aca="1" ref="CK631" ca="1">IF($A631&gt;CK$1,"",$C631*INDEX('ETS yield tables'!$D$133:$CO$161,$B631,CK$1-$A631+1)/10^6)</f>
        <v>0</v>
      </c>
      <c r="CL631" cm="1">
        <f t="array" aca="1" ref="CL631" ca="1">IF($A631&gt;CL$1,"",$C631*INDEX('ETS yield tables'!$D$133:$CO$161,$B631,CL$1-$A631+1)/10^6)</f>
        <v>0</v>
      </c>
      <c r="CM631" cm="1">
        <f t="array" aca="1" ref="CM631" ca="1">IF($A631&gt;CM$1,"",$C631*INDEX('ETS yield tables'!$D$133:$CO$161,$B631,CM$1-$A631+1)/10^6)</f>
        <v>0</v>
      </c>
      <c r="CN631" cm="1">
        <f t="array" aca="1" ref="CN631" ca="1">IF($A631&gt;CN$1,"",$C631*INDEX('ETS yield tables'!$D$133:$CO$161,$B631,CN$1-$A631+1)/10^6)</f>
        <v>0</v>
      </c>
      <c r="CO631" cm="1">
        <f t="array" aca="1" ref="CO631" ca="1">IF($A631&gt;CO$1,"",$C631*INDEX('ETS yield tables'!$D$133:$CO$161,$B631,CO$1-$A631+1)/10^6)</f>
        <v>0</v>
      </c>
    </row>
    <row r="632" spans="1:93" hidden="1" outlineLevel="1">
      <c r="A632">
        <v>2013</v>
      </c>
      <c r="B632">
        <f t="shared" si="271"/>
        <v>6</v>
      </c>
      <c r="C632" s="1">
        <v>62.139217592000001</v>
      </c>
      <c r="D632" s="64"/>
      <c r="E632" s="64"/>
      <c r="F632" s="64"/>
      <c r="G632" s="64"/>
      <c r="H632" s="64"/>
      <c r="I632" s="64"/>
      <c r="J632" s="64"/>
      <c r="K632" s="64"/>
      <c r="L632" s="64"/>
      <c r="M632" s="64"/>
      <c r="N632" s="64"/>
      <c r="O632" s="64"/>
      <c r="P632" s="64"/>
      <c r="Q632" s="64"/>
      <c r="R632" s="64"/>
      <c r="S632" s="64"/>
      <c r="T632" s="64"/>
      <c r="U632" s="64"/>
      <c r="V632" s="64"/>
      <c r="W632" s="64"/>
      <c r="X632" s="64"/>
      <c r="Y632" s="64"/>
      <c r="Z632" s="64"/>
      <c r="AA632" s="64"/>
      <c r="AB632" s="64"/>
      <c r="AC632" s="64"/>
      <c r="AD632" s="64"/>
      <c r="AE632" s="64"/>
      <c r="AF632" cm="1">
        <f t="array" aca="1" ref="AF632" ca="1">IF($A632&gt;AF$1,"",$C632*INDEX('ETS yield tables'!$D$133:$CO$161,$B632,AF$1-$A632+1)/10^6)</f>
        <v>0</v>
      </c>
      <c r="AG632" cm="1">
        <f t="array" aca="1" ref="AG632" ca="1">IF($A632&gt;AG$1,"",$C632*INDEX('ETS yield tables'!$D$133:$CO$161,$B632,AG$1-$A632+1)/10^6)</f>
        <v>0</v>
      </c>
      <c r="AH632" cm="1">
        <f t="array" aca="1" ref="AH632" ca="1">IF($A632&gt;AH$1,"",$C632*INDEX('ETS yield tables'!$D$133:$CO$161,$B632,AH$1-$A632+1)/10^6)</f>
        <v>0</v>
      </c>
      <c r="AI632" cm="1">
        <f t="array" aca="1" ref="AI632" ca="1">IF($A632&gt;AI$1,"",$C632*INDEX('ETS yield tables'!$D$133:$CO$161,$B632,AI$1-$A632+1)/10^6)</f>
        <v>0</v>
      </c>
      <c r="AJ632" cm="1">
        <f t="array" aca="1" ref="AJ632" ca="1">IF($A632&gt;AJ$1,"",$C632*INDEX('ETS yield tables'!$D$133:$CO$161,$B632,AJ$1-$A632+1)/10^6)</f>
        <v>0</v>
      </c>
      <c r="AK632" cm="1">
        <f t="array" aca="1" ref="AK632" ca="1">IF($A632&gt;AK$1,"",$C632*INDEX('ETS yield tables'!$D$133:$CO$161,$B632,AK$1-$A632+1)/10^6)</f>
        <v>0</v>
      </c>
      <c r="AL632" cm="1">
        <f t="array" aca="1" ref="AL632" ca="1">IF($A632&gt;AL$1,"",$C632*INDEX('ETS yield tables'!$D$133:$CO$161,$B632,AL$1-$A632+1)/10^6)</f>
        <v>0</v>
      </c>
      <c r="AM632" cm="1">
        <f t="array" aca="1" ref="AM632" ca="1">IF($A632&gt;AM$1,"",$C632*INDEX('ETS yield tables'!$D$133:$CO$161,$B632,AM$1-$A632+1)/10^6)</f>
        <v>0</v>
      </c>
      <c r="AN632" cm="1">
        <f t="array" aca="1" ref="AN632" ca="1">IF($A632&gt;AN$1,"",$C632*INDEX('ETS yield tables'!$D$133:$CO$161,$B632,AN$1-$A632+1)/10^6)</f>
        <v>0</v>
      </c>
      <c r="AO632" cm="1">
        <f t="array" aca="1" ref="AO632" ca="1">IF($A632&gt;AO$1,"",$C632*INDEX('ETS yield tables'!$D$133:$CO$161,$B632,AO$1-$A632+1)/10^6)</f>
        <v>0</v>
      </c>
      <c r="AP632" cm="1">
        <f t="array" aca="1" ref="AP632" ca="1">IF($A632&gt;AP$1,"",$C632*INDEX('ETS yield tables'!$D$133:$CO$161,$B632,AP$1-$A632+1)/10^6)</f>
        <v>0</v>
      </c>
      <c r="AQ632" cm="1">
        <f t="array" aca="1" ref="AQ632" ca="1">IF($A632&gt;AQ$1,"",$C632*INDEX('ETS yield tables'!$D$133:$CO$161,$B632,AQ$1-$A632+1)/10^6)</f>
        <v>0</v>
      </c>
      <c r="AR632" cm="1">
        <f t="array" aca="1" ref="AR632" ca="1">IF($A632&gt;AR$1,"",$C632*INDEX('ETS yield tables'!$D$133:$CO$161,$B632,AR$1-$A632+1)/10^6)</f>
        <v>0</v>
      </c>
      <c r="AS632" cm="1">
        <f t="array" aca="1" ref="AS632" ca="1">IF($A632&gt;AS$1,"",$C632*INDEX('ETS yield tables'!$D$133:$CO$161,$B632,AS$1-$A632+1)/10^6)</f>
        <v>0</v>
      </c>
      <c r="AT632" cm="1">
        <f t="array" aca="1" ref="AT632" ca="1">IF($A632&gt;AT$1,"",$C632*INDEX('ETS yield tables'!$D$133:$CO$161,$B632,AT$1-$A632+1)/10^6)</f>
        <v>0</v>
      </c>
      <c r="AU632" cm="1">
        <f t="array" aca="1" ref="AU632" ca="1">IF($A632&gt;AU$1,"",$C632*INDEX('ETS yield tables'!$D$133:$CO$161,$B632,AU$1-$A632+1)/10^6)</f>
        <v>0</v>
      </c>
      <c r="AV632" cm="1">
        <f t="array" aca="1" ref="AV632" ca="1">IF($A632&gt;AV$1,"",$C632*INDEX('ETS yield tables'!$D$133:$CO$161,$B632,AV$1-$A632+1)/10^6)</f>
        <v>0</v>
      </c>
      <c r="AW632" cm="1">
        <f t="array" aca="1" ref="AW632" ca="1">IF($A632&gt;AW$1,"",$C632*INDEX('ETS yield tables'!$D$133:$CO$161,$B632,AW$1-$A632+1)/10^6)</f>
        <v>0</v>
      </c>
      <c r="AX632" cm="1">
        <f t="array" aca="1" ref="AX632" ca="1">IF($A632&gt;AX$1,"",$C632*INDEX('ETS yield tables'!$D$133:$CO$161,$B632,AX$1-$A632+1)/10^6)</f>
        <v>0</v>
      </c>
      <c r="AY632" cm="1">
        <f t="array" aca="1" ref="AY632" ca="1">IF($A632&gt;AY$1,"",$C632*INDEX('ETS yield tables'!$D$133:$CO$161,$B632,AY$1-$A632+1)/10^6)</f>
        <v>0</v>
      </c>
      <c r="AZ632" cm="1">
        <f t="array" aca="1" ref="AZ632" ca="1">IF($A632&gt;AZ$1,"",$C632*INDEX('ETS yield tables'!$D$133:$CO$161,$B632,AZ$1-$A632+1)/10^6)</f>
        <v>0</v>
      </c>
      <c r="BA632" cm="1">
        <f t="array" aca="1" ref="BA632" ca="1">IF($A632&gt;BA$1,"",$C632*INDEX('ETS yield tables'!$D$133:$CO$161,$B632,BA$1-$A632+1)/10^6)</f>
        <v>0</v>
      </c>
      <c r="BB632" cm="1">
        <f t="array" aca="1" ref="BB632" ca="1">IF($A632&gt;BB$1,"",$C632*INDEX('ETS yield tables'!$D$133:$CO$161,$B632,BB$1-$A632+1)/10^6)</f>
        <v>0</v>
      </c>
      <c r="BC632" cm="1">
        <f t="array" aca="1" ref="BC632" ca="1">IF($A632&gt;BC$1,"",$C632*INDEX('ETS yield tables'!$D$133:$CO$161,$B632,BC$1-$A632+1)/10^6)</f>
        <v>0</v>
      </c>
      <c r="BD632" cm="1">
        <f t="array" aca="1" ref="BD632" ca="1">IF($A632&gt;BD$1,"",$C632*INDEX('ETS yield tables'!$D$133:$CO$161,$B632,BD$1-$A632+1)/10^6)</f>
        <v>0</v>
      </c>
      <c r="BE632" cm="1">
        <f t="array" aca="1" ref="BE632" ca="1">IF($A632&gt;BE$1,"",$C632*INDEX('ETS yield tables'!$D$133:$CO$161,$B632,BE$1-$A632+1)/10^6)</f>
        <v>0</v>
      </c>
      <c r="BF632" cm="1">
        <f t="array" aca="1" ref="BF632" ca="1">IF($A632&gt;BF$1,"",$C632*INDEX('ETS yield tables'!$D$133:$CO$161,$B632,BF$1-$A632+1)/10^6)</f>
        <v>0</v>
      </c>
      <c r="BG632" cm="1">
        <f t="array" aca="1" ref="BG632" ca="1">IF($A632&gt;BG$1,"",$C632*INDEX('ETS yield tables'!$D$133:$CO$161,$B632,BG$1-$A632+1)/10^6)</f>
        <v>0</v>
      </c>
      <c r="BH632" cm="1">
        <f t="array" aca="1" ref="BH632" ca="1">IF($A632&gt;BH$1,"",$C632*INDEX('ETS yield tables'!$D$133:$CO$161,$B632,BH$1-$A632+1)/10^6)</f>
        <v>0</v>
      </c>
      <c r="BI632" cm="1">
        <f t="array" aca="1" ref="BI632" ca="1">IF($A632&gt;BI$1,"",$C632*INDEX('ETS yield tables'!$D$133:$CO$161,$B632,BI$1-$A632+1)/10^6)</f>
        <v>0</v>
      </c>
      <c r="BJ632" cm="1">
        <f t="array" aca="1" ref="BJ632" ca="1">IF($A632&gt;BJ$1,"",$C632*INDEX('ETS yield tables'!$D$133:$CO$161,$B632,BJ$1-$A632+1)/10^6)</f>
        <v>0</v>
      </c>
      <c r="BK632" cm="1">
        <f t="array" aca="1" ref="BK632" ca="1">IF($A632&gt;BK$1,"",$C632*INDEX('ETS yield tables'!$D$133:$CO$161,$B632,BK$1-$A632+1)/10^6)</f>
        <v>0</v>
      </c>
      <c r="BL632" cm="1">
        <f t="array" aca="1" ref="BL632" ca="1">IF($A632&gt;BL$1,"",$C632*INDEX('ETS yield tables'!$D$133:$CO$161,$B632,BL$1-$A632+1)/10^6)</f>
        <v>0</v>
      </c>
      <c r="BM632" cm="1">
        <f t="array" aca="1" ref="BM632" ca="1">IF($A632&gt;BM$1,"",$C632*INDEX('ETS yield tables'!$D$133:$CO$161,$B632,BM$1-$A632+1)/10^6)</f>
        <v>0</v>
      </c>
      <c r="BN632" cm="1">
        <f t="array" aca="1" ref="BN632" ca="1">IF($A632&gt;BN$1,"",$C632*INDEX('ETS yield tables'!$D$133:$CO$161,$B632,BN$1-$A632+1)/10^6)</f>
        <v>0</v>
      </c>
      <c r="BO632" cm="1">
        <f t="array" aca="1" ref="BO632" ca="1">IF($A632&gt;BO$1,"",$C632*INDEX('ETS yield tables'!$D$133:$CO$161,$B632,BO$1-$A632+1)/10^6)</f>
        <v>0</v>
      </c>
      <c r="BP632" cm="1">
        <f t="array" aca="1" ref="BP632" ca="1">IF($A632&gt;BP$1,"",$C632*INDEX('ETS yield tables'!$D$133:$CO$161,$B632,BP$1-$A632+1)/10^6)</f>
        <v>0</v>
      </c>
      <c r="BQ632" cm="1">
        <f t="array" aca="1" ref="BQ632" ca="1">IF($A632&gt;BQ$1,"",$C632*INDEX('ETS yield tables'!$D$133:$CO$161,$B632,BQ$1-$A632+1)/10^6)</f>
        <v>0</v>
      </c>
      <c r="BR632" cm="1">
        <f t="array" aca="1" ref="BR632" ca="1">IF($A632&gt;BR$1,"",$C632*INDEX('ETS yield tables'!$D$133:$CO$161,$B632,BR$1-$A632+1)/10^6)</f>
        <v>0</v>
      </c>
      <c r="BS632" cm="1">
        <f t="array" aca="1" ref="BS632" ca="1">IF($A632&gt;BS$1,"",$C632*INDEX('ETS yield tables'!$D$133:$CO$161,$B632,BS$1-$A632+1)/10^6)</f>
        <v>-5.5132093927504552E-2</v>
      </c>
      <c r="BT632" cm="1">
        <f t="array" aca="1" ref="BT632" ca="1">IF($A632&gt;BT$1,"",$C632*INDEX('ETS yield tables'!$D$133:$CO$161,$B632,BT$1-$A632+1)/10^6)</f>
        <v>-2.9521577853732226E-3</v>
      </c>
      <c r="BU632" cm="1">
        <f t="array" aca="1" ref="BU632" ca="1">IF($A632&gt;BU$1,"",$C632*INDEX('ETS yield tables'!$D$133:$CO$161,$B632,BU$1-$A632+1)/10^6)</f>
        <v>-2.9110805313055936E-3</v>
      </c>
      <c r="BV632" cm="1">
        <f t="array" aca="1" ref="BV632" ca="1">IF($A632&gt;BV$1,"",$C632*INDEX('ETS yield tables'!$D$133:$CO$161,$B632,BV$1-$A632+1)/10^6)</f>
        <v>-2.8598616598132162E-3</v>
      </c>
      <c r="BW632" cm="1">
        <f t="array" aca="1" ref="BW632" ca="1">IF($A632&gt;BW$1,"",$C632*INDEX('ETS yield tables'!$D$133:$CO$161,$B632,BW$1-$A632+1)/10^6)</f>
        <v>-2.8072295560951374E-3</v>
      </c>
      <c r="BX632" cm="1">
        <f t="array" aca="1" ref="BX632" ca="1">IF($A632&gt;BX$1,"",$C632*INDEX('ETS yield tables'!$D$133:$CO$161,$B632,BX$1-$A632+1)/10^6)</f>
        <v>-2.7503256297244805E-3</v>
      </c>
      <c r="BY632" cm="1">
        <f t="array" aca="1" ref="BY632" ca="1">IF($A632&gt;BY$1,"",$C632*INDEX('ETS yield tables'!$D$133:$CO$161,$B632,BY$1-$A632+1)/10^6)</f>
        <v>-2.7107578615305984E-3</v>
      </c>
      <c r="BZ632" cm="1">
        <f t="array" aca="1" ref="BZ632" ca="1">IF($A632&gt;BZ$1,"",$C632*INDEX('ETS yield tables'!$D$133:$CO$161,$B632,BZ$1-$A632+1)/10^6)</f>
        <v>-2.5328577555883683E-3</v>
      </c>
      <c r="CA632" cm="1">
        <f t="array" aca="1" ref="CA632" ca="1">IF($A632&gt;CA$1,"",$C632*INDEX('ETS yield tables'!$D$133:$CO$161,$B632,CA$1-$A632+1)/10^6)</f>
        <v>-2.254781898460163E-3</v>
      </c>
      <c r="CB632" cm="1">
        <f t="array" aca="1" ref="CB632" ca="1">IF($A632&gt;CB$1,"",$C632*INDEX('ETS yield tables'!$D$133:$CO$161,$B632,CB$1-$A632+1)/10^6)</f>
        <v>-1.8977949517981283E-3</v>
      </c>
      <c r="CC632" cm="1">
        <f t="array" aca="1" ref="CC632" ca="1">IF($A632&gt;CC$1,"",$C632*INDEX('ETS yield tables'!$D$133:$CO$161,$B632,CC$1-$A632+1)/10^6)</f>
        <v>-1.7199420716612699E-3</v>
      </c>
      <c r="CD632" cm="1">
        <f t="array" aca="1" ref="CD632" ca="1">IF($A632&gt;CD$1,"",$C632*INDEX('ETS yield tables'!$D$133:$CO$161,$B632,CD$1-$A632+1)/10^6)</f>
        <v>0</v>
      </c>
      <c r="CE632" cm="1">
        <f t="array" aca="1" ref="CE632" ca="1">IF($A632&gt;CE$1,"",$C632*INDEX('ETS yield tables'!$D$133:$CO$161,$B632,CE$1-$A632+1)/10^6)</f>
        <v>0</v>
      </c>
      <c r="CF632" cm="1">
        <f t="array" aca="1" ref="CF632" ca="1">IF($A632&gt;CF$1,"",$C632*INDEX('ETS yield tables'!$D$133:$CO$161,$B632,CF$1-$A632+1)/10^6)</f>
        <v>0</v>
      </c>
      <c r="CG632" cm="1">
        <f t="array" aca="1" ref="CG632" ca="1">IF($A632&gt;CG$1,"",$C632*INDEX('ETS yield tables'!$D$133:$CO$161,$B632,CG$1-$A632+1)/10^6)</f>
        <v>0</v>
      </c>
      <c r="CH632" cm="1">
        <f t="array" aca="1" ref="CH632" ca="1">IF($A632&gt;CH$1,"",$C632*INDEX('ETS yield tables'!$D$133:$CO$161,$B632,CH$1-$A632+1)/10^6)</f>
        <v>0</v>
      </c>
      <c r="CI632" cm="1">
        <f t="array" aca="1" ref="CI632" ca="1">IF($A632&gt;CI$1,"",$C632*INDEX('ETS yield tables'!$D$133:$CO$161,$B632,CI$1-$A632+1)/10^6)</f>
        <v>0</v>
      </c>
      <c r="CJ632" cm="1">
        <f t="array" aca="1" ref="CJ632" ca="1">IF($A632&gt;CJ$1,"",$C632*INDEX('ETS yield tables'!$D$133:$CO$161,$B632,CJ$1-$A632+1)/10^6)</f>
        <v>0</v>
      </c>
      <c r="CK632" cm="1">
        <f t="array" aca="1" ref="CK632" ca="1">IF($A632&gt;CK$1,"",$C632*INDEX('ETS yield tables'!$D$133:$CO$161,$B632,CK$1-$A632+1)/10^6)</f>
        <v>0</v>
      </c>
      <c r="CL632" cm="1">
        <f t="array" aca="1" ref="CL632" ca="1">IF($A632&gt;CL$1,"",$C632*INDEX('ETS yield tables'!$D$133:$CO$161,$B632,CL$1-$A632+1)/10^6)</f>
        <v>0</v>
      </c>
      <c r="CM632" cm="1">
        <f t="array" aca="1" ref="CM632" ca="1">IF($A632&gt;CM$1,"",$C632*INDEX('ETS yield tables'!$D$133:$CO$161,$B632,CM$1-$A632+1)/10^6)</f>
        <v>0</v>
      </c>
      <c r="CN632" cm="1">
        <f t="array" aca="1" ref="CN632" ca="1">IF($A632&gt;CN$1,"",$C632*INDEX('ETS yield tables'!$D$133:$CO$161,$B632,CN$1-$A632+1)/10^6)</f>
        <v>0</v>
      </c>
      <c r="CO632" cm="1">
        <f t="array" aca="1" ref="CO632" ca="1">IF($A632&gt;CO$1,"",$C632*INDEX('ETS yield tables'!$D$133:$CO$161,$B632,CO$1-$A632+1)/10^6)</f>
        <v>0</v>
      </c>
    </row>
    <row r="633" spans="1:93" hidden="1" outlineLevel="1">
      <c r="A633">
        <v>2014</v>
      </c>
      <c r="B633">
        <f t="shared" si="271"/>
        <v>5</v>
      </c>
      <c r="C633" s="1">
        <v>37.672857236240006</v>
      </c>
      <c r="D633" s="64"/>
      <c r="E633" s="64"/>
      <c r="F633" s="64"/>
      <c r="G633" s="64"/>
      <c r="H633" s="64"/>
      <c r="I633" s="64"/>
      <c r="J633" s="64"/>
      <c r="K633" s="64"/>
      <c r="L633" s="64"/>
      <c r="M633" s="64"/>
      <c r="N633" s="64"/>
      <c r="O633" s="64"/>
      <c r="P633" s="64"/>
      <c r="Q633" s="64"/>
      <c r="R633" s="64"/>
      <c r="S633" s="64"/>
      <c r="T633" s="64"/>
      <c r="U633" s="64"/>
      <c r="V633" s="64"/>
      <c r="W633" s="64"/>
      <c r="X633" s="64"/>
      <c r="Y633" s="64"/>
      <c r="Z633" s="64"/>
      <c r="AA633" s="64"/>
      <c r="AB633" s="64"/>
      <c r="AC633" s="64"/>
      <c r="AD633" s="64"/>
      <c r="AE633" s="64"/>
      <c r="AF633" cm="1">
        <f t="array" aca="1" ref="AF633" ca="1">IF($A633&gt;AF$1,"",$C633*INDEX('ETS yield tables'!$D$133:$CO$161,$B633,AF$1-$A633+1)/10^6)</f>
        <v>0</v>
      </c>
      <c r="AG633" cm="1">
        <f t="array" aca="1" ref="AG633" ca="1">IF($A633&gt;AG$1,"",$C633*INDEX('ETS yield tables'!$D$133:$CO$161,$B633,AG$1-$A633+1)/10^6)</f>
        <v>0</v>
      </c>
      <c r="AH633" cm="1">
        <f t="array" aca="1" ref="AH633" ca="1">IF($A633&gt;AH$1,"",$C633*INDEX('ETS yield tables'!$D$133:$CO$161,$B633,AH$1-$A633+1)/10^6)</f>
        <v>0</v>
      </c>
      <c r="AI633" cm="1">
        <f t="array" aca="1" ref="AI633" ca="1">IF($A633&gt;AI$1,"",$C633*INDEX('ETS yield tables'!$D$133:$CO$161,$B633,AI$1-$A633+1)/10^6)</f>
        <v>0</v>
      </c>
      <c r="AJ633" cm="1">
        <f t="array" aca="1" ref="AJ633" ca="1">IF($A633&gt;AJ$1,"",$C633*INDEX('ETS yield tables'!$D$133:$CO$161,$B633,AJ$1-$A633+1)/10^6)</f>
        <v>0</v>
      </c>
      <c r="AK633" cm="1">
        <f t="array" aca="1" ref="AK633" ca="1">IF($A633&gt;AK$1,"",$C633*INDEX('ETS yield tables'!$D$133:$CO$161,$B633,AK$1-$A633+1)/10^6)</f>
        <v>0</v>
      </c>
      <c r="AL633" cm="1">
        <f t="array" aca="1" ref="AL633" ca="1">IF($A633&gt;AL$1,"",$C633*INDEX('ETS yield tables'!$D$133:$CO$161,$B633,AL$1-$A633+1)/10^6)</f>
        <v>0</v>
      </c>
      <c r="AM633" cm="1">
        <f t="array" aca="1" ref="AM633" ca="1">IF($A633&gt;AM$1,"",$C633*INDEX('ETS yield tables'!$D$133:$CO$161,$B633,AM$1-$A633+1)/10^6)</f>
        <v>0</v>
      </c>
      <c r="AN633" cm="1">
        <f t="array" aca="1" ref="AN633" ca="1">IF($A633&gt;AN$1,"",$C633*INDEX('ETS yield tables'!$D$133:$CO$161,$B633,AN$1-$A633+1)/10^6)</f>
        <v>0</v>
      </c>
      <c r="AO633" cm="1">
        <f t="array" aca="1" ref="AO633" ca="1">IF($A633&gt;AO$1,"",$C633*INDEX('ETS yield tables'!$D$133:$CO$161,$B633,AO$1-$A633+1)/10^6)</f>
        <v>0</v>
      </c>
      <c r="AP633" cm="1">
        <f t="array" aca="1" ref="AP633" ca="1">IF($A633&gt;AP$1,"",$C633*INDEX('ETS yield tables'!$D$133:$CO$161,$B633,AP$1-$A633+1)/10^6)</f>
        <v>0</v>
      </c>
      <c r="AQ633" cm="1">
        <f t="array" aca="1" ref="AQ633" ca="1">IF($A633&gt;AQ$1,"",$C633*INDEX('ETS yield tables'!$D$133:$CO$161,$B633,AQ$1-$A633+1)/10^6)</f>
        <v>0</v>
      </c>
      <c r="AR633" cm="1">
        <f t="array" aca="1" ref="AR633" ca="1">IF($A633&gt;AR$1,"",$C633*INDEX('ETS yield tables'!$D$133:$CO$161,$B633,AR$1-$A633+1)/10^6)</f>
        <v>0</v>
      </c>
      <c r="AS633" cm="1">
        <f t="array" aca="1" ref="AS633" ca="1">IF($A633&gt;AS$1,"",$C633*INDEX('ETS yield tables'!$D$133:$CO$161,$B633,AS$1-$A633+1)/10^6)</f>
        <v>0</v>
      </c>
      <c r="AT633" cm="1">
        <f t="array" aca="1" ref="AT633" ca="1">IF($A633&gt;AT$1,"",$C633*INDEX('ETS yield tables'!$D$133:$CO$161,$B633,AT$1-$A633+1)/10^6)</f>
        <v>0</v>
      </c>
      <c r="AU633" cm="1">
        <f t="array" aca="1" ref="AU633" ca="1">IF($A633&gt;AU$1,"",$C633*INDEX('ETS yield tables'!$D$133:$CO$161,$B633,AU$1-$A633+1)/10^6)</f>
        <v>0</v>
      </c>
      <c r="AV633" cm="1">
        <f t="array" aca="1" ref="AV633" ca="1">IF($A633&gt;AV$1,"",$C633*INDEX('ETS yield tables'!$D$133:$CO$161,$B633,AV$1-$A633+1)/10^6)</f>
        <v>0</v>
      </c>
      <c r="AW633" cm="1">
        <f t="array" aca="1" ref="AW633" ca="1">IF($A633&gt;AW$1,"",$C633*INDEX('ETS yield tables'!$D$133:$CO$161,$B633,AW$1-$A633+1)/10^6)</f>
        <v>0</v>
      </c>
      <c r="AX633" cm="1">
        <f t="array" aca="1" ref="AX633" ca="1">IF($A633&gt;AX$1,"",$C633*INDEX('ETS yield tables'!$D$133:$CO$161,$B633,AX$1-$A633+1)/10^6)</f>
        <v>0</v>
      </c>
      <c r="AY633" cm="1">
        <f t="array" aca="1" ref="AY633" ca="1">IF($A633&gt;AY$1,"",$C633*INDEX('ETS yield tables'!$D$133:$CO$161,$B633,AY$1-$A633+1)/10^6)</f>
        <v>0</v>
      </c>
      <c r="AZ633" cm="1">
        <f t="array" aca="1" ref="AZ633" ca="1">IF($A633&gt;AZ$1,"",$C633*INDEX('ETS yield tables'!$D$133:$CO$161,$B633,AZ$1-$A633+1)/10^6)</f>
        <v>0</v>
      </c>
      <c r="BA633" cm="1">
        <f t="array" aca="1" ref="BA633" ca="1">IF($A633&gt;BA$1,"",$C633*INDEX('ETS yield tables'!$D$133:$CO$161,$B633,BA$1-$A633+1)/10^6)</f>
        <v>0</v>
      </c>
      <c r="BB633" cm="1">
        <f t="array" aca="1" ref="BB633" ca="1">IF($A633&gt;BB$1,"",$C633*INDEX('ETS yield tables'!$D$133:$CO$161,$B633,BB$1-$A633+1)/10^6)</f>
        <v>0</v>
      </c>
      <c r="BC633" cm="1">
        <f t="array" aca="1" ref="BC633" ca="1">IF($A633&gt;BC$1,"",$C633*INDEX('ETS yield tables'!$D$133:$CO$161,$B633,BC$1-$A633+1)/10^6)</f>
        <v>0</v>
      </c>
      <c r="BD633" cm="1">
        <f t="array" aca="1" ref="BD633" ca="1">IF($A633&gt;BD$1,"",$C633*INDEX('ETS yield tables'!$D$133:$CO$161,$B633,BD$1-$A633+1)/10^6)</f>
        <v>0</v>
      </c>
      <c r="BE633" cm="1">
        <f t="array" aca="1" ref="BE633" ca="1">IF($A633&gt;BE$1,"",$C633*INDEX('ETS yield tables'!$D$133:$CO$161,$B633,BE$1-$A633+1)/10^6)</f>
        <v>0</v>
      </c>
      <c r="BF633" cm="1">
        <f t="array" aca="1" ref="BF633" ca="1">IF($A633&gt;BF$1,"",$C633*INDEX('ETS yield tables'!$D$133:$CO$161,$B633,BF$1-$A633+1)/10^6)</f>
        <v>0</v>
      </c>
      <c r="BG633" cm="1">
        <f t="array" aca="1" ref="BG633" ca="1">IF($A633&gt;BG$1,"",$C633*INDEX('ETS yield tables'!$D$133:$CO$161,$B633,BG$1-$A633+1)/10^6)</f>
        <v>0</v>
      </c>
      <c r="BH633" cm="1">
        <f t="array" aca="1" ref="BH633" ca="1">IF($A633&gt;BH$1,"",$C633*INDEX('ETS yield tables'!$D$133:$CO$161,$B633,BH$1-$A633+1)/10^6)</f>
        <v>0</v>
      </c>
      <c r="BI633" cm="1">
        <f t="array" aca="1" ref="BI633" ca="1">IF($A633&gt;BI$1,"",$C633*INDEX('ETS yield tables'!$D$133:$CO$161,$B633,BI$1-$A633+1)/10^6)</f>
        <v>0</v>
      </c>
      <c r="BJ633" cm="1">
        <f t="array" aca="1" ref="BJ633" ca="1">IF($A633&gt;BJ$1,"",$C633*INDEX('ETS yield tables'!$D$133:$CO$161,$B633,BJ$1-$A633+1)/10^6)</f>
        <v>0</v>
      </c>
      <c r="BK633" cm="1">
        <f t="array" aca="1" ref="BK633" ca="1">IF($A633&gt;BK$1,"",$C633*INDEX('ETS yield tables'!$D$133:$CO$161,$B633,BK$1-$A633+1)/10^6)</f>
        <v>0</v>
      </c>
      <c r="BL633" cm="1">
        <f t="array" aca="1" ref="BL633" ca="1">IF($A633&gt;BL$1,"",$C633*INDEX('ETS yield tables'!$D$133:$CO$161,$B633,BL$1-$A633+1)/10^6)</f>
        <v>0</v>
      </c>
      <c r="BM633" cm="1">
        <f t="array" aca="1" ref="BM633" ca="1">IF($A633&gt;BM$1,"",$C633*INDEX('ETS yield tables'!$D$133:$CO$161,$B633,BM$1-$A633+1)/10^6)</f>
        <v>0</v>
      </c>
      <c r="BN633" cm="1">
        <f t="array" aca="1" ref="BN633" ca="1">IF($A633&gt;BN$1,"",$C633*INDEX('ETS yield tables'!$D$133:$CO$161,$B633,BN$1-$A633+1)/10^6)</f>
        <v>0</v>
      </c>
      <c r="BO633" cm="1">
        <f t="array" aca="1" ref="BO633" ca="1">IF($A633&gt;BO$1,"",$C633*INDEX('ETS yield tables'!$D$133:$CO$161,$B633,BO$1-$A633+1)/10^6)</f>
        <v>0</v>
      </c>
      <c r="BP633" cm="1">
        <f t="array" aca="1" ref="BP633" ca="1">IF($A633&gt;BP$1,"",$C633*INDEX('ETS yield tables'!$D$133:$CO$161,$B633,BP$1-$A633+1)/10^6)</f>
        <v>0</v>
      </c>
      <c r="BQ633" cm="1">
        <f t="array" aca="1" ref="BQ633" ca="1">IF($A633&gt;BQ$1,"",$C633*INDEX('ETS yield tables'!$D$133:$CO$161,$B633,BQ$1-$A633+1)/10^6)</f>
        <v>0</v>
      </c>
      <c r="BR633" cm="1">
        <f t="array" aca="1" ref="BR633" ca="1">IF($A633&gt;BR$1,"",$C633*INDEX('ETS yield tables'!$D$133:$CO$161,$B633,BR$1-$A633+1)/10^6)</f>
        <v>0</v>
      </c>
      <c r="BS633" cm="1">
        <f t="array" aca="1" ref="BS633" ca="1">IF($A633&gt;BS$1,"",$C633*INDEX('ETS yield tables'!$D$133:$CO$161,$B633,BS$1-$A633+1)/10^6)</f>
        <v>0</v>
      </c>
      <c r="BT633" cm="1">
        <f t="array" aca="1" ref="BT633" ca="1">IF($A633&gt;BT$1,"",$C633*INDEX('ETS yield tables'!$D$133:$CO$161,$B633,BT$1-$A633+1)/10^6)</f>
        <v>-3.3424680646980835E-2</v>
      </c>
      <c r="BU633" cm="1">
        <f t="array" aca="1" ref="BU633" ca="1">IF($A633&gt;BU$1,"",$C633*INDEX('ETS yield tables'!$D$133:$CO$161,$B633,BU$1-$A633+1)/10^6)</f>
        <v>-1.7897911028982479E-3</v>
      </c>
      <c r="BV633" cm="1">
        <f t="array" aca="1" ref="BV633" ca="1">IF($A633&gt;BV$1,"",$C633*INDEX('ETS yield tables'!$D$133:$CO$161,$B633,BV$1-$A633+1)/10^6)</f>
        <v>-1.7648873852765153E-3</v>
      </c>
      <c r="BW633" cm="1">
        <f t="array" aca="1" ref="BW633" ca="1">IF($A633&gt;BW$1,"",$C633*INDEX('ETS yield tables'!$D$133:$CO$161,$B633,BW$1-$A633+1)/10^6)</f>
        <v>-1.733835155970975E-3</v>
      </c>
      <c r="BX633" cm="1">
        <f t="array" aca="1" ref="BX633" ca="1">IF($A633&gt;BX$1,"",$C633*INDEX('ETS yield tables'!$D$133:$CO$161,$B633,BX$1-$A633+1)/10^6)</f>
        <v>-1.7019261328733068E-3</v>
      </c>
      <c r="BY633" cm="1">
        <f t="array" aca="1" ref="BY633" ca="1">IF($A633&gt;BY$1,"",$C633*INDEX('ETS yield tables'!$D$133:$CO$161,$B633,BY$1-$A633+1)/10^6)</f>
        <v>-1.667427251532077E-3</v>
      </c>
      <c r="BZ633" cm="1">
        <f t="array" aca="1" ref="BZ633" ca="1">IF($A633&gt;BZ$1,"",$C633*INDEX('ETS yield tables'!$D$133:$CO$161,$B633,BZ$1-$A633+1)/10^6)</f>
        <v>-1.6434386829583287E-3</v>
      </c>
      <c r="CA633" cm="1">
        <f t="array" aca="1" ref="CA633" ca="1">IF($A633&gt;CA$1,"",$C633*INDEX('ETS yield tables'!$D$133:$CO$161,$B633,CA$1-$A633+1)/10^6)</f>
        <v>-1.535584005136694E-3</v>
      </c>
      <c r="CB633" cm="1">
        <f t="array" aca="1" ref="CB633" ca="1">IF($A633&gt;CB$1,"",$C633*INDEX('ETS yield tables'!$D$133:$CO$161,$B633,CB$1-$A633+1)/10^6)</f>
        <v>-1.3669962360530897E-3</v>
      </c>
      <c r="CC633" cm="1">
        <f t="array" aca="1" ref="CC633" ca="1">IF($A633&gt;CC$1,"",$C633*INDEX('ETS yield tables'!$D$133:$CO$161,$B633,CC$1-$A633+1)/10^6)</f>
        <v>-1.150567404182321E-3</v>
      </c>
      <c r="CD633" cm="1">
        <f t="array" aca="1" ref="CD633" ca="1">IF($A633&gt;CD$1,"",$C633*INDEX('ETS yield tables'!$D$133:$CO$161,$B633,CD$1-$A633+1)/10^6)</f>
        <v>-1.0427413577321872E-3</v>
      </c>
      <c r="CE633" cm="1">
        <f t="array" aca="1" ref="CE633" ca="1">IF($A633&gt;CE$1,"",$C633*INDEX('ETS yield tables'!$D$133:$CO$161,$B633,CE$1-$A633+1)/10^6)</f>
        <v>0</v>
      </c>
      <c r="CF633" cm="1">
        <f t="array" aca="1" ref="CF633" ca="1">IF($A633&gt;CF$1,"",$C633*INDEX('ETS yield tables'!$D$133:$CO$161,$B633,CF$1-$A633+1)/10^6)</f>
        <v>0</v>
      </c>
      <c r="CG633" cm="1">
        <f t="array" aca="1" ref="CG633" ca="1">IF($A633&gt;CG$1,"",$C633*INDEX('ETS yield tables'!$D$133:$CO$161,$B633,CG$1-$A633+1)/10^6)</f>
        <v>0</v>
      </c>
      <c r="CH633" cm="1">
        <f t="array" aca="1" ref="CH633" ca="1">IF($A633&gt;CH$1,"",$C633*INDEX('ETS yield tables'!$D$133:$CO$161,$B633,CH$1-$A633+1)/10^6)</f>
        <v>0</v>
      </c>
      <c r="CI633" cm="1">
        <f t="array" aca="1" ref="CI633" ca="1">IF($A633&gt;CI$1,"",$C633*INDEX('ETS yield tables'!$D$133:$CO$161,$B633,CI$1-$A633+1)/10^6)</f>
        <v>0</v>
      </c>
      <c r="CJ633" cm="1">
        <f t="array" aca="1" ref="CJ633" ca="1">IF($A633&gt;CJ$1,"",$C633*INDEX('ETS yield tables'!$D$133:$CO$161,$B633,CJ$1-$A633+1)/10^6)</f>
        <v>0</v>
      </c>
      <c r="CK633" cm="1">
        <f t="array" aca="1" ref="CK633" ca="1">IF($A633&gt;CK$1,"",$C633*INDEX('ETS yield tables'!$D$133:$CO$161,$B633,CK$1-$A633+1)/10^6)</f>
        <v>0</v>
      </c>
      <c r="CL633" cm="1">
        <f t="array" aca="1" ref="CL633" ca="1">IF($A633&gt;CL$1,"",$C633*INDEX('ETS yield tables'!$D$133:$CO$161,$B633,CL$1-$A633+1)/10^6)</f>
        <v>0</v>
      </c>
      <c r="CM633" cm="1">
        <f t="array" aca="1" ref="CM633" ca="1">IF($A633&gt;CM$1,"",$C633*INDEX('ETS yield tables'!$D$133:$CO$161,$B633,CM$1-$A633+1)/10^6)</f>
        <v>0</v>
      </c>
      <c r="CN633" cm="1">
        <f t="array" aca="1" ref="CN633" ca="1">IF($A633&gt;CN$1,"",$C633*INDEX('ETS yield tables'!$D$133:$CO$161,$B633,CN$1-$A633+1)/10^6)</f>
        <v>0</v>
      </c>
      <c r="CO633" cm="1">
        <f t="array" aca="1" ref="CO633" ca="1">IF($A633&gt;CO$1,"",$C633*INDEX('ETS yield tables'!$D$133:$CO$161,$B633,CO$1-$A633+1)/10^6)</f>
        <v>0</v>
      </c>
    </row>
    <row r="634" spans="1:93" hidden="1" outlineLevel="1">
      <c r="A634">
        <v>2015</v>
      </c>
      <c r="B634">
        <f t="shared" si="271"/>
        <v>4</v>
      </c>
      <c r="C634" s="1">
        <v>48.146651461840001</v>
      </c>
      <c r="D634" s="64"/>
      <c r="E634" s="64"/>
      <c r="F634" s="64"/>
      <c r="G634" s="64"/>
      <c r="H634" s="64"/>
      <c r="I634" s="64"/>
      <c r="J634" s="64"/>
      <c r="K634" s="64"/>
      <c r="L634" s="64"/>
      <c r="M634" s="64"/>
      <c r="N634" s="64"/>
      <c r="O634" s="64"/>
      <c r="P634" s="64"/>
      <c r="Q634" s="64"/>
      <c r="R634" s="64"/>
      <c r="S634" s="64"/>
      <c r="T634" s="64"/>
      <c r="U634" s="64"/>
      <c r="V634" s="64"/>
      <c r="W634" s="64"/>
      <c r="X634" s="64"/>
      <c r="Y634" s="64"/>
      <c r="Z634" s="64"/>
      <c r="AA634" s="64"/>
      <c r="AB634" s="64"/>
      <c r="AC634" s="64"/>
      <c r="AD634" s="64"/>
      <c r="AE634" s="64"/>
      <c r="AF634" cm="1">
        <f t="array" aca="1" ref="AF634" ca="1">IF($A634&gt;AF$1,"",$C634*INDEX('ETS yield tables'!$D$133:$CO$161,$B634,AF$1-$A634+1)/10^6)</f>
        <v>0</v>
      </c>
      <c r="AG634" cm="1">
        <f t="array" aca="1" ref="AG634" ca="1">IF($A634&gt;AG$1,"",$C634*INDEX('ETS yield tables'!$D$133:$CO$161,$B634,AG$1-$A634+1)/10^6)</f>
        <v>0</v>
      </c>
      <c r="AH634" cm="1">
        <f t="array" aca="1" ref="AH634" ca="1">IF($A634&gt;AH$1,"",$C634*INDEX('ETS yield tables'!$D$133:$CO$161,$B634,AH$1-$A634+1)/10^6)</f>
        <v>0</v>
      </c>
      <c r="AI634" cm="1">
        <f t="array" aca="1" ref="AI634" ca="1">IF($A634&gt;AI$1,"",$C634*INDEX('ETS yield tables'!$D$133:$CO$161,$B634,AI$1-$A634+1)/10^6)</f>
        <v>0</v>
      </c>
      <c r="AJ634" cm="1">
        <f t="array" aca="1" ref="AJ634" ca="1">IF($A634&gt;AJ$1,"",$C634*INDEX('ETS yield tables'!$D$133:$CO$161,$B634,AJ$1-$A634+1)/10^6)</f>
        <v>0</v>
      </c>
      <c r="AK634" cm="1">
        <f t="array" aca="1" ref="AK634" ca="1">IF($A634&gt;AK$1,"",$C634*INDEX('ETS yield tables'!$D$133:$CO$161,$B634,AK$1-$A634+1)/10^6)</f>
        <v>0</v>
      </c>
      <c r="AL634" cm="1">
        <f t="array" aca="1" ref="AL634" ca="1">IF($A634&gt;AL$1,"",$C634*INDEX('ETS yield tables'!$D$133:$CO$161,$B634,AL$1-$A634+1)/10^6)</f>
        <v>0</v>
      </c>
      <c r="AM634" cm="1">
        <f t="array" aca="1" ref="AM634" ca="1">IF($A634&gt;AM$1,"",$C634*INDEX('ETS yield tables'!$D$133:$CO$161,$B634,AM$1-$A634+1)/10^6)</f>
        <v>0</v>
      </c>
      <c r="AN634" cm="1">
        <f t="array" aca="1" ref="AN634" ca="1">IF($A634&gt;AN$1,"",$C634*INDEX('ETS yield tables'!$D$133:$CO$161,$B634,AN$1-$A634+1)/10^6)</f>
        <v>0</v>
      </c>
      <c r="AO634" cm="1">
        <f t="array" aca="1" ref="AO634" ca="1">IF($A634&gt;AO$1,"",$C634*INDEX('ETS yield tables'!$D$133:$CO$161,$B634,AO$1-$A634+1)/10^6)</f>
        <v>0</v>
      </c>
      <c r="AP634" cm="1">
        <f t="array" aca="1" ref="AP634" ca="1">IF($A634&gt;AP$1,"",$C634*INDEX('ETS yield tables'!$D$133:$CO$161,$B634,AP$1-$A634+1)/10^6)</f>
        <v>0</v>
      </c>
      <c r="AQ634" cm="1">
        <f t="array" aca="1" ref="AQ634" ca="1">IF($A634&gt;AQ$1,"",$C634*INDEX('ETS yield tables'!$D$133:$CO$161,$B634,AQ$1-$A634+1)/10^6)</f>
        <v>0</v>
      </c>
      <c r="AR634" cm="1">
        <f t="array" aca="1" ref="AR634" ca="1">IF($A634&gt;AR$1,"",$C634*INDEX('ETS yield tables'!$D$133:$CO$161,$B634,AR$1-$A634+1)/10^6)</f>
        <v>0</v>
      </c>
      <c r="AS634" cm="1">
        <f t="array" aca="1" ref="AS634" ca="1">IF($A634&gt;AS$1,"",$C634*INDEX('ETS yield tables'!$D$133:$CO$161,$B634,AS$1-$A634+1)/10^6)</f>
        <v>0</v>
      </c>
      <c r="AT634" cm="1">
        <f t="array" aca="1" ref="AT634" ca="1">IF($A634&gt;AT$1,"",$C634*INDEX('ETS yield tables'!$D$133:$CO$161,$B634,AT$1-$A634+1)/10^6)</f>
        <v>0</v>
      </c>
      <c r="AU634" cm="1">
        <f t="array" aca="1" ref="AU634" ca="1">IF($A634&gt;AU$1,"",$C634*INDEX('ETS yield tables'!$D$133:$CO$161,$B634,AU$1-$A634+1)/10^6)</f>
        <v>0</v>
      </c>
      <c r="AV634" cm="1">
        <f t="array" aca="1" ref="AV634" ca="1">IF($A634&gt;AV$1,"",$C634*INDEX('ETS yield tables'!$D$133:$CO$161,$B634,AV$1-$A634+1)/10^6)</f>
        <v>0</v>
      </c>
      <c r="AW634" cm="1">
        <f t="array" aca="1" ref="AW634" ca="1">IF($A634&gt;AW$1,"",$C634*INDEX('ETS yield tables'!$D$133:$CO$161,$B634,AW$1-$A634+1)/10^6)</f>
        <v>0</v>
      </c>
      <c r="AX634" cm="1">
        <f t="array" aca="1" ref="AX634" ca="1">IF($A634&gt;AX$1,"",$C634*INDEX('ETS yield tables'!$D$133:$CO$161,$B634,AX$1-$A634+1)/10^6)</f>
        <v>0</v>
      </c>
      <c r="AY634" cm="1">
        <f t="array" aca="1" ref="AY634" ca="1">IF($A634&gt;AY$1,"",$C634*INDEX('ETS yield tables'!$D$133:$CO$161,$B634,AY$1-$A634+1)/10^6)</f>
        <v>0</v>
      </c>
      <c r="AZ634" cm="1">
        <f t="array" aca="1" ref="AZ634" ca="1">IF($A634&gt;AZ$1,"",$C634*INDEX('ETS yield tables'!$D$133:$CO$161,$B634,AZ$1-$A634+1)/10^6)</f>
        <v>0</v>
      </c>
      <c r="BA634" cm="1">
        <f t="array" aca="1" ref="BA634" ca="1">IF($A634&gt;BA$1,"",$C634*INDEX('ETS yield tables'!$D$133:$CO$161,$B634,BA$1-$A634+1)/10^6)</f>
        <v>0</v>
      </c>
      <c r="BB634" cm="1">
        <f t="array" aca="1" ref="BB634" ca="1">IF($A634&gt;BB$1,"",$C634*INDEX('ETS yield tables'!$D$133:$CO$161,$B634,BB$1-$A634+1)/10^6)</f>
        <v>0</v>
      </c>
      <c r="BC634" cm="1">
        <f t="array" aca="1" ref="BC634" ca="1">IF($A634&gt;BC$1,"",$C634*INDEX('ETS yield tables'!$D$133:$CO$161,$B634,BC$1-$A634+1)/10^6)</f>
        <v>0</v>
      </c>
      <c r="BD634" cm="1">
        <f t="array" aca="1" ref="BD634" ca="1">IF($A634&gt;BD$1,"",$C634*INDEX('ETS yield tables'!$D$133:$CO$161,$B634,BD$1-$A634+1)/10^6)</f>
        <v>0</v>
      </c>
      <c r="BE634" cm="1">
        <f t="array" aca="1" ref="BE634" ca="1">IF($A634&gt;BE$1,"",$C634*INDEX('ETS yield tables'!$D$133:$CO$161,$B634,BE$1-$A634+1)/10^6)</f>
        <v>0</v>
      </c>
      <c r="BF634" cm="1">
        <f t="array" aca="1" ref="BF634" ca="1">IF($A634&gt;BF$1,"",$C634*INDEX('ETS yield tables'!$D$133:$CO$161,$B634,BF$1-$A634+1)/10^6)</f>
        <v>0</v>
      </c>
      <c r="BG634" cm="1">
        <f t="array" aca="1" ref="BG634" ca="1">IF($A634&gt;BG$1,"",$C634*INDEX('ETS yield tables'!$D$133:$CO$161,$B634,BG$1-$A634+1)/10^6)</f>
        <v>0</v>
      </c>
      <c r="BH634" cm="1">
        <f t="array" aca="1" ref="BH634" ca="1">IF($A634&gt;BH$1,"",$C634*INDEX('ETS yield tables'!$D$133:$CO$161,$B634,BH$1-$A634+1)/10^6)</f>
        <v>0</v>
      </c>
      <c r="BI634" cm="1">
        <f t="array" aca="1" ref="BI634" ca="1">IF($A634&gt;BI$1,"",$C634*INDEX('ETS yield tables'!$D$133:$CO$161,$B634,BI$1-$A634+1)/10^6)</f>
        <v>0</v>
      </c>
      <c r="BJ634" cm="1">
        <f t="array" aca="1" ref="BJ634" ca="1">IF($A634&gt;BJ$1,"",$C634*INDEX('ETS yield tables'!$D$133:$CO$161,$B634,BJ$1-$A634+1)/10^6)</f>
        <v>0</v>
      </c>
      <c r="BK634" cm="1">
        <f t="array" aca="1" ref="BK634" ca="1">IF($A634&gt;BK$1,"",$C634*INDEX('ETS yield tables'!$D$133:$CO$161,$B634,BK$1-$A634+1)/10^6)</f>
        <v>0</v>
      </c>
      <c r="BL634" cm="1">
        <f t="array" aca="1" ref="BL634" ca="1">IF($A634&gt;BL$1,"",$C634*INDEX('ETS yield tables'!$D$133:$CO$161,$B634,BL$1-$A634+1)/10^6)</f>
        <v>0</v>
      </c>
      <c r="BM634" cm="1">
        <f t="array" aca="1" ref="BM634" ca="1">IF($A634&gt;BM$1,"",$C634*INDEX('ETS yield tables'!$D$133:$CO$161,$B634,BM$1-$A634+1)/10^6)</f>
        <v>0</v>
      </c>
      <c r="BN634" cm="1">
        <f t="array" aca="1" ref="BN634" ca="1">IF($A634&gt;BN$1,"",$C634*INDEX('ETS yield tables'!$D$133:$CO$161,$B634,BN$1-$A634+1)/10^6)</f>
        <v>0</v>
      </c>
      <c r="BO634" cm="1">
        <f t="array" aca="1" ref="BO634" ca="1">IF($A634&gt;BO$1,"",$C634*INDEX('ETS yield tables'!$D$133:$CO$161,$B634,BO$1-$A634+1)/10^6)</f>
        <v>0</v>
      </c>
      <c r="BP634" cm="1">
        <f t="array" aca="1" ref="BP634" ca="1">IF($A634&gt;BP$1,"",$C634*INDEX('ETS yield tables'!$D$133:$CO$161,$B634,BP$1-$A634+1)/10^6)</f>
        <v>0</v>
      </c>
      <c r="BQ634" cm="1">
        <f t="array" aca="1" ref="BQ634" ca="1">IF($A634&gt;BQ$1,"",$C634*INDEX('ETS yield tables'!$D$133:$CO$161,$B634,BQ$1-$A634+1)/10^6)</f>
        <v>0</v>
      </c>
      <c r="BR634" cm="1">
        <f t="array" aca="1" ref="BR634" ca="1">IF($A634&gt;BR$1,"",$C634*INDEX('ETS yield tables'!$D$133:$CO$161,$B634,BR$1-$A634+1)/10^6)</f>
        <v>0</v>
      </c>
      <c r="BS634" cm="1">
        <f t="array" aca="1" ref="BS634" ca="1">IF($A634&gt;BS$1,"",$C634*INDEX('ETS yield tables'!$D$133:$CO$161,$B634,BS$1-$A634+1)/10^6)</f>
        <v>0</v>
      </c>
      <c r="BT634" cm="1">
        <f t="array" aca="1" ref="BT634" ca="1">IF($A634&gt;BT$1,"",$C634*INDEX('ETS yield tables'!$D$133:$CO$161,$B634,BT$1-$A634+1)/10^6)</f>
        <v>0</v>
      </c>
      <c r="BU634" cm="1">
        <f t="array" aca="1" ref="BU634" ca="1">IF($A634&gt;BU$1,"",$C634*INDEX('ETS yield tables'!$D$133:$CO$161,$B634,BU$1-$A634+1)/10^6)</f>
        <v>-4.2717398344435012E-2</v>
      </c>
      <c r="BV634" cm="1">
        <f t="array" aca="1" ref="BV634" ca="1">IF($A634&gt;BV$1,"",$C634*INDEX('ETS yield tables'!$D$133:$CO$161,$B634,BV$1-$A634+1)/10^6)</f>
        <v>-2.2873881819043232E-3</v>
      </c>
      <c r="BW634" cm="1">
        <f t="array" aca="1" ref="BW634" ca="1">IF($A634&gt;BW$1,"",$C634*INDEX('ETS yield tables'!$D$133:$CO$161,$B634,BW$1-$A634+1)/10^6)</f>
        <v>-2.2555607416621689E-3</v>
      </c>
      <c r="BX634" cm="1">
        <f t="array" aca="1" ref="BX634" ca="1">IF($A634&gt;BX$1,"",$C634*INDEX('ETS yield tables'!$D$133:$CO$161,$B634,BX$1-$A634+1)/10^6)</f>
        <v>-2.2158753827282362E-3</v>
      </c>
      <c r="BY634" cm="1">
        <f t="array" aca="1" ref="BY634" ca="1">IF($A634&gt;BY$1,"",$C634*INDEX('ETS yield tables'!$D$133:$CO$161,$B634,BY$1-$A634+1)/10^6)</f>
        <v>-2.1750950245001018E-3</v>
      </c>
      <c r="BZ634" cm="1">
        <f t="array" aca="1" ref="BZ634" ca="1">IF($A634&gt;BZ$1,"",$C634*INDEX('ETS yield tables'!$D$133:$CO$161,$B634,BZ$1-$A634+1)/10^6)</f>
        <v>-2.1310047765705732E-3</v>
      </c>
      <c r="CA634" cm="1">
        <f t="array" aca="1" ref="CA634" ca="1">IF($A634&gt;CA$1,"",$C634*INDEX('ETS yield tables'!$D$133:$CO$161,$B634,CA$1-$A634+1)/10^6)</f>
        <v>-2.1003469147857314E-3</v>
      </c>
      <c r="CB634" cm="1">
        <f t="array" aca="1" ref="CB634" ca="1">IF($A634&gt;CB$1,"",$C634*INDEX('ETS yield tables'!$D$133:$CO$161,$B634,CB$1-$A634+1)/10^6)</f>
        <v>-1.9625065182093883E-3</v>
      </c>
      <c r="CC634" cm="1">
        <f t="array" aca="1" ref="CC634" ca="1">IF($A634&gt;CC$1,"",$C634*INDEX('ETS yield tables'!$D$133:$CO$161,$B634,CC$1-$A634+1)/10^6)</f>
        <v>-1.7470480381716902E-3</v>
      </c>
      <c r="CD634" cm="1">
        <f t="array" aca="1" ref="CD634" ca="1">IF($A634&gt;CD$1,"",$C634*INDEX('ETS yield tables'!$D$133:$CO$161,$B634,CD$1-$A634+1)/10^6)</f>
        <v>-1.4704477402693835E-3</v>
      </c>
      <c r="CE634" cm="1">
        <f t="array" aca="1" ref="CE634" ca="1">IF($A634&gt;CE$1,"",$C634*INDEX('ETS yield tables'!$D$133:$CO$161,$B634,CE$1-$A634+1)/10^6)</f>
        <v>-1.3326439351481526E-3</v>
      </c>
      <c r="CF634" cm="1">
        <f t="array" aca="1" ref="CF634" ca="1">IF($A634&gt;CF$1,"",$C634*INDEX('ETS yield tables'!$D$133:$CO$161,$B634,CF$1-$A634+1)/10^6)</f>
        <v>0</v>
      </c>
      <c r="CG634" cm="1">
        <f t="array" aca="1" ref="CG634" ca="1">IF($A634&gt;CG$1,"",$C634*INDEX('ETS yield tables'!$D$133:$CO$161,$B634,CG$1-$A634+1)/10^6)</f>
        <v>0</v>
      </c>
      <c r="CH634" cm="1">
        <f t="array" aca="1" ref="CH634" ca="1">IF($A634&gt;CH$1,"",$C634*INDEX('ETS yield tables'!$D$133:$CO$161,$B634,CH$1-$A634+1)/10^6)</f>
        <v>0</v>
      </c>
      <c r="CI634" cm="1">
        <f t="array" aca="1" ref="CI634" ca="1">IF($A634&gt;CI$1,"",$C634*INDEX('ETS yield tables'!$D$133:$CO$161,$B634,CI$1-$A634+1)/10^6)</f>
        <v>0</v>
      </c>
      <c r="CJ634" cm="1">
        <f t="array" aca="1" ref="CJ634" ca="1">IF($A634&gt;CJ$1,"",$C634*INDEX('ETS yield tables'!$D$133:$CO$161,$B634,CJ$1-$A634+1)/10^6)</f>
        <v>0</v>
      </c>
      <c r="CK634" cm="1">
        <f t="array" aca="1" ref="CK634" ca="1">IF($A634&gt;CK$1,"",$C634*INDEX('ETS yield tables'!$D$133:$CO$161,$B634,CK$1-$A634+1)/10^6)</f>
        <v>0</v>
      </c>
      <c r="CL634" cm="1">
        <f t="array" aca="1" ref="CL634" ca="1">IF($A634&gt;CL$1,"",$C634*INDEX('ETS yield tables'!$D$133:$CO$161,$B634,CL$1-$A634+1)/10^6)</f>
        <v>0</v>
      </c>
      <c r="CM634" cm="1">
        <f t="array" aca="1" ref="CM634" ca="1">IF($A634&gt;CM$1,"",$C634*INDEX('ETS yield tables'!$D$133:$CO$161,$B634,CM$1-$A634+1)/10^6)</f>
        <v>0</v>
      </c>
      <c r="CN634" cm="1">
        <f t="array" aca="1" ref="CN634" ca="1">IF($A634&gt;CN$1,"",$C634*INDEX('ETS yield tables'!$D$133:$CO$161,$B634,CN$1-$A634+1)/10^6)</f>
        <v>0</v>
      </c>
      <c r="CO634" cm="1">
        <f t="array" aca="1" ref="CO634" ca="1">IF($A634&gt;CO$1,"",$C634*INDEX('ETS yield tables'!$D$133:$CO$161,$B634,CO$1-$A634+1)/10^6)</f>
        <v>0</v>
      </c>
    </row>
    <row r="635" spans="1:93" hidden="1" outlineLevel="1">
      <c r="A635">
        <v>2016</v>
      </c>
      <c r="B635">
        <f t="shared" si="271"/>
        <v>3</v>
      </c>
      <c r="C635" s="1">
        <v>18.11658301272</v>
      </c>
      <c r="D635" s="64"/>
      <c r="E635" s="64"/>
      <c r="F635" s="64"/>
      <c r="G635" s="64"/>
      <c r="H635" s="64"/>
      <c r="I635" s="64"/>
      <c r="J635" s="64"/>
      <c r="K635" s="64"/>
      <c r="L635" s="64"/>
      <c r="M635" s="64"/>
      <c r="N635" s="64"/>
      <c r="O635" s="64"/>
      <c r="P635" s="64"/>
      <c r="Q635" s="64"/>
      <c r="R635" s="64"/>
      <c r="S635" s="64"/>
      <c r="T635" s="64"/>
      <c r="U635" s="64"/>
      <c r="V635" s="64"/>
      <c r="W635" s="64"/>
      <c r="X635" s="64"/>
      <c r="Y635" s="64"/>
      <c r="Z635" s="64"/>
      <c r="AA635" s="64"/>
      <c r="AB635" s="64"/>
      <c r="AC635" s="64"/>
      <c r="AD635" s="64"/>
      <c r="AE635" s="64"/>
      <c r="AF635" cm="1">
        <f t="array" aca="1" ref="AF635" ca="1">IF($A635&gt;AF$1,"",$C635*INDEX('ETS yield tables'!$D$133:$CO$161,$B635,AF$1-$A635+1)/10^6)</f>
        <v>0</v>
      </c>
      <c r="AG635" cm="1">
        <f t="array" aca="1" ref="AG635" ca="1">IF($A635&gt;AG$1,"",$C635*INDEX('ETS yield tables'!$D$133:$CO$161,$B635,AG$1-$A635+1)/10^6)</f>
        <v>0</v>
      </c>
      <c r="AH635" cm="1">
        <f t="array" aca="1" ref="AH635" ca="1">IF($A635&gt;AH$1,"",$C635*INDEX('ETS yield tables'!$D$133:$CO$161,$B635,AH$1-$A635+1)/10^6)</f>
        <v>0</v>
      </c>
      <c r="AI635" cm="1">
        <f t="array" aca="1" ref="AI635" ca="1">IF($A635&gt;AI$1,"",$C635*INDEX('ETS yield tables'!$D$133:$CO$161,$B635,AI$1-$A635+1)/10^6)</f>
        <v>0</v>
      </c>
      <c r="AJ635" cm="1">
        <f t="array" aca="1" ref="AJ635" ca="1">IF($A635&gt;AJ$1,"",$C635*INDEX('ETS yield tables'!$D$133:$CO$161,$B635,AJ$1-$A635+1)/10^6)</f>
        <v>0</v>
      </c>
      <c r="AK635" cm="1">
        <f t="array" aca="1" ref="AK635" ca="1">IF($A635&gt;AK$1,"",$C635*INDEX('ETS yield tables'!$D$133:$CO$161,$B635,AK$1-$A635+1)/10^6)</f>
        <v>0</v>
      </c>
      <c r="AL635" cm="1">
        <f t="array" aca="1" ref="AL635" ca="1">IF($A635&gt;AL$1,"",$C635*INDEX('ETS yield tables'!$D$133:$CO$161,$B635,AL$1-$A635+1)/10^6)</f>
        <v>0</v>
      </c>
      <c r="AM635" cm="1">
        <f t="array" aca="1" ref="AM635" ca="1">IF($A635&gt;AM$1,"",$C635*INDEX('ETS yield tables'!$D$133:$CO$161,$B635,AM$1-$A635+1)/10^6)</f>
        <v>0</v>
      </c>
      <c r="AN635" cm="1">
        <f t="array" aca="1" ref="AN635" ca="1">IF($A635&gt;AN$1,"",$C635*INDEX('ETS yield tables'!$D$133:$CO$161,$B635,AN$1-$A635+1)/10^6)</f>
        <v>0</v>
      </c>
      <c r="AO635" cm="1">
        <f t="array" aca="1" ref="AO635" ca="1">IF($A635&gt;AO$1,"",$C635*INDEX('ETS yield tables'!$D$133:$CO$161,$B635,AO$1-$A635+1)/10^6)</f>
        <v>0</v>
      </c>
      <c r="AP635" cm="1">
        <f t="array" aca="1" ref="AP635" ca="1">IF($A635&gt;AP$1,"",$C635*INDEX('ETS yield tables'!$D$133:$CO$161,$B635,AP$1-$A635+1)/10^6)</f>
        <v>0</v>
      </c>
      <c r="AQ635" cm="1">
        <f t="array" aca="1" ref="AQ635" ca="1">IF($A635&gt;AQ$1,"",$C635*INDEX('ETS yield tables'!$D$133:$CO$161,$B635,AQ$1-$A635+1)/10^6)</f>
        <v>0</v>
      </c>
      <c r="AR635" cm="1">
        <f t="array" aca="1" ref="AR635" ca="1">IF($A635&gt;AR$1,"",$C635*INDEX('ETS yield tables'!$D$133:$CO$161,$B635,AR$1-$A635+1)/10^6)</f>
        <v>0</v>
      </c>
      <c r="AS635" cm="1">
        <f t="array" aca="1" ref="AS635" ca="1">IF($A635&gt;AS$1,"",$C635*INDEX('ETS yield tables'!$D$133:$CO$161,$B635,AS$1-$A635+1)/10^6)</f>
        <v>0</v>
      </c>
      <c r="AT635" cm="1">
        <f t="array" aca="1" ref="AT635" ca="1">IF($A635&gt;AT$1,"",$C635*INDEX('ETS yield tables'!$D$133:$CO$161,$B635,AT$1-$A635+1)/10^6)</f>
        <v>0</v>
      </c>
      <c r="AU635" cm="1">
        <f t="array" aca="1" ref="AU635" ca="1">IF($A635&gt;AU$1,"",$C635*INDEX('ETS yield tables'!$D$133:$CO$161,$B635,AU$1-$A635+1)/10^6)</f>
        <v>0</v>
      </c>
      <c r="AV635" cm="1">
        <f t="array" aca="1" ref="AV635" ca="1">IF($A635&gt;AV$1,"",$C635*INDEX('ETS yield tables'!$D$133:$CO$161,$B635,AV$1-$A635+1)/10^6)</f>
        <v>0</v>
      </c>
      <c r="AW635" cm="1">
        <f t="array" aca="1" ref="AW635" ca="1">IF($A635&gt;AW$1,"",$C635*INDEX('ETS yield tables'!$D$133:$CO$161,$B635,AW$1-$A635+1)/10^6)</f>
        <v>0</v>
      </c>
      <c r="AX635" cm="1">
        <f t="array" aca="1" ref="AX635" ca="1">IF($A635&gt;AX$1,"",$C635*INDEX('ETS yield tables'!$D$133:$CO$161,$B635,AX$1-$A635+1)/10^6)</f>
        <v>0</v>
      </c>
      <c r="AY635" cm="1">
        <f t="array" aca="1" ref="AY635" ca="1">IF($A635&gt;AY$1,"",$C635*INDEX('ETS yield tables'!$D$133:$CO$161,$B635,AY$1-$A635+1)/10^6)</f>
        <v>0</v>
      </c>
      <c r="AZ635" cm="1">
        <f t="array" aca="1" ref="AZ635" ca="1">IF($A635&gt;AZ$1,"",$C635*INDEX('ETS yield tables'!$D$133:$CO$161,$B635,AZ$1-$A635+1)/10^6)</f>
        <v>0</v>
      </c>
      <c r="BA635" cm="1">
        <f t="array" aca="1" ref="BA635" ca="1">IF($A635&gt;BA$1,"",$C635*INDEX('ETS yield tables'!$D$133:$CO$161,$B635,BA$1-$A635+1)/10^6)</f>
        <v>0</v>
      </c>
      <c r="BB635" cm="1">
        <f t="array" aca="1" ref="BB635" ca="1">IF($A635&gt;BB$1,"",$C635*INDEX('ETS yield tables'!$D$133:$CO$161,$B635,BB$1-$A635+1)/10^6)</f>
        <v>0</v>
      </c>
      <c r="BC635" cm="1">
        <f t="array" aca="1" ref="BC635" ca="1">IF($A635&gt;BC$1,"",$C635*INDEX('ETS yield tables'!$D$133:$CO$161,$B635,BC$1-$A635+1)/10^6)</f>
        <v>0</v>
      </c>
      <c r="BD635" cm="1">
        <f t="array" aca="1" ref="BD635" ca="1">IF($A635&gt;BD$1,"",$C635*INDEX('ETS yield tables'!$D$133:$CO$161,$B635,BD$1-$A635+1)/10^6)</f>
        <v>0</v>
      </c>
      <c r="BE635" cm="1">
        <f t="array" aca="1" ref="BE635" ca="1">IF($A635&gt;BE$1,"",$C635*INDEX('ETS yield tables'!$D$133:$CO$161,$B635,BE$1-$A635+1)/10^6)</f>
        <v>0</v>
      </c>
      <c r="BF635" cm="1">
        <f t="array" aca="1" ref="BF635" ca="1">IF($A635&gt;BF$1,"",$C635*INDEX('ETS yield tables'!$D$133:$CO$161,$B635,BF$1-$A635+1)/10^6)</f>
        <v>0</v>
      </c>
      <c r="BG635" cm="1">
        <f t="array" aca="1" ref="BG635" ca="1">IF($A635&gt;BG$1,"",$C635*INDEX('ETS yield tables'!$D$133:$CO$161,$B635,BG$1-$A635+1)/10^6)</f>
        <v>0</v>
      </c>
      <c r="BH635" cm="1">
        <f t="array" aca="1" ref="BH635" ca="1">IF($A635&gt;BH$1,"",$C635*INDEX('ETS yield tables'!$D$133:$CO$161,$B635,BH$1-$A635+1)/10^6)</f>
        <v>0</v>
      </c>
      <c r="BI635" cm="1">
        <f t="array" aca="1" ref="BI635" ca="1">IF($A635&gt;BI$1,"",$C635*INDEX('ETS yield tables'!$D$133:$CO$161,$B635,BI$1-$A635+1)/10^6)</f>
        <v>0</v>
      </c>
      <c r="BJ635" cm="1">
        <f t="array" aca="1" ref="BJ635" ca="1">IF($A635&gt;BJ$1,"",$C635*INDEX('ETS yield tables'!$D$133:$CO$161,$B635,BJ$1-$A635+1)/10^6)</f>
        <v>0</v>
      </c>
      <c r="BK635" cm="1">
        <f t="array" aca="1" ref="BK635" ca="1">IF($A635&gt;BK$1,"",$C635*INDEX('ETS yield tables'!$D$133:$CO$161,$B635,BK$1-$A635+1)/10^6)</f>
        <v>0</v>
      </c>
      <c r="BL635" cm="1">
        <f t="array" aca="1" ref="BL635" ca="1">IF($A635&gt;BL$1,"",$C635*INDEX('ETS yield tables'!$D$133:$CO$161,$B635,BL$1-$A635+1)/10^6)</f>
        <v>0</v>
      </c>
      <c r="BM635" cm="1">
        <f t="array" aca="1" ref="BM635" ca="1">IF($A635&gt;BM$1,"",$C635*INDEX('ETS yield tables'!$D$133:$CO$161,$B635,BM$1-$A635+1)/10^6)</f>
        <v>0</v>
      </c>
      <c r="BN635" cm="1">
        <f t="array" aca="1" ref="BN635" ca="1">IF($A635&gt;BN$1,"",$C635*INDEX('ETS yield tables'!$D$133:$CO$161,$B635,BN$1-$A635+1)/10^6)</f>
        <v>0</v>
      </c>
      <c r="BO635" cm="1">
        <f t="array" aca="1" ref="BO635" ca="1">IF($A635&gt;BO$1,"",$C635*INDEX('ETS yield tables'!$D$133:$CO$161,$B635,BO$1-$A635+1)/10^6)</f>
        <v>0</v>
      </c>
      <c r="BP635" cm="1">
        <f t="array" aca="1" ref="BP635" ca="1">IF($A635&gt;BP$1,"",$C635*INDEX('ETS yield tables'!$D$133:$CO$161,$B635,BP$1-$A635+1)/10^6)</f>
        <v>0</v>
      </c>
      <c r="BQ635" cm="1">
        <f t="array" aca="1" ref="BQ635" ca="1">IF($A635&gt;BQ$1,"",$C635*INDEX('ETS yield tables'!$D$133:$CO$161,$B635,BQ$1-$A635+1)/10^6)</f>
        <v>0</v>
      </c>
      <c r="BR635" cm="1">
        <f t="array" aca="1" ref="BR635" ca="1">IF($A635&gt;BR$1,"",$C635*INDEX('ETS yield tables'!$D$133:$CO$161,$B635,BR$1-$A635+1)/10^6)</f>
        <v>0</v>
      </c>
      <c r="BS635" cm="1">
        <f t="array" aca="1" ref="BS635" ca="1">IF($A635&gt;BS$1,"",$C635*INDEX('ETS yield tables'!$D$133:$CO$161,$B635,BS$1-$A635+1)/10^6)</f>
        <v>0</v>
      </c>
      <c r="BT635" cm="1">
        <f t="array" aca="1" ref="BT635" ca="1">IF($A635&gt;BT$1,"",$C635*INDEX('ETS yield tables'!$D$133:$CO$161,$B635,BT$1-$A635+1)/10^6)</f>
        <v>0</v>
      </c>
      <c r="BU635" cm="1">
        <f t="array" aca="1" ref="BU635" ca="1">IF($A635&gt;BU$1,"",$C635*INDEX('ETS yield tables'!$D$133:$CO$161,$B635,BU$1-$A635+1)/10^6)</f>
        <v>0</v>
      </c>
      <c r="BV635" cm="1">
        <f t="array" aca="1" ref="BV635" ca="1">IF($A635&gt;BV$1,"",$C635*INDEX('ETS yield tables'!$D$133:$CO$161,$B635,BV$1-$A635+1)/10^6)</f>
        <v>-1.6073668047460285E-2</v>
      </c>
      <c r="BW635" cm="1">
        <f t="array" aca="1" ref="BW635" ca="1">IF($A635&gt;BW$1,"",$C635*INDEX('ETS yield tables'!$D$133:$CO$161,$B635,BW$1-$A635+1)/10^6)</f>
        <v>-8.6069657227623659E-4</v>
      </c>
      <c r="BX635" cm="1">
        <f t="array" aca="1" ref="BX635" ca="1">IF($A635&gt;BX$1,"",$C635*INDEX('ETS yield tables'!$D$133:$CO$161,$B635,BX$1-$A635+1)/10^6)</f>
        <v>-8.4872056884251125E-4</v>
      </c>
      <c r="BY635" cm="1">
        <f t="array" aca="1" ref="BY635" ca="1">IF($A635&gt;BY$1,"",$C635*INDEX('ETS yield tables'!$D$133:$CO$161,$B635,BY$1-$A635+1)/10^6)</f>
        <v>-8.3378779412844801E-4</v>
      </c>
      <c r="BZ635" cm="1">
        <f t="array" aca="1" ref="BZ635" ca="1">IF($A635&gt;BZ$1,"",$C635*INDEX('ETS yield tables'!$D$133:$CO$161,$B635,BZ$1-$A635+1)/10^6)</f>
        <v>-8.1844299396692467E-4</v>
      </c>
      <c r="CA635" cm="1">
        <f t="array" aca="1" ref="CA635" ca="1">IF($A635&gt;CA$1,"",$C635*INDEX('ETS yield tables'!$D$133:$CO$161,$B635,CA$1-$A635+1)/10^6)</f>
        <v>-8.0185275118960925E-4</v>
      </c>
      <c r="CB635" cm="1">
        <f t="array" aca="1" ref="CB635" ca="1">IF($A635&gt;CB$1,"",$C635*INDEX('ETS yield tables'!$D$133:$CO$161,$B635,CB$1-$A635+1)/10^6)</f>
        <v>-7.9031683579042938E-4</v>
      </c>
      <c r="CC635" cm="1">
        <f t="array" aca="1" ref="CC635" ca="1">IF($A635&gt;CC$1,"",$C635*INDEX('ETS yield tables'!$D$133:$CO$161,$B635,CC$1-$A635+1)/10^6)</f>
        <v>-7.3845036301898876E-4</v>
      </c>
      <c r="CD635" cm="1">
        <f t="array" aca="1" ref="CD635" ca="1">IF($A635&gt;CD$1,"",$C635*INDEX('ETS yield tables'!$D$133:$CO$161,$B635,CD$1-$A635+1)/10^6)</f>
        <v>-6.5737782067424937E-4</v>
      </c>
      <c r="CE635" cm="1">
        <f t="array" aca="1" ref="CE635" ca="1">IF($A635&gt;CE$1,"",$C635*INDEX('ETS yield tables'!$D$133:$CO$161,$B635,CE$1-$A635+1)/10^6)</f>
        <v>-5.5329888462899042E-4</v>
      </c>
      <c r="CF635" cm="1">
        <f t="array" aca="1" ref="CF635" ca="1">IF($A635&gt;CF$1,"",$C635*INDEX('ETS yield tables'!$D$133:$CO$161,$B635,CF$1-$A635+1)/10^6)</f>
        <v>-5.0144618046063993E-4</v>
      </c>
      <c r="CG635" cm="1">
        <f t="array" aca="1" ref="CG635" ca="1">IF($A635&gt;CG$1,"",$C635*INDEX('ETS yield tables'!$D$133:$CO$161,$B635,CG$1-$A635+1)/10^6)</f>
        <v>0</v>
      </c>
      <c r="CH635" cm="1">
        <f t="array" aca="1" ref="CH635" ca="1">IF($A635&gt;CH$1,"",$C635*INDEX('ETS yield tables'!$D$133:$CO$161,$B635,CH$1-$A635+1)/10^6)</f>
        <v>0</v>
      </c>
      <c r="CI635" cm="1">
        <f t="array" aca="1" ref="CI635" ca="1">IF($A635&gt;CI$1,"",$C635*INDEX('ETS yield tables'!$D$133:$CO$161,$B635,CI$1-$A635+1)/10^6)</f>
        <v>0</v>
      </c>
      <c r="CJ635" cm="1">
        <f t="array" aca="1" ref="CJ635" ca="1">IF($A635&gt;CJ$1,"",$C635*INDEX('ETS yield tables'!$D$133:$CO$161,$B635,CJ$1-$A635+1)/10^6)</f>
        <v>0</v>
      </c>
      <c r="CK635" cm="1">
        <f t="array" aca="1" ref="CK635" ca="1">IF($A635&gt;CK$1,"",$C635*INDEX('ETS yield tables'!$D$133:$CO$161,$B635,CK$1-$A635+1)/10^6)</f>
        <v>0</v>
      </c>
      <c r="CL635" cm="1">
        <f t="array" aca="1" ref="CL635" ca="1">IF($A635&gt;CL$1,"",$C635*INDEX('ETS yield tables'!$D$133:$CO$161,$B635,CL$1-$A635+1)/10^6)</f>
        <v>0</v>
      </c>
      <c r="CM635" cm="1">
        <f t="array" aca="1" ref="CM635" ca="1">IF($A635&gt;CM$1,"",$C635*INDEX('ETS yield tables'!$D$133:$CO$161,$B635,CM$1-$A635+1)/10^6)</f>
        <v>0</v>
      </c>
      <c r="CN635" cm="1">
        <f t="array" aca="1" ref="CN635" ca="1">IF($A635&gt;CN$1,"",$C635*INDEX('ETS yield tables'!$D$133:$CO$161,$B635,CN$1-$A635+1)/10^6)</f>
        <v>0</v>
      </c>
      <c r="CO635" cm="1">
        <f t="array" aca="1" ref="CO635" ca="1">IF($A635&gt;CO$1,"",$C635*INDEX('ETS yield tables'!$D$133:$CO$161,$B635,CO$1-$A635+1)/10^6)</f>
        <v>0</v>
      </c>
    </row>
    <row r="636" spans="1:93" hidden="1" outlineLevel="1">
      <c r="A636">
        <v>2017</v>
      </c>
      <c r="B636">
        <f t="shared" si="271"/>
        <v>2</v>
      </c>
      <c r="C636" s="1">
        <v>17.337887977920001</v>
      </c>
      <c r="D636" s="64"/>
      <c r="E636" s="64"/>
      <c r="F636" s="64"/>
      <c r="G636" s="64"/>
      <c r="H636" s="64"/>
      <c r="I636" s="64"/>
      <c r="J636" s="64"/>
      <c r="K636" s="64"/>
      <c r="L636" s="64"/>
      <c r="M636" s="64"/>
      <c r="N636" s="64"/>
      <c r="O636" s="64"/>
      <c r="P636" s="64"/>
      <c r="Q636" s="64"/>
      <c r="R636" s="64"/>
      <c r="S636" s="64"/>
      <c r="T636" s="64"/>
      <c r="U636" s="64"/>
      <c r="V636" s="64"/>
      <c r="W636" s="64"/>
      <c r="X636" s="64"/>
      <c r="Y636" s="64"/>
      <c r="Z636" s="64"/>
      <c r="AA636" s="64"/>
      <c r="AB636" s="64"/>
      <c r="AC636" s="64"/>
      <c r="AD636" s="64"/>
      <c r="AE636" s="64"/>
      <c r="AF636" cm="1">
        <f t="array" aca="1" ref="AF636" ca="1">IF($A636&gt;AF$1,"",$C636*INDEX('ETS yield tables'!$D$133:$CO$161,$B636,AF$1-$A636+1)/10^6)</f>
        <v>0</v>
      </c>
      <c r="AG636" cm="1">
        <f t="array" aca="1" ref="AG636" ca="1">IF($A636&gt;AG$1,"",$C636*INDEX('ETS yield tables'!$D$133:$CO$161,$B636,AG$1-$A636+1)/10^6)</f>
        <v>0</v>
      </c>
      <c r="AH636" cm="1">
        <f t="array" aca="1" ref="AH636" ca="1">IF($A636&gt;AH$1,"",$C636*INDEX('ETS yield tables'!$D$133:$CO$161,$B636,AH$1-$A636+1)/10^6)</f>
        <v>0</v>
      </c>
      <c r="AI636" cm="1">
        <f t="array" aca="1" ref="AI636" ca="1">IF($A636&gt;AI$1,"",$C636*INDEX('ETS yield tables'!$D$133:$CO$161,$B636,AI$1-$A636+1)/10^6)</f>
        <v>0</v>
      </c>
      <c r="AJ636" cm="1">
        <f t="array" aca="1" ref="AJ636" ca="1">IF($A636&gt;AJ$1,"",$C636*INDEX('ETS yield tables'!$D$133:$CO$161,$B636,AJ$1-$A636+1)/10^6)</f>
        <v>0</v>
      </c>
      <c r="AK636" cm="1">
        <f t="array" aca="1" ref="AK636" ca="1">IF($A636&gt;AK$1,"",$C636*INDEX('ETS yield tables'!$D$133:$CO$161,$B636,AK$1-$A636+1)/10^6)</f>
        <v>0</v>
      </c>
      <c r="AL636" cm="1">
        <f t="array" aca="1" ref="AL636" ca="1">IF($A636&gt;AL$1,"",$C636*INDEX('ETS yield tables'!$D$133:$CO$161,$B636,AL$1-$A636+1)/10^6)</f>
        <v>0</v>
      </c>
      <c r="AM636" cm="1">
        <f t="array" aca="1" ref="AM636" ca="1">IF($A636&gt;AM$1,"",$C636*INDEX('ETS yield tables'!$D$133:$CO$161,$B636,AM$1-$A636+1)/10^6)</f>
        <v>0</v>
      </c>
      <c r="AN636" cm="1">
        <f t="array" aca="1" ref="AN636" ca="1">IF($A636&gt;AN$1,"",$C636*INDEX('ETS yield tables'!$D$133:$CO$161,$B636,AN$1-$A636+1)/10^6)</f>
        <v>0</v>
      </c>
      <c r="AO636" cm="1">
        <f t="array" aca="1" ref="AO636" ca="1">IF($A636&gt;AO$1,"",$C636*INDEX('ETS yield tables'!$D$133:$CO$161,$B636,AO$1-$A636+1)/10^6)</f>
        <v>0</v>
      </c>
      <c r="AP636" cm="1">
        <f t="array" aca="1" ref="AP636" ca="1">IF($A636&gt;AP$1,"",$C636*INDEX('ETS yield tables'!$D$133:$CO$161,$B636,AP$1-$A636+1)/10^6)</f>
        <v>0</v>
      </c>
      <c r="AQ636" cm="1">
        <f t="array" aca="1" ref="AQ636" ca="1">IF($A636&gt;AQ$1,"",$C636*INDEX('ETS yield tables'!$D$133:$CO$161,$B636,AQ$1-$A636+1)/10^6)</f>
        <v>0</v>
      </c>
      <c r="AR636" cm="1">
        <f t="array" aca="1" ref="AR636" ca="1">IF($A636&gt;AR$1,"",$C636*INDEX('ETS yield tables'!$D$133:$CO$161,$B636,AR$1-$A636+1)/10^6)</f>
        <v>0</v>
      </c>
      <c r="AS636" cm="1">
        <f t="array" aca="1" ref="AS636" ca="1">IF($A636&gt;AS$1,"",$C636*INDEX('ETS yield tables'!$D$133:$CO$161,$B636,AS$1-$A636+1)/10^6)</f>
        <v>0</v>
      </c>
      <c r="AT636" cm="1">
        <f t="array" aca="1" ref="AT636" ca="1">IF($A636&gt;AT$1,"",$C636*INDEX('ETS yield tables'!$D$133:$CO$161,$B636,AT$1-$A636+1)/10^6)</f>
        <v>0</v>
      </c>
      <c r="AU636" cm="1">
        <f t="array" aca="1" ref="AU636" ca="1">IF($A636&gt;AU$1,"",$C636*INDEX('ETS yield tables'!$D$133:$CO$161,$B636,AU$1-$A636+1)/10^6)</f>
        <v>0</v>
      </c>
      <c r="AV636" cm="1">
        <f t="array" aca="1" ref="AV636" ca="1">IF($A636&gt;AV$1,"",$C636*INDEX('ETS yield tables'!$D$133:$CO$161,$B636,AV$1-$A636+1)/10^6)</f>
        <v>0</v>
      </c>
      <c r="AW636" cm="1">
        <f t="array" aca="1" ref="AW636" ca="1">IF($A636&gt;AW$1,"",$C636*INDEX('ETS yield tables'!$D$133:$CO$161,$B636,AW$1-$A636+1)/10^6)</f>
        <v>0</v>
      </c>
      <c r="AX636" cm="1">
        <f t="array" aca="1" ref="AX636" ca="1">IF($A636&gt;AX$1,"",$C636*INDEX('ETS yield tables'!$D$133:$CO$161,$B636,AX$1-$A636+1)/10^6)</f>
        <v>0</v>
      </c>
      <c r="AY636" cm="1">
        <f t="array" aca="1" ref="AY636" ca="1">IF($A636&gt;AY$1,"",$C636*INDEX('ETS yield tables'!$D$133:$CO$161,$B636,AY$1-$A636+1)/10^6)</f>
        <v>0</v>
      </c>
      <c r="AZ636" cm="1">
        <f t="array" aca="1" ref="AZ636" ca="1">IF($A636&gt;AZ$1,"",$C636*INDEX('ETS yield tables'!$D$133:$CO$161,$B636,AZ$1-$A636+1)/10^6)</f>
        <v>0</v>
      </c>
      <c r="BA636" cm="1">
        <f t="array" aca="1" ref="BA636" ca="1">IF($A636&gt;BA$1,"",$C636*INDEX('ETS yield tables'!$D$133:$CO$161,$B636,BA$1-$A636+1)/10^6)</f>
        <v>0</v>
      </c>
      <c r="BB636" cm="1">
        <f t="array" aca="1" ref="BB636" ca="1">IF($A636&gt;BB$1,"",$C636*INDEX('ETS yield tables'!$D$133:$CO$161,$B636,BB$1-$A636+1)/10^6)</f>
        <v>0</v>
      </c>
      <c r="BC636" cm="1">
        <f t="array" aca="1" ref="BC636" ca="1">IF($A636&gt;BC$1,"",$C636*INDEX('ETS yield tables'!$D$133:$CO$161,$B636,BC$1-$A636+1)/10^6)</f>
        <v>0</v>
      </c>
      <c r="BD636" cm="1">
        <f t="array" aca="1" ref="BD636" ca="1">IF($A636&gt;BD$1,"",$C636*INDEX('ETS yield tables'!$D$133:$CO$161,$B636,BD$1-$A636+1)/10^6)</f>
        <v>0</v>
      </c>
      <c r="BE636" cm="1">
        <f t="array" aca="1" ref="BE636" ca="1">IF($A636&gt;BE$1,"",$C636*INDEX('ETS yield tables'!$D$133:$CO$161,$B636,BE$1-$A636+1)/10^6)</f>
        <v>0</v>
      </c>
      <c r="BF636" cm="1">
        <f t="array" aca="1" ref="BF636" ca="1">IF($A636&gt;BF$1,"",$C636*INDEX('ETS yield tables'!$D$133:$CO$161,$B636,BF$1-$A636+1)/10^6)</f>
        <v>0</v>
      </c>
      <c r="BG636" cm="1">
        <f t="array" aca="1" ref="BG636" ca="1">IF($A636&gt;BG$1,"",$C636*INDEX('ETS yield tables'!$D$133:$CO$161,$B636,BG$1-$A636+1)/10^6)</f>
        <v>0</v>
      </c>
      <c r="BH636" cm="1">
        <f t="array" aca="1" ref="BH636" ca="1">IF($A636&gt;BH$1,"",$C636*INDEX('ETS yield tables'!$D$133:$CO$161,$B636,BH$1-$A636+1)/10^6)</f>
        <v>0</v>
      </c>
      <c r="BI636" cm="1">
        <f t="array" aca="1" ref="BI636" ca="1">IF($A636&gt;BI$1,"",$C636*INDEX('ETS yield tables'!$D$133:$CO$161,$B636,BI$1-$A636+1)/10^6)</f>
        <v>0</v>
      </c>
      <c r="BJ636" cm="1">
        <f t="array" aca="1" ref="BJ636" ca="1">IF($A636&gt;BJ$1,"",$C636*INDEX('ETS yield tables'!$D$133:$CO$161,$B636,BJ$1-$A636+1)/10^6)</f>
        <v>0</v>
      </c>
      <c r="BK636" cm="1">
        <f t="array" aca="1" ref="BK636" ca="1">IF($A636&gt;BK$1,"",$C636*INDEX('ETS yield tables'!$D$133:$CO$161,$B636,BK$1-$A636+1)/10^6)</f>
        <v>0</v>
      </c>
      <c r="BL636" cm="1">
        <f t="array" aca="1" ref="BL636" ca="1">IF($A636&gt;BL$1,"",$C636*INDEX('ETS yield tables'!$D$133:$CO$161,$B636,BL$1-$A636+1)/10^6)</f>
        <v>0</v>
      </c>
      <c r="BM636" cm="1">
        <f t="array" aca="1" ref="BM636" ca="1">IF($A636&gt;BM$1,"",$C636*INDEX('ETS yield tables'!$D$133:$CO$161,$B636,BM$1-$A636+1)/10^6)</f>
        <v>0</v>
      </c>
      <c r="BN636" cm="1">
        <f t="array" aca="1" ref="BN636" ca="1">IF($A636&gt;BN$1,"",$C636*INDEX('ETS yield tables'!$D$133:$CO$161,$B636,BN$1-$A636+1)/10^6)</f>
        <v>0</v>
      </c>
      <c r="BO636" cm="1">
        <f t="array" aca="1" ref="BO636" ca="1">IF($A636&gt;BO$1,"",$C636*INDEX('ETS yield tables'!$D$133:$CO$161,$B636,BO$1-$A636+1)/10^6)</f>
        <v>0</v>
      </c>
      <c r="BP636" cm="1">
        <f t="array" aca="1" ref="BP636" ca="1">IF($A636&gt;BP$1,"",$C636*INDEX('ETS yield tables'!$D$133:$CO$161,$B636,BP$1-$A636+1)/10^6)</f>
        <v>0</v>
      </c>
      <c r="BQ636" cm="1">
        <f t="array" aca="1" ref="BQ636" ca="1">IF($A636&gt;BQ$1,"",$C636*INDEX('ETS yield tables'!$D$133:$CO$161,$B636,BQ$1-$A636+1)/10^6)</f>
        <v>0</v>
      </c>
      <c r="BR636" cm="1">
        <f t="array" aca="1" ref="BR636" ca="1">IF($A636&gt;BR$1,"",$C636*INDEX('ETS yield tables'!$D$133:$CO$161,$B636,BR$1-$A636+1)/10^6)</f>
        <v>0</v>
      </c>
      <c r="BS636" cm="1">
        <f t="array" aca="1" ref="BS636" ca="1">IF($A636&gt;BS$1,"",$C636*INDEX('ETS yield tables'!$D$133:$CO$161,$B636,BS$1-$A636+1)/10^6)</f>
        <v>0</v>
      </c>
      <c r="BT636" cm="1">
        <f t="array" aca="1" ref="BT636" ca="1">IF($A636&gt;BT$1,"",$C636*INDEX('ETS yield tables'!$D$133:$CO$161,$B636,BT$1-$A636+1)/10^6)</f>
        <v>0</v>
      </c>
      <c r="BU636" cm="1">
        <f t="array" aca="1" ref="BU636" ca="1">IF($A636&gt;BU$1,"",$C636*INDEX('ETS yield tables'!$D$133:$CO$161,$B636,BU$1-$A636+1)/10^6)</f>
        <v>0</v>
      </c>
      <c r="BV636" cm="1">
        <f t="array" aca="1" ref="BV636" ca="1">IF($A636&gt;BV$1,"",$C636*INDEX('ETS yield tables'!$D$133:$CO$161,$B636,BV$1-$A636+1)/10^6)</f>
        <v>0</v>
      </c>
      <c r="BW636" cm="1">
        <f t="array" aca="1" ref="BW636" ca="1">IF($A636&gt;BW$1,"",$C636*INDEX('ETS yield tables'!$D$133:$CO$161,$B636,BW$1-$A636+1)/10^6)</f>
        <v>-1.5382782493004865E-2</v>
      </c>
      <c r="BX636" cm="1">
        <f t="array" aca="1" ref="BX636" ca="1">IF($A636&gt;BX$1,"",$C636*INDEX('ETS yield tables'!$D$133:$CO$161,$B636,BX$1-$A636+1)/10^6)</f>
        <v>-8.2370172910794658E-4</v>
      </c>
      <c r="BY636" cm="1">
        <f t="array" aca="1" ref="BY636" ca="1">IF($A636&gt;BY$1,"",$C636*INDEX('ETS yield tables'!$D$133:$CO$161,$B636,BY$1-$A636+1)/10^6)</f>
        <v>-8.122404835843659E-4</v>
      </c>
      <c r="BZ636" cm="1">
        <f t="array" aca="1" ref="BZ636" ca="1">IF($A636&gt;BZ$1,"",$C636*INDEX('ETS yield tables'!$D$133:$CO$161,$B636,BZ$1-$A636+1)/10^6)</f>
        <v>-7.979495560396869E-4</v>
      </c>
      <c r="CA636" cm="1">
        <f t="array" aca="1" ref="CA636" ca="1">IF($A636&gt;CA$1,"",$C636*INDEX('ETS yield tables'!$D$133:$CO$161,$B636,CA$1-$A636+1)/10^6)</f>
        <v>-7.832643129087242E-4</v>
      </c>
      <c r="CB636" cm="1">
        <f t="array" aca="1" ref="CB636" ca="1">IF($A636&gt;CB$1,"",$C636*INDEX('ETS yield tables'!$D$133:$CO$161,$B636,CB$1-$A636+1)/10^6)</f>
        <v>-7.6738715933083175E-4</v>
      </c>
      <c r="CC636" cm="1">
        <f t="array" aca="1" ref="CC636" ca="1">IF($A636&gt;CC$1,"",$C636*INDEX('ETS yield tables'!$D$133:$CO$161,$B636,CC$1-$A636+1)/10^6)</f>
        <v>-7.5634708578201126E-4</v>
      </c>
      <c r="CD636" cm="1">
        <f t="array" aca="1" ref="CD636" ca="1">IF($A636&gt;CD$1,"",$C636*INDEX('ETS yield tables'!$D$133:$CO$161,$B636,CD$1-$A636+1)/10^6)</f>
        <v>-7.0670996082916051E-4</v>
      </c>
      <c r="CE636" cm="1">
        <f t="array" aca="1" ref="CE636" ca="1">IF($A636&gt;CE$1,"",$C636*INDEX('ETS yield tables'!$D$133:$CO$161,$B636,CE$1-$A636+1)/10^6)</f>
        <v>-6.2912211458512272E-4</v>
      </c>
      <c r="CF636" cm="1">
        <f t="array" aca="1" ref="CF636" ca="1">IF($A636&gt;CF$1,"",$C636*INDEX('ETS yield tables'!$D$133:$CO$161,$B636,CF$1-$A636+1)/10^6)</f>
        <v>-5.2951674569481813E-4</v>
      </c>
      <c r="CG636" cm="1">
        <f t="array" aca="1" ref="CG636" ca="1">IF($A636&gt;CG$1,"",$C636*INDEX('ETS yield tables'!$D$133:$CO$161,$B636,CG$1-$A636+1)/10^6)</f>
        <v>-4.7989279753683116E-4</v>
      </c>
      <c r="CH636" cm="1">
        <f t="array" aca="1" ref="CH636" ca="1">IF($A636&gt;CH$1,"",$C636*INDEX('ETS yield tables'!$D$133:$CO$161,$B636,CH$1-$A636+1)/10^6)</f>
        <v>0</v>
      </c>
      <c r="CI636" cm="1">
        <f t="array" aca="1" ref="CI636" ca="1">IF($A636&gt;CI$1,"",$C636*INDEX('ETS yield tables'!$D$133:$CO$161,$B636,CI$1-$A636+1)/10^6)</f>
        <v>0</v>
      </c>
      <c r="CJ636" cm="1">
        <f t="array" aca="1" ref="CJ636" ca="1">IF($A636&gt;CJ$1,"",$C636*INDEX('ETS yield tables'!$D$133:$CO$161,$B636,CJ$1-$A636+1)/10^6)</f>
        <v>0</v>
      </c>
      <c r="CK636" cm="1">
        <f t="array" aca="1" ref="CK636" ca="1">IF($A636&gt;CK$1,"",$C636*INDEX('ETS yield tables'!$D$133:$CO$161,$B636,CK$1-$A636+1)/10^6)</f>
        <v>0</v>
      </c>
      <c r="CL636" cm="1">
        <f t="array" aca="1" ref="CL636" ca="1">IF($A636&gt;CL$1,"",$C636*INDEX('ETS yield tables'!$D$133:$CO$161,$B636,CL$1-$A636+1)/10^6)</f>
        <v>0</v>
      </c>
      <c r="CM636" cm="1">
        <f t="array" aca="1" ref="CM636" ca="1">IF($A636&gt;CM$1,"",$C636*INDEX('ETS yield tables'!$D$133:$CO$161,$B636,CM$1-$A636+1)/10^6)</f>
        <v>0</v>
      </c>
      <c r="CN636" cm="1">
        <f t="array" aca="1" ref="CN636" ca="1">IF($A636&gt;CN$1,"",$C636*INDEX('ETS yield tables'!$D$133:$CO$161,$B636,CN$1-$A636+1)/10^6)</f>
        <v>0</v>
      </c>
      <c r="CO636" cm="1">
        <f t="array" aca="1" ref="CO636" ca="1">IF($A636&gt;CO$1,"",$C636*INDEX('ETS yield tables'!$D$133:$CO$161,$B636,CO$1-$A636+1)/10^6)</f>
        <v>0</v>
      </c>
    </row>
    <row r="637" spans="1:93" hidden="1" outlineLevel="1">
      <c r="A637">
        <v>2018</v>
      </c>
      <c r="B637">
        <f t="shared" si="271"/>
        <v>1</v>
      </c>
      <c r="C637" s="1">
        <v>69.47695636472001</v>
      </c>
      <c r="D637" s="64"/>
      <c r="E637" s="64"/>
      <c r="F637" s="64"/>
      <c r="G637" s="64"/>
      <c r="H637" s="64"/>
      <c r="I637" s="64"/>
      <c r="J637" s="64"/>
      <c r="K637" s="64"/>
      <c r="L637" s="64"/>
      <c r="M637" s="64"/>
      <c r="N637" s="64"/>
      <c r="O637" s="64"/>
      <c r="P637" s="64"/>
      <c r="Q637" s="64"/>
      <c r="R637" s="64"/>
      <c r="S637" s="64"/>
      <c r="T637" s="64"/>
      <c r="U637" s="64"/>
      <c r="V637" s="64"/>
      <c r="W637" s="64"/>
      <c r="X637" s="64"/>
      <c r="Y637" s="64"/>
      <c r="Z637" s="64"/>
      <c r="AA637" s="64"/>
      <c r="AB637" s="64"/>
      <c r="AC637" s="64"/>
      <c r="AD637" s="64"/>
      <c r="AE637" s="64"/>
      <c r="AF637" cm="1">
        <f t="array" ref="AF637">IF($A637&gt;AF$1,"",$C637*INDEX('ETS yield tables'!$D$133:$CO$161,$B637,AF$1-$A637+1)/10^6)</f>
        <v>0</v>
      </c>
      <c r="AG637" cm="1">
        <f t="array" aca="1" ref="AG637" ca="1">IF($A637&gt;AG$1,"",$C637*INDEX('ETS yield tables'!$D$133:$CO$161,$B637,AG$1-$A637+1)/10^6)</f>
        <v>0</v>
      </c>
      <c r="AH637" cm="1">
        <f t="array" aca="1" ref="AH637" ca="1">IF($A637&gt;AH$1,"",$C637*INDEX('ETS yield tables'!$D$133:$CO$161,$B637,AH$1-$A637+1)/10^6)</f>
        <v>0</v>
      </c>
      <c r="AI637" cm="1">
        <f t="array" aca="1" ref="AI637" ca="1">IF($A637&gt;AI$1,"",$C637*INDEX('ETS yield tables'!$D$133:$CO$161,$B637,AI$1-$A637+1)/10^6)</f>
        <v>0</v>
      </c>
      <c r="AJ637" cm="1">
        <f t="array" aca="1" ref="AJ637" ca="1">IF($A637&gt;AJ$1,"",$C637*INDEX('ETS yield tables'!$D$133:$CO$161,$B637,AJ$1-$A637+1)/10^6)</f>
        <v>0</v>
      </c>
      <c r="AK637" cm="1">
        <f t="array" aca="1" ref="AK637" ca="1">IF($A637&gt;AK$1,"",$C637*INDEX('ETS yield tables'!$D$133:$CO$161,$B637,AK$1-$A637+1)/10^6)</f>
        <v>0</v>
      </c>
      <c r="AL637" cm="1">
        <f t="array" aca="1" ref="AL637" ca="1">IF($A637&gt;AL$1,"",$C637*INDEX('ETS yield tables'!$D$133:$CO$161,$B637,AL$1-$A637+1)/10^6)</f>
        <v>0</v>
      </c>
      <c r="AM637" cm="1">
        <f t="array" aca="1" ref="AM637" ca="1">IF($A637&gt;AM$1,"",$C637*INDEX('ETS yield tables'!$D$133:$CO$161,$B637,AM$1-$A637+1)/10^6)</f>
        <v>0</v>
      </c>
      <c r="AN637" cm="1">
        <f t="array" aca="1" ref="AN637" ca="1">IF($A637&gt;AN$1,"",$C637*INDEX('ETS yield tables'!$D$133:$CO$161,$B637,AN$1-$A637+1)/10^6)</f>
        <v>0</v>
      </c>
      <c r="AO637" cm="1">
        <f t="array" aca="1" ref="AO637" ca="1">IF($A637&gt;AO$1,"",$C637*INDEX('ETS yield tables'!$D$133:$CO$161,$B637,AO$1-$A637+1)/10^6)</f>
        <v>0</v>
      </c>
      <c r="AP637" cm="1">
        <f t="array" aca="1" ref="AP637" ca="1">IF($A637&gt;AP$1,"",$C637*INDEX('ETS yield tables'!$D$133:$CO$161,$B637,AP$1-$A637+1)/10^6)</f>
        <v>0</v>
      </c>
      <c r="AQ637" cm="1">
        <f t="array" aca="1" ref="AQ637" ca="1">IF($A637&gt;AQ$1,"",$C637*INDEX('ETS yield tables'!$D$133:$CO$161,$B637,AQ$1-$A637+1)/10^6)</f>
        <v>0</v>
      </c>
      <c r="AR637" cm="1">
        <f t="array" aca="1" ref="AR637" ca="1">IF($A637&gt;AR$1,"",$C637*INDEX('ETS yield tables'!$D$133:$CO$161,$B637,AR$1-$A637+1)/10^6)</f>
        <v>0</v>
      </c>
      <c r="AS637" cm="1">
        <f t="array" aca="1" ref="AS637" ca="1">IF($A637&gt;AS$1,"",$C637*INDEX('ETS yield tables'!$D$133:$CO$161,$B637,AS$1-$A637+1)/10^6)</f>
        <v>0</v>
      </c>
      <c r="AT637" cm="1">
        <f t="array" aca="1" ref="AT637" ca="1">IF($A637&gt;AT$1,"",$C637*INDEX('ETS yield tables'!$D$133:$CO$161,$B637,AT$1-$A637+1)/10^6)</f>
        <v>0</v>
      </c>
      <c r="AU637" cm="1">
        <f t="array" aca="1" ref="AU637" ca="1">IF($A637&gt;AU$1,"",$C637*INDEX('ETS yield tables'!$D$133:$CO$161,$B637,AU$1-$A637+1)/10^6)</f>
        <v>0</v>
      </c>
      <c r="AV637" cm="1">
        <f t="array" aca="1" ref="AV637" ca="1">IF($A637&gt;AV$1,"",$C637*INDEX('ETS yield tables'!$D$133:$CO$161,$B637,AV$1-$A637+1)/10^6)</f>
        <v>0</v>
      </c>
      <c r="AW637" cm="1">
        <f t="array" aca="1" ref="AW637" ca="1">IF($A637&gt;AW$1,"",$C637*INDEX('ETS yield tables'!$D$133:$CO$161,$B637,AW$1-$A637+1)/10^6)</f>
        <v>0</v>
      </c>
      <c r="AX637" cm="1">
        <f t="array" aca="1" ref="AX637" ca="1">IF($A637&gt;AX$1,"",$C637*INDEX('ETS yield tables'!$D$133:$CO$161,$B637,AX$1-$A637+1)/10^6)</f>
        <v>0</v>
      </c>
      <c r="AY637" cm="1">
        <f t="array" aca="1" ref="AY637" ca="1">IF($A637&gt;AY$1,"",$C637*INDEX('ETS yield tables'!$D$133:$CO$161,$B637,AY$1-$A637+1)/10^6)</f>
        <v>0</v>
      </c>
      <c r="AZ637" cm="1">
        <f t="array" aca="1" ref="AZ637" ca="1">IF($A637&gt;AZ$1,"",$C637*INDEX('ETS yield tables'!$D$133:$CO$161,$B637,AZ$1-$A637+1)/10^6)</f>
        <v>0</v>
      </c>
      <c r="BA637" cm="1">
        <f t="array" aca="1" ref="BA637" ca="1">IF($A637&gt;BA$1,"",$C637*INDEX('ETS yield tables'!$D$133:$CO$161,$B637,BA$1-$A637+1)/10^6)</f>
        <v>0</v>
      </c>
      <c r="BB637" cm="1">
        <f t="array" aca="1" ref="BB637" ca="1">IF($A637&gt;BB$1,"",$C637*INDEX('ETS yield tables'!$D$133:$CO$161,$B637,BB$1-$A637+1)/10^6)</f>
        <v>0</v>
      </c>
      <c r="BC637" cm="1">
        <f t="array" aca="1" ref="BC637" ca="1">IF($A637&gt;BC$1,"",$C637*INDEX('ETS yield tables'!$D$133:$CO$161,$B637,BC$1-$A637+1)/10^6)</f>
        <v>0</v>
      </c>
      <c r="BD637" cm="1">
        <f t="array" aca="1" ref="BD637" ca="1">IF($A637&gt;BD$1,"",$C637*INDEX('ETS yield tables'!$D$133:$CO$161,$B637,BD$1-$A637+1)/10^6)</f>
        <v>0</v>
      </c>
      <c r="BE637" cm="1">
        <f t="array" aca="1" ref="BE637" ca="1">IF($A637&gt;BE$1,"",$C637*INDEX('ETS yield tables'!$D$133:$CO$161,$B637,BE$1-$A637+1)/10^6)</f>
        <v>0</v>
      </c>
      <c r="BF637" cm="1">
        <f t="array" aca="1" ref="BF637" ca="1">IF($A637&gt;BF$1,"",$C637*INDEX('ETS yield tables'!$D$133:$CO$161,$B637,BF$1-$A637+1)/10^6)</f>
        <v>0</v>
      </c>
      <c r="BG637" cm="1">
        <f t="array" aca="1" ref="BG637" ca="1">IF($A637&gt;BG$1,"",$C637*INDEX('ETS yield tables'!$D$133:$CO$161,$B637,BG$1-$A637+1)/10^6)</f>
        <v>0</v>
      </c>
      <c r="BH637" cm="1">
        <f t="array" aca="1" ref="BH637" ca="1">IF($A637&gt;BH$1,"",$C637*INDEX('ETS yield tables'!$D$133:$CO$161,$B637,BH$1-$A637+1)/10^6)</f>
        <v>0</v>
      </c>
      <c r="BI637" cm="1">
        <f t="array" aca="1" ref="BI637" ca="1">IF($A637&gt;BI$1,"",$C637*INDEX('ETS yield tables'!$D$133:$CO$161,$B637,BI$1-$A637+1)/10^6)</f>
        <v>0</v>
      </c>
      <c r="BJ637" cm="1">
        <f t="array" aca="1" ref="BJ637" ca="1">IF($A637&gt;BJ$1,"",$C637*INDEX('ETS yield tables'!$D$133:$CO$161,$B637,BJ$1-$A637+1)/10^6)</f>
        <v>0</v>
      </c>
      <c r="BK637" cm="1">
        <f t="array" aca="1" ref="BK637" ca="1">IF($A637&gt;BK$1,"",$C637*INDEX('ETS yield tables'!$D$133:$CO$161,$B637,BK$1-$A637+1)/10^6)</f>
        <v>0</v>
      </c>
      <c r="BL637" cm="1">
        <f t="array" aca="1" ref="BL637" ca="1">IF($A637&gt;BL$1,"",$C637*INDEX('ETS yield tables'!$D$133:$CO$161,$B637,BL$1-$A637+1)/10^6)</f>
        <v>0</v>
      </c>
      <c r="BM637" cm="1">
        <f t="array" aca="1" ref="BM637" ca="1">IF($A637&gt;BM$1,"",$C637*INDEX('ETS yield tables'!$D$133:$CO$161,$B637,BM$1-$A637+1)/10^6)</f>
        <v>0</v>
      </c>
      <c r="BN637" cm="1">
        <f t="array" aca="1" ref="BN637" ca="1">IF($A637&gt;BN$1,"",$C637*INDEX('ETS yield tables'!$D$133:$CO$161,$B637,BN$1-$A637+1)/10^6)</f>
        <v>0</v>
      </c>
      <c r="BO637" cm="1">
        <f t="array" aca="1" ref="BO637" ca="1">IF($A637&gt;BO$1,"",$C637*INDEX('ETS yield tables'!$D$133:$CO$161,$B637,BO$1-$A637+1)/10^6)</f>
        <v>0</v>
      </c>
      <c r="BP637" cm="1">
        <f t="array" aca="1" ref="BP637" ca="1">IF($A637&gt;BP$1,"",$C637*INDEX('ETS yield tables'!$D$133:$CO$161,$B637,BP$1-$A637+1)/10^6)</f>
        <v>0</v>
      </c>
      <c r="BQ637" cm="1">
        <f t="array" aca="1" ref="BQ637" ca="1">IF($A637&gt;BQ$1,"",$C637*INDEX('ETS yield tables'!$D$133:$CO$161,$B637,BQ$1-$A637+1)/10^6)</f>
        <v>0</v>
      </c>
      <c r="BR637" cm="1">
        <f t="array" aca="1" ref="BR637" ca="1">IF($A637&gt;BR$1,"",$C637*INDEX('ETS yield tables'!$D$133:$CO$161,$B637,BR$1-$A637+1)/10^6)</f>
        <v>0</v>
      </c>
      <c r="BS637" cm="1">
        <f t="array" aca="1" ref="BS637" ca="1">IF($A637&gt;BS$1,"",$C637*INDEX('ETS yield tables'!$D$133:$CO$161,$B637,BS$1-$A637+1)/10^6)</f>
        <v>0</v>
      </c>
      <c r="BT637" cm="1">
        <f t="array" aca="1" ref="BT637" ca="1">IF($A637&gt;BT$1,"",$C637*INDEX('ETS yield tables'!$D$133:$CO$161,$B637,BT$1-$A637+1)/10^6)</f>
        <v>0</v>
      </c>
      <c r="BU637" cm="1">
        <f t="array" aca="1" ref="BU637" ca="1">IF($A637&gt;BU$1,"",$C637*INDEX('ETS yield tables'!$D$133:$CO$161,$B637,BU$1-$A637+1)/10^6)</f>
        <v>0</v>
      </c>
      <c r="BV637" cm="1">
        <f t="array" aca="1" ref="BV637" ca="1">IF($A637&gt;BV$1,"",$C637*INDEX('ETS yield tables'!$D$133:$CO$161,$B637,BV$1-$A637+1)/10^6)</f>
        <v>0</v>
      </c>
      <c r="BW637" cm="1">
        <f t="array" aca="1" ref="BW637" ca="1">IF($A637&gt;BW$1,"",$C637*INDEX('ETS yield tables'!$D$133:$CO$161,$B637,BW$1-$A637+1)/10^6)</f>
        <v>0</v>
      </c>
      <c r="BX637" cm="1">
        <f t="array" aca="1" ref="BX637" ca="1">IF($A637&gt;BX$1,"",$C637*INDEX('ETS yield tables'!$D$133:$CO$161,$B637,BX$1-$A637+1)/10^6)</f>
        <v>-6.1642393202421299E-2</v>
      </c>
      <c r="BY637" cm="1">
        <f t="array" aca="1" ref="BY637" ca="1">IF($A637&gt;BY$1,"",$C637*INDEX('ETS yield tables'!$D$133:$CO$161,$B637,BY$1-$A637+1)/10^6)</f>
        <v>-3.3007647277256669E-3</v>
      </c>
      <c r="BZ637" cm="1">
        <f t="array" aca="1" ref="BZ637" ca="1">IF($A637&gt;BZ$1,"",$C637*INDEX('ETS yield tables'!$D$133:$CO$161,$B637,BZ$1-$A637+1)/10^6)</f>
        <v>-3.2548368467668529E-3</v>
      </c>
      <c r="CA637" cm="1">
        <f t="array" aca="1" ref="CA637" ca="1">IF($A637&gt;CA$1,"",$C637*INDEX('ETS yield tables'!$D$133:$CO$161,$B637,CA$1-$A637+1)/10^6)</f>
        <v>-3.1975697707136742E-3</v>
      </c>
      <c r="CB637" cm="1">
        <f t="array" aca="1" ref="CB637" ca="1">IF($A637&gt;CB$1,"",$C637*INDEX('ETS yield tables'!$D$133:$CO$161,$B637,CB$1-$A637+1)/10^6)</f>
        <v>-3.1387225802418854E-3</v>
      </c>
      <c r="CC637" cm="1">
        <f t="array" aca="1" ref="CC637" ca="1">IF($A637&gt;CC$1,"",$C637*INDEX('ETS yield tables'!$D$133:$CO$161,$B637,CC$1-$A637+1)/10^6)</f>
        <v>-3.0750991269278488E-3</v>
      </c>
      <c r="CD637" cm="1">
        <f t="array" aca="1" ref="CD637" ca="1">IF($A637&gt;CD$1,"",$C637*INDEX('ETS yield tables'!$D$133:$CO$161,$B637,CD$1-$A637+1)/10^6)</f>
        <v>-3.0308589801930491E-3</v>
      </c>
      <c r="CE637" cm="1">
        <f t="array" aca="1" ref="CE637" ca="1">IF($A637&gt;CE$1,"",$C637*INDEX('ETS yield tables'!$D$133:$CO$161,$B637,CE$1-$A637+1)/10^6)</f>
        <v>-2.8319514564617136E-3</v>
      </c>
      <c r="CF637" cm="1">
        <f t="array" aca="1" ref="CF637" ca="1">IF($A637&gt;CF$1,"",$C637*INDEX('ETS yield tables'!$D$133:$CO$161,$B637,CF$1-$A637+1)/10^6)</f>
        <v>-2.5210388807896029E-3</v>
      </c>
      <c r="CG637" cm="1">
        <f t="array" aca="1" ref="CG637" ca="1">IF($A637&gt;CG$1,"",$C637*INDEX('ETS yield tables'!$D$133:$CO$161,$B637,CG$1-$A637+1)/10^6)</f>
        <v>-2.1218969624142744E-3</v>
      </c>
      <c r="CH637" cm="1">
        <f t="array" aca="1" ref="CH637" ca="1">IF($A637&gt;CH$1,"",$C637*INDEX('ETS yield tables'!$D$133:$CO$161,$B637,CH$1-$A637+1)/10^6)</f>
        <v>-1.923042241169778E-3</v>
      </c>
      <c r="CI637" cm="1">
        <f t="array" aca="1" ref="CI637" ca="1">IF($A637&gt;CI$1,"",$C637*INDEX('ETS yield tables'!$D$133:$CO$161,$B637,CI$1-$A637+1)/10^6)</f>
        <v>0</v>
      </c>
      <c r="CJ637" cm="1">
        <f t="array" aca="1" ref="CJ637" ca="1">IF($A637&gt;CJ$1,"",$C637*INDEX('ETS yield tables'!$D$133:$CO$161,$B637,CJ$1-$A637+1)/10^6)</f>
        <v>0</v>
      </c>
      <c r="CK637" cm="1">
        <f t="array" aca="1" ref="CK637" ca="1">IF($A637&gt;CK$1,"",$C637*INDEX('ETS yield tables'!$D$133:$CO$161,$B637,CK$1-$A637+1)/10^6)</f>
        <v>0</v>
      </c>
      <c r="CL637" cm="1">
        <f t="array" aca="1" ref="CL637" ca="1">IF($A637&gt;CL$1,"",$C637*INDEX('ETS yield tables'!$D$133:$CO$161,$B637,CL$1-$A637+1)/10^6)</f>
        <v>0</v>
      </c>
      <c r="CM637" cm="1">
        <f t="array" aca="1" ref="CM637" ca="1">IF($A637&gt;CM$1,"",$C637*INDEX('ETS yield tables'!$D$133:$CO$161,$B637,CM$1-$A637+1)/10^6)</f>
        <v>0</v>
      </c>
      <c r="CN637" cm="1">
        <f t="array" aca="1" ref="CN637" ca="1">IF($A637&gt;CN$1,"",$C637*INDEX('ETS yield tables'!$D$133:$CO$161,$B637,CN$1-$A637+1)/10^6)</f>
        <v>0</v>
      </c>
      <c r="CO637" cm="1">
        <f t="array" aca="1" ref="CO637" ca="1">IF($A637&gt;CO$1,"",$C637*INDEX('ETS yield tables'!$D$133:$CO$161,$B637,CO$1-$A637+1)/10^6)</f>
        <v>0</v>
      </c>
    </row>
    <row r="638" spans="1:93" hidden="1" outlineLevel="1">
      <c r="A638">
        <v>2019</v>
      </c>
      <c r="B638">
        <f t="shared" si="271"/>
        <v>1</v>
      </c>
      <c r="C638" s="1">
        <v>209.83011119032</v>
      </c>
      <c r="D638" s="64"/>
      <c r="E638" s="64"/>
      <c r="F638" s="64"/>
      <c r="G638" s="64"/>
      <c r="H638" s="64"/>
      <c r="I638" s="64"/>
      <c r="J638" s="64"/>
      <c r="K638" s="64"/>
      <c r="L638" s="64"/>
      <c r="M638" s="64"/>
      <c r="N638" s="64"/>
      <c r="O638" s="64"/>
      <c r="P638" s="64"/>
      <c r="Q638" s="64"/>
      <c r="R638" s="64"/>
      <c r="S638" s="64"/>
      <c r="T638" s="64"/>
      <c r="U638" s="64"/>
      <c r="V638" s="64"/>
      <c r="W638" s="64"/>
      <c r="X638" s="64"/>
      <c r="Y638" s="64"/>
      <c r="Z638" s="64"/>
      <c r="AA638" s="64"/>
      <c r="AB638" s="64"/>
      <c r="AC638" s="64"/>
      <c r="AD638" s="64"/>
      <c r="AE638" s="64"/>
      <c r="AF638" t="str" cm="1">
        <f t="array" ref="AF638">IF($A638&gt;AF$1,"",$C638*INDEX('ETS yield tables'!$D$133:$CO$161,$B638,AF$1-$A638+1)/10^6)</f>
        <v/>
      </c>
      <c r="AG638" cm="1">
        <f t="array" ref="AG638">IF($A638&gt;AG$1,"",$C638*INDEX('ETS yield tables'!$D$133:$CO$161,$B638,AG$1-$A638+1)/10^6)</f>
        <v>0</v>
      </c>
      <c r="AH638" cm="1">
        <f t="array" aca="1" ref="AH638" ca="1">IF($A638&gt;AH$1,"",$C638*INDEX('ETS yield tables'!$D$133:$CO$161,$B638,AH$1-$A638+1)/10^6)</f>
        <v>0</v>
      </c>
      <c r="AI638" cm="1">
        <f t="array" aca="1" ref="AI638" ca="1">IF($A638&gt;AI$1,"",$C638*INDEX('ETS yield tables'!$D$133:$CO$161,$B638,AI$1-$A638+1)/10^6)</f>
        <v>0</v>
      </c>
      <c r="AJ638" cm="1">
        <f t="array" aca="1" ref="AJ638" ca="1">IF($A638&gt;AJ$1,"",$C638*INDEX('ETS yield tables'!$D$133:$CO$161,$B638,AJ$1-$A638+1)/10^6)</f>
        <v>0</v>
      </c>
      <c r="AK638" cm="1">
        <f t="array" aca="1" ref="AK638" ca="1">IF($A638&gt;AK$1,"",$C638*INDEX('ETS yield tables'!$D$133:$CO$161,$B638,AK$1-$A638+1)/10^6)</f>
        <v>0</v>
      </c>
      <c r="AL638" cm="1">
        <f t="array" aca="1" ref="AL638" ca="1">IF($A638&gt;AL$1,"",$C638*INDEX('ETS yield tables'!$D$133:$CO$161,$B638,AL$1-$A638+1)/10^6)</f>
        <v>0</v>
      </c>
      <c r="AM638" cm="1">
        <f t="array" aca="1" ref="AM638" ca="1">IF($A638&gt;AM$1,"",$C638*INDEX('ETS yield tables'!$D$133:$CO$161,$B638,AM$1-$A638+1)/10^6)</f>
        <v>0</v>
      </c>
      <c r="AN638" cm="1">
        <f t="array" aca="1" ref="AN638" ca="1">IF($A638&gt;AN$1,"",$C638*INDEX('ETS yield tables'!$D$133:$CO$161,$B638,AN$1-$A638+1)/10^6)</f>
        <v>0</v>
      </c>
      <c r="AO638" cm="1">
        <f t="array" aca="1" ref="AO638" ca="1">IF($A638&gt;AO$1,"",$C638*INDEX('ETS yield tables'!$D$133:$CO$161,$B638,AO$1-$A638+1)/10^6)</f>
        <v>0</v>
      </c>
      <c r="AP638" cm="1">
        <f t="array" aca="1" ref="AP638" ca="1">IF($A638&gt;AP$1,"",$C638*INDEX('ETS yield tables'!$D$133:$CO$161,$B638,AP$1-$A638+1)/10^6)</f>
        <v>0</v>
      </c>
      <c r="AQ638" cm="1">
        <f t="array" aca="1" ref="AQ638" ca="1">IF($A638&gt;AQ$1,"",$C638*INDEX('ETS yield tables'!$D$133:$CO$161,$B638,AQ$1-$A638+1)/10^6)</f>
        <v>0</v>
      </c>
      <c r="AR638" cm="1">
        <f t="array" aca="1" ref="AR638" ca="1">IF($A638&gt;AR$1,"",$C638*INDEX('ETS yield tables'!$D$133:$CO$161,$B638,AR$1-$A638+1)/10^6)</f>
        <v>0</v>
      </c>
      <c r="AS638" cm="1">
        <f t="array" aca="1" ref="AS638" ca="1">IF($A638&gt;AS$1,"",$C638*INDEX('ETS yield tables'!$D$133:$CO$161,$B638,AS$1-$A638+1)/10^6)</f>
        <v>0</v>
      </c>
      <c r="AT638" cm="1">
        <f t="array" aca="1" ref="AT638" ca="1">IF($A638&gt;AT$1,"",$C638*INDEX('ETS yield tables'!$D$133:$CO$161,$B638,AT$1-$A638+1)/10^6)</f>
        <v>0</v>
      </c>
      <c r="AU638" cm="1">
        <f t="array" aca="1" ref="AU638" ca="1">IF($A638&gt;AU$1,"",$C638*INDEX('ETS yield tables'!$D$133:$CO$161,$B638,AU$1-$A638+1)/10^6)</f>
        <v>0</v>
      </c>
      <c r="AV638" cm="1">
        <f t="array" aca="1" ref="AV638" ca="1">IF($A638&gt;AV$1,"",$C638*INDEX('ETS yield tables'!$D$133:$CO$161,$B638,AV$1-$A638+1)/10^6)</f>
        <v>0</v>
      </c>
      <c r="AW638" cm="1">
        <f t="array" aca="1" ref="AW638" ca="1">IF($A638&gt;AW$1,"",$C638*INDEX('ETS yield tables'!$D$133:$CO$161,$B638,AW$1-$A638+1)/10^6)</f>
        <v>0</v>
      </c>
      <c r="AX638" cm="1">
        <f t="array" aca="1" ref="AX638" ca="1">IF($A638&gt;AX$1,"",$C638*INDEX('ETS yield tables'!$D$133:$CO$161,$B638,AX$1-$A638+1)/10^6)</f>
        <v>0</v>
      </c>
      <c r="AY638" cm="1">
        <f t="array" aca="1" ref="AY638" ca="1">IF($A638&gt;AY$1,"",$C638*INDEX('ETS yield tables'!$D$133:$CO$161,$B638,AY$1-$A638+1)/10^6)</f>
        <v>0</v>
      </c>
      <c r="AZ638" cm="1">
        <f t="array" aca="1" ref="AZ638" ca="1">IF($A638&gt;AZ$1,"",$C638*INDEX('ETS yield tables'!$D$133:$CO$161,$B638,AZ$1-$A638+1)/10^6)</f>
        <v>0</v>
      </c>
      <c r="BA638" cm="1">
        <f t="array" aca="1" ref="BA638" ca="1">IF($A638&gt;BA$1,"",$C638*INDEX('ETS yield tables'!$D$133:$CO$161,$B638,BA$1-$A638+1)/10^6)</f>
        <v>0</v>
      </c>
      <c r="BB638" cm="1">
        <f t="array" aca="1" ref="BB638" ca="1">IF($A638&gt;BB$1,"",$C638*INDEX('ETS yield tables'!$D$133:$CO$161,$B638,BB$1-$A638+1)/10^6)</f>
        <v>0</v>
      </c>
      <c r="BC638" cm="1">
        <f t="array" aca="1" ref="BC638" ca="1">IF($A638&gt;BC$1,"",$C638*INDEX('ETS yield tables'!$D$133:$CO$161,$B638,BC$1-$A638+1)/10^6)</f>
        <v>0</v>
      </c>
      <c r="BD638" cm="1">
        <f t="array" aca="1" ref="BD638" ca="1">IF($A638&gt;BD$1,"",$C638*INDEX('ETS yield tables'!$D$133:$CO$161,$B638,BD$1-$A638+1)/10^6)</f>
        <v>0</v>
      </c>
      <c r="BE638" cm="1">
        <f t="array" aca="1" ref="BE638" ca="1">IF($A638&gt;BE$1,"",$C638*INDEX('ETS yield tables'!$D$133:$CO$161,$B638,BE$1-$A638+1)/10^6)</f>
        <v>0</v>
      </c>
      <c r="BF638" cm="1">
        <f t="array" aca="1" ref="BF638" ca="1">IF($A638&gt;BF$1,"",$C638*INDEX('ETS yield tables'!$D$133:$CO$161,$B638,BF$1-$A638+1)/10^6)</f>
        <v>0</v>
      </c>
      <c r="BG638" cm="1">
        <f t="array" aca="1" ref="BG638" ca="1">IF($A638&gt;BG$1,"",$C638*INDEX('ETS yield tables'!$D$133:$CO$161,$B638,BG$1-$A638+1)/10^6)</f>
        <v>0</v>
      </c>
      <c r="BH638" cm="1">
        <f t="array" aca="1" ref="BH638" ca="1">IF($A638&gt;BH$1,"",$C638*INDEX('ETS yield tables'!$D$133:$CO$161,$B638,BH$1-$A638+1)/10^6)</f>
        <v>0</v>
      </c>
      <c r="BI638" cm="1">
        <f t="array" aca="1" ref="BI638" ca="1">IF($A638&gt;BI$1,"",$C638*INDEX('ETS yield tables'!$D$133:$CO$161,$B638,BI$1-$A638+1)/10^6)</f>
        <v>0</v>
      </c>
      <c r="BJ638" cm="1">
        <f t="array" aca="1" ref="BJ638" ca="1">IF($A638&gt;BJ$1,"",$C638*INDEX('ETS yield tables'!$D$133:$CO$161,$B638,BJ$1-$A638+1)/10^6)</f>
        <v>0</v>
      </c>
      <c r="BK638" cm="1">
        <f t="array" aca="1" ref="BK638" ca="1">IF($A638&gt;BK$1,"",$C638*INDEX('ETS yield tables'!$D$133:$CO$161,$B638,BK$1-$A638+1)/10^6)</f>
        <v>0</v>
      </c>
      <c r="BL638" cm="1">
        <f t="array" aca="1" ref="BL638" ca="1">IF($A638&gt;BL$1,"",$C638*INDEX('ETS yield tables'!$D$133:$CO$161,$B638,BL$1-$A638+1)/10^6)</f>
        <v>0</v>
      </c>
      <c r="BM638" cm="1">
        <f t="array" aca="1" ref="BM638" ca="1">IF($A638&gt;BM$1,"",$C638*INDEX('ETS yield tables'!$D$133:$CO$161,$B638,BM$1-$A638+1)/10^6)</f>
        <v>0</v>
      </c>
      <c r="BN638" cm="1">
        <f t="array" aca="1" ref="BN638" ca="1">IF($A638&gt;BN$1,"",$C638*INDEX('ETS yield tables'!$D$133:$CO$161,$B638,BN$1-$A638+1)/10^6)</f>
        <v>0</v>
      </c>
      <c r="BO638" cm="1">
        <f t="array" aca="1" ref="BO638" ca="1">IF($A638&gt;BO$1,"",$C638*INDEX('ETS yield tables'!$D$133:$CO$161,$B638,BO$1-$A638+1)/10^6)</f>
        <v>0</v>
      </c>
      <c r="BP638" cm="1">
        <f t="array" aca="1" ref="BP638" ca="1">IF($A638&gt;BP$1,"",$C638*INDEX('ETS yield tables'!$D$133:$CO$161,$B638,BP$1-$A638+1)/10^6)</f>
        <v>0</v>
      </c>
      <c r="BQ638" cm="1">
        <f t="array" aca="1" ref="BQ638" ca="1">IF($A638&gt;BQ$1,"",$C638*INDEX('ETS yield tables'!$D$133:$CO$161,$B638,BQ$1-$A638+1)/10^6)</f>
        <v>0</v>
      </c>
      <c r="BR638" cm="1">
        <f t="array" aca="1" ref="BR638" ca="1">IF($A638&gt;BR$1,"",$C638*INDEX('ETS yield tables'!$D$133:$CO$161,$B638,BR$1-$A638+1)/10^6)</f>
        <v>0</v>
      </c>
      <c r="BS638" cm="1">
        <f t="array" aca="1" ref="BS638" ca="1">IF($A638&gt;BS$1,"",$C638*INDEX('ETS yield tables'!$D$133:$CO$161,$B638,BS$1-$A638+1)/10^6)</f>
        <v>0</v>
      </c>
      <c r="BT638" cm="1">
        <f t="array" aca="1" ref="BT638" ca="1">IF($A638&gt;BT$1,"",$C638*INDEX('ETS yield tables'!$D$133:$CO$161,$B638,BT$1-$A638+1)/10^6)</f>
        <v>0</v>
      </c>
      <c r="BU638" cm="1">
        <f t="array" aca="1" ref="BU638" ca="1">IF($A638&gt;BU$1,"",$C638*INDEX('ETS yield tables'!$D$133:$CO$161,$B638,BU$1-$A638+1)/10^6)</f>
        <v>0</v>
      </c>
      <c r="BV638" cm="1">
        <f t="array" aca="1" ref="BV638" ca="1">IF($A638&gt;BV$1,"",$C638*INDEX('ETS yield tables'!$D$133:$CO$161,$B638,BV$1-$A638+1)/10^6)</f>
        <v>0</v>
      </c>
      <c r="BW638" cm="1">
        <f t="array" aca="1" ref="BW638" ca="1">IF($A638&gt;BW$1,"",$C638*INDEX('ETS yield tables'!$D$133:$CO$161,$B638,BW$1-$A638+1)/10^6)</f>
        <v>0</v>
      </c>
      <c r="BX638" cm="1">
        <f t="array" aca="1" ref="BX638" ca="1">IF($A638&gt;BX$1,"",$C638*INDEX('ETS yield tables'!$D$133:$CO$161,$B638,BX$1-$A638+1)/10^6)</f>
        <v>0</v>
      </c>
      <c r="BY638" cm="1">
        <f t="array" aca="1" ref="BY638" ca="1">IF($A638&gt;BY$1,"",$C638*INDEX('ETS yield tables'!$D$133:$CO$161,$B638,BY$1-$A638+1)/10^6)</f>
        <v>-0.1861686362857069</v>
      </c>
      <c r="BZ638" cm="1">
        <f t="array" aca="1" ref="BZ638" ca="1">IF($A638&gt;BZ$1,"",$C638*INDEX('ETS yield tables'!$D$133:$CO$161,$B638,BZ$1-$A638+1)/10^6)</f>
        <v>-9.9687704538459192E-3</v>
      </c>
      <c r="CA638" cm="1">
        <f t="array" aca="1" ref="CA638" ca="1">IF($A638&gt;CA$1,"",$C638*INDEX('ETS yield tables'!$D$133:$CO$161,$B638,CA$1-$A638+1)/10^6)</f>
        <v>-9.8300618391833263E-3</v>
      </c>
      <c r="CB638" cm="1">
        <f t="array" aca="1" ref="CB638" ca="1">IF($A638&gt;CB$1,"",$C638*INDEX('ETS yield tables'!$D$133:$CO$161,$B638,CB$1-$A638+1)/10^6)</f>
        <v>-9.6571072717336094E-3</v>
      </c>
      <c r="CC638" cm="1">
        <f t="array" aca="1" ref="CC638" ca="1">IF($A638&gt;CC$1,"",$C638*INDEX('ETS yield tables'!$D$133:$CO$161,$B638,CC$1-$A638+1)/10^6)</f>
        <v>-9.479380538065069E-3</v>
      </c>
      <c r="CD638" cm="1">
        <f t="array" aca="1" ref="CD638" ca="1">IF($A638&gt;CD$1,"",$C638*INDEX('ETS yield tables'!$D$133:$CO$161,$B638,CD$1-$A638+1)/10^6)</f>
        <v>-9.2872288235726422E-3</v>
      </c>
      <c r="CE638" cm="1">
        <f t="array" aca="1" ref="CE638" ca="1">IF($A638&gt;CE$1,"",$C638*INDEX('ETS yield tables'!$D$133:$CO$161,$B638,CE$1-$A638+1)/10^6)</f>
        <v>-9.1536174019710929E-3</v>
      </c>
      <c r="CF638" cm="1">
        <f t="array" aca="1" ref="CF638" ca="1">IF($A638&gt;CF$1,"",$C638*INDEX('ETS yield tables'!$D$133:$CO$161,$B638,CF$1-$A638+1)/10^6)</f>
        <v>-8.5528889014012087E-3</v>
      </c>
      <c r="CG638" cm="1">
        <f t="array" aca="1" ref="CG638" ca="1">IF($A638&gt;CG$1,"",$C638*INDEX('ETS yield tables'!$D$133:$CO$161,$B638,CG$1-$A638+1)/10^6)</f>
        <v>-7.6138895016394275E-3</v>
      </c>
      <c r="CH638" cm="1">
        <f t="array" aca="1" ref="CH638" ca="1">IF($A638&gt;CH$1,"",$C638*INDEX('ETS yield tables'!$D$133:$CO$161,$B638,CH$1-$A638+1)/10^6)</f>
        <v>-6.4084251650361398E-3</v>
      </c>
      <c r="CI638" cm="1">
        <f t="array" aca="1" ref="CI638" ca="1">IF($A638&gt;CI$1,"",$C638*INDEX('ETS yield tables'!$D$133:$CO$161,$B638,CI$1-$A638+1)/10^6)</f>
        <v>-5.8078561353507672E-3</v>
      </c>
      <c r="CJ638" cm="1">
        <f t="array" aca="1" ref="CJ638" ca="1">IF($A638&gt;CJ$1,"",$C638*INDEX('ETS yield tables'!$D$133:$CO$161,$B638,CJ$1-$A638+1)/10^6)</f>
        <v>0</v>
      </c>
      <c r="CK638" cm="1">
        <f t="array" aca="1" ref="CK638" ca="1">IF($A638&gt;CK$1,"",$C638*INDEX('ETS yield tables'!$D$133:$CO$161,$B638,CK$1-$A638+1)/10^6)</f>
        <v>0</v>
      </c>
      <c r="CL638" cm="1">
        <f t="array" aca="1" ref="CL638" ca="1">IF($A638&gt;CL$1,"",$C638*INDEX('ETS yield tables'!$D$133:$CO$161,$B638,CL$1-$A638+1)/10^6)</f>
        <v>0</v>
      </c>
      <c r="CM638" cm="1">
        <f t="array" aca="1" ref="CM638" ca="1">IF($A638&gt;CM$1,"",$C638*INDEX('ETS yield tables'!$D$133:$CO$161,$B638,CM$1-$A638+1)/10^6)</f>
        <v>0</v>
      </c>
      <c r="CN638" cm="1">
        <f t="array" aca="1" ref="CN638" ca="1">IF($A638&gt;CN$1,"",$C638*INDEX('ETS yield tables'!$D$133:$CO$161,$B638,CN$1-$A638+1)/10^6)</f>
        <v>0</v>
      </c>
      <c r="CO638" cm="1">
        <f t="array" aca="1" ref="CO638" ca="1">IF($A638&gt;CO$1,"",$C638*INDEX('ETS yield tables'!$D$133:$CO$161,$B638,CO$1-$A638+1)/10^6)</f>
        <v>0</v>
      </c>
    </row>
    <row r="639" spans="1:93" hidden="1" outlineLevel="1">
      <c r="A639">
        <v>2020</v>
      </c>
      <c r="B639">
        <f t="shared" si="271"/>
        <v>1</v>
      </c>
      <c r="C639" s="1">
        <v>157.62764000295999</v>
      </c>
      <c r="D639" s="64"/>
      <c r="E639" s="64"/>
      <c r="F639" s="64"/>
      <c r="G639" s="64"/>
      <c r="H639" s="64"/>
      <c r="I639" s="64"/>
      <c r="J639" s="64"/>
      <c r="K639" s="64"/>
      <c r="L639" s="64"/>
      <c r="M639" s="64"/>
      <c r="N639" s="64"/>
      <c r="O639" s="64"/>
      <c r="P639" s="64"/>
      <c r="Q639" s="64"/>
      <c r="R639" s="64"/>
      <c r="S639" s="64"/>
      <c r="T639" s="64"/>
      <c r="U639" s="64"/>
      <c r="V639" s="64"/>
      <c r="W639" s="64"/>
      <c r="X639" s="64"/>
      <c r="Y639" s="64"/>
      <c r="Z639" s="64"/>
      <c r="AA639" s="64"/>
      <c r="AB639" s="64"/>
      <c r="AC639" s="64"/>
      <c r="AD639" s="64"/>
      <c r="AE639" s="64"/>
      <c r="AF639" t="str" cm="1">
        <f t="array" ref="AF639">IF($A639&gt;AF$1,"",$C639*INDEX('ETS yield tables'!$D$133:$CO$161,$B639,AF$1-$A639+1)/10^6)</f>
        <v/>
      </c>
      <c r="AG639" t="str" cm="1">
        <f t="array" ref="AG639">IF($A639&gt;AG$1,"",$C639*INDEX('ETS yield tables'!$D$133:$CO$161,$B639,AG$1-$A639+1)/10^6)</f>
        <v/>
      </c>
      <c r="AH639" cm="1">
        <f t="array" ref="AH639">IF($A639&gt;AH$1,"",$C639*INDEX('ETS yield tables'!$D$133:$CO$161,$B639,AH$1-$A639+1)/10^6)</f>
        <v>0</v>
      </c>
      <c r="AI639" cm="1">
        <f t="array" aca="1" ref="AI639" ca="1">IF($A639&gt;AI$1,"",$C639*INDEX('ETS yield tables'!$D$133:$CO$161,$B639,AI$1-$A639+1)/10^6)</f>
        <v>0</v>
      </c>
      <c r="AJ639" cm="1">
        <f t="array" aca="1" ref="AJ639" ca="1">IF($A639&gt;AJ$1,"",$C639*INDEX('ETS yield tables'!$D$133:$CO$161,$B639,AJ$1-$A639+1)/10^6)</f>
        <v>0</v>
      </c>
      <c r="AK639" cm="1">
        <f t="array" aca="1" ref="AK639" ca="1">IF($A639&gt;AK$1,"",$C639*INDEX('ETS yield tables'!$D$133:$CO$161,$B639,AK$1-$A639+1)/10^6)</f>
        <v>0</v>
      </c>
      <c r="AL639" cm="1">
        <f t="array" aca="1" ref="AL639" ca="1">IF($A639&gt;AL$1,"",$C639*INDEX('ETS yield tables'!$D$133:$CO$161,$B639,AL$1-$A639+1)/10^6)</f>
        <v>0</v>
      </c>
      <c r="AM639" cm="1">
        <f t="array" aca="1" ref="AM639" ca="1">IF($A639&gt;AM$1,"",$C639*INDEX('ETS yield tables'!$D$133:$CO$161,$B639,AM$1-$A639+1)/10^6)</f>
        <v>0</v>
      </c>
      <c r="AN639" cm="1">
        <f t="array" aca="1" ref="AN639" ca="1">IF($A639&gt;AN$1,"",$C639*INDEX('ETS yield tables'!$D$133:$CO$161,$B639,AN$1-$A639+1)/10^6)</f>
        <v>0</v>
      </c>
      <c r="AO639" cm="1">
        <f t="array" aca="1" ref="AO639" ca="1">IF($A639&gt;AO$1,"",$C639*INDEX('ETS yield tables'!$D$133:$CO$161,$B639,AO$1-$A639+1)/10^6)</f>
        <v>0</v>
      </c>
      <c r="AP639" cm="1">
        <f t="array" aca="1" ref="AP639" ca="1">IF($A639&gt;AP$1,"",$C639*INDEX('ETS yield tables'!$D$133:$CO$161,$B639,AP$1-$A639+1)/10^6)</f>
        <v>0</v>
      </c>
      <c r="AQ639" cm="1">
        <f t="array" aca="1" ref="AQ639" ca="1">IF($A639&gt;AQ$1,"",$C639*INDEX('ETS yield tables'!$D$133:$CO$161,$B639,AQ$1-$A639+1)/10^6)</f>
        <v>0</v>
      </c>
      <c r="AR639" cm="1">
        <f t="array" aca="1" ref="AR639" ca="1">IF($A639&gt;AR$1,"",$C639*INDEX('ETS yield tables'!$D$133:$CO$161,$B639,AR$1-$A639+1)/10^6)</f>
        <v>0</v>
      </c>
      <c r="AS639" cm="1">
        <f t="array" aca="1" ref="AS639" ca="1">IF($A639&gt;AS$1,"",$C639*INDEX('ETS yield tables'!$D$133:$CO$161,$B639,AS$1-$A639+1)/10^6)</f>
        <v>0</v>
      </c>
      <c r="AT639" cm="1">
        <f t="array" aca="1" ref="AT639" ca="1">IF($A639&gt;AT$1,"",$C639*INDEX('ETS yield tables'!$D$133:$CO$161,$B639,AT$1-$A639+1)/10^6)</f>
        <v>0</v>
      </c>
      <c r="AU639" cm="1">
        <f t="array" aca="1" ref="AU639" ca="1">IF($A639&gt;AU$1,"",$C639*INDEX('ETS yield tables'!$D$133:$CO$161,$B639,AU$1-$A639+1)/10^6)</f>
        <v>0</v>
      </c>
      <c r="AV639" cm="1">
        <f t="array" aca="1" ref="AV639" ca="1">IF($A639&gt;AV$1,"",$C639*INDEX('ETS yield tables'!$D$133:$CO$161,$B639,AV$1-$A639+1)/10^6)</f>
        <v>0</v>
      </c>
      <c r="AW639" cm="1">
        <f t="array" aca="1" ref="AW639" ca="1">IF($A639&gt;AW$1,"",$C639*INDEX('ETS yield tables'!$D$133:$CO$161,$B639,AW$1-$A639+1)/10^6)</f>
        <v>0</v>
      </c>
      <c r="AX639" cm="1">
        <f t="array" aca="1" ref="AX639" ca="1">IF($A639&gt;AX$1,"",$C639*INDEX('ETS yield tables'!$D$133:$CO$161,$B639,AX$1-$A639+1)/10^6)</f>
        <v>0</v>
      </c>
      <c r="AY639" cm="1">
        <f t="array" aca="1" ref="AY639" ca="1">IF($A639&gt;AY$1,"",$C639*INDEX('ETS yield tables'!$D$133:$CO$161,$B639,AY$1-$A639+1)/10^6)</f>
        <v>0</v>
      </c>
      <c r="AZ639" cm="1">
        <f t="array" aca="1" ref="AZ639" ca="1">IF($A639&gt;AZ$1,"",$C639*INDEX('ETS yield tables'!$D$133:$CO$161,$B639,AZ$1-$A639+1)/10^6)</f>
        <v>0</v>
      </c>
      <c r="BA639" cm="1">
        <f t="array" aca="1" ref="BA639" ca="1">IF($A639&gt;BA$1,"",$C639*INDEX('ETS yield tables'!$D$133:$CO$161,$B639,BA$1-$A639+1)/10^6)</f>
        <v>0</v>
      </c>
      <c r="BB639" cm="1">
        <f t="array" aca="1" ref="BB639" ca="1">IF($A639&gt;BB$1,"",$C639*INDEX('ETS yield tables'!$D$133:$CO$161,$B639,BB$1-$A639+1)/10^6)</f>
        <v>0</v>
      </c>
      <c r="BC639" cm="1">
        <f t="array" aca="1" ref="BC639" ca="1">IF($A639&gt;BC$1,"",$C639*INDEX('ETS yield tables'!$D$133:$CO$161,$B639,BC$1-$A639+1)/10^6)</f>
        <v>0</v>
      </c>
      <c r="BD639" cm="1">
        <f t="array" aca="1" ref="BD639" ca="1">IF($A639&gt;BD$1,"",$C639*INDEX('ETS yield tables'!$D$133:$CO$161,$B639,BD$1-$A639+1)/10^6)</f>
        <v>0</v>
      </c>
      <c r="BE639" cm="1">
        <f t="array" aca="1" ref="BE639" ca="1">IF($A639&gt;BE$1,"",$C639*INDEX('ETS yield tables'!$D$133:$CO$161,$B639,BE$1-$A639+1)/10^6)</f>
        <v>0</v>
      </c>
      <c r="BF639" cm="1">
        <f t="array" aca="1" ref="BF639" ca="1">IF($A639&gt;BF$1,"",$C639*INDEX('ETS yield tables'!$D$133:$CO$161,$B639,BF$1-$A639+1)/10^6)</f>
        <v>0</v>
      </c>
      <c r="BG639" cm="1">
        <f t="array" aca="1" ref="BG639" ca="1">IF($A639&gt;BG$1,"",$C639*INDEX('ETS yield tables'!$D$133:$CO$161,$B639,BG$1-$A639+1)/10^6)</f>
        <v>0</v>
      </c>
      <c r="BH639" cm="1">
        <f t="array" aca="1" ref="BH639" ca="1">IF($A639&gt;BH$1,"",$C639*INDEX('ETS yield tables'!$D$133:$CO$161,$B639,BH$1-$A639+1)/10^6)</f>
        <v>0</v>
      </c>
      <c r="BI639" cm="1">
        <f t="array" aca="1" ref="BI639" ca="1">IF($A639&gt;BI$1,"",$C639*INDEX('ETS yield tables'!$D$133:$CO$161,$B639,BI$1-$A639+1)/10^6)</f>
        <v>0</v>
      </c>
      <c r="BJ639" cm="1">
        <f t="array" aca="1" ref="BJ639" ca="1">IF($A639&gt;BJ$1,"",$C639*INDEX('ETS yield tables'!$D$133:$CO$161,$B639,BJ$1-$A639+1)/10^6)</f>
        <v>0</v>
      </c>
      <c r="BK639" cm="1">
        <f t="array" aca="1" ref="BK639" ca="1">IF($A639&gt;BK$1,"",$C639*INDEX('ETS yield tables'!$D$133:$CO$161,$B639,BK$1-$A639+1)/10^6)</f>
        <v>0</v>
      </c>
      <c r="BL639" cm="1">
        <f t="array" aca="1" ref="BL639" ca="1">IF($A639&gt;BL$1,"",$C639*INDEX('ETS yield tables'!$D$133:$CO$161,$B639,BL$1-$A639+1)/10^6)</f>
        <v>0</v>
      </c>
      <c r="BM639" cm="1">
        <f t="array" aca="1" ref="BM639" ca="1">IF($A639&gt;BM$1,"",$C639*INDEX('ETS yield tables'!$D$133:$CO$161,$B639,BM$1-$A639+1)/10^6)</f>
        <v>0</v>
      </c>
      <c r="BN639" cm="1">
        <f t="array" aca="1" ref="BN639" ca="1">IF($A639&gt;BN$1,"",$C639*INDEX('ETS yield tables'!$D$133:$CO$161,$B639,BN$1-$A639+1)/10^6)</f>
        <v>0</v>
      </c>
      <c r="BO639" cm="1">
        <f t="array" aca="1" ref="BO639" ca="1">IF($A639&gt;BO$1,"",$C639*INDEX('ETS yield tables'!$D$133:$CO$161,$B639,BO$1-$A639+1)/10^6)</f>
        <v>0</v>
      </c>
      <c r="BP639" cm="1">
        <f t="array" aca="1" ref="BP639" ca="1">IF($A639&gt;BP$1,"",$C639*INDEX('ETS yield tables'!$D$133:$CO$161,$B639,BP$1-$A639+1)/10^6)</f>
        <v>0</v>
      </c>
      <c r="BQ639" cm="1">
        <f t="array" aca="1" ref="BQ639" ca="1">IF($A639&gt;BQ$1,"",$C639*INDEX('ETS yield tables'!$D$133:$CO$161,$B639,BQ$1-$A639+1)/10^6)</f>
        <v>0</v>
      </c>
      <c r="BR639" cm="1">
        <f t="array" aca="1" ref="BR639" ca="1">IF($A639&gt;BR$1,"",$C639*INDEX('ETS yield tables'!$D$133:$CO$161,$B639,BR$1-$A639+1)/10^6)</f>
        <v>0</v>
      </c>
      <c r="BS639" cm="1">
        <f t="array" aca="1" ref="BS639" ca="1">IF($A639&gt;BS$1,"",$C639*INDEX('ETS yield tables'!$D$133:$CO$161,$B639,BS$1-$A639+1)/10^6)</f>
        <v>0</v>
      </c>
      <c r="BT639" cm="1">
        <f t="array" aca="1" ref="BT639" ca="1">IF($A639&gt;BT$1,"",$C639*INDEX('ETS yield tables'!$D$133:$CO$161,$B639,BT$1-$A639+1)/10^6)</f>
        <v>0</v>
      </c>
      <c r="BU639" cm="1">
        <f t="array" aca="1" ref="BU639" ca="1">IF($A639&gt;BU$1,"",$C639*INDEX('ETS yield tables'!$D$133:$CO$161,$B639,BU$1-$A639+1)/10^6)</f>
        <v>0</v>
      </c>
      <c r="BV639" cm="1">
        <f t="array" aca="1" ref="BV639" ca="1">IF($A639&gt;BV$1,"",$C639*INDEX('ETS yield tables'!$D$133:$CO$161,$B639,BV$1-$A639+1)/10^6)</f>
        <v>0</v>
      </c>
      <c r="BW639" cm="1">
        <f t="array" aca="1" ref="BW639" ca="1">IF($A639&gt;BW$1,"",$C639*INDEX('ETS yield tables'!$D$133:$CO$161,$B639,BW$1-$A639+1)/10^6)</f>
        <v>0</v>
      </c>
      <c r="BX639" cm="1">
        <f t="array" aca="1" ref="BX639" ca="1">IF($A639&gt;BX$1,"",$C639*INDEX('ETS yield tables'!$D$133:$CO$161,$B639,BX$1-$A639+1)/10^6)</f>
        <v>0</v>
      </c>
      <c r="BY639" cm="1">
        <f t="array" aca="1" ref="BY639" ca="1">IF($A639&gt;BY$1,"",$C639*INDEX('ETS yield tables'!$D$133:$CO$161,$B639,BY$1-$A639+1)/10^6)</f>
        <v>0</v>
      </c>
      <c r="BZ639" cm="1">
        <f t="array" aca="1" ref="BZ639" ca="1">IF($A639&gt;BZ$1,"",$C639*INDEX('ETS yield tables'!$D$133:$CO$161,$B639,BZ$1-$A639+1)/10^6)</f>
        <v>-0.13985277238722243</v>
      </c>
      <c r="CA639" cm="1">
        <f t="array" aca="1" ref="CA639" ca="1">IF($A639&gt;CA$1,"",$C639*INDEX('ETS yield tables'!$D$133:$CO$161,$B639,CA$1-$A639+1)/10^6)</f>
        <v>-7.4886952661704503E-3</v>
      </c>
      <c r="CB639" cm="1">
        <f t="array" aca="1" ref="CB639" ca="1">IF($A639&gt;CB$1,"",$C639*INDEX('ETS yield tables'!$D$133:$CO$161,$B639,CB$1-$A639+1)/10^6)</f>
        <v>-7.384495199491207E-3</v>
      </c>
      <c r="CC639" cm="1">
        <f t="array" aca="1" ref="CC639" ca="1">IF($A639&gt;CC$1,"",$C639*INDEX('ETS yield tables'!$D$133:$CO$161,$B639,CC$1-$A639+1)/10^6)</f>
        <v>-7.2545690409423786E-3</v>
      </c>
      <c r="CD639" cm="1">
        <f t="array" aca="1" ref="CD639" ca="1">IF($A639&gt;CD$1,"",$C639*INDEX('ETS yield tables'!$D$133:$CO$161,$B639,CD$1-$A639+1)/10^6)</f>
        <v>-7.1210579569769474E-3</v>
      </c>
      <c r="CE639" cm="1">
        <f t="array" aca="1" ref="CE639" ca="1">IF($A639&gt;CE$1,"",$C639*INDEX('ETS yield tables'!$D$133:$CO$161,$B639,CE$1-$A639+1)/10^6)</f>
        <v>-6.9767106032718757E-3</v>
      </c>
      <c r="CF639" cm="1">
        <f t="array" aca="1" ref="CF639" ca="1">IF($A639&gt;CF$1,"",$C639*INDEX('ETS yield tables'!$D$133:$CO$161,$B639,CF$1-$A639+1)/10^6)</f>
        <v>-6.8763396272235894E-3</v>
      </c>
      <c r="CG639" cm="1">
        <f t="array" aca="1" ref="CG639" ca="1">IF($A639&gt;CG$1,"",$C639*INDEX('ETS yield tables'!$D$133:$CO$161,$B639,CG$1-$A639+1)/10^6)</f>
        <v>-6.4250630430851934E-3</v>
      </c>
      <c r="CH639" cm="1">
        <f t="array" aca="1" ref="CH639" ca="1">IF($A639&gt;CH$1,"",$C639*INDEX('ETS yield tables'!$D$133:$CO$161,$B639,CH$1-$A639+1)/10^6)</f>
        <v>-5.7196721032005179E-3</v>
      </c>
      <c r="CI639" cm="1">
        <f t="array" aca="1" ref="CI639" ca="1">IF($A639&gt;CI$1,"",$C639*INDEX('ETS yield tables'!$D$133:$CO$161,$B639,CI$1-$A639+1)/10^6)</f>
        <v>-4.8141085622549424E-3</v>
      </c>
      <c r="CJ639" cm="1">
        <f t="array" aca="1" ref="CJ639" ca="1">IF($A639&gt;CJ$1,"",$C639*INDEX('ETS yield tables'!$D$133:$CO$161,$B639,CJ$1-$A639+1)/10^6)</f>
        <v>-4.3629517751229531E-3</v>
      </c>
      <c r="CK639" cm="1">
        <f t="array" aca="1" ref="CK639" ca="1">IF($A639&gt;CK$1,"",$C639*INDEX('ETS yield tables'!$D$133:$CO$161,$B639,CK$1-$A639+1)/10^6)</f>
        <v>0</v>
      </c>
      <c r="CL639" cm="1">
        <f t="array" aca="1" ref="CL639" ca="1">IF($A639&gt;CL$1,"",$C639*INDEX('ETS yield tables'!$D$133:$CO$161,$B639,CL$1-$A639+1)/10^6)</f>
        <v>0</v>
      </c>
      <c r="CM639" cm="1">
        <f t="array" aca="1" ref="CM639" ca="1">IF($A639&gt;CM$1,"",$C639*INDEX('ETS yield tables'!$D$133:$CO$161,$B639,CM$1-$A639+1)/10^6)</f>
        <v>0</v>
      </c>
      <c r="CN639" cm="1">
        <f t="array" aca="1" ref="CN639" ca="1">IF($A639&gt;CN$1,"",$C639*INDEX('ETS yield tables'!$D$133:$CO$161,$B639,CN$1-$A639+1)/10^6)</f>
        <v>0</v>
      </c>
      <c r="CO639" cm="1">
        <f t="array" aca="1" ref="CO639" ca="1">IF($A639&gt;CO$1,"",$C639*INDEX('ETS yield tables'!$D$133:$CO$161,$B639,CO$1-$A639+1)/10^6)</f>
        <v>0</v>
      </c>
    </row>
    <row r="640" spans="1:93" hidden="1" outlineLevel="1">
      <c r="A640">
        <v>2021</v>
      </c>
      <c r="B640">
        <f t="shared" si="271"/>
        <v>1</v>
      </c>
      <c r="C640" s="1">
        <v>391.21058962232001</v>
      </c>
      <c r="D640" s="64"/>
      <c r="E640" s="64"/>
      <c r="F640" s="64"/>
      <c r="G640" s="64"/>
      <c r="H640" s="64"/>
      <c r="I640" s="64"/>
      <c r="J640" s="64"/>
      <c r="K640" s="64"/>
      <c r="L640" s="64"/>
      <c r="M640" s="64"/>
      <c r="N640" s="64"/>
      <c r="O640" s="64"/>
      <c r="P640" s="64"/>
      <c r="Q640" s="64"/>
      <c r="R640" s="64"/>
      <c r="S640" s="64"/>
      <c r="T640" s="64"/>
      <c r="U640" s="64"/>
      <c r="V640" s="64"/>
      <c r="W640" s="64"/>
      <c r="X640" s="64"/>
      <c r="Y640" s="64"/>
      <c r="Z640" s="64"/>
      <c r="AA640" s="64"/>
      <c r="AB640" s="64"/>
      <c r="AC640" s="64"/>
      <c r="AD640" s="64"/>
      <c r="AE640" s="64"/>
      <c r="AF640" t="str" cm="1">
        <f t="array" ref="AF640">IF($A640&gt;AF$1,"",$C640*INDEX('ETS yield tables'!$D$133:$CO$161,$B640,AF$1-$A640+1)/10^6)</f>
        <v/>
      </c>
      <c r="AG640" t="str" cm="1">
        <f t="array" ref="AG640">IF($A640&gt;AG$1,"",$C640*INDEX('ETS yield tables'!$D$133:$CO$161,$B640,AG$1-$A640+1)/10^6)</f>
        <v/>
      </c>
      <c r="AH640" t="str" cm="1">
        <f t="array" ref="AH640">IF($A640&gt;AH$1,"",$C640*INDEX('ETS yield tables'!$D$133:$CO$161,$B640,AH$1-$A640+1)/10^6)</f>
        <v/>
      </c>
      <c r="AI640" cm="1">
        <f t="array" ref="AI640">IF($A640&gt;AI$1,"",$C640*INDEX('ETS yield tables'!$D$133:$CO$161,$B640,AI$1-$A640+1)/10^6)</f>
        <v>0</v>
      </c>
      <c r="AJ640" cm="1">
        <f t="array" aca="1" ref="AJ640" ca="1">IF($A640&gt;AJ$1,"",$C640*INDEX('ETS yield tables'!$D$133:$CO$161,$B640,AJ$1-$A640+1)/10^6)</f>
        <v>0</v>
      </c>
      <c r="AK640" cm="1">
        <f t="array" aca="1" ref="AK640" ca="1">IF($A640&gt;AK$1,"",$C640*INDEX('ETS yield tables'!$D$133:$CO$161,$B640,AK$1-$A640+1)/10^6)</f>
        <v>0</v>
      </c>
      <c r="AL640" cm="1">
        <f t="array" aca="1" ref="AL640" ca="1">IF($A640&gt;AL$1,"",$C640*INDEX('ETS yield tables'!$D$133:$CO$161,$B640,AL$1-$A640+1)/10^6)</f>
        <v>0</v>
      </c>
      <c r="AM640" cm="1">
        <f t="array" aca="1" ref="AM640" ca="1">IF($A640&gt;AM$1,"",$C640*INDEX('ETS yield tables'!$D$133:$CO$161,$B640,AM$1-$A640+1)/10^6)</f>
        <v>0</v>
      </c>
      <c r="AN640" cm="1">
        <f t="array" aca="1" ref="AN640" ca="1">IF($A640&gt;AN$1,"",$C640*INDEX('ETS yield tables'!$D$133:$CO$161,$B640,AN$1-$A640+1)/10^6)</f>
        <v>0</v>
      </c>
      <c r="AO640" cm="1">
        <f t="array" aca="1" ref="AO640" ca="1">IF($A640&gt;AO$1,"",$C640*INDEX('ETS yield tables'!$D$133:$CO$161,$B640,AO$1-$A640+1)/10^6)</f>
        <v>0</v>
      </c>
      <c r="AP640" cm="1">
        <f t="array" aca="1" ref="AP640" ca="1">IF($A640&gt;AP$1,"",$C640*INDEX('ETS yield tables'!$D$133:$CO$161,$B640,AP$1-$A640+1)/10^6)</f>
        <v>0</v>
      </c>
      <c r="AQ640" cm="1">
        <f t="array" aca="1" ref="AQ640" ca="1">IF($A640&gt;AQ$1,"",$C640*INDEX('ETS yield tables'!$D$133:$CO$161,$B640,AQ$1-$A640+1)/10^6)</f>
        <v>0</v>
      </c>
      <c r="AR640" cm="1">
        <f t="array" aca="1" ref="AR640" ca="1">IF($A640&gt;AR$1,"",$C640*INDEX('ETS yield tables'!$D$133:$CO$161,$B640,AR$1-$A640+1)/10^6)</f>
        <v>0</v>
      </c>
      <c r="AS640" cm="1">
        <f t="array" aca="1" ref="AS640" ca="1">IF($A640&gt;AS$1,"",$C640*INDEX('ETS yield tables'!$D$133:$CO$161,$B640,AS$1-$A640+1)/10^6)</f>
        <v>0</v>
      </c>
      <c r="AT640" cm="1">
        <f t="array" aca="1" ref="AT640" ca="1">IF($A640&gt;AT$1,"",$C640*INDEX('ETS yield tables'!$D$133:$CO$161,$B640,AT$1-$A640+1)/10^6)</f>
        <v>0</v>
      </c>
      <c r="AU640" cm="1">
        <f t="array" aca="1" ref="AU640" ca="1">IF($A640&gt;AU$1,"",$C640*INDEX('ETS yield tables'!$D$133:$CO$161,$B640,AU$1-$A640+1)/10^6)</f>
        <v>0</v>
      </c>
      <c r="AV640" cm="1">
        <f t="array" aca="1" ref="AV640" ca="1">IF($A640&gt;AV$1,"",$C640*INDEX('ETS yield tables'!$D$133:$CO$161,$B640,AV$1-$A640+1)/10^6)</f>
        <v>0</v>
      </c>
      <c r="AW640" cm="1">
        <f t="array" aca="1" ref="AW640" ca="1">IF($A640&gt;AW$1,"",$C640*INDEX('ETS yield tables'!$D$133:$CO$161,$B640,AW$1-$A640+1)/10^6)</f>
        <v>0</v>
      </c>
      <c r="AX640" cm="1">
        <f t="array" aca="1" ref="AX640" ca="1">IF($A640&gt;AX$1,"",$C640*INDEX('ETS yield tables'!$D$133:$CO$161,$B640,AX$1-$A640+1)/10^6)</f>
        <v>0</v>
      </c>
      <c r="AY640" cm="1">
        <f t="array" aca="1" ref="AY640" ca="1">IF($A640&gt;AY$1,"",$C640*INDEX('ETS yield tables'!$D$133:$CO$161,$B640,AY$1-$A640+1)/10^6)</f>
        <v>0</v>
      </c>
      <c r="AZ640" cm="1">
        <f t="array" aca="1" ref="AZ640" ca="1">IF($A640&gt;AZ$1,"",$C640*INDEX('ETS yield tables'!$D$133:$CO$161,$B640,AZ$1-$A640+1)/10^6)</f>
        <v>0</v>
      </c>
      <c r="BA640" cm="1">
        <f t="array" aca="1" ref="BA640" ca="1">IF($A640&gt;BA$1,"",$C640*INDEX('ETS yield tables'!$D$133:$CO$161,$B640,BA$1-$A640+1)/10^6)</f>
        <v>0</v>
      </c>
      <c r="BB640" cm="1">
        <f t="array" aca="1" ref="BB640" ca="1">IF($A640&gt;BB$1,"",$C640*INDEX('ETS yield tables'!$D$133:$CO$161,$B640,BB$1-$A640+1)/10^6)</f>
        <v>0</v>
      </c>
      <c r="BC640" cm="1">
        <f t="array" aca="1" ref="BC640" ca="1">IF($A640&gt;BC$1,"",$C640*INDEX('ETS yield tables'!$D$133:$CO$161,$B640,BC$1-$A640+1)/10^6)</f>
        <v>0</v>
      </c>
      <c r="BD640" cm="1">
        <f t="array" aca="1" ref="BD640" ca="1">IF($A640&gt;BD$1,"",$C640*INDEX('ETS yield tables'!$D$133:$CO$161,$B640,BD$1-$A640+1)/10^6)</f>
        <v>0</v>
      </c>
      <c r="BE640" cm="1">
        <f t="array" aca="1" ref="BE640" ca="1">IF($A640&gt;BE$1,"",$C640*INDEX('ETS yield tables'!$D$133:$CO$161,$B640,BE$1-$A640+1)/10^6)</f>
        <v>0</v>
      </c>
      <c r="BF640" cm="1">
        <f t="array" aca="1" ref="BF640" ca="1">IF($A640&gt;BF$1,"",$C640*INDEX('ETS yield tables'!$D$133:$CO$161,$B640,BF$1-$A640+1)/10^6)</f>
        <v>0</v>
      </c>
      <c r="BG640" cm="1">
        <f t="array" aca="1" ref="BG640" ca="1">IF($A640&gt;BG$1,"",$C640*INDEX('ETS yield tables'!$D$133:$CO$161,$B640,BG$1-$A640+1)/10^6)</f>
        <v>0</v>
      </c>
      <c r="BH640" cm="1">
        <f t="array" aca="1" ref="BH640" ca="1">IF($A640&gt;BH$1,"",$C640*INDEX('ETS yield tables'!$D$133:$CO$161,$B640,BH$1-$A640+1)/10^6)</f>
        <v>0</v>
      </c>
      <c r="BI640" cm="1">
        <f t="array" aca="1" ref="BI640" ca="1">IF($A640&gt;BI$1,"",$C640*INDEX('ETS yield tables'!$D$133:$CO$161,$B640,BI$1-$A640+1)/10^6)</f>
        <v>0</v>
      </c>
      <c r="BJ640" cm="1">
        <f t="array" aca="1" ref="BJ640" ca="1">IF($A640&gt;BJ$1,"",$C640*INDEX('ETS yield tables'!$D$133:$CO$161,$B640,BJ$1-$A640+1)/10^6)</f>
        <v>0</v>
      </c>
      <c r="BK640" cm="1">
        <f t="array" aca="1" ref="BK640" ca="1">IF($A640&gt;BK$1,"",$C640*INDEX('ETS yield tables'!$D$133:$CO$161,$B640,BK$1-$A640+1)/10^6)</f>
        <v>0</v>
      </c>
      <c r="BL640" cm="1">
        <f t="array" aca="1" ref="BL640" ca="1">IF($A640&gt;BL$1,"",$C640*INDEX('ETS yield tables'!$D$133:$CO$161,$B640,BL$1-$A640+1)/10^6)</f>
        <v>0</v>
      </c>
      <c r="BM640" cm="1">
        <f t="array" aca="1" ref="BM640" ca="1">IF($A640&gt;BM$1,"",$C640*INDEX('ETS yield tables'!$D$133:$CO$161,$B640,BM$1-$A640+1)/10^6)</f>
        <v>0</v>
      </c>
      <c r="BN640" cm="1">
        <f t="array" aca="1" ref="BN640" ca="1">IF($A640&gt;BN$1,"",$C640*INDEX('ETS yield tables'!$D$133:$CO$161,$B640,BN$1-$A640+1)/10^6)</f>
        <v>0</v>
      </c>
      <c r="BO640" cm="1">
        <f t="array" aca="1" ref="BO640" ca="1">IF($A640&gt;BO$1,"",$C640*INDEX('ETS yield tables'!$D$133:$CO$161,$B640,BO$1-$A640+1)/10^6)</f>
        <v>0</v>
      </c>
      <c r="BP640" cm="1">
        <f t="array" aca="1" ref="BP640" ca="1">IF($A640&gt;BP$1,"",$C640*INDEX('ETS yield tables'!$D$133:$CO$161,$B640,BP$1-$A640+1)/10^6)</f>
        <v>0</v>
      </c>
      <c r="BQ640" cm="1">
        <f t="array" aca="1" ref="BQ640" ca="1">IF($A640&gt;BQ$1,"",$C640*INDEX('ETS yield tables'!$D$133:$CO$161,$B640,BQ$1-$A640+1)/10^6)</f>
        <v>0</v>
      </c>
      <c r="BR640" cm="1">
        <f t="array" aca="1" ref="BR640" ca="1">IF($A640&gt;BR$1,"",$C640*INDEX('ETS yield tables'!$D$133:$CO$161,$B640,BR$1-$A640+1)/10^6)</f>
        <v>0</v>
      </c>
      <c r="BS640" cm="1">
        <f t="array" aca="1" ref="BS640" ca="1">IF($A640&gt;BS$1,"",$C640*INDEX('ETS yield tables'!$D$133:$CO$161,$B640,BS$1-$A640+1)/10^6)</f>
        <v>0</v>
      </c>
      <c r="BT640" cm="1">
        <f t="array" aca="1" ref="BT640" ca="1">IF($A640&gt;BT$1,"",$C640*INDEX('ETS yield tables'!$D$133:$CO$161,$B640,BT$1-$A640+1)/10^6)</f>
        <v>0</v>
      </c>
      <c r="BU640" cm="1">
        <f t="array" aca="1" ref="BU640" ca="1">IF($A640&gt;BU$1,"",$C640*INDEX('ETS yield tables'!$D$133:$CO$161,$B640,BU$1-$A640+1)/10^6)</f>
        <v>0</v>
      </c>
      <c r="BV640" cm="1">
        <f t="array" aca="1" ref="BV640" ca="1">IF($A640&gt;BV$1,"",$C640*INDEX('ETS yield tables'!$D$133:$CO$161,$B640,BV$1-$A640+1)/10^6)</f>
        <v>0</v>
      </c>
      <c r="BW640" cm="1">
        <f t="array" aca="1" ref="BW640" ca="1">IF($A640&gt;BW$1,"",$C640*INDEX('ETS yield tables'!$D$133:$CO$161,$B640,BW$1-$A640+1)/10^6)</f>
        <v>0</v>
      </c>
      <c r="BX640" cm="1">
        <f t="array" aca="1" ref="BX640" ca="1">IF($A640&gt;BX$1,"",$C640*INDEX('ETS yield tables'!$D$133:$CO$161,$B640,BX$1-$A640+1)/10^6)</f>
        <v>0</v>
      </c>
      <c r="BY640" cm="1">
        <f t="array" aca="1" ref="BY640" ca="1">IF($A640&gt;BY$1,"",$C640*INDEX('ETS yield tables'!$D$133:$CO$161,$B640,BY$1-$A640+1)/10^6)</f>
        <v>0</v>
      </c>
      <c r="BZ640" cm="1">
        <f t="array" aca="1" ref="BZ640" ca="1">IF($A640&gt;BZ$1,"",$C640*INDEX('ETS yield tables'!$D$133:$CO$161,$B640,BZ$1-$A640+1)/10^6)</f>
        <v>0</v>
      </c>
      <c r="CA640" cm="1">
        <f t="array" aca="1" ref="CA640" ca="1">IF($A640&gt;CA$1,"",$C640*INDEX('ETS yield tables'!$D$133:$CO$161,$B640,CA$1-$A640+1)/10^6)</f>
        <v>-0.3470957602670065</v>
      </c>
      <c r="CB640" cm="1">
        <f t="array" aca="1" ref="CB640" ca="1">IF($A640&gt;CB$1,"",$C640*INDEX('ETS yield tables'!$D$133:$CO$161,$B640,CB$1-$A640+1)/10^6)</f>
        <v>-1.858593385351328E-2</v>
      </c>
      <c r="CC640" cm="1">
        <f t="array" aca="1" ref="CC640" ca="1">IF($A640&gt;CC$1,"",$C640*INDEX('ETS yield tables'!$D$133:$CO$161,$B640,CC$1-$A640+1)/10^6)</f>
        <v>-1.8327323310822253E-2</v>
      </c>
      <c r="CD640" cm="1">
        <f t="array" aca="1" ref="CD640" ca="1">IF($A640&gt;CD$1,"",$C640*INDEX('ETS yield tables'!$D$133:$CO$161,$B640,CD$1-$A640+1)/10^6)</f>
        <v>-1.800486407022019E-2</v>
      </c>
      <c r="CE640" cm="1">
        <f t="array" aca="1" ref="CE640" ca="1">IF($A640&gt;CE$1,"",$C640*INDEX('ETS yield tables'!$D$133:$CO$161,$B640,CE$1-$A640+1)/10^6)</f>
        <v>-1.7673507527178303E-2</v>
      </c>
      <c r="CF640" cm="1">
        <f t="array" aca="1" ref="CF640" ca="1">IF($A640&gt;CF$1,"",$C640*INDEX('ETS yield tables'!$D$133:$CO$161,$B640,CF$1-$A640+1)/10^6)</f>
        <v>-1.7315256820942249E-2</v>
      </c>
      <c r="CG640" cm="1">
        <f t="array" aca="1" ref="CG640" ca="1">IF($A640&gt;CG$1,"",$C640*INDEX('ETS yield tables'!$D$133:$CO$161,$B640,CG$1-$A640+1)/10^6)</f>
        <v>-1.7066149565894338E-2</v>
      </c>
      <c r="CH640" cm="1">
        <f t="array" aca="1" ref="CH640" ca="1">IF($A640&gt;CH$1,"",$C640*INDEX('ETS yield tables'!$D$133:$CO$161,$B640,CH$1-$A640+1)/10^6)</f>
        <v>-1.5946141814968087E-2</v>
      </c>
      <c r="CI640" cm="1">
        <f t="array" aca="1" ref="CI640" ca="1">IF($A640&gt;CI$1,"",$C640*INDEX('ETS yield tables'!$D$133:$CO$161,$B640,CI$1-$A640+1)/10^6)</f>
        <v>-1.4195456430721105E-2</v>
      </c>
      <c r="CJ640" cm="1">
        <f t="array" aca="1" ref="CJ640" ca="1">IF($A640&gt;CJ$1,"",$C640*INDEX('ETS yield tables'!$D$133:$CO$161,$B640,CJ$1-$A640+1)/10^6)</f>
        <v>-1.1947969589027975E-2</v>
      </c>
      <c r="CK640" cm="1">
        <f t="array" aca="1" ref="CK640" ca="1">IF($A640&gt;CK$1,"",$C640*INDEX('ETS yield tables'!$D$133:$CO$161,$B640,CK$1-$A640+1)/10^6)</f>
        <v>-1.0828259158149845E-2</v>
      </c>
      <c r="CL640" cm="1">
        <f t="array" aca="1" ref="CL640" ca="1">IF($A640&gt;CL$1,"",$C640*INDEX('ETS yield tables'!$D$133:$CO$161,$B640,CL$1-$A640+1)/10^6)</f>
        <v>0</v>
      </c>
      <c r="CM640" cm="1">
        <f t="array" aca="1" ref="CM640" ca="1">IF($A640&gt;CM$1,"",$C640*INDEX('ETS yield tables'!$D$133:$CO$161,$B640,CM$1-$A640+1)/10^6)</f>
        <v>0</v>
      </c>
      <c r="CN640" cm="1">
        <f t="array" aca="1" ref="CN640" ca="1">IF($A640&gt;CN$1,"",$C640*INDEX('ETS yield tables'!$D$133:$CO$161,$B640,CN$1-$A640+1)/10^6)</f>
        <v>0</v>
      </c>
      <c r="CO640" cm="1">
        <f t="array" aca="1" ref="CO640" ca="1">IF($A640&gt;CO$1,"",$C640*INDEX('ETS yield tables'!$D$133:$CO$161,$B640,CO$1-$A640+1)/10^6)</f>
        <v>0</v>
      </c>
    </row>
    <row r="641" spans="1:93" hidden="1" outlineLevel="1">
      <c r="A641">
        <v>2022</v>
      </c>
      <c r="B641">
        <f t="shared" si="271"/>
        <v>1</v>
      </c>
      <c r="C641" s="1">
        <v>134.24397641616</v>
      </c>
      <c r="D641" s="64"/>
      <c r="E641" s="64"/>
      <c r="F641" s="64"/>
      <c r="G641" s="64"/>
      <c r="H641" s="64"/>
      <c r="I641" s="64"/>
      <c r="J641" s="64"/>
      <c r="K641" s="64"/>
      <c r="L641" s="64"/>
      <c r="M641" s="64"/>
      <c r="N641" s="64"/>
      <c r="O641" s="64"/>
      <c r="P641" s="64"/>
      <c r="Q641" s="64"/>
      <c r="R641" s="64"/>
      <c r="S641" s="64"/>
      <c r="T641" s="64"/>
      <c r="U641" s="64"/>
      <c r="V641" s="64"/>
      <c r="W641" s="64"/>
      <c r="X641" s="64"/>
      <c r="Y641" s="64"/>
      <c r="Z641" s="64"/>
      <c r="AA641" s="64"/>
      <c r="AB641" s="64"/>
      <c r="AC641" s="64"/>
      <c r="AD641" s="64"/>
      <c r="AE641" s="64"/>
      <c r="AF641" t="str" cm="1">
        <f t="array" ref="AF641">IF($A641&gt;AF$1,"",$C641*INDEX('ETS yield tables'!$D$133:$CO$161,$B641,AF$1-$A641+1)/10^6)</f>
        <v/>
      </c>
      <c r="AG641" t="str" cm="1">
        <f t="array" ref="AG641">IF($A641&gt;AG$1,"",$C641*INDEX('ETS yield tables'!$D$133:$CO$161,$B641,AG$1-$A641+1)/10^6)</f>
        <v/>
      </c>
      <c r="AH641" t="str" cm="1">
        <f t="array" ref="AH641">IF($A641&gt;AH$1,"",$C641*INDEX('ETS yield tables'!$D$133:$CO$161,$B641,AH$1-$A641+1)/10^6)</f>
        <v/>
      </c>
      <c r="AI641" t="str" cm="1">
        <f t="array" ref="AI641">IF($A641&gt;AI$1,"",$C641*INDEX('ETS yield tables'!$D$133:$CO$161,$B641,AI$1-$A641+1)/10^6)</f>
        <v/>
      </c>
      <c r="AJ641" cm="1">
        <f t="array" ref="AJ641">IF($A641&gt;AJ$1,"",$C641*INDEX('ETS yield tables'!$D$133:$CO$161,$B641,AJ$1-$A641+1)/10^6)</f>
        <v>0</v>
      </c>
      <c r="AK641" cm="1">
        <f t="array" aca="1" ref="AK641" ca="1">IF($A641&gt;AK$1,"",$C641*INDEX('ETS yield tables'!$D$133:$CO$161,$B641,AK$1-$A641+1)/10^6)</f>
        <v>0</v>
      </c>
      <c r="AL641" cm="1">
        <f t="array" aca="1" ref="AL641" ca="1">IF($A641&gt;AL$1,"",$C641*INDEX('ETS yield tables'!$D$133:$CO$161,$B641,AL$1-$A641+1)/10^6)</f>
        <v>0</v>
      </c>
      <c r="AM641" cm="1">
        <f t="array" aca="1" ref="AM641" ca="1">IF($A641&gt;AM$1,"",$C641*INDEX('ETS yield tables'!$D$133:$CO$161,$B641,AM$1-$A641+1)/10^6)</f>
        <v>0</v>
      </c>
      <c r="AN641" cm="1">
        <f t="array" aca="1" ref="AN641" ca="1">IF($A641&gt;AN$1,"",$C641*INDEX('ETS yield tables'!$D$133:$CO$161,$B641,AN$1-$A641+1)/10^6)</f>
        <v>0</v>
      </c>
      <c r="AO641" cm="1">
        <f t="array" aca="1" ref="AO641" ca="1">IF($A641&gt;AO$1,"",$C641*INDEX('ETS yield tables'!$D$133:$CO$161,$B641,AO$1-$A641+1)/10^6)</f>
        <v>0</v>
      </c>
      <c r="AP641" cm="1">
        <f t="array" aca="1" ref="AP641" ca="1">IF($A641&gt;AP$1,"",$C641*INDEX('ETS yield tables'!$D$133:$CO$161,$B641,AP$1-$A641+1)/10^6)</f>
        <v>0</v>
      </c>
      <c r="AQ641" cm="1">
        <f t="array" aca="1" ref="AQ641" ca="1">IF($A641&gt;AQ$1,"",$C641*INDEX('ETS yield tables'!$D$133:$CO$161,$B641,AQ$1-$A641+1)/10^6)</f>
        <v>0</v>
      </c>
      <c r="AR641" cm="1">
        <f t="array" aca="1" ref="AR641" ca="1">IF($A641&gt;AR$1,"",$C641*INDEX('ETS yield tables'!$D$133:$CO$161,$B641,AR$1-$A641+1)/10^6)</f>
        <v>0</v>
      </c>
      <c r="AS641" cm="1">
        <f t="array" aca="1" ref="AS641" ca="1">IF($A641&gt;AS$1,"",$C641*INDEX('ETS yield tables'!$D$133:$CO$161,$B641,AS$1-$A641+1)/10^6)</f>
        <v>0</v>
      </c>
      <c r="AT641" cm="1">
        <f t="array" aca="1" ref="AT641" ca="1">IF($A641&gt;AT$1,"",$C641*INDEX('ETS yield tables'!$D$133:$CO$161,$B641,AT$1-$A641+1)/10^6)</f>
        <v>0</v>
      </c>
      <c r="AU641" cm="1">
        <f t="array" aca="1" ref="AU641" ca="1">IF($A641&gt;AU$1,"",$C641*INDEX('ETS yield tables'!$D$133:$CO$161,$B641,AU$1-$A641+1)/10^6)</f>
        <v>0</v>
      </c>
      <c r="AV641" cm="1">
        <f t="array" aca="1" ref="AV641" ca="1">IF($A641&gt;AV$1,"",$C641*INDEX('ETS yield tables'!$D$133:$CO$161,$B641,AV$1-$A641+1)/10^6)</f>
        <v>0</v>
      </c>
      <c r="AW641" cm="1">
        <f t="array" aca="1" ref="AW641" ca="1">IF($A641&gt;AW$1,"",$C641*INDEX('ETS yield tables'!$D$133:$CO$161,$B641,AW$1-$A641+1)/10^6)</f>
        <v>0</v>
      </c>
      <c r="AX641" cm="1">
        <f t="array" aca="1" ref="AX641" ca="1">IF($A641&gt;AX$1,"",$C641*INDEX('ETS yield tables'!$D$133:$CO$161,$B641,AX$1-$A641+1)/10^6)</f>
        <v>0</v>
      </c>
      <c r="AY641" cm="1">
        <f t="array" aca="1" ref="AY641" ca="1">IF($A641&gt;AY$1,"",$C641*INDEX('ETS yield tables'!$D$133:$CO$161,$B641,AY$1-$A641+1)/10^6)</f>
        <v>0</v>
      </c>
      <c r="AZ641" cm="1">
        <f t="array" aca="1" ref="AZ641" ca="1">IF($A641&gt;AZ$1,"",$C641*INDEX('ETS yield tables'!$D$133:$CO$161,$B641,AZ$1-$A641+1)/10^6)</f>
        <v>0</v>
      </c>
      <c r="BA641" cm="1">
        <f t="array" aca="1" ref="BA641" ca="1">IF($A641&gt;BA$1,"",$C641*INDEX('ETS yield tables'!$D$133:$CO$161,$B641,BA$1-$A641+1)/10^6)</f>
        <v>0</v>
      </c>
      <c r="BB641" cm="1">
        <f t="array" aca="1" ref="BB641" ca="1">IF($A641&gt;BB$1,"",$C641*INDEX('ETS yield tables'!$D$133:$CO$161,$B641,BB$1-$A641+1)/10^6)</f>
        <v>0</v>
      </c>
      <c r="BC641" cm="1">
        <f t="array" aca="1" ref="BC641" ca="1">IF($A641&gt;BC$1,"",$C641*INDEX('ETS yield tables'!$D$133:$CO$161,$B641,BC$1-$A641+1)/10^6)</f>
        <v>0</v>
      </c>
      <c r="BD641" cm="1">
        <f t="array" aca="1" ref="BD641" ca="1">IF($A641&gt;BD$1,"",$C641*INDEX('ETS yield tables'!$D$133:$CO$161,$B641,BD$1-$A641+1)/10^6)</f>
        <v>0</v>
      </c>
      <c r="BE641" cm="1">
        <f t="array" aca="1" ref="BE641" ca="1">IF($A641&gt;BE$1,"",$C641*INDEX('ETS yield tables'!$D$133:$CO$161,$B641,BE$1-$A641+1)/10^6)</f>
        <v>0</v>
      </c>
      <c r="BF641" cm="1">
        <f t="array" aca="1" ref="BF641" ca="1">IF($A641&gt;BF$1,"",$C641*INDEX('ETS yield tables'!$D$133:$CO$161,$B641,BF$1-$A641+1)/10^6)</f>
        <v>0</v>
      </c>
      <c r="BG641" cm="1">
        <f t="array" aca="1" ref="BG641" ca="1">IF($A641&gt;BG$1,"",$C641*INDEX('ETS yield tables'!$D$133:$CO$161,$B641,BG$1-$A641+1)/10^6)</f>
        <v>0</v>
      </c>
      <c r="BH641" cm="1">
        <f t="array" aca="1" ref="BH641" ca="1">IF($A641&gt;BH$1,"",$C641*INDEX('ETS yield tables'!$D$133:$CO$161,$B641,BH$1-$A641+1)/10^6)</f>
        <v>0</v>
      </c>
      <c r="BI641" cm="1">
        <f t="array" aca="1" ref="BI641" ca="1">IF($A641&gt;BI$1,"",$C641*INDEX('ETS yield tables'!$D$133:$CO$161,$B641,BI$1-$A641+1)/10^6)</f>
        <v>0</v>
      </c>
      <c r="BJ641" cm="1">
        <f t="array" aca="1" ref="BJ641" ca="1">IF($A641&gt;BJ$1,"",$C641*INDEX('ETS yield tables'!$D$133:$CO$161,$B641,BJ$1-$A641+1)/10^6)</f>
        <v>0</v>
      </c>
      <c r="BK641" cm="1">
        <f t="array" aca="1" ref="BK641" ca="1">IF($A641&gt;BK$1,"",$C641*INDEX('ETS yield tables'!$D$133:$CO$161,$B641,BK$1-$A641+1)/10^6)</f>
        <v>0</v>
      </c>
      <c r="BL641" cm="1">
        <f t="array" aca="1" ref="BL641" ca="1">IF($A641&gt;BL$1,"",$C641*INDEX('ETS yield tables'!$D$133:$CO$161,$B641,BL$1-$A641+1)/10^6)</f>
        <v>0</v>
      </c>
      <c r="BM641" cm="1">
        <f t="array" aca="1" ref="BM641" ca="1">IF($A641&gt;BM$1,"",$C641*INDEX('ETS yield tables'!$D$133:$CO$161,$B641,BM$1-$A641+1)/10^6)</f>
        <v>0</v>
      </c>
      <c r="BN641" cm="1">
        <f t="array" aca="1" ref="BN641" ca="1">IF($A641&gt;BN$1,"",$C641*INDEX('ETS yield tables'!$D$133:$CO$161,$B641,BN$1-$A641+1)/10^6)</f>
        <v>0</v>
      </c>
      <c r="BO641" cm="1">
        <f t="array" aca="1" ref="BO641" ca="1">IF($A641&gt;BO$1,"",$C641*INDEX('ETS yield tables'!$D$133:$CO$161,$B641,BO$1-$A641+1)/10^6)</f>
        <v>0</v>
      </c>
      <c r="BP641" cm="1">
        <f t="array" aca="1" ref="BP641" ca="1">IF($A641&gt;BP$1,"",$C641*INDEX('ETS yield tables'!$D$133:$CO$161,$B641,BP$1-$A641+1)/10^6)</f>
        <v>0</v>
      </c>
      <c r="BQ641" cm="1">
        <f t="array" aca="1" ref="BQ641" ca="1">IF($A641&gt;BQ$1,"",$C641*INDEX('ETS yield tables'!$D$133:$CO$161,$B641,BQ$1-$A641+1)/10^6)</f>
        <v>0</v>
      </c>
      <c r="BR641" cm="1">
        <f t="array" aca="1" ref="BR641" ca="1">IF($A641&gt;BR$1,"",$C641*INDEX('ETS yield tables'!$D$133:$CO$161,$B641,BR$1-$A641+1)/10^6)</f>
        <v>0</v>
      </c>
      <c r="BS641" cm="1">
        <f t="array" aca="1" ref="BS641" ca="1">IF($A641&gt;BS$1,"",$C641*INDEX('ETS yield tables'!$D$133:$CO$161,$B641,BS$1-$A641+1)/10^6)</f>
        <v>0</v>
      </c>
      <c r="BT641" cm="1">
        <f t="array" aca="1" ref="BT641" ca="1">IF($A641&gt;BT$1,"",$C641*INDEX('ETS yield tables'!$D$133:$CO$161,$B641,BT$1-$A641+1)/10^6)</f>
        <v>0</v>
      </c>
      <c r="BU641" cm="1">
        <f t="array" aca="1" ref="BU641" ca="1">IF($A641&gt;BU$1,"",$C641*INDEX('ETS yield tables'!$D$133:$CO$161,$B641,BU$1-$A641+1)/10^6)</f>
        <v>0</v>
      </c>
      <c r="BV641" cm="1">
        <f t="array" aca="1" ref="BV641" ca="1">IF($A641&gt;BV$1,"",$C641*INDEX('ETS yield tables'!$D$133:$CO$161,$B641,BV$1-$A641+1)/10^6)</f>
        <v>0</v>
      </c>
      <c r="BW641" cm="1">
        <f t="array" aca="1" ref="BW641" ca="1">IF($A641&gt;BW$1,"",$C641*INDEX('ETS yield tables'!$D$133:$CO$161,$B641,BW$1-$A641+1)/10^6)</f>
        <v>0</v>
      </c>
      <c r="BX641" cm="1">
        <f t="array" aca="1" ref="BX641" ca="1">IF($A641&gt;BX$1,"",$C641*INDEX('ETS yield tables'!$D$133:$CO$161,$B641,BX$1-$A641+1)/10^6)</f>
        <v>0</v>
      </c>
      <c r="BY641" cm="1">
        <f t="array" aca="1" ref="BY641" ca="1">IF($A641&gt;BY$1,"",$C641*INDEX('ETS yield tables'!$D$133:$CO$161,$B641,BY$1-$A641+1)/10^6)</f>
        <v>0</v>
      </c>
      <c r="BZ641" cm="1">
        <f t="array" aca="1" ref="BZ641" ca="1">IF($A641&gt;BZ$1,"",$C641*INDEX('ETS yield tables'!$D$133:$CO$161,$B641,BZ$1-$A641+1)/10^6)</f>
        <v>0</v>
      </c>
      <c r="CA641" cm="1">
        <f t="array" aca="1" ref="CA641" ca="1">IF($A641&gt;CA$1,"",$C641*INDEX('ETS yield tables'!$D$133:$CO$161,$B641,CA$1-$A641+1)/10^6)</f>
        <v>0</v>
      </c>
      <c r="CB641" cm="1">
        <f t="array" aca="1" ref="CB641" ca="1">IF($A641&gt;CB$1,"",$C641*INDEX('ETS yield tables'!$D$133:$CO$161,$B641,CB$1-$A641+1)/10^6)</f>
        <v>-0.11910596566523693</v>
      </c>
      <c r="CC641" cm="1">
        <f t="array" aca="1" ref="CC641" ca="1">IF($A641&gt;CC$1,"",$C641*INDEX('ETS yield tables'!$D$133:$CO$161,$B641,CC$1-$A641+1)/10^6)</f>
        <v>-6.3777661752768538E-3</v>
      </c>
      <c r="CD641" cm="1">
        <f t="array" aca="1" ref="CD641" ca="1">IF($A641&gt;CD$1,"",$C641*INDEX('ETS yield tables'!$D$133:$CO$161,$B641,CD$1-$A641+1)/10^6)</f>
        <v>-6.2890239261789932E-3</v>
      </c>
      <c r="CE641" cm="1">
        <f t="array" aca="1" ref="CE641" ca="1">IF($A641&gt;CE$1,"",$C641*INDEX('ETS yield tables'!$D$133:$CO$161,$B641,CE$1-$A641+1)/10^6)</f>
        <v>-6.1783719861782183E-3</v>
      </c>
      <c r="CF641" cm="1">
        <f t="array" aca="1" ref="CF641" ca="1">IF($A641&gt;CF$1,"",$C641*INDEX('ETS yield tables'!$D$133:$CO$161,$B641,CF$1-$A641+1)/10^6)</f>
        <v>-6.064666935421798E-3</v>
      </c>
      <c r="CG641" cm="1">
        <f t="array" aca="1" ref="CG641" ca="1">IF($A641&gt;CG$1,"",$C641*INDEX('ETS yield tables'!$D$133:$CO$161,$B641,CG$1-$A641+1)/10^6)</f>
        <v>-5.941733148262675E-3</v>
      </c>
      <c r="CH641" cm="1">
        <f t="array" aca="1" ref="CH641" ca="1">IF($A641&gt;CH$1,"",$C641*INDEX('ETS yield tables'!$D$133:$CO$161,$B641,CH$1-$A641+1)/10^6)</f>
        <v>-5.8562519538399201E-3</v>
      </c>
      <c r="CI641" cm="1">
        <f t="array" aca="1" ref="CI641" ca="1">IF($A641&gt;CI$1,"",$C641*INDEX('ETS yield tables'!$D$133:$CO$161,$B641,CI$1-$A641+1)/10^6)</f>
        <v>-5.4719211149267541E-3</v>
      </c>
      <c r="CJ641" cm="1">
        <f t="array" aca="1" ref="CJ641" ca="1">IF($A641&gt;CJ$1,"",$C641*INDEX('ETS yield tables'!$D$133:$CO$161,$B641,CJ$1-$A641+1)/10^6)</f>
        <v>-4.8711731452415318E-3</v>
      </c>
      <c r="CK641" cm="1">
        <f t="array" aca="1" ref="CK641" ca="1">IF($A641&gt;CK$1,"",$C641*INDEX('ETS yield tables'!$D$133:$CO$161,$B641,CK$1-$A641+1)/10^6)</f>
        <v>-4.0999476759535991E-3</v>
      </c>
      <c r="CL641" cm="1">
        <f t="array" aca="1" ref="CL641" ca="1">IF($A641&gt;CL$1,"",$C641*INDEX('ETS yield tables'!$D$133:$CO$161,$B641,CL$1-$A641+1)/10^6)</f>
        <v>-3.7157188624625135E-3</v>
      </c>
      <c r="CM641" cm="1">
        <f t="array" aca="1" ref="CM641" ca="1">IF($A641&gt;CM$1,"",$C641*INDEX('ETS yield tables'!$D$133:$CO$161,$B641,CM$1-$A641+1)/10^6)</f>
        <v>0</v>
      </c>
      <c r="CN641" cm="1">
        <f t="array" aca="1" ref="CN641" ca="1">IF($A641&gt;CN$1,"",$C641*INDEX('ETS yield tables'!$D$133:$CO$161,$B641,CN$1-$A641+1)/10^6)</f>
        <v>0</v>
      </c>
      <c r="CO641" cm="1">
        <f t="array" aca="1" ref="CO641" ca="1">IF($A641&gt;CO$1,"",$C641*INDEX('ETS yield tables'!$D$133:$CO$161,$B641,CO$1-$A641+1)/10^6)</f>
        <v>0</v>
      </c>
    </row>
    <row r="642" spans="1:93" s="2" customFormat="1" hidden="1" outlineLevel="1">
      <c r="A642" s="151" t="s">
        <v>116</v>
      </c>
      <c r="B642" s="151"/>
      <c r="C642" s="151"/>
      <c r="D642" s="388"/>
      <c r="E642" s="388"/>
      <c r="F642" s="388"/>
      <c r="G642" s="388"/>
      <c r="H642" s="388"/>
      <c r="I642" s="388"/>
      <c r="J642" s="388"/>
      <c r="K642" s="388"/>
      <c r="L642" s="388"/>
      <c r="M642" s="388"/>
      <c r="N642" s="388"/>
      <c r="O642" s="388"/>
      <c r="P642" s="388"/>
      <c r="Q642" s="388"/>
      <c r="R642" s="388"/>
      <c r="S642" s="388"/>
      <c r="T642" s="388"/>
      <c r="U642" s="388"/>
      <c r="V642" s="388"/>
      <c r="W642" s="388"/>
      <c r="X642" s="388"/>
      <c r="Y642" s="388"/>
      <c r="Z642" s="388"/>
      <c r="AA642" s="388"/>
      <c r="AB642" s="388"/>
      <c r="AC642" s="388"/>
      <c r="AD642" s="388"/>
      <c r="AE642" s="388"/>
      <c r="AF642" s="389">
        <f t="shared" ref="AF642" ca="1" si="272">SUM(AF609:AF637)</f>
        <v>0</v>
      </c>
      <c r="AG642" s="389">
        <f t="shared" ref="AG642" ca="1" si="273">SUM(AG609:AG637)</f>
        <v>0</v>
      </c>
      <c r="AH642" s="389">
        <f t="shared" ref="AH642" ca="1" si="274">SUM(AH609:AH637)</f>
        <v>0</v>
      </c>
      <c r="AI642" s="389">
        <f t="shared" ref="AI642" ca="1" si="275">SUM(AI609:AI637)</f>
        <v>0</v>
      </c>
      <c r="AJ642" s="389">
        <f t="shared" ref="AJ642" ca="1" si="276">SUM(AJ609:AJ637)</f>
        <v>0</v>
      </c>
      <c r="AK642" s="389">
        <f t="shared" ref="AK642" ca="1" si="277">SUM(AK609:AK637)</f>
        <v>0</v>
      </c>
      <c r="AL642" s="389">
        <f t="shared" ref="AL642" ca="1" si="278">SUM(AL609:AL637)</f>
        <v>0</v>
      </c>
      <c r="AM642" s="389">
        <f t="shared" ref="AM642" ca="1" si="279">SUM(AM609:AM637)</f>
        <v>0</v>
      </c>
      <c r="AN642" s="389">
        <f t="shared" ref="AN642" ca="1" si="280">SUM(AN609:AN637)</f>
        <v>0</v>
      </c>
      <c r="AO642" s="389">
        <f t="shared" ref="AO642" ca="1" si="281">SUM(AO609:AO637)</f>
        <v>0</v>
      </c>
      <c r="AP642" s="389">
        <f t="shared" ref="AP642" ca="1" si="282">SUM(AP609:AP637)</f>
        <v>0</v>
      </c>
      <c r="AQ642" s="389">
        <f t="shared" ref="AQ642" ca="1" si="283">SUM(AQ609:AQ637)</f>
        <v>0</v>
      </c>
      <c r="AR642" s="389">
        <f t="shared" ref="AR642" ca="1" si="284">SUM(AR609:AR637)</f>
        <v>0</v>
      </c>
      <c r="AS642" s="389">
        <f t="shared" ref="AS642" ca="1" si="285">SUM(AS609:AS637)</f>
        <v>0</v>
      </c>
      <c r="AT642" s="389">
        <f t="shared" ref="AT642" ca="1" si="286">SUM(AT609:AT637)</f>
        <v>0</v>
      </c>
      <c r="AU642" s="389">
        <f t="shared" ref="AU642" ca="1" si="287">SUM(AU609:AU637)</f>
        <v>0</v>
      </c>
      <c r="AV642" s="389">
        <f t="shared" ref="AV642" ca="1" si="288">SUM(AV609:AV637)</f>
        <v>-6.3660086102317638E-3</v>
      </c>
      <c r="AW642" s="389">
        <f t="shared" ref="AW642" ca="1" si="289">SUM(AW609:AW637)</f>
        <v>-2.3879699366508252E-2</v>
      </c>
      <c r="AX642" s="389">
        <f t="shared" ref="AX642" ca="1" si="290">SUM(AX609:AX637)</f>
        <v>-1.971379226466859E-2</v>
      </c>
      <c r="AY642" s="389">
        <f t="shared" ref="AY642" ca="1" si="291">SUM(AY609:AY637)</f>
        <v>-5.6190855987858349E-2</v>
      </c>
      <c r="AZ642" s="389">
        <f t="shared" ref="AZ642" ca="1" si="292">SUM(AZ609:AZ637)</f>
        <v>-8.7616060924274403E-2</v>
      </c>
      <c r="BA642" s="389">
        <f t="shared" ref="BA642" ca="1" si="293">SUM(BA609:BA637)</f>
        <v>-0.17903105747871539</v>
      </c>
      <c r="BB642" s="389">
        <f t="shared" ref="BB642" ca="1" si="294">SUM(BB609:BB637)</f>
        <v>-8.6084489228653388E-2</v>
      </c>
      <c r="BC642" s="389">
        <f t="shared" ref="BC642" ca="1" si="295">SUM(BC609:BC637)</f>
        <v>-0.11277801478191797</v>
      </c>
      <c r="BD642" s="389">
        <f t="shared" ref="BD642" ca="1" si="296">SUM(BD609:BD637)</f>
        <v>-6.9924889750281966E-2</v>
      </c>
      <c r="BE642" s="389">
        <f t="shared" ref="BE642" ca="1" si="297">SUM(BE609:BE637)</f>
        <v>-0.44363516919842355</v>
      </c>
      <c r="BF642" s="389">
        <f t="shared" ref="BF642" ca="1" si="298">SUM(BF609:BF637)</f>
        <v>-0.17642439589924983</v>
      </c>
      <c r="BG642" s="389">
        <f t="shared" ref="BG642" ca="1" si="299">SUM(BG609:BG637)</f>
        <v>-0.18854026618206277</v>
      </c>
      <c r="BH642" s="389">
        <f t="shared" ref="BH642" ca="1" si="300">SUM(BH609:BH637)</f>
        <v>-0.15582048328803697</v>
      </c>
      <c r="BI642" s="389">
        <f t="shared" ref="BI642" ca="1" si="301">SUM(BI609:BI637)</f>
        <v>-0.22709611473146085</v>
      </c>
      <c r="BJ642" s="389">
        <f t="shared" ref="BJ642" ca="1" si="302">SUM(BJ609:BJ637)</f>
        <v>-0.10766930227401669</v>
      </c>
      <c r="BK642" s="389">
        <f t="shared" ref="BK642:BW642" ca="1" si="303">SUM(BK609:BK637)</f>
        <v>-4.8455990545998306E-2</v>
      </c>
      <c r="BL642" s="389">
        <f t="shared" ref="BL642:BV642" ca="1" si="304">SUM(BL609:BL637)</f>
        <v>-5.5010462663635164E-2</v>
      </c>
      <c r="BM642" s="389">
        <f t="shared" ca="1" si="303"/>
        <v>-0.30171516671557475</v>
      </c>
      <c r="BN642" s="389">
        <f t="shared" ca="1" si="304"/>
        <v>-6.0896748422814562E-2</v>
      </c>
      <c r="BO642" s="389">
        <f t="shared" ca="1" si="303"/>
        <v>-0.1090893146942888</v>
      </c>
      <c r="BP642" s="389">
        <f t="shared" ca="1" si="304"/>
        <v>-0.31591721759954072</v>
      </c>
      <c r="BQ642" s="389">
        <f t="shared" ca="1" si="303"/>
        <v>-0.29307864890664859</v>
      </c>
      <c r="BR642" s="389">
        <f t="shared" ca="1" si="304"/>
        <v>-0.4953321489594581</v>
      </c>
      <c r="BS642" s="389">
        <f t="shared" ca="1" si="303"/>
        <v>-0.12805856767326712</v>
      </c>
      <c r="BT642" s="389">
        <f t="shared" ca="1" si="304"/>
        <v>-0.10683331979188895</v>
      </c>
      <c r="BU642" s="389">
        <f t="shared" ca="1" si="303"/>
        <v>-0.11459395257536148</v>
      </c>
      <c r="BV642" s="389">
        <f t="shared" ca="1" si="304"/>
        <v>-8.6698586355579449E-2</v>
      </c>
      <c r="BW642" s="389">
        <f t="shared" ca="1" si="303"/>
        <v>-7.6687230953440516E-2</v>
      </c>
      <c r="BX642" s="389">
        <f t="shared" ref="BX642:CO642" ca="1" si="305">SUM(BX609:BX637)</f>
        <v>-0.11877176865491294</v>
      </c>
      <c r="BY642" s="389">
        <f t="shared" ca="1" si="305"/>
        <v>-5.461080498266601E-2</v>
      </c>
      <c r="BZ642" s="389">
        <f t="shared" ca="1" si="305"/>
        <v>-4.7081436931637619E-2</v>
      </c>
      <c r="CA642" s="389">
        <f t="shared" ca="1" si="305"/>
        <v>-3.3872021349318659E-2</v>
      </c>
      <c r="CB642" s="389">
        <f t="shared" ca="1" si="305"/>
        <v>-2.3804942651851686E-2</v>
      </c>
      <c r="CC642" s="389">
        <f t="shared" ca="1" si="305"/>
        <v>-9.1874540897441299E-3</v>
      </c>
      <c r="CD642" s="389">
        <f t="shared" ca="1" si="305"/>
        <v>-6.9081358596980291E-3</v>
      </c>
      <c r="CE642" s="389">
        <f t="shared" ca="1" si="305"/>
        <v>-5.3470163908239795E-3</v>
      </c>
      <c r="CF642" s="389">
        <f t="shared" ca="1" si="305"/>
        <v>-3.5520018069450611E-3</v>
      </c>
      <c r="CG642" s="389">
        <f t="shared" ca="1" si="305"/>
        <v>-2.6017897599511057E-3</v>
      </c>
      <c r="CH642" s="389">
        <f t="shared" ca="1" si="305"/>
        <v>-1.923042241169778E-3</v>
      </c>
      <c r="CI642" s="389">
        <f t="shared" ca="1" si="305"/>
        <v>0</v>
      </c>
      <c r="CJ642" s="389">
        <f t="shared" ca="1" si="305"/>
        <v>0</v>
      </c>
      <c r="CK642" s="389">
        <f t="shared" ca="1" si="305"/>
        <v>0</v>
      </c>
      <c r="CL642" s="389">
        <f t="shared" ca="1" si="305"/>
        <v>0</v>
      </c>
      <c r="CM642" s="389">
        <f t="shared" ca="1" si="305"/>
        <v>0</v>
      </c>
      <c r="CN642" s="389">
        <f t="shared" ca="1" si="305"/>
        <v>0</v>
      </c>
      <c r="CO642" s="389">
        <f t="shared" ca="1" si="305"/>
        <v>-8.5671614526423041E-3</v>
      </c>
    </row>
    <row r="643" spans="1:93" hidden="1" outlineLevel="1"/>
    <row r="644" spans="1:93" hidden="1" outlineLevel="1">
      <c r="A644" s="16" t="s">
        <v>43</v>
      </c>
    </row>
    <row r="645" spans="1:93" hidden="1" outlineLevel="1">
      <c r="A645" s="2" t="s">
        <v>136</v>
      </c>
    </row>
    <row r="646" spans="1:93" hidden="1" outlineLevel="1">
      <c r="A646" t="s">
        <v>137</v>
      </c>
      <c r="B646" t="s">
        <v>138</v>
      </c>
      <c r="C646" t="s">
        <v>139</v>
      </c>
    </row>
    <row r="647" spans="1:93" hidden="1" outlineLevel="1">
      <c r="A647">
        <v>1990</v>
      </c>
      <c r="B647">
        <f t="shared" ref="B647:B679" si="306">MAX($A$566-$A647+1,1)</f>
        <v>29</v>
      </c>
      <c r="C647" s="1" cm="1">
        <f t="array" ref="C647:C679">TRANSPOSE(D237:AJ237)</f>
        <v>0</v>
      </c>
      <c r="D647" s="64"/>
      <c r="E647" s="64"/>
      <c r="F647" s="64"/>
      <c r="G647" s="64"/>
      <c r="H647" s="64"/>
      <c r="I647" s="64"/>
      <c r="J647" s="64"/>
      <c r="K647" s="64"/>
      <c r="L647" s="64"/>
      <c r="M647" s="64"/>
      <c r="N647" s="64"/>
      <c r="O647" s="64"/>
      <c r="P647" s="64"/>
      <c r="Q647" s="64"/>
      <c r="R647" s="64"/>
      <c r="S647" s="64"/>
      <c r="T647" s="64"/>
      <c r="U647" s="64"/>
      <c r="V647" s="64"/>
      <c r="W647" s="64"/>
      <c r="X647" s="64"/>
      <c r="Y647" s="64"/>
      <c r="Z647" s="64"/>
      <c r="AA647" s="64"/>
      <c r="AB647" s="64"/>
      <c r="AC647" s="64"/>
      <c r="AD647" s="64"/>
      <c r="AE647" s="64"/>
      <c r="AF647" cm="1">
        <f t="array" aca="1" ref="AF647" ca="1">IF($A647&gt;AF$1,"",$C647*INDEX('ETS yield tables'!$D$198:$CO$226,$B647,AF$1-$A647+1)/10^6)</f>
        <v>0</v>
      </c>
      <c r="AG647" cm="1">
        <f t="array" aca="1" ref="AG647" ca="1">IF($A647&gt;AG$1,"",$C647*INDEX('ETS yield tables'!$D$198:$CO$226,$B647,AG$1-$A647+1)/10^6)</f>
        <v>0</v>
      </c>
      <c r="AH647" cm="1">
        <f t="array" aca="1" ref="AH647" ca="1">IF($A647&gt;AH$1,"",$C647*INDEX('ETS yield tables'!$D$198:$CO$226,$B647,AH$1-$A647+1)/10^6)</f>
        <v>0</v>
      </c>
      <c r="AI647" cm="1">
        <f t="array" aca="1" ref="AI647" ca="1">IF($A647&gt;AI$1,"",$C647*INDEX('ETS yield tables'!$D$198:$CO$226,$B647,AI$1-$A647+1)/10^6)</f>
        <v>0</v>
      </c>
      <c r="AJ647" cm="1">
        <f t="array" aca="1" ref="AJ647" ca="1">IF($A647&gt;AJ$1,"",$C647*INDEX('ETS yield tables'!$D$198:$CO$226,$B647,AJ$1-$A647+1)/10^6)</f>
        <v>0</v>
      </c>
      <c r="AK647" cm="1">
        <f t="array" aca="1" ref="AK647" ca="1">IF($A647&gt;AK$1,"",$C647*INDEX('ETS yield tables'!$D$198:$CO$226,$B647,AK$1-$A647+1)/10^6)</f>
        <v>0</v>
      </c>
      <c r="AL647" cm="1">
        <f t="array" aca="1" ref="AL647" ca="1">IF($A647&gt;AL$1,"",$C647*INDEX('ETS yield tables'!$D$198:$CO$226,$B647,AL$1-$A647+1)/10^6)</f>
        <v>0</v>
      </c>
      <c r="AM647" cm="1">
        <f t="array" aca="1" ref="AM647" ca="1">IF($A647&gt;AM$1,"",$C647*INDEX('ETS yield tables'!$D$198:$CO$226,$B647,AM$1-$A647+1)/10^6)</f>
        <v>0</v>
      </c>
      <c r="AN647" cm="1">
        <f t="array" aca="1" ref="AN647" ca="1">IF($A647&gt;AN$1,"",$C647*INDEX('ETS yield tables'!$D$198:$CO$226,$B647,AN$1-$A647+1)/10^6)</f>
        <v>0</v>
      </c>
      <c r="AO647" cm="1">
        <f t="array" aca="1" ref="AO647" ca="1">IF($A647&gt;AO$1,"",$C647*INDEX('ETS yield tables'!$D$198:$CO$226,$B647,AO$1-$A647+1)/10^6)</f>
        <v>0</v>
      </c>
      <c r="AP647" cm="1">
        <f t="array" aca="1" ref="AP647" ca="1">IF($A647&gt;AP$1,"",$C647*INDEX('ETS yield tables'!$D$198:$CO$226,$B647,AP$1-$A647+1)/10^6)</f>
        <v>0</v>
      </c>
      <c r="AQ647" cm="1">
        <f t="array" aca="1" ref="AQ647" ca="1">IF($A647&gt;AQ$1,"",$C647*INDEX('ETS yield tables'!$D$198:$CO$226,$B647,AQ$1-$A647+1)/10^6)</f>
        <v>0</v>
      </c>
      <c r="AR647" cm="1">
        <f t="array" aca="1" ref="AR647" ca="1">IF($A647&gt;AR$1,"",$C647*INDEX('ETS yield tables'!$D$198:$CO$226,$B647,AR$1-$A647+1)/10^6)</f>
        <v>0</v>
      </c>
      <c r="AS647" cm="1">
        <f t="array" aca="1" ref="AS647" ca="1">IF($A647&gt;AS$1,"",$C647*INDEX('ETS yield tables'!$D$198:$CO$226,$B647,AS$1-$A647+1)/10^6)</f>
        <v>0</v>
      </c>
      <c r="AT647" cm="1">
        <f t="array" aca="1" ref="AT647" ca="1">IF($A647&gt;AT$1,"",$C647*INDEX('ETS yield tables'!$D$198:$CO$226,$B647,AT$1-$A647+1)/10^6)</f>
        <v>0</v>
      </c>
      <c r="AU647" cm="1">
        <f t="array" aca="1" ref="AU647" ca="1">IF($A647&gt;AU$1,"",$C647*INDEX('ETS yield tables'!$D$198:$CO$226,$B647,AU$1-$A647+1)/10^6)</f>
        <v>0</v>
      </c>
      <c r="AV647" cm="1">
        <f t="array" aca="1" ref="AV647" ca="1">IF($A647&gt;AV$1,"",$C647*INDEX('ETS yield tables'!$D$198:$CO$226,$B647,AV$1-$A647+1)/10^6)</f>
        <v>0</v>
      </c>
      <c r="AW647" cm="1">
        <f t="array" aca="1" ref="AW647" ca="1">IF($A647&gt;AW$1,"",$C647*INDEX('ETS yield tables'!$D$198:$CO$226,$B647,AW$1-$A647+1)/10^6)</f>
        <v>0</v>
      </c>
      <c r="AX647" cm="1">
        <f t="array" aca="1" ref="AX647" ca="1">IF($A647&gt;AX$1,"",$C647*INDEX('ETS yield tables'!$D$198:$CO$226,$B647,AX$1-$A647+1)/10^6)</f>
        <v>0</v>
      </c>
      <c r="AY647" cm="1">
        <f t="array" aca="1" ref="AY647" ca="1">IF($A647&gt;AY$1,"",$C647*INDEX('ETS yield tables'!$D$198:$CO$226,$B647,AY$1-$A647+1)/10^6)</f>
        <v>0</v>
      </c>
      <c r="AZ647" cm="1">
        <f t="array" aca="1" ref="AZ647" ca="1">IF($A647&gt;AZ$1,"",$C647*INDEX('ETS yield tables'!$D$198:$CO$226,$B647,AZ$1-$A647+1)/10^6)</f>
        <v>0</v>
      </c>
      <c r="BA647" cm="1">
        <f t="array" aca="1" ref="BA647" ca="1">IF($A647&gt;BA$1,"",$C647*INDEX('ETS yield tables'!$D$198:$CO$226,$B647,BA$1-$A647+1)/10^6)</f>
        <v>0</v>
      </c>
      <c r="BB647" cm="1">
        <f t="array" aca="1" ref="BB647" ca="1">IF($A647&gt;BB$1,"",$C647*INDEX('ETS yield tables'!$D$198:$CO$226,$B647,BB$1-$A647+1)/10^6)</f>
        <v>0</v>
      </c>
      <c r="BC647" cm="1">
        <f t="array" aca="1" ref="BC647" ca="1">IF($A647&gt;BC$1,"",$C647*INDEX('ETS yield tables'!$D$198:$CO$226,$B647,BC$1-$A647+1)/10^6)</f>
        <v>0</v>
      </c>
      <c r="BD647" cm="1">
        <f t="array" aca="1" ref="BD647" ca="1">IF($A647&gt;BD$1,"",$C647*INDEX('ETS yield tables'!$D$198:$CO$226,$B647,BD$1-$A647+1)/10^6)</f>
        <v>0</v>
      </c>
      <c r="BE647" cm="1">
        <f t="array" aca="1" ref="BE647" ca="1">IF($A647&gt;BE$1,"",$C647*INDEX('ETS yield tables'!$D$198:$CO$226,$B647,BE$1-$A647+1)/10^6)</f>
        <v>0</v>
      </c>
      <c r="BF647" cm="1">
        <f t="array" aca="1" ref="BF647" ca="1">IF($A647&gt;BF$1,"",$C647*INDEX('ETS yield tables'!$D$198:$CO$226,$B647,BF$1-$A647+1)/10^6)</f>
        <v>0</v>
      </c>
      <c r="BG647" cm="1">
        <f t="array" aca="1" ref="BG647" ca="1">IF($A647&gt;BG$1,"",$C647*INDEX('ETS yield tables'!$D$198:$CO$226,$B647,BG$1-$A647+1)/10^6)</f>
        <v>0</v>
      </c>
      <c r="BH647" cm="1">
        <f t="array" aca="1" ref="BH647" ca="1">IF($A647&gt;BH$1,"",$C647*INDEX('ETS yield tables'!$D$198:$CO$226,$B647,BH$1-$A647+1)/10^6)</f>
        <v>0</v>
      </c>
      <c r="BI647" cm="1">
        <f t="array" aca="1" ref="BI647" ca="1">IF($A647&gt;BI$1,"",$C647*INDEX('ETS yield tables'!$D$198:$CO$226,$B647,BI$1-$A647+1)/10^6)</f>
        <v>0</v>
      </c>
      <c r="BJ647" cm="1">
        <f t="array" aca="1" ref="BJ647" ca="1">IF($A647&gt;BJ$1,"",$C647*INDEX('ETS yield tables'!$D$198:$CO$226,$B647,BJ$1-$A647+1)/10^6)</f>
        <v>0</v>
      </c>
      <c r="BK647" cm="1">
        <f t="array" aca="1" ref="BK647" ca="1">IF($A647&gt;BK$1,"",$C647*INDEX('ETS yield tables'!$D$198:$CO$226,$B647,BK$1-$A647+1)/10^6)</f>
        <v>0</v>
      </c>
      <c r="BL647" cm="1">
        <f t="array" aca="1" ref="BL647" ca="1">IF($A647&gt;BL$1,"",$C647*INDEX('ETS yield tables'!$D$198:$CO$226,$B647,BL$1-$A647+1)/10^6)</f>
        <v>0</v>
      </c>
      <c r="BM647" cm="1">
        <f t="array" aca="1" ref="BM647" ca="1">IF($A647&gt;BM$1,"",$C647*INDEX('ETS yield tables'!$D$198:$CO$226,$B647,BM$1-$A647+1)/10^6)</f>
        <v>0</v>
      </c>
      <c r="BN647" cm="1">
        <f t="array" aca="1" ref="BN647" ca="1">IF($A647&gt;BN$1,"",$C647*INDEX('ETS yield tables'!$D$198:$CO$226,$B647,BN$1-$A647+1)/10^6)</f>
        <v>0</v>
      </c>
      <c r="BO647" cm="1">
        <f t="array" aca="1" ref="BO647" ca="1">IF($A647&gt;BO$1,"",$C647*INDEX('ETS yield tables'!$D$198:$CO$226,$B647,BO$1-$A647+1)/10^6)</f>
        <v>0</v>
      </c>
      <c r="BP647" cm="1">
        <f t="array" aca="1" ref="BP647" ca="1">IF($A647&gt;BP$1,"",$C647*INDEX('ETS yield tables'!$D$198:$CO$226,$B647,BP$1-$A647+1)/10^6)</f>
        <v>0</v>
      </c>
      <c r="BQ647" cm="1">
        <f t="array" aca="1" ref="BQ647" ca="1">IF($A647&gt;BQ$1,"",$C647*INDEX('ETS yield tables'!$D$198:$CO$226,$B647,BQ$1-$A647+1)/10^6)</f>
        <v>0</v>
      </c>
      <c r="BR647" cm="1">
        <f t="array" aca="1" ref="BR647" ca="1">IF($A647&gt;BR$1,"",$C647*INDEX('ETS yield tables'!$D$198:$CO$226,$B647,BR$1-$A647+1)/10^6)</f>
        <v>0</v>
      </c>
      <c r="BS647" cm="1">
        <f t="array" aca="1" ref="BS647" ca="1">IF($A647&gt;BS$1,"",$C647*INDEX('ETS yield tables'!$D$198:$CO$226,$B647,BS$1-$A647+1)/10^6)</f>
        <v>0</v>
      </c>
      <c r="BT647" cm="1">
        <f t="array" aca="1" ref="BT647" ca="1">IF($A647&gt;BT$1,"",$C647*INDEX('ETS yield tables'!$D$198:$CO$226,$B647,BT$1-$A647+1)/10^6)</f>
        <v>0</v>
      </c>
      <c r="BU647" cm="1">
        <f t="array" aca="1" ref="BU647" ca="1">IF($A647&gt;BU$1,"",$C647*INDEX('ETS yield tables'!$D$198:$CO$226,$B647,BU$1-$A647+1)/10^6)</f>
        <v>0</v>
      </c>
      <c r="BV647" cm="1">
        <f t="array" aca="1" ref="BV647" ca="1">IF($A647&gt;BV$1,"",$C647*INDEX('ETS yield tables'!$D$198:$CO$226,$B647,BV$1-$A647+1)/10^6)</f>
        <v>0</v>
      </c>
      <c r="BW647" cm="1">
        <f t="array" aca="1" ref="BW647" ca="1">IF($A647&gt;BW$1,"",$C647*INDEX('ETS yield tables'!$D$198:$CO$226,$B647,BW$1-$A647+1)/10^6)</f>
        <v>0</v>
      </c>
      <c r="BX647" cm="1">
        <f t="array" aca="1" ref="BX647" ca="1">IF($A647&gt;BX$1,"",$C647*INDEX('ETS yield tables'!$D$198:$CO$226,$B647,BX$1-$A647+1)/10^6)</f>
        <v>0</v>
      </c>
      <c r="BY647" cm="1">
        <f t="array" aca="1" ref="BY647" ca="1">IF($A647&gt;BY$1,"",$C647*INDEX('ETS yield tables'!$D$198:$CO$226,$B647,BY$1-$A647+1)/10^6)</f>
        <v>0</v>
      </c>
      <c r="BZ647" cm="1">
        <f t="array" aca="1" ref="BZ647" ca="1">IF($A647&gt;BZ$1,"",$C647*INDEX('ETS yield tables'!$D$198:$CO$226,$B647,BZ$1-$A647+1)/10^6)</f>
        <v>0</v>
      </c>
      <c r="CA647" cm="1">
        <f t="array" aca="1" ref="CA647" ca="1">IF($A647&gt;CA$1,"",$C647*INDEX('ETS yield tables'!$D$198:$CO$226,$B647,CA$1-$A647+1)/10^6)</f>
        <v>0</v>
      </c>
      <c r="CB647" cm="1">
        <f t="array" aca="1" ref="CB647" ca="1">IF($A647&gt;CB$1,"",$C647*INDEX('ETS yield tables'!$D$198:$CO$226,$B647,CB$1-$A647+1)/10^6)</f>
        <v>0</v>
      </c>
      <c r="CC647" cm="1">
        <f t="array" aca="1" ref="CC647" ca="1">IF($A647&gt;CC$1,"",$C647*INDEX('ETS yield tables'!$D$198:$CO$226,$B647,CC$1-$A647+1)/10^6)</f>
        <v>0</v>
      </c>
      <c r="CD647" cm="1">
        <f t="array" aca="1" ref="CD647" ca="1">IF($A647&gt;CD$1,"",$C647*INDEX('ETS yield tables'!$D$198:$CO$226,$B647,CD$1-$A647+1)/10^6)</f>
        <v>0</v>
      </c>
      <c r="CE647" cm="1">
        <f t="array" aca="1" ref="CE647" ca="1">IF($A647&gt;CE$1,"",$C647*INDEX('ETS yield tables'!$D$198:$CO$226,$B647,CE$1-$A647+1)/10^6)</f>
        <v>0</v>
      </c>
      <c r="CF647" cm="1">
        <f t="array" aca="1" ref="CF647" ca="1">IF($A647&gt;CF$1,"",$C647*INDEX('ETS yield tables'!$D$198:$CO$226,$B647,CF$1-$A647+1)/10^6)</f>
        <v>0</v>
      </c>
      <c r="CG647" cm="1">
        <f t="array" aca="1" ref="CG647" ca="1">IF($A647&gt;CG$1,"",$C647*INDEX('ETS yield tables'!$D$198:$CO$226,$B647,CG$1-$A647+1)/10^6)</f>
        <v>0</v>
      </c>
      <c r="CH647" cm="1">
        <f t="array" aca="1" ref="CH647" ca="1">IF($A647&gt;CH$1,"",$C647*INDEX('ETS yield tables'!$D$198:$CO$226,$B647,CH$1-$A647+1)/10^6)</f>
        <v>0</v>
      </c>
      <c r="CI647" cm="1">
        <f t="array" aca="1" ref="CI647" ca="1">IF($A647&gt;CI$1,"",$C647*INDEX('ETS yield tables'!$D$198:$CO$226,$B647,CI$1-$A647+1)/10^6)</f>
        <v>0</v>
      </c>
      <c r="CJ647" cm="1">
        <f t="array" aca="1" ref="CJ647" ca="1">IF($A647&gt;CJ$1,"",$C647*INDEX('ETS yield tables'!$D$198:$CO$226,$B647,CJ$1-$A647+1)/10^6)</f>
        <v>0</v>
      </c>
      <c r="CK647" cm="1">
        <f t="array" aca="1" ref="CK647" ca="1">IF($A647&gt;CK$1,"",$C647*INDEX('ETS yield tables'!$D$198:$CO$226,$B647,CK$1-$A647+1)/10^6)</f>
        <v>0</v>
      </c>
      <c r="CL647" cm="1">
        <f t="array" aca="1" ref="CL647" ca="1">IF($A647&gt;CL$1,"",$C647*INDEX('ETS yield tables'!$D$198:$CO$226,$B647,CL$1-$A647+1)/10^6)</f>
        <v>0</v>
      </c>
      <c r="CM647" cm="1">
        <f t="array" aca="1" ref="CM647" ca="1">IF($A647&gt;CM$1,"",$C647*INDEX('ETS yield tables'!$D$198:$CO$226,$B647,CM$1-$A647+1)/10^6)</f>
        <v>0</v>
      </c>
      <c r="CN647" cm="1">
        <f t="array" aca="1" ref="CN647" ca="1">IF($A647&gt;CN$1,"",$C647*INDEX('ETS yield tables'!$D$198:$CO$226,$B647,CN$1-$A647+1)/10^6)</f>
        <v>0</v>
      </c>
      <c r="CO647" cm="1">
        <f t="array" aca="1" ref="CO647" ca="1">IF($A647&gt;CO$1,"",$C647*INDEX('ETS yield tables'!$D$198:$CO$226,$B647,CO$1-$A647+1)/10^6)</f>
        <v>0</v>
      </c>
    </row>
    <row r="648" spans="1:93" hidden="1" outlineLevel="1">
      <c r="A648">
        <v>1991</v>
      </c>
      <c r="B648">
        <f t="shared" si="306"/>
        <v>28</v>
      </c>
      <c r="C648" s="1">
        <v>0</v>
      </c>
      <c r="D648" s="64"/>
      <c r="E648" s="64"/>
      <c r="F648" s="64"/>
      <c r="G648" s="64"/>
      <c r="H648" s="64"/>
      <c r="I648" s="64"/>
      <c r="J648" s="64"/>
      <c r="K648" s="64"/>
      <c r="L648" s="64"/>
      <c r="M648" s="64"/>
      <c r="N648" s="64"/>
      <c r="O648" s="64"/>
      <c r="P648" s="64"/>
      <c r="Q648" s="64"/>
      <c r="R648" s="64"/>
      <c r="S648" s="64"/>
      <c r="T648" s="64"/>
      <c r="U648" s="64"/>
      <c r="V648" s="64"/>
      <c r="W648" s="64"/>
      <c r="X648" s="64"/>
      <c r="Y648" s="64"/>
      <c r="Z648" s="64"/>
      <c r="AA648" s="64"/>
      <c r="AB648" s="64"/>
      <c r="AC648" s="64"/>
      <c r="AD648" s="64"/>
      <c r="AE648" s="64"/>
      <c r="AF648" cm="1">
        <f t="array" aca="1" ref="AF648" ca="1">IF($A648&gt;AF$1,"",$C648*INDEX('ETS yield tables'!$D$198:$CO$226,$B648,AF$1-$A648+1)/10^6)</f>
        <v>0</v>
      </c>
      <c r="AG648" cm="1">
        <f t="array" aca="1" ref="AG648" ca="1">IF($A648&gt;AG$1,"",$C648*INDEX('ETS yield tables'!$D$198:$CO$226,$B648,AG$1-$A648+1)/10^6)</f>
        <v>0</v>
      </c>
      <c r="AH648" cm="1">
        <f t="array" aca="1" ref="AH648" ca="1">IF($A648&gt;AH$1,"",$C648*INDEX('ETS yield tables'!$D$198:$CO$226,$B648,AH$1-$A648+1)/10^6)</f>
        <v>0</v>
      </c>
      <c r="AI648" cm="1">
        <f t="array" aca="1" ref="AI648" ca="1">IF($A648&gt;AI$1,"",$C648*INDEX('ETS yield tables'!$D$198:$CO$226,$B648,AI$1-$A648+1)/10^6)</f>
        <v>0</v>
      </c>
      <c r="AJ648" cm="1">
        <f t="array" aca="1" ref="AJ648" ca="1">IF($A648&gt;AJ$1,"",$C648*INDEX('ETS yield tables'!$D$198:$CO$226,$B648,AJ$1-$A648+1)/10^6)</f>
        <v>0</v>
      </c>
      <c r="AK648" cm="1">
        <f t="array" aca="1" ref="AK648" ca="1">IF($A648&gt;AK$1,"",$C648*INDEX('ETS yield tables'!$D$198:$CO$226,$B648,AK$1-$A648+1)/10^6)</f>
        <v>0</v>
      </c>
      <c r="AL648" cm="1">
        <f t="array" aca="1" ref="AL648" ca="1">IF($A648&gt;AL$1,"",$C648*INDEX('ETS yield tables'!$D$198:$CO$226,$B648,AL$1-$A648+1)/10^6)</f>
        <v>0</v>
      </c>
      <c r="AM648" cm="1">
        <f t="array" aca="1" ref="AM648" ca="1">IF($A648&gt;AM$1,"",$C648*INDEX('ETS yield tables'!$D$198:$CO$226,$B648,AM$1-$A648+1)/10^6)</f>
        <v>0</v>
      </c>
      <c r="AN648" cm="1">
        <f t="array" aca="1" ref="AN648" ca="1">IF($A648&gt;AN$1,"",$C648*INDEX('ETS yield tables'!$D$198:$CO$226,$B648,AN$1-$A648+1)/10^6)</f>
        <v>0</v>
      </c>
      <c r="AO648" cm="1">
        <f t="array" aca="1" ref="AO648" ca="1">IF($A648&gt;AO$1,"",$C648*INDEX('ETS yield tables'!$D$198:$CO$226,$B648,AO$1-$A648+1)/10^6)</f>
        <v>0</v>
      </c>
      <c r="AP648" cm="1">
        <f t="array" aca="1" ref="AP648" ca="1">IF($A648&gt;AP$1,"",$C648*INDEX('ETS yield tables'!$D$198:$CO$226,$B648,AP$1-$A648+1)/10^6)</f>
        <v>0</v>
      </c>
      <c r="AQ648" cm="1">
        <f t="array" aca="1" ref="AQ648" ca="1">IF($A648&gt;AQ$1,"",$C648*INDEX('ETS yield tables'!$D$198:$CO$226,$B648,AQ$1-$A648+1)/10^6)</f>
        <v>0</v>
      </c>
      <c r="AR648" cm="1">
        <f t="array" aca="1" ref="AR648" ca="1">IF($A648&gt;AR$1,"",$C648*INDEX('ETS yield tables'!$D$198:$CO$226,$B648,AR$1-$A648+1)/10^6)</f>
        <v>0</v>
      </c>
      <c r="AS648" cm="1">
        <f t="array" aca="1" ref="AS648" ca="1">IF($A648&gt;AS$1,"",$C648*INDEX('ETS yield tables'!$D$198:$CO$226,$B648,AS$1-$A648+1)/10^6)</f>
        <v>0</v>
      </c>
      <c r="AT648" cm="1">
        <f t="array" aca="1" ref="AT648" ca="1">IF($A648&gt;AT$1,"",$C648*INDEX('ETS yield tables'!$D$198:$CO$226,$B648,AT$1-$A648+1)/10^6)</f>
        <v>0</v>
      </c>
      <c r="AU648" cm="1">
        <f t="array" aca="1" ref="AU648" ca="1">IF($A648&gt;AU$1,"",$C648*INDEX('ETS yield tables'!$D$198:$CO$226,$B648,AU$1-$A648+1)/10^6)</f>
        <v>0</v>
      </c>
      <c r="AV648" cm="1">
        <f t="array" aca="1" ref="AV648" ca="1">IF($A648&gt;AV$1,"",$C648*INDEX('ETS yield tables'!$D$198:$CO$226,$B648,AV$1-$A648+1)/10^6)</f>
        <v>0</v>
      </c>
      <c r="AW648" cm="1">
        <f t="array" aca="1" ref="AW648" ca="1">IF($A648&gt;AW$1,"",$C648*INDEX('ETS yield tables'!$D$198:$CO$226,$B648,AW$1-$A648+1)/10^6)</f>
        <v>0</v>
      </c>
      <c r="AX648" cm="1">
        <f t="array" aca="1" ref="AX648" ca="1">IF($A648&gt;AX$1,"",$C648*INDEX('ETS yield tables'!$D$198:$CO$226,$B648,AX$1-$A648+1)/10^6)</f>
        <v>0</v>
      </c>
      <c r="AY648" cm="1">
        <f t="array" aca="1" ref="AY648" ca="1">IF($A648&gt;AY$1,"",$C648*INDEX('ETS yield tables'!$D$198:$CO$226,$B648,AY$1-$A648+1)/10^6)</f>
        <v>0</v>
      </c>
      <c r="AZ648" cm="1">
        <f t="array" aca="1" ref="AZ648" ca="1">IF($A648&gt;AZ$1,"",$C648*INDEX('ETS yield tables'!$D$198:$CO$226,$B648,AZ$1-$A648+1)/10^6)</f>
        <v>0</v>
      </c>
      <c r="BA648" cm="1">
        <f t="array" aca="1" ref="BA648" ca="1">IF($A648&gt;BA$1,"",$C648*INDEX('ETS yield tables'!$D$198:$CO$226,$B648,BA$1-$A648+1)/10^6)</f>
        <v>0</v>
      </c>
      <c r="BB648" cm="1">
        <f t="array" aca="1" ref="BB648" ca="1">IF($A648&gt;BB$1,"",$C648*INDEX('ETS yield tables'!$D$198:$CO$226,$B648,BB$1-$A648+1)/10^6)</f>
        <v>0</v>
      </c>
      <c r="BC648" cm="1">
        <f t="array" aca="1" ref="BC648" ca="1">IF($A648&gt;BC$1,"",$C648*INDEX('ETS yield tables'!$D$198:$CO$226,$B648,BC$1-$A648+1)/10^6)</f>
        <v>0</v>
      </c>
      <c r="BD648" cm="1">
        <f t="array" aca="1" ref="BD648" ca="1">IF($A648&gt;BD$1,"",$C648*INDEX('ETS yield tables'!$D$198:$CO$226,$B648,BD$1-$A648+1)/10^6)</f>
        <v>0</v>
      </c>
      <c r="BE648" cm="1">
        <f t="array" aca="1" ref="BE648" ca="1">IF($A648&gt;BE$1,"",$C648*INDEX('ETS yield tables'!$D$198:$CO$226,$B648,BE$1-$A648+1)/10^6)</f>
        <v>0</v>
      </c>
      <c r="BF648" cm="1">
        <f t="array" aca="1" ref="BF648" ca="1">IF($A648&gt;BF$1,"",$C648*INDEX('ETS yield tables'!$D$198:$CO$226,$B648,BF$1-$A648+1)/10^6)</f>
        <v>0</v>
      </c>
      <c r="BG648" cm="1">
        <f t="array" aca="1" ref="BG648" ca="1">IF($A648&gt;BG$1,"",$C648*INDEX('ETS yield tables'!$D$198:$CO$226,$B648,BG$1-$A648+1)/10^6)</f>
        <v>0</v>
      </c>
      <c r="BH648" cm="1">
        <f t="array" aca="1" ref="BH648" ca="1">IF($A648&gt;BH$1,"",$C648*INDEX('ETS yield tables'!$D$198:$CO$226,$B648,BH$1-$A648+1)/10^6)</f>
        <v>0</v>
      </c>
      <c r="BI648" cm="1">
        <f t="array" aca="1" ref="BI648" ca="1">IF($A648&gt;BI$1,"",$C648*INDEX('ETS yield tables'!$D$198:$CO$226,$B648,BI$1-$A648+1)/10^6)</f>
        <v>0</v>
      </c>
      <c r="BJ648" cm="1">
        <f t="array" aca="1" ref="BJ648" ca="1">IF($A648&gt;BJ$1,"",$C648*INDEX('ETS yield tables'!$D$198:$CO$226,$B648,BJ$1-$A648+1)/10^6)</f>
        <v>0</v>
      </c>
      <c r="BK648" cm="1">
        <f t="array" aca="1" ref="BK648" ca="1">IF($A648&gt;BK$1,"",$C648*INDEX('ETS yield tables'!$D$198:$CO$226,$B648,BK$1-$A648+1)/10^6)</f>
        <v>0</v>
      </c>
      <c r="BL648" cm="1">
        <f t="array" aca="1" ref="BL648" ca="1">IF($A648&gt;BL$1,"",$C648*INDEX('ETS yield tables'!$D$198:$CO$226,$B648,BL$1-$A648+1)/10^6)</f>
        <v>0</v>
      </c>
      <c r="BM648" cm="1">
        <f t="array" aca="1" ref="BM648" ca="1">IF($A648&gt;BM$1,"",$C648*INDEX('ETS yield tables'!$D$198:$CO$226,$B648,BM$1-$A648+1)/10^6)</f>
        <v>0</v>
      </c>
      <c r="BN648" cm="1">
        <f t="array" aca="1" ref="BN648" ca="1">IF($A648&gt;BN$1,"",$C648*INDEX('ETS yield tables'!$D$198:$CO$226,$B648,BN$1-$A648+1)/10^6)</f>
        <v>0</v>
      </c>
      <c r="BO648" cm="1">
        <f t="array" aca="1" ref="BO648" ca="1">IF($A648&gt;BO$1,"",$C648*INDEX('ETS yield tables'!$D$198:$CO$226,$B648,BO$1-$A648+1)/10^6)</f>
        <v>0</v>
      </c>
      <c r="BP648" cm="1">
        <f t="array" aca="1" ref="BP648" ca="1">IF($A648&gt;BP$1,"",$C648*INDEX('ETS yield tables'!$D$198:$CO$226,$B648,BP$1-$A648+1)/10^6)</f>
        <v>0</v>
      </c>
      <c r="BQ648" cm="1">
        <f t="array" aca="1" ref="BQ648" ca="1">IF($A648&gt;BQ$1,"",$C648*INDEX('ETS yield tables'!$D$198:$CO$226,$B648,BQ$1-$A648+1)/10^6)</f>
        <v>0</v>
      </c>
      <c r="BR648" cm="1">
        <f t="array" aca="1" ref="BR648" ca="1">IF($A648&gt;BR$1,"",$C648*INDEX('ETS yield tables'!$D$198:$CO$226,$B648,BR$1-$A648+1)/10^6)</f>
        <v>0</v>
      </c>
      <c r="BS648" cm="1">
        <f t="array" aca="1" ref="BS648" ca="1">IF($A648&gt;BS$1,"",$C648*INDEX('ETS yield tables'!$D$198:$CO$226,$B648,BS$1-$A648+1)/10^6)</f>
        <v>0</v>
      </c>
      <c r="BT648" cm="1">
        <f t="array" aca="1" ref="BT648" ca="1">IF($A648&gt;BT$1,"",$C648*INDEX('ETS yield tables'!$D$198:$CO$226,$B648,BT$1-$A648+1)/10^6)</f>
        <v>0</v>
      </c>
      <c r="BU648" cm="1">
        <f t="array" aca="1" ref="BU648" ca="1">IF($A648&gt;BU$1,"",$C648*INDEX('ETS yield tables'!$D$198:$CO$226,$B648,BU$1-$A648+1)/10^6)</f>
        <v>0</v>
      </c>
      <c r="BV648" cm="1">
        <f t="array" aca="1" ref="BV648" ca="1">IF($A648&gt;BV$1,"",$C648*INDEX('ETS yield tables'!$D$198:$CO$226,$B648,BV$1-$A648+1)/10^6)</f>
        <v>0</v>
      </c>
      <c r="BW648" cm="1">
        <f t="array" aca="1" ref="BW648" ca="1">IF($A648&gt;BW$1,"",$C648*INDEX('ETS yield tables'!$D$198:$CO$226,$B648,BW$1-$A648+1)/10^6)</f>
        <v>0</v>
      </c>
      <c r="BX648" cm="1">
        <f t="array" aca="1" ref="BX648" ca="1">IF($A648&gt;BX$1,"",$C648*INDEX('ETS yield tables'!$D$198:$CO$226,$B648,BX$1-$A648+1)/10^6)</f>
        <v>0</v>
      </c>
      <c r="BY648" cm="1">
        <f t="array" aca="1" ref="BY648" ca="1">IF($A648&gt;BY$1,"",$C648*INDEX('ETS yield tables'!$D$198:$CO$226,$B648,BY$1-$A648+1)/10^6)</f>
        <v>0</v>
      </c>
      <c r="BZ648" cm="1">
        <f t="array" aca="1" ref="BZ648" ca="1">IF($A648&gt;BZ$1,"",$C648*INDEX('ETS yield tables'!$D$198:$CO$226,$B648,BZ$1-$A648+1)/10^6)</f>
        <v>0</v>
      </c>
      <c r="CA648" cm="1">
        <f t="array" aca="1" ref="CA648" ca="1">IF($A648&gt;CA$1,"",$C648*INDEX('ETS yield tables'!$D$198:$CO$226,$B648,CA$1-$A648+1)/10^6)</f>
        <v>0</v>
      </c>
      <c r="CB648" cm="1">
        <f t="array" aca="1" ref="CB648" ca="1">IF($A648&gt;CB$1,"",$C648*INDEX('ETS yield tables'!$D$198:$CO$226,$B648,CB$1-$A648+1)/10^6)</f>
        <v>0</v>
      </c>
      <c r="CC648" cm="1">
        <f t="array" aca="1" ref="CC648" ca="1">IF($A648&gt;CC$1,"",$C648*INDEX('ETS yield tables'!$D$198:$CO$226,$B648,CC$1-$A648+1)/10^6)</f>
        <v>0</v>
      </c>
      <c r="CD648" cm="1">
        <f t="array" aca="1" ref="CD648" ca="1">IF($A648&gt;CD$1,"",$C648*INDEX('ETS yield tables'!$D$198:$CO$226,$B648,CD$1-$A648+1)/10^6)</f>
        <v>0</v>
      </c>
      <c r="CE648" cm="1">
        <f t="array" aca="1" ref="CE648" ca="1">IF($A648&gt;CE$1,"",$C648*INDEX('ETS yield tables'!$D$198:$CO$226,$B648,CE$1-$A648+1)/10^6)</f>
        <v>0</v>
      </c>
      <c r="CF648" cm="1">
        <f t="array" aca="1" ref="CF648" ca="1">IF($A648&gt;CF$1,"",$C648*INDEX('ETS yield tables'!$D$198:$CO$226,$B648,CF$1-$A648+1)/10^6)</f>
        <v>0</v>
      </c>
      <c r="CG648" cm="1">
        <f t="array" aca="1" ref="CG648" ca="1">IF($A648&gt;CG$1,"",$C648*INDEX('ETS yield tables'!$D$198:$CO$226,$B648,CG$1-$A648+1)/10^6)</f>
        <v>0</v>
      </c>
      <c r="CH648" cm="1">
        <f t="array" aca="1" ref="CH648" ca="1">IF($A648&gt;CH$1,"",$C648*INDEX('ETS yield tables'!$D$198:$CO$226,$B648,CH$1-$A648+1)/10^6)</f>
        <v>0</v>
      </c>
      <c r="CI648" cm="1">
        <f t="array" aca="1" ref="CI648" ca="1">IF($A648&gt;CI$1,"",$C648*INDEX('ETS yield tables'!$D$198:$CO$226,$B648,CI$1-$A648+1)/10^6)</f>
        <v>0</v>
      </c>
      <c r="CJ648" cm="1">
        <f t="array" aca="1" ref="CJ648" ca="1">IF($A648&gt;CJ$1,"",$C648*INDEX('ETS yield tables'!$D$198:$CO$226,$B648,CJ$1-$A648+1)/10^6)</f>
        <v>0</v>
      </c>
      <c r="CK648" cm="1">
        <f t="array" aca="1" ref="CK648" ca="1">IF($A648&gt;CK$1,"",$C648*INDEX('ETS yield tables'!$D$198:$CO$226,$B648,CK$1-$A648+1)/10^6)</f>
        <v>0</v>
      </c>
      <c r="CL648" cm="1">
        <f t="array" aca="1" ref="CL648" ca="1">IF($A648&gt;CL$1,"",$C648*INDEX('ETS yield tables'!$D$198:$CO$226,$B648,CL$1-$A648+1)/10^6)</f>
        <v>0</v>
      </c>
      <c r="CM648" cm="1">
        <f t="array" aca="1" ref="CM648" ca="1">IF($A648&gt;CM$1,"",$C648*INDEX('ETS yield tables'!$D$198:$CO$226,$B648,CM$1-$A648+1)/10^6)</f>
        <v>0</v>
      </c>
      <c r="CN648" cm="1">
        <f t="array" aca="1" ref="CN648" ca="1">IF($A648&gt;CN$1,"",$C648*INDEX('ETS yield tables'!$D$198:$CO$226,$B648,CN$1-$A648+1)/10^6)</f>
        <v>0</v>
      </c>
      <c r="CO648" cm="1">
        <f t="array" aca="1" ref="CO648" ca="1">IF($A648&gt;CO$1,"",$C648*INDEX('ETS yield tables'!$D$198:$CO$226,$B648,CO$1-$A648+1)/10^6)</f>
        <v>0</v>
      </c>
    </row>
    <row r="649" spans="1:93" hidden="1" outlineLevel="1">
      <c r="A649">
        <v>1992</v>
      </c>
      <c r="B649">
        <f t="shared" si="306"/>
        <v>27</v>
      </c>
      <c r="C649" s="1">
        <v>0</v>
      </c>
      <c r="D649" s="64"/>
      <c r="E649" s="64"/>
      <c r="F649" s="64"/>
      <c r="G649" s="64"/>
      <c r="H649" s="64"/>
      <c r="I649" s="64"/>
      <c r="J649" s="64"/>
      <c r="K649" s="64"/>
      <c r="L649" s="64"/>
      <c r="M649" s="64"/>
      <c r="N649" s="64"/>
      <c r="O649" s="64"/>
      <c r="P649" s="64"/>
      <c r="Q649" s="64"/>
      <c r="R649" s="64"/>
      <c r="S649" s="64"/>
      <c r="T649" s="64"/>
      <c r="U649" s="64"/>
      <c r="V649" s="64"/>
      <c r="W649" s="64"/>
      <c r="X649" s="64"/>
      <c r="Y649" s="64"/>
      <c r="Z649" s="64"/>
      <c r="AA649" s="64"/>
      <c r="AB649" s="64"/>
      <c r="AC649" s="64"/>
      <c r="AD649" s="64"/>
      <c r="AE649" s="64"/>
      <c r="AF649" cm="1">
        <f t="array" aca="1" ref="AF649" ca="1">IF($A649&gt;AF$1,"",$C649*INDEX('ETS yield tables'!$D$198:$CO$226,$B649,AF$1-$A649+1)/10^6)</f>
        <v>0</v>
      </c>
      <c r="AG649" cm="1">
        <f t="array" aca="1" ref="AG649" ca="1">IF($A649&gt;AG$1,"",$C649*INDEX('ETS yield tables'!$D$198:$CO$226,$B649,AG$1-$A649+1)/10^6)</f>
        <v>0</v>
      </c>
      <c r="AH649" cm="1">
        <f t="array" aca="1" ref="AH649" ca="1">IF($A649&gt;AH$1,"",$C649*INDEX('ETS yield tables'!$D$198:$CO$226,$B649,AH$1-$A649+1)/10^6)</f>
        <v>0</v>
      </c>
      <c r="AI649" cm="1">
        <f t="array" aca="1" ref="AI649" ca="1">IF($A649&gt;AI$1,"",$C649*INDEX('ETS yield tables'!$D$198:$CO$226,$B649,AI$1-$A649+1)/10^6)</f>
        <v>0</v>
      </c>
      <c r="AJ649" cm="1">
        <f t="array" aca="1" ref="AJ649" ca="1">IF($A649&gt;AJ$1,"",$C649*INDEX('ETS yield tables'!$D$198:$CO$226,$B649,AJ$1-$A649+1)/10^6)</f>
        <v>0</v>
      </c>
      <c r="AK649" cm="1">
        <f t="array" aca="1" ref="AK649" ca="1">IF($A649&gt;AK$1,"",$C649*INDEX('ETS yield tables'!$D$198:$CO$226,$B649,AK$1-$A649+1)/10^6)</f>
        <v>0</v>
      </c>
      <c r="AL649" cm="1">
        <f t="array" aca="1" ref="AL649" ca="1">IF($A649&gt;AL$1,"",$C649*INDEX('ETS yield tables'!$D$198:$CO$226,$B649,AL$1-$A649+1)/10^6)</f>
        <v>0</v>
      </c>
      <c r="AM649" cm="1">
        <f t="array" aca="1" ref="AM649" ca="1">IF($A649&gt;AM$1,"",$C649*INDEX('ETS yield tables'!$D$198:$CO$226,$B649,AM$1-$A649+1)/10^6)</f>
        <v>0</v>
      </c>
      <c r="AN649" cm="1">
        <f t="array" aca="1" ref="AN649" ca="1">IF($A649&gt;AN$1,"",$C649*INDEX('ETS yield tables'!$D$198:$CO$226,$B649,AN$1-$A649+1)/10^6)</f>
        <v>0</v>
      </c>
      <c r="AO649" cm="1">
        <f t="array" aca="1" ref="AO649" ca="1">IF($A649&gt;AO$1,"",$C649*INDEX('ETS yield tables'!$D$198:$CO$226,$B649,AO$1-$A649+1)/10^6)</f>
        <v>0</v>
      </c>
      <c r="AP649" cm="1">
        <f t="array" aca="1" ref="AP649" ca="1">IF($A649&gt;AP$1,"",$C649*INDEX('ETS yield tables'!$D$198:$CO$226,$B649,AP$1-$A649+1)/10^6)</f>
        <v>0</v>
      </c>
      <c r="AQ649" cm="1">
        <f t="array" aca="1" ref="AQ649" ca="1">IF($A649&gt;AQ$1,"",$C649*INDEX('ETS yield tables'!$D$198:$CO$226,$B649,AQ$1-$A649+1)/10^6)</f>
        <v>0</v>
      </c>
      <c r="AR649" cm="1">
        <f t="array" aca="1" ref="AR649" ca="1">IF($A649&gt;AR$1,"",$C649*INDEX('ETS yield tables'!$D$198:$CO$226,$B649,AR$1-$A649+1)/10^6)</f>
        <v>0</v>
      </c>
      <c r="AS649" cm="1">
        <f t="array" aca="1" ref="AS649" ca="1">IF($A649&gt;AS$1,"",$C649*INDEX('ETS yield tables'!$D$198:$CO$226,$B649,AS$1-$A649+1)/10^6)</f>
        <v>0</v>
      </c>
      <c r="AT649" cm="1">
        <f t="array" aca="1" ref="AT649" ca="1">IF($A649&gt;AT$1,"",$C649*INDEX('ETS yield tables'!$D$198:$CO$226,$B649,AT$1-$A649+1)/10^6)</f>
        <v>0</v>
      </c>
      <c r="AU649" cm="1">
        <f t="array" aca="1" ref="AU649" ca="1">IF($A649&gt;AU$1,"",$C649*INDEX('ETS yield tables'!$D$198:$CO$226,$B649,AU$1-$A649+1)/10^6)</f>
        <v>0</v>
      </c>
      <c r="AV649" cm="1">
        <f t="array" aca="1" ref="AV649" ca="1">IF($A649&gt;AV$1,"",$C649*INDEX('ETS yield tables'!$D$198:$CO$226,$B649,AV$1-$A649+1)/10^6)</f>
        <v>0</v>
      </c>
      <c r="AW649" cm="1">
        <f t="array" aca="1" ref="AW649" ca="1">IF($A649&gt;AW$1,"",$C649*INDEX('ETS yield tables'!$D$198:$CO$226,$B649,AW$1-$A649+1)/10^6)</f>
        <v>0</v>
      </c>
      <c r="AX649" cm="1">
        <f t="array" aca="1" ref="AX649" ca="1">IF($A649&gt;AX$1,"",$C649*INDEX('ETS yield tables'!$D$198:$CO$226,$B649,AX$1-$A649+1)/10^6)</f>
        <v>0</v>
      </c>
      <c r="AY649" cm="1">
        <f t="array" aca="1" ref="AY649" ca="1">IF($A649&gt;AY$1,"",$C649*INDEX('ETS yield tables'!$D$198:$CO$226,$B649,AY$1-$A649+1)/10^6)</f>
        <v>0</v>
      </c>
      <c r="AZ649" cm="1">
        <f t="array" aca="1" ref="AZ649" ca="1">IF($A649&gt;AZ$1,"",$C649*INDEX('ETS yield tables'!$D$198:$CO$226,$B649,AZ$1-$A649+1)/10^6)</f>
        <v>0</v>
      </c>
      <c r="BA649" cm="1">
        <f t="array" aca="1" ref="BA649" ca="1">IF($A649&gt;BA$1,"",$C649*INDEX('ETS yield tables'!$D$198:$CO$226,$B649,BA$1-$A649+1)/10^6)</f>
        <v>0</v>
      </c>
      <c r="BB649" cm="1">
        <f t="array" aca="1" ref="BB649" ca="1">IF($A649&gt;BB$1,"",$C649*INDEX('ETS yield tables'!$D$198:$CO$226,$B649,BB$1-$A649+1)/10^6)</f>
        <v>0</v>
      </c>
      <c r="BC649" cm="1">
        <f t="array" aca="1" ref="BC649" ca="1">IF($A649&gt;BC$1,"",$C649*INDEX('ETS yield tables'!$D$198:$CO$226,$B649,BC$1-$A649+1)/10^6)</f>
        <v>0</v>
      </c>
      <c r="BD649" cm="1">
        <f t="array" aca="1" ref="BD649" ca="1">IF($A649&gt;BD$1,"",$C649*INDEX('ETS yield tables'!$D$198:$CO$226,$B649,BD$1-$A649+1)/10^6)</f>
        <v>0</v>
      </c>
      <c r="BE649" cm="1">
        <f t="array" aca="1" ref="BE649" ca="1">IF($A649&gt;BE$1,"",$C649*INDEX('ETS yield tables'!$D$198:$CO$226,$B649,BE$1-$A649+1)/10^6)</f>
        <v>0</v>
      </c>
      <c r="BF649" cm="1">
        <f t="array" aca="1" ref="BF649" ca="1">IF($A649&gt;BF$1,"",$C649*INDEX('ETS yield tables'!$D$198:$CO$226,$B649,BF$1-$A649+1)/10^6)</f>
        <v>0</v>
      </c>
      <c r="BG649" cm="1">
        <f t="array" aca="1" ref="BG649" ca="1">IF($A649&gt;BG$1,"",$C649*INDEX('ETS yield tables'!$D$198:$CO$226,$B649,BG$1-$A649+1)/10^6)</f>
        <v>0</v>
      </c>
      <c r="BH649" cm="1">
        <f t="array" aca="1" ref="BH649" ca="1">IF($A649&gt;BH$1,"",$C649*INDEX('ETS yield tables'!$D$198:$CO$226,$B649,BH$1-$A649+1)/10^6)</f>
        <v>0</v>
      </c>
      <c r="BI649" cm="1">
        <f t="array" aca="1" ref="BI649" ca="1">IF($A649&gt;BI$1,"",$C649*INDEX('ETS yield tables'!$D$198:$CO$226,$B649,BI$1-$A649+1)/10^6)</f>
        <v>0</v>
      </c>
      <c r="BJ649" cm="1">
        <f t="array" aca="1" ref="BJ649" ca="1">IF($A649&gt;BJ$1,"",$C649*INDEX('ETS yield tables'!$D$198:$CO$226,$B649,BJ$1-$A649+1)/10^6)</f>
        <v>0</v>
      </c>
      <c r="BK649" cm="1">
        <f t="array" aca="1" ref="BK649" ca="1">IF($A649&gt;BK$1,"",$C649*INDEX('ETS yield tables'!$D$198:$CO$226,$B649,BK$1-$A649+1)/10^6)</f>
        <v>0</v>
      </c>
      <c r="BL649" cm="1">
        <f t="array" aca="1" ref="BL649" ca="1">IF($A649&gt;BL$1,"",$C649*INDEX('ETS yield tables'!$D$198:$CO$226,$B649,BL$1-$A649+1)/10^6)</f>
        <v>0</v>
      </c>
      <c r="BM649" cm="1">
        <f t="array" aca="1" ref="BM649" ca="1">IF($A649&gt;BM$1,"",$C649*INDEX('ETS yield tables'!$D$198:$CO$226,$B649,BM$1-$A649+1)/10^6)</f>
        <v>0</v>
      </c>
      <c r="BN649" cm="1">
        <f t="array" aca="1" ref="BN649" ca="1">IF($A649&gt;BN$1,"",$C649*INDEX('ETS yield tables'!$D$198:$CO$226,$B649,BN$1-$A649+1)/10^6)</f>
        <v>0</v>
      </c>
      <c r="BO649" cm="1">
        <f t="array" aca="1" ref="BO649" ca="1">IF($A649&gt;BO$1,"",$C649*INDEX('ETS yield tables'!$D$198:$CO$226,$B649,BO$1-$A649+1)/10^6)</f>
        <v>0</v>
      </c>
      <c r="BP649" cm="1">
        <f t="array" aca="1" ref="BP649" ca="1">IF($A649&gt;BP$1,"",$C649*INDEX('ETS yield tables'!$D$198:$CO$226,$B649,BP$1-$A649+1)/10^6)</f>
        <v>0</v>
      </c>
      <c r="BQ649" cm="1">
        <f t="array" aca="1" ref="BQ649" ca="1">IF($A649&gt;BQ$1,"",$C649*INDEX('ETS yield tables'!$D$198:$CO$226,$B649,BQ$1-$A649+1)/10^6)</f>
        <v>0</v>
      </c>
      <c r="BR649" cm="1">
        <f t="array" aca="1" ref="BR649" ca="1">IF($A649&gt;BR$1,"",$C649*INDEX('ETS yield tables'!$D$198:$CO$226,$B649,BR$1-$A649+1)/10^6)</f>
        <v>0</v>
      </c>
      <c r="BS649" cm="1">
        <f t="array" aca="1" ref="BS649" ca="1">IF($A649&gt;BS$1,"",$C649*INDEX('ETS yield tables'!$D$198:$CO$226,$B649,BS$1-$A649+1)/10^6)</f>
        <v>0</v>
      </c>
      <c r="BT649" cm="1">
        <f t="array" aca="1" ref="BT649" ca="1">IF($A649&gt;BT$1,"",$C649*INDEX('ETS yield tables'!$D$198:$CO$226,$B649,BT$1-$A649+1)/10^6)</f>
        <v>0</v>
      </c>
      <c r="BU649" cm="1">
        <f t="array" aca="1" ref="BU649" ca="1">IF($A649&gt;BU$1,"",$C649*INDEX('ETS yield tables'!$D$198:$CO$226,$B649,BU$1-$A649+1)/10^6)</f>
        <v>0</v>
      </c>
      <c r="BV649" cm="1">
        <f t="array" aca="1" ref="BV649" ca="1">IF($A649&gt;BV$1,"",$C649*INDEX('ETS yield tables'!$D$198:$CO$226,$B649,BV$1-$A649+1)/10^6)</f>
        <v>0</v>
      </c>
      <c r="BW649" cm="1">
        <f t="array" aca="1" ref="BW649" ca="1">IF($A649&gt;BW$1,"",$C649*INDEX('ETS yield tables'!$D$198:$CO$226,$B649,BW$1-$A649+1)/10^6)</f>
        <v>0</v>
      </c>
      <c r="BX649" cm="1">
        <f t="array" aca="1" ref="BX649" ca="1">IF($A649&gt;BX$1,"",$C649*INDEX('ETS yield tables'!$D$198:$CO$226,$B649,BX$1-$A649+1)/10^6)</f>
        <v>0</v>
      </c>
      <c r="BY649" cm="1">
        <f t="array" aca="1" ref="BY649" ca="1">IF($A649&gt;BY$1,"",$C649*INDEX('ETS yield tables'!$D$198:$CO$226,$B649,BY$1-$A649+1)/10^6)</f>
        <v>0</v>
      </c>
      <c r="BZ649" cm="1">
        <f t="array" aca="1" ref="BZ649" ca="1">IF($A649&gt;BZ$1,"",$C649*INDEX('ETS yield tables'!$D$198:$CO$226,$B649,BZ$1-$A649+1)/10^6)</f>
        <v>0</v>
      </c>
      <c r="CA649" cm="1">
        <f t="array" aca="1" ref="CA649" ca="1">IF($A649&gt;CA$1,"",$C649*INDEX('ETS yield tables'!$D$198:$CO$226,$B649,CA$1-$A649+1)/10^6)</f>
        <v>0</v>
      </c>
      <c r="CB649" cm="1">
        <f t="array" aca="1" ref="CB649" ca="1">IF($A649&gt;CB$1,"",$C649*INDEX('ETS yield tables'!$D$198:$CO$226,$B649,CB$1-$A649+1)/10^6)</f>
        <v>0</v>
      </c>
      <c r="CC649" cm="1">
        <f t="array" aca="1" ref="CC649" ca="1">IF($A649&gt;CC$1,"",$C649*INDEX('ETS yield tables'!$D$198:$CO$226,$B649,CC$1-$A649+1)/10^6)</f>
        <v>0</v>
      </c>
      <c r="CD649" cm="1">
        <f t="array" aca="1" ref="CD649" ca="1">IF($A649&gt;CD$1,"",$C649*INDEX('ETS yield tables'!$D$198:$CO$226,$B649,CD$1-$A649+1)/10^6)</f>
        <v>0</v>
      </c>
      <c r="CE649" cm="1">
        <f t="array" aca="1" ref="CE649" ca="1">IF($A649&gt;CE$1,"",$C649*INDEX('ETS yield tables'!$D$198:$CO$226,$B649,CE$1-$A649+1)/10^6)</f>
        <v>0</v>
      </c>
      <c r="CF649" cm="1">
        <f t="array" aca="1" ref="CF649" ca="1">IF($A649&gt;CF$1,"",$C649*INDEX('ETS yield tables'!$D$198:$CO$226,$B649,CF$1-$A649+1)/10^6)</f>
        <v>0</v>
      </c>
      <c r="CG649" cm="1">
        <f t="array" aca="1" ref="CG649" ca="1">IF($A649&gt;CG$1,"",$C649*INDEX('ETS yield tables'!$D$198:$CO$226,$B649,CG$1-$A649+1)/10^6)</f>
        <v>0</v>
      </c>
      <c r="CH649" cm="1">
        <f t="array" aca="1" ref="CH649" ca="1">IF($A649&gt;CH$1,"",$C649*INDEX('ETS yield tables'!$D$198:$CO$226,$B649,CH$1-$A649+1)/10^6)</f>
        <v>0</v>
      </c>
      <c r="CI649" cm="1">
        <f t="array" aca="1" ref="CI649" ca="1">IF($A649&gt;CI$1,"",$C649*INDEX('ETS yield tables'!$D$198:$CO$226,$B649,CI$1-$A649+1)/10^6)</f>
        <v>0</v>
      </c>
      <c r="CJ649" cm="1">
        <f t="array" aca="1" ref="CJ649" ca="1">IF($A649&gt;CJ$1,"",$C649*INDEX('ETS yield tables'!$D$198:$CO$226,$B649,CJ$1-$A649+1)/10^6)</f>
        <v>0</v>
      </c>
      <c r="CK649" cm="1">
        <f t="array" aca="1" ref="CK649" ca="1">IF($A649&gt;CK$1,"",$C649*INDEX('ETS yield tables'!$D$198:$CO$226,$B649,CK$1-$A649+1)/10^6)</f>
        <v>0</v>
      </c>
      <c r="CL649" cm="1">
        <f t="array" aca="1" ref="CL649" ca="1">IF($A649&gt;CL$1,"",$C649*INDEX('ETS yield tables'!$D$198:$CO$226,$B649,CL$1-$A649+1)/10^6)</f>
        <v>0</v>
      </c>
      <c r="CM649" cm="1">
        <f t="array" aca="1" ref="CM649" ca="1">IF($A649&gt;CM$1,"",$C649*INDEX('ETS yield tables'!$D$198:$CO$226,$B649,CM$1-$A649+1)/10^6)</f>
        <v>0</v>
      </c>
      <c r="CN649" cm="1">
        <f t="array" aca="1" ref="CN649" ca="1">IF($A649&gt;CN$1,"",$C649*INDEX('ETS yield tables'!$D$198:$CO$226,$B649,CN$1-$A649+1)/10^6)</f>
        <v>0</v>
      </c>
      <c r="CO649" cm="1">
        <f t="array" aca="1" ref="CO649" ca="1">IF($A649&gt;CO$1,"",$C649*INDEX('ETS yield tables'!$D$198:$CO$226,$B649,CO$1-$A649+1)/10^6)</f>
        <v>0</v>
      </c>
    </row>
    <row r="650" spans="1:93" hidden="1" outlineLevel="1">
      <c r="A650">
        <v>1993</v>
      </c>
      <c r="B650">
        <f t="shared" si="306"/>
        <v>26</v>
      </c>
      <c r="C650" s="1">
        <v>0</v>
      </c>
      <c r="D650" s="64"/>
      <c r="E650" s="64"/>
      <c r="F650" s="64"/>
      <c r="G650" s="64"/>
      <c r="H650" s="64"/>
      <c r="I650" s="64"/>
      <c r="J650" s="64"/>
      <c r="K650" s="64"/>
      <c r="L650" s="64"/>
      <c r="M650" s="64"/>
      <c r="N650" s="64"/>
      <c r="O650" s="64"/>
      <c r="P650" s="64"/>
      <c r="Q650" s="64"/>
      <c r="R650" s="64"/>
      <c r="S650" s="64"/>
      <c r="T650" s="64"/>
      <c r="U650" s="64"/>
      <c r="V650" s="64"/>
      <c r="W650" s="64"/>
      <c r="X650" s="64"/>
      <c r="Y650" s="64"/>
      <c r="Z650" s="64"/>
      <c r="AA650" s="64"/>
      <c r="AB650" s="64"/>
      <c r="AC650" s="64"/>
      <c r="AD650" s="64"/>
      <c r="AE650" s="64"/>
      <c r="AF650" cm="1">
        <f t="array" aca="1" ref="AF650" ca="1">IF($A650&gt;AF$1,"",$C650*INDEX('ETS yield tables'!$D$198:$CO$226,$B650,AF$1-$A650+1)/10^6)</f>
        <v>0</v>
      </c>
      <c r="AG650" cm="1">
        <f t="array" aca="1" ref="AG650" ca="1">IF($A650&gt;AG$1,"",$C650*INDEX('ETS yield tables'!$D$198:$CO$226,$B650,AG$1-$A650+1)/10^6)</f>
        <v>0</v>
      </c>
      <c r="AH650" cm="1">
        <f t="array" aca="1" ref="AH650" ca="1">IF($A650&gt;AH$1,"",$C650*INDEX('ETS yield tables'!$D$198:$CO$226,$B650,AH$1-$A650+1)/10^6)</f>
        <v>0</v>
      </c>
      <c r="AI650" cm="1">
        <f t="array" aca="1" ref="AI650" ca="1">IF($A650&gt;AI$1,"",$C650*INDEX('ETS yield tables'!$D$198:$CO$226,$B650,AI$1-$A650+1)/10^6)</f>
        <v>0</v>
      </c>
      <c r="AJ650" cm="1">
        <f t="array" aca="1" ref="AJ650" ca="1">IF($A650&gt;AJ$1,"",$C650*INDEX('ETS yield tables'!$D$198:$CO$226,$B650,AJ$1-$A650+1)/10^6)</f>
        <v>0</v>
      </c>
      <c r="AK650" cm="1">
        <f t="array" aca="1" ref="AK650" ca="1">IF($A650&gt;AK$1,"",$C650*INDEX('ETS yield tables'!$D$198:$CO$226,$B650,AK$1-$A650+1)/10^6)</f>
        <v>0</v>
      </c>
      <c r="AL650" cm="1">
        <f t="array" aca="1" ref="AL650" ca="1">IF($A650&gt;AL$1,"",$C650*INDEX('ETS yield tables'!$D$198:$CO$226,$B650,AL$1-$A650+1)/10^6)</f>
        <v>0</v>
      </c>
      <c r="AM650" cm="1">
        <f t="array" aca="1" ref="AM650" ca="1">IF($A650&gt;AM$1,"",$C650*INDEX('ETS yield tables'!$D$198:$CO$226,$B650,AM$1-$A650+1)/10^6)</f>
        <v>0</v>
      </c>
      <c r="AN650" cm="1">
        <f t="array" aca="1" ref="AN650" ca="1">IF($A650&gt;AN$1,"",$C650*INDEX('ETS yield tables'!$D$198:$CO$226,$B650,AN$1-$A650+1)/10^6)</f>
        <v>0</v>
      </c>
      <c r="AO650" cm="1">
        <f t="array" aca="1" ref="AO650" ca="1">IF($A650&gt;AO$1,"",$C650*INDEX('ETS yield tables'!$D$198:$CO$226,$B650,AO$1-$A650+1)/10^6)</f>
        <v>0</v>
      </c>
      <c r="AP650" cm="1">
        <f t="array" aca="1" ref="AP650" ca="1">IF($A650&gt;AP$1,"",$C650*INDEX('ETS yield tables'!$D$198:$CO$226,$B650,AP$1-$A650+1)/10^6)</f>
        <v>0</v>
      </c>
      <c r="AQ650" cm="1">
        <f t="array" aca="1" ref="AQ650" ca="1">IF($A650&gt;AQ$1,"",$C650*INDEX('ETS yield tables'!$D$198:$CO$226,$B650,AQ$1-$A650+1)/10^6)</f>
        <v>0</v>
      </c>
      <c r="AR650" cm="1">
        <f t="array" aca="1" ref="AR650" ca="1">IF($A650&gt;AR$1,"",$C650*INDEX('ETS yield tables'!$D$198:$CO$226,$B650,AR$1-$A650+1)/10^6)</f>
        <v>0</v>
      </c>
      <c r="AS650" cm="1">
        <f t="array" aca="1" ref="AS650" ca="1">IF($A650&gt;AS$1,"",$C650*INDEX('ETS yield tables'!$D$198:$CO$226,$B650,AS$1-$A650+1)/10^6)</f>
        <v>0</v>
      </c>
      <c r="AT650" cm="1">
        <f t="array" aca="1" ref="AT650" ca="1">IF($A650&gt;AT$1,"",$C650*INDEX('ETS yield tables'!$D$198:$CO$226,$B650,AT$1-$A650+1)/10^6)</f>
        <v>0</v>
      </c>
      <c r="AU650" cm="1">
        <f t="array" aca="1" ref="AU650" ca="1">IF($A650&gt;AU$1,"",$C650*INDEX('ETS yield tables'!$D$198:$CO$226,$B650,AU$1-$A650+1)/10^6)</f>
        <v>0</v>
      </c>
      <c r="AV650" cm="1">
        <f t="array" aca="1" ref="AV650" ca="1">IF($A650&gt;AV$1,"",$C650*INDEX('ETS yield tables'!$D$198:$CO$226,$B650,AV$1-$A650+1)/10^6)</f>
        <v>0</v>
      </c>
      <c r="AW650" cm="1">
        <f t="array" aca="1" ref="AW650" ca="1">IF($A650&gt;AW$1,"",$C650*INDEX('ETS yield tables'!$D$198:$CO$226,$B650,AW$1-$A650+1)/10^6)</f>
        <v>0</v>
      </c>
      <c r="AX650" cm="1">
        <f t="array" aca="1" ref="AX650" ca="1">IF($A650&gt;AX$1,"",$C650*INDEX('ETS yield tables'!$D$198:$CO$226,$B650,AX$1-$A650+1)/10^6)</f>
        <v>0</v>
      </c>
      <c r="AY650" cm="1">
        <f t="array" aca="1" ref="AY650" ca="1">IF($A650&gt;AY$1,"",$C650*INDEX('ETS yield tables'!$D$198:$CO$226,$B650,AY$1-$A650+1)/10^6)</f>
        <v>0</v>
      </c>
      <c r="AZ650" cm="1">
        <f t="array" aca="1" ref="AZ650" ca="1">IF($A650&gt;AZ$1,"",$C650*INDEX('ETS yield tables'!$D$198:$CO$226,$B650,AZ$1-$A650+1)/10^6)</f>
        <v>0</v>
      </c>
      <c r="BA650" cm="1">
        <f t="array" aca="1" ref="BA650" ca="1">IF($A650&gt;BA$1,"",$C650*INDEX('ETS yield tables'!$D$198:$CO$226,$B650,BA$1-$A650+1)/10^6)</f>
        <v>0</v>
      </c>
      <c r="BB650" cm="1">
        <f t="array" aca="1" ref="BB650" ca="1">IF($A650&gt;BB$1,"",$C650*INDEX('ETS yield tables'!$D$198:$CO$226,$B650,BB$1-$A650+1)/10^6)</f>
        <v>0</v>
      </c>
      <c r="BC650" cm="1">
        <f t="array" aca="1" ref="BC650" ca="1">IF($A650&gt;BC$1,"",$C650*INDEX('ETS yield tables'!$D$198:$CO$226,$B650,BC$1-$A650+1)/10^6)</f>
        <v>0</v>
      </c>
      <c r="BD650" cm="1">
        <f t="array" aca="1" ref="BD650" ca="1">IF($A650&gt;BD$1,"",$C650*INDEX('ETS yield tables'!$D$198:$CO$226,$B650,BD$1-$A650+1)/10^6)</f>
        <v>0</v>
      </c>
      <c r="BE650" cm="1">
        <f t="array" aca="1" ref="BE650" ca="1">IF($A650&gt;BE$1,"",$C650*INDEX('ETS yield tables'!$D$198:$CO$226,$B650,BE$1-$A650+1)/10^6)</f>
        <v>0</v>
      </c>
      <c r="BF650" cm="1">
        <f t="array" aca="1" ref="BF650" ca="1">IF($A650&gt;BF$1,"",$C650*INDEX('ETS yield tables'!$D$198:$CO$226,$B650,BF$1-$A650+1)/10^6)</f>
        <v>0</v>
      </c>
      <c r="BG650" cm="1">
        <f t="array" aca="1" ref="BG650" ca="1">IF($A650&gt;BG$1,"",$C650*INDEX('ETS yield tables'!$D$198:$CO$226,$B650,BG$1-$A650+1)/10^6)</f>
        <v>0</v>
      </c>
      <c r="BH650" cm="1">
        <f t="array" aca="1" ref="BH650" ca="1">IF($A650&gt;BH$1,"",$C650*INDEX('ETS yield tables'!$D$198:$CO$226,$B650,BH$1-$A650+1)/10^6)</f>
        <v>0</v>
      </c>
      <c r="BI650" cm="1">
        <f t="array" aca="1" ref="BI650" ca="1">IF($A650&gt;BI$1,"",$C650*INDEX('ETS yield tables'!$D$198:$CO$226,$B650,BI$1-$A650+1)/10^6)</f>
        <v>0</v>
      </c>
      <c r="BJ650" cm="1">
        <f t="array" aca="1" ref="BJ650" ca="1">IF($A650&gt;BJ$1,"",$C650*INDEX('ETS yield tables'!$D$198:$CO$226,$B650,BJ$1-$A650+1)/10^6)</f>
        <v>0</v>
      </c>
      <c r="BK650" cm="1">
        <f t="array" aca="1" ref="BK650" ca="1">IF($A650&gt;BK$1,"",$C650*INDEX('ETS yield tables'!$D$198:$CO$226,$B650,BK$1-$A650+1)/10^6)</f>
        <v>0</v>
      </c>
      <c r="BL650" cm="1">
        <f t="array" aca="1" ref="BL650" ca="1">IF($A650&gt;BL$1,"",$C650*INDEX('ETS yield tables'!$D$198:$CO$226,$B650,BL$1-$A650+1)/10^6)</f>
        <v>0</v>
      </c>
      <c r="BM650" cm="1">
        <f t="array" aca="1" ref="BM650" ca="1">IF($A650&gt;BM$1,"",$C650*INDEX('ETS yield tables'!$D$198:$CO$226,$B650,BM$1-$A650+1)/10^6)</f>
        <v>0</v>
      </c>
      <c r="BN650" cm="1">
        <f t="array" aca="1" ref="BN650" ca="1">IF($A650&gt;BN$1,"",$C650*INDEX('ETS yield tables'!$D$198:$CO$226,$B650,BN$1-$A650+1)/10^6)</f>
        <v>0</v>
      </c>
      <c r="BO650" cm="1">
        <f t="array" aca="1" ref="BO650" ca="1">IF($A650&gt;BO$1,"",$C650*INDEX('ETS yield tables'!$D$198:$CO$226,$B650,BO$1-$A650+1)/10^6)</f>
        <v>0</v>
      </c>
      <c r="BP650" cm="1">
        <f t="array" aca="1" ref="BP650" ca="1">IF($A650&gt;BP$1,"",$C650*INDEX('ETS yield tables'!$D$198:$CO$226,$B650,BP$1-$A650+1)/10^6)</f>
        <v>0</v>
      </c>
      <c r="BQ650" cm="1">
        <f t="array" aca="1" ref="BQ650" ca="1">IF($A650&gt;BQ$1,"",$C650*INDEX('ETS yield tables'!$D$198:$CO$226,$B650,BQ$1-$A650+1)/10^6)</f>
        <v>0</v>
      </c>
      <c r="BR650" cm="1">
        <f t="array" aca="1" ref="BR650" ca="1">IF($A650&gt;BR$1,"",$C650*INDEX('ETS yield tables'!$D$198:$CO$226,$B650,BR$1-$A650+1)/10^6)</f>
        <v>0</v>
      </c>
      <c r="BS650" cm="1">
        <f t="array" aca="1" ref="BS650" ca="1">IF($A650&gt;BS$1,"",$C650*INDEX('ETS yield tables'!$D$198:$CO$226,$B650,BS$1-$A650+1)/10^6)</f>
        <v>0</v>
      </c>
      <c r="BT650" cm="1">
        <f t="array" aca="1" ref="BT650" ca="1">IF($A650&gt;BT$1,"",$C650*INDEX('ETS yield tables'!$D$198:$CO$226,$B650,BT$1-$A650+1)/10^6)</f>
        <v>0</v>
      </c>
      <c r="BU650" cm="1">
        <f t="array" aca="1" ref="BU650" ca="1">IF($A650&gt;BU$1,"",$C650*INDEX('ETS yield tables'!$D$198:$CO$226,$B650,BU$1-$A650+1)/10^6)</f>
        <v>0</v>
      </c>
      <c r="BV650" cm="1">
        <f t="array" aca="1" ref="BV650" ca="1">IF($A650&gt;BV$1,"",$C650*INDEX('ETS yield tables'!$D$198:$CO$226,$B650,BV$1-$A650+1)/10^6)</f>
        <v>0</v>
      </c>
      <c r="BW650" cm="1">
        <f t="array" aca="1" ref="BW650" ca="1">IF($A650&gt;BW$1,"",$C650*INDEX('ETS yield tables'!$D$198:$CO$226,$B650,BW$1-$A650+1)/10^6)</f>
        <v>0</v>
      </c>
      <c r="BX650" cm="1">
        <f t="array" aca="1" ref="BX650" ca="1">IF($A650&gt;BX$1,"",$C650*INDEX('ETS yield tables'!$D$198:$CO$226,$B650,BX$1-$A650+1)/10^6)</f>
        <v>0</v>
      </c>
      <c r="BY650" cm="1">
        <f t="array" aca="1" ref="BY650" ca="1">IF($A650&gt;BY$1,"",$C650*INDEX('ETS yield tables'!$D$198:$CO$226,$B650,BY$1-$A650+1)/10^6)</f>
        <v>0</v>
      </c>
      <c r="BZ650" cm="1">
        <f t="array" aca="1" ref="BZ650" ca="1">IF($A650&gt;BZ$1,"",$C650*INDEX('ETS yield tables'!$D$198:$CO$226,$B650,BZ$1-$A650+1)/10^6)</f>
        <v>0</v>
      </c>
      <c r="CA650" cm="1">
        <f t="array" aca="1" ref="CA650" ca="1">IF($A650&gt;CA$1,"",$C650*INDEX('ETS yield tables'!$D$198:$CO$226,$B650,CA$1-$A650+1)/10^6)</f>
        <v>0</v>
      </c>
      <c r="CB650" cm="1">
        <f t="array" aca="1" ref="CB650" ca="1">IF($A650&gt;CB$1,"",$C650*INDEX('ETS yield tables'!$D$198:$CO$226,$B650,CB$1-$A650+1)/10^6)</f>
        <v>0</v>
      </c>
      <c r="CC650" cm="1">
        <f t="array" aca="1" ref="CC650" ca="1">IF($A650&gt;CC$1,"",$C650*INDEX('ETS yield tables'!$D$198:$CO$226,$B650,CC$1-$A650+1)/10^6)</f>
        <v>0</v>
      </c>
      <c r="CD650" cm="1">
        <f t="array" aca="1" ref="CD650" ca="1">IF($A650&gt;CD$1,"",$C650*INDEX('ETS yield tables'!$D$198:$CO$226,$B650,CD$1-$A650+1)/10^6)</f>
        <v>0</v>
      </c>
      <c r="CE650" cm="1">
        <f t="array" aca="1" ref="CE650" ca="1">IF($A650&gt;CE$1,"",$C650*INDEX('ETS yield tables'!$D$198:$CO$226,$B650,CE$1-$A650+1)/10^6)</f>
        <v>0</v>
      </c>
      <c r="CF650" cm="1">
        <f t="array" aca="1" ref="CF650" ca="1">IF($A650&gt;CF$1,"",$C650*INDEX('ETS yield tables'!$D$198:$CO$226,$B650,CF$1-$A650+1)/10^6)</f>
        <v>0</v>
      </c>
      <c r="CG650" cm="1">
        <f t="array" aca="1" ref="CG650" ca="1">IF($A650&gt;CG$1,"",$C650*INDEX('ETS yield tables'!$D$198:$CO$226,$B650,CG$1-$A650+1)/10^6)</f>
        <v>0</v>
      </c>
      <c r="CH650" cm="1">
        <f t="array" aca="1" ref="CH650" ca="1">IF($A650&gt;CH$1,"",$C650*INDEX('ETS yield tables'!$D$198:$CO$226,$B650,CH$1-$A650+1)/10^6)</f>
        <v>0</v>
      </c>
      <c r="CI650" cm="1">
        <f t="array" aca="1" ref="CI650" ca="1">IF($A650&gt;CI$1,"",$C650*INDEX('ETS yield tables'!$D$198:$CO$226,$B650,CI$1-$A650+1)/10^6)</f>
        <v>0</v>
      </c>
      <c r="CJ650" cm="1">
        <f t="array" aca="1" ref="CJ650" ca="1">IF($A650&gt;CJ$1,"",$C650*INDEX('ETS yield tables'!$D$198:$CO$226,$B650,CJ$1-$A650+1)/10^6)</f>
        <v>0</v>
      </c>
      <c r="CK650" cm="1">
        <f t="array" aca="1" ref="CK650" ca="1">IF($A650&gt;CK$1,"",$C650*INDEX('ETS yield tables'!$D$198:$CO$226,$B650,CK$1-$A650+1)/10^6)</f>
        <v>0</v>
      </c>
      <c r="CL650" cm="1">
        <f t="array" aca="1" ref="CL650" ca="1">IF($A650&gt;CL$1,"",$C650*INDEX('ETS yield tables'!$D$198:$CO$226,$B650,CL$1-$A650+1)/10^6)</f>
        <v>0</v>
      </c>
      <c r="CM650" cm="1">
        <f t="array" aca="1" ref="CM650" ca="1">IF($A650&gt;CM$1,"",$C650*INDEX('ETS yield tables'!$D$198:$CO$226,$B650,CM$1-$A650+1)/10^6)</f>
        <v>0</v>
      </c>
      <c r="CN650" cm="1">
        <f t="array" aca="1" ref="CN650" ca="1">IF($A650&gt;CN$1,"",$C650*INDEX('ETS yield tables'!$D$198:$CO$226,$B650,CN$1-$A650+1)/10^6)</f>
        <v>0</v>
      </c>
      <c r="CO650" cm="1">
        <f t="array" aca="1" ref="CO650" ca="1">IF($A650&gt;CO$1,"",$C650*INDEX('ETS yield tables'!$D$198:$CO$226,$B650,CO$1-$A650+1)/10^6)</f>
        <v>0</v>
      </c>
    </row>
    <row r="651" spans="1:93" hidden="1" outlineLevel="1">
      <c r="A651">
        <v>1994</v>
      </c>
      <c r="B651">
        <f t="shared" si="306"/>
        <v>25</v>
      </c>
      <c r="C651" s="1">
        <v>0</v>
      </c>
      <c r="D651" s="64"/>
      <c r="E651" s="64"/>
      <c r="F651" s="64"/>
      <c r="G651" s="64"/>
      <c r="H651" s="64"/>
      <c r="I651" s="64"/>
      <c r="J651" s="64"/>
      <c r="K651" s="64"/>
      <c r="L651" s="64"/>
      <c r="M651" s="64"/>
      <c r="N651" s="64"/>
      <c r="O651" s="64"/>
      <c r="P651" s="64"/>
      <c r="Q651" s="64"/>
      <c r="R651" s="64"/>
      <c r="S651" s="64"/>
      <c r="T651" s="64"/>
      <c r="U651" s="64"/>
      <c r="V651" s="64"/>
      <c r="W651" s="64"/>
      <c r="X651" s="64"/>
      <c r="Y651" s="64"/>
      <c r="Z651" s="64"/>
      <c r="AA651" s="64"/>
      <c r="AB651" s="64"/>
      <c r="AC651" s="64"/>
      <c r="AD651" s="64"/>
      <c r="AE651" s="64"/>
      <c r="AF651" cm="1">
        <f t="array" aca="1" ref="AF651" ca="1">IF($A651&gt;AF$1,"",$C651*INDEX('ETS yield tables'!$D$198:$CO$226,$B651,AF$1-$A651+1)/10^6)</f>
        <v>0</v>
      </c>
      <c r="AG651" cm="1">
        <f t="array" aca="1" ref="AG651" ca="1">IF($A651&gt;AG$1,"",$C651*INDEX('ETS yield tables'!$D$198:$CO$226,$B651,AG$1-$A651+1)/10^6)</f>
        <v>0</v>
      </c>
      <c r="AH651" cm="1">
        <f t="array" aca="1" ref="AH651" ca="1">IF($A651&gt;AH$1,"",$C651*INDEX('ETS yield tables'!$D$198:$CO$226,$B651,AH$1-$A651+1)/10^6)</f>
        <v>0</v>
      </c>
      <c r="AI651" cm="1">
        <f t="array" aca="1" ref="AI651" ca="1">IF($A651&gt;AI$1,"",$C651*INDEX('ETS yield tables'!$D$198:$CO$226,$B651,AI$1-$A651+1)/10^6)</f>
        <v>0</v>
      </c>
      <c r="AJ651" cm="1">
        <f t="array" aca="1" ref="AJ651" ca="1">IF($A651&gt;AJ$1,"",$C651*INDEX('ETS yield tables'!$D$198:$CO$226,$B651,AJ$1-$A651+1)/10^6)</f>
        <v>0</v>
      </c>
      <c r="AK651" cm="1">
        <f t="array" aca="1" ref="AK651" ca="1">IF($A651&gt;AK$1,"",$C651*INDEX('ETS yield tables'!$D$198:$CO$226,$B651,AK$1-$A651+1)/10^6)</f>
        <v>0</v>
      </c>
      <c r="AL651" cm="1">
        <f t="array" aca="1" ref="AL651" ca="1">IF($A651&gt;AL$1,"",$C651*INDEX('ETS yield tables'!$D$198:$CO$226,$B651,AL$1-$A651+1)/10^6)</f>
        <v>0</v>
      </c>
      <c r="AM651" cm="1">
        <f t="array" aca="1" ref="AM651" ca="1">IF($A651&gt;AM$1,"",$C651*INDEX('ETS yield tables'!$D$198:$CO$226,$B651,AM$1-$A651+1)/10^6)</f>
        <v>0</v>
      </c>
      <c r="AN651" cm="1">
        <f t="array" aca="1" ref="AN651" ca="1">IF($A651&gt;AN$1,"",$C651*INDEX('ETS yield tables'!$D$198:$CO$226,$B651,AN$1-$A651+1)/10^6)</f>
        <v>0</v>
      </c>
      <c r="AO651" cm="1">
        <f t="array" aca="1" ref="AO651" ca="1">IF($A651&gt;AO$1,"",$C651*INDEX('ETS yield tables'!$D$198:$CO$226,$B651,AO$1-$A651+1)/10^6)</f>
        <v>0</v>
      </c>
      <c r="AP651" cm="1">
        <f t="array" aca="1" ref="AP651" ca="1">IF($A651&gt;AP$1,"",$C651*INDEX('ETS yield tables'!$D$198:$CO$226,$B651,AP$1-$A651+1)/10^6)</f>
        <v>0</v>
      </c>
      <c r="AQ651" cm="1">
        <f t="array" aca="1" ref="AQ651" ca="1">IF($A651&gt;AQ$1,"",$C651*INDEX('ETS yield tables'!$D$198:$CO$226,$B651,AQ$1-$A651+1)/10^6)</f>
        <v>0</v>
      </c>
      <c r="AR651" cm="1">
        <f t="array" aca="1" ref="AR651" ca="1">IF($A651&gt;AR$1,"",$C651*INDEX('ETS yield tables'!$D$198:$CO$226,$B651,AR$1-$A651+1)/10^6)</f>
        <v>0</v>
      </c>
      <c r="AS651" cm="1">
        <f t="array" aca="1" ref="AS651" ca="1">IF($A651&gt;AS$1,"",$C651*INDEX('ETS yield tables'!$D$198:$CO$226,$B651,AS$1-$A651+1)/10^6)</f>
        <v>0</v>
      </c>
      <c r="AT651" cm="1">
        <f t="array" aca="1" ref="AT651" ca="1">IF($A651&gt;AT$1,"",$C651*INDEX('ETS yield tables'!$D$198:$CO$226,$B651,AT$1-$A651+1)/10^6)</f>
        <v>0</v>
      </c>
      <c r="AU651" cm="1">
        <f t="array" aca="1" ref="AU651" ca="1">IF($A651&gt;AU$1,"",$C651*INDEX('ETS yield tables'!$D$198:$CO$226,$B651,AU$1-$A651+1)/10^6)</f>
        <v>0</v>
      </c>
      <c r="AV651" cm="1">
        <f t="array" aca="1" ref="AV651" ca="1">IF($A651&gt;AV$1,"",$C651*INDEX('ETS yield tables'!$D$198:$CO$226,$B651,AV$1-$A651+1)/10^6)</f>
        <v>0</v>
      </c>
      <c r="AW651" cm="1">
        <f t="array" aca="1" ref="AW651" ca="1">IF($A651&gt;AW$1,"",$C651*INDEX('ETS yield tables'!$D$198:$CO$226,$B651,AW$1-$A651+1)/10^6)</f>
        <v>0</v>
      </c>
      <c r="AX651" cm="1">
        <f t="array" aca="1" ref="AX651" ca="1">IF($A651&gt;AX$1,"",$C651*INDEX('ETS yield tables'!$D$198:$CO$226,$B651,AX$1-$A651+1)/10^6)</f>
        <v>0</v>
      </c>
      <c r="AY651" cm="1">
        <f t="array" aca="1" ref="AY651" ca="1">IF($A651&gt;AY$1,"",$C651*INDEX('ETS yield tables'!$D$198:$CO$226,$B651,AY$1-$A651+1)/10^6)</f>
        <v>0</v>
      </c>
      <c r="AZ651" cm="1">
        <f t="array" aca="1" ref="AZ651" ca="1">IF($A651&gt;AZ$1,"",$C651*INDEX('ETS yield tables'!$D$198:$CO$226,$B651,AZ$1-$A651+1)/10^6)</f>
        <v>0</v>
      </c>
      <c r="BA651" cm="1">
        <f t="array" aca="1" ref="BA651" ca="1">IF($A651&gt;BA$1,"",$C651*INDEX('ETS yield tables'!$D$198:$CO$226,$B651,BA$1-$A651+1)/10^6)</f>
        <v>0</v>
      </c>
      <c r="BB651" cm="1">
        <f t="array" aca="1" ref="BB651" ca="1">IF($A651&gt;BB$1,"",$C651*INDEX('ETS yield tables'!$D$198:$CO$226,$B651,BB$1-$A651+1)/10^6)</f>
        <v>0</v>
      </c>
      <c r="BC651" cm="1">
        <f t="array" aca="1" ref="BC651" ca="1">IF($A651&gt;BC$1,"",$C651*INDEX('ETS yield tables'!$D$198:$CO$226,$B651,BC$1-$A651+1)/10^6)</f>
        <v>0</v>
      </c>
      <c r="BD651" cm="1">
        <f t="array" aca="1" ref="BD651" ca="1">IF($A651&gt;BD$1,"",$C651*INDEX('ETS yield tables'!$D$198:$CO$226,$B651,BD$1-$A651+1)/10^6)</f>
        <v>0</v>
      </c>
      <c r="BE651" cm="1">
        <f t="array" aca="1" ref="BE651" ca="1">IF($A651&gt;BE$1,"",$C651*INDEX('ETS yield tables'!$D$198:$CO$226,$B651,BE$1-$A651+1)/10^6)</f>
        <v>0</v>
      </c>
      <c r="BF651" cm="1">
        <f t="array" aca="1" ref="BF651" ca="1">IF($A651&gt;BF$1,"",$C651*INDEX('ETS yield tables'!$D$198:$CO$226,$B651,BF$1-$A651+1)/10^6)</f>
        <v>0</v>
      </c>
      <c r="BG651" cm="1">
        <f t="array" aca="1" ref="BG651" ca="1">IF($A651&gt;BG$1,"",$C651*INDEX('ETS yield tables'!$D$198:$CO$226,$B651,BG$1-$A651+1)/10^6)</f>
        <v>0</v>
      </c>
      <c r="BH651" cm="1">
        <f t="array" aca="1" ref="BH651" ca="1">IF($A651&gt;BH$1,"",$C651*INDEX('ETS yield tables'!$D$198:$CO$226,$B651,BH$1-$A651+1)/10^6)</f>
        <v>0</v>
      </c>
      <c r="BI651" cm="1">
        <f t="array" aca="1" ref="BI651" ca="1">IF($A651&gt;BI$1,"",$C651*INDEX('ETS yield tables'!$D$198:$CO$226,$B651,BI$1-$A651+1)/10^6)</f>
        <v>0</v>
      </c>
      <c r="BJ651" cm="1">
        <f t="array" aca="1" ref="BJ651" ca="1">IF($A651&gt;BJ$1,"",$C651*INDEX('ETS yield tables'!$D$198:$CO$226,$B651,BJ$1-$A651+1)/10^6)</f>
        <v>0</v>
      </c>
      <c r="BK651" cm="1">
        <f t="array" aca="1" ref="BK651" ca="1">IF($A651&gt;BK$1,"",$C651*INDEX('ETS yield tables'!$D$198:$CO$226,$B651,BK$1-$A651+1)/10^6)</f>
        <v>0</v>
      </c>
      <c r="BL651" cm="1">
        <f t="array" aca="1" ref="BL651" ca="1">IF($A651&gt;BL$1,"",$C651*INDEX('ETS yield tables'!$D$198:$CO$226,$B651,BL$1-$A651+1)/10^6)</f>
        <v>0</v>
      </c>
      <c r="BM651" cm="1">
        <f t="array" aca="1" ref="BM651" ca="1">IF($A651&gt;BM$1,"",$C651*INDEX('ETS yield tables'!$D$198:$CO$226,$B651,BM$1-$A651+1)/10^6)</f>
        <v>0</v>
      </c>
      <c r="BN651" cm="1">
        <f t="array" aca="1" ref="BN651" ca="1">IF($A651&gt;BN$1,"",$C651*INDEX('ETS yield tables'!$D$198:$CO$226,$B651,BN$1-$A651+1)/10^6)</f>
        <v>0</v>
      </c>
      <c r="BO651" cm="1">
        <f t="array" aca="1" ref="BO651" ca="1">IF($A651&gt;BO$1,"",$C651*INDEX('ETS yield tables'!$D$198:$CO$226,$B651,BO$1-$A651+1)/10^6)</f>
        <v>0</v>
      </c>
      <c r="BP651" cm="1">
        <f t="array" aca="1" ref="BP651" ca="1">IF($A651&gt;BP$1,"",$C651*INDEX('ETS yield tables'!$D$198:$CO$226,$B651,BP$1-$A651+1)/10^6)</f>
        <v>0</v>
      </c>
      <c r="BQ651" cm="1">
        <f t="array" aca="1" ref="BQ651" ca="1">IF($A651&gt;BQ$1,"",$C651*INDEX('ETS yield tables'!$D$198:$CO$226,$B651,BQ$1-$A651+1)/10^6)</f>
        <v>0</v>
      </c>
      <c r="BR651" cm="1">
        <f t="array" aca="1" ref="BR651" ca="1">IF($A651&gt;BR$1,"",$C651*INDEX('ETS yield tables'!$D$198:$CO$226,$B651,BR$1-$A651+1)/10^6)</f>
        <v>0</v>
      </c>
      <c r="BS651" cm="1">
        <f t="array" aca="1" ref="BS651" ca="1">IF($A651&gt;BS$1,"",$C651*INDEX('ETS yield tables'!$D$198:$CO$226,$B651,BS$1-$A651+1)/10^6)</f>
        <v>0</v>
      </c>
      <c r="BT651" cm="1">
        <f t="array" aca="1" ref="BT651" ca="1">IF($A651&gt;BT$1,"",$C651*INDEX('ETS yield tables'!$D$198:$CO$226,$B651,BT$1-$A651+1)/10^6)</f>
        <v>0</v>
      </c>
      <c r="BU651" cm="1">
        <f t="array" aca="1" ref="BU651" ca="1">IF($A651&gt;BU$1,"",$C651*INDEX('ETS yield tables'!$D$198:$CO$226,$B651,BU$1-$A651+1)/10^6)</f>
        <v>0</v>
      </c>
      <c r="BV651" cm="1">
        <f t="array" aca="1" ref="BV651" ca="1">IF($A651&gt;BV$1,"",$C651*INDEX('ETS yield tables'!$D$198:$CO$226,$B651,BV$1-$A651+1)/10^6)</f>
        <v>0</v>
      </c>
      <c r="BW651" cm="1">
        <f t="array" aca="1" ref="BW651" ca="1">IF($A651&gt;BW$1,"",$C651*INDEX('ETS yield tables'!$D$198:$CO$226,$B651,BW$1-$A651+1)/10^6)</f>
        <v>0</v>
      </c>
      <c r="BX651" cm="1">
        <f t="array" aca="1" ref="BX651" ca="1">IF($A651&gt;BX$1,"",$C651*INDEX('ETS yield tables'!$D$198:$CO$226,$B651,BX$1-$A651+1)/10^6)</f>
        <v>0</v>
      </c>
      <c r="BY651" cm="1">
        <f t="array" aca="1" ref="BY651" ca="1">IF($A651&gt;BY$1,"",$C651*INDEX('ETS yield tables'!$D$198:$CO$226,$B651,BY$1-$A651+1)/10^6)</f>
        <v>0</v>
      </c>
      <c r="BZ651" cm="1">
        <f t="array" aca="1" ref="BZ651" ca="1">IF($A651&gt;BZ$1,"",$C651*INDEX('ETS yield tables'!$D$198:$CO$226,$B651,BZ$1-$A651+1)/10^6)</f>
        <v>0</v>
      </c>
      <c r="CA651" cm="1">
        <f t="array" aca="1" ref="CA651" ca="1">IF($A651&gt;CA$1,"",$C651*INDEX('ETS yield tables'!$D$198:$CO$226,$B651,CA$1-$A651+1)/10^6)</f>
        <v>0</v>
      </c>
      <c r="CB651" cm="1">
        <f t="array" aca="1" ref="CB651" ca="1">IF($A651&gt;CB$1,"",$C651*INDEX('ETS yield tables'!$D$198:$CO$226,$B651,CB$1-$A651+1)/10^6)</f>
        <v>0</v>
      </c>
      <c r="CC651" cm="1">
        <f t="array" aca="1" ref="CC651" ca="1">IF($A651&gt;CC$1,"",$C651*INDEX('ETS yield tables'!$D$198:$CO$226,$B651,CC$1-$A651+1)/10^6)</f>
        <v>0</v>
      </c>
      <c r="CD651" cm="1">
        <f t="array" aca="1" ref="CD651" ca="1">IF($A651&gt;CD$1,"",$C651*INDEX('ETS yield tables'!$D$198:$CO$226,$B651,CD$1-$A651+1)/10^6)</f>
        <v>0</v>
      </c>
      <c r="CE651" cm="1">
        <f t="array" aca="1" ref="CE651" ca="1">IF($A651&gt;CE$1,"",$C651*INDEX('ETS yield tables'!$D$198:$CO$226,$B651,CE$1-$A651+1)/10^6)</f>
        <v>0</v>
      </c>
      <c r="CF651" cm="1">
        <f t="array" aca="1" ref="CF651" ca="1">IF($A651&gt;CF$1,"",$C651*INDEX('ETS yield tables'!$D$198:$CO$226,$B651,CF$1-$A651+1)/10^6)</f>
        <v>0</v>
      </c>
      <c r="CG651" cm="1">
        <f t="array" aca="1" ref="CG651" ca="1">IF($A651&gt;CG$1,"",$C651*INDEX('ETS yield tables'!$D$198:$CO$226,$B651,CG$1-$A651+1)/10^6)</f>
        <v>0</v>
      </c>
      <c r="CH651" cm="1">
        <f t="array" aca="1" ref="CH651" ca="1">IF($A651&gt;CH$1,"",$C651*INDEX('ETS yield tables'!$D$198:$CO$226,$B651,CH$1-$A651+1)/10^6)</f>
        <v>0</v>
      </c>
      <c r="CI651" cm="1">
        <f t="array" aca="1" ref="CI651" ca="1">IF($A651&gt;CI$1,"",$C651*INDEX('ETS yield tables'!$D$198:$CO$226,$B651,CI$1-$A651+1)/10^6)</f>
        <v>0</v>
      </c>
      <c r="CJ651" cm="1">
        <f t="array" aca="1" ref="CJ651" ca="1">IF($A651&gt;CJ$1,"",$C651*INDEX('ETS yield tables'!$D$198:$CO$226,$B651,CJ$1-$A651+1)/10^6)</f>
        <v>0</v>
      </c>
      <c r="CK651" cm="1">
        <f t="array" aca="1" ref="CK651" ca="1">IF($A651&gt;CK$1,"",$C651*INDEX('ETS yield tables'!$D$198:$CO$226,$B651,CK$1-$A651+1)/10^6)</f>
        <v>0</v>
      </c>
      <c r="CL651" cm="1">
        <f t="array" aca="1" ref="CL651" ca="1">IF($A651&gt;CL$1,"",$C651*INDEX('ETS yield tables'!$D$198:$CO$226,$B651,CL$1-$A651+1)/10^6)</f>
        <v>0</v>
      </c>
      <c r="CM651" cm="1">
        <f t="array" aca="1" ref="CM651" ca="1">IF($A651&gt;CM$1,"",$C651*INDEX('ETS yield tables'!$D$198:$CO$226,$B651,CM$1-$A651+1)/10^6)</f>
        <v>0</v>
      </c>
      <c r="CN651" cm="1">
        <f t="array" aca="1" ref="CN651" ca="1">IF($A651&gt;CN$1,"",$C651*INDEX('ETS yield tables'!$D$198:$CO$226,$B651,CN$1-$A651+1)/10^6)</f>
        <v>0</v>
      </c>
      <c r="CO651" cm="1">
        <f t="array" aca="1" ref="CO651" ca="1">IF($A651&gt;CO$1,"",$C651*INDEX('ETS yield tables'!$D$198:$CO$226,$B651,CO$1-$A651+1)/10^6)</f>
        <v>0</v>
      </c>
    </row>
    <row r="652" spans="1:93" hidden="1" outlineLevel="1">
      <c r="A652">
        <v>1995</v>
      </c>
      <c r="B652">
        <f t="shared" si="306"/>
        <v>24</v>
      </c>
      <c r="C652" s="1">
        <v>0</v>
      </c>
      <c r="D652" s="64"/>
      <c r="E652" s="64"/>
      <c r="F652" s="64"/>
      <c r="G652" s="64"/>
      <c r="H652" s="64"/>
      <c r="I652" s="64"/>
      <c r="J652" s="64"/>
      <c r="K652" s="64"/>
      <c r="L652" s="64"/>
      <c r="M652" s="64"/>
      <c r="N652" s="64"/>
      <c r="O652" s="64"/>
      <c r="P652" s="64"/>
      <c r="Q652" s="64"/>
      <c r="R652" s="64"/>
      <c r="S652" s="64"/>
      <c r="T652" s="64"/>
      <c r="U652" s="64"/>
      <c r="V652" s="64"/>
      <c r="W652" s="64"/>
      <c r="X652" s="64"/>
      <c r="Y652" s="64"/>
      <c r="Z652" s="64"/>
      <c r="AA652" s="64"/>
      <c r="AB652" s="64"/>
      <c r="AC652" s="64"/>
      <c r="AD652" s="64"/>
      <c r="AE652" s="64"/>
      <c r="AF652" cm="1">
        <f t="array" aca="1" ref="AF652" ca="1">IF($A652&gt;AF$1,"",$C652*INDEX('ETS yield tables'!$D$198:$CO$226,$B652,AF$1-$A652+1)/10^6)</f>
        <v>0</v>
      </c>
      <c r="AG652" cm="1">
        <f t="array" aca="1" ref="AG652" ca="1">IF($A652&gt;AG$1,"",$C652*INDEX('ETS yield tables'!$D$198:$CO$226,$B652,AG$1-$A652+1)/10^6)</f>
        <v>0</v>
      </c>
      <c r="AH652" cm="1">
        <f t="array" aca="1" ref="AH652" ca="1">IF($A652&gt;AH$1,"",$C652*INDEX('ETS yield tables'!$D$198:$CO$226,$B652,AH$1-$A652+1)/10^6)</f>
        <v>0</v>
      </c>
      <c r="AI652" cm="1">
        <f t="array" aca="1" ref="AI652" ca="1">IF($A652&gt;AI$1,"",$C652*INDEX('ETS yield tables'!$D$198:$CO$226,$B652,AI$1-$A652+1)/10^6)</f>
        <v>0</v>
      </c>
      <c r="AJ652" cm="1">
        <f t="array" aca="1" ref="AJ652" ca="1">IF($A652&gt;AJ$1,"",$C652*INDEX('ETS yield tables'!$D$198:$CO$226,$B652,AJ$1-$A652+1)/10^6)</f>
        <v>0</v>
      </c>
      <c r="AK652" cm="1">
        <f t="array" aca="1" ref="AK652" ca="1">IF($A652&gt;AK$1,"",$C652*INDEX('ETS yield tables'!$D$198:$CO$226,$B652,AK$1-$A652+1)/10^6)</f>
        <v>0</v>
      </c>
      <c r="AL652" cm="1">
        <f t="array" aca="1" ref="AL652" ca="1">IF($A652&gt;AL$1,"",$C652*INDEX('ETS yield tables'!$D$198:$CO$226,$B652,AL$1-$A652+1)/10^6)</f>
        <v>0</v>
      </c>
      <c r="AM652" cm="1">
        <f t="array" aca="1" ref="AM652" ca="1">IF($A652&gt;AM$1,"",$C652*INDEX('ETS yield tables'!$D$198:$CO$226,$B652,AM$1-$A652+1)/10^6)</f>
        <v>0</v>
      </c>
      <c r="AN652" cm="1">
        <f t="array" aca="1" ref="AN652" ca="1">IF($A652&gt;AN$1,"",$C652*INDEX('ETS yield tables'!$D$198:$CO$226,$B652,AN$1-$A652+1)/10^6)</f>
        <v>0</v>
      </c>
      <c r="AO652" cm="1">
        <f t="array" aca="1" ref="AO652" ca="1">IF($A652&gt;AO$1,"",$C652*INDEX('ETS yield tables'!$D$198:$CO$226,$B652,AO$1-$A652+1)/10^6)</f>
        <v>0</v>
      </c>
      <c r="AP652" cm="1">
        <f t="array" aca="1" ref="AP652" ca="1">IF($A652&gt;AP$1,"",$C652*INDEX('ETS yield tables'!$D$198:$CO$226,$B652,AP$1-$A652+1)/10^6)</f>
        <v>0</v>
      </c>
      <c r="AQ652" cm="1">
        <f t="array" aca="1" ref="AQ652" ca="1">IF($A652&gt;AQ$1,"",$C652*INDEX('ETS yield tables'!$D$198:$CO$226,$B652,AQ$1-$A652+1)/10^6)</f>
        <v>0</v>
      </c>
      <c r="AR652" cm="1">
        <f t="array" aca="1" ref="AR652" ca="1">IF($A652&gt;AR$1,"",$C652*INDEX('ETS yield tables'!$D$198:$CO$226,$B652,AR$1-$A652+1)/10^6)</f>
        <v>0</v>
      </c>
      <c r="AS652" cm="1">
        <f t="array" aca="1" ref="AS652" ca="1">IF($A652&gt;AS$1,"",$C652*INDEX('ETS yield tables'!$D$198:$CO$226,$B652,AS$1-$A652+1)/10^6)</f>
        <v>0</v>
      </c>
      <c r="AT652" cm="1">
        <f t="array" aca="1" ref="AT652" ca="1">IF($A652&gt;AT$1,"",$C652*INDEX('ETS yield tables'!$D$198:$CO$226,$B652,AT$1-$A652+1)/10^6)</f>
        <v>0</v>
      </c>
      <c r="AU652" cm="1">
        <f t="array" aca="1" ref="AU652" ca="1">IF($A652&gt;AU$1,"",$C652*INDEX('ETS yield tables'!$D$198:$CO$226,$B652,AU$1-$A652+1)/10^6)</f>
        <v>0</v>
      </c>
      <c r="AV652" cm="1">
        <f t="array" aca="1" ref="AV652" ca="1">IF($A652&gt;AV$1,"",$C652*INDEX('ETS yield tables'!$D$198:$CO$226,$B652,AV$1-$A652+1)/10^6)</f>
        <v>0</v>
      </c>
      <c r="AW652" cm="1">
        <f t="array" aca="1" ref="AW652" ca="1">IF($A652&gt;AW$1,"",$C652*INDEX('ETS yield tables'!$D$198:$CO$226,$B652,AW$1-$A652+1)/10^6)</f>
        <v>0</v>
      </c>
      <c r="AX652" cm="1">
        <f t="array" aca="1" ref="AX652" ca="1">IF($A652&gt;AX$1,"",$C652*INDEX('ETS yield tables'!$D$198:$CO$226,$B652,AX$1-$A652+1)/10^6)</f>
        <v>0</v>
      </c>
      <c r="AY652" cm="1">
        <f t="array" aca="1" ref="AY652" ca="1">IF($A652&gt;AY$1,"",$C652*INDEX('ETS yield tables'!$D$198:$CO$226,$B652,AY$1-$A652+1)/10^6)</f>
        <v>0</v>
      </c>
      <c r="AZ652" cm="1">
        <f t="array" aca="1" ref="AZ652" ca="1">IF($A652&gt;AZ$1,"",$C652*INDEX('ETS yield tables'!$D$198:$CO$226,$B652,AZ$1-$A652+1)/10^6)</f>
        <v>0</v>
      </c>
      <c r="BA652" cm="1">
        <f t="array" aca="1" ref="BA652" ca="1">IF($A652&gt;BA$1,"",$C652*INDEX('ETS yield tables'!$D$198:$CO$226,$B652,BA$1-$A652+1)/10^6)</f>
        <v>0</v>
      </c>
      <c r="BB652" cm="1">
        <f t="array" aca="1" ref="BB652" ca="1">IF($A652&gt;BB$1,"",$C652*INDEX('ETS yield tables'!$D$198:$CO$226,$B652,BB$1-$A652+1)/10^6)</f>
        <v>0</v>
      </c>
      <c r="BC652" cm="1">
        <f t="array" aca="1" ref="BC652" ca="1">IF($A652&gt;BC$1,"",$C652*INDEX('ETS yield tables'!$D$198:$CO$226,$B652,BC$1-$A652+1)/10^6)</f>
        <v>0</v>
      </c>
      <c r="BD652" cm="1">
        <f t="array" aca="1" ref="BD652" ca="1">IF($A652&gt;BD$1,"",$C652*INDEX('ETS yield tables'!$D$198:$CO$226,$B652,BD$1-$A652+1)/10^6)</f>
        <v>0</v>
      </c>
      <c r="BE652" cm="1">
        <f t="array" aca="1" ref="BE652" ca="1">IF($A652&gt;BE$1,"",$C652*INDEX('ETS yield tables'!$D$198:$CO$226,$B652,BE$1-$A652+1)/10^6)</f>
        <v>0</v>
      </c>
      <c r="BF652" cm="1">
        <f t="array" aca="1" ref="BF652" ca="1">IF($A652&gt;BF$1,"",$C652*INDEX('ETS yield tables'!$D$198:$CO$226,$B652,BF$1-$A652+1)/10^6)</f>
        <v>0</v>
      </c>
      <c r="BG652" cm="1">
        <f t="array" aca="1" ref="BG652" ca="1">IF($A652&gt;BG$1,"",$C652*INDEX('ETS yield tables'!$D$198:$CO$226,$B652,BG$1-$A652+1)/10^6)</f>
        <v>0</v>
      </c>
      <c r="BH652" cm="1">
        <f t="array" aca="1" ref="BH652" ca="1">IF($A652&gt;BH$1,"",$C652*INDEX('ETS yield tables'!$D$198:$CO$226,$B652,BH$1-$A652+1)/10^6)</f>
        <v>0</v>
      </c>
      <c r="BI652" cm="1">
        <f t="array" aca="1" ref="BI652" ca="1">IF($A652&gt;BI$1,"",$C652*INDEX('ETS yield tables'!$D$198:$CO$226,$B652,BI$1-$A652+1)/10^6)</f>
        <v>0</v>
      </c>
      <c r="BJ652" cm="1">
        <f t="array" aca="1" ref="BJ652" ca="1">IF($A652&gt;BJ$1,"",$C652*INDEX('ETS yield tables'!$D$198:$CO$226,$B652,BJ$1-$A652+1)/10^6)</f>
        <v>0</v>
      </c>
      <c r="BK652" cm="1">
        <f t="array" aca="1" ref="BK652" ca="1">IF($A652&gt;BK$1,"",$C652*INDEX('ETS yield tables'!$D$198:$CO$226,$B652,BK$1-$A652+1)/10^6)</f>
        <v>0</v>
      </c>
      <c r="BL652" cm="1">
        <f t="array" aca="1" ref="BL652" ca="1">IF($A652&gt;BL$1,"",$C652*INDEX('ETS yield tables'!$D$198:$CO$226,$B652,BL$1-$A652+1)/10^6)</f>
        <v>0</v>
      </c>
      <c r="BM652" cm="1">
        <f t="array" aca="1" ref="BM652" ca="1">IF($A652&gt;BM$1,"",$C652*INDEX('ETS yield tables'!$D$198:$CO$226,$B652,BM$1-$A652+1)/10^6)</f>
        <v>0</v>
      </c>
      <c r="BN652" cm="1">
        <f t="array" aca="1" ref="BN652" ca="1">IF($A652&gt;BN$1,"",$C652*INDEX('ETS yield tables'!$D$198:$CO$226,$B652,BN$1-$A652+1)/10^6)</f>
        <v>0</v>
      </c>
      <c r="BO652" cm="1">
        <f t="array" aca="1" ref="BO652" ca="1">IF($A652&gt;BO$1,"",$C652*INDEX('ETS yield tables'!$D$198:$CO$226,$B652,BO$1-$A652+1)/10^6)</f>
        <v>0</v>
      </c>
      <c r="BP652" cm="1">
        <f t="array" aca="1" ref="BP652" ca="1">IF($A652&gt;BP$1,"",$C652*INDEX('ETS yield tables'!$D$198:$CO$226,$B652,BP$1-$A652+1)/10^6)</f>
        <v>0</v>
      </c>
      <c r="BQ652" cm="1">
        <f t="array" aca="1" ref="BQ652" ca="1">IF($A652&gt;BQ$1,"",$C652*INDEX('ETS yield tables'!$D$198:$CO$226,$B652,BQ$1-$A652+1)/10^6)</f>
        <v>0</v>
      </c>
      <c r="BR652" cm="1">
        <f t="array" aca="1" ref="BR652" ca="1">IF($A652&gt;BR$1,"",$C652*INDEX('ETS yield tables'!$D$198:$CO$226,$B652,BR$1-$A652+1)/10^6)</f>
        <v>0</v>
      </c>
      <c r="BS652" cm="1">
        <f t="array" aca="1" ref="BS652" ca="1">IF($A652&gt;BS$1,"",$C652*INDEX('ETS yield tables'!$D$198:$CO$226,$B652,BS$1-$A652+1)/10^6)</f>
        <v>0</v>
      </c>
      <c r="BT652" cm="1">
        <f t="array" aca="1" ref="BT652" ca="1">IF($A652&gt;BT$1,"",$C652*INDEX('ETS yield tables'!$D$198:$CO$226,$B652,BT$1-$A652+1)/10^6)</f>
        <v>0</v>
      </c>
      <c r="BU652" cm="1">
        <f t="array" aca="1" ref="BU652" ca="1">IF($A652&gt;BU$1,"",$C652*INDEX('ETS yield tables'!$D$198:$CO$226,$B652,BU$1-$A652+1)/10^6)</f>
        <v>0</v>
      </c>
      <c r="BV652" cm="1">
        <f t="array" aca="1" ref="BV652" ca="1">IF($A652&gt;BV$1,"",$C652*INDEX('ETS yield tables'!$D$198:$CO$226,$B652,BV$1-$A652+1)/10^6)</f>
        <v>0</v>
      </c>
      <c r="BW652" cm="1">
        <f t="array" aca="1" ref="BW652" ca="1">IF($A652&gt;BW$1,"",$C652*INDEX('ETS yield tables'!$D$198:$CO$226,$B652,BW$1-$A652+1)/10^6)</f>
        <v>0</v>
      </c>
      <c r="BX652" cm="1">
        <f t="array" aca="1" ref="BX652" ca="1">IF($A652&gt;BX$1,"",$C652*INDEX('ETS yield tables'!$D$198:$CO$226,$B652,BX$1-$A652+1)/10^6)</f>
        <v>0</v>
      </c>
      <c r="BY652" cm="1">
        <f t="array" aca="1" ref="BY652" ca="1">IF($A652&gt;BY$1,"",$C652*INDEX('ETS yield tables'!$D$198:$CO$226,$B652,BY$1-$A652+1)/10^6)</f>
        <v>0</v>
      </c>
      <c r="BZ652" cm="1">
        <f t="array" aca="1" ref="BZ652" ca="1">IF($A652&gt;BZ$1,"",$C652*INDEX('ETS yield tables'!$D$198:$CO$226,$B652,BZ$1-$A652+1)/10^6)</f>
        <v>0</v>
      </c>
      <c r="CA652" cm="1">
        <f t="array" aca="1" ref="CA652" ca="1">IF($A652&gt;CA$1,"",$C652*INDEX('ETS yield tables'!$D$198:$CO$226,$B652,CA$1-$A652+1)/10^6)</f>
        <v>0</v>
      </c>
      <c r="CB652" cm="1">
        <f t="array" aca="1" ref="CB652" ca="1">IF($A652&gt;CB$1,"",$C652*INDEX('ETS yield tables'!$D$198:$CO$226,$B652,CB$1-$A652+1)/10^6)</f>
        <v>0</v>
      </c>
      <c r="CC652" cm="1">
        <f t="array" aca="1" ref="CC652" ca="1">IF($A652&gt;CC$1,"",$C652*INDEX('ETS yield tables'!$D$198:$CO$226,$B652,CC$1-$A652+1)/10^6)</f>
        <v>0</v>
      </c>
      <c r="CD652" cm="1">
        <f t="array" aca="1" ref="CD652" ca="1">IF($A652&gt;CD$1,"",$C652*INDEX('ETS yield tables'!$D$198:$CO$226,$B652,CD$1-$A652+1)/10^6)</f>
        <v>0</v>
      </c>
      <c r="CE652" cm="1">
        <f t="array" aca="1" ref="CE652" ca="1">IF($A652&gt;CE$1,"",$C652*INDEX('ETS yield tables'!$D$198:$CO$226,$B652,CE$1-$A652+1)/10^6)</f>
        <v>0</v>
      </c>
      <c r="CF652" cm="1">
        <f t="array" aca="1" ref="CF652" ca="1">IF($A652&gt;CF$1,"",$C652*INDEX('ETS yield tables'!$D$198:$CO$226,$B652,CF$1-$A652+1)/10^6)</f>
        <v>0</v>
      </c>
      <c r="CG652" cm="1">
        <f t="array" aca="1" ref="CG652" ca="1">IF($A652&gt;CG$1,"",$C652*INDEX('ETS yield tables'!$D$198:$CO$226,$B652,CG$1-$A652+1)/10^6)</f>
        <v>0</v>
      </c>
      <c r="CH652" cm="1">
        <f t="array" aca="1" ref="CH652" ca="1">IF($A652&gt;CH$1,"",$C652*INDEX('ETS yield tables'!$D$198:$CO$226,$B652,CH$1-$A652+1)/10^6)</f>
        <v>0</v>
      </c>
      <c r="CI652" cm="1">
        <f t="array" aca="1" ref="CI652" ca="1">IF($A652&gt;CI$1,"",$C652*INDEX('ETS yield tables'!$D$198:$CO$226,$B652,CI$1-$A652+1)/10^6)</f>
        <v>0</v>
      </c>
      <c r="CJ652" cm="1">
        <f t="array" aca="1" ref="CJ652" ca="1">IF($A652&gt;CJ$1,"",$C652*INDEX('ETS yield tables'!$D$198:$CO$226,$B652,CJ$1-$A652+1)/10^6)</f>
        <v>0</v>
      </c>
      <c r="CK652" cm="1">
        <f t="array" aca="1" ref="CK652" ca="1">IF($A652&gt;CK$1,"",$C652*INDEX('ETS yield tables'!$D$198:$CO$226,$B652,CK$1-$A652+1)/10^6)</f>
        <v>0</v>
      </c>
      <c r="CL652" cm="1">
        <f t="array" aca="1" ref="CL652" ca="1">IF($A652&gt;CL$1,"",$C652*INDEX('ETS yield tables'!$D$198:$CO$226,$B652,CL$1-$A652+1)/10^6)</f>
        <v>0</v>
      </c>
      <c r="CM652" cm="1">
        <f t="array" aca="1" ref="CM652" ca="1">IF($A652&gt;CM$1,"",$C652*INDEX('ETS yield tables'!$D$198:$CO$226,$B652,CM$1-$A652+1)/10^6)</f>
        <v>0</v>
      </c>
      <c r="CN652" cm="1">
        <f t="array" aca="1" ref="CN652" ca="1">IF($A652&gt;CN$1,"",$C652*INDEX('ETS yield tables'!$D$198:$CO$226,$B652,CN$1-$A652+1)/10^6)</f>
        <v>0</v>
      </c>
      <c r="CO652" cm="1">
        <f t="array" aca="1" ref="CO652" ca="1">IF($A652&gt;CO$1,"",$C652*INDEX('ETS yield tables'!$D$198:$CO$226,$B652,CO$1-$A652+1)/10^6)</f>
        <v>0</v>
      </c>
    </row>
    <row r="653" spans="1:93" hidden="1" outlineLevel="1">
      <c r="A653">
        <v>1996</v>
      </c>
      <c r="B653">
        <f t="shared" si="306"/>
        <v>23</v>
      </c>
      <c r="C653" s="1">
        <v>0</v>
      </c>
      <c r="D653" s="64"/>
      <c r="E653" s="64"/>
      <c r="F653" s="64"/>
      <c r="G653" s="64"/>
      <c r="H653" s="64"/>
      <c r="I653" s="64"/>
      <c r="J653" s="64"/>
      <c r="K653" s="64"/>
      <c r="L653" s="64"/>
      <c r="M653" s="64"/>
      <c r="N653" s="64"/>
      <c r="O653" s="64"/>
      <c r="P653" s="64"/>
      <c r="Q653" s="64"/>
      <c r="R653" s="64"/>
      <c r="S653" s="64"/>
      <c r="T653" s="64"/>
      <c r="U653" s="64"/>
      <c r="V653" s="64"/>
      <c r="W653" s="64"/>
      <c r="X653" s="64"/>
      <c r="Y653" s="64"/>
      <c r="Z653" s="64"/>
      <c r="AA653" s="64"/>
      <c r="AB653" s="64"/>
      <c r="AC653" s="64"/>
      <c r="AD653" s="64"/>
      <c r="AE653" s="64"/>
      <c r="AF653" cm="1">
        <f t="array" aca="1" ref="AF653" ca="1">IF($A653&gt;AF$1,"",$C653*INDEX('ETS yield tables'!$D$198:$CO$226,$B653,AF$1-$A653+1)/10^6)</f>
        <v>0</v>
      </c>
      <c r="AG653" cm="1">
        <f t="array" aca="1" ref="AG653" ca="1">IF($A653&gt;AG$1,"",$C653*INDEX('ETS yield tables'!$D$198:$CO$226,$B653,AG$1-$A653+1)/10^6)</f>
        <v>0</v>
      </c>
      <c r="AH653" cm="1">
        <f t="array" aca="1" ref="AH653" ca="1">IF($A653&gt;AH$1,"",$C653*INDEX('ETS yield tables'!$D$198:$CO$226,$B653,AH$1-$A653+1)/10^6)</f>
        <v>0</v>
      </c>
      <c r="AI653" cm="1">
        <f t="array" aca="1" ref="AI653" ca="1">IF($A653&gt;AI$1,"",$C653*INDEX('ETS yield tables'!$D$198:$CO$226,$B653,AI$1-$A653+1)/10^6)</f>
        <v>0</v>
      </c>
      <c r="AJ653" cm="1">
        <f t="array" aca="1" ref="AJ653" ca="1">IF($A653&gt;AJ$1,"",$C653*INDEX('ETS yield tables'!$D$198:$CO$226,$B653,AJ$1-$A653+1)/10^6)</f>
        <v>0</v>
      </c>
      <c r="AK653" cm="1">
        <f t="array" aca="1" ref="AK653" ca="1">IF($A653&gt;AK$1,"",$C653*INDEX('ETS yield tables'!$D$198:$CO$226,$B653,AK$1-$A653+1)/10^6)</f>
        <v>0</v>
      </c>
      <c r="AL653" cm="1">
        <f t="array" aca="1" ref="AL653" ca="1">IF($A653&gt;AL$1,"",$C653*INDEX('ETS yield tables'!$D$198:$CO$226,$B653,AL$1-$A653+1)/10^6)</f>
        <v>0</v>
      </c>
      <c r="AM653" cm="1">
        <f t="array" aca="1" ref="AM653" ca="1">IF($A653&gt;AM$1,"",$C653*INDEX('ETS yield tables'!$D$198:$CO$226,$B653,AM$1-$A653+1)/10^6)</f>
        <v>0</v>
      </c>
      <c r="AN653" cm="1">
        <f t="array" aca="1" ref="AN653" ca="1">IF($A653&gt;AN$1,"",$C653*INDEX('ETS yield tables'!$D$198:$CO$226,$B653,AN$1-$A653+1)/10^6)</f>
        <v>0</v>
      </c>
      <c r="AO653" cm="1">
        <f t="array" aca="1" ref="AO653" ca="1">IF($A653&gt;AO$1,"",$C653*INDEX('ETS yield tables'!$D$198:$CO$226,$B653,AO$1-$A653+1)/10^6)</f>
        <v>0</v>
      </c>
      <c r="AP653" cm="1">
        <f t="array" aca="1" ref="AP653" ca="1">IF($A653&gt;AP$1,"",$C653*INDEX('ETS yield tables'!$D$198:$CO$226,$B653,AP$1-$A653+1)/10^6)</f>
        <v>0</v>
      </c>
      <c r="AQ653" cm="1">
        <f t="array" aca="1" ref="AQ653" ca="1">IF($A653&gt;AQ$1,"",$C653*INDEX('ETS yield tables'!$D$198:$CO$226,$B653,AQ$1-$A653+1)/10^6)</f>
        <v>0</v>
      </c>
      <c r="AR653" cm="1">
        <f t="array" aca="1" ref="AR653" ca="1">IF($A653&gt;AR$1,"",$C653*INDEX('ETS yield tables'!$D$198:$CO$226,$B653,AR$1-$A653+1)/10^6)</f>
        <v>0</v>
      </c>
      <c r="AS653" cm="1">
        <f t="array" aca="1" ref="AS653" ca="1">IF($A653&gt;AS$1,"",$C653*INDEX('ETS yield tables'!$D$198:$CO$226,$B653,AS$1-$A653+1)/10^6)</f>
        <v>0</v>
      </c>
      <c r="AT653" cm="1">
        <f t="array" aca="1" ref="AT653" ca="1">IF($A653&gt;AT$1,"",$C653*INDEX('ETS yield tables'!$D$198:$CO$226,$B653,AT$1-$A653+1)/10^6)</f>
        <v>0</v>
      </c>
      <c r="AU653" cm="1">
        <f t="array" aca="1" ref="AU653" ca="1">IF($A653&gt;AU$1,"",$C653*INDEX('ETS yield tables'!$D$198:$CO$226,$B653,AU$1-$A653+1)/10^6)</f>
        <v>0</v>
      </c>
      <c r="AV653" cm="1">
        <f t="array" aca="1" ref="AV653" ca="1">IF($A653&gt;AV$1,"",$C653*INDEX('ETS yield tables'!$D$198:$CO$226,$B653,AV$1-$A653+1)/10^6)</f>
        <v>0</v>
      </c>
      <c r="AW653" cm="1">
        <f t="array" aca="1" ref="AW653" ca="1">IF($A653&gt;AW$1,"",$C653*INDEX('ETS yield tables'!$D$198:$CO$226,$B653,AW$1-$A653+1)/10^6)</f>
        <v>0</v>
      </c>
      <c r="AX653" cm="1">
        <f t="array" aca="1" ref="AX653" ca="1">IF($A653&gt;AX$1,"",$C653*INDEX('ETS yield tables'!$D$198:$CO$226,$B653,AX$1-$A653+1)/10^6)</f>
        <v>0</v>
      </c>
      <c r="AY653" cm="1">
        <f t="array" aca="1" ref="AY653" ca="1">IF($A653&gt;AY$1,"",$C653*INDEX('ETS yield tables'!$D$198:$CO$226,$B653,AY$1-$A653+1)/10^6)</f>
        <v>0</v>
      </c>
      <c r="AZ653" cm="1">
        <f t="array" aca="1" ref="AZ653" ca="1">IF($A653&gt;AZ$1,"",$C653*INDEX('ETS yield tables'!$D$198:$CO$226,$B653,AZ$1-$A653+1)/10^6)</f>
        <v>0</v>
      </c>
      <c r="BA653" cm="1">
        <f t="array" aca="1" ref="BA653" ca="1">IF($A653&gt;BA$1,"",$C653*INDEX('ETS yield tables'!$D$198:$CO$226,$B653,BA$1-$A653+1)/10^6)</f>
        <v>0</v>
      </c>
      <c r="BB653" cm="1">
        <f t="array" aca="1" ref="BB653" ca="1">IF($A653&gt;BB$1,"",$C653*INDEX('ETS yield tables'!$D$198:$CO$226,$B653,BB$1-$A653+1)/10^6)</f>
        <v>0</v>
      </c>
      <c r="BC653" cm="1">
        <f t="array" aca="1" ref="BC653" ca="1">IF($A653&gt;BC$1,"",$C653*INDEX('ETS yield tables'!$D$198:$CO$226,$B653,BC$1-$A653+1)/10^6)</f>
        <v>0</v>
      </c>
      <c r="BD653" cm="1">
        <f t="array" aca="1" ref="BD653" ca="1">IF($A653&gt;BD$1,"",$C653*INDEX('ETS yield tables'!$D$198:$CO$226,$B653,BD$1-$A653+1)/10^6)</f>
        <v>0</v>
      </c>
      <c r="BE653" cm="1">
        <f t="array" aca="1" ref="BE653" ca="1">IF($A653&gt;BE$1,"",$C653*INDEX('ETS yield tables'!$D$198:$CO$226,$B653,BE$1-$A653+1)/10^6)</f>
        <v>0</v>
      </c>
      <c r="BF653" cm="1">
        <f t="array" aca="1" ref="BF653" ca="1">IF($A653&gt;BF$1,"",$C653*INDEX('ETS yield tables'!$D$198:$CO$226,$B653,BF$1-$A653+1)/10^6)</f>
        <v>0</v>
      </c>
      <c r="BG653" cm="1">
        <f t="array" aca="1" ref="BG653" ca="1">IF($A653&gt;BG$1,"",$C653*INDEX('ETS yield tables'!$D$198:$CO$226,$B653,BG$1-$A653+1)/10^6)</f>
        <v>0</v>
      </c>
      <c r="BH653" cm="1">
        <f t="array" aca="1" ref="BH653" ca="1">IF($A653&gt;BH$1,"",$C653*INDEX('ETS yield tables'!$D$198:$CO$226,$B653,BH$1-$A653+1)/10^6)</f>
        <v>0</v>
      </c>
      <c r="BI653" cm="1">
        <f t="array" aca="1" ref="BI653" ca="1">IF($A653&gt;BI$1,"",$C653*INDEX('ETS yield tables'!$D$198:$CO$226,$B653,BI$1-$A653+1)/10^6)</f>
        <v>0</v>
      </c>
      <c r="BJ653" cm="1">
        <f t="array" aca="1" ref="BJ653" ca="1">IF($A653&gt;BJ$1,"",$C653*INDEX('ETS yield tables'!$D$198:$CO$226,$B653,BJ$1-$A653+1)/10^6)</f>
        <v>0</v>
      </c>
      <c r="BK653" cm="1">
        <f t="array" aca="1" ref="BK653" ca="1">IF($A653&gt;BK$1,"",$C653*INDEX('ETS yield tables'!$D$198:$CO$226,$B653,BK$1-$A653+1)/10^6)</f>
        <v>0</v>
      </c>
      <c r="BL653" cm="1">
        <f t="array" aca="1" ref="BL653" ca="1">IF($A653&gt;BL$1,"",$C653*INDEX('ETS yield tables'!$D$198:$CO$226,$B653,BL$1-$A653+1)/10^6)</f>
        <v>0</v>
      </c>
      <c r="BM653" cm="1">
        <f t="array" aca="1" ref="BM653" ca="1">IF($A653&gt;BM$1,"",$C653*INDEX('ETS yield tables'!$D$198:$CO$226,$B653,BM$1-$A653+1)/10^6)</f>
        <v>0</v>
      </c>
      <c r="BN653" cm="1">
        <f t="array" aca="1" ref="BN653" ca="1">IF($A653&gt;BN$1,"",$C653*INDEX('ETS yield tables'!$D$198:$CO$226,$B653,BN$1-$A653+1)/10^6)</f>
        <v>0</v>
      </c>
      <c r="BO653" cm="1">
        <f t="array" aca="1" ref="BO653" ca="1">IF($A653&gt;BO$1,"",$C653*INDEX('ETS yield tables'!$D$198:$CO$226,$B653,BO$1-$A653+1)/10^6)</f>
        <v>0</v>
      </c>
      <c r="BP653" cm="1">
        <f t="array" aca="1" ref="BP653" ca="1">IF($A653&gt;BP$1,"",$C653*INDEX('ETS yield tables'!$D$198:$CO$226,$B653,BP$1-$A653+1)/10^6)</f>
        <v>0</v>
      </c>
      <c r="BQ653" cm="1">
        <f t="array" aca="1" ref="BQ653" ca="1">IF($A653&gt;BQ$1,"",$C653*INDEX('ETS yield tables'!$D$198:$CO$226,$B653,BQ$1-$A653+1)/10^6)</f>
        <v>0</v>
      </c>
      <c r="BR653" cm="1">
        <f t="array" aca="1" ref="BR653" ca="1">IF($A653&gt;BR$1,"",$C653*INDEX('ETS yield tables'!$D$198:$CO$226,$B653,BR$1-$A653+1)/10^6)</f>
        <v>0</v>
      </c>
      <c r="BS653" cm="1">
        <f t="array" aca="1" ref="BS653" ca="1">IF($A653&gt;BS$1,"",$C653*INDEX('ETS yield tables'!$D$198:$CO$226,$B653,BS$1-$A653+1)/10^6)</f>
        <v>0</v>
      </c>
      <c r="BT653" cm="1">
        <f t="array" aca="1" ref="BT653" ca="1">IF($A653&gt;BT$1,"",$C653*INDEX('ETS yield tables'!$D$198:$CO$226,$B653,BT$1-$A653+1)/10^6)</f>
        <v>0</v>
      </c>
      <c r="BU653" cm="1">
        <f t="array" aca="1" ref="BU653" ca="1">IF($A653&gt;BU$1,"",$C653*INDEX('ETS yield tables'!$D$198:$CO$226,$B653,BU$1-$A653+1)/10^6)</f>
        <v>0</v>
      </c>
      <c r="BV653" cm="1">
        <f t="array" aca="1" ref="BV653" ca="1">IF($A653&gt;BV$1,"",$C653*INDEX('ETS yield tables'!$D$198:$CO$226,$B653,BV$1-$A653+1)/10^6)</f>
        <v>0</v>
      </c>
      <c r="BW653" cm="1">
        <f t="array" aca="1" ref="BW653" ca="1">IF($A653&gt;BW$1,"",$C653*INDEX('ETS yield tables'!$D$198:$CO$226,$B653,BW$1-$A653+1)/10^6)</f>
        <v>0</v>
      </c>
      <c r="BX653" cm="1">
        <f t="array" aca="1" ref="BX653" ca="1">IF($A653&gt;BX$1,"",$C653*INDEX('ETS yield tables'!$D$198:$CO$226,$B653,BX$1-$A653+1)/10^6)</f>
        <v>0</v>
      </c>
      <c r="BY653" cm="1">
        <f t="array" aca="1" ref="BY653" ca="1">IF($A653&gt;BY$1,"",$C653*INDEX('ETS yield tables'!$D$198:$CO$226,$B653,BY$1-$A653+1)/10^6)</f>
        <v>0</v>
      </c>
      <c r="BZ653" cm="1">
        <f t="array" aca="1" ref="BZ653" ca="1">IF($A653&gt;BZ$1,"",$C653*INDEX('ETS yield tables'!$D$198:$CO$226,$B653,BZ$1-$A653+1)/10^6)</f>
        <v>0</v>
      </c>
      <c r="CA653" cm="1">
        <f t="array" aca="1" ref="CA653" ca="1">IF($A653&gt;CA$1,"",$C653*INDEX('ETS yield tables'!$D$198:$CO$226,$B653,CA$1-$A653+1)/10^6)</f>
        <v>0</v>
      </c>
      <c r="CB653" cm="1">
        <f t="array" aca="1" ref="CB653" ca="1">IF($A653&gt;CB$1,"",$C653*INDEX('ETS yield tables'!$D$198:$CO$226,$B653,CB$1-$A653+1)/10^6)</f>
        <v>0</v>
      </c>
      <c r="CC653" cm="1">
        <f t="array" aca="1" ref="CC653" ca="1">IF($A653&gt;CC$1,"",$C653*INDEX('ETS yield tables'!$D$198:$CO$226,$B653,CC$1-$A653+1)/10^6)</f>
        <v>0</v>
      </c>
      <c r="CD653" cm="1">
        <f t="array" aca="1" ref="CD653" ca="1">IF($A653&gt;CD$1,"",$C653*INDEX('ETS yield tables'!$D$198:$CO$226,$B653,CD$1-$A653+1)/10^6)</f>
        <v>0</v>
      </c>
      <c r="CE653" cm="1">
        <f t="array" aca="1" ref="CE653" ca="1">IF($A653&gt;CE$1,"",$C653*INDEX('ETS yield tables'!$D$198:$CO$226,$B653,CE$1-$A653+1)/10^6)</f>
        <v>0</v>
      </c>
      <c r="CF653" cm="1">
        <f t="array" aca="1" ref="CF653" ca="1">IF($A653&gt;CF$1,"",$C653*INDEX('ETS yield tables'!$D$198:$CO$226,$B653,CF$1-$A653+1)/10^6)</f>
        <v>0</v>
      </c>
      <c r="CG653" cm="1">
        <f t="array" aca="1" ref="CG653" ca="1">IF($A653&gt;CG$1,"",$C653*INDEX('ETS yield tables'!$D$198:$CO$226,$B653,CG$1-$A653+1)/10^6)</f>
        <v>0</v>
      </c>
      <c r="CH653" cm="1">
        <f t="array" aca="1" ref="CH653" ca="1">IF($A653&gt;CH$1,"",$C653*INDEX('ETS yield tables'!$D$198:$CO$226,$B653,CH$1-$A653+1)/10^6)</f>
        <v>0</v>
      </c>
      <c r="CI653" cm="1">
        <f t="array" aca="1" ref="CI653" ca="1">IF($A653&gt;CI$1,"",$C653*INDEX('ETS yield tables'!$D$198:$CO$226,$B653,CI$1-$A653+1)/10^6)</f>
        <v>0</v>
      </c>
      <c r="CJ653" cm="1">
        <f t="array" aca="1" ref="CJ653" ca="1">IF($A653&gt;CJ$1,"",$C653*INDEX('ETS yield tables'!$D$198:$CO$226,$B653,CJ$1-$A653+1)/10^6)</f>
        <v>0</v>
      </c>
      <c r="CK653" cm="1">
        <f t="array" aca="1" ref="CK653" ca="1">IF($A653&gt;CK$1,"",$C653*INDEX('ETS yield tables'!$D$198:$CO$226,$B653,CK$1-$A653+1)/10^6)</f>
        <v>0</v>
      </c>
      <c r="CL653" cm="1">
        <f t="array" aca="1" ref="CL653" ca="1">IF($A653&gt;CL$1,"",$C653*INDEX('ETS yield tables'!$D$198:$CO$226,$B653,CL$1-$A653+1)/10^6)</f>
        <v>0</v>
      </c>
      <c r="CM653" cm="1">
        <f t="array" aca="1" ref="CM653" ca="1">IF($A653&gt;CM$1,"",$C653*INDEX('ETS yield tables'!$D$198:$CO$226,$B653,CM$1-$A653+1)/10^6)</f>
        <v>0</v>
      </c>
      <c r="CN653" cm="1">
        <f t="array" aca="1" ref="CN653" ca="1">IF($A653&gt;CN$1,"",$C653*INDEX('ETS yield tables'!$D$198:$CO$226,$B653,CN$1-$A653+1)/10^6)</f>
        <v>0</v>
      </c>
      <c r="CO653" cm="1">
        <f t="array" aca="1" ref="CO653" ca="1">IF($A653&gt;CO$1,"",$C653*INDEX('ETS yield tables'!$D$198:$CO$226,$B653,CO$1-$A653+1)/10^6)</f>
        <v>0</v>
      </c>
    </row>
    <row r="654" spans="1:93" hidden="1" outlineLevel="1">
      <c r="A654">
        <v>1997</v>
      </c>
      <c r="B654">
        <f t="shared" si="306"/>
        <v>22</v>
      </c>
      <c r="C654" s="1">
        <v>0</v>
      </c>
      <c r="D654" s="64"/>
      <c r="E654" s="64"/>
      <c r="F654" s="64"/>
      <c r="G654" s="64"/>
      <c r="H654" s="64"/>
      <c r="I654" s="64"/>
      <c r="J654" s="64"/>
      <c r="K654" s="64"/>
      <c r="L654" s="64"/>
      <c r="M654" s="64"/>
      <c r="N654" s="64"/>
      <c r="O654" s="64"/>
      <c r="P654" s="64"/>
      <c r="Q654" s="64"/>
      <c r="R654" s="64"/>
      <c r="S654" s="64"/>
      <c r="T654" s="64"/>
      <c r="U654" s="64"/>
      <c r="V654" s="64"/>
      <c r="W654" s="64"/>
      <c r="X654" s="64"/>
      <c r="Y654" s="64"/>
      <c r="Z654" s="64"/>
      <c r="AA654" s="64"/>
      <c r="AB654" s="64"/>
      <c r="AC654" s="64"/>
      <c r="AD654" s="64"/>
      <c r="AE654" s="64"/>
      <c r="AF654" cm="1">
        <f t="array" aca="1" ref="AF654" ca="1">IF($A654&gt;AF$1,"",$C654*INDEX('ETS yield tables'!$D$198:$CO$226,$B654,AF$1-$A654+1)/10^6)</f>
        <v>0</v>
      </c>
      <c r="AG654" cm="1">
        <f t="array" aca="1" ref="AG654" ca="1">IF($A654&gt;AG$1,"",$C654*INDEX('ETS yield tables'!$D$198:$CO$226,$B654,AG$1-$A654+1)/10^6)</f>
        <v>0</v>
      </c>
      <c r="AH654" cm="1">
        <f t="array" aca="1" ref="AH654" ca="1">IF($A654&gt;AH$1,"",$C654*INDEX('ETS yield tables'!$D$198:$CO$226,$B654,AH$1-$A654+1)/10^6)</f>
        <v>0</v>
      </c>
      <c r="AI654" cm="1">
        <f t="array" aca="1" ref="AI654" ca="1">IF($A654&gt;AI$1,"",$C654*INDEX('ETS yield tables'!$D$198:$CO$226,$B654,AI$1-$A654+1)/10^6)</f>
        <v>0</v>
      </c>
      <c r="AJ654" cm="1">
        <f t="array" aca="1" ref="AJ654" ca="1">IF($A654&gt;AJ$1,"",$C654*INDEX('ETS yield tables'!$D$198:$CO$226,$B654,AJ$1-$A654+1)/10^6)</f>
        <v>0</v>
      </c>
      <c r="AK654" cm="1">
        <f t="array" aca="1" ref="AK654" ca="1">IF($A654&gt;AK$1,"",$C654*INDEX('ETS yield tables'!$D$198:$CO$226,$B654,AK$1-$A654+1)/10^6)</f>
        <v>0</v>
      </c>
      <c r="AL654" cm="1">
        <f t="array" aca="1" ref="AL654" ca="1">IF($A654&gt;AL$1,"",$C654*INDEX('ETS yield tables'!$D$198:$CO$226,$B654,AL$1-$A654+1)/10^6)</f>
        <v>0</v>
      </c>
      <c r="AM654" cm="1">
        <f t="array" aca="1" ref="AM654" ca="1">IF($A654&gt;AM$1,"",$C654*INDEX('ETS yield tables'!$D$198:$CO$226,$B654,AM$1-$A654+1)/10^6)</f>
        <v>0</v>
      </c>
      <c r="AN654" cm="1">
        <f t="array" aca="1" ref="AN654" ca="1">IF($A654&gt;AN$1,"",$C654*INDEX('ETS yield tables'!$D$198:$CO$226,$B654,AN$1-$A654+1)/10^6)</f>
        <v>0</v>
      </c>
      <c r="AO654" cm="1">
        <f t="array" aca="1" ref="AO654" ca="1">IF($A654&gt;AO$1,"",$C654*INDEX('ETS yield tables'!$D$198:$CO$226,$B654,AO$1-$A654+1)/10^6)</f>
        <v>0</v>
      </c>
      <c r="AP654" cm="1">
        <f t="array" aca="1" ref="AP654" ca="1">IF($A654&gt;AP$1,"",$C654*INDEX('ETS yield tables'!$D$198:$CO$226,$B654,AP$1-$A654+1)/10^6)</f>
        <v>0</v>
      </c>
      <c r="AQ654" cm="1">
        <f t="array" aca="1" ref="AQ654" ca="1">IF($A654&gt;AQ$1,"",$C654*INDEX('ETS yield tables'!$D$198:$CO$226,$B654,AQ$1-$A654+1)/10^6)</f>
        <v>0</v>
      </c>
      <c r="AR654" cm="1">
        <f t="array" aca="1" ref="AR654" ca="1">IF($A654&gt;AR$1,"",$C654*INDEX('ETS yield tables'!$D$198:$CO$226,$B654,AR$1-$A654+1)/10^6)</f>
        <v>0</v>
      </c>
      <c r="AS654" cm="1">
        <f t="array" aca="1" ref="AS654" ca="1">IF($A654&gt;AS$1,"",$C654*INDEX('ETS yield tables'!$D$198:$CO$226,$B654,AS$1-$A654+1)/10^6)</f>
        <v>0</v>
      </c>
      <c r="AT654" cm="1">
        <f t="array" aca="1" ref="AT654" ca="1">IF($A654&gt;AT$1,"",$C654*INDEX('ETS yield tables'!$D$198:$CO$226,$B654,AT$1-$A654+1)/10^6)</f>
        <v>0</v>
      </c>
      <c r="AU654" cm="1">
        <f t="array" aca="1" ref="AU654" ca="1">IF($A654&gt;AU$1,"",$C654*INDEX('ETS yield tables'!$D$198:$CO$226,$B654,AU$1-$A654+1)/10^6)</f>
        <v>0</v>
      </c>
      <c r="AV654" cm="1">
        <f t="array" aca="1" ref="AV654" ca="1">IF($A654&gt;AV$1,"",$C654*INDEX('ETS yield tables'!$D$198:$CO$226,$B654,AV$1-$A654+1)/10^6)</f>
        <v>0</v>
      </c>
      <c r="AW654" cm="1">
        <f t="array" aca="1" ref="AW654" ca="1">IF($A654&gt;AW$1,"",$C654*INDEX('ETS yield tables'!$D$198:$CO$226,$B654,AW$1-$A654+1)/10^6)</f>
        <v>0</v>
      </c>
      <c r="AX654" cm="1">
        <f t="array" aca="1" ref="AX654" ca="1">IF($A654&gt;AX$1,"",$C654*INDEX('ETS yield tables'!$D$198:$CO$226,$B654,AX$1-$A654+1)/10^6)</f>
        <v>0</v>
      </c>
      <c r="AY654" cm="1">
        <f t="array" aca="1" ref="AY654" ca="1">IF($A654&gt;AY$1,"",$C654*INDEX('ETS yield tables'!$D$198:$CO$226,$B654,AY$1-$A654+1)/10^6)</f>
        <v>0</v>
      </c>
      <c r="AZ654" cm="1">
        <f t="array" aca="1" ref="AZ654" ca="1">IF($A654&gt;AZ$1,"",$C654*INDEX('ETS yield tables'!$D$198:$CO$226,$B654,AZ$1-$A654+1)/10^6)</f>
        <v>0</v>
      </c>
      <c r="BA654" cm="1">
        <f t="array" aca="1" ref="BA654" ca="1">IF($A654&gt;BA$1,"",$C654*INDEX('ETS yield tables'!$D$198:$CO$226,$B654,BA$1-$A654+1)/10^6)</f>
        <v>0</v>
      </c>
      <c r="BB654" cm="1">
        <f t="array" aca="1" ref="BB654" ca="1">IF($A654&gt;BB$1,"",$C654*INDEX('ETS yield tables'!$D$198:$CO$226,$B654,BB$1-$A654+1)/10^6)</f>
        <v>0</v>
      </c>
      <c r="BC654" cm="1">
        <f t="array" aca="1" ref="BC654" ca="1">IF($A654&gt;BC$1,"",$C654*INDEX('ETS yield tables'!$D$198:$CO$226,$B654,BC$1-$A654+1)/10^6)</f>
        <v>0</v>
      </c>
      <c r="BD654" cm="1">
        <f t="array" aca="1" ref="BD654" ca="1">IF($A654&gt;BD$1,"",$C654*INDEX('ETS yield tables'!$D$198:$CO$226,$B654,BD$1-$A654+1)/10^6)</f>
        <v>0</v>
      </c>
      <c r="BE654" cm="1">
        <f t="array" aca="1" ref="BE654" ca="1">IF($A654&gt;BE$1,"",$C654*INDEX('ETS yield tables'!$D$198:$CO$226,$B654,BE$1-$A654+1)/10^6)</f>
        <v>0</v>
      </c>
      <c r="BF654" cm="1">
        <f t="array" aca="1" ref="BF654" ca="1">IF($A654&gt;BF$1,"",$C654*INDEX('ETS yield tables'!$D$198:$CO$226,$B654,BF$1-$A654+1)/10^6)</f>
        <v>0</v>
      </c>
      <c r="BG654" cm="1">
        <f t="array" aca="1" ref="BG654" ca="1">IF($A654&gt;BG$1,"",$C654*INDEX('ETS yield tables'!$D$198:$CO$226,$B654,BG$1-$A654+1)/10^6)</f>
        <v>0</v>
      </c>
      <c r="BH654" cm="1">
        <f t="array" aca="1" ref="BH654" ca="1">IF($A654&gt;BH$1,"",$C654*INDEX('ETS yield tables'!$D$198:$CO$226,$B654,BH$1-$A654+1)/10^6)</f>
        <v>0</v>
      </c>
      <c r="BI654" cm="1">
        <f t="array" aca="1" ref="BI654" ca="1">IF($A654&gt;BI$1,"",$C654*INDEX('ETS yield tables'!$D$198:$CO$226,$B654,BI$1-$A654+1)/10^6)</f>
        <v>0</v>
      </c>
      <c r="BJ654" cm="1">
        <f t="array" aca="1" ref="BJ654" ca="1">IF($A654&gt;BJ$1,"",$C654*INDEX('ETS yield tables'!$D$198:$CO$226,$B654,BJ$1-$A654+1)/10^6)</f>
        <v>0</v>
      </c>
      <c r="BK654" cm="1">
        <f t="array" aca="1" ref="BK654" ca="1">IF($A654&gt;BK$1,"",$C654*INDEX('ETS yield tables'!$D$198:$CO$226,$B654,BK$1-$A654+1)/10^6)</f>
        <v>0</v>
      </c>
      <c r="BL654" cm="1">
        <f t="array" aca="1" ref="BL654" ca="1">IF($A654&gt;BL$1,"",$C654*INDEX('ETS yield tables'!$D$198:$CO$226,$B654,BL$1-$A654+1)/10^6)</f>
        <v>0</v>
      </c>
      <c r="BM654" cm="1">
        <f t="array" aca="1" ref="BM654" ca="1">IF($A654&gt;BM$1,"",$C654*INDEX('ETS yield tables'!$D$198:$CO$226,$B654,BM$1-$A654+1)/10^6)</f>
        <v>0</v>
      </c>
      <c r="BN654" cm="1">
        <f t="array" aca="1" ref="BN654" ca="1">IF($A654&gt;BN$1,"",$C654*INDEX('ETS yield tables'!$D$198:$CO$226,$B654,BN$1-$A654+1)/10^6)</f>
        <v>0</v>
      </c>
      <c r="BO654" cm="1">
        <f t="array" aca="1" ref="BO654" ca="1">IF($A654&gt;BO$1,"",$C654*INDEX('ETS yield tables'!$D$198:$CO$226,$B654,BO$1-$A654+1)/10^6)</f>
        <v>0</v>
      </c>
      <c r="BP654" cm="1">
        <f t="array" aca="1" ref="BP654" ca="1">IF($A654&gt;BP$1,"",$C654*INDEX('ETS yield tables'!$D$198:$CO$226,$B654,BP$1-$A654+1)/10^6)</f>
        <v>0</v>
      </c>
      <c r="BQ654" cm="1">
        <f t="array" aca="1" ref="BQ654" ca="1">IF($A654&gt;BQ$1,"",$C654*INDEX('ETS yield tables'!$D$198:$CO$226,$B654,BQ$1-$A654+1)/10^6)</f>
        <v>0</v>
      </c>
      <c r="BR654" cm="1">
        <f t="array" aca="1" ref="BR654" ca="1">IF($A654&gt;BR$1,"",$C654*INDEX('ETS yield tables'!$D$198:$CO$226,$B654,BR$1-$A654+1)/10^6)</f>
        <v>0</v>
      </c>
      <c r="BS654" cm="1">
        <f t="array" aca="1" ref="BS654" ca="1">IF($A654&gt;BS$1,"",$C654*INDEX('ETS yield tables'!$D$198:$CO$226,$B654,BS$1-$A654+1)/10^6)</f>
        <v>0</v>
      </c>
      <c r="BT654" cm="1">
        <f t="array" aca="1" ref="BT654" ca="1">IF($A654&gt;BT$1,"",$C654*INDEX('ETS yield tables'!$D$198:$CO$226,$B654,BT$1-$A654+1)/10^6)</f>
        <v>0</v>
      </c>
      <c r="BU654" cm="1">
        <f t="array" aca="1" ref="BU654" ca="1">IF($A654&gt;BU$1,"",$C654*INDEX('ETS yield tables'!$D$198:$CO$226,$B654,BU$1-$A654+1)/10^6)</f>
        <v>0</v>
      </c>
      <c r="BV654" cm="1">
        <f t="array" aca="1" ref="BV654" ca="1">IF($A654&gt;BV$1,"",$C654*INDEX('ETS yield tables'!$D$198:$CO$226,$B654,BV$1-$A654+1)/10^6)</f>
        <v>0</v>
      </c>
      <c r="BW654" cm="1">
        <f t="array" aca="1" ref="BW654" ca="1">IF($A654&gt;BW$1,"",$C654*INDEX('ETS yield tables'!$D$198:$CO$226,$B654,BW$1-$A654+1)/10^6)</f>
        <v>0</v>
      </c>
      <c r="BX654" cm="1">
        <f t="array" aca="1" ref="BX654" ca="1">IF($A654&gt;BX$1,"",$C654*INDEX('ETS yield tables'!$D$198:$CO$226,$B654,BX$1-$A654+1)/10^6)</f>
        <v>0</v>
      </c>
      <c r="BY654" cm="1">
        <f t="array" aca="1" ref="BY654" ca="1">IF($A654&gt;BY$1,"",$C654*INDEX('ETS yield tables'!$D$198:$CO$226,$B654,BY$1-$A654+1)/10^6)</f>
        <v>0</v>
      </c>
      <c r="BZ654" cm="1">
        <f t="array" aca="1" ref="BZ654" ca="1">IF($A654&gt;BZ$1,"",$C654*INDEX('ETS yield tables'!$D$198:$CO$226,$B654,BZ$1-$A654+1)/10^6)</f>
        <v>0</v>
      </c>
      <c r="CA654" cm="1">
        <f t="array" aca="1" ref="CA654" ca="1">IF($A654&gt;CA$1,"",$C654*INDEX('ETS yield tables'!$D$198:$CO$226,$B654,CA$1-$A654+1)/10^6)</f>
        <v>0</v>
      </c>
      <c r="CB654" cm="1">
        <f t="array" aca="1" ref="CB654" ca="1">IF($A654&gt;CB$1,"",$C654*INDEX('ETS yield tables'!$D$198:$CO$226,$B654,CB$1-$A654+1)/10^6)</f>
        <v>0</v>
      </c>
      <c r="CC654" cm="1">
        <f t="array" aca="1" ref="CC654" ca="1">IF($A654&gt;CC$1,"",$C654*INDEX('ETS yield tables'!$D$198:$CO$226,$B654,CC$1-$A654+1)/10^6)</f>
        <v>0</v>
      </c>
      <c r="CD654" cm="1">
        <f t="array" aca="1" ref="CD654" ca="1">IF($A654&gt;CD$1,"",$C654*INDEX('ETS yield tables'!$D$198:$CO$226,$B654,CD$1-$A654+1)/10^6)</f>
        <v>0</v>
      </c>
      <c r="CE654" cm="1">
        <f t="array" aca="1" ref="CE654" ca="1">IF($A654&gt;CE$1,"",$C654*INDEX('ETS yield tables'!$D$198:$CO$226,$B654,CE$1-$A654+1)/10^6)</f>
        <v>0</v>
      </c>
      <c r="CF654" cm="1">
        <f t="array" aca="1" ref="CF654" ca="1">IF($A654&gt;CF$1,"",$C654*INDEX('ETS yield tables'!$D$198:$CO$226,$B654,CF$1-$A654+1)/10^6)</f>
        <v>0</v>
      </c>
      <c r="CG654" cm="1">
        <f t="array" aca="1" ref="CG654" ca="1">IF($A654&gt;CG$1,"",$C654*INDEX('ETS yield tables'!$D$198:$CO$226,$B654,CG$1-$A654+1)/10^6)</f>
        <v>0</v>
      </c>
      <c r="CH654" cm="1">
        <f t="array" aca="1" ref="CH654" ca="1">IF($A654&gt;CH$1,"",$C654*INDEX('ETS yield tables'!$D$198:$CO$226,$B654,CH$1-$A654+1)/10^6)</f>
        <v>0</v>
      </c>
      <c r="CI654" cm="1">
        <f t="array" aca="1" ref="CI654" ca="1">IF($A654&gt;CI$1,"",$C654*INDEX('ETS yield tables'!$D$198:$CO$226,$B654,CI$1-$A654+1)/10^6)</f>
        <v>0</v>
      </c>
      <c r="CJ654" cm="1">
        <f t="array" aca="1" ref="CJ654" ca="1">IF($A654&gt;CJ$1,"",$C654*INDEX('ETS yield tables'!$D$198:$CO$226,$B654,CJ$1-$A654+1)/10^6)</f>
        <v>0</v>
      </c>
      <c r="CK654" cm="1">
        <f t="array" aca="1" ref="CK654" ca="1">IF($A654&gt;CK$1,"",$C654*INDEX('ETS yield tables'!$D$198:$CO$226,$B654,CK$1-$A654+1)/10^6)</f>
        <v>0</v>
      </c>
      <c r="CL654" cm="1">
        <f t="array" aca="1" ref="CL654" ca="1">IF($A654&gt;CL$1,"",$C654*INDEX('ETS yield tables'!$D$198:$CO$226,$B654,CL$1-$A654+1)/10^6)</f>
        <v>0</v>
      </c>
      <c r="CM654" cm="1">
        <f t="array" aca="1" ref="CM654" ca="1">IF($A654&gt;CM$1,"",$C654*INDEX('ETS yield tables'!$D$198:$CO$226,$B654,CM$1-$A654+1)/10^6)</f>
        <v>0</v>
      </c>
      <c r="CN654" cm="1">
        <f t="array" aca="1" ref="CN654" ca="1">IF($A654&gt;CN$1,"",$C654*INDEX('ETS yield tables'!$D$198:$CO$226,$B654,CN$1-$A654+1)/10^6)</f>
        <v>0</v>
      </c>
      <c r="CO654" cm="1">
        <f t="array" aca="1" ref="CO654" ca="1">IF($A654&gt;CO$1,"",$C654*INDEX('ETS yield tables'!$D$198:$CO$226,$B654,CO$1-$A654+1)/10^6)</f>
        <v>0</v>
      </c>
    </row>
    <row r="655" spans="1:93" hidden="1" outlineLevel="1">
      <c r="A655">
        <v>1998</v>
      </c>
      <c r="B655">
        <f t="shared" si="306"/>
        <v>21</v>
      </c>
      <c r="C655" s="1">
        <v>0</v>
      </c>
      <c r="D655" s="64"/>
      <c r="E655" s="64"/>
      <c r="F655" s="64"/>
      <c r="G655" s="64"/>
      <c r="H655" s="64"/>
      <c r="I655" s="64"/>
      <c r="J655" s="64"/>
      <c r="K655" s="64"/>
      <c r="L655" s="64"/>
      <c r="M655" s="64"/>
      <c r="N655" s="64"/>
      <c r="O655" s="64"/>
      <c r="P655" s="64"/>
      <c r="Q655" s="64"/>
      <c r="R655" s="64"/>
      <c r="S655" s="64"/>
      <c r="T655" s="64"/>
      <c r="U655" s="64"/>
      <c r="V655" s="64"/>
      <c r="W655" s="64"/>
      <c r="X655" s="64"/>
      <c r="Y655" s="64"/>
      <c r="Z655" s="64"/>
      <c r="AA655" s="64"/>
      <c r="AB655" s="64"/>
      <c r="AC655" s="64"/>
      <c r="AD655" s="64"/>
      <c r="AE655" s="64"/>
      <c r="AF655" cm="1">
        <f t="array" aca="1" ref="AF655" ca="1">IF($A655&gt;AF$1,"",$C655*INDEX('ETS yield tables'!$D$198:$CO$226,$B655,AF$1-$A655+1)/10^6)</f>
        <v>0</v>
      </c>
      <c r="AG655" cm="1">
        <f t="array" aca="1" ref="AG655" ca="1">IF($A655&gt;AG$1,"",$C655*INDEX('ETS yield tables'!$D$198:$CO$226,$B655,AG$1-$A655+1)/10^6)</f>
        <v>0</v>
      </c>
      <c r="AH655" cm="1">
        <f t="array" aca="1" ref="AH655" ca="1">IF($A655&gt;AH$1,"",$C655*INDEX('ETS yield tables'!$D$198:$CO$226,$B655,AH$1-$A655+1)/10^6)</f>
        <v>0</v>
      </c>
      <c r="AI655" cm="1">
        <f t="array" aca="1" ref="AI655" ca="1">IF($A655&gt;AI$1,"",$C655*INDEX('ETS yield tables'!$D$198:$CO$226,$B655,AI$1-$A655+1)/10^6)</f>
        <v>0</v>
      </c>
      <c r="AJ655" cm="1">
        <f t="array" aca="1" ref="AJ655" ca="1">IF($A655&gt;AJ$1,"",$C655*INDEX('ETS yield tables'!$D$198:$CO$226,$B655,AJ$1-$A655+1)/10^6)</f>
        <v>0</v>
      </c>
      <c r="AK655" cm="1">
        <f t="array" aca="1" ref="AK655" ca="1">IF($A655&gt;AK$1,"",$C655*INDEX('ETS yield tables'!$D$198:$CO$226,$B655,AK$1-$A655+1)/10^6)</f>
        <v>0</v>
      </c>
      <c r="AL655" cm="1">
        <f t="array" aca="1" ref="AL655" ca="1">IF($A655&gt;AL$1,"",$C655*INDEX('ETS yield tables'!$D$198:$CO$226,$B655,AL$1-$A655+1)/10^6)</f>
        <v>0</v>
      </c>
      <c r="AM655" cm="1">
        <f t="array" aca="1" ref="AM655" ca="1">IF($A655&gt;AM$1,"",$C655*INDEX('ETS yield tables'!$D$198:$CO$226,$B655,AM$1-$A655+1)/10^6)</f>
        <v>0</v>
      </c>
      <c r="AN655" cm="1">
        <f t="array" aca="1" ref="AN655" ca="1">IF($A655&gt;AN$1,"",$C655*INDEX('ETS yield tables'!$D$198:$CO$226,$B655,AN$1-$A655+1)/10^6)</f>
        <v>0</v>
      </c>
      <c r="AO655" cm="1">
        <f t="array" aca="1" ref="AO655" ca="1">IF($A655&gt;AO$1,"",$C655*INDEX('ETS yield tables'!$D$198:$CO$226,$B655,AO$1-$A655+1)/10^6)</f>
        <v>0</v>
      </c>
      <c r="AP655" cm="1">
        <f t="array" aca="1" ref="AP655" ca="1">IF($A655&gt;AP$1,"",$C655*INDEX('ETS yield tables'!$D$198:$CO$226,$B655,AP$1-$A655+1)/10^6)</f>
        <v>0</v>
      </c>
      <c r="AQ655" cm="1">
        <f t="array" aca="1" ref="AQ655" ca="1">IF($A655&gt;AQ$1,"",$C655*INDEX('ETS yield tables'!$D$198:$CO$226,$B655,AQ$1-$A655+1)/10^6)</f>
        <v>0</v>
      </c>
      <c r="AR655" cm="1">
        <f t="array" aca="1" ref="AR655" ca="1">IF($A655&gt;AR$1,"",$C655*INDEX('ETS yield tables'!$D$198:$CO$226,$B655,AR$1-$A655+1)/10^6)</f>
        <v>0</v>
      </c>
      <c r="AS655" cm="1">
        <f t="array" aca="1" ref="AS655" ca="1">IF($A655&gt;AS$1,"",$C655*INDEX('ETS yield tables'!$D$198:$CO$226,$B655,AS$1-$A655+1)/10^6)</f>
        <v>0</v>
      </c>
      <c r="AT655" cm="1">
        <f t="array" aca="1" ref="AT655" ca="1">IF($A655&gt;AT$1,"",$C655*INDEX('ETS yield tables'!$D$198:$CO$226,$B655,AT$1-$A655+1)/10^6)</f>
        <v>0</v>
      </c>
      <c r="AU655" cm="1">
        <f t="array" aca="1" ref="AU655" ca="1">IF($A655&gt;AU$1,"",$C655*INDEX('ETS yield tables'!$D$198:$CO$226,$B655,AU$1-$A655+1)/10^6)</f>
        <v>0</v>
      </c>
      <c r="AV655" cm="1">
        <f t="array" aca="1" ref="AV655" ca="1">IF($A655&gt;AV$1,"",$C655*INDEX('ETS yield tables'!$D$198:$CO$226,$B655,AV$1-$A655+1)/10^6)</f>
        <v>0</v>
      </c>
      <c r="AW655" cm="1">
        <f t="array" aca="1" ref="AW655" ca="1">IF($A655&gt;AW$1,"",$C655*INDEX('ETS yield tables'!$D$198:$CO$226,$B655,AW$1-$A655+1)/10^6)</f>
        <v>0</v>
      </c>
      <c r="AX655" cm="1">
        <f t="array" aca="1" ref="AX655" ca="1">IF($A655&gt;AX$1,"",$C655*INDEX('ETS yield tables'!$D$198:$CO$226,$B655,AX$1-$A655+1)/10^6)</f>
        <v>0</v>
      </c>
      <c r="AY655" cm="1">
        <f t="array" aca="1" ref="AY655" ca="1">IF($A655&gt;AY$1,"",$C655*INDEX('ETS yield tables'!$D$198:$CO$226,$B655,AY$1-$A655+1)/10^6)</f>
        <v>0</v>
      </c>
      <c r="AZ655" cm="1">
        <f t="array" aca="1" ref="AZ655" ca="1">IF($A655&gt;AZ$1,"",$C655*INDEX('ETS yield tables'!$D$198:$CO$226,$B655,AZ$1-$A655+1)/10^6)</f>
        <v>0</v>
      </c>
      <c r="BA655" cm="1">
        <f t="array" aca="1" ref="BA655" ca="1">IF($A655&gt;BA$1,"",$C655*INDEX('ETS yield tables'!$D$198:$CO$226,$B655,BA$1-$A655+1)/10^6)</f>
        <v>0</v>
      </c>
      <c r="BB655" cm="1">
        <f t="array" aca="1" ref="BB655" ca="1">IF($A655&gt;BB$1,"",$C655*INDEX('ETS yield tables'!$D$198:$CO$226,$B655,BB$1-$A655+1)/10^6)</f>
        <v>0</v>
      </c>
      <c r="BC655" cm="1">
        <f t="array" aca="1" ref="BC655" ca="1">IF($A655&gt;BC$1,"",$C655*INDEX('ETS yield tables'!$D$198:$CO$226,$B655,BC$1-$A655+1)/10^6)</f>
        <v>0</v>
      </c>
      <c r="BD655" cm="1">
        <f t="array" aca="1" ref="BD655" ca="1">IF($A655&gt;BD$1,"",$C655*INDEX('ETS yield tables'!$D$198:$CO$226,$B655,BD$1-$A655+1)/10^6)</f>
        <v>0</v>
      </c>
      <c r="BE655" cm="1">
        <f t="array" aca="1" ref="BE655" ca="1">IF($A655&gt;BE$1,"",$C655*INDEX('ETS yield tables'!$D$198:$CO$226,$B655,BE$1-$A655+1)/10^6)</f>
        <v>0</v>
      </c>
      <c r="BF655" cm="1">
        <f t="array" aca="1" ref="BF655" ca="1">IF($A655&gt;BF$1,"",$C655*INDEX('ETS yield tables'!$D$198:$CO$226,$B655,BF$1-$A655+1)/10^6)</f>
        <v>0</v>
      </c>
      <c r="BG655" cm="1">
        <f t="array" aca="1" ref="BG655" ca="1">IF($A655&gt;BG$1,"",$C655*INDEX('ETS yield tables'!$D$198:$CO$226,$B655,BG$1-$A655+1)/10^6)</f>
        <v>0</v>
      </c>
      <c r="BH655" cm="1">
        <f t="array" aca="1" ref="BH655" ca="1">IF($A655&gt;BH$1,"",$C655*INDEX('ETS yield tables'!$D$198:$CO$226,$B655,BH$1-$A655+1)/10^6)</f>
        <v>0</v>
      </c>
      <c r="BI655" cm="1">
        <f t="array" aca="1" ref="BI655" ca="1">IF($A655&gt;BI$1,"",$C655*INDEX('ETS yield tables'!$D$198:$CO$226,$B655,BI$1-$A655+1)/10^6)</f>
        <v>0</v>
      </c>
      <c r="BJ655" cm="1">
        <f t="array" aca="1" ref="BJ655" ca="1">IF($A655&gt;BJ$1,"",$C655*INDEX('ETS yield tables'!$D$198:$CO$226,$B655,BJ$1-$A655+1)/10^6)</f>
        <v>0</v>
      </c>
      <c r="BK655" cm="1">
        <f t="array" aca="1" ref="BK655" ca="1">IF($A655&gt;BK$1,"",$C655*INDEX('ETS yield tables'!$D$198:$CO$226,$B655,BK$1-$A655+1)/10^6)</f>
        <v>0</v>
      </c>
      <c r="BL655" cm="1">
        <f t="array" aca="1" ref="BL655" ca="1">IF($A655&gt;BL$1,"",$C655*INDEX('ETS yield tables'!$D$198:$CO$226,$B655,BL$1-$A655+1)/10^6)</f>
        <v>0</v>
      </c>
      <c r="BM655" cm="1">
        <f t="array" aca="1" ref="BM655" ca="1">IF($A655&gt;BM$1,"",$C655*INDEX('ETS yield tables'!$D$198:$CO$226,$B655,BM$1-$A655+1)/10^6)</f>
        <v>0</v>
      </c>
      <c r="BN655" cm="1">
        <f t="array" aca="1" ref="BN655" ca="1">IF($A655&gt;BN$1,"",$C655*INDEX('ETS yield tables'!$D$198:$CO$226,$B655,BN$1-$A655+1)/10^6)</f>
        <v>0</v>
      </c>
      <c r="BO655" cm="1">
        <f t="array" aca="1" ref="BO655" ca="1">IF($A655&gt;BO$1,"",$C655*INDEX('ETS yield tables'!$D$198:$CO$226,$B655,BO$1-$A655+1)/10^6)</f>
        <v>0</v>
      </c>
      <c r="BP655" cm="1">
        <f t="array" aca="1" ref="BP655" ca="1">IF($A655&gt;BP$1,"",$C655*INDEX('ETS yield tables'!$D$198:$CO$226,$B655,BP$1-$A655+1)/10^6)</f>
        <v>0</v>
      </c>
      <c r="BQ655" cm="1">
        <f t="array" aca="1" ref="BQ655" ca="1">IF($A655&gt;BQ$1,"",$C655*INDEX('ETS yield tables'!$D$198:$CO$226,$B655,BQ$1-$A655+1)/10^6)</f>
        <v>0</v>
      </c>
      <c r="BR655" cm="1">
        <f t="array" aca="1" ref="BR655" ca="1">IF($A655&gt;BR$1,"",$C655*INDEX('ETS yield tables'!$D$198:$CO$226,$B655,BR$1-$A655+1)/10^6)</f>
        <v>0</v>
      </c>
      <c r="BS655" cm="1">
        <f t="array" aca="1" ref="BS655" ca="1">IF($A655&gt;BS$1,"",$C655*INDEX('ETS yield tables'!$D$198:$CO$226,$B655,BS$1-$A655+1)/10^6)</f>
        <v>0</v>
      </c>
      <c r="BT655" cm="1">
        <f t="array" aca="1" ref="BT655" ca="1">IF($A655&gt;BT$1,"",$C655*INDEX('ETS yield tables'!$D$198:$CO$226,$B655,BT$1-$A655+1)/10^6)</f>
        <v>0</v>
      </c>
      <c r="BU655" cm="1">
        <f t="array" aca="1" ref="BU655" ca="1">IF($A655&gt;BU$1,"",$C655*INDEX('ETS yield tables'!$D$198:$CO$226,$B655,BU$1-$A655+1)/10^6)</f>
        <v>0</v>
      </c>
      <c r="BV655" cm="1">
        <f t="array" aca="1" ref="BV655" ca="1">IF($A655&gt;BV$1,"",$C655*INDEX('ETS yield tables'!$D$198:$CO$226,$B655,BV$1-$A655+1)/10^6)</f>
        <v>0</v>
      </c>
      <c r="BW655" cm="1">
        <f t="array" aca="1" ref="BW655" ca="1">IF($A655&gt;BW$1,"",$C655*INDEX('ETS yield tables'!$D$198:$CO$226,$B655,BW$1-$A655+1)/10^6)</f>
        <v>0</v>
      </c>
      <c r="BX655" cm="1">
        <f t="array" aca="1" ref="BX655" ca="1">IF($A655&gt;BX$1,"",$C655*INDEX('ETS yield tables'!$D$198:$CO$226,$B655,BX$1-$A655+1)/10^6)</f>
        <v>0</v>
      </c>
      <c r="BY655" cm="1">
        <f t="array" aca="1" ref="BY655" ca="1">IF($A655&gt;BY$1,"",$C655*INDEX('ETS yield tables'!$D$198:$CO$226,$B655,BY$1-$A655+1)/10^6)</f>
        <v>0</v>
      </c>
      <c r="BZ655" cm="1">
        <f t="array" aca="1" ref="BZ655" ca="1">IF($A655&gt;BZ$1,"",$C655*INDEX('ETS yield tables'!$D$198:$CO$226,$B655,BZ$1-$A655+1)/10^6)</f>
        <v>0</v>
      </c>
      <c r="CA655" cm="1">
        <f t="array" aca="1" ref="CA655" ca="1">IF($A655&gt;CA$1,"",$C655*INDEX('ETS yield tables'!$D$198:$CO$226,$B655,CA$1-$A655+1)/10^6)</f>
        <v>0</v>
      </c>
      <c r="CB655" cm="1">
        <f t="array" aca="1" ref="CB655" ca="1">IF($A655&gt;CB$1,"",$C655*INDEX('ETS yield tables'!$D$198:$CO$226,$B655,CB$1-$A655+1)/10^6)</f>
        <v>0</v>
      </c>
      <c r="CC655" cm="1">
        <f t="array" aca="1" ref="CC655" ca="1">IF($A655&gt;CC$1,"",$C655*INDEX('ETS yield tables'!$D$198:$CO$226,$B655,CC$1-$A655+1)/10^6)</f>
        <v>0</v>
      </c>
      <c r="CD655" cm="1">
        <f t="array" aca="1" ref="CD655" ca="1">IF($A655&gt;CD$1,"",$C655*INDEX('ETS yield tables'!$D$198:$CO$226,$B655,CD$1-$A655+1)/10^6)</f>
        <v>0</v>
      </c>
      <c r="CE655" cm="1">
        <f t="array" aca="1" ref="CE655" ca="1">IF($A655&gt;CE$1,"",$C655*INDEX('ETS yield tables'!$D$198:$CO$226,$B655,CE$1-$A655+1)/10^6)</f>
        <v>0</v>
      </c>
      <c r="CF655" cm="1">
        <f t="array" aca="1" ref="CF655" ca="1">IF($A655&gt;CF$1,"",$C655*INDEX('ETS yield tables'!$D$198:$CO$226,$B655,CF$1-$A655+1)/10^6)</f>
        <v>0</v>
      </c>
      <c r="CG655" cm="1">
        <f t="array" aca="1" ref="CG655" ca="1">IF($A655&gt;CG$1,"",$C655*INDEX('ETS yield tables'!$D$198:$CO$226,$B655,CG$1-$A655+1)/10^6)</f>
        <v>0</v>
      </c>
      <c r="CH655" cm="1">
        <f t="array" aca="1" ref="CH655" ca="1">IF($A655&gt;CH$1,"",$C655*INDEX('ETS yield tables'!$D$198:$CO$226,$B655,CH$1-$A655+1)/10^6)</f>
        <v>0</v>
      </c>
      <c r="CI655" cm="1">
        <f t="array" aca="1" ref="CI655" ca="1">IF($A655&gt;CI$1,"",$C655*INDEX('ETS yield tables'!$D$198:$CO$226,$B655,CI$1-$A655+1)/10^6)</f>
        <v>0</v>
      </c>
      <c r="CJ655" cm="1">
        <f t="array" aca="1" ref="CJ655" ca="1">IF($A655&gt;CJ$1,"",$C655*INDEX('ETS yield tables'!$D$198:$CO$226,$B655,CJ$1-$A655+1)/10^6)</f>
        <v>0</v>
      </c>
      <c r="CK655" cm="1">
        <f t="array" aca="1" ref="CK655" ca="1">IF($A655&gt;CK$1,"",$C655*INDEX('ETS yield tables'!$D$198:$CO$226,$B655,CK$1-$A655+1)/10^6)</f>
        <v>0</v>
      </c>
      <c r="CL655" cm="1">
        <f t="array" aca="1" ref="CL655" ca="1">IF($A655&gt;CL$1,"",$C655*INDEX('ETS yield tables'!$D$198:$CO$226,$B655,CL$1-$A655+1)/10^6)</f>
        <v>0</v>
      </c>
      <c r="CM655" cm="1">
        <f t="array" aca="1" ref="CM655" ca="1">IF($A655&gt;CM$1,"",$C655*INDEX('ETS yield tables'!$D$198:$CO$226,$B655,CM$1-$A655+1)/10^6)</f>
        <v>0</v>
      </c>
      <c r="CN655" cm="1">
        <f t="array" aca="1" ref="CN655" ca="1">IF($A655&gt;CN$1,"",$C655*INDEX('ETS yield tables'!$D$198:$CO$226,$B655,CN$1-$A655+1)/10^6)</f>
        <v>0</v>
      </c>
      <c r="CO655" cm="1">
        <f t="array" aca="1" ref="CO655" ca="1">IF($A655&gt;CO$1,"",$C655*INDEX('ETS yield tables'!$D$198:$CO$226,$B655,CO$1-$A655+1)/10^6)</f>
        <v>0</v>
      </c>
    </row>
    <row r="656" spans="1:93" hidden="1" outlineLevel="1">
      <c r="A656">
        <v>1999</v>
      </c>
      <c r="B656">
        <f t="shared" si="306"/>
        <v>20</v>
      </c>
      <c r="C656" s="1">
        <v>0</v>
      </c>
      <c r="D656" s="64"/>
      <c r="E656" s="64"/>
      <c r="F656" s="64"/>
      <c r="G656" s="64"/>
      <c r="H656" s="64"/>
      <c r="I656" s="64"/>
      <c r="J656" s="64"/>
      <c r="K656" s="64"/>
      <c r="L656" s="64"/>
      <c r="M656" s="64"/>
      <c r="N656" s="64"/>
      <c r="O656" s="64"/>
      <c r="P656" s="64"/>
      <c r="Q656" s="64"/>
      <c r="R656" s="64"/>
      <c r="S656" s="64"/>
      <c r="T656" s="64"/>
      <c r="U656" s="64"/>
      <c r="V656" s="64"/>
      <c r="W656" s="64"/>
      <c r="X656" s="64"/>
      <c r="Y656" s="64"/>
      <c r="Z656" s="64"/>
      <c r="AA656" s="64"/>
      <c r="AB656" s="64"/>
      <c r="AC656" s="64"/>
      <c r="AD656" s="64"/>
      <c r="AE656" s="64"/>
      <c r="AF656" cm="1">
        <f t="array" aca="1" ref="AF656" ca="1">IF($A656&gt;AF$1,"",$C656*INDEX('ETS yield tables'!$D$198:$CO$226,$B656,AF$1-$A656+1)/10^6)</f>
        <v>0</v>
      </c>
      <c r="AG656" cm="1">
        <f t="array" aca="1" ref="AG656" ca="1">IF($A656&gt;AG$1,"",$C656*INDEX('ETS yield tables'!$D$198:$CO$226,$B656,AG$1-$A656+1)/10^6)</f>
        <v>0</v>
      </c>
      <c r="AH656" cm="1">
        <f t="array" aca="1" ref="AH656" ca="1">IF($A656&gt;AH$1,"",$C656*INDEX('ETS yield tables'!$D$198:$CO$226,$B656,AH$1-$A656+1)/10^6)</f>
        <v>0</v>
      </c>
      <c r="AI656" cm="1">
        <f t="array" aca="1" ref="AI656" ca="1">IF($A656&gt;AI$1,"",$C656*INDEX('ETS yield tables'!$D$198:$CO$226,$B656,AI$1-$A656+1)/10^6)</f>
        <v>0</v>
      </c>
      <c r="AJ656" cm="1">
        <f t="array" aca="1" ref="AJ656" ca="1">IF($A656&gt;AJ$1,"",$C656*INDEX('ETS yield tables'!$D$198:$CO$226,$B656,AJ$1-$A656+1)/10^6)</f>
        <v>0</v>
      </c>
      <c r="AK656" cm="1">
        <f t="array" aca="1" ref="AK656" ca="1">IF($A656&gt;AK$1,"",$C656*INDEX('ETS yield tables'!$D$198:$CO$226,$B656,AK$1-$A656+1)/10^6)</f>
        <v>0</v>
      </c>
      <c r="AL656" cm="1">
        <f t="array" aca="1" ref="AL656" ca="1">IF($A656&gt;AL$1,"",$C656*INDEX('ETS yield tables'!$D$198:$CO$226,$B656,AL$1-$A656+1)/10^6)</f>
        <v>0</v>
      </c>
      <c r="AM656" cm="1">
        <f t="array" aca="1" ref="AM656" ca="1">IF($A656&gt;AM$1,"",$C656*INDEX('ETS yield tables'!$D$198:$CO$226,$B656,AM$1-$A656+1)/10^6)</f>
        <v>0</v>
      </c>
      <c r="AN656" cm="1">
        <f t="array" aca="1" ref="AN656" ca="1">IF($A656&gt;AN$1,"",$C656*INDEX('ETS yield tables'!$D$198:$CO$226,$B656,AN$1-$A656+1)/10^6)</f>
        <v>0</v>
      </c>
      <c r="AO656" cm="1">
        <f t="array" aca="1" ref="AO656" ca="1">IF($A656&gt;AO$1,"",$C656*INDEX('ETS yield tables'!$D$198:$CO$226,$B656,AO$1-$A656+1)/10^6)</f>
        <v>0</v>
      </c>
      <c r="AP656" cm="1">
        <f t="array" aca="1" ref="AP656" ca="1">IF($A656&gt;AP$1,"",$C656*INDEX('ETS yield tables'!$D$198:$CO$226,$B656,AP$1-$A656+1)/10^6)</f>
        <v>0</v>
      </c>
      <c r="AQ656" cm="1">
        <f t="array" aca="1" ref="AQ656" ca="1">IF($A656&gt;AQ$1,"",$C656*INDEX('ETS yield tables'!$D$198:$CO$226,$B656,AQ$1-$A656+1)/10^6)</f>
        <v>0</v>
      </c>
      <c r="AR656" cm="1">
        <f t="array" aca="1" ref="AR656" ca="1">IF($A656&gt;AR$1,"",$C656*INDEX('ETS yield tables'!$D$198:$CO$226,$B656,AR$1-$A656+1)/10^6)</f>
        <v>0</v>
      </c>
      <c r="AS656" cm="1">
        <f t="array" aca="1" ref="AS656" ca="1">IF($A656&gt;AS$1,"",$C656*INDEX('ETS yield tables'!$D$198:$CO$226,$B656,AS$1-$A656+1)/10^6)</f>
        <v>0</v>
      </c>
      <c r="AT656" cm="1">
        <f t="array" aca="1" ref="AT656" ca="1">IF($A656&gt;AT$1,"",$C656*INDEX('ETS yield tables'!$D$198:$CO$226,$B656,AT$1-$A656+1)/10^6)</f>
        <v>0</v>
      </c>
      <c r="AU656" cm="1">
        <f t="array" aca="1" ref="AU656" ca="1">IF($A656&gt;AU$1,"",$C656*INDEX('ETS yield tables'!$D$198:$CO$226,$B656,AU$1-$A656+1)/10^6)</f>
        <v>0</v>
      </c>
      <c r="AV656" cm="1">
        <f t="array" aca="1" ref="AV656" ca="1">IF($A656&gt;AV$1,"",$C656*INDEX('ETS yield tables'!$D$198:$CO$226,$B656,AV$1-$A656+1)/10^6)</f>
        <v>0</v>
      </c>
      <c r="AW656" cm="1">
        <f t="array" aca="1" ref="AW656" ca="1">IF($A656&gt;AW$1,"",$C656*INDEX('ETS yield tables'!$D$198:$CO$226,$B656,AW$1-$A656+1)/10^6)</f>
        <v>0</v>
      </c>
      <c r="AX656" cm="1">
        <f t="array" aca="1" ref="AX656" ca="1">IF($A656&gt;AX$1,"",$C656*INDEX('ETS yield tables'!$D$198:$CO$226,$B656,AX$1-$A656+1)/10^6)</f>
        <v>0</v>
      </c>
      <c r="AY656" cm="1">
        <f t="array" aca="1" ref="AY656" ca="1">IF($A656&gt;AY$1,"",$C656*INDEX('ETS yield tables'!$D$198:$CO$226,$B656,AY$1-$A656+1)/10^6)</f>
        <v>0</v>
      </c>
      <c r="AZ656" cm="1">
        <f t="array" aca="1" ref="AZ656" ca="1">IF($A656&gt;AZ$1,"",$C656*INDEX('ETS yield tables'!$D$198:$CO$226,$B656,AZ$1-$A656+1)/10^6)</f>
        <v>0</v>
      </c>
      <c r="BA656" cm="1">
        <f t="array" aca="1" ref="BA656" ca="1">IF($A656&gt;BA$1,"",$C656*INDEX('ETS yield tables'!$D$198:$CO$226,$B656,BA$1-$A656+1)/10^6)</f>
        <v>0</v>
      </c>
      <c r="BB656" cm="1">
        <f t="array" aca="1" ref="BB656" ca="1">IF($A656&gt;BB$1,"",$C656*INDEX('ETS yield tables'!$D$198:$CO$226,$B656,BB$1-$A656+1)/10^6)</f>
        <v>0</v>
      </c>
      <c r="BC656" cm="1">
        <f t="array" aca="1" ref="BC656" ca="1">IF($A656&gt;BC$1,"",$C656*INDEX('ETS yield tables'!$D$198:$CO$226,$B656,BC$1-$A656+1)/10^6)</f>
        <v>0</v>
      </c>
      <c r="BD656" cm="1">
        <f t="array" aca="1" ref="BD656" ca="1">IF($A656&gt;BD$1,"",$C656*INDEX('ETS yield tables'!$D$198:$CO$226,$B656,BD$1-$A656+1)/10^6)</f>
        <v>0</v>
      </c>
      <c r="BE656" cm="1">
        <f t="array" aca="1" ref="BE656" ca="1">IF($A656&gt;BE$1,"",$C656*INDEX('ETS yield tables'!$D$198:$CO$226,$B656,BE$1-$A656+1)/10^6)</f>
        <v>0</v>
      </c>
      <c r="BF656" cm="1">
        <f t="array" aca="1" ref="BF656" ca="1">IF($A656&gt;BF$1,"",$C656*INDEX('ETS yield tables'!$D$198:$CO$226,$B656,BF$1-$A656+1)/10^6)</f>
        <v>0</v>
      </c>
      <c r="BG656" cm="1">
        <f t="array" aca="1" ref="BG656" ca="1">IF($A656&gt;BG$1,"",$C656*INDEX('ETS yield tables'!$D$198:$CO$226,$B656,BG$1-$A656+1)/10^6)</f>
        <v>0</v>
      </c>
      <c r="BH656" cm="1">
        <f t="array" aca="1" ref="BH656" ca="1">IF($A656&gt;BH$1,"",$C656*INDEX('ETS yield tables'!$D$198:$CO$226,$B656,BH$1-$A656+1)/10^6)</f>
        <v>0</v>
      </c>
      <c r="BI656" cm="1">
        <f t="array" aca="1" ref="BI656" ca="1">IF($A656&gt;BI$1,"",$C656*INDEX('ETS yield tables'!$D$198:$CO$226,$B656,BI$1-$A656+1)/10^6)</f>
        <v>0</v>
      </c>
      <c r="BJ656" cm="1">
        <f t="array" aca="1" ref="BJ656" ca="1">IF($A656&gt;BJ$1,"",$C656*INDEX('ETS yield tables'!$D$198:$CO$226,$B656,BJ$1-$A656+1)/10^6)</f>
        <v>0</v>
      </c>
      <c r="BK656" cm="1">
        <f t="array" aca="1" ref="BK656" ca="1">IF($A656&gt;BK$1,"",$C656*INDEX('ETS yield tables'!$D$198:$CO$226,$B656,BK$1-$A656+1)/10^6)</f>
        <v>0</v>
      </c>
      <c r="BL656" cm="1">
        <f t="array" aca="1" ref="BL656" ca="1">IF($A656&gt;BL$1,"",$C656*INDEX('ETS yield tables'!$D$198:$CO$226,$B656,BL$1-$A656+1)/10^6)</f>
        <v>0</v>
      </c>
      <c r="BM656" cm="1">
        <f t="array" aca="1" ref="BM656" ca="1">IF($A656&gt;BM$1,"",$C656*INDEX('ETS yield tables'!$D$198:$CO$226,$B656,BM$1-$A656+1)/10^6)</f>
        <v>0</v>
      </c>
      <c r="BN656" cm="1">
        <f t="array" aca="1" ref="BN656" ca="1">IF($A656&gt;BN$1,"",$C656*INDEX('ETS yield tables'!$D$198:$CO$226,$B656,BN$1-$A656+1)/10^6)</f>
        <v>0</v>
      </c>
      <c r="BO656" cm="1">
        <f t="array" aca="1" ref="BO656" ca="1">IF($A656&gt;BO$1,"",$C656*INDEX('ETS yield tables'!$D$198:$CO$226,$B656,BO$1-$A656+1)/10^6)</f>
        <v>0</v>
      </c>
      <c r="BP656" cm="1">
        <f t="array" aca="1" ref="BP656" ca="1">IF($A656&gt;BP$1,"",$C656*INDEX('ETS yield tables'!$D$198:$CO$226,$B656,BP$1-$A656+1)/10^6)</f>
        <v>0</v>
      </c>
      <c r="BQ656" cm="1">
        <f t="array" aca="1" ref="BQ656" ca="1">IF($A656&gt;BQ$1,"",$C656*INDEX('ETS yield tables'!$D$198:$CO$226,$B656,BQ$1-$A656+1)/10^6)</f>
        <v>0</v>
      </c>
      <c r="BR656" cm="1">
        <f t="array" aca="1" ref="BR656" ca="1">IF($A656&gt;BR$1,"",$C656*INDEX('ETS yield tables'!$D$198:$CO$226,$B656,BR$1-$A656+1)/10^6)</f>
        <v>0</v>
      </c>
      <c r="BS656" cm="1">
        <f t="array" aca="1" ref="BS656" ca="1">IF($A656&gt;BS$1,"",$C656*INDEX('ETS yield tables'!$D$198:$CO$226,$B656,BS$1-$A656+1)/10^6)</f>
        <v>0</v>
      </c>
      <c r="BT656" cm="1">
        <f t="array" aca="1" ref="BT656" ca="1">IF($A656&gt;BT$1,"",$C656*INDEX('ETS yield tables'!$D$198:$CO$226,$B656,BT$1-$A656+1)/10^6)</f>
        <v>0</v>
      </c>
      <c r="BU656" cm="1">
        <f t="array" aca="1" ref="BU656" ca="1">IF($A656&gt;BU$1,"",$C656*INDEX('ETS yield tables'!$D$198:$CO$226,$B656,BU$1-$A656+1)/10^6)</f>
        <v>0</v>
      </c>
      <c r="BV656" cm="1">
        <f t="array" aca="1" ref="BV656" ca="1">IF($A656&gt;BV$1,"",$C656*INDEX('ETS yield tables'!$D$198:$CO$226,$B656,BV$1-$A656+1)/10^6)</f>
        <v>0</v>
      </c>
      <c r="BW656" cm="1">
        <f t="array" aca="1" ref="BW656" ca="1">IF($A656&gt;BW$1,"",$C656*INDEX('ETS yield tables'!$D$198:$CO$226,$B656,BW$1-$A656+1)/10^6)</f>
        <v>0</v>
      </c>
      <c r="BX656" cm="1">
        <f t="array" aca="1" ref="BX656" ca="1">IF($A656&gt;BX$1,"",$C656*INDEX('ETS yield tables'!$D$198:$CO$226,$B656,BX$1-$A656+1)/10^6)</f>
        <v>0</v>
      </c>
      <c r="BY656" cm="1">
        <f t="array" aca="1" ref="BY656" ca="1">IF($A656&gt;BY$1,"",$C656*INDEX('ETS yield tables'!$D$198:$CO$226,$B656,BY$1-$A656+1)/10^6)</f>
        <v>0</v>
      </c>
      <c r="BZ656" cm="1">
        <f t="array" aca="1" ref="BZ656" ca="1">IF($A656&gt;BZ$1,"",$C656*INDEX('ETS yield tables'!$D$198:$CO$226,$B656,BZ$1-$A656+1)/10^6)</f>
        <v>0</v>
      </c>
      <c r="CA656" cm="1">
        <f t="array" aca="1" ref="CA656" ca="1">IF($A656&gt;CA$1,"",$C656*INDEX('ETS yield tables'!$D$198:$CO$226,$B656,CA$1-$A656+1)/10^6)</f>
        <v>0</v>
      </c>
      <c r="CB656" cm="1">
        <f t="array" aca="1" ref="CB656" ca="1">IF($A656&gt;CB$1,"",$C656*INDEX('ETS yield tables'!$D$198:$CO$226,$B656,CB$1-$A656+1)/10^6)</f>
        <v>0</v>
      </c>
      <c r="CC656" cm="1">
        <f t="array" aca="1" ref="CC656" ca="1">IF($A656&gt;CC$1,"",$C656*INDEX('ETS yield tables'!$D$198:$CO$226,$B656,CC$1-$A656+1)/10^6)</f>
        <v>0</v>
      </c>
      <c r="CD656" cm="1">
        <f t="array" aca="1" ref="CD656" ca="1">IF($A656&gt;CD$1,"",$C656*INDEX('ETS yield tables'!$D$198:$CO$226,$B656,CD$1-$A656+1)/10^6)</f>
        <v>0</v>
      </c>
      <c r="CE656" cm="1">
        <f t="array" aca="1" ref="CE656" ca="1">IF($A656&gt;CE$1,"",$C656*INDEX('ETS yield tables'!$D$198:$CO$226,$B656,CE$1-$A656+1)/10^6)</f>
        <v>0</v>
      </c>
      <c r="CF656" cm="1">
        <f t="array" aca="1" ref="CF656" ca="1">IF($A656&gt;CF$1,"",$C656*INDEX('ETS yield tables'!$D$198:$CO$226,$B656,CF$1-$A656+1)/10^6)</f>
        <v>0</v>
      </c>
      <c r="CG656" cm="1">
        <f t="array" aca="1" ref="CG656" ca="1">IF($A656&gt;CG$1,"",$C656*INDEX('ETS yield tables'!$D$198:$CO$226,$B656,CG$1-$A656+1)/10^6)</f>
        <v>0</v>
      </c>
      <c r="CH656" cm="1">
        <f t="array" aca="1" ref="CH656" ca="1">IF($A656&gt;CH$1,"",$C656*INDEX('ETS yield tables'!$D$198:$CO$226,$B656,CH$1-$A656+1)/10^6)</f>
        <v>0</v>
      </c>
      <c r="CI656" cm="1">
        <f t="array" aca="1" ref="CI656" ca="1">IF($A656&gt;CI$1,"",$C656*INDEX('ETS yield tables'!$D$198:$CO$226,$B656,CI$1-$A656+1)/10^6)</f>
        <v>0</v>
      </c>
      <c r="CJ656" cm="1">
        <f t="array" aca="1" ref="CJ656" ca="1">IF($A656&gt;CJ$1,"",$C656*INDEX('ETS yield tables'!$D$198:$CO$226,$B656,CJ$1-$A656+1)/10^6)</f>
        <v>0</v>
      </c>
      <c r="CK656" cm="1">
        <f t="array" aca="1" ref="CK656" ca="1">IF($A656&gt;CK$1,"",$C656*INDEX('ETS yield tables'!$D$198:$CO$226,$B656,CK$1-$A656+1)/10^6)</f>
        <v>0</v>
      </c>
      <c r="CL656" cm="1">
        <f t="array" aca="1" ref="CL656" ca="1">IF($A656&gt;CL$1,"",$C656*INDEX('ETS yield tables'!$D$198:$CO$226,$B656,CL$1-$A656+1)/10^6)</f>
        <v>0</v>
      </c>
      <c r="CM656" cm="1">
        <f t="array" aca="1" ref="CM656" ca="1">IF($A656&gt;CM$1,"",$C656*INDEX('ETS yield tables'!$D$198:$CO$226,$B656,CM$1-$A656+1)/10^6)</f>
        <v>0</v>
      </c>
      <c r="CN656" cm="1">
        <f t="array" aca="1" ref="CN656" ca="1">IF($A656&gt;CN$1,"",$C656*INDEX('ETS yield tables'!$D$198:$CO$226,$B656,CN$1-$A656+1)/10^6)</f>
        <v>0</v>
      </c>
      <c r="CO656" cm="1">
        <f t="array" aca="1" ref="CO656" ca="1">IF($A656&gt;CO$1,"",$C656*INDEX('ETS yield tables'!$D$198:$CO$226,$B656,CO$1-$A656+1)/10^6)</f>
        <v>0</v>
      </c>
    </row>
    <row r="657" spans="1:93" hidden="1" outlineLevel="1">
      <c r="A657">
        <v>2000</v>
      </c>
      <c r="B657">
        <f t="shared" si="306"/>
        <v>19</v>
      </c>
      <c r="C657" s="1">
        <v>0</v>
      </c>
      <c r="D657" s="64"/>
      <c r="E657" s="64"/>
      <c r="F657" s="64"/>
      <c r="G657" s="64"/>
      <c r="H657" s="64"/>
      <c r="I657" s="64"/>
      <c r="J657" s="64"/>
      <c r="K657" s="64"/>
      <c r="L657" s="64"/>
      <c r="M657" s="64"/>
      <c r="N657" s="64"/>
      <c r="O657" s="64"/>
      <c r="P657" s="64"/>
      <c r="Q657" s="64"/>
      <c r="R657" s="64"/>
      <c r="S657" s="64"/>
      <c r="T657" s="64"/>
      <c r="U657" s="64"/>
      <c r="V657" s="64"/>
      <c r="W657" s="64"/>
      <c r="X657" s="64"/>
      <c r="Y657" s="64"/>
      <c r="Z657" s="64"/>
      <c r="AA657" s="64"/>
      <c r="AB657" s="64"/>
      <c r="AC657" s="64"/>
      <c r="AD657" s="64"/>
      <c r="AE657" s="64"/>
      <c r="AF657" cm="1">
        <f t="array" aca="1" ref="AF657" ca="1">IF($A657&gt;AF$1,"",$C657*INDEX('ETS yield tables'!$D$198:$CO$226,$B657,AF$1-$A657+1)/10^6)</f>
        <v>0</v>
      </c>
      <c r="AG657" cm="1">
        <f t="array" aca="1" ref="AG657" ca="1">IF($A657&gt;AG$1,"",$C657*INDEX('ETS yield tables'!$D$198:$CO$226,$B657,AG$1-$A657+1)/10^6)</f>
        <v>0</v>
      </c>
      <c r="AH657" cm="1">
        <f t="array" aca="1" ref="AH657" ca="1">IF($A657&gt;AH$1,"",$C657*INDEX('ETS yield tables'!$D$198:$CO$226,$B657,AH$1-$A657+1)/10^6)</f>
        <v>0</v>
      </c>
      <c r="AI657" cm="1">
        <f t="array" aca="1" ref="AI657" ca="1">IF($A657&gt;AI$1,"",$C657*INDEX('ETS yield tables'!$D$198:$CO$226,$B657,AI$1-$A657+1)/10^6)</f>
        <v>0</v>
      </c>
      <c r="AJ657" cm="1">
        <f t="array" aca="1" ref="AJ657" ca="1">IF($A657&gt;AJ$1,"",$C657*INDEX('ETS yield tables'!$D$198:$CO$226,$B657,AJ$1-$A657+1)/10^6)</f>
        <v>0</v>
      </c>
      <c r="AK657" cm="1">
        <f t="array" aca="1" ref="AK657" ca="1">IF($A657&gt;AK$1,"",$C657*INDEX('ETS yield tables'!$D$198:$CO$226,$B657,AK$1-$A657+1)/10^6)</f>
        <v>0</v>
      </c>
      <c r="AL657" cm="1">
        <f t="array" aca="1" ref="AL657" ca="1">IF($A657&gt;AL$1,"",$C657*INDEX('ETS yield tables'!$D$198:$CO$226,$B657,AL$1-$A657+1)/10^6)</f>
        <v>0</v>
      </c>
      <c r="AM657" cm="1">
        <f t="array" aca="1" ref="AM657" ca="1">IF($A657&gt;AM$1,"",$C657*INDEX('ETS yield tables'!$D$198:$CO$226,$B657,AM$1-$A657+1)/10^6)</f>
        <v>0</v>
      </c>
      <c r="AN657" cm="1">
        <f t="array" aca="1" ref="AN657" ca="1">IF($A657&gt;AN$1,"",$C657*INDEX('ETS yield tables'!$D$198:$CO$226,$B657,AN$1-$A657+1)/10^6)</f>
        <v>0</v>
      </c>
      <c r="AO657" cm="1">
        <f t="array" aca="1" ref="AO657" ca="1">IF($A657&gt;AO$1,"",$C657*INDEX('ETS yield tables'!$D$198:$CO$226,$B657,AO$1-$A657+1)/10^6)</f>
        <v>0</v>
      </c>
      <c r="AP657" cm="1">
        <f t="array" aca="1" ref="AP657" ca="1">IF($A657&gt;AP$1,"",$C657*INDEX('ETS yield tables'!$D$198:$CO$226,$B657,AP$1-$A657+1)/10^6)</f>
        <v>0</v>
      </c>
      <c r="AQ657" cm="1">
        <f t="array" aca="1" ref="AQ657" ca="1">IF($A657&gt;AQ$1,"",$C657*INDEX('ETS yield tables'!$D$198:$CO$226,$B657,AQ$1-$A657+1)/10^6)</f>
        <v>0</v>
      </c>
      <c r="AR657" cm="1">
        <f t="array" aca="1" ref="AR657" ca="1">IF($A657&gt;AR$1,"",$C657*INDEX('ETS yield tables'!$D$198:$CO$226,$B657,AR$1-$A657+1)/10^6)</f>
        <v>0</v>
      </c>
      <c r="AS657" cm="1">
        <f t="array" aca="1" ref="AS657" ca="1">IF($A657&gt;AS$1,"",$C657*INDEX('ETS yield tables'!$D$198:$CO$226,$B657,AS$1-$A657+1)/10^6)</f>
        <v>0</v>
      </c>
      <c r="AT657" cm="1">
        <f t="array" aca="1" ref="AT657" ca="1">IF($A657&gt;AT$1,"",$C657*INDEX('ETS yield tables'!$D$198:$CO$226,$B657,AT$1-$A657+1)/10^6)</f>
        <v>0</v>
      </c>
      <c r="AU657" cm="1">
        <f t="array" aca="1" ref="AU657" ca="1">IF($A657&gt;AU$1,"",$C657*INDEX('ETS yield tables'!$D$198:$CO$226,$B657,AU$1-$A657+1)/10^6)</f>
        <v>0</v>
      </c>
      <c r="AV657" cm="1">
        <f t="array" aca="1" ref="AV657" ca="1">IF($A657&gt;AV$1,"",$C657*INDEX('ETS yield tables'!$D$198:$CO$226,$B657,AV$1-$A657+1)/10^6)</f>
        <v>0</v>
      </c>
      <c r="AW657" cm="1">
        <f t="array" aca="1" ref="AW657" ca="1">IF($A657&gt;AW$1,"",$C657*INDEX('ETS yield tables'!$D$198:$CO$226,$B657,AW$1-$A657+1)/10^6)</f>
        <v>0</v>
      </c>
      <c r="AX657" cm="1">
        <f t="array" aca="1" ref="AX657" ca="1">IF($A657&gt;AX$1,"",$C657*INDEX('ETS yield tables'!$D$198:$CO$226,$B657,AX$1-$A657+1)/10^6)</f>
        <v>0</v>
      </c>
      <c r="AY657" cm="1">
        <f t="array" aca="1" ref="AY657" ca="1">IF($A657&gt;AY$1,"",$C657*INDEX('ETS yield tables'!$D$198:$CO$226,$B657,AY$1-$A657+1)/10^6)</f>
        <v>0</v>
      </c>
      <c r="AZ657" cm="1">
        <f t="array" aca="1" ref="AZ657" ca="1">IF($A657&gt;AZ$1,"",$C657*INDEX('ETS yield tables'!$D$198:$CO$226,$B657,AZ$1-$A657+1)/10^6)</f>
        <v>0</v>
      </c>
      <c r="BA657" cm="1">
        <f t="array" aca="1" ref="BA657" ca="1">IF($A657&gt;BA$1,"",$C657*INDEX('ETS yield tables'!$D$198:$CO$226,$B657,BA$1-$A657+1)/10^6)</f>
        <v>0</v>
      </c>
      <c r="BB657" cm="1">
        <f t="array" aca="1" ref="BB657" ca="1">IF($A657&gt;BB$1,"",$C657*INDEX('ETS yield tables'!$D$198:$CO$226,$B657,BB$1-$A657+1)/10^6)</f>
        <v>0</v>
      </c>
      <c r="BC657" cm="1">
        <f t="array" aca="1" ref="BC657" ca="1">IF($A657&gt;BC$1,"",$C657*INDEX('ETS yield tables'!$D$198:$CO$226,$B657,BC$1-$A657+1)/10^6)</f>
        <v>0</v>
      </c>
      <c r="BD657" cm="1">
        <f t="array" aca="1" ref="BD657" ca="1">IF($A657&gt;BD$1,"",$C657*INDEX('ETS yield tables'!$D$198:$CO$226,$B657,BD$1-$A657+1)/10^6)</f>
        <v>0</v>
      </c>
      <c r="BE657" cm="1">
        <f t="array" aca="1" ref="BE657" ca="1">IF($A657&gt;BE$1,"",$C657*INDEX('ETS yield tables'!$D$198:$CO$226,$B657,BE$1-$A657+1)/10^6)</f>
        <v>0</v>
      </c>
      <c r="BF657" cm="1">
        <f t="array" aca="1" ref="BF657" ca="1">IF($A657&gt;BF$1,"",$C657*INDEX('ETS yield tables'!$D$198:$CO$226,$B657,BF$1-$A657+1)/10^6)</f>
        <v>0</v>
      </c>
      <c r="BG657" cm="1">
        <f t="array" aca="1" ref="BG657" ca="1">IF($A657&gt;BG$1,"",$C657*INDEX('ETS yield tables'!$D$198:$CO$226,$B657,BG$1-$A657+1)/10^6)</f>
        <v>0</v>
      </c>
      <c r="BH657" cm="1">
        <f t="array" aca="1" ref="BH657" ca="1">IF($A657&gt;BH$1,"",$C657*INDEX('ETS yield tables'!$D$198:$CO$226,$B657,BH$1-$A657+1)/10^6)</f>
        <v>0</v>
      </c>
      <c r="BI657" cm="1">
        <f t="array" aca="1" ref="BI657" ca="1">IF($A657&gt;BI$1,"",$C657*INDEX('ETS yield tables'!$D$198:$CO$226,$B657,BI$1-$A657+1)/10^6)</f>
        <v>0</v>
      </c>
      <c r="BJ657" cm="1">
        <f t="array" aca="1" ref="BJ657" ca="1">IF($A657&gt;BJ$1,"",$C657*INDEX('ETS yield tables'!$D$198:$CO$226,$B657,BJ$1-$A657+1)/10^6)</f>
        <v>0</v>
      </c>
      <c r="BK657" cm="1">
        <f t="array" aca="1" ref="BK657" ca="1">IF($A657&gt;BK$1,"",$C657*INDEX('ETS yield tables'!$D$198:$CO$226,$B657,BK$1-$A657+1)/10^6)</f>
        <v>0</v>
      </c>
      <c r="BL657" cm="1">
        <f t="array" aca="1" ref="BL657" ca="1">IF($A657&gt;BL$1,"",$C657*INDEX('ETS yield tables'!$D$198:$CO$226,$B657,BL$1-$A657+1)/10^6)</f>
        <v>0</v>
      </c>
      <c r="BM657" cm="1">
        <f t="array" aca="1" ref="BM657" ca="1">IF($A657&gt;BM$1,"",$C657*INDEX('ETS yield tables'!$D$198:$CO$226,$B657,BM$1-$A657+1)/10^6)</f>
        <v>0</v>
      </c>
      <c r="BN657" cm="1">
        <f t="array" aca="1" ref="BN657" ca="1">IF($A657&gt;BN$1,"",$C657*INDEX('ETS yield tables'!$D$198:$CO$226,$B657,BN$1-$A657+1)/10^6)</f>
        <v>0</v>
      </c>
      <c r="BO657" cm="1">
        <f t="array" aca="1" ref="BO657" ca="1">IF($A657&gt;BO$1,"",$C657*INDEX('ETS yield tables'!$D$198:$CO$226,$B657,BO$1-$A657+1)/10^6)</f>
        <v>0</v>
      </c>
      <c r="BP657" cm="1">
        <f t="array" aca="1" ref="BP657" ca="1">IF($A657&gt;BP$1,"",$C657*INDEX('ETS yield tables'!$D$198:$CO$226,$B657,BP$1-$A657+1)/10^6)</f>
        <v>0</v>
      </c>
      <c r="BQ657" cm="1">
        <f t="array" aca="1" ref="BQ657" ca="1">IF($A657&gt;BQ$1,"",$C657*INDEX('ETS yield tables'!$D$198:$CO$226,$B657,BQ$1-$A657+1)/10^6)</f>
        <v>0</v>
      </c>
      <c r="BR657" cm="1">
        <f t="array" aca="1" ref="BR657" ca="1">IF($A657&gt;BR$1,"",$C657*INDEX('ETS yield tables'!$D$198:$CO$226,$B657,BR$1-$A657+1)/10^6)</f>
        <v>0</v>
      </c>
      <c r="BS657" cm="1">
        <f t="array" aca="1" ref="BS657" ca="1">IF($A657&gt;BS$1,"",$C657*INDEX('ETS yield tables'!$D$198:$CO$226,$B657,BS$1-$A657+1)/10^6)</f>
        <v>0</v>
      </c>
      <c r="BT657" cm="1">
        <f t="array" aca="1" ref="BT657" ca="1">IF($A657&gt;BT$1,"",$C657*INDEX('ETS yield tables'!$D$198:$CO$226,$B657,BT$1-$A657+1)/10^6)</f>
        <v>0</v>
      </c>
      <c r="BU657" cm="1">
        <f t="array" aca="1" ref="BU657" ca="1">IF($A657&gt;BU$1,"",$C657*INDEX('ETS yield tables'!$D$198:$CO$226,$B657,BU$1-$A657+1)/10^6)</f>
        <v>0</v>
      </c>
      <c r="BV657" cm="1">
        <f t="array" aca="1" ref="BV657" ca="1">IF($A657&gt;BV$1,"",$C657*INDEX('ETS yield tables'!$D$198:$CO$226,$B657,BV$1-$A657+1)/10^6)</f>
        <v>0</v>
      </c>
      <c r="BW657" cm="1">
        <f t="array" aca="1" ref="BW657" ca="1">IF($A657&gt;BW$1,"",$C657*INDEX('ETS yield tables'!$D$198:$CO$226,$B657,BW$1-$A657+1)/10^6)</f>
        <v>0</v>
      </c>
      <c r="BX657" cm="1">
        <f t="array" aca="1" ref="BX657" ca="1">IF($A657&gt;BX$1,"",$C657*INDEX('ETS yield tables'!$D$198:$CO$226,$B657,BX$1-$A657+1)/10^6)</f>
        <v>0</v>
      </c>
      <c r="BY657" cm="1">
        <f t="array" aca="1" ref="BY657" ca="1">IF($A657&gt;BY$1,"",$C657*INDEX('ETS yield tables'!$D$198:$CO$226,$B657,BY$1-$A657+1)/10^6)</f>
        <v>0</v>
      </c>
      <c r="BZ657" cm="1">
        <f t="array" aca="1" ref="BZ657" ca="1">IF($A657&gt;BZ$1,"",$C657*INDEX('ETS yield tables'!$D$198:$CO$226,$B657,BZ$1-$A657+1)/10^6)</f>
        <v>0</v>
      </c>
      <c r="CA657" cm="1">
        <f t="array" aca="1" ref="CA657" ca="1">IF($A657&gt;CA$1,"",$C657*INDEX('ETS yield tables'!$D$198:$CO$226,$B657,CA$1-$A657+1)/10^6)</f>
        <v>0</v>
      </c>
      <c r="CB657" cm="1">
        <f t="array" aca="1" ref="CB657" ca="1">IF($A657&gt;CB$1,"",$C657*INDEX('ETS yield tables'!$D$198:$CO$226,$B657,CB$1-$A657+1)/10^6)</f>
        <v>0</v>
      </c>
      <c r="CC657" cm="1">
        <f t="array" aca="1" ref="CC657" ca="1">IF($A657&gt;CC$1,"",$C657*INDEX('ETS yield tables'!$D$198:$CO$226,$B657,CC$1-$A657+1)/10^6)</f>
        <v>0</v>
      </c>
      <c r="CD657" cm="1">
        <f t="array" aca="1" ref="CD657" ca="1">IF($A657&gt;CD$1,"",$C657*INDEX('ETS yield tables'!$D$198:$CO$226,$B657,CD$1-$A657+1)/10^6)</f>
        <v>0</v>
      </c>
      <c r="CE657" cm="1">
        <f t="array" aca="1" ref="CE657" ca="1">IF($A657&gt;CE$1,"",$C657*INDEX('ETS yield tables'!$D$198:$CO$226,$B657,CE$1-$A657+1)/10^6)</f>
        <v>0</v>
      </c>
      <c r="CF657" cm="1">
        <f t="array" aca="1" ref="CF657" ca="1">IF($A657&gt;CF$1,"",$C657*INDEX('ETS yield tables'!$D$198:$CO$226,$B657,CF$1-$A657+1)/10^6)</f>
        <v>0</v>
      </c>
      <c r="CG657" cm="1">
        <f t="array" aca="1" ref="CG657" ca="1">IF($A657&gt;CG$1,"",$C657*INDEX('ETS yield tables'!$D$198:$CO$226,$B657,CG$1-$A657+1)/10^6)</f>
        <v>0</v>
      </c>
      <c r="CH657" cm="1">
        <f t="array" aca="1" ref="CH657" ca="1">IF($A657&gt;CH$1,"",$C657*INDEX('ETS yield tables'!$D$198:$CO$226,$B657,CH$1-$A657+1)/10^6)</f>
        <v>0</v>
      </c>
      <c r="CI657" cm="1">
        <f t="array" aca="1" ref="CI657" ca="1">IF($A657&gt;CI$1,"",$C657*INDEX('ETS yield tables'!$D$198:$CO$226,$B657,CI$1-$A657+1)/10^6)</f>
        <v>0</v>
      </c>
      <c r="CJ657" cm="1">
        <f t="array" aca="1" ref="CJ657" ca="1">IF($A657&gt;CJ$1,"",$C657*INDEX('ETS yield tables'!$D$198:$CO$226,$B657,CJ$1-$A657+1)/10^6)</f>
        <v>0</v>
      </c>
      <c r="CK657" cm="1">
        <f t="array" aca="1" ref="CK657" ca="1">IF($A657&gt;CK$1,"",$C657*INDEX('ETS yield tables'!$D$198:$CO$226,$B657,CK$1-$A657+1)/10^6)</f>
        <v>0</v>
      </c>
      <c r="CL657" cm="1">
        <f t="array" aca="1" ref="CL657" ca="1">IF($A657&gt;CL$1,"",$C657*INDEX('ETS yield tables'!$D$198:$CO$226,$B657,CL$1-$A657+1)/10^6)</f>
        <v>0</v>
      </c>
      <c r="CM657" cm="1">
        <f t="array" aca="1" ref="CM657" ca="1">IF($A657&gt;CM$1,"",$C657*INDEX('ETS yield tables'!$D$198:$CO$226,$B657,CM$1-$A657+1)/10^6)</f>
        <v>0</v>
      </c>
      <c r="CN657" cm="1">
        <f t="array" aca="1" ref="CN657" ca="1">IF($A657&gt;CN$1,"",$C657*INDEX('ETS yield tables'!$D$198:$CO$226,$B657,CN$1-$A657+1)/10^6)</f>
        <v>0</v>
      </c>
      <c r="CO657" cm="1">
        <f t="array" aca="1" ref="CO657" ca="1">IF($A657&gt;CO$1,"",$C657*INDEX('ETS yield tables'!$D$198:$CO$226,$B657,CO$1-$A657+1)/10^6)</f>
        <v>0</v>
      </c>
    </row>
    <row r="658" spans="1:93" hidden="1" outlineLevel="1">
      <c r="A658">
        <v>2001</v>
      </c>
      <c r="B658">
        <f t="shared" si="306"/>
        <v>18</v>
      </c>
      <c r="C658" s="1">
        <v>0</v>
      </c>
      <c r="D658" s="64"/>
      <c r="E658" s="64"/>
      <c r="F658" s="64"/>
      <c r="G658" s="64"/>
      <c r="H658" s="64"/>
      <c r="I658" s="64"/>
      <c r="J658" s="64"/>
      <c r="K658" s="64"/>
      <c r="L658" s="64"/>
      <c r="M658" s="64"/>
      <c r="N658" s="64"/>
      <c r="O658" s="64"/>
      <c r="P658" s="64"/>
      <c r="Q658" s="64"/>
      <c r="R658" s="64"/>
      <c r="S658" s="64"/>
      <c r="T658" s="64"/>
      <c r="U658" s="64"/>
      <c r="V658" s="64"/>
      <c r="W658" s="64"/>
      <c r="X658" s="64"/>
      <c r="Y658" s="64"/>
      <c r="Z658" s="64"/>
      <c r="AA658" s="64"/>
      <c r="AB658" s="64"/>
      <c r="AC658" s="64"/>
      <c r="AD658" s="64"/>
      <c r="AE658" s="64"/>
      <c r="AF658" cm="1">
        <f t="array" aca="1" ref="AF658" ca="1">IF($A658&gt;AF$1,"",$C658*INDEX('ETS yield tables'!$D$198:$CO$226,$B658,AF$1-$A658+1)/10^6)</f>
        <v>0</v>
      </c>
      <c r="AG658" cm="1">
        <f t="array" aca="1" ref="AG658" ca="1">IF($A658&gt;AG$1,"",$C658*INDEX('ETS yield tables'!$D$198:$CO$226,$B658,AG$1-$A658+1)/10^6)</f>
        <v>0</v>
      </c>
      <c r="AH658" cm="1">
        <f t="array" aca="1" ref="AH658" ca="1">IF($A658&gt;AH$1,"",$C658*INDEX('ETS yield tables'!$D$198:$CO$226,$B658,AH$1-$A658+1)/10^6)</f>
        <v>0</v>
      </c>
      <c r="AI658" cm="1">
        <f t="array" aca="1" ref="AI658" ca="1">IF($A658&gt;AI$1,"",$C658*INDEX('ETS yield tables'!$D$198:$CO$226,$B658,AI$1-$A658+1)/10^6)</f>
        <v>0</v>
      </c>
      <c r="AJ658" cm="1">
        <f t="array" aca="1" ref="AJ658" ca="1">IF($A658&gt;AJ$1,"",$C658*INDEX('ETS yield tables'!$D$198:$CO$226,$B658,AJ$1-$A658+1)/10^6)</f>
        <v>0</v>
      </c>
      <c r="AK658" cm="1">
        <f t="array" aca="1" ref="AK658" ca="1">IF($A658&gt;AK$1,"",$C658*INDEX('ETS yield tables'!$D$198:$CO$226,$B658,AK$1-$A658+1)/10^6)</f>
        <v>0</v>
      </c>
      <c r="AL658" cm="1">
        <f t="array" aca="1" ref="AL658" ca="1">IF($A658&gt;AL$1,"",$C658*INDEX('ETS yield tables'!$D$198:$CO$226,$B658,AL$1-$A658+1)/10^6)</f>
        <v>0</v>
      </c>
      <c r="AM658" cm="1">
        <f t="array" aca="1" ref="AM658" ca="1">IF($A658&gt;AM$1,"",$C658*INDEX('ETS yield tables'!$D$198:$CO$226,$B658,AM$1-$A658+1)/10^6)</f>
        <v>0</v>
      </c>
      <c r="AN658" cm="1">
        <f t="array" aca="1" ref="AN658" ca="1">IF($A658&gt;AN$1,"",$C658*INDEX('ETS yield tables'!$D$198:$CO$226,$B658,AN$1-$A658+1)/10^6)</f>
        <v>0</v>
      </c>
      <c r="AO658" cm="1">
        <f t="array" aca="1" ref="AO658" ca="1">IF($A658&gt;AO$1,"",$C658*INDEX('ETS yield tables'!$D$198:$CO$226,$B658,AO$1-$A658+1)/10^6)</f>
        <v>0</v>
      </c>
      <c r="AP658" cm="1">
        <f t="array" aca="1" ref="AP658" ca="1">IF($A658&gt;AP$1,"",$C658*INDEX('ETS yield tables'!$D$198:$CO$226,$B658,AP$1-$A658+1)/10^6)</f>
        <v>0</v>
      </c>
      <c r="AQ658" cm="1">
        <f t="array" aca="1" ref="AQ658" ca="1">IF($A658&gt;AQ$1,"",$C658*INDEX('ETS yield tables'!$D$198:$CO$226,$B658,AQ$1-$A658+1)/10^6)</f>
        <v>0</v>
      </c>
      <c r="AR658" cm="1">
        <f t="array" aca="1" ref="AR658" ca="1">IF($A658&gt;AR$1,"",$C658*INDEX('ETS yield tables'!$D$198:$CO$226,$B658,AR$1-$A658+1)/10^6)</f>
        <v>0</v>
      </c>
      <c r="AS658" cm="1">
        <f t="array" aca="1" ref="AS658" ca="1">IF($A658&gt;AS$1,"",$C658*INDEX('ETS yield tables'!$D$198:$CO$226,$B658,AS$1-$A658+1)/10^6)</f>
        <v>0</v>
      </c>
      <c r="AT658" cm="1">
        <f t="array" aca="1" ref="AT658" ca="1">IF($A658&gt;AT$1,"",$C658*INDEX('ETS yield tables'!$D$198:$CO$226,$B658,AT$1-$A658+1)/10^6)</f>
        <v>0</v>
      </c>
      <c r="AU658" cm="1">
        <f t="array" aca="1" ref="AU658" ca="1">IF($A658&gt;AU$1,"",$C658*INDEX('ETS yield tables'!$D$198:$CO$226,$B658,AU$1-$A658+1)/10^6)</f>
        <v>0</v>
      </c>
      <c r="AV658" cm="1">
        <f t="array" aca="1" ref="AV658" ca="1">IF($A658&gt;AV$1,"",$C658*INDEX('ETS yield tables'!$D$198:$CO$226,$B658,AV$1-$A658+1)/10^6)</f>
        <v>0</v>
      </c>
      <c r="AW658" cm="1">
        <f t="array" aca="1" ref="AW658" ca="1">IF($A658&gt;AW$1,"",$C658*INDEX('ETS yield tables'!$D$198:$CO$226,$B658,AW$1-$A658+1)/10^6)</f>
        <v>0</v>
      </c>
      <c r="AX658" cm="1">
        <f t="array" aca="1" ref="AX658" ca="1">IF($A658&gt;AX$1,"",$C658*INDEX('ETS yield tables'!$D$198:$CO$226,$B658,AX$1-$A658+1)/10^6)</f>
        <v>0</v>
      </c>
      <c r="AY658" cm="1">
        <f t="array" aca="1" ref="AY658" ca="1">IF($A658&gt;AY$1,"",$C658*INDEX('ETS yield tables'!$D$198:$CO$226,$B658,AY$1-$A658+1)/10^6)</f>
        <v>0</v>
      </c>
      <c r="AZ658" cm="1">
        <f t="array" aca="1" ref="AZ658" ca="1">IF($A658&gt;AZ$1,"",$C658*INDEX('ETS yield tables'!$D$198:$CO$226,$B658,AZ$1-$A658+1)/10^6)</f>
        <v>0</v>
      </c>
      <c r="BA658" cm="1">
        <f t="array" aca="1" ref="BA658" ca="1">IF($A658&gt;BA$1,"",$C658*INDEX('ETS yield tables'!$D$198:$CO$226,$B658,BA$1-$A658+1)/10^6)</f>
        <v>0</v>
      </c>
      <c r="BB658" cm="1">
        <f t="array" aca="1" ref="BB658" ca="1">IF($A658&gt;BB$1,"",$C658*INDEX('ETS yield tables'!$D$198:$CO$226,$B658,BB$1-$A658+1)/10^6)</f>
        <v>0</v>
      </c>
      <c r="BC658" cm="1">
        <f t="array" aca="1" ref="BC658" ca="1">IF($A658&gt;BC$1,"",$C658*INDEX('ETS yield tables'!$D$198:$CO$226,$B658,BC$1-$A658+1)/10^6)</f>
        <v>0</v>
      </c>
      <c r="BD658" cm="1">
        <f t="array" aca="1" ref="BD658" ca="1">IF($A658&gt;BD$1,"",$C658*INDEX('ETS yield tables'!$D$198:$CO$226,$B658,BD$1-$A658+1)/10^6)</f>
        <v>0</v>
      </c>
      <c r="BE658" cm="1">
        <f t="array" aca="1" ref="BE658" ca="1">IF($A658&gt;BE$1,"",$C658*INDEX('ETS yield tables'!$D$198:$CO$226,$B658,BE$1-$A658+1)/10^6)</f>
        <v>0</v>
      </c>
      <c r="BF658" cm="1">
        <f t="array" aca="1" ref="BF658" ca="1">IF($A658&gt;BF$1,"",$C658*INDEX('ETS yield tables'!$D$198:$CO$226,$B658,BF$1-$A658+1)/10^6)</f>
        <v>0</v>
      </c>
      <c r="BG658" cm="1">
        <f t="array" aca="1" ref="BG658" ca="1">IF($A658&gt;BG$1,"",$C658*INDEX('ETS yield tables'!$D$198:$CO$226,$B658,BG$1-$A658+1)/10^6)</f>
        <v>0</v>
      </c>
      <c r="BH658" cm="1">
        <f t="array" aca="1" ref="BH658" ca="1">IF($A658&gt;BH$1,"",$C658*INDEX('ETS yield tables'!$D$198:$CO$226,$B658,BH$1-$A658+1)/10^6)</f>
        <v>0</v>
      </c>
      <c r="BI658" cm="1">
        <f t="array" aca="1" ref="BI658" ca="1">IF($A658&gt;BI$1,"",$C658*INDEX('ETS yield tables'!$D$198:$CO$226,$B658,BI$1-$A658+1)/10^6)</f>
        <v>0</v>
      </c>
      <c r="BJ658" cm="1">
        <f t="array" aca="1" ref="BJ658" ca="1">IF($A658&gt;BJ$1,"",$C658*INDEX('ETS yield tables'!$D$198:$CO$226,$B658,BJ$1-$A658+1)/10^6)</f>
        <v>0</v>
      </c>
      <c r="BK658" cm="1">
        <f t="array" aca="1" ref="BK658" ca="1">IF($A658&gt;BK$1,"",$C658*INDEX('ETS yield tables'!$D$198:$CO$226,$B658,BK$1-$A658+1)/10^6)</f>
        <v>0</v>
      </c>
      <c r="BL658" cm="1">
        <f t="array" aca="1" ref="BL658" ca="1">IF($A658&gt;BL$1,"",$C658*INDEX('ETS yield tables'!$D$198:$CO$226,$B658,BL$1-$A658+1)/10^6)</f>
        <v>0</v>
      </c>
      <c r="BM658" cm="1">
        <f t="array" aca="1" ref="BM658" ca="1">IF($A658&gt;BM$1,"",$C658*INDEX('ETS yield tables'!$D$198:$CO$226,$B658,BM$1-$A658+1)/10^6)</f>
        <v>0</v>
      </c>
      <c r="BN658" cm="1">
        <f t="array" aca="1" ref="BN658" ca="1">IF($A658&gt;BN$1,"",$C658*INDEX('ETS yield tables'!$D$198:$CO$226,$B658,BN$1-$A658+1)/10^6)</f>
        <v>0</v>
      </c>
      <c r="BO658" cm="1">
        <f t="array" aca="1" ref="BO658" ca="1">IF($A658&gt;BO$1,"",$C658*INDEX('ETS yield tables'!$D$198:$CO$226,$B658,BO$1-$A658+1)/10^6)</f>
        <v>0</v>
      </c>
      <c r="BP658" cm="1">
        <f t="array" aca="1" ref="BP658" ca="1">IF($A658&gt;BP$1,"",$C658*INDEX('ETS yield tables'!$D$198:$CO$226,$B658,BP$1-$A658+1)/10^6)</f>
        <v>0</v>
      </c>
      <c r="BQ658" cm="1">
        <f t="array" aca="1" ref="BQ658" ca="1">IF($A658&gt;BQ$1,"",$C658*INDEX('ETS yield tables'!$D$198:$CO$226,$B658,BQ$1-$A658+1)/10^6)</f>
        <v>0</v>
      </c>
      <c r="BR658" cm="1">
        <f t="array" aca="1" ref="BR658" ca="1">IF($A658&gt;BR$1,"",$C658*INDEX('ETS yield tables'!$D$198:$CO$226,$B658,BR$1-$A658+1)/10^6)</f>
        <v>0</v>
      </c>
      <c r="BS658" cm="1">
        <f t="array" aca="1" ref="BS658" ca="1">IF($A658&gt;BS$1,"",$C658*INDEX('ETS yield tables'!$D$198:$CO$226,$B658,BS$1-$A658+1)/10^6)</f>
        <v>0</v>
      </c>
      <c r="BT658" cm="1">
        <f t="array" aca="1" ref="BT658" ca="1">IF($A658&gt;BT$1,"",$C658*INDEX('ETS yield tables'!$D$198:$CO$226,$B658,BT$1-$A658+1)/10^6)</f>
        <v>0</v>
      </c>
      <c r="BU658" cm="1">
        <f t="array" aca="1" ref="BU658" ca="1">IF($A658&gt;BU$1,"",$C658*INDEX('ETS yield tables'!$D$198:$CO$226,$B658,BU$1-$A658+1)/10^6)</f>
        <v>0</v>
      </c>
      <c r="BV658" cm="1">
        <f t="array" aca="1" ref="BV658" ca="1">IF($A658&gt;BV$1,"",$C658*INDEX('ETS yield tables'!$D$198:$CO$226,$B658,BV$1-$A658+1)/10^6)</f>
        <v>0</v>
      </c>
      <c r="BW658" cm="1">
        <f t="array" aca="1" ref="BW658" ca="1">IF($A658&gt;BW$1,"",$C658*INDEX('ETS yield tables'!$D$198:$CO$226,$B658,BW$1-$A658+1)/10^6)</f>
        <v>0</v>
      </c>
      <c r="BX658" cm="1">
        <f t="array" aca="1" ref="BX658" ca="1">IF($A658&gt;BX$1,"",$C658*INDEX('ETS yield tables'!$D$198:$CO$226,$B658,BX$1-$A658+1)/10^6)</f>
        <v>0</v>
      </c>
      <c r="BY658" cm="1">
        <f t="array" aca="1" ref="BY658" ca="1">IF($A658&gt;BY$1,"",$C658*INDEX('ETS yield tables'!$D$198:$CO$226,$B658,BY$1-$A658+1)/10^6)</f>
        <v>0</v>
      </c>
      <c r="BZ658" cm="1">
        <f t="array" aca="1" ref="BZ658" ca="1">IF($A658&gt;BZ$1,"",$C658*INDEX('ETS yield tables'!$D$198:$CO$226,$B658,BZ$1-$A658+1)/10^6)</f>
        <v>0</v>
      </c>
      <c r="CA658" cm="1">
        <f t="array" aca="1" ref="CA658" ca="1">IF($A658&gt;CA$1,"",$C658*INDEX('ETS yield tables'!$D$198:$CO$226,$B658,CA$1-$A658+1)/10^6)</f>
        <v>0</v>
      </c>
      <c r="CB658" cm="1">
        <f t="array" aca="1" ref="CB658" ca="1">IF($A658&gt;CB$1,"",$C658*INDEX('ETS yield tables'!$D$198:$CO$226,$B658,CB$1-$A658+1)/10^6)</f>
        <v>0</v>
      </c>
      <c r="CC658" cm="1">
        <f t="array" aca="1" ref="CC658" ca="1">IF($A658&gt;CC$1,"",$C658*INDEX('ETS yield tables'!$D$198:$CO$226,$B658,CC$1-$A658+1)/10^6)</f>
        <v>0</v>
      </c>
      <c r="CD658" cm="1">
        <f t="array" aca="1" ref="CD658" ca="1">IF($A658&gt;CD$1,"",$C658*INDEX('ETS yield tables'!$D$198:$CO$226,$B658,CD$1-$A658+1)/10^6)</f>
        <v>0</v>
      </c>
      <c r="CE658" cm="1">
        <f t="array" aca="1" ref="CE658" ca="1">IF($A658&gt;CE$1,"",$C658*INDEX('ETS yield tables'!$D$198:$CO$226,$B658,CE$1-$A658+1)/10^6)</f>
        <v>0</v>
      </c>
      <c r="CF658" cm="1">
        <f t="array" aca="1" ref="CF658" ca="1">IF($A658&gt;CF$1,"",$C658*INDEX('ETS yield tables'!$D$198:$CO$226,$B658,CF$1-$A658+1)/10^6)</f>
        <v>0</v>
      </c>
      <c r="CG658" cm="1">
        <f t="array" aca="1" ref="CG658" ca="1">IF($A658&gt;CG$1,"",$C658*INDEX('ETS yield tables'!$D$198:$CO$226,$B658,CG$1-$A658+1)/10^6)</f>
        <v>0</v>
      </c>
      <c r="CH658" cm="1">
        <f t="array" aca="1" ref="CH658" ca="1">IF($A658&gt;CH$1,"",$C658*INDEX('ETS yield tables'!$D$198:$CO$226,$B658,CH$1-$A658+1)/10^6)</f>
        <v>0</v>
      </c>
      <c r="CI658" cm="1">
        <f t="array" aca="1" ref="CI658" ca="1">IF($A658&gt;CI$1,"",$C658*INDEX('ETS yield tables'!$D$198:$CO$226,$B658,CI$1-$A658+1)/10^6)</f>
        <v>0</v>
      </c>
      <c r="CJ658" cm="1">
        <f t="array" aca="1" ref="CJ658" ca="1">IF($A658&gt;CJ$1,"",$C658*INDEX('ETS yield tables'!$D$198:$CO$226,$B658,CJ$1-$A658+1)/10^6)</f>
        <v>0</v>
      </c>
      <c r="CK658" cm="1">
        <f t="array" aca="1" ref="CK658" ca="1">IF($A658&gt;CK$1,"",$C658*INDEX('ETS yield tables'!$D$198:$CO$226,$B658,CK$1-$A658+1)/10^6)</f>
        <v>0</v>
      </c>
      <c r="CL658" cm="1">
        <f t="array" aca="1" ref="CL658" ca="1">IF($A658&gt;CL$1,"",$C658*INDEX('ETS yield tables'!$D$198:$CO$226,$B658,CL$1-$A658+1)/10^6)</f>
        <v>0</v>
      </c>
      <c r="CM658" cm="1">
        <f t="array" aca="1" ref="CM658" ca="1">IF($A658&gt;CM$1,"",$C658*INDEX('ETS yield tables'!$D$198:$CO$226,$B658,CM$1-$A658+1)/10^6)</f>
        <v>0</v>
      </c>
      <c r="CN658" cm="1">
        <f t="array" aca="1" ref="CN658" ca="1">IF($A658&gt;CN$1,"",$C658*INDEX('ETS yield tables'!$D$198:$CO$226,$B658,CN$1-$A658+1)/10^6)</f>
        <v>0</v>
      </c>
      <c r="CO658" cm="1">
        <f t="array" aca="1" ref="CO658" ca="1">IF($A658&gt;CO$1,"",$C658*INDEX('ETS yield tables'!$D$198:$CO$226,$B658,CO$1-$A658+1)/10^6)</f>
        <v>0</v>
      </c>
    </row>
    <row r="659" spans="1:93" hidden="1" outlineLevel="1">
      <c r="A659">
        <v>2002</v>
      </c>
      <c r="B659">
        <f t="shared" si="306"/>
        <v>17</v>
      </c>
      <c r="C659" s="1">
        <v>0</v>
      </c>
      <c r="D659" s="64"/>
      <c r="E659" s="64"/>
      <c r="F659" s="64"/>
      <c r="G659" s="64"/>
      <c r="H659" s="64"/>
      <c r="I659" s="64"/>
      <c r="J659" s="64"/>
      <c r="K659" s="64"/>
      <c r="L659" s="64"/>
      <c r="M659" s="64"/>
      <c r="N659" s="64"/>
      <c r="O659" s="64"/>
      <c r="P659" s="64"/>
      <c r="Q659" s="64"/>
      <c r="R659" s="64"/>
      <c r="S659" s="64"/>
      <c r="T659" s="64"/>
      <c r="U659" s="64"/>
      <c r="V659" s="64"/>
      <c r="W659" s="64"/>
      <c r="X659" s="64"/>
      <c r="Y659" s="64"/>
      <c r="Z659" s="64"/>
      <c r="AA659" s="64"/>
      <c r="AB659" s="64"/>
      <c r="AC659" s="64"/>
      <c r="AD659" s="64"/>
      <c r="AE659" s="64"/>
      <c r="AF659" cm="1">
        <f t="array" aca="1" ref="AF659" ca="1">IF($A659&gt;AF$1,"",$C659*INDEX('ETS yield tables'!$D$198:$CO$226,$B659,AF$1-$A659+1)/10^6)</f>
        <v>0</v>
      </c>
      <c r="AG659" cm="1">
        <f t="array" aca="1" ref="AG659" ca="1">IF($A659&gt;AG$1,"",$C659*INDEX('ETS yield tables'!$D$198:$CO$226,$B659,AG$1-$A659+1)/10^6)</f>
        <v>0</v>
      </c>
      <c r="AH659" cm="1">
        <f t="array" aca="1" ref="AH659" ca="1">IF($A659&gt;AH$1,"",$C659*INDEX('ETS yield tables'!$D$198:$CO$226,$B659,AH$1-$A659+1)/10^6)</f>
        <v>0</v>
      </c>
      <c r="AI659" cm="1">
        <f t="array" aca="1" ref="AI659" ca="1">IF($A659&gt;AI$1,"",$C659*INDEX('ETS yield tables'!$D$198:$CO$226,$B659,AI$1-$A659+1)/10^6)</f>
        <v>0</v>
      </c>
      <c r="AJ659" cm="1">
        <f t="array" aca="1" ref="AJ659" ca="1">IF($A659&gt;AJ$1,"",$C659*INDEX('ETS yield tables'!$D$198:$CO$226,$B659,AJ$1-$A659+1)/10^6)</f>
        <v>0</v>
      </c>
      <c r="AK659" cm="1">
        <f t="array" aca="1" ref="AK659" ca="1">IF($A659&gt;AK$1,"",$C659*INDEX('ETS yield tables'!$D$198:$CO$226,$B659,AK$1-$A659+1)/10^6)</f>
        <v>0</v>
      </c>
      <c r="AL659" cm="1">
        <f t="array" aca="1" ref="AL659" ca="1">IF($A659&gt;AL$1,"",$C659*INDEX('ETS yield tables'!$D$198:$CO$226,$B659,AL$1-$A659+1)/10^6)</f>
        <v>0</v>
      </c>
      <c r="AM659" cm="1">
        <f t="array" aca="1" ref="AM659" ca="1">IF($A659&gt;AM$1,"",$C659*INDEX('ETS yield tables'!$D$198:$CO$226,$B659,AM$1-$A659+1)/10^6)</f>
        <v>0</v>
      </c>
      <c r="AN659" cm="1">
        <f t="array" aca="1" ref="AN659" ca="1">IF($A659&gt;AN$1,"",$C659*INDEX('ETS yield tables'!$D$198:$CO$226,$B659,AN$1-$A659+1)/10^6)</f>
        <v>0</v>
      </c>
      <c r="AO659" cm="1">
        <f t="array" aca="1" ref="AO659" ca="1">IF($A659&gt;AO$1,"",$C659*INDEX('ETS yield tables'!$D$198:$CO$226,$B659,AO$1-$A659+1)/10^6)</f>
        <v>0</v>
      </c>
      <c r="AP659" cm="1">
        <f t="array" aca="1" ref="AP659" ca="1">IF($A659&gt;AP$1,"",$C659*INDEX('ETS yield tables'!$D$198:$CO$226,$B659,AP$1-$A659+1)/10^6)</f>
        <v>0</v>
      </c>
      <c r="AQ659" cm="1">
        <f t="array" aca="1" ref="AQ659" ca="1">IF($A659&gt;AQ$1,"",$C659*INDEX('ETS yield tables'!$D$198:$CO$226,$B659,AQ$1-$A659+1)/10^6)</f>
        <v>0</v>
      </c>
      <c r="AR659" cm="1">
        <f t="array" aca="1" ref="AR659" ca="1">IF($A659&gt;AR$1,"",$C659*INDEX('ETS yield tables'!$D$198:$CO$226,$B659,AR$1-$A659+1)/10^6)</f>
        <v>0</v>
      </c>
      <c r="AS659" cm="1">
        <f t="array" aca="1" ref="AS659" ca="1">IF($A659&gt;AS$1,"",$C659*INDEX('ETS yield tables'!$D$198:$CO$226,$B659,AS$1-$A659+1)/10^6)</f>
        <v>0</v>
      </c>
      <c r="AT659" cm="1">
        <f t="array" aca="1" ref="AT659" ca="1">IF($A659&gt;AT$1,"",$C659*INDEX('ETS yield tables'!$D$198:$CO$226,$B659,AT$1-$A659+1)/10^6)</f>
        <v>0</v>
      </c>
      <c r="AU659" cm="1">
        <f t="array" aca="1" ref="AU659" ca="1">IF($A659&gt;AU$1,"",$C659*INDEX('ETS yield tables'!$D$198:$CO$226,$B659,AU$1-$A659+1)/10^6)</f>
        <v>0</v>
      </c>
      <c r="AV659" cm="1">
        <f t="array" aca="1" ref="AV659" ca="1">IF($A659&gt;AV$1,"",$C659*INDEX('ETS yield tables'!$D$198:$CO$226,$B659,AV$1-$A659+1)/10^6)</f>
        <v>0</v>
      </c>
      <c r="AW659" cm="1">
        <f t="array" aca="1" ref="AW659" ca="1">IF($A659&gt;AW$1,"",$C659*INDEX('ETS yield tables'!$D$198:$CO$226,$B659,AW$1-$A659+1)/10^6)</f>
        <v>0</v>
      </c>
      <c r="AX659" cm="1">
        <f t="array" aca="1" ref="AX659" ca="1">IF($A659&gt;AX$1,"",$C659*INDEX('ETS yield tables'!$D$198:$CO$226,$B659,AX$1-$A659+1)/10^6)</f>
        <v>0</v>
      </c>
      <c r="AY659" cm="1">
        <f t="array" aca="1" ref="AY659" ca="1">IF($A659&gt;AY$1,"",$C659*INDEX('ETS yield tables'!$D$198:$CO$226,$B659,AY$1-$A659+1)/10^6)</f>
        <v>0</v>
      </c>
      <c r="AZ659" cm="1">
        <f t="array" aca="1" ref="AZ659" ca="1">IF($A659&gt;AZ$1,"",$C659*INDEX('ETS yield tables'!$D$198:$CO$226,$B659,AZ$1-$A659+1)/10^6)</f>
        <v>0</v>
      </c>
      <c r="BA659" cm="1">
        <f t="array" aca="1" ref="BA659" ca="1">IF($A659&gt;BA$1,"",$C659*INDEX('ETS yield tables'!$D$198:$CO$226,$B659,BA$1-$A659+1)/10^6)</f>
        <v>0</v>
      </c>
      <c r="BB659" cm="1">
        <f t="array" aca="1" ref="BB659" ca="1">IF($A659&gt;BB$1,"",$C659*INDEX('ETS yield tables'!$D$198:$CO$226,$B659,BB$1-$A659+1)/10^6)</f>
        <v>0</v>
      </c>
      <c r="BC659" cm="1">
        <f t="array" aca="1" ref="BC659" ca="1">IF($A659&gt;BC$1,"",$C659*INDEX('ETS yield tables'!$D$198:$CO$226,$B659,BC$1-$A659+1)/10^6)</f>
        <v>0</v>
      </c>
      <c r="BD659" cm="1">
        <f t="array" aca="1" ref="BD659" ca="1">IF($A659&gt;BD$1,"",$C659*INDEX('ETS yield tables'!$D$198:$CO$226,$B659,BD$1-$A659+1)/10^6)</f>
        <v>0</v>
      </c>
      <c r="BE659" cm="1">
        <f t="array" aca="1" ref="BE659" ca="1">IF($A659&gt;BE$1,"",$C659*INDEX('ETS yield tables'!$D$198:$CO$226,$B659,BE$1-$A659+1)/10^6)</f>
        <v>0</v>
      </c>
      <c r="BF659" cm="1">
        <f t="array" aca="1" ref="BF659" ca="1">IF($A659&gt;BF$1,"",$C659*INDEX('ETS yield tables'!$D$198:$CO$226,$B659,BF$1-$A659+1)/10^6)</f>
        <v>0</v>
      </c>
      <c r="BG659" cm="1">
        <f t="array" aca="1" ref="BG659" ca="1">IF($A659&gt;BG$1,"",$C659*INDEX('ETS yield tables'!$D$198:$CO$226,$B659,BG$1-$A659+1)/10^6)</f>
        <v>0</v>
      </c>
      <c r="BH659" cm="1">
        <f t="array" aca="1" ref="BH659" ca="1">IF($A659&gt;BH$1,"",$C659*INDEX('ETS yield tables'!$D$198:$CO$226,$B659,BH$1-$A659+1)/10^6)</f>
        <v>0</v>
      </c>
      <c r="BI659" cm="1">
        <f t="array" aca="1" ref="BI659" ca="1">IF($A659&gt;BI$1,"",$C659*INDEX('ETS yield tables'!$D$198:$CO$226,$B659,BI$1-$A659+1)/10^6)</f>
        <v>0</v>
      </c>
      <c r="BJ659" cm="1">
        <f t="array" aca="1" ref="BJ659" ca="1">IF($A659&gt;BJ$1,"",$C659*INDEX('ETS yield tables'!$D$198:$CO$226,$B659,BJ$1-$A659+1)/10^6)</f>
        <v>0</v>
      </c>
      <c r="BK659" cm="1">
        <f t="array" aca="1" ref="BK659" ca="1">IF($A659&gt;BK$1,"",$C659*INDEX('ETS yield tables'!$D$198:$CO$226,$B659,BK$1-$A659+1)/10^6)</f>
        <v>0</v>
      </c>
      <c r="BL659" cm="1">
        <f t="array" aca="1" ref="BL659" ca="1">IF($A659&gt;BL$1,"",$C659*INDEX('ETS yield tables'!$D$198:$CO$226,$B659,BL$1-$A659+1)/10^6)</f>
        <v>0</v>
      </c>
      <c r="BM659" cm="1">
        <f t="array" aca="1" ref="BM659" ca="1">IF($A659&gt;BM$1,"",$C659*INDEX('ETS yield tables'!$D$198:$CO$226,$B659,BM$1-$A659+1)/10^6)</f>
        <v>0</v>
      </c>
      <c r="BN659" cm="1">
        <f t="array" aca="1" ref="BN659" ca="1">IF($A659&gt;BN$1,"",$C659*INDEX('ETS yield tables'!$D$198:$CO$226,$B659,BN$1-$A659+1)/10^6)</f>
        <v>0</v>
      </c>
      <c r="BO659" cm="1">
        <f t="array" aca="1" ref="BO659" ca="1">IF($A659&gt;BO$1,"",$C659*INDEX('ETS yield tables'!$D$198:$CO$226,$B659,BO$1-$A659+1)/10^6)</f>
        <v>0</v>
      </c>
      <c r="BP659" cm="1">
        <f t="array" aca="1" ref="BP659" ca="1">IF($A659&gt;BP$1,"",$C659*INDEX('ETS yield tables'!$D$198:$CO$226,$B659,BP$1-$A659+1)/10^6)</f>
        <v>0</v>
      </c>
      <c r="BQ659" cm="1">
        <f t="array" aca="1" ref="BQ659" ca="1">IF($A659&gt;BQ$1,"",$C659*INDEX('ETS yield tables'!$D$198:$CO$226,$B659,BQ$1-$A659+1)/10^6)</f>
        <v>0</v>
      </c>
      <c r="BR659" cm="1">
        <f t="array" aca="1" ref="BR659" ca="1">IF($A659&gt;BR$1,"",$C659*INDEX('ETS yield tables'!$D$198:$CO$226,$B659,BR$1-$A659+1)/10^6)</f>
        <v>0</v>
      </c>
      <c r="BS659" cm="1">
        <f t="array" aca="1" ref="BS659" ca="1">IF($A659&gt;BS$1,"",$C659*INDEX('ETS yield tables'!$D$198:$CO$226,$B659,BS$1-$A659+1)/10^6)</f>
        <v>0</v>
      </c>
      <c r="BT659" cm="1">
        <f t="array" aca="1" ref="BT659" ca="1">IF($A659&gt;BT$1,"",$C659*INDEX('ETS yield tables'!$D$198:$CO$226,$B659,BT$1-$A659+1)/10^6)</f>
        <v>0</v>
      </c>
      <c r="BU659" cm="1">
        <f t="array" aca="1" ref="BU659" ca="1">IF($A659&gt;BU$1,"",$C659*INDEX('ETS yield tables'!$D$198:$CO$226,$B659,BU$1-$A659+1)/10^6)</f>
        <v>0</v>
      </c>
      <c r="BV659" cm="1">
        <f t="array" aca="1" ref="BV659" ca="1">IF($A659&gt;BV$1,"",$C659*INDEX('ETS yield tables'!$D$198:$CO$226,$B659,BV$1-$A659+1)/10^6)</f>
        <v>0</v>
      </c>
      <c r="BW659" cm="1">
        <f t="array" aca="1" ref="BW659" ca="1">IF($A659&gt;BW$1,"",$C659*INDEX('ETS yield tables'!$D$198:$CO$226,$B659,BW$1-$A659+1)/10^6)</f>
        <v>0</v>
      </c>
      <c r="BX659" cm="1">
        <f t="array" aca="1" ref="BX659" ca="1">IF($A659&gt;BX$1,"",$C659*INDEX('ETS yield tables'!$D$198:$CO$226,$B659,BX$1-$A659+1)/10^6)</f>
        <v>0</v>
      </c>
      <c r="BY659" cm="1">
        <f t="array" aca="1" ref="BY659" ca="1">IF($A659&gt;BY$1,"",$C659*INDEX('ETS yield tables'!$D$198:$CO$226,$B659,BY$1-$A659+1)/10^6)</f>
        <v>0</v>
      </c>
      <c r="BZ659" cm="1">
        <f t="array" aca="1" ref="BZ659" ca="1">IF($A659&gt;BZ$1,"",$C659*INDEX('ETS yield tables'!$D$198:$CO$226,$B659,BZ$1-$A659+1)/10^6)</f>
        <v>0</v>
      </c>
      <c r="CA659" cm="1">
        <f t="array" aca="1" ref="CA659" ca="1">IF($A659&gt;CA$1,"",$C659*INDEX('ETS yield tables'!$D$198:$CO$226,$B659,CA$1-$A659+1)/10^6)</f>
        <v>0</v>
      </c>
      <c r="CB659" cm="1">
        <f t="array" aca="1" ref="CB659" ca="1">IF($A659&gt;CB$1,"",$C659*INDEX('ETS yield tables'!$D$198:$CO$226,$B659,CB$1-$A659+1)/10^6)</f>
        <v>0</v>
      </c>
      <c r="CC659" cm="1">
        <f t="array" aca="1" ref="CC659" ca="1">IF($A659&gt;CC$1,"",$C659*INDEX('ETS yield tables'!$D$198:$CO$226,$B659,CC$1-$A659+1)/10^6)</f>
        <v>0</v>
      </c>
      <c r="CD659" cm="1">
        <f t="array" aca="1" ref="CD659" ca="1">IF($A659&gt;CD$1,"",$C659*INDEX('ETS yield tables'!$D$198:$CO$226,$B659,CD$1-$A659+1)/10^6)</f>
        <v>0</v>
      </c>
      <c r="CE659" cm="1">
        <f t="array" aca="1" ref="CE659" ca="1">IF($A659&gt;CE$1,"",$C659*INDEX('ETS yield tables'!$D$198:$CO$226,$B659,CE$1-$A659+1)/10^6)</f>
        <v>0</v>
      </c>
      <c r="CF659" cm="1">
        <f t="array" aca="1" ref="CF659" ca="1">IF($A659&gt;CF$1,"",$C659*INDEX('ETS yield tables'!$D$198:$CO$226,$B659,CF$1-$A659+1)/10^6)</f>
        <v>0</v>
      </c>
      <c r="CG659" cm="1">
        <f t="array" aca="1" ref="CG659" ca="1">IF($A659&gt;CG$1,"",$C659*INDEX('ETS yield tables'!$D$198:$CO$226,$B659,CG$1-$A659+1)/10^6)</f>
        <v>0</v>
      </c>
      <c r="CH659" cm="1">
        <f t="array" aca="1" ref="CH659" ca="1">IF($A659&gt;CH$1,"",$C659*INDEX('ETS yield tables'!$D$198:$CO$226,$B659,CH$1-$A659+1)/10^6)</f>
        <v>0</v>
      </c>
      <c r="CI659" cm="1">
        <f t="array" aca="1" ref="CI659" ca="1">IF($A659&gt;CI$1,"",$C659*INDEX('ETS yield tables'!$D$198:$CO$226,$B659,CI$1-$A659+1)/10^6)</f>
        <v>0</v>
      </c>
      <c r="CJ659" cm="1">
        <f t="array" aca="1" ref="CJ659" ca="1">IF($A659&gt;CJ$1,"",$C659*INDEX('ETS yield tables'!$D$198:$CO$226,$B659,CJ$1-$A659+1)/10^6)</f>
        <v>0</v>
      </c>
      <c r="CK659" cm="1">
        <f t="array" aca="1" ref="CK659" ca="1">IF($A659&gt;CK$1,"",$C659*INDEX('ETS yield tables'!$D$198:$CO$226,$B659,CK$1-$A659+1)/10^6)</f>
        <v>0</v>
      </c>
      <c r="CL659" cm="1">
        <f t="array" aca="1" ref="CL659" ca="1">IF($A659&gt;CL$1,"",$C659*INDEX('ETS yield tables'!$D$198:$CO$226,$B659,CL$1-$A659+1)/10^6)</f>
        <v>0</v>
      </c>
      <c r="CM659" cm="1">
        <f t="array" aca="1" ref="CM659" ca="1">IF($A659&gt;CM$1,"",$C659*INDEX('ETS yield tables'!$D$198:$CO$226,$B659,CM$1-$A659+1)/10^6)</f>
        <v>0</v>
      </c>
      <c r="CN659" cm="1">
        <f t="array" aca="1" ref="CN659" ca="1">IF($A659&gt;CN$1,"",$C659*INDEX('ETS yield tables'!$D$198:$CO$226,$B659,CN$1-$A659+1)/10^6)</f>
        <v>0</v>
      </c>
      <c r="CO659" cm="1">
        <f t="array" aca="1" ref="CO659" ca="1">IF($A659&gt;CO$1,"",$C659*INDEX('ETS yield tables'!$D$198:$CO$226,$B659,CO$1-$A659+1)/10^6)</f>
        <v>0</v>
      </c>
    </row>
    <row r="660" spans="1:93" hidden="1" outlineLevel="1">
      <c r="A660">
        <v>2003</v>
      </c>
      <c r="B660">
        <f t="shared" si="306"/>
        <v>16</v>
      </c>
      <c r="C660" s="1">
        <v>0</v>
      </c>
      <c r="D660" s="64"/>
      <c r="E660" s="64"/>
      <c r="F660" s="64"/>
      <c r="G660" s="64"/>
      <c r="H660" s="64"/>
      <c r="I660" s="64"/>
      <c r="J660" s="64"/>
      <c r="K660" s="64"/>
      <c r="L660" s="64"/>
      <c r="M660" s="64"/>
      <c r="N660" s="64"/>
      <c r="O660" s="64"/>
      <c r="P660" s="64"/>
      <c r="Q660" s="64"/>
      <c r="R660" s="64"/>
      <c r="S660" s="64"/>
      <c r="T660" s="64"/>
      <c r="U660" s="64"/>
      <c r="V660" s="64"/>
      <c r="W660" s="64"/>
      <c r="X660" s="64"/>
      <c r="Y660" s="64"/>
      <c r="Z660" s="64"/>
      <c r="AA660" s="64"/>
      <c r="AB660" s="64"/>
      <c r="AC660" s="64"/>
      <c r="AD660" s="64"/>
      <c r="AE660" s="64"/>
      <c r="AF660" cm="1">
        <f t="array" aca="1" ref="AF660" ca="1">IF($A660&gt;AF$1,"",$C660*INDEX('ETS yield tables'!$D$198:$CO$226,$B660,AF$1-$A660+1)/10^6)</f>
        <v>0</v>
      </c>
      <c r="AG660" cm="1">
        <f t="array" aca="1" ref="AG660" ca="1">IF($A660&gt;AG$1,"",$C660*INDEX('ETS yield tables'!$D$198:$CO$226,$B660,AG$1-$A660+1)/10^6)</f>
        <v>0</v>
      </c>
      <c r="AH660" cm="1">
        <f t="array" aca="1" ref="AH660" ca="1">IF($A660&gt;AH$1,"",$C660*INDEX('ETS yield tables'!$D$198:$CO$226,$B660,AH$1-$A660+1)/10^6)</f>
        <v>0</v>
      </c>
      <c r="AI660" cm="1">
        <f t="array" aca="1" ref="AI660" ca="1">IF($A660&gt;AI$1,"",$C660*INDEX('ETS yield tables'!$D$198:$CO$226,$B660,AI$1-$A660+1)/10^6)</f>
        <v>0</v>
      </c>
      <c r="AJ660" cm="1">
        <f t="array" aca="1" ref="AJ660" ca="1">IF($A660&gt;AJ$1,"",$C660*INDEX('ETS yield tables'!$D$198:$CO$226,$B660,AJ$1-$A660+1)/10^6)</f>
        <v>0</v>
      </c>
      <c r="AK660" cm="1">
        <f t="array" aca="1" ref="AK660" ca="1">IF($A660&gt;AK$1,"",$C660*INDEX('ETS yield tables'!$D$198:$CO$226,$B660,AK$1-$A660+1)/10^6)</f>
        <v>0</v>
      </c>
      <c r="AL660" cm="1">
        <f t="array" aca="1" ref="AL660" ca="1">IF($A660&gt;AL$1,"",$C660*INDEX('ETS yield tables'!$D$198:$CO$226,$B660,AL$1-$A660+1)/10^6)</f>
        <v>0</v>
      </c>
      <c r="AM660" cm="1">
        <f t="array" aca="1" ref="AM660" ca="1">IF($A660&gt;AM$1,"",$C660*INDEX('ETS yield tables'!$D$198:$CO$226,$B660,AM$1-$A660+1)/10^6)</f>
        <v>0</v>
      </c>
      <c r="AN660" cm="1">
        <f t="array" aca="1" ref="AN660" ca="1">IF($A660&gt;AN$1,"",$C660*INDEX('ETS yield tables'!$D$198:$CO$226,$B660,AN$1-$A660+1)/10^6)</f>
        <v>0</v>
      </c>
      <c r="AO660" cm="1">
        <f t="array" aca="1" ref="AO660" ca="1">IF($A660&gt;AO$1,"",$C660*INDEX('ETS yield tables'!$D$198:$CO$226,$B660,AO$1-$A660+1)/10^6)</f>
        <v>0</v>
      </c>
      <c r="AP660" cm="1">
        <f t="array" aca="1" ref="AP660" ca="1">IF($A660&gt;AP$1,"",$C660*INDEX('ETS yield tables'!$D$198:$CO$226,$B660,AP$1-$A660+1)/10^6)</f>
        <v>0</v>
      </c>
      <c r="AQ660" cm="1">
        <f t="array" aca="1" ref="AQ660" ca="1">IF($A660&gt;AQ$1,"",$C660*INDEX('ETS yield tables'!$D$198:$CO$226,$B660,AQ$1-$A660+1)/10^6)</f>
        <v>0</v>
      </c>
      <c r="AR660" cm="1">
        <f t="array" aca="1" ref="AR660" ca="1">IF($A660&gt;AR$1,"",$C660*INDEX('ETS yield tables'!$D$198:$CO$226,$B660,AR$1-$A660+1)/10^6)</f>
        <v>0</v>
      </c>
      <c r="AS660" cm="1">
        <f t="array" aca="1" ref="AS660" ca="1">IF($A660&gt;AS$1,"",$C660*INDEX('ETS yield tables'!$D$198:$CO$226,$B660,AS$1-$A660+1)/10^6)</f>
        <v>0</v>
      </c>
      <c r="AT660" cm="1">
        <f t="array" aca="1" ref="AT660" ca="1">IF($A660&gt;AT$1,"",$C660*INDEX('ETS yield tables'!$D$198:$CO$226,$B660,AT$1-$A660+1)/10^6)</f>
        <v>0</v>
      </c>
      <c r="AU660" cm="1">
        <f t="array" aca="1" ref="AU660" ca="1">IF($A660&gt;AU$1,"",$C660*INDEX('ETS yield tables'!$D$198:$CO$226,$B660,AU$1-$A660+1)/10^6)</f>
        <v>0</v>
      </c>
      <c r="AV660" cm="1">
        <f t="array" aca="1" ref="AV660" ca="1">IF($A660&gt;AV$1,"",$C660*INDEX('ETS yield tables'!$D$198:$CO$226,$B660,AV$1-$A660+1)/10^6)</f>
        <v>0</v>
      </c>
      <c r="AW660" cm="1">
        <f t="array" aca="1" ref="AW660" ca="1">IF($A660&gt;AW$1,"",$C660*INDEX('ETS yield tables'!$D$198:$CO$226,$B660,AW$1-$A660+1)/10^6)</f>
        <v>0</v>
      </c>
      <c r="AX660" cm="1">
        <f t="array" aca="1" ref="AX660" ca="1">IF($A660&gt;AX$1,"",$C660*INDEX('ETS yield tables'!$D$198:$CO$226,$B660,AX$1-$A660+1)/10^6)</f>
        <v>0</v>
      </c>
      <c r="AY660" cm="1">
        <f t="array" aca="1" ref="AY660" ca="1">IF($A660&gt;AY$1,"",$C660*INDEX('ETS yield tables'!$D$198:$CO$226,$B660,AY$1-$A660+1)/10^6)</f>
        <v>0</v>
      </c>
      <c r="AZ660" cm="1">
        <f t="array" aca="1" ref="AZ660" ca="1">IF($A660&gt;AZ$1,"",$C660*INDEX('ETS yield tables'!$D$198:$CO$226,$B660,AZ$1-$A660+1)/10^6)</f>
        <v>0</v>
      </c>
      <c r="BA660" cm="1">
        <f t="array" aca="1" ref="BA660" ca="1">IF($A660&gt;BA$1,"",$C660*INDEX('ETS yield tables'!$D$198:$CO$226,$B660,BA$1-$A660+1)/10^6)</f>
        <v>0</v>
      </c>
      <c r="BB660" cm="1">
        <f t="array" aca="1" ref="BB660" ca="1">IF($A660&gt;BB$1,"",$C660*INDEX('ETS yield tables'!$D$198:$CO$226,$B660,BB$1-$A660+1)/10^6)</f>
        <v>0</v>
      </c>
      <c r="BC660" cm="1">
        <f t="array" aca="1" ref="BC660" ca="1">IF($A660&gt;BC$1,"",$C660*INDEX('ETS yield tables'!$D$198:$CO$226,$B660,BC$1-$A660+1)/10^6)</f>
        <v>0</v>
      </c>
      <c r="BD660" cm="1">
        <f t="array" aca="1" ref="BD660" ca="1">IF($A660&gt;BD$1,"",$C660*INDEX('ETS yield tables'!$D$198:$CO$226,$B660,BD$1-$A660+1)/10^6)</f>
        <v>0</v>
      </c>
      <c r="BE660" cm="1">
        <f t="array" aca="1" ref="BE660" ca="1">IF($A660&gt;BE$1,"",$C660*INDEX('ETS yield tables'!$D$198:$CO$226,$B660,BE$1-$A660+1)/10^6)</f>
        <v>0</v>
      </c>
      <c r="BF660" cm="1">
        <f t="array" aca="1" ref="BF660" ca="1">IF($A660&gt;BF$1,"",$C660*INDEX('ETS yield tables'!$D$198:$CO$226,$B660,BF$1-$A660+1)/10^6)</f>
        <v>0</v>
      </c>
      <c r="BG660" cm="1">
        <f t="array" aca="1" ref="BG660" ca="1">IF($A660&gt;BG$1,"",$C660*INDEX('ETS yield tables'!$D$198:$CO$226,$B660,BG$1-$A660+1)/10^6)</f>
        <v>0</v>
      </c>
      <c r="BH660" cm="1">
        <f t="array" aca="1" ref="BH660" ca="1">IF($A660&gt;BH$1,"",$C660*INDEX('ETS yield tables'!$D$198:$CO$226,$B660,BH$1-$A660+1)/10^6)</f>
        <v>0</v>
      </c>
      <c r="BI660" cm="1">
        <f t="array" aca="1" ref="BI660" ca="1">IF($A660&gt;BI$1,"",$C660*INDEX('ETS yield tables'!$D$198:$CO$226,$B660,BI$1-$A660+1)/10^6)</f>
        <v>0</v>
      </c>
      <c r="BJ660" cm="1">
        <f t="array" aca="1" ref="BJ660" ca="1">IF($A660&gt;BJ$1,"",$C660*INDEX('ETS yield tables'!$D$198:$CO$226,$B660,BJ$1-$A660+1)/10^6)</f>
        <v>0</v>
      </c>
      <c r="BK660" cm="1">
        <f t="array" aca="1" ref="BK660" ca="1">IF($A660&gt;BK$1,"",$C660*INDEX('ETS yield tables'!$D$198:$CO$226,$B660,BK$1-$A660+1)/10^6)</f>
        <v>0</v>
      </c>
      <c r="BL660" cm="1">
        <f t="array" aca="1" ref="BL660" ca="1">IF($A660&gt;BL$1,"",$C660*INDEX('ETS yield tables'!$D$198:$CO$226,$B660,BL$1-$A660+1)/10^6)</f>
        <v>0</v>
      </c>
      <c r="BM660" cm="1">
        <f t="array" aca="1" ref="BM660" ca="1">IF($A660&gt;BM$1,"",$C660*INDEX('ETS yield tables'!$D$198:$CO$226,$B660,BM$1-$A660+1)/10^6)</f>
        <v>0</v>
      </c>
      <c r="BN660" cm="1">
        <f t="array" aca="1" ref="BN660" ca="1">IF($A660&gt;BN$1,"",$C660*INDEX('ETS yield tables'!$D$198:$CO$226,$B660,BN$1-$A660+1)/10^6)</f>
        <v>0</v>
      </c>
      <c r="BO660" cm="1">
        <f t="array" aca="1" ref="BO660" ca="1">IF($A660&gt;BO$1,"",$C660*INDEX('ETS yield tables'!$D$198:$CO$226,$B660,BO$1-$A660+1)/10^6)</f>
        <v>0</v>
      </c>
      <c r="BP660" cm="1">
        <f t="array" aca="1" ref="BP660" ca="1">IF($A660&gt;BP$1,"",$C660*INDEX('ETS yield tables'!$D$198:$CO$226,$B660,BP$1-$A660+1)/10^6)</f>
        <v>0</v>
      </c>
      <c r="BQ660" cm="1">
        <f t="array" aca="1" ref="BQ660" ca="1">IF($A660&gt;BQ$1,"",$C660*INDEX('ETS yield tables'!$D$198:$CO$226,$B660,BQ$1-$A660+1)/10^6)</f>
        <v>0</v>
      </c>
      <c r="BR660" cm="1">
        <f t="array" aca="1" ref="BR660" ca="1">IF($A660&gt;BR$1,"",$C660*INDEX('ETS yield tables'!$D$198:$CO$226,$B660,BR$1-$A660+1)/10^6)</f>
        <v>0</v>
      </c>
      <c r="BS660" cm="1">
        <f t="array" aca="1" ref="BS660" ca="1">IF($A660&gt;BS$1,"",$C660*INDEX('ETS yield tables'!$D$198:$CO$226,$B660,BS$1-$A660+1)/10^6)</f>
        <v>0</v>
      </c>
      <c r="BT660" cm="1">
        <f t="array" aca="1" ref="BT660" ca="1">IF($A660&gt;BT$1,"",$C660*INDEX('ETS yield tables'!$D$198:$CO$226,$B660,BT$1-$A660+1)/10^6)</f>
        <v>0</v>
      </c>
      <c r="BU660" cm="1">
        <f t="array" aca="1" ref="BU660" ca="1">IF($A660&gt;BU$1,"",$C660*INDEX('ETS yield tables'!$D$198:$CO$226,$B660,BU$1-$A660+1)/10^6)</f>
        <v>0</v>
      </c>
      <c r="BV660" cm="1">
        <f t="array" aca="1" ref="BV660" ca="1">IF($A660&gt;BV$1,"",$C660*INDEX('ETS yield tables'!$D$198:$CO$226,$B660,BV$1-$A660+1)/10^6)</f>
        <v>0</v>
      </c>
      <c r="BW660" cm="1">
        <f t="array" aca="1" ref="BW660" ca="1">IF($A660&gt;BW$1,"",$C660*INDEX('ETS yield tables'!$D$198:$CO$226,$B660,BW$1-$A660+1)/10^6)</f>
        <v>0</v>
      </c>
      <c r="BX660" cm="1">
        <f t="array" aca="1" ref="BX660" ca="1">IF($A660&gt;BX$1,"",$C660*INDEX('ETS yield tables'!$D$198:$CO$226,$B660,BX$1-$A660+1)/10^6)</f>
        <v>0</v>
      </c>
      <c r="BY660" cm="1">
        <f t="array" aca="1" ref="BY660" ca="1">IF($A660&gt;BY$1,"",$C660*INDEX('ETS yield tables'!$D$198:$CO$226,$B660,BY$1-$A660+1)/10^6)</f>
        <v>0</v>
      </c>
      <c r="BZ660" cm="1">
        <f t="array" aca="1" ref="BZ660" ca="1">IF($A660&gt;BZ$1,"",$C660*INDEX('ETS yield tables'!$D$198:$CO$226,$B660,BZ$1-$A660+1)/10^6)</f>
        <v>0</v>
      </c>
      <c r="CA660" cm="1">
        <f t="array" aca="1" ref="CA660" ca="1">IF($A660&gt;CA$1,"",$C660*INDEX('ETS yield tables'!$D$198:$CO$226,$B660,CA$1-$A660+1)/10^6)</f>
        <v>0</v>
      </c>
      <c r="CB660" cm="1">
        <f t="array" aca="1" ref="CB660" ca="1">IF($A660&gt;CB$1,"",$C660*INDEX('ETS yield tables'!$D$198:$CO$226,$B660,CB$1-$A660+1)/10^6)</f>
        <v>0</v>
      </c>
      <c r="CC660" cm="1">
        <f t="array" aca="1" ref="CC660" ca="1">IF($A660&gt;CC$1,"",$C660*INDEX('ETS yield tables'!$D$198:$CO$226,$B660,CC$1-$A660+1)/10^6)</f>
        <v>0</v>
      </c>
      <c r="CD660" cm="1">
        <f t="array" aca="1" ref="CD660" ca="1">IF($A660&gt;CD$1,"",$C660*INDEX('ETS yield tables'!$D$198:$CO$226,$B660,CD$1-$A660+1)/10^6)</f>
        <v>0</v>
      </c>
      <c r="CE660" cm="1">
        <f t="array" aca="1" ref="CE660" ca="1">IF($A660&gt;CE$1,"",$C660*INDEX('ETS yield tables'!$D$198:$CO$226,$B660,CE$1-$A660+1)/10^6)</f>
        <v>0</v>
      </c>
      <c r="CF660" cm="1">
        <f t="array" aca="1" ref="CF660" ca="1">IF($A660&gt;CF$1,"",$C660*INDEX('ETS yield tables'!$D$198:$CO$226,$B660,CF$1-$A660+1)/10^6)</f>
        <v>0</v>
      </c>
      <c r="CG660" cm="1">
        <f t="array" aca="1" ref="CG660" ca="1">IF($A660&gt;CG$1,"",$C660*INDEX('ETS yield tables'!$D$198:$CO$226,$B660,CG$1-$A660+1)/10^6)</f>
        <v>0</v>
      </c>
      <c r="CH660" cm="1">
        <f t="array" aca="1" ref="CH660" ca="1">IF($A660&gt;CH$1,"",$C660*INDEX('ETS yield tables'!$D$198:$CO$226,$B660,CH$1-$A660+1)/10^6)</f>
        <v>0</v>
      </c>
      <c r="CI660" cm="1">
        <f t="array" aca="1" ref="CI660" ca="1">IF($A660&gt;CI$1,"",$C660*INDEX('ETS yield tables'!$D$198:$CO$226,$B660,CI$1-$A660+1)/10^6)</f>
        <v>0</v>
      </c>
      <c r="CJ660" cm="1">
        <f t="array" aca="1" ref="CJ660" ca="1">IF($A660&gt;CJ$1,"",$C660*INDEX('ETS yield tables'!$D$198:$CO$226,$B660,CJ$1-$A660+1)/10^6)</f>
        <v>0</v>
      </c>
      <c r="CK660" cm="1">
        <f t="array" aca="1" ref="CK660" ca="1">IF($A660&gt;CK$1,"",$C660*INDEX('ETS yield tables'!$D$198:$CO$226,$B660,CK$1-$A660+1)/10^6)</f>
        <v>0</v>
      </c>
      <c r="CL660" cm="1">
        <f t="array" aca="1" ref="CL660" ca="1">IF($A660&gt;CL$1,"",$C660*INDEX('ETS yield tables'!$D$198:$CO$226,$B660,CL$1-$A660+1)/10^6)</f>
        <v>0</v>
      </c>
      <c r="CM660" cm="1">
        <f t="array" aca="1" ref="CM660" ca="1">IF($A660&gt;CM$1,"",$C660*INDEX('ETS yield tables'!$D$198:$CO$226,$B660,CM$1-$A660+1)/10^6)</f>
        <v>0</v>
      </c>
      <c r="CN660" cm="1">
        <f t="array" aca="1" ref="CN660" ca="1">IF($A660&gt;CN$1,"",$C660*INDEX('ETS yield tables'!$D$198:$CO$226,$B660,CN$1-$A660+1)/10^6)</f>
        <v>0</v>
      </c>
      <c r="CO660" cm="1">
        <f t="array" aca="1" ref="CO660" ca="1">IF($A660&gt;CO$1,"",$C660*INDEX('ETS yield tables'!$D$198:$CO$226,$B660,CO$1-$A660+1)/10^6)</f>
        <v>0</v>
      </c>
    </row>
    <row r="661" spans="1:93" hidden="1" outlineLevel="1">
      <c r="A661">
        <v>2004</v>
      </c>
      <c r="B661">
        <f t="shared" si="306"/>
        <v>15</v>
      </c>
      <c r="C661" s="1">
        <v>0</v>
      </c>
      <c r="D661" s="64"/>
      <c r="E661" s="64"/>
      <c r="F661" s="64"/>
      <c r="G661" s="64"/>
      <c r="H661" s="64"/>
      <c r="I661" s="64"/>
      <c r="J661" s="64"/>
      <c r="K661" s="64"/>
      <c r="L661" s="64"/>
      <c r="M661" s="64"/>
      <c r="N661" s="64"/>
      <c r="O661" s="64"/>
      <c r="P661" s="64"/>
      <c r="Q661" s="64"/>
      <c r="R661" s="64"/>
      <c r="S661" s="64"/>
      <c r="T661" s="64"/>
      <c r="U661" s="64"/>
      <c r="V661" s="64"/>
      <c r="W661" s="64"/>
      <c r="X661" s="64"/>
      <c r="Y661" s="64"/>
      <c r="Z661" s="64"/>
      <c r="AA661" s="64"/>
      <c r="AB661" s="64"/>
      <c r="AC661" s="64"/>
      <c r="AD661" s="64"/>
      <c r="AE661" s="64"/>
      <c r="AF661" cm="1">
        <f t="array" aca="1" ref="AF661" ca="1">IF($A661&gt;AF$1,"",$C661*INDEX('ETS yield tables'!$D$198:$CO$226,$B661,AF$1-$A661+1)/10^6)</f>
        <v>0</v>
      </c>
      <c r="AG661" cm="1">
        <f t="array" aca="1" ref="AG661" ca="1">IF($A661&gt;AG$1,"",$C661*INDEX('ETS yield tables'!$D$198:$CO$226,$B661,AG$1-$A661+1)/10^6)</f>
        <v>0</v>
      </c>
      <c r="AH661" cm="1">
        <f t="array" aca="1" ref="AH661" ca="1">IF($A661&gt;AH$1,"",$C661*INDEX('ETS yield tables'!$D$198:$CO$226,$B661,AH$1-$A661+1)/10^6)</f>
        <v>0</v>
      </c>
      <c r="AI661" cm="1">
        <f t="array" aca="1" ref="AI661" ca="1">IF($A661&gt;AI$1,"",$C661*INDEX('ETS yield tables'!$D$198:$CO$226,$B661,AI$1-$A661+1)/10^6)</f>
        <v>0</v>
      </c>
      <c r="AJ661" cm="1">
        <f t="array" aca="1" ref="AJ661" ca="1">IF($A661&gt;AJ$1,"",$C661*INDEX('ETS yield tables'!$D$198:$CO$226,$B661,AJ$1-$A661+1)/10^6)</f>
        <v>0</v>
      </c>
      <c r="AK661" cm="1">
        <f t="array" aca="1" ref="AK661" ca="1">IF($A661&gt;AK$1,"",$C661*INDEX('ETS yield tables'!$D$198:$CO$226,$B661,AK$1-$A661+1)/10^6)</f>
        <v>0</v>
      </c>
      <c r="AL661" cm="1">
        <f t="array" aca="1" ref="AL661" ca="1">IF($A661&gt;AL$1,"",$C661*INDEX('ETS yield tables'!$D$198:$CO$226,$B661,AL$1-$A661+1)/10^6)</f>
        <v>0</v>
      </c>
      <c r="AM661" cm="1">
        <f t="array" aca="1" ref="AM661" ca="1">IF($A661&gt;AM$1,"",$C661*INDEX('ETS yield tables'!$D$198:$CO$226,$B661,AM$1-$A661+1)/10^6)</f>
        <v>0</v>
      </c>
      <c r="AN661" cm="1">
        <f t="array" aca="1" ref="AN661" ca="1">IF($A661&gt;AN$1,"",$C661*INDEX('ETS yield tables'!$D$198:$CO$226,$B661,AN$1-$A661+1)/10^6)</f>
        <v>0</v>
      </c>
      <c r="AO661" cm="1">
        <f t="array" aca="1" ref="AO661" ca="1">IF($A661&gt;AO$1,"",$C661*INDEX('ETS yield tables'!$D$198:$CO$226,$B661,AO$1-$A661+1)/10^6)</f>
        <v>0</v>
      </c>
      <c r="AP661" cm="1">
        <f t="array" aca="1" ref="AP661" ca="1">IF($A661&gt;AP$1,"",$C661*INDEX('ETS yield tables'!$D$198:$CO$226,$B661,AP$1-$A661+1)/10^6)</f>
        <v>0</v>
      </c>
      <c r="AQ661" cm="1">
        <f t="array" aca="1" ref="AQ661" ca="1">IF($A661&gt;AQ$1,"",$C661*INDEX('ETS yield tables'!$D$198:$CO$226,$B661,AQ$1-$A661+1)/10^6)</f>
        <v>0</v>
      </c>
      <c r="AR661" cm="1">
        <f t="array" aca="1" ref="AR661" ca="1">IF($A661&gt;AR$1,"",$C661*INDEX('ETS yield tables'!$D$198:$CO$226,$B661,AR$1-$A661+1)/10^6)</f>
        <v>0</v>
      </c>
      <c r="AS661" cm="1">
        <f t="array" aca="1" ref="AS661" ca="1">IF($A661&gt;AS$1,"",$C661*INDEX('ETS yield tables'!$D$198:$CO$226,$B661,AS$1-$A661+1)/10^6)</f>
        <v>0</v>
      </c>
      <c r="AT661" cm="1">
        <f t="array" aca="1" ref="AT661" ca="1">IF($A661&gt;AT$1,"",$C661*INDEX('ETS yield tables'!$D$198:$CO$226,$B661,AT$1-$A661+1)/10^6)</f>
        <v>0</v>
      </c>
      <c r="AU661" cm="1">
        <f t="array" aca="1" ref="AU661" ca="1">IF($A661&gt;AU$1,"",$C661*INDEX('ETS yield tables'!$D$198:$CO$226,$B661,AU$1-$A661+1)/10^6)</f>
        <v>0</v>
      </c>
      <c r="AV661" cm="1">
        <f t="array" aca="1" ref="AV661" ca="1">IF($A661&gt;AV$1,"",$C661*INDEX('ETS yield tables'!$D$198:$CO$226,$B661,AV$1-$A661+1)/10^6)</f>
        <v>0</v>
      </c>
      <c r="AW661" cm="1">
        <f t="array" aca="1" ref="AW661" ca="1">IF($A661&gt;AW$1,"",$C661*INDEX('ETS yield tables'!$D$198:$CO$226,$B661,AW$1-$A661+1)/10^6)</f>
        <v>0</v>
      </c>
      <c r="AX661" cm="1">
        <f t="array" aca="1" ref="AX661" ca="1">IF($A661&gt;AX$1,"",$C661*INDEX('ETS yield tables'!$D$198:$CO$226,$B661,AX$1-$A661+1)/10^6)</f>
        <v>0</v>
      </c>
      <c r="AY661" cm="1">
        <f t="array" aca="1" ref="AY661" ca="1">IF($A661&gt;AY$1,"",$C661*INDEX('ETS yield tables'!$D$198:$CO$226,$B661,AY$1-$A661+1)/10^6)</f>
        <v>0</v>
      </c>
      <c r="AZ661" cm="1">
        <f t="array" aca="1" ref="AZ661" ca="1">IF($A661&gt;AZ$1,"",$C661*INDEX('ETS yield tables'!$D$198:$CO$226,$B661,AZ$1-$A661+1)/10^6)</f>
        <v>0</v>
      </c>
      <c r="BA661" cm="1">
        <f t="array" aca="1" ref="BA661" ca="1">IF($A661&gt;BA$1,"",$C661*INDEX('ETS yield tables'!$D$198:$CO$226,$B661,BA$1-$A661+1)/10^6)</f>
        <v>0</v>
      </c>
      <c r="BB661" cm="1">
        <f t="array" aca="1" ref="BB661" ca="1">IF($A661&gt;BB$1,"",$C661*INDEX('ETS yield tables'!$D$198:$CO$226,$B661,BB$1-$A661+1)/10^6)</f>
        <v>0</v>
      </c>
      <c r="BC661" cm="1">
        <f t="array" aca="1" ref="BC661" ca="1">IF($A661&gt;BC$1,"",$C661*INDEX('ETS yield tables'!$D$198:$CO$226,$B661,BC$1-$A661+1)/10^6)</f>
        <v>0</v>
      </c>
      <c r="BD661" cm="1">
        <f t="array" aca="1" ref="BD661" ca="1">IF($A661&gt;BD$1,"",$C661*INDEX('ETS yield tables'!$D$198:$CO$226,$B661,BD$1-$A661+1)/10^6)</f>
        <v>0</v>
      </c>
      <c r="BE661" cm="1">
        <f t="array" aca="1" ref="BE661" ca="1">IF($A661&gt;BE$1,"",$C661*INDEX('ETS yield tables'!$D$198:$CO$226,$B661,BE$1-$A661+1)/10^6)</f>
        <v>0</v>
      </c>
      <c r="BF661" cm="1">
        <f t="array" aca="1" ref="BF661" ca="1">IF($A661&gt;BF$1,"",$C661*INDEX('ETS yield tables'!$D$198:$CO$226,$B661,BF$1-$A661+1)/10^6)</f>
        <v>0</v>
      </c>
      <c r="BG661" cm="1">
        <f t="array" aca="1" ref="BG661" ca="1">IF($A661&gt;BG$1,"",$C661*INDEX('ETS yield tables'!$D$198:$CO$226,$B661,BG$1-$A661+1)/10^6)</f>
        <v>0</v>
      </c>
      <c r="BH661" cm="1">
        <f t="array" aca="1" ref="BH661" ca="1">IF($A661&gt;BH$1,"",$C661*INDEX('ETS yield tables'!$D$198:$CO$226,$B661,BH$1-$A661+1)/10^6)</f>
        <v>0</v>
      </c>
      <c r="BI661" cm="1">
        <f t="array" aca="1" ref="BI661" ca="1">IF($A661&gt;BI$1,"",$C661*INDEX('ETS yield tables'!$D$198:$CO$226,$B661,BI$1-$A661+1)/10^6)</f>
        <v>0</v>
      </c>
      <c r="BJ661" cm="1">
        <f t="array" aca="1" ref="BJ661" ca="1">IF($A661&gt;BJ$1,"",$C661*INDEX('ETS yield tables'!$D$198:$CO$226,$B661,BJ$1-$A661+1)/10^6)</f>
        <v>0</v>
      </c>
      <c r="BK661" cm="1">
        <f t="array" aca="1" ref="BK661" ca="1">IF($A661&gt;BK$1,"",$C661*INDEX('ETS yield tables'!$D$198:$CO$226,$B661,BK$1-$A661+1)/10^6)</f>
        <v>0</v>
      </c>
      <c r="BL661" cm="1">
        <f t="array" aca="1" ref="BL661" ca="1">IF($A661&gt;BL$1,"",$C661*INDEX('ETS yield tables'!$D$198:$CO$226,$B661,BL$1-$A661+1)/10^6)</f>
        <v>0</v>
      </c>
      <c r="BM661" cm="1">
        <f t="array" aca="1" ref="BM661" ca="1">IF($A661&gt;BM$1,"",$C661*INDEX('ETS yield tables'!$D$198:$CO$226,$B661,BM$1-$A661+1)/10^6)</f>
        <v>0</v>
      </c>
      <c r="BN661" cm="1">
        <f t="array" aca="1" ref="BN661" ca="1">IF($A661&gt;BN$1,"",$C661*INDEX('ETS yield tables'!$D$198:$CO$226,$B661,BN$1-$A661+1)/10^6)</f>
        <v>0</v>
      </c>
      <c r="BO661" cm="1">
        <f t="array" aca="1" ref="BO661" ca="1">IF($A661&gt;BO$1,"",$C661*INDEX('ETS yield tables'!$D$198:$CO$226,$B661,BO$1-$A661+1)/10^6)</f>
        <v>0</v>
      </c>
      <c r="BP661" cm="1">
        <f t="array" aca="1" ref="BP661" ca="1">IF($A661&gt;BP$1,"",$C661*INDEX('ETS yield tables'!$D$198:$CO$226,$B661,BP$1-$A661+1)/10^6)</f>
        <v>0</v>
      </c>
      <c r="BQ661" cm="1">
        <f t="array" aca="1" ref="BQ661" ca="1">IF($A661&gt;BQ$1,"",$C661*INDEX('ETS yield tables'!$D$198:$CO$226,$B661,BQ$1-$A661+1)/10^6)</f>
        <v>0</v>
      </c>
      <c r="BR661" cm="1">
        <f t="array" aca="1" ref="BR661" ca="1">IF($A661&gt;BR$1,"",$C661*INDEX('ETS yield tables'!$D$198:$CO$226,$B661,BR$1-$A661+1)/10^6)</f>
        <v>0</v>
      </c>
      <c r="BS661" cm="1">
        <f t="array" aca="1" ref="BS661" ca="1">IF($A661&gt;BS$1,"",$C661*INDEX('ETS yield tables'!$D$198:$CO$226,$B661,BS$1-$A661+1)/10^6)</f>
        <v>0</v>
      </c>
      <c r="BT661" cm="1">
        <f t="array" aca="1" ref="BT661" ca="1">IF($A661&gt;BT$1,"",$C661*INDEX('ETS yield tables'!$D$198:$CO$226,$B661,BT$1-$A661+1)/10^6)</f>
        <v>0</v>
      </c>
      <c r="BU661" cm="1">
        <f t="array" aca="1" ref="BU661" ca="1">IF($A661&gt;BU$1,"",$C661*INDEX('ETS yield tables'!$D$198:$CO$226,$B661,BU$1-$A661+1)/10^6)</f>
        <v>0</v>
      </c>
      <c r="BV661" cm="1">
        <f t="array" aca="1" ref="BV661" ca="1">IF($A661&gt;BV$1,"",$C661*INDEX('ETS yield tables'!$D$198:$CO$226,$B661,BV$1-$A661+1)/10^6)</f>
        <v>0</v>
      </c>
      <c r="BW661" cm="1">
        <f t="array" aca="1" ref="BW661" ca="1">IF($A661&gt;BW$1,"",$C661*INDEX('ETS yield tables'!$D$198:$CO$226,$B661,BW$1-$A661+1)/10^6)</f>
        <v>0</v>
      </c>
      <c r="BX661" cm="1">
        <f t="array" aca="1" ref="BX661" ca="1">IF($A661&gt;BX$1,"",$C661*INDEX('ETS yield tables'!$D$198:$CO$226,$B661,BX$1-$A661+1)/10^6)</f>
        <v>0</v>
      </c>
      <c r="BY661" cm="1">
        <f t="array" aca="1" ref="BY661" ca="1">IF($A661&gt;BY$1,"",$C661*INDEX('ETS yield tables'!$D$198:$CO$226,$B661,BY$1-$A661+1)/10^6)</f>
        <v>0</v>
      </c>
      <c r="BZ661" cm="1">
        <f t="array" aca="1" ref="BZ661" ca="1">IF($A661&gt;BZ$1,"",$C661*INDEX('ETS yield tables'!$D$198:$CO$226,$B661,BZ$1-$A661+1)/10^6)</f>
        <v>0</v>
      </c>
      <c r="CA661" cm="1">
        <f t="array" aca="1" ref="CA661" ca="1">IF($A661&gt;CA$1,"",$C661*INDEX('ETS yield tables'!$D$198:$CO$226,$B661,CA$1-$A661+1)/10^6)</f>
        <v>0</v>
      </c>
      <c r="CB661" cm="1">
        <f t="array" aca="1" ref="CB661" ca="1">IF($A661&gt;CB$1,"",$C661*INDEX('ETS yield tables'!$D$198:$CO$226,$B661,CB$1-$A661+1)/10^6)</f>
        <v>0</v>
      </c>
      <c r="CC661" cm="1">
        <f t="array" aca="1" ref="CC661" ca="1">IF($A661&gt;CC$1,"",$C661*INDEX('ETS yield tables'!$D$198:$CO$226,$B661,CC$1-$A661+1)/10^6)</f>
        <v>0</v>
      </c>
      <c r="CD661" cm="1">
        <f t="array" aca="1" ref="CD661" ca="1">IF($A661&gt;CD$1,"",$C661*INDEX('ETS yield tables'!$D$198:$CO$226,$B661,CD$1-$A661+1)/10^6)</f>
        <v>0</v>
      </c>
      <c r="CE661" cm="1">
        <f t="array" aca="1" ref="CE661" ca="1">IF($A661&gt;CE$1,"",$C661*INDEX('ETS yield tables'!$D$198:$CO$226,$B661,CE$1-$A661+1)/10^6)</f>
        <v>0</v>
      </c>
      <c r="CF661" cm="1">
        <f t="array" aca="1" ref="CF661" ca="1">IF($A661&gt;CF$1,"",$C661*INDEX('ETS yield tables'!$D$198:$CO$226,$B661,CF$1-$A661+1)/10^6)</f>
        <v>0</v>
      </c>
      <c r="CG661" cm="1">
        <f t="array" aca="1" ref="CG661" ca="1">IF($A661&gt;CG$1,"",$C661*INDEX('ETS yield tables'!$D$198:$CO$226,$B661,CG$1-$A661+1)/10^6)</f>
        <v>0</v>
      </c>
      <c r="CH661" cm="1">
        <f t="array" aca="1" ref="CH661" ca="1">IF($A661&gt;CH$1,"",$C661*INDEX('ETS yield tables'!$D$198:$CO$226,$B661,CH$1-$A661+1)/10^6)</f>
        <v>0</v>
      </c>
      <c r="CI661" cm="1">
        <f t="array" aca="1" ref="CI661" ca="1">IF($A661&gt;CI$1,"",$C661*INDEX('ETS yield tables'!$D$198:$CO$226,$B661,CI$1-$A661+1)/10^6)</f>
        <v>0</v>
      </c>
      <c r="CJ661" cm="1">
        <f t="array" aca="1" ref="CJ661" ca="1">IF($A661&gt;CJ$1,"",$C661*INDEX('ETS yield tables'!$D$198:$CO$226,$B661,CJ$1-$A661+1)/10^6)</f>
        <v>0</v>
      </c>
      <c r="CK661" cm="1">
        <f t="array" aca="1" ref="CK661" ca="1">IF($A661&gt;CK$1,"",$C661*INDEX('ETS yield tables'!$D$198:$CO$226,$B661,CK$1-$A661+1)/10^6)</f>
        <v>0</v>
      </c>
      <c r="CL661" cm="1">
        <f t="array" aca="1" ref="CL661" ca="1">IF($A661&gt;CL$1,"",$C661*INDEX('ETS yield tables'!$D$198:$CO$226,$B661,CL$1-$A661+1)/10^6)</f>
        <v>0</v>
      </c>
      <c r="CM661" cm="1">
        <f t="array" aca="1" ref="CM661" ca="1">IF($A661&gt;CM$1,"",$C661*INDEX('ETS yield tables'!$D$198:$CO$226,$B661,CM$1-$A661+1)/10^6)</f>
        <v>0</v>
      </c>
      <c r="CN661" cm="1">
        <f t="array" aca="1" ref="CN661" ca="1">IF($A661&gt;CN$1,"",$C661*INDEX('ETS yield tables'!$D$198:$CO$226,$B661,CN$1-$A661+1)/10^6)</f>
        <v>0</v>
      </c>
      <c r="CO661" cm="1">
        <f t="array" aca="1" ref="CO661" ca="1">IF($A661&gt;CO$1,"",$C661*INDEX('ETS yield tables'!$D$198:$CO$226,$B661,CO$1-$A661+1)/10^6)</f>
        <v>0</v>
      </c>
    </row>
    <row r="662" spans="1:93" hidden="1" outlineLevel="1">
      <c r="A662">
        <v>2005</v>
      </c>
      <c r="B662">
        <f t="shared" si="306"/>
        <v>14</v>
      </c>
      <c r="C662" s="1">
        <v>0</v>
      </c>
      <c r="D662" s="64"/>
      <c r="E662" s="64"/>
      <c r="F662" s="64"/>
      <c r="G662" s="64"/>
      <c r="H662" s="64"/>
      <c r="I662" s="64"/>
      <c r="J662" s="64"/>
      <c r="K662" s="64"/>
      <c r="L662" s="64"/>
      <c r="M662" s="64"/>
      <c r="N662" s="64"/>
      <c r="O662" s="64"/>
      <c r="P662" s="64"/>
      <c r="Q662" s="64"/>
      <c r="R662" s="64"/>
      <c r="S662" s="64"/>
      <c r="T662" s="64"/>
      <c r="U662" s="64"/>
      <c r="V662" s="64"/>
      <c r="W662" s="64"/>
      <c r="X662" s="64"/>
      <c r="Y662" s="64"/>
      <c r="Z662" s="64"/>
      <c r="AA662" s="64"/>
      <c r="AB662" s="64"/>
      <c r="AC662" s="64"/>
      <c r="AD662" s="64"/>
      <c r="AE662" s="64"/>
      <c r="AF662" cm="1">
        <f t="array" aca="1" ref="AF662" ca="1">IF($A662&gt;AF$1,"",$C662*INDEX('ETS yield tables'!$D$198:$CO$226,$B662,AF$1-$A662+1)/10^6)</f>
        <v>0</v>
      </c>
      <c r="AG662" cm="1">
        <f t="array" aca="1" ref="AG662" ca="1">IF($A662&gt;AG$1,"",$C662*INDEX('ETS yield tables'!$D$198:$CO$226,$B662,AG$1-$A662+1)/10^6)</f>
        <v>0</v>
      </c>
      <c r="AH662" cm="1">
        <f t="array" aca="1" ref="AH662" ca="1">IF($A662&gt;AH$1,"",$C662*INDEX('ETS yield tables'!$D$198:$CO$226,$B662,AH$1-$A662+1)/10^6)</f>
        <v>0</v>
      </c>
      <c r="AI662" cm="1">
        <f t="array" aca="1" ref="AI662" ca="1">IF($A662&gt;AI$1,"",$C662*INDEX('ETS yield tables'!$D$198:$CO$226,$B662,AI$1-$A662+1)/10^6)</f>
        <v>0</v>
      </c>
      <c r="AJ662" cm="1">
        <f t="array" aca="1" ref="AJ662" ca="1">IF($A662&gt;AJ$1,"",$C662*INDEX('ETS yield tables'!$D$198:$CO$226,$B662,AJ$1-$A662+1)/10^6)</f>
        <v>0</v>
      </c>
      <c r="AK662" cm="1">
        <f t="array" aca="1" ref="AK662" ca="1">IF($A662&gt;AK$1,"",$C662*INDEX('ETS yield tables'!$D$198:$CO$226,$B662,AK$1-$A662+1)/10^6)</f>
        <v>0</v>
      </c>
      <c r="AL662" cm="1">
        <f t="array" aca="1" ref="AL662" ca="1">IF($A662&gt;AL$1,"",$C662*INDEX('ETS yield tables'!$D$198:$CO$226,$B662,AL$1-$A662+1)/10^6)</f>
        <v>0</v>
      </c>
      <c r="AM662" cm="1">
        <f t="array" aca="1" ref="AM662" ca="1">IF($A662&gt;AM$1,"",$C662*INDEX('ETS yield tables'!$D$198:$CO$226,$B662,AM$1-$A662+1)/10^6)</f>
        <v>0</v>
      </c>
      <c r="AN662" cm="1">
        <f t="array" aca="1" ref="AN662" ca="1">IF($A662&gt;AN$1,"",$C662*INDEX('ETS yield tables'!$D$198:$CO$226,$B662,AN$1-$A662+1)/10^6)</f>
        <v>0</v>
      </c>
      <c r="AO662" cm="1">
        <f t="array" aca="1" ref="AO662" ca="1">IF($A662&gt;AO$1,"",$C662*INDEX('ETS yield tables'!$D$198:$CO$226,$B662,AO$1-$A662+1)/10^6)</f>
        <v>0</v>
      </c>
      <c r="AP662" cm="1">
        <f t="array" aca="1" ref="AP662" ca="1">IF($A662&gt;AP$1,"",$C662*INDEX('ETS yield tables'!$D$198:$CO$226,$B662,AP$1-$A662+1)/10^6)</f>
        <v>0</v>
      </c>
      <c r="AQ662" cm="1">
        <f t="array" aca="1" ref="AQ662" ca="1">IF($A662&gt;AQ$1,"",$C662*INDEX('ETS yield tables'!$D$198:$CO$226,$B662,AQ$1-$A662+1)/10^6)</f>
        <v>0</v>
      </c>
      <c r="AR662" cm="1">
        <f t="array" aca="1" ref="AR662" ca="1">IF($A662&gt;AR$1,"",$C662*INDEX('ETS yield tables'!$D$198:$CO$226,$B662,AR$1-$A662+1)/10^6)</f>
        <v>0</v>
      </c>
      <c r="AS662" cm="1">
        <f t="array" aca="1" ref="AS662" ca="1">IF($A662&gt;AS$1,"",$C662*INDEX('ETS yield tables'!$D$198:$CO$226,$B662,AS$1-$A662+1)/10^6)</f>
        <v>0</v>
      </c>
      <c r="AT662" cm="1">
        <f t="array" aca="1" ref="AT662" ca="1">IF($A662&gt;AT$1,"",$C662*INDEX('ETS yield tables'!$D$198:$CO$226,$B662,AT$1-$A662+1)/10^6)</f>
        <v>0</v>
      </c>
      <c r="AU662" cm="1">
        <f t="array" aca="1" ref="AU662" ca="1">IF($A662&gt;AU$1,"",$C662*INDEX('ETS yield tables'!$D$198:$CO$226,$B662,AU$1-$A662+1)/10^6)</f>
        <v>0</v>
      </c>
      <c r="AV662" cm="1">
        <f t="array" aca="1" ref="AV662" ca="1">IF($A662&gt;AV$1,"",$C662*INDEX('ETS yield tables'!$D$198:$CO$226,$B662,AV$1-$A662+1)/10^6)</f>
        <v>0</v>
      </c>
      <c r="AW662" cm="1">
        <f t="array" aca="1" ref="AW662" ca="1">IF($A662&gt;AW$1,"",$C662*INDEX('ETS yield tables'!$D$198:$CO$226,$B662,AW$1-$A662+1)/10^6)</f>
        <v>0</v>
      </c>
      <c r="AX662" cm="1">
        <f t="array" aca="1" ref="AX662" ca="1">IF($A662&gt;AX$1,"",$C662*INDEX('ETS yield tables'!$D$198:$CO$226,$B662,AX$1-$A662+1)/10^6)</f>
        <v>0</v>
      </c>
      <c r="AY662" cm="1">
        <f t="array" aca="1" ref="AY662" ca="1">IF($A662&gt;AY$1,"",$C662*INDEX('ETS yield tables'!$D$198:$CO$226,$B662,AY$1-$A662+1)/10^6)</f>
        <v>0</v>
      </c>
      <c r="AZ662" cm="1">
        <f t="array" aca="1" ref="AZ662" ca="1">IF($A662&gt;AZ$1,"",$C662*INDEX('ETS yield tables'!$D$198:$CO$226,$B662,AZ$1-$A662+1)/10^6)</f>
        <v>0</v>
      </c>
      <c r="BA662" cm="1">
        <f t="array" aca="1" ref="BA662" ca="1">IF($A662&gt;BA$1,"",$C662*INDEX('ETS yield tables'!$D$198:$CO$226,$B662,BA$1-$A662+1)/10^6)</f>
        <v>0</v>
      </c>
      <c r="BB662" cm="1">
        <f t="array" aca="1" ref="BB662" ca="1">IF($A662&gt;BB$1,"",$C662*INDEX('ETS yield tables'!$D$198:$CO$226,$B662,BB$1-$A662+1)/10^6)</f>
        <v>0</v>
      </c>
      <c r="BC662" cm="1">
        <f t="array" aca="1" ref="BC662" ca="1">IF($A662&gt;BC$1,"",$C662*INDEX('ETS yield tables'!$D$198:$CO$226,$B662,BC$1-$A662+1)/10^6)</f>
        <v>0</v>
      </c>
      <c r="BD662" cm="1">
        <f t="array" aca="1" ref="BD662" ca="1">IF($A662&gt;BD$1,"",$C662*INDEX('ETS yield tables'!$D$198:$CO$226,$B662,BD$1-$A662+1)/10^6)</f>
        <v>0</v>
      </c>
      <c r="BE662" cm="1">
        <f t="array" aca="1" ref="BE662" ca="1">IF($A662&gt;BE$1,"",$C662*INDEX('ETS yield tables'!$D$198:$CO$226,$B662,BE$1-$A662+1)/10^6)</f>
        <v>0</v>
      </c>
      <c r="BF662" cm="1">
        <f t="array" aca="1" ref="BF662" ca="1">IF($A662&gt;BF$1,"",$C662*INDEX('ETS yield tables'!$D$198:$CO$226,$B662,BF$1-$A662+1)/10^6)</f>
        <v>0</v>
      </c>
      <c r="BG662" cm="1">
        <f t="array" aca="1" ref="BG662" ca="1">IF($A662&gt;BG$1,"",$C662*INDEX('ETS yield tables'!$D$198:$CO$226,$B662,BG$1-$A662+1)/10^6)</f>
        <v>0</v>
      </c>
      <c r="BH662" cm="1">
        <f t="array" aca="1" ref="BH662" ca="1">IF($A662&gt;BH$1,"",$C662*INDEX('ETS yield tables'!$D$198:$CO$226,$B662,BH$1-$A662+1)/10^6)</f>
        <v>0</v>
      </c>
      <c r="BI662" cm="1">
        <f t="array" aca="1" ref="BI662" ca="1">IF($A662&gt;BI$1,"",$C662*INDEX('ETS yield tables'!$D$198:$CO$226,$B662,BI$1-$A662+1)/10^6)</f>
        <v>0</v>
      </c>
      <c r="BJ662" cm="1">
        <f t="array" aca="1" ref="BJ662" ca="1">IF($A662&gt;BJ$1,"",$C662*INDEX('ETS yield tables'!$D$198:$CO$226,$B662,BJ$1-$A662+1)/10^6)</f>
        <v>0</v>
      </c>
      <c r="BK662" cm="1">
        <f t="array" aca="1" ref="BK662" ca="1">IF($A662&gt;BK$1,"",$C662*INDEX('ETS yield tables'!$D$198:$CO$226,$B662,BK$1-$A662+1)/10^6)</f>
        <v>0</v>
      </c>
      <c r="BL662" cm="1">
        <f t="array" aca="1" ref="BL662" ca="1">IF($A662&gt;BL$1,"",$C662*INDEX('ETS yield tables'!$D$198:$CO$226,$B662,BL$1-$A662+1)/10^6)</f>
        <v>0</v>
      </c>
      <c r="BM662" cm="1">
        <f t="array" aca="1" ref="BM662" ca="1">IF($A662&gt;BM$1,"",$C662*INDEX('ETS yield tables'!$D$198:$CO$226,$B662,BM$1-$A662+1)/10^6)</f>
        <v>0</v>
      </c>
      <c r="BN662" cm="1">
        <f t="array" aca="1" ref="BN662" ca="1">IF($A662&gt;BN$1,"",$C662*INDEX('ETS yield tables'!$D$198:$CO$226,$B662,BN$1-$A662+1)/10^6)</f>
        <v>0</v>
      </c>
      <c r="BO662" cm="1">
        <f t="array" aca="1" ref="BO662" ca="1">IF($A662&gt;BO$1,"",$C662*INDEX('ETS yield tables'!$D$198:$CO$226,$B662,BO$1-$A662+1)/10^6)</f>
        <v>0</v>
      </c>
      <c r="BP662" cm="1">
        <f t="array" aca="1" ref="BP662" ca="1">IF($A662&gt;BP$1,"",$C662*INDEX('ETS yield tables'!$D$198:$CO$226,$B662,BP$1-$A662+1)/10^6)</f>
        <v>0</v>
      </c>
      <c r="BQ662" cm="1">
        <f t="array" aca="1" ref="BQ662" ca="1">IF($A662&gt;BQ$1,"",$C662*INDEX('ETS yield tables'!$D$198:$CO$226,$B662,BQ$1-$A662+1)/10^6)</f>
        <v>0</v>
      </c>
      <c r="BR662" cm="1">
        <f t="array" aca="1" ref="BR662" ca="1">IF($A662&gt;BR$1,"",$C662*INDEX('ETS yield tables'!$D$198:$CO$226,$B662,BR$1-$A662+1)/10^6)</f>
        <v>0</v>
      </c>
      <c r="BS662" cm="1">
        <f t="array" aca="1" ref="BS662" ca="1">IF($A662&gt;BS$1,"",$C662*INDEX('ETS yield tables'!$D$198:$CO$226,$B662,BS$1-$A662+1)/10^6)</f>
        <v>0</v>
      </c>
      <c r="BT662" cm="1">
        <f t="array" aca="1" ref="BT662" ca="1">IF($A662&gt;BT$1,"",$C662*INDEX('ETS yield tables'!$D$198:$CO$226,$B662,BT$1-$A662+1)/10^6)</f>
        <v>0</v>
      </c>
      <c r="BU662" cm="1">
        <f t="array" aca="1" ref="BU662" ca="1">IF($A662&gt;BU$1,"",$C662*INDEX('ETS yield tables'!$D$198:$CO$226,$B662,BU$1-$A662+1)/10^6)</f>
        <v>0</v>
      </c>
      <c r="BV662" cm="1">
        <f t="array" aca="1" ref="BV662" ca="1">IF($A662&gt;BV$1,"",$C662*INDEX('ETS yield tables'!$D$198:$CO$226,$B662,BV$1-$A662+1)/10^6)</f>
        <v>0</v>
      </c>
      <c r="BW662" cm="1">
        <f t="array" aca="1" ref="BW662" ca="1">IF($A662&gt;BW$1,"",$C662*INDEX('ETS yield tables'!$D$198:$CO$226,$B662,BW$1-$A662+1)/10^6)</f>
        <v>0</v>
      </c>
      <c r="BX662" cm="1">
        <f t="array" aca="1" ref="BX662" ca="1">IF($A662&gt;BX$1,"",$C662*INDEX('ETS yield tables'!$D$198:$CO$226,$B662,BX$1-$A662+1)/10^6)</f>
        <v>0</v>
      </c>
      <c r="BY662" cm="1">
        <f t="array" aca="1" ref="BY662" ca="1">IF($A662&gt;BY$1,"",$C662*INDEX('ETS yield tables'!$D$198:$CO$226,$B662,BY$1-$A662+1)/10^6)</f>
        <v>0</v>
      </c>
      <c r="BZ662" cm="1">
        <f t="array" aca="1" ref="BZ662" ca="1">IF($A662&gt;BZ$1,"",$C662*INDEX('ETS yield tables'!$D$198:$CO$226,$B662,BZ$1-$A662+1)/10^6)</f>
        <v>0</v>
      </c>
      <c r="CA662" cm="1">
        <f t="array" aca="1" ref="CA662" ca="1">IF($A662&gt;CA$1,"",$C662*INDEX('ETS yield tables'!$D$198:$CO$226,$B662,CA$1-$A662+1)/10^6)</f>
        <v>0</v>
      </c>
      <c r="CB662" cm="1">
        <f t="array" aca="1" ref="CB662" ca="1">IF($A662&gt;CB$1,"",$C662*INDEX('ETS yield tables'!$D$198:$CO$226,$B662,CB$1-$A662+1)/10^6)</f>
        <v>0</v>
      </c>
      <c r="CC662" cm="1">
        <f t="array" aca="1" ref="CC662" ca="1">IF($A662&gt;CC$1,"",$C662*INDEX('ETS yield tables'!$D$198:$CO$226,$B662,CC$1-$A662+1)/10^6)</f>
        <v>0</v>
      </c>
      <c r="CD662" cm="1">
        <f t="array" aca="1" ref="CD662" ca="1">IF($A662&gt;CD$1,"",$C662*INDEX('ETS yield tables'!$D$198:$CO$226,$B662,CD$1-$A662+1)/10^6)</f>
        <v>0</v>
      </c>
      <c r="CE662" cm="1">
        <f t="array" aca="1" ref="CE662" ca="1">IF($A662&gt;CE$1,"",$C662*INDEX('ETS yield tables'!$D$198:$CO$226,$B662,CE$1-$A662+1)/10^6)</f>
        <v>0</v>
      </c>
      <c r="CF662" cm="1">
        <f t="array" aca="1" ref="CF662" ca="1">IF($A662&gt;CF$1,"",$C662*INDEX('ETS yield tables'!$D$198:$CO$226,$B662,CF$1-$A662+1)/10^6)</f>
        <v>0</v>
      </c>
      <c r="CG662" cm="1">
        <f t="array" aca="1" ref="CG662" ca="1">IF($A662&gt;CG$1,"",$C662*INDEX('ETS yield tables'!$D$198:$CO$226,$B662,CG$1-$A662+1)/10^6)</f>
        <v>0</v>
      </c>
      <c r="CH662" cm="1">
        <f t="array" aca="1" ref="CH662" ca="1">IF($A662&gt;CH$1,"",$C662*INDEX('ETS yield tables'!$D$198:$CO$226,$B662,CH$1-$A662+1)/10^6)</f>
        <v>0</v>
      </c>
      <c r="CI662" cm="1">
        <f t="array" aca="1" ref="CI662" ca="1">IF($A662&gt;CI$1,"",$C662*INDEX('ETS yield tables'!$D$198:$CO$226,$B662,CI$1-$A662+1)/10^6)</f>
        <v>0</v>
      </c>
      <c r="CJ662" cm="1">
        <f t="array" aca="1" ref="CJ662" ca="1">IF($A662&gt;CJ$1,"",$C662*INDEX('ETS yield tables'!$D$198:$CO$226,$B662,CJ$1-$A662+1)/10^6)</f>
        <v>0</v>
      </c>
      <c r="CK662" cm="1">
        <f t="array" aca="1" ref="CK662" ca="1">IF($A662&gt;CK$1,"",$C662*INDEX('ETS yield tables'!$D$198:$CO$226,$B662,CK$1-$A662+1)/10^6)</f>
        <v>0</v>
      </c>
      <c r="CL662" cm="1">
        <f t="array" aca="1" ref="CL662" ca="1">IF($A662&gt;CL$1,"",$C662*INDEX('ETS yield tables'!$D$198:$CO$226,$B662,CL$1-$A662+1)/10^6)</f>
        <v>0</v>
      </c>
      <c r="CM662" cm="1">
        <f t="array" aca="1" ref="CM662" ca="1">IF($A662&gt;CM$1,"",$C662*INDEX('ETS yield tables'!$D$198:$CO$226,$B662,CM$1-$A662+1)/10^6)</f>
        <v>0</v>
      </c>
      <c r="CN662" cm="1">
        <f t="array" aca="1" ref="CN662" ca="1">IF($A662&gt;CN$1,"",$C662*INDEX('ETS yield tables'!$D$198:$CO$226,$B662,CN$1-$A662+1)/10^6)</f>
        <v>0</v>
      </c>
      <c r="CO662" cm="1">
        <f t="array" aca="1" ref="CO662" ca="1">IF($A662&gt;CO$1,"",$C662*INDEX('ETS yield tables'!$D$198:$CO$226,$B662,CO$1-$A662+1)/10^6)</f>
        <v>0</v>
      </c>
    </row>
    <row r="663" spans="1:93" hidden="1" outlineLevel="1">
      <c r="A663">
        <v>2006</v>
      </c>
      <c r="B663">
        <f t="shared" si="306"/>
        <v>13</v>
      </c>
      <c r="C663" s="1">
        <v>0</v>
      </c>
      <c r="D663" s="64"/>
      <c r="E663" s="64"/>
      <c r="F663" s="64"/>
      <c r="G663" s="64"/>
      <c r="H663" s="64"/>
      <c r="I663" s="64"/>
      <c r="J663" s="64"/>
      <c r="K663" s="64"/>
      <c r="L663" s="64"/>
      <c r="M663" s="64"/>
      <c r="N663" s="64"/>
      <c r="O663" s="64"/>
      <c r="P663" s="64"/>
      <c r="Q663" s="64"/>
      <c r="R663" s="64"/>
      <c r="S663" s="64"/>
      <c r="T663" s="64"/>
      <c r="U663" s="64"/>
      <c r="V663" s="64"/>
      <c r="W663" s="64"/>
      <c r="X663" s="64"/>
      <c r="Y663" s="64"/>
      <c r="Z663" s="64"/>
      <c r="AA663" s="64"/>
      <c r="AB663" s="64"/>
      <c r="AC663" s="64"/>
      <c r="AD663" s="64"/>
      <c r="AE663" s="64"/>
      <c r="AF663" cm="1">
        <f t="array" aca="1" ref="AF663" ca="1">IF($A663&gt;AF$1,"",$C663*INDEX('ETS yield tables'!$D$198:$CO$226,$B663,AF$1-$A663+1)/10^6)</f>
        <v>0</v>
      </c>
      <c r="AG663" cm="1">
        <f t="array" aca="1" ref="AG663" ca="1">IF($A663&gt;AG$1,"",$C663*INDEX('ETS yield tables'!$D$198:$CO$226,$B663,AG$1-$A663+1)/10^6)</f>
        <v>0</v>
      </c>
      <c r="AH663" cm="1">
        <f t="array" aca="1" ref="AH663" ca="1">IF($A663&gt;AH$1,"",$C663*INDEX('ETS yield tables'!$D$198:$CO$226,$B663,AH$1-$A663+1)/10^6)</f>
        <v>0</v>
      </c>
      <c r="AI663" cm="1">
        <f t="array" aca="1" ref="AI663" ca="1">IF($A663&gt;AI$1,"",$C663*INDEX('ETS yield tables'!$D$198:$CO$226,$B663,AI$1-$A663+1)/10^6)</f>
        <v>0</v>
      </c>
      <c r="AJ663" cm="1">
        <f t="array" aca="1" ref="AJ663" ca="1">IF($A663&gt;AJ$1,"",$C663*INDEX('ETS yield tables'!$D$198:$CO$226,$B663,AJ$1-$A663+1)/10^6)</f>
        <v>0</v>
      </c>
      <c r="AK663" cm="1">
        <f t="array" aca="1" ref="AK663" ca="1">IF($A663&gt;AK$1,"",$C663*INDEX('ETS yield tables'!$D$198:$CO$226,$B663,AK$1-$A663+1)/10^6)</f>
        <v>0</v>
      </c>
      <c r="AL663" cm="1">
        <f t="array" aca="1" ref="AL663" ca="1">IF($A663&gt;AL$1,"",$C663*INDEX('ETS yield tables'!$D$198:$CO$226,$B663,AL$1-$A663+1)/10^6)</f>
        <v>0</v>
      </c>
      <c r="AM663" cm="1">
        <f t="array" aca="1" ref="AM663" ca="1">IF($A663&gt;AM$1,"",$C663*INDEX('ETS yield tables'!$D$198:$CO$226,$B663,AM$1-$A663+1)/10^6)</f>
        <v>0</v>
      </c>
      <c r="AN663" cm="1">
        <f t="array" aca="1" ref="AN663" ca="1">IF($A663&gt;AN$1,"",$C663*INDEX('ETS yield tables'!$D$198:$CO$226,$B663,AN$1-$A663+1)/10^6)</f>
        <v>0</v>
      </c>
      <c r="AO663" cm="1">
        <f t="array" aca="1" ref="AO663" ca="1">IF($A663&gt;AO$1,"",$C663*INDEX('ETS yield tables'!$D$198:$CO$226,$B663,AO$1-$A663+1)/10^6)</f>
        <v>0</v>
      </c>
      <c r="AP663" cm="1">
        <f t="array" aca="1" ref="AP663" ca="1">IF($A663&gt;AP$1,"",$C663*INDEX('ETS yield tables'!$D$198:$CO$226,$B663,AP$1-$A663+1)/10^6)</f>
        <v>0</v>
      </c>
      <c r="AQ663" cm="1">
        <f t="array" aca="1" ref="AQ663" ca="1">IF($A663&gt;AQ$1,"",$C663*INDEX('ETS yield tables'!$D$198:$CO$226,$B663,AQ$1-$A663+1)/10^6)</f>
        <v>0</v>
      </c>
      <c r="AR663" cm="1">
        <f t="array" aca="1" ref="AR663" ca="1">IF($A663&gt;AR$1,"",$C663*INDEX('ETS yield tables'!$D$198:$CO$226,$B663,AR$1-$A663+1)/10^6)</f>
        <v>0</v>
      </c>
      <c r="AS663" cm="1">
        <f t="array" aca="1" ref="AS663" ca="1">IF($A663&gt;AS$1,"",$C663*INDEX('ETS yield tables'!$D$198:$CO$226,$B663,AS$1-$A663+1)/10^6)</f>
        <v>0</v>
      </c>
      <c r="AT663" cm="1">
        <f t="array" aca="1" ref="AT663" ca="1">IF($A663&gt;AT$1,"",$C663*INDEX('ETS yield tables'!$D$198:$CO$226,$B663,AT$1-$A663+1)/10^6)</f>
        <v>0</v>
      </c>
      <c r="AU663" cm="1">
        <f t="array" aca="1" ref="AU663" ca="1">IF($A663&gt;AU$1,"",$C663*INDEX('ETS yield tables'!$D$198:$CO$226,$B663,AU$1-$A663+1)/10^6)</f>
        <v>0</v>
      </c>
      <c r="AV663" cm="1">
        <f t="array" aca="1" ref="AV663" ca="1">IF($A663&gt;AV$1,"",$C663*INDEX('ETS yield tables'!$D$198:$CO$226,$B663,AV$1-$A663+1)/10^6)</f>
        <v>0</v>
      </c>
      <c r="AW663" cm="1">
        <f t="array" aca="1" ref="AW663" ca="1">IF($A663&gt;AW$1,"",$C663*INDEX('ETS yield tables'!$D$198:$CO$226,$B663,AW$1-$A663+1)/10^6)</f>
        <v>0</v>
      </c>
      <c r="AX663" cm="1">
        <f t="array" aca="1" ref="AX663" ca="1">IF($A663&gt;AX$1,"",$C663*INDEX('ETS yield tables'!$D$198:$CO$226,$B663,AX$1-$A663+1)/10^6)</f>
        <v>0</v>
      </c>
      <c r="AY663" cm="1">
        <f t="array" aca="1" ref="AY663" ca="1">IF($A663&gt;AY$1,"",$C663*INDEX('ETS yield tables'!$D$198:$CO$226,$B663,AY$1-$A663+1)/10^6)</f>
        <v>0</v>
      </c>
      <c r="AZ663" cm="1">
        <f t="array" aca="1" ref="AZ663" ca="1">IF($A663&gt;AZ$1,"",$C663*INDEX('ETS yield tables'!$D$198:$CO$226,$B663,AZ$1-$A663+1)/10^6)</f>
        <v>0</v>
      </c>
      <c r="BA663" cm="1">
        <f t="array" aca="1" ref="BA663" ca="1">IF($A663&gt;BA$1,"",$C663*INDEX('ETS yield tables'!$D$198:$CO$226,$B663,BA$1-$A663+1)/10^6)</f>
        <v>0</v>
      </c>
      <c r="BB663" cm="1">
        <f t="array" aca="1" ref="BB663" ca="1">IF($A663&gt;BB$1,"",$C663*INDEX('ETS yield tables'!$D$198:$CO$226,$B663,BB$1-$A663+1)/10^6)</f>
        <v>0</v>
      </c>
      <c r="BC663" cm="1">
        <f t="array" aca="1" ref="BC663" ca="1">IF($A663&gt;BC$1,"",$C663*INDEX('ETS yield tables'!$D$198:$CO$226,$B663,BC$1-$A663+1)/10^6)</f>
        <v>0</v>
      </c>
      <c r="BD663" cm="1">
        <f t="array" aca="1" ref="BD663" ca="1">IF($A663&gt;BD$1,"",$C663*INDEX('ETS yield tables'!$D$198:$CO$226,$B663,BD$1-$A663+1)/10^6)</f>
        <v>0</v>
      </c>
      <c r="BE663" cm="1">
        <f t="array" aca="1" ref="BE663" ca="1">IF($A663&gt;BE$1,"",$C663*INDEX('ETS yield tables'!$D$198:$CO$226,$B663,BE$1-$A663+1)/10^6)</f>
        <v>0</v>
      </c>
      <c r="BF663" cm="1">
        <f t="array" aca="1" ref="BF663" ca="1">IF($A663&gt;BF$1,"",$C663*INDEX('ETS yield tables'!$D$198:$CO$226,$B663,BF$1-$A663+1)/10^6)</f>
        <v>0</v>
      </c>
      <c r="BG663" cm="1">
        <f t="array" aca="1" ref="BG663" ca="1">IF($A663&gt;BG$1,"",$C663*INDEX('ETS yield tables'!$D$198:$CO$226,$B663,BG$1-$A663+1)/10^6)</f>
        <v>0</v>
      </c>
      <c r="BH663" cm="1">
        <f t="array" aca="1" ref="BH663" ca="1">IF($A663&gt;BH$1,"",$C663*INDEX('ETS yield tables'!$D$198:$CO$226,$B663,BH$1-$A663+1)/10^6)</f>
        <v>0</v>
      </c>
      <c r="BI663" cm="1">
        <f t="array" aca="1" ref="BI663" ca="1">IF($A663&gt;BI$1,"",$C663*INDEX('ETS yield tables'!$D$198:$CO$226,$B663,BI$1-$A663+1)/10^6)</f>
        <v>0</v>
      </c>
      <c r="BJ663" cm="1">
        <f t="array" aca="1" ref="BJ663" ca="1">IF($A663&gt;BJ$1,"",$C663*INDEX('ETS yield tables'!$D$198:$CO$226,$B663,BJ$1-$A663+1)/10^6)</f>
        <v>0</v>
      </c>
      <c r="BK663" cm="1">
        <f t="array" aca="1" ref="BK663" ca="1">IF($A663&gt;BK$1,"",$C663*INDEX('ETS yield tables'!$D$198:$CO$226,$B663,BK$1-$A663+1)/10^6)</f>
        <v>0</v>
      </c>
      <c r="BL663" cm="1">
        <f t="array" aca="1" ref="BL663" ca="1">IF($A663&gt;BL$1,"",$C663*INDEX('ETS yield tables'!$D$198:$CO$226,$B663,BL$1-$A663+1)/10^6)</f>
        <v>0</v>
      </c>
      <c r="BM663" cm="1">
        <f t="array" aca="1" ref="BM663" ca="1">IF($A663&gt;BM$1,"",$C663*INDEX('ETS yield tables'!$D$198:$CO$226,$B663,BM$1-$A663+1)/10^6)</f>
        <v>0</v>
      </c>
      <c r="BN663" cm="1">
        <f t="array" aca="1" ref="BN663" ca="1">IF($A663&gt;BN$1,"",$C663*INDEX('ETS yield tables'!$D$198:$CO$226,$B663,BN$1-$A663+1)/10^6)</f>
        <v>0</v>
      </c>
      <c r="BO663" cm="1">
        <f t="array" aca="1" ref="BO663" ca="1">IF($A663&gt;BO$1,"",$C663*INDEX('ETS yield tables'!$D$198:$CO$226,$B663,BO$1-$A663+1)/10^6)</f>
        <v>0</v>
      </c>
      <c r="BP663" cm="1">
        <f t="array" aca="1" ref="BP663" ca="1">IF($A663&gt;BP$1,"",$C663*INDEX('ETS yield tables'!$D$198:$CO$226,$B663,BP$1-$A663+1)/10^6)</f>
        <v>0</v>
      </c>
      <c r="BQ663" cm="1">
        <f t="array" aca="1" ref="BQ663" ca="1">IF($A663&gt;BQ$1,"",$C663*INDEX('ETS yield tables'!$D$198:$CO$226,$B663,BQ$1-$A663+1)/10^6)</f>
        <v>0</v>
      </c>
      <c r="BR663" cm="1">
        <f t="array" aca="1" ref="BR663" ca="1">IF($A663&gt;BR$1,"",$C663*INDEX('ETS yield tables'!$D$198:$CO$226,$B663,BR$1-$A663+1)/10^6)</f>
        <v>0</v>
      </c>
      <c r="BS663" cm="1">
        <f t="array" aca="1" ref="BS663" ca="1">IF($A663&gt;BS$1,"",$C663*INDEX('ETS yield tables'!$D$198:$CO$226,$B663,BS$1-$A663+1)/10^6)</f>
        <v>0</v>
      </c>
      <c r="BT663" cm="1">
        <f t="array" aca="1" ref="BT663" ca="1">IF($A663&gt;BT$1,"",$C663*INDEX('ETS yield tables'!$D$198:$CO$226,$B663,BT$1-$A663+1)/10^6)</f>
        <v>0</v>
      </c>
      <c r="BU663" cm="1">
        <f t="array" aca="1" ref="BU663" ca="1">IF($A663&gt;BU$1,"",$C663*INDEX('ETS yield tables'!$D$198:$CO$226,$B663,BU$1-$A663+1)/10^6)</f>
        <v>0</v>
      </c>
      <c r="BV663" cm="1">
        <f t="array" aca="1" ref="BV663" ca="1">IF($A663&gt;BV$1,"",$C663*INDEX('ETS yield tables'!$D$198:$CO$226,$B663,BV$1-$A663+1)/10^6)</f>
        <v>0</v>
      </c>
      <c r="BW663" cm="1">
        <f t="array" aca="1" ref="BW663" ca="1">IF($A663&gt;BW$1,"",$C663*INDEX('ETS yield tables'!$D$198:$CO$226,$B663,BW$1-$A663+1)/10^6)</f>
        <v>0</v>
      </c>
      <c r="BX663" cm="1">
        <f t="array" aca="1" ref="BX663" ca="1">IF($A663&gt;BX$1,"",$C663*INDEX('ETS yield tables'!$D$198:$CO$226,$B663,BX$1-$A663+1)/10^6)</f>
        <v>0</v>
      </c>
      <c r="BY663" cm="1">
        <f t="array" aca="1" ref="BY663" ca="1">IF($A663&gt;BY$1,"",$C663*INDEX('ETS yield tables'!$D$198:$CO$226,$B663,BY$1-$A663+1)/10^6)</f>
        <v>0</v>
      </c>
      <c r="BZ663" cm="1">
        <f t="array" aca="1" ref="BZ663" ca="1">IF($A663&gt;BZ$1,"",$C663*INDEX('ETS yield tables'!$D$198:$CO$226,$B663,BZ$1-$A663+1)/10^6)</f>
        <v>0</v>
      </c>
      <c r="CA663" cm="1">
        <f t="array" aca="1" ref="CA663" ca="1">IF($A663&gt;CA$1,"",$C663*INDEX('ETS yield tables'!$D$198:$CO$226,$B663,CA$1-$A663+1)/10^6)</f>
        <v>0</v>
      </c>
      <c r="CB663" cm="1">
        <f t="array" aca="1" ref="CB663" ca="1">IF($A663&gt;CB$1,"",$C663*INDEX('ETS yield tables'!$D$198:$CO$226,$B663,CB$1-$A663+1)/10^6)</f>
        <v>0</v>
      </c>
      <c r="CC663" cm="1">
        <f t="array" aca="1" ref="CC663" ca="1">IF($A663&gt;CC$1,"",$C663*INDEX('ETS yield tables'!$D$198:$CO$226,$B663,CC$1-$A663+1)/10^6)</f>
        <v>0</v>
      </c>
      <c r="CD663" cm="1">
        <f t="array" aca="1" ref="CD663" ca="1">IF($A663&gt;CD$1,"",$C663*INDEX('ETS yield tables'!$D$198:$CO$226,$B663,CD$1-$A663+1)/10^6)</f>
        <v>0</v>
      </c>
      <c r="CE663" cm="1">
        <f t="array" aca="1" ref="CE663" ca="1">IF($A663&gt;CE$1,"",$C663*INDEX('ETS yield tables'!$D$198:$CO$226,$B663,CE$1-$A663+1)/10^6)</f>
        <v>0</v>
      </c>
      <c r="CF663" cm="1">
        <f t="array" aca="1" ref="CF663" ca="1">IF($A663&gt;CF$1,"",$C663*INDEX('ETS yield tables'!$D$198:$CO$226,$B663,CF$1-$A663+1)/10^6)</f>
        <v>0</v>
      </c>
      <c r="CG663" cm="1">
        <f t="array" aca="1" ref="CG663" ca="1">IF($A663&gt;CG$1,"",$C663*INDEX('ETS yield tables'!$D$198:$CO$226,$B663,CG$1-$A663+1)/10^6)</f>
        <v>0</v>
      </c>
      <c r="CH663" cm="1">
        <f t="array" aca="1" ref="CH663" ca="1">IF($A663&gt;CH$1,"",$C663*INDEX('ETS yield tables'!$D$198:$CO$226,$B663,CH$1-$A663+1)/10^6)</f>
        <v>0</v>
      </c>
      <c r="CI663" cm="1">
        <f t="array" aca="1" ref="CI663" ca="1">IF($A663&gt;CI$1,"",$C663*INDEX('ETS yield tables'!$D$198:$CO$226,$B663,CI$1-$A663+1)/10^6)</f>
        <v>0</v>
      </c>
      <c r="CJ663" cm="1">
        <f t="array" aca="1" ref="CJ663" ca="1">IF($A663&gt;CJ$1,"",$C663*INDEX('ETS yield tables'!$D$198:$CO$226,$B663,CJ$1-$A663+1)/10^6)</f>
        <v>0</v>
      </c>
      <c r="CK663" cm="1">
        <f t="array" aca="1" ref="CK663" ca="1">IF($A663&gt;CK$1,"",$C663*INDEX('ETS yield tables'!$D$198:$CO$226,$B663,CK$1-$A663+1)/10^6)</f>
        <v>0</v>
      </c>
      <c r="CL663" cm="1">
        <f t="array" aca="1" ref="CL663" ca="1">IF($A663&gt;CL$1,"",$C663*INDEX('ETS yield tables'!$D$198:$CO$226,$B663,CL$1-$A663+1)/10^6)</f>
        <v>0</v>
      </c>
      <c r="CM663" cm="1">
        <f t="array" aca="1" ref="CM663" ca="1">IF($A663&gt;CM$1,"",$C663*INDEX('ETS yield tables'!$D$198:$CO$226,$B663,CM$1-$A663+1)/10^6)</f>
        <v>0</v>
      </c>
      <c r="CN663" cm="1">
        <f t="array" aca="1" ref="CN663" ca="1">IF($A663&gt;CN$1,"",$C663*INDEX('ETS yield tables'!$D$198:$CO$226,$B663,CN$1-$A663+1)/10^6)</f>
        <v>0</v>
      </c>
      <c r="CO663" cm="1">
        <f t="array" aca="1" ref="CO663" ca="1">IF($A663&gt;CO$1,"",$C663*INDEX('ETS yield tables'!$D$198:$CO$226,$B663,CO$1-$A663+1)/10^6)</f>
        <v>0</v>
      </c>
    </row>
    <row r="664" spans="1:93" hidden="1" outlineLevel="1">
      <c r="A664">
        <v>2007</v>
      </c>
      <c r="B664">
        <f t="shared" si="306"/>
        <v>12</v>
      </c>
      <c r="C664" s="1">
        <v>0</v>
      </c>
      <c r="D664" s="64"/>
      <c r="E664" s="64"/>
      <c r="F664" s="64"/>
      <c r="G664" s="64"/>
      <c r="H664" s="64"/>
      <c r="I664" s="64"/>
      <c r="J664" s="64"/>
      <c r="K664" s="64"/>
      <c r="L664" s="64"/>
      <c r="M664" s="64"/>
      <c r="N664" s="64"/>
      <c r="O664" s="64"/>
      <c r="P664" s="64"/>
      <c r="Q664" s="64"/>
      <c r="R664" s="64"/>
      <c r="S664" s="64"/>
      <c r="T664" s="64"/>
      <c r="U664" s="64"/>
      <c r="V664" s="64"/>
      <c r="W664" s="64"/>
      <c r="X664" s="64"/>
      <c r="Y664" s="64"/>
      <c r="Z664" s="64"/>
      <c r="AA664" s="64"/>
      <c r="AB664" s="64"/>
      <c r="AC664" s="64"/>
      <c r="AD664" s="64"/>
      <c r="AE664" s="64"/>
      <c r="AF664" cm="1">
        <f t="array" aca="1" ref="AF664" ca="1">IF($A664&gt;AF$1,"",$C664*INDEX('ETS yield tables'!$D$198:$CO$226,$B664,AF$1-$A664+1)/10^6)</f>
        <v>0</v>
      </c>
      <c r="AG664" cm="1">
        <f t="array" aca="1" ref="AG664" ca="1">IF($A664&gt;AG$1,"",$C664*INDEX('ETS yield tables'!$D$198:$CO$226,$B664,AG$1-$A664+1)/10^6)</f>
        <v>0</v>
      </c>
      <c r="AH664" cm="1">
        <f t="array" aca="1" ref="AH664" ca="1">IF($A664&gt;AH$1,"",$C664*INDEX('ETS yield tables'!$D$198:$CO$226,$B664,AH$1-$A664+1)/10^6)</f>
        <v>0</v>
      </c>
      <c r="AI664" cm="1">
        <f t="array" aca="1" ref="AI664" ca="1">IF($A664&gt;AI$1,"",$C664*INDEX('ETS yield tables'!$D$198:$CO$226,$B664,AI$1-$A664+1)/10^6)</f>
        <v>0</v>
      </c>
      <c r="AJ664" cm="1">
        <f t="array" aca="1" ref="AJ664" ca="1">IF($A664&gt;AJ$1,"",$C664*INDEX('ETS yield tables'!$D$198:$CO$226,$B664,AJ$1-$A664+1)/10^6)</f>
        <v>0</v>
      </c>
      <c r="AK664" cm="1">
        <f t="array" aca="1" ref="AK664" ca="1">IF($A664&gt;AK$1,"",$C664*INDEX('ETS yield tables'!$D$198:$CO$226,$B664,AK$1-$A664+1)/10^6)</f>
        <v>0</v>
      </c>
      <c r="AL664" cm="1">
        <f t="array" aca="1" ref="AL664" ca="1">IF($A664&gt;AL$1,"",$C664*INDEX('ETS yield tables'!$D$198:$CO$226,$B664,AL$1-$A664+1)/10^6)</f>
        <v>0</v>
      </c>
      <c r="AM664" cm="1">
        <f t="array" aca="1" ref="AM664" ca="1">IF($A664&gt;AM$1,"",$C664*INDEX('ETS yield tables'!$D$198:$CO$226,$B664,AM$1-$A664+1)/10^6)</f>
        <v>0</v>
      </c>
      <c r="AN664" cm="1">
        <f t="array" aca="1" ref="AN664" ca="1">IF($A664&gt;AN$1,"",$C664*INDEX('ETS yield tables'!$D$198:$CO$226,$B664,AN$1-$A664+1)/10^6)</f>
        <v>0</v>
      </c>
      <c r="AO664" cm="1">
        <f t="array" aca="1" ref="AO664" ca="1">IF($A664&gt;AO$1,"",$C664*INDEX('ETS yield tables'!$D$198:$CO$226,$B664,AO$1-$A664+1)/10^6)</f>
        <v>0</v>
      </c>
      <c r="AP664" cm="1">
        <f t="array" aca="1" ref="AP664" ca="1">IF($A664&gt;AP$1,"",$C664*INDEX('ETS yield tables'!$D$198:$CO$226,$B664,AP$1-$A664+1)/10^6)</f>
        <v>0</v>
      </c>
      <c r="AQ664" cm="1">
        <f t="array" aca="1" ref="AQ664" ca="1">IF($A664&gt;AQ$1,"",$C664*INDEX('ETS yield tables'!$D$198:$CO$226,$B664,AQ$1-$A664+1)/10^6)</f>
        <v>0</v>
      </c>
      <c r="AR664" cm="1">
        <f t="array" aca="1" ref="AR664" ca="1">IF($A664&gt;AR$1,"",$C664*INDEX('ETS yield tables'!$D$198:$CO$226,$B664,AR$1-$A664+1)/10^6)</f>
        <v>0</v>
      </c>
      <c r="AS664" cm="1">
        <f t="array" aca="1" ref="AS664" ca="1">IF($A664&gt;AS$1,"",$C664*INDEX('ETS yield tables'!$D$198:$CO$226,$B664,AS$1-$A664+1)/10^6)</f>
        <v>0</v>
      </c>
      <c r="AT664" cm="1">
        <f t="array" aca="1" ref="AT664" ca="1">IF($A664&gt;AT$1,"",$C664*INDEX('ETS yield tables'!$D$198:$CO$226,$B664,AT$1-$A664+1)/10^6)</f>
        <v>0</v>
      </c>
      <c r="AU664" cm="1">
        <f t="array" aca="1" ref="AU664" ca="1">IF($A664&gt;AU$1,"",$C664*INDEX('ETS yield tables'!$D$198:$CO$226,$B664,AU$1-$A664+1)/10^6)</f>
        <v>0</v>
      </c>
      <c r="AV664" cm="1">
        <f t="array" aca="1" ref="AV664" ca="1">IF($A664&gt;AV$1,"",$C664*INDEX('ETS yield tables'!$D$198:$CO$226,$B664,AV$1-$A664+1)/10^6)</f>
        <v>0</v>
      </c>
      <c r="AW664" cm="1">
        <f t="array" aca="1" ref="AW664" ca="1">IF($A664&gt;AW$1,"",$C664*INDEX('ETS yield tables'!$D$198:$CO$226,$B664,AW$1-$A664+1)/10^6)</f>
        <v>0</v>
      </c>
      <c r="AX664" cm="1">
        <f t="array" aca="1" ref="AX664" ca="1">IF($A664&gt;AX$1,"",$C664*INDEX('ETS yield tables'!$D$198:$CO$226,$B664,AX$1-$A664+1)/10^6)</f>
        <v>0</v>
      </c>
      <c r="AY664" cm="1">
        <f t="array" aca="1" ref="AY664" ca="1">IF($A664&gt;AY$1,"",$C664*INDEX('ETS yield tables'!$D$198:$CO$226,$B664,AY$1-$A664+1)/10^6)</f>
        <v>0</v>
      </c>
      <c r="AZ664" cm="1">
        <f t="array" aca="1" ref="AZ664" ca="1">IF($A664&gt;AZ$1,"",$C664*INDEX('ETS yield tables'!$D$198:$CO$226,$B664,AZ$1-$A664+1)/10^6)</f>
        <v>0</v>
      </c>
      <c r="BA664" cm="1">
        <f t="array" aca="1" ref="BA664" ca="1">IF($A664&gt;BA$1,"",$C664*INDEX('ETS yield tables'!$D$198:$CO$226,$B664,BA$1-$A664+1)/10^6)</f>
        <v>0</v>
      </c>
      <c r="BB664" cm="1">
        <f t="array" aca="1" ref="BB664" ca="1">IF($A664&gt;BB$1,"",$C664*INDEX('ETS yield tables'!$D$198:$CO$226,$B664,BB$1-$A664+1)/10^6)</f>
        <v>0</v>
      </c>
      <c r="BC664" cm="1">
        <f t="array" aca="1" ref="BC664" ca="1">IF($A664&gt;BC$1,"",$C664*INDEX('ETS yield tables'!$D$198:$CO$226,$B664,BC$1-$A664+1)/10^6)</f>
        <v>0</v>
      </c>
      <c r="BD664" cm="1">
        <f t="array" aca="1" ref="BD664" ca="1">IF($A664&gt;BD$1,"",$C664*INDEX('ETS yield tables'!$D$198:$CO$226,$B664,BD$1-$A664+1)/10^6)</f>
        <v>0</v>
      </c>
      <c r="BE664" cm="1">
        <f t="array" aca="1" ref="BE664" ca="1">IF($A664&gt;BE$1,"",$C664*INDEX('ETS yield tables'!$D$198:$CO$226,$B664,BE$1-$A664+1)/10^6)</f>
        <v>0</v>
      </c>
      <c r="BF664" cm="1">
        <f t="array" aca="1" ref="BF664" ca="1">IF($A664&gt;BF$1,"",$C664*INDEX('ETS yield tables'!$D$198:$CO$226,$B664,BF$1-$A664+1)/10^6)</f>
        <v>0</v>
      </c>
      <c r="BG664" cm="1">
        <f t="array" aca="1" ref="BG664" ca="1">IF($A664&gt;BG$1,"",$C664*INDEX('ETS yield tables'!$D$198:$CO$226,$B664,BG$1-$A664+1)/10^6)</f>
        <v>0</v>
      </c>
      <c r="BH664" cm="1">
        <f t="array" aca="1" ref="BH664" ca="1">IF($A664&gt;BH$1,"",$C664*INDEX('ETS yield tables'!$D$198:$CO$226,$B664,BH$1-$A664+1)/10^6)</f>
        <v>0</v>
      </c>
      <c r="BI664" cm="1">
        <f t="array" aca="1" ref="BI664" ca="1">IF($A664&gt;BI$1,"",$C664*INDEX('ETS yield tables'!$D$198:$CO$226,$B664,BI$1-$A664+1)/10^6)</f>
        <v>0</v>
      </c>
      <c r="BJ664" cm="1">
        <f t="array" aca="1" ref="BJ664" ca="1">IF($A664&gt;BJ$1,"",$C664*INDEX('ETS yield tables'!$D$198:$CO$226,$B664,BJ$1-$A664+1)/10^6)</f>
        <v>0</v>
      </c>
      <c r="BK664" cm="1">
        <f t="array" aca="1" ref="BK664" ca="1">IF($A664&gt;BK$1,"",$C664*INDEX('ETS yield tables'!$D$198:$CO$226,$B664,BK$1-$A664+1)/10^6)</f>
        <v>0</v>
      </c>
      <c r="BL664" cm="1">
        <f t="array" aca="1" ref="BL664" ca="1">IF($A664&gt;BL$1,"",$C664*INDEX('ETS yield tables'!$D$198:$CO$226,$B664,BL$1-$A664+1)/10^6)</f>
        <v>0</v>
      </c>
      <c r="BM664" cm="1">
        <f t="array" aca="1" ref="BM664" ca="1">IF($A664&gt;BM$1,"",$C664*INDEX('ETS yield tables'!$D$198:$CO$226,$B664,BM$1-$A664+1)/10^6)</f>
        <v>0</v>
      </c>
      <c r="BN664" cm="1">
        <f t="array" aca="1" ref="BN664" ca="1">IF($A664&gt;BN$1,"",$C664*INDEX('ETS yield tables'!$D$198:$CO$226,$B664,BN$1-$A664+1)/10^6)</f>
        <v>0</v>
      </c>
      <c r="BO664" cm="1">
        <f t="array" aca="1" ref="BO664" ca="1">IF($A664&gt;BO$1,"",$C664*INDEX('ETS yield tables'!$D$198:$CO$226,$B664,BO$1-$A664+1)/10^6)</f>
        <v>0</v>
      </c>
      <c r="BP664" cm="1">
        <f t="array" aca="1" ref="BP664" ca="1">IF($A664&gt;BP$1,"",$C664*INDEX('ETS yield tables'!$D$198:$CO$226,$B664,BP$1-$A664+1)/10^6)</f>
        <v>0</v>
      </c>
      <c r="BQ664" cm="1">
        <f t="array" aca="1" ref="BQ664" ca="1">IF($A664&gt;BQ$1,"",$C664*INDEX('ETS yield tables'!$D$198:$CO$226,$B664,BQ$1-$A664+1)/10^6)</f>
        <v>0</v>
      </c>
      <c r="BR664" cm="1">
        <f t="array" aca="1" ref="BR664" ca="1">IF($A664&gt;BR$1,"",$C664*INDEX('ETS yield tables'!$D$198:$CO$226,$B664,BR$1-$A664+1)/10^6)</f>
        <v>0</v>
      </c>
      <c r="BS664" cm="1">
        <f t="array" aca="1" ref="BS664" ca="1">IF($A664&gt;BS$1,"",$C664*INDEX('ETS yield tables'!$D$198:$CO$226,$B664,BS$1-$A664+1)/10^6)</f>
        <v>0</v>
      </c>
      <c r="BT664" cm="1">
        <f t="array" aca="1" ref="BT664" ca="1">IF($A664&gt;BT$1,"",$C664*INDEX('ETS yield tables'!$D$198:$CO$226,$B664,BT$1-$A664+1)/10^6)</f>
        <v>0</v>
      </c>
      <c r="BU664" cm="1">
        <f t="array" aca="1" ref="BU664" ca="1">IF($A664&gt;BU$1,"",$C664*INDEX('ETS yield tables'!$D$198:$CO$226,$B664,BU$1-$A664+1)/10^6)</f>
        <v>0</v>
      </c>
      <c r="BV664" cm="1">
        <f t="array" aca="1" ref="BV664" ca="1">IF($A664&gt;BV$1,"",$C664*INDEX('ETS yield tables'!$D$198:$CO$226,$B664,BV$1-$A664+1)/10^6)</f>
        <v>0</v>
      </c>
      <c r="BW664" cm="1">
        <f t="array" aca="1" ref="BW664" ca="1">IF($A664&gt;BW$1,"",$C664*INDEX('ETS yield tables'!$D$198:$CO$226,$B664,BW$1-$A664+1)/10^6)</f>
        <v>0</v>
      </c>
      <c r="BX664" cm="1">
        <f t="array" aca="1" ref="BX664" ca="1">IF($A664&gt;BX$1,"",$C664*INDEX('ETS yield tables'!$D$198:$CO$226,$B664,BX$1-$A664+1)/10^6)</f>
        <v>0</v>
      </c>
      <c r="BY664" cm="1">
        <f t="array" aca="1" ref="BY664" ca="1">IF($A664&gt;BY$1,"",$C664*INDEX('ETS yield tables'!$D$198:$CO$226,$B664,BY$1-$A664+1)/10^6)</f>
        <v>0</v>
      </c>
      <c r="BZ664" cm="1">
        <f t="array" aca="1" ref="BZ664" ca="1">IF($A664&gt;BZ$1,"",$C664*INDEX('ETS yield tables'!$D$198:$CO$226,$B664,BZ$1-$A664+1)/10^6)</f>
        <v>0</v>
      </c>
      <c r="CA664" cm="1">
        <f t="array" aca="1" ref="CA664" ca="1">IF($A664&gt;CA$1,"",$C664*INDEX('ETS yield tables'!$D$198:$CO$226,$B664,CA$1-$A664+1)/10^6)</f>
        <v>0</v>
      </c>
      <c r="CB664" cm="1">
        <f t="array" aca="1" ref="CB664" ca="1">IF($A664&gt;CB$1,"",$C664*INDEX('ETS yield tables'!$D$198:$CO$226,$B664,CB$1-$A664+1)/10^6)</f>
        <v>0</v>
      </c>
      <c r="CC664" cm="1">
        <f t="array" aca="1" ref="CC664" ca="1">IF($A664&gt;CC$1,"",$C664*INDEX('ETS yield tables'!$D$198:$CO$226,$B664,CC$1-$A664+1)/10^6)</f>
        <v>0</v>
      </c>
      <c r="CD664" cm="1">
        <f t="array" aca="1" ref="CD664" ca="1">IF($A664&gt;CD$1,"",$C664*INDEX('ETS yield tables'!$D$198:$CO$226,$B664,CD$1-$A664+1)/10^6)</f>
        <v>0</v>
      </c>
      <c r="CE664" cm="1">
        <f t="array" aca="1" ref="CE664" ca="1">IF($A664&gt;CE$1,"",$C664*INDEX('ETS yield tables'!$D$198:$CO$226,$B664,CE$1-$A664+1)/10^6)</f>
        <v>0</v>
      </c>
      <c r="CF664" cm="1">
        <f t="array" aca="1" ref="CF664" ca="1">IF($A664&gt;CF$1,"",$C664*INDEX('ETS yield tables'!$D$198:$CO$226,$B664,CF$1-$A664+1)/10^6)</f>
        <v>0</v>
      </c>
      <c r="CG664" cm="1">
        <f t="array" aca="1" ref="CG664" ca="1">IF($A664&gt;CG$1,"",$C664*INDEX('ETS yield tables'!$D$198:$CO$226,$B664,CG$1-$A664+1)/10^6)</f>
        <v>0</v>
      </c>
      <c r="CH664" cm="1">
        <f t="array" aca="1" ref="CH664" ca="1">IF($A664&gt;CH$1,"",$C664*INDEX('ETS yield tables'!$D$198:$CO$226,$B664,CH$1-$A664+1)/10^6)</f>
        <v>0</v>
      </c>
      <c r="CI664" cm="1">
        <f t="array" aca="1" ref="CI664" ca="1">IF($A664&gt;CI$1,"",$C664*INDEX('ETS yield tables'!$D$198:$CO$226,$B664,CI$1-$A664+1)/10^6)</f>
        <v>0</v>
      </c>
      <c r="CJ664" cm="1">
        <f t="array" aca="1" ref="CJ664" ca="1">IF($A664&gt;CJ$1,"",$C664*INDEX('ETS yield tables'!$D$198:$CO$226,$B664,CJ$1-$A664+1)/10^6)</f>
        <v>0</v>
      </c>
      <c r="CK664" cm="1">
        <f t="array" aca="1" ref="CK664" ca="1">IF($A664&gt;CK$1,"",$C664*INDEX('ETS yield tables'!$D$198:$CO$226,$B664,CK$1-$A664+1)/10^6)</f>
        <v>0</v>
      </c>
      <c r="CL664" cm="1">
        <f t="array" aca="1" ref="CL664" ca="1">IF($A664&gt;CL$1,"",$C664*INDEX('ETS yield tables'!$D$198:$CO$226,$B664,CL$1-$A664+1)/10^6)</f>
        <v>0</v>
      </c>
      <c r="CM664" cm="1">
        <f t="array" aca="1" ref="CM664" ca="1">IF($A664&gt;CM$1,"",$C664*INDEX('ETS yield tables'!$D$198:$CO$226,$B664,CM$1-$A664+1)/10^6)</f>
        <v>0</v>
      </c>
      <c r="CN664" cm="1">
        <f t="array" aca="1" ref="CN664" ca="1">IF($A664&gt;CN$1,"",$C664*INDEX('ETS yield tables'!$D$198:$CO$226,$B664,CN$1-$A664+1)/10^6)</f>
        <v>0</v>
      </c>
      <c r="CO664" cm="1">
        <f t="array" aca="1" ref="CO664" ca="1">IF($A664&gt;CO$1,"",$C664*INDEX('ETS yield tables'!$D$198:$CO$226,$B664,CO$1-$A664+1)/10^6)</f>
        <v>0</v>
      </c>
    </row>
    <row r="665" spans="1:93" hidden="1" outlineLevel="1">
      <c r="A665">
        <v>2008</v>
      </c>
      <c r="B665">
        <f t="shared" si="306"/>
        <v>11</v>
      </c>
      <c r="C665" s="1">
        <v>0</v>
      </c>
      <c r="D665" s="64"/>
      <c r="E665" s="64"/>
      <c r="F665" s="64"/>
      <c r="G665" s="64"/>
      <c r="H665" s="64"/>
      <c r="I665" s="64"/>
      <c r="J665" s="64"/>
      <c r="K665" s="64"/>
      <c r="L665" s="64"/>
      <c r="M665" s="64"/>
      <c r="N665" s="64"/>
      <c r="O665" s="64"/>
      <c r="P665" s="64"/>
      <c r="Q665" s="64"/>
      <c r="R665" s="64"/>
      <c r="S665" s="64"/>
      <c r="T665" s="64"/>
      <c r="U665" s="64"/>
      <c r="V665" s="64"/>
      <c r="W665" s="64"/>
      <c r="X665" s="64"/>
      <c r="Y665" s="64"/>
      <c r="Z665" s="64"/>
      <c r="AA665" s="64"/>
      <c r="AB665" s="64"/>
      <c r="AC665" s="64"/>
      <c r="AD665" s="64"/>
      <c r="AE665" s="64"/>
      <c r="AF665" cm="1">
        <f t="array" aca="1" ref="AF665" ca="1">IF($A665&gt;AF$1,"",$C665*INDEX('ETS yield tables'!$D$198:$CO$226,$B665,AF$1-$A665+1)/10^6)</f>
        <v>0</v>
      </c>
      <c r="AG665" cm="1">
        <f t="array" aca="1" ref="AG665" ca="1">IF($A665&gt;AG$1,"",$C665*INDEX('ETS yield tables'!$D$198:$CO$226,$B665,AG$1-$A665+1)/10^6)</f>
        <v>0</v>
      </c>
      <c r="AH665" cm="1">
        <f t="array" aca="1" ref="AH665" ca="1">IF($A665&gt;AH$1,"",$C665*INDEX('ETS yield tables'!$D$198:$CO$226,$B665,AH$1-$A665+1)/10^6)</f>
        <v>0</v>
      </c>
      <c r="AI665" cm="1">
        <f t="array" aca="1" ref="AI665" ca="1">IF($A665&gt;AI$1,"",$C665*INDEX('ETS yield tables'!$D$198:$CO$226,$B665,AI$1-$A665+1)/10^6)</f>
        <v>0</v>
      </c>
      <c r="AJ665" cm="1">
        <f t="array" aca="1" ref="AJ665" ca="1">IF($A665&gt;AJ$1,"",$C665*INDEX('ETS yield tables'!$D$198:$CO$226,$B665,AJ$1-$A665+1)/10^6)</f>
        <v>0</v>
      </c>
      <c r="AK665" cm="1">
        <f t="array" aca="1" ref="AK665" ca="1">IF($A665&gt;AK$1,"",$C665*INDEX('ETS yield tables'!$D$198:$CO$226,$B665,AK$1-$A665+1)/10^6)</f>
        <v>0</v>
      </c>
      <c r="AL665" cm="1">
        <f t="array" aca="1" ref="AL665" ca="1">IF($A665&gt;AL$1,"",$C665*INDEX('ETS yield tables'!$D$198:$CO$226,$B665,AL$1-$A665+1)/10^6)</f>
        <v>0</v>
      </c>
      <c r="AM665" cm="1">
        <f t="array" aca="1" ref="AM665" ca="1">IF($A665&gt;AM$1,"",$C665*INDEX('ETS yield tables'!$D$198:$CO$226,$B665,AM$1-$A665+1)/10^6)</f>
        <v>0</v>
      </c>
      <c r="AN665" cm="1">
        <f t="array" aca="1" ref="AN665" ca="1">IF($A665&gt;AN$1,"",$C665*INDEX('ETS yield tables'!$D$198:$CO$226,$B665,AN$1-$A665+1)/10^6)</f>
        <v>0</v>
      </c>
      <c r="AO665" cm="1">
        <f t="array" aca="1" ref="AO665" ca="1">IF($A665&gt;AO$1,"",$C665*INDEX('ETS yield tables'!$D$198:$CO$226,$B665,AO$1-$A665+1)/10^6)</f>
        <v>0</v>
      </c>
      <c r="AP665" cm="1">
        <f t="array" aca="1" ref="AP665" ca="1">IF($A665&gt;AP$1,"",$C665*INDEX('ETS yield tables'!$D$198:$CO$226,$B665,AP$1-$A665+1)/10^6)</f>
        <v>0</v>
      </c>
      <c r="AQ665" cm="1">
        <f t="array" aca="1" ref="AQ665" ca="1">IF($A665&gt;AQ$1,"",$C665*INDEX('ETS yield tables'!$D$198:$CO$226,$B665,AQ$1-$A665+1)/10^6)</f>
        <v>0</v>
      </c>
      <c r="AR665" cm="1">
        <f t="array" aca="1" ref="AR665" ca="1">IF($A665&gt;AR$1,"",$C665*INDEX('ETS yield tables'!$D$198:$CO$226,$B665,AR$1-$A665+1)/10^6)</f>
        <v>0</v>
      </c>
      <c r="AS665" cm="1">
        <f t="array" aca="1" ref="AS665" ca="1">IF($A665&gt;AS$1,"",$C665*INDEX('ETS yield tables'!$D$198:$CO$226,$B665,AS$1-$A665+1)/10^6)</f>
        <v>0</v>
      </c>
      <c r="AT665" cm="1">
        <f t="array" aca="1" ref="AT665" ca="1">IF($A665&gt;AT$1,"",$C665*INDEX('ETS yield tables'!$D$198:$CO$226,$B665,AT$1-$A665+1)/10^6)</f>
        <v>0</v>
      </c>
      <c r="AU665" cm="1">
        <f t="array" aca="1" ref="AU665" ca="1">IF($A665&gt;AU$1,"",$C665*INDEX('ETS yield tables'!$D$198:$CO$226,$B665,AU$1-$A665+1)/10^6)</f>
        <v>0</v>
      </c>
      <c r="AV665" cm="1">
        <f t="array" aca="1" ref="AV665" ca="1">IF($A665&gt;AV$1,"",$C665*INDEX('ETS yield tables'!$D$198:$CO$226,$B665,AV$1-$A665+1)/10^6)</f>
        <v>0</v>
      </c>
      <c r="AW665" cm="1">
        <f t="array" aca="1" ref="AW665" ca="1">IF($A665&gt;AW$1,"",$C665*INDEX('ETS yield tables'!$D$198:$CO$226,$B665,AW$1-$A665+1)/10^6)</f>
        <v>0</v>
      </c>
      <c r="AX665" cm="1">
        <f t="array" aca="1" ref="AX665" ca="1">IF($A665&gt;AX$1,"",$C665*INDEX('ETS yield tables'!$D$198:$CO$226,$B665,AX$1-$A665+1)/10^6)</f>
        <v>0</v>
      </c>
      <c r="AY665" cm="1">
        <f t="array" aca="1" ref="AY665" ca="1">IF($A665&gt;AY$1,"",$C665*INDEX('ETS yield tables'!$D$198:$CO$226,$B665,AY$1-$A665+1)/10^6)</f>
        <v>0</v>
      </c>
      <c r="AZ665" cm="1">
        <f t="array" aca="1" ref="AZ665" ca="1">IF($A665&gt;AZ$1,"",$C665*INDEX('ETS yield tables'!$D$198:$CO$226,$B665,AZ$1-$A665+1)/10^6)</f>
        <v>0</v>
      </c>
      <c r="BA665" cm="1">
        <f t="array" aca="1" ref="BA665" ca="1">IF($A665&gt;BA$1,"",$C665*INDEX('ETS yield tables'!$D$198:$CO$226,$B665,BA$1-$A665+1)/10^6)</f>
        <v>0</v>
      </c>
      <c r="BB665" cm="1">
        <f t="array" aca="1" ref="BB665" ca="1">IF($A665&gt;BB$1,"",$C665*INDEX('ETS yield tables'!$D$198:$CO$226,$B665,BB$1-$A665+1)/10^6)</f>
        <v>0</v>
      </c>
      <c r="BC665" cm="1">
        <f t="array" aca="1" ref="BC665" ca="1">IF($A665&gt;BC$1,"",$C665*INDEX('ETS yield tables'!$D$198:$CO$226,$B665,BC$1-$A665+1)/10^6)</f>
        <v>0</v>
      </c>
      <c r="BD665" cm="1">
        <f t="array" aca="1" ref="BD665" ca="1">IF($A665&gt;BD$1,"",$C665*INDEX('ETS yield tables'!$D$198:$CO$226,$B665,BD$1-$A665+1)/10^6)</f>
        <v>0</v>
      </c>
      <c r="BE665" cm="1">
        <f t="array" aca="1" ref="BE665" ca="1">IF($A665&gt;BE$1,"",$C665*INDEX('ETS yield tables'!$D$198:$CO$226,$B665,BE$1-$A665+1)/10^6)</f>
        <v>0</v>
      </c>
      <c r="BF665" cm="1">
        <f t="array" aca="1" ref="BF665" ca="1">IF($A665&gt;BF$1,"",$C665*INDEX('ETS yield tables'!$D$198:$CO$226,$B665,BF$1-$A665+1)/10^6)</f>
        <v>0</v>
      </c>
      <c r="BG665" cm="1">
        <f t="array" aca="1" ref="BG665" ca="1">IF($A665&gt;BG$1,"",$C665*INDEX('ETS yield tables'!$D$198:$CO$226,$B665,BG$1-$A665+1)/10^6)</f>
        <v>0</v>
      </c>
      <c r="BH665" cm="1">
        <f t="array" aca="1" ref="BH665" ca="1">IF($A665&gt;BH$1,"",$C665*INDEX('ETS yield tables'!$D$198:$CO$226,$B665,BH$1-$A665+1)/10^6)</f>
        <v>0</v>
      </c>
      <c r="BI665" cm="1">
        <f t="array" aca="1" ref="BI665" ca="1">IF($A665&gt;BI$1,"",$C665*INDEX('ETS yield tables'!$D$198:$CO$226,$B665,BI$1-$A665+1)/10^6)</f>
        <v>0</v>
      </c>
      <c r="BJ665" cm="1">
        <f t="array" aca="1" ref="BJ665" ca="1">IF($A665&gt;BJ$1,"",$C665*INDEX('ETS yield tables'!$D$198:$CO$226,$B665,BJ$1-$A665+1)/10^6)</f>
        <v>0</v>
      </c>
      <c r="BK665" cm="1">
        <f t="array" aca="1" ref="BK665" ca="1">IF($A665&gt;BK$1,"",$C665*INDEX('ETS yield tables'!$D$198:$CO$226,$B665,BK$1-$A665+1)/10^6)</f>
        <v>0</v>
      </c>
      <c r="BL665" cm="1">
        <f t="array" aca="1" ref="BL665" ca="1">IF($A665&gt;BL$1,"",$C665*INDEX('ETS yield tables'!$D$198:$CO$226,$B665,BL$1-$A665+1)/10^6)</f>
        <v>0</v>
      </c>
      <c r="BM665" cm="1">
        <f t="array" aca="1" ref="BM665" ca="1">IF($A665&gt;BM$1,"",$C665*INDEX('ETS yield tables'!$D$198:$CO$226,$B665,BM$1-$A665+1)/10^6)</f>
        <v>0</v>
      </c>
      <c r="BN665" cm="1">
        <f t="array" aca="1" ref="BN665" ca="1">IF($A665&gt;BN$1,"",$C665*INDEX('ETS yield tables'!$D$198:$CO$226,$B665,BN$1-$A665+1)/10^6)</f>
        <v>0</v>
      </c>
      <c r="BO665" cm="1">
        <f t="array" aca="1" ref="BO665" ca="1">IF($A665&gt;BO$1,"",$C665*INDEX('ETS yield tables'!$D$198:$CO$226,$B665,BO$1-$A665+1)/10^6)</f>
        <v>0</v>
      </c>
      <c r="BP665" cm="1">
        <f t="array" aca="1" ref="BP665" ca="1">IF($A665&gt;BP$1,"",$C665*INDEX('ETS yield tables'!$D$198:$CO$226,$B665,BP$1-$A665+1)/10^6)</f>
        <v>0</v>
      </c>
      <c r="BQ665" cm="1">
        <f t="array" aca="1" ref="BQ665" ca="1">IF($A665&gt;BQ$1,"",$C665*INDEX('ETS yield tables'!$D$198:$CO$226,$B665,BQ$1-$A665+1)/10^6)</f>
        <v>0</v>
      </c>
      <c r="BR665" cm="1">
        <f t="array" aca="1" ref="BR665" ca="1">IF($A665&gt;BR$1,"",$C665*INDEX('ETS yield tables'!$D$198:$CO$226,$B665,BR$1-$A665+1)/10^6)</f>
        <v>0</v>
      </c>
      <c r="BS665" cm="1">
        <f t="array" aca="1" ref="BS665" ca="1">IF($A665&gt;BS$1,"",$C665*INDEX('ETS yield tables'!$D$198:$CO$226,$B665,BS$1-$A665+1)/10^6)</f>
        <v>0</v>
      </c>
      <c r="BT665" cm="1">
        <f t="array" aca="1" ref="BT665" ca="1">IF($A665&gt;BT$1,"",$C665*INDEX('ETS yield tables'!$D$198:$CO$226,$B665,BT$1-$A665+1)/10^6)</f>
        <v>0</v>
      </c>
      <c r="BU665" cm="1">
        <f t="array" aca="1" ref="BU665" ca="1">IF($A665&gt;BU$1,"",$C665*INDEX('ETS yield tables'!$D$198:$CO$226,$B665,BU$1-$A665+1)/10^6)</f>
        <v>0</v>
      </c>
      <c r="BV665" cm="1">
        <f t="array" aca="1" ref="BV665" ca="1">IF($A665&gt;BV$1,"",$C665*INDEX('ETS yield tables'!$D$198:$CO$226,$B665,BV$1-$A665+1)/10^6)</f>
        <v>0</v>
      </c>
      <c r="BW665" cm="1">
        <f t="array" aca="1" ref="BW665" ca="1">IF($A665&gt;BW$1,"",$C665*INDEX('ETS yield tables'!$D$198:$CO$226,$B665,BW$1-$A665+1)/10^6)</f>
        <v>0</v>
      </c>
      <c r="BX665" cm="1">
        <f t="array" aca="1" ref="BX665" ca="1">IF($A665&gt;BX$1,"",$C665*INDEX('ETS yield tables'!$D$198:$CO$226,$B665,BX$1-$A665+1)/10^6)</f>
        <v>0</v>
      </c>
      <c r="BY665" cm="1">
        <f t="array" aca="1" ref="BY665" ca="1">IF($A665&gt;BY$1,"",$C665*INDEX('ETS yield tables'!$D$198:$CO$226,$B665,BY$1-$A665+1)/10^6)</f>
        <v>0</v>
      </c>
      <c r="BZ665" cm="1">
        <f t="array" aca="1" ref="BZ665" ca="1">IF($A665&gt;BZ$1,"",$C665*INDEX('ETS yield tables'!$D$198:$CO$226,$B665,BZ$1-$A665+1)/10^6)</f>
        <v>0</v>
      </c>
      <c r="CA665" cm="1">
        <f t="array" aca="1" ref="CA665" ca="1">IF($A665&gt;CA$1,"",$C665*INDEX('ETS yield tables'!$D$198:$CO$226,$B665,CA$1-$A665+1)/10^6)</f>
        <v>0</v>
      </c>
      <c r="CB665" cm="1">
        <f t="array" aca="1" ref="CB665" ca="1">IF($A665&gt;CB$1,"",$C665*INDEX('ETS yield tables'!$D$198:$CO$226,$B665,CB$1-$A665+1)/10^6)</f>
        <v>0</v>
      </c>
      <c r="CC665" cm="1">
        <f t="array" aca="1" ref="CC665" ca="1">IF($A665&gt;CC$1,"",$C665*INDEX('ETS yield tables'!$D$198:$CO$226,$B665,CC$1-$A665+1)/10^6)</f>
        <v>0</v>
      </c>
      <c r="CD665" cm="1">
        <f t="array" aca="1" ref="CD665" ca="1">IF($A665&gt;CD$1,"",$C665*INDEX('ETS yield tables'!$D$198:$CO$226,$B665,CD$1-$A665+1)/10^6)</f>
        <v>0</v>
      </c>
      <c r="CE665" cm="1">
        <f t="array" aca="1" ref="CE665" ca="1">IF($A665&gt;CE$1,"",$C665*INDEX('ETS yield tables'!$D$198:$CO$226,$B665,CE$1-$A665+1)/10^6)</f>
        <v>0</v>
      </c>
      <c r="CF665" cm="1">
        <f t="array" aca="1" ref="CF665" ca="1">IF($A665&gt;CF$1,"",$C665*INDEX('ETS yield tables'!$D$198:$CO$226,$B665,CF$1-$A665+1)/10^6)</f>
        <v>0</v>
      </c>
      <c r="CG665" cm="1">
        <f t="array" aca="1" ref="CG665" ca="1">IF($A665&gt;CG$1,"",$C665*INDEX('ETS yield tables'!$D$198:$CO$226,$B665,CG$1-$A665+1)/10^6)</f>
        <v>0</v>
      </c>
      <c r="CH665" cm="1">
        <f t="array" aca="1" ref="CH665" ca="1">IF($A665&gt;CH$1,"",$C665*INDEX('ETS yield tables'!$D$198:$CO$226,$B665,CH$1-$A665+1)/10^6)</f>
        <v>0</v>
      </c>
      <c r="CI665" cm="1">
        <f t="array" aca="1" ref="CI665" ca="1">IF($A665&gt;CI$1,"",$C665*INDEX('ETS yield tables'!$D$198:$CO$226,$B665,CI$1-$A665+1)/10^6)</f>
        <v>0</v>
      </c>
      <c r="CJ665" cm="1">
        <f t="array" aca="1" ref="CJ665" ca="1">IF($A665&gt;CJ$1,"",$C665*INDEX('ETS yield tables'!$D$198:$CO$226,$B665,CJ$1-$A665+1)/10^6)</f>
        <v>0</v>
      </c>
      <c r="CK665" cm="1">
        <f t="array" aca="1" ref="CK665" ca="1">IF($A665&gt;CK$1,"",$C665*INDEX('ETS yield tables'!$D$198:$CO$226,$B665,CK$1-$A665+1)/10^6)</f>
        <v>0</v>
      </c>
      <c r="CL665" cm="1">
        <f t="array" aca="1" ref="CL665" ca="1">IF($A665&gt;CL$1,"",$C665*INDEX('ETS yield tables'!$D$198:$CO$226,$B665,CL$1-$A665+1)/10^6)</f>
        <v>0</v>
      </c>
      <c r="CM665" cm="1">
        <f t="array" aca="1" ref="CM665" ca="1">IF($A665&gt;CM$1,"",$C665*INDEX('ETS yield tables'!$D$198:$CO$226,$B665,CM$1-$A665+1)/10^6)</f>
        <v>0</v>
      </c>
      <c r="CN665" cm="1">
        <f t="array" aca="1" ref="CN665" ca="1">IF($A665&gt;CN$1,"",$C665*INDEX('ETS yield tables'!$D$198:$CO$226,$B665,CN$1-$A665+1)/10^6)</f>
        <v>0</v>
      </c>
      <c r="CO665" cm="1">
        <f t="array" aca="1" ref="CO665" ca="1">IF($A665&gt;CO$1,"",$C665*INDEX('ETS yield tables'!$D$198:$CO$226,$B665,CO$1-$A665+1)/10^6)</f>
        <v>0</v>
      </c>
    </row>
    <row r="666" spans="1:93" hidden="1" outlineLevel="1">
      <c r="A666">
        <v>2009</v>
      </c>
      <c r="B666">
        <f t="shared" si="306"/>
        <v>10</v>
      </c>
      <c r="C666" s="1">
        <v>0</v>
      </c>
      <c r="D666" s="64"/>
      <c r="E666" s="64"/>
      <c r="F666" s="64"/>
      <c r="G666" s="64"/>
      <c r="H666" s="64"/>
      <c r="I666" s="64"/>
      <c r="J666" s="64"/>
      <c r="K666" s="64"/>
      <c r="L666" s="64"/>
      <c r="M666" s="64"/>
      <c r="N666" s="64"/>
      <c r="O666" s="64"/>
      <c r="P666" s="64"/>
      <c r="Q666" s="64"/>
      <c r="R666" s="64"/>
      <c r="S666" s="64"/>
      <c r="T666" s="64"/>
      <c r="U666" s="64"/>
      <c r="V666" s="64"/>
      <c r="W666" s="64"/>
      <c r="X666" s="64"/>
      <c r="Y666" s="64"/>
      <c r="Z666" s="64"/>
      <c r="AA666" s="64"/>
      <c r="AB666" s="64"/>
      <c r="AC666" s="64"/>
      <c r="AD666" s="64"/>
      <c r="AE666" s="64"/>
      <c r="AF666" cm="1">
        <f t="array" aca="1" ref="AF666" ca="1">IF($A666&gt;AF$1,"",$C666*INDEX('ETS yield tables'!$D$198:$CO$226,$B666,AF$1-$A666+1)/10^6)</f>
        <v>0</v>
      </c>
      <c r="AG666" cm="1">
        <f t="array" aca="1" ref="AG666" ca="1">IF($A666&gt;AG$1,"",$C666*INDEX('ETS yield tables'!$D$198:$CO$226,$B666,AG$1-$A666+1)/10^6)</f>
        <v>0</v>
      </c>
      <c r="AH666" cm="1">
        <f t="array" aca="1" ref="AH666" ca="1">IF($A666&gt;AH$1,"",$C666*INDEX('ETS yield tables'!$D$198:$CO$226,$B666,AH$1-$A666+1)/10^6)</f>
        <v>0</v>
      </c>
      <c r="AI666" cm="1">
        <f t="array" aca="1" ref="AI666" ca="1">IF($A666&gt;AI$1,"",$C666*INDEX('ETS yield tables'!$D$198:$CO$226,$B666,AI$1-$A666+1)/10^6)</f>
        <v>0</v>
      </c>
      <c r="AJ666" cm="1">
        <f t="array" aca="1" ref="AJ666" ca="1">IF($A666&gt;AJ$1,"",$C666*INDEX('ETS yield tables'!$D$198:$CO$226,$B666,AJ$1-$A666+1)/10^6)</f>
        <v>0</v>
      </c>
      <c r="AK666" cm="1">
        <f t="array" aca="1" ref="AK666" ca="1">IF($A666&gt;AK$1,"",$C666*INDEX('ETS yield tables'!$D$198:$CO$226,$B666,AK$1-$A666+1)/10^6)</f>
        <v>0</v>
      </c>
      <c r="AL666" cm="1">
        <f t="array" aca="1" ref="AL666" ca="1">IF($A666&gt;AL$1,"",$C666*INDEX('ETS yield tables'!$D$198:$CO$226,$B666,AL$1-$A666+1)/10^6)</f>
        <v>0</v>
      </c>
      <c r="AM666" cm="1">
        <f t="array" aca="1" ref="AM666" ca="1">IF($A666&gt;AM$1,"",$C666*INDEX('ETS yield tables'!$D$198:$CO$226,$B666,AM$1-$A666+1)/10^6)</f>
        <v>0</v>
      </c>
      <c r="AN666" cm="1">
        <f t="array" aca="1" ref="AN666" ca="1">IF($A666&gt;AN$1,"",$C666*INDEX('ETS yield tables'!$D$198:$CO$226,$B666,AN$1-$A666+1)/10^6)</f>
        <v>0</v>
      </c>
      <c r="AO666" cm="1">
        <f t="array" aca="1" ref="AO666" ca="1">IF($A666&gt;AO$1,"",$C666*INDEX('ETS yield tables'!$D$198:$CO$226,$B666,AO$1-$A666+1)/10^6)</f>
        <v>0</v>
      </c>
      <c r="AP666" cm="1">
        <f t="array" aca="1" ref="AP666" ca="1">IF($A666&gt;AP$1,"",$C666*INDEX('ETS yield tables'!$D$198:$CO$226,$B666,AP$1-$A666+1)/10^6)</f>
        <v>0</v>
      </c>
      <c r="AQ666" cm="1">
        <f t="array" aca="1" ref="AQ666" ca="1">IF($A666&gt;AQ$1,"",$C666*INDEX('ETS yield tables'!$D$198:$CO$226,$B666,AQ$1-$A666+1)/10^6)</f>
        <v>0</v>
      </c>
      <c r="AR666" cm="1">
        <f t="array" aca="1" ref="AR666" ca="1">IF($A666&gt;AR$1,"",$C666*INDEX('ETS yield tables'!$D$198:$CO$226,$B666,AR$1-$A666+1)/10^6)</f>
        <v>0</v>
      </c>
      <c r="AS666" cm="1">
        <f t="array" aca="1" ref="AS666" ca="1">IF($A666&gt;AS$1,"",$C666*INDEX('ETS yield tables'!$D$198:$CO$226,$B666,AS$1-$A666+1)/10^6)</f>
        <v>0</v>
      </c>
      <c r="AT666" cm="1">
        <f t="array" aca="1" ref="AT666" ca="1">IF($A666&gt;AT$1,"",$C666*INDEX('ETS yield tables'!$D$198:$CO$226,$B666,AT$1-$A666+1)/10^6)</f>
        <v>0</v>
      </c>
      <c r="AU666" cm="1">
        <f t="array" aca="1" ref="AU666" ca="1">IF($A666&gt;AU$1,"",$C666*INDEX('ETS yield tables'!$D$198:$CO$226,$B666,AU$1-$A666+1)/10^6)</f>
        <v>0</v>
      </c>
      <c r="AV666" cm="1">
        <f t="array" aca="1" ref="AV666" ca="1">IF($A666&gt;AV$1,"",$C666*INDEX('ETS yield tables'!$D$198:$CO$226,$B666,AV$1-$A666+1)/10^6)</f>
        <v>0</v>
      </c>
      <c r="AW666" cm="1">
        <f t="array" aca="1" ref="AW666" ca="1">IF($A666&gt;AW$1,"",$C666*INDEX('ETS yield tables'!$D$198:$CO$226,$B666,AW$1-$A666+1)/10^6)</f>
        <v>0</v>
      </c>
      <c r="AX666" cm="1">
        <f t="array" aca="1" ref="AX666" ca="1">IF($A666&gt;AX$1,"",$C666*INDEX('ETS yield tables'!$D$198:$CO$226,$B666,AX$1-$A666+1)/10^6)</f>
        <v>0</v>
      </c>
      <c r="AY666" cm="1">
        <f t="array" aca="1" ref="AY666" ca="1">IF($A666&gt;AY$1,"",$C666*INDEX('ETS yield tables'!$D$198:$CO$226,$B666,AY$1-$A666+1)/10^6)</f>
        <v>0</v>
      </c>
      <c r="AZ666" cm="1">
        <f t="array" aca="1" ref="AZ666" ca="1">IF($A666&gt;AZ$1,"",$C666*INDEX('ETS yield tables'!$D$198:$CO$226,$B666,AZ$1-$A666+1)/10^6)</f>
        <v>0</v>
      </c>
      <c r="BA666" cm="1">
        <f t="array" aca="1" ref="BA666" ca="1">IF($A666&gt;BA$1,"",$C666*INDEX('ETS yield tables'!$D$198:$CO$226,$B666,BA$1-$A666+1)/10^6)</f>
        <v>0</v>
      </c>
      <c r="BB666" cm="1">
        <f t="array" aca="1" ref="BB666" ca="1">IF($A666&gt;BB$1,"",$C666*INDEX('ETS yield tables'!$D$198:$CO$226,$B666,BB$1-$A666+1)/10^6)</f>
        <v>0</v>
      </c>
      <c r="BC666" cm="1">
        <f t="array" aca="1" ref="BC666" ca="1">IF($A666&gt;BC$1,"",$C666*INDEX('ETS yield tables'!$D$198:$CO$226,$B666,BC$1-$A666+1)/10^6)</f>
        <v>0</v>
      </c>
      <c r="BD666" cm="1">
        <f t="array" aca="1" ref="BD666" ca="1">IF($A666&gt;BD$1,"",$C666*INDEX('ETS yield tables'!$D$198:$CO$226,$B666,BD$1-$A666+1)/10^6)</f>
        <v>0</v>
      </c>
      <c r="BE666" cm="1">
        <f t="array" aca="1" ref="BE666" ca="1">IF($A666&gt;BE$1,"",$C666*INDEX('ETS yield tables'!$D$198:$CO$226,$B666,BE$1-$A666+1)/10^6)</f>
        <v>0</v>
      </c>
      <c r="BF666" cm="1">
        <f t="array" aca="1" ref="BF666" ca="1">IF($A666&gt;BF$1,"",$C666*INDEX('ETS yield tables'!$D$198:$CO$226,$B666,BF$1-$A666+1)/10^6)</f>
        <v>0</v>
      </c>
      <c r="BG666" cm="1">
        <f t="array" aca="1" ref="BG666" ca="1">IF($A666&gt;BG$1,"",$C666*INDEX('ETS yield tables'!$D$198:$CO$226,$B666,BG$1-$A666+1)/10^6)</f>
        <v>0</v>
      </c>
      <c r="BH666" cm="1">
        <f t="array" aca="1" ref="BH666" ca="1">IF($A666&gt;BH$1,"",$C666*INDEX('ETS yield tables'!$D$198:$CO$226,$B666,BH$1-$A666+1)/10^6)</f>
        <v>0</v>
      </c>
      <c r="BI666" cm="1">
        <f t="array" aca="1" ref="BI666" ca="1">IF($A666&gt;BI$1,"",$C666*INDEX('ETS yield tables'!$D$198:$CO$226,$B666,BI$1-$A666+1)/10^6)</f>
        <v>0</v>
      </c>
      <c r="BJ666" cm="1">
        <f t="array" aca="1" ref="BJ666" ca="1">IF($A666&gt;BJ$1,"",$C666*INDEX('ETS yield tables'!$D$198:$CO$226,$B666,BJ$1-$A666+1)/10^6)</f>
        <v>0</v>
      </c>
      <c r="BK666" cm="1">
        <f t="array" aca="1" ref="BK666" ca="1">IF($A666&gt;BK$1,"",$C666*INDEX('ETS yield tables'!$D$198:$CO$226,$B666,BK$1-$A666+1)/10^6)</f>
        <v>0</v>
      </c>
      <c r="BL666" cm="1">
        <f t="array" aca="1" ref="BL666" ca="1">IF($A666&gt;BL$1,"",$C666*INDEX('ETS yield tables'!$D$198:$CO$226,$B666,BL$1-$A666+1)/10^6)</f>
        <v>0</v>
      </c>
      <c r="BM666" cm="1">
        <f t="array" aca="1" ref="BM666" ca="1">IF($A666&gt;BM$1,"",$C666*INDEX('ETS yield tables'!$D$198:$CO$226,$B666,BM$1-$A666+1)/10^6)</f>
        <v>0</v>
      </c>
      <c r="BN666" cm="1">
        <f t="array" aca="1" ref="BN666" ca="1">IF($A666&gt;BN$1,"",$C666*INDEX('ETS yield tables'!$D$198:$CO$226,$B666,BN$1-$A666+1)/10^6)</f>
        <v>0</v>
      </c>
      <c r="BO666" cm="1">
        <f t="array" aca="1" ref="BO666" ca="1">IF($A666&gt;BO$1,"",$C666*INDEX('ETS yield tables'!$D$198:$CO$226,$B666,BO$1-$A666+1)/10^6)</f>
        <v>0</v>
      </c>
      <c r="BP666" cm="1">
        <f t="array" aca="1" ref="BP666" ca="1">IF($A666&gt;BP$1,"",$C666*INDEX('ETS yield tables'!$D$198:$CO$226,$B666,BP$1-$A666+1)/10^6)</f>
        <v>0</v>
      </c>
      <c r="BQ666" cm="1">
        <f t="array" aca="1" ref="BQ666" ca="1">IF($A666&gt;BQ$1,"",$C666*INDEX('ETS yield tables'!$D$198:$CO$226,$B666,BQ$1-$A666+1)/10^6)</f>
        <v>0</v>
      </c>
      <c r="BR666" cm="1">
        <f t="array" aca="1" ref="BR666" ca="1">IF($A666&gt;BR$1,"",$C666*INDEX('ETS yield tables'!$D$198:$CO$226,$B666,BR$1-$A666+1)/10^6)</f>
        <v>0</v>
      </c>
      <c r="BS666" cm="1">
        <f t="array" aca="1" ref="BS666" ca="1">IF($A666&gt;BS$1,"",$C666*INDEX('ETS yield tables'!$D$198:$CO$226,$B666,BS$1-$A666+1)/10^6)</f>
        <v>0</v>
      </c>
      <c r="BT666" cm="1">
        <f t="array" aca="1" ref="BT666" ca="1">IF($A666&gt;BT$1,"",$C666*INDEX('ETS yield tables'!$D$198:$CO$226,$B666,BT$1-$A666+1)/10^6)</f>
        <v>0</v>
      </c>
      <c r="BU666" cm="1">
        <f t="array" aca="1" ref="BU666" ca="1">IF($A666&gt;BU$1,"",$C666*INDEX('ETS yield tables'!$D$198:$CO$226,$B666,BU$1-$A666+1)/10^6)</f>
        <v>0</v>
      </c>
      <c r="BV666" cm="1">
        <f t="array" aca="1" ref="BV666" ca="1">IF($A666&gt;BV$1,"",$C666*INDEX('ETS yield tables'!$D$198:$CO$226,$B666,BV$1-$A666+1)/10^6)</f>
        <v>0</v>
      </c>
      <c r="BW666" cm="1">
        <f t="array" aca="1" ref="BW666" ca="1">IF($A666&gt;BW$1,"",$C666*INDEX('ETS yield tables'!$D$198:$CO$226,$B666,BW$1-$A666+1)/10^6)</f>
        <v>0</v>
      </c>
      <c r="BX666" cm="1">
        <f t="array" aca="1" ref="BX666" ca="1">IF($A666&gt;BX$1,"",$C666*INDEX('ETS yield tables'!$D$198:$CO$226,$B666,BX$1-$A666+1)/10^6)</f>
        <v>0</v>
      </c>
      <c r="BY666" cm="1">
        <f t="array" aca="1" ref="BY666" ca="1">IF($A666&gt;BY$1,"",$C666*INDEX('ETS yield tables'!$D$198:$CO$226,$B666,BY$1-$A666+1)/10^6)</f>
        <v>0</v>
      </c>
      <c r="BZ666" cm="1">
        <f t="array" aca="1" ref="BZ666" ca="1">IF($A666&gt;BZ$1,"",$C666*INDEX('ETS yield tables'!$D$198:$CO$226,$B666,BZ$1-$A666+1)/10^6)</f>
        <v>0</v>
      </c>
      <c r="CA666" cm="1">
        <f t="array" aca="1" ref="CA666" ca="1">IF($A666&gt;CA$1,"",$C666*INDEX('ETS yield tables'!$D$198:$CO$226,$B666,CA$1-$A666+1)/10^6)</f>
        <v>0</v>
      </c>
      <c r="CB666" cm="1">
        <f t="array" aca="1" ref="CB666" ca="1">IF($A666&gt;CB$1,"",$C666*INDEX('ETS yield tables'!$D$198:$CO$226,$B666,CB$1-$A666+1)/10^6)</f>
        <v>0</v>
      </c>
      <c r="CC666" cm="1">
        <f t="array" aca="1" ref="CC666" ca="1">IF($A666&gt;CC$1,"",$C666*INDEX('ETS yield tables'!$D$198:$CO$226,$B666,CC$1-$A666+1)/10^6)</f>
        <v>0</v>
      </c>
      <c r="CD666" cm="1">
        <f t="array" aca="1" ref="CD666" ca="1">IF($A666&gt;CD$1,"",$C666*INDEX('ETS yield tables'!$D$198:$CO$226,$B666,CD$1-$A666+1)/10^6)</f>
        <v>0</v>
      </c>
      <c r="CE666" cm="1">
        <f t="array" aca="1" ref="CE666" ca="1">IF($A666&gt;CE$1,"",$C666*INDEX('ETS yield tables'!$D$198:$CO$226,$B666,CE$1-$A666+1)/10^6)</f>
        <v>0</v>
      </c>
      <c r="CF666" cm="1">
        <f t="array" aca="1" ref="CF666" ca="1">IF($A666&gt;CF$1,"",$C666*INDEX('ETS yield tables'!$D$198:$CO$226,$B666,CF$1-$A666+1)/10^6)</f>
        <v>0</v>
      </c>
      <c r="CG666" cm="1">
        <f t="array" aca="1" ref="CG666" ca="1">IF($A666&gt;CG$1,"",$C666*INDEX('ETS yield tables'!$D$198:$CO$226,$B666,CG$1-$A666+1)/10^6)</f>
        <v>0</v>
      </c>
      <c r="CH666" cm="1">
        <f t="array" aca="1" ref="CH666" ca="1">IF($A666&gt;CH$1,"",$C666*INDEX('ETS yield tables'!$D$198:$CO$226,$B666,CH$1-$A666+1)/10^6)</f>
        <v>0</v>
      </c>
      <c r="CI666" cm="1">
        <f t="array" aca="1" ref="CI666" ca="1">IF($A666&gt;CI$1,"",$C666*INDEX('ETS yield tables'!$D$198:$CO$226,$B666,CI$1-$A666+1)/10^6)</f>
        <v>0</v>
      </c>
      <c r="CJ666" cm="1">
        <f t="array" aca="1" ref="CJ666" ca="1">IF($A666&gt;CJ$1,"",$C666*INDEX('ETS yield tables'!$D$198:$CO$226,$B666,CJ$1-$A666+1)/10^6)</f>
        <v>0</v>
      </c>
      <c r="CK666" cm="1">
        <f t="array" aca="1" ref="CK666" ca="1">IF($A666&gt;CK$1,"",$C666*INDEX('ETS yield tables'!$D$198:$CO$226,$B666,CK$1-$A666+1)/10^6)</f>
        <v>0</v>
      </c>
      <c r="CL666" cm="1">
        <f t="array" aca="1" ref="CL666" ca="1">IF($A666&gt;CL$1,"",$C666*INDEX('ETS yield tables'!$D$198:$CO$226,$B666,CL$1-$A666+1)/10^6)</f>
        <v>0</v>
      </c>
      <c r="CM666" cm="1">
        <f t="array" aca="1" ref="CM666" ca="1">IF($A666&gt;CM$1,"",$C666*INDEX('ETS yield tables'!$D$198:$CO$226,$B666,CM$1-$A666+1)/10^6)</f>
        <v>0</v>
      </c>
      <c r="CN666" cm="1">
        <f t="array" aca="1" ref="CN666" ca="1">IF($A666&gt;CN$1,"",$C666*INDEX('ETS yield tables'!$D$198:$CO$226,$B666,CN$1-$A666+1)/10^6)</f>
        <v>0</v>
      </c>
      <c r="CO666" cm="1">
        <f t="array" aca="1" ref="CO666" ca="1">IF($A666&gt;CO$1,"",$C666*INDEX('ETS yield tables'!$D$198:$CO$226,$B666,CO$1-$A666+1)/10^6)</f>
        <v>0</v>
      </c>
    </row>
    <row r="667" spans="1:93" hidden="1" outlineLevel="1">
      <c r="A667">
        <v>2010</v>
      </c>
      <c r="B667">
        <f t="shared" si="306"/>
        <v>9</v>
      </c>
      <c r="C667" s="1">
        <v>0</v>
      </c>
      <c r="D667" s="64"/>
      <c r="E667" s="64"/>
      <c r="F667" s="64"/>
      <c r="G667" s="64"/>
      <c r="H667" s="64"/>
      <c r="I667" s="64"/>
      <c r="J667" s="64"/>
      <c r="K667" s="64"/>
      <c r="L667" s="64"/>
      <c r="M667" s="64"/>
      <c r="N667" s="64"/>
      <c r="O667" s="64"/>
      <c r="P667" s="64"/>
      <c r="Q667" s="64"/>
      <c r="R667" s="64"/>
      <c r="S667" s="64"/>
      <c r="T667" s="64"/>
      <c r="U667" s="64"/>
      <c r="V667" s="64"/>
      <c r="W667" s="64"/>
      <c r="X667" s="64"/>
      <c r="Y667" s="64"/>
      <c r="Z667" s="64"/>
      <c r="AA667" s="64"/>
      <c r="AB667" s="64"/>
      <c r="AC667" s="64"/>
      <c r="AD667" s="64"/>
      <c r="AE667" s="64"/>
      <c r="AF667" cm="1">
        <f t="array" aca="1" ref="AF667" ca="1">IF($A667&gt;AF$1,"",$C667*INDEX('ETS yield tables'!$D$198:$CO$226,$B667,AF$1-$A667+1)/10^6)</f>
        <v>0</v>
      </c>
      <c r="AG667" cm="1">
        <f t="array" aca="1" ref="AG667" ca="1">IF($A667&gt;AG$1,"",$C667*INDEX('ETS yield tables'!$D$198:$CO$226,$B667,AG$1-$A667+1)/10^6)</f>
        <v>0</v>
      </c>
      <c r="AH667" cm="1">
        <f t="array" aca="1" ref="AH667" ca="1">IF($A667&gt;AH$1,"",$C667*INDEX('ETS yield tables'!$D$198:$CO$226,$B667,AH$1-$A667+1)/10^6)</f>
        <v>0</v>
      </c>
      <c r="AI667" cm="1">
        <f t="array" aca="1" ref="AI667" ca="1">IF($A667&gt;AI$1,"",$C667*INDEX('ETS yield tables'!$D$198:$CO$226,$B667,AI$1-$A667+1)/10^6)</f>
        <v>0</v>
      </c>
      <c r="AJ667" cm="1">
        <f t="array" aca="1" ref="AJ667" ca="1">IF($A667&gt;AJ$1,"",$C667*INDEX('ETS yield tables'!$D$198:$CO$226,$B667,AJ$1-$A667+1)/10^6)</f>
        <v>0</v>
      </c>
      <c r="AK667" cm="1">
        <f t="array" aca="1" ref="AK667" ca="1">IF($A667&gt;AK$1,"",$C667*INDEX('ETS yield tables'!$D$198:$CO$226,$B667,AK$1-$A667+1)/10^6)</f>
        <v>0</v>
      </c>
      <c r="AL667" cm="1">
        <f t="array" aca="1" ref="AL667" ca="1">IF($A667&gt;AL$1,"",$C667*INDEX('ETS yield tables'!$D$198:$CO$226,$B667,AL$1-$A667+1)/10^6)</f>
        <v>0</v>
      </c>
      <c r="AM667" cm="1">
        <f t="array" aca="1" ref="AM667" ca="1">IF($A667&gt;AM$1,"",$C667*INDEX('ETS yield tables'!$D$198:$CO$226,$B667,AM$1-$A667+1)/10^6)</f>
        <v>0</v>
      </c>
      <c r="AN667" cm="1">
        <f t="array" aca="1" ref="AN667" ca="1">IF($A667&gt;AN$1,"",$C667*INDEX('ETS yield tables'!$D$198:$CO$226,$B667,AN$1-$A667+1)/10^6)</f>
        <v>0</v>
      </c>
      <c r="AO667" cm="1">
        <f t="array" aca="1" ref="AO667" ca="1">IF($A667&gt;AO$1,"",$C667*INDEX('ETS yield tables'!$D$198:$CO$226,$B667,AO$1-$A667+1)/10^6)</f>
        <v>0</v>
      </c>
      <c r="AP667" cm="1">
        <f t="array" aca="1" ref="AP667" ca="1">IF($A667&gt;AP$1,"",$C667*INDEX('ETS yield tables'!$D$198:$CO$226,$B667,AP$1-$A667+1)/10^6)</f>
        <v>0</v>
      </c>
      <c r="AQ667" cm="1">
        <f t="array" aca="1" ref="AQ667" ca="1">IF($A667&gt;AQ$1,"",$C667*INDEX('ETS yield tables'!$D$198:$CO$226,$B667,AQ$1-$A667+1)/10^6)</f>
        <v>0</v>
      </c>
      <c r="AR667" cm="1">
        <f t="array" aca="1" ref="AR667" ca="1">IF($A667&gt;AR$1,"",$C667*INDEX('ETS yield tables'!$D$198:$CO$226,$B667,AR$1-$A667+1)/10^6)</f>
        <v>0</v>
      </c>
      <c r="AS667" cm="1">
        <f t="array" aca="1" ref="AS667" ca="1">IF($A667&gt;AS$1,"",$C667*INDEX('ETS yield tables'!$D$198:$CO$226,$B667,AS$1-$A667+1)/10^6)</f>
        <v>0</v>
      </c>
      <c r="AT667" cm="1">
        <f t="array" aca="1" ref="AT667" ca="1">IF($A667&gt;AT$1,"",$C667*INDEX('ETS yield tables'!$D$198:$CO$226,$B667,AT$1-$A667+1)/10^6)</f>
        <v>0</v>
      </c>
      <c r="AU667" cm="1">
        <f t="array" aca="1" ref="AU667" ca="1">IF($A667&gt;AU$1,"",$C667*INDEX('ETS yield tables'!$D$198:$CO$226,$B667,AU$1-$A667+1)/10^6)</f>
        <v>0</v>
      </c>
      <c r="AV667" cm="1">
        <f t="array" aca="1" ref="AV667" ca="1">IF($A667&gt;AV$1,"",$C667*INDEX('ETS yield tables'!$D$198:$CO$226,$B667,AV$1-$A667+1)/10^6)</f>
        <v>0</v>
      </c>
      <c r="AW667" cm="1">
        <f t="array" aca="1" ref="AW667" ca="1">IF($A667&gt;AW$1,"",$C667*INDEX('ETS yield tables'!$D$198:$CO$226,$B667,AW$1-$A667+1)/10^6)</f>
        <v>0</v>
      </c>
      <c r="AX667" cm="1">
        <f t="array" aca="1" ref="AX667" ca="1">IF($A667&gt;AX$1,"",$C667*INDEX('ETS yield tables'!$D$198:$CO$226,$B667,AX$1-$A667+1)/10^6)</f>
        <v>0</v>
      </c>
      <c r="AY667" cm="1">
        <f t="array" aca="1" ref="AY667" ca="1">IF($A667&gt;AY$1,"",$C667*INDEX('ETS yield tables'!$D$198:$CO$226,$B667,AY$1-$A667+1)/10^6)</f>
        <v>0</v>
      </c>
      <c r="AZ667" cm="1">
        <f t="array" aca="1" ref="AZ667" ca="1">IF($A667&gt;AZ$1,"",$C667*INDEX('ETS yield tables'!$D$198:$CO$226,$B667,AZ$1-$A667+1)/10^6)</f>
        <v>0</v>
      </c>
      <c r="BA667" cm="1">
        <f t="array" aca="1" ref="BA667" ca="1">IF($A667&gt;BA$1,"",$C667*INDEX('ETS yield tables'!$D$198:$CO$226,$B667,BA$1-$A667+1)/10^6)</f>
        <v>0</v>
      </c>
      <c r="BB667" cm="1">
        <f t="array" aca="1" ref="BB667" ca="1">IF($A667&gt;BB$1,"",$C667*INDEX('ETS yield tables'!$D$198:$CO$226,$B667,BB$1-$A667+1)/10^6)</f>
        <v>0</v>
      </c>
      <c r="BC667" cm="1">
        <f t="array" aca="1" ref="BC667" ca="1">IF($A667&gt;BC$1,"",$C667*INDEX('ETS yield tables'!$D$198:$CO$226,$B667,BC$1-$A667+1)/10^6)</f>
        <v>0</v>
      </c>
      <c r="BD667" cm="1">
        <f t="array" aca="1" ref="BD667" ca="1">IF($A667&gt;BD$1,"",$C667*INDEX('ETS yield tables'!$D$198:$CO$226,$B667,BD$1-$A667+1)/10^6)</f>
        <v>0</v>
      </c>
      <c r="BE667" cm="1">
        <f t="array" aca="1" ref="BE667" ca="1">IF($A667&gt;BE$1,"",$C667*INDEX('ETS yield tables'!$D$198:$CO$226,$B667,BE$1-$A667+1)/10^6)</f>
        <v>0</v>
      </c>
      <c r="BF667" cm="1">
        <f t="array" aca="1" ref="BF667" ca="1">IF($A667&gt;BF$1,"",$C667*INDEX('ETS yield tables'!$D$198:$CO$226,$B667,BF$1-$A667+1)/10^6)</f>
        <v>0</v>
      </c>
      <c r="BG667" cm="1">
        <f t="array" aca="1" ref="BG667" ca="1">IF($A667&gt;BG$1,"",$C667*INDEX('ETS yield tables'!$D$198:$CO$226,$B667,BG$1-$A667+1)/10^6)</f>
        <v>0</v>
      </c>
      <c r="BH667" cm="1">
        <f t="array" aca="1" ref="BH667" ca="1">IF($A667&gt;BH$1,"",$C667*INDEX('ETS yield tables'!$D$198:$CO$226,$B667,BH$1-$A667+1)/10^6)</f>
        <v>0</v>
      </c>
      <c r="BI667" cm="1">
        <f t="array" aca="1" ref="BI667" ca="1">IF($A667&gt;BI$1,"",$C667*INDEX('ETS yield tables'!$D$198:$CO$226,$B667,BI$1-$A667+1)/10^6)</f>
        <v>0</v>
      </c>
      <c r="BJ667" cm="1">
        <f t="array" aca="1" ref="BJ667" ca="1">IF($A667&gt;BJ$1,"",$C667*INDEX('ETS yield tables'!$D$198:$CO$226,$B667,BJ$1-$A667+1)/10^6)</f>
        <v>0</v>
      </c>
      <c r="BK667" cm="1">
        <f t="array" aca="1" ref="BK667" ca="1">IF($A667&gt;BK$1,"",$C667*INDEX('ETS yield tables'!$D$198:$CO$226,$B667,BK$1-$A667+1)/10^6)</f>
        <v>0</v>
      </c>
      <c r="BL667" cm="1">
        <f t="array" aca="1" ref="BL667" ca="1">IF($A667&gt;BL$1,"",$C667*INDEX('ETS yield tables'!$D$198:$CO$226,$B667,BL$1-$A667+1)/10^6)</f>
        <v>0</v>
      </c>
      <c r="BM667" cm="1">
        <f t="array" aca="1" ref="BM667" ca="1">IF($A667&gt;BM$1,"",$C667*INDEX('ETS yield tables'!$D$198:$CO$226,$B667,BM$1-$A667+1)/10^6)</f>
        <v>0</v>
      </c>
      <c r="BN667" cm="1">
        <f t="array" aca="1" ref="BN667" ca="1">IF($A667&gt;BN$1,"",$C667*INDEX('ETS yield tables'!$D$198:$CO$226,$B667,BN$1-$A667+1)/10^6)</f>
        <v>0</v>
      </c>
      <c r="BO667" cm="1">
        <f t="array" aca="1" ref="BO667" ca="1">IF($A667&gt;BO$1,"",$C667*INDEX('ETS yield tables'!$D$198:$CO$226,$B667,BO$1-$A667+1)/10^6)</f>
        <v>0</v>
      </c>
      <c r="BP667" cm="1">
        <f t="array" aca="1" ref="BP667" ca="1">IF($A667&gt;BP$1,"",$C667*INDEX('ETS yield tables'!$D$198:$CO$226,$B667,BP$1-$A667+1)/10^6)</f>
        <v>0</v>
      </c>
      <c r="BQ667" cm="1">
        <f t="array" aca="1" ref="BQ667" ca="1">IF($A667&gt;BQ$1,"",$C667*INDEX('ETS yield tables'!$D$198:$CO$226,$B667,BQ$1-$A667+1)/10^6)</f>
        <v>0</v>
      </c>
      <c r="BR667" cm="1">
        <f t="array" aca="1" ref="BR667" ca="1">IF($A667&gt;BR$1,"",$C667*INDEX('ETS yield tables'!$D$198:$CO$226,$B667,BR$1-$A667+1)/10^6)</f>
        <v>0</v>
      </c>
      <c r="BS667" cm="1">
        <f t="array" aca="1" ref="BS667" ca="1">IF($A667&gt;BS$1,"",$C667*INDEX('ETS yield tables'!$D$198:$CO$226,$B667,BS$1-$A667+1)/10^6)</f>
        <v>0</v>
      </c>
      <c r="BT667" cm="1">
        <f t="array" aca="1" ref="BT667" ca="1">IF($A667&gt;BT$1,"",$C667*INDEX('ETS yield tables'!$D$198:$CO$226,$B667,BT$1-$A667+1)/10^6)</f>
        <v>0</v>
      </c>
      <c r="BU667" cm="1">
        <f t="array" aca="1" ref="BU667" ca="1">IF($A667&gt;BU$1,"",$C667*INDEX('ETS yield tables'!$D$198:$CO$226,$B667,BU$1-$A667+1)/10^6)</f>
        <v>0</v>
      </c>
      <c r="BV667" cm="1">
        <f t="array" aca="1" ref="BV667" ca="1">IF($A667&gt;BV$1,"",$C667*INDEX('ETS yield tables'!$D$198:$CO$226,$B667,BV$1-$A667+1)/10^6)</f>
        <v>0</v>
      </c>
      <c r="BW667" cm="1">
        <f t="array" aca="1" ref="BW667" ca="1">IF($A667&gt;BW$1,"",$C667*INDEX('ETS yield tables'!$D$198:$CO$226,$B667,BW$1-$A667+1)/10^6)</f>
        <v>0</v>
      </c>
      <c r="BX667" cm="1">
        <f t="array" aca="1" ref="BX667" ca="1">IF($A667&gt;BX$1,"",$C667*INDEX('ETS yield tables'!$D$198:$CO$226,$B667,BX$1-$A667+1)/10^6)</f>
        <v>0</v>
      </c>
      <c r="BY667" cm="1">
        <f t="array" aca="1" ref="BY667" ca="1">IF($A667&gt;BY$1,"",$C667*INDEX('ETS yield tables'!$D$198:$CO$226,$B667,BY$1-$A667+1)/10^6)</f>
        <v>0</v>
      </c>
      <c r="BZ667" cm="1">
        <f t="array" aca="1" ref="BZ667" ca="1">IF($A667&gt;BZ$1,"",$C667*INDEX('ETS yield tables'!$D$198:$CO$226,$B667,BZ$1-$A667+1)/10^6)</f>
        <v>0</v>
      </c>
      <c r="CA667" cm="1">
        <f t="array" aca="1" ref="CA667" ca="1">IF($A667&gt;CA$1,"",$C667*INDEX('ETS yield tables'!$D$198:$CO$226,$B667,CA$1-$A667+1)/10^6)</f>
        <v>0</v>
      </c>
      <c r="CB667" cm="1">
        <f t="array" aca="1" ref="CB667" ca="1">IF($A667&gt;CB$1,"",$C667*INDEX('ETS yield tables'!$D$198:$CO$226,$B667,CB$1-$A667+1)/10^6)</f>
        <v>0</v>
      </c>
      <c r="CC667" cm="1">
        <f t="array" aca="1" ref="CC667" ca="1">IF($A667&gt;CC$1,"",$C667*INDEX('ETS yield tables'!$D$198:$CO$226,$B667,CC$1-$A667+1)/10^6)</f>
        <v>0</v>
      </c>
      <c r="CD667" cm="1">
        <f t="array" aca="1" ref="CD667" ca="1">IF($A667&gt;CD$1,"",$C667*INDEX('ETS yield tables'!$D$198:$CO$226,$B667,CD$1-$A667+1)/10^6)</f>
        <v>0</v>
      </c>
      <c r="CE667" cm="1">
        <f t="array" aca="1" ref="CE667" ca="1">IF($A667&gt;CE$1,"",$C667*INDEX('ETS yield tables'!$D$198:$CO$226,$B667,CE$1-$A667+1)/10^6)</f>
        <v>0</v>
      </c>
      <c r="CF667" cm="1">
        <f t="array" aca="1" ref="CF667" ca="1">IF($A667&gt;CF$1,"",$C667*INDEX('ETS yield tables'!$D$198:$CO$226,$B667,CF$1-$A667+1)/10^6)</f>
        <v>0</v>
      </c>
      <c r="CG667" cm="1">
        <f t="array" aca="1" ref="CG667" ca="1">IF($A667&gt;CG$1,"",$C667*INDEX('ETS yield tables'!$D$198:$CO$226,$B667,CG$1-$A667+1)/10^6)</f>
        <v>0</v>
      </c>
      <c r="CH667" cm="1">
        <f t="array" aca="1" ref="CH667" ca="1">IF($A667&gt;CH$1,"",$C667*INDEX('ETS yield tables'!$D$198:$CO$226,$B667,CH$1-$A667+1)/10^6)</f>
        <v>0</v>
      </c>
      <c r="CI667" cm="1">
        <f t="array" aca="1" ref="CI667" ca="1">IF($A667&gt;CI$1,"",$C667*INDEX('ETS yield tables'!$D$198:$CO$226,$B667,CI$1-$A667+1)/10^6)</f>
        <v>0</v>
      </c>
      <c r="CJ667" cm="1">
        <f t="array" aca="1" ref="CJ667" ca="1">IF($A667&gt;CJ$1,"",$C667*INDEX('ETS yield tables'!$D$198:$CO$226,$B667,CJ$1-$A667+1)/10^6)</f>
        <v>0</v>
      </c>
      <c r="CK667" cm="1">
        <f t="array" aca="1" ref="CK667" ca="1">IF($A667&gt;CK$1,"",$C667*INDEX('ETS yield tables'!$D$198:$CO$226,$B667,CK$1-$A667+1)/10^6)</f>
        <v>0</v>
      </c>
      <c r="CL667" cm="1">
        <f t="array" aca="1" ref="CL667" ca="1">IF($A667&gt;CL$1,"",$C667*INDEX('ETS yield tables'!$D$198:$CO$226,$B667,CL$1-$A667+1)/10^6)</f>
        <v>0</v>
      </c>
      <c r="CM667" cm="1">
        <f t="array" aca="1" ref="CM667" ca="1">IF($A667&gt;CM$1,"",$C667*INDEX('ETS yield tables'!$D$198:$CO$226,$B667,CM$1-$A667+1)/10^6)</f>
        <v>0</v>
      </c>
      <c r="CN667" cm="1">
        <f t="array" aca="1" ref="CN667" ca="1">IF($A667&gt;CN$1,"",$C667*INDEX('ETS yield tables'!$D$198:$CO$226,$B667,CN$1-$A667+1)/10^6)</f>
        <v>0</v>
      </c>
      <c r="CO667" cm="1">
        <f t="array" aca="1" ref="CO667" ca="1">IF($A667&gt;CO$1,"",$C667*INDEX('ETS yield tables'!$D$198:$CO$226,$B667,CO$1-$A667+1)/10^6)</f>
        <v>0</v>
      </c>
    </row>
    <row r="668" spans="1:93" hidden="1" outlineLevel="1">
      <c r="A668">
        <v>2011</v>
      </c>
      <c r="B668">
        <f t="shared" si="306"/>
        <v>8</v>
      </c>
      <c r="C668" s="1">
        <v>0</v>
      </c>
      <c r="D668" s="64"/>
      <c r="E668" s="64"/>
      <c r="F668" s="64"/>
      <c r="G668" s="64"/>
      <c r="H668" s="64"/>
      <c r="I668" s="64"/>
      <c r="J668" s="64"/>
      <c r="K668" s="64"/>
      <c r="L668" s="64"/>
      <c r="M668" s="64"/>
      <c r="N668" s="64"/>
      <c r="O668" s="64"/>
      <c r="P668" s="64"/>
      <c r="Q668" s="64"/>
      <c r="R668" s="64"/>
      <c r="S668" s="64"/>
      <c r="T668" s="64"/>
      <c r="U668" s="64"/>
      <c r="V668" s="64"/>
      <c r="W668" s="64"/>
      <c r="X668" s="64"/>
      <c r="Y668" s="64"/>
      <c r="Z668" s="64"/>
      <c r="AA668" s="64"/>
      <c r="AB668" s="64"/>
      <c r="AC668" s="64"/>
      <c r="AD668" s="64"/>
      <c r="AE668" s="64"/>
      <c r="AF668" cm="1">
        <f t="array" aca="1" ref="AF668" ca="1">IF($A668&gt;AF$1,"",$C668*INDEX('ETS yield tables'!$D$198:$CO$226,$B668,AF$1-$A668+1)/10^6)</f>
        <v>0</v>
      </c>
      <c r="AG668" cm="1">
        <f t="array" aca="1" ref="AG668" ca="1">IF($A668&gt;AG$1,"",$C668*INDEX('ETS yield tables'!$D$198:$CO$226,$B668,AG$1-$A668+1)/10^6)</f>
        <v>0</v>
      </c>
      <c r="AH668" cm="1">
        <f t="array" aca="1" ref="AH668" ca="1">IF($A668&gt;AH$1,"",$C668*INDEX('ETS yield tables'!$D$198:$CO$226,$B668,AH$1-$A668+1)/10^6)</f>
        <v>0</v>
      </c>
      <c r="AI668" cm="1">
        <f t="array" aca="1" ref="AI668" ca="1">IF($A668&gt;AI$1,"",$C668*INDEX('ETS yield tables'!$D$198:$CO$226,$B668,AI$1-$A668+1)/10^6)</f>
        <v>0</v>
      </c>
      <c r="AJ668" cm="1">
        <f t="array" aca="1" ref="AJ668" ca="1">IF($A668&gt;AJ$1,"",$C668*INDEX('ETS yield tables'!$D$198:$CO$226,$B668,AJ$1-$A668+1)/10^6)</f>
        <v>0</v>
      </c>
      <c r="AK668" cm="1">
        <f t="array" aca="1" ref="AK668" ca="1">IF($A668&gt;AK$1,"",$C668*INDEX('ETS yield tables'!$D$198:$CO$226,$B668,AK$1-$A668+1)/10^6)</f>
        <v>0</v>
      </c>
      <c r="AL668" cm="1">
        <f t="array" aca="1" ref="AL668" ca="1">IF($A668&gt;AL$1,"",$C668*INDEX('ETS yield tables'!$D$198:$CO$226,$B668,AL$1-$A668+1)/10^6)</f>
        <v>0</v>
      </c>
      <c r="AM668" cm="1">
        <f t="array" aca="1" ref="AM668" ca="1">IF($A668&gt;AM$1,"",$C668*INDEX('ETS yield tables'!$D$198:$CO$226,$B668,AM$1-$A668+1)/10^6)</f>
        <v>0</v>
      </c>
      <c r="AN668" cm="1">
        <f t="array" aca="1" ref="AN668" ca="1">IF($A668&gt;AN$1,"",$C668*INDEX('ETS yield tables'!$D$198:$CO$226,$B668,AN$1-$A668+1)/10^6)</f>
        <v>0</v>
      </c>
      <c r="AO668" cm="1">
        <f t="array" aca="1" ref="AO668" ca="1">IF($A668&gt;AO$1,"",$C668*INDEX('ETS yield tables'!$D$198:$CO$226,$B668,AO$1-$A668+1)/10^6)</f>
        <v>0</v>
      </c>
      <c r="AP668" cm="1">
        <f t="array" aca="1" ref="AP668" ca="1">IF($A668&gt;AP$1,"",$C668*INDEX('ETS yield tables'!$D$198:$CO$226,$B668,AP$1-$A668+1)/10^6)</f>
        <v>0</v>
      </c>
      <c r="AQ668" cm="1">
        <f t="array" aca="1" ref="AQ668" ca="1">IF($A668&gt;AQ$1,"",$C668*INDEX('ETS yield tables'!$D$198:$CO$226,$B668,AQ$1-$A668+1)/10^6)</f>
        <v>0</v>
      </c>
      <c r="AR668" cm="1">
        <f t="array" aca="1" ref="AR668" ca="1">IF($A668&gt;AR$1,"",$C668*INDEX('ETS yield tables'!$D$198:$CO$226,$B668,AR$1-$A668+1)/10^6)</f>
        <v>0</v>
      </c>
      <c r="AS668" cm="1">
        <f t="array" aca="1" ref="AS668" ca="1">IF($A668&gt;AS$1,"",$C668*INDEX('ETS yield tables'!$D$198:$CO$226,$B668,AS$1-$A668+1)/10^6)</f>
        <v>0</v>
      </c>
      <c r="AT668" cm="1">
        <f t="array" aca="1" ref="AT668" ca="1">IF($A668&gt;AT$1,"",$C668*INDEX('ETS yield tables'!$D$198:$CO$226,$B668,AT$1-$A668+1)/10^6)</f>
        <v>0</v>
      </c>
      <c r="AU668" cm="1">
        <f t="array" aca="1" ref="AU668" ca="1">IF($A668&gt;AU$1,"",$C668*INDEX('ETS yield tables'!$D$198:$CO$226,$B668,AU$1-$A668+1)/10^6)</f>
        <v>0</v>
      </c>
      <c r="AV668" cm="1">
        <f t="array" aca="1" ref="AV668" ca="1">IF($A668&gt;AV$1,"",$C668*INDEX('ETS yield tables'!$D$198:$CO$226,$B668,AV$1-$A668+1)/10^6)</f>
        <v>0</v>
      </c>
      <c r="AW668" cm="1">
        <f t="array" aca="1" ref="AW668" ca="1">IF($A668&gt;AW$1,"",$C668*INDEX('ETS yield tables'!$D$198:$CO$226,$B668,AW$1-$A668+1)/10^6)</f>
        <v>0</v>
      </c>
      <c r="AX668" cm="1">
        <f t="array" aca="1" ref="AX668" ca="1">IF($A668&gt;AX$1,"",$C668*INDEX('ETS yield tables'!$D$198:$CO$226,$B668,AX$1-$A668+1)/10^6)</f>
        <v>0</v>
      </c>
      <c r="AY668" cm="1">
        <f t="array" aca="1" ref="AY668" ca="1">IF($A668&gt;AY$1,"",$C668*INDEX('ETS yield tables'!$D$198:$CO$226,$B668,AY$1-$A668+1)/10^6)</f>
        <v>0</v>
      </c>
      <c r="AZ668" cm="1">
        <f t="array" aca="1" ref="AZ668" ca="1">IF($A668&gt;AZ$1,"",$C668*INDEX('ETS yield tables'!$D$198:$CO$226,$B668,AZ$1-$A668+1)/10^6)</f>
        <v>0</v>
      </c>
      <c r="BA668" cm="1">
        <f t="array" aca="1" ref="BA668" ca="1">IF($A668&gt;BA$1,"",$C668*INDEX('ETS yield tables'!$D$198:$CO$226,$B668,BA$1-$A668+1)/10^6)</f>
        <v>0</v>
      </c>
      <c r="BB668" cm="1">
        <f t="array" aca="1" ref="BB668" ca="1">IF($A668&gt;BB$1,"",$C668*INDEX('ETS yield tables'!$D$198:$CO$226,$B668,BB$1-$A668+1)/10^6)</f>
        <v>0</v>
      </c>
      <c r="BC668" cm="1">
        <f t="array" aca="1" ref="BC668" ca="1">IF($A668&gt;BC$1,"",$C668*INDEX('ETS yield tables'!$D$198:$CO$226,$B668,BC$1-$A668+1)/10^6)</f>
        <v>0</v>
      </c>
      <c r="BD668" cm="1">
        <f t="array" aca="1" ref="BD668" ca="1">IF($A668&gt;BD$1,"",$C668*INDEX('ETS yield tables'!$D$198:$CO$226,$B668,BD$1-$A668+1)/10^6)</f>
        <v>0</v>
      </c>
      <c r="BE668" cm="1">
        <f t="array" aca="1" ref="BE668" ca="1">IF($A668&gt;BE$1,"",$C668*INDEX('ETS yield tables'!$D$198:$CO$226,$B668,BE$1-$A668+1)/10^6)</f>
        <v>0</v>
      </c>
      <c r="BF668" cm="1">
        <f t="array" aca="1" ref="BF668" ca="1">IF($A668&gt;BF$1,"",$C668*INDEX('ETS yield tables'!$D$198:$CO$226,$B668,BF$1-$A668+1)/10^6)</f>
        <v>0</v>
      </c>
      <c r="BG668" cm="1">
        <f t="array" aca="1" ref="BG668" ca="1">IF($A668&gt;BG$1,"",$C668*INDEX('ETS yield tables'!$D$198:$CO$226,$B668,BG$1-$A668+1)/10^6)</f>
        <v>0</v>
      </c>
      <c r="BH668" cm="1">
        <f t="array" aca="1" ref="BH668" ca="1">IF($A668&gt;BH$1,"",$C668*INDEX('ETS yield tables'!$D$198:$CO$226,$B668,BH$1-$A668+1)/10^6)</f>
        <v>0</v>
      </c>
      <c r="BI668" cm="1">
        <f t="array" aca="1" ref="BI668" ca="1">IF($A668&gt;BI$1,"",$C668*INDEX('ETS yield tables'!$D$198:$CO$226,$B668,BI$1-$A668+1)/10^6)</f>
        <v>0</v>
      </c>
      <c r="BJ668" cm="1">
        <f t="array" aca="1" ref="BJ668" ca="1">IF($A668&gt;BJ$1,"",$C668*INDEX('ETS yield tables'!$D$198:$CO$226,$B668,BJ$1-$A668+1)/10^6)</f>
        <v>0</v>
      </c>
      <c r="BK668" cm="1">
        <f t="array" aca="1" ref="BK668" ca="1">IF($A668&gt;BK$1,"",$C668*INDEX('ETS yield tables'!$D$198:$CO$226,$B668,BK$1-$A668+1)/10^6)</f>
        <v>0</v>
      </c>
      <c r="BL668" cm="1">
        <f t="array" aca="1" ref="BL668" ca="1">IF($A668&gt;BL$1,"",$C668*INDEX('ETS yield tables'!$D$198:$CO$226,$B668,BL$1-$A668+1)/10^6)</f>
        <v>0</v>
      </c>
      <c r="BM668" cm="1">
        <f t="array" aca="1" ref="BM668" ca="1">IF($A668&gt;BM$1,"",$C668*INDEX('ETS yield tables'!$D$198:$CO$226,$B668,BM$1-$A668+1)/10^6)</f>
        <v>0</v>
      </c>
      <c r="BN668" cm="1">
        <f t="array" aca="1" ref="BN668" ca="1">IF($A668&gt;BN$1,"",$C668*INDEX('ETS yield tables'!$D$198:$CO$226,$B668,BN$1-$A668+1)/10^6)</f>
        <v>0</v>
      </c>
      <c r="BO668" cm="1">
        <f t="array" aca="1" ref="BO668" ca="1">IF($A668&gt;BO$1,"",$C668*INDEX('ETS yield tables'!$D$198:$CO$226,$B668,BO$1-$A668+1)/10^6)</f>
        <v>0</v>
      </c>
      <c r="BP668" cm="1">
        <f t="array" aca="1" ref="BP668" ca="1">IF($A668&gt;BP$1,"",$C668*INDEX('ETS yield tables'!$D$198:$CO$226,$B668,BP$1-$A668+1)/10^6)</f>
        <v>0</v>
      </c>
      <c r="BQ668" cm="1">
        <f t="array" aca="1" ref="BQ668" ca="1">IF($A668&gt;BQ$1,"",$C668*INDEX('ETS yield tables'!$D$198:$CO$226,$B668,BQ$1-$A668+1)/10^6)</f>
        <v>0</v>
      </c>
      <c r="BR668" cm="1">
        <f t="array" aca="1" ref="BR668" ca="1">IF($A668&gt;BR$1,"",$C668*INDEX('ETS yield tables'!$D$198:$CO$226,$B668,BR$1-$A668+1)/10^6)</f>
        <v>0</v>
      </c>
      <c r="BS668" cm="1">
        <f t="array" aca="1" ref="BS668" ca="1">IF($A668&gt;BS$1,"",$C668*INDEX('ETS yield tables'!$D$198:$CO$226,$B668,BS$1-$A668+1)/10^6)</f>
        <v>0</v>
      </c>
      <c r="BT668" cm="1">
        <f t="array" aca="1" ref="BT668" ca="1">IF($A668&gt;BT$1,"",$C668*INDEX('ETS yield tables'!$D$198:$CO$226,$B668,BT$1-$A668+1)/10^6)</f>
        <v>0</v>
      </c>
      <c r="BU668" cm="1">
        <f t="array" aca="1" ref="BU668" ca="1">IF($A668&gt;BU$1,"",$C668*INDEX('ETS yield tables'!$D$198:$CO$226,$B668,BU$1-$A668+1)/10^6)</f>
        <v>0</v>
      </c>
      <c r="BV668" cm="1">
        <f t="array" aca="1" ref="BV668" ca="1">IF($A668&gt;BV$1,"",$C668*INDEX('ETS yield tables'!$D$198:$CO$226,$B668,BV$1-$A668+1)/10^6)</f>
        <v>0</v>
      </c>
      <c r="BW668" cm="1">
        <f t="array" aca="1" ref="BW668" ca="1">IF($A668&gt;BW$1,"",$C668*INDEX('ETS yield tables'!$D$198:$CO$226,$B668,BW$1-$A668+1)/10^6)</f>
        <v>0</v>
      </c>
      <c r="BX668" cm="1">
        <f t="array" aca="1" ref="BX668" ca="1">IF($A668&gt;BX$1,"",$C668*INDEX('ETS yield tables'!$D$198:$CO$226,$B668,BX$1-$A668+1)/10^6)</f>
        <v>0</v>
      </c>
      <c r="BY668" cm="1">
        <f t="array" aca="1" ref="BY668" ca="1">IF($A668&gt;BY$1,"",$C668*INDEX('ETS yield tables'!$D$198:$CO$226,$B668,BY$1-$A668+1)/10^6)</f>
        <v>0</v>
      </c>
      <c r="BZ668" cm="1">
        <f t="array" aca="1" ref="BZ668" ca="1">IF($A668&gt;BZ$1,"",$C668*INDEX('ETS yield tables'!$D$198:$CO$226,$B668,BZ$1-$A668+1)/10^6)</f>
        <v>0</v>
      </c>
      <c r="CA668" cm="1">
        <f t="array" aca="1" ref="CA668" ca="1">IF($A668&gt;CA$1,"",$C668*INDEX('ETS yield tables'!$D$198:$CO$226,$B668,CA$1-$A668+1)/10^6)</f>
        <v>0</v>
      </c>
      <c r="CB668" cm="1">
        <f t="array" aca="1" ref="CB668" ca="1">IF($A668&gt;CB$1,"",$C668*INDEX('ETS yield tables'!$D$198:$CO$226,$B668,CB$1-$A668+1)/10^6)</f>
        <v>0</v>
      </c>
      <c r="CC668" cm="1">
        <f t="array" aca="1" ref="CC668" ca="1">IF($A668&gt;CC$1,"",$C668*INDEX('ETS yield tables'!$D$198:$CO$226,$B668,CC$1-$A668+1)/10^6)</f>
        <v>0</v>
      </c>
      <c r="CD668" cm="1">
        <f t="array" aca="1" ref="CD668" ca="1">IF($A668&gt;CD$1,"",$C668*INDEX('ETS yield tables'!$D$198:$CO$226,$B668,CD$1-$A668+1)/10^6)</f>
        <v>0</v>
      </c>
      <c r="CE668" cm="1">
        <f t="array" aca="1" ref="CE668" ca="1">IF($A668&gt;CE$1,"",$C668*INDEX('ETS yield tables'!$D$198:$CO$226,$B668,CE$1-$A668+1)/10^6)</f>
        <v>0</v>
      </c>
      <c r="CF668" cm="1">
        <f t="array" aca="1" ref="CF668" ca="1">IF($A668&gt;CF$1,"",$C668*INDEX('ETS yield tables'!$D$198:$CO$226,$B668,CF$1-$A668+1)/10^6)</f>
        <v>0</v>
      </c>
      <c r="CG668" cm="1">
        <f t="array" aca="1" ref="CG668" ca="1">IF($A668&gt;CG$1,"",$C668*INDEX('ETS yield tables'!$D$198:$CO$226,$B668,CG$1-$A668+1)/10^6)</f>
        <v>0</v>
      </c>
      <c r="CH668" cm="1">
        <f t="array" aca="1" ref="CH668" ca="1">IF($A668&gt;CH$1,"",$C668*INDEX('ETS yield tables'!$D$198:$CO$226,$B668,CH$1-$A668+1)/10^6)</f>
        <v>0</v>
      </c>
      <c r="CI668" cm="1">
        <f t="array" aca="1" ref="CI668" ca="1">IF($A668&gt;CI$1,"",$C668*INDEX('ETS yield tables'!$D$198:$CO$226,$B668,CI$1-$A668+1)/10^6)</f>
        <v>0</v>
      </c>
      <c r="CJ668" cm="1">
        <f t="array" aca="1" ref="CJ668" ca="1">IF($A668&gt;CJ$1,"",$C668*INDEX('ETS yield tables'!$D$198:$CO$226,$B668,CJ$1-$A668+1)/10^6)</f>
        <v>0</v>
      </c>
      <c r="CK668" cm="1">
        <f t="array" aca="1" ref="CK668" ca="1">IF($A668&gt;CK$1,"",$C668*INDEX('ETS yield tables'!$D$198:$CO$226,$B668,CK$1-$A668+1)/10^6)</f>
        <v>0</v>
      </c>
      <c r="CL668" cm="1">
        <f t="array" aca="1" ref="CL668" ca="1">IF($A668&gt;CL$1,"",$C668*INDEX('ETS yield tables'!$D$198:$CO$226,$B668,CL$1-$A668+1)/10^6)</f>
        <v>0</v>
      </c>
      <c r="CM668" cm="1">
        <f t="array" aca="1" ref="CM668" ca="1">IF($A668&gt;CM$1,"",$C668*INDEX('ETS yield tables'!$D$198:$CO$226,$B668,CM$1-$A668+1)/10^6)</f>
        <v>0</v>
      </c>
      <c r="CN668" cm="1">
        <f t="array" aca="1" ref="CN668" ca="1">IF($A668&gt;CN$1,"",$C668*INDEX('ETS yield tables'!$D$198:$CO$226,$B668,CN$1-$A668+1)/10^6)</f>
        <v>0</v>
      </c>
      <c r="CO668" cm="1">
        <f t="array" aca="1" ref="CO668" ca="1">IF($A668&gt;CO$1,"",$C668*INDEX('ETS yield tables'!$D$198:$CO$226,$B668,CO$1-$A668+1)/10^6)</f>
        <v>0</v>
      </c>
    </row>
    <row r="669" spans="1:93" hidden="1" outlineLevel="1">
      <c r="A669">
        <v>2012</v>
      </c>
      <c r="B669">
        <f t="shared" si="306"/>
        <v>7</v>
      </c>
      <c r="C669" s="1">
        <v>0</v>
      </c>
      <c r="D669" s="64"/>
      <c r="E669" s="64"/>
      <c r="F669" s="64"/>
      <c r="G669" s="64"/>
      <c r="H669" s="64"/>
      <c r="I669" s="64"/>
      <c r="J669" s="64"/>
      <c r="K669" s="64"/>
      <c r="L669" s="64"/>
      <c r="M669" s="64"/>
      <c r="N669" s="64"/>
      <c r="O669" s="64"/>
      <c r="P669" s="64"/>
      <c r="Q669" s="64"/>
      <c r="R669" s="64"/>
      <c r="S669" s="64"/>
      <c r="T669" s="64"/>
      <c r="U669" s="64"/>
      <c r="V669" s="64"/>
      <c r="W669" s="64"/>
      <c r="X669" s="64"/>
      <c r="Y669" s="64"/>
      <c r="Z669" s="64"/>
      <c r="AA669" s="64"/>
      <c r="AB669" s="64"/>
      <c r="AC669" s="64"/>
      <c r="AD669" s="64"/>
      <c r="AE669" s="64"/>
      <c r="AF669" cm="1">
        <f t="array" aca="1" ref="AF669" ca="1">IF($A669&gt;AF$1,"",$C669*INDEX('ETS yield tables'!$D$198:$CO$226,$B669,AF$1-$A669+1)/10^6)</f>
        <v>0</v>
      </c>
      <c r="AG669" cm="1">
        <f t="array" aca="1" ref="AG669" ca="1">IF($A669&gt;AG$1,"",$C669*INDEX('ETS yield tables'!$D$198:$CO$226,$B669,AG$1-$A669+1)/10^6)</f>
        <v>0</v>
      </c>
      <c r="AH669" cm="1">
        <f t="array" aca="1" ref="AH669" ca="1">IF($A669&gt;AH$1,"",$C669*INDEX('ETS yield tables'!$D$198:$CO$226,$B669,AH$1-$A669+1)/10^6)</f>
        <v>0</v>
      </c>
      <c r="AI669" cm="1">
        <f t="array" aca="1" ref="AI669" ca="1">IF($A669&gt;AI$1,"",$C669*INDEX('ETS yield tables'!$D$198:$CO$226,$B669,AI$1-$A669+1)/10^6)</f>
        <v>0</v>
      </c>
      <c r="AJ669" cm="1">
        <f t="array" aca="1" ref="AJ669" ca="1">IF($A669&gt;AJ$1,"",$C669*INDEX('ETS yield tables'!$D$198:$CO$226,$B669,AJ$1-$A669+1)/10^6)</f>
        <v>0</v>
      </c>
      <c r="AK669" cm="1">
        <f t="array" aca="1" ref="AK669" ca="1">IF($A669&gt;AK$1,"",$C669*INDEX('ETS yield tables'!$D$198:$CO$226,$B669,AK$1-$A669+1)/10^6)</f>
        <v>0</v>
      </c>
      <c r="AL669" cm="1">
        <f t="array" aca="1" ref="AL669" ca="1">IF($A669&gt;AL$1,"",$C669*INDEX('ETS yield tables'!$D$198:$CO$226,$B669,AL$1-$A669+1)/10^6)</f>
        <v>0</v>
      </c>
      <c r="AM669" cm="1">
        <f t="array" aca="1" ref="AM669" ca="1">IF($A669&gt;AM$1,"",$C669*INDEX('ETS yield tables'!$D$198:$CO$226,$B669,AM$1-$A669+1)/10^6)</f>
        <v>0</v>
      </c>
      <c r="AN669" cm="1">
        <f t="array" aca="1" ref="AN669" ca="1">IF($A669&gt;AN$1,"",$C669*INDEX('ETS yield tables'!$D$198:$CO$226,$B669,AN$1-$A669+1)/10^6)</f>
        <v>0</v>
      </c>
      <c r="AO669" cm="1">
        <f t="array" aca="1" ref="AO669" ca="1">IF($A669&gt;AO$1,"",$C669*INDEX('ETS yield tables'!$D$198:$CO$226,$B669,AO$1-$A669+1)/10^6)</f>
        <v>0</v>
      </c>
      <c r="AP669" cm="1">
        <f t="array" aca="1" ref="AP669" ca="1">IF($A669&gt;AP$1,"",$C669*INDEX('ETS yield tables'!$D$198:$CO$226,$B669,AP$1-$A669+1)/10^6)</f>
        <v>0</v>
      </c>
      <c r="AQ669" cm="1">
        <f t="array" aca="1" ref="AQ669" ca="1">IF($A669&gt;AQ$1,"",$C669*INDEX('ETS yield tables'!$D$198:$CO$226,$B669,AQ$1-$A669+1)/10^6)</f>
        <v>0</v>
      </c>
      <c r="AR669" cm="1">
        <f t="array" aca="1" ref="AR669" ca="1">IF($A669&gt;AR$1,"",$C669*INDEX('ETS yield tables'!$D$198:$CO$226,$B669,AR$1-$A669+1)/10^6)</f>
        <v>0</v>
      </c>
      <c r="AS669" cm="1">
        <f t="array" aca="1" ref="AS669" ca="1">IF($A669&gt;AS$1,"",$C669*INDEX('ETS yield tables'!$D$198:$CO$226,$B669,AS$1-$A669+1)/10^6)</f>
        <v>0</v>
      </c>
      <c r="AT669" cm="1">
        <f t="array" aca="1" ref="AT669" ca="1">IF($A669&gt;AT$1,"",$C669*INDEX('ETS yield tables'!$D$198:$CO$226,$B669,AT$1-$A669+1)/10^6)</f>
        <v>0</v>
      </c>
      <c r="AU669" cm="1">
        <f t="array" aca="1" ref="AU669" ca="1">IF($A669&gt;AU$1,"",$C669*INDEX('ETS yield tables'!$D$198:$CO$226,$B669,AU$1-$A669+1)/10^6)</f>
        <v>0</v>
      </c>
      <c r="AV669" cm="1">
        <f t="array" aca="1" ref="AV669" ca="1">IF($A669&gt;AV$1,"",$C669*INDEX('ETS yield tables'!$D$198:$CO$226,$B669,AV$1-$A669+1)/10^6)</f>
        <v>0</v>
      </c>
      <c r="AW669" cm="1">
        <f t="array" aca="1" ref="AW669" ca="1">IF($A669&gt;AW$1,"",$C669*INDEX('ETS yield tables'!$D$198:$CO$226,$B669,AW$1-$A669+1)/10^6)</f>
        <v>0</v>
      </c>
      <c r="AX669" cm="1">
        <f t="array" aca="1" ref="AX669" ca="1">IF($A669&gt;AX$1,"",$C669*INDEX('ETS yield tables'!$D$198:$CO$226,$B669,AX$1-$A669+1)/10^6)</f>
        <v>0</v>
      </c>
      <c r="AY669" cm="1">
        <f t="array" aca="1" ref="AY669" ca="1">IF($A669&gt;AY$1,"",$C669*INDEX('ETS yield tables'!$D$198:$CO$226,$B669,AY$1-$A669+1)/10^6)</f>
        <v>0</v>
      </c>
      <c r="AZ669" cm="1">
        <f t="array" aca="1" ref="AZ669" ca="1">IF($A669&gt;AZ$1,"",$C669*INDEX('ETS yield tables'!$D$198:$CO$226,$B669,AZ$1-$A669+1)/10^6)</f>
        <v>0</v>
      </c>
      <c r="BA669" cm="1">
        <f t="array" aca="1" ref="BA669" ca="1">IF($A669&gt;BA$1,"",$C669*INDEX('ETS yield tables'!$D$198:$CO$226,$B669,BA$1-$A669+1)/10^6)</f>
        <v>0</v>
      </c>
      <c r="BB669" cm="1">
        <f t="array" aca="1" ref="BB669" ca="1">IF($A669&gt;BB$1,"",$C669*INDEX('ETS yield tables'!$D$198:$CO$226,$B669,BB$1-$A669+1)/10^6)</f>
        <v>0</v>
      </c>
      <c r="BC669" cm="1">
        <f t="array" aca="1" ref="BC669" ca="1">IF($A669&gt;BC$1,"",$C669*INDEX('ETS yield tables'!$D$198:$CO$226,$B669,BC$1-$A669+1)/10^6)</f>
        <v>0</v>
      </c>
      <c r="BD669" cm="1">
        <f t="array" aca="1" ref="BD669" ca="1">IF($A669&gt;BD$1,"",$C669*INDEX('ETS yield tables'!$D$198:$CO$226,$B669,BD$1-$A669+1)/10^6)</f>
        <v>0</v>
      </c>
      <c r="BE669" cm="1">
        <f t="array" aca="1" ref="BE669" ca="1">IF($A669&gt;BE$1,"",$C669*INDEX('ETS yield tables'!$D$198:$CO$226,$B669,BE$1-$A669+1)/10^6)</f>
        <v>0</v>
      </c>
      <c r="BF669" cm="1">
        <f t="array" aca="1" ref="BF669" ca="1">IF($A669&gt;BF$1,"",$C669*INDEX('ETS yield tables'!$D$198:$CO$226,$B669,BF$1-$A669+1)/10^6)</f>
        <v>0</v>
      </c>
      <c r="BG669" cm="1">
        <f t="array" aca="1" ref="BG669" ca="1">IF($A669&gt;BG$1,"",$C669*INDEX('ETS yield tables'!$D$198:$CO$226,$B669,BG$1-$A669+1)/10^6)</f>
        <v>0</v>
      </c>
      <c r="BH669" cm="1">
        <f t="array" aca="1" ref="BH669" ca="1">IF($A669&gt;BH$1,"",$C669*INDEX('ETS yield tables'!$D$198:$CO$226,$B669,BH$1-$A669+1)/10^6)</f>
        <v>0</v>
      </c>
      <c r="BI669" cm="1">
        <f t="array" aca="1" ref="BI669" ca="1">IF($A669&gt;BI$1,"",$C669*INDEX('ETS yield tables'!$D$198:$CO$226,$B669,BI$1-$A669+1)/10^6)</f>
        <v>0</v>
      </c>
      <c r="BJ669" cm="1">
        <f t="array" aca="1" ref="BJ669" ca="1">IF($A669&gt;BJ$1,"",$C669*INDEX('ETS yield tables'!$D$198:$CO$226,$B669,BJ$1-$A669+1)/10^6)</f>
        <v>0</v>
      </c>
      <c r="BK669" cm="1">
        <f t="array" aca="1" ref="BK669" ca="1">IF($A669&gt;BK$1,"",$C669*INDEX('ETS yield tables'!$D$198:$CO$226,$B669,BK$1-$A669+1)/10^6)</f>
        <v>0</v>
      </c>
      <c r="BL669" cm="1">
        <f t="array" aca="1" ref="BL669" ca="1">IF($A669&gt;BL$1,"",$C669*INDEX('ETS yield tables'!$D$198:$CO$226,$B669,BL$1-$A669+1)/10^6)</f>
        <v>0</v>
      </c>
      <c r="BM669" cm="1">
        <f t="array" aca="1" ref="BM669" ca="1">IF($A669&gt;BM$1,"",$C669*INDEX('ETS yield tables'!$D$198:$CO$226,$B669,BM$1-$A669+1)/10^6)</f>
        <v>0</v>
      </c>
      <c r="BN669" cm="1">
        <f t="array" aca="1" ref="BN669" ca="1">IF($A669&gt;BN$1,"",$C669*INDEX('ETS yield tables'!$D$198:$CO$226,$B669,BN$1-$A669+1)/10^6)</f>
        <v>0</v>
      </c>
      <c r="BO669" cm="1">
        <f t="array" aca="1" ref="BO669" ca="1">IF($A669&gt;BO$1,"",$C669*INDEX('ETS yield tables'!$D$198:$CO$226,$B669,BO$1-$A669+1)/10^6)</f>
        <v>0</v>
      </c>
      <c r="BP669" cm="1">
        <f t="array" aca="1" ref="BP669" ca="1">IF($A669&gt;BP$1,"",$C669*INDEX('ETS yield tables'!$D$198:$CO$226,$B669,BP$1-$A669+1)/10^6)</f>
        <v>0</v>
      </c>
      <c r="BQ669" cm="1">
        <f t="array" aca="1" ref="BQ669" ca="1">IF($A669&gt;BQ$1,"",$C669*INDEX('ETS yield tables'!$D$198:$CO$226,$B669,BQ$1-$A669+1)/10^6)</f>
        <v>0</v>
      </c>
      <c r="BR669" cm="1">
        <f t="array" aca="1" ref="BR669" ca="1">IF($A669&gt;BR$1,"",$C669*INDEX('ETS yield tables'!$D$198:$CO$226,$B669,BR$1-$A669+1)/10^6)</f>
        <v>0</v>
      </c>
      <c r="BS669" cm="1">
        <f t="array" aca="1" ref="BS669" ca="1">IF($A669&gt;BS$1,"",$C669*INDEX('ETS yield tables'!$D$198:$CO$226,$B669,BS$1-$A669+1)/10^6)</f>
        <v>0</v>
      </c>
      <c r="BT669" cm="1">
        <f t="array" aca="1" ref="BT669" ca="1">IF($A669&gt;BT$1,"",$C669*INDEX('ETS yield tables'!$D$198:$CO$226,$B669,BT$1-$A669+1)/10^6)</f>
        <v>0</v>
      </c>
      <c r="BU669" cm="1">
        <f t="array" aca="1" ref="BU669" ca="1">IF($A669&gt;BU$1,"",$C669*INDEX('ETS yield tables'!$D$198:$CO$226,$B669,BU$1-$A669+1)/10^6)</f>
        <v>0</v>
      </c>
      <c r="BV669" cm="1">
        <f t="array" aca="1" ref="BV669" ca="1">IF($A669&gt;BV$1,"",$C669*INDEX('ETS yield tables'!$D$198:$CO$226,$B669,BV$1-$A669+1)/10^6)</f>
        <v>0</v>
      </c>
      <c r="BW669" cm="1">
        <f t="array" aca="1" ref="BW669" ca="1">IF($A669&gt;BW$1,"",$C669*INDEX('ETS yield tables'!$D$198:$CO$226,$B669,BW$1-$A669+1)/10^6)</f>
        <v>0</v>
      </c>
      <c r="BX669" cm="1">
        <f t="array" aca="1" ref="BX669" ca="1">IF($A669&gt;BX$1,"",$C669*INDEX('ETS yield tables'!$D$198:$CO$226,$B669,BX$1-$A669+1)/10^6)</f>
        <v>0</v>
      </c>
      <c r="BY669" cm="1">
        <f t="array" aca="1" ref="BY669" ca="1">IF($A669&gt;BY$1,"",$C669*INDEX('ETS yield tables'!$D$198:$CO$226,$B669,BY$1-$A669+1)/10^6)</f>
        <v>0</v>
      </c>
      <c r="BZ669" cm="1">
        <f t="array" aca="1" ref="BZ669" ca="1">IF($A669&gt;BZ$1,"",$C669*INDEX('ETS yield tables'!$D$198:$CO$226,$B669,BZ$1-$A669+1)/10^6)</f>
        <v>0</v>
      </c>
      <c r="CA669" cm="1">
        <f t="array" aca="1" ref="CA669" ca="1">IF($A669&gt;CA$1,"",$C669*INDEX('ETS yield tables'!$D$198:$CO$226,$B669,CA$1-$A669+1)/10^6)</f>
        <v>0</v>
      </c>
      <c r="CB669" cm="1">
        <f t="array" aca="1" ref="CB669" ca="1">IF($A669&gt;CB$1,"",$C669*INDEX('ETS yield tables'!$D$198:$CO$226,$B669,CB$1-$A669+1)/10^6)</f>
        <v>0</v>
      </c>
      <c r="CC669" cm="1">
        <f t="array" aca="1" ref="CC669" ca="1">IF($A669&gt;CC$1,"",$C669*INDEX('ETS yield tables'!$D$198:$CO$226,$B669,CC$1-$A669+1)/10^6)</f>
        <v>0</v>
      </c>
      <c r="CD669" cm="1">
        <f t="array" aca="1" ref="CD669" ca="1">IF($A669&gt;CD$1,"",$C669*INDEX('ETS yield tables'!$D$198:$CO$226,$B669,CD$1-$A669+1)/10^6)</f>
        <v>0</v>
      </c>
      <c r="CE669" cm="1">
        <f t="array" aca="1" ref="CE669" ca="1">IF($A669&gt;CE$1,"",$C669*INDEX('ETS yield tables'!$D$198:$CO$226,$B669,CE$1-$A669+1)/10^6)</f>
        <v>0</v>
      </c>
      <c r="CF669" cm="1">
        <f t="array" aca="1" ref="CF669" ca="1">IF($A669&gt;CF$1,"",$C669*INDEX('ETS yield tables'!$D$198:$CO$226,$B669,CF$1-$A669+1)/10^6)</f>
        <v>0</v>
      </c>
      <c r="CG669" cm="1">
        <f t="array" aca="1" ref="CG669" ca="1">IF($A669&gt;CG$1,"",$C669*INDEX('ETS yield tables'!$D$198:$CO$226,$B669,CG$1-$A669+1)/10^6)</f>
        <v>0</v>
      </c>
      <c r="CH669" cm="1">
        <f t="array" aca="1" ref="CH669" ca="1">IF($A669&gt;CH$1,"",$C669*INDEX('ETS yield tables'!$D$198:$CO$226,$B669,CH$1-$A669+1)/10^6)</f>
        <v>0</v>
      </c>
      <c r="CI669" cm="1">
        <f t="array" aca="1" ref="CI669" ca="1">IF($A669&gt;CI$1,"",$C669*INDEX('ETS yield tables'!$D$198:$CO$226,$B669,CI$1-$A669+1)/10^6)</f>
        <v>0</v>
      </c>
      <c r="CJ669" cm="1">
        <f t="array" aca="1" ref="CJ669" ca="1">IF($A669&gt;CJ$1,"",$C669*INDEX('ETS yield tables'!$D$198:$CO$226,$B669,CJ$1-$A669+1)/10^6)</f>
        <v>0</v>
      </c>
      <c r="CK669" cm="1">
        <f t="array" aca="1" ref="CK669" ca="1">IF($A669&gt;CK$1,"",$C669*INDEX('ETS yield tables'!$D$198:$CO$226,$B669,CK$1-$A669+1)/10^6)</f>
        <v>0</v>
      </c>
      <c r="CL669" cm="1">
        <f t="array" aca="1" ref="CL669" ca="1">IF($A669&gt;CL$1,"",$C669*INDEX('ETS yield tables'!$D$198:$CO$226,$B669,CL$1-$A669+1)/10^6)</f>
        <v>0</v>
      </c>
      <c r="CM669" cm="1">
        <f t="array" aca="1" ref="CM669" ca="1">IF($A669&gt;CM$1,"",$C669*INDEX('ETS yield tables'!$D$198:$CO$226,$B669,CM$1-$A669+1)/10^6)</f>
        <v>0</v>
      </c>
      <c r="CN669" cm="1">
        <f t="array" aca="1" ref="CN669" ca="1">IF($A669&gt;CN$1,"",$C669*INDEX('ETS yield tables'!$D$198:$CO$226,$B669,CN$1-$A669+1)/10^6)</f>
        <v>0</v>
      </c>
      <c r="CO669" cm="1">
        <f t="array" aca="1" ref="CO669" ca="1">IF($A669&gt;CO$1,"",$C669*INDEX('ETS yield tables'!$D$198:$CO$226,$B669,CO$1-$A669+1)/10^6)</f>
        <v>0</v>
      </c>
    </row>
    <row r="670" spans="1:93" hidden="1" outlineLevel="1">
      <c r="A670">
        <v>2013</v>
      </c>
      <c r="B670">
        <f t="shared" si="306"/>
        <v>6</v>
      </c>
      <c r="C670" s="1">
        <v>0</v>
      </c>
      <c r="D670" s="64"/>
      <c r="E670" s="64"/>
      <c r="F670" s="64"/>
      <c r="G670" s="64"/>
      <c r="H670" s="64"/>
      <c r="I670" s="64"/>
      <c r="J670" s="64"/>
      <c r="K670" s="64"/>
      <c r="L670" s="64"/>
      <c r="M670" s="64"/>
      <c r="N670" s="64"/>
      <c r="O670" s="64"/>
      <c r="P670" s="64"/>
      <c r="Q670" s="64"/>
      <c r="R670" s="64"/>
      <c r="S670" s="64"/>
      <c r="T670" s="64"/>
      <c r="U670" s="64"/>
      <c r="V670" s="64"/>
      <c r="W670" s="64"/>
      <c r="X670" s="64"/>
      <c r="Y670" s="64"/>
      <c r="Z670" s="64"/>
      <c r="AA670" s="64"/>
      <c r="AB670" s="64"/>
      <c r="AC670" s="64"/>
      <c r="AD670" s="64"/>
      <c r="AE670" s="64"/>
      <c r="AF670" cm="1">
        <f t="array" aca="1" ref="AF670" ca="1">IF($A670&gt;AF$1,"",$C670*INDEX('ETS yield tables'!$D$198:$CO$226,$B670,AF$1-$A670+1)/10^6)</f>
        <v>0</v>
      </c>
      <c r="AG670" cm="1">
        <f t="array" aca="1" ref="AG670" ca="1">IF($A670&gt;AG$1,"",$C670*INDEX('ETS yield tables'!$D$198:$CO$226,$B670,AG$1-$A670+1)/10^6)</f>
        <v>0</v>
      </c>
      <c r="AH670" cm="1">
        <f t="array" aca="1" ref="AH670" ca="1">IF($A670&gt;AH$1,"",$C670*INDEX('ETS yield tables'!$D$198:$CO$226,$B670,AH$1-$A670+1)/10^6)</f>
        <v>0</v>
      </c>
      <c r="AI670" cm="1">
        <f t="array" aca="1" ref="AI670" ca="1">IF($A670&gt;AI$1,"",$C670*INDEX('ETS yield tables'!$D$198:$CO$226,$B670,AI$1-$A670+1)/10^6)</f>
        <v>0</v>
      </c>
      <c r="AJ670" cm="1">
        <f t="array" aca="1" ref="AJ670" ca="1">IF($A670&gt;AJ$1,"",$C670*INDEX('ETS yield tables'!$D$198:$CO$226,$B670,AJ$1-$A670+1)/10^6)</f>
        <v>0</v>
      </c>
      <c r="AK670" cm="1">
        <f t="array" aca="1" ref="AK670" ca="1">IF($A670&gt;AK$1,"",$C670*INDEX('ETS yield tables'!$D$198:$CO$226,$B670,AK$1-$A670+1)/10^6)</f>
        <v>0</v>
      </c>
      <c r="AL670" cm="1">
        <f t="array" aca="1" ref="AL670" ca="1">IF($A670&gt;AL$1,"",$C670*INDEX('ETS yield tables'!$D$198:$CO$226,$B670,AL$1-$A670+1)/10^6)</f>
        <v>0</v>
      </c>
      <c r="AM670" cm="1">
        <f t="array" aca="1" ref="AM670" ca="1">IF($A670&gt;AM$1,"",$C670*INDEX('ETS yield tables'!$D$198:$CO$226,$B670,AM$1-$A670+1)/10^6)</f>
        <v>0</v>
      </c>
      <c r="AN670" cm="1">
        <f t="array" aca="1" ref="AN670" ca="1">IF($A670&gt;AN$1,"",$C670*INDEX('ETS yield tables'!$D$198:$CO$226,$B670,AN$1-$A670+1)/10^6)</f>
        <v>0</v>
      </c>
      <c r="AO670" cm="1">
        <f t="array" aca="1" ref="AO670" ca="1">IF($A670&gt;AO$1,"",$C670*INDEX('ETS yield tables'!$D$198:$CO$226,$B670,AO$1-$A670+1)/10^6)</f>
        <v>0</v>
      </c>
      <c r="AP670" cm="1">
        <f t="array" aca="1" ref="AP670" ca="1">IF($A670&gt;AP$1,"",$C670*INDEX('ETS yield tables'!$D$198:$CO$226,$B670,AP$1-$A670+1)/10^6)</f>
        <v>0</v>
      </c>
      <c r="AQ670" cm="1">
        <f t="array" aca="1" ref="AQ670" ca="1">IF($A670&gt;AQ$1,"",$C670*INDEX('ETS yield tables'!$D$198:$CO$226,$B670,AQ$1-$A670+1)/10^6)</f>
        <v>0</v>
      </c>
      <c r="AR670" cm="1">
        <f t="array" aca="1" ref="AR670" ca="1">IF($A670&gt;AR$1,"",$C670*INDEX('ETS yield tables'!$D$198:$CO$226,$B670,AR$1-$A670+1)/10^6)</f>
        <v>0</v>
      </c>
      <c r="AS670" cm="1">
        <f t="array" aca="1" ref="AS670" ca="1">IF($A670&gt;AS$1,"",$C670*INDEX('ETS yield tables'!$D$198:$CO$226,$B670,AS$1-$A670+1)/10^6)</f>
        <v>0</v>
      </c>
      <c r="AT670" cm="1">
        <f t="array" aca="1" ref="AT670" ca="1">IF($A670&gt;AT$1,"",$C670*INDEX('ETS yield tables'!$D$198:$CO$226,$B670,AT$1-$A670+1)/10^6)</f>
        <v>0</v>
      </c>
      <c r="AU670" cm="1">
        <f t="array" aca="1" ref="AU670" ca="1">IF($A670&gt;AU$1,"",$C670*INDEX('ETS yield tables'!$D$198:$CO$226,$B670,AU$1-$A670+1)/10^6)</f>
        <v>0</v>
      </c>
      <c r="AV670" cm="1">
        <f t="array" aca="1" ref="AV670" ca="1">IF($A670&gt;AV$1,"",$C670*INDEX('ETS yield tables'!$D$198:$CO$226,$B670,AV$1-$A670+1)/10^6)</f>
        <v>0</v>
      </c>
      <c r="AW670" cm="1">
        <f t="array" aca="1" ref="AW670" ca="1">IF($A670&gt;AW$1,"",$C670*INDEX('ETS yield tables'!$D$198:$CO$226,$B670,AW$1-$A670+1)/10^6)</f>
        <v>0</v>
      </c>
      <c r="AX670" cm="1">
        <f t="array" aca="1" ref="AX670" ca="1">IF($A670&gt;AX$1,"",$C670*INDEX('ETS yield tables'!$D$198:$CO$226,$B670,AX$1-$A670+1)/10^6)</f>
        <v>0</v>
      </c>
      <c r="AY670" cm="1">
        <f t="array" aca="1" ref="AY670" ca="1">IF($A670&gt;AY$1,"",$C670*INDEX('ETS yield tables'!$D$198:$CO$226,$B670,AY$1-$A670+1)/10^6)</f>
        <v>0</v>
      </c>
      <c r="AZ670" cm="1">
        <f t="array" aca="1" ref="AZ670" ca="1">IF($A670&gt;AZ$1,"",$C670*INDEX('ETS yield tables'!$D$198:$CO$226,$B670,AZ$1-$A670+1)/10^6)</f>
        <v>0</v>
      </c>
      <c r="BA670" cm="1">
        <f t="array" aca="1" ref="BA670" ca="1">IF($A670&gt;BA$1,"",$C670*INDEX('ETS yield tables'!$D$198:$CO$226,$B670,BA$1-$A670+1)/10^6)</f>
        <v>0</v>
      </c>
      <c r="BB670" cm="1">
        <f t="array" aca="1" ref="BB670" ca="1">IF($A670&gt;BB$1,"",$C670*INDEX('ETS yield tables'!$D$198:$CO$226,$B670,BB$1-$A670+1)/10^6)</f>
        <v>0</v>
      </c>
      <c r="BC670" cm="1">
        <f t="array" aca="1" ref="BC670" ca="1">IF($A670&gt;BC$1,"",$C670*INDEX('ETS yield tables'!$D$198:$CO$226,$B670,BC$1-$A670+1)/10^6)</f>
        <v>0</v>
      </c>
      <c r="BD670" cm="1">
        <f t="array" aca="1" ref="BD670" ca="1">IF($A670&gt;BD$1,"",$C670*INDEX('ETS yield tables'!$D$198:$CO$226,$B670,BD$1-$A670+1)/10^6)</f>
        <v>0</v>
      </c>
      <c r="BE670" cm="1">
        <f t="array" aca="1" ref="BE670" ca="1">IF($A670&gt;BE$1,"",$C670*INDEX('ETS yield tables'!$D$198:$CO$226,$B670,BE$1-$A670+1)/10^6)</f>
        <v>0</v>
      </c>
      <c r="BF670" cm="1">
        <f t="array" aca="1" ref="BF670" ca="1">IF($A670&gt;BF$1,"",$C670*INDEX('ETS yield tables'!$D$198:$CO$226,$B670,BF$1-$A670+1)/10^6)</f>
        <v>0</v>
      </c>
      <c r="BG670" cm="1">
        <f t="array" aca="1" ref="BG670" ca="1">IF($A670&gt;BG$1,"",$C670*INDEX('ETS yield tables'!$D$198:$CO$226,$B670,BG$1-$A670+1)/10^6)</f>
        <v>0</v>
      </c>
      <c r="BH670" cm="1">
        <f t="array" aca="1" ref="BH670" ca="1">IF($A670&gt;BH$1,"",$C670*INDEX('ETS yield tables'!$D$198:$CO$226,$B670,BH$1-$A670+1)/10^6)</f>
        <v>0</v>
      </c>
      <c r="BI670" cm="1">
        <f t="array" aca="1" ref="BI670" ca="1">IF($A670&gt;BI$1,"",$C670*INDEX('ETS yield tables'!$D$198:$CO$226,$B670,BI$1-$A670+1)/10^6)</f>
        <v>0</v>
      </c>
      <c r="BJ670" cm="1">
        <f t="array" aca="1" ref="BJ670" ca="1">IF($A670&gt;BJ$1,"",$C670*INDEX('ETS yield tables'!$D$198:$CO$226,$B670,BJ$1-$A670+1)/10^6)</f>
        <v>0</v>
      </c>
      <c r="BK670" cm="1">
        <f t="array" aca="1" ref="BK670" ca="1">IF($A670&gt;BK$1,"",$C670*INDEX('ETS yield tables'!$D$198:$CO$226,$B670,BK$1-$A670+1)/10^6)</f>
        <v>0</v>
      </c>
      <c r="BL670" cm="1">
        <f t="array" aca="1" ref="BL670" ca="1">IF($A670&gt;BL$1,"",$C670*INDEX('ETS yield tables'!$D$198:$CO$226,$B670,BL$1-$A670+1)/10^6)</f>
        <v>0</v>
      </c>
      <c r="BM670" cm="1">
        <f t="array" aca="1" ref="BM670" ca="1">IF($A670&gt;BM$1,"",$C670*INDEX('ETS yield tables'!$D$198:$CO$226,$B670,BM$1-$A670+1)/10^6)</f>
        <v>0</v>
      </c>
      <c r="BN670" cm="1">
        <f t="array" aca="1" ref="BN670" ca="1">IF($A670&gt;BN$1,"",$C670*INDEX('ETS yield tables'!$D$198:$CO$226,$B670,BN$1-$A670+1)/10^6)</f>
        <v>0</v>
      </c>
      <c r="BO670" cm="1">
        <f t="array" aca="1" ref="BO670" ca="1">IF($A670&gt;BO$1,"",$C670*INDEX('ETS yield tables'!$D$198:$CO$226,$B670,BO$1-$A670+1)/10^6)</f>
        <v>0</v>
      </c>
      <c r="BP670" cm="1">
        <f t="array" aca="1" ref="BP670" ca="1">IF($A670&gt;BP$1,"",$C670*INDEX('ETS yield tables'!$D$198:$CO$226,$B670,BP$1-$A670+1)/10^6)</f>
        <v>0</v>
      </c>
      <c r="BQ670" cm="1">
        <f t="array" aca="1" ref="BQ670" ca="1">IF($A670&gt;BQ$1,"",$C670*INDEX('ETS yield tables'!$D$198:$CO$226,$B670,BQ$1-$A670+1)/10^6)</f>
        <v>0</v>
      </c>
      <c r="BR670" cm="1">
        <f t="array" aca="1" ref="BR670" ca="1">IF($A670&gt;BR$1,"",$C670*INDEX('ETS yield tables'!$D$198:$CO$226,$B670,BR$1-$A670+1)/10^6)</f>
        <v>0</v>
      </c>
      <c r="BS670" cm="1">
        <f t="array" aca="1" ref="BS670" ca="1">IF($A670&gt;BS$1,"",$C670*INDEX('ETS yield tables'!$D$198:$CO$226,$B670,BS$1-$A670+1)/10^6)</f>
        <v>0</v>
      </c>
      <c r="BT670" cm="1">
        <f t="array" aca="1" ref="BT670" ca="1">IF($A670&gt;BT$1,"",$C670*INDEX('ETS yield tables'!$D$198:$CO$226,$B670,BT$1-$A670+1)/10^6)</f>
        <v>0</v>
      </c>
      <c r="BU670" cm="1">
        <f t="array" aca="1" ref="BU670" ca="1">IF($A670&gt;BU$1,"",$C670*INDEX('ETS yield tables'!$D$198:$CO$226,$B670,BU$1-$A670+1)/10^6)</f>
        <v>0</v>
      </c>
      <c r="BV670" cm="1">
        <f t="array" aca="1" ref="BV670" ca="1">IF($A670&gt;BV$1,"",$C670*INDEX('ETS yield tables'!$D$198:$CO$226,$B670,BV$1-$A670+1)/10^6)</f>
        <v>0</v>
      </c>
      <c r="BW670" cm="1">
        <f t="array" aca="1" ref="BW670" ca="1">IF($A670&gt;BW$1,"",$C670*INDEX('ETS yield tables'!$D$198:$CO$226,$B670,BW$1-$A670+1)/10^6)</f>
        <v>0</v>
      </c>
      <c r="BX670" cm="1">
        <f t="array" aca="1" ref="BX670" ca="1">IF($A670&gt;BX$1,"",$C670*INDEX('ETS yield tables'!$D$198:$CO$226,$B670,BX$1-$A670+1)/10^6)</f>
        <v>0</v>
      </c>
      <c r="BY670" cm="1">
        <f t="array" aca="1" ref="BY670" ca="1">IF($A670&gt;BY$1,"",$C670*INDEX('ETS yield tables'!$D$198:$CO$226,$B670,BY$1-$A670+1)/10^6)</f>
        <v>0</v>
      </c>
      <c r="BZ670" cm="1">
        <f t="array" aca="1" ref="BZ670" ca="1">IF($A670&gt;BZ$1,"",$C670*INDEX('ETS yield tables'!$D$198:$CO$226,$B670,BZ$1-$A670+1)/10^6)</f>
        <v>0</v>
      </c>
      <c r="CA670" cm="1">
        <f t="array" aca="1" ref="CA670" ca="1">IF($A670&gt;CA$1,"",$C670*INDEX('ETS yield tables'!$D$198:$CO$226,$B670,CA$1-$A670+1)/10^6)</f>
        <v>0</v>
      </c>
      <c r="CB670" cm="1">
        <f t="array" aca="1" ref="CB670" ca="1">IF($A670&gt;CB$1,"",$C670*INDEX('ETS yield tables'!$D$198:$CO$226,$B670,CB$1-$A670+1)/10^6)</f>
        <v>0</v>
      </c>
      <c r="CC670" cm="1">
        <f t="array" aca="1" ref="CC670" ca="1">IF($A670&gt;CC$1,"",$C670*INDEX('ETS yield tables'!$D$198:$CO$226,$B670,CC$1-$A670+1)/10^6)</f>
        <v>0</v>
      </c>
      <c r="CD670" cm="1">
        <f t="array" aca="1" ref="CD670" ca="1">IF($A670&gt;CD$1,"",$C670*INDEX('ETS yield tables'!$D$198:$CO$226,$B670,CD$1-$A670+1)/10^6)</f>
        <v>0</v>
      </c>
      <c r="CE670" cm="1">
        <f t="array" aca="1" ref="CE670" ca="1">IF($A670&gt;CE$1,"",$C670*INDEX('ETS yield tables'!$D$198:$CO$226,$B670,CE$1-$A670+1)/10^6)</f>
        <v>0</v>
      </c>
      <c r="CF670" cm="1">
        <f t="array" aca="1" ref="CF670" ca="1">IF($A670&gt;CF$1,"",$C670*INDEX('ETS yield tables'!$D$198:$CO$226,$B670,CF$1-$A670+1)/10^6)</f>
        <v>0</v>
      </c>
      <c r="CG670" cm="1">
        <f t="array" aca="1" ref="CG670" ca="1">IF($A670&gt;CG$1,"",$C670*INDEX('ETS yield tables'!$D$198:$CO$226,$B670,CG$1-$A670+1)/10^6)</f>
        <v>0</v>
      </c>
      <c r="CH670" cm="1">
        <f t="array" aca="1" ref="CH670" ca="1">IF($A670&gt;CH$1,"",$C670*INDEX('ETS yield tables'!$D$198:$CO$226,$B670,CH$1-$A670+1)/10^6)</f>
        <v>0</v>
      </c>
      <c r="CI670" cm="1">
        <f t="array" aca="1" ref="CI670" ca="1">IF($A670&gt;CI$1,"",$C670*INDEX('ETS yield tables'!$D$198:$CO$226,$B670,CI$1-$A670+1)/10^6)</f>
        <v>0</v>
      </c>
      <c r="CJ670" cm="1">
        <f t="array" aca="1" ref="CJ670" ca="1">IF($A670&gt;CJ$1,"",$C670*INDEX('ETS yield tables'!$D$198:$CO$226,$B670,CJ$1-$A670+1)/10^6)</f>
        <v>0</v>
      </c>
      <c r="CK670" cm="1">
        <f t="array" aca="1" ref="CK670" ca="1">IF($A670&gt;CK$1,"",$C670*INDEX('ETS yield tables'!$D$198:$CO$226,$B670,CK$1-$A670+1)/10^6)</f>
        <v>0</v>
      </c>
      <c r="CL670" cm="1">
        <f t="array" aca="1" ref="CL670" ca="1">IF($A670&gt;CL$1,"",$C670*INDEX('ETS yield tables'!$D$198:$CO$226,$B670,CL$1-$A670+1)/10^6)</f>
        <v>0</v>
      </c>
      <c r="CM670" cm="1">
        <f t="array" aca="1" ref="CM670" ca="1">IF($A670&gt;CM$1,"",$C670*INDEX('ETS yield tables'!$D$198:$CO$226,$B670,CM$1-$A670+1)/10^6)</f>
        <v>0</v>
      </c>
      <c r="CN670" cm="1">
        <f t="array" aca="1" ref="CN670" ca="1">IF($A670&gt;CN$1,"",$C670*INDEX('ETS yield tables'!$D$198:$CO$226,$B670,CN$1-$A670+1)/10^6)</f>
        <v>0</v>
      </c>
      <c r="CO670" cm="1">
        <f t="array" aca="1" ref="CO670" ca="1">IF($A670&gt;CO$1,"",$C670*INDEX('ETS yield tables'!$D$198:$CO$226,$B670,CO$1-$A670+1)/10^6)</f>
        <v>0</v>
      </c>
    </row>
    <row r="671" spans="1:93" hidden="1" outlineLevel="1">
      <c r="A671">
        <v>2014</v>
      </c>
      <c r="B671">
        <f t="shared" si="306"/>
        <v>5</v>
      </c>
      <c r="C671" s="1">
        <v>0</v>
      </c>
      <c r="D671" s="64"/>
      <c r="E671" s="64"/>
      <c r="F671" s="64"/>
      <c r="G671" s="64"/>
      <c r="H671" s="64"/>
      <c r="I671" s="64"/>
      <c r="J671" s="64"/>
      <c r="K671" s="64"/>
      <c r="L671" s="64"/>
      <c r="M671" s="64"/>
      <c r="N671" s="64"/>
      <c r="O671" s="64"/>
      <c r="P671" s="64"/>
      <c r="Q671" s="64"/>
      <c r="R671" s="64"/>
      <c r="S671" s="64"/>
      <c r="T671" s="64"/>
      <c r="U671" s="64"/>
      <c r="V671" s="64"/>
      <c r="W671" s="64"/>
      <c r="X671" s="64"/>
      <c r="Y671" s="64"/>
      <c r="Z671" s="64"/>
      <c r="AA671" s="64"/>
      <c r="AB671" s="64"/>
      <c r="AC671" s="64"/>
      <c r="AD671" s="64"/>
      <c r="AE671" s="64"/>
      <c r="AF671" cm="1">
        <f t="array" aca="1" ref="AF671" ca="1">IF($A671&gt;AF$1,"",$C671*INDEX('ETS yield tables'!$D$198:$CO$226,$B671,AF$1-$A671+1)/10^6)</f>
        <v>0</v>
      </c>
      <c r="AG671" cm="1">
        <f t="array" aca="1" ref="AG671" ca="1">IF($A671&gt;AG$1,"",$C671*INDEX('ETS yield tables'!$D$198:$CO$226,$B671,AG$1-$A671+1)/10^6)</f>
        <v>0</v>
      </c>
      <c r="AH671" cm="1">
        <f t="array" aca="1" ref="AH671" ca="1">IF($A671&gt;AH$1,"",$C671*INDEX('ETS yield tables'!$D$198:$CO$226,$B671,AH$1-$A671+1)/10^6)</f>
        <v>0</v>
      </c>
      <c r="AI671" cm="1">
        <f t="array" aca="1" ref="AI671" ca="1">IF($A671&gt;AI$1,"",$C671*INDEX('ETS yield tables'!$D$198:$CO$226,$B671,AI$1-$A671+1)/10^6)</f>
        <v>0</v>
      </c>
      <c r="AJ671" cm="1">
        <f t="array" aca="1" ref="AJ671" ca="1">IF($A671&gt;AJ$1,"",$C671*INDEX('ETS yield tables'!$D$198:$CO$226,$B671,AJ$1-$A671+1)/10^6)</f>
        <v>0</v>
      </c>
      <c r="AK671" cm="1">
        <f t="array" aca="1" ref="AK671" ca="1">IF($A671&gt;AK$1,"",$C671*INDEX('ETS yield tables'!$D$198:$CO$226,$B671,AK$1-$A671+1)/10^6)</f>
        <v>0</v>
      </c>
      <c r="AL671" cm="1">
        <f t="array" aca="1" ref="AL671" ca="1">IF($A671&gt;AL$1,"",$C671*INDEX('ETS yield tables'!$D$198:$CO$226,$B671,AL$1-$A671+1)/10^6)</f>
        <v>0</v>
      </c>
      <c r="AM671" cm="1">
        <f t="array" aca="1" ref="AM671" ca="1">IF($A671&gt;AM$1,"",$C671*INDEX('ETS yield tables'!$D$198:$CO$226,$B671,AM$1-$A671+1)/10^6)</f>
        <v>0</v>
      </c>
      <c r="AN671" cm="1">
        <f t="array" aca="1" ref="AN671" ca="1">IF($A671&gt;AN$1,"",$C671*INDEX('ETS yield tables'!$D$198:$CO$226,$B671,AN$1-$A671+1)/10^6)</f>
        <v>0</v>
      </c>
      <c r="AO671" cm="1">
        <f t="array" aca="1" ref="AO671" ca="1">IF($A671&gt;AO$1,"",$C671*INDEX('ETS yield tables'!$D$198:$CO$226,$B671,AO$1-$A671+1)/10^6)</f>
        <v>0</v>
      </c>
      <c r="AP671" cm="1">
        <f t="array" aca="1" ref="AP671" ca="1">IF($A671&gt;AP$1,"",$C671*INDEX('ETS yield tables'!$D$198:$CO$226,$B671,AP$1-$A671+1)/10^6)</f>
        <v>0</v>
      </c>
      <c r="AQ671" cm="1">
        <f t="array" aca="1" ref="AQ671" ca="1">IF($A671&gt;AQ$1,"",$C671*INDEX('ETS yield tables'!$D$198:$CO$226,$B671,AQ$1-$A671+1)/10^6)</f>
        <v>0</v>
      </c>
      <c r="AR671" cm="1">
        <f t="array" aca="1" ref="AR671" ca="1">IF($A671&gt;AR$1,"",$C671*INDEX('ETS yield tables'!$D$198:$CO$226,$B671,AR$1-$A671+1)/10^6)</f>
        <v>0</v>
      </c>
      <c r="AS671" cm="1">
        <f t="array" aca="1" ref="AS671" ca="1">IF($A671&gt;AS$1,"",$C671*INDEX('ETS yield tables'!$D$198:$CO$226,$B671,AS$1-$A671+1)/10^6)</f>
        <v>0</v>
      </c>
      <c r="AT671" cm="1">
        <f t="array" aca="1" ref="AT671" ca="1">IF($A671&gt;AT$1,"",$C671*INDEX('ETS yield tables'!$D$198:$CO$226,$B671,AT$1-$A671+1)/10^6)</f>
        <v>0</v>
      </c>
      <c r="AU671" cm="1">
        <f t="array" aca="1" ref="AU671" ca="1">IF($A671&gt;AU$1,"",$C671*INDEX('ETS yield tables'!$D$198:$CO$226,$B671,AU$1-$A671+1)/10^6)</f>
        <v>0</v>
      </c>
      <c r="AV671" cm="1">
        <f t="array" aca="1" ref="AV671" ca="1">IF($A671&gt;AV$1,"",$C671*INDEX('ETS yield tables'!$D$198:$CO$226,$B671,AV$1-$A671+1)/10^6)</f>
        <v>0</v>
      </c>
      <c r="AW671" cm="1">
        <f t="array" aca="1" ref="AW671" ca="1">IF($A671&gt;AW$1,"",$C671*INDEX('ETS yield tables'!$D$198:$CO$226,$B671,AW$1-$A671+1)/10^6)</f>
        <v>0</v>
      </c>
      <c r="AX671" cm="1">
        <f t="array" aca="1" ref="AX671" ca="1">IF($A671&gt;AX$1,"",$C671*INDEX('ETS yield tables'!$D$198:$CO$226,$B671,AX$1-$A671+1)/10^6)</f>
        <v>0</v>
      </c>
      <c r="AY671" cm="1">
        <f t="array" aca="1" ref="AY671" ca="1">IF($A671&gt;AY$1,"",$C671*INDEX('ETS yield tables'!$D$198:$CO$226,$B671,AY$1-$A671+1)/10^6)</f>
        <v>0</v>
      </c>
      <c r="AZ671" cm="1">
        <f t="array" aca="1" ref="AZ671" ca="1">IF($A671&gt;AZ$1,"",$C671*INDEX('ETS yield tables'!$D$198:$CO$226,$B671,AZ$1-$A671+1)/10^6)</f>
        <v>0</v>
      </c>
      <c r="BA671" cm="1">
        <f t="array" aca="1" ref="BA671" ca="1">IF($A671&gt;BA$1,"",$C671*INDEX('ETS yield tables'!$D$198:$CO$226,$B671,BA$1-$A671+1)/10^6)</f>
        <v>0</v>
      </c>
      <c r="BB671" cm="1">
        <f t="array" aca="1" ref="BB671" ca="1">IF($A671&gt;BB$1,"",$C671*INDEX('ETS yield tables'!$D$198:$CO$226,$B671,BB$1-$A671+1)/10^6)</f>
        <v>0</v>
      </c>
      <c r="BC671" cm="1">
        <f t="array" aca="1" ref="BC671" ca="1">IF($A671&gt;BC$1,"",$C671*INDEX('ETS yield tables'!$D$198:$CO$226,$B671,BC$1-$A671+1)/10^6)</f>
        <v>0</v>
      </c>
      <c r="BD671" cm="1">
        <f t="array" aca="1" ref="BD671" ca="1">IF($A671&gt;BD$1,"",$C671*INDEX('ETS yield tables'!$D$198:$CO$226,$B671,BD$1-$A671+1)/10^6)</f>
        <v>0</v>
      </c>
      <c r="BE671" cm="1">
        <f t="array" aca="1" ref="BE671" ca="1">IF($A671&gt;BE$1,"",$C671*INDEX('ETS yield tables'!$D$198:$CO$226,$B671,BE$1-$A671+1)/10^6)</f>
        <v>0</v>
      </c>
      <c r="BF671" cm="1">
        <f t="array" aca="1" ref="BF671" ca="1">IF($A671&gt;BF$1,"",$C671*INDEX('ETS yield tables'!$D$198:$CO$226,$B671,BF$1-$A671+1)/10^6)</f>
        <v>0</v>
      </c>
      <c r="BG671" cm="1">
        <f t="array" aca="1" ref="BG671" ca="1">IF($A671&gt;BG$1,"",$C671*INDEX('ETS yield tables'!$D$198:$CO$226,$B671,BG$1-$A671+1)/10^6)</f>
        <v>0</v>
      </c>
      <c r="BH671" cm="1">
        <f t="array" aca="1" ref="BH671" ca="1">IF($A671&gt;BH$1,"",$C671*INDEX('ETS yield tables'!$D$198:$CO$226,$B671,BH$1-$A671+1)/10^6)</f>
        <v>0</v>
      </c>
      <c r="BI671" cm="1">
        <f t="array" aca="1" ref="BI671" ca="1">IF($A671&gt;BI$1,"",$C671*INDEX('ETS yield tables'!$D$198:$CO$226,$B671,BI$1-$A671+1)/10^6)</f>
        <v>0</v>
      </c>
      <c r="BJ671" cm="1">
        <f t="array" aca="1" ref="BJ671" ca="1">IF($A671&gt;BJ$1,"",$C671*INDEX('ETS yield tables'!$D$198:$CO$226,$B671,BJ$1-$A671+1)/10^6)</f>
        <v>0</v>
      </c>
      <c r="BK671" cm="1">
        <f t="array" aca="1" ref="BK671" ca="1">IF($A671&gt;BK$1,"",$C671*INDEX('ETS yield tables'!$D$198:$CO$226,$B671,BK$1-$A671+1)/10^6)</f>
        <v>0</v>
      </c>
      <c r="BL671" cm="1">
        <f t="array" aca="1" ref="BL671" ca="1">IF($A671&gt;BL$1,"",$C671*INDEX('ETS yield tables'!$D$198:$CO$226,$B671,BL$1-$A671+1)/10^6)</f>
        <v>0</v>
      </c>
      <c r="BM671" cm="1">
        <f t="array" aca="1" ref="BM671" ca="1">IF($A671&gt;BM$1,"",$C671*INDEX('ETS yield tables'!$D$198:$CO$226,$B671,BM$1-$A671+1)/10^6)</f>
        <v>0</v>
      </c>
      <c r="BN671" cm="1">
        <f t="array" aca="1" ref="BN671" ca="1">IF($A671&gt;BN$1,"",$C671*INDEX('ETS yield tables'!$D$198:$CO$226,$B671,BN$1-$A671+1)/10^6)</f>
        <v>0</v>
      </c>
      <c r="BO671" cm="1">
        <f t="array" aca="1" ref="BO671" ca="1">IF($A671&gt;BO$1,"",$C671*INDEX('ETS yield tables'!$D$198:$CO$226,$B671,BO$1-$A671+1)/10^6)</f>
        <v>0</v>
      </c>
      <c r="BP671" cm="1">
        <f t="array" aca="1" ref="BP671" ca="1">IF($A671&gt;BP$1,"",$C671*INDEX('ETS yield tables'!$D$198:$CO$226,$B671,BP$1-$A671+1)/10^6)</f>
        <v>0</v>
      </c>
      <c r="BQ671" cm="1">
        <f t="array" aca="1" ref="BQ671" ca="1">IF($A671&gt;BQ$1,"",$C671*INDEX('ETS yield tables'!$D$198:$CO$226,$B671,BQ$1-$A671+1)/10^6)</f>
        <v>0</v>
      </c>
      <c r="BR671" cm="1">
        <f t="array" aca="1" ref="BR671" ca="1">IF($A671&gt;BR$1,"",$C671*INDEX('ETS yield tables'!$D$198:$CO$226,$B671,BR$1-$A671+1)/10^6)</f>
        <v>0</v>
      </c>
      <c r="BS671" cm="1">
        <f t="array" aca="1" ref="BS671" ca="1">IF($A671&gt;BS$1,"",$C671*INDEX('ETS yield tables'!$D$198:$CO$226,$B671,BS$1-$A671+1)/10^6)</f>
        <v>0</v>
      </c>
      <c r="BT671" cm="1">
        <f t="array" aca="1" ref="BT671" ca="1">IF($A671&gt;BT$1,"",$C671*INDEX('ETS yield tables'!$D$198:$CO$226,$B671,BT$1-$A671+1)/10^6)</f>
        <v>0</v>
      </c>
      <c r="BU671" cm="1">
        <f t="array" aca="1" ref="BU671" ca="1">IF($A671&gt;BU$1,"",$C671*INDEX('ETS yield tables'!$D$198:$CO$226,$B671,BU$1-$A671+1)/10^6)</f>
        <v>0</v>
      </c>
      <c r="BV671" cm="1">
        <f t="array" aca="1" ref="BV671" ca="1">IF($A671&gt;BV$1,"",$C671*INDEX('ETS yield tables'!$D$198:$CO$226,$B671,BV$1-$A671+1)/10^6)</f>
        <v>0</v>
      </c>
      <c r="BW671" cm="1">
        <f t="array" aca="1" ref="BW671" ca="1">IF($A671&gt;BW$1,"",$C671*INDEX('ETS yield tables'!$D$198:$CO$226,$B671,BW$1-$A671+1)/10^6)</f>
        <v>0</v>
      </c>
      <c r="BX671" cm="1">
        <f t="array" aca="1" ref="BX671" ca="1">IF($A671&gt;BX$1,"",$C671*INDEX('ETS yield tables'!$D$198:$CO$226,$B671,BX$1-$A671+1)/10^6)</f>
        <v>0</v>
      </c>
      <c r="BY671" cm="1">
        <f t="array" aca="1" ref="BY671" ca="1">IF($A671&gt;BY$1,"",$C671*INDEX('ETS yield tables'!$D$198:$CO$226,$B671,BY$1-$A671+1)/10^6)</f>
        <v>0</v>
      </c>
      <c r="BZ671" cm="1">
        <f t="array" aca="1" ref="BZ671" ca="1">IF($A671&gt;BZ$1,"",$C671*INDEX('ETS yield tables'!$D$198:$CO$226,$B671,BZ$1-$A671+1)/10^6)</f>
        <v>0</v>
      </c>
      <c r="CA671" cm="1">
        <f t="array" aca="1" ref="CA671" ca="1">IF($A671&gt;CA$1,"",$C671*INDEX('ETS yield tables'!$D$198:$CO$226,$B671,CA$1-$A671+1)/10^6)</f>
        <v>0</v>
      </c>
      <c r="CB671" cm="1">
        <f t="array" aca="1" ref="CB671" ca="1">IF($A671&gt;CB$1,"",$C671*INDEX('ETS yield tables'!$D$198:$CO$226,$B671,CB$1-$A671+1)/10^6)</f>
        <v>0</v>
      </c>
      <c r="CC671" cm="1">
        <f t="array" aca="1" ref="CC671" ca="1">IF($A671&gt;CC$1,"",$C671*INDEX('ETS yield tables'!$D$198:$CO$226,$B671,CC$1-$A671+1)/10^6)</f>
        <v>0</v>
      </c>
      <c r="CD671" cm="1">
        <f t="array" aca="1" ref="CD671" ca="1">IF($A671&gt;CD$1,"",$C671*INDEX('ETS yield tables'!$D$198:$CO$226,$B671,CD$1-$A671+1)/10^6)</f>
        <v>0</v>
      </c>
      <c r="CE671" cm="1">
        <f t="array" aca="1" ref="CE671" ca="1">IF($A671&gt;CE$1,"",$C671*INDEX('ETS yield tables'!$D$198:$CO$226,$B671,CE$1-$A671+1)/10^6)</f>
        <v>0</v>
      </c>
      <c r="CF671" cm="1">
        <f t="array" aca="1" ref="CF671" ca="1">IF($A671&gt;CF$1,"",$C671*INDEX('ETS yield tables'!$D$198:$CO$226,$B671,CF$1-$A671+1)/10^6)</f>
        <v>0</v>
      </c>
      <c r="CG671" cm="1">
        <f t="array" aca="1" ref="CG671" ca="1">IF($A671&gt;CG$1,"",$C671*INDEX('ETS yield tables'!$D$198:$CO$226,$B671,CG$1-$A671+1)/10^6)</f>
        <v>0</v>
      </c>
      <c r="CH671" cm="1">
        <f t="array" aca="1" ref="CH671" ca="1">IF($A671&gt;CH$1,"",$C671*INDEX('ETS yield tables'!$D$198:$CO$226,$B671,CH$1-$A671+1)/10^6)</f>
        <v>0</v>
      </c>
      <c r="CI671" cm="1">
        <f t="array" aca="1" ref="CI671" ca="1">IF($A671&gt;CI$1,"",$C671*INDEX('ETS yield tables'!$D$198:$CO$226,$B671,CI$1-$A671+1)/10^6)</f>
        <v>0</v>
      </c>
      <c r="CJ671" cm="1">
        <f t="array" aca="1" ref="CJ671" ca="1">IF($A671&gt;CJ$1,"",$C671*INDEX('ETS yield tables'!$D$198:$CO$226,$B671,CJ$1-$A671+1)/10^6)</f>
        <v>0</v>
      </c>
      <c r="CK671" cm="1">
        <f t="array" aca="1" ref="CK671" ca="1">IF($A671&gt;CK$1,"",$C671*INDEX('ETS yield tables'!$D$198:$CO$226,$B671,CK$1-$A671+1)/10^6)</f>
        <v>0</v>
      </c>
      <c r="CL671" cm="1">
        <f t="array" aca="1" ref="CL671" ca="1">IF($A671&gt;CL$1,"",$C671*INDEX('ETS yield tables'!$D$198:$CO$226,$B671,CL$1-$A671+1)/10^6)</f>
        <v>0</v>
      </c>
      <c r="CM671" cm="1">
        <f t="array" aca="1" ref="CM671" ca="1">IF($A671&gt;CM$1,"",$C671*INDEX('ETS yield tables'!$D$198:$CO$226,$B671,CM$1-$A671+1)/10^6)</f>
        <v>0</v>
      </c>
      <c r="CN671" cm="1">
        <f t="array" aca="1" ref="CN671" ca="1">IF($A671&gt;CN$1,"",$C671*INDEX('ETS yield tables'!$D$198:$CO$226,$B671,CN$1-$A671+1)/10^6)</f>
        <v>0</v>
      </c>
      <c r="CO671" cm="1">
        <f t="array" aca="1" ref="CO671" ca="1">IF($A671&gt;CO$1,"",$C671*INDEX('ETS yield tables'!$D$198:$CO$226,$B671,CO$1-$A671+1)/10^6)</f>
        <v>0</v>
      </c>
    </row>
    <row r="672" spans="1:93" hidden="1" outlineLevel="1">
      <c r="A672">
        <v>2015</v>
      </c>
      <c r="B672">
        <f t="shared" si="306"/>
        <v>4</v>
      </c>
      <c r="C672" s="1">
        <v>0</v>
      </c>
      <c r="D672" s="64"/>
      <c r="E672" s="64"/>
      <c r="F672" s="64"/>
      <c r="G672" s="64"/>
      <c r="H672" s="64"/>
      <c r="I672" s="64"/>
      <c r="J672" s="64"/>
      <c r="K672" s="64"/>
      <c r="L672" s="64"/>
      <c r="M672" s="64"/>
      <c r="N672" s="64"/>
      <c r="O672" s="64"/>
      <c r="P672" s="64"/>
      <c r="Q672" s="64"/>
      <c r="R672" s="64"/>
      <c r="S672" s="64"/>
      <c r="T672" s="64"/>
      <c r="U672" s="64"/>
      <c r="V672" s="64"/>
      <c r="W672" s="64"/>
      <c r="X672" s="64"/>
      <c r="Y672" s="64"/>
      <c r="Z672" s="64"/>
      <c r="AA672" s="64"/>
      <c r="AB672" s="64"/>
      <c r="AC672" s="64"/>
      <c r="AD672" s="64"/>
      <c r="AE672" s="64"/>
      <c r="AF672" cm="1">
        <f t="array" aca="1" ref="AF672" ca="1">IF($A672&gt;AF$1,"",$C672*INDEX('ETS yield tables'!$D$198:$CO$226,$B672,AF$1-$A672+1)/10^6)</f>
        <v>0</v>
      </c>
      <c r="AG672" cm="1">
        <f t="array" aca="1" ref="AG672" ca="1">IF($A672&gt;AG$1,"",$C672*INDEX('ETS yield tables'!$D$198:$CO$226,$B672,AG$1-$A672+1)/10^6)</f>
        <v>0</v>
      </c>
      <c r="AH672" cm="1">
        <f t="array" aca="1" ref="AH672" ca="1">IF($A672&gt;AH$1,"",$C672*INDEX('ETS yield tables'!$D$198:$CO$226,$B672,AH$1-$A672+1)/10^6)</f>
        <v>0</v>
      </c>
      <c r="AI672" cm="1">
        <f t="array" aca="1" ref="AI672" ca="1">IF($A672&gt;AI$1,"",$C672*INDEX('ETS yield tables'!$D$198:$CO$226,$B672,AI$1-$A672+1)/10^6)</f>
        <v>0</v>
      </c>
      <c r="AJ672" cm="1">
        <f t="array" aca="1" ref="AJ672" ca="1">IF($A672&gt;AJ$1,"",$C672*INDEX('ETS yield tables'!$D$198:$CO$226,$B672,AJ$1-$A672+1)/10^6)</f>
        <v>0</v>
      </c>
      <c r="AK672" cm="1">
        <f t="array" aca="1" ref="AK672" ca="1">IF($A672&gt;AK$1,"",$C672*INDEX('ETS yield tables'!$D$198:$CO$226,$B672,AK$1-$A672+1)/10^6)</f>
        <v>0</v>
      </c>
      <c r="AL672" cm="1">
        <f t="array" aca="1" ref="AL672" ca="1">IF($A672&gt;AL$1,"",$C672*INDEX('ETS yield tables'!$D$198:$CO$226,$B672,AL$1-$A672+1)/10^6)</f>
        <v>0</v>
      </c>
      <c r="AM672" cm="1">
        <f t="array" aca="1" ref="AM672" ca="1">IF($A672&gt;AM$1,"",$C672*INDEX('ETS yield tables'!$D$198:$CO$226,$B672,AM$1-$A672+1)/10^6)</f>
        <v>0</v>
      </c>
      <c r="AN672" cm="1">
        <f t="array" aca="1" ref="AN672" ca="1">IF($A672&gt;AN$1,"",$C672*INDEX('ETS yield tables'!$D$198:$CO$226,$B672,AN$1-$A672+1)/10^6)</f>
        <v>0</v>
      </c>
      <c r="AO672" cm="1">
        <f t="array" aca="1" ref="AO672" ca="1">IF($A672&gt;AO$1,"",$C672*INDEX('ETS yield tables'!$D$198:$CO$226,$B672,AO$1-$A672+1)/10^6)</f>
        <v>0</v>
      </c>
      <c r="AP672" cm="1">
        <f t="array" aca="1" ref="AP672" ca="1">IF($A672&gt;AP$1,"",$C672*INDEX('ETS yield tables'!$D$198:$CO$226,$B672,AP$1-$A672+1)/10^6)</f>
        <v>0</v>
      </c>
      <c r="AQ672" cm="1">
        <f t="array" aca="1" ref="AQ672" ca="1">IF($A672&gt;AQ$1,"",$C672*INDEX('ETS yield tables'!$D$198:$CO$226,$B672,AQ$1-$A672+1)/10^6)</f>
        <v>0</v>
      </c>
      <c r="AR672" cm="1">
        <f t="array" aca="1" ref="AR672" ca="1">IF($A672&gt;AR$1,"",$C672*INDEX('ETS yield tables'!$D$198:$CO$226,$B672,AR$1-$A672+1)/10^6)</f>
        <v>0</v>
      </c>
      <c r="AS672" cm="1">
        <f t="array" aca="1" ref="AS672" ca="1">IF($A672&gt;AS$1,"",$C672*INDEX('ETS yield tables'!$D$198:$CO$226,$B672,AS$1-$A672+1)/10^6)</f>
        <v>0</v>
      </c>
      <c r="AT672" cm="1">
        <f t="array" aca="1" ref="AT672" ca="1">IF($A672&gt;AT$1,"",$C672*INDEX('ETS yield tables'!$D$198:$CO$226,$B672,AT$1-$A672+1)/10^6)</f>
        <v>0</v>
      </c>
      <c r="AU672" cm="1">
        <f t="array" aca="1" ref="AU672" ca="1">IF($A672&gt;AU$1,"",$C672*INDEX('ETS yield tables'!$D$198:$CO$226,$B672,AU$1-$A672+1)/10^6)</f>
        <v>0</v>
      </c>
      <c r="AV672" cm="1">
        <f t="array" aca="1" ref="AV672" ca="1">IF($A672&gt;AV$1,"",$C672*INDEX('ETS yield tables'!$D$198:$CO$226,$B672,AV$1-$A672+1)/10^6)</f>
        <v>0</v>
      </c>
      <c r="AW672" cm="1">
        <f t="array" aca="1" ref="AW672" ca="1">IF($A672&gt;AW$1,"",$C672*INDEX('ETS yield tables'!$D$198:$CO$226,$B672,AW$1-$A672+1)/10^6)</f>
        <v>0</v>
      </c>
      <c r="AX672" cm="1">
        <f t="array" aca="1" ref="AX672" ca="1">IF($A672&gt;AX$1,"",$C672*INDEX('ETS yield tables'!$D$198:$CO$226,$B672,AX$1-$A672+1)/10^6)</f>
        <v>0</v>
      </c>
      <c r="AY672" cm="1">
        <f t="array" aca="1" ref="AY672" ca="1">IF($A672&gt;AY$1,"",$C672*INDEX('ETS yield tables'!$D$198:$CO$226,$B672,AY$1-$A672+1)/10^6)</f>
        <v>0</v>
      </c>
      <c r="AZ672" cm="1">
        <f t="array" aca="1" ref="AZ672" ca="1">IF($A672&gt;AZ$1,"",$C672*INDEX('ETS yield tables'!$D$198:$CO$226,$B672,AZ$1-$A672+1)/10^6)</f>
        <v>0</v>
      </c>
      <c r="BA672" cm="1">
        <f t="array" aca="1" ref="BA672" ca="1">IF($A672&gt;BA$1,"",$C672*INDEX('ETS yield tables'!$D$198:$CO$226,$B672,BA$1-$A672+1)/10^6)</f>
        <v>0</v>
      </c>
      <c r="BB672" cm="1">
        <f t="array" aca="1" ref="BB672" ca="1">IF($A672&gt;BB$1,"",$C672*INDEX('ETS yield tables'!$D$198:$CO$226,$B672,BB$1-$A672+1)/10^6)</f>
        <v>0</v>
      </c>
      <c r="BC672" cm="1">
        <f t="array" aca="1" ref="BC672" ca="1">IF($A672&gt;BC$1,"",$C672*INDEX('ETS yield tables'!$D$198:$CO$226,$B672,BC$1-$A672+1)/10^6)</f>
        <v>0</v>
      </c>
      <c r="BD672" cm="1">
        <f t="array" aca="1" ref="BD672" ca="1">IF($A672&gt;BD$1,"",$C672*INDEX('ETS yield tables'!$D$198:$CO$226,$B672,BD$1-$A672+1)/10^6)</f>
        <v>0</v>
      </c>
      <c r="BE672" cm="1">
        <f t="array" aca="1" ref="BE672" ca="1">IF($A672&gt;BE$1,"",$C672*INDEX('ETS yield tables'!$D$198:$CO$226,$B672,BE$1-$A672+1)/10^6)</f>
        <v>0</v>
      </c>
      <c r="BF672" cm="1">
        <f t="array" aca="1" ref="BF672" ca="1">IF($A672&gt;BF$1,"",$C672*INDEX('ETS yield tables'!$D$198:$CO$226,$B672,BF$1-$A672+1)/10^6)</f>
        <v>0</v>
      </c>
      <c r="BG672" cm="1">
        <f t="array" aca="1" ref="BG672" ca="1">IF($A672&gt;BG$1,"",$C672*INDEX('ETS yield tables'!$D$198:$CO$226,$B672,BG$1-$A672+1)/10^6)</f>
        <v>0</v>
      </c>
      <c r="BH672" cm="1">
        <f t="array" aca="1" ref="BH672" ca="1">IF($A672&gt;BH$1,"",$C672*INDEX('ETS yield tables'!$D$198:$CO$226,$B672,BH$1-$A672+1)/10^6)</f>
        <v>0</v>
      </c>
      <c r="BI672" cm="1">
        <f t="array" aca="1" ref="BI672" ca="1">IF($A672&gt;BI$1,"",$C672*INDEX('ETS yield tables'!$D$198:$CO$226,$B672,BI$1-$A672+1)/10^6)</f>
        <v>0</v>
      </c>
      <c r="BJ672" cm="1">
        <f t="array" aca="1" ref="BJ672" ca="1">IF($A672&gt;BJ$1,"",$C672*INDEX('ETS yield tables'!$D$198:$CO$226,$B672,BJ$1-$A672+1)/10^6)</f>
        <v>0</v>
      </c>
      <c r="BK672" cm="1">
        <f t="array" aca="1" ref="BK672" ca="1">IF($A672&gt;BK$1,"",$C672*INDEX('ETS yield tables'!$D$198:$CO$226,$B672,BK$1-$A672+1)/10^6)</f>
        <v>0</v>
      </c>
      <c r="BL672" cm="1">
        <f t="array" aca="1" ref="BL672" ca="1">IF($A672&gt;BL$1,"",$C672*INDEX('ETS yield tables'!$D$198:$CO$226,$B672,BL$1-$A672+1)/10^6)</f>
        <v>0</v>
      </c>
      <c r="BM672" cm="1">
        <f t="array" aca="1" ref="BM672" ca="1">IF($A672&gt;BM$1,"",$C672*INDEX('ETS yield tables'!$D$198:$CO$226,$B672,BM$1-$A672+1)/10^6)</f>
        <v>0</v>
      </c>
      <c r="BN672" cm="1">
        <f t="array" aca="1" ref="BN672" ca="1">IF($A672&gt;BN$1,"",$C672*INDEX('ETS yield tables'!$D$198:$CO$226,$B672,BN$1-$A672+1)/10^6)</f>
        <v>0</v>
      </c>
      <c r="BO672" cm="1">
        <f t="array" aca="1" ref="BO672" ca="1">IF($A672&gt;BO$1,"",$C672*INDEX('ETS yield tables'!$D$198:$CO$226,$B672,BO$1-$A672+1)/10^6)</f>
        <v>0</v>
      </c>
      <c r="BP672" cm="1">
        <f t="array" aca="1" ref="BP672" ca="1">IF($A672&gt;BP$1,"",$C672*INDEX('ETS yield tables'!$D$198:$CO$226,$B672,BP$1-$A672+1)/10^6)</f>
        <v>0</v>
      </c>
      <c r="BQ672" cm="1">
        <f t="array" aca="1" ref="BQ672" ca="1">IF($A672&gt;BQ$1,"",$C672*INDEX('ETS yield tables'!$D$198:$CO$226,$B672,BQ$1-$A672+1)/10^6)</f>
        <v>0</v>
      </c>
      <c r="BR672" cm="1">
        <f t="array" aca="1" ref="BR672" ca="1">IF($A672&gt;BR$1,"",$C672*INDEX('ETS yield tables'!$D$198:$CO$226,$B672,BR$1-$A672+1)/10^6)</f>
        <v>0</v>
      </c>
      <c r="BS672" cm="1">
        <f t="array" aca="1" ref="BS672" ca="1">IF($A672&gt;BS$1,"",$C672*INDEX('ETS yield tables'!$D$198:$CO$226,$B672,BS$1-$A672+1)/10^6)</f>
        <v>0</v>
      </c>
      <c r="BT672" cm="1">
        <f t="array" aca="1" ref="BT672" ca="1">IF($A672&gt;BT$1,"",$C672*INDEX('ETS yield tables'!$D$198:$CO$226,$B672,BT$1-$A672+1)/10^6)</f>
        <v>0</v>
      </c>
      <c r="BU672" cm="1">
        <f t="array" aca="1" ref="BU672" ca="1">IF($A672&gt;BU$1,"",$C672*INDEX('ETS yield tables'!$D$198:$CO$226,$B672,BU$1-$A672+1)/10^6)</f>
        <v>0</v>
      </c>
      <c r="BV672" cm="1">
        <f t="array" aca="1" ref="BV672" ca="1">IF($A672&gt;BV$1,"",$C672*INDEX('ETS yield tables'!$D$198:$CO$226,$B672,BV$1-$A672+1)/10^6)</f>
        <v>0</v>
      </c>
      <c r="BW672" cm="1">
        <f t="array" aca="1" ref="BW672" ca="1">IF($A672&gt;BW$1,"",$C672*INDEX('ETS yield tables'!$D$198:$CO$226,$B672,BW$1-$A672+1)/10^6)</f>
        <v>0</v>
      </c>
      <c r="BX672" cm="1">
        <f t="array" aca="1" ref="BX672" ca="1">IF($A672&gt;BX$1,"",$C672*INDEX('ETS yield tables'!$D$198:$CO$226,$B672,BX$1-$A672+1)/10^6)</f>
        <v>0</v>
      </c>
      <c r="BY672" cm="1">
        <f t="array" aca="1" ref="BY672" ca="1">IF($A672&gt;BY$1,"",$C672*INDEX('ETS yield tables'!$D$198:$CO$226,$B672,BY$1-$A672+1)/10^6)</f>
        <v>0</v>
      </c>
      <c r="BZ672" cm="1">
        <f t="array" aca="1" ref="BZ672" ca="1">IF($A672&gt;BZ$1,"",$C672*INDEX('ETS yield tables'!$D$198:$CO$226,$B672,BZ$1-$A672+1)/10^6)</f>
        <v>0</v>
      </c>
      <c r="CA672" cm="1">
        <f t="array" aca="1" ref="CA672" ca="1">IF($A672&gt;CA$1,"",$C672*INDEX('ETS yield tables'!$D$198:$CO$226,$B672,CA$1-$A672+1)/10^6)</f>
        <v>0</v>
      </c>
      <c r="CB672" cm="1">
        <f t="array" aca="1" ref="CB672" ca="1">IF($A672&gt;CB$1,"",$C672*INDEX('ETS yield tables'!$D$198:$CO$226,$B672,CB$1-$A672+1)/10^6)</f>
        <v>0</v>
      </c>
      <c r="CC672" cm="1">
        <f t="array" aca="1" ref="CC672" ca="1">IF($A672&gt;CC$1,"",$C672*INDEX('ETS yield tables'!$D$198:$CO$226,$B672,CC$1-$A672+1)/10^6)</f>
        <v>0</v>
      </c>
      <c r="CD672" cm="1">
        <f t="array" aca="1" ref="CD672" ca="1">IF($A672&gt;CD$1,"",$C672*INDEX('ETS yield tables'!$D$198:$CO$226,$B672,CD$1-$A672+1)/10^6)</f>
        <v>0</v>
      </c>
      <c r="CE672" cm="1">
        <f t="array" aca="1" ref="CE672" ca="1">IF($A672&gt;CE$1,"",$C672*INDEX('ETS yield tables'!$D$198:$CO$226,$B672,CE$1-$A672+1)/10^6)</f>
        <v>0</v>
      </c>
      <c r="CF672" cm="1">
        <f t="array" aca="1" ref="CF672" ca="1">IF($A672&gt;CF$1,"",$C672*INDEX('ETS yield tables'!$D$198:$CO$226,$B672,CF$1-$A672+1)/10^6)</f>
        <v>0</v>
      </c>
      <c r="CG672" cm="1">
        <f t="array" aca="1" ref="CG672" ca="1">IF($A672&gt;CG$1,"",$C672*INDEX('ETS yield tables'!$D$198:$CO$226,$B672,CG$1-$A672+1)/10^6)</f>
        <v>0</v>
      </c>
      <c r="CH672" cm="1">
        <f t="array" aca="1" ref="CH672" ca="1">IF($A672&gt;CH$1,"",$C672*INDEX('ETS yield tables'!$D$198:$CO$226,$B672,CH$1-$A672+1)/10^6)</f>
        <v>0</v>
      </c>
      <c r="CI672" cm="1">
        <f t="array" aca="1" ref="CI672" ca="1">IF($A672&gt;CI$1,"",$C672*INDEX('ETS yield tables'!$D$198:$CO$226,$B672,CI$1-$A672+1)/10^6)</f>
        <v>0</v>
      </c>
      <c r="CJ672" cm="1">
        <f t="array" aca="1" ref="CJ672" ca="1">IF($A672&gt;CJ$1,"",$C672*INDEX('ETS yield tables'!$D$198:$CO$226,$B672,CJ$1-$A672+1)/10^6)</f>
        <v>0</v>
      </c>
      <c r="CK672" cm="1">
        <f t="array" aca="1" ref="CK672" ca="1">IF($A672&gt;CK$1,"",$C672*INDEX('ETS yield tables'!$D$198:$CO$226,$B672,CK$1-$A672+1)/10^6)</f>
        <v>0</v>
      </c>
      <c r="CL672" cm="1">
        <f t="array" aca="1" ref="CL672" ca="1">IF($A672&gt;CL$1,"",$C672*INDEX('ETS yield tables'!$D$198:$CO$226,$B672,CL$1-$A672+1)/10^6)</f>
        <v>0</v>
      </c>
      <c r="CM672" cm="1">
        <f t="array" aca="1" ref="CM672" ca="1">IF($A672&gt;CM$1,"",$C672*INDEX('ETS yield tables'!$D$198:$CO$226,$B672,CM$1-$A672+1)/10^6)</f>
        <v>0</v>
      </c>
      <c r="CN672" cm="1">
        <f t="array" aca="1" ref="CN672" ca="1">IF($A672&gt;CN$1,"",$C672*INDEX('ETS yield tables'!$D$198:$CO$226,$B672,CN$1-$A672+1)/10^6)</f>
        <v>0</v>
      </c>
      <c r="CO672" cm="1">
        <f t="array" aca="1" ref="CO672" ca="1">IF($A672&gt;CO$1,"",$C672*INDEX('ETS yield tables'!$D$198:$CO$226,$B672,CO$1-$A672+1)/10^6)</f>
        <v>0</v>
      </c>
    </row>
    <row r="673" spans="1:93" hidden="1" outlineLevel="1">
      <c r="A673">
        <v>2016</v>
      </c>
      <c r="B673">
        <f t="shared" si="306"/>
        <v>3</v>
      </c>
      <c r="C673" s="1">
        <v>0</v>
      </c>
      <c r="D673" s="64"/>
      <c r="E673" s="64"/>
      <c r="F673" s="64"/>
      <c r="G673" s="64"/>
      <c r="H673" s="64"/>
      <c r="I673" s="64"/>
      <c r="J673" s="64"/>
      <c r="K673" s="64"/>
      <c r="L673" s="64"/>
      <c r="M673" s="64"/>
      <c r="N673" s="64"/>
      <c r="O673" s="64"/>
      <c r="P673" s="64"/>
      <c r="Q673" s="64"/>
      <c r="R673" s="64"/>
      <c r="S673" s="64"/>
      <c r="T673" s="64"/>
      <c r="U673" s="64"/>
      <c r="V673" s="64"/>
      <c r="W673" s="64"/>
      <c r="X673" s="64"/>
      <c r="Y673" s="64"/>
      <c r="Z673" s="64"/>
      <c r="AA673" s="64"/>
      <c r="AB673" s="64"/>
      <c r="AC673" s="64"/>
      <c r="AD673" s="64"/>
      <c r="AE673" s="64"/>
      <c r="AF673" cm="1">
        <f t="array" aca="1" ref="AF673" ca="1">IF($A673&gt;AF$1,"",$C673*INDEX('ETS yield tables'!$D$198:$CO$226,$B673,AF$1-$A673+1)/10^6)</f>
        <v>0</v>
      </c>
      <c r="AG673" cm="1">
        <f t="array" aca="1" ref="AG673" ca="1">IF($A673&gt;AG$1,"",$C673*INDEX('ETS yield tables'!$D$198:$CO$226,$B673,AG$1-$A673+1)/10^6)</f>
        <v>0</v>
      </c>
      <c r="AH673" cm="1">
        <f t="array" aca="1" ref="AH673" ca="1">IF($A673&gt;AH$1,"",$C673*INDEX('ETS yield tables'!$D$198:$CO$226,$B673,AH$1-$A673+1)/10^6)</f>
        <v>0</v>
      </c>
      <c r="AI673" cm="1">
        <f t="array" aca="1" ref="AI673" ca="1">IF($A673&gt;AI$1,"",$C673*INDEX('ETS yield tables'!$D$198:$CO$226,$B673,AI$1-$A673+1)/10^6)</f>
        <v>0</v>
      </c>
      <c r="AJ673" cm="1">
        <f t="array" aca="1" ref="AJ673" ca="1">IF($A673&gt;AJ$1,"",$C673*INDEX('ETS yield tables'!$D$198:$CO$226,$B673,AJ$1-$A673+1)/10^6)</f>
        <v>0</v>
      </c>
      <c r="AK673" cm="1">
        <f t="array" aca="1" ref="AK673" ca="1">IF($A673&gt;AK$1,"",$C673*INDEX('ETS yield tables'!$D$198:$CO$226,$B673,AK$1-$A673+1)/10^6)</f>
        <v>0</v>
      </c>
      <c r="AL673" cm="1">
        <f t="array" aca="1" ref="AL673" ca="1">IF($A673&gt;AL$1,"",$C673*INDEX('ETS yield tables'!$D$198:$CO$226,$B673,AL$1-$A673+1)/10^6)</f>
        <v>0</v>
      </c>
      <c r="AM673" cm="1">
        <f t="array" aca="1" ref="AM673" ca="1">IF($A673&gt;AM$1,"",$C673*INDEX('ETS yield tables'!$D$198:$CO$226,$B673,AM$1-$A673+1)/10^6)</f>
        <v>0</v>
      </c>
      <c r="AN673" cm="1">
        <f t="array" aca="1" ref="AN673" ca="1">IF($A673&gt;AN$1,"",$C673*INDEX('ETS yield tables'!$D$198:$CO$226,$B673,AN$1-$A673+1)/10^6)</f>
        <v>0</v>
      </c>
      <c r="AO673" cm="1">
        <f t="array" aca="1" ref="AO673" ca="1">IF($A673&gt;AO$1,"",$C673*INDEX('ETS yield tables'!$D$198:$CO$226,$B673,AO$1-$A673+1)/10^6)</f>
        <v>0</v>
      </c>
      <c r="AP673" cm="1">
        <f t="array" aca="1" ref="AP673" ca="1">IF($A673&gt;AP$1,"",$C673*INDEX('ETS yield tables'!$D$198:$CO$226,$B673,AP$1-$A673+1)/10^6)</f>
        <v>0</v>
      </c>
      <c r="AQ673" cm="1">
        <f t="array" aca="1" ref="AQ673" ca="1">IF($A673&gt;AQ$1,"",$C673*INDEX('ETS yield tables'!$D$198:$CO$226,$B673,AQ$1-$A673+1)/10^6)</f>
        <v>0</v>
      </c>
      <c r="AR673" cm="1">
        <f t="array" aca="1" ref="AR673" ca="1">IF($A673&gt;AR$1,"",$C673*INDEX('ETS yield tables'!$D$198:$CO$226,$B673,AR$1-$A673+1)/10^6)</f>
        <v>0</v>
      </c>
      <c r="AS673" cm="1">
        <f t="array" aca="1" ref="AS673" ca="1">IF($A673&gt;AS$1,"",$C673*INDEX('ETS yield tables'!$D$198:$CO$226,$B673,AS$1-$A673+1)/10^6)</f>
        <v>0</v>
      </c>
      <c r="AT673" cm="1">
        <f t="array" aca="1" ref="AT673" ca="1">IF($A673&gt;AT$1,"",$C673*INDEX('ETS yield tables'!$D$198:$CO$226,$B673,AT$1-$A673+1)/10^6)</f>
        <v>0</v>
      </c>
      <c r="AU673" cm="1">
        <f t="array" aca="1" ref="AU673" ca="1">IF($A673&gt;AU$1,"",$C673*INDEX('ETS yield tables'!$D$198:$CO$226,$B673,AU$1-$A673+1)/10^6)</f>
        <v>0</v>
      </c>
      <c r="AV673" cm="1">
        <f t="array" aca="1" ref="AV673" ca="1">IF($A673&gt;AV$1,"",$C673*INDEX('ETS yield tables'!$D$198:$CO$226,$B673,AV$1-$A673+1)/10^6)</f>
        <v>0</v>
      </c>
      <c r="AW673" cm="1">
        <f t="array" aca="1" ref="AW673" ca="1">IF($A673&gt;AW$1,"",$C673*INDEX('ETS yield tables'!$D$198:$CO$226,$B673,AW$1-$A673+1)/10^6)</f>
        <v>0</v>
      </c>
      <c r="AX673" cm="1">
        <f t="array" aca="1" ref="AX673" ca="1">IF($A673&gt;AX$1,"",$C673*INDEX('ETS yield tables'!$D$198:$CO$226,$B673,AX$1-$A673+1)/10^6)</f>
        <v>0</v>
      </c>
      <c r="AY673" cm="1">
        <f t="array" aca="1" ref="AY673" ca="1">IF($A673&gt;AY$1,"",$C673*INDEX('ETS yield tables'!$D$198:$CO$226,$B673,AY$1-$A673+1)/10^6)</f>
        <v>0</v>
      </c>
      <c r="AZ673" cm="1">
        <f t="array" aca="1" ref="AZ673" ca="1">IF($A673&gt;AZ$1,"",$C673*INDEX('ETS yield tables'!$D$198:$CO$226,$B673,AZ$1-$A673+1)/10^6)</f>
        <v>0</v>
      </c>
      <c r="BA673" cm="1">
        <f t="array" aca="1" ref="BA673" ca="1">IF($A673&gt;BA$1,"",$C673*INDEX('ETS yield tables'!$D$198:$CO$226,$B673,BA$1-$A673+1)/10^6)</f>
        <v>0</v>
      </c>
      <c r="BB673" cm="1">
        <f t="array" aca="1" ref="BB673" ca="1">IF($A673&gt;BB$1,"",$C673*INDEX('ETS yield tables'!$D$198:$CO$226,$B673,BB$1-$A673+1)/10^6)</f>
        <v>0</v>
      </c>
      <c r="BC673" cm="1">
        <f t="array" aca="1" ref="BC673" ca="1">IF($A673&gt;BC$1,"",$C673*INDEX('ETS yield tables'!$D$198:$CO$226,$B673,BC$1-$A673+1)/10^6)</f>
        <v>0</v>
      </c>
      <c r="BD673" cm="1">
        <f t="array" aca="1" ref="BD673" ca="1">IF($A673&gt;BD$1,"",$C673*INDEX('ETS yield tables'!$D$198:$CO$226,$B673,BD$1-$A673+1)/10^6)</f>
        <v>0</v>
      </c>
      <c r="BE673" cm="1">
        <f t="array" aca="1" ref="BE673" ca="1">IF($A673&gt;BE$1,"",$C673*INDEX('ETS yield tables'!$D$198:$CO$226,$B673,BE$1-$A673+1)/10^6)</f>
        <v>0</v>
      </c>
      <c r="BF673" cm="1">
        <f t="array" aca="1" ref="BF673" ca="1">IF($A673&gt;BF$1,"",$C673*INDEX('ETS yield tables'!$D$198:$CO$226,$B673,BF$1-$A673+1)/10^6)</f>
        <v>0</v>
      </c>
      <c r="BG673" cm="1">
        <f t="array" aca="1" ref="BG673" ca="1">IF($A673&gt;BG$1,"",$C673*INDEX('ETS yield tables'!$D$198:$CO$226,$B673,BG$1-$A673+1)/10^6)</f>
        <v>0</v>
      </c>
      <c r="BH673" cm="1">
        <f t="array" aca="1" ref="BH673" ca="1">IF($A673&gt;BH$1,"",$C673*INDEX('ETS yield tables'!$D$198:$CO$226,$B673,BH$1-$A673+1)/10^6)</f>
        <v>0</v>
      </c>
      <c r="BI673" cm="1">
        <f t="array" aca="1" ref="BI673" ca="1">IF($A673&gt;BI$1,"",$C673*INDEX('ETS yield tables'!$D$198:$CO$226,$B673,BI$1-$A673+1)/10^6)</f>
        <v>0</v>
      </c>
      <c r="BJ673" cm="1">
        <f t="array" aca="1" ref="BJ673" ca="1">IF($A673&gt;BJ$1,"",$C673*INDEX('ETS yield tables'!$D$198:$CO$226,$B673,BJ$1-$A673+1)/10^6)</f>
        <v>0</v>
      </c>
      <c r="BK673" cm="1">
        <f t="array" aca="1" ref="BK673" ca="1">IF($A673&gt;BK$1,"",$C673*INDEX('ETS yield tables'!$D$198:$CO$226,$B673,BK$1-$A673+1)/10^6)</f>
        <v>0</v>
      </c>
      <c r="BL673" cm="1">
        <f t="array" aca="1" ref="BL673" ca="1">IF($A673&gt;BL$1,"",$C673*INDEX('ETS yield tables'!$D$198:$CO$226,$B673,BL$1-$A673+1)/10^6)</f>
        <v>0</v>
      </c>
      <c r="BM673" cm="1">
        <f t="array" aca="1" ref="BM673" ca="1">IF($A673&gt;BM$1,"",$C673*INDEX('ETS yield tables'!$D$198:$CO$226,$B673,BM$1-$A673+1)/10^6)</f>
        <v>0</v>
      </c>
      <c r="BN673" cm="1">
        <f t="array" aca="1" ref="BN673" ca="1">IF($A673&gt;BN$1,"",$C673*INDEX('ETS yield tables'!$D$198:$CO$226,$B673,BN$1-$A673+1)/10^6)</f>
        <v>0</v>
      </c>
      <c r="BO673" cm="1">
        <f t="array" aca="1" ref="BO673" ca="1">IF($A673&gt;BO$1,"",$C673*INDEX('ETS yield tables'!$D$198:$CO$226,$B673,BO$1-$A673+1)/10^6)</f>
        <v>0</v>
      </c>
      <c r="BP673" cm="1">
        <f t="array" aca="1" ref="BP673" ca="1">IF($A673&gt;BP$1,"",$C673*INDEX('ETS yield tables'!$D$198:$CO$226,$B673,BP$1-$A673+1)/10^6)</f>
        <v>0</v>
      </c>
      <c r="BQ673" cm="1">
        <f t="array" aca="1" ref="BQ673" ca="1">IF($A673&gt;BQ$1,"",$C673*INDEX('ETS yield tables'!$D$198:$CO$226,$B673,BQ$1-$A673+1)/10^6)</f>
        <v>0</v>
      </c>
      <c r="BR673" cm="1">
        <f t="array" aca="1" ref="BR673" ca="1">IF($A673&gt;BR$1,"",$C673*INDEX('ETS yield tables'!$D$198:$CO$226,$B673,BR$1-$A673+1)/10^6)</f>
        <v>0</v>
      </c>
      <c r="BS673" cm="1">
        <f t="array" aca="1" ref="BS673" ca="1">IF($A673&gt;BS$1,"",$C673*INDEX('ETS yield tables'!$D$198:$CO$226,$B673,BS$1-$A673+1)/10^6)</f>
        <v>0</v>
      </c>
      <c r="BT673" cm="1">
        <f t="array" aca="1" ref="BT673" ca="1">IF($A673&gt;BT$1,"",$C673*INDEX('ETS yield tables'!$D$198:$CO$226,$B673,BT$1-$A673+1)/10^6)</f>
        <v>0</v>
      </c>
      <c r="BU673" cm="1">
        <f t="array" aca="1" ref="BU673" ca="1">IF($A673&gt;BU$1,"",$C673*INDEX('ETS yield tables'!$D$198:$CO$226,$B673,BU$1-$A673+1)/10^6)</f>
        <v>0</v>
      </c>
      <c r="BV673" cm="1">
        <f t="array" aca="1" ref="BV673" ca="1">IF($A673&gt;BV$1,"",$C673*INDEX('ETS yield tables'!$D$198:$CO$226,$B673,BV$1-$A673+1)/10^6)</f>
        <v>0</v>
      </c>
      <c r="BW673" cm="1">
        <f t="array" aca="1" ref="BW673" ca="1">IF($A673&gt;BW$1,"",$C673*INDEX('ETS yield tables'!$D$198:$CO$226,$B673,BW$1-$A673+1)/10^6)</f>
        <v>0</v>
      </c>
      <c r="BX673" cm="1">
        <f t="array" aca="1" ref="BX673" ca="1">IF($A673&gt;BX$1,"",$C673*INDEX('ETS yield tables'!$D$198:$CO$226,$B673,BX$1-$A673+1)/10^6)</f>
        <v>0</v>
      </c>
      <c r="BY673" cm="1">
        <f t="array" aca="1" ref="BY673" ca="1">IF($A673&gt;BY$1,"",$C673*INDEX('ETS yield tables'!$D$198:$CO$226,$B673,BY$1-$A673+1)/10^6)</f>
        <v>0</v>
      </c>
      <c r="BZ673" cm="1">
        <f t="array" aca="1" ref="BZ673" ca="1">IF($A673&gt;BZ$1,"",$C673*INDEX('ETS yield tables'!$D$198:$CO$226,$B673,BZ$1-$A673+1)/10^6)</f>
        <v>0</v>
      </c>
      <c r="CA673" cm="1">
        <f t="array" aca="1" ref="CA673" ca="1">IF($A673&gt;CA$1,"",$C673*INDEX('ETS yield tables'!$D$198:$CO$226,$B673,CA$1-$A673+1)/10^6)</f>
        <v>0</v>
      </c>
      <c r="CB673" cm="1">
        <f t="array" aca="1" ref="CB673" ca="1">IF($A673&gt;CB$1,"",$C673*INDEX('ETS yield tables'!$D$198:$CO$226,$B673,CB$1-$A673+1)/10^6)</f>
        <v>0</v>
      </c>
      <c r="CC673" cm="1">
        <f t="array" aca="1" ref="CC673" ca="1">IF($A673&gt;CC$1,"",$C673*INDEX('ETS yield tables'!$D$198:$CO$226,$B673,CC$1-$A673+1)/10^6)</f>
        <v>0</v>
      </c>
      <c r="CD673" cm="1">
        <f t="array" aca="1" ref="CD673" ca="1">IF($A673&gt;CD$1,"",$C673*INDEX('ETS yield tables'!$D$198:$CO$226,$B673,CD$1-$A673+1)/10^6)</f>
        <v>0</v>
      </c>
      <c r="CE673" cm="1">
        <f t="array" aca="1" ref="CE673" ca="1">IF($A673&gt;CE$1,"",$C673*INDEX('ETS yield tables'!$D$198:$CO$226,$B673,CE$1-$A673+1)/10^6)</f>
        <v>0</v>
      </c>
      <c r="CF673" cm="1">
        <f t="array" aca="1" ref="CF673" ca="1">IF($A673&gt;CF$1,"",$C673*INDEX('ETS yield tables'!$D$198:$CO$226,$B673,CF$1-$A673+1)/10^6)</f>
        <v>0</v>
      </c>
      <c r="CG673" cm="1">
        <f t="array" aca="1" ref="CG673" ca="1">IF($A673&gt;CG$1,"",$C673*INDEX('ETS yield tables'!$D$198:$CO$226,$B673,CG$1-$A673+1)/10^6)</f>
        <v>0</v>
      </c>
      <c r="CH673" cm="1">
        <f t="array" aca="1" ref="CH673" ca="1">IF($A673&gt;CH$1,"",$C673*INDEX('ETS yield tables'!$D$198:$CO$226,$B673,CH$1-$A673+1)/10^6)</f>
        <v>0</v>
      </c>
      <c r="CI673" cm="1">
        <f t="array" aca="1" ref="CI673" ca="1">IF($A673&gt;CI$1,"",$C673*INDEX('ETS yield tables'!$D$198:$CO$226,$B673,CI$1-$A673+1)/10^6)</f>
        <v>0</v>
      </c>
      <c r="CJ673" cm="1">
        <f t="array" aca="1" ref="CJ673" ca="1">IF($A673&gt;CJ$1,"",$C673*INDEX('ETS yield tables'!$D$198:$CO$226,$B673,CJ$1-$A673+1)/10^6)</f>
        <v>0</v>
      </c>
      <c r="CK673" cm="1">
        <f t="array" aca="1" ref="CK673" ca="1">IF($A673&gt;CK$1,"",$C673*INDEX('ETS yield tables'!$D$198:$CO$226,$B673,CK$1-$A673+1)/10^6)</f>
        <v>0</v>
      </c>
      <c r="CL673" cm="1">
        <f t="array" aca="1" ref="CL673" ca="1">IF($A673&gt;CL$1,"",$C673*INDEX('ETS yield tables'!$D$198:$CO$226,$B673,CL$1-$A673+1)/10^6)</f>
        <v>0</v>
      </c>
      <c r="CM673" cm="1">
        <f t="array" aca="1" ref="CM673" ca="1">IF($A673&gt;CM$1,"",$C673*INDEX('ETS yield tables'!$D$198:$CO$226,$B673,CM$1-$A673+1)/10^6)</f>
        <v>0</v>
      </c>
      <c r="CN673" cm="1">
        <f t="array" aca="1" ref="CN673" ca="1">IF($A673&gt;CN$1,"",$C673*INDEX('ETS yield tables'!$D$198:$CO$226,$B673,CN$1-$A673+1)/10^6)</f>
        <v>0</v>
      </c>
      <c r="CO673" cm="1">
        <f t="array" aca="1" ref="CO673" ca="1">IF($A673&gt;CO$1,"",$C673*INDEX('ETS yield tables'!$D$198:$CO$226,$B673,CO$1-$A673+1)/10^6)</f>
        <v>0</v>
      </c>
    </row>
    <row r="674" spans="1:93" hidden="1" outlineLevel="1">
      <c r="A674">
        <v>2017</v>
      </c>
      <c r="B674">
        <f t="shared" si="306"/>
        <v>2</v>
      </c>
      <c r="C674" s="1">
        <v>0</v>
      </c>
      <c r="D674" s="64"/>
      <c r="E674" s="64"/>
      <c r="F674" s="64"/>
      <c r="G674" s="64"/>
      <c r="H674" s="64"/>
      <c r="I674" s="64"/>
      <c r="J674" s="64"/>
      <c r="K674" s="64"/>
      <c r="L674" s="64"/>
      <c r="M674" s="64"/>
      <c r="N674" s="64"/>
      <c r="O674" s="64"/>
      <c r="P674" s="64"/>
      <c r="Q674" s="64"/>
      <c r="R674" s="64"/>
      <c r="S674" s="64"/>
      <c r="T674" s="64"/>
      <c r="U674" s="64"/>
      <c r="V674" s="64"/>
      <c r="W674" s="64"/>
      <c r="X674" s="64"/>
      <c r="Y674" s="64"/>
      <c r="Z674" s="64"/>
      <c r="AA674" s="64"/>
      <c r="AB674" s="64"/>
      <c r="AC674" s="64"/>
      <c r="AD674" s="64"/>
      <c r="AE674" s="64"/>
      <c r="AF674" cm="1">
        <f t="array" aca="1" ref="AF674" ca="1">IF($A674&gt;AF$1,"",$C674*INDEX('ETS yield tables'!$D$198:$CO$226,$B674,AF$1-$A674+1)/10^6)</f>
        <v>0</v>
      </c>
      <c r="AG674" cm="1">
        <f t="array" aca="1" ref="AG674" ca="1">IF($A674&gt;AG$1,"",$C674*INDEX('ETS yield tables'!$D$198:$CO$226,$B674,AG$1-$A674+1)/10^6)</f>
        <v>0</v>
      </c>
      <c r="AH674" cm="1">
        <f t="array" aca="1" ref="AH674" ca="1">IF($A674&gt;AH$1,"",$C674*INDEX('ETS yield tables'!$D$198:$CO$226,$B674,AH$1-$A674+1)/10^6)</f>
        <v>0</v>
      </c>
      <c r="AI674" cm="1">
        <f t="array" aca="1" ref="AI674" ca="1">IF($A674&gt;AI$1,"",$C674*INDEX('ETS yield tables'!$D$198:$CO$226,$B674,AI$1-$A674+1)/10^6)</f>
        <v>0</v>
      </c>
      <c r="AJ674" cm="1">
        <f t="array" aca="1" ref="AJ674" ca="1">IF($A674&gt;AJ$1,"",$C674*INDEX('ETS yield tables'!$D$198:$CO$226,$B674,AJ$1-$A674+1)/10^6)</f>
        <v>0</v>
      </c>
      <c r="AK674" cm="1">
        <f t="array" aca="1" ref="AK674" ca="1">IF($A674&gt;AK$1,"",$C674*INDEX('ETS yield tables'!$D$198:$CO$226,$B674,AK$1-$A674+1)/10^6)</f>
        <v>0</v>
      </c>
      <c r="AL674" cm="1">
        <f t="array" aca="1" ref="AL674" ca="1">IF($A674&gt;AL$1,"",$C674*INDEX('ETS yield tables'!$D$198:$CO$226,$B674,AL$1-$A674+1)/10^6)</f>
        <v>0</v>
      </c>
      <c r="AM674" cm="1">
        <f t="array" aca="1" ref="AM674" ca="1">IF($A674&gt;AM$1,"",$C674*INDEX('ETS yield tables'!$D$198:$CO$226,$B674,AM$1-$A674+1)/10^6)</f>
        <v>0</v>
      </c>
      <c r="AN674" cm="1">
        <f t="array" aca="1" ref="AN674" ca="1">IF($A674&gt;AN$1,"",$C674*INDEX('ETS yield tables'!$D$198:$CO$226,$B674,AN$1-$A674+1)/10^6)</f>
        <v>0</v>
      </c>
      <c r="AO674" cm="1">
        <f t="array" aca="1" ref="AO674" ca="1">IF($A674&gt;AO$1,"",$C674*INDEX('ETS yield tables'!$D$198:$CO$226,$B674,AO$1-$A674+1)/10^6)</f>
        <v>0</v>
      </c>
      <c r="AP674" cm="1">
        <f t="array" aca="1" ref="AP674" ca="1">IF($A674&gt;AP$1,"",$C674*INDEX('ETS yield tables'!$D$198:$CO$226,$B674,AP$1-$A674+1)/10^6)</f>
        <v>0</v>
      </c>
      <c r="AQ674" cm="1">
        <f t="array" aca="1" ref="AQ674" ca="1">IF($A674&gt;AQ$1,"",$C674*INDEX('ETS yield tables'!$D$198:$CO$226,$B674,AQ$1-$A674+1)/10^6)</f>
        <v>0</v>
      </c>
      <c r="AR674" cm="1">
        <f t="array" aca="1" ref="AR674" ca="1">IF($A674&gt;AR$1,"",$C674*INDEX('ETS yield tables'!$D$198:$CO$226,$B674,AR$1-$A674+1)/10^6)</f>
        <v>0</v>
      </c>
      <c r="AS674" cm="1">
        <f t="array" aca="1" ref="AS674" ca="1">IF($A674&gt;AS$1,"",$C674*INDEX('ETS yield tables'!$D$198:$CO$226,$B674,AS$1-$A674+1)/10^6)</f>
        <v>0</v>
      </c>
      <c r="AT674" cm="1">
        <f t="array" aca="1" ref="AT674" ca="1">IF($A674&gt;AT$1,"",$C674*INDEX('ETS yield tables'!$D$198:$CO$226,$B674,AT$1-$A674+1)/10^6)</f>
        <v>0</v>
      </c>
      <c r="AU674" cm="1">
        <f t="array" aca="1" ref="AU674" ca="1">IF($A674&gt;AU$1,"",$C674*INDEX('ETS yield tables'!$D$198:$CO$226,$B674,AU$1-$A674+1)/10^6)</f>
        <v>0</v>
      </c>
      <c r="AV674" cm="1">
        <f t="array" aca="1" ref="AV674" ca="1">IF($A674&gt;AV$1,"",$C674*INDEX('ETS yield tables'!$D$198:$CO$226,$B674,AV$1-$A674+1)/10^6)</f>
        <v>0</v>
      </c>
      <c r="AW674" cm="1">
        <f t="array" aca="1" ref="AW674" ca="1">IF($A674&gt;AW$1,"",$C674*INDEX('ETS yield tables'!$D$198:$CO$226,$B674,AW$1-$A674+1)/10^6)</f>
        <v>0</v>
      </c>
      <c r="AX674" cm="1">
        <f t="array" aca="1" ref="AX674" ca="1">IF($A674&gt;AX$1,"",$C674*INDEX('ETS yield tables'!$D$198:$CO$226,$B674,AX$1-$A674+1)/10^6)</f>
        <v>0</v>
      </c>
      <c r="AY674" cm="1">
        <f t="array" aca="1" ref="AY674" ca="1">IF($A674&gt;AY$1,"",$C674*INDEX('ETS yield tables'!$D$198:$CO$226,$B674,AY$1-$A674+1)/10^6)</f>
        <v>0</v>
      </c>
      <c r="AZ674" cm="1">
        <f t="array" aca="1" ref="AZ674" ca="1">IF($A674&gt;AZ$1,"",$C674*INDEX('ETS yield tables'!$D$198:$CO$226,$B674,AZ$1-$A674+1)/10^6)</f>
        <v>0</v>
      </c>
      <c r="BA674" cm="1">
        <f t="array" aca="1" ref="BA674" ca="1">IF($A674&gt;BA$1,"",$C674*INDEX('ETS yield tables'!$D$198:$CO$226,$B674,BA$1-$A674+1)/10^6)</f>
        <v>0</v>
      </c>
      <c r="BB674" cm="1">
        <f t="array" aca="1" ref="BB674" ca="1">IF($A674&gt;BB$1,"",$C674*INDEX('ETS yield tables'!$D$198:$CO$226,$B674,BB$1-$A674+1)/10^6)</f>
        <v>0</v>
      </c>
      <c r="BC674" cm="1">
        <f t="array" aca="1" ref="BC674" ca="1">IF($A674&gt;BC$1,"",$C674*INDEX('ETS yield tables'!$D$198:$CO$226,$B674,BC$1-$A674+1)/10^6)</f>
        <v>0</v>
      </c>
      <c r="BD674" cm="1">
        <f t="array" aca="1" ref="BD674" ca="1">IF($A674&gt;BD$1,"",$C674*INDEX('ETS yield tables'!$D$198:$CO$226,$B674,BD$1-$A674+1)/10^6)</f>
        <v>0</v>
      </c>
      <c r="BE674" cm="1">
        <f t="array" aca="1" ref="BE674" ca="1">IF($A674&gt;BE$1,"",$C674*INDEX('ETS yield tables'!$D$198:$CO$226,$B674,BE$1-$A674+1)/10^6)</f>
        <v>0</v>
      </c>
      <c r="BF674" cm="1">
        <f t="array" aca="1" ref="BF674" ca="1">IF($A674&gt;BF$1,"",$C674*INDEX('ETS yield tables'!$D$198:$CO$226,$B674,BF$1-$A674+1)/10^6)</f>
        <v>0</v>
      </c>
      <c r="BG674" cm="1">
        <f t="array" aca="1" ref="BG674" ca="1">IF($A674&gt;BG$1,"",$C674*INDEX('ETS yield tables'!$D$198:$CO$226,$B674,BG$1-$A674+1)/10^6)</f>
        <v>0</v>
      </c>
      <c r="BH674" cm="1">
        <f t="array" aca="1" ref="BH674" ca="1">IF($A674&gt;BH$1,"",$C674*INDEX('ETS yield tables'!$D$198:$CO$226,$B674,BH$1-$A674+1)/10^6)</f>
        <v>0</v>
      </c>
      <c r="BI674" cm="1">
        <f t="array" aca="1" ref="BI674" ca="1">IF($A674&gt;BI$1,"",$C674*INDEX('ETS yield tables'!$D$198:$CO$226,$B674,BI$1-$A674+1)/10^6)</f>
        <v>0</v>
      </c>
      <c r="BJ674" cm="1">
        <f t="array" aca="1" ref="BJ674" ca="1">IF($A674&gt;BJ$1,"",$C674*INDEX('ETS yield tables'!$D$198:$CO$226,$B674,BJ$1-$A674+1)/10^6)</f>
        <v>0</v>
      </c>
      <c r="BK674" cm="1">
        <f t="array" aca="1" ref="BK674" ca="1">IF($A674&gt;BK$1,"",$C674*INDEX('ETS yield tables'!$D$198:$CO$226,$B674,BK$1-$A674+1)/10^6)</f>
        <v>0</v>
      </c>
      <c r="BL674" cm="1">
        <f t="array" aca="1" ref="BL674" ca="1">IF($A674&gt;BL$1,"",$C674*INDEX('ETS yield tables'!$D$198:$CO$226,$B674,BL$1-$A674+1)/10^6)</f>
        <v>0</v>
      </c>
      <c r="BM674" cm="1">
        <f t="array" aca="1" ref="BM674" ca="1">IF($A674&gt;BM$1,"",$C674*INDEX('ETS yield tables'!$D$198:$CO$226,$B674,BM$1-$A674+1)/10^6)</f>
        <v>0</v>
      </c>
      <c r="BN674" cm="1">
        <f t="array" aca="1" ref="BN674" ca="1">IF($A674&gt;BN$1,"",$C674*INDEX('ETS yield tables'!$D$198:$CO$226,$B674,BN$1-$A674+1)/10^6)</f>
        <v>0</v>
      </c>
      <c r="BO674" cm="1">
        <f t="array" aca="1" ref="BO674" ca="1">IF($A674&gt;BO$1,"",$C674*INDEX('ETS yield tables'!$D$198:$CO$226,$B674,BO$1-$A674+1)/10^6)</f>
        <v>0</v>
      </c>
      <c r="BP674" cm="1">
        <f t="array" aca="1" ref="BP674" ca="1">IF($A674&gt;BP$1,"",$C674*INDEX('ETS yield tables'!$D$198:$CO$226,$B674,BP$1-$A674+1)/10^6)</f>
        <v>0</v>
      </c>
      <c r="BQ674" cm="1">
        <f t="array" aca="1" ref="BQ674" ca="1">IF($A674&gt;BQ$1,"",$C674*INDEX('ETS yield tables'!$D$198:$CO$226,$B674,BQ$1-$A674+1)/10^6)</f>
        <v>0</v>
      </c>
      <c r="BR674" cm="1">
        <f t="array" aca="1" ref="BR674" ca="1">IF($A674&gt;BR$1,"",$C674*INDEX('ETS yield tables'!$D$198:$CO$226,$B674,BR$1-$A674+1)/10^6)</f>
        <v>0</v>
      </c>
      <c r="BS674" cm="1">
        <f t="array" aca="1" ref="BS674" ca="1">IF($A674&gt;BS$1,"",$C674*INDEX('ETS yield tables'!$D$198:$CO$226,$B674,BS$1-$A674+1)/10^6)</f>
        <v>0</v>
      </c>
      <c r="BT674" cm="1">
        <f t="array" aca="1" ref="BT674" ca="1">IF($A674&gt;BT$1,"",$C674*INDEX('ETS yield tables'!$D$198:$CO$226,$B674,BT$1-$A674+1)/10^6)</f>
        <v>0</v>
      </c>
      <c r="BU674" cm="1">
        <f t="array" aca="1" ref="BU674" ca="1">IF($A674&gt;BU$1,"",$C674*INDEX('ETS yield tables'!$D$198:$CO$226,$B674,BU$1-$A674+1)/10^6)</f>
        <v>0</v>
      </c>
      <c r="BV674" cm="1">
        <f t="array" aca="1" ref="BV674" ca="1">IF($A674&gt;BV$1,"",$C674*INDEX('ETS yield tables'!$D$198:$CO$226,$B674,BV$1-$A674+1)/10^6)</f>
        <v>0</v>
      </c>
      <c r="BW674" cm="1">
        <f t="array" aca="1" ref="BW674" ca="1">IF($A674&gt;BW$1,"",$C674*INDEX('ETS yield tables'!$D$198:$CO$226,$B674,BW$1-$A674+1)/10^6)</f>
        <v>0</v>
      </c>
      <c r="BX674" cm="1">
        <f t="array" aca="1" ref="BX674" ca="1">IF($A674&gt;BX$1,"",$C674*INDEX('ETS yield tables'!$D$198:$CO$226,$B674,BX$1-$A674+1)/10^6)</f>
        <v>0</v>
      </c>
      <c r="BY674" cm="1">
        <f t="array" aca="1" ref="BY674" ca="1">IF($A674&gt;BY$1,"",$C674*INDEX('ETS yield tables'!$D$198:$CO$226,$B674,BY$1-$A674+1)/10^6)</f>
        <v>0</v>
      </c>
      <c r="BZ674" cm="1">
        <f t="array" aca="1" ref="BZ674" ca="1">IF($A674&gt;BZ$1,"",$C674*INDEX('ETS yield tables'!$D$198:$CO$226,$B674,BZ$1-$A674+1)/10^6)</f>
        <v>0</v>
      </c>
      <c r="CA674" cm="1">
        <f t="array" aca="1" ref="CA674" ca="1">IF($A674&gt;CA$1,"",$C674*INDEX('ETS yield tables'!$D$198:$CO$226,$B674,CA$1-$A674+1)/10^6)</f>
        <v>0</v>
      </c>
      <c r="CB674" cm="1">
        <f t="array" aca="1" ref="CB674" ca="1">IF($A674&gt;CB$1,"",$C674*INDEX('ETS yield tables'!$D$198:$CO$226,$B674,CB$1-$A674+1)/10^6)</f>
        <v>0</v>
      </c>
      <c r="CC674" cm="1">
        <f t="array" aca="1" ref="CC674" ca="1">IF($A674&gt;CC$1,"",$C674*INDEX('ETS yield tables'!$D$198:$CO$226,$B674,CC$1-$A674+1)/10^6)</f>
        <v>0</v>
      </c>
      <c r="CD674" cm="1">
        <f t="array" aca="1" ref="CD674" ca="1">IF($A674&gt;CD$1,"",$C674*INDEX('ETS yield tables'!$D$198:$CO$226,$B674,CD$1-$A674+1)/10^6)</f>
        <v>0</v>
      </c>
      <c r="CE674" cm="1">
        <f t="array" aca="1" ref="CE674" ca="1">IF($A674&gt;CE$1,"",$C674*INDEX('ETS yield tables'!$D$198:$CO$226,$B674,CE$1-$A674+1)/10^6)</f>
        <v>0</v>
      </c>
      <c r="CF674" cm="1">
        <f t="array" aca="1" ref="CF674" ca="1">IF($A674&gt;CF$1,"",$C674*INDEX('ETS yield tables'!$D$198:$CO$226,$B674,CF$1-$A674+1)/10^6)</f>
        <v>0</v>
      </c>
      <c r="CG674" cm="1">
        <f t="array" aca="1" ref="CG674" ca="1">IF($A674&gt;CG$1,"",$C674*INDEX('ETS yield tables'!$D$198:$CO$226,$B674,CG$1-$A674+1)/10^6)</f>
        <v>0</v>
      </c>
      <c r="CH674" cm="1">
        <f t="array" aca="1" ref="CH674" ca="1">IF($A674&gt;CH$1,"",$C674*INDEX('ETS yield tables'!$D$198:$CO$226,$B674,CH$1-$A674+1)/10^6)</f>
        <v>0</v>
      </c>
      <c r="CI674" cm="1">
        <f t="array" aca="1" ref="CI674" ca="1">IF($A674&gt;CI$1,"",$C674*INDEX('ETS yield tables'!$D$198:$CO$226,$B674,CI$1-$A674+1)/10^6)</f>
        <v>0</v>
      </c>
      <c r="CJ674" cm="1">
        <f t="array" aca="1" ref="CJ674" ca="1">IF($A674&gt;CJ$1,"",$C674*INDEX('ETS yield tables'!$D$198:$CO$226,$B674,CJ$1-$A674+1)/10^6)</f>
        <v>0</v>
      </c>
      <c r="CK674" cm="1">
        <f t="array" aca="1" ref="CK674" ca="1">IF($A674&gt;CK$1,"",$C674*INDEX('ETS yield tables'!$D$198:$CO$226,$B674,CK$1-$A674+1)/10^6)</f>
        <v>0</v>
      </c>
      <c r="CL674" cm="1">
        <f t="array" aca="1" ref="CL674" ca="1">IF($A674&gt;CL$1,"",$C674*INDEX('ETS yield tables'!$D$198:$CO$226,$B674,CL$1-$A674+1)/10^6)</f>
        <v>0</v>
      </c>
      <c r="CM674" cm="1">
        <f t="array" aca="1" ref="CM674" ca="1">IF($A674&gt;CM$1,"",$C674*INDEX('ETS yield tables'!$D$198:$CO$226,$B674,CM$1-$A674+1)/10^6)</f>
        <v>0</v>
      </c>
      <c r="CN674" cm="1">
        <f t="array" aca="1" ref="CN674" ca="1">IF($A674&gt;CN$1,"",$C674*INDEX('ETS yield tables'!$D$198:$CO$226,$B674,CN$1-$A674+1)/10^6)</f>
        <v>0</v>
      </c>
      <c r="CO674" cm="1">
        <f t="array" aca="1" ref="CO674" ca="1">IF($A674&gt;CO$1,"",$C674*INDEX('ETS yield tables'!$D$198:$CO$226,$B674,CO$1-$A674+1)/10^6)</f>
        <v>0</v>
      </c>
    </row>
    <row r="675" spans="1:93" hidden="1" outlineLevel="1">
      <c r="A675">
        <v>2018</v>
      </c>
      <c r="B675">
        <f t="shared" si="306"/>
        <v>1</v>
      </c>
      <c r="C675" s="1">
        <v>0</v>
      </c>
      <c r="D675" s="64"/>
      <c r="E675" s="64"/>
      <c r="F675" s="64"/>
      <c r="G675" s="64"/>
      <c r="H675" s="64"/>
      <c r="I675" s="64"/>
      <c r="J675" s="64"/>
      <c r="K675" s="64"/>
      <c r="L675" s="64"/>
      <c r="M675" s="64"/>
      <c r="N675" s="64"/>
      <c r="O675" s="64"/>
      <c r="P675" s="64"/>
      <c r="Q675" s="64"/>
      <c r="R675" s="64"/>
      <c r="S675" s="64"/>
      <c r="T675" s="64"/>
      <c r="U675" s="64"/>
      <c r="V675" s="64"/>
      <c r="W675" s="64"/>
      <c r="X675" s="64"/>
      <c r="Y675" s="64"/>
      <c r="Z675" s="64"/>
      <c r="AA675" s="64"/>
      <c r="AB675" s="64"/>
      <c r="AC675" s="64"/>
      <c r="AD675" s="64"/>
      <c r="AE675" s="64"/>
      <c r="AF675" cm="1">
        <f t="array" ref="AF675">IF($A675&gt;AF$1,"",$C675*INDEX('ETS yield tables'!$D$198:$CO$226,$B675,AF$1-$A675+1)/10^6)</f>
        <v>0</v>
      </c>
      <c r="AG675" cm="1">
        <f t="array" aca="1" ref="AG675" ca="1">IF($A675&gt;AG$1,"",$C675*INDEX('ETS yield tables'!$D$198:$CO$226,$B675,AG$1-$A675+1)/10^6)</f>
        <v>0</v>
      </c>
      <c r="AH675" cm="1">
        <f t="array" aca="1" ref="AH675" ca="1">IF($A675&gt;AH$1,"",$C675*INDEX('ETS yield tables'!$D$198:$CO$226,$B675,AH$1-$A675+1)/10^6)</f>
        <v>0</v>
      </c>
      <c r="AI675" cm="1">
        <f t="array" aca="1" ref="AI675" ca="1">IF($A675&gt;AI$1,"",$C675*INDEX('ETS yield tables'!$D$198:$CO$226,$B675,AI$1-$A675+1)/10^6)</f>
        <v>0</v>
      </c>
      <c r="AJ675" cm="1">
        <f t="array" aca="1" ref="AJ675" ca="1">IF($A675&gt;AJ$1,"",$C675*INDEX('ETS yield tables'!$D$198:$CO$226,$B675,AJ$1-$A675+1)/10^6)</f>
        <v>0</v>
      </c>
      <c r="AK675" cm="1">
        <f t="array" aca="1" ref="AK675" ca="1">IF($A675&gt;AK$1,"",$C675*INDEX('ETS yield tables'!$D$198:$CO$226,$B675,AK$1-$A675+1)/10^6)</f>
        <v>0</v>
      </c>
      <c r="AL675" cm="1">
        <f t="array" aca="1" ref="AL675" ca="1">IF($A675&gt;AL$1,"",$C675*INDEX('ETS yield tables'!$D$198:$CO$226,$B675,AL$1-$A675+1)/10^6)</f>
        <v>0</v>
      </c>
      <c r="AM675" cm="1">
        <f t="array" aca="1" ref="AM675" ca="1">IF($A675&gt;AM$1,"",$C675*INDEX('ETS yield tables'!$D$198:$CO$226,$B675,AM$1-$A675+1)/10^6)</f>
        <v>0</v>
      </c>
      <c r="AN675" cm="1">
        <f t="array" aca="1" ref="AN675" ca="1">IF($A675&gt;AN$1,"",$C675*INDEX('ETS yield tables'!$D$198:$CO$226,$B675,AN$1-$A675+1)/10^6)</f>
        <v>0</v>
      </c>
      <c r="AO675" cm="1">
        <f t="array" aca="1" ref="AO675" ca="1">IF($A675&gt;AO$1,"",$C675*INDEX('ETS yield tables'!$D$198:$CO$226,$B675,AO$1-$A675+1)/10^6)</f>
        <v>0</v>
      </c>
      <c r="AP675" cm="1">
        <f t="array" aca="1" ref="AP675" ca="1">IF($A675&gt;AP$1,"",$C675*INDEX('ETS yield tables'!$D$198:$CO$226,$B675,AP$1-$A675+1)/10^6)</f>
        <v>0</v>
      </c>
      <c r="AQ675" cm="1">
        <f t="array" aca="1" ref="AQ675" ca="1">IF($A675&gt;AQ$1,"",$C675*INDEX('ETS yield tables'!$D$198:$CO$226,$B675,AQ$1-$A675+1)/10^6)</f>
        <v>0</v>
      </c>
      <c r="AR675" cm="1">
        <f t="array" aca="1" ref="AR675" ca="1">IF($A675&gt;AR$1,"",$C675*INDEX('ETS yield tables'!$D$198:$CO$226,$B675,AR$1-$A675+1)/10^6)</f>
        <v>0</v>
      </c>
      <c r="AS675" cm="1">
        <f t="array" aca="1" ref="AS675" ca="1">IF($A675&gt;AS$1,"",$C675*INDEX('ETS yield tables'!$D$198:$CO$226,$B675,AS$1-$A675+1)/10^6)</f>
        <v>0</v>
      </c>
      <c r="AT675" cm="1">
        <f t="array" aca="1" ref="AT675" ca="1">IF($A675&gt;AT$1,"",$C675*INDEX('ETS yield tables'!$D$198:$CO$226,$B675,AT$1-$A675+1)/10^6)</f>
        <v>0</v>
      </c>
      <c r="AU675" cm="1">
        <f t="array" aca="1" ref="AU675" ca="1">IF($A675&gt;AU$1,"",$C675*INDEX('ETS yield tables'!$D$198:$CO$226,$B675,AU$1-$A675+1)/10^6)</f>
        <v>0</v>
      </c>
      <c r="AV675" cm="1">
        <f t="array" aca="1" ref="AV675" ca="1">IF($A675&gt;AV$1,"",$C675*INDEX('ETS yield tables'!$D$198:$CO$226,$B675,AV$1-$A675+1)/10^6)</f>
        <v>0</v>
      </c>
      <c r="AW675" cm="1">
        <f t="array" aca="1" ref="AW675" ca="1">IF($A675&gt;AW$1,"",$C675*INDEX('ETS yield tables'!$D$198:$CO$226,$B675,AW$1-$A675+1)/10^6)</f>
        <v>0</v>
      </c>
      <c r="AX675" cm="1">
        <f t="array" aca="1" ref="AX675" ca="1">IF($A675&gt;AX$1,"",$C675*INDEX('ETS yield tables'!$D$198:$CO$226,$B675,AX$1-$A675+1)/10^6)</f>
        <v>0</v>
      </c>
      <c r="AY675" cm="1">
        <f t="array" aca="1" ref="AY675" ca="1">IF($A675&gt;AY$1,"",$C675*INDEX('ETS yield tables'!$D$198:$CO$226,$B675,AY$1-$A675+1)/10^6)</f>
        <v>0</v>
      </c>
      <c r="AZ675" cm="1">
        <f t="array" aca="1" ref="AZ675" ca="1">IF($A675&gt;AZ$1,"",$C675*INDEX('ETS yield tables'!$D$198:$CO$226,$B675,AZ$1-$A675+1)/10^6)</f>
        <v>0</v>
      </c>
      <c r="BA675" cm="1">
        <f t="array" aca="1" ref="BA675" ca="1">IF($A675&gt;BA$1,"",$C675*INDEX('ETS yield tables'!$D$198:$CO$226,$B675,BA$1-$A675+1)/10^6)</f>
        <v>0</v>
      </c>
      <c r="BB675" cm="1">
        <f t="array" aca="1" ref="BB675" ca="1">IF($A675&gt;BB$1,"",$C675*INDEX('ETS yield tables'!$D$198:$CO$226,$B675,BB$1-$A675+1)/10^6)</f>
        <v>0</v>
      </c>
      <c r="BC675" cm="1">
        <f t="array" aca="1" ref="BC675" ca="1">IF($A675&gt;BC$1,"",$C675*INDEX('ETS yield tables'!$D$198:$CO$226,$B675,BC$1-$A675+1)/10^6)</f>
        <v>0</v>
      </c>
      <c r="BD675" cm="1">
        <f t="array" aca="1" ref="BD675" ca="1">IF($A675&gt;BD$1,"",$C675*INDEX('ETS yield tables'!$D$198:$CO$226,$B675,BD$1-$A675+1)/10^6)</f>
        <v>0</v>
      </c>
      <c r="BE675" cm="1">
        <f t="array" aca="1" ref="BE675" ca="1">IF($A675&gt;BE$1,"",$C675*INDEX('ETS yield tables'!$D$198:$CO$226,$B675,BE$1-$A675+1)/10^6)</f>
        <v>0</v>
      </c>
      <c r="BF675" cm="1">
        <f t="array" aca="1" ref="BF675" ca="1">IF($A675&gt;BF$1,"",$C675*INDEX('ETS yield tables'!$D$198:$CO$226,$B675,BF$1-$A675+1)/10^6)</f>
        <v>0</v>
      </c>
      <c r="BG675" cm="1">
        <f t="array" aca="1" ref="BG675" ca="1">IF($A675&gt;BG$1,"",$C675*INDEX('ETS yield tables'!$D$198:$CO$226,$B675,BG$1-$A675+1)/10^6)</f>
        <v>0</v>
      </c>
      <c r="BH675" cm="1">
        <f t="array" aca="1" ref="BH675" ca="1">IF($A675&gt;BH$1,"",$C675*INDEX('ETS yield tables'!$D$198:$CO$226,$B675,BH$1-$A675+1)/10^6)</f>
        <v>0</v>
      </c>
      <c r="BI675" cm="1">
        <f t="array" aca="1" ref="BI675" ca="1">IF($A675&gt;BI$1,"",$C675*INDEX('ETS yield tables'!$D$198:$CO$226,$B675,BI$1-$A675+1)/10^6)</f>
        <v>0</v>
      </c>
      <c r="BJ675" cm="1">
        <f t="array" aca="1" ref="BJ675" ca="1">IF($A675&gt;BJ$1,"",$C675*INDEX('ETS yield tables'!$D$198:$CO$226,$B675,BJ$1-$A675+1)/10^6)</f>
        <v>0</v>
      </c>
      <c r="BK675" cm="1">
        <f t="array" aca="1" ref="BK675" ca="1">IF($A675&gt;BK$1,"",$C675*INDEX('ETS yield tables'!$D$198:$CO$226,$B675,BK$1-$A675+1)/10^6)</f>
        <v>0</v>
      </c>
      <c r="BL675" cm="1">
        <f t="array" aca="1" ref="BL675" ca="1">IF($A675&gt;BL$1,"",$C675*INDEX('ETS yield tables'!$D$198:$CO$226,$B675,BL$1-$A675+1)/10^6)</f>
        <v>0</v>
      </c>
      <c r="BM675" cm="1">
        <f t="array" aca="1" ref="BM675" ca="1">IF($A675&gt;BM$1,"",$C675*INDEX('ETS yield tables'!$D$198:$CO$226,$B675,BM$1-$A675+1)/10^6)</f>
        <v>0</v>
      </c>
      <c r="BN675" cm="1">
        <f t="array" aca="1" ref="BN675" ca="1">IF($A675&gt;BN$1,"",$C675*INDEX('ETS yield tables'!$D$198:$CO$226,$B675,BN$1-$A675+1)/10^6)</f>
        <v>0</v>
      </c>
      <c r="BO675" cm="1">
        <f t="array" aca="1" ref="BO675" ca="1">IF($A675&gt;BO$1,"",$C675*INDEX('ETS yield tables'!$D$198:$CO$226,$B675,BO$1-$A675+1)/10^6)</f>
        <v>0</v>
      </c>
      <c r="BP675" cm="1">
        <f t="array" aca="1" ref="BP675" ca="1">IF($A675&gt;BP$1,"",$C675*INDEX('ETS yield tables'!$D$198:$CO$226,$B675,BP$1-$A675+1)/10^6)</f>
        <v>0</v>
      </c>
      <c r="BQ675" cm="1">
        <f t="array" aca="1" ref="BQ675" ca="1">IF($A675&gt;BQ$1,"",$C675*INDEX('ETS yield tables'!$D$198:$CO$226,$B675,BQ$1-$A675+1)/10^6)</f>
        <v>0</v>
      </c>
      <c r="BR675" cm="1">
        <f t="array" aca="1" ref="BR675" ca="1">IF($A675&gt;BR$1,"",$C675*INDEX('ETS yield tables'!$D$198:$CO$226,$B675,BR$1-$A675+1)/10^6)</f>
        <v>0</v>
      </c>
      <c r="BS675" cm="1">
        <f t="array" aca="1" ref="BS675" ca="1">IF($A675&gt;BS$1,"",$C675*INDEX('ETS yield tables'!$D$198:$CO$226,$B675,BS$1-$A675+1)/10^6)</f>
        <v>0</v>
      </c>
      <c r="BT675" cm="1">
        <f t="array" aca="1" ref="BT675" ca="1">IF($A675&gt;BT$1,"",$C675*INDEX('ETS yield tables'!$D$198:$CO$226,$B675,BT$1-$A675+1)/10^6)</f>
        <v>0</v>
      </c>
      <c r="BU675" cm="1">
        <f t="array" aca="1" ref="BU675" ca="1">IF($A675&gt;BU$1,"",$C675*INDEX('ETS yield tables'!$D$198:$CO$226,$B675,BU$1-$A675+1)/10^6)</f>
        <v>0</v>
      </c>
      <c r="BV675" cm="1">
        <f t="array" aca="1" ref="BV675" ca="1">IF($A675&gt;BV$1,"",$C675*INDEX('ETS yield tables'!$D$198:$CO$226,$B675,BV$1-$A675+1)/10^6)</f>
        <v>0</v>
      </c>
      <c r="BW675" cm="1">
        <f t="array" aca="1" ref="BW675" ca="1">IF($A675&gt;BW$1,"",$C675*INDEX('ETS yield tables'!$D$198:$CO$226,$B675,BW$1-$A675+1)/10^6)</f>
        <v>0</v>
      </c>
      <c r="BX675" cm="1">
        <f t="array" aca="1" ref="BX675" ca="1">IF($A675&gt;BX$1,"",$C675*INDEX('ETS yield tables'!$D$198:$CO$226,$B675,BX$1-$A675+1)/10^6)</f>
        <v>0</v>
      </c>
      <c r="BY675" cm="1">
        <f t="array" aca="1" ref="BY675" ca="1">IF($A675&gt;BY$1,"",$C675*INDEX('ETS yield tables'!$D$198:$CO$226,$B675,BY$1-$A675+1)/10^6)</f>
        <v>0</v>
      </c>
      <c r="BZ675" cm="1">
        <f t="array" aca="1" ref="BZ675" ca="1">IF($A675&gt;BZ$1,"",$C675*INDEX('ETS yield tables'!$D$198:$CO$226,$B675,BZ$1-$A675+1)/10^6)</f>
        <v>0</v>
      </c>
      <c r="CA675" cm="1">
        <f t="array" aca="1" ref="CA675" ca="1">IF($A675&gt;CA$1,"",$C675*INDEX('ETS yield tables'!$D$198:$CO$226,$B675,CA$1-$A675+1)/10^6)</f>
        <v>0</v>
      </c>
      <c r="CB675" cm="1">
        <f t="array" aca="1" ref="CB675" ca="1">IF($A675&gt;CB$1,"",$C675*INDEX('ETS yield tables'!$D$198:$CO$226,$B675,CB$1-$A675+1)/10^6)</f>
        <v>0</v>
      </c>
      <c r="CC675" cm="1">
        <f t="array" aca="1" ref="CC675" ca="1">IF($A675&gt;CC$1,"",$C675*INDEX('ETS yield tables'!$D$198:$CO$226,$B675,CC$1-$A675+1)/10^6)</f>
        <v>0</v>
      </c>
      <c r="CD675" cm="1">
        <f t="array" aca="1" ref="CD675" ca="1">IF($A675&gt;CD$1,"",$C675*INDEX('ETS yield tables'!$D$198:$CO$226,$B675,CD$1-$A675+1)/10^6)</f>
        <v>0</v>
      </c>
      <c r="CE675" cm="1">
        <f t="array" aca="1" ref="CE675" ca="1">IF($A675&gt;CE$1,"",$C675*INDEX('ETS yield tables'!$D$198:$CO$226,$B675,CE$1-$A675+1)/10^6)</f>
        <v>0</v>
      </c>
      <c r="CF675" cm="1">
        <f t="array" aca="1" ref="CF675" ca="1">IF($A675&gt;CF$1,"",$C675*INDEX('ETS yield tables'!$D$198:$CO$226,$B675,CF$1-$A675+1)/10^6)</f>
        <v>0</v>
      </c>
      <c r="CG675" cm="1">
        <f t="array" aca="1" ref="CG675" ca="1">IF($A675&gt;CG$1,"",$C675*INDEX('ETS yield tables'!$D$198:$CO$226,$B675,CG$1-$A675+1)/10^6)</f>
        <v>0</v>
      </c>
      <c r="CH675" cm="1">
        <f t="array" aca="1" ref="CH675" ca="1">IF($A675&gt;CH$1,"",$C675*INDEX('ETS yield tables'!$D$198:$CO$226,$B675,CH$1-$A675+1)/10^6)</f>
        <v>0</v>
      </c>
      <c r="CI675" cm="1">
        <f t="array" aca="1" ref="CI675" ca="1">IF($A675&gt;CI$1,"",$C675*INDEX('ETS yield tables'!$D$198:$CO$226,$B675,CI$1-$A675+1)/10^6)</f>
        <v>0</v>
      </c>
      <c r="CJ675" cm="1">
        <f t="array" aca="1" ref="CJ675" ca="1">IF($A675&gt;CJ$1,"",$C675*INDEX('ETS yield tables'!$D$198:$CO$226,$B675,CJ$1-$A675+1)/10^6)</f>
        <v>0</v>
      </c>
      <c r="CK675" cm="1">
        <f t="array" aca="1" ref="CK675" ca="1">IF($A675&gt;CK$1,"",$C675*INDEX('ETS yield tables'!$D$198:$CO$226,$B675,CK$1-$A675+1)/10^6)</f>
        <v>0</v>
      </c>
      <c r="CL675" cm="1">
        <f t="array" aca="1" ref="CL675" ca="1">IF($A675&gt;CL$1,"",$C675*INDEX('ETS yield tables'!$D$198:$CO$226,$B675,CL$1-$A675+1)/10^6)</f>
        <v>0</v>
      </c>
      <c r="CM675" cm="1">
        <f t="array" aca="1" ref="CM675" ca="1">IF($A675&gt;CM$1,"",$C675*INDEX('ETS yield tables'!$D$198:$CO$226,$B675,CM$1-$A675+1)/10^6)</f>
        <v>0</v>
      </c>
      <c r="CN675" cm="1">
        <f t="array" aca="1" ref="CN675" ca="1">IF($A675&gt;CN$1,"",$C675*INDEX('ETS yield tables'!$D$198:$CO$226,$B675,CN$1-$A675+1)/10^6)</f>
        <v>0</v>
      </c>
      <c r="CO675" cm="1">
        <f t="array" aca="1" ref="CO675" ca="1">IF($A675&gt;CO$1,"",$C675*INDEX('ETS yield tables'!$D$198:$CO$226,$B675,CO$1-$A675+1)/10^6)</f>
        <v>0</v>
      </c>
    </row>
    <row r="676" spans="1:93" hidden="1" outlineLevel="1">
      <c r="A676">
        <v>2019</v>
      </c>
      <c r="B676">
        <f t="shared" si="306"/>
        <v>1</v>
      </c>
      <c r="C676" s="1">
        <v>0</v>
      </c>
      <c r="D676" s="64"/>
      <c r="E676" s="64"/>
      <c r="F676" s="64"/>
      <c r="G676" s="64"/>
      <c r="H676" s="64"/>
      <c r="I676" s="64"/>
      <c r="J676" s="64"/>
      <c r="K676" s="64"/>
      <c r="L676" s="64"/>
      <c r="M676" s="64"/>
      <c r="N676" s="64"/>
      <c r="O676" s="64"/>
      <c r="P676" s="64"/>
      <c r="Q676" s="64"/>
      <c r="R676" s="64"/>
      <c r="S676" s="64"/>
      <c r="T676" s="64"/>
      <c r="U676" s="64"/>
      <c r="V676" s="64"/>
      <c r="W676" s="64"/>
      <c r="X676" s="64"/>
      <c r="Y676" s="64"/>
      <c r="Z676" s="64"/>
      <c r="AA676" s="64"/>
      <c r="AB676" s="64"/>
      <c r="AC676" s="64"/>
      <c r="AD676" s="64"/>
      <c r="AE676" s="64"/>
      <c r="AF676" t="str" cm="1">
        <f t="array" ref="AF676">IF($A676&gt;AF$1,"",$C676*INDEX('ETS yield tables'!$D$198:$CO$226,$B676,AF$1-$A676+1)/10^6)</f>
        <v/>
      </c>
      <c r="AG676" cm="1">
        <f t="array" ref="AG676">IF($A676&gt;AG$1,"",$C676*INDEX('ETS yield tables'!$D$198:$CO$226,$B676,AG$1-$A676+1)/10^6)</f>
        <v>0</v>
      </c>
      <c r="AH676" cm="1">
        <f t="array" aca="1" ref="AH676" ca="1">IF($A676&gt;AH$1,"",$C676*INDEX('ETS yield tables'!$D$198:$CO$226,$B676,AH$1-$A676+1)/10^6)</f>
        <v>0</v>
      </c>
      <c r="AI676" cm="1">
        <f t="array" aca="1" ref="AI676" ca="1">IF($A676&gt;AI$1,"",$C676*INDEX('ETS yield tables'!$D$198:$CO$226,$B676,AI$1-$A676+1)/10^6)</f>
        <v>0</v>
      </c>
      <c r="AJ676" cm="1">
        <f t="array" aca="1" ref="AJ676" ca="1">IF($A676&gt;AJ$1,"",$C676*INDEX('ETS yield tables'!$D$198:$CO$226,$B676,AJ$1-$A676+1)/10^6)</f>
        <v>0</v>
      </c>
      <c r="AK676" cm="1">
        <f t="array" aca="1" ref="AK676" ca="1">IF($A676&gt;AK$1,"",$C676*INDEX('ETS yield tables'!$D$198:$CO$226,$B676,AK$1-$A676+1)/10^6)</f>
        <v>0</v>
      </c>
      <c r="AL676" cm="1">
        <f t="array" aca="1" ref="AL676" ca="1">IF($A676&gt;AL$1,"",$C676*INDEX('ETS yield tables'!$D$198:$CO$226,$B676,AL$1-$A676+1)/10^6)</f>
        <v>0</v>
      </c>
      <c r="AM676" cm="1">
        <f t="array" aca="1" ref="AM676" ca="1">IF($A676&gt;AM$1,"",$C676*INDEX('ETS yield tables'!$D$198:$CO$226,$B676,AM$1-$A676+1)/10^6)</f>
        <v>0</v>
      </c>
      <c r="AN676" cm="1">
        <f t="array" aca="1" ref="AN676" ca="1">IF($A676&gt;AN$1,"",$C676*INDEX('ETS yield tables'!$D$198:$CO$226,$B676,AN$1-$A676+1)/10^6)</f>
        <v>0</v>
      </c>
      <c r="AO676" cm="1">
        <f t="array" aca="1" ref="AO676" ca="1">IF($A676&gt;AO$1,"",$C676*INDEX('ETS yield tables'!$D$198:$CO$226,$B676,AO$1-$A676+1)/10^6)</f>
        <v>0</v>
      </c>
      <c r="AP676" cm="1">
        <f t="array" aca="1" ref="AP676" ca="1">IF($A676&gt;AP$1,"",$C676*INDEX('ETS yield tables'!$D$198:$CO$226,$B676,AP$1-$A676+1)/10^6)</f>
        <v>0</v>
      </c>
      <c r="AQ676" cm="1">
        <f t="array" aca="1" ref="AQ676" ca="1">IF($A676&gt;AQ$1,"",$C676*INDEX('ETS yield tables'!$D$198:$CO$226,$B676,AQ$1-$A676+1)/10^6)</f>
        <v>0</v>
      </c>
      <c r="AR676" cm="1">
        <f t="array" aca="1" ref="AR676" ca="1">IF($A676&gt;AR$1,"",$C676*INDEX('ETS yield tables'!$D$198:$CO$226,$B676,AR$1-$A676+1)/10^6)</f>
        <v>0</v>
      </c>
      <c r="AS676" cm="1">
        <f t="array" aca="1" ref="AS676" ca="1">IF($A676&gt;AS$1,"",$C676*INDEX('ETS yield tables'!$D$198:$CO$226,$B676,AS$1-$A676+1)/10^6)</f>
        <v>0</v>
      </c>
      <c r="AT676" cm="1">
        <f t="array" aca="1" ref="AT676" ca="1">IF($A676&gt;AT$1,"",$C676*INDEX('ETS yield tables'!$D$198:$CO$226,$B676,AT$1-$A676+1)/10^6)</f>
        <v>0</v>
      </c>
      <c r="AU676" cm="1">
        <f t="array" aca="1" ref="AU676" ca="1">IF($A676&gt;AU$1,"",$C676*INDEX('ETS yield tables'!$D$198:$CO$226,$B676,AU$1-$A676+1)/10^6)</f>
        <v>0</v>
      </c>
      <c r="AV676" cm="1">
        <f t="array" aca="1" ref="AV676" ca="1">IF($A676&gt;AV$1,"",$C676*INDEX('ETS yield tables'!$D$198:$CO$226,$B676,AV$1-$A676+1)/10^6)</f>
        <v>0</v>
      </c>
      <c r="AW676" cm="1">
        <f t="array" aca="1" ref="AW676" ca="1">IF($A676&gt;AW$1,"",$C676*INDEX('ETS yield tables'!$D$198:$CO$226,$B676,AW$1-$A676+1)/10^6)</f>
        <v>0</v>
      </c>
      <c r="AX676" cm="1">
        <f t="array" aca="1" ref="AX676" ca="1">IF($A676&gt;AX$1,"",$C676*INDEX('ETS yield tables'!$D$198:$CO$226,$B676,AX$1-$A676+1)/10^6)</f>
        <v>0</v>
      </c>
      <c r="AY676" cm="1">
        <f t="array" aca="1" ref="AY676" ca="1">IF($A676&gt;AY$1,"",$C676*INDEX('ETS yield tables'!$D$198:$CO$226,$B676,AY$1-$A676+1)/10^6)</f>
        <v>0</v>
      </c>
      <c r="AZ676" cm="1">
        <f t="array" aca="1" ref="AZ676" ca="1">IF($A676&gt;AZ$1,"",$C676*INDEX('ETS yield tables'!$D$198:$CO$226,$B676,AZ$1-$A676+1)/10^6)</f>
        <v>0</v>
      </c>
      <c r="BA676" cm="1">
        <f t="array" aca="1" ref="BA676" ca="1">IF($A676&gt;BA$1,"",$C676*INDEX('ETS yield tables'!$D$198:$CO$226,$B676,BA$1-$A676+1)/10^6)</f>
        <v>0</v>
      </c>
      <c r="BB676" cm="1">
        <f t="array" aca="1" ref="BB676" ca="1">IF($A676&gt;BB$1,"",$C676*INDEX('ETS yield tables'!$D$198:$CO$226,$B676,BB$1-$A676+1)/10^6)</f>
        <v>0</v>
      </c>
      <c r="BC676" cm="1">
        <f t="array" aca="1" ref="BC676" ca="1">IF($A676&gt;BC$1,"",$C676*INDEX('ETS yield tables'!$D$198:$CO$226,$B676,BC$1-$A676+1)/10^6)</f>
        <v>0</v>
      </c>
      <c r="BD676" cm="1">
        <f t="array" aca="1" ref="BD676" ca="1">IF($A676&gt;BD$1,"",$C676*INDEX('ETS yield tables'!$D$198:$CO$226,$B676,BD$1-$A676+1)/10^6)</f>
        <v>0</v>
      </c>
      <c r="BE676" cm="1">
        <f t="array" aca="1" ref="BE676" ca="1">IF($A676&gt;BE$1,"",$C676*INDEX('ETS yield tables'!$D$198:$CO$226,$B676,BE$1-$A676+1)/10^6)</f>
        <v>0</v>
      </c>
      <c r="BF676" cm="1">
        <f t="array" aca="1" ref="BF676" ca="1">IF($A676&gt;BF$1,"",$C676*INDEX('ETS yield tables'!$D$198:$CO$226,$B676,BF$1-$A676+1)/10^6)</f>
        <v>0</v>
      </c>
      <c r="BG676" cm="1">
        <f t="array" aca="1" ref="BG676" ca="1">IF($A676&gt;BG$1,"",$C676*INDEX('ETS yield tables'!$D$198:$CO$226,$B676,BG$1-$A676+1)/10^6)</f>
        <v>0</v>
      </c>
      <c r="BH676" cm="1">
        <f t="array" aca="1" ref="BH676" ca="1">IF($A676&gt;BH$1,"",$C676*INDEX('ETS yield tables'!$D$198:$CO$226,$B676,BH$1-$A676+1)/10^6)</f>
        <v>0</v>
      </c>
      <c r="BI676" cm="1">
        <f t="array" aca="1" ref="BI676" ca="1">IF($A676&gt;BI$1,"",$C676*INDEX('ETS yield tables'!$D$198:$CO$226,$B676,BI$1-$A676+1)/10^6)</f>
        <v>0</v>
      </c>
      <c r="BJ676" cm="1">
        <f t="array" aca="1" ref="BJ676" ca="1">IF($A676&gt;BJ$1,"",$C676*INDEX('ETS yield tables'!$D$198:$CO$226,$B676,BJ$1-$A676+1)/10^6)</f>
        <v>0</v>
      </c>
      <c r="BK676" cm="1">
        <f t="array" aca="1" ref="BK676" ca="1">IF($A676&gt;BK$1,"",$C676*INDEX('ETS yield tables'!$D$198:$CO$226,$B676,BK$1-$A676+1)/10^6)</f>
        <v>0</v>
      </c>
      <c r="BL676" cm="1">
        <f t="array" aca="1" ref="BL676" ca="1">IF($A676&gt;BL$1,"",$C676*INDEX('ETS yield tables'!$D$198:$CO$226,$B676,BL$1-$A676+1)/10^6)</f>
        <v>0</v>
      </c>
      <c r="BM676" cm="1">
        <f t="array" aca="1" ref="BM676" ca="1">IF($A676&gt;BM$1,"",$C676*INDEX('ETS yield tables'!$D$198:$CO$226,$B676,BM$1-$A676+1)/10^6)</f>
        <v>0</v>
      </c>
      <c r="BN676" cm="1">
        <f t="array" aca="1" ref="BN676" ca="1">IF($A676&gt;BN$1,"",$C676*INDEX('ETS yield tables'!$D$198:$CO$226,$B676,BN$1-$A676+1)/10^6)</f>
        <v>0</v>
      </c>
      <c r="BO676" cm="1">
        <f t="array" aca="1" ref="BO676" ca="1">IF($A676&gt;BO$1,"",$C676*INDEX('ETS yield tables'!$D$198:$CO$226,$B676,BO$1-$A676+1)/10^6)</f>
        <v>0</v>
      </c>
      <c r="BP676" cm="1">
        <f t="array" aca="1" ref="BP676" ca="1">IF($A676&gt;BP$1,"",$C676*INDEX('ETS yield tables'!$D$198:$CO$226,$B676,BP$1-$A676+1)/10^6)</f>
        <v>0</v>
      </c>
      <c r="BQ676" cm="1">
        <f t="array" aca="1" ref="BQ676" ca="1">IF($A676&gt;BQ$1,"",$C676*INDEX('ETS yield tables'!$D$198:$CO$226,$B676,BQ$1-$A676+1)/10^6)</f>
        <v>0</v>
      </c>
      <c r="BR676" cm="1">
        <f t="array" aca="1" ref="BR676" ca="1">IF($A676&gt;BR$1,"",$C676*INDEX('ETS yield tables'!$D$198:$CO$226,$B676,BR$1-$A676+1)/10^6)</f>
        <v>0</v>
      </c>
      <c r="BS676" cm="1">
        <f t="array" aca="1" ref="BS676" ca="1">IF($A676&gt;BS$1,"",$C676*INDEX('ETS yield tables'!$D$198:$CO$226,$B676,BS$1-$A676+1)/10^6)</f>
        <v>0</v>
      </c>
      <c r="BT676" cm="1">
        <f t="array" aca="1" ref="BT676" ca="1">IF($A676&gt;BT$1,"",$C676*INDEX('ETS yield tables'!$D$198:$CO$226,$B676,BT$1-$A676+1)/10^6)</f>
        <v>0</v>
      </c>
      <c r="BU676" cm="1">
        <f t="array" aca="1" ref="BU676" ca="1">IF($A676&gt;BU$1,"",$C676*INDEX('ETS yield tables'!$D$198:$CO$226,$B676,BU$1-$A676+1)/10^6)</f>
        <v>0</v>
      </c>
      <c r="BV676" cm="1">
        <f t="array" aca="1" ref="BV676" ca="1">IF($A676&gt;BV$1,"",$C676*INDEX('ETS yield tables'!$D$198:$CO$226,$B676,BV$1-$A676+1)/10^6)</f>
        <v>0</v>
      </c>
      <c r="BW676" cm="1">
        <f t="array" aca="1" ref="BW676" ca="1">IF($A676&gt;BW$1,"",$C676*INDEX('ETS yield tables'!$D$198:$CO$226,$B676,BW$1-$A676+1)/10^6)</f>
        <v>0</v>
      </c>
      <c r="BX676" cm="1">
        <f t="array" aca="1" ref="BX676" ca="1">IF($A676&gt;BX$1,"",$C676*INDEX('ETS yield tables'!$D$198:$CO$226,$B676,BX$1-$A676+1)/10^6)</f>
        <v>0</v>
      </c>
      <c r="BY676" cm="1">
        <f t="array" aca="1" ref="BY676" ca="1">IF($A676&gt;BY$1,"",$C676*INDEX('ETS yield tables'!$D$198:$CO$226,$B676,BY$1-$A676+1)/10^6)</f>
        <v>0</v>
      </c>
      <c r="BZ676" cm="1">
        <f t="array" aca="1" ref="BZ676" ca="1">IF($A676&gt;BZ$1,"",$C676*INDEX('ETS yield tables'!$D$198:$CO$226,$B676,BZ$1-$A676+1)/10^6)</f>
        <v>0</v>
      </c>
      <c r="CA676" cm="1">
        <f t="array" aca="1" ref="CA676" ca="1">IF($A676&gt;CA$1,"",$C676*INDEX('ETS yield tables'!$D$198:$CO$226,$B676,CA$1-$A676+1)/10^6)</f>
        <v>0</v>
      </c>
      <c r="CB676" cm="1">
        <f t="array" aca="1" ref="CB676" ca="1">IF($A676&gt;CB$1,"",$C676*INDEX('ETS yield tables'!$D$198:$CO$226,$B676,CB$1-$A676+1)/10^6)</f>
        <v>0</v>
      </c>
      <c r="CC676" cm="1">
        <f t="array" aca="1" ref="CC676" ca="1">IF($A676&gt;CC$1,"",$C676*INDEX('ETS yield tables'!$D$198:$CO$226,$B676,CC$1-$A676+1)/10^6)</f>
        <v>0</v>
      </c>
      <c r="CD676" cm="1">
        <f t="array" aca="1" ref="CD676" ca="1">IF($A676&gt;CD$1,"",$C676*INDEX('ETS yield tables'!$D$198:$CO$226,$B676,CD$1-$A676+1)/10^6)</f>
        <v>0</v>
      </c>
      <c r="CE676" cm="1">
        <f t="array" aca="1" ref="CE676" ca="1">IF($A676&gt;CE$1,"",$C676*INDEX('ETS yield tables'!$D$198:$CO$226,$B676,CE$1-$A676+1)/10^6)</f>
        <v>0</v>
      </c>
      <c r="CF676" cm="1">
        <f t="array" aca="1" ref="CF676" ca="1">IF($A676&gt;CF$1,"",$C676*INDEX('ETS yield tables'!$D$198:$CO$226,$B676,CF$1-$A676+1)/10^6)</f>
        <v>0</v>
      </c>
      <c r="CG676" cm="1">
        <f t="array" aca="1" ref="CG676" ca="1">IF($A676&gt;CG$1,"",$C676*INDEX('ETS yield tables'!$D$198:$CO$226,$B676,CG$1-$A676+1)/10^6)</f>
        <v>0</v>
      </c>
      <c r="CH676" cm="1">
        <f t="array" aca="1" ref="CH676" ca="1">IF($A676&gt;CH$1,"",$C676*INDEX('ETS yield tables'!$D$198:$CO$226,$B676,CH$1-$A676+1)/10^6)</f>
        <v>0</v>
      </c>
      <c r="CI676" cm="1">
        <f t="array" aca="1" ref="CI676" ca="1">IF($A676&gt;CI$1,"",$C676*INDEX('ETS yield tables'!$D$198:$CO$226,$B676,CI$1-$A676+1)/10^6)</f>
        <v>0</v>
      </c>
      <c r="CJ676" cm="1">
        <f t="array" aca="1" ref="CJ676" ca="1">IF($A676&gt;CJ$1,"",$C676*INDEX('ETS yield tables'!$D$198:$CO$226,$B676,CJ$1-$A676+1)/10^6)</f>
        <v>0</v>
      </c>
      <c r="CK676" cm="1">
        <f t="array" aca="1" ref="CK676" ca="1">IF($A676&gt;CK$1,"",$C676*INDEX('ETS yield tables'!$D$198:$CO$226,$B676,CK$1-$A676+1)/10^6)</f>
        <v>0</v>
      </c>
      <c r="CL676" cm="1">
        <f t="array" aca="1" ref="CL676" ca="1">IF($A676&gt;CL$1,"",$C676*INDEX('ETS yield tables'!$D$198:$CO$226,$B676,CL$1-$A676+1)/10^6)</f>
        <v>0</v>
      </c>
      <c r="CM676" cm="1">
        <f t="array" aca="1" ref="CM676" ca="1">IF($A676&gt;CM$1,"",$C676*INDEX('ETS yield tables'!$D$198:$CO$226,$B676,CM$1-$A676+1)/10^6)</f>
        <v>0</v>
      </c>
      <c r="CN676" cm="1">
        <f t="array" aca="1" ref="CN676" ca="1">IF($A676&gt;CN$1,"",$C676*INDEX('ETS yield tables'!$D$198:$CO$226,$B676,CN$1-$A676+1)/10^6)</f>
        <v>0</v>
      </c>
      <c r="CO676" cm="1">
        <f t="array" aca="1" ref="CO676" ca="1">IF($A676&gt;CO$1,"",$C676*INDEX('ETS yield tables'!$D$198:$CO$226,$B676,CO$1-$A676+1)/10^6)</f>
        <v>0</v>
      </c>
    </row>
    <row r="677" spans="1:93" hidden="1" outlineLevel="1">
      <c r="A677">
        <v>2020</v>
      </c>
      <c r="B677">
        <f t="shared" si="306"/>
        <v>1</v>
      </c>
      <c r="C677" s="1">
        <v>0</v>
      </c>
      <c r="D677" s="64"/>
      <c r="E677" s="64"/>
      <c r="F677" s="64"/>
      <c r="G677" s="64"/>
      <c r="H677" s="64"/>
      <c r="I677" s="64"/>
      <c r="J677" s="64"/>
      <c r="K677" s="64"/>
      <c r="L677" s="64"/>
      <c r="M677" s="64"/>
      <c r="N677" s="64"/>
      <c r="O677" s="64"/>
      <c r="P677" s="64"/>
      <c r="Q677" s="64"/>
      <c r="R677" s="64"/>
      <c r="S677" s="64"/>
      <c r="T677" s="64"/>
      <c r="U677" s="64"/>
      <c r="V677" s="64"/>
      <c r="W677" s="64"/>
      <c r="X677" s="64"/>
      <c r="Y677" s="64"/>
      <c r="Z677" s="64"/>
      <c r="AA677" s="64"/>
      <c r="AB677" s="64"/>
      <c r="AC677" s="64"/>
      <c r="AD677" s="64"/>
      <c r="AE677" s="64"/>
      <c r="AF677" t="str" cm="1">
        <f t="array" ref="AF677">IF($A677&gt;AF$1,"",$C677*INDEX('ETS yield tables'!$D$198:$CO$226,$B677,AF$1-$A677+1)/10^6)</f>
        <v/>
      </c>
      <c r="AG677" t="str" cm="1">
        <f t="array" ref="AG677">IF($A677&gt;AG$1,"",$C677*INDEX('ETS yield tables'!$D$198:$CO$226,$B677,AG$1-$A677+1)/10^6)</f>
        <v/>
      </c>
      <c r="AH677" cm="1">
        <f t="array" ref="AH677">IF($A677&gt;AH$1,"",$C677*INDEX('ETS yield tables'!$D$198:$CO$226,$B677,AH$1-$A677+1)/10^6)</f>
        <v>0</v>
      </c>
      <c r="AI677" cm="1">
        <f t="array" aca="1" ref="AI677" ca="1">IF($A677&gt;AI$1,"",$C677*INDEX('ETS yield tables'!$D$198:$CO$226,$B677,AI$1-$A677+1)/10^6)</f>
        <v>0</v>
      </c>
      <c r="AJ677" cm="1">
        <f t="array" aca="1" ref="AJ677" ca="1">IF($A677&gt;AJ$1,"",$C677*INDEX('ETS yield tables'!$D$198:$CO$226,$B677,AJ$1-$A677+1)/10^6)</f>
        <v>0</v>
      </c>
      <c r="AK677" cm="1">
        <f t="array" aca="1" ref="AK677" ca="1">IF($A677&gt;AK$1,"",$C677*INDEX('ETS yield tables'!$D$198:$CO$226,$B677,AK$1-$A677+1)/10^6)</f>
        <v>0</v>
      </c>
      <c r="AL677" cm="1">
        <f t="array" aca="1" ref="AL677" ca="1">IF($A677&gt;AL$1,"",$C677*INDEX('ETS yield tables'!$D$198:$CO$226,$B677,AL$1-$A677+1)/10^6)</f>
        <v>0</v>
      </c>
      <c r="AM677" cm="1">
        <f t="array" aca="1" ref="AM677" ca="1">IF($A677&gt;AM$1,"",$C677*INDEX('ETS yield tables'!$D$198:$CO$226,$B677,AM$1-$A677+1)/10^6)</f>
        <v>0</v>
      </c>
      <c r="AN677" cm="1">
        <f t="array" aca="1" ref="AN677" ca="1">IF($A677&gt;AN$1,"",$C677*INDEX('ETS yield tables'!$D$198:$CO$226,$B677,AN$1-$A677+1)/10^6)</f>
        <v>0</v>
      </c>
      <c r="AO677" cm="1">
        <f t="array" aca="1" ref="AO677" ca="1">IF($A677&gt;AO$1,"",$C677*INDEX('ETS yield tables'!$D$198:$CO$226,$B677,AO$1-$A677+1)/10^6)</f>
        <v>0</v>
      </c>
      <c r="AP677" cm="1">
        <f t="array" aca="1" ref="AP677" ca="1">IF($A677&gt;AP$1,"",$C677*INDEX('ETS yield tables'!$D$198:$CO$226,$B677,AP$1-$A677+1)/10^6)</f>
        <v>0</v>
      </c>
      <c r="AQ677" cm="1">
        <f t="array" aca="1" ref="AQ677" ca="1">IF($A677&gt;AQ$1,"",$C677*INDEX('ETS yield tables'!$D$198:$CO$226,$B677,AQ$1-$A677+1)/10^6)</f>
        <v>0</v>
      </c>
      <c r="AR677" cm="1">
        <f t="array" aca="1" ref="AR677" ca="1">IF($A677&gt;AR$1,"",$C677*INDEX('ETS yield tables'!$D$198:$CO$226,$B677,AR$1-$A677+1)/10^6)</f>
        <v>0</v>
      </c>
      <c r="AS677" cm="1">
        <f t="array" aca="1" ref="AS677" ca="1">IF($A677&gt;AS$1,"",$C677*INDEX('ETS yield tables'!$D$198:$CO$226,$B677,AS$1-$A677+1)/10^6)</f>
        <v>0</v>
      </c>
      <c r="AT677" cm="1">
        <f t="array" aca="1" ref="AT677" ca="1">IF($A677&gt;AT$1,"",$C677*INDEX('ETS yield tables'!$D$198:$CO$226,$B677,AT$1-$A677+1)/10^6)</f>
        <v>0</v>
      </c>
      <c r="AU677" cm="1">
        <f t="array" aca="1" ref="AU677" ca="1">IF($A677&gt;AU$1,"",$C677*INDEX('ETS yield tables'!$D$198:$CO$226,$B677,AU$1-$A677+1)/10^6)</f>
        <v>0</v>
      </c>
      <c r="AV677" cm="1">
        <f t="array" aca="1" ref="AV677" ca="1">IF($A677&gt;AV$1,"",$C677*INDEX('ETS yield tables'!$D$198:$CO$226,$B677,AV$1-$A677+1)/10^6)</f>
        <v>0</v>
      </c>
      <c r="AW677" cm="1">
        <f t="array" aca="1" ref="AW677" ca="1">IF($A677&gt;AW$1,"",$C677*INDEX('ETS yield tables'!$D$198:$CO$226,$B677,AW$1-$A677+1)/10^6)</f>
        <v>0</v>
      </c>
      <c r="AX677" cm="1">
        <f t="array" aca="1" ref="AX677" ca="1">IF($A677&gt;AX$1,"",$C677*INDEX('ETS yield tables'!$D$198:$CO$226,$B677,AX$1-$A677+1)/10^6)</f>
        <v>0</v>
      </c>
      <c r="AY677" cm="1">
        <f t="array" aca="1" ref="AY677" ca="1">IF($A677&gt;AY$1,"",$C677*INDEX('ETS yield tables'!$D$198:$CO$226,$B677,AY$1-$A677+1)/10^6)</f>
        <v>0</v>
      </c>
      <c r="AZ677" cm="1">
        <f t="array" aca="1" ref="AZ677" ca="1">IF($A677&gt;AZ$1,"",$C677*INDEX('ETS yield tables'!$D$198:$CO$226,$B677,AZ$1-$A677+1)/10^6)</f>
        <v>0</v>
      </c>
      <c r="BA677" cm="1">
        <f t="array" aca="1" ref="BA677" ca="1">IF($A677&gt;BA$1,"",$C677*INDEX('ETS yield tables'!$D$198:$CO$226,$B677,BA$1-$A677+1)/10^6)</f>
        <v>0</v>
      </c>
      <c r="BB677" cm="1">
        <f t="array" aca="1" ref="BB677" ca="1">IF($A677&gt;BB$1,"",$C677*INDEX('ETS yield tables'!$D$198:$CO$226,$B677,BB$1-$A677+1)/10^6)</f>
        <v>0</v>
      </c>
      <c r="BC677" cm="1">
        <f t="array" aca="1" ref="BC677" ca="1">IF($A677&gt;BC$1,"",$C677*INDEX('ETS yield tables'!$D$198:$CO$226,$B677,BC$1-$A677+1)/10^6)</f>
        <v>0</v>
      </c>
      <c r="BD677" cm="1">
        <f t="array" aca="1" ref="BD677" ca="1">IF($A677&gt;BD$1,"",$C677*INDEX('ETS yield tables'!$D$198:$CO$226,$B677,BD$1-$A677+1)/10^6)</f>
        <v>0</v>
      </c>
      <c r="BE677" cm="1">
        <f t="array" aca="1" ref="BE677" ca="1">IF($A677&gt;BE$1,"",$C677*INDEX('ETS yield tables'!$D$198:$CO$226,$B677,BE$1-$A677+1)/10^6)</f>
        <v>0</v>
      </c>
      <c r="BF677" cm="1">
        <f t="array" aca="1" ref="BF677" ca="1">IF($A677&gt;BF$1,"",$C677*INDEX('ETS yield tables'!$D$198:$CO$226,$B677,BF$1-$A677+1)/10^6)</f>
        <v>0</v>
      </c>
      <c r="BG677" cm="1">
        <f t="array" aca="1" ref="BG677" ca="1">IF($A677&gt;BG$1,"",$C677*INDEX('ETS yield tables'!$D$198:$CO$226,$B677,BG$1-$A677+1)/10^6)</f>
        <v>0</v>
      </c>
      <c r="BH677" cm="1">
        <f t="array" aca="1" ref="BH677" ca="1">IF($A677&gt;BH$1,"",$C677*INDEX('ETS yield tables'!$D$198:$CO$226,$B677,BH$1-$A677+1)/10^6)</f>
        <v>0</v>
      </c>
      <c r="BI677" cm="1">
        <f t="array" aca="1" ref="BI677" ca="1">IF($A677&gt;BI$1,"",$C677*INDEX('ETS yield tables'!$D$198:$CO$226,$B677,BI$1-$A677+1)/10^6)</f>
        <v>0</v>
      </c>
      <c r="BJ677" cm="1">
        <f t="array" aca="1" ref="BJ677" ca="1">IF($A677&gt;BJ$1,"",$C677*INDEX('ETS yield tables'!$D$198:$CO$226,$B677,BJ$1-$A677+1)/10^6)</f>
        <v>0</v>
      </c>
      <c r="BK677" cm="1">
        <f t="array" aca="1" ref="BK677" ca="1">IF($A677&gt;BK$1,"",$C677*INDEX('ETS yield tables'!$D$198:$CO$226,$B677,BK$1-$A677+1)/10^6)</f>
        <v>0</v>
      </c>
      <c r="BL677" cm="1">
        <f t="array" aca="1" ref="BL677" ca="1">IF($A677&gt;BL$1,"",$C677*INDEX('ETS yield tables'!$D$198:$CO$226,$B677,BL$1-$A677+1)/10^6)</f>
        <v>0</v>
      </c>
      <c r="BM677" cm="1">
        <f t="array" aca="1" ref="BM677" ca="1">IF($A677&gt;BM$1,"",$C677*INDEX('ETS yield tables'!$D$198:$CO$226,$B677,BM$1-$A677+1)/10^6)</f>
        <v>0</v>
      </c>
      <c r="BN677" cm="1">
        <f t="array" aca="1" ref="BN677" ca="1">IF($A677&gt;BN$1,"",$C677*INDEX('ETS yield tables'!$D$198:$CO$226,$B677,BN$1-$A677+1)/10^6)</f>
        <v>0</v>
      </c>
      <c r="BO677" cm="1">
        <f t="array" aca="1" ref="BO677" ca="1">IF($A677&gt;BO$1,"",$C677*INDEX('ETS yield tables'!$D$198:$CO$226,$B677,BO$1-$A677+1)/10^6)</f>
        <v>0</v>
      </c>
      <c r="BP677" cm="1">
        <f t="array" aca="1" ref="BP677" ca="1">IF($A677&gt;BP$1,"",$C677*INDEX('ETS yield tables'!$D$198:$CO$226,$B677,BP$1-$A677+1)/10^6)</f>
        <v>0</v>
      </c>
      <c r="BQ677" cm="1">
        <f t="array" aca="1" ref="BQ677" ca="1">IF($A677&gt;BQ$1,"",$C677*INDEX('ETS yield tables'!$D$198:$CO$226,$B677,BQ$1-$A677+1)/10^6)</f>
        <v>0</v>
      </c>
      <c r="BR677" cm="1">
        <f t="array" aca="1" ref="BR677" ca="1">IF($A677&gt;BR$1,"",$C677*INDEX('ETS yield tables'!$D$198:$CO$226,$B677,BR$1-$A677+1)/10^6)</f>
        <v>0</v>
      </c>
      <c r="BS677" cm="1">
        <f t="array" aca="1" ref="BS677" ca="1">IF($A677&gt;BS$1,"",$C677*INDEX('ETS yield tables'!$D$198:$CO$226,$B677,BS$1-$A677+1)/10^6)</f>
        <v>0</v>
      </c>
      <c r="BT677" cm="1">
        <f t="array" aca="1" ref="BT677" ca="1">IF($A677&gt;BT$1,"",$C677*INDEX('ETS yield tables'!$D$198:$CO$226,$B677,BT$1-$A677+1)/10^6)</f>
        <v>0</v>
      </c>
      <c r="BU677" cm="1">
        <f t="array" aca="1" ref="BU677" ca="1">IF($A677&gt;BU$1,"",$C677*INDEX('ETS yield tables'!$D$198:$CO$226,$B677,BU$1-$A677+1)/10^6)</f>
        <v>0</v>
      </c>
      <c r="BV677" cm="1">
        <f t="array" aca="1" ref="BV677" ca="1">IF($A677&gt;BV$1,"",$C677*INDEX('ETS yield tables'!$D$198:$CO$226,$B677,BV$1-$A677+1)/10^6)</f>
        <v>0</v>
      </c>
      <c r="BW677" cm="1">
        <f t="array" aca="1" ref="BW677" ca="1">IF($A677&gt;BW$1,"",$C677*INDEX('ETS yield tables'!$D$198:$CO$226,$B677,BW$1-$A677+1)/10^6)</f>
        <v>0</v>
      </c>
      <c r="BX677" cm="1">
        <f t="array" aca="1" ref="BX677" ca="1">IF($A677&gt;BX$1,"",$C677*INDEX('ETS yield tables'!$D$198:$CO$226,$B677,BX$1-$A677+1)/10^6)</f>
        <v>0</v>
      </c>
      <c r="BY677" cm="1">
        <f t="array" aca="1" ref="BY677" ca="1">IF($A677&gt;BY$1,"",$C677*INDEX('ETS yield tables'!$D$198:$CO$226,$B677,BY$1-$A677+1)/10^6)</f>
        <v>0</v>
      </c>
      <c r="BZ677" cm="1">
        <f t="array" aca="1" ref="BZ677" ca="1">IF($A677&gt;BZ$1,"",$C677*INDEX('ETS yield tables'!$D$198:$CO$226,$B677,BZ$1-$A677+1)/10^6)</f>
        <v>0</v>
      </c>
      <c r="CA677" cm="1">
        <f t="array" aca="1" ref="CA677" ca="1">IF($A677&gt;CA$1,"",$C677*INDEX('ETS yield tables'!$D$198:$CO$226,$B677,CA$1-$A677+1)/10^6)</f>
        <v>0</v>
      </c>
      <c r="CB677" cm="1">
        <f t="array" aca="1" ref="CB677" ca="1">IF($A677&gt;CB$1,"",$C677*INDEX('ETS yield tables'!$D$198:$CO$226,$B677,CB$1-$A677+1)/10^6)</f>
        <v>0</v>
      </c>
      <c r="CC677" cm="1">
        <f t="array" aca="1" ref="CC677" ca="1">IF($A677&gt;CC$1,"",$C677*INDEX('ETS yield tables'!$D$198:$CO$226,$B677,CC$1-$A677+1)/10^6)</f>
        <v>0</v>
      </c>
      <c r="CD677" cm="1">
        <f t="array" aca="1" ref="CD677" ca="1">IF($A677&gt;CD$1,"",$C677*INDEX('ETS yield tables'!$D$198:$CO$226,$B677,CD$1-$A677+1)/10^6)</f>
        <v>0</v>
      </c>
      <c r="CE677" cm="1">
        <f t="array" aca="1" ref="CE677" ca="1">IF($A677&gt;CE$1,"",$C677*INDEX('ETS yield tables'!$D$198:$CO$226,$B677,CE$1-$A677+1)/10^6)</f>
        <v>0</v>
      </c>
      <c r="CF677" cm="1">
        <f t="array" aca="1" ref="CF677" ca="1">IF($A677&gt;CF$1,"",$C677*INDEX('ETS yield tables'!$D$198:$CO$226,$B677,CF$1-$A677+1)/10^6)</f>
        <v>0</v>
      </c>
      <c r="CG677" cm="1">
        <f t="array" aca="1" ref="CG677" ca="1">IF($A677&gt;CG$1,"",$C677*INDEX('ETS yield tables'!$D$198:$CO$226,$B677,CG$1-$A677+1)/10^6)</f>
        <v>0</v>
      </c>
      <c r="CH677" cm="1">
        <f t="array" aca="1" ref="CH677" ca="1">IF($A677&gt;CH$1,"",$C677*INDEX('ETS yield tables'!$D$198:$CO$226,$B677,CH$1-$A677+1)/10^6)</f>
        <v>0</v>
      </c>
      <c r="CI677" cm="1">
        <f t="array" aca="1" ref="CI677" ca="1">IF($A677&gt;CI$1,"",$C677*INDEX('ETS yield tables'!$D$198:$CO$226,$B677,CI$1-$A677+1)/10^6)</f>
        <v>0</v>
      </c>
      <c r="CJ677" cm="1">
        <f t="array" aca="1" ref="CJ677" ca="1">IF($A677&gt;CJ$1,"",$C677*INDEX('ETS yield tables'!$D$198:$CO$226,$B677,CJ$1-$A677+1)/10^6)</f>
        <v>0</v>
      </c>
      <c r="CK677" cm="1">
        <f t="array" aca="1" ref="CK677" ca="1">IF($A677&gt;CK$1,"",$C677*INDEX('ETS yield tables'!$D$198:$CO$226,$B677,CK$1-$A677+1)/10^6)</f>
        <v>0</v>
      </c>
      <c r="CL677" cm="1">
        <f t="array" aca="1" ref="CL677" ca="1">IF($A677&gt;CL$1,"",$C677*INDEX('ETS yield tables'!$D$198:$CO$226,$B677,CL$1-$A677+1)/10^6)</f>
        <v>0</v>
      </c>
      <c r="CM677" cm="1">
        <f t="array" aca="1" ref="CM677" ca="1">IF($A677&gt;CM$1,"",$C677*INDEX('ETS yield tables'!$D$198:$CO$226,$B677,CM$1-$A677+1)/10^6)</f>
        <v>0</v>
      </c>
      <c r="CN677" cm="1">
        <f t="array" aca="1" ref="CN677" ca="1">IF($A677&gt;CN$1,"",$C677*INDEX('ETS yield tables'!$D$198:$CO$226,$B677,CN$1-$A677+1)/10^6)</f>
        <v>0</v>
      </c>
      <c r="CO677" cm="1">
        <f t="array" aca="1" ref="CO677" ca="1">IF($A677&gt;CO$1,"",$C677*INDEX('ETS yield tables'!$D$198:$CO$226,$B677,CO$1-$A677+1)/10^6)</f>
        <v>0</v>
      </c>
    </row>
    <row r="678" spans="1:93" hidden="1" outlineLevel="1">
      <c r="A678">
        <v>2021</v>
      </c>
      <c r="B678">
        <f t="shared" si="306"/>
        <v>1</v>
      </c>
      <c r="C678" s="1">
        <v>0</v>
      </c>
      <c r="D678" s="64"/>
      <c r="E678" s="64"/>
      <c r="F678" s="64"/>
      <c r="G678" s="64"/>
      <c r="H678" s="64"/>
      <c r="I678" s="64"/>
      <c r="J678" s="64"/>
      <c r="K678" s="64"/>
      <c r="L678" s="64"/>
      <c r="M678" s="64"/>
      <c r="N678" s="64"/>
      <c r="O678" s="64"/>
      <c r="P678" s="64"/>
      <c r="Q678" s="64"/>
      <c r="R678" s="64"/>
      <c r="S678" s="64"/>
      <c r="T678" s="64"/>
      <c r="U678" s="64"/>
      <c r="V678" s="64"/>
      <c r="W678" s="64"/>
      <c r="X678" s="64"/>
      <c r="Y678" s="64"/>
      <c r="Z678" s="64"/>
      <c r="AA678" s="64"/>
      <c r="AB678" s="64"/>
      <c r="AC678" s="64"/>
      <c r="AD678" s="64"/>
      <c r="AE678" s="64"/>
      <c r="AF678" t="str" cm="1">
        <f t="array" ref="AF678">IF($A678&gt;AF$1,"",$C678*INDEX('ETS yield tables'!$D$198:$CO$226,$B678,AF$1-$A678+1)/10^6)</f>
        <v/>
      </c>
      <c r="AG678" t="str" cm="1">
        <f t="array" ref="AG678">IF($A678&gt;AG$1,"",$C678*INDEX('ETS yield tables'!$D$198:$CO$226,$B678,AG$1-$A678+1)/10^6)</f>
        <v/>
      </c>
      <c r="AH678" t="str" cm="1">
        <f t="array" ref="AH678">IF($A678&gt;AH$1,"",$C678*INDEX('ETS yield tables'!$D$198:$CO$226,$B678,AH$1-$A678+1)/10^6)</f>
        <v/>
      </c>
      <c r="AI678" cm="1">
        <f t="array" ref="AI678">IF($A678&gt;AI$1,"",$C678*INDEX('ETS yield tables'!$D$198:$CO$226,$B678,AI$1-$A678+1)/10^6)</f>
        <v>0</v>
      </c>
      <c r="AJ678" cm="1">
        <f t="array" aca="1" ref="AJ678" ca="1">IF($A678&gt;AJ$1,"",$C678*INDEX('ETS yield tables'!$D$198:$CO$226,$B678,AJ$1-$A678+1)/10^6)</f>
        <v>0</v>
      </c>
      <c r="AK678" cm="1">
        <f t="array" aca="1" ref="AK678" ca="1">IF($A678&gt;AK$1,"",$C678*INDEX('ETS yield tables'!$D$198:$CO$226,$B678,AK$1-$A678+1)/10^6)</f>
        <v>0</v>
      </c>
      <c r="AL678" cm="1">
        <f t="array" aca="1" ref="AL678" ca="1">IF($A678&gt;AL$1,"",$C678*INDEX('ETS yield tables'!$D$198:$CO$226,$B678,AL$1-$A678+1)/10^6)</f>
        <v>0</v>
      </c>
      <c r="AM678" cm="1">
        <f t="array" aca="1" ref="AM678" ca="1">IF($A678&gt;AM$1,"",$C678*INDEX('ETS yield tables'!$D$198:$CO$226,$B678,AM$1-$A678+1)/10^6)</f>
        <v>0</v>
      </c>
      <c r="AN678" cm="1">
        <f t="array" aca="1" ref="AN678" ca="1">IF($A678&gt;AN$1,"",$C678*INDEX('ETS yield tables'!$D$198:$CO$226,$B678,AN$1-$A678+1)/10^6)</f>
        <v>0</v>
      </c>
      <c r="AO678" cm="1">
        <f t="array" aca="1" ref="AO678" ca="1">IF($A678&gt;AO$1,"",$C678*INDEX('ETS yield tables'!$D$198:$CO$226,$B678,AO$1-$A678+1)/10^6)</f>
        <v>0</v>
      </c>
      <c r="AP678" cm="1">
        <f t="array" aca="1" ref="AP678" ca="1">IF($A678&gt;AP$1,"",$C678*INDEX('ETS yield tables'!$D$198:$CO$226,$B678,AP$1-$A678+1)/10^6)</f>
        <v>0</v>
      </c>
      <c r="AQ678" cm="1">
        <f t="array" aca="1" ref="AQ678" ca="1">IF($A678&gt;AQ$1,"",$C678*INDEX('ETS yield tables'!$D$198:$CO$226,$B678,AQ$1-$A678+1)/10^6)</f>
        <v>0</v>
      </c>
      <c r="AR678" cm="1">
        <f t="array" aca="1" ref="AR678" ca="1">IF($A678&gt;AR$1,"",$C678*INDEX('ETS yield tables'!$D$198:$CO$226,$B678,AR$1-$A678+1)/10^6)</f>
        <v>0</v>
      </c>
      <c r="AS678" cm="1">
        <f t="array" aca="1" ref="AS678" ca="1">IF($A678&gt;AS$1,"",$C678*INDEX('ETS yield tables'!$D$198:$CO$226,$B678,AS$1-$A678+1)/10^6)</f>
        <v>0</v>
      </c>
      <c r="AT678" cm="1">
        <f t="array" aca="1" ref="AT678" ca="1">IF($A678&gt;AT$1,"",$C678*INDEX('ETS yield tables'!$D$198:$CO$226,$B678,AT$1-$A678+1)/10^6)</f>
        <v>0</v>
      </c>
      <c r="AU678" cm="1">
        <f t="array" aca="1" ref="AU678" ca="1">IF($A678&gt;AU$1,"",$C678*INDEX('ETS yield tables'!$D$198:$CO$226,$B678,AU$1-$A678+1)/10^6)</f>
        <v>0</v>
      </c>
      <c r="AV678" cm="1">
        <f t="array" aca="1" ref="AV678" ca="1">IF($A678&gt;AV$1,"",$C678*INDEX('ETS yield tables'!$D$198:$CO$226,$B678,AV$1-$A678+1)/10^6)</f>
        <v>0</v>
      </c>
      <c r="AW678" cm="1">
        <f t="array" aca="1" ref="AW678" ca="1">IF($A678&gt;AW$1,"",$C678*INDEX('ETS yield tables'!$D$198:$CO$226,$B678,AW$1-$A678+1)/10^6)</f>
        <v>0</v>
      </c>
      <c r="AX678" cm="1">
        <f t="array" aca="1" ref="AX678" ca="1">IF($A678&gt;AX$1,"",$C678*INDEX('ETS yield tables'!$D$198:$CO$226,$B678,AX$1-$A678+1)/10^6)</f>
        <v>0</v>
      </c>
      <c r="AY678" cm="1">
        <f t="array" aca="1" ref="AY678" ca="1">IF($A678&gt;AY$1,"",$C678*INDEX('ETS yield tables'!$D$198:$CO$226,$B678,AY$1-$A678+1)/10^6)</f>
        <v>0</v>
      </c>
      <c r="AZ678" cm="1">
        <f t="array" aca="1" ref="AZ678" ca="1">IF($A678&gt;AZ$1,"",$C678*INDEX('ETS yield tables'!$D$198:$CO$226,$B678,AZ$1-$A678+1)/10^6)</f>
        <v>0</v>
      </c>
      <c r="BA678" cm="1">
        <f t="array" aca="1" ref="BA678" ca="1">IF($A678&gt;BA$1,"",$C678*INDEX('ETS yield tables'!$D$198:$CO$226,$B678,BA$1-$A678+1)/10^6)</f>
        <v>0</v>
      </c>
      <c r="BB678" cm="1">
        <f t="array" aca="1" ref="BB678" ca="1">IF($A678&gt;BB$1,"",$C678*INDEX('ETS yield tables'!$D$198:$CO$226,$B678,BB$1-$A678+1)/10^6)</f>
        <v>0</v>
      </c>
      <c r="BC678" cm="1">
        <f t="array" aca="1" ref="BC678" ca="1">IF($A678&gt;BC$1,"",$C678*INDEX('ETS yield tables'!$D$198:$CO$226,$B678,BC$1-$A678+1)/10^6)</f>
        <v>0</v>
      </c>
      <c r="BD678" cm="1">
        <f t="array" aca="1" ref="BD678" ca="1">IF($A678&gt;BD$1,"",$C678*INDEX('ETS yield tables'!$D$198:$CO$226,$B678,BD$1-$A678+1)/10^6)</f>
        <v>0</v>
      </c>
      <c r="BE678" cm="1">
        <f t="array" aca="1" ref="BE678" ca="1">IF($A678&gt;BE$1,"",$C678*INDEX('ETS yield tables'!$D$198:$CO$226,$B678,BE$1-$A678+1)/10^6)</f>
        <v>0</v>
      </c>
      <c r="BF678" cm="1">
        <f t="array" aca="1" ref="BF678" ca="1">IF($A678&gt;BF$1,"",$C678*INDEX('ETS yield tables'!$D$198:$CO$226,$B678,BF$1-$A678+1)/10^6)</f>
        <v>0</v>
      </c>
      <c r="BG678" cm="1">
        <f t="array" aca="1" ref="BG678" ca="1">IF($A678&gt;BG$1,"",$C678*INDEX('ETS yield tables'!$D$198:$CO$226,$B678,BG$1-$A678+1)/10^6)</f>
        <v>0</v>
      </c>
      <c r="BH678" cm="1">
        <f t="array" aca="1" ref="BH678" ca="1">IF($A678&gt;BH$1,"",$C678*INDEX('ETS yield tables'!$D$198:$CO$226,$B678,BH$1-$A678+1)/10^6)</f>
        <v>0</v>
      </c>
      <c r="BI678" cm="1">
        <f t="array" aca="1" ref="BI678" ca="1">IF($A678&gt;BI$1,"",$C678*INDEX('ETS yield tables'!$D$198:$CO$226,$B678,BI$1-$A678+1)/10^6)</f>
        <v>0</v>
      </c>
      <c r="BJ678" cm="1">
        <f t="array" aca="1" ref="BJ678" ca="1">IF($A678&gt;BJ$1,"",$C678*INDEX('ETS yield tables'!$D$198:$CO$226,$B678,BJ$1-$A678+1)/10^6)</f>
        <v>0</v>
      </c>
      <c r="BK678" cm="1">
        <f t="array" aca="1" ref="BK678" ca="1">IF($A678&gt;BK$1,"",$C678*INDEX('ETS yield tables'!$D$198:$CO$226,$B678,BK$1-$A678+1)/10^6)</f>
        <v>0</v>
      </c>
      <c r="BL678" cm="1">
        <f t="array" aca="1" ref="BL678" ca="1">IF($A678&gt;BL$1,"",$C678*INDEX('ETS yield tables'!$D$198:$CO$226,$B678,BL$1-$A678+1)/10^6)</f>
        <v>0</v>
      </c>
      <c r="BM678" cm="1">
        <f t="array" aca="1" ref="BM678" ca="1">IF($A678&gt;BM$1,"",$C678*INDEX('ETS yield tables'!$D$198:$CO$226,$B678,BM$1-$A678+1)/10^6)</f>
        <v>0</v>
      </c>
      <c r="BN678" cm="1">
        <f t="array" aca="1" ref="BN678" ca="1">IF($A678&gt;BN$1,"",$C678*INDEX('ETS yield tables'!$D$198:$CO$226,$B678,BN$1-$A678+1)/10^6)</f>
        <v>0</v>
      </c>
      <c r="BO678" cm="1">
        <f t="array" aca="1" ref="BO678" ca="1">IF($A678&gt;BO$1,"",$C678*INDEX('ETS yield tables'!$D$198:$CO$226,$B678,BO$1-$A678+1)/10^6)</f>
        <v>0</v>
      </c>
      <c r="BP678" cm="1">
        <f t="array" aca="1" ref="BP678" ca="1">IF($A678&gt;BP$1,"",$C678*INDEX('ETS yield tables'!$D$198:$CO$226,$B678,BP$1-$A678+1)/10^6)</f>
        <v>0</v>
      </c>
      <c r="BQ678" cm="1">
        <f t="array" aca="1" ref="BQ678" ca="1">IF($A678&gt;BQ$1,"",$C678*INDEX('ETS yield tables'!$D$198:$CO$226,$B678,BQ$1-$A678+1)/10^6)</f>
        <v>0</v>
      </c>
      <c r="BR678" cm="1">
        <f t="array" aca="1" ref="BR678" ca="1">IF($A678&gt;BR$1,"",$C678*INDEX('ETS yield tables'!$D$198:$CO$226,$B678,BR$1-$A678+1)/10^6)</f>
        <v>0</v>
      </c>
      <c r="BS678" cm="1">
        <f t="array" aca="1" ref="BS678" ca="1">IF($A678&gt;BS$1,"",$C678*INDEX('ETS yield tables'!$D$198:$CO$226,$B678,BS$1-$A678+1)/10^6)</f>
        <v>0</v>
      </c>
      <c r="BT678" cm="1">
        <f t="array" aca="1" ref="BT678" ca="1">IF($A678&gt;BT$1,"",$C678*INDEX('ETS yield tables'!$D$198:$CO$226,$B678,BT$1-$A678+1)/10^6)</f>
        <v>0</v>
      </c>
      <c r="BU678" cm="1">
        <f t="array" aca="1" ref="BU678" ca="1">IF($A678&gt;BU$1,"",$C678*INDEX('ETS yield tables'!$D$198:$CO$226,$B678,BU$1-$A678+1)/10^6)</f>
        <v>0</v>
      </c>
      <c r="BV678" cm="1">
        <f t="array" aca="1" ref="BV678" ca="1">IF($A678&gt;BV$1,"",$C678*INDEX('ETS yield tables'!$D$198:$CO$226,$B678,BV$1-$A678+1)/10^6)</f>
        <v>0</v>
      </c>
      <c r="BW678" cm="1">
        <f t="array" aca="1" ref="BW678" ca="1">IF($A678&gt;BW$1,"",$C678*INDEX('ETS yield tables'!$D$198:$CO$226,$B678,BW$1-$A678+1)/10^6)</f>
        <v>0</v>
      </c>
      <c r="BX678" cm="1">
        <f t="array" aca="1" ref="BX678" ca="1">IF($A678&gt;BX$1,"",$C678*INDEX('ETS yield tables'!$D$198:$CO$226,$B678,BX$1-$A678+1)/10^6)</f>
        <v>0</v>
      </c>
      <c r="BY678" cm="1">
        <f t="array" aca="1" ref="BY678" ca="1">IF($A678&gt;BY$1,"",$C678*INDEX('ETS yield tables'!$D$198:$CO$226,$B678,BY$1-$A678+1)/10^6)</f>
        <v>0</v>
      </c>
      <c r="BZ678" cm="1">
        <f t="array" aca="1" ref="BZ678" ca="1">IF($A678&gt;BZ$1,"",$C678*INDEX('ETS yield tables'!$D$198:$CO$226,$B678,BZ$1-$A678+1)/10^6)</f>
        <v>0</v>
      </c>
      <c r="CA678" cm="1">
        <f t="array" aca="1" ref="CA678" ca="1">IF($A678&gt;CA$1,"",$C678*INDEX('ETS yield tables'!$D$198:$CO$226,$B678,CA$1-$A678+1)/10^6)</f>
        <v>0</v>
      </c>
      <c r="CB678" cm="1">
        <f t="array" aca="1" ref="CB678" ca="1">IF($A678&gt;CB$1,"",$C678*INDEX('ETS yield tables'!$D$198:$CO$226,$B678,CB$1-$A678+1)/10^6)</f>
        <v>0</v>
      </c>
      <c r="CC678" cm="1">
        <f t="array" aca="1" ref="CC678" ca="1">IF($A678&gt;CC$1,"",$C678*INDEX('ETS yield tables'!$D$198:$CO$226,$B678,CC$1-$A678+1)/10^6)</f>
        <v>0</v>
      </c>
      <c r="CD678" cm="1">
        <f t="array" aca="1" ref="CD678" ca="1">IF($A678&gt;CD$1,"",$C678*INDEX('ETS yield tables'!$D$198:$CO$226,$B678,CD$1-$A678+1)/10^6)</f>
        <v>0</v>
      </c>
      <c r="CE678" cm="1">
        <f t="array" aca="1" ref="CE678" ca="1">IF($A678&gt;CE$1,"",$C678*INDEX('ETS yield tables'!$D$198:$CO$226,$B678,CE$1-$A678+1)/10^6)</f>
        <v>0</v>
      </c>
      <c r="CF678" cm="1">
        <f t="array" aca="1" ref="CF678" ca="1">IF($A678&gt;CF$1,"",$C678*INDEX('ETS yield tables'!$D$198:$CO$226,$B678,CF$1-$A678+1)/10^6)</f>
        <v>0</v>
      </c>
      <c r="CG678" cm="1">
        <f t="array" aca="1" ref="CG678" ca="1">IF($A678&gt;CG$1,"",$C678*INDEX('ETS yield tables'!$D$198:$CO$226,$B678,CG$1-$A678+1)/10^6)</f>
        <v>0</v>
      </c>
      <c r="CH678" cm="1">
        <f t="array" aca="1" ref="CH678" ca="1">IF($A678&gt;CH$1,"",$C678*INDEX('ETS yield tables'!$D$198:$CO$226,$B678,CH$1-$A678+1)/10^6)</f>
        <v>0</v>
      </c>
      <c r="CI678" cm="1">
        <f t="array" aca="1" ref="CI678" ca="1">IF($A678&gt;CI$1,"",$C678*INDEX('ETS yield tables'!$D$198:$CO$226,$B678,CI$1-$A678+1)/10^6)</f>
        <v>0</v>
      </c>
      <c r="CJ678" cm="1">
        <f t="array" aca="1" ref="CJ678" ca="1">IF($A678&gt;CJ$1,"",$C678*INDEX('ETS yield tables'!$D$198:$CO$226,$B678,CJ$1-$A678+1)/10^6)</f>
        <v>0</v>
      </c>
      <c r="CK678" cm="1">
        <f t="array" aca="1" ref="CK678" ca="1">IF($A678&gt;CK$1,"",$C678*INDEX('ETS yield tables'!$D$198:$CO$226,$B678,CK$1-$A678+1)/10^6)</f>
        <v>0</v>
      </c>
      <c r="CL678" cm="1">
        <f t="array" aca="1" ref="CL678" ca="1">IF($A678&gt;CL$1,"",$C678*INDEX('ETS yield tables'!$D$198:$CO$226,$B678,CL$1-$A678+1)/10^6)</f>
        <v>0</v>
      </c>
      <c r="CM678" cm="1">
        <f t="array" aca="1" ref="CM678" ca="1">IF($A678&gt;CM$1,"",$C678*INDEX('ETS yield tables'!$D$198:$CO$226,$B678,CM$1-$A678+1)/10^6)</f>
        <v>0</v>
      </c>
      <c r="CN678" cm="1">
        <f t="array" aca="1" ref="CN678" ca="1">IF($A678&gt;CN$1,"",$C678*INDEX('ETS yield tables'!$D$198:$CO$226,$B678,CN$1-$A678+1)/10^6)</f>
        <v>0</v>
      </c>
      <c r="CO678" cm="1">
        <f t="array" aca="1" ref="CO678" ca="1">IF($A678&gt;CO$1,"",$C678*INDEX('ETS yield tables'!$D$198:$CO$226,$B678,CO$1-$A678+1)/10^6)</f>
        <v>0</v>
      </c>
    </row>
    <row r="679" spans="1:93" hidden="1" outlineLevel="1">
      <c r="A679">
        <v>2022</v>
      </c>
      <c r="B679">
        <f t="shared" si="306"/>
        <v>1</v>
      </c>
      <c r="C679" s="1">
        <v>0</v>
      </c>
      <c r="D679" s="64"/>
      <c r="E679" s="64"/>
      <c r="F679" s="64"/>
      <c r="G679" s="64"/>
      <c r="H679" s="64"/>
      <c r="I679" s="64"/>
      <c r="J679" s="64"/>
      <c r="K679" s="64"/>
      <c r="L679" s="64"/>
      <c r="M679" s="64"/>
      <c r="N679" s="64"/>
      <c r="O679" s="64"/>
      <c r="P679" s="64"/>
      <c r="Q679" s="64"/>
      <c r="R679" s="64"/>
      <c r="S679" s="64"/>
      <c r="T679" s="64"/>
      <c r="U679" s="64"/>
      <c r="V679" s="64"/>
      <c r="W679" s="64"/>
      <c r="X679" s="64"/>
      <c r="Y679" s="64"/>
      <c r="Z679" s="64"/>
      <c r="AA679" s="64"/>
      <c r="AB679" s="64"/>
      <c r="AC679" s="64"/>
      <c r="AD679" s="64"/>
      <c r="AE679" s="64"/>
      <c r="AF679" t="str" cm="1">
        <f t="array" ref="AF679">IF($A679&gt;AF$1,"",$C679*INDEX('ETS yield tables'!$D$198:$CO$226,$B679,AF$1-$A679+1)/10^6)</f>
        <v/>
      </c>
      <c r="AG679" t="str" cm="1">
        <f t="array" ref="AG679">IF($A679&gt;AG$1,"",$C679*INDEX('ETS yield tables'!$D$198:$CO$226,$B679,AG$1-$A679+1)/10^6)</f>
        <v/>
      </c>
      <c r="AH679" t="str" cm="1">
        <f t="array" ref="AH679">IF($A679&gt;AH$1,"",$C679*INDEX('ETS yield tables'!$D$198:$CO$226,$B679,AH$1-$A679+1)/10^6)</f>
        <v/>
      </c>
      <c r="AI679" t="str" cm="1">
        <f t="array" ref="AI679">IF($A679&gt;AI$1,"",$C679*INDEX('ETS yield tables'!$D$198:$CO$226,$B679,AI$1-$A679+1)/10^6)</f>
        <v/>
      </c>
      <c r="AJ679" cm="1">
        <f t="array" ref="AJ679">IF($A679&gt;AJ$1,"",$C679*INDEX('ETS yield tables'!$D$198:$CO$226,$B679,AJ$1-$A679+1)/10^6)</f>
        <v>0</v>
      </c>
      <c r="AK679" cm="1">
        <f t="array" aca="1" ref="AK679" ca="1">IF($A679&gt;AK$1,"",$C679*INDEX('ETS yield tables'!$D$198:$CO$226,$B679,AK$1-$A679+1)/10^6)</f>
        <v>0</v>
      </c>
      <c r="AL679" cm="1">
        <f t="array" aca="1" ref="AL679" ca="1">IF($A679&gt;AL$1,"",$C679*INDEX('ETS yield tables'!$D$198:$CO$226,$B679,AL$1-$A679+1)/10^6)</f>
        <v>0</v>
      </c>
      <c r="AM679" cm="1">
        <f t="array" aca="1" ref="AM679" ca="1">IF($A679&gt;AM$1,"",$C679*INDEX('ETS yield tables'!$D$198:$CO$226,$B679,AM$1-$A679+1)/10^6)</f>
        <v>0</v>
      </c>
      <c r="AN679" cm="1">
        <f t="array" aca="1" ref="AN679" ca="1">IF($A679&gt;AN$1,"",$C679*INDEX('ETS yield tables'!$D$198:$CO$226,$B679,AN$1-$A679+1)/10^6)</f>
        <v>0</v>
      </c>
      <c r="AO679" cm="1">
        <f t="array" aca="1" ref="AO679" ca="1">IF($A679&gt;AO$1,"",$C679*INDEX('ETS yield tables'!$D$198:$CO$226,$B679,AO$1-$A679+1)/10^6)</f>
        <v>0</v>
      </c>
      <c r="AP679" cm="1">
        <f t="array" aca="1" ref="AP679" ca="1">IF($A679&gt;AP$1,"",$C679*INDEX('ETS yield tables'!$D$198:$CO$226,$B679,AP$1-$A679+1)/10^6)</f>
        <v>0</v>
      </c>
      <c r="AQ679" cm="1">
        <f t="array" aca="1" ref="AQ679" ca="1">IF($A679&gt;AQ$1,"",$C679*INDEX('ETS yield tables'!$D$198:$CO$226,$B679,AQ$1-$A679+1)/10^6)</f>
        <v>0</v>
      </c>
      <c r="AR679" cm="1">
        <f t="array" aca="1" ref="AR679" ca="1">IF($A679&gt;AR$1,"",$C679*INDEX('ETS yield tables'!$D$198:$CO$226,$B679,AR$1-$A679+1)/10^6)</f>
        <v>0</v>
      </c>
      <c r="AS679" cm="1">
        <f t="array" aca="1" ref="AS679" ca="1">IF($A679&gt;AS$1,"",$C679*INDEX('ETS yield tables'!$D$198:$CO$226,$B679,AS$1-$A679+1)/10^6)</f>
        <v>0</v>
      </c>
      <c r="AT679" cm="1">
        <f t="array" aca="1" ref="AT679" ca="1">IF($A679&gt;AT$1,"",$C679*INDEX('ETS yield tables'!$D$198:$CO$226,$B679,AT$1-$A679+1)/10^6)</f>
        <v>0</v>
      </c>
      <c r="AU679" cm="1">
        <f t="array" aca="1" ref="AU679" ca="1">IF($A679&gt;AU$1,"",$C679*INDEX('ETS yield tables'!$D$198:$CO$226,$B679,AU$1-$A679+1)/10^6)</f>
        <v>0</v>
      </c>
      <c r="AV679" cm="1">
        <f t="array" aca="1" ref="AV679" ca="1">IF($A679&gt;AV$1,"",$C679*INDEX('ETS yield tables'!$D$198:$CO$226,$B679,AV$1-$A679+1)/10^6)</f>
        <v>0</v>
      </c>
      <c r="AW679" cm="1">
        <f t="array" aca="1" ref="AW679" ca="1">IF($A679&gt;AW$1,"",$C679*INDEX('ETS yield tables'!$D$198:$CO$226,$B679,AW$1-$A679+1)/10^6)</f>
        <v>0</v>
      </c>
      <c r="AX679" cm="1">
        <f t="array" aca="1" ref="AX679" ca="1">IF($A679&gt;AX$1,"",$C679*INDEX('ETS yield tables'!$D$198:$CO$226,$B679,AX$1-$A679+1)/10^6)</f>
        <v>0</v>
      </c>
      <c r="AY679" cm="1">
        <f t="array" aca="1" ref="AY679" ca="1">IF($A679&gt;AY$1,"",$C679*INDEX('ETS yield tables'!$D$198:$CO$226,$B679,AY$1-$A679+1)/10^6)</f>
        <v>0</v>
      </c>
      <c r="AZ679" cm="1">
        <f t="array" aca="1" ref="AZ679" ca="1">IF($A679&gt;AZ$1,"",$C679*INDEX('ETS yield tables'!$D$198:$CO$226,$B679,AZ$1-$A679+1)/10^6)</f>
        <v>0</v>
      </c>
      <c r="BA679" cm="1">
        <f t="array" aca="1" ref="BA679" ca="1">IF($A679&gt;BA$1,"",$C679*INDEX('ETS yield tables'!$D$198:$CO$226,$B679,BA$1-$A679+1)/10^6)</f>
        <v>0</v>
      </c>
      <c r="BB679" cm="1">
        <f t="array" aca="1" ref="BB679" ca="1">IF($A679&gt;BB$1,"",$C679*INDEX('ETS yield tables'!$D$198:$CO$226,$B679,BB$1-$A679+1)/10^6)</f>
        <v>0</v>
      </c>
      <c r="BC679" cm="1">
        <f t="array" aca="1" ref="BC679" ca="1">IF($A679&gt;BC$1,"",$C679*INDEX('ETS yield tables'!$D$198:$CO$226,$B679,BC$1-$A679+1)/10^6)</f>
        <v>0</v>
      </c>
      <c r="BD679" cm="1">
        <f t="array" aca="1" ref="BD679" ca="1">IF($A679&gt;BD$1,"",$C679*INDEX('ETS yield tables'!$D$198:$CO$226,$B679,BD$1-$A679+1)/10^6)</f>
        <v>0</v>
      </c>
      <c r="BE679" cm="1">
        <f t="array" aca="1" ref="BE679" ca="1">IF($A679&gt;BE$1,"",$C679*INDEX('ETS yield tables'!$D$198:$CO$226,$B679,BE$1-$A679+1)/10^6)</f>
        <v>0</v>
      </c>
      <c r="BF679" cm="1">
        <f t="array" aca="1" ref="BF679" ca="1">IF($A679&gt;BF$1,"",$C679*INDEX('ETS yield tables'!$D$198:$CO$226,$B679,BF$1-$A679+1)/10^6)</f>
        <v>0</v>
      </c>
      <c r="BG679" cm="1">
        <f t="array" aca="1" ref="BG679" ca="1">IF($A679&gt;BG$1,"",$C679*INDEX('ETS yield tables'!$D$198:$CO$226,$B679,BG$1-$A679+1)/10^6)</f>
        <v>0</v>
      </c>
      <c r="BH679" cm="1">
        <f t="array" aca="1" ref="BH679" ca="1">IF($A679&gt;BH$1,"",$C679*INDEX('ETS yield tables'!$D$198:$CO$226,$B679,BH$1-$A679+1)/10^6)</f>
        <v>0</v>
      </c>
      <c r="BI679" cm="1">
        <f t="array" aca="1" ref="BI679" ca="1">IF($A679&gt;BI$1,"",$C679*INDEX('ETS yield tables'!$D$198:$CO$226,$B679,BI$1-$A679+1)/10^6)</f>
        <v>0</v>
      </c>
      <c r="BJ679" cm="1">
        <f t="array" aca="1" ref="BJ679" ca="1">IF($A679&gt;BJ$1,"",$C679*INDEX('ETS yield tables'!$D$198:$CO$226,$B679,BJ$1-$A679+1)/10^6)</f>
        <v>0</v>
      </c>
      <c r="BK679" cm="1">
        <f t="array" aca="1" ref="BK679" ca="1">IF($A679&gt;BK$1,"",$C679*INDEX('ETS yield tables'!$D$198:$CO$226,$B679,BK$1-$A679+1)/10^6)</f>
        <v>0</v>
      </c>
      <c r="BL679" cm="1">
        <f t="array" aca="1" ref="BL679" ca="1">IF($A679&gt;BL$1,"",$C679*INDEX('ETS yield tables'!$D$198:$CO$226,$B679,BL$1-$A679+1)/10^6)</f>
        <v>0</v>
      </c>
      <c r="BM679" cm="1">
        <f t="array" aca="1" ref="BM679" ca="1">IF($A679&gt;BM$1,"",$C679*INDEX('ETS yield tables'!$D$198:$CO$226,$B679,BM$1-$A679+1)/10^6)</f>
        <v>0</v>
      </c>
      <c r="BN679" cm="1">
        <f t="array" aca="1" ref="BN679" ca="1">IF($A679&gt;BN$1,"",$C679*INDEX('ETS yield tables'!$D$198:$CO$226,$B679,BN$1-$A679+1)/10^6)</f>
        <v>0</v>
      </c>
      <c r="BO679" cm="1">
        <f t="array" aca="1" ref="BO679" ca="1">IF($A679&gt;BO$1,"",$C679*INDEX('ETS yield tables'!$D$198:$CO$226,$B679,BO$1-$A679+1)/10^6)</f>
        <v>0</v>
      </c>
      <c r="BP679" cm="1">
        <f t="array" aca="1" ref="BP679" ca="1">IF($A679&gt;BP$1,"",$C679*INDEX('ETS yield tables'!$D$198:$CO$226,$B679,BP$1-$A679+1)/10^6)</f>
        <v>0</v>
      </c>
      <c r="BQ679" cm="1">
        <f t="array" aca="1" ref="BQ679" ca="1">IF($A679&gt;BQ$1,"",$C679*INDEX('ETS yield tables'!$D$198:$CO$226,$B679,BQ$1-$A679+1)/10^6)</f>
        <v>0</v>
      </c>
      <c r="BR679" cm="1">
        <f t="array" aca="1" ref="BR679" ca="1">IF($A679&gt;BR$1,"",$C679*INDEX('ETS yield tables'!$D$198:$CO$226,$B679,BR$1-$A679+1)/10^6)</f>
        <v>0</v>
      </c>
      <c r="BS679" cm="1">
        <f t="array" aca="1" ref="BS679" ca="1">IF($A679&gt;BS$1,"",$C679*INDEX('ETS yield tables'!$D$198:$CO$226,$B679,BS$1-$A679+1)/10^6)</f>
        <v>0</v>
      </c>
      <c r="BT679" cm="1">
        <f t="array" aca="1" ref="BT679" ca="1">IF($A679&gt;BT$1,"",$C679*INDEX('ETS yield tables'!$D$198:$CO$226,$B679,BT$1-$A679+1)/10^6)</f>
        <v>0</v>
      </c>
      <c r="BU679" cm="1">
        <f t="array" aca="1" ref="BU679" ca="1">IF($A679&gt;BU$1,"",$C679*INDEX('ETS yield tables'!$D$198:$CO$226,$B679,BU$1-$A679+1)/10^6)</f>
        <v>0</v>
      </c>
      <c r="BV679" cm="1">
        <f t="array" aca="1" ref="BV679" ca="1">IF($A679&gt;BV$1,"",$C679*INDEX('ETS yield tables'!$D$198:$CO$226,$B679,BV$1-$A679+1)/10^6)</f>
        <v>0</v>
      </c>
      <c r="BW679" cm="1">
        <f t="array" aca="1" ref="BW679" ca="1">IF($A679&gt;BW$1,"",$C679*INDEX('ETS yield tables'!$D$198:$CO$226,$B679,BW$1-$A679+1)/10^6)</f>
        <v>0</v>
      </c>
      <c r="BX679" cm="1">
        <f t="array" aca="1" ref="BX679" ca="1">IF($A679&gt;BX$1,"",$C679*INDEX('ETS yield tables'!$D$198:$CO$226,$B679,BX$1-$A679+1)/10^6)</f>
        <v>0</v>
      </c>
      <c r="BY679" cm="1">
        <f t="array" aca="1" ref="BY679" ca="1">IF($A679&gt;BY$1,"",$C679*INDEX('ETS yield tables'!$D$198:$CO$226,$B679,BY$1-$A679+1)/10^6)</f>
        <v>0</v>
      </c>
      <c r="BZ679" cm="1">
        <f t="array" aca="1" ref="BZ679" ca="1">IF($A679&gt;BZ$1,"",$C679*INDEX('ETS yield tables'!$D$198:$CO$226,$B679,BZ$1-$A679+1)/10^6)</f>
        <v>0</v>
      </c>
      <c r="CA679" cm="1">
        <f t="array" aca="1" ref="CA679" ca="1">IF($A679&gt;CA$1,"",$C679*INDEX('ETS yield tables'!$D$198:$CO$226,$B679,CA$1-$A679+1)/10^6)</f>
        <v>0</v>
      </c>
      <c r="CB679" cm="1">
        <f t="array" aca="1" ref="CB679" ca="1">IF($A679&gt;CB$1,"",$C679*INDEX('ETS yield tables'!$D$198:$CO$226,$B679,CB$1-$A679+1)/10^6)</f>
        <v>0</v>
      </c>
      <c r="CC679" cm="1">
        <f t="array" aca="1" ref="CC679" ca="1">IF($A679&gt;CC$1,"",$C679*INDEX('ETS yield tables'!$D$198:$CO$226,$B679,CC$1-$A679+1)/10^6)</f>
        <v>0</v>
      </c>
      <c r="CD679" cm="1">
        <f t="array" aca="1" ref="CD679" ca="1">IF($A679&gt;CD$1,"",$C679*INDEX('ETS yield tables'!$D$198:$CO$226,$B679,CD$1-$A679+1)/10^6)</f>
        <v>0</v>
      </c>
      <c r="CE679" cm="1">
        <f t="array" aca="1" ref="CE679" ca="1">IF($A679&gt;CE$1,"",$C679*INDEX('ETS yield tables'!$D$198:$CO$226,$B679,CE$1-$A679+1)/10^6)</f>
        <v>0</v>
      </c>
      <c r="CF679" cm="1">
        <f t="array" aca="1" ref="CF679" ca="1">IF($A679&gt;CF$1,"",$C679*INDEX('ETS yield tables'!$D$198:$CO$226,$B679,CF$1-$A679+1)/10^6)</f>
        <v>0</v>
      </c>
      <c r="CG679" cm="1">
        <f t="array" aca="1" ref="CG679" ca="1">IF($A679&gt;CG$1,"",$C679*INDEX('ETS yield tables'!$D$198:$CO$226,$B679,CG$1-$A679+1)/10^6)</f>
        <v>0</v>
      </c>
      <c r="CH679" cm="1">
        <f t="array" aca="1" ref="CH679" ca="1">IF($A679&gt;CH$1,"",$C679*INDEX('ETS yield tables'!$D$198:$CO$226,$B679,CH$1-$A679+1)/10^6)</f>
        <v>0</v>
      </c>
      <c r="CI679" cm="1">
        <f t="array" aca="1" ref="CI679" ca="1">IF($A679&gt;CI$1,"",$C679*INDEX('ETS yield tables'!$D$198:$CO$226,$B679,CI$1-$A679+1)/10^6)</f>
        <v>0</v>
      </c>
      <c r="CJ679" cm="1">
        <f t="array" aca="1" ref="CJ679" ca="1">IF($A679&gt;CJ$1,"",$C679*INDEX('ETS yield tables'!$D$198:$CO$226,$B679,CJ$1-$A679+1)/10^6)</f>
        <v>0</v>
      </c>
      <c r="CK679" cm="1">
        <f t="array" aca="1" ref="CK679" ca="1">IF($A679&gt;CK$1,"",$C679*INDEX('ETS yield tables'!$D$198:$CO$226,$B679,CK$1-$A679+1)/10^6)</f>
        <v>0</v>
      </c>
      <c r="CL679" cm="1">
        <f t="array" aca="1" ref="CL679" ca="1">IF($A679&gt;CL$1,"",$C679*INDEX('ETS yield tables'!$D$198:$CO$226,$B679,CL$1-$A679+1)/10^6)</f>
        <v>0</v>
      </c>
      <c r="CM679" cm="1">
        <f t="array" aca="1" ref="CM679" ca="1">IF($A679&gt;CM$1,"",$C679*INDEX('ETS yield tables'!$D$198:$CO$226,$B679,CM$1-$A679+1)/10^6)</f>
        <v>0</v>
      </c>
      <c r="CN679" cm="1">
        <f t="array" aca="1" ref="CN679" ca="1">IF($A679&gt;CN$1,"",$C679*INDEX('ETS yield tables'!$D$198:$CO$226,$B679,CN$1-$A679+1)/10^6)</f>
        <v>0</v>
      </c>
      <c r="CO679" cm="1">
        <f t="array" aca="1" ref="CO679" ca="1">IF($A679&gt;CO$1,"",$C679*INDEX('ETS yield tables'!$D$198:$CO$226,$B679,CO$1-$A679+1)/10^6)</f>
        <v>0</v>
      </c>
    </row>
    <row r="680" spans="1:93" s="2" customFormat="1" hidden="1" outlineLevel="1">
      <c r="A680" s="151" t="s">
        <v>116</v>
      </c>
      <c r="B680" s="151"/>
      <c r="C680" s="151"/>
      <c r="D680" s="388"/>
      <c r="E680" s="388"/>
      <c r="F680" s="388"/>
      <c r="G680" s="388"/>
      <c r="H680" s="388"/>
      <c r="I680" s="388"/>
      <c r="J680" s="388"/>
      <c r="K680" s="388"/>
      <c r="L680" s="388"/>
      <c r="M680" s="388"/>
      <c r="N680" s="388"/>
      <c r="O680" s="388"/>
      <c r="P680" s="388"/>
      <c r="Q680" s="388"/>
      <c r="R680" s="388"/>
      <c r="S680" s="388"/>
      <c r="T680" s="388"/>
      <c r="U680" s="388"/>
      <c r="V680" s="388"/>
      <c r="W680" s="388"/>
      <c r="X680" s="388"/>
      <c r="Y680" s="388"/>
      <c r="Z680" s="388"/>
      <c r="AA680" s="388"/>
      <c r="AB680" s="388"/>
      <c r="AC680" s="388"/>
      <c r="AD680" s="388"/>
      <c r="AE680" s="388"/>
      <c r="AF680" s="389">
        <f t="shared" ref="AF680" ca="1" si="307">SUM(AF647:AF675)</f>
        <v>0</v>
      </c>
      <c r="AG680" s="389">
        <f t="shared" ref="AG680:CO680" ca="1" si="308">SUM(AG647:AG675)</f>
        <v>0</v>
      </c>
      <c r="AH680" s="389">
        <f t="shared" ca="1" si="308"/>
        <v>0</v>
      </c>
      <c r="AI680" s="389">
        <f t="shared" ca="1" si="308"/>
        <v>0</v>
      </c>
      <c r="AJ680" s="389">
        <f t="shared" ca="1" si="308"/>
        <v>0</v>
      </c>
      <c r="AK680" s="389">
        <f t="shared" ca="1" si="308"/>
        <v>0</v>
      </c>
      <c r="AL680" s="389">
        <f t="shared" ca="1" si="308"/>
        <v>0</v>
      </c>
      <c r="AM680" s="389">
        <f t="shared" ca="1" si="308"/>
        <v>0</v>
      </c>
      <c r="AN680" s="389">
        <f t="shared" ca="1" si="308"/>
        <v>0</v>
      </c>
      <c r="AO680" s="389">
        <f t="shared" ca="1" si="308"/>
        <v>0</v>
      </c>
      <c r="AP680" s="389">
        <f t="shared" ca="1" si="308"/>
        <v>0</v>
      </c>
      <c r="AQ680" s="389">
        <f t="shared" ca="1" si="308"/>
        <v>0</v>
      </c>
      <c r="AR680" s="389">
        <f t="shared" ca="1" si="308"/>
        <v>0</v>
      </c>
      <c r="AS680" s="389">
        <f t="shared" ca="1" si="308"/>
        <v>0</v>
      </c>
      <c r="AT680" s="389">
        <f t="shared" ca="1" si="308"/>
        <v>0</v>
      </c>
      <c r="AU680" s="389">
        <f t="shared" ca="1" si="308"/>
        <v>0</v>
      </c>
      <c r="AV680" s="389">
        <f t="shared" ca="1" si="308"/>
        <v>0</v>
      </c>
      <c r="AW680" s="389">
        <f t="shared" ca="1" si="308"/>
        <v>0</v>
      </c>
      <c r="AX680" s="389">
        <f t="shared" ca="1" si="308"/>
        <v>0</v>
      </c>
      <c r="AY680" s="389">
        <f t="shared" ca="1" si="308"/>
        <v>0</v>
      </c>
      <c r="AZ680" s="389">
        <f t="shared" ca="1" si="308"/>
        <v>0</v>
      </c>
      <c r="BA680" s="389">
        <f t="shared" ca="1" si="308"/>
        <v>0</v>
      </c>
      <c r="BB680" s="389">
        <f t="shared" ca="1" si="308"/>
        <v>0</v>
      </c>
      <c r="BC680" s="389">
        <f t="shared" ca="1" si="308"/>
        <v>0</v>
      </c>
      <c r="BD680" s="389">
        <f t="shared" ca="1" si="308"/>
        <v>0</v>
      </c>
      <c r="BE680" s="389">
        <f t="shared" ca="1" si="308"/>
        <v>0</v>
      </c>
      <c r="BF680" s="389">
        <f t="shared" ca="1" si="308"/>
        <v>0</v>
      </c>
      <c r="BG680" s="389">
        <f t="shared" ca="1" si="308"/>
        <v>0</v>
      </c>
      <c r="BH680" s="389">
        <f t="shared" ca="1" si="308"/>
        <v>0</v>
      </c>
      <c r="BI680" s="389">
        <f t="shared" ca="1" si="308"/>
        <v>0</v>
      </c>
      <c r="BJ680" s="389">
        <f t="shared" ca="1" si="308"/>
        <v>0</v>
      </c>
      <c r="BK680" s="389">
        <f t="shared" ca="1" si="308"/>
        <v>0</v>
      </c>
      <c r="BL680" s="389">
        <f t="shared" ca="1" si="308"/>
        <v>0</v>
      </c>
      <c r="BM680" s="389">
        <f t="shared" ca="1" si="308"/>
        <v>0</v>
      </c>
      <c r="BN680" s="389">
        <f t="shared" ca="1" si="308"/>
        <v>0</v>
      </c>
      <c r="BO680" s="389">
        <f t="shared" ca="1" si="308"/>
        <v>0</v>
      </c>
      <c r="BP680" s="389">
        <f t="shared" ca="1" si="308"/>
        <v>0</v>
      </c>
      <c r="BQ680" s="389">
        <f t="shared" ca="1" si="308"/>
        <v>0</v>
      </c>
      <c r="BR680" s="389">
        <f t="shared" ca="1" si="308"/>
        <v>0</v>
      </c>
      <c r="BS680" s="389">
        <f t="shared" ca="1" si="308"/>
        <v>0</v>
      </c>
      <c r="BT680" s="389">
        <f t="shared" ca="1" si="308"/>
        <v>0</v>
      </c>
      <c r="BU680" s="389">
        <f t="shared" ca="1" si="308"/>
        <v>0</v>
      </c>
      <c r="BV680" s="389">
        <f t="shared" ca="1" si="308"/>
        <v>0</v>
      </c>
      <c r="BW680" s="389">
        <f t="shared" ca="1" si="308"/>
        <v>0</v>
      </c>
      <c r="BX680" s="389">
        <f t="shared" ca="1" si="308"/>
        <v>0</v>
      </c>
      <c r="BY680" s="389">
        <f t="shared" ca="1" si="308"/>
        <v>0</v>
      </c>
      <c r="BZ680" s="389">
        <f t="shared" ca="1" si="308"/>
        <v>0</v>
      </c>
      <c r="CA680" s="389">
        <f t="shared" ca="1" si="308"/>
        <v>0</v>
      </c>
      <c r="CB680" s="389">
        <f t="shared" ca="1" si="308"/>
        <v>0</v>
      </c>
      <c r="CC680" s="389">
        <f t="shared" ca="1" si="308"/>
        <v>0</v>
      </c>
      <c r="CD680" s="389">
        <f t="shared" ca="1" si="308"/>
        <v>0</v>
      </c>
      <c r="CE680" s="389">
        <f t="shared" ca="1" si="308"/>
        <v>0</v>
      </c>
      <c r="CF680" s="389">
        <f t="shared" ca="1" si="308"/>
        <v>0</v>
      </c>
      <c r="CG680" s="389">
        <f t="shared" ca="1" si="308"/>
        <v>0</v>
      </c>
      <c r="CH680" s="389">
        <f t="shared" ca="1" si="308"/>
        <v>0</v>
      </c>
      <c r="CI680" s="389">
        <f t="shared" ca="1" si="308"/>
        <v>0</v>
      </c>
      <c r="CJ680" s="389">
        <f t="shared" ca="1" si="308"/>
        <v>0</v>
      </c>
      <c r="CK680" s="389">
        <f t="shared" ca="1" si="308"/>
        <v>0</v>
      </c>
      <c r="CL680" s="389">
        <f t="shared" ca="1" si="308"/>
        <v>0</v>
      </c>
      <c r="CM680" s="389">
        <f t="shared" ca="1" si="308"/>
        <v>0</v>
      </c>
      <c r="CN680" s="389">
        <f t="shared" ca="1" si="308"/>
        <v>0</v>
      </c>
      <c r="CO680" s="389">
        <f t="shared" ca="1" si="308"/>
        <v>0</v>
      </c>
    </row>
    <row r="681" spans="1:93" hidden="1" outlineLevel="1"/>
    <row r="682" spans="1:93" hidden="1" outlineLevel="1">
      <c r="A682" s="16" t="s">
        <v>44</v>
      </c>
    </row>
    <row r="683" spans="1:93" hidden="1" outlineLevel="1">
      <c r="A683" s="2" t="s">
        <v>136</v>
      </c>
    </row>
    <row r="684" spans="1:93" hidden="1" outlineLevel="1">
      <c r="A684" t="s">
        <v>137</v>
      </c>
      <c r="B684" t="s">
        <v>138</v>
      </c>
      <c r="C684" t="s">
        <v>139</v>
      </c>
    </row>
    <row r="685" spans="1:93" hidden="1" outlineLevel="1">
      <c r="A685">
        <v>1990</v>
      </c>
      <c r="B685">
        <f t="shared" ref="B685:B717" si="309">MAX($A$566-$A685+1,1)</f>
        <v>29</v>
      </c>
      <c r="C685" s="1" cm="1">
        <f t="array" ref="C685:C717">TRANSPOSE(D239:AJ239)</f>
        <v>0</v>
      </c>
      <c r="D685" s="64"/>
      <c r="E685" s="64"/>
      <c r="F685" s="64"/>
      <c r="G685" s="64"/>
      <c r="H685" s="64"/>
      <c r="I685" s="64"/>
      <c r="J685" s="64"/>
      <c r="K685" s="64"/>
      <c r="L685" s="64"/>
      <c r="M685" s="64"/>
      <c r="N685" s="64"/>
      <c r="O685" s="64"/>
      <c r="P685" s="64"/>
      <c r="Q685" s="64"/>
      <c r="R685" s="64"/>
      <c r="S685" s="64"/>
      <c r="T685" s="64"/>
      <c r="U685" s="64"/>
      <c r="V685" s="64"/>
      <c r="W685" s="64"/>
      <c r="X685" s="64"/>
      <c r="Y685" s="64"/>
      <c r="Z685" s="64"/>
      <c r="AA685" s="64"/>
      <c r="AB685" s="64"/>
      <c r="AC685" s="64"/>
      <c r="AD685" s="64"/>
      <c r="AE685" s="64"/>
      <c r="AF685" cm="1">
        <f t="array" aca="1" ref="AF685" ca="1">IF($A685&gt;AF$1,"",$C685*INDEX('ETS yield tables'!$D$265:$CO$293,$B685,AF$1-$A685+1)/10^6)</f>
        <v>0</v>
      </c>
      <c r="AG685" cm="1">
        <f t="array" aca="1" ref="AG685" ca="1">IF($A685&gt;AG$1,"",$C685*INDEX('ETS yield tables'!$D$265:$CO$293,$B685,AG$1-$A685+1)/10^6)</f>
        <v>0</v>
      </c>
      <c r="AH685" cm="1">
        <f t="array" aca="1" ref="AH685" ca="1">IF($A685&gt;AH$1,"",$C685*INDEX('ETS yield tables'!$D$265:$CO$293,$B685,AH$1-$A685+1)/10^6)</f>
        <v>0</v>
      </c>
      <c r="AI685" cm="1">
        <f t="array" aca="1" ref="AI685" ca="1">IF($A685&gt;AI$1,"",$C685*INDEX('ETS yield tables'!$D$265:$CO$293,$B685,AI$1-$A685+1)/10^6)</f>
        <v>0</v>
      </c>
      <c r="AJ685" cm="1">
        <f t="array" aca="1" ref="AJ685" ca="1">IF($A685&gt;AJ$1,"",$C685*INDEX('ETS yield tables'!$D$265:$CO$293,$B685,AJ$1-$A685+1)/10^6)</f>
        <v>0</v>
      </c>
      <c r="AK685" cm="1">
        <f t="array" aca="1" ref="AK685" ca="1">IF($A685&gt;AK$1,"",$C685*INDEX('ETS yield tables'!$D$265:$CO$293,$B685,AK$1-$A685+1)/10^6)</f>
        <v>0</v>
      </c>
      <c r="AL685" cm="1">
        <f t="array" aca="1" ref="AL685" ca="1">IF($A685&gt;AL$1,"",$C685*INDEX('ETS yield tables'!$D$265:$CO$293,$B685,AL$1-$A685+1)/10^6)</f>
        <v>0</v>
      </c>
      <c r="AM685" cm="1">
        <f t="array" aca="1" ref="AM685" ca="1">IF($A685&gt;AM$1,"",$C685*INDEX('ETS yield tables'!$D$265:$CO$293,$B685,AM$1-$A685+1)/10^6)</f>
        <v>0</v>
      </c>
      <c r="AN685" cm="1">
        <f t="array" aca="1" ref="AN685" ca="1">IF($A685&gt;AN$1,"",$C685*INDEX('ETS yield tables'!$D$265:$CO$293,$B685,AN$1-$A685+1)/10^6)</f>
        <v>0</v>
      </c>
      <c r="AO685" cm="1">
        <f t="array" aca="1" ref="AO685" ca="1">IF($A685&gt;AO$1,"",$C685*INDEX('ETS yield tables'!$D$265:$CO$293,$B685,AO$1-$A685+1)/10^6)</f>
        <v>0</v>
      </c>
      <c r="AP685" cm="1">
        <f t="array" aca="1" ref="AP685" ca="1">IF($A685&gt;AP$1,"",$C685*INDEX('ETS yield tables'!$D$265:$CO$293,$B685,AP$1-$A685+1)/10^6)</f>
        <v>0</v>
      </c>
      <c r="AQ685" cm="1">
        <f t="array" aca="1" ref="AQ685" ca="1">IF($A685&gt;AQ$1,"",$C685*INDEX('ETS yield tables'!$D$265:$CO$293,$B685,AQ$1-$A685+1)/10^6)</f>
        <v>0</v>
      </c>
      <c r="AR685" cm="1">
        <f t="array" aca="1" ref="AR685" ca="1">IF($A685&gt;AR$1,"",$C685*INDEX('ETS yield tables'!$D$265:$CO$293,$B685,AR$1-$A685+1)/10^6)</f>
        <v>0</v>
      </c>
      <c r="AS685" cm="1">
        <f t="array" aca="1" ref="AS685" ca="1">IF($A685&gt;AS$1,"",$C685*INDEX('ETS yield tables'!$D$265:$CO$293,$B685,AS$1-$A685+1)/10^6)</f>
        <v>0</v>
      </c>
      <c r="AT685" cm="1">
        <f t="array" aca="1" ref="AT685" ca="1">IF($A685&gt;AT$1,"",$C685*INDEX('ETS yield tables'!$D$265:$CO$293,$B685,AT$1-$A685+1)/10^6)</f>
        <v>0</v>
      </c>
      <c r="AU685" cm="1">
        <f t="array" aca="1" ref="AU685" ca="1">IF($A685&gt;AU$1,"",$C685*INDEX('ETS yield tables'!$D$265:$CO$293,$B685,AU$1-$A685+1)/10^6)</f>
        <v>0</v>
      </c>
      <c r="AV685" cm="1">
        <f t="array" aca="1" ref="AV685" ca="1">IF($A685&gt;AV$1,"",$C685*INDEX('ETS yield tables'!$D$265:$CO$293,$B685,AV$1-$A685+1)/10^6)</f>
        <v>0</v>
      </c>
      <c r="AW685" cm="1">
        <f t="array" aca="1" ref="AW685" ca="1">IF($A685&gt;AW$1,"",$C685*INDEX('ETS yield tables'!$D$265:$CO$293,$B685,AW$1-$A685+1)/10^6)</f>
        <v>0</v>
      </c>
      <c r="AX685" cm="1">
        <f t="array" aca="1" ref="AX685" ca="1">IF($A685&gt;AX$1,"",$C685*INDEX('ETS yield tables'!$D$265:$CO$293,$B685,AX$1-$A685+1)/10^6)</f>
        <v>0</v>
      </c>
      <c r="AY685" cm="1">
        <f t="array" aca="1" ref="AY685" ca="1">IF($A685&gt;AY$1,"",$C685*INDEX('ETS yield tables'!$D$265:$CO$293,$B685,AY$1-$A685+1)/10^6)</f>
        <v>0</v>
      </c>
      <c r="AZ685" cm="1">
        <f t="array" aca="1" ref="AZ685" ca="1">IF($A685&gt;AZ$1,"",$C685*INDEX('ETS yield tables'!$D$265:$CO$293,$B685,AZ$1-$A685+1)/10^6)</f>
        <v>0</v>
      </c>
      <c r="BA685" cm="1">
        <f t="array" aca="1" ref="BA685" ca="1">IF($A685&gt;BA$1,"",$C685*INDEX('ETS yield tables'!$D$265:$CO$293,$B685,BA$1-$A685+1)/10^6)</f>
        <v>0</v>
      </c>
      <c r="BB685" cm="1">
        <f t="array" aca="1" ref="BB685" ca="1">IF($A685&gt;BB$1,"",$C685*INDEX('ETS yield tables'!$D$265:$CO$293,$B685,BB$1-$A685+1)/10^6)</f>
        <v>0</v>
      </c>
      <c r="BC685" cm="1">
        <f t="array" aca="1" ref="BC685" ca="1">IF($A685&gt;BC$1,"",$C685*INDEX('ETS yield tables'!$D$265:$CO$293,$B685,BC$1-$A685+1)/10^6)</f>
        <v>0</v>
      </c>
      <c r="BD685" cm="1">
        <f t="array" aca="1" ref="BD685" ca="1">IF($A685&gt;BD$1,"",$C685*INDEX('ETS yield tables'!$D$265:$CO$293,$B685,BD$1-$A685+1)/10^6)</f>
        <v>0</v>
      </c>
      <c r="BE685" cm="1">
        <f t="array" aca="1" ref="BE685" ca="1">IF($A685&gt;BE$1,"",$C685*INDEX('ETS yield tables'!$D$265:$CO$293,$B685,BE$1-$A685+1)/10^6)</f>
        <v>0</v>
      </c>
      <c r="BF685" cm="1">
        <f t="array" aca="1" ref="BF685" ca="1">IF($A685&gt;BF$1,"",$C685*INDEX('ETS yield tables'!$D$265:$CO$293,$B685,BF$1-$A685+1)/10^6)</f>
        <v>0</v>
      </c>
      <c r="BG685" cm="1">
        <f t="array" aca="1" ref="BG685" ca="1">IF($A685&gt;BG$1,"",$C685*INDEX('ETS yield tables'!$D$265:$CO$293,$B685,BG$1-$A685+1)/10^6)</f>
        <v>0</v>
      </c>
      <c r="BH685" cm="1">
        <f t="array" aca="1" ref="BH685" ca="1">IF($A685&gt;BH$1,"",$C685*INDEX('ETS yield tables'!$D$265:$CO$293,$B685,BH$1-$A685+1)/10^6)</f>
        <v>0</v>
      </c>
      <c r="BI685" cm="1">
        <f t="array" aca="1" ref="BI685" ca="1">IF($A685&gt;BI$1,"",$C685*INDEX('ETS yield tables'!$D$265:$CO$293,$B685,BI$1-$A685+1)/10^6)</f>
        <v>0</v>
      </c>
      <c r="BJ685" cm="1">
        <f t="array" aca="1" ref="BJ685" ca="1">IF($A685&gt;BJ$1,"",$C685*INDEX('ETS yield tables'!$D$265:$CO$293,$B685,BJ$1-$A685+1)/10^6)</f>
        <v>0</v>
      </c>
      <c r="BK685" cm="1">
        <f t="array" aca="1" ref="BK685" ca="1">IF($A685&gt;BK$1,"",$C685*INDEX('ETS yield tables'!$D$265:$CO$293,$B685,BK$1-$A685+1)/10^6)</f>
        <v>0</v>
      </c>
      <c r="BL685" cm="1">
        <f t="array" aca="1" ref="BL685" ca="1">IF($A685&gt;BL$1,"",$C685*INDEX('ETS yield tables'!$D$265:$CO$293,$B685,BL$1-$A685+1)/10^6)</f>
        <v>0</v>
      </c>
      <c r="BM685" cm="1">
        <f t="array" aca="1" ref="BM685" ca="1">IF($A685&gt;BM$1,"",$C685*INDEX('ETS yield tables'!$D$265:$CO$293,$B685,BM$1-$A685+1)/10^6)</f>
        <v>0</v>
      </c>
      <c r="BN685" cm="1">
        <f t="array" aca="1" ref="BN685" ca="1">IF($A685&gt;BN$1,"",$C685*INDEX('ETS yield tables'!$D$265:$CO$293,$B685,BN$1-$A685+1)/10^6)</f>
        <v>0</v>
      </c>
      <c r="BO685" cm="1">
        <f t="array" aca="1" ref="BO685" ca="1">IF($A685&gt;BO$1,"",$C685*INDEX('ETS yield tables'!$D$265:$CO$293,$B685,BO$1-$A685+1)/10^6)</f>
        <v>0</v>
      </c>
      <c r="BP685" cm="1">
        <f t="array" aca="1" ref="BP685" ca="1">IF($A685&gt;BP$1,"",$C685*INDEX('ETS yield tables'!$D$265:$CO$293,$B685,BP$1-$A685+1)/10^6)</f>
        <v>0</v>
      </c>
      <c r="BQ685" cm="1">
        <f t="array" aca="1" ref="BQ685" ca="1">IF($A685&gt;BQ$1,"",$C685*INDEX('ETS yield tables'!$D$265:$CO$293,$B685,BQ$1-$A685+1)/10^6)</f>
        <v>0</v>
      </c>
      <c r="BR685" cm="1">
        <f t="array" aca="1" ref="BR685" ca="1">IF($A685&gt;BR$1,"",$C685*INDEX('ETS yield tables'!$D$265:$CO$293,$B685,BR$1-$A685+1)/10^6)</f>
        <v>0</v>
      </c>
      <c r="BS685" cm="1">
        <f t="array" aca="1" ref="BS685" ca="1">IF($A685&gt;BS$1,"",$C685*INDEX('ETS yield tables'!$D$265:$CO$293,$B685,BS$1-$A685+1)/10^6)</f>
        <v>0</v>
      </c>
      <c r="BT685" cm="1">
        <f t="array" aca="1" ref="BT685" ca="1">IF($A685&gt;BT$1,"",$C685*INDEX('ETS yield tables'!$D$265:$CO$293,$B685,BT$1-$A685+1)/10^6)</f>
        <v>0</v>
      </c>
      <c r="BU685" cm="1">
        <f t="array" aca="1" ref="BU685" ca="1">IF($A685&gt;BU$1,"",$C685*INDEX('ETS yield tables'!$D$265:$CO$293,$B685,BU$1-$A685+1)/10^6)</f>
        <v>0</v>
      </c>
      <c r="BV685" cm="1">
        <f t="array" aca="1" ref="BV685" ca="1">IF($A685&gt;BV$1,"",$C685*INDEX('ETS yield tables'!$D$265:$CO$293,$B685,BV$1-$A685+1)/10^6)</f>
        <v>0</v>
      </c>
      <c r="BW685" cm="1">
        <f t="array" aca="1" ref="BW685" ca="1">IF($A685&gt;BW$1,"",$C685*INDEX('ETS yield tables'!$D$265:$CO$293,$B685,BW$1-$A685+1)/10^6)</f>
        <v>0</v>
      </c>
      <c r="BX685" cm="1">
        <f t="array" aca="1" ref="BX685" ca="1">IF($A685&gt;BX$1,"",$C685*INDEX('ETS yield tables'!$D$265:$CO$293,$B685,BX$1-$A685+1)/10^6)</f>
        <v>0</v>
      </c>
      <c r="BY685" cm="1">
        <f t="array" aca="1" ref="BY685" ca="1">IF($A685&gt;BY$1,"",$C685*INDEX('ETS yield tables'!$D$265:$CO$293,$B685,BY$1-$A685+1)/10^6)</f>
        <v>0</v>
      </c>
      <c r="BZ685" cm="1">
        <f t="array" aca="1" ref="BZ685" ca="1">IF($A685&gt;BZ$1,"",$C685*INDEX('ETS yield tables'!$D$265:$CO$293,$B685,BZ$1-$A685+1)/10^6)</f>
        <v>0</v>
      </c>
      <c r="CA685" cm="1">
        <f t="array" aca="1" ref="CA685" ca="1">IF($A685&gt;CA$1,"",$C685*INDEX('ETS yield tables'!$D$265:$CO$293,$B685,CA$1-$A685+1)/10^6)</f>
        <v>0</v>
      </c>
      <c r="CB685" cm="1">
        <f t="array" aca="1" ref="CB685" ca="1">IF($A685&gt;CB$1,"",$C685*INDEX('ETS yield tables'!$D$265:$CO$293,$B685,CB$1-$A685+1)/10^6)</f>
        <v>0</v>
      </c>
      <c r="CC685" cm="1">
        <f t="array" aca="1" ref="CC685" ca="1">IF($A685&gt;CC$1,"",$C685*INDEX('ETS yield tables'!$D$265:$CO$293,$B685,CC$1-$A685+1)/10^6)</f>
        <v>0</v>
      </c>
      <c r="CD685" cm="1">
        <f t="array" aca="1" ref="CD685" ca="1">IF($A685&gt;CD$1,"",$C685*INDEX('ETS yield tables'!$D$265:$CO$293,$B685,CD$1-$A685+1)/10^6)</f>
        <v>0</v>
      </c>
      <c r="CE685" cm="1">
        <f t="array" aca="1" ref="CE685" ca="1">IF($A685&gt;CE$1,"",$C685*INDEX('ETS yield tables'!$D$265:$CO$293,$B685,CE$1-$A685+1)/10^6)</f>
        <v>0</v>
      </c>
      <c r="CF685" cm="1">
        <f t="array" aca="1" ref="CF685" ca="1">IF($A685&gt;CF$1,"",$C685*INDEX('ETS yield tables'!$D$265:$CO$293,$B685,CF$1-$A685+1)/10^6)</f>
        <v>0</v>
      </c>
      <c r="CG685" cm="1">
        <f t="array" aca="1" ref="CG685" ca="1">IF($A685&gt;CG$1,"",$C685*INDEX('ETS yield tables'!$D$265:$CO$293,$B685,CG$1-$A685+1)/10^6)</f>
        <v>0</v>
      </c>
      <c r="CH685" cm="1">
        <f t="array" aca="1" ref="CH685" ca="1">IF($A685&gt;CH$1,"",$C685*INDEX('ETS yield tables'!$D$265:$CO$293,$B685,CH$1-$A685+1)/10^6)</f>
        <v>0</v>
      </c>
      <c r="CI685" cm="1">
        <f t="array" aca="1" ref="CI685" ca="1">IF($A685&gt;CI$1,"",$C685*INDEX('ETS yield tables'!$D$265:$CO$293,$B685,CI$1-$A685+1)/10^6)</f>
        <v>0</v>
      </c>
      <c r="CJ685" cm="1">
        <f t="array" aca="1" ref="CJ685" ca="1">IF($A685&gt;CJ$1,"",$C685*INDEX('ETS yield tables'!$D$265:$CO$293,$B685,CJ$1-$A685+1)/10^6)</f>
        <v>0</v>
      </c>
      <c r="CK685" cm="1">
        <f t="array" aca="1" ref="CK685" ca="1">IF($A685&gt;CK$1,"",$C685*INDEX('ETS yield tables'!$D$265:$CO$293,$B685,CK$1-$A685+1)/10^6)</f>
        <v>0</v>
      </c>
      <c r="CL685" cm="1">
        <f t="array" aca="1" ref="CL685" ca="1">IF($A685&gt;CL$1,"",$C685*INDEX('ETS yield tables'!$D$265:$CO$293,$B685,CL$1-$A685+1)/10^6)</f>
        <v>0</v>
      </c>
      <c r="CM685" cm="1">
        <f t="array" aca="1" ref="CM685" ca="1">IF($A685&gt;CM$1,"",$C685*INDEX('ETS yield tables'!$D$265:$CO$293,$B685,CM$1-$A685+1)/10^6)</f>
        <v>0</v>
      </c>
      <c r="CN685" cm="1">
        <f t="array" aca="1" ref="CN685" ca="1">IF($A685&gt;CN$1,"",$C685*INDEX('ETS yield tables'!$D$265:$CO$293,$B685,CN$1-$A685+1)/10^6)</f>
        <v>0</v>
      </c>
      <c r="CO685" cm="1">
        <f t="array" aca="1" ref="CO685" ca="1">IF($A685&gt;CO$1,"",$C685*INDEX('ETS yield tables'!$D$265:$CO$293,$B685,CO$1-$A685+1)/10^6)</f>
        <v>0</v>
      </c>
    </row>
    <row r="686" spans="1:93" hidden="1" outlineLevel="1">
      <c r="A686">
        <v>1991</v>
      </c>
      <c r="B686">
        <f t="shared" si="309"/>
        <v>28</v>
      </c>
      <c r="C686" s="1">
        <v>0</v>
      </c>
      <c r="D686" s="64"/>
      <c r="E686" s="64"/>
      <c r="F686" s="64"/>
      <c r="G686" s="64"/>
      <c r="H686" s="64"/>
      <c r="I686" s="64"/>
      <c r="J686" s="64"/>
      <c r="K686" s="64"/>
      <c r="L686" s="64"/>
      <c r="M686" s="64"/>
      <c r="N686" s="64"/>
      <c r="O686" s="64"/>
      <c r="P686" s="64"/>
      <c r="Q686" s="64"/>
      <c r="R686" s="64"/>
      <c r="S686" s="64"/>
      <c r="T686" s="64"/>
      <c r="U686" s="64"/>
      <c r="V686" s="64"/>
      <c r="W686" s="64"/>
      <c r="X686" s="64"/>
      <c r="Y686" s="64"/>
      <c r="Z686" s="64"/>
      <c r="AA686" s="64"/>
      <c r="AB686" s="64"/>
      <c r="AC686" s="64"/>
      <c r="AD686" s="64"/>
      <c r="AE686" s="64"/>
      <c r="AF686" cm="1">
        <f t="array" aca="1" ref="AF686" ca="1">IF($A686&gt;AF$1,"",$C686*INDEX('ETS yield tables'!$D$265:$CO$293,$B686,AF$1-$A686+1)/10^6)</f>
        <v>0</v>
      </c>
      <c r="AG686" cm="1">
        <f t="array" aca="1" ref="AG686" ca="1">IF($A686&gt;AG$1,"",$C686*INDEX('ETS yield tables'!$D$265:$CO$293,$B686,AG$1-$A686+1)/10^6)</f>
        <v>0</v>
      </c>
      <c r="AH686" cm="1">
        <f t="array" aca="1" ref="AH686" ca="1">IF($A686&gt;AH$1,"",$C686*INDEX('ETS yield tables'!$D$265:$CO$293,$B686,AH$1-$A686+1)/10^6)</f>
        <v>0</v>
      </c>
      <c r="AI686" cm="1">
        <f t="array" aca="1" ref="AI686" ca="1">IF($A686&gt;AI$1,"",$C686*INDEX('ETS yield tables'!$D$265:$CO$293,$B686,AI$1-$A686+1)/10^6)</f>
        <v>0</v>
      </c>
      <c r="AJ686" cm="1">
        <f t="array" aca="1" ref="AJ686" ca="1">IF($A686&gt;AJ$1,"",$C686*INDEX('ETS yield tables'!$D$265:$CO$293,$B686,AJ$1-$A686+1)/10^6)</f>
        <v>0</v>
      </c>
      <c r="AK686" cm="1">
        <f t="array" aca="1" ref="AK686" ca="1">IF($A686&gt;AK$1,"",$C686*INDEX('ETS yield tables'!$D$265:$CO$293,$B686,AK$1-$A686+1)/10^6)</f>
        <v>0</v>
      </c>
      <c r="AL686" cm="1">
        <f t="array" aca="1" ref="AL686" ca="1">IF($A686&gt;AL$1,"",$C686*INDEX('ETS yield tables'!$D$265:$CO$293,$B686,AL$1-$A686+1)/10^6)</f>
        <v>0</v>
      </c>
      <c r="AM686" cm="1">
        <f t="array" aca="1" ref="AM686" ca="1">IF($A686&gt;AM$1,"",$C686*INDEX('ETS yield tables'!$D$265:$CO$293,$B686,AM$1-$A686+1)/10^6)</f>
        <v>0</v>
      </c>
      <c r="AN686" cm="1">
        <f t="array" aca="1" ref="AN686" ca="1">IF($A686&gt;AN$1,"",$C686*INDEX('ETS yield tables'!$D$265:$CO$293,$B686,AN$1-$A686+1)/10^6)</f>
        <v>0</v>
      </c>
      <c r="AO686" cm="1">
        <f t="array" aca="1" ref="AO686" ca="1">IF($A686&gt;AO$1,"",$C686*INDEX('ETS yield tables'!$D$265:$CO$293,$B686,AO$1-$A686+1)/10^6)</f>
        <v>0</v>
      </c>
      <c r="AP686" cm="1">
        <f t="array" aca="1" ref="AP686" ca="1">IF($A686&gt;AP$1,"",$C686*INDEX('ETS yield tables'!$D$265:$CO$293,$B686,AP$1-$A686+1)/10^6)</f>
        <v>0</v>
      </c>
      <c r="AQ686" cm="1">
        <f t="array" aca="1" ref="AQ686" ca="1">IF($A686&gt;AQ$1,"",$C686*INDEX('ETS yield tables'!$D$265:$CO$293,$B686,AQ$1-$A686+1)/10^6)</f>
        <v>0</v>
      </c>
      <c r="AR686" cm="1">
        <f t="array" aca="1" ref="AR686" ca="1">IF($A686&gt;AR$1,"",$C686*INDEX('ETS yield tables'!$D$265:$CO$293,$B686,AR$1-$A686+1)/10^6)</f>
        <v>0</v>
      </c>
      <c r="AS686" cm="1">
        <f t="array" aca="1" ref="AS686" ca="1">IF($A686&gt;AS$1,"",$C686*INDEX('ETS yield tables'!$D$265:$CO$293,$B686,AS$1-$A686+1)/10^6)</f>
        <v>0</v>
      </c>
      <c r="AT686" cm="1">
        <f t="array" aca="1" ref="AT686" ca="1">IF($A686&gt;AT$1,"",$C686*INDEX('ETS yield tables'!$D$265:$CO$293,$B686,AT$1-$A686+1)/10^6)</f>
        <v>0</v>
      </c>
      <c r="AU686" cm="1">
        <f t="array" aca="1" ref="AU686" ca="1">IF($A686&gt;AU$1,"",$C686*INDEX('ETS yield tables'!$D$265:$CO$293,$B686,AU$1-$A686+1)/10^6)</f>
        <v>0</v>
      </c>
      <c r="AV686" cm="1">
        <f t="array" aca="1" ref="AV686" ca="1">IF($A686&gt;AV$1,"",$C686*INDEX('ETS yield tables'!$D$265:$CO$293,$B686,AV$1-$A686+1)/10^6)</f>
        <v>0</v>
      </c>
      <c r="AW686" cm="1">
        <f t="array" aca="1" ref="AW686" ca="1">IF($A686&gt;AW$1,"",$C686*INDEX('ETS yield tables'!$D$265:$CO$293,$B686,AW$1-$A686+1)/10^6)</f>
        <v>0</v>
      </c>
      <c r="AX686" cm="1">
        <f t="array" aca="1" ref="AX686" ca="1">IF($A686&gt;AX$1,"",$C686*INDEX('ETS yield tables'!$D$265:$CO$293,$B686,AX$1-$A686+1)/10^6)</f>
        <v>0</v>
      </c>
      <c r="AY686" cm="1">
        <f t="array" aca="1" ref="AY686" ca="1">IF($A686&gt;AY$1,"",$C686*INDEX('ETS yield tables'!$D$265:$CO$293,$B686,AY$1-$A686+1)/10^6)</f>
        <v>0</v>
      </c>
      <c r="AZ686" cm="1">
        <f t="array" aca="1" ref="AZ686" ca="1">IF($A686&gt;AZ$1,"",$C686*INDEX('ETS yield tables'!$D$265:$CO$293,$B686,AZ$1-$A686+1)/10^6)</f>
        <v>0</v>
      </c>
      <c r="BA686" cm="1">
        <f t="array" aca="1" ref="BA686" ca="1">IF($A686&gt;BA$1,"",$C686*INDEX('ETS yield tables'!$D$265:$CO$293,$B686,BA$1-$A686+1)/10^6)</f>
        <v>0</v>
      </c>
      <c r="BB686" cm="1">
        <f t="array" aca="1" ref="BB686" ca="1">IF($A686&gt;BB$1,"",$C686*INDEX('ETS yield tables'!$D$265:$CO$293,$B686,BB$1-$A686+1)/10^6)</f>
        <v>0</v>
      </c>
      <c r="BC686" cm="1">
        <f t="array" aca="1" ref="BC686" ca="1">IF($A686&gt;BC$1,"",$C686*INDEX('ETS yield tables'!$D$265:$CO$293,$B686,BC$1-$A686+1)/10^6)</f>
        <v>0</v>
      </c>
      <c r="BD686" cm="1">
        <f t="array" aca="1" ref="BD686" ca="1">IF($A686&gt;BD$1,"",$C686*INDEX('ETS yield tables'!$D$265:$CO$293,$B686,BD$1-$A686+1)/10^6)</f>
        <v>0</v>
      </c>
      <c r="BE686" cm="1">
        <f t="array" aca="1" ref="BE686" ca="1">IF($A686&gt;BE$1,"",$C686*INDEX('ETS yield tables'!$D$265:$CO$293,$B686,BE$1-$A686+1)/10^6)</f>
        <v>0</v>
      </c>
      <c r="BF686" cm="1">
        <f t="array" aca="1" ref="BF686" ca="1">IF($A686&gt;BF$1,"",$C686*INDEX('ETS yield tables'!$D$265:$CO$293,$B686,BF$1-$A686+1)/10^6)</f>
        <v>0</v>
      </c>
      <c r="BG686" cm="1">
        <f t="array" aca="1" ref="BG686" ca="1">IF($A686&gt;BG$1,"",$C686*INDEX('ETS yield tables'!$D$265:$CO$293,$B686,BG$1-$A686+1)/10^6)</f>
        <v>0</v>
      </c>
      <c r="BH686" cm="1">
        <f t="array" aca="1" ref="BH686" ca="1">IF($A686&gt;BH$1,"",$C686*INDEX('ETS yield tables'!$D$265:$CO$293,$B686,BH$1-$A686+1)/10^6)</f>
        <v>0</v>
      </c>
      <c r="BI686" cm="1">
        <f t="array" aca="1" ref="BI686" ca="1">IF($A686&gt;BI$1,"",$C686*INDEX('ETS yield tables'!$D$265:$CO$293,$B686,BI$1-$A686+1)/10^6)</f>
        <v>0</v>
      </c>
      <c r="BJ686" cm="1">
        <f t="array" aca="1" ref="BJ686" ca="1">IF($A686&gt;BJ$1,"",$C686*INDEX('ETS yield tables'!$D$265:$CO$293,$B686,BJ$1-$A686+1)/10^6)</f>
        <v>0</v>
      </c>
      <c r="BK686" cm="1">
        <f t="array" aca="1" ref="BK686" ca="1">IF($A686&gt;BK$1,"",$C686*INDEX('ETS yield tables'!$D$265:$CO$293,$B686,BK$1-$A686+1)/10^6)</f>
        <v>0</v>
      </c>
      <c r="BL686" cm="1">
        <f t="array" aca="1" ref="BL686" ca="1">IF($A686&gt;BL$1,"",$C686*INDEX('ETS yield tables'!$D$265:$CO$293,$B686,BL$1-$A686+1)/10^6)</f>
        <v>0</v>
      </c>
      <c r="BM686" cm="1">
        <f t="array" aca="1" ref="BM686" ca="1">IF($A686&gt;BM$1,"",$C686*INDEX('ETS yield tables'!$D$265:$CO$293,$B686,BM$1-$A686+1)/10^6)</f>
        <v>0</v>
      </c>
      <c r="BN686" cm="1">
        <f t="array" aca="1" ref="BN686" ca="1">IF($A686&gt;BN$1,"",$C686*INDEX('ETS yield tables'!$D$265:$CO$293,$B686,BN$1-$A686+1)/10^6)</f>
        <v>0</v>
      </c>
      <c r="BO686" cm="1">
        <f t="array" aca="1" ref="BO686" ca="1">IF($A686&gt;BO$1,"",$C686*INDEX('ETS yield tables'!$D$265:$CO$293,$B686,BO$1-$A686+1)/10^6)</f>
        <v>0</v>
      </c>
      <c r="BP686" cm="1">
        <f t="array" aca="1" ref="BP686" ca="1">IF($A686&gt;BP$1,"",$C686*INDEX('ETS yield tables'!$D$265:$CO$293,$B686,BP$1-$A686+1)/10^6)</f>
        <v>0</v>
      </c>
      <c r="BQ686" cm="1">
        <f t="array" aca="1" ref="BQ686" ca="1">IF($A686&gt;BQ$1,"",$C686*INDEX('ETS yield tables'!$D$265:$CO$293,$B686,BQ$1-$A686+1)/10^6)</f>
        <v>0</v>
      </c>
      <c r="BR686" cm="1">
        <f t="array" aca="1" ref="BR686" ca="1">IF($A686&gt;BR$1,"",$C686*INDEX('ETS yield tables'!$D$265:$CO$293,$B686,BR$1-$A686+1)/10^6)</f>
        <v>0</v>
      </c>
      <c r="BS686" cm="1">
        <f t="array" aca="1" ref="BS686" ca="1">IF($A686&gt;BS$1,"",$C686*INDEX('ETS yield tables'!$D$265:$CO$293,$B686,BS$1-$A686+1)/10^6)</f>
        <v>0</v>
      </c>
      <c r="BT686" cm="1">
        <f t="array" aca="1" ref="BT686" ca="1">IF($A686&gt;BT$1,"",$C686*INDEX('ETS yield tables'!$D$265:$CO$293,$B686,BT$1-$A686+1)/10^6)</f>
        <v>0</v>
      </c>
      <c r="BU686" cm="1">
        <f t="array" aca="1" ref="BU686" ca="1">IF($A686&gt;BU$1,"",$C686*INDEX('ETS yield tables'!$D$265:$CO$293,$B686,BU$1-$A686+1)/10^6)</f>
        <v>0</v>
      </c>
      <c r="BV686" cm="1">
        <f t="array" aca="1" ref="BV686" ca="1">IF($A686&gt;BV$1,"",$C686*INDEX('ETS yield tables'!$D$265:$CO$293,$B686,BV$1-$A686+1)/10^6)</f>
        <v>0</v>
      </c>
      <c r="BW686" cm="1">
        <f t="array" aca="1" ref="BW686" ca="1">IF($A686&gt;BW$1,"",$C686*INDEX('ETS yield tables'!$D$265:$CO$293,$B686,BW$1-$A686+1)/10^6)</f>
        <v>0</v>
      </c>
      <c r="BX686" cm="1">
        <f t="array" aca="1" ref="BX686" ca="1">IF($A686&gt;BX$1,"",$C686*INDEX('ETS yield tables'!$D$265:$CO$293,$B686,BX$1-$A686+1)/10^6)</f>
        <v>0</v>
      </c>
      <c r="BY686" cm="1">
        <f t="array" aca="1" ref="BY686" ca="1">IF($A686&gt;BY$1,"",$C686*INDEX('ETS yield tables'!$D$265:$CO$293,$B686,BY$1-$A686+1)/10^6)</f>
        <v>0</v>
      </c>
      <c r="BZ686" cm="1">
        <f t="array" aca="1" ref="BZ686" ca="1">IF($A686&gt;BZ$1,"",$C686*INDEX('ETS yield tables'!$D$265:$CO$293,$B686,BZ$1-$A686+1)/10^6)</f>
        <v>0</v>
      </c>
      <c r="CA686" cm="1">
        <f t="array" aca="1" ref="CA686" ca="1">IF($A686&gt;CA$1,"",$C686*INDEX('ETS yield tables'!$D$265:$CO$293,$B686,CA$1-$A686+1)/10^6)</f>
        <v>0</v>
      </c>
      <c r="CB686" cm="1">
        <f t="array" aca="1" ref="CB686" ca="1">IF($A686&gt;CB$1,"",$C686*INDEX('ETS yield tables'!$D$265:$CO$293,$B686,CB$1-$A686+1)/10^6)</f>
        <v>0</v>
      </c>
      <c r="CC686" cm="1">
        <f t="array" aca="1" ref="CC686" ca="1">IF($A686&gt;CC$1,"",$C686*INDEX('ETS yield tables'!$D$265:$CO$293,$B686,CC$1-$A686+1)/10^6)</f>
        <v>0</v>
      </c>
      <c r="CD686" cm="1">
        <f t="array" aca="1" ref="CD686" ca="1">IF($A686&gt;CD$1,"",$C686*INDEX('ETS yield tables'!$D$265:$CO$293,$B686,CD$1-$A686+1)/10^6)</f>
        <v>0</v>
      </c>
      <c r="CE686" cm="1">
        <f t="array" aca="1" ref="CE686" ca="1">IF($A686&gt;CE$1,"",$C686*INDEX('ETS yield tables'!$D$265:$CO$293,$B686,CE$1-$A686+1)/10^6)</f>
        <v>0</v>
      </c>
      <c r="CF686" cm="1">
        <f t="array" aca="1" ref="CF686" ca="1">IF($A686&gt;CF$1,"",$C686*INDEX('ETS yield tables'!$D$265:$CO$293,$B686,CF$1-$A686+1)/10^6)</f>
        <v>0</v>
      </c>
      <c r="CG686" cm="1">
        <f t="array" aca="1" ref="CG686" ca="1">IF($A686&gt;CG$1,"",$C686*INDEX('ETS yield tables'!$D$265:$CO$293,$B686,CG$1-$A686+1)/10^6)</f>
        <v>0</v>
      </c>
      <c r="CH686" cm="1">
        <f t="array" aca="1" ref="CH686" ca="1">IF($A686&gt;CH$1,"",$C686*INDEX('ETS yield tables'!$D$265:$CO$293,$B686,CH$1-$A686+1)/10^6)</f>
        <v>0</v>
      </c>
      <c r="CI686" cm="1">
        <f t="array" aca="1" ref="CI686" ca="1">IF($A686&gt;CI$1,"",$C686*INDEX('ETS yield tables'!$D$265:$CO$293,$B686,CI$1-$A686+1)/10^6)</f>
        <v>0</v>
      </c>
      <c r="CJ686" cm="1">
        <f t="array" aca="1" ref="CJ686" ca="1">IF($A686&gt;CJ$1,"",$C686*INDEX('ETS yield tables'!$D$265:$CO$293,$B686,CJ$1-$A686+1)/10^6)</f>
        <v>0</v>
      </c>
      <c r="CK686" cm="1">
        <f t="array" aca="1" ref="CK686" ca="1">IF($A686&gt;CK$1,"",$C686*INDEX('ETS yield tables'!$D$265:$CO$293,$B686,CK$1-$A686+1)/10^6)</f>
        <v>0</v>
      </c>
      <c r="CL686" cm="1">
        <f t="array" aca="1" ref="CL686" ca="1">IF($A686&gt;CL$1,"",$C686*INDEX('ETS yield tables'!$D$265:$CO$293,$B686,CL$1-$A686+1)/10^6)</f>
        <v>0</v>
      </c>
      <c r="CM686" cm="1">
        <f t="array" aca="1" ref="CM686" ca="1">IF($A686&gt;CM$1,"",$C686*INDEX('ETS yield tables'!$D$265:$CO$293,$B686,CM$1-$A686+1)/10^6)</f>
        <v>0</v>
      </c>
      <c r="CN686" cm="1">
        <f t="array" aca="1" ref="CN686" ca="1">IF($A686&gt;CN$1,"",$C686*INDEX('ETS yield tables'!$D$265:$CO$293,$B686,CN$1-$A686+1)/10^6)</f>
        <v>0</v>
      </c>
      <c r="CO686" cm="1">
        <f t="array" aca="1" ref="CO686" ca="1">IF($A686&gt;CO$1,"",$C686*INDEX('ETS yield tables'!$D$265:$CO$293,$B686,CO$1-$A686+1)/10^6)</f>
        <v>0</v>
      </c>
    </row>
    <row r="687" spans="1:93" hidden="1" outlineLevel="1">
      <c r="A687">
        <v>1992</v>
      </c>
      <c r="B687">
        <f t="shared" si="309"/>
        <v>27</v>
      </c>
      <c r="C687" s="1">
        <v>0</v>
      </c>
      <c r="D687" s="64"/>
      <c r="E687" s="64"/>
      <c r="F687" s="64"/>
      <c r="G687" s="64"/>
      <c r="H687" s="64"/>
      <c r="I687" s="64"/>
      <c r="J687" s="64"/>
      <c r="K687" s="64"/>
      <c r="L687" s="64"/>
      <c r="M687" s="64"/>
      <c r="N687" s="64"/>
      <c r="O687" s="64"/>
      <c r="P687" s="64"/>
      <c r="Q687" s="64"/>
      <c r="R687" s="64"/>
      <c r="S687" s="64"/>
      <c r="T687" s="64"/>
      <c r="U687" s="64"/>
      <c r="V687" s="64"/>
      <c r="W687" s="64"/>
      <c r="X687" s="64"/>
      <c r="Y687" s="64"/>
      <c r="Z687" s="64"/>
      <c r="AA687" s="64"/>
      <c r="AB687" s="64"/>
      <c r="AC687" s="64"/>
      <c r="AD687" s="64"/>
      <c r="AE687" s="64"/>
      <c r="AF687" cm="1">
        <f t="array" aca="1" ref="AF687" ca="1">IF($A687&gt;AF$1,"",$C687*INDEX('ETS yield tables'!$D$265:$CO$293,$B687,AF$1-$A687+1)/10^6)</f>
        <v>0</v>
      </c>
      <c r="AG687" cm="1">
        <f t="array" aca="1" ref="AG687" ca="1">IF($A687&gt;AG$1,"",$C687*INDEX('ETS yield tables'!$D$265:$CO$293,$B687,AG$1-$A687+1)/10^6)</f>
        <v>0</v>
      </c>
      <c r="AH687" cm="1">
        <f t="array" aca="1" ref="AH687" ca="1">IF($A687&gt;AH$1,"",$C687*INDEX('ETS yield tables'!$D$265:$CO$293,$B687,AH$1-$A687+1)/10^6)</f>
        <v>0</v>
      </c>
      <c r="AI687" cm="1">
        <f t="array" aca="1" ref="AI687" ca="1">IF($A687&gt;AI$1,"",$C687*INDEX('ETS yield tables'!$D$265:$CO$293,$B687,AI$1-$A687+1)/10^6)</f>
        <v>0</v>
      </c>
      <c r="AJ687" cm="1">
        <f t="array" aca="1" ref="AJ687" ca="1">IF($A687&gt;AJ$1,"",$C687*INDEX('ETS yield tables'!$D$265:$CO$293,$B687,AJ$1-$A687+1)/10^6)</f>
        <v>0</v>
      </c>
      <c r="AK687" cm="1">
        <f t="array" aca="1" ref="AK687" ca="1">IF($A687&gt;AK$1,"",$C687*INDEX('ETS yield tables'!$D$265:$CO$293,$B687,AK$1-$A687+1)/10^6)</f>
        <v>0</v>
      </c>
      <c r="AL687" cm="1">
        <f t="array" aca="1" ref="AL687" ca="1">IF($A687&gt;AL$1,"",$C687*INDEX('ETS yield tables'!$D$265:$CO$293,$B687,AL$1-$A687+1)/10^6)</f>
        <v>0</v>
      </c>
      <c r="AM687" cm="1">
        <f t="array" aca="1" ref="AM687" ca="1">IF($A687&gt;AM$1,"",$C687*INDEX('ETS yield tables'!$D$265:$CO$293,$B687,AM$1-$A687+1)/10^6)</f>
        <v>0</v>
      </c>
      <c r="AN687" cm="1">
        <f t="array" aca="1" ref="AN687" ca="1">IF($A687&gt;AN$1,"",$C687*INDEX('ETS yield tables'!$D$265:$CO$293,$B687,AN$1-$A687+1)/10^6)</f>
        <v>0</v>
      </c>
      <c r="AO687" cm="1">
        <f t="array" aca="1" ref="AO687" ca="1">IF($A687&gt;AO$1,"",$C687*INDEX('ETS yield tables'!$D$265:$CO$293,$B687,AO$1-$A687+1)/10^6)</f>
        <v>0</v>
      </c>
      <c r="AP687" cm="1">
        <f t="array" aca="1" ref="AP687" ca="1">IF($A687&gt;AP$1,"",$C687*INDEX('ETS yield tables'!$D$265:$CO$293,$B687,AP$1-$A687+1)/10^6)</f>
        <v>0</v>
      </c>
      <c r="AQ687" cm="1">
        <f t="array" aca="1" ref="AQ687" ca="1">IF($A687&gt;AQ$1,"",$C687*INDEX('ETS yield tables'!$D$265:$CO$293,$B687,AQ$1-$A687+1)/10^6)</f>
        <v>0</v>
      </c>
      <c r="AR687" cm="1">
        <f t="array" aca="1" ref="AR687" ca="1">IF($A687&gt;AR$1,"",$C687*INDEX('ETS yield tables'!$D$265:$CO$293,$B687,AR$1-$A687+1)/10^6)</f>
        <v>0</v>
      </c>
      <c r="AS687" cm="1">
        <f t="array" aca="1" ref="AS687" ca="1">IF($A687&gt;AS$1,"",$C687*INDEX('ETS yield tables'!$D$265:$CO$293,$B687,AS$1-$A687+1)/10^6)</f>
        <v>0</v>
      </c>
      <c r="AT687" cm="1">
        <f t="array" aca="1" ref="AT687" ca="1">IF($A687&gt;AT$1,"",$C687*INDEX('ETS yield tables'!$D$265:$CO$293,$B687,AT$1-$A687+1)/10^6)</f>
        <v>0</v>
      </c>
      <c r="AU687" cm="1">
        <f t="array" aca="1" ref="AU687" ca="1">IF($A687&gt;AU$1,"",$C687*INDEX('ETS yield tables'!$D$265:$CO$293,$B687,AU$1-$A687+1)/10^6)</f>
        <v>0</v>
      </c>
      <c r="AV687" cm="1">
        <f t="array" aca="1" ref="AV687" ca="1">IF($A687&gt;AV$1,"",$C687*INDEX('ETS yield tables'!$D$265:$CO$293,$B687,AV$1-$A687+1)/10^6)</f>
        <v>0</v>
      </c>
      <c r="AW687" cm="1">
        <f t="array" aca="1" ref="AW687" ca="1">IF($A687&gt;AW$1,"",$C687*INDEX('ETS yield tables'!$D$265:$CO$293,$B687,AW$1-$A687+1)/10^6)</f>
        <v>0</v>
      </c>
      <c r="AX687" cm="1">
        <f t="array" aca="1" ref="AX687" ca="1">IF($A687&gt;AX$1,"",$C687*INDEX('ETS yield tables'!$D$265:$CO$293,$B687,AX$1-$A687+1)/10^6)</f>
        <v>0</v>
      </c>
      <c r="AY687" cm="1">
        <f t="array" aca="1" ref="AY687" ca="1">IF($A687&gt;AY$1,"",$C687*INDEX('ETS yield tables'!$D$265:$CO$293,$B687,AY$1-$A687+1)/10^6)</f>
        <v>0</v>
      </c>
      <c r="AZ687" cm="1">
        <f t="array" aca="1" ref="AZ687" ca="1">IF($A687&gt;AZ$1,"",$C687*INDEX('ETS yield tables'!$D$265:$CO$293,$B687,AZ$1-$A687+1)/10^6)</f>
        <v>0</v>
      </c>
      <c r="BA687" cm="1">
        <f t="array" aca="1" ref="BA687" ca="1">IF($A687&gt;BA$1,"",$C687*INDEX('ETS yield tables'!$D$265:$CO$293,$B687,BA$1-$A687+1)/10^6)</f>
        <v>0</v>
      </c>
      <c r="BB687" cm="1">
        <f t="array" aca="1" ref="BB687" ca="1">IF($A687&gt;BB$1,"",$C687*INDEX('ETS yield tables'!$D$265:$CO$293,$B687,BB$1-$A687+1)/10^6)</f>
        <v>0</v>
      </c>
      <c r="BC687" cm="1">
        <f t="array" aca="1" ref="BC687" ca="1">IF($A687&gt;BC$1,"",$C687*INDEX('ETS yield tables'!$D$265:$CO$293,$B687,BC$1-$A687+1)/10^6)</f>
        <v>0</v>
      </c>
      <c r="BD687" cm="1">
        <f t="array" aca="1" ref="BD687" ca="1">IF($A687&gt;BD$1,"",$C687*INDEX('ETS yield tables'!$D$265:$CO$293,$B687,BD$1-$A687+1)/10^6)</f>
        <v>0</v>
      </c>
      <c r="BE687" cm="1">
        <f t="array" aca="1" ref="BE687" ca="1">IF($A687&gt;BE$1,"",$C687*INDEX('ETS yield tables'!$D$265:$CO$293,$B687,BE$1-$A687+1)/10^6)</f>
        <v>0</v>
      </c>
      <c r="BF687" cm="1">
        <f t="array" aca="1" ref="BF687" ca="1">IF($A687&gt;BF$1,"",$C687*INDEX('ETS yield tables'!$D$265:$CO$293,$B687,BF$1-$A687+1)/10^6)</f>
        <v>0</v>
      </c>
      <c r="BG687" cm="1">
        <f t="array" aca="1" ref="BG687" ca="1">IF($A687&gt;BG$1,"",$C687*INDEX('ETS yield tables'!$D$265:$CO$293,$B687,BG$1-$A687+1)/10^6)</f>
        <v>0</v>
      </c>
      <c r="BH687" cm="1">
        <f t="array" aca="1" ref="BH687" ca="1">IF($A687&gt;BH$1,"",$C687*INDEX('ETS yield tables'!$D$265:$CO$293,$B687,BH$1-$A687+1)/10^6)</f>
        <v>0</v>
      </c>
      <c r="BI687" cm="1">
        <f t="array" aca="1" ref="BI687" ca="1">IF($A687&gt;BI$1,"",$C687*INDEX('ETS yield tables'!$D$265:$CO$293,$B687,BI$1-$A687+1)/10^6)</f>
        <v>0</v>
      </c>
      <c r="BJ687" cm="1">
        <f t="array" aca="1" ref="BJ687" ca="1">IF($A687&gt;BJ$1,"",$C687*INDEX('ETS yield tables'!$D$265:$CO$293,$B687,BJ$1-$A687+1)/10^6)</f>
        <v>0</v>
      </c>
      <c r="BK687" cm="1">
        <f t="array" aca="1" ref="BK687" ca="1">IF($A687&gt;BK$1,"",$C687*INDEX('ETS yield tables'!$D$265:$CO$293,$B687,BK$1-$A687+1)/10^6)</f>
        <v>0</v>
      </c>
      <c r="BL687" cm="1">
        <f t="array" aca="1" ref="BL687" ca="1">IF($A687&gt;BL$1,"",$C687*INDEX('ETS yield tables'!$D$265:$CO$293,$B687,BL$1-$A687+1)/10^6)</f>
        <v>0</v>
      </c>
      <c r="BM687" cm="1">
        <f t="array" aca="1" ref="BM687" ca="1">IF($A687&gt;BM$1,"",$C687*INDEX('ETS yield tables'!$D$265:$CO$293,$B687,BM$1-$A687+1)/10^6)</f>
        <v>0</v>
      </c>
      <c r="BN687" cm="1">
        <f t="array" aca="1" ref="BN687" ca="1">IF($A687&gt;BN$1,"",$C687*INDEX('ETS yield tables'!$D$265:$CO$293,$B687,BN$1-$A687+1)/10^6)</f>
        <v>0</v>
      </c>
      <c r="BO687" cm="1">
        <f t="array" aca="1" ref="BO687" ca="1">IF($A687&gt;BO$1,"",$C687*INDEX('ETS yield tables'!$D$265:$CO$293,$B687,BO$1-$A687+1)/10^6)</f>
        <v>0</v>
      </c>
      <c r="BP687" cm="1">
        <f t="array" aca="1" ref="BP687" ca="1">IF($A687&gt;BP$1,"",$C687*INDEX('ETS yield tables'!$D$265:$CO$293,$B687,BP$1-$A687+1)/10^6)</f>
        <v>0</v>
      </c>
      <c r="BQ687" cm="1">
        <f t="array" aca="1" ref="BQ687" ca="1">IF($A687&gt;BQ$1,"",$C687*INDEX('ETS yield tables'!$D$265:$CO$293,$B687,BQ$1-$A687+1)/10^6)</f>
        <v>0</v>
      </c>
      <c r="BR687" cm="1">
        <f t="array" aca="1" ref="BR687" ca="1">IF($A687&gt;BR$1,"",$C687*INDEX('ETS yield tables'!$D$265:$CO$293,$B687,BR$1-$A687+1)/10^6)</f>
        <v>0</v>
      </c>
      <c r="BS687" cm="1">
        <f t="array" aca="1" ref="BS687" ca="1">IF($A687&gt;BS$1,"",$C687*INDEX('ETS yield tables'!$D$265:$CO$293,$B687,BS$1-$A687+1)/10^6)</f>
        <v>0</v>
      </c>
      <c r="BT687" cm="1">
        <f t="array" aca="1" ref="BT687" ca="1">IF($A687&gt;BT$1,"",$C687*INDEX('ETS yield tables'!$D$265:$CO$293,$B687,BT$1-$A687+1)/10^6)</f>
        <v>0</v>
      </c>
      <c r="BU687" cm="1">
        <f t="array" aca="1" ref="BU687" ca="1">IF($A687&gt;BU$1,"",$C687*INDEX('ETS yield tables'!$D$265:$CO$293,$B687,BU$1-$A687+1)/10^6)</f>
        <v>0</v>
      </c>
      <c r="BV687" cm="1">
        <f t="array" aca="1" ref="BV687" ca="1">IF($A687&gt;BV$1,"",$C687*INDEX('ETS yield tables'!$D$265:$CO$293,$B687,BV$1-$A687+1)/10^6)</f>
        <v>0</v>
      </c>
      <c r="BW687" cm="1">
        <f t="array" aca="1" ref="BW687" ca="1">IF($A687&gt;BW$1,"",$C687*INDEX('ETS yield tables'!$D$265:$CO$293,$B687,BW$1-$A687+1)/10^6)</f>
        <v>0</v>
      </c>
      <c r="BX687" cm="1">
        <f t="array" aca="1" ref="BX687" ca="1">IF($A687&gt;BX$1,"",$C687*INDEX('ETS yield tables'!$D$265:$CO$293,$B687,BX$1-$A687+1)/10^6)</f>
        <v>0</v>
      </c>
      <c r="BY687" cm="1">
        <f t="array" aca="1" ref="BY687" ca="1">IF($A687&gt;BY$1,"",$C687*INDEX('ETS yield tables'!$D$265:$CO$293,$B687,BY$1-$A687+1)/10^6)</f>
        <v>0</v>
      </c>
      <c r="BZ687" cm="1">
        <f t="array" aca="1" ref="BZ687" ca="1">IF($A687&gt;BZ$1,"",$C687*INDEX('ETS yield tables'!$D$265:$CO$293,$B687,BZ$1-$A687+1)/10^6)</f>
        <v>0</v>
      </c>
      <c r="CA687" cm="1">
        <f t="array" aca="1" ref="CA687" ca="1">IF($A687&gt;CA$1,"",$C687*INDEX('ETS yield tables'!$D$265:$CO$293,$B687,CA$1-$A687+1)/10^6)</f>
        <v>0</v>
      </c>
      <c r="CB687" cm="1">
        <f t="array" aca="1" ref="CB687" ca="1">IF($A687&gt;CB$1,"",$C687*INDEX('ETS yield tables'!$D$265:$CO$293,$B687,CB$1-$A687+1)/10^6)</f>
        <v>0</v>
      </c>
      <c r="CC687" cm="1">
        <f t="array" aca="1" ref="CC687" ca="1">IF($A687&gt;CC$1,"",$C687*INDEX('ETS yield tables'!$D$265:$CO$293,$B687,CC$1-$A687+1)/10^6)</f>
        <v>0</v>
      </c>
      <c r="CD687" cm="1">
        <f t="array" aca="1" ref="CD687" ca="1">IF($A687&gt;CD$1,"",$C687*INDEX('ETS yield tables'!$D$265:$CO$293,$B687,CD$1-$A687+1)/10^6)</f>
        <v>0</v>
      </c>
      <c r="CE687" cm="1">
        <f t="array" aca="1" ref="CE687" ca="1">IF($A687&gt;CE$1,"",$C687*INDEX('ETS yield tables'!$D$265:$CO$293,$B687,CE$1-$A687+1)/10^6)</f>
        <v>0</v>
      </c>
      <c r="CF687" cm="1">
        <f t="array" aca="1" ref="CF687" ca="1">IF($A687&gt;CF$1,"",$C687*INDEX('ETS yield tables'!$D$265:$CO$293,$B687,CF$1-$A687+1)/10^6)</f>
        <v>0</v>
      </c>
      <c r="CG687" cm="1">
        <f t="array" aca="1" ref="CG687" ca="1">IF($A687&gt;CG$1,"",$C687*INDEX('ETS yield tables'!$D$265:$CO$293,$B687,CG$1-$A687+1)/10^6)</f>
        <v>0</v>
      </c>
      <c r="CH687" cm="1">
        <f t="array" aca="1" ref="CH687" ca="1">IF($A687&gt;CH$1,"",$C687*INDEX('ETS yield tables'!$D$265:$CO$293,$B687,CH$1-$A687+1)/10^6)</f>
        <v>0</v>
      </c>
      <c r="CI687" cm="1">
        <f t="array" aca="1" ref="CI687" ca="1">IF($A687&gt;CI$1,"",$C687*INDEX('ETS yield tables'!$D$265:$CO$293,$B687,CI$1-$A687+1)/10^6)</f>
        <v>0</v>
      </c>
      <c r="CJ687" cm="1">
        <f t="array" aca="1" ref="CJ687" ca="1">IF($A687&gt;CJ$1,"",$C687*INDEX('ETS yield tables'!$D$265:$CO$293,$B687,CJ$1-$A687+1)/10^6)</f>
        <v>0</v>
      </c>
      <c r="CK687" cm="1">
        <f t="array" aca="1" ref="CK687" ca="1">IF($A687&gt;CK$1,"",$C687*INDEX('ETS yield tables'!$D$265:$CO$293,$B687,CK$1-$A687+1)/10^6)</f>
        <v>0</v>
      </c>
      <c r="CL687" cm="1">
        <f t="array" aca="1" ref="CL687" ca="1">IF($A687&gt;CL$1,"",$C687*INDEX('ETS yield tables'!$D$265:$CO$293,$B687,CL$1-$A687+1)/10^6)</f>
        <v>0</v>
      </c>
      <c r="CM687" cm="1">
        <f t="array" aca="1" ref="CM687" ca="1">IF($A687&gt;CM$1,"",$C687*INDEX('ETS yield tables'!$D$265:$CO$293,$B687,CM$1-$A687+1)/10^6)</f>
        <v>0</v>
      </c>
      <c r="CN687" cm="1">
        <f t="array" aca="1" ref="CN687" ca="1">IF($A687&gt;CN$1,"",$C687*INDEX('ETS yield tables'!$D$265:$CO$293,$B687,CN$1-$A687+1)/10^6)</f>
        <v>0</v>
      </c>
      <c r="CO687" cm="1">
        <f t="array" aca="1" ref="CO687" ca="1">IF($A687&gt;CO$1,"",$C687*INDEX('ETS yield tables'!$D$265:$CO$293,$B687,CO$1-$A687+1)/10^6)</f>
        <v>0</v>
      </c>
    </row>
    <row r="688" spans="1:93" hidden="1" outlineLevel="1">
      <c r="A688">
        <v>1993</v>
      </c>
      <c r="B688">
        <f t="shared" si="309"/>
        <v>26</v>
      </c>
      <c r="C688" s="1">
        <v>0</v>
      </c>
      <c r="D688" s="64"/>
      <c r="E688" s="64"/>
      <c r="F688" s="64"/>
      <c r="G688" s="64"/>
      <c r="H688" s="64"/>
      <c r="I688" s="64"/>
      <c r="J688" s="64"/>
      <c r="K688" s="64"/>
      <c r="L688" s="64"/>
      <c r="M688" s="64"/>
      <c r="N688" s="64"/>
      <c r="O688" s="64"/>
      <c r="P688" s="64"/>
      <c r="Q688" s="64"/>
      <c r="R688" s="64"/>
      <c r="S688" s="64"/>
      <c r="T688" s="64"/>
      <c r="U688" s="64"/>
      <c r="V688" s="64"/>
      <c r="W688" s="64"/>
      <c r="X688" s="64"/>
      <c r="Y688" s="64"/>
      <c r="Z688" s="64"/>
      <c r="AA688" s="64"/>
      <c r="AB688" s="64"/>
      <c r="AC688" s="64"/>
      <c r="AD688" s="64"/>
      <c r="AE688" s="64"/>
      <c r="AF688" cm="1">
        <f t="array" aca="1" ref="AF688" ca="1">IF($A688&gt;AF$1,"",$C688*INDEX('ETS yield tables'!$D$265:$CO$293,$B688,AF$1-$A688+1)/10^6)</f>
        <v>0</v>
      </c>
      <c r="AG688" cm="1">
        <f t="array" aca="1" ref="AG688" ca="1">IF($A688&gt;AG$1,"",$C688*INDEX('ETS yield tables'!$D$265:$CO$293,$B688,AG$1-$A688+1)/10^6)</f>
        <v>0</v>
      </c>
      <c r="AH688" cm="1">
        <f t="array" aca="1" ref="AH688" ca="1">IF($A688&gt;AH$1,"",$C688*INDEX('ETS yield tables'!$D$265:$CO$293,$B688,AH$1-$A688+1)/10^6)</f>
        <v>0</v>
      </c>
      <c r="AI688" cm="1">
        <f t="array" aca="1" ref="AI688" ca="1">IF($A688&gt;AI$1,"",$C688*INDEX('ETS yield tables'!$D$265:$CO$293,$B688,AI$1-$A688+1)/10^6)</f>
        <v>0</v>
      </c>
      <c r="AJ688" cm="1">
        <f t="array" aca="1" ref="AJ688" ca="1">IF($A688&gt;AJ$1,"",$C688*INDEX('ETS yield tables'!$D$265:$CO$293,$B688,AJ$1-$A688+1)/10^6)</f>
        <v>0</v>
      </c>
      <c r="AK688" cm="1">
        <f t="array" aca="1" ref="AK688" ca="1">IF($A688&gt;AK$1,"",$C688*INDEX('ETS yield tables'!$D$265:$CO$293,$B688,AK$1-$A688+1)/10^6)</f>
        <v>0</v>
      </c>
      <c r="AL688" cm="1">
        <f t="array" aca="1" ref="AL688" ca="1">IF($A688&gt;AL$1,"",$C688*INDEX('ETS yield tables'!$D$265:$CO$293,$B688,AL$1-$A688+1)/10^6)</f>
        <v>0</v>
      </c>
      <c r="AM688" cm="1">
        <f t="array" aca="1" ref="AM688" ca="1">IF($A688&gt;AM$1,"",$C688*INDEX('ETS yield tables'!$D$265:$CO$293,$B688,AM$1-$A688+1)/10^6)</f>
        <v>0</v>
      </c>
      <c r="AN688" cm="1">
        <f t="array" aca="1" ref="AN688" ca="1">IF($A688&gt;AN$1,"",$C688*INDEX('ETS yield tables'!$D$265:$CO$293,$B688,AN$1-$A688+1)/10^6)</f>
        <v>0</v>
      </c>
      <c r="AO688" cm="1">
        <f t="array" aca="1" ref="AO688" ca="1">IF($A688&gt;AO$1,"",$C688*INDEX('ETS yield tables'!$D$265:$CO$293,$B688,AO$1-$A688+1)/10^6)</f>
        <v>0</v>
      </c>
      <c r="AP688" cm="1">
        <f t="array" aca="1" ref="AP688" ca="1">IF($A688&gt;AP$1,"",$C688*INDEX('ETS yield tables'!$D$265:$CO$293,$B688,AP$1-$A688+1)/10^6)</f>
        <v>0</v>
      </c>
      <c r="AQ688" cm="1">
        <f t="array" aca="1" ref="AQ688" ca="1">IF($A688&gt;AQ$1,"",$C688*INDEX('ETS yield tables'!$D$265:$CO$293,$B688,AQ$1-$A688+1)/10^6)</f>
        <v>0</v>
      </c>
      <c r="AR688" cm="1">
        <f t="array" aca="1" ref="AR688" ca="1">IF($A688&gt;AR$1,"",$C688*INDEX('ETS yield tables'!$D$265:$CO$293,$B688,AR$1-$A688+1)/10^6)</f>
        <v>0</v>
      </c>
      <c r="AS688" cm="1">
        <f t="array" aca="1" ref="AS688" ca="1">IF($A688&gt;AS$1,"",$C688*INDEX('ETS yield tables'!$D$265:$CO$293,$B688,AS$1-$A688+1)/10^6)</f>
        <v>0</v>
      </c>
      <c r="AT688" cm="1">
        <f t="array" aca="1" ref="AT688" ca="1">IF($A688&gt;AT$1,"",$C688*INDEX('ETS yield tables'!$D$265:$CO$293,$B688,AT$1-$A688+1)/10^6)</f>
        <v>0</v>
      </c>
      <c r="AU688" cm="1">
        <f t="array" aca="1" ref="AU688" ca="1">IF($A688&gt;AU$1,"",$C688*INDEX('ETS yield tables'!$D$265:$CO$293,$B688,AU$1-$A688+1)/10^6)</f>
        <v>0</v>
      </c>
      <c r="AV688" cm="1">
        <f t="array" aca="1" ref="AV688" ca="1">IF($A688&gt;AV$1,"",$C688*INDEX('ETS yield tables'!$D$265:$CO$293,$B688,AV$1-$A688+1)/10^6)</f>
        <v>0</v>
      </c>
      <c r="AW688" cm="1">
        <f t="array" aca="1" ref="AW688" ca="1">IF($A688&gt;AW$1,"",$C688*INDEX('ETS yield tables'!$D$265:$CO$293,$B688,AW$1-$A688+1)/10^6)</f>
        <v>0</v>
      </c>
      <c r="AX688" cm="1">
        <f t="array" aca="1" ref="AX688" ca="1">IF($A688&gt;AX$1,"",$C688*INDEX('ETS yield tables'!$D$265:$CO$293,$B688,AX$1-$A688+1)/10^6)</f>
        <v>0</v>
      </c>
      <c r="AY688" cm="1">
        <f t="array" aca="1" ref="AY688" ca="1">IF($A688&gt;AY$1,"",$C688*INDEX('ETS yield tables'!$D$265:$CO$293,$B688,AY$1-$A688+1)/10^6)</f>
        <v>0</v>
      </c>
      <c r="AZ688" cm="1">
        <f t="array" aca="1" ref="AZ688" ca="1">IF($A688&gt;AZ$1,"",$C688*INDEX('ETS yield tables'!$D$265:$CO$293,$B688,AZ$1-$A688+1)/10^6)</f>
        <v>0</v>
      </c>
      <c r="BA688" cm="1">
        <f t="array" aca="1" ref="BA688" ca="1">IF($A688&gt;BA$1,"",$C688*INDEX('ETS yield tables'!$D$265:$CO$293,$B688,BA$1-$A688+1)/10^6)</f>
        <v>0</v>
      </c>
      <c r="BB688" cm="1">
        <f t="array" aca="1" ref="BB688" ca="1">IF($A688&gt;BB$1,"",$C688*INDEX('ETS yield tables'!$D$265:$CO$293,$B688,BB$1-$A688+1)/10^6)</f>
        <v>0</v>
      </c>
      <c r="BC688" cm="1">
        <f t="array" aca="1" ref="BC688" ca="1">IF($A688&gt;BC$1,"",$C688*INDEX('ETS yield tables'!$D$265:$CO$293,$B688,BC$1-$A688+1)/10^6)</f>
        <v>0</v>
      </c>
      <c r="BD688" cm="1">
        <f t="array" aca="1" ref="BD688" ca="1">IF($A688&gt;BD$1,"",$C688*INDEX('ETS yield tables'!$D$265:$CO$293,$B688,BD$1-$A688+1)/10^6)</f>
        <v>0</v>
      </c>
      <c r="BE688" cm="1">
        <f t="array" aca="1" ref="BE688" ca="1">IF($A688&gt;BE$1,"",$C688*INDEX('ETS yield tables'!$D$265:$CO$293,$B688,BE$1-$A688+1)/10^6)</f>
        <v>0</v>
      </c>
      <c r="BF688" cm="1">
        <f t="array" aca="1" ref="BF688" ca="1">IF($A688&gt;BF$1,"",$C688*INDEX('ETS yield tables'!$D$265:$CO$293,$B688,BF$1-$A688+1)/10^6)</f>
        <v>0</v>
      </c>
      <c r="BG688" cm="1">
        <f t="array" aca="1" ref="BG688" ca="1">IF($A688&gt;BG$1,"",$C688*INDEX('ETS yield tables'!$D$265:$CO$293,$B688,BG$1-$A688+1)/10^6)</f>
        <v>0</v>
      </c>
      <c r="BH688" cm="1">
        <f t="array" aca="1" ref="BH688" ca="1">IF($A688&gt;BH$1,"",$C688*INDEX('ETS yield tables'!$D$265:$CO$293,$B688,BH$1-$A688+1)/10^6)</f>
        <v>0</v>
      </c>
      <c r="BI688" cm="1">
        <f t="array" aca="1" ref="BI688" ca="1">IF($A688&gt;BI$1,"",$C688*INDEX('ETS yield tables'!$D$265:$CO$293,$B688,BI$1-$A688+1)/10^6)</f>
        <v>0</v>
      </c>
      <c r="BJ688" cm="1">
        <f t="array" aca="1" ref="BJ688" ca="1">IF($A688&gt;BJ$1,"",$C688*INDEX('ETS yield tables'!$D$265:$CO$293,$B688,BJ$1-$A688+1)/10^6)</f>
        <v>0</v>
      </c>
      <c r="BK688" cm="1">
        <f t="array" aca="1" ref="BK688" ca="1">IF($A688&gt;BK$1,"",$C688*INDEX('ETS yield tables'!$D$265:$CO$293,$B688,BK$1-$A688+1)/10^6)</f>
        <v>0</v>
      </c>
      <c r="BL688" cm="1">
        <f t="array" aca="1" ref="BL688" ca="1">IF($A688&gt;BL$1,"",$C688*INDEX('ETS yield tables'!$D$265:$CO$293,$B688,BL$1-$A688+1)/10^6)</f>
        <v>0</v>
      </c>
      <c r="BM688" cm="1">
        <f t="array" aca="1" ref="BM688" ca="1">IF($A688&gt;BM$1,"",$C688*INDEX('ETS yield tables'!$D$265:$CO$293,$B688,BM$1-$A688+1)/10^6)</f>
        <v>0</v>
      </c>
      <c r="BN688" cm="1">
        <f t="array" aca="1" ref="BN688" ca="1">IF($A688&gt;BN$1,"",$C688*INDEX('ETS yield tables'!$D$265:$CO$293,$B688,BN$1-$A688+1)/10^6)</f>
        <v>0</v>
      </c>
      <c r="BO688" cm="1">
        <f t="array" aca="1" ref="BO688" ca="1">IF($A688&gt;BO$1,"",$C688*INDEX('ETS yield tables'!$D$265:$CO$293,$B688,BO$1-$A688+1)/10^6)</f>
        <v>0</v>
      </c>
      <c r="BP688" cm="1">
        <f t="array" aca="1" ref="BP688" ca="1">IF($A688&gt;BP$1,"",$C688*INDEX('ETS yield tables'!$D$265:$CO$293,$B688,BP$1-$A688+1)/10^6)</f>
        <v>0</v>
      </c>
      <c r="BQ688" cm="1">
        <f t="array" aca="1" ref="BQ688" ca="1">IF($A688&gt;BQ$1,"",$C688*INDEX('ETS yield tables'!$D$265:$CO$293,$B688,BQ$1-$A688+1)/10^6)</f>
        <v>0</v>
      </c>
      <c r="BR688" cm="1">
        <f t="array" aca="1" ref="BR688" ca="1">IF($A688&gt;BR$1,"",$C688*INDEX('ETS yield tables'!$D$265:$CO$293,$B688,BR$1-$A688+1)/10^6)</f>
        <v>0</v>
      </c>
      <c r="BS688" cm="1">
        <f t="array" aca="1" ref="BS688" ca="1">IF($A688&gt;BS$1,"",$C688*INDEX('ETS yield tables'!$D$265:$CO$293,$B688,BS$1-$A688+1)/10^6)</f>
        <v>0</v>
      </c>
      <c r="BT688" cm="1">
        <f t="array" aca="1" ref="BT688" ca="1">IF($A688&gt;BT$1,"",$C688*INDEX('ETS yield tables'!$D$265:$CO$293,$B688,BT$1-$A688+1)/10^6)</f>
        <v>0</v>
      </c>
      <c r="BU688" cm="1">
        <f t="array" aca="1" ref="BU688" ca="1">IF($A688&gt;BU$1,"",$C688*INDEX('ETS yield tables'!$D$265:$CO$293,$B688,BU$1-$A688+1)/10^6)</f>
        <v>0</v>
      </c>
      <c r="BV688" cm="1">
        <f t="array" aca="1" ref="BV688" ca="1">IF($A688&gt;BV$1,"",$C688*INDEX('ETS yield tables'!$D$265:$CO$293,$B688,BV$1-$A688+1)/10^6)</f>
        <v>0</v>
      </c>
      <c r="BW688" cm="1">
        <f t="array" aca="1" ref="BW688" ca="1">IF($A688&gt;BW$1,"",$C688*INDEX('ETS yield tables'!$D$265:$CO$293,$B688,BW$1-$A688+1)/10^6)</f>
        <v>0</v>
      </c>
      <c r="BX688" cm="1">
        <f t="array" aca="1" ref="BX688" ca="1">IF($A688&gt;BX$1,"",$C688*INDEX('ETS yield tables'!$D$265:$CO$293,$B688,BX$1-$A688+1)/10^6)</f>
        <v>0</v>
      </c>
      <c r="BY688" cm="1">
        <f t="array" aca="1" ref="BY688" ca="1">IF($A688&gt;BY$1,"",$C688*INDEX('ETS yield tables'!$D$265:$CO$293,$B688,BY$1-$A688+1)/10^6)</f>
        <v>0</v>
      </c>
      <c r="BZ688" cm="1">
        <f t="array" aca="1" ref="BZ688" ca="1">IF($A688&gt;BZ$1,"",$C688*INDEX('ETS yield tables'!$D$265:$CO$293,$B688,BZ$1-$A688+1)/10^6)</f>
        <v>0</v>
      </c>
      <c r="CA688" cm="1">
        <f t="array" aca="1" ref="CA688" ca="1">IF($A688&gt;CA$1,"",$C688*INDEX('ETS yield tables'!$D$265:$CO$293,$B688,CA$1-$A688+1)/10^6)</f>
        <v>0</v>
      </c>
      <c r="CB688" cm="1">
        <f t="array" aca="1" ref="CB688" ca="1">IF($A688&gt;CB$1,"",$C688*INDEX('ETS yield tables'!$D$265:$CO$293,$B688,CB$1-$A688+1)/10^6)</f>
        <v>0</v>
      </c>
      <c r="CC688" cm="1">
        <f t="array" aca="1" ref="CC688" ca="1">IF($A688&gt;CC$1,"",$C688*INDEX('ETS yield tables'!$D$265:$CO$293,$B688,CC$1-$A688+1)/10^6)</f>
        <v>0</v>
      </c>
      <c r="CD688" cm="1">
        <f t="array" aca="1" ref="CD688" ca="1">IF($A688&gt;CD$1,"",$C688*INDEX('ETS yield tables'!$D$265:$CO$293,$B688,CD$1-$A688+1)/10^6)</f>
        <v>0</v>
      </c>
      <c r="CE688" cm="1">
        <f t="array" aca="1" ref="CE688" ca="1">IF($A688&gt;CE$1,"",$C688*INDEX('ETS yield tables'!$D$265:$CO$293,$B688,CE$1-$A688+1)/10^6)</f>
        <v>0</v>
      </c>
      <c r="CF688" cm="1">
        <f t="array" aca="1" ref="CF688" ca="1">IF($A688&gt;CF$1,"",$C688*INDEX('ETS yield tables'!$D$265:$CO$293,$B688,CF$1-$A688+1)/10^6)</f>
        <v>0</v>
      </c>
      <c r="CG688" cm="1">
        <f t="array" aca="1" ref="CG688" ca="1">IF($A688&gt;CG$1,"",$C688*INDEX('ETS yield tables'!$D$265:$CO$293,$B688,CG$1-$A688+1)/10^6)</f>
        <v>0</v>
      </c>
      <c r="CH688" cm="1">
        <f t="array" aca="1" ref="CH688" ca="1">IF($A688&gt;CH$1,"",$C688*INDEX('ETS yield tables'!$D$265:$CO$293,$B688,CH$1-$A688+1)/10^6)</f>
        <v>0</v>
      </c>
      <c r="CI688" cm="1">
        <f t="array" aca="1" ref="CI688" ca="1">IF($A688&gt;CI$1,"",$C688*INDEX('ETS yield tables'!$D$265:$CO$293,$B688,CI$1-$A688+1)/10^6)</f>
        <v>0</v>
      </c>
      <c r="CJ688" cm="1">
        <f t="array" aca="1" ref="CJ688" ca="1">IF($A688&gt;CJ$1,"",$C688*INDEX('ETS yield tables'!$D$265:$CO$293,$B688,CJ$1-$A688+1)/10^6)</f>
        <v>0</v>
      </c>
      <c r="CK688" cm="1">
        <f t="array" aca="1" ref="CK688" ca="1">IF($A688&gt;CK$1,"",$C688*INDEX('ETS yield tables'!$D$265:$CO$293,$B688,CK$1-$A688+1)/10^6)</f>
        <v>0</v>
      </c>
      <c r="CL688" cm="1">
        <f t="array" aca="1" ref="CL688" ca="1">IF($A688&gt;CL$1,"",$C688*INDEX('ETS yield tables'!$D$265:$CO$293,$B688,CL$1-$A688+1)/10^6)</f>
        <v>0</v>
      </c>
      <c r="CM688" cm="1">
        <f t="array" aca="1" ref="CM688" ca="1">IF($A688&gt;CM$1,"",$C688*INDEX('ETS yield tables'!$D$265:$CO$293,$B688,CM$1-$A688+1)/10^6)</f>
        <v>0</v>
      </c>
      <c r="CN688" cm="1">
        <f t="array" aca="1" ref="CN688" ca="1">IF($A688&gt;CN$1,"",$C688*INDEX('ETS yield tables'!$D$265:$CO$293,$B688,CN$1-$A688+1)/10^6)</f>
        <v>0</v>
      </c>
      <c r="CO688" cm="1">
        <f t="array" aca="1" ref="CO688" ca="1">IF($A688&gt;CO$1,"",$C688*INDEX('ETS yield tables'!$D$265:$CO$293,$B688,CO$1-$A688+1)/10^6)</f>
        <v>0</v>
      </c>
    </row>
    <row r="689" spans="1:93" hidden="1" outlineLevel="1">
      <c r="A689">
        <v>1994</v>
      </c>
      <c r="B689">
        <f t="shared" si="309"/>
        <v>25</v>
      </c>
      <c r="C689" s="1">
        <v>0</v>
      </c>
      <c r="D689" s="64"/>
      <c r="E689" s="64"/>
      <c r="F689" s="64"/>
      <c r="G689" s="64"/>
      <c r="H689" s="64"/>
      <c r="I689" s="64"/>
      <c r="J689" s="64"/>
      <c r="K689" s="64"/>
      <c r="L689" s="64"/>
      <c r="M689" s="64"/>
      <c r="N689" s="64"/>
      <c r="O689" s="64"/>
      <c r="P689" s="64"/>
      <c r="Q689" s="64"/>
      <c r="R689" s="64"/>
      <c r="S689" s="64"/>
      <c r="T689" s="64"/>
      <c r="U689" s="64"/>
      <c r="V689" s="64"/>
      <c r="W689" s="64"/>
      <c r="X689" s="64"/>
      <c r="Y689" s="64"/>
      <c r="Z689" s="64"/>
      <c r="AA689" s="64"/>
      <c r="AB689" s="64"/>
      <c r="AC689" s="64"/>
      <c r="AD689" s="64"/>
      <c r="AE689" s="64"/>
      <c r="AF689" cm="1">
        <f t="array" aca="1" ref="AF689" ca="1">IF($A689&gt;AF$1,"",$C689*INDEX('ETS yield tables'!$D$265:$CO$293,$B689,AF$1-$A689+1)/10^6)</f>
        <v>0</v>
      </c>
      <c r="AG689" cm="1">
        <f t="array" aca="1" ref="AG689" ca="1">IF($A689&gt;AG$1,"",$C689*INDEX('ETS yield tables'!$D$265:$CO$293,$B689,AG$1-$A689+1)/10^6)</f>
        <v>0</v>
      </c>
      <c r="AH689" cm="1">
        <f t="array" aca="1" ref="AH689" ca="1">IF($A689&gt;AH$1,"",$C689*INDEX('ETS yield tables'!$D$265:$CO$293,$B689,AH$1-$A689+1)/10^6)</f>
        <v>0</v>
      </c>
      <c r="AI689" cm="1">
        <f t="array" aca="1" ref="AI689" ca="1">IF($A689&gt;AI$1,"",$C689*INDEX('ETS yield tables'!$D$265:$CO$293,$B689,AI$1-$A689+1)/10^6)</f>
        <v>0</v>
      </c>
      <c r="AJ689" cm="1">
        <f t="array" aca="1" ref="AJ689" ca="1">IF($A689&gt;AJ$1,"",$C689*INDEX('ETS yield tables'!$D$265:$CO$293,$B689,AJ$1-$A689+1)/10^6)</f>
        <v>0</v>
      </c>
      <c r="AK689" cm="1">
        <f t="array" aca="1" ref="AK689" ca="1">IF($A689&gt;AK$1,"",$C689*INDEX('ETS yield tables'!$D$265:$CO$293,$B689,AK$1-$A689+1)/10^6)</f>
        <v>0</v>
      </c>
      <c r="AL689" cm="1">
        <f t="array" aca="1" ref="AL689" ca="1">IF($A689&gt;AL$1,"",$C689*INDEX('ETS yield tables'!$D$265:$CO$293,$B689,AL$1-$A689+1)/10^6)</f>
        <v>0</v>
      </c>
      <c r="AM689" cm="1">
        <f t="array" aca="1" ref="AM689" ca="1">IF($A689&gt;AM$1,"",$C689*INDEX('ETS yield tables'!$D$265:$CO$293,$B689,AM$1-$A689+1)/10^6)</f>
        <v>0</v>
      </c>
      <c r="AN689" cm="1">
        <f t="array" aca="1" ref="AN689" ca="1">IF($A689&gt;AN$1,"",$C689*INDEX('ETS yield tables'!$D$265:$CO$293,$B689,AN$1-$A689+1)/10^6)</f>
        <v>0</v>
      </c>
      <c r="AO689" cm="1">
        <f t="array" aca="1" ref="AO689" ca="1">IF($A689&gt;AO$1,"",$C689*INDEX('ETS yield tables'!$D$265:$CO$293,$B689,AO$1-$A689+1)/10^6)</f>
        <v>0</v>
      </c>
      <c r="AP689" cm="1">
        <f t="array" aca="1" ref="AP689" ca="1">IF($A689&gt;AP$1,"",$C689*INDEX('ETS yield tables'!$D$265:$CO$293,$B689,AP$1-$A689+1)/10^6)</f>
        <v>0</v>
      </c>
      <c r="AQ689" cm="1">
        <f t="array" aca="1" ref="AQ689" ca="1">IF($A689&gt;AQ$1,"",$C689*INDEX('ETS yield tables'!$D$265:$CO$293,$B689,AQ$1-$A689+1)/10^6)</f>
        <v>0</v>
      </c>
      <c r="AR689" cm="1">
        <f t="array" aca="1" ref="AR689" ca="1">IF($A689&gt;AR$1,"",$C689*INDEX('ETS yield tables'!$D$265:$CO$293,$B689,AR$1-$A689+1)/10^6)</f>
        <v>0</v>
      </c>
      <c r="AS689" cm="1">
        <f t="array" aca="1" ref="AS689" ca="1">IF($A689&gt;AS$1,"",$C689*INDEX('ETS yield tables'!$D$265:$CO$293,$B689,AS$1-$A689+1)/10^6)</f>
        <v>0</v>
      </c>
      <c r="AT689" cm="1">
        <f t="array" aca="1" ref="AT689" ca="1">IF($A689&gt;AT$1,"",$C689*INDEX('ETS yield tables'!$D$265:$CO$293,$B689,AT$1-$A689+1)/10^6)</f>
        <v>0</v>
      </c>
      <c r="AU689" cm="1">
        <f t="array" aca="1" ref="AU689" ca="1">IF($A689&gt;AU$1,"",$C689*INDEX('ETS yield tables'!$D$265:$CO$293,$B689,AU$1-$A689+1)/10^6)</f>
        <v>0</v>
      </c>
      <c r="AV689" cm="1">
        <f t="array" aca="1" ref="AV689" ca="1">IF($A689&gt;AV$1,"",$C689*INDEX('ETS yield tables'!$D$265:$CO$293,$B689,AV$1-$A689+1)/10^6)</f>
        <v>0</v>
      </c>
      <c r="AW689" cm="1">
        <f t="array" aca="1" ref="AW689" ca="1">IF($A689&gt;AW$1,"",$C689*INDEX('ETS yield tables'!$D$265:$CO$293,$B689,AW$1-$A689+1)/10^6)</f>
        <v>0</v>
      </c>
      <c r="AX689" cm="1">
        <f t="array" aca="1" ref="AX689" ca="1">IF($A689&gt;AX$1,"",$C689*INDEX('ETS yield tables'!$D$265:$CO$293,$B689,AX$1-$A689+1)/10^6)</f>
        <v>0</v>
      </c>
      <c r="AY689" cm="1">
        <f t="array" aca="1" ref="AY689" ca="1">IF($A689&gt;AY$1,"",$C689*INDEX('ETS yield tables'!$D$265:$CO$293,$B689,AY$1-$A689+1)/10^6)</f>
        <v>0</v>
      </c>
      <c r="AZ689" cm="1">
        <f t="array" aca="1" ref="AZ689" ca="1">IF($A689&gt;AZ$1,"",$C689*INDEX('ETS yield tables'!$D$265:$CO$293,$B689,AZ$1-$A689+1)/10^6)</f>
        <v>0</v>
      </c>
      <c r="BA689" cm="1">
        <f t="array" aca="1" ref="BA689" ca="1">IF($A689&gt;BA$1,"",$C689*INDEX('ETS yield tables'!$D$265:$CO$293,$B689,BA$1-$A689+1)/10^6)</f>
        <v>0</v>
      </c>
      <c r="BB689" cm="1">
        <f t="array" aca="1" ref="BB689" ca="1">IF($A689&gt;BB$1,"",$C689*INDEX('ETS yield tables'!$D$265:$CO$293,$B689,BB$1-$A689+1)/10^6)</f>
        <v>0</v>
      </c>
      <c r="BC689" cm="1">
        <f t="array" aca="1" ref="BC689" ca="1">IF($A689&gt;BC$1,"",$C689*INDEX('ETS yield tables'!$D$265:$CO$293,$B689,BC$1-$A689+1)/10^6)</f>
        <v>0</v>
      </c>
      <c r="BD689" cm="1">
        <f t="array" aca="1" ref="BD689" ca="1">IF($A689&gt;BD$1,"",$C689*INDEX('ETS yield tables'!$D$265:$CO$293,$B689,BD$1-$A689+1)/10^6)</f>
        <v>0</v>
      </c>
      <c r="BE689" cm="1">
        <f t="array" aca="1" ref="BE689" ca="1">IF($A689&gt;BE$1,"",$C689*INDEX('ETS yield tables'!$D$265:$CO$293,$B689,BE$1-$A689+1)/10^6)</f>
        <v>0</v>
      </c>
      <c r="BF689" cm="1">
        <f t="array" aca="1" ref="BF689" ca="1">IF($A689&gt;BF$1,"",$C689*INDEX('ETS yield tables'!$D$265:$CO$293,$B689,BF$1-$A689+1)/10^6)</f>
        <v>0</v>
      </c>
      <c r="BG689" cm="1">
        <f t="array" aca="1" ref="BG689" ca="1">IF($A689&gt;BG$1,"",$C689*INDEX('ETS yield tables'!$D$265:$CO$293,$B689,BG$1-$A689+1)/10^6)</f>
        <v>0</v>
      </c>
      <c r="BH689" cm="1">
        <f t="array" aca="1" ref="BH689" ca="1">IF($A689&gt;BH$1,"",$C689*INDEX('ETS yield tables'!$D$265:$CO$293,$B689,BH$1-$A689+1)/10^6)</f>
        <v>0</v>
      </c>
      <c r="BI689" cm="1">
        <f t="array" aca="1" ref="BI689" ca="1">IF($A689&gt;BI$1,"",$C689*INDEX('ETS yield tables'!$D$265:$CO$293,$B689,BI$1-$A689+1)/10^6)</f>
        <v>0</v>
      </c>
      <c r="BJ689" cm="1">
        <f t="array" aca="1" ref="BJ689" ca="1">IF($A689&gt;BJ$1,"",$C689*INDEX('ETS yield tables'!$D$265:$CO$293,$B689,BJ$1-$A689+1)/10^6)</f>
        <v>0</v>
      </c>
      <c r="BK689" cm="1">
        <f t="array" aca="1" ref="BK689" ca="1">IF($A689&gt;BK$1,"",$C689*INDEX('ETS yield tables'!$D$265:$CO$293,$B689,BK$1-$A689+1)/10^6)</f>
        <v>0</v>
      </c>
      <c r="BL689" cm="1">
        <f t="array" aca="1" ref="BL689" ca="1">IF($A689&gt;BL$1,"",$C689*INDEX('ETS yield tables'!$D$265:$CO$293,$B689,BL$1-$A689+1)/10^6)</f>
        <v>0</v>
      </c>
      <c r="BM689" cm="1">
        <f t="array" aca="1" ref="BM689" ca="1">IF($A689&gt;BM$1,"",$C689*INDEX('ETS yield tables'!$D$265:$CO$293,$B689,BM$1-$A689+1)/10^6)</f>
        <v>0</v>
      </c>
      <c r="BN689" cm="1">
        <f t="array" aca="1" ref="BN689" ca="1">IF($A689&gt;BN$1,"",$C689*INDEX('ETS yield tables'!$D$265:$CO$293,$B689,BN$1-$A689+1)/10^6)</f>
        <v>0</v>
      </c>
      <c r="BO689" cm="1">
        <f t="array" aca="1" ref="BO689" ca="1">IF($A689&gt;BO$1,"",$C689*INDEX('ETS yield tables'!$D$265:$CO$293,$B689,BO$1-$A689+1)/10^6)</f>
        <v>0</v>
      </c>
      <c r="BP689" cm="1">
        <f t="array" aca="1" ref="BP689" ca="1">IF($A689&gt;BP$1,"",$C689*INDEX('ETS yield tables'!$D$265:$CO$293,$B689,BP$1-$A689+1)/10^6)</f>
        <v>0</v>
      </c>
      <c r="BQ689" cm="1">
        <f t="array" aca="1" ref="BQ689" ca="1">IF($A689&gt;BQ$1,"",$C689*INDEX('ETS yield tables'!$D$265:$CO$293,$B689,BQ$1-$A689+1)/10^6)</f>
        <v>0</v>
      </c>
      <c r="BR689" cm="1">
        <f t="array" aca="1" ref="BR689" ca="1">IF($A689&gt;BR$1,"",$C689*INDEX('ETS yield tables'!$D$265:$CO$293,$B689,BR$1-$A689+1)/10^6)</f>
        <v>0</v>
      </c>
      <c r="BS689" cm="1">
        <f t="array" aca="1" ref="BS689" ca="1">IF($A689&gt;BS$1,"",$C689*INDEX('ETS yield tables'!$D$265:$CO$293,$B689,BS$1-$A689+1)/10^6)</f>
        <v>0</v>
      </c>
      <c r="BT689" cm="1">
        <f t="array" aca="1" ref="BT689" ca="1">IF($A689&gt;BT$1,"",$C689*INDEX('ETS yield tables'!$D$265:$CO$293,$B689,BT$1-$A689+1)/10^6)</f>
        <v>0</v>
      </c>
      <c r="BU689" cm="1">
        <f t="array" aca="1" ref="BU689" ca="1">IF($A689&gt;BU$1,"",$C689*INDEX('ETS yield tables'!$D$265:$CO$293,$B689,BU$1-$A689+1)/10^6)</f>
        <v>0</v>
      </c>
      <c r="BV689" cm="1">
        <f t="array" aca="1" ref="BV689" ca="1">IF($A689&gt;BV$1,"",$C689*INDEX('ETS yield tables'!$D$265:$CO$293,$B689,BV$1-$A689+1)/10^6)</f>
        <v>0</v>
      </c>
      <c r="BW689" cm="1">
        <f t="array" aca="1" ref="BW689" ca="1">IF($A689&gt;BW$1,"",$C689*INDEX('ETS yield tables'!$D$265:$CO$293,$B689,BW$1-$A689+1)/10^6)</f>
        <v>0</v>
      </c>
      <c r="BX689" cm="1">
        <f t="array" aca="1" ref="BX689" ca="1">IF($A689&gt;BX$1,"",$C689*INDEX('ETS yield tables'!$D$265:$CO$293,$B689,BX$1-$A689+1)/10^6)</f>
        <v>0</v>
      </c>
      <c r="BY689" cm="1">
        <f t="array" aca="1" ref="BY689" ca="1">IF($A689&gt;BY$1,"",$C689*INDEX('ETS yield tables'!$D$265:$CO$293,$B689,BY$1-$A689+1)/10^6)</f>
        <v>0</v>
      </c>
      <c r="BZ689" cm="1">
        <f t="array" aca="1" ref="BZ689" ca="1">IF($A689&gt;BZ$1,"",$C689*INDEX('ETS yield tables'!$D$265:$CO$293,$B689,BZ$1-$A689+1)/10^6)</f>
        <v>0</v>
      </c>
      <c r="CA689" cm="1">
        <f t="array" aca="1" ref="CA689" ca="1">IF($A689&gt;CA$1,"",$C689*INDEX('ETS yield tables'!$D$265:$CO$293,$B689,CA$1-$A689+1)/10^6)</f>
        <v>0</v>
      </c>
      <c r="CB689" cm="1">
        <f t="array" aca="1" ref="CB689" ca="1">IF($A689&gt;CB$1,"",$C689*INDEX('ETS yield tables'!$D$265:$CO$293,$B689,CB$1-$A689+1)/10^6)</f>
        <v>0</v>
      </c>
      <c r="CC689" cm="1">
        <f t="array" aca="1" ref="CC689" ca="1">IF($A689&gt;CC$1,"",$C689*INDEX('ETS yield tables'!$D$265:$CO$293,$B689,CC$1-$A689+1)/10^6)</f>
        <v>0</v>
      </c>
      <c r="CD689" cm="1">
        <f t="array" aca="1" ref="CD689" ca="1">IF($A689&gt;CD$1,"",$C689*INDEX('ETS yield tables'!$D$265:$CO$293,$B689,CD$1-$A689+1)/10^6)</f>
        <v>0</v>
      </c>
      <c r="CE689" cm="1">
        <f t="array" aca="1" ref="CE689" ca="1">IF($A689&gt;CE$1,"",$C689*INDEX('ETS yield tables'!$D$265:$CO$293,$B689,CE$1-$A689+1)/10^6)</f>
        <v>0</v>
      </c>
      <c r="CF689" cm="1">
        <f t="array" aca="1" ref="CF689" ca="1">IF($A689&gt;CF$1,"",$C689*INDEX('ETS yield tables'!$D$265:$CO$293,$B689,CF$1-$A689+1)/10^6)</f>
        <v>0</v>
      </c>
      <c r="CG689" cm="1">
        <f t="array" aca="1" ref="CG689" ca="1">IF($A689&gt;CG$1,"",$C689*INDEX('ETS yield tables'!$D$265:$CO$293,$B689,CG$1-$A689+1)/10^6)</f>
        <v>0</v>
      </c>
      <c r="CH689" cm="1">
        <f t="array" aca="1" ref="CH689" ca="1">IF($A689&gt;CH$1,"",$C689*INDEX('ETS yield tables'!$D$265:$CO$293,$B689,CH$1-$A689+1)/10^6)</f>
        <v>0</v>
      </c>
      <c r="CI689" cm="1">
        <f t="array" aca="1" ref="CI689" ca="1">IF($A689&gt;CI$1,"",$C689*INDEX('ETS yield tables'!$D$265:$CO$293,$B689,CI$1-$A689+1)/10^6)</f>
        <v>0</v>
      </c>
      <c r="CJ689" cm="1">
        <f t="array" aca="1" ref="CJ689" ca="1">IF($A689&gt;CJ$1,"",$C689*INDEX('ETS yield tables'!$D$265:$CO$293,$B689,CJ$1-$A689+1)/10^6)</f>
        <v>0</v>
      </c>
      <c r="CK689" cm="1">
        <f t="array" aca="1" ref="CK689" ca="1">IF($A689&gt;CK$1,"",$C689*INDEX('ETS yield tables'!$D$265:$CO$293,$B689,CK$1-$A689+1)/10^6)</f>
        <v>0</v>
      </c>
      <c r="CL689" cm="1">
        <f t="array" aca="1" ref="CL689" ca="1">IF($A689&gt;CL$1,"",$C689*INDEX('ETS yield tables'!$D$265:$CO$293,$B689,CL$1-$A689+1)/10^6)</f>
        <v>0</v>
      </c>
      <c r="CM689" cm="1">
        <f t="array" aca="1" ref="CM689" ca="1">IF($A689&gt;CM$1,"",$C689*INDEX('ETS yield tables'!$D$265:$CO$293,$B689,CM$1-$A689+1)/10^6)</f>
        <v>0</v>
      </c>
      <c r="CN689" cm="1">
        <f t="array" aca="1" ref="CN689" ca="1">IF($A689&gt;CN$1,"",$C689*INDEX('ETS yield tables'!$D$265:$CO$293,$B689,CN$1-$A689+1)/10^6)</f>
        <v>0</v>
      </c>
      <c r="CO689" cm="1">
        <f t="array" aca="1" ref="CO689" ca="1">IF($A689&gt;CO$1,"",$C689*INDEX('ETS yield tables'!$D$265:$CO$293,$B689,CO$1-$A689+1)/10^6)</f>
        <v>0</v>
      </c>
    </row>
    <row r="690" spans="1:93" hidden="1" outlineLevel="1">
      <c r="A690">
        <v>1995</v>
      </c>
      <c r="B690">
        <f t="shared" si="309"/>
        <v>24</v>
      </c>
      <c r="C690" s="1">
        <v>0</v>
      </c>
      <c r="D690" s="64"/>
      <c r="E690" s="64"/>
      <c r="F690" s="64"/>
      <c r="G690" s="64"/>
      <c r="H690" s="64"/>
      <c r="I690" s="64"/>
      <c r="J690" s="64"/>
      <c r="K690" s="64"/>
      <c r="L690" s="64"/>
      <c r="M690" s="64"/>
      <c r="N690" s="64"/>
      <c r="O690" s="64"/>
      <c r="P690" s="64"/>
      <c r="Q690" s="64"/>
      <c r="R690" s="64"/>
      <c r="S690" s="64"/>
      <c r="T690" s="64"/>
      <c r="U690" s="64"/>
      <c r="V690" s="64"/>
      <c r="W690" s="64"/>
      <c r="X690" s="64"/>
      <c r="Y690" s="64"/>
      <c r="Z690" s="64"/>
      <c r="AA690" s="64"/>
      <c r="AB690" s="64"/>
      <c r="AC690" s="64"/>
      <c r="AD690" s="64"/>
      <c r="AE690" s="64"/>
      <c r="AF690" cm="1">
        <f t="array" aca="1" ref="AF690" ca="1">IF($A690&gt;AF$1,"",$C690*INDEX('ETS yield tables'!$D$265:$CO$293,$B690,AF$1-$A690+1)/10^6)</f>
        <v>0</v>
      </c>
      <c r="AG690" cm="1">
        <f t="array" aca="1" ref="AG690" ca="1">IF($A690&gt;AG$1,"",$C690*INDEX('ETS yield tables'!$D$265:$CO$293,$B690,AG$1-$A690+1)/10^6)</f>
        <v>0</v>
      </c>
      <c r="AH690" cm="1">
        <f t="array" aca="1" ref="AH690" ca="1">IF($A690&gt;AH$1,"",$C690*INDEX('ETS yield tables'!$D$265:$CO$293,$B690,AH$1-$A690+1)/10^6)</f>
        <v>0</v>
      </c>
      <c r="AI690" cm="1">
        <f t="array" aca="1" ref="AI690" ca="1">IF($A690&gt;AI$1,"",$C690*INDEX('ETS yield tables'!$D$265:$CO$293,$B690,AI$1-$A690+1)/10^6)</f>
        <v>0</v>
      </c>
      <c r="AJ690" cm="1">
        <f t="array" aca="1" ref="AJ690" ca="1">IF($A690&gt;AJ$1,"",$C690*INDEX('ETS yield tables'!$D$265:$CO$293,$B690,AJ$1-$A690+1)/10^6)</f>
        <v>0</v>
      </c>
      <c r="AK690" cm="1">
        <f t="array" aca="1" ref="AK690" ca="1">IF($A690&gt;AK$1,"",$C690*INDEX('ETS yield tables'!$D$265:$CO$293,$B690,AK$1-$A690+1)/10^6)</f>
        <v>0</v>
      </c>
      <c r="AL690" cm="1">
        <f t="array" aca="1" ref="AL690" ca="1">IF($A690&gt;AL$1,"",$C690*INDEX('ETS yield tables'!$D$265:$CO$293,$B690,AL$1-$A690+1)/10^6)</f>
        <v>0</v>
      </c>
      <c r="AM690" cm="1">
        <f t="array" aca="1" ref="AM690" ca="1">IF($A690&gt;AM$1,"",$C690*INDEX('ETS yield tables'!$D$265:$CO$293,$B690,AM$1-$A690+1)/10^6)</f>
        <v>0</v>
      </c>
      <c r="AN690" cm="1">
        <f t="array" aca="1" ref="AN690" ca="1">IF($A690&gt;AN$1,"",$C690*INDEX('ETS yield tables'!$D$265:$CO$293,$B690,AN$1-$A690+1)/10^6)</f>
        <v>0</v>
      </c>
      <c r="AO690" cm="1">
        <f t="array" aca="1" ref="AO690" ca="1">IF($A690&gt;AO$1,"",$C690*INDEX('ETS yield tables'!$D$265:$CO$293,$B690,AO$1-$A690+1)/10^6)</f>
        <v>0</v>
      </c>
      <c r="AP690" cm="1">
        <f t="array" aca="1" ref="AP690" ca="1">IF($A690&gt;AP$1,"",$C690*INDEX('ETS yield tables'!$D$265:$CO$293,$B690,AP$1-$A690+1)/10^6)</f>
        <v>0</v>
      </c>
      <c r="AQ690" cm="1">
        <f t="array" aca="1" ref="AQ690" ca="1">IF($A690&gt;AQ$1,"",$C690*INDEX('ETS yield tables'!$D$265:$CO$293,$B690,AQ$1-$A690+1)/10^6)</f>
        <v>0</v>
      </c>
      <c r="AR690" cm="1">
        <f t="array" aca="1" ref="AR690" ca="1">IF($A690&gt;AR$1,"",$C690*INDEX('ETS yield tables'!$D$265:$CO$293,$B690,AR$1-$A690+1)/10^6)</f>
        <v>0</v>
      </c>
      <c r="AS690" cm="1">
        <f t="array" aca="1" ref="AS690" ca="1">IF($A690&gt;AS$1,"",$C690*INDEX('ETS yield tables'!$D$265:$CO$293,$B690,AS$1-$A690+1)/10^6)</f>
        <v>0</v>
      </c>
      <c r="AT690" cm="1">
        <f t="array" aca="1" ref="AT690" ca="1">IF($A690&gt;AT$1,"",$C690*INDEX('ETS yield tables'!$D$265:$CO$293,$B690,AT$1-$A690+1)/10^6)</f>
        <v>0</v>
      </c>
      <c r="AU690" cm="1">
        <f t="array" aca="1" ref="AU690" ca="1">IF($A690&gt;AU$1,"",$C690*INDEX('ETS yield tables'!$D$265:$CO$293,$B690,AU$1-$A690+1)/10^6)</f>
        <v>0</v>
      </c>
      <c r="AV690" cm="1">
        <f t="array" aca="1" ref="AV690" ca="1">IF($A690&gt;AV$1,"",$C690*INDEX('ETS yield tables'!$D$265:$CO$293,$B690,AV$1-$A690+1)/10^6)</f>
        <v>0</v>
      </c>
      <c r="AW690" cm="1">
        <f t="array" aca="1" ref="AW690" ca="1">IF($A690&gt;AW$1,"",$C690*INDEX('ETS yield tables'!$D$265:$CO$293,$B690,AW$1-$A690+1)/10^6)</f>
        <v>0</v>
      </c>
      <c r="AX690" cm="1">
        <f t="array" aca="1" ref="AX690" ca="1">IF($A690&gt;AX$1,"",$C690*INDEX('ETS yield tables'!$D$265:$CO$293,$B690,AX$1-$A690+1)/10^6)</f>
        <v>0</v>
      </c>
      <c r="AY690" cm="1">
        <f t="array" aca="1" ref="AY690" ca="1">IF($A690&gt;AY$1,"",$C690*INDEX('ETS yield tables'!$D$265:$CO$293,$B690,AY$1-$A690+1)/10^6)</f>
        <v>0</v>
      </c>
      <c r="AZ690" cm="1">
        <f t="array" aca="1" ref="AZ690" ca="1">IF($A690&gt;AZ$1,"",$C690*INDEX('ETS yield tables'!$D$265:$CO$293,$B690,AZ$1-$A690+1)/10^6)</f>
        <v>0</v>
      </c>
      <c r="BA690" cm="1">
        <f t="array" aca="1" ref="BA690" ca="1">IF($A690&gt;BA$1,"",$C690*INDEX('ETS yield tables'!$D$265:$CO$293,$B690,BA$1-$A690+1)/10^6)</f>
        <v>0</v>
      </c>
      <c r="BB690" cm="1">
        <f t="array" aca="1" ref="BB690" ca="1">IF($A690&gt;BB$1,"",$C690*INDEX('ETS yield tables'!$D$265:$CO$293,$B690,BB$1-$A690+1)/10^6)</f>
        <v>0</v>
      </c>
      <c r="BC690" cm="1">
        <f t="array" aca="1" ref="BC690" ca="1">IF($A690&gt;BC$1,"",$C690*INDEX('ETS yield tables'!$D$265:$CO$293,$B690,BC$1-$A690+1)/10^6)</f>
        <v>0</v>
      </c>
      <c r="BD690" cm="1">
        <f t="array" aca="1" ref="BD690" ca="1">IF($A690&gt;BD$1,"",$C690*INDEX('ETS yield tables'!$D$265:$CO$293,$B690,BD$1-$A690+1)/10^6)</f>
        <v>0</v>
      </c>
      <c r="BE690" cm="1">
        <f t="array" aca="1" ref="BE690" ca="1">IF($A690&gt;BE$1,"",$C690*INDEX('ETS yield tables'!$D$265:$CO$293,$B690,BE$1-$A690+1)/10^6)</f>
        <v>0</v>
      </c>
      <c r="BF690" cm="1">
        <f t="array" aca="1" ref="BF690" ca="1">IF($A690&gt;BF$1,"",$C690*INDEX('ETS yield tables'!$D$265:$CO$293,$B690,BF$1-$A690+1)/10^6)</f>
        <v>0</v>
      </c>
      <c r="BG690" cm="1">
        <f t="array" aca="1" ref="BG690" ca="1">IF($A690&gt;BG$1,"",$C690*INDEX('ETS yield tables'!$D$265:$CO$293,$B690,BG$1-$A690+1)/10^6)</f>
        <v>0</v>
      </c>
      <c r="BH690" cm="1">
        <f t="array" aca="1" ref="BH690" ca="1">IF($A690&gt;BH$1,"",$C690*INDEX('ETS yield tables'!$D$265:$CO$293,$B690,BH$1-$A690+1)/10^6)</f>
        <v>0</v>
      </c>
      <c r="BI690" cm="1">
        <f t="array" aca="1" ref="BI690" ca="1">IF($A690&gt;BI$1,"",$C690*INDEX('ETS yield tables'!$D$265:$CO$293,$B690,BI$1-$A690+1)/10^6)</f>
        <v>0</v>
      </c>
      <c r="BJ690" cm="1">
        <f t="array" aca="1" ref="BJ690" ca="1">IF($A690&gt;BJ$1,"",$C690*INDEX('ETS yield tables'!$D$265:$CO$293,$B690,BJ$1-$A690+1)/10^6)</f>
        <v>0</v>
      </c>
      <c r="BK690" cm="1">
        <f t="array" aca="1" ref="BK690" ca="1">IF($A690&gt;BK$1,"",$C690*INDEX('ETS yield tables'!$D$265:$CO$293,$B690,BK$1-$A690+1)/10^6)</f>
        <v>0</v>
      </c>
      <c r="BL690" cm="1">
        <f t="array" aca="1" ref="BL690" ca="1">IF($A690&gt;BL$1,"",$C690*INDEX('ETS yield tables'!$D$265:$CO$293,$B690,BL$1-$A690+1)/10^6)</f>
        <v>0</v>
      </c>
      <c r="BM690" cm="1">
        <f t="array" aca="1" ref="BM690" ca="1">IF($A690&gt;BM$1,"",$C690*INDEX('ETS yield tables'!$D$265:$CO$293,$B690,BM$1-$A690+1)/10^6)</f>
        <v>0</v>
      </c>
      <c r="BN690" cm="1">
        <f t="array" aca="1" ref="BN690" ca="1">IF($A690&gt;BN$1,"",$C690*INDEX('ETS yield tables'!$D$265:$CO$293,$B690,BN$1-$A690+1)/10^6)</f>
        <v>0</v>
      </c>
      <c r="BO690" cm="1">
        <f t="array" aca="1" ref="BO690" ca="1">IF($A690&gt;BO$1,"",$C690*INDEX('ETS yield tables'!$D$265:$CO$293,$B690,BO$1-$A690+1)/10^6)</f>
        <v>0</v>
      </c>
      <c r="BP690" cm="1">
        <f t="array" aca="1" ref="BP690" ca="1">IF($A690&gt;BP$1,"",$C690*INDEX('ETS yield tables'!$D$265:$CO$293,$B690,BP$1-$A690+1)/10^6)</f>
        <v>0</v>
      </c>
      <c r="BQ690" cm="1">
        <f t="array" aca="1" ref="BQ690" ca="1">IF($A690&gt;BQ$1,"",$C690*INDEX('ETS yield tables'!$D$265:$CO$293,$B690,BQ$1-$A690+1)/10^6)</f>
        <v>0</v>
      </c>
      <c r="BR690" cm="1">
        <f t="array" aca="1" ref="BR690" ca="1">IF($A690&gt;BR$1,"",$C690*INDEX('ETS yield tables'!$D$265:$CO$293,$B690,BR$1-$A690+1)/10^6)</f>
        <v>0</v>
      </c>
      <c r="BS690" cm="1">
        <f t="array" aca="1" ref="BS690" ca="1">IF($A690&gt;BS$1,"",$C690*INDEX('ETS yield tables'!$D$265:$CO$293,$B690,BS$1-$A690+1)/10^6)</f>
        <v>0</v>
      </c>
      <c r="BT690" cm="1">
        <f t="array" aca="1" ref="BT690" ca="1">IF($A690&gt;BT$1,"",$C690*INDEX('ETS yield tables'!$D$265:$CO$293,$B690,BT$1-$A690+1)/10^6)</f>
        <v>0</v>
      </c>
      <c r="BU690" cm="1">
        <f t="array" aca="1" ref="BU690" ca="1">IF($A690&gt;BU$1,"",$C690*INDEX('ETS yield tables'!$D$265:$CO$293,$B690,BU$1-$A690+1)/10^6)</f>
        <v>0</v>
      </c>
      <c r="BV690" cm="1">
        <f t="array" aca="1" ref="BV690" ca="1">IF($A690&gt;BV$1,"",$C690*INDEX('ETS yield tables'!$D$265:$CO$293,$B690,BV$1-$A690+1)/10^6)</f>
        <v>0</v>
      </c>
      <c r="BW690" cm="1">
        <f t="array" aca="1" ref="BW690" ca="1">IF($A690&gt;BW$1,"",$C690*INDEX('ETS yield tables'!$D$265:$CO$293,$B690,BW$1-$A690+1)/10^6)</f>
        <v>0</v>
      </c>
      <c r="BX690" cm="1">
        <f t="array" aca="1" ref="BX690" ca="1">IF($A690&gt;BX$1,"",$C690*INDEX('ETS yield tables'!$D$265:$CO$293,$B690,BX$1-$A690+1)/10^6)</f>
        <v>0</v>
      </c>
      <c r="BY690" cm="1">
        <f t="array" aca="1" ref="BY690" ca="1">IF($A690&gt;BY$1,"",$C690*INDEX('ETS yield tables'!$D$265:$CO$293,$B690,BY$1-$A690+1)/10^6)</f>
        <v>0</v>
      </c>
      <c r="BZ690" cm="1">
        <f t="array" aca="1" ref="BZ690" ca="1">IF($A690&gt;BZ$1,"",$C690*INDEX('ETS yield tables'!$D$265:$CO$293,$B690,BZ$1-$A690+1)/10^6)</f>
        <v>0</v>
      </c>
      <c r="CA690" cm="1">
        <f t="array" aca="1" ref="CA690" ca="1">IF($A690&gt;CA$1,"",$C690*INDEX('ETS yield tables'!$D$265:$CO$293,$B690,CA$1-$A690+1)/10^6)</f>
        <v>0</v>
      </c>
      <c r="CB690" cm="1">
        <f t="array" aca="1" ref="CB690" ca="1">IF($A690&gt;CB$1,"",$C690*INDEX('ETS yield tables'!$D$265:$CO$293,$B690,CB$1-$A690+1)/10^6)</f>
        <v>0</v>
      </c>
      <c r="CC690" cm="1">
        <f t="array" aca="1" ref="CC690" ca="1">IF($A690&gt;CC$1,"",$C690*INDEX('ETS yield tables'!$D$265:$CO$293,$B690,CC$1-$A690+1)/10^6)</f>
        <v>0</v>
      </c>
      <c r="CD690" cm="1">
        <f t="array" aca="1" ref="CD690" ca="1">IF($A690&gt;CD$1,"",$C690*INDEX('ETS yield tables'!$D$265:$CO$293,$B690,CD$1-$A690+1)/10^6)</f>
        <v>0</v>
      </c>
      <c r="CE690" cm="1">
        <f t="array" aca="1" ref="CE690" ca="1">IF($A690&gt;CE$1,"",$C690*INDEX('ETS yield tables'!$D$265:$CO$293,$B690,CE$1-$A690+1)/10^6)</f>
        <v>0</v>
      </c>
      <c r="CF690" cm="1">
        <f t="array" aca="1" ref="CF690" ca="1">IF($A690&gt;CF$1,"",$C690*INDEX('ETS yield tables'!$D$265:$CO$293,$B690,CF$1-$A690+1)/10^6)</f>
        <v>0</v>
      </c>
      <c r="CG690" cm="1">
        <f t="array" aca="1" ref="CG690" ca="1">IF($A690&gt;CG$1,"",$C690*INDEX('ETS yield tables'!$D$265:$CO$293,$B690,CG$1-$A690+1)/10^6)</f>
        <v>0</v>
      </c>
      <c r="CH690" cm="1">
        <f t="array" aca="1" ref="CH690" ca="1">IF($A690&gt;CH$1,"",$C690*INDEX('ETS yield tables'!$D$265:$CO$293,$B690,CH$1-$A690+1)/10^6)</f>
        <v>0</v>
      </c>
      <c r="CI690" cm="1">
        <f t="array" aca="1" ref="CI690" ca="1">IF($A690&gt;CI$1,"",$C690*INDEX('ETS yield tables'!$D$265:$CO$293,$B690,CI$1-$A690+1)/10^6)</f>
        <v>0</v>
      </c>
      <c r="CJ690" cm="1">
        <f t="array" aca="1" ref="CJ690" ca="1">IF($A690&gt;CJ$1,"",$C690*INDEX('ETS yield tables'!$D$265:$CO$293,$B690,CJ$1-$A690+1)/10^6)</f>
        <v>0</v>
      </c>
      <c r="CK690" cm="1">
        <f t="array" aca="1" ref="CK690" ca="1">IF($A690&gt;CK$1,"",$C690*INDEX('ETS yield tables'!$D$265:$CO$293,$B690,CK$1-$A690+1)/10^6)</f>
        <v>0</v>
      </c>
      <c r="CL690" cm="1">
        <f t="array" aca="1" ref="CL690" ca="1">IF($A690&gt;CL$1,"",$C690*INDEX('ETS yield tables'!$D$265:$CO$293,$B690,CL$1-$A690+1)/10^6)</f>
        <v>0</v>
      </c>
      <c r="CM690" cm="1">
        <f t="array" aca="1" ref="CM690" ca="1">IF($A690&gt;CM$1,"",$C690*INDEX('ETS yield tables'!$D$265:$CO$293,$B690,CM$1-$A690+1)/10^6)</f>
        <v>0</v>
      </c>
      <c r="CN690" cm="1">
        <f t="array" aca="1" ref="CN690" ca="1">IF($A690&gt;CN$1,"",$C690*INDEX('ETS yield tables'!$D$265:$CO$293,$B690,CN$1-$A690+1)/10^6)</f>
        <v>0</v>
      </c>
      <c r="CO690" cm="1">
        <f t="array" aca="1" ref="CO690" ca="1">IF($A690&gt;CO$1,"",$C690*INDEX('ETS yield tables'!$D$265:$CO$293,$B690,CO$1-$A690+1)/10^6)</f>
        <v>0</v>
      </c>
    </row>
    <row r="691" spans="1:93" hidden="1" outlineLevel="1">
      <c r="A691">
        <v>1996</v>
      </c>
      <c r="B691">
        <f t="shared" si="309"/>
        <v>23</v>
      </c>
      <c r="C691" s="1">
        <v>0</v>
      </c>
      <c r="D691" s="64"/>
      <c r="E691" s="64"/>
      <c r="F691" s="64"/>
      <c r="G691" s="64"/>
      <c r="H691" s="64"/>
      <c r="I691" s="64"/>
      <c r="J691" s="64"/>
      <c r="K691" s="64"/>
      <c r="L691" s="64"/>
      <c r="M691" s="64"/>
      <c r="N691" s="64"/>
      <c r="O691" s="64"/>
      <c r="P691" s="64"/>
      <c r="Q691" s="64"/>
      <c r="R691" s="64"/>
      <c r="S691" s="64"/>
      <c r="T691" s="64"/>
      <c r="U691" s="64"/>
      <c r="V691" s="64"/>
      <c r="W691" s="64"/>
      <c r="X691" s="64"/>
      <c r="Y691" s="64"/>
      <c r="Z691" s="64"/>
      <c r="AA691" s="64"/>
      <c r="AB691" s="64"/>
      <c r="AC691" s="64"/>
      <c r="AD691" s="64"/>
      <c r="AE691" s="64"/>
      <c r="AF691" cm="1">
        <f t="array" aca="1" ref="AF691" ca="1">IF($A691&gt;AF$1,"",$C691*INDEX('ETS yield tables'!$D$265:$CO$293,$B691,AF$1-$A691+1)/10^6)</f>
        <v>0</v>
      </c>
      <c r="AG691" cm="1">
        <f t="array" aca="1" ref="AG691" ca="1">IF($A691&gt;AG$1,"",$C691*INDEX('ETS yield tables'!$D$265:$CO$293,$B691,AG$1-$A691+1)/10^6)</f>
        <v>0</v>
      </c>
      <c r="AH691" cm="1">
        <f t="array" aca="1" ref="AH691" ca="1">IF($A691&gt;AH$1,"",$C691*INDEX('ETS yield tables'!$D$265:$CO$293,$B691,AH$1-$A691+1)/10^6)</f>
        <v>0</v>
      </c>
      <c r="AI691" cm="1">
        <f t="array" aca="1" ref="AI691" ca="1">IF($A691&gt;AI$1,"",$C691*INDEX('ETS yield tables'!$D$265:$CO$293,$B691,AI$1-$A691+1)/10^6)</f>
        <v>0</v>
      </c>
      <c r="AJ691" cm="1">
        <f t="array" aca="1" ref="AJ691" ca="1">IF($A691&gt;AJ$1,"",$C691*INDEX('ETS yield tables'!$D$265:$CO$293,$B691,AJ$1-$A691+1)/10^6)</f>
        <v>0</v>
      </c>
      <c r="AK691" cm="1">
        <f t="array" aca="1" ref="AK691" ca="1">IF($A691&gt;AK$1,"",$C691*INDEX('ETS yield tables'!$D$265:$CO$293,$B691,AK$1-$A691+1)/10^6)</f>
        <v>0</v>
      </c>
      <c r="AL691" cm="1">
        <f t="array" aca="1" ref="AL691" ca="1">IF($A691&gt;AL$1,"",$C691*INDEX('ETS yield tables'!$D$265:$CO$293,$B691,AL$1-$A691+1)/10^6)</f>
        <v>0</v>
      </c>
      <c r="AM691" cm="1">
        <f t="array" aca="1" ref="AM691" ca="1">IF($A691&gt;AM$1,"",$C691*INDEX('ETS yield tables'!$D$265:$CO$293,$B691,AM$1-$A691+1)/10^6)</f>
        <v>0</v>
      </c>
      <c r="AN691" cm="1">
        <f t="array" aca="1" ref="AN691" ca="1">IF($A691&gt;AN$1,"",$C691*INDEX('ETS yield tables'!$D$265:$CO$293,$B691,AN$1-$A691+1)/10^6)</f>
        <v>0</v>
      </c>
      <c r="AO691" cm="1">
        <f t="array" aca="1" ref="AO691" ca="1">IF($A691&gt;AO$1,"",$C691*INDEX('ETS yield tables'!$D$265:$CO$293,$B691,AO$1-$A691+1)/10^6)</f>
        <v>0</v>
      </c>
      <c r="AP691" cm="1">
        <f t="array" aca="1" ref="AP691" ca="1">IF($A691&gt;AP$1,"",$C691*INDEX('ETS yield tables'!$D$265:$CO$293,$B691,AP$1-$A691+1)/10^6)</f>
        <v>0</v>
      </c>
      <c r="AQ691" cm="1">
        <f t="array" aca="1" ref="AQ691" ca="1">IF($A691&gt;AQ$1,"",$C691*INDEX('ETS yield tables'!$D$265:$CO$293,$B691,AQ$1-$A691+1)/10^6)</f>
        <v>0</v>
      </c>
      <c r="AR691" cm="1">
        <f t="array" aca="1" ref="AR691" ca="1">IF($A691&gt;AR$1,"",$C691*INDEX('ETS yield tables'!$D$265:$CO$293,$B691,AR$1-$A691+1)/10^6)</f>
        <v>0</v>
      </c>
      <c r="AS691" cm="1">
        <f t="array" aca="1" ref="AS691" ca="1">IF($A691&gt;AS$1,"",$C691*INDEX('ETS yield tables'!$D$265:$CO$293,$B691,AS$1-$A691+1)/10^6)</f>
        <v>0</v>
      </c>
      <c r="AT691" cm="1">
        <f t="array" aca="1" ref="AT691" ca="1">IF($A691&gt;AT$1,"",$C691*INDEX('ETS yield tables'!$D$265:$CO$293,$B691,AT$1-$A691+1)/10^6)</f>
        <v>0</v>
      </c>
      <c r="AU691" cm="1">
        <f t="array" aca="1" ref="AU691" ca="1">IF($A691&gt;AU$1,"",$C691*INDEX('ETS yield tables'!$D$265:$CO$293,$B691,AU$1-$A691+1)/10^6)</f>
        <v>0</v>
      </c>
      <c r="AV691" cm="1">
        <f t="array" aca="1" ref="AV691" ca="1">IF($A691&gt;AV$1,"",$C691*INDEX('ETS yield tables'!$D$265:$CO$293,$B691,AV$1-$A691+1)/10^6)</f>
        <v>0</v>
      </c>
      <c r="AW691" cm="1">
        <f t="array" aca="1" ref="AW691" ca="1">IF($A691&gt;AW$1,"",$C691*INDEX('ETS yield tables'!$D$265:$CO$293,$B691,AW$1-$A691+1)/10^6)</f>
        <v>0</v>
      </c>
      <c r="AX691" cm="1">
        <f t="array" aca="1" ref="AX691" ca="1">IF($A691&gt;AX$1,"",$C691*INDEX('ETS yield tables'!$D$265:$CO$293,$B691,AX$1-$A691+1)/10^6)</f>
        <v>0</v>
      </c>
      <c r="AY691" cm="1">
        <f t="array" aca="1" ref="AY691" ca="1">IF($A691&gt;AY$1,"",$C691*INDEX('ETS yield tables'!$D$265:$CO$293,$B691,AY$1-$A691+1)/10^6)</f>
        <v>0</v>
      </c>
      <c r="AZ691" cm="1">
        <f t="array" aca="1" ref="AZ691" ca="1">IF($A691&gt;AZ$1,"",$C691*INDEX('ETS yield tables'!$D$265:$CO$293,$B691,AZ$1-$A691+1)/10^6)</f>
        <v>0</v>
      </c>
      <c r="BA691" cm="1">
        <f t="array" aca="1" ref="BA691" ca="1">IF($A691&gt;BA$1,"",$C691*INDEX('ETS yield tables'!$D$265:$CO$293,$B691,BA$1-$A691+1)/10^6)</f>
        <v>0</v>
      </c>
      <c r="BB691" cm="1">
        <f t="array" aca="1" ref="BB691" ca="1">IF($A691&gt;BB$1,"",$C691*INDEX('ETS yield tables'!$D$265:$CO$293,$B691,BB$1-$A691+1)/10^6)</f>
        <v>0</v>
      </c>
      <c r="BC691" cm="1">
        <f t="array" aca="1" ref="BC691" ca="1">IF($A691&gt;BC$1,"",$C691*INDEX('ETS yield tables'!$D$265:$CO$293,$B691,BC$1-$A691+1)/10^6)</f>
        <v>0</v>
      </c>
      <c r="BD691" cm="1">
        <f t="array" aca="1" ref="BD691" ca="1">IF($A691&gt;BD$1,"",$C691*INDEX('ETS yield tables'!$D$265:$CO$293,$B691,BD$1-$A691+1)/10^6)</f>
        <v>0</v>
      </c>
      <c r="BE691" cm="1">
        <f t="array" aca="1" ref="BE691" ca="1">IF($A691&gt;BE$1,"",$C691*INDEX('ETS yield tables'!$D$265:$CO$293,$B691,BE$1-$A691+1)/10^6)</f>
        <v>0</v>
      </c>
      <c r="BF691" cm="1">
        <f t="array" aca="1" ref="BF691" ca="1">IF($A691&gt;BF$1,"",$C691*INDEX('ETS yield tables'!$D$265:$CO$293,$B691,BF$1-$A691+1)/10^6)</f>
        <v>0</v>
      </c>
      <c r="BG691" cm="1">
        <f t="array" aca="1" ref="BG691" ca="1">IF($A691&gt;BG$1,"",$C691*INDEX('ETS yield tables'!$D$265:$CO$293,$B691,BG$1-$A691+1)/10^6)</f>
        <v>0</v>
      </c>
      <c r="BH691" cm="1">
        <f t="array" aca="1" ref="BH691" ca="1">IF($A691&gt;BH$1,"",$C691*INDEX('ETS yield tables'!$D$265:$CO$293,$B691,BH$1-$A691+1)/10^6)</f>
        <v>0</v>
      </c>
      <c r="BI691" cm="1">
        <f t="array" aca="1" ref="BI691" ca="1">IF($A691&gt;BI$1,"",$C691*INDEX('ETS yield tables'!$D$265:$CO$293,$B691,BI$1-$A691+1)/10^6)</f>
        <v>0</v>
      </c>
      <c r="BJ691" cm="1">
        <f t="array" aca="1" ref="BJ691" ca="1">IF($A691&gt;BJ$1,"",$C691*INDEX('ETS yield tables'!$D$265:$CO$293,$B691,BJ$1-$A691+1)/10^6)</f>
        <v>0</v>
      </c>
      <c r="BK691" cm="1">
        <f t="array" aca="1" ref="BK691" ca="1">IF($A691&gt;BK$1,"",$C691*INDEX('ETS yield tables'!$D$265:$CO$293,$B691,BK$1-$A691+1)/10^6)</f>
        <v>0</v>
      </c>
      <c r="BL691" cm="1">
        <f t="array" aca="1" ref="BL691" ca="1">IF($A691&gt;BL$1,"",$C691*INDEX('ETS yield tables'!$D$265:$CO$293,$B691,BL$1-$A691+1)/10^6)</f>
        <v>0</v>
      </c>
      <c r="BM691" cm="1">
        <f t="array" aca="1" ref="BM691" ca="1">IF($A691&gt;BM$1,"",$C691*INDEX('ETS yield tables'!$D$265:$CO$293,$B691,BM$1-$A691+1)/10^6)</f>
        <v>0</v>
      </c>
      <c r="BN691" cm="1">
        <f t="array" aca="1" ref="BN691" ca="1">IF($A691&gt;BN$1,"",$C691*INDEX('ETS yield tables'!$D$265:$CO$293,$B691,BN$1-$A691+1)/10^6)</f>
        <v>0</v>
      </c>
      <c r="BO691" cm="1">
        <f t="array" aca="1" ref="BO691" ca="1">IF($A691&gt;BO$1,"",$C691*INDEX('ETS yield tables'!$D$265:$CO$293,$B691,BO$1-$A691+1)/10^6)</f>
        <v>0</v>
      </c>
      <c r="BP691" cm="1">
        <f t="array" aca="1" ref="BP691" ca="1">IF($A691&gt;BP$1,"",$C691*INDEX('ETS yield tables'!$D$265:$CO$293,$B691,BP$1-$A691+1)/10^6)</f>
        <v>0</v>
      </c>
      <c r="BQ691" cm="1">
        <f t="array" aca="1" ref="BQ691" ca="1">IF($A691&gt;BQ$1,"",$C691*INDEX('ETS yield tables'!$D$265:$CO$293,$B691,BQ$1-$A691+1)/10^6)</f>
        <v>0</v>
      </c>
      <c r="BR691" cm="1">
        <f t="array" aca="1" ref="BR691" ca="1">IF($A691&gt;BR$1,"",$C691*INDEX('ETS yield tables'!$D$265:$CO$293,$B691,BR$1-$A691+1)/10^6)</f>
        <v>0</v>
      </c>
      <c r="BS691" cm="1">
        <f t="array" aca="1" ref="BS691" ca="1">IF($A691&gt;BS$1,"",$C691*INDEX('ETS yield tables'!$D$265:$CO$293,$B691,BS$1-$A691+1)/10^6)</f>
        <v>0</v>
      </c>
      <c r="BT691" cm="1">
        <f t="array" aca="1" ref="BT691" ca="1">IF($A691&gt;BT$1,"",$C691*INDEX('ETS yield tables'!$D$265:$CO$293,$B691,BT$1-$A691+1)/10^6)</f>
        <v>0</v>
      </c>
      <c r="BU691" cm="1">
        <f t="array" aca="1" ref="BU691" ca="1">IF($A691&gt;BU$1,"",$C691*INDEX('ETS yield tables'!$D$265:$CO$293,$B691,BU$1-$A691+1)/10^6)</f>
        <v>0</v>
      </c>
      <c r="BV691" cm="1">
        <f t="array" aca="1" ref="BV691" ca="1">IF($A691&gt;BV$1,"",$C691*INDEX('ETS yield tables'!$D$265:$CO$293,$B691,BV$1-$A691+1)/10^6)</f>
        <v>0</v>
      </c>
      <c r="BW691" cm="1">
        <f t="array" aca="1" ref="BW691" ca="1">IF($A691&gt;BW$1,"",$C691*INDEX('ETS yield tables'!$D$265:$CO$293,$B691,BW$1-$A691+1)/10^6)</f>
        <v>0</v>
      </c>
      <c r="BX691" cm="1">
        <f t="array" aca="1" ref="BX691" ca="1">IF($A691&gt;BX$1,"",$C691*INDEX('ETS yield tables'!$D$265:$CO$293,$B691,BX$1-$A691+1)/10^6)</f>
        <v>0</v>
      </c>
      <c r="BY691" cm="1">
        <f t="array" aca="1" ref="BY691" ca="1">IF($A691&gt;BY$1,"",$C691*INDEX('ETS yield tables'!$D$265:$CO$293,$B691,BY$1-$A691+1)/10^6)</f>
        <v>0</v>
      </c>
      <c r="BZ691" cm="1">
        <f t="array" aca="1" ref="BZ691" ca="1">IF($A691&gt;BZ$1,"",$C691*INDEX('ETS yield tables'!$D$265:$CO$293,$B691,BZ$1-$A691+1)/10^6)</f>
        <v>0</v>
      </c>
      <c r="CA691" cm="1">
        <f t="array" aca="1" ref="CA691" ca="1">IF($A691&gt;CA$1,"",$C691*INDEX('ETS yield tables'!$D$265:$CO$293,$B691,CA$1-$A691+1)/10^6)</f>
        <v>0</v>
      </c>
      <c r="CB691" cm="1">
        <f t="array" aca="1" ref="CB691" ca="1">IF($A691&gt;CB$1,"",$C691*INDEX('ETS yield tables'!$D$265:$CO$293,$B691,CB$1-$A691+1)/10^6)</f>
        <v>0</v>
      </c>
      <c r="CC691" cm="1">
        <f t="array" aca="1" ref="CC691" ca="1">IF($A691&gt;CC$1,"",$C691*INDEX('ETS yield tables'!$D$265:$CO$293,$B691,CC$1-$A691+1)/10^6)</f>
        <v>0</v>
      </c>
      <c r="CD691" cm="1">
        <f t="array" aca="1" ref="CD691" ca="1">IF($A691&gt;CD$1,"",$C691*INDEX('ETS yield tables'!$D$265:$CO$293,$B691,CD$1-$A691+1)/10^6)</f>
        <v>0</v>
      </c>
      <c r="CE691" cm="1">
        <f t="array" aca="1" ref="CE691" ca="1">IF($A691&gt;CE$1,"",$C691*INDEX('ETS yield tables'!$D$265:$CO$293,$B691,CE$1-$A691+1)/10^6)</f>
        <v>0</v>
      </c>
      <c r="CF691" cm="1">
        <f t="array" aca="1" ref="CF691" ca="1">IF($A691&gt;CF$1,"",$C691*INDEX('ETS yield tables'!$D$265:$CO$293,$B691,CF$1-$A691+1)/10^6)</f>
        <v>0</v>
      </c>
      <c r="CG691" cm="1">
        <f t="array" aca="1" ref="CG691" ca="1">IF($A691&gt;CG$1,"",$C691*INDEX('ETS yield tables'!$D$265:$CO$293,$B691,CG$1-$A691+1)/10^6)</f>
        <v>0</v>
      </c>
      <c r="CH691" cm="1">
        <f t="array" aca="1" ref="CH691" ca="1">IF($A691&gt;CH$1,"",$C691*INDEX('ETS yield tables'!$D$265:$CO$293,$B691,CH$1-$A691+1)/10^6)</f>
        <v>0</v>
      </c>
      <c r="CI691" cm="1">
        <f t="array" aca="1" ref="CI691" ca="1">IF($A691&gt;CI$1,"",$C691*INDEX('ETS yield tables'!$D$265:$CO$293,$B691,CI$1-$A691+1)/10^6)</f>
        <v>0</v>
      </c>
      <c r="CJ691" cm="1">
        <f t="array" aca="1" ref="CJ691" ca="1">IF($A691&gt;CJ$1,"",$C691*INDEX('ETS yield tables'!$D$265:$CO$293,$B691,CJ$1-$A691+1)/10^6)</f>
        <v>0</v>
      </c>
      <c r="CK691" cm="1">
        <f t="array" aca="1" ref="CK691" ca="1">IF($A691&gt;CK$1,"",$C691*INDEX('ETS yield tables'!$D$265:$CO$293,$B691,CK$1-$A691+1)/10^6)</f>
        <v>0</v>
      </c>
      <c r="CL691" cm="1">
        <f t="array" aca="1" ref="CL691" ca="1">IF($A691&gt;CL$1,"",$C691*INDEX('ETS yield tables'!$D$265:$CO$293,$B691,CL$1-$A691+1)/10^6)</f>
        <v>0</v>
      </c>
      <c r="CM691" cm="1">
        <f t="array" aca="1" ref="CM691" ca="1">IF($A691&gt;CM$1,"",$C691*INDEX('ETS yield tables'!$D$265:$CO$293,$B691,CM$1-$A691+1)/10^6)</f>
        <v>0</v>
      </c>
      <c r="CN691" cm="1">
        <f t="array" aca="1" ref="CN691" ca="1">IF($A691&gt;CN$1,"",$C691*INDEX('ETS yield tables'!$D$265:$CO$293,$B691,CN$1-$A691+1)/10^6)</f>
        <v>0</v>
      </c>
      <c r="CO691" cm="1">
        <f t="array" aca="1" ref="CO691" ca="1">IF($A691&gt;CO$1,"",$C691*INDEX('ETS yield tables'!$D$265:$CO$293,$B691,CO$1-$A691+1)/10^6)</f>
        <v>0</v>
      </c>
    </row>
    <row r="692" spans="1:93" hidden="1" outlineLevel="1">
      <c r="A692">
        <v>1997</v>
      </c>
      <c r="B692">
        <f t="shared" si="309"/>
        <v>22</v>
      </c>
      <c r="C692" s="1">
        <v>0</v>
      </c>
      <c r="D692" s="64"/>
      <c r="E692" s="64"/>
      <c r="F692" s="64"/>
      <c r="G692" s="64"/>
      <c r="H692" s="64"/>
      <c r="I692" s="64"/>
      <c r="J692" s="64"/>
      <c r="K692" s="64"/>
      <c r="L692" s="64"/>
      <c r="M692" s="64"/>
      <c r="N692" s="64"/>
      <c r="O692" s="64"/>
      <c r="P692" s="64"/>
      <c r="Q692" s="64"/>
      <c r="R692" s="64"/>
      <c r="S692" s="64"/>
      <c r="T692" s="64"/>
      <c r="U692" s="64"/>
      <c r="V692" s="64"/>
      <c r="W692" s="64"/>
      <c r="X692" s="64"/>
      <c r="Y692" s="64"/>
      <c r="Z692" s="64"/>
      <c r="AA692" s="64"/>
      <c r="AB692" s="64"/>
      <c r="AC692" s="64"/>
      <c r="AD692" s="64"/>
      <c r="AE692" s="64"/>
      <c r="AF692" cm="1">
        <f t="array" aca="1" ref="AF692" ca="1">IF($A692&gt;AF$1,"",$C692*INDEX('ETS yield tables'!$D$265:$CO$293,$B692,AF$1-$A692+1)/10^6)</f>
        <v>0</v>
      </c>
      <c r="AG692" cm="1">
        <f t="array" aca="1" ref="AG692" ca="1">IF($A692&gt;AG$1,"",$C692*INDEX('ETS yield tables'!$D$265:$CO$293,$B692,AG$1-$A692+1)/10^6)</f>
        <v>0</v>
      </c>
      <c r="AH692" cm="1">
        <f t="array" aca="1" ref="AH692" ca="1">IF($A692&gt;AH$1,"",$C692*INDEX('ETS yield tables'!$D$265:$CO$293,$B692,AH$1-$A692+1)/10^6)</f>
        <v>0</v>
      </c>
      <c r="AI692" cm="1">
        <f t="array" aca="1" ref="AI692" ca="1">IF($A692&gt;AI$1,"",$C692*INDEX('ETS yield tables'!$D$265:$CO$293,$B692,AI$1-$A692+1)/10^6)</f>
        <v>0</v>
      </c>
      <c r="AJ692" cm="1">
        <f t="array" aca="1" ref="AJ692" ca="1">IF($A692&gt;AJ$1,"",$C692*INDEX('ETS yield tables'!$D$265:$CO$293,$B692,AJ$1-$A692+1)/10^6)</f>
        <v>0</v>
      </c>
      <c r="AK692" cm="1">
        <f t="array" aca="1" ref="AK692" ca="1">IF($A692&gt;AK$1,"",$C692*INDEX('ETS yield tables'!$D$265:$CO$293,$B692,AK$1-$A692+1)/10^6)</f>
        <v>0</v>
      </c>
      <c r="AL692" cm="1">
        <f t="array" aca="1" ref="AL692" ca="1">IF($A692&gt;AL$1,"",$C692*INDEX('ETS yield tables'!$D$265:$CO$293,$B692,AL$1-$A692+1)/10^6)</f>
        <v>0</v>
      </c>
      <c r="AM692" cm="1">
        <f t="array" aca="1" ref="AM692" ca="1">IF($A692&gt;AM$1,"",$C692*INDEX('ETS yield tables'!$D$265:$CO$293,$B692,AM$1-$A692+1)/10^6)</f>
        <v>0</v>
      </c>
      <c r="AN692" cm="1">
        <f t="array" aca="1" ref="AN692" ca="1">IF($A692&gt;AN$1,"",$C692*INDEX('ETS yield tables'!$D$265:$CO$293,$B692,AN$1-$A692+1)/10^6)</f>
        <v>0</v>
      </c>
      <c r="AO692" cm="1">
        <f t="array" aca="1" ref="AO692" ca="1">IF($A692&gt;AO$1,"",$C692*INDEX('ETS yield tables'!$D$265:$CO$293,$B692,AO$1-$A692+1)/10^6)</f>
        <v>0</v>
      </c>
      <c r="AP692" cm="1">
        <f t="array" aca="1" ref="AP692" ca="1">IF($A692&gt;AP$1,"",$C692*INDEX('ETS yield tables'!$D$265:$CO$293,$B692,AP$1-$A692+1)/10^6)</f>
        <v>0</v>
      </c>
      <c r="AQ692" cm="1">
        <f t="array" aca="1" ref="AQ692" ca="1">IF($A692&gt;AQ$1,"",$C692*INDEX('ETS yield tables'!$D$265:$CO$293,$B692,AQ$1-$A692+1)/10^6)</f>
        <v>0</v>
      </c>
      <c r="AR692" cm="1">
        <f t="array" aca="1" ref="AR692" ca="1">IF($A692&gt;AR$1,"",$C692*INDEX('ETS yield tables'!$D$265:$CO$293,$B692,AR$1-$A692+1)/10^6)</f>
        <v>0</v>
      </c>
      <c r="AS692" cm="1">
        <f t="array" aca="1" ref="AS692" ca="1">IF($A692&gt;AS$1,"",$C692*INDEX('ETS yield tables'!$D$265:$CO$293,$B692,AS$1-$A692+1)/10^6)</f>
        <v>0</v>
      </c>
      <c r="AT692" cm="1">
        <f t="array" aca="1" ref="AT692" ca="1">IF($A692&gt;AT$1,"",$C692*INDEX('ETS yield tables'!$D$265:$CO$293,$B692,AT$1-$A692+1)/10^6)</f>
        <v>0</v>
      </c>
      <c r="AU692" cm="1">
        <f t="array" aca="1" ref="AU692" ca="1">IF($A692&gt;AU$1,"",$C692*INDEX('ETS yield tables'!$D$265:$CO$293,$B692,AU$1-$A692+1)/10^6)</f>
        <v>0</v>
      </c>
      <c r="AV692" cm="1">
        <f t="array" aca="1" ref="AV692" ca="1">IF($A692&gt;AV$1,"",$C692*INDEX('ETS yield tables'!$D$265:$CO$293,$B692,AV$1-$A692+1)/10^6)</f>
        <v>0</v>
      </c>
      <c r="AW692" cm="1">
        <f t="array" aca="1" ref="AW692" ca="1">IF($A692&gt;AW$1,"",$C692*INDEX('ETS yield tables'!$D$265:$CO$293,$B692,AW$1-$A692+1)/10^6)</f>
        <v>0</v>
      </c>
      <c r="AX692" cm="1">
        <f t="array" aca="1" ref="AX692" ca="1">IF($A692&gt;AX$1,"",$C692*INDEX('ETS yield tables'!$D$265:$CO$293,$B692,AX$1-$A692+1)/10^6)</f>
        <v>0</v>
      </c>
      <c r="AY692" cm="1">
        <f t="array" aca="1" ref="AY692" ca="1">IF($A692&gt;AY$1,"",$C692*INDEX('ETS yield tables'!$D$265:$CO$293,$B692,AY$1-$A692+1)/10^6)</f>
        <v>0</v>
      </c>
      <c r="AZ692" cm="1">
        <f t="array" aca="1" ref="AZ692" ca="1">IF($A692&gt;AZ$1,"",$C692*INDEX('ETS yield tables'!$D$265:$CO$293,$B692,AZ$1-$A692+1)/10^6)</f>
        <v>0</v>
      </c>
      <c r="BA692" cm="1">
        <f t="array" aca="1" ref="BA692" ca="1">IF($A692&gt;BA$1,"",$C692*INDEX('ETS yield tables'!$D$265:$CO$293,$B692,BA$1-$A692+1)/10^6)</f>
        <v>0</v>
      </c>
      <c r="BB692" cm="1">
        <f t="array" aca="1" ref="BB692" ca="1">IF($A692&gt;BB$1,"",$C692*INDEX('ETS yield tables'!$D$265:$CO$293,$B692,BB$1-$A692+1)/10^6)</f>
        <v>0</v>
      </c>
      <c r="BC692" cm="1">
        <f t="array" aca="1" ref="BC692" ca="1">IF($A692&gt;BC$1,"",$C692*INDEX('ETS yield tables'!$D$265:$CO$293,$B692,BC$1-$A692+1)/10^6)</f>
        <v>0</v>
      </c>
      <c r="BD692" cm="1">
        <f t="array" aca="1" ref="BD692" ca="1">IF($A692&gt;BD$1,"",$C692*INDEX('ETS yield tables'!$D$265:$CO$293,$B692,BD$1-$A692+1)/10^6)</f>
        <v>0</v>
      </c>
      <c r="BE692" cm="1">
        <f t="array" aca="1" ref="BE692" ca="1">IF($A692&gt;BE$1,"",$C692*INDEX('ETS yield tables'!$D$265:$CO$293,$B692,BE$1-$A692+1)/10^6)</f>
        <v>0</v>
      </c>
      <c r="BF692" cm="1">
        <f t="array" aca="1" ref="BF692" ca="1">IF($A692&gt;BF$1,"",$C692*INDEX('ETS yield tables'!$D$265:$CO$293,$B692,BF$1-$A692+1)/10^6)</f>
        <v>0</v>
      </c>
      <c r="BG692" cm="1">
        <f t="array" aca="1" ref="BG692" ca="1">IF($A692&gt;BG$1,"",$C692*INDEX('ETS yield tables'!$D$265:$CO$293,$B692,BG$1-$A692+1)/10^6)</f>
        <v>0</v>
      </c>
      <c r="BH692" cm="1">
        <f t="array" aca="1" ref="BH692" ca="1">IF($A692&gt;BH$1,"",$C692*INDEX('ETS yield tables'!$D$265:$CO$293,$B692,BH$1-$A692+1)/10^6)</f>
        <v>0</v>
      </c>
      <c r="BI692" cm="1">
        <f t="array" aca="1" ref="BI692" ca="1">IF($A692&gt;BI$1,"",$C692*INDEX('ETS yield tables'!$D$265:$CO$293,$B692,BI$1-$A692+1)/10^6)</f>
        <v>0</v>
      </c>
      <c r="BJ692" cm="1">
        <f t="array" aca="1" ref="BJ692" ca="1">IF($A692&gt;BJ$1,"",$C692*INDEX('ETS yield tables'!$D$265:$CO$293,$B692,BJ$1-$A692+1)/10^6)</f>
        <v>0</v>
      </c>
      <c r="BK692" cm="1">
        <f t="array" aca="1" ref="BK692" ca="1">IF($A692&gt;BK$1,"",$C692*INDEX('ETS yield tables'!$D$265:$CO$293,$B692,BK$1-$A692+1)/10^6)</f>
        <v>0</v>
      </c>
      <c r="BL692" cm="1">
        <f t="array" aca="1" ref="BL692" ca="1">IF($A692&gt;BL$1,"",$C692*INDEX('ETS yield tables'!$D$265:$CO$293,$B692,BL$1-$A692+1)/10^6)</f>
        <v>0</v>
      </c>
      <c r="BM692" cm="1">
        <f t="array" aca="1" ref="BM692" ca="1">IF($A692&gt;BM$1,"",$C692*INDEX('ETS yield tables'!$D$265:$CO$293,$B692,BM$1-$A692+1)/10^6)</f>
        <v>0</v>
      </c>
      <c r="BN692" cm="1">
        <f t="array" aca="1" ref="BN692" ca="1">IF($A692&gt;BN$1,"",$C692*INDEX('ETS yield tables'!$D$265:$CO$293,$B692,BN$1-$A692+1)/10^6)</f>
        <v>0</v>
      </c>
      <c r="BO692" cm="1">
        <f t="array" aca="1" ref="BO692" ca="1">IF($A692&gt;BO$1,"",$C692*INDEX('ETS yield tables'!$D$265:$CO$293,$B692,BO$1-$A692+1)/10^6)</f>
        <v>0</v>
      </c>
      <c r="BP692" cm="1">
        <f t="array" aca="1" ref="BP692" ca="1">IF($A692&gt;BP$1,"",$C692*INDEX('ETS yield tables'!$D$265:$CO$293,$B692,BP$1-$A692+1)/10^6)</f>
        <v>0</v>
      </c>
      <c r="BQ692" cm="1">
        <f t="array" aca="1" ref="BQ692" ca="1">IF($A692&gt;BQ$1,"",$C692*INDEX('ETS yield tables'!$D$265:$CO$293,$B692,BQ$1-$A692+1)/10^6)</f>
        <v>0</v>
      </c>
      <c r="BR692" cm="1">
        <f t="array" aca="1" ref="BR692" ca="1">IF($A692&gt;BR$1,"",$C692*INDEX('ETS yield tables'!$D$265:$CO$293,$B692,BR$1-$A692+1)/10^6)</f>
        <v>0</v>
      </c>
      <c r="BS692" cm="1">
        <f t="array" aca="1" ref="BS692" ca="1">IF($A692&gt;BS$1,"",$C692*INDEX('ETS yield tables'!$D$265:$CO$293,$B692,BS$1-$A692+1)/10^6)</f>
        <v>0</v>
      </c>
      <c r="BT692" cm="1">
        <f t="array" aca="1" ref="BT692" ca="1">IF($A692&gt;BT$1,"",$C692*INDEX('ETS yield tables'!$D$265:$CO$293,$B692,BT$1-$A692+1)/10^6)</f>
        <v>0</v>
      </c>
      <c r="BU692" cm="1">
        <f t="array" aca="1" ref="BU692" ca="1">IF($A692&gt;BU$1,"",$C692*INDEX('ETS yield tables'!$D$265:$CO$293,$B692,BU$1-$A692+1)/10^6)</f>
        <v>0</v>
      </c>
      <c r="BV692" cm="1">
        <f t="array" aca="1" ref="BV692" ca="1">IF($A692&gt;BV$1,"",$C692*INDEX('ETS yield tables'!$D$265:$CO$293,$B692,BV$1-$A692+1)/10^6)</f>
        <v>0</v>
      </c>
      <c r="BW692" cm="1">
        <f t="array" aca="1" ref="BW692" ca="1">IF($A692&gt;BW$1,"",$C692*INDEX('ETS yield tables'!$D$265:$CO$293,$B692,BW$1-$A692+1)/10^6)</f>
        <v>0</v>
      </c>
      <c r="BX692" cm="1">
        <f t="array" aca="1" ref="BX692" ca="1">IF($A692&gt;BX$1,"",$C692*INDEX('ETS yield tables'!$D$265:$CO$293,$B692,BX$1-$A692+1)/10^6)</f>
        <v>0</v>
      </c>
      <c r="BY692" cm="1">
        <f t="array" aca="1" ref="BY692" ca="1">IF($A692&gt;BY$1,"",$C692*INDEX('ETS yield tables'!$D$265:$CO$293,$B692,BY$1-$A692+1)/10^6)</f>
        <v>0</v>
      </c>
      <c r="BZ692" cm="1">
        <f t="array" aca="1" ref="BZ692" ca="1">IF($A692&gt;BZ$1,"",$C692*INDEX('ETS yield tables'!$D$265:$CO$293,$B692,BZ$1-$A692+1)/10^6)</f>
        <v>0</v>
      </c>
      <c r="CA692" cm="1">
        <f t="array" aca="1" ref="CA692" ca="1">IF($A692&gt;CA$1,"",$C692*INDEX('ETS yield tables'!$D$265:$CO$293,$B692,CA$1-$A692+1)/10^6)</f>
        <v>0</v>
      </c>
      <c r="CB692" cm="1">
        <f t="array" aca="1" ref="CB692" ca="1">IF($A692&gt;CB$1,"",$C692*INDEX('ETS yield tables'!$D$265:$CO$293,$B692,CB$1-$A692+1)/10^6)</f>
        <v>0</v>
      </c>
      <c r="CC692" cm="1">
        <f t="array" aca="1" ref="CC692" ca="1">IF($A692&gt;CC$1,"",$C692*INDEX('ETS yield tables'!$D$265:$CO$293,$B692,CC$1-$A692+1)/10^6)</f>
        <v>0</v>
      </c>
      <c r="CD692" cm="1">
        <f t="array" aca="1" ref="CD692" ca="1">IF($A692&gt;CD$1,"",$C692*INDEX('ETS yield tables'!$D$265:$CO$293,$B692,CD$1-$A692+1)/10^6)</f>
        <v>0</v>
      </c>
      <c r="CE692" cm="1">
        <f t="array" aca="1" ref="CE692" ca="1">IF($A692&gt;CE$1,"",$C692*INDEX('ETS yield tables'!$D$265:$CO$293,$B692,CE$1-$A692+1)/10^6)</f>
        <v>0</v>
      </c>
      <c r="CF692" cm="1">
        <f t="array" aca="1" ref="CF692" ca="1">IF($A692&gt;CF$1,"",$C692*INDEX('ETS yield tables'!$D$265:$CO$293,$B692,CF$1-$A692+1)/10^6)</f>
        <v>0</v>
      </c>
      <c r="CG692" cm="1">
        <f t="array" aca="1" ref="CG692" ca="1">IF($A692&gt;CG$1,"",$C692*INDEX('ETS yield tables'!$D$265:$CO$293,$B692,CG$1-$A692+1)/10^6)</f>
        <v>0</v>
      </c>
      <c r="CH692" cm="1">
        <f t="array" aca="1" ref="CH692" ca="1">IF($A692&gt;CH$1,"",$C692*INDEX('ETS yield tables'!$D$265:$CO$293,$B692,CH$1-$A692+1)/10^6)</f>
        <v>0</v>
      </c>
      <c r="CI692" cm="1">
        <f t="array" aca="1" ref="CI692" ca="1">IF($A692&gt;CI$1,"",$C692*INDEX('ETS yield tables'!$D$265:$CO$293,$B692,CI$1-$A692+1)/10^6)</f>
        <v>0</v>
      </c>
      <c r="CJ692" cm="1">
        <f t="array" aca="1" ref="CJ692" ca="1">IF($A692&gt;CJ$1,"",$C692*INDEX('ETS yield tables'!$D$265:$CO$293,$B692,CJ$1-$A692+1)/10^6)</f>
        <v>0</v>
      </c>
      <c r="CK692" cm="1">
        <f t="array" aca="1" ref="CK692" ca="1">IF($A692&gt;CK$1,"",$C692*INDEX('ETS yield tables'!$D$265:$CO$293,$B692,CK$1-$A692+1)/10^6)</f>
        <v>0</v>
      </c>
      <c r="CL692" cm="1">
        <f t="array" aca="1" ref="CL692" ca="1">IF($A692&gt;CL$1,"",$C692*INDEX('ETS yield tables'!$D$265:$CO$293,$B692,CL$1-$A692+1)/10^6)</f>
        <v>0</v>
      </c>
      <c r="CM692" cm="1">
        <f t="array" aca="1" ref="CM692" ca="1">IF($A692&gt;CM$1,"",$C692*INDEX('ETS yield tables'!$D$265:$CO$293,$B692,CM$1-$A692+1)/10^6)</f>
        <v>0</v>
      </c>
      <c r="CN692" cm="1">
        <f t="array" aca="1" ref="CN692" ca="1">IF($A692&gt;CN$1,"",$C692*INDEX('ETS yield tables'!$D$265:$CO$293,$B692,CN$1-$A692+1)/10^6)</f>
        <v>0</v>
      </c>
      <c r="CO692" cm="1">
        <f t="array" aca="1" ref="CO692" ca="1">IF($A692&gt;CO$1,"",$C692*INDEX('ETS yield tables'!$D$265:$CO$293,$B692,CO$1-$A692+1)/10^6)</f>
        <v>0</v>
      </c>
    </row>
    <row r="693" spans="1:93" hidden="1" outlineLevel="1">
      <c r="A693">
        <v>1998</v>
      </c>
      <c r="B693">
        <f t="shared" si="309"/>
        <v>21</v>
      </c>
      <c r="C693" s="1">
        <v>0</v>
      </c>
      <c r="D693" s="64"/>
      <c r="E693" s="64"/>
      <c r="F693" s="64"/>
      <c r="G693" s="64"/>
      <c r="H693" s="64"/>
      <c r="I693" s="64"/>
      <c r="J693" s="64"/>
      <c r="K693" s="64"/>
      <c r="L693" s="64"/>
      <c r="M693" s="64"/>
      <c r="N693" s="64"/>
      <c r="O693" s="64"/>
      <c r="P693" s="64"/>
      <c r="Q693" s="64"/>
      <c r="R693" s="64"/>
      <c r="S693" s="64"/>
      <c r="T693" s="64"/>
      <c r="U693" s="64"/>
      <c r="V693" s="64"/>
      <c r="W693" s="64"/>
      <c r="X693" s="64"/>
      <c r="Y693" s="64"/>
      <c r="Z693" s="64"/>
      <c r="AA693" s="64"/>
      <c r="AB693" s="64"/>
      <c r="AC693" s="64"/>
      <c r="AD693" s="64"/>
      <c r="AE693" s="64"/>
      <c r="AF693" cm="1">
        <f t="array" aca="1" ref="AF693" ca="1">IF($A693&gt;AF$1,"",$C693*INDEX('ETS yield tables'!$D$265:$CO$293,$B693,AF$1-$A693+1)/10^6)</f>
        <v>0</v>
      </c>
      <c r="AG693" cm="1">
        <f t="array" aca="1" ref="AG693" ca="1">IF($A693&gt;AG$1,"",$C693*INDEX('ETS yield tables'!$D$265:$CO$293,$B693,AG$1-$A693+1)/10^6)</f>
        <v>0</v>
      </c>
      <c r="AH693" cm="1">
        <f t="array" aca="1" ref="AH693" ca="1">IF($A693&gt;AH$1,"",$C693*INDEX('ETS yield tables'!$D$265:$CO$293,$B693,AH$1-$A693+1)/10^6)</f>
        <v>0</v>
      </c>
      <c r="AI693" cm="1">
        <f t="array" aca="1" ref="AI693" ca="1">IF($A693&gt;AI$1,"",$C693*INDEX('ETS yield tables'!$D$265:$CO$293,$B693,AI$1-$A693+1)/10^6)</f>
        <v>0</v>
      </c>
      <c r="AJ693" cm="1">
        <f t="array" aca="1" ref="AJ693" ca="1">IF($A693&gt;AJ$1,"",$C693*INDEX('ETS yield tables'!$D$265:$CO$293,$B693,AJ$1-$A693+1)/10^6)</f>
        <v>0</v>
      </c>
      <c r="AK693" cm="1">
        <f t="array" aca="1" ref="AK693" ca="1">IF($A693&gt;AK$1,"",$C693*INDEX('ETS yield tables'!$D$265:$CO$293,$B693,AK$1-$A693+1)/10^6)</f>
        <v>0</v>
      </c>
      <c r="AL693" cm="1">
        <f t="array" aca="1" ref="AL693" ca="1">IF($A693&gt;AL$1,"",$C693*INDEX('ETS yield tables'!$D$265:$CO$293,$B693,AL$1-$A693+1)/10^6)</f>
        <v>0</v>
      </c>
      <c r="AM693" cm="1">
        <f t="array" aca="1" ref="AM693" ca="1">IF($A693&gt;AM$1,"",$C693*INDEX('ETS yield tables'!$D$265:$CO$293,$B693,AM$1-$A693+1)/10^6)</f>
        <v>0</v>
      </c>
      <c r="AN693" cm="1">
        <f t="array" aca="1" ref="AN693" ca="1">IF($A693&gt;AN$1,"",$C693*INDEX('ETS yield tables'!$D$265:$CO$293,$B693,AN$1-$A693+1)/10^6)</f>
        <v>0</v>
      </c>
      <c r="AO693" cm="1">
        <f t="array" aca="1" ref="AO693" ca="1">IF($A693&gt;AO$1,"",$C693*INDEX('ETS yield tables'!$D$265:$CO$293,$B693,AO$1-$A693+1)/10^6)</f>
        <v>0</v>
      </c>
      <c r="AP693" cm="1">
        <f t="array" aca="1" ref="AP693" ca="1">IF($A693&gt;AP$1,"",$C693*INDEX('ETS yield tables'!$D$265:$CO$293,$B693,AP$1-$A693+1)/10^6)</f>
        <v>0</v>
      </c>
      <c r="AQ693" cm="1">
        <f t="array" aca="1" ref="AQ693" ca="1">IF($A693&gt;AQ$1,"",$C693*INDEX('ETS yield tables'!$D$265:$CO$293,$B693,AQ$1-$A693+1)/10^6)</f>
        <v>0</v>
      </c>
      <c r="AR693" cm="1">
        <f t="array" aca="1" ref="AR693" ca="1">IF($A693&gt;AR$1,"",$C693*INDEX('ETS yield tables'!$D$265:$CO$293,$B693,AR$1-$A693+1)/10^6)</f>
        <v>0</v>
      </c>
      <c r="AS693" cm="1">
        <f t="array" aca="1" ref="AS693" ca="1">IF($A693&gt;AS$1,"",$C693*INDEX('ETS yield tables'!$D$265:$CO$293,$B693,AS$1-$A693+1)/10^6)</f>
        <v>0</v>
      </c>
      <c r="AT693" cm="1">
        <f t="array" aca="1" ref="AT693" ca="1">IF($A693&gt;AT$1,"",$C693*INDEX('ETS yield tables'!$D$265:$CO$293,$B693,AT$1-$A693+1)/10^6)</f>
        <v>0</v>
      </c>
      <c r="AU693" cm="1">
        <f t="array" aca="1" ref="AU693" ca="1">IF($A693&gt;AU$1,"",$C693*INDEX('ETS yield tables'!$D$265:$CO$293,$B693,AU$1-$A693+1)/10^6)</f>
        <v>0</v>
      </c>
      <c r="AV693" cm="1">
        <f t="array" aca="1" ref="AV693" ca="1">IF($A693&gt;AV$1,"",$C693*INDEX('ETS yield tables'!$D$265:$CO$293,$B693,AV$1-$A693+1)/10^6)</f>
        <v>0</v>
      </c>
      <c r="AW693" cm="1">
        <f t="array" aca="1" ref="AW693" ca="1">IF($A693&gt;AW$1,"",$C693*INDEX('ETS yield tables'!$D$265:$CO$293,$B693,AW$1-$A693+1)/10^6)</f>
        <v>0</v>
      </c>
      <c r="AX693" cm="1">
        <f t="array" aca="1" ref="AX693" ca="1">IF($A693&gt;AX$1,"",$C693*INDEX('ETS yield tables'!$D$265:$CO$293,$B693,AX$1-$A693+1)/10^6)</f>
        <v>0</v>
      </c>
      <c r="AY693" cm="1">
        <f t="array" aca="1" ref="AY693" ca="1">IF($A693&gt;AY$1,"",$C693*INDEX('ETS yield tables'!$D$265:$CO$293,$B693,AY$1-$A693+1)/10^6)</f>
        <v>0</v>
      </c>
      <c r="AZ693" cm="1">
        <f t="array" aca="1" ref="AZ693" ca="1">IF($A693&gt;AZ$1,"",$C693*INDEX('ETS yield tables'!$D$265:$CO$293,$B693,AZ$1-$A693+1)/10^6)</f>
        <v>0</v>
      </c>
      <c r="BA693" cm="1">
        <f t="array" aca="1" ref="BA693" ca="1">IF($A693&gt;BA$1,"",$C693*INDEX('ETS yield tables'!$D$265:$CO$293,$B693,BA$1-$A693+1)/10^6)</f>
        <v>0</v>
      </c>
      <c r="BB693" cm="1">
        <f t="array" aca="1" ref="BB693" ca="1">IF($A693&gt;BB$1,"",$C693*INDEX('ETS yield tables'!$D$265:$CO$293,$B693,BB$1-$A693+1)/10^6)</f>
        <v>0</v>
      </c>
      <c r="BC693" cm="1">
        <f t="array" aca="1" ref="BC693" ca="1">IF($A693&gt;BC$1,"",$C693*INDEX('ETS yield tables'!$D$265:$CO$293,$B693,BC$1-$A693+1)/10^6)</f>
        <v>0</v>
      </c>
      <c r="BD693" cm="1">
        <f t="array" aca="1" ref="BD693" ca="1">IF($A693&gt;BD$1,"",$C693*INDEX('ETS yield tables'!$D$265:$CO$293,$B693,BD$1-$A693+1)/10^6)</f>
        <v>0</v>
      </c>
      <c r="BE693" cm="1">
        <f t="array" aca="1" ref="BE693" ca="1">IF($A693&gt;BE$1,"",$C693*INDEX('ETS yield tables'!$D$265:$CO$293,$B693,BE$1-$A693+1)/10^6)</f>
        <v>0</v>
      </c>
      <c r="BF693" cm="1">
        <f t="array" aca="1" ref="BF693" ca="1">IF($A693&gt;BF$1,"",$C693*INDEX('ETS yield tables'!$D$265:$CO$293,$B693,BF$1-$A693+1)/10^6)</f>
        <v>0</v>
      </c>
      <c r="BG693" cm="1">
        <f t="array" aca="1" ref="BG693" ca="1">IF($A693&gt;BG$1,"",$C693*INDEX('ETS yield tables'!$D$265:$CO$293,$B693,BG$1-$A693+1)/10^6)</f>
        <v>0</v>
      </c>
      <c r="BH693" cm="1">
        <f t="array" aca="1" ref="BH693" ca="1">IF($A693&gt;BH$1,"",$C693*INDEX('ETS yield tables'!$D$265:$CO$293,$B693,BH$1-$A693+1)/10^6)</f>
        <v>0</v>
      </c>
      <c r="BI693" cm="1">
        <f t="array" aca="1" ref="BI693" ca="1">IF($A693&gt;BI$1,"",$C693*INDEX('ETS yield tables'!$D$265:$CO$293,$B693,BI$1-$A693+1)/10^6)</f>
        <v>0</v>
      </c>
      <c r="BJ693" cm="1">
        <f t="array" aca="1" ref="BJ693" ca="1">IF($A693&gt;BJ$1,"",$C693*INDEX('ETS yield tables'!$D$265:$CO$293,$B693,BJ$1-$A693+1)/10^6)</f>
        <v>0</v>
      </c>
      <c r="BK693" cm="1">
        <f t="array" aca="1" ref="BK693" ca="1">IF($A693&gt;BK$1,"",$C693*INDEX('ETS yield tables'!$D$265:$CO$293,$B693,BK$1-$A693+1)/10^6)</f>
        <v>0</v>
      </c>
      <c r="BL693" cm="1">
        <f t="array" aca="1" ref="BL693" ca="1">IF($A693&gt;BL$1,"",$C693*INDEX('ETS yield tables'!$D$265:$CO$293,$B693,BL$1-$A693+1)/10^6)</f>
        <v>0</v>
      </c>
      <c r="BM693" cm="1">
        <f t="array" aca="1" ref="BM693" ca="1">IF($A693&gt;BM$1,"",$C693*INDEX('ETS yield tables'!$D$265:$CO$293,$B693,BM$1-$A693+1)/10^6)</f>
        <v>0</v>
      </c>
      <c r="BN693" cm="1">
        <f t="array" aca="1" ref="BN693" ca="1">IF($A693&gt;BN$1,"",$C693*INDEX('ETS yield tables'!$D$265:$CO$293,$B693,BN$1-$A693+1)/10^6)</f>
        <v>0</v>
      </c>
      <c r="BO693" cm="1">
        <f t="array" aca="1" ref="BO693" ca="1">IF($A693&gt;BO$1,"",$C693*INDEX('ETS yield tables'!$D$265:$CO$293,$B693,BO$1-$A693+1)/10^6)</f>
        <v>0</v>
      </c>
      <c r="BP693" cm="1">
        <f t="array" aca="1" ref="BP693" ca="1">IF($A693&gt;BP$1,"",$C693*INDEX('ETS yield tables'!$D$265:$CO$293,$B693,BP$1-$A693+1)/10^6)</f>
        <v>0</v>
      </c>
      <c r="BQ693" cm="1">
        <f t="array" aca="1" ref="BQ693" ca="1">IF($A693&gt;BQ$1,"",$C693*INDEX('ETS yield tables'!$D$265:$CO$293,$B693,BQ$1-$A693+1)/10^6)</f>
        <v>0</v>
      </c>
      <c r="BR693" cm="1">
        <f t="array" aca="1" ref="BR693" ca="1">IF($A693&gt;BR$1,"",$C693*INDEX('ETS yield tables'!$D$265:$CO$293,$B693,BR$1-$A693+1)/10^6)</f>
        <v>0</v>
      </c>
      <c r="BS693" cm="1">
        <f t="array" aca="1" ref="BS693" ca="1">IF($A693&gt;BS$1,"",$C693*INDEX('ETS yield tables'!$D$265:$CO$293,$B693,BS$1-$A693+1)/10^6)</f>
        <v>0</v>
      </c>
      <c r="BT693" cm="1">
        <f t="array" aca="1" ref="BT693" ca="1">IF($A693&gt;BT$1,"",$C693*INDEX('ETS yield tables'!$D$265:$CO$293,$B693,BT$1-$A693+1)/10^6)</f>
        <v>0</v>
      </c>
      <c r="BU693" cm="1">
        <f t="array" aca="1" ref="BU693" ca="1">IF($A693&gt;BU$1,"",$C693*INDEX('ETS yield tables'!$D$265:$CO$293,$B693,BU$1-$A693+1)/10^6)</f>
        <v>0</v>
      </c>
      <c r="BV693" cm="1">
        <f t="array" aca="1" ref="BV693" ca="1">IF($A693&gt;BV$1,"",$C693*INDEX('ETS yield tables'!$D$265:$CO$293,$B693,BV$1-$A693+1)/10^6)</f>
        <v>0</v>
      </c>
      <c r="BW693" cm="1">
        <f t="array" aca="1" ref="BW693" ca="1">IF($A693&gt;BW$1,"",$C693*INDEX('ETS yield tables'!$D$265:$CO$293,$B693,BW$1-$A693+1)/10^6)</f>
        <v>0</v>
      </c>
      <c r="BX693" cm="1">
        <f t="array" aca="1" ref="BX693" ca="1">IF($A693&gt;BX$1,"",$C693*INDEX('ETS yield tables'!$D$265:$CO$293,$B693,BX$1-$A693+1)/10^6)</f>
        <v>0</v>
      </c>
      <c r="BY693" cm="1">
        <f t="array" aca="1" ref="BY693" ca="1">IF($A693&gt;BY$1,"",$C693*INDEX('ETS yield tables'!$D$265:$CO$293,$B693,BY$1-$A693+1)/10^6)</f>
        <v>0</v>
      </c>
      <c r="BZ693" cm="1">
        <f t="array" aca="1" ref="BZ693" ca="1">IF($A693&gt;BZ$1,"",$C693*INDEX('ETS yield tables'!$D$265:$CO$293,$B693,BZ$1-$A693+1)/10^6)</f>
        <v>0</v>
      </c>
      <c r="CA693" cm="1">
        <f t="array" aca="1" ref="CA693" ca="1">IF($A693&gt;CA$1,"",$C693*INDEX('ETS yield tables'!$D$265:$CO$293,$B693,CA$1-$A693+1)/10^6)</f>
        <v>0</v>
      </c>
      <c r="CB693" cm="1">
        <f t="array" aca="1" ref="CB693" ca="1">IF($A693&gt;CB$1,"",$C693*INDEX('ETS yield tables'!$D$265:$CO$293,$B693,CB$1-$A693+1)/10^6)</f>
        <v>0</v>
      </c>
      <c r="CC693" cm="1">
        <f t="array" aca="1" ref="CC693" ca="1">IF($A693&gt;CC$1,"",$C693*INDEX('ETS yield tables'!$D$265:$CO$293,$B693,CC$1-$A693+1)/10^6)</f>
        <v>0</v>
      </c>
      <c r="CD693" cm="1">
        <f t="array" aca="1" ref="CD693" ca="1">IF($A693&gt;CD$1,"",$C693*INDEX('ETS yield tables'!$D$265:$CO$293,$B693,CD$1-$A693+1)/10^6)</f>
        <v>0</v>
      </c>
      <c r="CE693" cm="1">
        <f t="array" aca="1" ref="CE693" ca="1">IF($A693&gt;CE$1,"",$C693*INDEX('ETS yield tables'!$D$265:$CO$293,$B693,CE$1-$A693+1)/10^6)</f>
        <v>0</v>
      </c>
      <c r="CF693" cm="1">
        <f t="array" aca="1" ref="CF693" ca="1">IF($A693&gt;CF$1,"",$C693*INDEX('ETS yield tables'!$D$265:$CO$293,$B693,CF$1-$A693+1)/10^6)</f>
        <v>0</v>
      </c>
      <c r="CG693" cm="1">
        <f t="array" aca="1" ref="CG693" ca="1">IF($A693&gt;CG$1,"",$C693*INDEX('ETS yield tables'!$D$265:$CO$293,$B693,CG$1-$A693+1)/10^6)</f>
        <v>0</v>
      </c>
      <c r="CH693" cm="1">
        <f t="array" aca="1" ref="CH693" ca="1">IF($A693&gt;CH$1,"",$C693*INDEX('ETS yield tables'!$D$265:$CO$293,$B693,CH$1-$A693+1)/10^6)</f>
        <v>0</v>
      </c>
      <c r="CI693" cm="1">
        <f t="array" aca="1" ref="CI693" ca="1">IF($A693&gt;CI$1,"",$C693*INDEX('ETS yield tables'!$D$265:$CO$293,$B693,CI$1-$A693+1)/10^6)</f>
        <v>0</v>
      </c>
      <c r="CJ693" cm="1">
        <f t="array" aca="1" ref="CJ693" ca="1">IF($A693&gt;CJ$1,"",$C693*INDEX('ETS yield tables'!$D$265:$CO$293,$B693,CJ$1-$A693+1)/10^6)</f>
        <v>0</v>
      </c>
      <c r="CK693" cm="1">
        <f t="array" aca="1" ref="CK693" ca="1">IF($A693&gt;CK$1,"",$C693*INDEX('ETS yield tables'!$D$265:$CO$293,$B693,CK$1-$A693+1)/10^6)</f>
        <v>0</v>
      </c>
      <c r="CL693" cm="1">
        <f t="array" aca="1" ref="CL693" ca="1">IF($A693&gt;CL$1,"",$C693*INDEX('ETS yield tables'!$D$265:$CO$293,$B693,CL$1-$A693+1)/10^6)</f>
        <v>0</v>
      </c>
      <c r="CM693" cm="1">
        <f t="array" aca="1" ref="CM693" ca="1">IF($A693&gt;CM$1,"",$C693*INDEX('ETS yield tables'!$D$265:$CO$293,$B693,CM$1-$A693+1)/10^6)</f>
        <v>0</v>
      </c>
      <c r="CN693" cm="1">
        <f t="array" aca="1" ref="CN693" ca="1">IF($A693&gt;CN$1,"",$C693*INDEX('ETS yield tables'!$D$265:$CO$293,$B693,CN$1-$A693+1)/10^6)</f>
        <v>0</v>
      </c>
      <c r="CO693" cm="1">
        <f t="array" aca="1" ref="CO693" ca="1">IF($A693&gt;CO$1,"",$C693*INDEX('ETS yield tables'!$D$265:$CO$293,$B693,CO$1-$A693+1)/10^6)</f>
        <v>0</v>
      </c>
    </row>
    <row r="694" spans="1:93" hidden="1" outlineLevel="1">
      <c r="A694">
        <v>1999</v>
      </c>
      <c r="B694">
        <f t="shared" si="309"/>
        <v>20</v>
      </c>
      <c r="C694" s="1">
        <v>0</v>
      </c>
      <c r="D694" s="64"/>
      <c r="E694" s="64"/>
      <c r="F694" s="64"/>
      <c r="G694" s="64"/>
      <c r="H694" s="64"/>
      <c r="I694" s="64"/>
      <c r="J694" s="64"/>
      <c r="K694" s="64"/>
      <c r="L694" s="64"/>
      <c r="M694" s="64"/>
      <c r="N694" s="64"/>
      <c r="O694" s="64"/>
      <c r="P694" s="64"/>
      <c r="Q694" s="64"/>
      <c r="R694" s="64"/>
      <c r="S694" s="64"/>
      <c r="T694" s="64"/>
      <c r="U694" s="64"/>
      <c r="V694" s="64"/>
      <c r="W694" s="64"/>
      <c r="X694" s="64"/>
      <c r="Y694" s="64"/>
      <c r="Z694" s="64"/>
      <c r="AA694" s="64"/>
      <c r="AB694" s="64"/>
      <c r="AC694" s="64"/>
      <c r="AD694" s="64"/>
      <c r="AE694" s="64"/>
      <c r="AF694" cm="1">
        <f t="array" aca="1" ref="AF694" ca="1">IF($A694&gt;AF$1,"",$C694*INDEX('ETS yield tables'!$D$265:$CO$293,$B694,AF$1-$A694+1)/10^6)</f>
        <v>0</v>
      </c>
      <c r="AG694" cm="1">
        <f t="array" aca="1" ref="AG694" ca="1">IF($A694&gt;AG$1,"",$C694*INDEX('ETS yield tables'!$D$265:$CO$293,$B694,AG$1-$A694+1)/10^6)</f>
        <v>0</v>
      </c>
      <c r="AH694" cm="1">
        <f t="array" aca="1" ref="AH694" ca="1">IF($A694&gt;AH$1,"",$C694*INDEX('ETS yield tables'!$D$265:$CO$293,$B694,AH$1-$A694+1)/10^6)</f>
        <v>0</v>
      </c>
      <c r="AI694" cm="1">
        <f t="array" aca="1" ref="AI694" ca="1">IF($A694&gt;AI$1,"",$C694*INDEX('ETS yield tables'!$D$265:$CO$293,$B694,AI$1-$A694+1)/10^6)</f>
        <v>0</v>
      </c>
      <c r="AJ694" cm="1">
        <f t="array" aca="1" ref="AJ694" ca="1">IF($A694&gt;AJ$1,"",$C694*INDEX('ETS yield tables'!$D$265:$CO$293,$B694,AJ$1-$A694+1)/10^6)</f>
        <v>0</v>
      </c>
      <c r="AK694" cm="1">
        <f t="array" aca="1" ref="AK694" ca="1">IF($A694&gt;AK$1,"",$C694*INDEX('ETS yield tables'!$D$265:$CO$293,$B694,AK$1-$A694+1)/10^6)</f>
        <v>0</v>
      </c>
      <c r="AL694" cm="1">
        <f t="array" aca="1" ref="AL694" ca="1">IF($A694&gt;AL$1,"",$C694*INDEX('ETS yield tables'!$D$265:$CO$293,$B694,AL$1-$A694+1)/10^6)</f>
        <v>0</v>
      </c>
      <c r="AM694" cm="1">
        <f t="array" aca="1" ref="AM694" ca="1">IF($A694&gt;AM$1,"",$C694*INDEX('ETS yield tables'!$D$265:$CO$293,$B694,AM$1-$A694+1)/10^6)</f>
        <v>0</v>
      </c>
      <c r="AN694" cm="1">
        <f t="array" aca="1" ref="AN694" ca="1">IF($A694&gt;AN$1,"",$C694*INDEX('ETS yield tables'!$D$265:$CO$293,$B694,AN$1-$A694+1)/10^6)</f>
        <v>0</v>
      </c>
      <c r="AO694" cm="1">
        <f t="array" aca="1" ref="AO694" ca="1">IF($A694&gt;AO$1,"",$C694*INDEX('ETS yield tables'!$D$265:$CO$293,$B694,AO$1-$A694+1)/10^6)</f>
        <v>0</v>
      </c>
      <c r="AP694" cm="1">
        <f t="array" aca="1" ref="AP694" ca="1">IF($A694&gt;AP$1,"",$C694*INDEX('ETS yield tables'!$D$265:$CO$293,$B694,AP$1-$A694+1)/10^6)</f>
        <v>0</v>
      </c>
      <c r="AQ694" cm="1">
        <f t="array" aca="1" ref="AQ694" ca="1">IF($A694&gt;AQ$1,"",$C694*INDEX('ETS yield tables'!$D$265:$CO$293,$B694,AQ$1-$A694+1)/10^6)</f>
        <v>0</v>
      </c>
      <c r="AR694" cm="1">
        <f t="array" aca="1" ref="AR694" ca="1">IF($A694&gt;AR$1,"",$C694*INDEX('ETS yield tables'!$D$265:$CO$293,$B694,AR$1-$A694+1)/10^6)</f>
        <v>0</v>
      </c>
      <c r="AS694" cm="1">
        <f t="array" aca="1" ref="AS694" ca="1">IF($A694&gt;AS$1,"",$C694*INDEX('ETS yield tables'!$D$265:$CO$293,$B694,AS$1-$A694+1)/10^6)</f>
        <v>0</v>
      </c>
      <c r="AT694" cm="1">
        <f t="array" aca="1" ref="AT694" ca="1">IF($A694&gt;AT$1,"",$C694*INDEX('ETS yield tables'!$D$265:$CO$293,$B694,AT$1-$A694+1)/10^6)</f>
        <v>0</v>
      </c>
      <c r="AU694" cm="1">
        <f t="array" aca="1" ref="AU694" ca="1">IF($A694&gt;AU$1,"",$C694*INDEX('ETS yield tables'!$D$265:$CO$293,$B694,AU$1-$A694+1)/10^6)</f>
        <v>0</v>
      </c>
      <c r="AV694" cm="1">
        <f t="array" aca="1" ref="AV694" ca="1">IF($A694&gt;AV$1,"",$C694*INDEX('ETS yield tables'!$D$265:$CO$293,$B694,AV$1-$A694+1)/10^6)</f>
        <v>0</v>
      </c>
      <c r="AW694" cm="1">
        <f t="array" aca="1" ref="AW694" ca="1">IF($A694&gt;AW$1,"",$C694*INDEX('ETS yield tables'!$D$265:$CO$293,$B694,AW$1-$A694+1)/10^6)</f>
        <v>0</v>
      </c>
      <c r="AX694" cm="1">
        <f t="array" aca="1" ref="AX694" ca="1">IF($A694&gt;AX$1,"",$C694*INDEX('ETS yield tables'!$D$265:$CO$293,$B694,AX$1-$A694+1)/10^6)</f>
        <v>0</v>
      </c>
      <c r="AY694" cm="1">
        <f t="array" aca="1" ref="AY694" ca="1">IF($A694&gt;AY$1,"",$C694*INDEX('ETS yield tables'!$D$265:$CO$293,$B694,AY$1-$A694+1)/10^6)</f>
        <v>0</v>
      </c>
      <c r="AZ694" cm="1">
        <f t="array" aca="1" ref="AZ694" ca="1">IF($A694&gt;AZ$1,"",$C694*INDEX('ETS yield tables'!$D$265:$CO$293,$B694,AZ$1-$A694+1)/10^6)</f>
        <v>0</v>
      </c>
      <c r="BA694" cm="1">
        <f t="array" aca="1" ref="BA694" ca="1">IF($A694&gt;BA$1,"",$C694*INDEX('ETS yield tables'!$D$265:$CO$293,$B694,BA$1-$A694+1)/10^6)</f>
        <v>0</v>
      </c>
      <c r="BB694" cm="1">
        <f t="array" aca="1" ref="BB694" ca="1">IF($A694&gt;BB$1,"",$C694*INDEX('ETS yield tables'!$D$265:$CO$293,$B694,BB$1-$A694+1)/10^6)</f>
        <v>0</v>
      </c>
      <c r="BC694" cm="1">
        <f t="array" aca="1" ref="BC694" ca="1">IF($A694&gt;BC$1,"",$C694*INDEX('ETS yield tables'!$D$265:$CO$293,$B694,BC$1-$A694+1)/10^6)</f>
        <v>0</v>
      </c>
      <c r="BD694" cm="1">
        <f t="array" aca="1" ref="BD694" ca="1">IF($A694&gt;BD$1,"",$C694*INDEX('ETS yield tables'!$D$265:$CO$293,$B694,BD$1-$A694+1)/10^6)</f>
        <v>0</v>
      </c>
      <c r="BE694" cm="1">
        <f t="array" aca="1" ref="BE694" ca="1">IF($A694&gt;BE$1,"",$C694*INDEX('ETS yield tables'!$D$265:$CO$293,$B694,BE$1-$A694+1)/10^6)</f>
        <v>0</v>
      </c>
      <c r="BF694" cm="1">
        <f t="array" aca="1" ref="BF694" ca="1">IF($A694&gt;BF$1,"",$C694*INDEX('ETS yield tables'!$D$265:$CO$293,$B694,BF$1-$A694+1)/10^6)</f>
        <v>0</v>
      </c>
      <c r="BG694" cm="1">
        <f t="array" aca="1" ref="BG694" ca="1">IF($A694&gt;BG$1,"",$C694*INDEX('ETS yield tables'!$D$265:$CO$293,$B694,BG$1-$A694+1)/10^6)</f>
        <v>0</v>
      </c>
      <c r="BH694" cm="1">
        <f t="array" aca="1" ref="BH694" ca="1">IF($A694&gt;BH$1,"",$C694*INDEX('ETS yield tables'!$D$265:$CO$293,$B694,BH$1-$A694+1)/10^6)</f>
        <v>0</v>
      </c>
      <c r="BI694" cm="1">
        <f t="array" aca="1" ref="BI694" ca="1">IF($A694&gt;BI$1,"",$C694*INDEX('ETS yield tables'!$D$265:$CO$293,$B694,BI$1-$A694+1)/10^6)</f>
        <v>0</v>
      </c>
      <c r="BJ694" cm="1">
        <f t="array" aca="1" ref="BJ694" ca="1">IF($A694&gt;BJ$1,"",$C694*INDEX('ETS yield tables'!$D$265:$CO$293,$B694,BJ$1-$A694+1)/10^6)</f>
        <v>0</v>
      </c>
      <c r="BK694" cm="1">
        <f t="array" aca="1" ref="BK694" ca="1">IF($A694&gt;BK$1,"",$C694*INDEX('ETS yield tables'!$D$265:$CO$293,$B694,BK$1-$A694+1)/10^6)</f>
        <v>0</v>
      </c>
      <c r="BL694" cm="1">
        <f t="array" aca="1" ref="BL694" ca="1">IF($A694&gt;BL$1,"",$C694*INDEX('ETS yield tables'!$D$265:$CO$293,$B694,BL$1-$A694+1)/10^6)</f>
        <v>0</v>
      </c>
      <c r="BM694" cm="1">
        <f t="array" aca="1" ref="BM694" ca="1">IF($A694&gt;BM$1,"",$C694*INDEX('ETS yield tables'!$D$265:$CO$293,$B694,BM$1-$A694+1)/10^6)</f>
        <v>0</v>
      </c>
      <c r="BN694" cm="1">
        <f t="array" aca="1" ref="BN694" ca="1">IF($A694&gt;BN$1,"",$C694*INDEX('ETS yield tables'!$D$265:$CO$293,$B694,BN$1-$A694+1)/10^6)</f>
        <v>0</v>
      </c>
      <c r="BO694" cm="1">
        <f t="array" aca="1" ref="BO694" ca="1">IF($A694&gt;BO$1,"",$C694*INDEX('ETS yield tables'!$D$265:$CO$293,$B694,BO$1-$A694+1)/10^6)</f>
        <v>0</v>
      </c>
      <c r="BP694" cm="1">
        <f t="array" aca="1" ref="BP694" ca="1">IF($A694&gt;BP$1,"",$C694*INDEX('ETS yield tables'!$D$265:$CO$293,$B694,BP$1-$A694+1)/10^6)</f>
        <v>0</v>
      </c>
      <c r="BQ694" cm="1">
        <f t="array" aca="1" ref="BQ694" ca="1">IF($A694&gt;BQ$1,"",$C694*INDEX('ETS yield tables'!$D$265:$CO$293,$B694,BQ$1-$A694+1)/10^6)</f>
        <v>0</v>
      </c>
      <c r="BR694" cm="1">
        <f t="array" aca="1" ref="BR694" ca="1">IF($A694&gt;BR$1,"",$C694*INDEX('ETS yield tables'!$D$265:$CO$293,$B694,BR$1-$A694+1)/10^6)</f>
        <v>0</v>
      </c>
      <c r="BS694" cm="1">
        <f t="array" aca="1" ref="BS694" ca="1">IF($A694&gt;BS$1,"",$C694*INDEX('ETS yield tables'!$D$265:$CO$293,$B694,BS$1-$A694+1)/10^6)</f>
        <v>0</v>
      </c>
      <c r="BT694" cm="1">
        <f t="array" aca="1" ref="BT694" ca="1">IF($A694&gt;BT$1,"",$C694*INDEX('ETS yield tables'!$D$265:$CO$293,$B694,BT$1-$A694+1)/10^6)</f>
        <v>0</v>
      </c>
      <c r="BU694" cm="1">
        <f t="array" aca="1" ref="BU694" ca="1">IF($A694&gt;BU$1,"",$C694*INDEX('ETS yield tables'!$D$265:$CO$293,$B694,BU$1-$A694+1)/10^6)</f>
        <v>0</v>
      </c>
      <c r="BV694" cm="1">
        <f t="array" aca="1" ref="BV694" ca="1">IF($A694&gt;BV$1,"",$C694*INDEX('ETS yield tables'!$D$265:$CO$293,$B694,BV$1-$A694+1)/10^6)</f>
        <v>0</v>
      </c>
      <c r="BW694" cm="1">
        <f t="array" aca="1" ref="BW694" ca="1">IF($A694&gt;BW$1,"",$C694*INDEX('ETS yield tables'!$D$265:$CO$293,$B694,BW$1-$A694+1)/10^6)</f>
        <v>0</v>
      </c>
      <c r="BX694" cm="1">
        <f t="array" aca="1" ref="BX694" ca="1">IF($A694&gt;BX$1,"",$C694*INDEX('ETS yield tables'!$D$265:$CO$293,$B694,BX$1-$A694+1)/10^6)</f>
        <v>0</v>
      </c>
      <c r="BY694" cm="1">
        <f t="array" aca="1" ref="BY694" ca="1">IF($A694&gt;BY$1,"",$C694*INDEX('ETS yield tables'!$D$265:$CO$293,$B694,BY$1-$A694+1)/10^6)</f>
        <v>0</v>
      </c>
      <c r="BZ694" cm="1">
        <f t="array" aca="1" ref="BZ694" ca="1">IF($A694&gt;BZ$1,"",$C694*INDEX('ETS yield tables'!$D$265:$CO$293,$B694,BZ$1-$A694+1)/10^6)</f>
        <v>0</v>
      </c>
      <c r="CA694" cm="1">
        <f t="array" aca="1" ref="CA694" ca="1">IF($A694&gt;CA$1,"",$C694*INDEX('ETS yield tables'!$D$265:$CO$293,$B694,CA$1-$A694+1)/10^6)</f>
        <v>0</v>
      </c>
      <c r="CB694" cm="1">
        <f t="array" aca="1" ref="CB694" ca="1">IF($A694&gt;CB$1,"",$C694*INDEX('ETS yield tables'!$D$265:$CO$293,$B694,CB$1-$A694+1)/10^6)</f>
        <v>0</v>
      </c>
      <c r="CC694" cm="1">
        <f t="array" aca="1" ref="CC694" ca="1">IF($A694&gt;CC$1,"",$C694*INDEX('ETS yield tables'!$D$265:$CO$293,$B694,CC$1-$A694+1)/10^6)</f>
        <v>0</v>
      </c>
      <c r="CD694" cm="1">
        <f t="array" aca="1" ref="CD694" ca="1">IF($A694&gt;CD$1,"",$C694*INDEX('ETS yield tables'!$D$265:$CO$293,$B694,CD$1-$A694+1)/10^6)</f>
        <v>0</v>
      </c>
      <c r="CE694" cm="1">
        <f t="array" aca="1" ref="CE694" ca="1">IF($A694&gt;CE$1,"",$C694*INDEX('ETS yield tables'!$D$265:$CO$293,$B694,CE$1-$A694+1)/10^6)</f>
        <v>0</v>
      </c>
      <c r="CF694" cm="1">
        <f t="array" aca="1" ref="CF694" ca="1">IF($A694&gt;CF$1,"",$C694*INDEX('ETS yield tables'!$D$265:$CO$293,$B694,CF$1-$A694+1)/10^6)</f>
        <v>0</v>
      </c>
      <c r="CG694" cm="1">
        <f t="array" aca="1" ref="CG694" ca="1">IF($A694&gt;CG$1,"",$C694*INDEX('ETS yield tables'!$D$265:$CO$293,$B694,CG$1-$A694+1)/10^6)</f>
        <v>0</v>
      </c>
      <c r="CH694" cm="1">
        <f t="array" aca="1" ref="CH694" ca="1">IF($A694&gt;CH$1,"",$C694*INDEX('ETS yield tables'!$D$265:$CO$293,$B694,CH$1-$A694+1)/10^6)</f>
        <v>0</v>
      </c>
      <c r="CI694" cm="1">
        <f t="array" aca="1" ref="CI694" ca="1">IF($A694&gt;CI$1,"",$C694*INDEX('ETS yield tables'!$D$265:$CO$293,$B694,CI$1-$A694+1)/10^6)</f>
        <v>0</v>
      </c>
      <c r="CJ694" cm="1">
        <f t="array" aca="1" ref="CJ694" ca="1">IF($A694&gt;CJ$1,"",$C694*INDEX('ETS yield tables'!$D$265:$CO$293,$B694,CJ$1-$A694+1)/10^6)</f>
        <v>0</v>
      </c>
      <c r="CK694" cm="1">
        <f t="array" aca="1" ref="CK694" ca="1">IF($A694&gt;CK$1,"",$C694*INDEX('ETS yield tables'!$D$265:$CO$293,$B694,CK$1-$A694+1)/10^6)</f>
        <v>0</v>
      </c>
      <c r="CL694" cm="1">
        <f t="array" aca="1" ref="CL694" ca="1">IF($A694&gt;CL$1,"",$C694*INDEX('ETS yield tables'!$D$265:$CO$293,$B694,CL$1-$A694+1)/10^6)</f>
        <v>0</v>
      </c>
      <c r="CM694" cm="1">
        <f t="array" aca="1" ref="CM694" ca="1">IF($A694&gt;CM$1,"",$C694*INDEX('ETS yield tables'!$D$265:$CO$293,$B694,CM$1-$A694+1)/10^6)</f>
        <v>0</v>
      </c>
      <c r="CN694" cm="1">
        <f t="array" aca="1" ref="CN694" ca="1">IF($A694&gt;CN$1,"",$C694*INDEX('ETS yield tables'!$D$265:$CO$293,$B694,CN$1-$A694+1)/10^6)</f>
        <v>0</v>
      </c>
      <c r="CO694" cm="1">
        <f t="array" aca="1" ref="CO694" ca="1">IF($A694&gt;CO$1,"",$C694*INDEX('ETS yield tables'!$D$265:$CO$293,$B694,CO$1-$A694+1)/10^6)</f>
        <v>0</v>
      </c>
    </row>
    <row r="695" spans="1:93" hidden="1" outlineLevel="1">
      <c r="A695">
        <v>2000</v>
      </c>
      <c r="B695">
        <f t="shared" si="309"/>
        <v>19</v>
      </c>
      <c r="C695" s="1">
        <v>0</v>
      </c>
      <c r="D695" s="64"/>
      <c r="E695" s="64"/>
      <c r="F695" s="64"/>
      <c r="G695" s="64"/>
      <c r="H695" s="64"/>
      <c r="I695" s="64"/>
      <c r="J695" s="64"/>
      <c r="K695" s="64"/>
      <c r="L695" s="64"/>
      <c r="M695" s="64"/>
      <c r="N695" s="64"/>
      <c r="O695" s="64"/>
      <c r="P695" s="64"/>
      <c r="Q695" s="64"/>
      <c r="R695" s="64"/>
      <c r="S695" s="64"/>
      <c r="T695" s="64"/>
      <c r="U695" s="64"/>
      <c r="V695" s="64"/>
      <c r="W695" s="64"/>
      <c r="X695" s="64"/>
      <c r="Y695" s="64"/>
      <c r="Z695" s="64"/>
      <c r="AA695" s="64"/>
      <c r="AB695" s="64"/>
      <c r="AC695" s="64"/>
      <c r="AD695" s="64"/>
      <c r="AE695" s="64"/>
      <c r="AF695" cm="1">
        <f t="array" aca="1" ref="AF695" ca="1">IF($A695&gt;AF$1,"",$C695*INDEX('ETS yield tables'!$D$265:$CO$293,$B695,AF$1-$A695+1)/10^6)</f>
        <v>0</v>
      </c>
      <c r="AG695" cm="1">
        <f t="array" aca="1" ref="AG695" ca="1">IF($A695&gt;AG$1,"",$C695*INDEX('ETS yield tables'!$D$265:$CO$293,$B695,AG$1-$A695+1)/10^6)</f>
        <v>0</v>
      </c>
      <c r="AH695" cm="1">
        <f t="array" aca="1" ref="AH695" ca="1">IF($A695&gt;AH$1,"",$C695*INDEX('ETS yield tables'!$D$265:$CO$293,$B695,AH$1-$A695+1)/10^6)</f>
        <v>0</v>
      </c>
      <c r="AI695" cm="1">
        <f t="array" aca="1" ref="AI695" ca="1">IF($A695&gt;AI$1,"",$C695*INDEX('ETS yield tables'!$D$265:$CO$293,$B695,AI$1-$A695+1)/10^6)</f>
        <v>0</v>
      </c>
      <c r="AJ695" cm="1">
        <f t="array" aca="1" ref="AJ695" ca="1">IF($A695&gt;AJ$1,"",$C695*INDEX('ETS yield tables'!$D$265:$CO$293,$B695,AJ$1-$A695+1)/10^6)</f>
        <v>0</v>
      </c>
      <c r="AK695" cm="1">
        <f t="array" aca="1" ref="AK695" ca="1">IF($A695&gt;AK$1,"",$C695*INDEX('ETS yield tables'!$D$265:$CO$293,$B695,AK$1-$A695+1)/10^6)</f>
        <v>0</v>
      </c>
      <c r="AL695" cm="1">
        <f t="array" aca="1" ref="AL695" ca="1">IF($A695&gt;AL$1,"",$C695*INDEX('ETS yield tables'!$D$265:$CO$293,$B695,AL$1-$A695+1)/10^6)</f>
        <v>0</v>
      </c>
      <c r="AM695" cm="1">
        <f t="array" aca="1" ref="AM695" ca="1">IF($A695&gt;AM$1,"",$C695*INDEX('ETS yield tables'!$D$265:$CO$293,$B695,AM$1-$A695+1)/10^6)</f>
        <v>0</v>
      </c>
      <c r="AN695" cm="1">
        <f t="array" aca="1" ref="AN695" ca="1">IF($A695&gt;AN$1,"",$C695*INDEX('ETS yield tables'!$D$265:$CO$293,$B695,AN$1-$A695+1)/10^6)</f>
        <v>0</v>
      </c>
      <c r="AO695" cm="1">
        <f t="array" aca="1" ref="AO695" ca="1">IF($A695&gt;AO$1,"",$C695*INDEX('ETS yield tables'!$D$265:$CO$293,$B695,AO$1-$A695+1)/10^6)</f>
        <v>0</v>
      </c>
      <c r="AP695" cm="1">
        <f t="array" aca="1" ref="AP695" ca="1">IF($A695&gt;AP$1,"",$C695*INDEX('ETS yield tables'!$D$265:$CO$293,$B695,AP$1-$A695+1)/10^6)</f>
        <v>0</v>
      </c>
      <c r="AQ695" cm="1">
        <f t="array" aca="1" ref="AQ695" ca="1">IF($A695&gt;AQ$1,"",$C695*INDEX('ETS yield tables'!$D$265:$CO$293,$B695,AQ$1-$A695+1)/10^6)</f>
        <v>0</v>
      </c>
      <c r="AR695" cm="1">
        <f t="array" aca="1" ref="AR695" ca="1">IF($A695&gt;AR$1,"",$C695*INDEX('ETS yield tables'!$D$265:$CO$293,$B695,AR$1-$A695+1)/10^6)</f>
        <v>0</v>
      </c>
      <c r="AS695" cm="1">
        <f t="array" aca="1" ref="AS695" ca="1">IF($A695&gt;AS$1,"",$C695*INDEX('ETS yield tables'!$D$265:$CO$293,$B695,AS$1-$A695+1)/10^6)</f>
        <v>0</v>
      </c>
      <c r="AT695" cm="1">
        <f t="array" aca="1" ref="AT695" ca="1">IF($A695&gt;AT$1,"",$C695*INDEX('ETS yield tables'!$D$265:$CO$293,$B695,AT$1-$A695+1)/10^6)</f>
        <v>0</v>
      </c>
      <c r="AU695" cm="1">
        <f t="array" aca="1" ref="AU695" ca="1">IF($A695&gt;AU$1,"",$C695*INDEX('ETS yield tables'!$D$265:$CO$293,$B695,AU$1-$A695+1)/10^6)</f>
        <v>0</v>
      </c>
      <c r="AV695" cm="1">
        <f t="array" aca="1" ref="AV695" ca="1">IF($A695&gt;AV$1,"",$C695*INDEX('ETS yield tables'!$D$265:$CO$293,$B695,AV$1-$A695+1)/10^6)</f>
        <v>0</v>
      </c>
      <c r="AW695" cm="1">
        <f t="array" aca="1" ref="AW695" ca="1">IF($A695&gt;AW$1,"",$C695*INDEX('ETS yield tables'!$D$265:$CO$293,$B695,AW$1-$A695+1)/10^6)</f>
        <v>0</v>
      </c>
      <c r="AX695" cm="1">
        <f t="array" aca="1" ref="AX695" ca="1">IF($A695&gt;AX$1,"",$C695*INDEX('ETS yield tables'!$D$265:$CO$293,$B695,AX$1-$A695+1)/10^6)</f>
        <v>0</v>
      </c>
      <c r="AY695" cm="1">
        <f t="array" aca="1" ref="AY695" ca="1">IF($A695&gt;AY$1,"",$C695*INDEX('ETS yield tables'!$D$265:$CO$293,$B695,AY$1-$A695+1)/10^6)</f>
        <v>0</v>
      </c>
      <c r="AZ695" cm="1">
        <f t="array" aca="1" ref="AZ695" ca="1">IF($A695&gt;AZ$1,"",$C695*INDEX('ETS yield tables'!$D$265:$CO$293,$B695,AZ$1-$A695+1)/10^6)</f>
        <v>0</v>
      </c>
      <c r="BA695" cm="1">
        <f t="array" aca="1" ref="BA695" ca="1">IF($A695&gt;BA$1,"",$C695*INDEX('ETS yield tables'!$D$265:$CO$293,$B695,BA$1-$A695+1)/10^6)</f>
        <v>0</v>
      </c>
      <c r="BB695" cm="1">
        <f t="array" aca="1" ref="BB695" ca="1">IF($A695&gt;BB$1,"",$C695*INDEX('ETS yield tables'!$D$265:$CO$293,$B695,BB$1-$A695+1)/10^6)</f>
        <v>0</v>
      </c>
      <c r="BC695" cm="1">
        <f t="array" aca="1" ref="BC695" ca="1">IF($A695&gt;BC$1,"",$C695*INDEX('ETS yield tables'!$D$265:$CO$293,$B695,BC$1-$A695+1)/10^6)</f>
        <v>0</v>
      </c>
      <c r="BD695" cm="1">
        <f t="array" aca="1" ref="BD695" ca="1">IF($A695&gt;BD$1,"",$C695*INDEX('ETS yield tables'!$D$265:$CO$293,$B695,BD$1-$A695+1)/10^6)</f>
        <v>0</v>
      </c>
      <c r="BE695" cm="1">
        <f t="array" aca="1" ref="BE695" ca="1">IF($A695&gt;BE$1,"",$C695*INDEX('ETS yield tables'!$D$265:$CO$293,$B695,BE$1-$A695+1)/10^6)</f>
        <v>0</v>
      </c>
      <c r="BF695" cm="1">
        <f t="array" aca="1" ref="BF695" ca="1">IF($A695&gt;BF$1,"",$C695*INDEX('ETS yield tables'!$D$265:$CO$293,$B695,BF$1-$A695+1)/10^6)</f>
        <v>0</v>
      </c>
      <c r="BG695" cm="1">
        <f t="array" aca="1" ref="BG695" ca="1">IF($A695&gt;BG$1,"",$C695*INDEX('ETS yield tables'!$D$265:$CO$293,$B695,BG$1-$A695+1)/10^6)</f>
        <v>0</v>
      </c>
      <c r="BH695" cm="1">
        <f t="array" aca="1" ref="BH695" ca="1">IF($A695&gt;BH$1,"",$C695*INDEX('ETS yield tables'!$D$265:$CO$293,$B695,BH$1-$A695+1)/10^6)</f>
        <v>0</v>
      </c>
      <c r="BI695" cm="1">
        <f t="array" aca="1" ref="BI695" ca="1">IF($A695&gt;BI$1,"",$C695*INDEX('ETS yield tables'!$D$265:$CO$293,$B695,BI$1-$A695+1)/10^6)</f>
        <v>0</v>
      </c>
      <c r="BJ695" cm="1">
        <f t="array" aca="1" ref="BJ695" ca="1">IF($A695&gt;BJ$1,"",$C695*INDEX('ETS yield tables'!$D$265:$CO$293,$B695,BJ$1-$A695+1)/10^6)</f>
        <v>0</v>
      </c>
      <c r="BK695" cm="1">
        <f t="array" aca="1" ref="BK695" ca="1">IF($A695&gt;BK$1,"",$C695*INDEX('ETS yield tables'!$D$265:$CO$293,$B695,BK$1-$A695+1)/10^6)</f>
        <v>0</v>
      </c>
      <c r="BL695" cm="1">
        <f t="array" aca="1" ref="BL695" ca="1">IF($A695&gt;BL$1,"",$C695*INDEX('ETS yield tables'!$D$265:$CO$293,$B695,BL$1-$A695+1)/10^6)</f>
        <v>0</v>
      </c>
      <c r="BM695" cm="1">
        <f t="array" aca="1" ref="BM695" ca="1">IF($A695&gt;BM$1,"",$C695*INDEX('ETS yield tables'!$D$265:$CO$293,$B695,BM$1-$A695+1)/10^6)</f>
        <v>0</v>
      </c>
      <c r="BN695" cm="1">
        <f t="array" aca="1" ref="BN695" ca="1">IF($A695&gt;BN$1,"",$C695*INDEX('ETS yield tables'!$D$265:$CO$293,$B695,BN$1-$A695+1)/10^6)</f>
        <v>0</v>
      </c>
      <c r="BO695" cm="1">
        <f t="array" aca="1" ref="BO695" ca="1">IF($A695&gt;BO$1,"",$C695*INDEX('ETS yield tables'!$D$265:$CO$293,$B695,BO$1-$A695+1)/10^6)</f>
        <v>0</v>
      </c>
      <c r="BP695" cm="1">
        <f t="array" aca="1" ref="BP695" ca="1">IF($A695&gt;BP$1,"",$C695*INDEX('ETS yield tables'!$D$265:$CO$293,$B695,BP$1-$A695+1)/10^6)</f>
        <v>0</v>
      </c>
      <c r="BQ695" cm="1">
        <f t="array" aca="1" ref="BQ695" ca="1">IF($A695&gt;BQ$1,"",$C695*INDEX('ETS yield tables'!$D$265:$CO$293,$B695,BQ$1-$A695+1)/10^6)</f>
        <v>0</v>
      </c>
      <c r="BR695" cm="1">
        <f t="array" aca="1" ref="BR695" ca="1">IF($A695&gt;BR$1,"",$C695*INDEX('ETS yield tables'!$D$265:$CO$293,$B695,BR$1-$A695+1)/10^6)</f>
        <v>0</v>
      </c>
      <c r="BS695" cm="1">
        <f t="array" aca="1" ref="BS695" ca="1">IF($A695&gt;BS$1,"",$C695*INDEX('ETS yield tables'!$D$265:$CO$293,$B695,BS$1-$A695+1)/10^6)</f>
        <v>0</v>
      </c>
      <c r="BT695" cm="1">
        <f t="array" aca="1" ref="BT695" ca="1">IF($A695&gt;BT$1,"",$C695*INDEX('ETS yield tables'!$D$265:$CO$293,$B695,BT$1-$A695+1)/10^6)</f>
        <v>0</v>
      </c>
      <c r="BU695" cm="1">
        <f t="array" aca="1" ref="BU695" ca="1">IF($A695&gt;BU$1,"",$C695*INDEX('ETS yield tables'!$D$265:$CO$293,$B695,BU$1-$A695+1)/10^6)</f>
        <v>0</v>
      </c>
      <c r="BV695" cm="1">
        <f t="array" aca="1" ref="BV695" ca="1">IF($A695&gt;BV$1,"",$C695*INDEX('ETS yield tables'!$D$265:$CO$293,$B695,BV$1-$A695+1)/10^6)</f>
        <v>0</v>
      </c>
      <c r="BW695" cm="1">
        <f t="array" aca="1" ref="BW695" ca="1">IF($A695&gt;BW$1,"",$C695*INDEX('ETS yield tables'!$D$265:$CO$293,$B695,BW$1-$A695+1)/10^6)</f>
        <v>0</v>
      </c>
      <c r="BX695" cm="1">
        <f t="array" aca="1" ref="BX695" ca="1">IF($A695&gt;BX$1,"",$C695*INDEX('ETS yield tables'!$D$265:$CO$293,$B695,BX$1-$A695+1)/10^6)</f>
        <v>0</v>
      </c>
      <c r="BY695" cm="1">
        <f t="array" aca="1" ref="BY695" ca="1">IF($A695&gt;BY$1,"",$C695*INDEX('ETS yield tables'!$D$265:$CO$293,$B695,BY$1-$A695+1)/10^6)</f>
        <v>0</v>
      </c>
      <c r="BZ695" cm="1">
        <f t="array" aca="1" ref="BZ695" ca="1">IF($A695&gt;BZ$1,"",$C695*INDEX('ETS yield tables'!$D$265:$CO$293,$B695,BZ$1-$A695+1)/10^6)</f>
        <v>0</v>
      </c>
      <c r="CA695" cm="1">
        <f t="array" aca="1" ref="CA695" ca="1">IF($A695&gt;CA$1,"",$C695*INDEX('ETS yield tables'!$D$265:$CO$293,$B695,CA$1-$A695+1)/10^6)</f>
        <v>0</v>
      </c>
      <c r="CB695" cm="1">
        <f t="array" aca="1" ref="CB695" ca="1">IF($A695&gt;CB$1,"",$C695*INDEX('ETS yield tables'!$D$265:$CO$293,$B695,CB$1-$A695+1)/10^6)</f>
        <v>0</v>
      </c>
      <c r="CC695" cm="1">
        <f t="array" aca="1" ref="CC695" ca="1">IF($A695&gt;CC$1,"",$C695*INDEX('ETS yield tables'!$D$265:$CO$293,$B695,CC$1-$A695+1)/10^6)</f>
        <v>0</v>
      </c>
      <c r="CD695" cm="1">
        <f t="array" aca="1" ref="CD695" ca="1">IF($A695&gt;CD$1,"",$C695*INDEX('ETS yield tables'!$D$265:$CO$293,$B695,CD$1-$A695+1)/10^6)</f>
        <v>0</v>
      </c>
      <c r="CE695" cm="1">
        <f t="array" aca="1" ref="CE695" ca="1">IF($A695&gt;CE$1,"",$C695*INDEX('ETS yield tables'!$D$265:$CO$293,$B695,CE$1-$A695+1)/10^6)</f>
        <v>0</v>
      </c>
      <c r="CF695" cm="1">
        <f t="array" aca="1" ref="CF695" ca="1">IF($A695&gt;CF$1,"",$C695*INDEX('ETS yield tables'!$D$265:$CO$293,$B695,CF$1-$A695+1)/10^6)</f>
        <v>0</v>
      </c>
      <c r="CG695" cm="1">
        <f t="array" aca="1" ref="CG695" ca="1">IF($A695&gt;CG$1,"",$C695*INDEX('ETS yield tables'!$D$265:$CO$293,$B695,CG$1-$A695+1)/10^6)</f>
        <v>0</v>
      </c>
      <c r="CH695" cm="1">
        <f t="array" aca="1" ref="CH695" ca="1">IF($A695&gt;CH$1,"",$C695*INDEX('ETS yield tables'!$D$265:$CO$293,$B695,CH$1-$A695+1)/10^6)</f>
        <v>0</v>
      </c>
      <c r="CI695" cm="1">
        <f t="array" aca="1" ref="CI695" ca="1">IF($A695&gt;CI$1,"",$C695*INDEX('ETS yield tables'!$D$265:$CO$293,$B695,CI$1-$A695+1)/10^6)</f>
        <v>0</v>
      </c>
      <c r="CJ695" cm="1">
        <f t="array" aca="1" ref="CJ695" ca="1">IF($A695&gt;CJ$1,"",$C695*INDEX('ETS yield tables'!$D$265:$CO$293,$B695,CJ$1-$A695+1)/10^6)</f>
        <v>0</v>
      </c>
      <c r="CK695" cm="1">
        <f t="array" aca="1" ref="CK695" ca="1">IF($A695&gt;CK$1,"",$C695*INDEX('ETS yield tables'!$D$265:$CO$293,$B695,CK$1-$A695+1)/10^6)</f>
        <v>0</v>
      </c>
      <c r="CL695" cm="1">
        <f t="array" aca="1" ref="CL695" ca="1">IF($A695&gt;CL$1,"",$C695*INDEX('ETS yield tables'!$D$265:$CO$293,$B695,CL$1-$A695+1)/10^6)</f>
        <v>0</v>
      </c>
      <c r="CM695" cm="1">
        <f t="array" aca="1" ref="CM695" ca="1">IF($A695&gt;CM$1,"",$C695*INDEX('ETS yield tables'!$D$265:$CO$293,$B695,CM$1-$A695+1)/10^6)</f>
        <v>0</v>
      </c>
      <c r="CN695" cm="1">
        <f t="array" aca="1" ref="CN695" ca="1">IF($A695&gt;CN$1,"",$C695*INDEX('ETS yield tables'!$D$265:$CO$293,$B695,CN$1-$A695+1)/10^6)</f>
        <v>0</v>
      </c>
      <c r="CO695" cm="1">
        <f t="array" aca="1" ref="CO695" ca="1">IF($A695&gt;CO$1,"",$C695*INDEX('ETS yield tables'!$D$265:$CO$293,$B695,CO$1-$A695+1)/10^6)</f>
        <v>0</v>
      </c>
    </row>
    <row r="696" spans="1:93" hidden="1" outlineLevel="1">
      <c r="A696">
        <v>2001</v>
      </c>
      <c r="B696">
        <f t="shared" si="309"/>
        <v>18</v>
      </c>
      <c r="C696" s="1">
        <v>0</v>
      </c>
      <c r="D696" s="64"/>
      <c r="E696" s="64"/>
      <c r="F696" s="64"/>
      <c r="G696" s="64"/>
      <c r="H696" s="64"/>
      <c r="I696" s="64"/>
      <c r="J696" s="64"/>
      <c r="K696" s="64"/>
      <c r="L696" s="64"/>
      <c r="M696" s="64"/>
      <c r="N696" s="64"/>
      <c r="O696" s="64"/>
      <c r="P696" s="64"/>
      <c r="Q696" s="64"/>
      <c r="R696" s="64"/>
      <c r="S696" s="64"/>
      <c r="T696" s="64"/>
      <c r="U696" s="64"/>
      <c r="V696" s="64"/>
      <c r="W696" s="64"/>
      <c r="X696" s="64"/>
      <c r="Y696" s="64"/>
      <c r="Z696" s="64"/>
      <c r="AA696" s="64"/>
      <c r="AB696" s="64"/>
      <c r="AC696" s="64"/>
      <c r="AD696" s="64"/>
      <c r="AE696" s="64"/>
      <c r="AF696" cm="1">
        <f t="array" aca="1" ref="AF696" ca="1">IF($A696&gt;AF$1,"",$C696*INDEX('ETS yield tables'!$D$265:$CO$293,$B696,AF$1-$A696+1)/10^6)</f>
        <v>0</v>
      </c>
      <c r="AG696" cm="1">
        <f t="array" aca="1" ref="AG696" ca="1">IF($A696&gt;AG$1,"",$C696*INDEX('ETS yield tables'!$D$265:$CO$293,$B696,AG$1-$A696+1)/10^6)</f>
        <v>0</v>
      </c>
      <c r="AH696" cm="1">
        <f t="array" aca="1" ref="AH696" ca="1">IF($A696&gt;AH$1,"",$C696*INDEX('ETS yield tables'!$D$265:$CO$293,$B696,AH$1-$A696+1)/10^6)</f>
        <v>0</v>
      </c>
      <c r="AI696" cm="1">
        <f t="array" aca="1" ref="AI696" ca="1">IF($A696&gt;AI$1,"",$C696*INDEX('ETS yield tables'!$D$265:$CO$293,$B696,AI$1-$A696+1)/10^6)</f>
        <v>0</v>
      </c>
      <c r="AJ696" cm="1">
        <f t="array" aca="1" ref="AJ696" ca="1">IF($A696&gt;AJ$1,"",$C696*INDEX('ETS yield tables'!$D$265:$CO$293,$B696,AJ$1-$A696+1)/10^6)</f>
        <v>0</v>
      </c>
      <c r="AK696" cm="1">
        <f t="array" aca="1" ref="AK696" ca="1">IF($A696&gt;AK$1,"",$C696*INDEX('ETS yield tables'!$D$265:$CO$293,$B696,AK$1-$A696+1)/10^6)</f>
        <v>0</v>
      </c>
      <c r="AL696" cm="1">
        <f t="array" aca="1" ref="AL696" ca="1">IF($A696&gt;AL$1,"",$C696*INDEX('ETS yield tables'!$D$265:$CO$293,$B696,AL$1-$A696+1)/10^6)</f>
        <v>0</v>
      </c>
      <c r="AM696" cm="1">
        <f t="array" aca="1" ref="AM696" ca="1">IF($A696&gt;AM$1,"",$C696*INDEX('ETS yield tables'!$D$265:$CO$293,$B696,AM$1-$A696+1)/10^6)</f>
        <v>0</v>
      </c>
      <c r="AN696" cm="1">
        <f t="array" aca="1" ref="AN696" ca="1">IF($A696&gt;AN$1,"",$C696*INDEX('ETS yield tables'!$D$265:$CO$293,$B696,AN$1-$A696+1)/10^6)</f>
        <v>0</v>
      </c>
      <c r="AO696" cm="1">
        <f t="array" aca="1" ref="AO696" ca="1">IF($A696&gt;AO$1,"",$C696*INDEX('ETS yield tables'!$D$265:$CO$293,$B696,AO$1-$A696+1)/10^6)</f>
        <v>0</v>
      </c>
      <c r="AP696" cm="1">
        <f t="array" aca="1" ref="AP696" ca="1">IF($A696&gt;AP$1,"",$C696*INDEX('ETS yield tables'!$D$265:$CO$293,$B696,AP$1-$A696+1)/10^6)</f>
        <v>0</v>
      </c>
      <c r="AQ696" cm="1">
        <f t="array" aca="1" ref="AQ696" ca="1">IF($A696&gt;AQ$1,"",$C696*INDEX('ETS yield tables'!$D$265:$CO$293,$B696,AQ$1-$A696+1)/10^6)</f>
        <v>0</v>
      </c>
      <c r="AR696" cm="1">
        <f t="array" aca="1" ref="AR696" ca="1">IF($A696&gt;AR$1,"",$C696*INDEX('ETS yield tables'!$D$265:$CO$293,$B696,AR$1-$A696+1)/10^6)</f>
        <v>0</v>
      </c>
      <c r="AS696" cm="1">
        <f t="array" aca="1" ref="AS696" ca="1">IF($A696&gt;AS$1,"",$C696*INDEX('ETS yield tables'!$D$265:$CO$293,$B696,AS$1-$A696+1)/10^6)</f>
        <v>0</v>
      </c>
      <c r="AT696" cm="1">
        <f t="array" aca="1" ref="AT696" ca="1">IF($A696&gt;AT$1,"",$C696*INDEX('ETS yield tables'!$D$265:$CO$293,$B696,AT$1-$A696+1)/10^6)</f>
        <v>0</v>
      </c>
      <c r="AU696" cm="1">
        <f t="array" aca="1" ref="AU696" ca="1">IF($A696&gt;AU$1,"",$C696*INDEX('ETS yield tables'!$D$265:$CO$293,$B696,AU$1-$A696+1)/10^6)</f>
        <v>0</v>
      </c>
      <c r="AV696" cm="1">
        <f t="array" aca="1" ref="AV696" ca="1">IF($A696&gt;AV$1,"",$C696*INDEX('ETS yield tables'!$D$265:$CO$293,$B696,AV$1-$A696+1)/10^6)</f>
        <v>0</v>
      </c>
      <c r="AW696" cm="1">
        <f t="array" aca="1" ref="AW696" ca="1">IF($A696&gt;AW$1,"",$C696*INDEX('ETS yield tables'!$D$265:$CO$293,$B696,AW$1-$A696+1)/10^6)</f>
        <v>0</v>
      </c>
      <c r="AX696" cm="1">
        <f t="array" aca="1" ref="AX696" ca="1">IF($A696&gt;AX$1,"",$C696*INDEX('ETS yield tables'!$D$265:$CO$293,$B696,AX$1-$A696+1)/10^6)</f>
        <v>0</v>
      </c>
      <c r="AY696" cm="1">
        <f t="array" aca="1" ref="AY696" ca="1">IF($A696&gt;AY$1,"",$C696*INDEX('ETS yield tables'!$D$265:$CO$293,$B696,AY$1-$A696+1)/10^6)</f>
        <v>0</v>
      </c>
      <c r="AZ696" cm="1">
        <f t="array" aca="1" ref="AZ696" ca="1">IF($A696&gt;AZ$1,"",$C696*INDEX('ETS yield tables'!$D$265:$CO$293,$B696,AZ$1-$A696+1)/10^6)</f>
        <v>0</v>
      </c>
      <c r="BA696" cm="1">
        <f t="array" aca="1" ref="BA696" ca="1">IF($A696&gt;BA$1,"",$C696*INDEX('ETS yield tables'!$D$265:$CO$293,$B696,BA$1-$A696+1)/10^6)</f>
        <v>0</v>
      </c>
      <c r="BB696" cm="1">
        <f t="array" aca="1" ref="BB696" ca="1">IF($A696&gt;BB$1,"",$C696*INDEX('ETS yield tables'!$D$265:$CO$293,$B696,BB$1-$A696+1)/10^6)</f>
        <v>0</v>
      </c>
      <c r="BC696" cm="1">
        <f t="array" aca="1" ref="BC696" ca="1">IF($A696&gt;BC$1,"",$C696*INDEX('ETS yield tables'!$D$265:$CO$293,$B696,BC$1-$A696+1)/10^6)</f>
        <v>0</v>
      </c>
      <c r="BD696" cm="1">
        <f t="array" aca="1" ref="BD696" ca="1">IF($A696&gt;BD$1,"",$C696*INDEX('ETS yield tables'!$D$265:$CO$293,$B696,BD$1-$A696+1)/10^6)</f>
        <v>0</v>
      </c>
      <c r="BE696" cm="1">
        <f t="array" aca="1" ref="BE696" ca="1">IF($A696&gt;BE$1,"",$C696*INDEX('ETS yield tables'!$D$265:$CO$293,$B696,BE$1-$A696+1)/10^6)</f>
        <v>0</v>
      </c>
      <c r="BF696" cm="1">
        <f t="array" aca="1" ref="BF696" ca="1">IF($A696&gt;BF$1,"",$C696*INDEX('ETS yield tables'!$D$265:$CO$293,$B696,BF$1-$A696+1)/10^6)</f>
        <v>0</v>
      </c>
      <c r="BG696" cm="1">
        <f t="array" aca="1" ref="BG696" ca="1">IF($A696&gt;BG$1,"",$C696*INDEX('ETS yield tables'!$D$265:$CO$293,$B696,BG$1-$A696+1)/10^6)</f>
        <v>0</v>
      </c>
      <c r="BH696" cm="1">
        <f t="array" aca="1" ref="BH696" ca="1">IF($A696&gt;BH$1,"",$C696*INDEX('ETS yield tables'!$D$265:$CO$293,$B696,BH$1-$A696+1)/10^6)</f>
        <v>0</v>
      </c>
      <c r="BI696" cm="1">
        <f t="array" aca="1" ref="BI696" ca="1">IF($A696&gt;BI$1,"",$C696*INDEX('ETS yield tables'!$D$265:$CO$293,$B696,BI$1-$A696+1)/10^6)</f>
        <v>0</v>
      </c>
      <c r="BJ696" cm="1">
        <f t="array" aca="1" ref="BJ696" ca="1">IF($A696&gt;BJ$1,"",$C696*INDEX('ETS yield tables'!$D$265:$CO$293,$B696,BJ$1-$A696+1)/10^6)</f>
        <v>0</v>
      </c>
      <c r="BK696" cm="1">
        <f t="array" aca="1" ref="BK696" ca="1">IF($A696&gt;BK$1,"",$C696*INDEX('ETS yield tables'!$D$265:$CO$293,$B696,BK$1-$A696+1)/10^6)</f>
        <v>0</v>
      </c>
      <c r="BL696" cm="1">
        <f t="array" aca="1" ref="BL696" ca="1">IF($A696&gt;BL$1,"",$C696*INDEX('ETS yield tables'!$D$265:$CO$293,$B696,BL$1-$A696+1)/10^6)</f>
        <v>0</v>
      </c>
      <c r="BM696" cm="1">
        <f t="array" aca="1" ref="BM696" ca="1">IF($A696&gt;BM$1,"",$C696*INDEX('ETS yield tables'!$D$265:$CO$293,$B696,BM$1-$A696+1)/10^6)</f>
        <v>0</v>
      </c>
      <c r="BN696" cm="1">
        <f t="array" aca="1" ref="BN696" ca="1">IF($A696&gt;BN$1,"",$C696*INDEX('ETS yield tables'!$D$265:$CO$293,$B696,BN$1-$A696+1)/10^6)</f>
        <v>0</v>
      </c>
      <c r="BO696" cm="1">
        <f t="array" aca="1" ref="BO696" ca="1">IF($A696&gt;BO$1,"",$C696*INDEX('ETS yield tables'!$D$265:$CO$293,$B696,BO$1-$A696+1)/10^6)</f>
        <v>0</v>
      </c>
      <c r="BP696" cm="1">
        <f t="array" aca="1" ref="BP696" ca="1">IF($A696&gt;BP$1,"",$C696*INDEX('ETS yield tables'!$D$265:$CO$293,$B696,BP$1-$A696+1)/10^6)</f>
        <v>0</v>
      </c>
      <c r="BQ696" cm="1">
        <f t="array" aca="1" ref="BQ696" ca="1">IF($A696&gt;BQ$1,"",$C696*INDEX('ETS yield tables'!$D$265:$CO$293,$B696,BQ$1-$A696+1)/10^6)</f>
        <v>0</v>
      </c>
      <c r="BR696" cm="1">
        <f t="array" aca="1" ref="BR696" ca="1">IF($A696&gt;BR$1,"",$C696*INDEX('ETS yield tables'!$D$265:$CO$293,$B696,BR$1-$A696+1)/10^6)</f>
        <v>0</v>
      </c>
      <c r="BS696" cm="1">
        <f t="array" aca="1" ref="BS696" ca="1">IF($A696&gt;BS$1,"",$C696*INDEX('ETS yield tables'!$D$265:$CO$293,$B696,BS$1-$A696+1)/10^6)</f>
        <v>0</v>
      </c>
      <c r="BT696" cm="1">
        <f t="array" aca="1" ref="BT696" ca="1">IF($A696&gt;BT$1,"",$C696*INDEX('ETS yield tables'!$D$265:$CO$293,$B696,BT$1-$A696+1)/10^6)</f>
        <v>0</v>
      </c>
      <c r="BU696" cm="1">
        <f t="array" aca="1" ref="BU696" ca="1">IF($A696&gt;BU$1,"",$C696*INDEX('ETS yield tables'!$D$265:$CO$293,$B696,BU$1-$A696+1)/10^6)</f>
        <v>0</v>
      </c>
      <c r="BV696" cm="1">
        <f t="array" aca="1" ref="BV696" ca="1">IF($A696&gt;BV$1,"",$C696*INDEX('ETS yield tables'!$D$265:$CO$293,$B696,BV$1-$A696+1)/10^6)</f>
        <v>0</v>
      </c>
      <c r="BW696" cm="1">
        <f t="array" aca="1" ref="BW696" ca="1">IF($A696&gt;BW$1,"",$C696*INDEX('ETS yield tables'!$D$265:$CO$293,$B696,BW$1-$A696+1)/10^6)</f>
        <v>0</v>
      </c>
      <c r="BX696" cm="1">
        <f t="array" aca="1" ref="BX696" ca="1">IF($A696&gt;BX$1,"",$C696*INDEX('ETS yield tables'!$D$265:$CO$293,$B696,BX$1-$A696+1)/10^6)</f>
        <v>0</v>
      </c>
      <c r="BY696" cm="1">
        <f t="array" aca="1" ref="BY696" ca="1">IF($A696&gt;BY$1,"",$C696*INDEX('ETS yield tables'!$D$265:$CO$293,$B696,BY$1-$A696+1)/10^6)</f>
        <v>0</v>
      </c>
      <c r="BZ696" cm="1">
        <f t="array" aca="1" ref="BZ696" ca="1">IF($A696&gt;BZ$1,"",$C696*INDEX('ETS yield tables'!$D$265:$CO$293,$B696,BZ$1-$A696+1)/10^6)</f>
        <v>0</v>
      </c>
      <c r="CA696" cm="1">
        <f t="array" aca="1" ref="CA696" ca="1">IF($A696&gt;CA$1,"",$C696*INDEX('ETS yield tables'!$D$265:$CO$293,$B696,CA$1-$A696+1)/10^6)</f>
        <v>0</v>
      </c>
      <c r="CB696" cm="1">
        <f t="array" aca="1" ref="CB696" ca="1">IF($A696&gt;CB$1,"",$C696*INDEX('ETS yield tables'!$D$265:$CO$293,$B696,CB$1-$A696+1)/10^6)</f>
        <v>0</v>
      </c>
      <c r="CC696" cm="1">
        <f t="array" aca="1" ref="CC696" ca="1">IF($A696&gt;CC$1,"",$C696*INDEX('ETS yield tables'!$D$265:$CO$293,$B696,CC$1-$A696+1)/10^6)</f>
        <v>0</v>
      </c>
      <c r="CD696" cm="1">
        <f t="array" aca="1" ref="CD696" ca="1">IF($A696&gt;CD$1,"",$C696*INDEX('ETS yield tables'!$D$265:$CO$293,$B696,CD$1-$A696+1)/10^6)</f>
        <v>0</v>
      </c>
      <c r="CE696" cm="1">
        <f t="array" aca="1" ref="CE696" ca="1">IF($A696&gt;CE$1,"",$C696*INDEX('ETS yield tables'!$D$265:$CO$293,$B696,CE$1-$A696+1)/10^6)</f>
        <v>0</v>
      </c>
      <c r="CF696" cm="1">
        <f t="array" aca="1" ref="CF696" ca="1">IF($A696&gt;CF$1,"",$C696*INDEX('ETS yield tables'!$D$265:$CO$293,$B696,CF$1-$A696+1)/10^6)</f>
        <v>0</v>
      </c>
      <c r="CG696" cm="1">
        <f t="array" aca="1" ref="CG696" ca="1">IF($A696&gt;CG$1,"",$C696*INDEX('ETS yield tables'!$D$265:$CO$293,$B696,CG$1-$A696+1)/10^6)</f>
        <v>0</v>
      </c>
      <c r="CH696" cm="1">
        <f t="array" aca="1" ref="CH696" ca="1">IF($A696&gt;CH$1,"",$C696*INDEX('ETS yield tables'!$D$265:$CO$293,$B696,CH$1-$A696+1)/10^6)</f>
        <v>0</v>
      </c>
      <c r="CI696" cm="1">
        <f t="array" aca="1" ref="CI696" ca="1">IF($A696&gt;CI$1,"",$C696*INDEX('ETS yield tables'!$D$265:$CO$293,$B696,CI$1-$A696+1)/10^6)</f>
        <v>0</v>
      </c>
      <c r="CJ696" cm="1">
        <f t="array" aca="1" ref="CJ696" ca="1">IF($A696&gt;CJ$1,"",$C696*INDEX('ETS yield tables'!$D$265:$CO$293,$B696,CJ$1-$A696+1)/10^6)</f>
        <v>0</v>
      </c>
      <c r="CK696" cm="1">
        <f t="array" aca="1" ref="CK696" ca="1">IF($A696&gt;CK$1,"",$C696*INDEX('ETS yield tables'!$D$265:$CO$293,$B696,CK$1-$A696+1)/10^6)</f>
        <v>0</v>
      </c>
      <c r="CL696" cm="1">
        <f t="array" aca="1" ref="CL696" ca="1">IF($A696&gt;CL$1,"",$C696*INDEX('ETS yield tables'!$D$265:$CO$293,$B696,CL$1-$A696+1)/10^6)</f>
        <v>0</v>
      </c>
      <c r="CM696" cm="1">
        <f t="array" aca="1" ref="CM696" ca="1">IF($A696&gt;CM$1,"",$C696*INDEX('ETS yield tables'!$D$265:$CO$293,$B696,CM$1-$A696+1)/10^6)</f>
        <v>0</v>
      </c>
      <c r="CN696" cm="1">
        <f t="array" aca="1" ref="CN696" ca="1">IF($A696&gt;CN$1,"",$C696*INDEX('ETS yield tables'!$D$265:$CO$293,$B696,CN$1-$A696+1)/10^6)</f>
        <v>0</v>
      </c>
      <c r="CO696" cm="1">
        <f t="array" aca="1" ref="CO696" ca="1">IF($A696&gt;CO$1,"",$C696*INDEX('ETS yield tables'!$D$265:$CO$293,$B696,CO$1-$A696+1)/10^6)</f>
        <v>0</v>
      </c>
    </row>
    <row r="697" spans="1:93" hidden="1" outlineLevel="1">
      <c r="A697">
        <v>2002</v>
      </c>
      <c r="B697">
        <f t="shared" si="309"/>
        <v>17</v>
      </c>
      <c r="C697" s="1">
        <v>0</v>
      </c>
      <c r="D697" s="64"/>
      <c r="E697" s="64"/>
      <c r="F697" s="64"/>
      <c r="G697" s="64"/>
      <c r="H697" s="64"/>
      <c r="I697" s="64"/>
      <c r="J697" s="64"/>
      <c r="K697" s="64"/>
      <c r="L697" s="64"/>
      <c r="M697" s="64"/>
      <c r="N697" s="64"/>
      <c r="O697" s="64"/>
      <c r="P697" s="64"/>
      <c r="Q697" s="64"/>
      <c r="R697" s="64"/>
      <c r="S697" s="64"/>
      <c r="T697" s="64"/>
      <c r="U697" s="64"/>
      <c r="V697" s="64"/>
      <c r="W697" s="64"/>
      <c r="X697" s="64"/>
      <c r="Y697" s="64"/>
      <c r="Z697" s="64"/>
      <c r="AA697" s="64"/>
      <c r="AB697" s="64"/>
      <c r="AC697" s="64"/>
      <c r="AD697" s="64"/>
      <c r="AE697" s="64"/>
      <c r="AF697" cm="1">
        <f t="array" aca="1" ref="AF697" ca="1">IF($A697&gt;AF$1,"",$C697*INDEX('ETS yield tables'!$D$265:$CO$293,$B697,AF$1-$A697+1)/10^6)</f>
        <v>0</v>
      </c>
      <c r="AG697" cm="1">
        <f t="array" aca="1" ref="AG697" ca="1">IF($A697&gt;AG$1,"",$C697*INDEX('ETS yield tables'!$D$265:$CO$293,$B697,AG$1-$A697+1)/10^6)</f>
        <v>0</v>
      </c>
      <c r="AH697" cm="1">
        <f t="array" aca="1" ref="AH697" ca="1">IF($A697&gt;AH$1,"",$C697*INDEX('ETS yield tables'!$D$265:$CO$293,$B697,AH$1-$A697+1)/10^6)</f>
        <v>0</v>
      </c>
      <c r="AI697" cm="1">
        <f t="array" aca="1" ref="AI697" ca="1">IF($A697&gt;AI$1,"",$C697*INDEX('ETS yield tables'!$D$265:$CO$293,$B697,AI$1-$A697+1)/10^6)</f>
        <v>0</v>
      </c>
      <c r="AJ697" cm="1">
        <f t="array" aca="1" ref="AJ697" ca="1">IF($A697&gt;AJ$1,"",$C697*INDEX('ETS yield tables'!$D$265:$CO$293,$B697,AJ$1-$A697+1)/10^6)</f>
        <v>0</v>
      </c>
      <c r="AK697" cm="1">
        <f t="array" aca="1" ref="AK697" ca="1">IF($A697&gt;AK$1,"",$C697*INDEX('ETS yield tables'!$D$265:$CO$293,$B697,AK$1-$A697+1)/10^6)</f>
        <v>0</v>
      </c>
      <c r="AL697" cm="1">
        <f t="array" aca="1" ref="AL697" ca="1">IF($A697&gt;AL$1,"",$C697*INDEX('ETS yield tables'!$D$265:$CO$293,$B697,AL$1-$A697+1)/10^6)</f>
        <v>0</v>
      </c>
      <c r="AM697" cm="1">
        <f t="array" aca="1" ref="AM697" ca="1">IF($A697&gt;AM$1,"",$C697*INDEX('ETS yield tables'!$D$265:$CO$293,$B697,AM$1-$A697+1)/10^6)</f>
        <v>0</v>
      </c>
      <c r="AN697" cm="1">
        <f t="array" aca="1" ref="AN697" ca="1">IF($A697&gt;AN$1,"",$C697*INDEX('ETS yield tables'!$D$265:$CO$293,$B697,AN$1-$A697+1)/10^6)</f>
        <v>0</v>
      </c>
      <c r="AO697" cm="1">
        <f t="array" aca="1" ref="AO697" ca="1">IF($A697&gt;AO$1,"",$C697*INDEX('ETS yield tables'!$D$265:$CO$293,$B697,AO$1-$A697+1)/10^6)</f>
        <v>0</v>
      </c>
      <c r="AP697" cm="1">
        <f t="array" aca="1" ref="AP697" ca="1">IF($A697&gt;AP$1,"",$C697*INDEX('ETS yield tables'!$D$265:$CO$293,$B697,AP$1-$A697+1)/10^6)</f>
        <v>0</v>
      </c>
      <c r="AQ697" cm="1">
        <f t="array" aca="1" ref="AQ697" ca="1">IF($A697&gt;AQ$1,"",$C697*INDEX('ETS yield tables'!$D$265:$CO$293,$B697,AQ$1-$A697+1)/10^6)</f>
        <v>0</v>
      </c>
      <c r="AR697" cm="1">
        <f t="array" aca="1" ref="AR697" ca="1">IF($A697&gt;AR$1,"",$C697*INDEX('ETS yield tables'!$D$265:$CO$293,$B697,AR$1-$A697+1)/10^6)</f>
        <v>0</v>
      </c>
      <c r="AS697" cm="1">
        <f t="array" aca="1" ref="AS697" ca="1">IF($A697&gt;AS$1,"",$C697*INDEX('ETS yield tables'!$D$265:$CO$293,$B697,AS$1-$A697+1)/10^6)</f>
        <v>0</v>
      </c>
      <c r="AT697" cm="1">
        <f t="array" aca="1" ref="AT697" ca="1">IF($A697&gt;AT$1,"",$C697*INDEX('ETS yield tables'!$D$265:$CO$293,$B697,AT$1-$A697+1)/10^6)</f>
        <v>0</v>
      </c>
      <c r="AU697" cm="1">
        <f t="array" aca="1" ref="AU697" ca="1">IF($A697&gt;AU$1,"",$C697*INDEX('ETS yield tables'!$D$265:$CO$293,$B697,AU$1-$A697+1)/10^6)</f>
        <v>0</v>
      </c>
      <c r="AV697" cm="1">
        <f t="array" aca="1" ref="AV697" ca="1">IF($A697&gt;AV$1,"",$C697*INDEX('ETS yield tables'!$D$265:$CO$293,$B697,AV$1-$A697+1)/10^6)</f>
        <v>0</v>
      </c>
      <c r="AW697" cm="1">
        <f t="array" aca="1" ref="AW697" ca="1">IF($A697&gt;AW$1,"",$C697*INDEX('ETS yield tables'!$D$265:$CO$293,$B697,AW$1-$A697+1)/10^6)</f>
        <v>0</v>
      </c>
      <c r="AX697" cm="1">
        <f t="array" aca="1" ref="AX697" ca="1">IF($A697&gt;AX$1,"",$C697*INDEX('ETS yield tables'!$D$265:$CO$293,$B697,AX$1-$A697+1)/10^6)</f>
        <v>0</v>
      </c>
      <c r="AY697" cm="1">
        <f t="array" aca="1" ref="AY697" ca="1">IF($A697&gt;AY$1,"",$C697*INDEX('ETS yield tables'!$D$265:$CO$293,$B697,AY$1-$A697+1)/10^6)</f>
        <v>0</v>
      </c>
      <c r="AZ697" cm="1">
        <f t="array" aca="1" ref="AZ697" ca="1">IF($A697&gt;AZ$1,"",$C697*INDEX('ETS yield tables'!$D$265:$CO$293,$B697,AZ$1-$A697+1)/10^6)</f>
        <v>0</v>
      </c>
      <c r="BA697" cm="1">
        <f t="array" aca="1" ref="BA697" ca="1">IF($A697&gt;BA$1,"",$C697*INDEX('ETS yield tables'!$D$265:$CO$293,$B697,BA$1-$A697+1)/10^6)</f>
        <v>0</v>
      </c>
      <c r="BB697" cm="1">
        <f t="array" aca="1" ref="BB697" ca="1">IF($A697&gt;BB$1,"",$C697*INDEX('ETS yield tables'!$D$265:$CO$293,$B697,BB$1-$A697+1)/10^6)</f>
        <v>0</v>
      </c>
      <c r="BC697" cm="1">
        <f t="array" aca="1" ref="BC697" ca="1">IF($A697&gt;BC$1,"",$C697*INDEX('ETS yield tables'!$D$265:$CO$293,$B697,BC$1-$A697+1)/10^6)</f>
        <v>0</v>
      </c>
      <c r="BD697" cm="1">
        <f t="array" aca="1" ref="BD697" ca="1">IF($A697&gt;BD$1,"",$C697*INDEX('ETS yield tables'!$D$265:$CO$293,$B697,BD$1-$A697+1)/10^6)</f>
        <v>0</v>
      </c>
      <c r="BE697" cm="1">
        <f t="array" aca="1" ref="BE697" ca="1">IF($A697&gt;BE$1,"",$C697*INDEX('ETS yield tables'!$D$265:$CO$293,$B697,BE$1-$A697+1)/10^6)</f>
        <v>0</v>
      </c>
      <c r="BF697" cm="1">
        <f t="array" aca="1" ref="BF697" ca="1">IF($A697&gt;BF$1,"",$C697*INDEX('ETS yield tables'!$D$265:$CO$293,$B697,BF$1-$A697+1)/10^6)</f>
        <v>0</v>
      </c>
      <c r="BG697" cm="1">
        <f t="array" aca="1" ref="BG697" ca="1">IF($A697&gt;BG$1,"",$C697*INDEX('ETS yield tables'!$D$265:$CO$293,$B697,BG$1-$A697+1)/10^6)</f>
        <v>0</v>
      </c>
      <c r="BH697" cm="1">
        <f t="array" aca="1" ref="BH697" ca="1">IF($A697&gt;BH$1,"",$C697*INDEX('ETS yield tables'!$D$265:$CO$293,$B697,BH$1-$A697+1)/10^6)</f>
        <v>0</v>
      </c>
      <c r="BI697" cm="1">
        <f t="array" aca="1" ref="BI697" ca="1">IF($A697&gt;BI$1,"",$C697*INDEX('ETS yield tables'!$D$265:$CO$293,$B697,BI$1-$A697+1)/10^6)</f>
        <v>0</v>
      </c>
      <c r="BJ697" cm="1">
        <f t="array" aca="1" ref="BJ697" ca="1">IF($A697&gt;BJ$1,"",$C697*INDEX('ETS yield tables'!$D$265:$CO$293,$B697,BJ$1-$A697+1)/10^6)</f>
        <v>0</v>
      </c>
      <c r="BK697" cm="1">
        <f t="array" aca="1" ref="BK697" ca="1">IF($A697&gt;BK$1,"",$C697*INDEX('ETS yield tables'!$D$265:$CO$293,$B697,BK$1-$A697+1)/10^6)</f>
        <v>0</v>
      </c>
      <c r="BL697" cm="1">
        <f t="array" aca="1" ref="BL697" ca="1">IF($A697&gt;BL$1,"",$C697*INDEX('ETS yield tables'!$D$265:$CO$293,$B697,BL$1-$A697+1)/10^6)</f>
        <v>0</v>
      </c>
      <c r="BM697" cm="1">
        <f t="array" aca="1" ref="BM697" ca="1">IF($A697&gt;BM$1,"",$C697*INDEX('ETS yield tables'!$D$265:$CO$293,$B697,BM$1-$A697+1)/10^6)</f>
        <v>0</v>
      </c>
      <c r="BN697" cm="1">
        <f t="array" aca="1" ref="BN697" ca="1">IF($A697&gt;BN$1,"",$C697*INDEX('ETS yield tables'!$D$265:$CO$293,$B697,BN$1-$A697+1)/10^6)</f>
        <v>0</v>
      </c>
      <c r="BO697" cm="1">
        <f t="array" aca="1" ref="BO697" ca="1">IF($A697&gt;BO$1,"",$C697*INDEX('ETS yield tables'!$D$265:$CO$293,$B697,BO$1-$A697+1)/10^6)</f>
        <v>0</v>
      </c>
      <c r="BP697" cm="1">
        <f t="array" aca="1" ref="BP697" ca="1">IF($A697&gt;BP$1,"",$C697*INDEX('ETS yield tables'!$D$265:$CO$293,$B697,BP$1-$A697+1)/10^6)</f>
        <v>0</v>
      </c>
      <c r="BQ697" cm="1">
        <f t="array" aca="1" ref="BQ697" ca="1">IF($A697&gt;BQ$1,"",$C697*INDEX('ETS yield tables'!$D$265:$CO$293,$B697,BQ$1-$A697+1)/10^6)</f>
        <v>0</v>
      </c>
      <c r="BR697" cm="1">
        <f t="array" aca="1" ref="BR697" ca="1">IF($A697&gt;BR$1,"",$C697*INDEX('ETS yield tables'!$D$265:$CO$293,$B697,BR$1-$A697+1)/10^6)</f>
        <v>0</v>
      </c>
      <c r="BS697" cm="1">
        <f t="array" aca="1" ref="BS697" ca="1">IF($A697&gt;BS$1,"",$C697*INDEX('ETS yield tables'!$D$265:$CO$293,$B697,BS$1-$A697+1)/10^6)</f>
        <v>0</v>
      </c>
      <c r="BT697" cm="1">
        <f t="array" aca="1" ref="BT697" ca="1">IF($A697&gt;BT$1,"",$C697*INDEX('ETS yield tables'!$D$265:$CO$293,$B697,BT$1-$A697+1)/10^6)</f>
        <v>0</v>
      </c>
      <c r="BU697" cm="1">
        <f t="array" aca="1" ref="BU697" ca="1">IF($A697&gt;BU$1,"",$C697*INDEX('ETS yield tables'!$D$265:$CO$293,$B697,BU$1-$A697+1)/10^6)</f>
        <v>0</v>
      </c>
      <c r="BV697" cm="1">
        <f t="array" aca="1" ref="BV697" ca="1">IF($A697&gt;BV$1,"",$C697*INDEX('ETS yield tables'!$D$265:$CO$293,$B697,BV$1-$A697+1)/10^6)</f>
        <v>0</v>
      </c>
      <c r="BW697" cm="1">
        <f t="array" aca="1" ref="BW697" ca="1">IF($A697&gt;BW$1,"",$C697*INDEX('ETS yield tables'!$D$265:$CO$293,$B697,BW$1-$A697+1)/10^6)</f>
        <v>0</v>
      </c>
      <c r="BX697" cm="1">
        <f t="array" aca="1" ref="BX697" ca="1">IF($A697&gt;BX$1,"",$C697*INDEX('ETS yield tables'!$D$265:$CO$293,$B697,BX$1-$A697+1)/10^6)</f>
        <v>0</v>
      </c>
      <c r="BY697" cm="1">
        <f t="array" aca="1" ref="BY697" ca="1">IF($A697&gt;BY$1,"",$C697*INDEX('ETS yield tables'!$D$265:$CO$293,$B697,BY$1-$A697+1)/10^6)</f>
        <v>0</v>
      </c>
      <c r="BZ697" cm="1">
        <f t="array" aca="1" ref="BZ697" ca="1">IF($A697&gt;BZ$1,"",$C697*INDEX('ETS yield tables'!$D$265:$CO$293,$B697,BZ$1-$A697+1)/10^6)</f>
        <v>0</v>
      </c>
      <c r="CA697" cm="1">
        <f t="array" aca="1" ref="CA697" ca="1">IF($A697&gt;CA$1,"",$C697*INDEX('ETS yield tables'!$D$265:$CO$293,$B697,CA$1-$A697+1)/10^6)</f>
        <v>0</v>
      </c>
      <c r="CB697" cm="1">
        <f t="array" aca="1" ref="CB697" ca="1">IF($A697&gt;CB$1,"",$C697*INDEX('ETS yield tables'!$D$265:$CO$293,$B697,CB$1-$A697+1)/10^6)</f>
        <v>0</v>
      </c>
      <c r="CC697" cm="1">
        <f t="array" aca="1" ref="CC697" ca="1">IF($A697&gt;CC$1,"",$C697*INDEX('ETS yield tables'!$D$265:$CO$293,$B697,CC$1-$A697+1)/10^6)</f>
        <v>0</v>
      </c>
      <c r="CD697" cm="1">
        <f t="array" aca="1" ref="CD697" ca="1">IF($A697&gt;CD$1,"",$C697*INDEX('ETS yield tables'!$D$265:$CO$293,$B697,CD$1-$A697+1)/10^6)</f>
        <v>0</v>
      </c>
      <c r="CE697" cm="1">
        <f t="array" aca="1" ref="CE697" ca="1">IF($A697&gt;CE$1,"",$C697*INDEX('ETS yield tables'!$D$265:$CO$293,$B697,CE$1-$A697+1)/10^6)</f>
        <v>0</v>
      </c>
      <c r="CF697" cm="1">
        <f t="array" aca="1" ref="CF697" ca="1">IF($A697&gt;CF$1,"",$C697*INDEX('ETS yield tables'!$D$265:$CO$293,$B697,CF$1-$A697+1)/10^6)</f>
        <v>0</v>
      </c>
      <c r="CG697" cm="1">
        <f t="array" aca="1" ref="CG697" ca="1">IF($A697&gt;CG$1,"",$C697*INDEX('ETS yield tables'!$D$265:$CO$293,$B697,CG$1-$A697+1)/10^6)</f>
        <v>0</v>
      </c>
      <c r="CH697" cm="1">
        <f t="array" aca="1" ref="CH697" ca="1">IF($A697&gt;CH$1,"",$C697*INDEX('ETS yield tables'!$D$265:$CO$293,$B697,CH$1-$A697+1)/10^6)</f>
        <v>0</v>
      </c>
      <c r="CI697" cm="1">
        <f t="array" aca="1" ref="CI697" ca="1">IF($A697&gt;CI$1,"",$C697*INDEX('ETS yield tables'!$D$265:$CO$293,$B697,CI$1-$A697+1)/10^6)</f>
        <v>0</v>
      </c>
      <c r="CJ697" cm="1">
        <f t="array" aca="1" ref="CJ697" ca="1">IF($A697&gt;CJ$1,"",$C697*INDEX('ETS yield tables'!$D$265:$CO$293,$B697,CJ$1-$A697+1)/10^6)</f>
        <v>0</v>
      </c>
      <c r="CK697" cm="1">
        <f t="array" aca="1" ref="CK697" ca="1">IF($A697&gt;CK$1,"",$C697*INDEX('ETS yield tables'!$D$265:$CO$293,$B697,CK$1-$A697+1)/10^6)</f>
        <v>0</v>
      </c>
      <c r="CL697" cm="1">
        <f t="array" aca="1" ref="CL697" ca="1">IF($A697&gt;CL$1,"",$C697*INDEX('ETS yield tables'!$D$265:$CO$293,$B697,CL$1-$A697+1)/10^6)</f>
        <v>0</v>
      </c>
      <c r="CM697" cm="1">
        <f t="array" aca="1" ref="CM697" ca="1">IF($A697&gt;CM$1,"",$C697*INDEX('ETS yield tables'!$D$265:$CO$293,$B697,CM$1-$A697+1)/10^6)</f>
        <v>0</v>
      </c>
      <c r="CN697" cm="1">
        <f t="array" aca="1" ref="CN697" ca="1">IF($A697&gt;CN$1,"",$C697*INDEX('ETS yield tables'!$D$265:$CO$293,$B697,CN$1-$A697+1)/10^6)</f>
        <v>0</v>
      </c>
      <c r="CO697" cm="1">
        <f t="array" aca="1" ref="CO697" ca="1">IF($A697&gt;CO$1,"",$C697*INDEX('ETS yield tables'!$D$265:$CO$293,$B697,CO$1-$A697+1)/10^6)</f>
        <v>0</v>
      </c>
    </row>
    <row r="698" spans="1:93" hidden="1" outlineLevel="1">
      <c r="A698">
        <v>2003</v>
      </c>
      <c r="B698">
        <f t="shared" si="309"/>
        <v>16</v>
      </c>
      <c r="C698" s="1">
        <v>0</v>
      </c>
      <c r="D698" s="64"/>
      <c r="E698" s="64"/>
      <c r="F698" s="64"/>
      <c r="G698" s="64"/>
      <c r="H698" s="64"/>
      <c r="I698" s="64"/>
      <c r="J698" s="64"/>
      <c r="K698" s="64"/>
      <c r="L698" s="64"/>
      <c r="M698" s="64"/>
      <c r="N698" s="64"/>
      <c r="O698" s="64"/>
      <c r="P698" s="64"/>
      <c r="Q698" s="64"/>
      <c r="R698" s="64"/>
      <c r="S698" s="64"/>
      <c r="T698" s="64"/>
      <c r="U698" s="64"/>
      <c r="V698" s="64"/>
      <c r="W698" s="64"/>
      <c r="X698" s="64"/>
      <c r="Y698" s="64"/>
      <c r="Z698" s="64"/>
      <c r="AA698" s="64"/>
      <c r="AB698" s="64"/>
      <c r="AC698" s="64"/>
      <c r="AD698" s="64"/>
      <c r="AE698" s="64"/>
      <c r="AF698" cm="1">
        <f t="array" aca="1" ref="AF698" ca="1">IF($A698&gt;AF$1,"",$C698*INDEX('ETS yield tables'!$D$265:$CO$293,$B698,AF$1-$A698+1)/10^6)</f>
        <v>0</v>
      </c>
      <c r="AG698" cm="1">
        <f t="array" aca="1" ref="AG698" ca="1">IF($A698&gt;AG$1,"",$C698*INDEX('ETS yield tables'!$D$265:$CO$293,$B698,AG$1-$A698+1)/10^6)</f>
        <v>0</v>
      </c>
      <c r="AH698" cm="1">
        <f t="array" aca="1" ref="AH698" ca="1">IF($A698&gt;AH$1,"",$C698*INDEX('ETS yield tables'!$D$265:$CO$293,$B698,AH$1-$A698+1)/10^6)</f>
        <v>0</v>
      </c>
      <c r="AI698" cm="1">
        <f t="array" aca="1" ref="AI698" ca="1">IF($A698&gt;AI$1,"",$C698*INDEX('ETS yield tables'!$D$265:$CO$293,$B698,AI$1-$A698+1)/10^6)</f>
        <v>0</v>
      </c>
      <c r="AJ698" cm="1">
        <f t="array" aca="1" ref="AJ698" ca="1">IF($A698&gt;AJ$1,"",$C698*INDEX('ETS yield tables'!$D$265:$CO$293,$B698,AJ$1-$A698+1)/10^6)</f>
        <v>0</v>
      </c>
      <c r="AK698" cm="1">
        <f t="array" aca="1" ref="AK698" ca="1">IF($A698&gt;AK$1,"",$C698*INDEX('ETS yield tables'!$D$265:$CO$293,$B698,AK$1-$A698+1)/10^6)</f>
        <v>0</v>
      </c>
      <c r="AL698" cm="1">
        <f t="array" aca="1" ref="AL698" ca="1">IF($A698&gt;AL$1,"",$C698*INDEX('ETS yield tables'!$D$265:$CO$293,$B698,AL$1-$A698+1)/10^6)</f>
        <v>0</v>
      </c>
      <c r="AM698" cm="1">
        <f t="array" aca="1" ref="AM698" ca="1">IF($A698&gt;AM$1,"",$C698*INDEX('ETS yield tables'!$D$265:$CO$293,$B698,AM$1-$A698+1)/10^6)</f>
        <v>0</v>
      </c>
      <c r="AN698" cm="1">
        <f t="array" aca="1" ref="AN698" ca="1">IF($A698&gt;AN$1,"",$C698*INDEX('ETS yield tables'!$D$265:$CO$293,$B698,AN$1-$A698+1)/10^6)</f>
        <v>0</v>
      </c>
      <c r="AO698" cm="1">
        <f t="array" aca="1" ref="AO698" ca="1">IF($A698&gt;AO$1,"",$C698*INDEX('ETS yield tables'!$D$265:$CO$293,$B698,AO$1-$A698+1)/10^6)</f>
        <v>0</v>
      </c>
      <c r="AP698" cm="1">
        <f t="array" aca="1" ref="AP698" ca="1">IF($A698&gt;AP$1,"",$C698*INDEX('ETS yield tables'!$D$265:$CO$293,$B698,AP$1-$A698+1)/10^6)</f>
        <v>0</v>
      </c>
      <c r="AQ698" cm="1">
        <f t="array" aca="1" ref="AQ698" ca="1">IF($A698&gt;AQ$1,"",$C698*INDEX('ETS yield tables'!$D$265:$CO$293,$B698,AQ$1-$A698+1)/10^6)</f>
        <v>0</v>
      </c>
      <c r="AR698" cm="1">
        <f t="array" aca="1" ref="AR698" ca="1">IF($A698&gt;AR$1,"",$C698*INDEX('ETS yield tables'!$D$265:$CO$293,$B698,AR$1-$A698+1)/10^6)</f>
        <v>0</v>
      </c>
      <c r="AS698" cm="1">
        <f t="array" aca="1" ref="AS698" ca="1">IF($A698&gt;AS$1,"",$C698*INDEX('ETS yield tables'!$D$265:$CO$293,$B698,AS$1-$A698+1)/10^6)</f>
        <v>0</v>
      </c>
      <c r="AT698" cm="1">
        <f t="array" aca="1" ref="AT698" ca="1">IF($A698&gt;AT$1,"",$C698*INDEX('ETS yield tables'!$D$265:$CO$293,$B698,AT$1-$A698+1)/10^6)</f>
        <v>0</v>
      </c>
      <c r="AU698" cm="1">
        <f t="array" aca="1" ref="AU698" ca="1">IF($A698&gt;AU$1,"",$C698*INDEX('ETS yield tables'!$D$265:$CO$293,$B698,AU$1-$A698+1)/10^6)</f>
        <v>0</v>
      </c>
      <c r="AV698" cm="1">
        <f t="array" aca="1" ref="AV698" ca="1">IF($A698&gt;AV$1,"",$C698*INDEX('ETS yield tables'!$D$265:$CO$293,$B698,AV$1-$A698+1)/10^6)</f>
        <v>0</v>
      </c>
      <c r="AW698" cm="1">
        <f t="array" aca="1" ref="AW698" ca="1">IF($A698&gt;AW$1,"",$C698*INDEX('ETS yield tables'!$D$265:$CO$293,$B698,AW$1-$A698+1)/10^6)</f>
        <v>0</v>
      </c>
      <c r="AX698" cm="1">
        <f t="array" aca="1" ref="AX698" ca="1">IF($A698&gt;AX$1,"",$C698*INDEX('ETS yield tables'!$D$265:$CO$293,$B698,AX$1-$A698+1)/10^6)</f>
        <v>0</v>
      </c>
      <c r="AY698" cm="1">
        <f t="array" aca="1" ref="AY698" ca="1">IF($A698&gt;AY$1,"",$C698*INDEX('ETS yield tables'!$D$265:$CO$293,$B698,AY$1-$A698+1)/10^6)</f>
        <v>0</v>
      </c>
      <c r="AZ698" cm="1">
        <f t="array" aca="1" ref="AZ698" ca="1">IF($A698&gt;AZ$1,"",$C698*INDEX('ETS yield tables'!$D$265:$CO$293,$B698,AZ$1-$A698+1)/10^6)</f>
        <v>0</v>
      </c>
      <c r="BA698" cm="1">
        <f t="array" aca="1" ref="BA698" ca="1">IF($A698&gt;BA$1,"",$C698*INDEX('ETS yield tables'!$D$265:$CO$293,$B698,BA$1-$A698+1)/10^6)</f>
        <v>0</v>
      </c>
      <c r="BB698" cm="1">
        <f t="array" aca="1" ref="BB698" ca="1">IF($A698&gt;BB$1,"",$C698*INDEX('ETS yield tables'!$D$265:$CO$293,$B698,BB$1-$A698+1)/10^6)</f>
        <v>0</v>
      </c>
      <c r="BC698" cm="1">
        <f t="array" aca="1" ref="BC698" ca="1">IF($A698&gt;BC$1,"",$C698*INDEX('ETS yield tables'!$D$265:$CO$293,$B698,BC$1-$A698+1)/10^6)</f>
        <v>0</v>
      </c>
      <c r="BD698" cm="1">
        <f t="array" aca="1" ref="BD698" ca="1">IF($A698&gt;BD$1,"",$C698*INDEX('ETS yield tables'!$D$265:$CO$293,$B698,BD$1-$A698+1)/10^6)</f>
        <v>0</v>
      </c>
      <c r="BE698" cm="1">
        <f t="array" aca="1" ref="BE698" ca="1">IF($A698&gt;BE$1,"",$C698*INDEX('ETS yield tables'!$D$265:$CO$293,$B698,BE$1-$A698+1)/10^6)</f>
        <v>0</v>
      </c>
      <c r="BF698" cm="1">
        <f t="array" aca="1" ref="BF698" ca="1">IF($A698&gt;BF$1,"",$C698*INDEX('ETS yield tables'!$D$265:$CO$293,$B698,BF$1-$A698+1)/10^6)</f>
        <v>0</v>
      </c>
      <c r="BG698" cm="1">
        <f t="array" aca="1" ref="BG698" ca="1">IF($A698&gt;BG$1,"",$C698*INDEX('ETS yield tables'!$D$265:$CO$293,$B698,BG$1-$A698+1)/10^6)</f>
        <v>0</v>
      </c>
      <c r="BH698" cm="1">
        <f t="array" aca="1" ref="BH698" ca="1">IF($A698&gt;BH$1,"",$C698*INDEX('ETS yield tables'!$D$265:$CO$293,$B698,BH$1-$A698+1)/10^6)</f>
        <v>0</v>
      </c>
      <c r="BI698" cm="1">
        <f t="array" aca="1" ref="BI698" ca="1">IF($A698&gt;BI$1,"",$C698*INDEX('ETS yield tables'!$D$265:$CO$293,$B698,BI$1-$A698+1)/10^6)</f>
        <v>0</v>
      </c>
      <c r="BJ698" cm="1">
        <f t="array" aca="1" ref="BJ698" ca="1">IF($A698&gt;BJ$1,"",$C698*INDEX('ETS yield tables'!$D$265:$CO$293,$B698,BJ$1-$A698+1)/10^6)</f>
        <v>0</v>
      </c>
      <c r="BK698" cm="1">
        <f t="array" aca="1" ref="BK698" ca="1">IF($A698&gt;BK$1,"",$C698*INDEX('ETS yield tables'!$D$265:$CO$293,$B698,BK$1-$A698+1)/10^6)</f>
        <v>0</v>
      </c>
      <c r="BL698" cm="1">
        <f t="array" aca="1" ref="BL698" ca="1">IF($A698&gt;BL$1,"",$C698*INDEX('ETS yield tables'!$D$265:$CO$293,$B698,BL$1-$A698+1)/10^6)</f>
        <v>0</v>
      </c>
      <c r="BM698" cm="1">
        <f t="array" aca="1" ref="BM698" ca="1">IF($A698&gt;BM$1,"",$C698*INDEX('ETS yield tables'!$D$265:$CO$293,$B698,BM$1-$A698+1)/10^6)</f>
        <v>0</v>
      </c>
      <c r="BN698" cm="1">
        <f t="array" aca="1" ref="BN698" ca="1">IF($A698&gt;BN$1,"",$C698*INDEX('ETS yield tables'!$D$265:$CO$293,$B698,BN$1-$A698+1)/10^6)</f>
        <v>0</v>
      </c>
      <c r="BO698" cm="1">
        <f t="array" aca="1" ref="BO698" ca="1">IF($A698&gt;BO$1,"",$C698*INDEX('ETS yield tables'!$D$265:$CO$293,$B698,BO$1-$A698+1)/10^6)</f>
        <v>0</v>
      </c>
      <c r="BP698" cm="1">
        <f t="array" aca="1" ref="BP698" ca="1">IF($A698&gt;BP$1,"",$C698*INDEX('ETS yield tables'!$D$265:$CO$293,$B698,BP$1-$A698+1)/10^6)</f>
        <v>0</v>
      </c>
      <c r="BQ698" cm="1">
        <f t="array" aca="1" ref="BQ698" ca="1">IF($A698&gt;BQ$1,"",$C698*INDEX('ETS yield tables'!$D$265:$CO$293,$B698,BQ$1-$A698+1)/10^6)</f>
        <v>0</v>
      </c>
      <c r="BR698" cm="1">
        <f t="array" aca="1" ref="BR698" ca="1">IF($A698&gt;BR$1,"",$C698*INDEX('ETS yield tables'!$D$265:$CO$293,$B698,BR$1-$A698+1)/10^6)</f>
        <v>0</v>
      </c>
      <c r="BS698" cm="1">
        <f t="array" aca="1" ref="BS698" ca="1">IF($A698&gt;BS$1,"",$C698*INDEX('ETS yield tables'!$D$265:$CO$293,$B698,BS$1-$A698+1)/10^6)</f>
        <v>0</v>
      </c>
      <c r="BT698" cm="1">
        <f t="array" aca="1" ref="BT698" ca="1">IF($A698&gt;BT$1,"",$C698*INDEX('ETS yield tables'!$D$265:$CO$293,$B698,BT$1-$A698+1)/10^6)</f>
        <v>0</v>
      </c>
      <c r="BU698" cm="1">
        <f t="array" aca="1" ref="BU698" ca="1">IF($A698&gt;BU$1,"",$C698*INDEX('ETS yield tables'!$D$265:$CO$293,$B698,BU$1-$A698+1)/10^6)</f>
        <v>0</v>
      </c>
      <c r="BV698" cm="1">
        <f t="array" aca="1" ref="BV698" ca="1">IF($A698&gt;BV$1,"",$C698*INDEX('ETS yield tables'!$D$265:$CO$293,$B698,BV$1-$A698+1)/10^6)</f>
        <v>0</v>
      </c>
      <c r="BW698" cm="1">
        <f t="array" aca="1" ref="BW698" ca="1">IF($A698&gt;BW$1,"",$C698*INDEX('ETS yield tables'!$D$265:$CO$293,$B698,BW$1-$A698+1)/10^6)</f>
        <v>0</v>
      </c>
      <c r="BX698" cm="1">
        <f t="array" aca="1" ref="BX698" ca="1">IF($A698&gt;BX$1,"",$C698*INDEX('ETS yield tables'!$D$265:$CO$293,$B698,BX$1-$A698+1)/10^6)</f>
        <v>0</v>
      </c>
      <c r="BY698" cm="1">
        <f t="array" aca="1" ref="BY698" ca="1">IF($A698&gt;BY$1,"",$C698*INDEX('ETS yield tables'!$D$265:$CO$293,$B698,BY$1-$A698+1)/10^6)</f>
        <v>0</v>
      </c>
      <c r="BZ698" cm="1">
        <f t="array" aca="1" ref="BZ698" ca="1">IF($A698&gt;BZ$1,"",$C698*INDEX('ETS yield tables'!$D$265:$CO$293,$B698,BZ$1-$A698+1)/10^6)</f>
        <v>0</v>
      </c>
      <c r="CA698" cm="1">
        <f t="array" aca="1" ref="CA698" ca="1">IF($A698&gt;CA$1,"",$C698*INDEX('ETS yield tables'!$D$265:$CO$293,$B698,CA$1-$A698+1)/10^6)</f>
        <v>0</v>
      </c>
      <c r="CB698" cm="1">
        <f t="array" aca="1" ref="CB698" ca="1">IF($A698&gt;CB$1,"",$C698*INDEX('ETS yield tables'!$D$265:$CO$293,$B698,CB$1-$A698+1)/10^6)</f>
        <v>0</v>
      </c>
      <c r="CC698" cm="1">
        <f t="array" aca="1" ref="CC698" ca="1">IF($A698&gt;CC$1,"",$C698*INDEX('ETS yield tables'!$D$265:$CO$293,$B698,CC$1-$A698+1)/10^6)</f>
        <v>0</v>
      </c>
      <c r="CD698" cm="1">
        <f t="array" aca="1" ref="CD698" ca="1">IF($A698&gt;CD$1,"",$C698*INDEX('ETS yield tables'!$D$265:$CO$293,$B698,CD$1-$A698+1)/10^6)</f>
        <v>0</v>
      </c>
      <c r="CE698" cm="1">
        <f t="array" aca="1" ref="CE698" ca="1">IF($A698&gt;CE$1,"",$C698*INDEX('ETS yield tables'!$D$265:$CO$293,$B698,CE$1-$A698+1)/10^6)</f>
        <v>0</v>
      </c>
      <c r="CF698" cm="1">
        <f t="array" aca="1" ref="CF698" ca="1">IF($A698&gt;CF$1,"",$C698*INDEX('ETS yield tables'!$D$265:$CO$293,$B698,CF$1-$A698+1)/10^6)</f>
        <v>0</v>
      </c>
      <c r="CG698" cm="1">
        <f t="array" aca="1" ref="CG698" ca="1">IF($A698&gt;CG$1,"",$C698*INDEX('ETS yield tables'!$D$265:$CO$293,$B698,CG$1-$A698+1)/10^6)</f>
        <v>0</v>
      </c>
      <c r="CH698" cm="1">
        <f t="array" aca="1" ref="CH698" ca="1">IF($A698&gt;CH$1,"",$C698*INDEX('ETS yield tables'!$D$265:$CO$293,$B698,CH$1-$A698+1)/10^6)</f>
        <v>0</v>
      </c>
      <c r="CI698" cm="1">
        <f t="array" aca="1" ref="CI698" ca="1">IF($A698&gt;CI$1,"",$C698*INDEX('ETS yield tables'!$D$265:$CO$293,$B698,CI$1-$A698+1)/10^6)</f>
        <v>0</v>
      </c>
      <c r="CJ698" cm="1">
        <f t="array" aca="1" ref="CJ698" ca="1">IF($A698&gt;CJ$1,"",$C698*INDEX('ETS yield tables'!$D$265:$CO$293,$B698,CJ$1-$A698+1)/10^6)</f>
        <v>0</v>
      </c>
      <c r="CK698" cm="1">
        <f t="array" aca="1" ref="CK698" ca="1">IF($A698&gt;CK$1,"",$C698*INDEX('ETS yield tables'!$D$265:$CO$293,$B698,CK$1-$A698+1)/10^6)</f>
        <v>0</v>
      </c>
      <c r="CL698" cm="1">
        <f t="array" aca="1" ref="CL698" ca="1">IF($A698&gt;CL$1,"",$C698*INDEX('ETS yield tables'!$D$265:$CO$293,$B698,CL$1-$A698+1)/10^6)</f>
        <v>0</v>
      </c>
      <c r="CM698" cm="1">
        <f t="array" aca="1" ref="CM698" ca="1">IF($A698&gt;CM$1,"",$C698*INDEX('ETS yield tables'!$D$265:$CO$293,$B698,CM$1-$A698+1)/10^6)</f>
        <v>0</v>
      </c>
      <c r="CN698" cm="1">
        <f t="array" aca="1" ref="CN698" ca="1">IF($A698&gt;CN$1,"",$C698*INDEX('ETS yield tables'!$D$265:$CO$293,$B698,CN$1-$A698+1)/10^6)</f>
        <v>0</v>
      </c>
      <c r="CO698" cm="1">
        <f t="array" aca="1" ref="CO698" ca="1">IF($A698&gt;CO$1,"",$C698*INDEX('ETS yield tables'!$D$265:$CO$293,$B698,CO$1-$A698+1)/10^6)</f>
        <v>0</v>
      </c>
    </row>
    <row r="699" spans="1:93" hidden="1" outlineLevel="1">
      <c r="A699">
        <v>2004</v>
      </c>
      <c r="B699">
        <f t="shared" si="309"/>
        <v>15</v>
      </c>
      <c r="C699" s="1">
        <v>0</v>
      </c>
      <c r="D699" s="64"/>
      <c r="E699" s="64"/>
      <c r="F699" s="64"/>
      <c r="G699" s="64"/>
      <c r="H699" s="64"/>
      <c r="I699" s="64"/>
      <c r="J699" s="64"/>
      <c r="K699" s="64"/>
      <c r="L699" s="64"/>
      <c r="M699" s="64"/>
      <c r="N699" s="64"/>
      <c r="O699" s="64"/>
      <c r="P699" s="64"/>
      <c r="Q699" s="64"/>
      <c r="R699" s="64"/>
      <c r="S699" s="64"/>
      <c r="T699" s="64"/>
      <c r="U699" s="64"/>
      <c r="V699" s="64"/>
      <c r="W699" s="64"/>
      <c r="X699" s="64"/>
      <c r="Y699" s="64"/>
      <c r="Z699" s="64"/>
      <c r="AA699" s="64"/>
      <c r="AB699" s="64"/>
      <c r="AC699" s="64"/>
      <c r="AD699" s="64"/>
      <c r="AE699" s="64"/>
      <c r="AF699" cm="1">
        <f t="array" aca="1" ref="AF699" ca="1">IF($A699&gt;AF$1,"",$C699*INDEX('ETS yield tables'!$D$265:$CO$293,$B699,AF$1-$A699+1)/10^6)</f>
        <v>0</v>
      </c>
      <c r="AG699" cm="1">
        <f t="array" aca="1" ref="AG699" ca="1">IF($A699&gt;AG$1,"",$C699*INDEX('ETS yield tables'!$D$265:$CO$293,$B699,AG$1-$A699+1)/10^6)</f>
        <v>0</v>
      </c>
      <c r="AH699" cm="1">
        <f t="array" aca="1" ref="AH699" ca="1">IF($A699&gt;AH$1,"",$C699*INDEX('ETS yield tables'!$D$265:$CO$293,$B699,AH$1-$A699+1)/10^6)</f>
        <v>0</v>
      </c>
      <c r="AI699" cm="1">
        <f t="array" aca="1" ref="AI699" ca="1">IF($A699&gt;AI$1,"",$C699*INDEX('ETS yield tables'!$D$265:$CO$293,$B699,AI$1-$A699+1)/10^6)</f>
        <v>0</v>
      </c>
      <c r="AJ699" cm="1">
        <f t="array" aca="1" ref="AJ699" ca="1">IF($A699&gt;AJ$1,"",$C699*INDEX('ETS yield tables'!$D$265:$CO$293,$B699,AJ$1-$A699+1)/10^6)</f>
        <v>0</v>
      </c>
      <c r="AK699" cm="1">
        <f t="array" aca="1" ref="AK699" ca="1">IF($A699&gt;AK$1,"",$C699*INDEX('ETS yield tables'!$D$265:$CO$293,$B699,AK$1-$A699+1)/10^6)</f>
        <v>0</v>
      </c>
      <c r="AL699" cm="1">
        <f t="array" aca="1" ref="AL699" ca="1">IF($A699&gt;AL$1,"",$C699*INDEX('ETS yield tables'!$D$265:$CO$293,$B699,AL$1-$A699+1)/10^6)</f>
        <v>0</v>
      </c>
      <c r="AM699" cm="1">
        <f t="array" aca="1" ref="AM699" ca="1">IF($A699&gt;AM$1,"",$C699*INDEX('ETS yield tables'!$D$265:$CO$293,$B699,AM$1-$A699+1)/10^6)</f>
        <v>0</v>
      </c>
      <c r="AN699" cm="1">
        <f t="array" aca="1" ref="AN699" ca="1">IF($A699&gt;AN$1,"",$C699*INDEX('ETS yield tables'!$D$265:$CO$293,$B699,AN$1-$A699+1)/10^6)</f>
        <v>0</v>
      </c>
      <c r="AO699" cm="1">
        <f t="array" aca="1" ref="AO699" ca="1">IF($A699&gt;AO$1,"",$C699*INDEX('ETS yield tables'!$D$265:$CO$293,$B699,AO$1-$A699+1)/10^6)</f>
        <v>0</v>
      </c>
      <c r="AP699" cm="1">
        <f t="array" aca="1" ref="AP699" ca="1">IF($A699&gt;AP$1,"",$C699*INDEX('ETS yield tables'!$D$265:$CO$293,$B699,AP$1-$A699+1)/10^6)</f>
        <v>0</v>
      </c>
      <c r="AQ699" cm="1">
        <f t="array" aca="1" ref="AQ699" ca="1">IF($A699&gt;AQ$1,"",$C699*INDEX('ETS yield tables'!$D$265:$CO$293,$B699,AQ$1-$A699+1)/10^6)</f>
        <v>0</v>
      </c>
      <c r="AR699" cm="1">
        <f t="array" aca="1" ref="AR699" ca="1">IF($A699&gt;AR$1,"",$C699*INDEX('ETS yield tables'!$D$265:$CO$293,$B699,AR$1-$A699+1)/10^6)</f>
        <v>0</v>
      </c>
      <c r="AS699" cm="1">
        <f t="array" aca="1" ref="AS699" ca="1">IF($A699&gt;AS$1,"",$C699*INDEX('ETS yield tables'!$D$265:$CO$293,$B699,AS$1-$A699+1)/10^6)</f>
        <v>0</v>
      </c>
      <c r="AT699" cm="1">
        <f t="array" aca="1" ref="AT699" ca="1">IF($A699&gt;AT$1,"",$C699*INDEX('ETS yield tables'!$D$265:$CO$293,$B699,AT$1-$A699+1)/10^6)</f>
        <v>0</v>
      </c>
      <c r="AU699" cm="1">
        <f t="array" aca="1" ref="AU699" ca="1">IF($A699&gt;AU$1,"",$C699*INDEX('ETS yield tables'!$D$265:$CO$293,$B699,AU$1-$A699+1)/10^6)</f>
        <v>0</v>
      </c>
      <c r="AV699" cm="1">
        <f t="array" aca="1" ref="AV699" ca="1">IF($A699&gt;AV$1,"",$C699*INDEX('ETS yield tables'!$D$265:$CO$293,$B699,AV$1-$A699+1)/10^6)</f>
        <v>0</v>
      </c>
      <c r="AW699" cm="1">
        <f t="array" aca="1" ref="AW699" ca="1">IF($A699&gt;AW$1,"",$C699*INDEX('ETS yield tables'!$D$265:$CO$293,$B699,AW$1-$A699+1)/10^6)</f>
        <v>0</v>
      </c>
      <c r="AX699" cm="1">
        <f t="array" aca="1" ref="AX699" ca="1">IF($A699&gt;AX$1,"",$C699*INDEX('ETS yield tables'!$D$265:$CO$293,$B699,AX$1-$A699+1)/10^6)</f>
        <v>0</v>
      </c>
      <c r="AY699" cm="1">
        <f t="array" aca="1" ref="AY699" ca="1">IF($A699&gt;AY$1,"",$C699*INDEX('ETS yield tables'!$D$265:$CO$293,$B699,AY$1-$A699+1)/10^6)</f>
        <v>0</v>
      </c>
      <c r="AZ699" cm="1">
        <f t="array" aca="1" ref="AZ699" ca="1">IF($A699&gt;AZ$1,"",$C699*INDEX('ETS yield tables'!$D$265:$CO$293,$B699,AZ$1-$A699+1)/10^6)</f>
        <v>0</v>
      </c>
      <c r="BA699" cm="1">
        <f t="array" aca="1" ref="BA699" ca="1">IF($A699&gt;BA$1,"",$C699*INDEX('ETS yield tables'!$D$265:$CO$293,$B699,BA$1-$A699+1)/10^6)</f>
        <v>0</v>
      </c>
      <c r="BB699" cm="1">
        <f t="array" aca="1" ref="BB699" ca="1">IF($A699&gt;BB$1,"",$C699*INDEX('ETS yield tables'!$D$265:$CO$293,$B699,BB$1-$A699+1)/10^6)</f>
        <v>0</v>
      </c>
      <c r="BC699" cm="1">
        <f t="array" aca="1" ref="BC699" ca="1">IF($A699&gt;BC$1,"",$C699*INDEX('ETS yield tables'!$D$265:$CO$293,$B699,BC$1-$A699+1)/10^6)</f>
        <v>0</v>
      </c>
      <c r="BD699" cm="1">
        <f t="array" aca="1" ref="BD699" ca="1">IF($A699&gt;BD$1,"",$C699*INDEX('ETS yield tables'!$D$265:$CO$293,$B699,BD$1-$A699+1)/10^6)</f>
        <v>0</v>
      </c>
      <c r="BE699" cm="1">
        <f t="array" aca="1" ref="BE699" ca="1">IF($A699&gt;BE$1,"",$C699*INDEX('ETS yield tables'!$D$265:$CO$293,$B699,BE$1-$A699+1)/10^6)</f>
        <v>0</v>
      </c>
      <c r="BF699" cm="1">
        <f t="array" aca="1" ref="BF699" ca="1">IF($A699&gt;BF$1,"",$C699*INDEX('ETS yield tables'!$D$265:$CO$293,$B699,BF$1-$A699+1)/10^6)</f>
        <v>0</v>
      </c>
      <c r="BG699" cm="1">
        <f t="array" aca="1" ref="BG699" ca="1">IF($A699&gt;BG$1,"",$C699*INDEX('ETS yield tables'!$D$265:$CO$293,$B699,BG$1-$A699+1)/10^6)</f>
        <v>0</v>
      </c>
      <c r="BH699" cm="1">
        <f t="array" aca="1" ref="BH699" ca="1">IF($A699&gt;BH$1,"",$C699*INDEX('ETS yield tables'!$D$265:$CO$293,$B699,BH$1-$A699+1)/10^6)</f>
        <v>0</v>
      </c>
      <c r="BI699" cm="1">
        <f t="array" aca="1" ref="BI699" ca="1">IF($A699&gt;BI$1,"",$C699*INDEX('ETS yield tables'!$D$265:$CO$293,$B699,BI$1-$A699+1)/10^6)</f>
        <v>0</v>
      </c>
      <c r="BJ699" cm="1">
        <f t="array" aca="1" ref="BJ699" ca="1">IF($A699&gt;BJ$1,"",$C699*INDEX('ETS yield tables'!$D$265:$CO$293,$B699,BJ$1-$A699+1)/10^6)</f>
        <v>0</v>
      </c>
      <c r="BK699" cm="1">
        <f t="array" aca="1" ref="BK699" ca="1">IF($A699&gt;BK$1,"",$C699*INDEX('ETS yield tables'!$D$265:$CO$293,$B699,BK$1-$A699+1)/10^6)</f>
        <v>0</v>
      </c>
      <c r="BL699" cm="1">
        <f t="array" aca="1" ref="BL699" ca="1">IF($A699&gt;BL$1,"",$C699*INDEX('ETS yield tables'!$D$265:$CO$293,$B699,BL$1-$A699+1)/10^6)</f>
        <v>0</v>
      </c>
      <c r="BM699" cm="1">
        <f t="array" aca="1" ref="BM699" ca="1">IF($A699&gt;BM$1,"",$C699*INDEX('ETS yield tables'!$D$265:$CO$293,$B699,BM$1-$A699+1)/10^6)</f>
        <v>0</v>
      </c>
      <c r="BN699" cm="1">
        <f t="array" aca="1" ref="BN699" ca="1">IF($A699&gt;BN$1,"",$C699*INDEX('ETS yield tables'!$D$265:$CO$293,$B699,BN$1-$A699+1)/10^6)</f>
        <v>0</v>
      </c>
      <c r="BO699" cm="1">
        <f t="array" aca="1" ref="BO699" ca="1">IF($A699&gt;BO$1,"",$C699*INDEX('ETS yield tables'!$D$265:$CO$293,$B699,BO$1-$A699+1)/10^6)</f>
        <v>0</v>
      </c>
      <c r="BP699" cm="1">
        <f t="array" aca="1" ref="BP699" ca="1">IF($A699&gt;BP$1,"",$C699*INDEX('ETS yield tables'!$D$265:$CO$293,$B699,BP$1-$A699+1)/10^6)</f>
        <v>0</v>
      </c>
      <c r="BQ699" cm="1">
        <f t="array" aca="1" ref="BQ699" ca="1">IF($A699&gt;BQ$1,"",$C699*INDEX('ETS yield tables'!$D$265:$CO$293,$B699,BQ$1-$A699+1)/10^6)</f>
        <v>0</v>
      </c>
      <c r="BR699" cm="1">
        <f t="array" aca="1" ref="BR699" ca="1">IF($A699&gt;BR$1,"",$C699*INDEX('ETS yield tables'!$D$265:$CO$293,$B699,BR$1-$A699+1)/10^6)</f>
        <v>0</v>
      </c>
      <c r="BS699" cm="1">
        <f t="array" aca="1" ref="BS699" ca="1">IF($A699&gt;BS$1,"",$C699*INDEX('ETS yield tables'!$D$265:$CO$293,$B699,BS$1-$A699+1)/10^6)</f>
        <v>0</v>
      </c>
      <c r="BT699" cm="1">
        <f t="array" aca="1" ref="BT699" ca="1">IF($A699&gt;BT$1,"",$C699*INDEX('ETS yield tables'!$D$265:$CO$293,$B699,BT$1-$A699+1)/10^6)</f>
        <v>0</v>
      </c>
      <c r="BU699" cm="1">
        <f t="array" aca="1" ref="BU699" ca="1">IF($A699&gt;BU$1,"",$C699*INDEX('ETS yield tables'!$D$265:$CO$293,$B699,BU$1-$A699+1)/10^6)</f>
        <v>0</v>
      </c>
      <c r="BV699" cm="1">
        <f t="array" aca="1" ref="BV699" ca="1">IF($A699&gt;BV$1,"",$C699*INDEX('ETS yield tables'!$D$265:$CO$293,$B699,BV$1-$A699+1)/10^6)</f>
        <v>0</v>
      </c>
      <c r="BW699" cm="1">
        <f t="array" aca="1" ref="BW699" ca="1">IF($A699&gt;BW$1,"",$C699*INDEX('ETS yield tables'!$D$265:$CO$293,$B699,BW$1-$A699+1)/10^6)</f>
        <v>0</v>
      </c>
      <c r="BX699" cm="1">
        <f t="array" aca="1" ref="BX699" ca="1">IF($A699&gt;BX$1,"",$C699*INDEX('ETS yield tables'!$D$265:$CO$293,$B699,BX$1-$A699+1)/10^6)</f>
        <v>0</v>
      </c>
      <c r="BY699" cm="1">
        <f t="array" aca="1" ref="BY699" ca="1">IF($A699&gt;BY$1,"",$C699*INDEX('ETS yield tables'!$D$265:$CO$293,$B699,BY$1-$A699+1)/10^6)</f>
        <v>0</v>
      </c>
      <c r="BZ699" cm="1">
        <f t="array" aca="1" ref="BZ699" ca="1">IF($A699&gt;BZ$1,"",$C699*INDEX('ETS yield tables'!$D$265:$CO$293,$B699,BZ$1-$A699+1)/10^6)</f>
        <v>0</v>
      </c>
      <c r="CA699" cm="1">
        <f t="array" aca="1" ref="CA699" ca="1">IF($A699&gt;CA$1,"",$C699*INDEX('ETS yield tables'!$D$265:$CO$293,$B699,CA$1-$A699+1)/10^6)</f>
        <v>0</v>
      </c>
      <c r="CB699" cm="1">
        <f t="array" aca="1" ref="CB699" ca="1">IF($A699&gt;CB$1,"",$C699*INDEX('ETS yield tables'!$D$265:$CO$293,$B699,CB$1-$A699+1)/10^6)</f>
        <v>0</v>
      </c>
      <c r="CC699" cm="1">
        <f t="array" aca="1" ref="CC699" ca="1">IF($A699&gt;CC$1,"",$C699*INDEX('ETS yield tables'!$D$265:$CO$293,$B699,CC$1-$A699+1)/10^6)</f>
        <v>0</v>
      </c>
      <c r="CD699" cm="1">
        <f t="array" aca="1" ref="CD699" ca="1">IF($A699&gt;CD$1,"",$C699*INDEX('ETS yield tables'!$D$265:$CO$293,$B699,CD$1-$A699+1)/10^6)</f>
        <v>0</v>
      </c>
      <c r="CE699" cm="1">
        <f t="array" aca="1" ref="CE699" ca="1">IF($A699&gt;CE$1,"",$C699*INDEX('ETS yield tables'!$D$265:$CO$293,$B699,CE$1-$A699+1)/10^6)</f>
        <v>0</v>
      </c>
      <c r="CF699" cm="1">
        <f t="array" aca="1" ref="CF699" ca="1">IF($A699&gt;CF$1,"",$C699*INDEX('ETS yield tables'!$D$265:$CO$293,$B699,CF$1-$A699+1)/10^6)</f>
        <v>0</v>
      </c>
      <c r="CG699" cm="1">
        <f t="array" aca="1" ref="CG699" ca="1">IF($A699&gt;CG$1,"",$C699*INDEX('ETS yield tables'!$D$265:$CO$293,$B699,CG$1-$A699+1)/10^6)</f>
        <v>0</v>
      </c>
      <c r="CH699" cm="1">
        <f t="array" aca="1" ref="CH699" ca="1">IF($A699&gt;CH$1,"",$C699*INDEX('ETS yield tables'!$D$265:$CO$293,$B699,CH$1-$A699+1)/10^6)</f>
        <v>0</v>
      </c>
      <c r="CI699" cm="1">
        <f t="array" aca="1" ref="CI699" ca="1">IF($A699&gt;CI$1,"",$C699*INDEX('ETS yield tables'!$D$265:$CO$293,$B699,CI$1-$A699+1)/10^6)</f>
        <v>0</v>
      </c>
      <c r="CJ699" cm="1">
        <f t="array" aca="1" ref="CJ699" ca="1">IF($A699&gt;CJ$1,"",$C699*INDEX('ETS yield tables'!$D$265:$CO$293,$B699,CJ$1-$A699+1)/10^6)</f>
        <v>0</v>
      </c>
      <c r="CK699" cm="1">
        <f t="array" aca="1" ref="CK699" ca="1">IF($A699&gt;CK$1,"",$C699*INDEX('ETS yield tables'!$D$265:$CO$293,$B699,CK$1-$A699+1)/10^6)</f>
        <v>0</v>
      </c>
      <c r="CL699" cm="1">
        <f t="array" aca="1" ref="CL699" ca="1">IF($A699&gt;CL$1,"",$C699*INDEX('ETS yield tables'!$D$265:$CO$293,$B699,CL$1-$A699+1)/10^6)</f>
        <v>0</v>
      </c>
      <c r="CM699" cm="1">
        <f t="array" aca="1" ref="CM699" ca="1">IF($A699&gt;CM$1,"",$C699*INDEX('ETS yield tables'!$D$265:$CO$293,$B699,CM$1-$A699+1)/10^6)</f>
        <v>0</v>
      </c>
      <c r="CN699" cm="1">
        <f t="array" aca="1" ref="CN699" ca="1">IF($A699&gt;CN$1,"",$C699*INDEX('ETS yield tables'!$D$265:$CO$293,$B699,CN$1-$A699+1)/10^6)</f>
        <v>0</v>
      </c>
      <c r="CO699" cm="1">
        <f t="array" aca="1" ref="CO699" ca="1">IF($A699&gt;CO$1,"",$C699*INDEX('ETS yield tables'!$D$265:$CO$293,$B699,CO$1-$A699+1)/10^6)</f>
        <v>0</v>
      </c>
    </row>
    <row r="700" spans="1:93" hidden="1" outlineLevel="1">
      <c r="A700">
        <v>2005</v>
      </c>
      <c r="B700">
        <f t="shared" si="309"/>
        <v>14</v>
      </c>
      <c r="C700" s="1">
        <v>0</v>
      </c>
      <c r="D700" s="64"/>
      <c r="E700" s="64"/>
      <c r="F700" s="64"/>
      <c r="G700" s="64"/>
      <c r="H700" s="64"/>
      <c r="I700" s="64"/>
      <c r="J700" s="64"/>
      <c r="K700" s="64"/>
      <c r="L700" s="64"/>
      <c r="M700" s="64"/>
      <c r="N700" s="64"/>
      <c r="O700" s="64"/>
      <c r="P700" s="64"/>
      <c r="Q700" s="64"/>
      <c r="R700" s="64"/>
      <c r="S700" s="64"/>
      <c r="T700" s="64"/>
      <c r="U700" s="64"/>
      <c r="V700" s="64"/>
      <c r="W700" s="64"/>
      <c r="X700" s="64"/>
      <c r="Y700" s="64"/>
      <c r="Z700" s="64"/>
      <c r="AA700" s="64"/>
      <c r="AB700" s="64"/>
      <c r="AC700" s="64"/>
      <c r="AD700" s="64"/>
      <c r="AE700" s="64"/>
      <c r="AF700" cm="1">
        <f t="array" aca="1" ref="AF700" ca="1">IF($A700&gt;AF$1,"",$C700*INDEX('ETS yield tables'!$D$265:$CO$293,$B700,AF$1-$A700+1)/10^6)</f>
        <v>0</v>
      </c>
      <c r="AG700" cm="1">
        <f t="array" aca="1" ref="AG700" ca="1">IF($A700&gt;AG$1,"",$C700*INDEX('ETS yield tables'!$D$265:$CO$293,$B700,AG$1-$A700+1)/10^6)</f>
        <v>0</v>
      </c>
      <c r="AH700" cm="1">
        <f t="array" aca="1" ref="AH700" ca="1">IF($A700&gt;AH$1,"",$C700*INDEX('ETS yield tables'!$D$265:$CO$293,$B700,AH$1-$A700+1)/10^6)</f>
        <v>0</v>
      </c>
      <c r="AI700" cm="1">
        <f t="array" aca="1" ref="AI700" ca="1">IF($A700&gt;AI$1,"",$C700*INDEX('ETS yield tables'!$D$265:$CO$293,$B700,AI$1-$A700+1)/10^6)</f>
        <v>0</v>
      </c>
      <c r="AJ700" cm="1">
        <f t="array" aca="1" ref="AJ700" ca="1">IF($A700&gt;AJ$1,"",$C700*INDEX('ETS yield tables'!$D$265:$CO$293,$B700,AJ$1-$A700+1)/10^6)</f>
        <v>0</v>
      </c>
      <c r="AK700" cm="1">
        <f t="array" aca="1" ref="AK700" ca="1">IF($A700&gt;AK$1,"",$C700*INDEX('ETS yield tables'!$D$265:$CO$293,$B700,AK$1-$A700+1)/10^6)</f>
        <v>0</v>
      </c>
      <c r="AL700" cm="1">
        <f t="array" aca="1" ref="AL700" ca="1">IF($A700&gt;AL$1,"",$C700*INDEX('ETS yield tables'!$D$265:$CO$293,$B700,AL$1-$A700+1)/10^6)</f>
        <v>0</v>
      </c>
      <c r="AM700" cm="1">
        <f t="array" aca="1" ref="AM700" ca="1">IF($A700&gt;AM$1,"",$C700*INDEX('ETS yield tables'!$D$265:$CO$293,$B700,AM$1-$A700+1)/10^6)</f>
        <v>0</v>
      </c>
      <c r="AN700" cm="1">
        <f t="array" aca="1" ref="AN700" ca="1">IF($A700&gt;AN$1,"",$C700*INDEX('ETS yield tables'!$D$265:$CO$293,$B700,AN$1-$A700+1)/10^6)</f>
        <v>0</v>
      </c>
      <c r="AO700" cm="1">
        <f t="array" aca="1" ref="AO700" ca="1">IF($A700&gt;AO$1,"",$C700*INDEX('ETS yield tables'!$D$265:$CO$293,$B700,AO$1-$A700+1)/10^6)</f>
        <v>0</v>
      </c>
      <c r="AP700" cm="1">
        <f t="array" aca="1" ref="AP700" ca="1">IF($A700&gt;AP$1,"",$C700*INDEX('ETS yield tables'!$D$265:$CO$293,$B700,AP$1-$A700+1)/10^6)</f>
        <v>0</v>
      </c>
      <c r="AQ700" cm="1">
        <f t="array" aca="1" ref="AQ700" ca="1">IF($A700&gt;AQ$1,"",$C700*INDEX('ETS yield tables'!$D$265:$CO$293,$B700,AQ$1-$A700+1)/10^6)</f>
        <v>0</v>
      </c>
      <c r="AR700" cm="1">
        <f t="array" aca="1" ref="AR700" ca="1">IF($A700&gt;AR$1,"",$C700*INDEX('ETS yield tables'!$D$265:$CO$293,$B700,AR$1-$A700+1)/10^6)</f>
        <v>0</v>
      </c>
      <c r="AS700" cm="1">
        <f t="array" aca="1" ref="AS700" ca="1">IF($A700&gt;AS$1,"",$C700*INDEX('ETS yield tables'!$D$265:$CO$293,$B700,AS$1-$A700+1)/10^6)</f>
        <v>0</v>
      </c>
      <c r="AT700" cm="1">
        <f t="array" aca="1" ref="AT700" ca="1">IF($A700&gt;AT$1,"",$C700*INDEX('ETS yield tables'!$D$265:$CO$293,$B700,AT$1-$A700+1)/10^6)</f>
        <v>0</v>
      </c>
      <c r="AU700" cm="1">
        <f t="array" aca="1" ref="AU700" ca="1">IF($A700&gt;AU$1,"",$C700*INDEX('ETS yield tables'!$D$265:$CO$293,$B700,AU$1-$A700+1)/10^6)</f>
        <v>0</v>
      </c>
      <c r="AV700" cm="1">
        <f t="array" aca="1" ref="AV700" ca="1">IF($A700&gt;AV$1,"",$C700*INDEX('ETS yield tables'!$D$265:$CO$293,$B700,AV$1-$A700+1)/10^6)</f>
        <v>0</v>
      </c>
      <c r="AW700" cm="1">
        <f t="array" aca="1" ref="AW700" ca="1">IF($A700&gt;AW$1,"",$C700*INDEX('ETS yield tables'!$D$265:$CO$293,$B700,AW$1-$A700+1)/10^6)</f>
        <v>0</v>
      </c>
      <c r="AX700" cm="1">
        <f t="array" aca="1" ref="AX700" ca="1">IF($A700&gt;AX$1,"",$C700*INDEX('ETS yield tables'!$D$265:$CO$293,$B700,AX$1-$A700+1)/10^6)</f>
        <v>0</v>
      </c>
      <c r="AY700" cm="1">
        <f t="array" aca="1" ref="AY700" ca="1">IF($A700&gt;AY$1,"",$C700*INDEX('ETS yield tables'!$D$265:$CO$293,$B700,AY$1-$A700+1)/10^6)</f>
        <v>0</v>
      </c>
      <c r="AZ700" cm="1">
        <f t="array" aca="1" ref="AZ700" ca="1">IF($A700&gt;AZ$1,"",$C700*INDEX('ETS yield tables'!$D$265:$CO$293,$B700,AZ$1-$A700+1)/10^6)</f>
        <v>0</v>
      </c>
      <c r="BA700" cm="1">
        <f t="array" aca="1" ref="BA700" ca="1">IF($A700&gt;BA$1,"",$C700*INDEX('ETS yield tables'!$D$265:$CO$293,$B700,BA$1-$A700+1)/10^6)</f>
        <v>0</v>
      </c>
      <c r="BB700" cm="1">
        <f t="array" aca="1" ref="BB700" ca="1">IF($A700&gt;BB$1,"",$C700*INDEX('ETS yield tables'!$D$265:$CO$293,$B700,BB$1-$A700+1)/10^6)</f>
        <v>0</v>
      </c>
      <c r="BC700" cm="1">
        <f t="array" aca="1" ref="BC700" ca="1">IF($A700&gt;BC$1,"",$C700*INDEX('ETS yield tables'!$D$265:$CO$293,$B700,BC$1-$A700+1)/10^6)</f>
        <v>0</v>
      </c>
      <c r="BD700" cm="1">
        <f t="array" aca="1" ref="BD700" ca="1">IF($A700&gt;BD$1,"",$C700*INDEX('ETS yield tables'!$D$265:$CO$293,$B700,BD$1-$A700+1)/10^6)</f>
        <v>0</v>
      </c>
      <c r="BE700" cm="1">
        <f t="array" aca="1" ref="BE700" ca="1">IF($A700&gt;BE$1,"",$C700*INDEX('ETS yield tables'!$D$265:$CO$293,$B700,BE$1-$A700+1)/10^6)</f>
        <v>0</v>
      </c>
      <c r="BF700" cm="1">
        <f t="array" aca="1" ref="BF700" ca="1">IF($A700&gt;BF$1,"",$C700*INDEX('ETS yield tables'!$D$265:$CO$293,$B700,BF$1-$A700+1)/10^6)</f>
        <v>0</v>
      </c>
      <c r="BG700" cm="1">
        <f t="array" aca="1" ref="BG700" ca="1">IF($A700&gt;BG$1,"",$C700*INDEX('ETS yield tables'!$D$265:$CO$293,$B700,BG$1-$A700+1)/10^6)</f>
        <v>0</v>
      </c>
      <c r="BH700" cm="1">
        <f t="array" aca="1" ref="BH700" ca="1">IF($A700&gt;BH$1,"",$C700*INDEX('ETS yield tables'!$D$265:$CO$293,$B700,BH$1-$A700+1)/10^6)</f>
        <v>0</v>
      </c>
      <c r="BI700" cm="1">
        <f t="array" aca="1" ref="BI700" ca="1">IF($A700&gt;BI$1,"",$C700*INDEX('ETS yield tables'!$D$265:$CO$293,$B700,BI$1-$A700+1)/10^6)</f>
        <v>0</v>
      </c>
      <c r="BJ700" cm="1">
        <f t="array" aca="1" ref="BJ700" ca="1">IF($A700&gt;BJ$1,"",$C700*INDEX('ETS yield tables'!$D$265:$CO$293,$B700,BJ$1-$A700+1)/10^6)</f>
        <v>0</v>
      </c>
      <c r="BK700" cm="1">
        <f t="array" aca="1" ref="BK700" ca="1">IF($A700&gt;BK$1,"",$C700*INDEX('ETS yield tables'!$D$265:$CO$293,$B700,BK$1-$A700+1)/10^6)</f>
        <v>0</v>
      </c>
      <c r="BL700" cm="1">
        <f t="array" aca="1" ref="BL700" ca="1">IF($A700&gt;BL$1,"",$C700*INDEX('ETS yield tables'!$D$265:$CO$293,$B700,BL$1-$A700+1)/10^6)</f>
        <v>0</v>
      </c>
      <c r="BM700" cm="1">
        <f t="array" aca="1" ref="BM700" ca="1">IF($A700&gt;BM$1,"",$C700*INDEX('ETS yield tables'!$D$265:$CO$293,$B700,BM$1-$A700+1)/10^6)</f>
        <v>0</v>
      </c>
      <c r="BN700" cm="1">
        <f t="array" aca="1" ref="BN700" ca="1">IF($A700&gt;BN$1,"",$C700*INDEX('ETS yield tables'!$D$265:$CO$293,$B700,BN$1-$A700+1)/10^6)</f>
        <v>0</v>
      </c>
      <c r="BO700" cm="1">
        <f t="array" aca="1" ref="BO700" ca="1">IF($A700&gt;BO$1,"",$C700*INDEX('ETS yield tables'!$D$265:$CO$293,$B700,BO$1-$A700+1)/10^6)</f>
        <v>0</v>
      </c>
      <c r="BP700" cm="1">
        <f t="array" aca="1" ref="BP700" ca="1">IF($A700&gt;BP$1,"",$C700*INDEX('ETS yield tables'!$D$265:$CO$293,$B700,BP$1-$A700+1)/10^6)</f>
        <v>0</v>
      </c>
      <c r="BQ700" cm="1">
        <f t="array" aca="1" ref="BQ700" ca="1">IF($A700&gt;BQ$1,"",$C700*INDEX('ETS yield tables'!$D$265:$CO$293,$B700,BQ$1-$A700+1)/10^6)</f>
        <v>0</v>
      </c>
      <c r="BR700" cm="1">
        <f t="array" aca="1" ref="BR700" ca="1">IF($A700&gt;BR$1,"",$C700*INDEX('ETS yield tables'!$D$265:$CO$293,$B700,BR$1-$A700+1)/10^6)</f>
        <v>0</v>
      </c>
      <c r="BS700" cm="1">
        <f t="array" aca="1" ref="BS700" ca="1">IF($A700&gt;BS$1,"",$C700*INDEX('ETS yield tables'!$D$265:$CO$293,$B700,BS$1-$A700+1)/10^6)</f>
        <v>0</v>
      </c>
      <c r="BT700" cm="1">
        <f t="array" aca="1" ref="BT700" ca="1">IF($A700&gt;BT$1,"",$C700*INDEX('ETS yield tables'!$D$265:$CO$293,$B700,BT$1-$A700+1)/10^6)</f>
        <v>0</v>
      </c>
      <c r="BU700" cm="1">
        <f t="array" aca="1" ref="BU700" ca="1">IF($A700&gt;BU$1,"",$C700*INDEX('ETS yield tables'!$D$265:$CO$293,$B700,BU$1-$A700+1)/10^6)</f>
        <v>0</v>
      </c>
      <c r="BV700" cm="1">
        <f t="array" aca="1" ref="BV700" ca="1">IF($A700&gt;BV$1,"",$C700*INDEX('ETS yield tables'!$D$265:$CO$293,$B700,BV$1-$A700+1)/10^6)</f>
        <v>0</v>
      </c>
      <c r="BW700" cm="1">
        <f t="array" aca="1" ref="BW700" ca="1">IF($A700&gt;BW$1,"",$C700*INDEX('ETS yield tables'!$D$265:$CO$293,$B700,BW$1-$A700+1)/10^6)</f>
        <v>0</v>
      </c>
      <c r="BX700" cm="1">
        <f t="array" aca="1" ref="BX700" ca="1">IF($A700&gt;BX$1,"",$C700*INDEX('ETS yield tables'!$D$265:$CO$293,$B700,BX$1-$A700+1)/10^6)</f>
        <v>0</v>
      </c>
      <c r="BY700" cm="1">
        <f t="array" aca="1" ref="BY700" ca="1">IF($A700&gt;BY$1,"",$C700*INDEX('ETS yield tables'!$D$265:$CO$293,$B700,BY$1-$A700+1)/10^6)</f>
        <v>0</v>
      </c>
      <c r="BZ700" cm="1">
        <f t="array" aca="1" ref="BZ700" ca="1">IF($A700&gt;BZ$1,"",$C700*INDEX('ETS yield tables'!$D$265:$CO$293,$B700,BZ$1-$A700+1)/10^6)</f>
        <v>0</v>
      </c>
      <c r="CA700" cm="1">
        <f t="array" aca="1" ref="CA700" ca="1">IF($A700&gt;CA$1,"",$C700*INDEX('ETS yield tables'!$D$265:$CO$293,$B700,CA$1-$A700+1)/10^6)</f>
        <v>0</v>
      </c>
      <c r="CB700" cm="1">
        <f t="array" aca="1" ref="CB700" ca="1">IF($A700&gt;CB$1,"",$C700*INDEX('ETS yield tables'!$D$265:$CO$293,$B700,CB$1-$A700+1)/10^6)</f>
        <v>0</v>
      </c>
      <c r="CC700" cm="1">
        <f t="array" aca="1" ref="CC700" ca="1">IF($A700&gt;CC$1,"",$C700*INDEX('ETS yield tables'!$D$265:$CO$293,$B700,CC$1-$A700+1)/10^6)</f>
        <v>0</v>
      </c>
      <c r="CD700" cm="1">
        <f t="array" aca="1" ref="CD700" ca="1">IF($A700&gt;CD$1,"",$C700*INDEX('ETS yield tables'!$D$265:$CO$293,$B700,CD$1-$A700+1)/10^6)</f>
        <v>0</v>
      </c>
      <c r="CE700" cm="1">
        <f t="array" aca="1" ref="CE700" ca="1">IF($A700&gt;CE$1,"",$C700*INDEX('ETS yield tables'!$D$265:$CO$293,$B700,CE$1-$A700+1)/10^6)</f>
        <v>0</v>
      </c>
      <c r="CF700" cm="1">
        <f t="array" aca="1" ref="CF700" ca="1">IF($A700&gt;CF$1,"",$C700*INDEX('ETS yield tables'!$D$265:$CO$293,$B700,CF$1-$A700+1)/10^6)</f>
        <v>0</v>
      </c>
      <c r="CG700" cm="1">
        <f t="array" aca="1" ref="CG700" ca="1">IF($A700&gt;CG$1,"",$C700*INDEX('ETS yield tables'!$D$265:$CO$293,$B700,CG$1-$A700+1)/10^6)</f>
        <v>0</v>
      </c>
      <c r="CH700" cm="1">
        <f t="array" aca="1" ref="CH700" ca="1">IF($A700&gt;CH$1,"",$C700*INDEX('ETS yield tables'!$D$265:$CO$293,$B700,CH$1-$A700+1)/10^6)</f>
        <v>0</v>
      </c>
      <c r="CI700" cm="1">
        <f t="array" aca="1" ref="CI700" ca="1">IF($A700&gt;CI$1,"",$C700*INDEX('ETS yield tables'!$D$265:$CO$293,$B700,CI$1-$A700+1)/10^6)</f>
        <v>0</v>
      </c>
      <c r="CJ700" cm="1">
        <f t="array" aca="1" ref="CJ700" ca="1">IF($A700&gt;CJ$1,"",$C700*INDEX('ETS yield tables'!$D$265:$CO$293,$B700,CJ$1-$A700+1)/10^6)</f>
        <v>0</v>
      </c>
      <c r="CK700" cm="1">
        <f t="array" aca="1" ref="CK700" ca="1">IF($A700&gt;CK$1,"",$C700*INDEX('ETS yield tables'!$D$265:$CO$293,$B700,CK$1-$A700+1)/10^6)</f>
        <v>0</v>
      </c>
      <c r="CL700" cm="1">
        <f t="array" aca="1" ref="CL700" ca="1">IF($A700&gt;CL$1,"",$C700*INDEX('ETS yield tables'!$D$265:$CO$293,$B700,CL$1-$A700+1)/10^6)</f>
        <v>0</v>
      </c>
      <c r="CM700" cm="1">
        <f t="array" aca="1" ref="CM700" ca="1">IF($A700&gt;CM$1,"",$C700*INDEX('ETS yield tables'!$D$265:$CO$293,$B700,CM$1-$A700+1)/10^6)</f>
        <v>0</v>
      </c>
      <c r="CN700" cm="1">
        <f t="array" aca="1" ref="CN700" ca="1">IF($A700&gt;CN$1,"",$C700*INDEX('ETS yield tables'!$D$265:$CO$293,$B700,CN$1-$A700+1)/10^6)</f>
        <v>0</v>
      </c>
      <c r="CO700" cm="1">
        <f t="array" aca="1" ref="CO700" ca="1">IF($A700&gt;CO$1,"",$C700*INDEX('ETS yield tables'!$D$265:$CO$293,$B700,CO$1-$A700+1)/10^6)</f>
        <v>0</v>
      </c>
    </row>
    <row r="701" spans="1:93" hidden="1" outlineLevel="1">
      <c r="A701">
        <v>2006</v>
      </c>
      <c r="B701">
        <f t="shared" si="309"/>
        <v>13</v>
      </c>
      <c r="C701" s="1">
        <v>0</v>
      </c>
      <c r="D701" s="64"/>
      <c r="E701" s="64"/>
      <c r="F701" s="64"/>
      <c r="G701" s="64"/>
      <c r="H701" s="64"/>
      <c r="I701" s="64"/>
      <c r="J701" s="64"/>
      <c r="K701" s="64"/>
      <c r="L701" s="64"/>
      <c r="M701" s="64"/>
      <c r="N701" s="64"/>
      <c r="O701" s="64"/>
      <c r="P701" s="64"/>
      <c r="Q701" s="64"/>
      <c r="R701" s="64"/>
      <c r="S701" s="64"/>
      <c r="T701" s="64"/>
      <c r="U701" s="64"/>
      <c r="V701" s="64"/>
      <c r="W701" s="64"/>
      <c r="X701" s="64"/>
      <c r="Y701" s="64"/>
      <c r="Z701" s="64"/>
      <c r="AA701" s="64"/>
      <c r="AB701" s="64"/>
      <c r="AC701" s="64"/>
      <c r="AD701" s="64"/>
      <c r="AE701" s="64"/>
      <c r="AF701" cm="1">
        <f t="array" aca="1" ref="AF701" ca="1">IF($A701&gt;AF$1,"",$C701*INDEX('ETS yield tables'!$D$265:$CO$293,$B701,AF$1-$A701+1)/10^6)</f>
        <v>0</v>
      </c>
      <c r="AG701" cm="1">
        <f t="array" aca="1" ref="AG701" ca="1">IF($A701&gt;AG$1,"",$C701*INDEX('ETS yield tables'!$D$265:$CO$293,$B701,AG$1-$A701+1)/10^6)</f>
        <v>0</v>
      </c>
      <c r="AH701" cm="1">
        <f t="array" aca="1" ref="AH701" ca="1">IF($A701&gt;AH$1,"",$C701*INDEX('ETS yield tables'!$D$265:$CO$293,$B701,AH$1-$A701+1)/10^6)</f>
        <v>0</v>
      </c>
      <c r="AI701" cm="1">
        <f t="array" aca="1" ref="AI701" ca="1">IF($A701&gt;AI$1,"",$C701*INDEX('ETS yield tables'!$D$265:$CO$293,$B701,AI$1-$A701+1)/10^6)</f>
        <v>0</v>
      </c>
      <c r="AJ701" cm="1">
        <f t="array" aca="1" ref="AJ701" ca="1">IF($A701&gt;AJ$1,"",$C701*INDEX('ETS yield tables'!$D$265:$CO$293,$B701,AJ$1-$A701+1)/10^6)</f>
        <v>0</v>
      </c>
      <c r="AK701" cm="1">
        <f t="array" aca="1" ref="AK701" ca="1">IF($A701&gt;AK$1,"",$C701*INDEX('ETS yield tables'!$D$265:$CO$293,$B701,AK$1-$A701+1)/10^6)</f>
        <v>0</v>
      </c>
      <c r="AL701" cm="1">
        <f t="array" aca="1" ref="AL701" ca="1">IF($A701&gt;AL$1,"",$C701*INDEX('ETS yield tables'!$D$265:$CO$293,$B701,AL$1-$A701+1)/10^6)</f>
        <v>0</v>
      </c>
      <c r="AM701" cm="1">
        <f t="array" aca="1" ref="AM701" ca="1">IF($A701&gt;AM$1,"",$C701*INDEX('ETS yield tables'!$D$265:$CO$293,$B701,AM$1-$A701+1)/10^6)</f>
        <v>0</v>
      </c>
      <c r="AN701" cm="1">
        <f t="array" aca="1" ref="AN701" ca="1">IF($A701&gt;AN$1,"",$C701*INDEX('ETS yield tables'!$D$265:$CO$293,$B701,AN$1-$A701+1)/10^6)</f>
        <v>0</v>
      </c>
      <c r="AO701" cm="1">
        <f t="array" aca="1" ref="AO701" ca="1">IF($A701&gt;AO$1,"",$C701*INDEX('ETS yield tables'!$D$265:$CO$293,$B701,AO$1-$A701+1)/10^6)</f>
        <v>0</v>
      </c>
      <c r="AP701" cm="1">
        <f t="array" aca="1" ref="AP701" ca="1">IF($A701&gt;AP$1,"",$C701*INDEX('ETS yield tables'!$D$265:$CO$293,$B701,AP$1-$A701+1)/10^6)</f>
        <v>0</v>
      </c>
      <c r="AQ701" cm="1">
        <f t="array" aca="1" ref="AQ701" ca="1">IF($A701&gt;AQ$1,"",$C701*INDEX('ETS yield tables'!$D$265:$CO$293,$B701,AQ$1-$A701+1)/10^6)</f>
        <v>0</v>
      </c>
      <c r="AR701" cm="1">
        <f t="array" aca="1" ref="AR701" ca="1">IF($A701&gt;AR$1,"",$C701*INDEX('ETS yield tables'!$D$265:$CO$293,$B701,AR$1-$A701+1)/10^6)</f>
        <v>0</v>
      </c>
      <c r="AS701" cm="1">
        <f t="array" aca="1" ref="AS701" ca="1">IF($A701&gt;AS$1,"",$C701*INDEX('ETS yield tables'!$D$265:$CO$293,$B701,AS$1-$A701+1)/10^6)</f>
        <v>0</v>
      </c>
      <c r="AT701" cm="1">
        <f t="array" aca="1" ref="AT701" ca="1">IF($A701&gt;AT$1,"",$C701*INDEX('ETS yield tables'!$D$265:$CO$293,$B701,AT$1-$A701+1)/10^6)</f>
        <v>0</v>
      </c>
      <c r="AU701" cm="1">
        <f t="array" aca="1" ref="AU701" ca="1">IF($A701&gt;AU$1,"",$C701*INDEX('ETS yield tables'!$D$265:$CO$293,$B701,AU$1-$A701+1)/10^6)</f>
        <v>0</v>
      </c>
      <c r="AV701" cm="1">
        <f t="array" aca="1" ref="AV701" ca="1">IF($A701&gt;AV$1,"",$C701*INDEX('ETS yield tables'!$D$265:$CO$293,$B701,AV$1-$A701+1)/10^6)</f>
        <v>0</v>
      </c>
      <c r="AW701" cm="1">
        <f t="array" aca="1" ref="AW701" ca="1">IF($A701&gt;AW$1,"",$C701*INDEX('ETS yield tables'!$D$265:$CO$293,$B701,AW$1-$A701+1)/10^6)</f>
        <v>0</v>
      </c>
      <c r="AX701" cm="1">
        <f t="array" aca="1" ref="AX701" ca="1">IF($A701&gt;AX$1,"",$C701*INDEX('ETS yield tables'!$D$265:$CO$293,$B701,AX$1-$A701+1)/10^6)</f>
        <v>0</v>
      </c>
      <c r="AY701" cm="1">
        <f t="array" aca="1" ref="AY701" ca="1">IF($A701&gt;AY$1,"",$C701*INDEX('ETS yield tables'!$D$265:$CO$293,$B701,AY$1-$A701+1)/10^6)</f>
        <v>0</v>
      </c>
      <c r="AZ701" cm="1">
        <f t="array" aca="1" ref="AZ701" ca="1">IF($A701&gt;AZ$1,"",$C701*INDEX('ETS yield tables'!$D$265:$CO$293,$B701,AZ$1-$A701+1)/10^6)</f>
        <v>0</v>
      </c>
      <c r="BA701" cm="1">
        <f t="array" aca="1" ref="BA701" ca="1">IF($A701&gt;BA$1,"",$C701*INDEX('ETS yield tables'!$D$265:$CO$293,$B701,BA$1-$A701+1)/10^6)</f>
        <v>0</v>
      </c>
      <c r="BB701" cm="1">
        <f t="array" aca="1" ref="BB701" ca="1">IF($A701&gt;BB$1,"",$C701*INDEX('ETS yield tables'!$D$265:$CO$293,$B701,BB$1-$A701+1)/10^6)</f>
        <v>0</v>
      </c>
      <c r="BC701" cm="1">
        <f t="array" aca="1" ref="BC701" ca="1">IF($A701&gt;BC$1,"",$C701*INDEX('ETS yield tables'!$D$265:$CO$293,$B701,BC$1-$A701+1)/10^6)</f>
        <v>0</v>
      </c>
      <c r="BD701" cm="1">
        <f t="array" aca="1" ref="BD701" ca="1">IF($A701&gt;BD$1,"",$C701*INDEX('ETS yield tables'!$D$265:$CO$293,$B701,BD$1-$A701+1)/10^6)</f>
        <v>0</v>
      </c>
      <c r="BE701" cm="1">
        <f t="array" aca="1" ref="BE701" ca="1">IF($A701&gt;BE$1,"",$C701*INDEX('ETS yield tables'!$D$265:$CO$293,$B701,BE$1-$A701+1)/10^6)</f>
        <v>0</v>
      </c>
      <c r="BF701" cm="1">
        <f t="array" aca="1" ref="BF701" ca="1">IF($A701&gt;BF$1,"",$C701*INDEX('ETS yield tables'!$D$265:$CO$293,$B701,BF$1-$A701+1)/10^6)</f>
        <v>0</v>
      </c>
      <c r="BG701" cm="1">
        <f t="array" aca="1" ref="BG701" ca="1">IF($A701&gt;BG$1,"",$C701*INDEX('ETS yield tables'!$D$265:$CO$293,$B701,BG$1-$A701+1)/10^6)</f>
        <v>0</v>
      </c>
      <c r="BH701" cm="1">
        <f t="array" aca="1" ref="BH701" ca="1">IF($A701&gt;BH$1,"",$C701*INDEX('ETS yield tables'!$D$265:$CO$293,$B701,BH$1-$A701+1)/10^6)</f>
        <v>0</v>
      </c>
      <c r="BI701" cm="1">
        <f t="array" aca="1" ref="BI701" ca="1">IF($A701&gt;BI$1,"",$C701*INDEX('ETS yield tables'!$D$265:$CO$293,$B701,BI$1-$A701+1)/10^6)</f>
        <v>0</v>
      </c>
      <c r="BJ701" cm="1">
        <f t="array" aca="1" ref="BJ701" ca="1">IF($A701&gt;BJ$1,"",$C701*INDEX('ETS yield tables'!$D$265:$CO$293,$B701,BJ$1-$A701+1)/10^6)</f>
        <v>0</v>
      </c>
      <c r="BK701" cm="1">
        <f t="array" aca="1" ref="BK701" ca="1">IF($A701&gt;BK$1,"",$C701*INDEX('ETS yield tables'!$D$265:$CO$293,$B701,BK$1-$A701+1)/10^6)</f>
        <v>0</v>
      </c>
      <c r="BL701" cm="1">
        <f t="array" aca="1" ref="BL701" ca="1">IF($A701&gt;BL$1,"",$C701*INDEX('ETS yield tables'!$D$265:$CO$293,$B701,BL$1-$A701+1)/10^6)</f>
        <v>0</v>
      </c>
      <c r="BM701" cm="1">
        <f t="array" aca="1" ref="BM701" ca="1">IF($A701&gt;BM$1,"",$C701*INDEX('ETS yield tables'!$D$265:$CO$293,$B701,BM$1-$A701+1)/10^6)</f>
        <v>0</v>
      </c>
      <c r="BN701" cm="1">
        <f t="array" aca="1" ref="BN701" ca="1">IF($A701&gt;BN$1,"",$C701*INDEX('ETS yield tables'!$D$265:$CO$293,$B701,BN$1-$A701+1)/10^6)</f>
        <v>0</v>
      </c>
      <c r="BO701" cm="1">
        <f t="array" aca="1" ref="BO701" ca="1">IF($A701&gt;BO$1,"",$C701*INDEX('ETS yield tables'!$D$265:$CO$293,$B701,BO$1-$A701+1)/10^6)</f>
        <v>0</v>
      </c>
      <c r="BP701" cm="1">
        <f t="array" aca="1" ref="BP701" ca="1">IF($A701&gt;BP$1,"",$C701*INDEX('ETS yield tables'!$D$265:$CO$293,$B701,BP$1-$A701+1)/10^6)</f>
        <v>0</v>
      </c>
      <c r="BQ701" cm="1">
        <f t="array" aca="1" ref="BQ701" ca="1">IF($A701&gt;BQ$1,"",$C701*INDEX('ETS yield tables'!$D$265:$CO$293,$B701,BQ$1-$A701+1)/10^6)</f>
        <v>0</v>
      </c>
      <c r="BR701" cm="1">
        <f t="array" aca="1" ref="BR701" ca="1">IF($A701&gt;BR$1,"",$C701*INDEX('ETS yield tables'!$D$265:$CO$293,$B701,BR$1-$A701+1)/10^6)</f>
        <v>0</v>
      </c>
      <c r="BS701" cm="1">
        <f t="array" aca="1" ref="BS701" ca="1">IF($A701&gt;BS$1,"",$C701*INDEX('ETS yield tables'!$D$265:$CO$293,$B701,BS$1-$A701+1)/10^6)</f>
        <v>0</v>
      </c>
      <c r="BT701" cm="1">
        <f t="array" aca="1" ref="BT701" ca="1">IF($A701&gt;BT$1,"",$C701*INDEX('ETS yield tables'!$D$265:$CO$293,$B701,BT$1-$A701+1)/10^6)</f>
        <v>0</v>
      </c>
      <c r="BU701" cm="1">
        <f t="array" aca="1" ref="BU701" ca="1">IF($A701&gt;BU$1,"",$C701*INDEX('ETS yield tables'!$D$265:$CO$293,$B701,BU$1-$A701+1)/10^6)</f>
        <v>0</v>
      </c>
      <c r="BV701" cm="1">
        <f t="array" aca="1" ref="BV701" ca="1">IF($A701&gt;BV$1,"",$C701*INDEX('ETS yield tables'!$D$265:$CO$293,$B701,BV$1-$A701+1)/10^6)</f>
        <v>0</v>
      </c>
      <c r="BW701" cm="1">
        <f t="array" aca="1" ref="BW701" ca="1">IF($A701&gt;BW$1,"",$C701*INDEX('ETS yield tables'!$D$265:$CO$293,$B701,BW$1-$A701+1)/10^6)</f>
        <v>0</v>
      </c>
      <c r="BX701" cm="1">
        <f t="array" aca="1" ref="BX701" ca="1">IF($A701&gt;BX$1,"",$C701*INDEX('ETS yield tables'!$D$265:$CO$293,$B701,BX$1-$A701+1)/10^6)</f>
        <v>0</v>
      </c>
      <c r="BY701" cm="1">
        <f t="array" aca="1" ref="BY701" ca="1">IF($A701&gt;BY$1,"",$C701*INDEX('ETS yield tables'!$D$265:$CO$293,$B701,BY$1-$A701+1)/10^6)</f>
        <v>0</v>
      </c>
      <c r="BZ701" cm="1">
        <f t="array" aca="1" ref="BZ701" ca="1">IF($A701&gt;BZ$1,"",$C701*INDEX('ETS yield tables'!$D$265:$CO$293,$B701,BZ$1-$A701+1)/10^6)</f>
        <v>0</v>
      </c>
      <c r="CA701" cm="1">
        <f t="array" aca="1" ref="CA701" ca="1">IF($A701&gt;CA$1,"",$C701*INDEX('ETS yield tables'!$D$265:$CO$293,$B701,CA$1-$A701+1)/10^6)</f>
        <v>0</v>
      </c>
      <c r="CB701" cm="1">
        <f t="array" aca="1" ref="CB701" ca="1">IF($A701&gt;CB$1,"",$C701*INDEX('ETS yield tables'!$D$265:$CO$293,$B701,CB$1-$A701+1)/10^6)</f>
        <v>0</v>
      </c>
      <c r="CC701" cm="1">
        <f t="array" aca="1" ref="CC701" ca="1">IF($A701&gt;CC$1,"",$C701*INDEX('ETS yield tables'!$D$265:$CO$293,$B701,CC$1-$A701+1)/10^6)</f>
        <v>0</v>
      </c>
      <c r="CD701" cm="1">
        <f t="array" aca="1" ref="CD701" ca="1">IF($A701&gt;CD$1,"",$C701*INDEX('ETS yield tables'!$D$265:$CO$293,$B701,CD$1-$A701+1)/10^6)</f>
        <v>0</v>
      </c>
      <c r="CE701" cm="1">
        <f t="array" aca="1" ref="CE701" ca="1">IF($A701&gt;CE$1,"",$C701*INDEX('ETS yield tables'!$D$265:$CO$293,$B701,CE$1-$A701+1)/10^6)</f>
        <v>0</v>
      </c>
      <c r="CF701" cm="1">
        <f t="array" aca="1" ref="CF701" ca="1">IF($A701&gt;CF$1,"",$C701*INDEX('ETS yield tables'!$D$265:$CO$293,$B701,CF$1-$A701+1)/10^6)</f>
        <v>0</v>
      </c>
      <c r="CG701" cm="1">
        <f t="array" aca="1" ref="CG701" ca="1">IF($A701&gt;CG$1,"",$C701*INDEX('ETS yield tables'!$D$265:$CO$293,$B701,CG$1-$A701+1)/10^6)</f>
        <v>0</v>
      </c>
      <c r="CH701" cm="1">
        <f t="array" aca="1" ref="CH701" ca="1">IF($A701&gt;CH$1,"",$C701*INDEX('ETS yield tables'!$D$265:$CO$293,$B701,CH$1-$A701+1)/10^6)</f>
        <v>0</v>
      </c>
      <c r="CI701" cm="1">
        <f t="array" aca="1" ref="CI701" ca="1">IF($A701&gt;CI$1,"",$C701*INDEX('ETS yield tables'!$D$265:$CO$293,$B701,CI$1-$A701+1)/10^6)</f>
        <v>0</v>
      </c>
      <c r="CJ701" cm="1">
        <f t="array" aca="1" ref="CJ701" ca="1">IF($A701&gt;CJ$1,"",$C701*INDEX('ETS yield tables'!$D$265:$CO$293,$B701,CJ$1-$A701+1)/10^6)</f>
        <v>0</v>
      </c>
      <c r="CK701" cm="1">
        <f t="array" aca="1" ref="CK701" ca="1">IF($A701&gt;CK$1,"",$C701*INDEX('ETS yield tables'!$D$265:$CO$293,$B701,CK$1-$A701+1)/10^6)</f>
        <v>0</v>
      </c>
      <c r="CL701" cm="1">
        <f t="array" aca="1" ref="CL701" ca="1">IF($A701&gt;CL$1,"",$C701*INDEX('ETS yield tables'!$D$265:$CO$293,$B701,CL$1-$A701+1)/10^6)</f>
        <v>0</v>
      </c>
      <c r="CM701" cm="1">
        <f t="array" aca="1" ref="CM701" ca="1">IF($A701&gt;CM$1,"",$C701*INDEX('ETS yield tables'!$D$265:$CO$293,$B701,CM$1-$A701+1)/10^6)</f>
        <v>0</v>
      </c>
      <c r="CN701" cm="1">
        <f t="array" aca="1" ref="CN701" ca="1">IF($A701&gt;CN$1,"",$C701*INDEX('ETS yield tables'!$D$265:$CO$293,$B701,CN$1-$A701+1)/10^6)</f>
        <v>0</v>
      </c>
      <c r="CO701" cm="1">
        <f t="array" aca="1" ref="CO701" ca="1">IF($A701&gt;CO$1,"",$C701*INDEX('ETS yield tables'!$D$265:$CO$293,$B701,CO$1-$A701+1)/10^6)</f>
        <v>0</v>
      </c>
    </row>
    <row r="702" spans="1:93" hidden="1" outlineLevel="1">
      <c r="A702">
        <v>2007</v>
      </c>
      <c r="B702">
        <f t="shared" si="309"/>
        <v>12</v>
      </c>
      <c r="C702" s="1">
        <v>0</v>
      </c>
      <c r="D702" s="64"/>
      <c r="E702" s="64"/>
      <c r="F702" s="64"/>
      <c r="G702" s="64"/>
      <c r="H702" s="64"/>
      <c r="I702" s="64"/>
      <c r="J702" s="64"/>
      <c r="K702" s="64"/>
      <c r="L702" s="64"/>
      <c r="M702" s="64"/>
      <c r="N702" s="64"/>
      <c r="O702" s="64"/>
      <c r="P702" s="64"/>
      <c r="Q702" s="64"/>
      <c r="R702" s="64"/>
      <c r="S702" s="64"/>
      <c r="T702" s="64"/>
      <c r="U702" s="64"/>
      <c r="V702" s="64"/>
      <c r="W702" s="64"/>
      <c r="X702" s="64"/>
      <c r="Y702" s="64"/>
      <c r="Z702" s="64"/>
      <c r="AA702" s="64"/>
      <c r="AB702" s="64"/>
      <c r="AC702" s="64"/>
      <c r="AD702" s="64"/>
      <c r="AE702" s="64"/>
      <c r="AF702" cm="1">
        <f t="array" aca="1" ref="AF702" ca="1">IF($A702&gt;AF$1,"",$C702*INDEX('ETS yield tables'!$D$265:$CO$293,$B702,AF$1-$A702+1)/10^6)</f>
        <v>0</v>
      </c>
      <c r="AG702" cm="1">
        <f t="array" aca="1" ref="AG702" ca="1">IF($A702&gt;AG$1,"",$C702*INDEX('ETS yield tables'!$D$265:$CO$293,$B702,AG$1-$A702+1)/10^6)</f>
        <v>0</v>
      </c>
      <c r="AH702" cm="1">
        <f t="array" aca="1" ref="AH702" ca="1">IF($A702&gt;AH$1,"",$C702*INDEX('ETS yield tables'!$D$265:$CO$293,$B702,AH$1-$A702+1)/10^6)</f>
        <v>0</v>
      </c>
      <c r="AI702" cm="1">
        <f t="array" aca="1" ref="AI702" ca="1">IF($A702&gt;AI$1,"",$C702*INDEX('ETS yield tables'!$D$265:$CO$293,$B702,AI$1-$A702+1)/10^6)</f>
        <v>0</v>
      </c>
      <c r="AJ702" cm="1">
        <f t="array" aca="1" ref="AJ702" ca="1">IF($A702&gt;AJ$1,"",$C702*INDEX('ETS yield tables'!$D$265:$CO$293,$B702,AJ$1-$A702+1)/10^6)</f>
        <v>0</v>
      </c>
      <c r="AK702" cm="1">
        <f t="array" aca="1" ref="AK702" ca="1">IF($A702&gt;AK$1,"",$C702*INDEX('ETS yield tables'!$D$265:$CO$293,$B702,AK$1-$A702+1)/10^6)</f>
        <v>0</v>
      </c>
      <c r="AL702" cm="1">
        <f t="array" aca="1" ref="AL702" ca="1">IF($A702&gt;AL$1,"",$C702*INDEX('ETS yield tables'!$D$265:$CO$293,$B702,AL$1-$A702+1)/10^6)</f>
        <v>0</v>
      </c>
      <c r="AM702" cm="1">
        <f t="array" aca="1" ref="AM702" ca="1">IF($A702&gt;AM$1,"",$C702*INDEX('ETS yield tables'!$D$265:$CO$293,$B702,AM$1-$A702+1)/10^6)</f>
        <v>0</v>
      </c>
      <c r="AN702" cm="1">
        <f t="array" aca="1" ref="AN702" ca="1">IF($A702&gt;AN$1,"",$C702*INDEX('ETS yield tables'!$D$265:$CO$293,$B702,AN$1-$A702+1)/10^6)</f>
        <v>0</v>
      </c>
      <c r="AO702" cm="1">
        <f t="array" aca="1" ref="AO702" ca="1">IF($A702&gt;AO$1,"",$C702*INDEX('ETS yield tables'!$D$265:$CO$293,$B702,AO$1-$A702+1)/10^6)</f>
        <v>0</v>
      </c>
      <c r="AP702" cm="1">
        <f t="array" aca="1" ref="AP702" ca="1">IF($A702&gt;AP$1,"",$C702*INDEX('ETS yield tables'!$D$265:$CO$293,$B702,AP$1-$A702+1)/10^6)</f>
        <v>0</v>
      </c>
      <c r="AQ702" cm="1">
        <f t="array" aca="1" ref="AQ702" ca="1">IF($A702&gt;AQ$1,"",$C702*INDEX('ETS yield tables'!$D$265:$CO$293,$B702,AQ$1-$A702+1)/10^6)</f>
        <v>0</v>
      </c>
      <c r="AR702" cm="1">
        <f t="array" aca="1" ref="AR702" ca="1">IF($A702&gt;AR$1,"",$C702*INDEX('ETS yield tables'!$D$265:$CO$293,$B702,AR$1-$A702+1)/10^6)</f>
        <v>0</v>
      </c>
      <c r="AS702" cm="1">
        <f t="array" aca="1" ref="AS702" ca="1">IF($A702&gt;AS$1,"",$C702*INDEX('ETS yield tables'!$D$265:$CO$293,$B702,AS$1-$A702+1)/10^6)</f>
        <v>0</v>
      </c>
      <c r="AT702" cm="1">
        <f t="array" aca="1" ref="AT702" ca="1">IF($A702&gt;AT$1,"",$C702*INDEX('ETS yield tables'!$D$265:$CO$293,$B702,AT$1-$A702+1)/10^6)</f>
        <v>0</v>
      </c>
      <c r="AU702" cm="1">
        <f t="array" aca="1" ref="AU702" ca="1">IF($A702&gt;AU$1,"",$C702*INDEX('ETS yield tables'!$D$265:$CO$293,$B702,AU$1-$A702+1)/10^6)</f>
        <v>0</v>
      </c>
      <c r="AV702" cm="1">
        <f t="array" aca="1" ref="AV702" ca="1">IF($A702&gt;AV$1,"",$C702*INDEX('ETS yield tables'!$D$265:$CO$293,$B702,AV$1-$A702+1)/10^6)</f>
        <v>0</v>
      </c>
      <c r="AW702" cm="1">
        <f t="array" aca="1" ref="AW702" ca="1">IF($A702&gt;AW$1,"",$C702*INDEX('ETS yield tables'!$D$265:$CO$293,$B702,AW$1-$A702+1)/10^6)</f>
        <v>0</v>
      </c>
      <c r="AX702" cm="1">
        <f t="array" aca="1" ref="AX702" ca="1">IF($A702&gt;AX$1,"",$C702*INDEX('ETS yield tables'!$D$265:$CO$293,$B702,AX$1-$A702+1)/10^6)</f>
        <v>0</v>
      </c>
      <c r="AY702" cm="1">
        <f t="array" aca="1" ref="AY702" ca="1">IF($A702&gt;AY$1,"",$C702*INDEX('ETS yield tables'!$D$265:$CO$293,$B702,AY$1-$A702+1)/10^6)</f>
        <v>0</v>
      </c>
      <c r="AZ702" cm="1">
        <f t="array" aca="1" ref="AZ702" ca="1">IF($A702&gt;AZ$1,"",$C702*INDEX('ETS yield tables'!$D$265:$CO$293,$B702,AZ$1-$A702+1)/10^6)</f>
        <v>0</v>
      </c>
      <c r="BA702" cm="1">
        <f t="array" aca="1" ref="BA702" ca="1">IF($A702&gt;BA$1,"",$C702*INDEX('ETS yield tables'!$D$265:$CO$293,$B702,BA$1-$A702+1)/10^6)</f>
        <v>0</v>
      </c>
      <c r="BB702" cm="1">
        <f t="array" aca="1" ref="BB702" ca="1">IF($A702&gt;BB$1,"",$C702*INDEX('ETS yield tables'!$D$265:$CO$293,$B702,BB$1-$A702+1)/10^6)</f>
        <v>0</v>
      </c>
      <c r="BC702" cm="1">
        <f t="array" aca="1" ref="BC702" ca="1">IF($A702&gt;BC$1,"",$C702*INDEX('ETS yield tables'!$D$265:$CO$293,$B702,BC$1-$A702+1)/10^6)</f>
        <v>0</v>
      </c>
      <c r="BD702" cm="1">
        <f t="array" aca="1" ref="BD702" ca="1">IF($A702&gt;BD$1,"",$C702*INDEX('ETS yield tables'!$D$265:$CO$293,$B702,BD$1-$A702+1)/10^6)</f>
        <v>0</v>
      </c>
      <c r="BE702" cm="1">
        <f t="array" aca="1" ref="BE702" ca="1">IF($A702&gt;BE$1,"",$C702*INDEX('ETS yield tables'!$D$265:$CO$293,$B702,BE$1-$A702+1)/10^6)</f>
        <v>0</v>
      </c>
      <c r="BF702" cm="1">
        <f t="array" aca="1" ref="BF702" ca="1">IF($A702&gt;BF$1,"",$C702*INDEX('ETS yield tables'!$D$265:$CO$293,$B702,BF$1-$A702+1)/10^6)</f>
        <v>0</v>
      </c>
      <c r="BG702" cm="1">
        <f t="array" aca="1" ref="BG702" ca="1">IF($A702&gt;BG$1,"",$C702*INDEX('ETS yield tables'!$D$265:$CO$293,$B702,BG$1-$A702+1)/10^6)</f>
        <v>0</v>
      </c>
      <c r="BH702" cm="1">
        <f t="array" aca="1" ref="BH702" ca="1">IF($A702&gt;BH$1,"",$C702*INDEX('ETS yield tables'!$D$265:$CO$293,$B702,BH$1-$A702+1)/10^6)</f>
        <v>0</v>
      </c>
      <c r="BI702" cm="1">
        <f t="array" aca="1" ref="BI702" ca="1">IF($A702&gt;BI$1,"",$C702*INDEX('ETS yield tables'!$D$265:$CO$293,$B702,BI$1-$A702+1)/10^6)</f>
        <v>0</v>
      </c>
      <c r="BJ702" cm="1">
        <f t="array" aca="1" ref="BJ702" ca="1">IF($A702&gt;BJ$1,"",$C702*INDEX('ETS yield tables'!$D$265:$CO$293,$B702,BJ$1-$A702+1)/10^6)</f>
        <v>0</v>
      </c>
      <c r="BK702" cm="1">
        <f t="array" aca="1" ref="BK702" ca="1">IF($A702&gt;BK$1,"",$C702*INDEX('ETS yield tables'!$D$265:$CO$293,$B702,BK$1-$A702+1)/10^6)</f>
        <v>0</v>
      </c>
      <c r="BL702" cm="1">
        <f t="array" aca="1" ref="BL702" ca="1">IF($A702&gt;BL$1,"",$C702*INDEX('ETS yield tables'!$D$265:$CO$293,$B702,BL$1-$A702+1)/10^6)</f>
        <v>0</v>
      </c>
      <c r="BM702" cm="1">
        <f t="array" aca="1" ref="BM702" ca="1">IF($A702&gt;BM$1,"",$C702*INDEX('ETS yield tables'!$D$265:$CO$293,$B702,BM$1-$A702+1)/10^6)</f>
        <v>0</v>
      </c>
      <c r="BN702" cm="1">
        <f t="array" aca="1" ref="BN702" ca="1">IF($A702&gt;BN$1,"",$C702*INDEX('ETS yield tables'!$D$265:$CO$293,$B702,BN$1-$A702+1)/10^6)</f>
        <v>0</v>
      </c>
      <c r="BO702" cm="1">
        <f t="array" aca="1" ref="BO702" ca="1">IF($A702&gt;BO$1,"",$C702*INDEX('ETS yield tables'!$D$265:$CO$293,$B702,BO$1-$A702+1)/10^6)</f>
        <v>0</v>
      </c>
      <c r="BP702" cm="1">
        <f t="array" aca="1" ref="BP702" ca="1">IF($A702&gt;BP$1,"",$C702*INDEX('ETS yield tables'!$D$265:$CO$293,$B702,BP$1-$A702+1)/10^6)</f>
        <v>0</v>
      </c>
      <c r="BQ702" cm="1">
        <f t="array" aca="1" ref="BQ702" ca="1">IF($A702&gt;BQ$1,"",$C702*INDEX('ETS yield tables'!$D$265:$CO$293,$B702,BQ$1-$A702+1)/10^6)</f>
        <v>0</v>
      </c>
      <c r="BR702" cm="1">
        <f t="array" aca="1" ref="BR702" ca="1">IF($A702&gt;BR$1,"",$C702*INDEX('ETS yield tables'!$D$265:$CO$293,$B702,BR$1-$A702+1)/10^6)</f>
        <v>0</v>
      </c>
      <c r="BS702" cm="1">
        <f t="array" aca="1" ref="BS702" ca="1">IF($A702&gt;BS$1,"",$C702*INDEX('ETS yield tables'!$D$265:$CO$293,$B702,BS$1-$A702+1)/10^6)</f>
        <v>0</v>
      </c>
      <c r="BT702" cm="1">
        <f t="array" aca="1" ref="BT702" ca="1">IF($A702&gt;BT$1,"",$C702*INDEX('ETS yield tables'!$D$265:$CO$293,$B702,BT$1-$A702+1)/10^6)</f>
        <v>0</v>
      </c>
      <c r="BU702" cm="1">
        <f t="array" aca="1" ref="BU702" ca="1">IF($A702&gt;BU$1,"",$C702*INDEX('ETS yield tables'!$D$265:$CO$293,$B702,BU$1-$A702+1)/10^6)</f>
        <v>0</v>
      </c>
      <c r="BV702" cm="1">
        <f t="array" aca="1" ref="BV702" ca="1">IF($A702&gt;BV$1,"",$C702*INDEX('ETS yield tables'!$D$265:$CO$293,$B702,BV$1-$A702+1)/10^6)</f>
        <v>0</v>
      </c>
      <c r="BW702" cm="1">
        <f t="array" aca="1" ref="BW702" ca="1">IF($A702&gt;BW$1,"",$C702*INDEX('ETS yield tables'!$D$265:$CO$293,$B702,BW$1-$A702+1)/10^6)</f>
        <v>0</v>
      </c>
      <c r="BX702" cm="1">
        <f t="array" aca="1" ref="BX702" ca="1">IF($A702&gt;BX$1,"",$C702*INDEX('ETS yield tables'!$D$265:$CO$293,$B702,BX$1-$A702+1)/10^6)</f>
        <v>0</v>
      </c>
      <c r="BY702" cm="1">
        <f t="array" aca="1" ref="BY702" ca="1">IF($A702&gt;BY$1,"",$C702*INDEX('ETS yield tables'!$D$265:$CO$293,$B702,BY$1-$A702+1)/10^6)</f>
        <v>0</v>
      </c>
      <c r="BZ702" cm="1">
        <f t="array" aca="1" ref="BZ702" ca="1">IF($A702&gt;BZ$1,"",$C702*INDEX('ETS yield tables'!$D$265:$CO$293,$B702,BZ$1-$A702+1)/10^6)</f>
        <v>0</v>
      </c>
      <c r="CA702" cm="1">
        <f t="array" aca="1" ref="CA702" ca="1">IF($A702&gt;CA$1,"",$C702*INDEX('ETS yield tables'!$D$265:$CO$293,$B702,CA$1-$A702+1)/10^6)</f>
        <v>0</v>
      </c>
      <c r="CB702" cm="1">
        <f t="array" aca="1" ref="CB702" ca="1">IF($A702&gt;CB$1,"",$C702*INDEX('ETS yield tables'!$D$265:$CO$293,$B702,CB$1-$A702+1)/10^6)</f>
        <v>0</v>
      </c>
      <c r="CC702" cm="1">
        <f t="array" aca="1" ref="CC702" ca="1">IF($A702&gt;CC$1,"",$C702*INDEX('ETS yield tables'!$D$265:$CO$293,$B702,CC$1-$A702+1)/10^6)</f>
        <v>0</v>
      </c>
      <c r="CD702" cm="1">
        <f t="array" aca="1" ref="CD702" ca="1">IF($A702&gt;CD$1,"",$C702*INDEX('ETS yield tables'!$D$265:$CO$293,$B702,CD$1-$A702+1)/10^6)</f>
        <v>0</v>
      </c>
      <c r="CE702" cm="1">
        <f t="array" aca="1" ref="CE702" ca="1">IF($A702&gt;CE$1,"",$C702*INDEX('ETS yield tables'!$D$265:$CO$293,$B702,CE$1-$A702+1)/10^6)</f>
        <v>0</v>
      </c>
      <c r="CF702" cm="1">
        <f t="array" aca="1" ref="CF702" ca="1">IF($A702&gt;CF$1,"",$C702*INDEX('ETS yield tables'!$D$265:$CO$293,$B702,CF$1-$A702+1)/10^6)</f>
        <v>0</v>
      </c>
      <c r="CG702" cm="1">
        <f t="array" aca="1" ref="CG702" ca="1">IF($A702&gt;CG$1,"",$C702*INDEX('ETS yield tables'!$D$265:$CO$293,$B702,CG$1-$A702+1)/10^6)</f>
        <v>0</v>
      </c>
      <c r="CH702" cm="1">
        <f t="array" aca="1" ref="CH702" ca="1">IF($A702&gt;CH$1,"",$C702*INDEX('ETS yield tables'!$D$265:$CO$293,$B702,CH$1-$A702+1)/10^6)</f>
        <v>0</v>
      </c>
      <c r="CI702" cm="1">
        <f t="array" aca="1" ref="CI702" ca="1">IF($A702&gt;CI$1,"",$C702*INDEX('ETS yield tables'!$D$265:$CO$293,$B702,CI$1-$A702+1)/10^6)</f>
        <v>0</v>
      </c>
      <c r="CJ702" cm="1">
        <f t="array" aca="1" ref="CJ702" ca="1">IF($A702&gt;CJ$1,"",$C702*INDEX('ETS yield tables'!$D$265:$CO$293,$B702,CJ$1-$A702+1)/10^6)</f>
        <v>0</v>
      </c>
      <c r="CK702" cm="1">
        <f t="array" aca="1" ref="CK702" ca="1">IF($A702&gt;CK$1,"",$C702*INDEX('ETS yield tables'!$D$265:$CO$293,$B702,CK$1-$A702+1)/10^6)</f>
        <v>0</v>
      </c>
      <c r="CL702" cm="1">
        <f t="array" aca="1" ref="CL702" ca="1">IF($A702&gt;CL$1,"",$C702*INDEX('ETS yield tables'!$D$265:$CO$293,$B702,CL$1-$A702+1)/10^6)</f>
        <v>0</v>
      </c>
      <c r="CM702" cm="1">
        <f t="array" aca="1" ref="CM702" ca="1">IF($A702&gt;CM$1,"",$C702*INDEX('ETS yield tables'!$D$265:$CO$293,$B702,CM$1-$A702+1)/10^6)</f>
        <v>0</v>
      </c>
      <c r="CN702" cm="1">
        <f t="array" aca="1" ref="CN702" ca="1">IF($A702&gt;CN$1,"",$C702*INDEX('ETS yield tables'!$D$265:$CO$293,$B702,CN$1-$A702+1)/10^6)</f>
        <v>0</v>
      </c>
      <c r="CO702" cm="1">
        <f t="array" aca="1" ref="CO702" ca="1">IF($A702&gt;CO$1,"",$C702*INDEX('ETS yield tables'!$D$265:$CO$293,$B702,CO$1-$A702+1)/10^6)</f>
        <v>0</v>
      </c>
    </row>
    <row r="703" spans="1:93" hidden="1" outlineLevel="1">
      <c r="A703">
        <v>2008</v>
      </c>
      <c r="B703">
        <f t="shared" si="309"/>
        <v>11</v>
      </c>
      <c r="C703" s="1">
        <v>0</v>
      </c>
      <c r="D703" s="64"/>
      <c r="E703" s="64"/>
      <c r="F703" s="64"/>
      <c r="G703" s="64"/>
      <c r="H703" s="64"/>
      <c r="I703" s="64"/>
      <c r="J703" s="64"/>
      <c r="K703" s="64"/>
      <c r="L703" s="64"/>
      <c r="M703" s="64"/>
      <c r="N703" s="64"/>
      <c r="O703" s="64"/>
      <c r="P703" s="64"/>
      <c r="Q703" s="64"/>
      <c r="R703" s="64"/>
      <c r="S703" s="64"/>
      <c r="T703" s="64"/>
      <c r="U703" s="64"/>
      <c r="V703" s="64"/>
      <c r="W703" s="64"/>
      <c r="X703" s="64"/>
      <c r="Y703" s="64"/>
      <c r="Z703" s="64"/>
      <c r="AA703" s="64"/>
      <c r="AB703" s="64"/>
      <c r="AC703" s="64"/>
      <c r="AD703" s="64"/>
      <c r="AE703" s="64"/>
      <c r="AF703" cm="1">
        <f t="array" aca="1" ref="AF703" ca="1">IF($A703&gt;AF$1,"",$C703*INDEX('ETS yield tables'!$D$265:$CO$293,$B703,AF$1-$A703+1)/10^6)</f>
        <v>0</v>
      </c>
      <c r="AG703" cm="1">
        <f t="array" aca="1" ref="AG703" ca="1">IF($A703&gt;AG$1,"",$C703*INDEX('ETS yield tables'!$D$265:$CO$293,$B703,AG$1-$A703+1)/10^6)</f>
        <v>0</v>
      </c>
      <c r="AH703" cm="1">
        <f t="array" aca="1" ref="AH703" ca="1">IF($A703&gt;AH$1,"",$C703*INDEX('ETS yield tables'!$D$265:$CO$293,$B703,AH$1-$A703+1)/10^6)</f>
        <v>0</v>
      </c>
      <c r="AI703" cm="1">
        <f t="array" aca="1" ref="AI703" ca="1">IF($A703&gt;AI$1,"",$C703*INDEX('ETS yield tables'!$D$265:$CO$293,$B703,AI$1-$A703+1)/10^6)</f>
        <v>0</v>
      </c>
      <c r="AJ703" cm="1">
        <f t="array" aca="1" ref="AJ703" ca="1">IF($A703&gt;AJ$1,"",$C703*INDEX('ETS yield tables'!$D$265:$CO$293,$B703,AJ$1-$A703+1)/10^6)</f>
        <v>0</v>
      </c>
      <c r="AK703" cm="1">
        <f t="array" aca="1" ref="AK703" ca="1">IF($A703&gt;AK$1,"",$C703*INDEX('ETS yield tables'!$D$265:$CO$293,$B703,AK$1-$A703+1)/10^6)</f>
        <v>0</v>
      </c>
      <c r="AL703" cm="1">
        <f t="array" aca="1" ref="AL703" ca="1">IF($A703&gt;AL$1,"",$C703*INDEX('ETS yield tables'!$D$265:$CO$293,$B703,AL$1-$A703+1)/10^6)</f>
        <v>0</v>
      </c>
      <c r="AM703" cm="1">
        <f t="array" aca="1" ref="AM703" ca="1">IF($A703&gt;AM$1,"",$C703*INDEX('ETS yield tables'!$D$265:$CO$293,$B703,AM$1-$A703+1)/10^6)</f>
        <v>0</v>
      </c>
      <c r="AN703" cm="1">
        <f t="array" aca="1" ref="AN703" ca="1">IF($A703&gt;AN$1,"",$C703*INDEX('ETS yield tables'!$D$265:$CO$293,$B703,AN$1-$A703+1)/10^6)</f>
        <v>0</v>
      </c>
      <c r="AO703" cm="1">
        <f t="array" aca="1" ref="AO703" ca="1">IF($A703&gt;AO$1,"",$C703*INDEX('ETS yield tables'!$D$265:$CO$293,$B703,AO$1-$A703+1)/10^6)</f>
        <v>0</v>
      </c>
      <c r="AP703" cm="1">
        <f t="array" aca="1" ref="AP703" ca="1">IF($A703&gt;AP$1,"",$C703*INDEX('ETS yield tables'!$D$265:$CO$293,$B703,AP$1-$A703+1)/10^6)</f>
        <v>0</v>
      </c>
      <c r="AQ703" cm="1">
        <f t="array" aca="1" ref="AQ703" ca="1">IF($A703&gt;AQ$1,"",$C703*INDEX('ETS yield tables'!$D$265:$CO$293,$B703,AQ$1-$A703+1)/10^6)</f>
        <v>0</v>
      </c>
      <c r="AR703" cm="1">
        <f t="array" aca="1" ref="AR703" ca="1">IF($A703&gt;AR$1,"",$C703*INDEX('ETS yield tables'!$D$265:$CO$293,$B703,AR$1-$A703+1)/10^6)</f>
        <v>0</v>
      </c>
      <c r="AS703" cm="1">
        <f t="array" aca="1" ref="AS703" ca="1">IF($A703&gt;AS$1,"",$C703*INDEX('ETS yield tables'!$D$265:$CO$293,$B703,AS$1-$A703+1)/10^6)</f>
        <v>0</v>
      </c>
      <c r="AT703" cm="1">
        <f t="array" aca="1" ref="AT703" ca="1">IF($A703&gt;AT$1,"",$C703*INDEX('ETS yield tables'!$D$265:$CO$293,$B703,AT$1-$A703+1)/10^6)</f>
        <v>0</v>
      </c>
      <c r="AU703" cm="1">
        <f t="array" aca="1" ref="AU703" ca="1">IF($A703&gt;AU$1,"",$C703*INDEX('ETS yield tables'!$D$265:$CO$293,$B703,AU$1-$A703+1)/10^6)</f>
        <v>0</v>
      </c>
      <c r="AV703" cm="1">
        <f t="array" aca="1" ref="AV703" ca="1">IF($A703&gt;AV$1,"",$C703*INDEX('ETS yield tables'!$D$265:$CO$293,$B703,AV$1-$A703+1)/10^6)</f>
        <v>0</v>
      </c>
      <c r="AW703" cm="1">
        <f t="array" aca="1" ref="AW703" ca="1">IF($A703&gt;AW$1,"",$C703*INDEX('ETS yield tables'!$D$265:$CO$293,$B703,AW$1-$A703+1)/10^6)</f>
        <v>0</v>
      </c>
      <c r="AX703" cm="1">
        <f t="array" aca="1" ref="AX703" ca="1">IF($A703&gt;AX$1,"",$C703*INDEX('ETS yield tables'!$D$265:$CO$293,$B703,AX$1-$A703+1)/10^6)</f>
        <v>0</v>
      </c>
      <c r="AY703" cm="1">
        <f t="array" aca="1" ref="AY703" ca="1">IF($A703&gt;AY$1,"",$C703*INDEX('ETS yield tables'!$D$265:$CO$293,$B703,AY$1-$A703+1)/10^6)</f>
        <v>0</v>
      </c>
      <c r="AZ703" cm="1">
        <f t="array" aca="1" ref="AZ703" ca="1">IF($A703&gt;AZ$1,"",$C703*INDEX('ETS yield tables'!$D$265:$CO$293,$B703,AZ$1-$A703+1)/10^6)</f>
        <v>0</v>
      </c>
      <c r="BA703" cm="1">
        <f t="array" aca="1" ref="BA703" ca="1">IF($A703&gt;BA$1,"",$C703*INDEX('ETS yield tables'!$D$265:$CO$293,$B703,BA$1-$A703+1)/10^6)</f>
        <v>0</v>
      </c>
      <c r="BB703" cm="1">
        <f t="array" aca="1" ref="BB703" ca="1">IF($A703&gt;BB$1,"",$C703*INDEX('ETS yield tables'!$D$265:$CO$293,$B703,BB$1-$A703+1)/10^6)</f>
        <v>0</v>
      </c>
      <c r="BC703" cm="1">
        <f t="array" aca="1" ref="BC703" ca="1">IF($A703&gt;BC$1,"",$C703*INDEX('ETS yield tables'!$D$265:$CO$293,$B703,BC$1-$A703+1)/10^6)</f>
        <v>0</v>
      </c>
      <c r="BD703" cm="1">
        <f t="array" aca="1" ref="BD703" ca="1">IF($A703&gt;BD$1,"",$C703*INDEX('ETS yield tables'!$D$265:$CO$293,$B703,BD$1-$A703+1)/10^6)</f>
        <v>0</v>
      </c>
      <c r="BE703" cm="1">
        <f t="array" aca="1" ref="BE703" ca="1">IF($A703&gt;BE$1,"",$C703*INDEX('ETS yield tables'!$D$265:$CO$293,$B703,BE$1-$A703+1)/10^6)</f>
        <v>0</v>
      </c>
      <c r="BF703" cm="1">
        <f t="array" aca="1" ref="BF703" ca="1">IF($A703&gt;BF$1,"",$C703*INDEX('ETS yield tables'!$D$265:$CO$293,$B703,BF$1-$A703+1)/10^6)</f>
        <v>0</v>
      </c>
      <c r="BG703" cm="1">
        <f t="array" aca="1" ref="BG703" ca="1">IF($A703&gt;BG$1,"",$C703*INDEX('ETS yield tables'!$D$265:$CO$293,$B703,BG$1-$A703+1)/10^6)</f>
        <v>0</v>
      </c>
      <c r="BH703" cm="1">
        <f t="array" aca="1" ref="BH703" ca="1">IF($A703&gt;BH$1,"",$C703*INDEX('ETS yield tables'!$D$265:$CO$293,$B703,BH$1-$A703+1)/10^6)</f>
        <v>0</v>
      </c>
      <c r="BI703" cm="1">
        <f t="array" aca="1" ref="BI703" ca="1">IF($A703&gt;BI$1,"",$C703*INDEX('ETS yield tables'!$D$265:$CO$293,$B703,BI$1-$A703+1)/10^6)</f>
        <v>0</v>
      </c>
      <c r="BJ703" cm="1">
        <f t="array" aca="1" ref="BJ703" ca="1">IF($A703&gt;BJ$1,"",$C703*INDEX('ETS yield tables'!$D$265:$CO$293,$B703,BJ$1-$A703+1)/10^6)</f>
        <v>0</v>
      </c>
      <c r="BK703" cm="1">
        <f t="array" aca="1" ref="BK703" ca="1">IF($A703&gt;BK$1,"",$C703*INDEX('ETS yield tables'!$D$265:$CO$293,$B703,BK$1-$A703+1)/10^6)</f>
        <v>0</v>
      </c>
      <c r="BL703" cm="1">
        <f t="array" aca="1" ref="BL703" ca="1">IF($A703&gt;BL$1,"",$C703*INDEX('ETS yield tables'!$D$265:$CO$293,$B703,BL$1-$A703+1)/10^6)</f>
        <v>0</v>
      </c>
      <c r="BM703" cm="1">
        <f t="array" aca="1" ref="BM703" ca="1">IF($A703&gt;BM$1,"",$C703*INDEX('ETS yield tables'!$D$265:$CO$293,$B703,BM$1-$A703+1)/10^6)</f>
        <v>0</v>
      </c>
      <c r="BN703" cm="1">
        <f t="array" aca="1" ref="BN703" ca="1">IF($A703&gt;BN$1,"",$C703*INDEX('ETS yield tables'!$D$265:$CO$293,$B703,BN$1-$A703+1)/10^6)</f>
        <v>0</v>
      </c>
      <c r="BO703" cm="1">
        <f t="array" aca="1" ref="BO703" ca="1">IF($A703&gt;BO$1,"",$C703*INDEX('ETS yield tables'!$D$265:$CO$293,$B703,BO$1-$A703+1)/10^6)</f>
        <v>0</v>
      </c>
      <c r="BP703" cm="1">
        <f t="array" aca="1" ref="BP703" ca="1">IF($A703&gt;BP$1,"",$C703*INDEX('ETS yield tables'!$D$265:$CO$293,$B703,BP$1-$A703+1)/10^6)</f>
        <v>0</v>
      </c>
      <c r="BQ703" cm="1">
        <f t="array" aca="1" ref="BQ703" ca="1">IF($A703&gt;BQ$1,"",$C703*INDEX('ETS yield tables'!$D$265:$CO$293,$B703,BQ$1-$A703+1)/10^6)</f>
        <v>0</v>
      </c>
      <c r="BR703" cm="1">
        <f t="array" aca="1" ref="BR703" ca="1">IF($A703&gt;BR$1,"",$C703*INDEX('ETS yield tables'!$D$265:$CO$293,$B703,BR$1-$A703+1)/10^6)</f>
        <v>0</v>
      </c>
      <c r="BS703" cm="1">
        <f t="array" aca="1" ref="BS703" ca="1">IF($A703&gt;BS$1,"",$C703*INDEX('ETS yield tables'!$D$265:$CO$293,$B703,BS$1-$A703+1)/10^6)</f>
        <v>0</v>
      </c>
      <c r="BT703" cm="1">
        <f t="array" aca="1" ref="BT703" ca="1">IF($A703&gt;BT$1,"",$C703*INDEX('ETS yield tables'!$D$265:$CO$293,$B703,BT$1-$A703+1)/10^6)</f>
        <v>0</v>
      </c>
      <c r="BU703" cm="1">
        <f t="array" aca="1" ref="BU703" ca="1">IF($A703&gt;BU$1,"",$C703*INDEX('ETS yield tables'!$D$265:$CO$293,$B703,BU$1-$A703+1)/10^6)</f>
        <v>0</v>
      </c>
      <c r="BV703" cm="1">
        <f t="array" aca="1" ref="BV703" ca="1">IF($A703&gt;BV$1,"",$C703*INDEX('ETS yield tables'!$D$265:$CO$293,$B703,BV$1-$A703+1)/10^6)</f>
        <v>0</v>
      </c>
      <c r="BW703" cm="1">
        <f t="array" aca="1" ref="BW703" ca="1">IF($A703&gt;BW$1,"",$C703*INDEX('ETS yield tables'!$D$265:$CO$293,$B703,BW$1-$A703+1)/10^6)</f>
        <v>0</v>
      </c>
      <c r="BX703" cm="1">
        <f t="array" aca="1" ref="BX703" ca="1">IF($A703&gt;BX$1,"",$C703*INDEX('ETS yield tables'!$D$265:$CO$293,$B703,BX$1-$A703+1)/10^6)</f>
        <v>0</v>
      </c>
      <c r="BY703" cm="1">
        <f t="array" aca="1" ref="BY703" ca="1">IF($A703&gt;BY$1,"",$C703*INDEX('ETS yield tables'!$D$265:$CO$293,$B703,BY$1-$A703+1)/10^6)</f>
        <v>0</v>
      </c>
      <c r="BZ703" cm="1">
        <f t="array" aca="1" ref="BZ703" ca="1">IF($A703&gt;BZ$1,"",$C703*INDEX('ETS yield tables'!$D$265:$CO$293,$B703,BZ$1-$A703+1)/10^6)</f>
        <v>0</v>
      </c>
      <c r="CA703" cm="1">
        <f t="array" aca="1" ref="CA703" ca="1">IF($A703&gt;CA$1,"",$C703*INDEX('ETS yield tables'!$D$265:$CO$293,$B703,CA$1-$A703+1)/10^6)</f>
        <v>0</v>
      </c>
      <c r="CB703" cm="1">
        <f t="array" aca="1" ref="CB703" ca="1">IF($A703&gt;CB$1,"",$C703*INDEX('ETS yield tables'!$D$265:$CO$293,$B703,CB$1-$A703+1)/10^6)</f>
        <v>0</v>
      </c>
      <c r="CC703" cm="1">
        <f t="array" aca="1" ref="CC703" ca="1">IF($A703&gt;CC$1,"",$C703*INDEX('ETS yield tables'!$D$265:$CO$293,$B703,CC$1-$A703+1)/10^6)</f>
        <v>0</v>
      </c>
      <c r="CD703" cm="1">
        <f t="array" aca="1" ref="CD703" ca="1">IF($A703&gt;CD$1,"",$C703*INDEX('ETS yield tables'!$D$265:$CO$293,$B703,CD$1-$A703+1)/10^6)</f>
        <v>0</v>
      </c>
      <c r="CE703" cm="1">
        <f t="array" aca="1" ref="CE703" ca="1">IF($A703&gt;CE$1,"",$C703*INDEX('ETS yield tables'!$D$265:$CO$293,$B703,CE$1-$A703+1)/10^6)</f>
        <v>0</v>
      </c>
      <c r="CF703" cm="1">
        <f t="array" aca="1" ref="CF703" ca="1">IF($A703&gt;CF$1,"",$C703*INDEX('ETS yield tables'!$D$265:$CO$293,$B703,CF$1-$A703+1)/10^6)</f>
        <v>0</v>
      </c>
      <c r="CG703" cm="1">
        <f t="array" aca="1" ref="CG703" ca="1">IF($A703&gt;CG$1,"",$C703*INDEX('ETS yield tables'!$D$265:$CO$293,$B703,CG$1-$A703+1)/10^6)</f>
        <v>0</v>
      </c>
      <c r="CH703" cm="1">
        <f t="array" aca="1" ref="CH703" ca="1">IF($A703&gt;CH$1,"",$C703*INDEX('ETS yield tables'!$D$265:$CO$293,$B703,CH$1-$A703+1)/10^6)</f>
        <v>0</v>
      </c>
      <c r="CI703" cm="1">
        <f t="array" aca="1" ref="CI703" ca="1">IF($A703&gt;CI$1,"",$C703*INDEX('ETS yield tables'!$D$265:$CO$293,$B703,CI$1-$A703+1)/10^6)</f>
        <v>0</v>
      </c>
      <c r="CJ703" cm="1">
        <f t="array" aca="1" ref="CJ703" ca="1">IF($A703&gt;CJ$1,"",$C703*INDEX('ETS yield tables'!$D$265:$CO$293,$B703,CJ$1-$A703+1)/10^6)</f>
        <v>0</v>
      </c>
      <c r="CK703" cm="1">
        <f t="array" aca="1" ref="CK703" ca="1">IF($A703&gt;CK$1,"",$C703*INDEX('ETS yield tables'!$D$265:$CO$293,$B703,CK$1-$A703+1)/10^6)</f>
        <v>0</v>
      </c>
      <c r="CL703" cm="1">
        <f t="array" aca="1" ref="CL703" ca="1">IF($A703&gt;CL$1,"",$C703*INDEX('ETS yield tables'!$D$265:$CO$293,$B703,CL$1-$A703+1)/10^6)</f>
        <v>0</v>
      </c>
      <c r="CM703" cm="1">
        <f t="array" aca="1" ref="CM703" ca="1">IF($A703&gt;CM$1,"",$C703*INDEX('ETS yield tables'!$D$265:$CO$293,$B703,CM$1-$A703+1)/10^6)</f>
        <v>0</v>
      </c>
      <c r="CN703" cm="1">
        <f t="array" aca="1" ref="CN703" ca="1">IF($A703&gt;CN$1,"",$C703*INDEX('ETS yield tables'!$D$265:$CO$293,$B703,CN$1-$A703+1)/10^6)</f>
        <v>0</v>
      </c>
      <c r="CO703" cm="1">
        <f t="array" aca="1" ref="CO703" ca="1">IF($A703&gt;CO$1,"",$C703*INDEX('ETS yield tables'!$D$265:$CO$293,$B703,CO$1-$A703+1)/10^6)</f>
        <v>0</v>
      </c>
    </row>
    <row r="704" spans="1:93" hidden="1" outlineLevel="1">
      <c r="A704">
        <v>2009</v>
      </c>
      <c r="B704">
        <f t="shared" si="309"/>
        <v>10</v>
      </c>
      <c r="C704" s="1">
        <v>0</v>
      </c>
      <c r="D704" s="64"/>
      <c r="E704" s="64"/>
      <c r="F704" s="64"/>
      <c r="G704" s="64"/>
      <c r="H704" s="64"/>
      <c r="I704" s="64"/>
      <c r="J704" s="64"/>
      <c r="K704" s="64"/>
      <c r="L704" s="64"/>
      <c r="M704" s="64"/>
      <c r="N704" s="64"/>
      <c r="O704" s="64"/>
      <c r="P704" s="64"/>
      <c r="Q704" s="64"/>
      <c r="R704" s="64"/>
      <c r="S704" s="64"/>
      <c r="T704" s="64"/>
      <c r="U704" s="64"/>
      <c r="V704" s="64"/>
      <c r="W704" s="64"/>
      <c r="X704" s="64"/>
      <c r="Y704" s="64"/>
      <c r="Z704" s="64"/>
      <c r="AA704" s="64"/>
      <c r="AB704" s="64"/>
      <c r="AC704" s="64"/>
      <c r="AD704" s="64"/>
      <c r="AE704" s="64"/>
      <c r="AF704" cm="1">
        <f t="array" aca="1" ref="AF704" ca="1">IF($A704&gt;AF$1,"",$C704*INDEX('ETS yield tables'!$D$265:$CO$293,$B704,AF$1-$A704+1)/10^6)</f>
        <v>0</v>
      </c>
      <c r="AG704" cm="1">
        <f t="array" aca="1" ref="AG704" ca="1">IF($A704&gt;AG$1,"",$C704*INDEX('ETS yield tables'!$D$265:$CO$293,$B704,AG$1-$A704+1)/10^6)</f>
        <v>0</v>
      </c>
      <c r="AH704" cm="1">
        <f t="array" aca="1" ref="AH704" ca="1">IF($A704&gt;AH$1,"",$C704*INDEX('ETS yield tables'!$D$265:$CO$293,$B704,AH$1-$A704+1)/10^6)</f>
        <v>0</v>
      </c>
      <c r="AI704" cm="1">
        <f t="array" aca="1" ref="AI704" ca="1">IF($A704&gt;AI$1,"",$C704*INDEX('ETS yield tables'!$D$265:$CO$293,$B704,AI$1-$A704+1)/10^6)</f>
        <v>0</v>
      </c>
      <c r="AJ704" cm="1">
        <f t="array" aca="1" ref="AJ704" ca="1">IF($A704&gt;AJ$1,"",$C704*INDEX('ETS yield tables'!$D$265:$CO$293,$B704,AJ$1-$A704+1)/10^6)</f>
        <v>0</v>
      </c>
      <c r="AK704" cm="1">
        <f t="array" aca="1" ref="AK704" ca="1">IF($A704&gt;AK$1,"",$C704*INDEX('ETS yield tables'!$D$265:$CO$293,$B704,AK$1-$A704+1)/10^6)</f>
        <v>0</v>
      </c>
      <c r="AL704" cm="1">
        <f t="array" aca="1" ref="AL704" ca="1">IF($A704&gt;AL$1,"",$C704*INDEX('ETS yield tables'!$D$265:$CO$293,$B704,AL$1-$A704+1)/10^6)</f>
        <v>0</v>
      </c>
      <c r="AM704" cm="1">
        <f t="array" aca="1" ref="AM704" ca="1">IF($A704&gt;AM$1,"",$C704*INDEX('ETS yield tables'!$D$265:$CO$293,$B704,AM$1-$A704+1)/10^6)</f>
        <v>0</v>
      </c>
      <c r="AN704" cm="1">
        <f t="array" aca="1" ref="AN704" ca="1">IF($A704&gt;AN$1,"",$C704*INDEX('ETS yield tables'!$D$265:$CO$293,$B704,AN$1-$A704+1)/10^6)</f>
        <v>0</v>
      </c>
      <c r="AO704" cm="1">
        <f t="array" aca="1" ref="AO704" ca="1">IF($A704&gt;AO$1,"",$C704*INDEX('ETS yield tables'!$D$265:$CO$293,$B704,AO$1-$A704+1)/10^6)</f>
        <v>0</v>
      </c>
      <c r="AP704" cm="1">
        <f t="array" aca="1" ref="AP704" ca="1">IF($A704&gt;AP$1,"",$C704*INDEX('ETS yield tables'!$D$265:$CO$293,$B704,AP$1-$A704+1)/10^6)</f>
        <v>0</v>
      </c>
      <c r="AQ704" cm="1">
        <f t="array" aca="1" ref="AQ704" ca="1">IF($A704&gt;AQ$1,"",$C704*INDEX('ETS yield tables'!$D$265:$CO$293,$B704,AQ$1-$A704+1)/10^6)</f>
        <v>0</v>
      </c>
      <c r="AR704" cm="1">
        <f t="array" aca="1" ref="AR704" ca="1">IF($A704&gt;AR$1,"",$C704*INDEX('ETS yield tables'!$D$265:$CO$293,$B704,AR$1-$A704+1)/10^6)</f>
        <v>0</v>
      </c>
      <c r="AS704" cm="1">
        <f t="array" aca="1" ref="AS704" ca="1">IF($A704&gt;AS$1,"",$C704*INDEX('ETS yield tables'!$D$265:$CO$293,$B704,AS$1-$A704+1)/10^6)</f>
        <v>0</v>
      </c>
      <c r="AT704" cm="1">
        <f t="array" aca="1" ref="AT704" ca="1">IF($A704&gt;AT$1,"",$C704*INDEX('ETS yield tables'!$D$265:$CO$293,$B704,AT$1-$A704+1)/10^6)</f>
        <v>0</v>
      </c>
      <c r="AU704" cm="1">
        <f t="array" aca="1" ref="AU704" ca="1">IF($A704&gt;AU$1,"",$C704*INDEX('ETS yield tables'!$D$265:$CO$293,$B704,AU$1-$A704+1)/10^6)</f>
        <v>0</v>
      </c>
      <c r="AV704" cm="1">
        <f t="array" aca="1" ref="AV704" ca="1">IF($A704&gt;AV$1,"",$C704*INDEX('ETS yield tables'!$D$265:$CO$293,$B704,AV$1-$A704+1)/10^6)</f>
        <v>0</v>
      </c>
      <c r="AW704" cm="1">
        <f t="array" aca="1" ref="AW704" ca="1">IF($A704&gt;AW$1,"",$C704*INDEX('ETS yield tables'!$D$265:$CO$293,$B704,AW$1-$A704+1)/10^6)</f>
        <v>0</v>
      </c>
      <c r="AX704" cm="1">
        <f t="array" aca="1" ref="AX704" ca="1">IF($A704&gt;AX$1,"",$C704*INDEX('ETS yield tables'!$D$265:$CO$293,$B704,AX$1-$A704+1)/10^6)</f>
        <v>0</v>
      </c>
      <c r="AY704" cm="1">
        <f t="array" aca="1" ref="AY704" ca="1">IF($A704&gt;AY$1,"",$C704*INDEX('ETS yield tables'!$D$265:$CO$293,$B704,AY$1-$A704+1)/10^6)</f>
        <v>0</v>
      </c>
      <c r="AZ704" cm="1">
        <f t="array" aca="1" ref="AZ704" ca="1">IF($A704&gt;AZ$1,"",$C704*INDEX('ETS yield tables'!$D$265:$CO$293,$B704,AZ$1-$A704+1)/10^6)</f>
        <v>0</v>
      </c>
      <c r="BA704" cm="1">
        <f t="array" aca="1" ref="BA704" ca="1">IF($A704&gt;BA$1,"",$C704*INDEX('ETS yield tables'!$D$265:$CO$293,$B704,BA$1-$A704+1)/10^6)</f>
        <v>0</v>
      </c>
      <c r="BB704" cm="1">
        <f t="array" aca="1" ref="BB704" ca="1">IF($A704&gt;BB$1,"",$C704*INDEX('ETS yield tables'!$D$265:$CO$293,$B704,BB$1-$A704+1)/10^6)</f>
        <v>0</v>
      </c>
      <c r="BC704" cm="1">
        <f t="array" aca="1" ref="BC704" ca="1">IF($A704&gt;BC$1,"",$C704*INDEX('ETS yield tables'!$D$265:$CO$293,$B704,BC$1-$A704+1)/10^6)</f>
        <v>0</v>
      </c>
      <c r="BD704" cm="1">
        <f t="array" aca="1" ref="BD704" ca="1">IF($A704&gt;BD$1,"",$C704*INDEX('ETS yield tables'!$D$265:$CO$293,$B704,BD$1-$A704+1)/10^6)</f>
        <v>0</v>
      </c>
      <c r="BE704" cm="1">
        <f t="array" aca="1" ref="BE704" ca="1">IF($A704&gt;BE$1,"",$C704*INDEX('ETS yield tables'!$D$265:$CO$293,$B704,BE$1-$A704+1)/10^6)</f>
        <v>0</v>
      </c>
      <c r="BF704" cm="1">
        <f t="array" aca="1" ref="BF704" ca="1">IF($A704&gt;BF$1,"",$C704*INDEX('ETS yield tables'!$D$265:$CO$293,$B704,BF$1-$A704+1)/10^6)</f>
        <v>0</v>
      </c>
      <c r="BG704" cm="1">
        <f t="array" aca="1" ref="BG704" ca="1">IF($A704&gt;BG$1,"",$C704*INDEX('ETS yield tables'!$D$265:$CO$293,$B704,BG$1-$A704+1)/10^6)</f>
        <v>0</v>
      </c>
      <c r="BH704" cm="1">
        <f t="array" aca="1" ref="BH704" ca="1">IF($A704&gt;BH$1,"",$C704*INDEX('ETS yield tables'!$D$265:$CO$293,$B704,BH$1-$A704+1)/10^6)</f>
        <v>0</v>
      </c>
      <c r="BI704" cm="1">
        <f t="array" aca="1" ref="BI704" ca="1">IF($A704&gt;BI$1,"",$C704*INDEX('ETS yield tables'!$D$265:$CO$293,$B704,BI$1-$A704+1)/10^6)</f>
        <v>0</v>
      </c>
      <c r="BJ704" cm="1">
        <f t="array" aca="1" ref="BJ704" ca="1">IF($A704&gt;BJ$1,"",$C704*INDEX('ETS yield tables'!$D$265:$CO$293,$B704,BJ$1-$A704+1)/10^6)</f>
        <v>0</v>
      </c>
      <c r="BK704" cm="1">
        <f t="array" aca="1" ref="BK704" ca="1">IF($A704&gt;BK$1,"",$C704*INDEX('ETS yield tables'!$D$265:$CO$293,$B704,BK$1-$A704+1)/10^6)</f>
        <v>0</v>
      </c>
      <c r="BL704" cm="1">
        <f t="array" aca="1" ref="BL704" ca="1">IF($A704&gt;BL$1,"",$C704*INDEX('ETS yield tables'!$D$265:$CO$293,$B704,BL$1-$A704+1)/10^6)</f>
        <v>0</v>
      </c>
      <c r="BM704" cm="1">
        <f t="array" aca="1" ref="BM704" ca="1">IF($A704&gt;BM$1,"",$C704*INDEX('ETS yield tables'!$D$265:$CO$293,$B704,BM$1-$A704+1)/10^6)</f>
        <v>0</v>
      </c>
      <c r="BN704" cm="1">
        <f t="array" aca="1" ref="BN704" ca="1">IF($A704&gt;BN$1,"",$C704*INDEX('ETS yield tables'!$D$265:$CO$293,$B704,BN$1-$A704+1)/10^6)</f>
        <v>0</v>
      </c>
      <c r="BO704" cm="1">
        <f t="array" aca="1" ref="BO704" ca="1">IF($A704&gt;BO$1,"",$C704*INDEX('ETS yield tables'!$D$265:$CO$293,$B704,BO$1-$A704+1)/10^6)</f>
        <v>0</v>
      </c>
      <c r="BP704" cm="1">
        <f t="array" aca="1" ref="BP704" ca="1">IF($A704&gt;BP$1,"",$C704*INDEX('ETS yield tables'!$D$265:$CO$293,$B704,BP$1-$A704+1)/10^6)</f>
        <v>0</v>
      </c>
      <c r="BQ704" cm="1">
        <f t="array" aca="1" ref="BQ704" ca="1">IF($A704&gt;BQ$1,"",$C704*INDEX('ETS yield tables'!$D$265:$CO$293,$B704,BQ$1-$A704+1)/10^6)</f>
        <v>0</v>
      </c>
      <c r="BR704" cm="1">
        <f t="array" aca="1" ref="BR704" ca="1">IF($A704&gt;BR$1,"",$C704*INDEX('ETS yield tables'!$D$265:$CO$293,$B704,BR$1-$A704+1)/10^6)</f>
        <v>0</v>
      </c>
      <c r="BS704" cm="1">
        <f t="array" aca="1" ref="BS704" ca="1">IF($A704&gt;BS$1,"",$C704*INDEX('ETS yield tables'!$D$265:$CO$293,$B704,BS$1-$A704+1)/10^6)</f>
        <v>0</v>
      </c>
      <c r="BT704" cm="1">
        <f t="array" aca="1" ref="BT704" ca="1">IF($A704&gt;BT$1,"",$C704*INDEX('ETS yield tables'!$D$265:$CO$293,$B704,BT$1-$A704+1)/10^6)</f>
        <v>0</v>
      </c>
      <c r="BU704" cm="1">
        <f t="array" aca="1" ref="BU704" ca="1">IF($A704&gt;BU$1,"",$C704*INDEX('ETS yield tables'!$D$265:$CO$293,$B704,BU$1-$A704+1)/10^6)</f>
        <v>0</v>
      </c>
      <c r="BV704" cm="1">
        <f t="array" aca="1" ref="BV704" ca="1">IF($A704&gt;BV$1,"",$C704*INDEX('ETS yield tables'!$D$265:$CO$293,$B704,BV$1-$A704+1)/10^6)</f>
        <v>0</v>
      </c>
      <c r="BW704" cm="1">
        <f t="array" aca="1" ref="BW704" ca="1">IF($A704&gt;BW$1,"",$C704*INDEX('ETS yield tables'!$D$265:$CO$293,$B704,BW$1-$A704+1)/10^6)</f>
        <v>0</v>
      </c>
      <c r="BX704" cm="1">
        <f t="array" aca="1" ref="BX704" ca="1">IF($A704&gt;BX$1,"",$C704*INDEX('ETS yield tables'!$D$265:$CO$293,$B704,BX$1-$A704+1)/10^6)</f>
        <v>0</v>
      </c>
      <c r="BY704" cm="1">
        <f t="array" aca="1" ref="BY704" ca="1">IF($A704&gt;BY$1,"",$C704*INDEX('ETS yield tables'!$D$265:$CO$293,$B704,BY$1-$A704+1)/10^6)</f>
        <v>0</v>
      </c>
      <c r="BZ704" cm="1">
        <f t="array" aca="1" ref="BZ704" ca="1">IF($A704&gt;BZ$1,"",$C704*INDEX('ETS yield tables'!$D$265:$CO$293,$B704,BZ$1-$A704+1)/10^6)</f>
        <v>0</v>
      </c>
      <c r="CA704" cm="1">
        <f t="array" aca="1" ref="CA704" ca="1">IF($A704&gt;CA$1,"",$C704*INDEX('ETS yield tables'!$D$265:$CO$293,$B704,CA$1-$A704+1)/10^6)</f>
        <v>0</v>
      </c>
      <c r="CB704" cm="1">
        <f t="array" aca="1" ref="CB704" ca="1">IF($A704&gt;CB$1,"",$C704*INDEX('ETS yield tables'!$D$265:$CO$293,$B704,CB$1-$A704+1)/10^6)</f>
        <v>0</v>
      </c>
      <c r="CC704" cm="1">
        <f t="array" aca="1" ref="CC704" ca="1">IF($A704&gt;CC$1,"",$C704*INDEX('ETS yield tables'!$D$265:$CO$293,$B704,CC$1-$A704+1)/10^6)</f>
        <v>0</v>
      </c>
      <c r="CD704" cm="1">
        <f t="array" aca="1" ref="CD704" ca="1">IF($A704&gt;CD$1,"",$C704*INDEX('ETS yield tables'!$D$265:$CO$293,$B704,CD$1-$A704+1)/10^6)</f>
        <v>0</v>
      </c>
      <c r="CE704" cm="1">
        <f t="array" aca="1" ref="CE704" ca="1">IF($A704&gt;CE$1,"",$C704*INDEX('ETS yield tables'!$D$265:$CO$293,$B704,CE$1-$A704+1)/10^6)</f>
        <v>0</v>
      </c>
      <c r="CF704" cm="1">
        <f t="array" aca="1" ref="CF704" ca="1">IF($A704&gt;CF$1,"",$C704*INDEX('ETS yield tables'!$D$265:$CO$293,$B704,CF$1-$A704+1)/10^6)</f>
        <v>0</v>
      </c>
      <c r="CG704" cm="1">
        <f t="array" aca="1" ref="CG704" ca="1">IF($A704&gt;CG$1,"",$C704*INDEX('ETS yield tables'!$D$265:$CO$293,$B704,CG$1-$A704+1)/10^6)</f>
        <v>0</v>
      </c>
      <c r="CH704" cm="1">
        <f t="array" aca="1" ref="CH704" ca="1">IF($A704&gt;CH$1,"",$C704*INDEX('ETS yield tables'!$D$265:$CO$293,$B704,CH$1-$A704+1)/10^6)</f>
        <v>0</v>
      </c>
      <c r="CI704" cm="1">
        <f t="array" aca="1" ref="CI704" ca="1">IF($A704&gt;CI$1,"",$C704*INDEX('ETS yield tables'!$D$265:$CO$293,$B704,CI$1-$A704+1)/10^6)</f>
        <v>0</v>
      </c>
      <c r="CJ704" cm="1">
        <f t="array" aca="1" ref="CJ704" ca="1">IF($A704&gt;CJ$1,"",$C704*INDEX('ETS yield tables'!$D$265:$CO$293,$B704,CJ$1-$A704+1)/10^6)</f>
        <v>0</v>
      </c>
      <c r="CK704" cm="1">
        <f t="array" aca="1" ref="CK704" ca="1">IF($A704&gt;CK$1,"",$C704*INDEX('ETS yield tables'!$D$265:$CO$293,$B704,CK$1-$A704+1)/10^6)</f>
        <v>0</v>
      </c>
      <c r="CL704" cm="1">
        <f t="array" aca="1" ref="CL704" ca="1">IF($A704&gt;CL$1,"",$C704*INDEX('ETS yield tables'!$D$265:$CO$293,$B704,CL$1-$A704+1)/10^6)</f>
        <v>0</v>
      </c>
      <c r="CM704" cm="1">
        <f t="array" aca="1" ref="CM704" ca="1">IF($A704&gt;CM$1,"",$C704*INDEX('ETS yield tables'!$D$265:$CO$293,$B704,CM$1-$A704+1)/10^6)</f>
        <v>0</v>
      </c>
      <c r="CN704" cm="1">
        <f t="array" aca="1" ref="CN704" ca="1">IF($A704&gt;CN$1,"",$C704*INDEX('ETS yield tables'!$D$265:$CO$293,$B704,CN$1-$A704+1)/10^6)</f>
        <v>0</v>
      </c>
      <c r="CO704" cm="1">
        <f t="array" aca="1" ref="CO704" ca="1">IF($A704&gt;CO$1,"",$C704*INDEX('ETS yield tables'!$D$265:$CO$293,$B704,CO$1-$A704+1)/10^6)</f>
        <v>0</v>
      </c>
    </row>
    <row r="705" spans="1:93" hidden="1" outlineLevel="1">
      <c r="A705">
        <v>2010</v>
      </c>
      <c r="B705">
        <f t="shared" si="309"/>
        <v>9</v>
      </c>
      <c r="C705" s="1">
        <v>0</v>
      </c>
      <c r="D705" s="64"/>
      <c r="E705" s="64"/>
      <c r="F705" s="64"/>
      <c r="G705" s="64"/>
      <c r="H705" s="64"/>
      <c r="I705" s="64"/>
      <c r="J705" s="64"/>
      <c r="K705" s="64"/>
      <c r="L705" s="64"/>
      <c r="M705" s="64"/>
      <c r="N705" s="64"/>
      <c r="O705" s="64"/>
      <c r="P705" s="64"/>
      <c r="Q705" s="64"/>
      <c r="R705" s="64"/>
      <c r="S705" s="64"/>
      <c r="T705" s="64"/>
      <c r="U705" s="64"/>
      <c r="V705" s="64"/>
      <c r="W705" s="64"/>
      <c r="X705" s="64"/>
      <c r="Y705" s="64"/>
      <c r="Z705" s="64"/>
      <c r="AA705" s="64"/>
      <c r="AB705" s="64"/>
      <c r="AC705" s="64"/>
      <c r="AD705" s="64"/>
      <c r="AE705" s="64"/>
      <c r="AF705" cm="1">
        <f t="array" aca="1" ref="AF705" ca="1">IF($A705&gt;AF$1,"",$C705*INDEX('ETS yield tables'!$D$265:$CO$293,$B705,AF$1-$A705+1)/10^6)</f>
        <v>0</v>
      </c>
      <c r="AG705" cm="1">
        <f t="array" aca="1" ref="AG705" ca="1">IF($A705&gt;AG$1,"",$C705*INDEX('ETS yield tables'!$D$265:$CO$293,$B705,AG$1-$A705+1)/10^6)</f>
        <v>0</v>
      </c>
      <c r="AH705" cm="1">
        <f t="array" aca="1" ref="AH705" ca="1">IF($A705&gt;AH$1,"",$C705*INDEX('ETS yield tables'!$D$265:$CO$293,$B705,AH$1-$A705+1)/10^6)</f>
        <v>0</v>
      </c>
      <c r="AI705" cm="1">
        <f t="array" aca="1" ref="AI705" ca="1">IF($A705&gt;AI$1,"",$C705*INDEX('ETS yield tables'!$D$265:$CO$293,$B705,AI$1-$A705+1)/10^6)</f>
        <v>0</v>
      </c>
      <c r="AJ705" cm="1">
        <f t="array" aca="1" ref="AJ705" ca="1">IF($A705&gt;AJ$1,"",$C705*INDEX('ETS yield tables'!$D$265:$CO$293,$B705,AJ$1-$A705+1)/10^6)</f>
        <v>0</v>
      </c>
      <c r="AK705" cm="1">
        <f t="array" aca="1" ref="AK705" ca="1">IF($A705&gt;AK$1,"",$C705*INDEX('ETS yield tables'!$D$265:$CO$293,$B705,AK$1-$A705+1)/10^6)</f>
        <v>0</v>
      </c>
      <c r="AL705" cm="1">
        <f t="array" aca="1" ref="AL705" ca="1">IF($A705&gt;AL$1,"",$C705*INDEX('ETS yield tables'!$D$265:$CO$293,$B705,AL$1-$A705+1)/10^6)</f>
        <v>0</v>
      </c>
      <c r="AM705" cm="1">
        <f t="array" aca="1" ref="AM705" ca="1">IF($A705&gt;AM$1,"",$C705*INDEX('ETS yield tables'!$D$265:$CO$293,$B705,AM$1-$A705+1)/10^6)</f>
        <v>0</v>
      </c>
      <c r="AN705" cm="1">
        <f t="array" aca="1" ref="AN705" ca="1">IF($A705&gt;AN$1,"",$C705*INDEX('ETS yield tables'!$D$265:$CO$293,$B705,AN$1-$A705+1)/10^6)</f>
        <v>0</v>
      </c>
      <c r="AO705" cm="1">
        <f t="array" aca="1" ref="AO705" ca="1">IF($A705&gt;AO$1,"",$C705*INDEX('ETS yield tables'!$D$265:$CO$293,$B705,AO$1-$A705+1)/10^6)</f>
        <v>0</v>
      </c>
      <c r="AP705" cm="1">
        <f t="array" aca="1" ref="AP705" ca="1">IF($A705&gt;AP$1,"",$C705*INDEX('ETS yield tables'!$D$265:$CO$293,$B705,AP$1-$A705+1)/10^6)</f>
        <v>0</v>
      </c>
      <c r="AQ705" cm="1">
        <f t="array" aca="1" ref="AQ705" ca="1">IF($A705&gt;AQ$1,"",$C705*INDEX('ETS yield tables'!$D$265:$CO$293,$B705,AQ$1-$A705+1)/10^6)</f>
        <v>0</v>
      </c>
      <c r="AR705" cm="1">
        <f t="array" aca="1" ref="AR705" ca="1">IF($A705&gt;AR$1,"",$C705*INDEX('ETS yield tables'!$D$265:$CO$293,$B705,AR$1-$A705+1)/10^6)</f>
        <v>0</v>
      </c>
      <c r="AS705" cm="1">
        <f t="array" aca="1" ref="AS705" ca="1">IF($A705&gt;AS$1,"",$C705*INDEX('ETS yield tables'!$D$265:$CO$293,$B705,AS$1-$A705+1)/10^6)</f>
        <v>0</v>
      </c>
      <c r="AT705" cm="1">
        <f t="array" aca="1" ref="AT705" ca="1">IF($A705&gt;AT$1,"",$C705*INDEX('ETS yield tables'!$D$265:$CO$293,$B705,AT$1-$A705+1)/10^6)</f>
        <v>0</v>
      </c>
      <c r="AU705" cm="1">
        <f t="array" aca="1" ref="AU705" ca="1">IF($A705&gt;AU$1,"",$C705*INDEX('ETS yield tables'!$D$265:$CO$293,$B705,AU$1-$A705+1)/10^6)</f>
        <v>0</v>
      </c>
      <c r="AV705" cm="1">
        <f t="array" aca="1" ref="AV705" ca="1">IF($A705&gt;AV$1,"",$C705*INDEX('ETS yield tables'!$D$265:$CO$293,$B705,AV$1-$A705+1)/10^6)</f>
        <v>0</v>
      </c>
      <c r="AW705" cm="1">
        <f t="array" aca="1" ref="AW705" ca="1">IF($A705&gt;AW$1,"",$C705*INDEX('ETS yield tables'!$D$265:$CO$293,$B705,AW$1-$A705+1)/10^6)</f>
        <v>0</v>
      </c>
      <c r="AX705" cm="1">
        <f t="array" aca="1" ref="AX705" ca="1">IF($A705&gt;AX$1,"",$C705*INDEX('ETS yield tables'!$D$265:$CO$293,$B705,AX$1-$A705+1)/10^6)</f>
        <v>0</v>
      </c>
      <c r="AY705" cm="1">
        <f t="array" aca="1" ref="AY705" ca="1">IF($A705&gt;AY$1,"",$C705*INDEX('ETS yield tables'!$D$265:$CO$293,$B705,AY$1-$A705+1)/10^6)</f>
        <v>0</v>
      </c>
      <c r="AZ705" cm="1">
        <f t="array" aca="1" ref="AZ705" ca="1">IF($A705&gt;AZ$1,"",$C705*INDEX('ETS yield tables'!$D$265:$CO$293,$B705,AZ$1-$A705+1)/10^6)</f>
        <v>0</v>
      </c>
      <c r="BA705" cm="1">
        <f t="array" aca="1" ref="BA705" ca="1">IF($A705&gt;BA$1,"",$C705*INDEX('ETS yield tables'!$D$265:$CO$293,$B705,BA$1-$A705+1)/10^6)</f>
        <v>0</v>
      </c>
      <c r="BB705" cm="1">
        <f t="array" aca="1" ref="BB705" ca="1">IF($A705&gt;BB$1,"",$C705*INDEX('ETS yield tables'!$D$265:$CO$293,$B705,BB$1-$A705+1)/10^6)</f>
        <v>0</v>
      </c>
      <c r="BC705" cm="1">
        <f t="array" aca="1" ref="BC705" ca="1">IF($A705&gt;BC$1,"",$C705*INDEX('ETS yield tables'!$D$265:$CO$293,$B705,BC$1-$A705+1)/10^6)</f>
        <v>0</v>
      </c>
      <c r="BD705" cm="1">
        <f t="array" aca="1" ref="BD705" ca="1">IF($A705&gt;BD$1,"",$C705*INDEX('ETS yield tables'!$D$265:$CO$293,$B705,BD$1-$A705+1)/10^6)</f>
        <v>0</v>
      </c>
      <c r="BE705" cm="1">
        <f t="array" aca="1" ref="BE705" ca="1">IF($A705&gt;BE$1,"",$C705*INDEX('ETS yield tables'!$D$265:$CO$293,$B705,BE$1-$A705+1)/10^6)</f>
        <v>0</v>
      </c>
      <c r="BF705" cm="1">
        <f t="array" aca="1" ref="BF705" ca="1">IF($A705&gt;BF$1,"",$C705*INDEX('ETS yield tables'!$D$265:$CO$293,$B705,BF$1-$A705+1)/10^6)</f>
        <v>0</v>
      </c>
      <c r="BG705" cm="1">
        <f t="array" aca="1" ref="BG705" ca="1">IF($A705&gt;BG$1,"",$C705*INDEX('ETS yield tables'!$D$265:$CO$293,$B705,BG$1-$A705+1)/10^6)</f>
        <v>0</v>
      </c>
      <c r="BH705" cm="1">
        <f t="array" aca="1" ref="BH705" ca="1">IF($A705&gt;BH$1,"",$C705*INDEX('ETS yield tables'!$D$265:$CO$293,$B705,BH$1-$A705+1)/10^6)</f>
        <v>0</v>
      </c>
      <c r="BI705" cm="1">
        <f t="array" aca="1" ref="BI705" ca="1">IF($A705&gt;BI$1,"",$C705*INDEX('ETS yield tables'!$D$265:$CO$293,$B705,BI$1-$A705+1)/10^6)</f>
        <v>0</v>
      </c>
      <c r="BJ705" cm="1">
        <f t="array" aca="1" ref="BJ705" ca="1">IF($A705&gt;BJ$1,"",$C705*INDEX('ETS yield tables'!$D$265:$CO$293,$B705,BJ$1-$A705+1)/10^6)</f>
        <v>0</v>
      </c>
      <c r="BK705" cm="1">
        <f t="array" aca="1" ref="BK705" ca="1">IF($A705&gt;BK$1,"",$C705*INDEX('ETS yield tables'!$D$265:$CO$293,$B705,BK$1-$A705+1)/10^6)</f>
        <v>0</v>
      </c>
      <c r="BL705" cm="1">
        <f t="array" aca="1" ref="BL705" ca="1">IF($A705&gt;BL$1,"",$C705*INDEX('ETS yield tables'!$D$265:$CO$293,$B705,BL$1-$A705+1)/10^6)</f>
        <v>0</v>
      </c>
      <c r="BM705" cm="1">
        <f t="array" aca="1" ref="BM705" ca="1">IF($A705&gt;BM$1,"",$C705*INDEX('ETS yield tables'!$D$265:$CO$293,$B705,BM$1-$A705+1)/10^6)</f>
        <v>0</v>
      </c>
      <c r="BN705" cm="1">
        <f t="array" aca="1" ref="BN705" ca="1">IF($A705&gt;BN$1,"",$C705*INDEX('ETS yield tables'!$D$265:$CO$293,$B705,BN$1-$A705+1)/10^6)</f>
        <v>0</v>
      </c>
      <c r="BO705" cm="1">
        <f t="array" aca="1" ref="BO705" ca="1">IF($A705&gt;BO$1,"",$C705*INDEX('ETS yield tables'!$D$265:$CO$293,$B705,BO$1-$A705+1)/10^6)</f>
        <v>0</v>
      </c>
      <c r="BP705" cm="1">
        <f t="array" aca="1" ref="BP705" ca="1">IF($A705&gt;BP$1,"",$C705*INDEX('ETS yield tables'!$D$265:$CO$293,$B705,BP$1-$A705+1)/10^6)</f>
        <v>0</v>
      </c>
      <c r="BQ705" cm="1">
        <f t="array" aca="1" ref="BQ705" ca="1">IF($A705&gt;BQ$1,"",$C705*INDEX('ETS yield tables'!$D$265:$CO$293,$B705,BQ$1-$A705+1)/10^6)</f>
        <v>0</v>
      </c>
      <c r="BR705" cm="1">
        <f t="array" aca="1" ref="BR705" ca="1">IF($A705&gt;BR$1,"",$C705*INDEX('ETS yield tables'!$D$265:$CO$293,$B705,BR$1-$A705+1)/10^6)</f>
        <v>0</v>
      </c>
      <c r="BS705" cm="1">
        <f t="array" aca="1" ref="BS705" ca="1">IF($A705&gt;BS$1,"",$C705*INDEX('ETS yield tables'!$D$265:$CO$293,$B705,BS$1-$A705+1)/10^6)</f>
        <v>0</v>
      </c>
      <c r="BT705" cm="1">
        <f t="array" aca="1" ref="BT705" ca="1">IF($A705&gt;BT$1,"",$C705*INDEX('ETS yield tables'!$D$265:$CO$293,$B705,BT$1-$A705+1)/10^6)</f>
        <v>0</v>
      </c>
      <c r="BU705" cm="1">
        <f t="array" aca="1" ref="BU705" ca="1">IF($A705&gt;BU$1,"",$C705*INDEX('ETS yield tables'!$D$265:$CO$293,$B705,BU$1-$A705+1)/10^6)</f>
        <v>0</v>
      </c>
      <c r="BV705" cm="1">
        <f t="array" aca="1" ref="BV705" ca="1">IF($A705&gt;BV$1,"",$C705*INDEX('ETS yield tables'!$D$265:$CO$293,$B705,BV$1-$A705+1)/10^6)</f>
        <v>0</v>
      </c>
      <c r="BW705" cm="1">
        <f t="array" aca="1" ref="BW705" ca="1">IF($A705&gt;BW$1,"",$C705*INDEX('ETS yield tables'!$D$265:$CO$293,$B705,BW$1-$A705+1)/10^6)</f>
        <v>0</v>
      </c>
      <c r="BX705" cm="1">
        <f t="array" aca="1" ref="BX705" ca="1">IF($A705&gt;BX$1,"",$C705*INDEX('ETS yield tables'!$D$265:$CO$293,$B705,BX$1-$A705+1)/10^6)</f>
        <v>0</v>
      </c>
      <c r="BY705" cm="1">
        <f t="array" aca="1" ref="BY705" ca="1">IF($A705&gt;BY$1,"",$C705*INDEX('ETS yield tables'!$D$265:$CO$293,$B705,BY$1-$A705+1)/10^6)</f>
        <v>0</v>
      </c>
      <c r="BZ705" cm="1">
        <f t="array" aca="1" ref="BZ705" ca="1">IF($A705&gt;BZ$1,"",$C705*INDEX('ETS yield tables'!$D$265:$CO$293,$B705,BZ$1-$A705+1)/10^6)</f>
        <v>0</v>
      </c>
      <c r="CA705" cm="1">
        <f t="array" aca="1" ref="CA705" ca="1">IF($A705&gt;CA$1,"",$C705*INDEX('ETS yield tables'!$D$265:$CO$293,$B705,CA$1-$A705+1)/10^6)</f>
        <v>0</v>
      </c>
      <c r="CB705" cm="1">
        <f t="array" aca="1" ref="CB705" ca="1">IF($A705&gt;CB$1,"",$C705*INDEX('ETS yield tables'!$D$265:$CO$293,$B705,CB$1-$A705+1)/10^6)</f>
        <v>0</v>
      </c>
      <c r="CC705" cm="1">
        <f t="array" aca="1" ref="CC705" ca="1">IF($A705&gt;CC$1,"",$C705*INDEX('ETS yield tables'!$D$265:$CO$293,$B705,CC$1-$A705+1)/10^6)</f>
        <v>0</v>
      </c>
      <c r="CD705" cm="1">
        <f t="array" aca="1" ref="CD705" ca="1">IF($A705&gt;CD$1,"",$C705*INDEX('ETS yield tables'!$D$265:$CO$293,$B705,CD$1-$A705+1)/10^6)</f>
        <v>0</v>
      </c>
      <c r="CE705" cm="1">
        <f t="array" aca="1" ref="CE705" ca="1">IF($A705&gt;CE$1,"",$C705*INDEX('ETS yield tables'!$D$265:$CO$293,$B705,CE$1-$A705+1)/10^6)</f>
        <v>0</v>
      </c>
      <c r="CF705" cm="1">
        <f t="array" aca="1" ref="CF705" ca="1">IF($A705&gt;CF$1,"",$C705*INDEX('ETS yield tables'!$D$265:$CO$293,$B705,CF$1-$A705+1)/10^6)</f>
        <v>0</v>
      </c>
      <c r="CG705" cm="1">
        <f t="array" aca="1" ref="CG705" ca="1">IF($A705&gt;CG$1,"",$C705*INDEX('ETS yield tables'!$D$265:$CO$293,$B705,CG$1-$A705+1)/10^6)</f>
        <v>0</v>
      </c>
      <c r="CH705" cm="1">
        <f t="array" aca="1" ref="CH705" ca="1">IF($A705&gt;CH$1,"",$C705*INDEX('ETS yield tables'!$D$265:$CO$293,$B705,CH$1-$A705+1)/10^6)</f>
        <v>0</v>
      </c>
      <c r="CI705" cm="1">
        <f t="array" aca="1" ref="CI705" ca="1">IF($A705&gt;CI$1,"",$C705*INDEX('ETS yield tables'!$D$265:$CO$293,$B705,CI$1-$A705+1)/10^6)</f>
        <v>0</v>
      </c>
      <c r="CJ705" cm="1">
        <f t="array" aca="1" ref="CJ705" ca="1">IF($A705&gt;CJ$1,"",$C705*INDEX('ETS yield tables'!$D$265:$CO$293,$B705,CJ$1-$A705+1)/10^6)</f>
        <v>0</v>
      </c>
      <c r="CK705" cm="1">
        <f t="array" aca="1" ref="CK705" ca="1">IF($A705&gt;CK$1,"",$C705*INDEX('ETS yield tables'!$D$265:$CO$293,$B705,CK$1-$A705+1)/10^6)</f>
        <v>0</v>
      </c>
      <c r="CL705" cm="1">
        <f t="array" aca="1" ref="CL705" ca="1">IF($A705&gt;CL$1,"",$C705*INDEX('ETS yield tables'!$D$265:$CO$293,$B705,CL$1-$A705+1)/10^6)</f>
        <v>0</v>
      </c>
      <c r="CM705" cm="1">
        <f t="array" aca="1" ref="CM705" ca="1">IF($A705&gt;CM$1,"",$C705*INDEX('ETS yield tables'!$D$265:$CO$293,$B705,CM$1-$A705+1)/10^6)</f>
        <v>0</v>
      </c>
      <c r="CN705" cm="1">
        <f t="array" aca="1" ref="CN705" ca="1">IF($A705&gt;CN$1,"",$C705*INDEX('ETS yield tables'!$D$265:$CO$293,$B705,CN$1-$A705+1)/10^6)</f>
        <v>0</v>
      </c>
      <c r="CO705" cm="1">
        <f t="array" aca="1" ref="CO705" ca="1">IF($A705&gt;CO$1,"",$C705*INDEX('ETS yield tables'!$D$265:$CO$293,$B705,CO$1-$A705+1)/10^6)</f>
        <v>0</v>
      </c>
    </row>
    <row r="706" spans="1:93" hidden="1" outlineLevel="1">
      <c r="A706">
        <v>2011</v>
      </c>
      <c r="B706">
        <f t="shared" si="309"/>
        <v>8</v>
      </c>
      <c r="C706" s="1">
        <v>0</v>
      </c>
      <c r="D706" s="64"/>
      <c r="E706" s="64"/>
      <c r="F706" s="64"/>
      <c r="G706" s="64"/>
      <c r="H706" s="64"/>
      <c r="I706" s="64"/>
      <c r="J706" s="64"/>
      <c r="K706" s="64"/>
      <c r="L706" s="64"/>
      <c r="M706" s="64"/>
      <c r="N706" s="64"/>
      <c r="O706" s="64"/>
      <c r="P706" s="64"/>
      <c r="Q706" s="64"/>
      <c r="R706" s="64"/>
      <c r="S706" s="64"/>
      <c r="T706" s="64"/>
      <c r="U706" s="64"/>
      <c r="V706" s="64"/>
      <c r="W706" s="64"/>
      <c r="X706" s="64"/>
      <c r="Y706" s="64"/>
      <c r="Z706" s="64"/>
      <c r="AA706" s="64"/>
      <c r="AB706" s="64"/>
      <c r="AC706" s="64"/>
      <c r="AD706" s="64"/>
      <c r="AE706" s="64"/>
      <c r="AF706" cm="1">
        <f t="array" aca="1" ref="AF706" ca="1">IF($A706&gt;AF$1,"",$C706*INDEX('ETS yield tables'!$D$265:$CO$293,$B706,AF$1-$A706+1)/10^6)</f>
        <v>0</v>
      </c>
      <c r="AG706" cm="1">
        <f t="array" aca="1" ref="AG706" ca="1">IF($A706&gt;AG$1,"",$C706*INDEX('ETS yield tables'!$D$265:$CO$293,$B706,AG$1-$A706+1)/10^6)</f>
        <v>0</v>
      </c>
      <c r="AH706" cm="1">
        <f t="array" aca="1" ref="AH706" ca="1">IF($A706&gt;AH$1,"",$C706*INDEX('ETS yield tables'!$D$265:$CO$293,$B706,AH$1-$A706+1)/10^6)</f>
        <v>0</v>
      </c>
      <c r="AI706" cm="1">
        <f t="array" aca="1" ref="AI706" ca="1">IF($A706&gt;AI$1,"",$C706*INDEX('ETS yield tables'!$D$265:$CO$293,$B706,AI$1-$A706+1)/10^6)</f>
        <v>0</v>
      </c>
      <c r="AJ706" cm="1">
        <f t="array" aca="1" ref="AJ706" ca="1">IF($A706&gt;AJ$1,"",$C706*INDEX('ETS yield tables'!$D$265:$CO$293,$B706,AJ$1-$A706+1)/10^6)</f>
        <v>0</v>
      </c>
      <c r="AK706" cm="1">
        <f t="array" aca="1" ref="AK706" ca="1">IF($A706&gt;AK$1,"",$C706*INDEX('ETS yield tables'!$D$265:$CO$293,$B706,AK$1-$A706+1)/10^6)</f>
        <v>0</v>
      </c>
      <c r="AL706" cm="1">
        <f t="array" aca="1" ref="AL706" ca="1">IF($A706&gt;AL$1,"",$C706*INDEX('ETS yield tables'!$D$265:$CO$293,$B706,AL$1-$A706+1)/10^6)</f>
        <v>0</v>
      </c>
      <c r="AM706" cm="1">
        <f t="array" aca="1" ref="AM706" ca="1">IF($A706&gt;AM$1,"",$C706*INDEX('ETS yield tables'!$D$265:$CO$293,$B706,AM$1-$A706+1)/10^6)</f>
        <v>0</v>
      </c>
      <c r="AN706" cm="1">
        <f t="array" aca="1" ref="AN706" ca="1">IF($A706&gt;AN$1,"",$C706*INDEX('ETS yield tables'!$D$265:$CO$293,$B706,AN$1-$A706+1)/10^6)</f>
        <v>0</v>
      </c>
      <c r="AO706" cm="1">
        <f t="array" aca="1" ref="AO706" ca="1">IF($A706&gt;AO$1,"",$C706*INDEX('ETS yield tables'!$D$265:$CO$293,$B706,AO$1-$A706+1)/10^6)</f>
        <v>0</v>
      </c>
      <c r="AP706" cm="1">
        <f t="array" aca="1" ref="AP706" ca="1">IF($A706&gt;AP$1,"",$C706*INDEX('ETS yield tables'!$D$265:$CO$293,$B706,AP$1-$A706+1)/10^6)</f>
        <v>0</v>
      </c>
      <c r="AQ706" cm="1">
        <f t="array" aca="1" ref="AQ706" ca="1">IF($A706&gt;AQ$1,"",$C706*INDEX('ETS yield tables'!$D$265:$CO$293,$B706,AQ$1-$A706+1)/10^6)</f>
        <v>0</v>
      </c>
      <c r="AR706" cm="1">
        <f t="array" aca="1" ref="AR706" ca="1">IF($A706&gt;AR$1,"",$C706*INDEX('ETS yield tables'!$D$265:$CO$293,$B706,AR$1-$A706+1)/10^6)</f>
        <v>0</v>
      </c>
      <c r="AS706" cm="1">
        <f t="array" aca="1" ref="AS706" ca="1">IF($A706&gt;AS$1,"",$C706*INDEX('ETS yield tables'!$D$265:$CO$293,$B706,AS$1-$A706+1)/10^6)</f>
        <v>0</v>
      </c>
      <c r="AT706" cm="1">
        <f t="array" aca="1" ref="AT706" ca="1">IF($A706&gt;AT$1,"",$C706*INDEX('ETS yield tables'!$D$265:$CO$293,$B706,AT$1-$A706+1)/10^6)</f>
        <v>0</v>
      </c>
      <c r="AU706" cm="1">
        <f t="array" aca="1" ref="AU706" ca="1">IF($A706&gt;AU$1,"",$C706*INDEX('ETS yield tables'!$D$265:$CO$293,$B706,AU$1-$A706+1)/10^6)</f>
        <v>0</v>
      </c>
      <c r="AV706" cm="1">
        <f t="array" aca="1" ref="AV706" ca="1">IF($A706&gt;AV$1,"",$C706*INDEX('ETS yield tables'!$D$265:$CO$293,$B706,AV$1-$A706+1)/10^6)</f>
        <v>0</v>
      </c>
      <c r="AW706" cm="1">
        <f t="array" aca="1" ref="AW706" ca="1">IF($A706&gt;AW$1,"",$C706*INDEX('ETS yield tables'!$D$265:$CO$293,$B706,AW$1-$A706+1)/10^6)</f>
        <v>0</v>
      </c>
      <c r="AX706" cm="1">
        <f t="array" aca="1" ref="AX706" ca="1">IF($A706&gt;AX$1,"",$C706*INDEX('ETS yield tables'!$D$265:$CO$293,$B706,AX$1-$A706+1)/10^6)</f>
        <v>0</v>
      </c>
      <c r="AY706" cm="1">
        <f t="array" aca="1" ref="AY706" ca="1">IF($A706&gt;AY$1,"",$C706*INDEX('ETS yield tables'!$D$265:$CO$293,$B706,AY$1-$A706+1)/10^6)</f>
        <v>0</v>
      </c>
      <c r="AZ706" cm="1">
        <f t="array" aca="1" ref="AZ706" ca="1">IF($A706&gt;AZ$1,"",$C706*INDEX('ETS yield tables'!$D$265:$CO$293,$B706,AZ$1-$A706+1)/10^6)</f>
        <v>0</v>
      </c>
      <c r="BA706" cm="1">
        <f t="array" aca="1" ref="BA706" ca="1">IF($A706&gt;BA$1,"",$C706*INDEX('ETS yield tables'!$D$265:$CO$293,$B706,BA$1-$A706+1)/10^6)</f>
        <v>0</v>
      </c>
      <c r="BB706" cm="1">
        <f t="array" aca="1" ref="BB706" ca="1">IF($A706&gt;BB$1,"",$C706*INDEX('ETS yield tables'!$D$265:$CO$293,$B706,BB$1-$A706+1)/10^6)</f>
        <v>0</v>
      </c>
      <c r="BC706" cm="1">
        <f t="array" aca="1" ref="BC706" ca="1">IF($A706&gt;BC$1,"",$C706*INDEX('ETS yield tables'!$D$265:$CO$293,$B706,BC$1-$A706+1)/10^6)</f>
        <v>0</v>
      </c>
      <c r="BD706" cm="1">
        <f t="array" aca="1" ref="BD706" ca="1">IF($A706&gt;BD$1,"",$C706*INDEX('ETS yield tables'!$D$265:$CO$293,$B706,BD$1-$A706+1)/10^6)</f>
        <v>0</v>
      </c>
      <c r="BE706" cm="1">
        <f t="array" aca="1" ref="BE706" ca="1">IF($A706&gt;BE$1,"",$C706*INDEX('ETS yield tables'!$D$265:$CO$293,$B706,BE$1-$A706+1)/10^6)</f>
        <v>0</v>
      </c>
      <c r="BF706" cm="1">
        <f t="array" aca="1" ref="BF706" ca="1">IF($A706&gt;BF$1,"",$C706*INDEX('ETS yield tables'!$D$265:$CO$293,$B706,BF$1-$A706+1)/10^6)</f>
        <v>0</v>
      </c>
      <c r="BG706" cm="1">
        <f t="array" aca="1" ref="BG706" ca="1">IF($A706&gt;BG$1,"",$C706*INDEX('ETS yield tables'!$D$265:$CO$293,$B706,BG$1-$A706+1)/10^6)</f>
        <v>0</v>
      </c>
      <c r="BH706" cm="1">
        <f t="array" aca="1" ref="BH706" ca="1">IF($A706&gt;BH$1,"",$C706*INDEX('ETS yield tables'!$D$265:$CO$293,$B706,BH$1-$A706+1)/10^6)</f>
        <v>0</v>
      </c>
      <c r="BI706" cm="1">
        <f t="array" aca="1" ref="BI706" ca="1">IF($A706&gt;BI$1,"",$C706*INDEX('ETS yield tables'!$D$265:$CO$293,$B706,BI$1-$A706+1)/10^6)</f>
        <v>0</v>
      </c>
      <c r="BJ706" cm="1">
        <f t="array" aca="1" ref="BJ706" ca="1">IF($A706&gt;BJ$1,"",$C706*INDEX('ETS yield tables'!$D$265:$CO$293,$B706,BJ$1-$A706+1)/10^6)</f>
        <v>0</v>
      </c>
      <c r="BK706" cm="1">
        <f t="array" aca="1" ref="BK706" ca="1">IF($A706&gt;BK$1,"",$C706*INDEX('ETS yield tables'!$D$265:$CO$293,$B706,BK$1-$A706+1)/10^6)</f>
        <v>0</v>
      </c>
      <c r="BL706" cm="1">
        <f t="array" aca="1" ref="BL706" ca="1">IF($A706&gt;BL$1,"",$C706*INDEX('ETS yield tables'!$D$265:$CO$293,$B706,BL$1-$A706+1)/10^6)</f>
        <v>0</v>
      </c>
      <c r="BM706" cm="1">
        <f t="array" aca="1" ref="BM706" ca="1">IF($A706&gt;BM$1,"",$C706*INDEX('ETS yield tables'!$D$265:$CO$293,$B706,BM$1-$A706+1)/10^6)</f>
        <v>0</v>
      </c>
      <c r="BN706" cm="1">
        <f t="array" aca="1" ref="BN706" ca="1">IF($A706&gt;BN$1,"",$C706*INDEX('ETS yield tables'!$D$265:$CO$293,$B706,BN$1-$A706+1)/10^6)</f>
        <v>0</v>
      </c>
      <c r="BO706" cm="1">
        <f t="array" aca="1" ref="BO706" ca="1">IF($A706&gt;BO$1,"",$C706*INDEX('ETS yield tables'!$D$265:$CO$293,$B706,BO$1-$A706+1)/10^6)</f>
        <v>0</v>
      </c>
      <c r="BP706" cm="1">
        <f t="array" aca="1" ref="BP706" ca="1">IF($A706&gt;BP$1,"",$C706*INDEX('ETS yield tables'!$D$265:$CO$293,$B706,BP$1-$A706+1)/10^6)</f>
        <v>0</v>
      </c>
      <c r="BQ706" cm="1">
        <f t="array" aca="1" ref="BQ706" ca="1">IF($A706&gt;BQ$1,"",$C706*INDEX('ETS yield tables'!$D$265:$CO$293,$B706,BQ$1-$A706+1)/10^6)</f>
        <v>0</v>
      </c>
      <c r="BR706" cm="1">
        <f t="array" aca="1" ref="BR706" ca="1">IF($A706&gt;BR$1,"",$C706*INDEX('ETS yield tables'!$D$265:$CO$293,$B706,BR$1-$A706+1)/10^6)</f>
        <v>0</v>
      </c>
      <c r="BS706" cm="1">
        <f t="array" aca="1" ref="BS706" ca="1">IF($A706&gt;BS$1,"",$C706*INDEX('ETS yield tables'!$D$265:$CO$293,$B706,BS$1-$A706+1)/10^6)</f>
        <v>0</v>
      </c>
      <c r="BT706" cm="1">
        <f t="array" aca="1" ref="BT706" ca="1">IF($A706&gt;BT$1,"",$C706*INDEX('ETS yield tables'!$D$265:$CO$293,$B706,BT$1-$A706+1)/10^6)</f>
        <v>0</v>
      </c>
      <c r="BU706" cm="1">
        <f t="array" aca="1" ref="BU706" ca="1">IF($A706&gt;BU$1,"",$C706*INDEX('ETS yield tables'!$D$265:$CO$293,$B706,BU$1-$A706+1)/10^6)</f>
        <v>0</v>
      </c>
      <c r="BV706" cm="1">
        <f t="array" aca="1" ref="BV706" ca="1">IF($A706&gt;BV$1,"",$C706*INDEX('ETS yield tables'!$D$265:$CO$293,$B706,BV$1-$A706+1)/10^6)</f>
        <v>0</v>
      </c>
      <c r="BW706" cm="1">
        <f t="array" aca="1" ref="BW706" ca="1">IF($A706&gt;BW$1,"",$C706*INDEX('ETS yield tables'!$D$265:$CO$293,$B706,BW$1-$A706+1)/10^6)</f>
        <v>0</v>
      </c>
      <c r="BX706" cm="1">
        <f t="array" aca="1" ref="BX706" ca="1">IF($A706&gt;BX$1,"",$C706*INDEX('ETS yield tables'!$D$265:$CO$293,$B706,BX$1-$A706+1)/10^6)</f>
        <v>0</v>
      </c>
      <c r="BY706" cm="1">
        <f t="array" aca="1" ref="BY706" ca="1">IF($A706&gt;BY$1,"",$C706*INDEX('ETS yield tables'!$D$265:$CO$293,$B706,BY$1-$A706+1)/10^6)</f>
        <v>0</v>
      </c>
      <c r="BZ706" cm="1">
        <f t="array" aca="1" ref="BZ706" ca="1">IF($A706&gt;BZ$1,"",$C706*INDEX('ETS yield tables'!$D$265:$CO$293,$B706,BZ$1-$A706+1)/10^6)</f>
        <v>0</v>
      </c>
      <c r="CA706" cm="1">
        <f t="array" aca="1" ref="CA706" ca="1">IF($A706&gt;CA$1,"",$C706*INDEX('ETS yield tables'!$D$265:$CO$293,$B706,CA$1-$A706+1)/10^6)</f>
        <v>0</v>
      </c>
      <c r="CB706" cm="1">
        <f t="array" aca="1" ref="CB706" ca="1">IF($A706&gt;CB$1,"",$C706*INDEX('ETS yield tables'!$D$265:$CO$293,$B706,CB$1-$A706+1)/10^6)</f>
        <v>0</v>
      </c>
      <c r="CC706" cm="1">
        <f t="array" aca="1" ref="CC706" ca="1">IF($A706&gt;CC$1,"",$C706*INDEX('ETS yield tables'!$D$265:$CO$293,$B706,CC$1-$A706+1)/10^6)</f>
        <v>0</v>
      </c>
      <c r="CD706" cm="1">
        <f t="array" aca="1" ref="CD706" ca="1">IF($A706&gt;CD$1,"",$C706*INDEX('ETS yield tables'!$D$265:$CO$293,$B706,CD$1-$A706+1)/10^6)</f>
        <v>0</v>
      </c>
      <c r="CE706" cm="1">
        <f t="array" aca="1" ref="CE706" ca="1">IF($A706&gt;CE$1,"",$C706*INDEX('ETS yield tables'!$D$265:$CO$293,$B706,CE$1-$A706+1)/10^6)</f>
        <v>0</v>
      </c>
      <c r="CF706" cm="1">
        <f t="array" aca="1" ref="CF706" ca="1">IF($A706&gt;CF$1,"",$C706*INDEX('ETS yield tables'!$D$265:$CO$293,$B706,CF$1-$A706+1)/10^6)</f>
        <v>0</v>
      </c>
      <c r="CG706" cm="1">
        <f t="array" aca="1" ref="CG706" ca="1">IF($A706&gt;CG$1,"",$C706*INDEX('ETS yield tables'!$D$265:$CO$293,$B706,CG$1-$A706+1)/10^6)</f>
        <v>0</v>
      </c>
      <c r="CH706" cm="1">
        <f t="array" aca="1" ref="CH706" ca="1">IF($A706&gt;CH$1,"",$C706*INDEX('ETS yield tables'!$D$265:$CO$293,$B706,CH$1-$A706+1)/10^6)</f>
        <v>0</v>
      </c>
      <c r="CI706" cm="1">
        <f t="array" aca="1" ref="CI706" ca="1">IF($A706&gt;CI$1,"",$C706*INDEX('ETS yield tables'!$D$265:$CO$293,$B706,CI$1-$A706+1)/10^6)</f>
        <v>0</v>
      </c>
      <c r="CJ706" cm="1">
        <f t="array" aca="1" ref="CJ706" ca="1">IF($A706&gt;CJ$1,"",$C706*INDEX('ETS yield tables'!$D$265:$CO$293,$B706,CJ$1-$A706+1)/10^6)</f>
        <v>0</v>
      </c>
      <c r="CK706" cm="1">
        <f t="array" aca="1" ref="CK706" ca="1">IF($A706&gt;CK$1,"",$C706*INDEX('ETS yield tables'!$D$265:$CO$293,$B706,CK$1-$A706+1)/10^6)</f>
        <v>0</v>
      </c>
      <c r="CL706" cm="1">
        <f t="array" aca="1" ref="CL706" ca="1">IF($A706&gt;CL$1,"",$C706*INDEX('ETS yield tables'!$D$265:$CO$293,$B706,CL$1-$A706+1)/10^6)</f>
        <v>0</v>
      </c>
      <c r="CM706" cm="1">
        <f t="array" aca="1" ref="CM706" ca="1">IF($A706&gt;CM$1,"",$C706*INDEX('ETS yield tables'!$D$265:$CO$293,$B706,CM$1-$A706+1)/10^6)</f>
        <v>0</v>
      </c>
      <c r="CN706" cm="1">
        <f t="array" aca="1" ref="CN706" ca="1">IF($A706&gt;CN$1,"",$C706*INDEX('ETS yield tables'!$D$265:$CO$293,$B706,CN$1-$A706+1)/10^6)</f>
        <v>0</v>
      </c>
      <c r="CO706" cm="1">
        <f t="array" aca="1" ref="CO706" ca="1">IF($A706&gt;CO$1,"",$C706*INDEX('ETS yield tables'!$D$265:$CO$293,$B706,CO$1-$A706+1)/10^6)</f>
        <v>0</v>
      </c>
    </row>
    <row r="707" spans="1:93" hidden="1" outlineLevel="1">
      <c r="A707">
        <v>2012</v>
      </c>
      <c r="B707">
        <f t="shared" si="309"/>
        <v>7</v>
      </c>
      <c r="C707" s="1">
        <v>0</v>
      </c>
      <c r="D707" s="64"/>
      <c r="E707" s="64"/>
      <c r="F707" s="64"/>
      <c r="G707" s="64"/>
      <c r="H707" s="64"/>
      <c r="I707" s="64"/>
      <c r="J707" s="64"/>
      <c r="K707" s="64"/>
      <c r="L707" s="64"/>
      <c r="M707" s="64"/>
      <c r="N707" s="64"/>
      <c r="O707" s="64"/>
      <c r="P707" s="64"/>
      <c r="Q707" s="64"/>
      <c r="R707" s="64"/>
      <c r="S707" s="64"/>
      <c r="T707" s="64"/>
      <c r="U707" s="64"/>
      <c r="V707" s="64"/>
      <c r="W707" s="64"/>
      <c r="X707" s="64"/>
      <c r="Y707" s="64"/>
      <c r="Z707" s="64"/>
      <c r="AA707" s="64"/>
      <c r="AB707" s="64"/>
      <c r="AC707" s="64"/>
      <c r="AD707" s="64"/>
      <c r="AE707" s="64"/>
      <c r="AF707" cm="1">
        <f t="array" aca="1" ref="AF707" ca="1">IF($A707&gt;AF$1,"",$C707*INDEX('ETS yield tables'!$D$265:$CO$293,$B707,AF$1-$A707+1)/10^6)</f>
        <v>0</v>
      </c>
      <c r="AG707" cm="1">
        <f t="array" aca="1" ref="AG707" ca="1">IF($A707&gt;AG$1,"",$C707*INDEX('ETS yield tables'!$D$265:$CO$293,$B707,AG$1-$A707+1)/10^6)</f>
        <v>0</v>
      </c>
      <c r="AH707" cm="1">
        <f t="array" aca="1" ref="AH707" ca="1">IF($A707&gt;AH$1,"",$C707*INDEX('ETS yield tables'!$D$265:$CO$293,$B707,AH$1-$A707+1)/10^6)</f>
        <v>0</v>
      </c>
      <c r="AI707" cm="1">
        <f t="array" aca="1" ref="AI707" ca="1">IF($A707&gt;AI$1,"",$C707*INDEX('ETS yield tables'!$D$265:$CO$293,$B707,AI$1-$A707+1)/10^6)</f>
        <v>0</v>
      </c>
      <c r="AJ707" cm="1">
        <f t="array" aca="1" ref="AJ707" ca="1">IF($A707&gt;AJ$1,"",$C707*INDEX('ETS yield tables'!$D$265:$CO$293,$B707,AJ$1-$A707+1)/10^6)</f>
        <v>0</v>
      </c>
      <c r="AK707" cm="1">
        <f t="array" aca="1" ref="AK707" ca="1">IF($A707&gt;AK$1,"",$C707*INDEX('ETS yield tables'!$D$265:$CO$293,$B707,AK$1-$A707+1)/10^6)</f>
        <v>0</v>
      </c>
      <c r="AL707" cm="1">
        <f t="array" aca="1" ref="AL707" ca="1">IF($A707&gt;AL$1,"",$C707*INDEX('ETS yield tables'!$D$265:$CO$293,$B707,AL$1-$A707+1)/10^6)</f>
        <v>0</v>
      </c>
      <c r="AM707" cm="1">
        <f t="array" aca="1" ref="AM707" ca="1">IF($A707&gt;AM$1,"",$C707*INDEX('ETS yield tables'!$D$265:$CO$293,$B707,AM$1-$A707+1)/10^6)</f>
        <v>0</v>
      </c>
      <c r="AN707" cm="1">
        <f t="array" aca="1" ref="AN707" ca="1">IF($A707&gt;AN$1,"",$C707*INDEX('ETS yield tables'!$D$265:$CO$293,$B707,AN$1-$A707+1)/10^6)</f>
        <v>0</v>
      </c>
      <c r="AO707" cm="1">
        <f t="array" aca="1" ref="AO707" ca="1">IF($A707&gt;AO$1,"",$C707*INDEX('ETS yield tables'!$D$265:$CO$293,$B707,AO$1-$A707+1)/10^6)</f>
        <v>0</v>
      </c>
      <c r="AP707" cm="1">
        <f t="array" aca="1" ref="AP707" ca="1">IF($A707&gt;AP$1,"",$C707*INDEX('ETS yield tables'!$D$265:$CO$293,$B707,AP$1-$A707+1)/10^6)</f>
        <v>0</v>
      </c>
      <c r="AQ707" cm="1">
        <f t="array" aca="1" ref="AQ707" ca="1">IF($A707&gt;AQ$1,"",$C707*INDEX('ETS yield tables'!$D$265:$CO$293,$B707,AQ$1-$A707+1)/10^6)</f>
        <v>0</v>
      </c>
      <c r="AR707" cm="1">
        <f t="array" aca="1" ref="AR707" ca="1">IF($A707&gt;AR$1,"",$C707*INDEX('ETS yield tables'!$D$265:$CO$293,$B707,AR$1-$A707+1)/10^6)</f>
        <v>0</v>
      </c>
      <c r="AS707" cm="1">
        <f t="array" aca="1" ref="AS707" ca="1">IF($A707&gt;AS$1,"",$C707*INDEX('ETS yield tables'!$D$265:$CO$293,$B707,AS$1-$A707+1)/10^6)</f>
        <v>0</v>
      </c>
      <c r="AT707" cm="1">
        <f t="array" aca="1" ref="AT707" ca="1">IF($A707&gt;AT$1,"",$C707*INDEX('ETS yield tables'!$D$265:$CO$293,$B707,AT$1-$A707+1)/10^6)</f>
        <v>0</v>
      </c>
      <c r="AU707" cm="1">
        <f t="array" aca="1" ref="AU707" ca="1">IF($A707&gt;AU$1,"",$C707*INDEX('ETS yield tables'!$D$265:$CO$293,$B707,AU$1-$A707+1)/10^6)</f>
        <v>0</v>
      </c>
      <c r="AV707" cm="1">
        <f t="array" aca="1" ref="AV707" ca="1">IF($A707&gt;AV$1,"",$C707*INDEX('ETS yield tables'!$D$265:$CO$293,$B707,AV$1-$A707+1)/10^6)</f>
        <v>0</v>
      </c>
      <c r="AW707" cm="1">
        <f t="array" aca="1" ref="AW707" ca="1">IF($A707&gt;AW$1,"",$C707*INDEX('ETS yield tables'!$D$265:$CO$293,$B707,AW$1-$A707+1)/10^6)</f>
        <v>0</v>
      </c>
      <c r="AX707" cm="1">
        <f t="array" aca="1" ref="AX707" ca="1">IF($A707&gt;AX$1,"",$C707*INDEX('ETS yield tables'!$D$265:$CO$293,$B707,AX$1-$A707+1)/10^6)</f>
        <v>0</v>
      </c>
      <c r="AY707" cm="1">
        <f t="array" aca="1" ref="AY707" ca="1">IF($A707&gt;AY$1,"",$C707*INDEX('ETS yield tables'!$D$265:$CO$293,$B707,AY$1-$A707+1)/10^6)</f>
        <v>0</v>
      </c>
      <c r="AZ707" cm="1">
        <f t="array" aca="1" ref="AZ707" ca="1">IF($A707&gt;AZ$1,"",$C707*INDEX('ETS yield tables'!$D$265:$CO$293,$B707,AZ$1-$A707+1)/10^6)</f>
        <v>0</v>
      </c>
      <c r="BA707" cm="1">
        <f t="array" aca="1" ref="BA707" ca="1">IF($A707&gt;BA$1,"",$C707*INDEX('ETS yield tables'!$D$265:$CO$293,$B707,BA$1-$A707+1)/10^6)</f>
        <v>0</v>
      </c>
      <c r="BB707" cm="1">
        <f t="array" aca="1" ref="BB707" ca="1">IF($A707&gt;BB$1,"",$C707*INDEX('ETS yield tables'!$D$265:$CO$293,$B707,BB$1-$A707+1)/10^6)</f>
        <v>0</v>
      </c>
      <c r="BC707" cm="1">
        <f t="array" aca="1" ref="BC707" ca="1">IF($A707&gt;BC$1,"",$C707*INDEX('ETS yield tables'!$D$265:$CO$293,$B707,BC$1-$A707+1)/10^6)</f>
        <v>0</v>
      </c>
      <c r="BD707" cm="1">
        <f t="array" aca="1" ref="BD707" ca="1">IF($A707&gt;BD$1,"",$C707*INDEX('ETS yield tables'!$D$265:$CO$293,$B707,BD$1-$A707+1)/10^6)</f>
        <v>0</v>
      </c>
      <c r="BE707" cm="1">
        <f t="array" aca="1" ref="BE707" ca="1">IF($A707&gt;BE$1,"",$C707*INDEX('ETS yield tables'!$D$265:$CO$293,$B707,BE$1-$A707+1)/10^6)</f>
        <v>0</v>
      </c>
      <c r="BF707" cm="1">
        <f t="array" aca="1" ref="BF707" ca="1">IF($A707&gt;BF$1,"",$C707*INDEX('ETS yield tables'!$D$265:$CO$293,$B707,BF$1-$A707+1)/10^6)</f>
        <v>0</v>
      </c>
      <c r="BG707" cm="1">
        <f t="array" aca="1" ref="BG707" ca="1">IF($A707&gt;BG$1,"",$C707*INDEX('ETS yield tables'!$D$265:$CO$293,$B707,BG$1-$A707+1)/10^6)</f>
        <v>0</v>
      </c>
      <c r="BH707" cm="1">
        <f t="array" aca="1" ref="BH707" ca="1">IF($A707&gt;BH$1,"",$C707*INDEX('ETS yield tables'!$D$265:$CO$293,$B707,BH$1-$A707+1)/10^6)</f>
        <v>0</v>
      </c>
      <c r="BI707" cm="1">
        <f t="array" aca="1" ref="BI707" ca="1">IF($A707&gt;BI$1,"",$C707*INDEX('ETS yield tables'!$D$265:$CO$293,$B707,BI$1-$A707+1)/10^6)</f>
        <v>0</v>
      </c>
      <c r="BJ707" cm="1">
        <f t="array" aca="1" ref="BJ707" ca="1">IF($A707&gt;BJ$1,"",$C707*INDEX('ETS yield tables'!$D$265:$CO$293,$B707,BJ$1-$A707+1)/10^6)</f>
        <v>0</v>
      </c>
      <c r="BK707" cm="1">
        <f t="array" aca="1" ref="BK707" ca="1">IF($A707&gt;BK$1,"",$C707*INDEX('ETS yield tables'!$D$265:$CO$293,$B707,BK$1-$A707+1)/10^6)</f>
        <v>0</v>
      </c>
      <c r="BL707" cm="1">
        <f t="array" aca="1" ref="BL707" ca="1">IF($A707&gt;BL$1,"",$C707*INDEX('ETS yield tables'!$D$265:$CO$293,$B707,BL$1-$A707+1)/10^6)</f>
        <v>0</v>
      </c>
      <c r="BM707" cm="1">
        <f t="array" aca="1" ref="BM707" ca="1">IF($A707&gt;BM$1,"",$C707*INDEX('ETS yield tables'!$D$265:$CO$293,$B707,BM$1-$A707+1)/10^6)</f>
        <v>0</v>
      </c>
      <c r="BN707" cm="1">
        <f t="array" aca="1" ref="BN707" ca="1">IF($A707&gt;BN$1,"",$C707*INDEX('ETS yield tables'!$D$265:$CO$293,$B707,BN$1-$A707+1)/10^6)</f>
        <v>0</v>
      </c>
      <c r="BO707" cm="1">
        <f t="array" aca="1" ref="BO707" ca="1">IF($A707&gt;BO$1,"",$C707*INDEX('ETS yield tables'!$D$265:$CO$293,$B707,BO$1-$A707+1)/10^6)</f>
        <v>0</v>
      </c>
      <c r="BP707" cm="1">
        <f t="array" aca="1" ref="BP707" ca="1">IF($A707&gt;BP$1,"",$C707*INDEX('ETS yield tables'!$D$265:$CO$293,$B707,BP$1-$A707+1)/10^6)</f>
        <v>0</v>
      </c>
      <c r="BQ707" cm="1">
        <f t="array" aca="1" ref="BQ707" ca="1">IF($A707&gt;BQ$1,"",$C707*INDEX('ETS yield tables'!$D$265:$CO$293,$B707,BQ$1-$A707+1)/10^6)</f>
        <v>0</v>
      </c>
      <c r="BR707" cm="1">
        <f t="array" aca="1" ref="BR707" ca="1">IF($A707&gt;BR$1,"",$C707*INDEX('ETS yield tables'!$D$265:$CO$293,$B707,BR$1-$A707+1)/10^6)</f>
        <v>0</v>
      </c>
      <c r="BS707" cm="1">
        <f t="array" aca="1" ref="BS707" ca="1">IF($A707&gt;BS$1,"",$C707*INDEX('ETS yield tables'!$D$265:$CO$293,$B707,BS$1-$A707+1)/10^6)</f>
        <v>0</v>
      </c>
      <c r="BT707" cm="1">
        <f t="array" aca="1" ref="BT707" ca="1">IF($A707&gt;BT$1,"",$C707*INDEX('ETS yield tables'!$D$265:$CO$293,$B707,BT$1-$A707+1)/10^6)</f>
        <v>0</v>
      </c>
      <c r="BU707" cm="1">
        <f t="array" aca="1" ref="BU707" ca="1">IF($A707&gt;BU$1,"",$C707*INDEX('ETS yield tables'!$D$265:$CO$293,$B707,BU$1-$A707+1)/10^6)</f>
        <v>0</v>
      </c>
      <c r="BV707" cm="1">
        <f t="array" aca="1" ref="BV707" ca="1">IF($A707&gt;BV$1,"",$C707*INDEX('ETS yield tables'!$D$265:$CO$293,$B707,BV$1-$A707+1)/10^6)</f>
        <v>0</v>
      </c>
      <c r="BW707" cm="1">
        <f t="array" aca="1" ref="BW707" ca="1">IF($A707&gt;BW$1,"",$C707*INDEX('ETS yield tables'!$D$265:$CO$293,$B707,BW$1-$A707+1)/10^6)</f>
        <v>0</v>
      </c>
      <c r="BX707" cm="1">
        <f t="array" aca="1" ref="BX707" ca="1">IF($A707&gt;BX$1,"",$C707*INDEX('ETS yield tables'!$D$265:$CO$293,$B707,BX$1-$A707+1)/10^6)</f>
        <v>0</v>
      </c>
      <c r="BY707" cm="1">
        <f t="array" aca="1" ref="BY707" ca="1">IF($A707&gt;BY$1,"",$C707*INDEX('ETS yield tables'!$D$265:$CO$293,$B707,BY$1-$A707+1)/10^6)</f>
        <v>0</v>
      </c>
      <c r="BZ707" cm="1">
        <f t="array" aca="1" ref="BZ707" ca="1">IF($A707&gt;BZ$1,"",$C707*INDEX('ETS yield tables'!$D$265:$CO$293,$B707,BZ$1-$A707+1)/10^6)</f>
        <v>0</v>
      </c>
      <c r="CA707" cm="1">
        <f t="array" aca="1" ref="CA707" ca="1">IF($A707&gt;CA$1,"",$C707*INDEX('ETS yield tables'!$D$265:$CO$293,$B707,CA$1-$A707+1)/10^6)</f>
        <v>0</v>
      </c>
      <c r="CB707" cm="1">
        <f t="array" aca="1" ref="CB707" ca="1">IF($A707&gt;CB$1,"",$C707*INDEX('ETS yield tables'!$D$265:$CO$293,$B707,CB$1-$A707+1)/10^6)</f>
        <v>0</v>
      </c>
      <c r="CC707" cm="1">
        <f t="array" aca="1" ref="CC707" ca="1">IF($A707&gt;CC$1,"",$C707*INDEX('ETS yield tables'!$D$265:$CO$293,$B707,CC$1-$A707+1)/10^6)</f>
        <v>0</v>
      </c>
      <c r="CD707" cm="1">
        <f t="array" aca="1" ref="CD707" ca="1">IF($A707&gt;CD$1,"",$C707*INDEX('ETS yield tables'!$D$265:$CO$293,$B707,CD$1-$A707+1)/10^6)</f>
        <v>0</v>
      </c>
      <c r="CE707" cm="1">
        <f t="array" aca="1" ref="CE707" ca="1">IF($A707&gt;CE$1,"",$C707*INDEX('ETS yield tables'!$D$265:$CO$293,$B707,CE$1-$A707+1)/10^6)</f>
        <v>0</v>
      </c>
      <c r="CF707" cm="1">
        <f t="array" aca="1" ref="CF707" ca="1">IF($A707&gt;CF$1,"",$C707*INDEX('ETS yield tables'!$D$265:$CO$293,$B707,CF$1-$A707+1)/10^6)</f>
        <v>0</v>
      </c>
      <c r="CG707" cm="1">
        <f t="array" aca="1" ref="CG707" ca="1">IF($A707&gt;CG$1,"",$C707*INDEX('ETS yield tables'!$D$265:$CO$293,$B707,CG$1-$A707+1)/10^6)</f>
        <v>0</v>
      </c>
      <c r="CH707" cm="1">
        <f t="array" aca="1" ref="CH707" ca="1">IF($A707&gt;CH$1,"",$C707*INDEX('ETS yield tables'!$D$265:$CO$293,$B707,CH$1-$A707+1)/10^6)</f>
        <v>0</v>
      </c>
      <c r="CI707" cm="1">
        <f t="array" aca="1" ref="CI707" ca="1">IF($A707&gt;CI$1,"",$C707*INDEX('ETS yield tables'!$D$265:$CO$293,$B707,CI$1-$A707+1)/10^6)</f>
        <v>0</v>
      </c>
      <c r="CJ707" cm="1">
        <f t="array" aca="1" ref="CJ707" ca="1">IF($A707&gt;CJ$1,"",$C707*INDEX('ETS yield tables'!$D$265:$CO$293,$B707,CJ$1-$A707+1)/10^6)</f>
        <v>0</v>
      </c>
      <c r="CK707" cm="1">
        <f t="array" aca="1" ref="CK707" ca="1">IF($A707&gt;CK$1,"",$C707*INDEX('ETS yield tables'!$D$265:$CO$293,$B707,CK$1-$A707+1)/10^6)</f>
        <v>0</v>
      </c>
      <c r="CL707" cm="1">
        <f t="array" aca="1" ref="CL707" ca="1">IF($A707&gt;CL$1,"",$C707*INDEX('ETS yield tables'!$D$265:$CO$293,$B707,CL$1-$A707+1)/10^6)</f>
        <v>0</v>
      </c>
      <c r="CM707" cm="1">
        <f t="array" aca="1" ref="CM707" ca="1">IF($A707&gt;CM$1,"",$C707*INDEX('ETS yield tables'!$D$265:$CO$293,$B707,CM$1-$A707+1)/10^6)</f>
        <v>0</v>
      </c>
      <c r="CN707" cm="1">
        <f t="array" aca="1" ref="CN707" ca="1">IF($A707&gt;CN$1,"",$C707*INDEX('ETS yield tables'!$D$265:$CO$293,$B707,CN$1-$A707+1)/10^6)</f>
        <v>0</v>
      </c>
      <c r="CO707" cm="1">
        <f t="array" aca="1" ref="CO707" ca="1">IF($A707&gt;CO$1,"",$C707*INDEX('ETS yield tables'!$D$265:$CO$293,$B707,CO$1-$A707+1)/10^6)</f>
        <v>0</v>
      </c>
    </row>
    <row r="708" spans="1:93" hidden="1" outlineLevel="1">
      <c r="A708">
        <v>2013</v>
      </c>
      <c r="B708">
        <f t="shared" si="309"/>
        <v>6</v>
      </c>
      <c r="C708" s="1">
        <v>0</v>
      </c>
      <c r="D708" s="64"/>
      <c r="E708" s="64"/>
      <c r="F708" s="64"/>
      <c r="G708" s="64"/>
      <c r="H708" s="64"/>
      <c r="I708" s="64"/>
      <c r="J708" s="64"/>
      <c r="K708" s="64"/>
      <c r="L708" s="64"/>
      <c r="M708" s="64"/>
      <c r="N708" s="64"/>
      <c r="O708" s="64"/>
      <c r="P708" s="64"/>
      <c r="Q708" s="64"/>
      <c r="R708" s="64"/>
      <c r="S708" s="64"/>
      <c r="T708" s="64"/>
      <c r="U708" s="64"/>
      <c r="V708" s="64"/>
      <c r="W708" s="64"/>
      <c r="X708" s="64"/>
      <c r="Y708" s="64"/>
      <c r="Z708" s="64"/>
      <c r="AA708" s="64"/>
      <c r="AB708" s="64"/>
      <c r="AC708" s="64"/>
      <c r="AD708" s="64"/>
      <c r="AE708" s="64"/>
      <c r="AF708" cm="1">
        <f t="array" aca="1" ref="AF708" ca="1">IF($A708&gt;AF$1,"",$C708*INDEX('ETS yield tables'!$D$265:$CO$293,$B708,AF$1-$A708+1)/10^6)</f>
        <v>0</v>
      </c>
      <c r="AG708" cm="1">
        <f t="array" aca="1" ref="AG708" ca="1">IF($A708&gt;AG$1,"",$C708*INDEX('ETS yield tables'!$D$265:$CO$293,$B708,AG$1-$A708+1)/10^6)</f>
        <v>0</v>
      </c>
      <c r="AH708" cm="1">
        <f t="array" aca="1" ref="AH708" ca="1">IF($A708&gt;AH$1,"",$C708*INDEX('ETS yield tables'!$D$265:$CO$293,$B708,AH$1-$A708+1)/10^6)</f>
        <v>0</v>
      </c>
      <c r="AI708" cm="1">
        <f t="array" aca="1" ref="AI708" ca="1">IF($A708&gt;AI$1,"",$C708*INDEX('ETS yield tables'!$D$265:$CO$293,$B708,AI$1-$A708+1)/10^6)</f>
        <v>0</v>
      </c>
      <c r="AJ708" cm="1">
        <f t="array" aca="1" ref="AJ708" ca="1">IF($A708&gt;AJ$1,"",$C708*INDEX('ETS yield tables'!$D$265:$CO$293,$B708,AJ$1-$A708+1)/10^6)</f>
        <v>0</v>
      </c>
      <c r="AK708" cm="1">
        <f t="array" aca="1" ref="AK708" ca="1">IF($A708&gt;AK$1,"",$C708*INDEX('ETS yield tables'!$D$265:$CO$293,$B708,AK$1-$A708+1)/10^6)</f>
        <v>0</v>
      </c>
      <c r="AL708" cm="1">
        <f t="array" aca="1" ref="AL708" ca="1">IF($A708&gt;AL$1,"",$C708*INDEX('ETS yield tables'!$D$265:$CO$293,$B708,AL$1-$A708+1)/10^6)</f>
        <v>0</v>
      </c>
      <c r="AM708" cm="1">
        <f t="array" aca="1" ref="AM708" ca="1">IF($A708&gt;AM$1,"",$C708*INDEX('ETS yield tables'!$D$265:$CO$293,$B708,AM$1-$A708+1)/10^6)</f>
        <v>0</v>
      </c>
      <c r="AN708" cm="1">
        <f t="array" aca="1" ref="AN708" ca="1">IF($A708&gt;AN$1,"",$C708*INDEX('ETS yield tables'!$D$265:$CO$293,$B708,AN$1-$A708+1)/10^6)</f>
        <v>0</v>
      </c>
      <c r="AO708" cm="1">
        <f t="array" aca="1" ref="AO708" ca="1">IF($A708&gt;AO$1,"",$C708*INDEX('ETS yield tables'!$D$265:$CO$293,$B708,AO$1-$A708+1)/10^6)</f>
        <v>0</v>
      </c>
      <c r="AP708" cm="1">
        <f t="array" aca="1" ref="AP708" ca="1">IF($A708&gt;AP$1,"",$C708*INDEX('ETS yield tables'!$D$265:$CO$293,$B708,AP$1-$A708+1)/10^6)</f>
        <v>0</v>
      </c>
      <c r="AQ708" cm="1">
        <f t="array" aca="1" ref="AQ708" ca="1">IF($A708&gt;AQ$1,"",$C708*INDEX('ETS yield tables'!$D$265:$CO$293,$B708,AQ$1-$A708+1)/10^6)</f>
        <v>0</v>
      </c>
      <c r="AR708" cm="1">
        <f t="array" aca="1" ref="AR708" ca="1">IF($A708&gt;AR$1,"",$C708*INDEX('ETS yield tables'!$D$265:$CO$293,$B708,AR$1-$A708+1)/10^6)</f>
        <v>0</v>
      </c>
      <c r="AS708" cm="1">
        <f t="array" aca="1" ref="AS708" ca="1">IF($A708&gt;AS$1,"",$C708*INDEX('ETS yield tables'!$D$265:$CO$293,$B708,AS$1-$A708+1)/10^6)</f>
        <v>0</v>
      </c>
      <c r="AT708" cm="1">
        <f t="array" aca="1" ref="AT708" ca="1">IF($A708&gt;AT$1,"",$C708*INDEX('ETS yield tables'!$D$265:$CO$293,$B708,AT$1-$A708+1)/10^6)</f>
        <v>0</v>
      </c>
      <c r="AU708" cm="1">
        <f t="array" aca="1" ref="AU708" ca="1">IF($A708&gt;AU$1,"",$C708*INDEX('ETS yield tables'!$D$265:$CO$293,$B708,AU$1-$A708+1)/10^6)</f>
        <v>0</v>
      </c>
      <c r="AV708" cm="1">
        <f t="array" aca="1" ref="AV708" ca="1">IF($A708&gt;AV$1,"",$C708*INDEX('ETS yield tables'!$D$265:$CO$293,$B708,AV$1-$A708+1)/10^6)</f>
        <v>0</v>
      </c>
      <c r="AW708" cm="1">
        <f t="array" aca="1" ref="AW708" ca="1">IF($A708&gt;AW$1,"",$C708*INDEX('ETS yield tables'!$D$265:$CO$293,$B708,AW$1-$A708+1)/10^6)</f>
        <v>0</v>
      </c>
      <c r="AX708" cm="1">
        <f t="array" aca="1" ref="AX708" ca="1">IF($A708&gt;AX$1,"",$C708*INDEX('ETS yield tables'!$D$265:$CO$293,$B708,AX$1-$A708+1)/10^6)</f>
        <v>0</v>
      </c>
      <c r="AY708" cm="1">
        <f t="array" aca="1" ref="AY708" ca="1">IF($A708&gt;AY$1,"",$C708*INDEX('ETS yield tables'!$D$265:$CO$293,$B708,AY$1-$A708+1)/10^6)</f>
        <v>0</v>
      </c>
      <c r="AZ708" cm="1">
        <f t="array" aca="1" ref="AZ708" ca="1">IF($A708&gt;AZ$1,"",$C708*INDEX('ETS yield tables'!$D$265:$CO$293,$B708,AZ$1-$A708+1)/10^6)</f>
        <v>0</v>
      </c>
      <c r="BA708" cm="1">
        <f t="array" aca="1" ref="BA708" ca="1">IF($A708&gt;BA$1,"",$C708*INDEX('ETS yield tables'!$D$265:$CO$293,$B708,BA$1-$A708+1)/10^6)</f>
        <v>0</v>
      </c>
      <c r="BB708" cm="1">
        <f t="array" aca="1" ref="BB708" ca="1">IF($A708&gt;BB$1,"",$C708*INDEX('ETS yield tables'!$D$265:$CO$293,$B708,BB$1-$A708+1)/10^6)</f>
        <v>0</v>
      </c>
      <c r="BC708" cm="1">
        <f t="array" aca="1" ref="BC708" ca="1">IF($A708&gt;BC$1,"",$C708*INDEX('ETS yield tables'!$D$265:$CO$293,$B708,BC$1-$A708+1)/10^6)</f>
        <v>0</v>
      </c>
      <c r="BD708" cm="1">
        <f t="array" aca="1" ref="BD708" ca="1">IF($A708&gt;BD$1,"",$C708*INDEX('ETS yield tables'!$D$265:$CO$293,$B708,BD$1-$A708+1)/10^6)</f>
        <v>0</v>
      </c>
      <c r="BE708" cm="1">
        <f t="array" aca="1" ref="BE708" ca="1">IF($A708&gt;BE$1,"",$C708*INDEX('ETS yield tables'!$D$265:$CO$293,$B708,BE$1-$A708+1)/10^6)</f>
        <v>0</v>
      </c>
      <c r="BF708" cm="1">
        <f t="array" aca="1" ref="BF708" ca="1">IF($A708&gt;BF$1,"",$C708*INDEX('ETS yield tables'!$D$265:$CO$293,$B708,BF$1-$A708+1)/10^6)</f>
        <v>0</v>
      </c>
      <c r="BG708" cm="1">
        <f t="array" aca="1" ref="BG708" ca="1">IF($A708&gt;BG$1,"",$C708*INDEX('ETS yield tables'!$D$265:$CO$293,$B708,BG$1-$A708+1)/10^6)</f>
        <v>0</v>
      </c>
      <c r="BH708" cm="1">
        <f t="array" aca="1" ref="BH708" ca="1">IF($A708&gt;BH$1,"",$C708*INDEX('ETS yield tables'!$D$265:$CO$293,$B708,BH$1-$A708+1)/10^6)</f>
        <v>0</v>
      </c>
      <c r="BI708" cm="1">
        <f t="array" aca="1" ref="BI708" ca="1">IF($A708&gt;BI$1,"",$C708*INDEX('ETS yield tables'!$D$265:$CO$293,$B708,BI$1-$A708+1)/10^6)</f>
        <v>0</v>
      </c>
      <c r="BJ708" cm="1">
        <f t="array" aca="1" ref="BJ708" ca="1">IF($A708&gt;BJ$1,"",$C708*INDEX('ETS yield tables'!$D$265:$CO$293,$B708,BJ$1-$A708+1)/10^6)</f>
        <v>0</v>
      </c>
      <c r="BK708" cm="1">
        <f t="array" aca="1" ref="BK708" ca="1">IF($A708&gt;BK$1,"",$C708*INDEX('ETS yield tables'!$D$265:$CO$293,$B708,BK$1-$A708+1)/10^6)</f>
        <v>0</v>
      </c>
      <c r="BL708" cm="1">
        <f t="array" aca="1" ref="BL708" ca="1">IF($A708&gt;BL$1,"",$C708*INDEX('ETS yield tables'!$D$265:$CO$293,$B708,BL$1-$A708+1)/10^6)</f>
        <v>0</v>
      </c>
      <c r="BM708" cm="1">
        <f t="array" aca="1" ref="BM708" ca="1">IF($A708&gt;BM$1,"",$C708*INDEX('ETS yield tables'!$D$265:$CO$293,$B708,BM$1-$A708+1)/10^6)</f>
        <v>0</v>
      </c>
      <c r="BN708" cm="1">
        <f t="array" aca="1" ref="BN708" ca="1">IF($A708&gt;BN$1,"",$C708*INDEX('ETS yield tables'!$D$265:$CO$293,$B708,BN$1-$A708+1)/10^6)</f>
        <v>0</v>
      </c>
      <c r="BO708" cm="1">
        <f t="array" aca="1" ref="BO708" ca="1">IF($A708&gt;BO$1,"",$C708*INDEX('ETS yield tables'!$D$265:$CO$293,$B708,BO$1-$A708+1)/10^6)</f>
        <v>0</v>
      </c>
      <c r="BP708" cm="1">
        <f t="array" aca="1" ref="BP708" ca="1">IF($A708&gt;BP$1,"",$C708*INDEX('ETS yield tables'!$D$265:$CO$293,$B708,BP$1-$A708+1)/10^6)</f>
        <v>0</v>
      </c>
      <c r="BQ708" cm="1">
        <f t="array" aca="1" ref="BQ708" ca="1">IF($A708&gt;BQ$1,"",$C708*INDEX('ETS yield tables'!$D$265:$CO$293,$B708,BQ$1-$A708+1)/10^6)</f>
        <v>0</v>
      </c>
      <c r="BR708" cm="1">
        <f t="array" aca="1" ref="BR708" ca="1">IF($A708&gt;BR$1,"",$C708*INDEX('ETS yield tables'!$D$265:$CO$293,$B708,BR$1-$A708+1)/10^6)</f>
        <v>0</v>
      </c>
      <c r="BS708" cm="1">
        <f t="array" aca="1" ref="BS708" ca="1">IF($A708&gt;BS$1,"",$C708*INDEX('ETS yield tables'!$D$265:$CO$293,$B708,BS$1-$A708+1)/10^6)</f>
        <v>0</v>
      </c>
      <c r="BT708" cm="1">
        <f t="array" aca="1" ref="BT708" ca="1">IF($A708&gt;BT$1,"",$C708*INDEX('ETS yield tables'!$D$265:$CO$293,$B708,BT$1-$A708+1)/10^6)</f>
        <v>0</v>
      </c>
      <c r="BU708" cm="1">
        <f t="array" aca="1" ref="BU708" ca="1">IF($A708&gt;BU$1,"",$C708*INDEX('ETS yield tables'!$D$265:$CO$293,$B708,BU$1-$A708+1)/10^6)</f>
        <v>0</v>
      </c>
      <c r="BV708" cm="1">
        <f t="array" aca="1" ref="BV708" ca="1">IF($A708&gt;BV$1,"",$C708*INDEX('ETS yield tables'!$D$265:$CO$293,$B708,BV$1-$A708+1)/10^6)</f>
        <v>0</v>
      </c>
      <c r="BW708" cm="1">
        <f t="array" aca="1" ref="BW708" ca="1">IF($A708&gt;BW$1,"",$C708*INDEX('ETS yield tables'!$D$265:$CO$293,$B708,BW$1-$A708+1)/10^6)</f>
        <v>0</v>
      </c>
      <c r="BX708" cm="1">
        <f t="array" aca="1" ref="BX708" ca="1">IF($A708&gt;BX$1,"",$C708*INDEX('ETS yield tables'!$D$265:$CO$293,$B708,BX$1-$A708+1)/10^6)</f>
        <v>0</v>
      </c>
      <c r="BY708" cm="1">
        <f t="array" aca="1" ref="BY708" ca="1">IF($A708&gt;BY$1,"",$C708*INDEX('ETS yield tables'!$D$265:$CO$293,$B708,BY$1-$A708+1)/10^6)</f>
        <v>0</v>
      </c>
      <c r="BZ708" cm="1">
        <f t="array" aca="1" ref="BZ708" ca="1">IF($A708&gt;BZ$1,"",$C708*INDEX('ETS yield tables'!$D$265:$CO$293,$B708,BZ$1-$A708+1)/10^6)</f>
        <v>0</v>
      </c>
      <c r="CA708" cm="1">
        <f t="array" aca="1" ref="CA708" ca="1">IF($A708&gt;CA$1,"",$C708*INDEX('ETS yield tables'!$D$265:$CO$293,$B708,CA$1-$A708+1)/10^6)</f>
        <v>0</v>
      </c>
      <c r="CB708" cm="1">
        <f t="array" aca="1" ref="CB708" ca="1">IF($A708&gt;CB$1,"",$C708*INDEX('ETS yield tables'!$D$265:$CO$293,$B708,CB$1-$A708+1)/10^6)</f>
        <v>0</v>
      </c>
      <c r="CC708" cm="1">
        <f t="array" aca="1" ref="CC708" ca="1">IF($A708&gt;CC$1,"",$C708*INDEX('ETS yield tables'!$D$265:$CO$293,$B708,CC$1-$A708+1)/10^6)</f>
        <v>0</v>
      </c>
      <c r="CD708" cm="1">
        <f t="array" aca="1" ref="CD708" ca="1">IF($A708&gt;CD$1,"",$C708*INDEX('ETS yield tables'!$D$265:$CO$293,$B708,CD$1-$A708+1)/10^6)</f>
        <v>0</v>
      </c>
      <c r="CE708" cm="1">
        <f t="array" aca="1" ref="CE708" ca="1">IF($A708&gt;CE$1,"",$C708*INDEX('ETS yield tables'!$D$265:$CO$293,$B708,CE$1-$A708+1)/10^6)</f>
        <v>0</v>
      </c>
      <c r="CF708" cm="1">
        <f t="array" aca="1" ref="CF708" ca="1">IF($A708&gt;CF$1,"",$C708*INDEX('ETS yield tables'!$D$265:$CO$293,$B708,CF$1-$A708+1)/10^6)</f>
        <v>0</v>
      </c>
      <c r="CG708" cm="1">
        <f t="array" aca="1" ref="CG708" ca="1">IF($A708&gt;CG$1,"",$C708*INDEX('ETS yield tables'!$D$265:$CO$293,$B708,CG$1-$A708+1)/10^6)</f>
        <v>0</v>
      </c>
      <c r="CH708" cm="1">
        <f t="array" aca="1" ref="CH708" ca="1">IF($A708&gt;CH$1,"",$C708*INDEX('ETS yield tables'!$D$265:$CO$293,$B708,CH$1-$A708+1)/10^6)</f>
        <v>0</v>
      </c>
      <c r="CI708" cm="1">
        <f t="array" aca="1" ref="CI708" ca="1">IF($A708&gt;CI$1,"",$C708*INDEX('ETS yield tables'!$D$265:$CO$293,$B708,CI$1-$A708+1)/10^6)</f>
        <v>0</v>
      </c>
      <c r="CJ708" cm="1">
        <f t="array" aca="1" ref="CJ708" ca="1">IF($A708&gt;CJ$1,"",$C708*INDEX('ETS yield tables'!$D$265:$CO$293,$B708,CJ$1-$A708+1)/10^6)</f>
        <v>0</v>
      </c>
      <c r="CK708" cm="1">
        <f t="array" aca="1" ref="CK708" ca="1">IF($A708&gt;CK$1,"",$C708*INDEX('ETS yield tables'!$D$265:$CO$293,$B708,CK$1-$A708+1)/10^6)</f>
        <v>0</v>
      </c>
      <c r="CL708" cm="1">
        <f t="array" aca="1" ref="CL708" ca="1">IF($A708&gt;CL$1,"",$C708*INDEX('ETS yield tables'!$D$265:$CO$293,$B708,CL$1-$A708+1)/10^6)</f>
        <v>0</v>
      </c>
      <c r="CM708" cm="1">
        <f t="array" aca="1" ref="CM708" ca="1">IF($A708&gt;CM$1,"",$C708*INDEX('ETS yield tables'!$D$265:$CO$293,$B708,CM$1-$A708+1)/10^6)</f>
        <v>0</v>
      </c>
      <c r="CN708" cm="1">
        <f t="array" aca="1" ref="CN708" ca="1">IF($A708&gt;CN$1,"",$C708*INDEX('ETS yield tables'!$D$265:$CO$293,$B708,CN$1-$A708+1)/10^6)</f>
        <v>0</v>
      </c>
      <c r="CO708" cm="1">
        <f t="array" aca="1" ref="CO708" ca="1">IF($A708&gt;CO$1,"",$C708*INDEX('ETS yield tables'!$D$265:$CO$293,$B708,CO$1-$A708+1)/10^6)</f>
        <v>0</v>
      </c>
    </row>
    <row r="709" spans="1:93" hidden="1" outlineLevel="1">
      <c r="A709">
        <v>2014</v>
      </c>
      <c r="B709">
        <f t="shared" si="309"/>
        <v>5</v>
      </c>
      <c r="C709" s="1">
        <v>0</v>
      </c>
      <c r="D709" s="64"/>
      <c r="E709" s="64"/>
      <c r="F709" s="64"/>
      <c r="G709" s="64"/>
      <c r="H709" s="64"/>
      <c r="I709" s="64"/>
      <c r="J709" s="64"/>
      <c r="K709" s="64"/>
      <c r="L709" s="64"/>
      <c r="M709" s="64"/>
      <c r="N709" s="64"/>
      <c r="O709" s="64"/>
      <c r="P709" s="64"/>
      <c r="Q709" s="64"/>
      <c r="R709" s="64"/>
      <c r="S709" s="64"/>
      <c r="T709" s="64"/>
      <c r="U709" s="64"/>
      <c r="V709" s="64"/>
      <c r="W709" s="64"/>
      <c r="X709" s="64"/>
      <c r="Y709" s="64"/>
      <c r="Z709" s="64"/>
      <c r="AA709" s="64"/>
      <c r="AB709" s="64"/>
      <c r="AC709" s="64"/>
      <c r="AD709" s="64"/>
      <c r="AE709" s="64"/>
      <c r="AF709" cm="1">
        <f t="array" aca="1" ref="AF709" ca="1">IF($A709&gt;AF$1,"",$C709*INDEX('ETS yield tables'!$D$265:$CO$293,$B709,AF$1-$A709+1)/10^6)</f>
        <v>0</v>
      </c>
      <c r="AG709" cm="1">
        <f t="array" aca="1" ref="AG709" ca="1">IF($A709&gt;AG$1,"",$C709*INDEX('ETS yield tables'!$D$265:$CO$293,$B709,AG$1-$A709+1)/10^6)</f>
        <v>0</v>
      </c>
      <c r="AH709" cm="1">
        <f t="array" aca="1" ref="AH709" ca="1">IF($A709&gt;AH$1,"",$C709*INDEX('ETS yield tables'!$D$265:$CO$293,$B709,AH$1-$A709+1)/10^6)</f>
        <v>0</v>
      </c>
      <c r="AI709" cm="1">
        <f t="array" aca="1" ref="AI709" ca="1">IF($A709&gt;AI$1,"",$C709*INDEX('ETS yield tables'!$D$265:$CO$293,$B709,AI$1-$A709+1)/10^6)</f>
        <v>0</v>
      </c>
      <c r="AJ709" cm="1">
        <f t="array" aca="1" ref="AJ709" ca="1">IF($A709&gt;AJ$1,"",$C709*INDEX('ETS yield tables'!$D$265:$CO$293,$B709,AJ$1-$A709+1)/10^6)</f>
        <v>0</v>
      </c>
      <c r="AK709" cm="1">
        <f t="array" aca="1" ref="AK709" ca="1">IF($A709&gt;AK$1,"",$C709*INDEX('ETS yield tables'!$D$265:$CO$293,$B709,AK$1-$A709+1)/10^6)</f>
        <v>0</v>
      </c>
      <c r="AL709" cm="1">
        <f t="array" aca="1" ref="AL709" ca="1">IF($A709&gt;AL$1,"",$C709*INDEX('ETS yield tables'!$D$265:$CO$293,$B709,AL$1-$A709+1)/10^6)</f>
        <v>0</v>
      </c>
      <c r="AM709" cm="1">
        <f t="array" aca="1" ref="AM709" ca="1">IF($A709&gt;AM$1,"",$C709*INDEX('ETS yield tables'!$D$265:$CO$293,$B709,AM$1-$A709+1)/10^6)</f>
        <v>0</v>
      </c>
      <c r="AN709" cm="1">
        <f t="array" aca="1" ref="AN709" ca="1">IF($A709&gt;AN$1,"",$C709*INDEX('ETS yield tables'!$D$265:$CO$293,$B709,AN$1-$A709+1)/10^6)</f>
        <v>0</v>
      </c>
      <c r="AO709" cm="1">
        <f t="array" aca="1" ref="AO709" ca="1">IF($A709&gt;AO$1,"",$C709*INDEX('ETS yield tables'!$D$265:$CO$293,$B709,AO$1-$A709+1)/10^6)</f>
        <v>0</v>
      </c>
      <c r="AP709" cm="1">
        <f t="array" aca="1" ref="AP709" ca="1">IF($A709&gt;AP$1,"",$C709*INDEX('ETS yield tables'!$D$265:$CO$293,$B709,AP$1-$A709+1)/10^6)</f>
        <v>0</v>
      </c>
      <c r="AQ709" cm="1">
        <f t="array" aca="1" ref="AQ709" ca="1">IF($A709&gt;AQ$1,"",$C709*INDEX('ETS yield tables'!$D$265:$CO$293,$B709,AQ$1-$A709+1)/10^6)</f>
        <v>0</v>
      </c>
      <c r="AR709" cm="1">
        <f t="array" aca="1" ref="AR709" ca="1">IF($A709&gt;AR$1,"",$C709*INDEX('ETS yield tables'!$D$265:$CO$293,$B709,AR$1-$A709+1)/10^6)</f>
        <v>0</v>
      </c>
      <c r="AS709" cm="1">
        <f t="array" aca="1" ref="AS709" ca="1">IF($A709&gt;AS$1,"",$C709*INDEX('ETS yield tables'!$D$265:$CO$293,$B709,AS$1-$A709+1)/10^6)</f>
        <v>0</v>
      </c>
      <c r="AT709" cm="1">
        <f t="array" aca="1" ref="AT709" ca="1">IF($A709&gt;AT$1,"",$C709*INDEX('ETS yield tables'!$D$265:$CO$293,$B709,AT$1-$A709+1)/10^6)</f>
        <v>0</v>
      </c>
      <c r="AU709" cm="1">
        <f t="array" aca="1" ref="AU709" ca="1">IF($A709&gt;AU$1,"",$C709*INDEX('ETS yield tables'!$D$265:$CO$293,$B709,AU$1-$A709+1)/10^6)</f>
        <v>0</v>
      </c>
      <c r="AV709" cm="1">
        <f t="array" aca="1" ref="AV709" ca="1">IF($A709&gt;AV$1,"",$C709*INDEX('ETS yield tables'!$D$265:$CO$293,$B709,AV$1-$A709+1)/10^6)</f>
        <v>0</v>
      </c>
      <c r="AW709" cm="1">
        <f t="array" aca="1" ref="AW709" ca="1">IF($A709&gt;AW$1,"",$C709*INDEX('ETS yield tables'!$D$265:$CO$293,$B709,AW$1-$A709+1)/10^6)</f>
        <v>0</v>
      </c>
      <c r="AX709" cm="1">
        <f t="array" aca="1" ref="AX709" ca="1">IF($A709&gt;AX$1,"",$C709*INDEX('ETS yield tables'!$D$265:$CO$293,$B709,AX$1-$A709+1)/10^6)</f>
        <v>0</v>
      </c>
      <c r="AY709" cm="1">
        <f t="array" aca="1" ref="AY709" ca="1">IF($A709&gt;AY$1,"",$C709*INDEX('ETS yield tables'!$D$265:$CO$293,$B709,AY$1-$A709+1)/10^6)</f>
        <v>0</v>
      </c>
      <c r="AZ709" cm="1">
        <f t="array" aca="1" ref="AZ709" ca="1">IF($A709&gt;AZ$1,"",$C709*INDEX('ETS yield tables'!$D$265:$CO$293,$B709,AZ$1-$A709+1)/10^6)</f>
        <v>0</v>
      </c>
      <c r="BA709" cm="1">
        <f t="array" aca="1" ref="BA709" ca="1">IF($A709&gt;BA$1,"",$C709*INDEX('ETS yield tables'!$D$265:$CO$293,$B709,BA$1-$A709+1)/10^6)</f>
        <v>0</v>
      </c>
      <c r="BB709" cm="1">
        <f t="array" aca="1" ref="BB709" ca="1">IF($A709&gt;BB$1,"",$C709*INDEX('ETS yield tables'!$D$265:$CO$293,$B709,BB$1-$A709+1)/10^6)</f>
        <v>0</v>
      </c>
      <c r="BC709" cm="1">
        <f t="array" aca="1" ref="BC709" ca="1">IF($A709&gt;BC$1,"",$C709*INDEX('ETS yield tables'!$D$265:$CO$293,$B709,BC$1-$A709+1)/10^6)</f>
        <v>0</v>
      </c>
      <c r="BD709" cm="1">
        <f t="array" aca="1" ref="BD709" ca="1">IF($A709&gt;BD$1,"",$C709*INDEX('ETS yield tables'!$D$265:$CO$293,$B709,BD$1-$A709+1)/10^6)</f>
        <v>0</v>
      </c>
      <c r="BE709" cm="1">
        <f t="array" aca="1" ref="BE709" ca="1">IF($A709&gt;BE$1,"",$C709*INDEX('ETS yield tables'!$D$265:$CO$293,$B709,BE$1-$A709+1)/10^6)</f>
        <v>0</v>
      </c>
      <c r="BF709" cm="1">
        <f t="array" aca="1" ref="BF709" ca="1">IF($A709&gt;BF$1,"",$C709*INDEX('ETS yield tables'!$D$265:$CO$293,$B709,BF$1-$A709+1)/10^6)</f>
        <v>0</v>
      </c>
      <c r="BG709" cm="1">
        <f t="array" aca="1" ref="BG709" ca="1">IF($A709&gt;BG$1,"",$C709*INDEX('ETS yield tables'!$D$265:$CO$293,$B709,BG$1-$A709+1)/10^6)</f>
        <v>0</v>
      </c>
      <c r="BH709" cm="1">
        <f t="array" aca="1" ref="BH709" ca="1">IF($A709&gt;BH$1,"",$C709*INDEX('ETS yield tables'!$D$265:$CO$293,$B709,BH$1-$A709+1)/10^6)</f>
        <v>0</v>
      </c>
      <c r="BI709" cm="1">
        <f t="array" aca="1" ref="BI709" ca="1">IF($A709&gt;BI$1,"",$C709*INDEX('ETS yield tables'!$D$265:$CO$293,$B709,BI$1-$A709+1)/10^6)</f>
        <v>0</v>
      </c>
      <c r="BJ709" cm="1">
        <f t="array" aca="1" ref="BJ709" ca="1">IF($A709&gt;BJ$1,"",$C709*INDEX('ETS yield tables'!$D$265:$CO$293,$B709,BJ$1-$A709+1)/10^6)</f>
        <v>0</v>
      </c>
      <c r="BK709" cm="1">
        <f t="array" aca="1" ref="BK709" ca="1">IF($A709&gt;BK$1,"",$C709*INDEX('ETS yield tables'!$D$265:$CO$293,$B709,BK$1-$A709+1)/10^6)</f>
        <v>0</v>
      </c>
      <c r="BL709" cm="1">
        <f t="array" aca="1" ref="BL709" ca="1">IF($A709&gt;BL$1,"",$C709*INDEX('ETS yield tables'!$D$265:$CO$293,$B709,BL$1-$A709+1)/10^6)</f>
        <v>0</v>
      </c>
      <c r="BM709" cm="1">
        <f t="array" aca="1" ref="BM709" ca="1">IF($A709&gt;BM$1,"",$C709*INDEX('ETS yield tables'!$D$265:$CO$293,$B709,BM$1-$A709+1)/10^6)</f>
        <v>0</v>
      </c>
      <c r="BN709" cm="1">
        <f t="array" aca="1" ref="BN709" ca="1">IF($A709&gt;BN$1,"",$C709*INDEX('ETS yield tables'!$D$265:$CO$293,$B709,BN$1-$A709+1)/10^6)</f>
        <v>0</v>
      </c>
      <c r="BO709" cm="1">
        <f t="array" aca="1" ref="BO709" ca="1">IF($A709&gt;BO$1,"",$C709*INDEX('ETS yield tables'!$D$265:$CO$293,$B709,BO$1-$A709+1)/10^6)</f>
        <v>0</v>
      </c>
      <c r="BP709" cm="1">
        <f t="array" aca="1" ref="BP709" ca="1">IF($A709&gt;BP$1,"",$C709*INDEX('ETS yield tables'!$D$265:$CO$293,$B709,BP$1-$A709+1)/10^6)</f>
        <v>0</v>
      </c>
      <c r="BQ709" cm="1">
        <f t="array" aca="1" ref="BQ709" ca="1">IF($A709&gt;BQ$1,"",$C709*INDEX('ETS yield tables'!$D$265:$CO$293,$B709,BQ$1-$A709+1)/10^6)</f>
        <v>0</v>
      </c>
      <c r="BR709" cm="1">
        <f t="array" aca="1" ref="BR709" ca="1">IF($A709&gt;BR$1,"",$C709*INDEX('ETS yield tables'!$D$265:$CO$293,$B709,BR$1-$A709+1)/10^6)</f>
        <v>0</v>
      </c>
      <c r="BS709" cm="1">
        <f t="array" aca="1" ref="BS709" ca="1">IF($A709&gt;BS$1,"",$C709*INDEX('ETS yield tables'!$D$265:$CO$293,$B709,BS$1-$A709+1)/10^6)</f>
        <v>0</v>
      </c>
      <c r="BT709" cm="1">
        <f t="array" aca="1" ref="BT709" ca="1">IF($A709&gt;BT$1,"",$C709*INDEX('ETS yield tables'!$D$265:$CO$293,$B709,BT$1-$A709+1)/10^6)</f>
        <v>0</v>
      </c>
      <c r="BU709" cm="1">
        <f t="array" aca="1" ref="BU709" ca="1">IF($A709&gt;BU$1,"",$C709*INDEX('ETS yield tables'!$D$265:$CO$293,$B709,BU$1-$A709+1)/10^6)</f>
        <v>0</v>
      </c>
      <c r="BV709" cm="1">
        <f t="array" aca="1" ref="BV709" ca="1">IF($A709&gt;BV$1,"",$C709*INDEX('ETS yield tables'!$D$265:$CO$293,$B709,BV$1-$A709+1)/10^6)</f>
        <v>0</v>
      </c>
      <c r="BW709" cm="1">
        <f t="array" aca="1" ref="BW709" ca="1">IF($A709&gt;BW$1,"",$C709*INDEX('ETS yield tables'!$D$265:$CO$293,$B709,BW$1-$A709+1)/10^6)</f>
        <v>0</v>
      </c>
      <c r="BX709" cm="1">
        <f t="array" aca="1" ref="BX709" ca="1">IF($A709&gt;BX$1,"",$C709*INDEX('ETS yield tables'!$D$265:$CO$293,$B709,BX$1-$A709+1)/10^6)</f>
        <v>0</v>
      </c>
      <c r="BY709" cm="1">
        <f t="array" aca="1" ref="BY709" ca="1">IF($A709&gt;BY$1,"",$C709*INDEX('ETS yield tables'!$D$265:$CO$293,$B709,BY$1-$A709+1)/10^6)</f>
        <v>0</v>
      </c>
      <c r="BZ709" cm="1">
        <f t="array" aca="1" ref="BZ709" ca="1">IF($A709&gt;BZ$1,"",$C709*INDEX('ETS yield tables'!$D$265:$CO$293,$B709,BZ$1-$A709+1)/10^6)</f>
        <v>0</v>
      </c>
      <c r="CA709" cm="1">
        <f t="array" aca="1" ref="CA709" ca="1">IF($A709&gt;CA$1,"",$C709*INDEX('ETS yield tables'!$D$265:$CO$293,$B709,CA$1-$A709+1)/10^6)</f>
        <v>0</v>
      </c>
      <c r="CB709" cm="1">
        <f t="array" aca="1" ref="CB709" ca="1">IF($A709&gt;CB$1,"",$C709*INDEX('ETS yield tables'!$D$265:$CO$293,$B709,CB$1-$A709+1)/10^6)</f>
        <v>0</v>
      </c>
      <c r="CC709" cm="1">
        <f t="array" aca="1" ref="CC709" ca="1">IF($A709&gt;CC$1,"",$C709*INDEX('ETS yield tables'!$D$265:$CO$293,$B709,CC$1-$A709+1)/10^6)</f>
        <v>0</v>
      </c>
      <c r="CD709" cm="1">
        <f t="array" aca="1" ref="CD709" ca="1">IF($A709&gt;CD$1,"",$C709*INDEX('ETS yield tables'!$D$265:$CO$293,$B709,CD$1-$A709+1)/10^6)</f>
        <v>0</v>
      </c>
      <c r="CE709" cm="1">
        <f t="array" aca="1" ref="CE709" ca="1">IF($A709&gt;CE$1,"",$C709*INDEX('ETS yield tables'!$D$265:$CO$293,$B709,CE$1-$A709+1)/10^6)</f>
        <v>0</v>
      </c>
      <c r="CF709" cm="1">
        <f t="array" aca="1" ref="CF709" ca="1">IF($A709&gt;CF$1,"",$C709*INDEX('ETS yield tables'!$D$265:$CO$293,$B709,CF$1-$A709+1)/10^6)</f>
        <v>0</v>
      </c>
      <c r="CG709" cm="1">
        <f t="array" aca="1" ref="CG709" ca="1">IF($A709&gt;CG$1,"",$C709*INDEX('ETS yield tables'!$D$265:$CO$293,$B709,CG$1-$A709+1)/10^6)</f>
        <v>0</v>
      </c>
      <c r="CH709" cm="1">
        <f t="array" aca="1" ref="CH709" ca="1">IF($A709&gt;CH$1,"",$C709*INDEX('ETS yield tables'!$D$265:$CO$293,$B709,CH$1-$A709+1)/10^6)</f>
        <v>0</v>
      </c>
      <c r="CI709" cm="1">
        <f t="array" aca="1" ref="CI709" ca="1">IF($A709&gt;CI$1,"",$C709*INDEX('ETS yield tables'!$D$265:$CO$293,$B709,CI$1-$A709+1)/10^6)</f>
        <v>0</v>
      </c>
      <c r="CJ709" cm="1">
        <f t="array" aca="1" ref="CJ709" ca="1">IF($A709&gt;CJ$1,"",$C709*INDEX('ETS yield tables'!$D$265:$CO$293,$B709,CJ$1-$A709+1)/10^6)</f>
        <v>0</v>
      </c>
      <c r="CK709" cm="1">
        <f t="array" aca="1" ref="CK709" ca="1">IF($A709&gt;CK$1,"",$C709*INDEX('ETS yield tables'!$D$265:$CO$293,$B709,CK$1-$A709+1)/10^6)</f>
        <v>0</v>
      </c>
      <c r="CL709" cm="1">
        <f t="array" aca="1" ref="CL709" ca="1">IF($A709&gt;CL$1,"",$C709*INDEX('ETS yield tables'!$D$265:$CO$293,$B709,CL$1-$A709+1)/10^6)</f>
        <v>0</v>
      </c>
      <c r="CM709" cm="1">
        <f t="array" aca="1" ref="CM709" ca="1">IF($A709&gt;CM$1,"",$C709*INDEX('ETS yield tables'!$D$265:$CO$293,$B709,CM$1-$A709+1)/10^6)</f>
        <v>0</v>
      </c>
      <c r="CN709" cm="1">
        <f t="array" aca="1" ref="CN709" ca="1">IF($A709&gt;CN$1,"",$C709*INDEX('ETS yield tables'!$D$265:$CO$293,$B709,CN$1-$A709+1)/10^6)</f>
        <v>0</v>
      </c>
      <c r="CO709" cm="1">
        <f t="array" aca="1" ref="CO709" ca="1">IF($A709&gt;CO$1,"",$C709*INDEX('ETS yield tables'!$D$265:$CO$293,$B709,CO$1-$A709+1)/10^6)</f>
        <v>0</v>
      </c>
    </row>
    <row r="710" spans="1:93" hidden="1" outlineLevel="1">
      <c r="A710">
        <v>2015</v>
      </c>
      <c r="B710">
        <f t="shared" si="309"/>
        <v>4</v>
      </c>
      <c r="C710" s="1">
        <v>0</v>
      </c>
      <c r="D710" s="64"/>
      <c r="E710" s="64"/>
      <c r="F710" s="64"/>
      <c r="G710" s="64"/>
      <c r="H710" s="64"/>
      <c r="I710" s="64"/>
      <c r="J710" s="64"/>
      <c r="K710" s="64"/>
      <c r="L710" s="64"/>
      <c r="M710" s="64"/>
      <c r="N710" s="64"/>
      <c r="O710" s="64"/>
      <c r="P710" s="64"/>
      <c r="Q710" s="64"/>
      <c r="R710" s="64"/>
      <c r="S710" s="64"/>
      <c r="T710" s="64"/>
      <c r="U710" s="64"/>
      <c r="V710" s="64"/>
      <c r="W710" s="64"/>
      <c r="X710" s="64"/>
      <c r="Y710" s="64"/>
      <c r="Z710" s="64"/>
      <c r="AA710" s="64"/>
      <c r="AB710" s="64"/>
      <c r="AC710" s="64"/>
      <c r="AD710" s="64"/>
      <c r="AE710" s="64"/>
      <c r="AF710" cm="1">
        <f t="array" aca="1" ref="AF710" ca="1">IF($A710&gt;AF$1,"",$C710*INDEX('ETS yield tables'!$D$265:$CO$293,$B710,AF$1-$A710+1)/10^6)</f>
        <v>0</v>
      </c>
      <c r="AG710" cm="1">
        <f t="array" aca="1" ref="AG710" ca="1">IF($A710&gt;AG$1,"",$C710*INDEX('ETS yield tables'!$D$265:$CO$293,$B710,AG$1-$A710+1)/10^6)</f>
        <v>0</v>
      </c>
      <c r="AH710" cm="1">
        <f t="array" aca="1" ref="AH710" ca="1">IF($A710&gt;AH$1,"",$C710*INDEX('ETS yield tables'!$D$265:$CO$293,$B710,AH$1-$A710+1)/10^6)</f>
        <v>0</v>
      </c>
      <c r="AI710" cm="1">
        <f t="array" aca="1" ref="AI710" ca="1">IF($A710&gt;AI$1,"",$C710*INDEX('ETS yield tables'!$D$265:$CO$293,$B710,AI$1-$A710+1)/10^6)</f>
        <v>0</v>
      </c>
      <c r="AJ710" cm="1">
        <f t="array" aca="1" ref="AJ710" ca="1">IF($A710&gt;AJ$1,"",$C710*INDEX('ETS yield tables'!$D$265:$CO$293,$B710,AJ$1-$A710+1)/10^6)</f>
        <v>0</v>
      </c>
      <c r="AK710" cm="1">
        <f t="array" aca="1" ref="AK710" ca="1">IF($A710&gt;AK$1,"",$C710*INDEX('ETS yield tables'!$D$265:$CO$293,$B710,AK$1-$A710+1)/10^6)</f>
        <v>0</v>
      </c>
      <c r="AL710" cm="1">
        <f t="array" aca="1" ref="AL710" ca="1">IF($A710&gt;AL$1,"",$C710*INDEX('ETS yield tables'!$D$265:$CO$293,$B710,AL$1-$A710+1)/10^6)</f>
        <v>0</v>
      </c>
      <c r="AM710" cm="1">
        <f t="array" aca="1" ref="AM710" ca="1">IF($A710&gt;AM$1,"",$C710*INDEX('ETS yield tables'!$D$265:$CO$293,$B710,AM$1-$A710+1)/10^6)</f>
        <v>0</v>
      </c>
      <c r="AN710" cm="1">
        <f t="array" aca="1" ref="AN710" ca="1">IF($A710&gt;AN$1,"",$C710*INDEX('ETS yield tables'!$D$265:$CO$293,$B710,AN$1-$A710+1)/10^6)</f>
        <v>0</v>
      </c>
      <c r="AO710" cm="1">
        <f t="array" aca="1" ref="AO710" ca="1">IF($A710&gt;AO$1,"",$C710*INDEX('ETS yield tables'!$D$265:$CO$293,$B710,AO$1-$A710+1)/10^6)</f>
        <v>0</v>
      </c>
      <c r="AP710" cm="1">
        <f t="array" aca="1" ref="AP710" ca="1">IF($A710&gt;AP$1,"",$C710*INDEX('ETS yield tables'!$D$265:$CO$293,$B710,AP$1-$A710+1)/10^6)</f>
        <v>0</v>
      </c>
      <c r="AQ710" cm="1">
        <f t="array" aca="1" ref="AQ710" ca="1">IF($A710&gt;AQ$1,"",$C710*INDEX('ETS yield tables'!$D$265:$CO$293,$B710,AQ$1-$A710+1)/10^6)</f>
        <v>0</v>
      </c>
      <c r="AR710" cm="1">
        <f t="array" aca="1" ref="AR710" ca="1">IF($A710&gt;AR$1,"",$C710*INDEX('ETS yield tables'!$D$265:$CO$293,$B710,AR$1-$A710+1)/10^6)</f>
        <v>0</v>
      </c>
      <c r="AS710" cm="1">
        <f t="array" aca="1" ref="AS710" ca="1">IF($A710&gt;AS$1,"",$C710*INDEX('ETS yield tables'!$D$265:$CO$293,$B710,AS$1-$A710+1)/10^6)</f>
        <v>0</v>
      </c>
      <c r="AT710" cm="1">
        <f t="array" aca="1" ref="AT710" ca="1">IF($A710&gt;AT$1,"",$C710*INDEX('ETS yield tables'!$D$265:$CO$293,$B710,AT$1-$A710+1)/10^6)</f>
        <v>0</v>
      </c>
      <c r="AU710" cm="1">
        <f t="array" aca="1" ref="AU710" ca="1">IF($A710&gt;AU$1,"",$C710*INDEX('ETS yield tables'!$D$265:$CO$293,$B710,AU$1-$A710+1)/10^6)</f>
        <v>0</v>
      </c>
      <c r="AV710" cm="1">
        <f t="array" aca="1" ref="AV710" ca="1">IF($A710&gt;AV$1,"",$C710*INDEX('ETS yield tables'!$D$265:$CO$293,$B710,AV$1-$A710+1)/10^6)</f>
        <v>0</v>
      </c>
      <c r="AW710" cm="1">
        <f t="array" aca="1" ref="AW710" ca="1">IF($A710&gt;AW$1,"",$C710*INDEX('ETS yield tables'!$D$265:$CO$293,$B710,AW$1-$A710+1)/10^6)</f>
        <v>0</v>
      </c>
      <c r="AX710" cm="1">
        <f t="array" aca="1" ref="AX710" ca="1">IF($A710&gt;AX$1,"",$C710*INDEX('ETS yield tables'!$D$265:$CO$293,$B710,AX$1-$A710+1)/10^6)</f>
        <v>0</v>
      </c>
      <c r="AY710" cm="1">
        <f t="array" aca="1" ref="AY710" ca="1">IF($A710&gt;AY$1,"",$C710*INDEX('ETS yield tables'!$D$265:$CO$293,$B710,AY$1-$A710+1)/10^6)</f>
        <v>0</v>
      </c>
      <c r="AZ710" cm="1">
        <f t="array" aca="1" ref="AZ710" ca="1">IF($A710&gt;AZ$1,"",$C710*INDEX('ETS yield tables'!$D$265:$CO$293,$B710,AZ$1-$A710+1)/10^6)</f>
        <v>0</v>
      </c>
      <c r="BA710" cm="1">
        <f t="array" aca="1" ref="BA710" ca="1">IF($A710&gt;BA$1,"",$C710*INDEX('ETS yield tables'!$D$265:$CO$293,$B710,BA$1-$A710+1)/10^6)</f>
        <v>0</v>
      </c>
      <c r="BB710" cm="1">
        <f t="array" aca="1" ref="BB710" ca="1">IF($A710&gt;BB$1,"",$C710*INDEX('ETS yield tables'!$D$265:$CO$293,$B710,BB$1-$A710+1)/10^6)</f>
        <v>0</v>
      </c>
      <c r="BC710" cm="1">
        <f t="array" aca="1" ref="BC710" ca="1">IF($A710&gt;BC$1,"",$C710*INDEX('ETS yield tables'!$D$265:$CO$293,$B710,BC$1-$A710+1)/10^6)</f>
        <v>0</v>
      </c>
      <c r="BD710" cm="1">
        <f t="array" aca="1" ref="BD710" ca="1">IF($A710&gt;BD$1,"",$C710*INDEX('ETS yield tables'!$D$265:$CO$293,$B710,BD$1-$A710+1)/10^6)</f>
        <v>0</v>
      </c>
      <c r="BE710" cm="1">
        <f t="array" aca="1" ref="BE710" ca="1">IF($A710&gt;BE$1,"",$C710*INDEX('ETS yield tables'!$D$265:$CO$293,$B710,BE$1-$A710+1)/10^6)</f>
        <v>0</v>
      </c>
      <c r="BF710" cm="1">
        <f t="array" aca="1" ref="BF710" ca="1">IF($A710&gt;BF$1,"",$C710*INDEX('ETS yield tables'!$D$265:$CO$293,$B710,BF$1-$A710+1)/10^6)</f>
        <v>0</v>
      </c>
      <c r="BG710" cm="1">
        <f t="array" aca="1" ref="BG710" ca="1">IF($A710&gt;BG$1,"",$C710*INDEX('ETS yield tables'!$D$265:$CO$293,$B710,BG$1-$A710+1)/10^6)</f>
        <v>0</v>
      </c>
      <c r="BH710" cm="1">
        <f t="array" aca="1" ref="BH710" ca="1">IF($A710&gt;BH$1,"",$C710*INDEX('ETS yield tables'!$D$265:$CO$293,$B710,BH$1-$A710+1)/10^6)</f>
        <v>0</v>
      </c>
      <c r="BI710" cm="1">
        <f t="array" aca="1" ref="BI710" ca="1">IF($A710&gt;BI$1,"",$C710*INDEX('ETS yield tables'!$D$265:$CO$293,$B710,BI$1-$A710+1)/10^6)</f>
        <v>0</v>
      </c>
      <c r="BJ710" cm="1">
        <f t="array" aca="1" ref="BJ710" ca="1">IF($A710&gt;BJ$1,"",$C710*INDEX('ETS yield tables'!$D$265:$CO$293,$B710,BJ$1-$A710+1)/10^6)</f>
        <v>0</v>
      </c>
      <c r="BK710" cm="1">
        <f t="array" aca="1" ref="BK710" ca="1">IF($A710&gt;BK$1,"",$C710*INDEX('ETS yield tables'!$D$265:$CO$293,$B710,BK$1-$A710+1)/10^6)</f>
        <v>0</v>
      </c>
      <c r="BL710" cm="1">
        <f t="array" aca="1" ref="BL710" ca="1">IF($A710&gt;BL$1,"",$C710*INDEX('ETS yield tables'!$D$265:$CO$293,$B710,BL$1-$A710+1)/10^6)</f>
        <v>0</v>
      </c>
      <c r="BM710" cm="1">
        <f t="array" aca="1" ref="BM710" ca="1">IF($A710&gt;BM$1,"",$C710*INDEX('ETS yield tables'!$D$265:$CO$293,$B710,BM$1-$A710+1)/10^6)</f>
        <v>0</v>
      </c>
      <c r="BN710" cm="1">
        <f t="array" aca="1" ref="BN710" ca="1">IF($A710&gt;BN$1,"",$C710*INDEX('ETS yield tables'!$D$265:$CO$293,$B710,BN$1-$A710+1)/10^6)</f>
        <v>0</v>
      </c>
      <c r="BO710" cm="1">
        <f t="array" aca="1" ref="BO710" ca="1">IF($A710&gt;BO$1,"",$C710*INDEX('ETS yield tables'!$D$265:$CO$293,$B710,BO$1-$A710+1)/10^6)</f>
        <v>0</v>
      </c>
      <c r="BP710" cm="1">
        <f t="array" aca="1" ref="BP710" ca="1">IF($A710&gt;BP$1,"",$C710*INDEX('ETS yield tables'!$D$265:$CO$293,$B710,BP$1-$A710+1)/10^6)</f>
        <v>0</v>
      </c>
      <c r="BQ710" cm="1">
        <f t="array" aca="1" ref="BQ710" ca="1">IF($A710&gt;BQ$1,"",$C710*INDEX('ETS yield tables'!$D$265:$CO$293,$B710,BQ$1-$A710+1)/10^6)</f>
        <v>0</v>
      </c>
      <c r="BR710" cm="1">
        <f t="array" aca="1" ref="BR710" ca="1">IF($A710&gt;BR$1,"",$C710*INDEX('ETS yield tables'!$D$265:$CO$293,$B710,BR$1-$A710+1)/10^6)</f>
        <v>0</v>
      </c>
      <c r="BS710" cm="1">
        <f t="array" aca="1" ref="BS710" ca="1">IF($A710&gt;BS$1,"",$C710*INDEX('ETS yield tables'!$D$265:$CO$293,$B710,BS$1-$A710+1)/10^6)</f>
        <v>0</v>
      </c>
      <c r="BT710" cm="1">
        <f t="array" aca="1" ref="BT710" ca="1">IF($A710&gt;BT$1,"",$C710*INDEX('ETS yield tables'!$D$265:$CO$293,$B710,BT$1-$A710+1)/10^6)</f>
        <v>0</v>
      </c>
      <c r="BU710" cm="1">
        <f t="array" aca="1" ref="BU710" ca="1">IF($A710&gt;BU$1,"",$C710*INDEX('ETS yield tables'!$D$265:$CO$293,$B710,BU$1-$A710+1)/10^6)</f>
        <v>0</v>
      </c>
      <c r="BV710" cm="1">
        <f t="array" aca="1" ref="BV710" ca="1">IF($A710&gt;BV$1,"",$C710*INDEX('ETS yield tables'!$D$265:$CO$293,$B710,BV$1-$A710+1)/10^6)</f>
        <v>0</v>
      </c>
      <c r="BW710" cm="1">
        <f t="array" aca="1" ref="BW710" ca="1">IF($A710&gt;BW$1,"",$C710*INDEX('ETS yield tables'!$D$265:$CO$293,$B710,BW$1-$A710+1)/10^6)</f>
        <v>0</v>
      </c>
      <c r="BX710" cm="1">
        <f t="array" aca="1" ref="BX710" ca="1">IF($A710&gt;BX$1,"",$C710*INDEX('ETS yield tables'!$D$265:$CO$293,$B710,BX$1-$A710+1)/10^6)</f>
        <v>0</v>
      </c>
      <c r="BY710" cm="1">
        <f t="array" aca="1" ref="BY710" ca="1">IF($A710&gt;BY$1,"",$C710*INDEX('ETS yield tables'!$D$265:$CO$293,$B710,BY$1-$A710+1)/10^6)</f>
        <v>0</v>
      </c>
      <c r="BZ710" cm="1">
        <f t="array" aca="1" ref="BZ710" ca="1">IF($A710&gt;BZ$1,"",$C710*INDEX('ETS yield tables'!$D$265:$CO$293,$B710,BZ$1-$A710+1)/10^6)</f>
        <v>0</v>
      </c>
      <c r="CA710" cm="1">
        <f t="array" aca="1" ref="CA710" ca="1">IF($A710&gt;CA$1,"",$C710*INDEX('ETS yield tables'!$D$265:$CO$293,$B710,CA$1-$A710+1)/10^6)</f>
        <v>0</v>
      </c>
      <c r="CB710" cm="1">
        <f t="array" aca="1" ref="CB710" ca="1">IF($A710&gt;CB$1,"",$C710*INDEX('ETS yield tables'!$D$265:$CO$293,$B710,CB$1-$A710+1)/10^6)</f>
        <v>0</v>
      </c>
      <c r="CC710" cm="1">
        <f t="array" aca="1" ref="CC710" ca="1">IF($A710&gt;CC$1,"",$C710*INDEX('ETS yield tables'!$D$265:$CO$293,$B710,CC$1-$A710+1)/10^6)</f>
        <v>0</v>
      </c>
      <c r="CD710" cm="1">
        <f t="array" aca="1" ref="CD710" ca="1">IF($A710&gt;CD$1,"",$C710*INDEX('ETS yield tables'!$D$265:$CO$293,$B710,CD$1-$A710+1)/10^6)</f>
        <v>0</v>
      </c>
      <c r="CE710" cm="1">
        <f t="array" aca="1" ref="CE710" ca="1">IF($A710&gt;CE$1,"",$C710*INDEX('ETS yield tables'!$D$265:$CO$293,$B710,CE$1-$A710+1)/10^6)</f>
        <v>0</v>
      </c>
      <c r="CF710" cm="1">
        <f t="array" aca="1" ref="CF710" ca="1">IF($A710&gt;CF$1,"",$C710*INDEX('ETS yield tables'!$D$265:$CO$293,$B710,CF$1-$A710+1)/10^6)</f>
        <v>0</v>
      </c>
      <c r="CG710" cm="1">
        <f t="array" aca="1" ref="CG710" ca="1">IF($A710&gt;CG$1,"",$C710*INDEX('ETS yield tables'!$D$265:$CO$293,$B710,CG$1-$A710+1)/10^6)</f>
        <v>0</v>
      </c>
      <c r="CH710" cm="1">
        <f t="array" aca="1" ref="CH710" ca="1">IF($A710&gt;CH$1,"",$C710*INDEX('ETS yield tables'!$D$265:$CO$293,$B710,CH$1-$A710+1)/10^6)</f>
        <v>0</v>
      </c>
      <c r="CI710" cm="1">
        <f t="array" aca="1" ref="CI710" ca="1">IF($A710&gt;CI$1,"",$C710*INDEX('ETS yield tables'!$D$265:$CO$293,$B710,CI$1-$A710+1)/10^6)</f>
        <v>0</v>
      </c>
      <c r="CJ710" cm="1">
        <f t="array" aca="1" ref="CJ710" ca="1">IF($A710&gt;CJ$1,"",$C710*INDEX('ETS yield tables'!$D$265:$CO$293,$B710,CJ$1-$A710+1)/10^6)</f>
        <v>0</v>
      </c>
      <c r="CK710" cm="1">
        <f t="array" aca="1" ref="CK710" ca="1">IF($A710&gt;CK$1,"",$C710*INDEX('ETS yield tables'!$D$265:$CO$293,$B710,CK$1-$A710+1)/10^6)</f>
        <v>0</v>
      </c>
      <c r="CL710" cm="1">
        <f t="array" aca="1" ref="CL710" ca="1">IF($A710&gt;CL$1,"",$C710*INDEX('ETS yield tables'!$D$265:$CO$293,$B710,CL$1-$A710+1)/10^6)</f>
        <v>0</v>
      </c>
      <c r="CM710" cm="1">
        <f t="array" aca="1" ref="CM710" ca="1">IF($A710&gt;CM$1,"",$C710*INDEX('ETS yield tables'!$D$265:$CO$293,$B710,CM$1-$A710+1)/10^6)</f>
        <v>0</v>
      </c>
      <c r="CN710" cm="1">
        <f t="array" aca="1" ref="CN710" ca="1">IF($A710&gt;CN$1,"",$C710*INDEX('ETS yield tables'!$D$265:$CO$293,$B710,CN$1-$A710+1)/10^6)</f>
        <v>0</v>
      </c>
      <c r="CO710" cm="1">
        <f t="array" aca="1" ref="CO710" ca="1">IF($A710&gt;CO$1,"",$C710*INDEX('ETS yield tables'!$D$265:$CO$293,$B710,CO$1-$A710+1)/10^6)</f>
        <v>0</v>
      </c>
    </row>
    <row r="711" spans="1:93" hidden="1" outlineLevel="1">
      <c r="A711">
        <v>2016</v>
      </c>
      <c r="B711">
        <f t="shared" si="309"/>
        <v>3</v>
      </c>
      <c r="C711" s="1">
        <v>0</v>
      </c>
      <c r="D711" s="64"/>
      <c r="E711" s="64"/>
      <c r="F711" s="64"/>
      <c r="G711" s="64"/>
      <c r="H711" s="64"/>
      <c r="I711" s="64"/>
      <c r="J711" s="64"/>
      <c r="K711" s="64"/>
      <c r="L711" s="64"/>
      <c r="M711" s="64"/>
      <c r="N711" s="64"/>
      <c r="O711" s="64"/>
      <c r="P711" s="64"/>
      <c r="Q711" s="64"/>
      <c r="R711" s="64"/>
      <c r="S711" s="64"/>
      <c r="T711" s="64"/>
      <c r="U711" s="64"/>
      <c r="V711" s="64"/>
      <c r="W711" s="64"/>
      <c r="X711" s="64"/>
      <c r="Y711" s="64"/>
      <c r="Z711" s="64"/>
      <c r="AA711" s="64"/>
      <c r="AB711" s="64"/>
      <c r="AC711" s="64"/>
      <c r="AD711" s="64"/>
      <c r="AE711" s="64"/>
      <c r="AF711" cm="1">
        <f t="array" aca="1" ref="AF711" ca="1">IF($A711&gt;AF$1,"",$C711*INDEX('ETS yield tables'!$D$265:$CO$293,$B711,AF$1-$A711+1)/10^6)</f>
        <v>0</v>
      </c>
      <c r="AG711" cm="1">
        <f t="array" aca="1" ref="AG711" ca="1">IF($A711&gt;AG$1,"",$C711*INDEX('ETS yield tables'!$D$265:$CO$293,$B711,AG$1-$A711+1)/10^6)</f>
        <v>0</v>
      </c>
      <c r="AH711" cm="1">
        <f t="array" aca="1" ref="AH711" ca="1">IF($A711&gt;AH$1,"",$C711*INDEX('ETS yield tables'!$D$265:$CO$293,$B711,AH$1-$A711+1)/10^6)</f>
        <v>0</v>
      </c>
      <c r="AI711" cm="1">
        <f t="array" aca="1" ref="AI711" ca="1">IF($A711&gt;AI$1,"",$C711*INDEX('ETS yield tables'!$D$265:$CO$293,$B711,AI$1-$A711+1)/10^6)</f>
        <v>0</v>
      </c>
      <c r="AJ711" cm="1">
        <f t="array" aca="1" ref="AJ711" ca="1">IF($A711&gt;AJ$1,"",$C711*INDEX('ETS yield tables'!$D$265:$CO$293,$B711,AJ$1-$A711+1)/10^6)</f>
        <v>0</v>
      </c>
      <c r="AK711" cm="1">
        <f t="array" aca="1" ref="AK711" ca="1">IF($A711&gt;AK$1,"",$C711*INDEX('ETS yield tables'!$D$265:$CO$293,$B711,AK$1-$A711+1)/10^6)</f>
        <v>0</v>
      </c>
      <c r="AL711" cm="1">
        <f t="array" aca="1" ref="AL711" ca="1">IF($A711&gt;AL$1,"",$C711*INDEX('ETS yield tables'!$D$265:$CO$293,$B711,AL$1-$A711+1)/10^6)</f>
        <v>0</v>
      </c>
      <c r="AM711" cm="1">
        <f t="array" aca="1" ref="AM711" ca="1">IF($A711&gt;AM$1,"",$C711*INDEX('ETS yield tables'!$D$265:$CO$293,$B711,AM$1-$A711+1)/10^6)</f>
        <v>0</v>
      </c>
      <c r="AN711" cm="1">
        <f t="array" aca="1" ref="AN711" ca="1">IF($A711&gt;AN$1,"",$C711*INDEX('ETS yield tables'!$D$265:$CO$293,$B711,AN$1-$A711+1)/10^6)</f>
        <v>0</v>
      </c>
      <c r="AO711" cm="1">
        <f t="array" aca="1" ref="AO711" ca="1">IF($A711&gt;AO$1,"",$C711*INDEX('ETS yield tables'!$D$265:$CO$293,$B711,AO$1-$A711+1)/10^6)</f>
        <v>0</v>
      </c>
      <c r="AP711" cm="1">
        <f t="array" aca="1" ref="AP711" ca="1">IF($A711&gt;AP$1,"",$C711*INDEX('ETS yield tables'!$D$265:$CO$293,$B711,AP$1-$A711+1)/10^6)</f>
        <v>0</v>
      </c>
      <c r="AQ711" cm="1">
        <f t="array" aca="1" ref="AQ711" ca="1">IF($A711&gt;AQ$1,"",$C711*INDEX('ETS yield tables'!$D$265:$CO$293,$B711,AQ$1-$A711+1)/10^6)</f>
        <v>0</v>
      </c>
      <c r="AR711" cm="1">
        <f t="array" aca="1" ref="AR711" ca="1">IF($A711&gt;AR$1,"",$C711*INDEX('ETS yield tables'!$D$265:$CO$293,$B711,AR$1-$A711+1)/10^6)</f>
        <v>0</v>
      </c>
      <c r="AS711" cm="1">
        <f t="array" aca="1" ref="AS711" ca="1">IF($A711&gt;AS$1,"",$C711*INDEX('ETS yield tables'!$D$265:$CO$293,$B711,AS$1-$A711+1)/10^6)</f>
        <v>0</v>
      </c>
      <c r="AT711" cm="1">
        <f t="array" aca="1" ref="AT711" ca="1">IF($A711&gt;AT$1,"",$C711*INDEX('ETS yield tables'!$D$265:$CO$293,$B711,AT$1-$A711+1)/10^6)</f>
        <v>0</v>
      </c>
      <c r="AU711" cm="1">
        <f t="array" aca="1" ref="AU711" ca="1">IF($A711&gt;AU$1,"",$C711*INDEX('ETS yield tables'!$D$265:$CO$293,$B711,AU$1-$A711+1)/10^6)</f>
        <v>0</v>
      </c>
      <c r="AV711" cm="1">
        <f t="array" aca="1" ref="AV711" ca="1">IF($A711&gt;AV$1,"",$C711*INDEX('ETS yield tables'!$D$265:$CO$293,$B711,AV$1-$A711+1)/10^6)</f>
        <v>0</v>
      </c>
      <c r="AW711" cm="1">
        <f t="array" aca="1" ref="AW711" ca="1">IF($A711&gt;AW$1,"",$C711*INDEX('ETS yield tables'!$D$265:$CO$293,$B711,AW$1-$A711+1)/10^6)</f>
        <v>0</v>
      </c>
      <c r="AX711" cm="1">
        <f t="array" aca="1" ref="AX711" ca="1">IF($A711&gt;AX$1,"",$C711*INDEX('ETS yield tables'!$D$265:$CO$293,$B711,AX$1-$A711+1)/10^6)</f>
        <v>0</v>
      </c>
      <c r="AY711" cm="1">
        <f t="array" aca="1" ref="AY711" ca="1">IF($A711&gt;AY$1,"",$C711*INDEX('ETS yield tables'!$D$265:$CO$293,$B711,AY$1-$A711+1)/10^6)</f>
        <v>0</v>
      </c>
      <c r="AZ711" cm="1">
        <f t="array" aca="1" ref="AZ711" ca="1">IF($A711&gt;AZ$1,"",$C711*INDEX('ETS yield tables'!$D$265:$CO$293,$B711,AZ$1-$A711+1)/10^6)</f>
        <v>0</v>
      </c>
      <c r="BA711" cm="1">
        <f t="array" aca="1" ref="BA711" ca="1">IF($A711&gt;BA$1,"",$C711*INDEX('ETS yield tables'!$D$265:$CO$293,$B711,BA$1-$A711+1)/10^6)</f>
        <v>0</v>
      </c>
      <c r="BB711" cm="1">
        <f t="array" aca="1" ref="BB711" ca="1">IF($A711&gt;BB$1,"",$C711*INDEX('ETS yield tables'!$D$265:$CO$293,$B711,BB$1-$A711+1)/10^6)</f>
        <v>0</v>
      </c>
      <c r="BC711" cm="1">
        <f t="array" aca="1" ref="BC711" ca="1">IF($A711&gt;BC$1,"",$C711*INDEX('ETS yield tables'!$D$265:$CO$293,$B711,BC$1-$A711+1)/10^6)</f>
        <v>0</v>
      </c>
      <c r="BD711" cm="1">
        <f t="array" aca="1" ref="BD711" ca="1">IF($A711&gt;BD$1,"",$C711*INDEX('ETS yield tables'!$D$265:$CO$293,$B711,BD$1-$A711+1)/10^6)</f>
        <v>0</v>
      </c>
      <c r="BE711" cm="1">
        <f t="array" aca="1" ref="BE711" ca="1">IF($A711&gt;BE$1,"",$C711*INDEX('ETS yield tables'!$D$265:$CO$293,$B711,BE$1-$A711+1)/10^6)</f>
        <v>0</v>
      </c>
      <c r="BF711" cm="1">
        <f t="array" aca="1" ref="BF711" ca="1">IF($A711&gt;BF$1,"",$C711*INDEX('ETS yield tables'!$D$265:$CO$293,$B711,BF$1-$A711+1)/10^6)</f>
        <v>0</v>
      </c>
      <c r="BG711" cm="1">
        <f t="array" aca="1" ref="BG711" ca="1">IF($A711&gt;BG$1,"",$C711*INDEX('ETS yield tables'!$D$265:$CO$293,$B711,BG$1-$A711+1)/10^6)</f>
        <v>0</v>
      </c>
      <c r="BH711" cm="1">
        <f t="array" aca="1" ref="BH711" ca="1">IF($A711&gt;BH$1,"",$C711*INDEX('ETS yield tables'!$D$265:$CO$293,$B711,BH$1-$A711+1)/10^6)</f>
        <v>0</v>
      </c>
      <c r="BI711" cm="1">
        <f t="array" aca="1" ref="BI711" ca="1">IF($A711&gt;BI$1,"",$C711*INDEX('ETS yield tables'!$D$265:$CO$293,$B711,BI$1-$A711+1)/10^6)</f>
        <v>0</v>
      </c>
      <c r="BJ711" cm="1">
        <f t="array" aca="1" ref="BJ711" ca="1">IF($A711&gt;BJ$1,"",$C711*INDEX('ETS yield tables'!$D$265:$CO$293,$B711,BJ$1-$A711+1)/10^6)</f>
        <v>0</v>
      </c>
      <c r="BK711" cm="1">
        <f t="array" aca="1" ref="BK711" ca="1">IF($A711&gt;BK$1,"",$C711*INDEX('ETS yield tables'!$D$265:$CO$293,$B711,BK$1-$A711+1)/10^6)</f>
        <v>0</v>
      </c>
      <c r="BL711" cm="1">
        <f t="array" aca="1" ref="BL711" ca="1">IF($A711&gt;BL$1,"",$C711*INDEX('ETS yield tables'!$D$265:$CO$293,$B711,BL$1-$A711+1)/10^6)</f>
        <v>0</v>
      </c>
      <c r="BM711" cm="1">
        <f t="array" aca="1" ref="BM711" ca="1">IF($A711&gt;BM$1,"",$C711*INDEX('ETS yield tables'!$D$265:$CO$293,$B711,BM$1-$A711+1)/10^6)</f>
        <v>0</v>
      </c>
      <c r="BN711" cm="1">
        <f t="array" aca="1" ref="BN711" ca="1">IF($A711&gt;BN$1,"",$C711*INDEX('ETS yield tables'!$D$265:$CO$293,$B711,BN$1-$A711+1)/10^6)</f>
        <v>0</v>
      </c>
      <c r="BO711" cm="1">
        <f t="array" aca="1" ref="BO711" ca="1">IF($A711&gt;BO$1,"",$C711*INDEX('ETS yield tables'!$D$265:$CO$293,$B711,BO$1-$A711+1)/10^6)</f>
        <v>0</v>
      </c>
      <c r="BP711" cm="1">
        <f t="array" aca="1" ref="BP711" ca="1">IF($A711&gt;BP$1,"",$C711*INDEX('ETS yield tables'!$D$265:$CO$293,$B711,BP$1-$A711+1)/10^6)</f>
        <v>0</v>
      </c>
      <c r="BQ711" cm="1">
        <f t="array" aca="1" ref="BQ711" ca="1">IF($A711&gt;BQ$1,"",$C711*INDEX('ETS yield tables'!$D$265:$CO$293,$B711,BQ$1-$A711+1)/10^6)</f>
        <v>0</v>
      </c>
      <c r="BR711" cm="1">
        <f t="array" aca="1" ref="BR711" ca="1">IF($A711&gt;BR$1,"",$C711*INDEX('ETS yield tables'!$D$265:$CO$293,$B711,BR$1-$A711+1)/10^6)</f>
        <v>0</v>
      </c>
      <c r="BS711" cm="1">
        <f t="array" aca="1" ref="BS711" ca="1">IF($A711&gt;BS$1,"",$C711*INDEX('ETS yield tables'!$D$265:$CO$293,$B711,BS$1-$A711+1)/10^6)</f>
        <v>0</v>
      </c>
      <c r="BT711" cm="1">
        <f t="array" aca="1" ref="BT711" ca="1">IF($A711&gt;BT$1,"",$C711*INDEX('ETS yield tables'!$D$265:$CO$293,$B711,BT$1-$A711+1)/10^6)</f>
        <v>0</v>
      </c>
      <c r="BU711" cm="1">
        <f t="array" aca="1" ref="BU711" ca="1">IF($A711&gt;BU$1,"",$C711*INDEX('ETS yield tables'!$D$265:$CO$293,$B711,BU$1-$A711+1)/10^6)</f>
        <v>0</v>
      </c>
      <c r="BV711" cm="1">
        <f t="array" aca="1" ref="BV711" ca="1">IF($A711&gt;BV$1,"",$C711*INDEX('ETS yield tables'!$D$265:$CO$293,$B711,BV$1-$A711+1)/10^6)</f>
        <v>0</v>
      </c>
      <c r="BW711" cm="1">
        <f t="array" aca="1" ref="BW711" ca="1">IF($A711&gt;BW$1,"",$C711*INDEX('ETS yield tables'!$D$265:$CO$293,$B711,BW$1-$A711+1)/10^6)</f>
        <v>0</v>
      </c>
      <c r="BX711" cm="1">
        <f t="array" aca="1" ref="BX711" ca="1">IF($A711&gt;BX$1,"",$C711*INDEX('ETS yield tables'!$D$265:$CO$293,$B711,BX$1-$A711+1)/10^6)</f>
        <v>0</v>
      </c>
      <c r="BY711" cm="1">
        <f t="array" aca="1" ref="BY711" ca="1">IF($A711&gt;BY$1,"",$C711*INDEX('ETS yield tables'!$D$265:$CO$293,$B711,BY$1-$A711+1)/10^6)</f>
        <v>0</v>
      </c>
      <c r="BZ711" cm="1">
        <f t="array" aca="1" ref="BZ711" ca="1">IF($A711&gt;BZ$1,"",$C711*INDEX('ETS yield tables'!$D$265:$CO$293,$B711,BZ$1-$A711+1)/10^6)</f>
        <v>0</v>
      </c>
      <c r="CA711" cm="1">
        <f t="array" aca="1" ref="CA711" ca="1">IF($A711&gt;CA$1,"",$C711*INDEX('ETS yield tables'!$D$265:$CO$293,$B711,CA$1-$A711+1)/10^6)</f>
        <v>0</v>
      </c>
      <c r="CB711" cm="1">
        <f t="array" aca="1" ref="CB711" ca="1">IF($A711&gt;CB$1,"",$C711*INDEX('ETS yield tables'!$D$265:$CO$293,$B711,CB$1-$A711+1)/10^6)</f>
        <v>0</v>
      </c>
      <c r="CC711" cm="1">
        <f t="array" aca="1" ref="CC711" ca="1">IF($A711&gt;CC$1,"",$C711*INDEX('ETS yield tables'!$D$265:$CO$293,$B711,CC$1-$A711+1)/10^6)</f>
        <v>0</v>
      </c>
      <c r="CD711" cm="1">
        <f t="array" aca="1" ref="CD711" ca="1">IF($A711&gt;CD$1,"",$C711*INDEX('ETS yield tables'!$D$265:$CO$293,$B711,CD$1-$A711+1)/10^6)</f>
        <v>0</v>
      </c>
      <c r="CE711" cm="1">
        <f t="array" aca="1" ref="CE711" ca="1">IF($A711&gt;CE$1,"",$C711*INDEX('ETS yield tables'!$D$265:$CO$293,$B711,CE$1-$A711+1)/10^6)</f>
        <v>0</v>
      </c>
      <c r="CF711" cm="1">
        <f t="array" aca="1" ref="CF711" ca="1">IF($A711&gt;CF$1,"",$C711*INDEX('ETS yield tables'!$D$265:$CO$293,$B711,CF$1-$A711+1)/10^6)</f>
        <v>0</v>
      </c>
      <c r="CG711" cm="1">
        <f t="array" aca="1" ref="CG711" ca="1">IF($A711&gt;CG$1,"",$C711*INDEX('ETS yield tables'!$D$265:$CO$293,$B711,CG$1-$A711+1)/10^6)</f>
        <v>0</v>
      </c>
      <c r="CH711" cm="1">
        <f t="array" aca="1" ref="CH711" ca="1">IF($A711&gt;CH$1,"",$C711*INDEX('ETS yield tables'!$D$265:$CO$293,$B711,CH$1-$A711+1)/10^6)</f>
        <v>0</v>
      </c>
      <c r="CI711" cm="1">
        <f t="array" aca="1" ref="CI711" ca="1">IF($A711&gt;CI$1,"",$C711*INDEX('ETS yield tables'!$D$265:$CO$293,$B711,CI$1-$A711+1)/10^6)</f>
        <v>0</v>
      </c>
      <c r="CJ711" cm="1">
        <f t="array" aca="1" ref="CJ711" ca="1">IF($A711&gt;CJ$1,"",$C711*INDEX('ETS yield tables'!$D$265:$CO$293,$B711,CJ$1-$A711+1)/10^6)</f>
        <v>0</v>
      </c>
      <c r="CK711" cm="1">
        <f t="array" aca="1" ref="CK711" ca="1">IF($A711&gt;CK$1,"",$C711*INDEX('ETS yield tables'!$D$265:$CO$293,$B711,CK$1-$A711+1)/10^6)</f>
        <v>0</v>
      </c>
      <c r="CL711" cm="1">
        <f t="array" aca="1" ref="CL711" ca="1">IF($A711&gt;CL$1,"",$C711*INDEX('ETS yield tables'!$D$265:$CO$293,$B711,CL$1-$A711+1)/10^6)</f>
        <v>0</v>
      </c>
      <c r="CM711" cm="1">
        <f t="array" aca="1" ref="CM711" ca="1">IF($A711&gt;CM$1,"",$C711*INDEX('ETS yield tables'!$D$265:$CO$293,$B711,CM$1-$A711+1)/10^6)</f>
        <v>0</v>
      </c>
      <c r="CN711" cm="1">
        <f t="array" aca="1" ref="CN711" ca="1">IF($A711&gt;CN$1,"",$C711*INDEX('ETS yield tables'!$D$265:$CO$293,$B711,CN$1-$A711+1)/10^6)</f>
        <v>0</v>
      </c>
      <c r="CO711" cm="1">
        <f t="array" aca="1" ref="CO711" ca="1">IF($A711&gt;CO$1,"",$C711*INDEX('ETS yield tables'!$D$265:$CO$293,$B711,CO$1-$A711+1)/10^6)</f>
        <v>0</v>
      </c>
    </row>
    <row r="712" spans="1:93" hidden="1" outlineLevel="1">
      <c r="A712">
        <v>2017</v>
      </c>
      <c r="B712">
        <f t="shared" si="309"/>
        <v>2</v>
      </c>
      <c r="C712" s="1">
        <v>0</v>
      </c>
      <c r="D712" s="64"/>
      <c r="E712" s="64"/>
      <c r="F712" s="64"/>
      <c r="G712" s="64"/>
      <c r="H712" s="64"/>
      <c r="I712" s="64"/>
      <c r="J712" s="64"/>
      <c r="K712" s="64"/>
      <c r="L712" s="64"/>
      <c r="M712" s="64"/>
      <c r="N712" s="64"/>
      <c r="O712" s="64"/>
      <c r="P712" s="64"/>
      <c r="Q712" s="64"/>
      <c r="R712" s="64"/>
      <c r="S712" s="64"/>
      <c r="T712" s="64"/>
      <c r="U712" s="64"/>
      <c r="V712" s="64"/>
      <c r="W712" s="64"/>
      <c r="X712" s="64"/>
      <c r="Y712" s="64"/>
      <c r="Z712" s="64"/>
      <c r="AA712" s="64"/>
      <c r="AB712" s="64"/>
      <c r="AC712" s="64"/>
      <c r="AD712" s="64"/>
      <c r="AE712" s="64"/>
      <c r="AF712" cm="1">
        <f t="array" aca="1" ref="AF712" ca="1">IF($A712&gt;AF$1,"",$C712*INDEX('ETS yield tables'!$D$265:$CO$293,$B712,AF$1-$A712+1)/10^6)</f>
        <v>0</v>
      </c>
      <c r="AG712" cm="1">
        <f t="array" aca="1" ref="AG712" ca="1">IF($A712&gt;AG$1,"",$C712*INDEX('ETS yield tables'!$D$265:$CO$293,$B712,AG$1-$A712+1)/10^6)</f>
        <v>0</v>
      </c>
      <c r="AH712" cm="1">
        <f t="array" aca="1" ref="AH712" ca="1">IF($A712&gt;AH$1,"",$C712*INDEX('ETS yield tables'!$D$265:$CO$293,$B712,AH$1-$A712+1)/10^6)</f>
        <v>0</v>
      </c>
      <c r="AI712" cm="1">
        <f t="array" aca="1" ref="AI712" ca="1">IF($A712&gt;AI$1,"",$C712*INDEX('ETS yield tables'!$D$265:$CO$293,$B712,AI$1-$A712+1)/10^6)</f>
        <v>0</v>
      </c>
      <c r="AJ712" cm="1">
        <f t="array" aca="1" ref="AJ712" ca="1">IF($A712&gt;AJ$1,"",$C712*INDEX('ETS yield tables'!$D$265:$CO$293,$B712,AJ$1-$A712+1)/10^6)</f>
        <v>0</v>
      </c>
      <c r="AK712" cm="1">
        <f t="array" aca="1" ref="AK712" ca="1">IF($A712&gt;AK$1,"",$C712*INDEX('ETS yield tables'!$D$265:$CO$293,$B712,AK$1-$A712+1)/10^6)</f>
        <v>0</v>
      </c>
      <c r="AL712" cm="1">
        <f t="array" aca="1" ref="AL712" ca="1">IF($A712&gt;AL$1,"",$C712*INDEX('ETS yield tables'!$D$265:$CO$293,$B712,AL$1-$A712+1)/10^6)</f>
        <v>0</v>
      </c>
      <c r="AM712" cm="1">
        <f t="array" aca="1" ref="AM712" ca="1">IF($A712&gt;AM$1,"",$C712*INDEX('ETS yield tables'!$D$265:$CO$293,$B712,AM$1-$A712+1)/10^6)</f>
        <v>0</v>
      </c>
      <c r="AN712" cm="1">
        <f t="array" aca="1" ref="AN712" ca="1">IF($A712&gt;AN$1,"",$C712*INDEX('ETS yield tables'!$D$265:$CO$293,$B712,AN$1-$A712+1)/10^6)</f>
        <v>0</v>
      </c>
      <c r="AO712" cm="1">
        <f t="array" aca="1" ref="AO712" ca="1">IF($A712&gt;AO$1,"",$C712*INDEX('ETS yield tables'!$D$265:$CO$293,$B712,AO$1-$A712+1)/10^6)</f>
        <v>0</v>
      </c>
      <c r="AP712" cm="1">
        <f t="array" aca="1" ref="AP712" ca="1">IF($A712&gt;AP$1,"",$C712*INDEX('ETS yield tables'!$D$265:$CO$293,$B712,AP$1-$A712+1)/10^6)</f>
        <v>0</v>
      </c>
      <c r="AQ712" cm="1">
        <f t="array" aca="1" ref="AQ712" ca="1">IF($A712&gt;AQ$1,"",$C712*INDEX('ETS yield tables'!$D$265:$CO$293,$B712,AQ$1-$A712+1)/10^6)</f>
        <v>0</v>
      </c>
      <c r="AR712" cm="1">
        <f t="array" aca="1" ref="AR712" ca="1">IF($A712&gt;AR$1,"",$C712*INDEX('ETS yield tables'!$D$265:$CO$293,$B712,AR$1-$A712+1)/10^6)</f>
        <v>0</v>
      </c>
      <c r="AS712" cm="1">
        <f t="array" aca="1" ref="AS712" ca="1">IF($A712&gt;AS$1,"",$C712*INDEX('ETS yield tables'!$D$265:$CO$293,$B712,AS$1-$A712+1)/10^6)</f>
        <v>0</v>
      </c>
      <c r="AT712" cm="1">
        <f t="array" aca="1" ref="AT712" ca="1">IF($A712&gt;AT$1,"",$C712*INDEX('ETS yield tables'!$D$265:$CO$293,$B712,AT$1-$A712+1)/10^6)</f>
        <v>0</v>
      </c>
      <c r="AU712" cm="1">
        <f t="array" aca="1" ref="AU712" ca="1">IF($A712&gt;AU$1,"",$C712*INDEX('ETS yield tables'!$D$265:$CO$293,$B712,AU$1-$A712+1)/10^6)</f>
        <v>0</v>
      </c>
      <c r="AV712" cm="1">
        <f t="array" aca="1" ref="AV712" ca="1">IF($A712&gt;AV$1,"",$C712*INDEX('ETS yield tables'!$D$265:$CO$293,$B712,AV$1-$A712+1)/10^6)</f>
        <v>0</v>
      </c>
      <c r="AW712" cm="1">
        <f t="array" aca="1" ref="AW712" ca="1">IF($A712&gt;AW$1,"",$C712*INDEX('ETS yield tables'!$D$265:$CO$293,$B712,AW$1-$A712+1)/10^6)</f>
        <v>0</v>
      </c>
      <c r="AX712" cm="1">
        <f t="array" aca="1" ref="AX712" ca="1">IF($A712&gt;AX$1,"",$C712*INDEX('ETS yield tables'!$D$265:$CO$293,$B712,AX$1-$A712+1)/10^6)</f>
        <v>0</v>
      </c>
      <c r="AY712" cm="1">
        <f t="array" aca="1" ref="AY712" ca="1">IF($A712&gt;AY$1,"",$C712*INDEX('ETS yield tables'!$D$265:$CO$293,$B712,AY$1-$A712+1)/10^6)</f>
        <v>0</v>
      </c>
      <c r="AZ712" cm="1">
        <f t="array" aca="1" ref="AZ712" ca="1">IF($A712&gt;AZ$1,"",$C712*INDEX('ETS yield tables'!$D$265:$CO$293,$B712,AZ$1-$A712+1)/10^6)</f>
        <v>0</v>
      </c>
      <c r="BA712" cm="1">
        <f t="array" aca="1" ref="BA712" ca="1">IF($A712&gt;BA$1,"",$C712*INDEX('ETS yield tables'!$D$265:$CO$293,$B712,BA$1-$A712+1)/10^6)</f>
        <v>0</v>
      </c>
      <c r="BB712" cm="1">
        <f t="array" aca="1" ref="BB712" ca="1">IF($A712&gt;BB$1,"",$C712*INDEX('ETS yield tables'!$D$265:$CO$293,$B712,BB$1-$A712+1)/10^6)</f>
        <v>0</v>
      </c>
      <c r="BC712" cm="1">
        <f t="array" aca="1" ref="BC712" ca="1">IF($A712&gt;BC$1,"",$C712*INDEX('ETS yield tables'!$D$265:$CO$293,$B712,BC$1-$A712+1)/10^6)</f>
        <v>0</v>
      </c>
      <c r="BD712" cm="1">
        <f t="array" aca="1" ref="BD712" ca="1">IF($A712&gt;BD$1,"",$C712*INDEX('ETS yield tables'!$D$265:$CO$293,$B712,BD$1-$A712+1)/10^6)</f>
        <v>0</v>
      </c>
      <c r="BE712" cm="1">
        <f t="array" aca="1" ref="BE712" ca="1">IF($A712&gt;BE$1,"",$C712*INDEX('ETS yield tables'!$D$265:$CO$293,$B712,BE$1-$A712+1)/10^6)</f>
        <v>0</v>
      </c>
      <c r="BF712" cm="1">
        <f t="array" aca="1" ref="BF712" ca="1">IF($A712&gt;BF$1,"",$C712*INDEX('ETS yield tables'!$D$265:$CO$293,$B712,BF$1-$A712+1)/10^6)</f>
        <v>0</v>
      </c>
      <c r="BG712" cm="1">
        <f t="array" aca="1" ref="BG712" ca="1">IF($A712&gt;BG$1,"",$C712*INDEX('ETS yield tables'!$D$265:$CO$293,$B712,BG$1-$A712+1)/10^6)</f>
        <v>0</v>
      </c>
      <c r="BH712" cm="1">
        <f t="array" aca="1" ref="BH712" ca="1">IF($A712&gt;BH$1,"",$C712*INDEX('ETS yield tables'!$D$265:$CO$293,$B712,BH$1-$A712+1)/10^6)</f>
        <v>0</v>
      </c>
      <c r="BI712" cm="1">
        <f t="array" aca="1" ref="BI712" ca="1">IF($A712&gt;BI$1,"",$C712*INDEX('ETS yield tables'!$D$265:$CO$293,$B712,BI$1-$A712+1)/10^6)</f>
        <v>0</v>
      </c>
      <c r="BJ712" cm="1">
        <f t="array" aca="1" ref="BJ712" ca="1">IF($A712&gt;BJ$1,"",$C712*INDEX('ETS yield tables'!$D$265:$CO$293,$B712,BJ$1-$A712+1)/10^6)</f>
        <v>0</v>
      </c>
      <c r="BK712" cm="1">
        <f t="array" aca="1" ref="BK712" ca="1">IF($A712&gt;BK$1,"",$C712*INDEX('ETS yield tables'!$D$265:$CO$293,$B712,BK$1-$A712+1)/10^6)</f>
        <v>0</v>
      </c>
      <c r="BL712" cm="1">
        <f t="array" aca="1" ref="BL712" ca="1">IF($A712&gt;BL$1,"",$C712*INDEX('ETS yield tables'!$D$265:$CO$293,$B712,BL$1-$A712+1)/10^6)</f>
        <v>0</v>
      </c>
      <c r="BM712" cm="1">
        <f t="array" aca="1" ref="BM712" ca="1">IF($A712&gt;BM$1,"",$C712*INDEX('ETS yield tables'!$D$265:$CO$293,$B712,BM$1-$A712+1)/10^6)</f>
        <v>0</v>
      </c>
      <c r="BN712" cm="1">
        <f t="array" aca="1" ref="BN712" ca="1">IF($A712&gt;BN$1,"",$C712*INDEX('ETS yield tables'!$D$265:$CO$293,$B712,BN$1-$A712+1)/10^6)</f>
        <v>0</v>
      </c>
      <c r="BO712" cm="1">
        <f t="array" aca="1" ref="BO712" ca="1">IF($A712&gt;BO$1,"",$C712*INDEX('ETS yield tables'!$D$265:$CO$293,$B712,BO$1-$A712+1)/10^6)</f>
        <v>0</v>
      </c>
      <c r="BP712" cm="1">
        <f t="array" aca="1" ref="BP712" ca="1">IF($A712&gt;BP$1,"",$C712*INDEX('ETS yield tables'!$D$265:$CO$293,$B712,BP$1-$A712+1)/10^6)</f>
        <v>0</v>
      </c>
      <c r="BQ712" cm="1">
        <f t="array" aca="1" ref="BQ712" ca="1">IF($A712&gt;BQ$1,"",$C712*INDEX('ETS yield tables'!$D$265:$CO$293,$B712,BQ$1-$A712+1)/10^6)</f>
        <v>0</v>
      </c>
      <c r="BR712" cm="1">
        <f t="array" aca="1" ref="BR712" ca="1">IF($A712&gt;BR$1,"",$C712*INDEX('ETS yield tables'!$D$265:$CO$293,$B712,BR$1-$A712+1)/10^6)</f>
        <v>0</v>
      </c>
      <c r="BS712" cm="1">
        <f t="array" aca="1" ref="BS712" ca="1">IF($A712&gt;BS$1,"",$C712*INDEX('ETS yield tables'!$D$265:$CO$293,$B712,BS$1-$A712+1)/10^6)</f>
        <v>0</v>
      </c>
      <c r="BT712" cm="1">
        <f t="array" aca="1" ref="BT712" ca="1">IF($A712&gt;BT$1,"",$C712*INDEX('ETS yield tables'!$D$265:$CO$293,$B712,BT$1-$A712+1)/10^6)</f>
        <v>0</v>
      </c>
      <c r="BU712" cm="1">
        <f t="array" aca="1" ref="BU712" ca="1">IF($A712&gt;BU$1,"",$C712*INDEX('ETS yield tables'!$D$265:$CO$293,$B712,BU$1-$A712+1)/10^6)</f>
        <v>0</v>
      </c>
      <c r="BV712" cm="1">
        <f t="array" aca="1" ref="BV712" ca="1">IF($A712&gt;BV$1,"",$C712*INDEX('ETS yield tables'!$D$265:$CO$293,$B712,BV$1-$A712+1)/10^6)</f>
        <v>0</v>
      </c>
      <c r="BW712" cm="1">
        <f t="array" aca="1" ref="BW712" ca="1">IF($A712&gt;BW$1,"",$C712*INDEX('ETS yield tables'!$D$265:$CO$293,$B712,BW$1-$A712+1)/10^6)</f>
        <v>0</v>
      </c>
      <c r="BX712" cm="1">
        <f t="array" aca="1" ref="BX712" ca="1">IF($A712&gt;BX$1,"",$C712*INDEX('ETS yield tables'!$D$265:$CO$293,$B712,BX$1-$A712+1)/10^6)</f>
        <v>0</v>
      </c>
      <c r="BY712" cm="1">
        <f t="array" aca="1" ref="BY712" ca="1">IF($A712&gt;BY$1,"",$C712*INDEX('ETS yield tables'!$D$265:$CO$293,$B712,BY$1-$A712+1)/10^6)</f>
        <v>0</v>
      </c>
      <c r="BZ712" cm="1">
        <f t="array" aca="1" ref="BZ712" ca="1">IF($A712&gt;BZ$1,"",$C712*INDEX('ETS yield tables'!$D$265:$CO$293,$B712,BZ$1-$A712+1)/10^6)</f>
        <v>0</v>
      </c>
      <c r="CA712" cm="1">
        <f t="array" aca="1" ref="CA712" ca="1">IF($A712&gt;CA$1,"",$C712*INDEX('ETS yield tables'!$D$265:$CO$293,$B712,CA$1-$A712+1)/10^6)</f>
        <v>0</v>
      </c>
      <c r="CB712" cm="1">
        <f t="array" aca="1" ref="CB712" ca="1">IF($A712&gt;CB$1,"",$C712*INDEX('ETS yield tables'!$D$265:$CO$293,$B712,CB$1-$A712+1)/10^6)</f>
        <v>0</v>
      </c>
      <c r="CC712" cm="1">
        <f t="array" aca="1" ref="CC712" ca="1">IF($A712&gt;CC$1,"",$C712*INDEX('ETS yield tables'!$D$265:$CO$293,$B712,CC$1-$A712+1)/10^6)</f>
        <v>0</v>
      </c>
      <c r="CD712" cm="1">
        <f t="array" aca="1" ref="CD712" ca="1">IF($A712&gt;CD$1,"",$C712*INDEX('ETS yield tables'!$D$265:$CO$293,$B712,CD$1-$A712+1)/10^6)</f>
        <v>0</v>
      </c>
      <c r="CE712" cm="1">
        <f t="array" aca="1" ref="CE712" ca="1">IF($A712&gt;CE$1,"",$C712*INDEX('ETS yield tables'!$D$265:$CO$293,$B712,CE$1-$A712+1)/10^6)</f>
        <v>0</v>
      </c>
      <c r="CF712" cm="1">
        <f t="array" aca="1" ref="CF712" ca="1">IF($A712&gt;CF$1,"",$C712*INDEX('ETS yield tables'!$D$265:$CO$293,$B712,CF$1-$A712+1)/10^6)</f>
        <v>0</v>
      </c>
      <c r="CG712" cm="1">
        <f t="array" aca="1" ref="CG712" ca="1">IF($A712&gt;CG$1,"",$C712*INDEX('ETS yield tables'!$D$265:$CO$293,$B712,CG$1-$A712+1)/10^6)</f>
        <v>0</v>
      </c>
      <c r="CH712" cm="1">
        <f t="array" aca="1" ref="CH712" ca="1">IF($A712&gt;CH$1,"",$C712*INDEX('ETS yield tables'!$D$265:$CO$293,$B712,CH$1-$A712+1)/10^6)</f>
        <v>0</v>
      </c>
      <c r="CI712" cm="1">
        <f t="array" aca="1" ref="CI712" ca="1">IF($A712&gt;CI$1,"",$C712*INDEX('ETS yield tables'!$D$265:$CO$293,$B712,CI$1-$A712+1)/10^6)</f>
        <v>0</v>
      </c>
      <c r="CJ712" cm="1">
        <f t="array" aca="1" ref="CJ712" ca="1">IF($A712&gt;CJ$1,"",$C712*INDEX('ETS yield tables'!$D$265:$CO$293,$B712,CJ$1-$A712+1)/10^6)</f>
        <v>0</v>
      </c>
      <c r="CK712" cm="1">
        <f t="array" aca="1" ref="CK712" ca="1">IF($A712&gt;CK$1,"",$C712*INDEX('ETS yield tables'!$D$265:$CO$293,$B712,CK$1-$A712+1)/10^6)</f>
        <v>0</v>
      </c>
      <c r="CL712" cm="1">
        <f t="array" aca="1" ref="CL712" ca="1">IF($A712&gt;CL$1,"",$C712*INDEX('ETS yield tables'!$D$265:$CO$293,$B712,CL$1-$A712+1)/10^6)</f>
        <v>0</v>
      </c>
      <c r="CM712" cm="1">
        <f t="array" aca="1" ref="CM712" ca="1">IF($A712&gt;CM$1,"",$C712*INDEX('ETS yield tables'!$D$265:$CO$293,$B712,CM$1-$A712+1)/10^6)</f>
        <v>0</v>
      </c>
      <c r="CN712" cm="1">
        <f t="array" aca="1" ref="CN712" ca="1">IF($A712&gt;CN$1,"",$C712*INDEX('ETS yield tables'!$D$265:$CO$293,$B712,CN$1-$A712+1)/10^6)</f>
        <v>0</v>
      </c>
      <c r="CO712" cm="1">
        <f t="array" aca="1" ref="CO712" ca="1">IF($A712&gt;CO$1,"",$C712*INDEX('ETS yield tables'!$D$265:$CO$293,$B712,CO$1-$A712+1)/10^6)</f>
        <v>0</v>
      </c>
    </row>
    <row r="713" spans="1:93" hidden="1" outlineLevel="1">
      <c r="A713">
        <v>2018</v>
      </c>
      <c r="B713">
        <f t="shared" si="309"/>
        <v>1</v>
      </c>
      <c r="C713" s="1">
        <v>0</v>
      </c>
      <c r="D713" s="64"/>
      <c r="E713" s="64"/>
      <c r="F713" s="64"/>
      <c r="G713" s="64"/>
      <c r="H713" s="64"/>
      <c r="I713" s="64"/>
      <c r="J713" s="64"/>
      <c r="K713" s="64"/>
      <c r="L713" s="64"/>
      <c r="M713" s="64"/>
      <c r="N713" s="64"/>
      <c r="O713" s="64"/>
      <c r="P713" s="64"/>
      <c r="Q713" s="64"/>
      <c r="R713" s="64"/>
      <c r="S713" s="64"/>
      <c r="T713" s="64"/>
      <c r="U713" s="64"/>
      <c r="V713" s="64"/>
      <c r="W713" s="64"/>
      <c r="X713" s="64"/>
      <c r="Y713" s="64"/>
      <c r="Z713" s="64"/>
      <c r="AA713" s="64"/>
      <c r="AB713" s="64"/>
      <c r="AC713" s="64"/>
      <c r="AD713" s="64"/>
      <c r="AE713" s="64"/>
      <c r="AF713" cm="1">
        <f t="array" ref="AF713">IF($A713&gt;AF$1,"",$C713*INDEX('ETS yield tables'!$D$265:$CO$293,$B713,AF$1-$A713+1)/10^6)</f>
        <v>0</v>
      </c>
      <c r="AG713" cm="1">
        <f t="array" aca="1" ref="AG713" ca="1">IF($A713&gt;AG$1,"",$C713*INDEX('ETS yield tables'!$D$265:$CO$293,$B713,AG$1-$A713+1)/10^6)</f>
        <v>0</v>
      </c>
      <c r="AH713" cm="1">
        <f t="array" aca="1" ref="AH713" ca="1">IF($A713&gt;AH$1,"",$C713*INDEX('ETS yield tables'!$D$265:$CO$293,$B713,AH$1-$A713+1)/10^6)</f>
        <v>0</v>
      </c>
      <c r="AI713" cm="1">
        <f t="array" aca="1" ref="AI713" ca="1">IF($A713&gt;AI$1,"",$C713*INDEX('ETS yield tables'!$D$265:$CO$293,$B713,AI$1-$A713+1)/10^6)</f>
        <v>0</v>
      </c>
      <c r="AJ713" cm="1">
        <f t="array" aca="1" ref="AJ713" ca="1">IF($A713&gt;AJ$1,"",$C713*INDEX('ETS yield tables'!$D$265:$CO$293,$B713,AJ$1-$A713+1)/10^6)</f>
        <v>0</v>
      </c>
      <c r="AK713" cm="1">
        <f t="array" aca="1" ref="AK713" ca="1">IF($A713&gt;AK$1,"",$C713*INDEX('ETS yield tables'!$D$265:$CO$293,$B713,AK$1-$A713+1)/10^6)</f>
        <v>0</v>
      </c>
      <c r="AL713" cm="1">
        <f t="array" aca="1" ref="AL713" ca="1">IF($A713&gt;AL$1,"",$C713*INDEX('ETS yield tables'!$D$265:$CO$293,$B713,AL$1-$A713+1)/10^6)</f>
        <v>0</v>
      </c>
      <c r="AM713" cm="1">
        <f t="array" aca="1" ref="AM713" ca="1">IF($A713&gt;AM$1,"",$C713*INDEX('ETS yield tables'!$D$265:$CO$293,$B713,AM$1-$A713+1)/10^6)</f>
        <v>0</v>
      </c>
      <c r="AN713" cm="1">
        <f t="array" aca="1" ref="AN713" ca="1">IF($A713&gt;AN$1,"",$C713*INDEX('ETS yield tables'!$D$265:$CO$293,$B713,AN$1-$A713+1)/10^6)</f>
        <v>0</v>
      </c>
      <c r="AO713" cm="1">
        <f t="array" aca="1" ref="AO713" ca="1">IF($A713&gt;AO$1,"",$C713*INDEX('ETS yield tables'!$D$265:$CO$293,$B713,AO$1-$A713+1)/10^6)</f>
        <v>0</v>
      </c>
      <c r="AP713" cm="1">
        <f t="array" aca="1" ref="AP713" ca="1">IF($A713&gt;AP$1,"",$C713*INDEX('ETS yield tables'!$D$265:$CO$293,$B713,AP$1-$A713+1)/10^6)</f>
        <v>0</v>
      </c>
      <c r="AQ713" cm="1">
        <f t="array" aca="1" ref="AQ713" ca="1">IF($A713&gt;AQ$1,"",$C713*INDEX('ETS yield tables'!$D$265:$CO$293,$B713,AQ$1-$A713+1)/10^6)</f>
        <v>0</v>
      </c>
      <c r="AR713" cm="1">
        <f t="array" aca="1" ref="AR713" ca="1">IF($A713&gt;AR$1,"",$C713*INDEX('ETS yield tables'!$D$265:$CO$293,$B713,AR$1-$A713+1)/10^6)</f>
        <v>0</v>
      </c>
      <c r="AS713" cm="1">
        <f t="array" aca="1" ref="AS713" ca="1">IF($A713&gt;AS$1,"",$C713*INDEX('ETS yield tables'!$D$265:$CO$293,$B713,AS$1-$A713+1)/10^6)</f>
        <v>0</v>
      </c>
      <c r="AT713" cm="1">
        <f t="array" aca="1" ref="AT713" ca="1">IF($A713&gt;AT$1,"",$C713*INDEX('ETS yield tables'!$D$265:$CO$293,$B713,AT$1-$A713+1)/10^6)</f>
        <v>0</v>
      </c>
      <c r="AU713" cm="1">
        <f t="array" aca="1" ref="AU713" ca="1">IF($A713&gt;AU$1,"",$C713*INDEX('ETS yield tables'!$D$265:$CO$293,$B713,AU$1-$A713+1)/10^6)</f>
        <v>0</v>
      </c>
      <c r="AV713" cm="1">
        <f t="array" aca="1" ref="AV713" ca="1">IF($A713&gt;AV$1,"",$C713*INDEX('ETS yield tables'!$D$265:$CO$293,$B713,AV$1-$A713+1)/10^6)</f>
        <v>0</v>
      </c>
      <c r="AW713" cm="1">
        <f t="array" aca="1" ref="AW713" ca="1">IF($A713&gt;AW$1,"",$C713*INDEX('ETS yield tables'!$D$265:$CO$293,$B713,AW$1-$A713+1)/10^6)</f>
        <v>0</v>
      </c>
      <c r="AX713" cm="1">
        <f t="array" aca="1" ref="AX713" ca="1">IF($A713&gt;AX$1,"",$C713*INDEX('ETS yield tables'!$D$265:$CO$293,$B713,AX$1-$A713+1)/10^6)</f>
        <v>0</v>
      </c>
      <c r="AY713" cm="1">
        <f t="array" aca="1" ref="AY713" ca="1">IF($A713&gt;AY$1,"",$C713*INDEX('ETS yield tables'!$D$265:$CO$293,$B713,AY$1-$A713+1)/10^6)</f>
        <v>0</v>
      </c>
      <c r="AZ713" cm="1">
        <f t="array" aca="1" ref="AZ713" ca="1">IF($A713&gt;AZ$1,"",$C713*INDEX('ETS yield tables'!$D$265:$CO$293,$B713,AZ$1-$A713+1)/10^6)</f>
        <v>0</v>
      </c>
      <c r="BA713" cm="1">
        <f t="array" aca="1" ref="BA713" ca="1">IF($A713&gt;BA$1,"",$C713*INDEX('ETS yield tables'!$D$265:$CO$293,$B713,BA$1-$A713+1)/10^6)</f>
        <v>0</v>
      </c>
      <c r="BB713" cm="1">
        <f t="array" aca="1" ref="BB713" ca="1">IF($A713&gt;BB$1,"",$C713*INDEX('ETS yield tables'!$D$265:$CO$293,$B713,BB$1-$A713+1)/10^6)</f>
        <v>0</v>
      </c>
      <c r="BC713" cm="1">
        <f t="array" aca="1" ref="BC713" ca="1">IF($A713&gt;BC$1,"",$C713*INDEX('ETS yield tables'!$D$265:$CO$293,$B713,BC$1-$A713+1)/10^6)</f>
        <v>0</v>
      </c>
      <c r="BD713" cm="1">
        <f t="array" aca="1" ref="BD713" ca="1">IF($A713&gt;BD$1,"",$C713*INDEX('ETS yield tables'!$D$265:$CO$293,$B713,BD$1-$A713+1)/10^6)</f>
        <v>0</v>
      </c>
      <c r="BE713" cm="1">
        <f t="array" aca="1" ref="BE713" ca="1">IF($A713&gt;BE$1,"",$C713*INDEX('ETS yield tables'!$D$265:$CO$293,$B713,BE$1-$A713+1)/10^6)</f>
        <v>0</v>
      </c>
      <c r="BF713" cm="1">
        <f t="array" aca="1" ref="BF713" ca="1">IF($A713&gt;BF$1,"",$C713*INDEX('ETS yield tables'!$D$265:$CO$293,$B713,BF$1-$A713+1)/10^6)</f>
        <v>0</v>
      </c>
      <c r="BG713" cm="1">
        <f t="array" aca="1" ref="BG713" ca="1">IF($A713&gt;BG$1,"",$C713*INDEX('ETS yield tables'!$D$265:$CO$293,$B713,BG$1-$A713+1)/10^6)</f>
        <v>0</v>
      </c>
      <c r="BH713" cm="1">
        <f t="array" aca="1" ref="BH713" ca="1">IF($A713&gt;BH$1,"",$C713*INDEX('ETS yield tables'!$D$265:$CO$293,$B713,BH$1-$A713+1)/10^6)</f>
        <v>0</v>
      </c>
      <c r="BI713" cm="1">
        <f t="array" aca="1" ref="BI713" ca="1">IF($A713&gt;BI$1,"",$C713*INDEX('ETS yield tables'!$D$265:$CO$293,$B713,BI$1-$A713+1)/10^6)</f>
        <v>0</v>
      </c>
      <c r="BJ713" cm="1">
        <f t="array" aca="1" ref="BJ713" ca="1">IF($A713&gt;BJ$1,"",$C713*INDEX('ETS yield tables'!$D$265:$CO$293,$B713,BJ$1-$A713+1)/10^6)</f>
        <v>0</v>
      </c>
      <c r="BK713" cm="1">
        <f t="array" aca="1" ref="BK713" ca="1">IF($A713&gt;BK$1,"",$C713*INDEX('ETS yield tables'!$D$265:$CO$293,$B713,BK$1-$A713+1)/10^6)</f>
        <v>0</v>
      </c>
      <c r="BL713" cm="1">
        <f t="array" aca="1" ref="BL713" ca="1">IF($A713&gt;BL$1,"",$C713*INDEX('ETS yield tables'!$D$265:$CO$293,$B713,BL$1-$A713+1)/10^6)</f>
        <v>0</v>
      </c>
      <c r="BM713" cm="1">
        <f t="array" aca="1" ref="BM713" ca="1">IF($A713&gt;BM$1,"",$C713*INDEX('ETS yield tables'!$D$265:$CO$293,$B713,BM$1-$A713+1)/10^6)</f>
        <v>0</v>
      </c>
      <c r="BN713" cm="1">
        <f t="array" aca="1" ref="BN713" ca="1">IF($A713&gt;BN$1,"",$C713*INDEX('ETS yield tables'!$D$265:$CO$293,$B713,BN$1-$A713+1)/10^6)</f>
        <v>0</v>
      </c>
      <c r="BO713" cm="1">
        <f t="array" aca="1" ref="BO713" ca="1">IF($A713&gt;BO$1,"",$C713*INDEX('ETS yield tables'!$D$265:$CO$293,$B713,BO$1-$A713+1)/10^6)</f>
        <v>0</v>
      </c>
      <c r="BP713" cm="1">
        <f t="array" aca="1" ref="BP713" ca="1">IF($A713&gt;BP$1,"",$C713*INDEX('ETS yield tables'!$D$265:$CO$293,$B713,BP$1-$A713+1)/10^6)</f>
        <v>0</v>
      </c>
      <c r="BQ713" cm="1">
        <f t="array" aca="1" ref="BQ713" ca="1">IF($A713&gt;BQ$1,"",$C713*INDEX('ETS yield tables'!$D$265:$CO$293,$B713,BQ$1-$A713+1)/10^6)</f>
        <v>0</v>
      </c>
      <c r="BR713" cm="1">
        <f t="array" aca="1" ref="BR713" ca="1">IF($A713&gt;BR$1,"",$C713*INDEX('ETS yield tables'!$D$265:$CO$293,$B713,BR$1-$A713+1)/10^6)</f>
        <v>0</v>
      </c>
      <c r="BS713" cm="1">
        <f t="array" aca="1" ref="BS713" ca="1">IF($A713&gt;BS$1,"",$C713*INDEX('ETS yield tables'!$D$265:$CO$293,$B713,BS$1-$A713+1)/10^6)</f>
        <v>0</v>
      </c>
      <c r="BT713" cm="1">
        <f t="array" aca="1" ref="BT713" ca="1">IF($A713&gt;BT$1,"",$C713*INDEX('ETS yield tables'!$D$265:$CO$293,$B713,BT$1-$A713+1)/10^6)</f>
        <v>0</v>
      </c>
      <c r="BU713" cm="1">
        <f t="array" aca="1" ref="BU713" ca="1">IF($A713&gt;BU$1,"",$C713*INDEX('ETS yield tables'!$D$265:$CO$293,$B713,BU$1-$A713+1)/10^6)</f>
        <v>0</v>
      </c>
      <c r="BV713" cm="1">
        <f t="array" aca="1" ref="BV713" ca="1">IF($A713&gt;BV$1,"",$C713*INDEX('ETS yield tables'!$D$265:$CO$293,$B713,BV$1-$A713+1)/10^6)</f>
        <v>0</v>
      </c>
      <c r="BW713" cm="1">
        <f t="array" aca="1" ref="BW713" ca="1">IF($A713&gt;BW$1,"",$C713*INDEX('ETS yield tables'!$D$265:$CO$293,$B713,BW$1-$A713+1)/10^6)</f>
        <v>0</v>
      </c>
      <c r="BX713" cm="1">
        <f t="array" aca="1" ref="BX713" ca="1">IF($A713&gt;BX$1,"",$C713*INDEX('ETS yield tables'!$D$265:$CO$293,$B713,BX$1-$A713+1)/10^6)</f>
        <v>0</v>
      </c>
      <c r="BY713" cm="1">
        <f t="array" aca="1" ref="BY713" ca="1">IF($A713&gt;BY$1,"",$C713*INDEX('ETS yield tables'!$D$265:$CO$293,$B713,BY$1-$A713+1)/10^6)</f>
        <v>0</v>
      </c>
      <c r="BZ713" cm="1">
        <f t="array" aca="1" ref="BZ713" ca="1">IF($A713&gt;BZ$1,"",$C713*INDEX('ETS yield tables'!$D$265:$CO$293,$B713,BZ$1-$A713+1)/10^6)</f>
        <v>0</v>
      </c>
      <c r="CA713" cm="1">
        <f t="array" aca="1" ref="CA713" ca="1">IF($A713&gt;CA$1,"",$C713*INDEX('ETS yield tables'!$D$265:$CO$293,$B713,CA$1-$A713+1)/10^6)</f>
        <v>0</v>
      </c>
      <c r="CB713" cm="1">
        <f t="array" aca="1" ref="CB713" ca="1">IF($A713&gt;CB$1,"",$C713*INDEX('ETS yield tables'!$D$265:$CO$293,$B713,CB$1-$A713+1)/10^6)</f>
        <v>0</v>
      </c>
      <c r="CC713" cm="1">
        <f t="array" aca="1" ref="CC713" ca="1">IF($A713&gt;CC$1,"",$C713*INDEX('ETS yield tables'!$D$265:$CO$293,$B713,CC$1-$A713+1)/10^6)</f>
        <v>0</v>
      </c>
      <c r="CD713" cm="1">
        <f t="array" aca="1" ref="CD713" ca="1">IF($A713&gt;CD$1,"",$C713*INDEX('ETS yield tables'!$D$265:$CO$293,$B713,CD$1-$A713+1)/10^6)</f>
        <v>0</v>
      </c>
      <c r="CE713" cm="1">
        <f t="array" aca="1" ref="CE713" ca="1">IF($A713&gt;CE$1,"",$C713*INDEX('ETS yield tables'!$D$265:$CO$293,$B713,CE$1-$A713+1)/10^6)</f>
        <v>0</v>
      </c>
      <c r="CF713" cm="1">
        <f t="array" aca="1" ref="CF713" ca="1">IF($A713&gt;CF$1,"",$C713*INDEX('ETS yield tables'!$D$265:$CO$293,$B713,CF$1-$A713+1)/10^6)</f>
        <v>0</v>
      </c>
      <c r="CG713" cm="1">
        <f t="array" aca="1" ref="CG713" ca="1">IF($A713&gt;CG$1,"",$C713*INDEX('ETS yield tables'!$D$265:$CO$293,$B713,CG$1-$A713+1)/10^6)</f>
        <v>0</v>
      </c>
      <c r="CH713" cm="1">
        <f t="array" aca="1" ref="CH713" ca="1">IF($A713&gt;CH$1,"",$C713*INDEX('ETS yield tables'!$D$265:$CO$293,$B713,CH$1-$A713+1)/10^6)</f>
        <v>0</v>
      </c>
      <c r="CI713" cm="1">
        <f t="array" aca="1" ref="CI713" ca="1">IF($A713&gt;CI$1,"",$C713*INDEX('ETS yield tables'!$D$265:$CO$293,$B713,CI$1-$A713+1)/10^6)</f>
        <v>0</v>
      </c>
      <c r="CJ713" cm="1">
        <f t="array" aca="1" ref="CJ713" ca="1">IF($A713&gt;CJ$1,"",$C713*INDEX('ETS yield tables'!$D$265:$CO$293,$B713,CJ$1-$A713+1)/10^6)</f>
        <v>0</v>
      </c>
      <c r="CK713" cm="1">
        <f t="array" aca="1" ref="CK713" ca="1">IF($A713&gt;CK$1,"",$C713*INDEX('ETS yield tables'!$D$265:$CO$293,$B713,CK$1-$A713+1)/10^6)</f>
        <v>0</v>
      </c>
      <c r="CL713" cm="1">
        <f t="array" aca="1" ref="CL713" ca="1">IF($A713&gt;CL$1,"",$C713*INDEX('ETS yield tables'!$D$265:$CO$293,$B713,CL$1-$A713+1)/10^6)</f>
        <v>0</v>
      </c>
      <c r="CM713" cm="1">
        <f t="array" aca="1" ref="CM713" ca="1">IF($A713&gt;CM$1,"",$C713*INDEX('ETS yield tables'!$D$265:$CO$293,$B713,CM$1-$A713+1)/10^6)</f>
        <v>0</v>
      </c>
      <c r="CN713" cm="1">
        <f t="array" aca="1" ref="CN713" ca="1">IF($A713&gt;CN$1,"",$C713*INDEX('ETS yield tables'!$D$265:$CO$293,$B713,CN$1-$A713+1)/10^6)</f>
        <v>0</v>
      </c>
      <c r="CO713" cm="1">
        <f t="array" aca="1" ref="CO713" ca="1">IF($A713&gt;CO$1,"",$C713*INDEX('ETS yield tables'!$D$265:$CO$293,$B713,CO$1-$A713+1)/10^6)</f>
        <v>0</v>
      </c>
    </row>
    <row r="714" spans="1:93" hidden="1" outlineLevel="1">
      <c r="A714">
        <v>2019</v>
      </c>
      <c r="B714">
        <f t="shared" si="309"/>
        <v>1</v>
      </c>
      <c r="C714" s="1">
        <v>0</v>
      </c>
      <c r="D714" s="64"/>
      <c r="E714" s="64"/>
      <c r="F714" s="64"/>
      <c r="G714" s="64"/>
      <c r="H714" s="64"/>
      <c r="I714" s="64"/>
      <c r="J714" s="64"/>
      <c r="K714" s="64"/>
      <c r="L714" s="64"/>
      <c r="M714" s="64"/>
      <c r="N714" s="64"/>
      <c r="O714" s="64"/>
      <c r="P714" s="64"/>
      <c r="Q714" s="64"/>
      <c r="R714" s="64"/>
      <c r="S714" s="64"/>
      <c r="T714" s="64"/>
      <c r="U714" s="64"/>
      <c r="V714" s="64"/>
      <c r="W714" s="64"/>
      <c r="X714" s="64"/>
      <c r="Y714" s="64"/>
      <c r="Z714" s="64"/>
      <c r="AA714" s="64"/>
      <c r="AB714" s="64"/>
      <c r="AC714" s="64"/>
      <c r="AD714" s="64"/>
      <c r="AE714" s="64"/>
      <c r="AF714" t="str" cm="1">
        <f t="array" ref="AF714">IF($A714&gt;AF$1,"",$C714*INDEX('ETS yield tables'!$D$265:$CO$293,$B714,AF$1-$A714+1)/10^6)</f>
        <v/>
      </c>
      <c r="AG714" cm="1">
        <f t="array" ref="AG714">IF($A714&gt;AG$1,"",$C714*INDEX('ETS yield tables'!$D$265:$CO$293,$B714,AG$1-$A714+1)/10^6)</f>
        <v>0</v>
      </c>
      <c r="AH714" cm="1">
        <f t="array" aca="1" ref="AH714" ca="1">IF($A714&gt;AH$1,"",$C714*INDEX('ETS yield tables'!$D$265:$CO$293,$B714,AH$1-$A714+1)/10^6)</f>
        <v>0</v>
      </c>
      <c r="AI714" cm="1">
        <f t="array" aca="1" ref="AI714" ca="1">IF($A714&gt;AI$1,"",$C714*INDEX('ETS yield tables'!$D$265:$CO$293,$B714,AI$1-$A714+1)/10^6)</f>
        <v>0</v>
      </c>
      <c r="AJ714" cm="1">
        <f t="array" aca="1" ref="AJ714" ca="1">IF($A714&gt;AJ$1,"",$C714*INDEX('ETS yield tables'!$D$265:$CO$293,$B714,AJ$1-$A714+1)/10^6)</f>
        <v>0</v>
      </c>
      <c r="AK714" cm="1">
        <f t="array" aca="1" ref="AK714" ca="1">IF($A714&gt;AK$1,"",$C714*INDEX('ETS yield tables'!$D$265:$CO$293,$B714,AK$1-$A714+1)/10^6)</f>
        <v>0</v>
      </c>
      <c r="AL714" cm="1">
        <f t="array" aca="1" ref="AL714" ca="1">IF($A714&gt;AL$1,"",$C714*INDEX('ETS yield tables'!$D$265:$CO$293,$B714,AL$1-$A714+1)/10^6)</f>
        <v>0</v>
      </c>
      <c r="AM714" cm="1">
        <f t="array" aca="1" ref="AM714" ca="1">IF($A714&gt;AM$1,"",$C714*INDEX('ETS yield tables'!$D$265:$CO$293,$B714,AM$1-$A714+1)/10^6)</f>
        <v>0</v>
      </c>
      <c r="AN714" cm="1">
        <f t="array" aca="1" ref="AN714" ca="1">IF($A714&gt;AN$1,"",$C714*INDEX('ETS yield tables'!$D$265:$CO$293,$B714,AN$1-$A714+1)/10^6)</f>
        <v>0</v>
      </c>
      <c r="AO714" cm="1">
        <f t="array" aca="1" ref="AO714" ca="1">IF($A714&gt;AO$1,"",$C714*INDEX('ETS yield tables'!$D$265:$CO$293,$B714,AO$1-$A714+1)/10^6)</f>
        <v>0</v>
      </c>
      <c r="AP714" cm="1">
        <f t="array" aca="1" ref="AP714" ca="1">IF($A714&gt;AP$1,"",$C714*INDEX('ETS yield tables'!$D$265:$CO$293,$B714,AP$1-$A714+1)/10^6)</f>
        <v>0</v>
      </c>
      <c r="AQ714" cm="1">
        <f t="array" aca="1" ref="AQ714" ca="1">IF($A714&gt;AQ$1,"",$C714*INDEX('ETS yield tables'!$D$265:$CO$293,$B714,AQ$1-$A714+1)/10^6)</f>
        <v>0</v>
      </c>
      <c r="AR714" cm="1">
        <f t="array" aca="1" ref="AR714" ca="1">IF($A714&gt;AR$1,"",$C714*INDEX('ETS yield tables'!$D$265:$CO$293,$B714,AR$1-$A714+1)/10^6)</f>
        <v>0</v>
      </c>
      <c r="AS714" cm="1">
        <f t="array" aca="1" ref="AS714" ca="1">IF($A714&gt;AS$1,"",$C714*INDEX('ETS yield tables'!$D$265:$CO$293,$B714,AS$1-$A714+1)/10^6)</f>
        <v>0</v>
      </c>
      <c r="AT714" cm="1">
        <f t="array" aca="1" ref="AT714" ca="1">IF($A714&gt;AT$1,"",$C714*INDEX('ETS yield tables'!$D$265:$CO$293,$B714,AT$1-$A714+1)/10^6)</f>
        <v>0</v>
      </c>
      <c r="AU714" cm="1">
        <f t="array" aca="1" ref="AU714" ca="1">IF($A714&gt;AU$1,"",$C714*INDEX('ETS yield tables'!$D$265:$CO$293,$B714,AU$1-$A714+1)/10^6)</f>
        <v>0</v>
      </c>
      <c r="AV714" cm="1">
        <f t="array" aca="1" ref="AV714" ca="1">IF($A714&gt;AV$1,"",$C714*INDEX('ETS yield tables'!$D$265:$CO$293,$B714,AV$1-$A714+1)/10^6)</f>
        <v>0</v>
      </c>
      <c r="AW714" cm="1">
        <f t="array" aca="1" ref="AW714" ca="1">IF($A714&gt;AW$1,"",$C714*INDEX('ETS yield tables'!$D$265:$CO$293,$B714,AW$1-$A714+1)/10^6)</f>
        <v>0</v>
      </c>
      <c r="AX714" cm="1">
        <f t="array" aca="1" ref="AX714" ca="1">IF($A714&gt;AX$1,"",$C714*INDEX('ETS yield tables'!$D$265:$CO$293,$B714,AX$1-$A714+1)/10^6)</f>
        <v>0</v>
      </c>
      <c r="AY714" cm="1">
        <f t="array" aca="1" ref="AY714" ca="1">IF($A714&gt;AY$1,"",$C714*INDEX('ETS yield tables'!$D$265:$CO$293,$B714,AY$1-$A714+1)/10^6)</f>
        <v>0</v>
      </c>
      <c r="AZ714" cm="1">
        <f t="array" aca="1" ref="AZ714" ca="1">IF($A714&gt;AZ$1,"",$C714*INDEX('ETS yield tables'!$D$265:$CO$293,$B714,AZ$1-$A714+1)/10^6)</f>
        <v>0</v>
      </c>
      <c r="BA714" cm="1">
        <f t="array" aca="1" ref="BA714" ca="1">IF($A714&gt;BA$1,"",$C714*INDEX('ETS yield tables'!$D$265:$CO$293,$B714,BA$1-$A714+1)/10^6)</f>
        <v>0</v>
      </c>
      <c r="BB714" cm="1">
        <f t="array" aca="1" ref="BB714" ca="1">IF($A714&gt;BB$1,"",$C714*INDEX('ETS yield tables'!$D$265:$CO$293,$B714,BB$1-$A714+1)/10^6)</f>
        <v>0</v>
      </c>
      <c r="BC714" cm="1">
        <f t="array" aca="1" ref="BC714" ca="1">IF($A714&gt;BC$1,"",$C714*INDEX('ETS yield tables'!$D$265:$CO$293,$B714,BC$1-$A714+1)/10^6)</f>
        <v>0</v>
      </c>
      <c r="BD714" cm="1">
        <f t="array" aca="1" ref="BD714" ca="1">IF($A714&gt;BD$1,"",$C714*INDEX('ETS yield tables'!$D$265:$CO$293,$B714,BD$1-$A714+1)/10^6)</f>
        <v>0</v>
      </c>
      <c r="BE714" cm="1">
        <f t="array" aca="1" ref="BE714" ca="1">IF($A714&gt;BE$1,"",$C714*INDEX('ETS yield tables'!$D$265:$CO$293,$B714,BE$1-$A714+1)/10^6)</f>
        <v>0</v>
      </c>
      <c r="BF714" cm="1">
        <f t="array" aca="1" ref="BF714" ca="1">IF($A714&gt;BF$1,"",$C714*INDEX('ETS yield tables'!$D$265:$CO$293,$B714,BF$1-$A714+1)/10^6)</f>
        <v>0</v>
      </c>
      <c r="BG714" cm="1">
        <f t="array" aca="1" ref="BG714" ca="1">IF($A714&gt;BG$1,"",$C714*INDEX('ETS yield tables'!$D$265:$CO$293,$B714,BG$1-$A714+1)/10^6)</f>
        <v>0</v>
      </c>
      <c r="BH714" cm="1">
        <f t="array" aca="1" ref="BH714" ca="1">IF($A714&gt;BH$1,"",$C714*INDEX('ETS yield tables'!$D$265:$CO$293,$B714,BH$1-$A714+1)/10^6)</f>
        <v>0</v>
      </c>
      <c r="BI714" cm="1">
        <f t="array" aca="1" ref="BI714" ca="1">IF($A714&gt;BI$1,"",$C714*INDEX('ETS yield tables'!$D$265:$CO$293,$B714,BI$1-$A714+1)/10^6)</f>
        <v>0</v>
      </c>
      <c r="BJ714" cm="1">
        <f t="array" aca="1" ref="BJ714" ca="1">IF($A714&gt;BJ$1,"",$C714*INDEX('ETS yield tables'!$D$265:$CO$293,$B714,BJ$1-$A714+1)/10^6)</f>
        <v>0</v>
      </c>
      <c r="BK714" cm="1">
        <f t="array" aca="1" ref="BK714" ca="1">IF($A714&gt;BK$1,"",$C714*INDEX('ETS yield tables'!$D$265:$CO$293,$B714,BK$1-$A714+1)/10^6)</f>
        <v>0</v>
      </c>
      <c r="BL714" cm="1">
        <f t="array" aca="1" ref="BL714" ca="1">IF($A714&gt;BL$1,"",$C714*INDEX('ETS yield tables'!$D$265:$CO$293,$B714,BL$1-$A714+1)/10^6)</f>
        <v>0</v>
      </c>
      <c r="BM714" cm="1">
        <f t="array" aca="1" ref="BM714" ca="1">IF($A714&gt;BM$1,"",$C714*INDEX('ETS yield tables'!$D$265:$CO$293,$B714,BM$1-$A714+1)/10^6)</f>
        <v>0</v>
      </c>
      <c r="BN714" cm="1">
        <f t="array" aca="1" ref="BN714" ca="1">IF($A714&gt;BN$1,"",$C714*INDEX('ETS yield tables'!$D$265:$CO$293,$B714,BN$1-$A714+1)/10^6)</f>
        <v>0</v>
      </c>
      <c r="BO714" cm="1">
        <f t="array" aca="1" ref="BO714" ca="1">IF($A714&gt;BO$1,"",$C714*INDEX('ETS yield tables'!$D$265:$CO$293,$B714,BO$1-$A714+1)/10^6)</f>
        <v>0</v>
      </c>
      <c r="BP714" cm="1">
        <f t="array" aca="1" ref="BP714" ca="1">IF($A714&gt;BP$1,"",$C714*INDEX('ETS yield tables'!$D$265:$CO$293,$B714,BP$1-$A714+1)/10^6)</f>
        <v>0</v>
      </c>
      <c r="BQ714" cm="1">
        <f t="array" aca="1" ref="BQ714" ca="1">IF($A714&gt;BQ$1,"",$C714*INDEX('ETS yield tables'!$D$265:$CO$293,$B714,BQ$1-$A714+1)/10^6)</f>
        <v>0</v>
      </c>
      <c r="BR714" cm="1">
        <f t="array" aca="1" ref="BR714" ca="1">IF($A714&gt;BR$1,"",$C714*INDEX('ETS yield tables'!$D$265:$CO$293,$B714,BR$1-$A714+1)/10^6)</f>
        <v>0</v>
      </c>
      <c r="BS714" cm="1">
        <f t="array" aca="1" ref="BS714" ca="1">IF($A714&gt;BS$1,"",$C714*INDEX('ETS yield tables'!$D$265:$CO$293,$B714,BS$1-$A714+1)/10^6)</f>
        <v>0</v>
      </c>
      <c r="BT714" cm="1">
        <f t="array" aca="1" ref="BT714" ca="1">IF($A714&gt;BT$1,"",$C714*INDEX('ETS yield tables'!$D$265:$CO$293,$B714,BT$1-$A714+1)/10^6)</f>
        <v>0</v>
      </c>
      <c r="BU714" cm="1">
        <f t="array" aca="1" ref="BU714" ca="1">IF($A714&gt;BU$1,"",$C714*INDEX('ETS yield tables'!$D$265:$CO$293,$B714,BU$1-$A714+1)/10^6)</f>
        <v>0</v>
      </c>
      <c r="BV714" cm="1">
        <f t="array" aca="1" ref="BV714" ca="1">IF($A714&gt;BV$1,"",$C714*INDEX('ETS yield tables'!$D$265:$CO$293,$B714,BV$1-$A714+1)/10^6)</f>
        <v>0</v>
      </c>
      <c r="BW714" cm="1">
        <f t="array" aca="1" ref="BW714" ca="1">IF($A714&gt;BW$1,"",$C714*INDEX('ETS yield tables'!$D$265:$CO$293,$B714,BW$1-$A714+1)/10^6)</f>
        <v>0</v>
      </c>
      <c r="BX714" cm="1">
        <f t="array" aca="1" ref="BX714" ca="1">IF($A714&gt;BX$1,"",$C714*INDEX('ETS yield tables'!$D$265:$CO$293,$B714,BX$1-$A714+1)/10^6)</f>
        <v>0</v>
      </c>
      <c r="BY714" cm="1">
        <f t="array" aca="1" ref="BY714" ca="1">IF($A714&gt;BY$1,"",$C714*INDEX('ETS yield tables'!$D$265:$CO$293,$B714,BY$1-$A714+1)/10^6)</f>
        <v>0</v>
      </c>
      <c r="BZ714" cm="1">
        <f t="array" aca="1" ref="BZ714" ca="1">IF($A714&gt;BZ$1,"",$C714*INDEX('ETS yield tables'!$D$265:$CO$293,$B714,BZ$1-$A714+1)/10^6)</f>
        <v>0</v>
      </c>
      <c r="CA714" cm="1">
        <f t="array" aca="1" ref="CA714" ca="1">IF($A714&gt;CA$1,"",$C714*INDEX('ETS yield tables'!$D$265:$CO$293,$B714,CA$1-$A714+1)/10^6)</f>
        <v>0</v>
      </c>
      <c r="CB714" cm="1">
        <f t="array" aca="1" ref="CB714" ca="1">IF($A714&gt;CB$1,"",$C714*INDEX('ETS yield tables'!$D$265:$CO$293,$B714,CB$1-$A714+1)/10^6)</f>
        <v>0</v>
      </c>
      <c r="CC714" cm="1">
        <f t="array" aca="1" ref="CC714" ca="1">IF($A714&gt;CC$1,"",$C714*INDEX('ETS yield tables'!$D$265:$CO$293,$B714,CC$1-$A714+1)/10^6)</f>
        <v>0</v>
      </c>
      <c r="CD714" cm="1">
        <f t="array" aca="1" ref="CD714" ca="1">IF($A714&gt;CD$1,"",$C714*INDEX('ETS yield tables'!$D$265:$CO$293,$B714,CD$1-$A714+1)/10^6)</f>
        <v>0</v>
      </c>
      <c r="CE714" cm="1">
        <f t="array" aca="1" ref="CE714" ca="1">IF($A714&gt;CE$1,"",$C714*INDEX('ETS yield tables'!$D$265:$CO$293,$B714,CE$1-$A714+1)/10^6)</f>
        <v>0</v>
      </c>
      <c r="CF714" cm="1">
        <f t="array" aca="1" ref="CF714" ca="1">IF($A714&gt;CF$1,"",$C714*INDEX('ETS yield tables'!$D$265:$CO$293,$B714,CF$1-$A714+1)/10^6)</f>
        <v>0</v>
      </c>
      <c r="CG714" cm="1">
        <f t="array" aca="1" ref="CG714" ca="1">IF($A714&gt;CG$1,"",$C714*INDEX('ETS yield tables'!$D$265:$CO$293,$B714,CG$1-$A714+1)/10^6)</f>
        <v>0</v>
      </c>
      <c r="CH714" cm="1">
        <f t="array" aca="1" ref="CH714" ca="1">IF($A714&gt;CH$1,"",$C714*INDEX('ETS yield tables'!$D$265:$CO$293,$B714,CH$1-$A714+1)/10^6)</f>
        <v>0</v>
      </c>
      <c r="CI714" cm="1">
        <f t="array" aca="1" ref="CI714" ca="1">IF($A714&gt;CI$1,"",$C714*INDEX('ETS yield tables'!$D$265:$CO$293,$B714,CI$1-$A714+1)/10^6)</f>
        <v>0</v>
      </c>
      <c r="CJ714" cm="1">
        <f t="array" aca="1" ref="CJ714" ca="1">IF($A714&gt;CJ$1,"",$C714*INDEX('ETS yield tables'!$D$265:$CO$293,$B714,CJ$1-$A714+1)/10^6)</f>
        <v>0</v>
      </c>
      <c r="CK714" cm="1">
        <f t="array" aca="1" ref="CK714" ca="1">IF($A714&gt;CK$1,"",$C714*INDEX('ETS yield tables'!$D$265:$CO$293,$B714,CK$1-$A714+1)/10^6)</f>
        <v>0</v>
      </c>
      <c r="CL714" cm="1">
        <f t="array" aca="1" ref="CL714" ca="1">IF($A714&gt;CL$1,"",$C714*INDEX('ETS yield tables'!$D$265:$CO$293,$B714,CL$1-$A714+1)/10^6)</f>
        <v>0</v>
      </c>
      <c r="CM714" cm="1">
        <f t="array" aca="1" ref="CM714" ca="1">IF($A714&gt;CM$1,"",$C714*INDEX('ETS yield tables'!$D$265:$CO$293,$B714,CM$1-$A714+1)/10^6)</f>
        <v>0</v>
      </c>
      <c r="CN714" cm="1">
        <f t="array" aca="1" ref="CN714" ca="1">IF($A714&gt;CN$1,"",$C714*INDEX('ETS yield tables'!$D$265:$CO$293,$B714,CN$1-$A714+1)/10^6)</f>
        <v>0</v>
      </c>
      <c r="CO714" cm="1">
        <f t="array" aca="1" ref="CO714" ca="1">IF($A714&gt;CO$1,"",$C714*INDEX('ETS yield tables'!$D$265:$CO$293,$B714,CO$1-$A714+1)/10^6)</f>
        <v>0</v>
      </c>
    </row>
    <row r="715" spans="1:93" hidden="1" outlineLevel="1">
      <c r="A715">
        <v>2020</v>
      </c>
      <c r="B715">
        <f t="shared" si="309"/>
        <v>1</v>
      </c>
      <c r="C715" s="1">
        <v>0</v>
      </c>
      <c r="D715" s="64"/>
      <c r="E715" s="64"/>
      <c r="F715" s="64"/>
      <c r="G715" s="64"/>
      <c r="H715" s="64"/>
      <c r="I715" s="64"/>
      <c r="J715" s="64"/>
      <c r="K715" s="64"/>
      <c r="L715" s="64"/>
      <c r="M715" s="64"/>
      <c r="N715" s="64"/>
      <c r="O715" s="64"/>
      <c r="P715" s="64"/>
      <c r="Q715" s="64"/>
      <c r="R715" s="64"/>
      <c r="S715" s="64"/>
      <c r="T715" s="64"/>
      <c r="U715" s="64"/>
      <c r="V715" s="64"/>
      <c r="W715" s="64"/>
      <c r="X715" s="64"/>
      <c r="Y715" s="64"/>
      <c r="Z715" s="64"/>
      <c r="AA715" s="64"/>
      <c r="AB715" s="64"/>
      <c r="AC715" s="64"/>
      <c r="AD715" s="64"/>
      <c r="AE715" s="64"/>
      <c r="AF715" t="str" cm="1">
        <f t="array" ref="AF715">IF($A715&gt;AF$1,"",$C715*INDEX('ETS yield tables'!$D$265:$CO$293,$B715,AF$1-$A715+1)/10^6)</f>
        <v/>
      </c>
      <c r="AG715" t="str" cm="1">
        <f t="array" ref="AG715">IF($A715&gt;AG$1,"",$C715*INDEX('ETS yield tables'!$D$265:$CO$293,$B715,AG$1-$A715+1)/10^6)</f>
        <v/>
      </c>
      <c r="AH715" cm="1">
        <f t="array" ref="AH715">IF($A715&gt;AH$1,"",$C715*INDEX('ETS yield tables'!$D$265:$CO$293,$B715,AH$1-$A715+1)/10^6)</f>
        <v>0</v>
      </c>
      <c r="AI715" cm="1">
        <f t="array" aca="1" ref="AI715" ca="1">IF($A715&gt;AI$1,"",$C715*INDEX('ETS yield tables'!$D$265:$CO$293,$B715,AI$1-$A715+1)/10^6)</f>
        <v>0</v>
      </c>
      <c r="AJ715" cm="1">
        <f t="array" aca="1" ref="AJ715" ca="1">IF($A715&gt;AJ$1,"",$C715*INDEX('ETS yield tables'!$D$265:$CO$293,$B715,AJ$1-$A715+1)/10^6)</f>
        <v>0</v>
      </c>
      <c r="AK715" cm="1">
        <f t="array" aca="1" ref="AK715" ca="1">IF($A715&gt;AK$1,"",$C715*INDEX('ETS yield tables'!$D$265:$CO$293,$B715,AK$1-$A715+1)/10^6)</f>
        <v>0</v>
      </c>
      <c r="AL715" cm="1">
        <f t="array" aca="1" ref="AL715" ca="1">IF($A715&gt;AL$1,"",$C715*INDEX('ETS yield tables'!$D$265:$CO$293,$B715,AL$1-$A715+1)/10^6)</f>
        <v>0</v>
      </c>
      <c r="AM715" cm="1">
        <f t="array" aca="1" ref="AM715" ca="1">IF($A715&gt;AM$1,"",$C715*INDEX('ETS yield tables'!$D$265:$CO$293,$B715,AM$1-$A715+1)/10^6)</f>
        <v>0</v>
      </c>
      <c r="AN715" cm="1">
        <f t="array" aca="1" ref="AN715" ca="1">IF($A715&gt;AN$1,"",$C715*INDEX('ETS yield tables'!$D$265:$CO$293,$B715,AN$1-$A715+1)/10^6)</f>
        <v>0</v>
      </c>
      <c r="AO715" cm="1">
        <f t="array" aca="1" ref="AO715" ca="1">IF($A715&gt;AO$1,"",$C715*INDEX('ETS yield tables'!$D$265:$CO$293,$B715,AO$1-$A715+1)/10^6)</f>
        <v>0</v>
      </c>
      <c r="AP715" cm="1">
        <f t="array" aca="1" ref="AP715" ca="1">IF($A715&gt;AP$1,"",$C715*INDEX('ETS yield tables'!$D$265:$CO$293,$B715,AP$1-$A715+1)/10^6)</f>
        <v>0</v>
      </c>
      <c r="AQ715" cm="1">
        <f t="array" aca="1" ref="AQ715" ca="1">IF($A715&gt;AQ$1,"",$C715*INDEX('ETS yield tables'!$D$265:$CO$293,$B715,AQ$1-$A715+1)/10^6)</f>
        <v>0</v>
      </c>
      <c r="AR715" cm="1">
        <f t="array" aca="1" ref="AR715" ca="1">IF($A715&gt;AR$1,"",$C715*INDEX('ETS yield tables'!$D$265:$CO$293,$B715,AR$1-$A715+1)/10^6)</f>
        <v>0</v>
      </c>
      <c r="AS715" cm="1">
        <f t="array" aca="1" ref="AS715" ca="1">IF($A715&gt;AS$1,"",$C715*INDEX('ETS yield tables'!$D$265:$CO$293,$B715,AS$1-$A715+1)/10^6)</f>
        <v>0</v>
      </c>
      <c r="AT715" cm="1">
        <f t="array" aca="1" ref="AT715" ca="1">IF($A715&gt;AT$1,"",$C715*INDEX('ETS yield tables'!$D$265:$CO$293,$B715,AT$1-$A715+1)/10^6)</f>
        <v>0</v>
      </c>
      <c r="AU715" cm="1">
        <f t="array" aca="1" ref="AU715" ca="1">IF($A715&gt;AU$1,"",$C715*INDEX('ETS yield tables'!$D$265:$CO$293,$B715,AU$1-$A715+1)/10^6)</f>
        <v>0</v>
      </c>
      <c r="AV715" cm="1">
        <f t="array" aca="1" ref="AV715" ca="1">IF($A715&gt;AV$1,"",$C715*INDEX('ETS yield tables'!$D$265:$CO$293,$B715,AV$1-$A715+1)/10^6)</f>
        <v>0</v>
      </c>
      <c r="AW715" cm="1">
        <f t="array" aca="1" ref="AW715" ca="1">IF($A715&gt;AW$1,"",$C715*INDEX('ETS yield tables'!$D$265:$CO$293,$B715,AW$1-$A715+1)/10^6)</f>
        <v>0</v>
      </c>
      <c r="AX715" cm="1">
        <f t="array" aca="1" ref="AX715" ca="1">IF($A715&gt;AX$1,"",$C715*INDEX('ETS yield tables'!$D$265:$CO$293,$B715,AX$1-$A715+1)/10^6)</f>
        <v>0</v>
      </c>
      <c r="AY715" cm="1">
        <f t="array" aca="1" ref="AY715" ca="1">IF($A715&gt;AY$1,"",$C715*INDEX('ETS yield tables'!$D$265:$CO$293,$B715,AY$1-$A715+1)/10^6)</f>
        <v>0</v>
      </c>
      <c r="AZ715" cm="1">
        <f t="array" aca="1" ref="AZ715" ca="1">IF($A715&gt;AZ$1,"",$C715*INDEX('ETS yield tables'!$D$265:$CO$293,$B715,AZ$1-$A715+1)/10^6)</f>
        <v>0</v>
      </c>
      <c r="BA715" cm="1">
        <f t="array" aca="1" ref="BA715" ca="1">IF($A715&gt;BA$1,"",$C715*INDEX('ETS yield tables'!$D$265:$CO$293,$B715,BA$1-$A715+1)/10^6)</f>
        <v>0</v>
      </c>
      <c r="BB715" cm="1">
        <f t="array" aca="1" ref="BB715" ca="1">IF($A715&gt;BB$1,"",$C715*INDEX('ETS yield tables'!$D$265:$CO$293,$B715,BB$1-$A715+1)/10^6)</f>
        <v>0</v>
      </c>
      <c r="BC715" cm="1">
        <f t="array" aca="1" ref="BC715" ca="1">IF($A715&gt;BC$1,"",$C715*INDEX('ETS yield tables'!$D$265:$CO$293,$B715,BC$1-$A715+1)/10^6)</f>
        <v>0</v>
      </c>
      <c r="BD715" cm="1">
        <f t="array" aca="1" ref="BD715" ca="1">IF($A715&gt;BD$1,"",$C715*INDEX('ETS yield tables'!$D$265:$CO$293,$B715,BD$1-$A715+1)/10^6)</f>
        <v>0</v>
      </c>
      <c r="BE715" cm="1">
        <f t="array" aca="1" ref="BE715" ca="1">IF($A715&gt;BE$1,"",$C715*INDEX('ETS yield tables'!$D$265:$CO$293,$B715,BE$1-$A715+1)/10^6)</f>
        <v>0</v>
      </c>
      <c r="BF715" cm="1">
        <f t="array" aca="1" ref="BF715" ca="1">IF($A715&gt;BF$1,"",$C715*INDEX('ETS yield tables'!$D$265:$CO$293,$B715,BF$1-$A715+1)/10^6)</f>
        <v>0</v>
      </c>
      <c r="BG715" cm="1">
        <f t="array" aca="1" ref="BG715" ca="1">IF($A715&gt;BG$1,"",$C715*INDEX('ETS yield tables'!$D$265:$CO$293,$B715,BG$1-$A715+1)/10^6)</f>
        <v>0</v>
      </c>
      <c r="BH715" cm="1">
        <f t="array" aca="1" ref="BH715" ca="1">IF($A715&gt;BH$1,"",$C715*INDEX('ETS yield tables'!$D$265:$CO$293,$B715,BH$1-$A715+1)/10^6)</f>
        <v>0</v>
      </c>
      <c r="BI715" cm="1">
        <f t="array" aca="1" ref="BI715" ca="1">IF($A715&gt;BI$1,"",$C715*INDEX('ETS yield tables'!$D$265:$CO$293,$B715,BI$1-$A715+1)/10^6)</f>
        <v>0</v>
      </c>
      <c r="BJ715" cm="1">
        <f t="array" aca="1" ref="BJ715" ca="1">IF($A715&gt;BJ$1,"",$C715*INDEX('ETS yield tables'!$D$265:$CO$293,$B715,BJ$1-$A715+1)/10^6)</f>
        <v>0</v>
      </c>
      <c r="BK715" cm="1">
        <f t="array" aca="1" ref="BK715" ca="1">IF($A715&gt;BK$1,"",$C715*INDEX('ETS yield tables'!$D$265:$CO$293,$B715,BK$1-$A715+1)/10^6)</f>
        <v>0</v>
      </c>
      <c r="BL715" cm="1">
        <f t="array" aca="1" ref="BL715" ca="1">IF($A715&gt;BL$1,"",$C715*INDEX('ETS yield tables'!$D$265:$CO$293,$B715,BL$1-$A715+1)/10^6)</f>
        <v>0</v>
      </c>
      <c r="BM715" cm="1">
        <f t="array" aca="1" ref="BM715" ca="1">IF($A715&gt;BM$1,"",$C715*INDEX('ETS yield tables'!$D$265:$CO$293,$B715,BM$1-$A715+1)/10^6)</f>
        <v>0</v>
      </c>
      <c r="BN715" cm="1">
        <f t="array" aca="1" ref="BN715" ca="1">IF($A715&gt;BN$1,"",$C715*INDEX('ETS yield tables'!$D$265:$CO$293,$B715,BN$1-$A715+1)/10^6)</f>
        <v>0</v>
      </c>
      <c r="BO715" cm="1">
        <f t="array" aca="1" ref="BO715" ca="1">IF($A715&gt;BO$1,"",$C715*INDEX('ETS yield tables'!$D$265:$CO$293,$B715,BO$1-$A715+1)/10^6)</f>
        <v>0</v>
      </c>
      <c r="BP715" cm="1">
        <f t="array" aca="1" ref="BP715" ca="1">IF($A715&gt;BP$1,"",$C715*INDEX('ETS yield tables'!$D$265:$CO$293,$B715,BP$1-$A715+1)/10^6)</f>
        <v>0</v>
      </c>
      <c r="BQ715" cm="1">
        <f t="array" aca="1" ref="BQ715" ca="1">IF($A715&gt;BQ$1,"",$C715*INDEX('ETS yield tables'!$D$265:$CO$293,$B715,BQ$1-$A715+1)/10^6)</f>
        <v>0</v>
      </c>
      <c r="BR715" cm="1">
        <f t="array" aca="1" ref="BR715" ca="1">IF($A715&gt;BR$1,"",$C715*INDEX('ETS yield tables'!$D$265:$CO$293,$B715,BR$1-$A715+1)/10^6)</f>
        <v>0</v>
      </c>
      <c r="BS715" cm="1">
        <f t="array" aca="1" ref="BS715" ca="1">IF($A715&gt;BS$1,"",$C715*INDEX('ETS yield tables'!$D$265:$CO$293,$B715,BS$1-$A715+1)/10^6)</f>
        <v>0</v>
      </c>
      <c r="BT715" cm="1">
        <f t="array" aca="1" ref="BT715" ca="1">IF($A715&gt;BT$1,"",$C715*INDEX('ETS yield tables'!$D$265:$CO$293,$B715,BT$1-$A715+1)/10^6)</f>
        <v>0</v>
      </c>
      <c r="BU715" cm="1">
        <f t="array" aca="1" ref="BU715" ca="1">IF($A715&gt;BU$1,"",$C715*INDEX('ETS yield tables'!$D$265:$CO$293,$B715,BU$1-$A715+1)/10^6)</f>
        <v>0</v>
      </c>
      <c r="BV715" cm="1">
        <f t="array" aca="1" ref="BV715" ca="1">IF($A715&gt;BV$1,"",$C715*INDEX('ETS yield tables'!$D$265:$CO$293,$B715,BV$1-$A715+1)/10^6)</f>
        <v>0</v>
      </c>
      <c r="BW715" cm="1">
        <f t="array" aca="1" ref="BW715" ca="1">IF($A715&gt;BW$1,"",$C715*INDEX('ETS yield tables'!$D$265:$CO$293,$B715,BW$1-$A715+1)/10^6)</f>
        <v>0</v>
      </c>
      <c r="BX715" cm="1">
        <f t="array" aca="1" ref="BX715" ca="1">IF($A715&gt;BX$1,"",$C715*INDEX('ETS yield tables'!$D$265:$CO$293,$B715,BX$1-$A715+1)/10^6)</f>
        <v>0</v>
      </c>
      <c r="BY715" cm="1">
        <f t="array" aca="1" ref="BY715" ca="1">IF($A715&gt;BY$1,"",$C715*INDEX('ETS yield tables'!$D$265:$CO$293,$B715,BY$1-$A715+1)/10^6)</f>
        <v>0</v>
      </c>
      <c r="BZ715" cm="1">
        <f t="array" aca="1" ref="BZ715" ca="1">IF($A715&gt;BZ$1,"",$C715*INDEX('ETS yield tables'!$D$265:$CO$293,$B715,BZ$1-$A715+1)/10^6)</f>
        <v>0</v>
      </c>
      <c r="CA715" cm="1">
        <f t="array" aca="1" ref="CA715" ca="1">IF($A715&gt;CA$1,"",$C715*INDEX('ETS yield tables'!$D$265:$CO$293,$B715,CA$1-$A715+1)/10^6)</f>
        <v>0</v>
      </c>
      <c r="CB715" cm="1">
        <f t="array" aca="1" ref="CB715" ca="1">IF($A715&gt;CB$1,"",$C715*INDEX('ETS yield tables'!$D$265:$CO$293,$B715,CB$1-$A715+1)/10^6)</f>
        <v>0</v>
      </c>
      <c r="CC715" cm="1">
        <f t="array" aca="1" ref="CC715" ca="1">IF($A715&gt;CC$1,"",$C715*INDEX('ETS yield tables'!$D$265:$CO$293,$B715,CC$1-$A715+1)/10^6)</f>
        <v>0</v>
      </c>
      <c r="CD715" cm="1">
        <f t="array" aca="1" ref="CD715" ca="1">IF($A715&gt;CD$1,"",$C715*INDEX('ETS yield tables'!$D$265:$CO$293,$B715,CD$1-$A715+1)/10^6)</f>
        <v>0</v>
      </c>
      <c r="CE715" cm="1">
        <f t="array" aca="1" ref="CE715" ca="1">IF($A715&gt;CE$1,"",$C715*INDEX('ETS yield tables'!$D$265:$CO$293,$B715,CE$1-$A715+1)/10^6)</f>
        <v>0</v>
      </c>
      <c r="CF715" cm="1">
        <f t="array" aca="1" ref="CF715" ca="1">IF($A715&gt;CF$1,"",$C715*INDEX('ETS yield tables'!$D$265:$CO$293,$B715,CF$1-$A715+1)/10^6)</f>
        <v>0</v>
      </c>
      <c r="CG715" cm="1">
        <f t="array" aca="1" ref="CG715" ca="1">IF($A715&gt;CG$1,"",$C715*INDEX('ETS yield tables'!$D$265:$CO$293,$B715,CG$1-$A715+1)/10^6)</f>
        <v>0</v>
      </c>
      <c r="CH715" cm="1">
        <f t="array" aca="1" ref="CH715" ca="1">IF($A715&gt;CH$1,"",$C715*INDEX('ETS yield tables'!$D$265:$CO$293,$B715,CH$1-$A715+1)/10^6)</f>
        <v>0</v>
      </c>
      <c r="CI715" cm="1">
        <f t="array" aca="1" ref="CI715" ca="1">IF($A715&gt;CI$1,"",$C715*INDEX('ETS yield tables'!$D$265:$CO$293,$B715,CI$1-$A715+1)/10^6)</f>
        <v>0</v>
      </c>
      <c r="CJ715" cm="1">
        <f t="array" aca="1" ref="CJ715" ca="1">IF($A715&gt;CJ$1,"",$C715*INDEX('ETS yield tables'!$D$265:$CO$293,$B715,CJ$1-$A715+1)/10^6)</f>
        <v>0</v>
      </c>
      <c r="CK715" cm="1">
        <f t="array" aca="1" ref="CK715" ca="1">IF($A715&gt;CK$1,"",$C715*INDEX('ETS yield tables'!$D$265:$CO$293,$B715,CK$1-$A715+1)/10^6)</f>
        <v>0</v>
      </c>
      <c r="CL715" cm="1">
        <f t="array" aca="1" ref="CL715" ca="1">IF($A715&gt;CL$1,"",$C715*INDEX('ETS yield tables'!$D$265:$CO$293,$B715,CL$1-$A715+1)/10^6)</f>
        <v>0</v>
      </c>
      <c r="CM715" cm="1">
        <f t="array" aca="1" ref="CM715" ca="1">IF($A715&gt;CM$1,"",$C715*INDEX('ETS yield tables'!$D$265:$CO$293,$B715,CM$1-$A715+1)/10^6)</f>
        <v>0</v>
      </c>
      <c r="CN715" cm="1">
        <f t="array" aca="1" ref="CN715" ca="1">IF($A715&gt;CN$1,"",$C715*INDEX('ETS yield tables'!$D$265:$CO$293,$B715,CN$1-$A715+1)/10^6)</f>
        <v>0</v>
      </c>
      <c r="CO715" cm="1">
        <f t="array" aca="1" ref="CO715" ca="1">IF($A715&gt;CO$1,"",$C715*INDEX('ETS yield tables'!$D$265:$CO$293,$B715,CO$1-$A715+1)/10^6)</f>
        <v>0</v>
      </c>
    </row>
    <row r="716" spans="1:93" hidden="1" outlineLevel="1">
      <c r="A716">
        <v>2021</v>
      </c>
      <c r="B716">
        <f t="shared" si="309"/>
        <v>1</v>
      </c>
      <c r="C716" s="1">
        <v>0</v>
      </c>
      <c r="D716" s="64"/>
      <c r="E716" s="64"/>
      <c r="F716" s="64"/>
      <c r="G716" s="64"/>
      <c r="H716" s="64"/>
      <c r="I716" s="64"/>
      <c r="J716" s="64"/>
      <c r="K716" s="64"/>
      <c r="L716" s="64"/>
      <c r="M716" s="64"/>
      <c r="N716" s="64"/>
      <c r="O716" s="64"/>
      <c r="P716" s="64"/>
      <c r="Q716" s="64"/>
      <c r="R716" s="64"/>
      <c r="S716" s="64"/>
      <c r="T716" s="64"/>
      <c r="U716" s="64"/>
      <c r="V716" s="64"/>
      <c r="W716" s="64"/>
      <c r="X716" s="64"/>
      <c r="Y716" s="64"/>
      <c r="Z716" s="64"/>
      <c r="AA716" s="64"/>
      <c r="AB716" s="64"/>
      <c r="AC716" s="64"/>
      <c r="AD716" s="64"/>
      <c r="AE716" s="64"/>
      <c r="AF716" t="str" cm="1">
        <f t="array" ref="AF716">IF($A716&gt;AF$1,"",$C716*INDEX('ETS yield tables'!$D$265:$CO$293,$B716,AF$1-$A716+1)/10^6)</f>
        <v/>
      </c>
      <c r="AG716" t="str" cm="1">
        <f t="array" ref="AG716">IF($A716&gt;AG$1,"",$C716*INDEX('ETS yield tables'!$D$265:$CO$293,$B716,AG$1-$A716+1)/10^6)</f>
        <v/>
      </c>
      <c r="AH716" t="str" cm="1">
        <f t="array" ref="AH716">IF($A716&gt;AH$1,"",$C716*INDEX('ETS yield tables'!$D$265:$CO$293,$B716,AH$1-$A716+1)/10^6)</f>
        <v/>
      </c>
      <c r="AI716" cm="1">
        <f t="array" ref="AI716">IF($A716&gt;AI$1,"",$C716*INDEX('ETS yield tables'!$D$265:$CO$293,$B716,AI$1-$A716+1)/10^6)</f>
        <v>0</v>
      </c>
      <c r="AJ716" cm="1">
        <f t="array" aca="1" ref="AJ716" ca="1">IF($A716&gt;AJ$1,"",$C716*INDEX('ETS yield tables'!$D$265:$CO$293,$B716,AJ$1-$A716+1)/10^6)</f>
        <v>0</v>
      </c>
      <c r="AK716" cm="1">
        <f t="array" aca="1" ref="AK716" ca="1">IF($A716&gt;AK$1,"",$C716*INDEX('ETS yield tables'!$D$265:$CO$293,$B716,AK$1-$A716+1)/10^6)</f>
        <v>0</v>
      </c>
      <c r="AL716" cm="1">
        <f t="array" aca="1" ref="AL716" ca="1">IF($A716&gt;AL$1,"",$C716*INDEX('ETS yield tables'!$D$265:$CO$293,$B716,AL$1-$A716+1)/10^6)</f>
        <v>0</v>
      </c>
      <c r="AM716" cm="1">
        <f t="array" aca="1" ref="AM716" ca="1">IF($A716&gt;AM$1,"",$C716*INDEX('ETS yield tables'!$D$265:$CO$293,$B716,AM$1-$A716+1)/10^6)</f>
        <v>0</v>
      </c>
      <c r="AN716" cm="1">
        <f t="array" aca="1" ref="AN716" ca="1">IF($A716&gt;AN$1,"",$C716*INDEX('ETS yield tables'!$D$265:$CO$293,$B716,AN$1-$A716+1)/10^6)</f>
        <v>0</v>
      </c>
      <c r="AO716" cm="1">
        <f t="array" aca="1" ref="AO716" ca="1">IF($A716&gt;AO$1,"",$C716*INDEX('ETS yield tables'!$D$265:$CO$293,$B716,AO$1-$A716+1)/10^6)</f>
        <v>0</v>
      </c>
      <c r="AP716" cm="1">
        <f t="array" aca="1" ref="AP716" ca="1">IF($A716&gt;AP$1,"",$C716*INDEX('ETS yield tables'!$D$265:$CO$293,$B716,AP$1-$A716+1)/10^6)</f>
        <v>0</v>
      </c>
      <c r="AQ716" cm="1">
        <f t="array" aca="1" ref="AQ716" ca="1">IF($A716&gt;AQ$1,"",$C716*INDEX('ETS yield tables'!$D$265:$CO$293,$B716,AQ$1-$A716+1)/10^6)</f>
        <v>0</v>
      </c>
      <c r="AR716" cm="1">
        <f t="array" aca="1" ref="AR716" ca="1">IF($A716&gt;AR$1,"",$C716*INDEX('ETS yield tables'!$D$265:$CO$293,$B716,AR$1-$A716+1)/10^6)</f>
        <v>0</v>
      </c>
      <c r="AS716" cm="1">
        <f t="array" aca="1" ref="AS716" ca="1">IF($A716&gt;AS$1,"",$C716*INDEX('ETS yield tables'!$D$265:$CO$293,$B716,AS$1-$A716+1)/10^6)</f>
        <v>0</v>
      </c>
      <c r="AT716" cm="1">
        <f t="array" aca="1" ref="AT716" ca="1">IF($A716&gt;AT$1,"",$C716*INDEX('ETS yield tables'!$D$265:$CO$293,$B716,AT$1-$A716+1)/10^6)</f>
        <v>0</v>
      </c>
      <c r="AU716" cm="1">
        <f t="array" aca="1" ref="AU716" ca="1">IF($A716&gt;AU$1,"",$C716*INDEX('ETS yield tables'!$D$265:$CO$293,$B716,AU$1-$A716+1)/10^6)</f>
        <v>0</v>
      </c>
      <c r="AV716" cm="1">
        <f t="array" aca="1" ref="AV716" ca="1">IF($A716&gt;AV$1,"",$C716*INDEX('ETS yield tables'!$D$265:$CO$293,$B716,AV$1-$A716+1)/10^6)</f>
        <v>0</v>
      </c>
      <c r="AW716" cm="1">
        <f t="array" aca="1" ref="AW716" ca="1">IF($A716&gt;AW$1,"",$C716*INDEX('ETS yield tables'!$D$265:$CO$293,$B716,AW$1-$A716+1)/10^6)</f>
        <v>0</v>
      </c>
      <c r="AX716" cm="1">
        <f t="array" aca="1" ref="AX716" ca="1">IF($A716&gt;AX$1,"",$C716*INDEX('ETS yield tables'!$D$265:$CO$293,$B716,AX$1-$A716+1)/10^6)</f>
        <v>0</v>
      </c>
      <c r="AY716" cm="1">
        <f t="array" aca="1" ref="AY716" ca="1">IF($A716&gt;AY$1,"",$C716*INDEX('ETS yield tables'!$D$265:$CO$293,$B716,AY$1-$A716+1)/10^6)</f>
        <v>0</v>
      </c>
      <c r="AZ716" cm="1">
        <f t="array" aca="1" ref="AZ716" ca="1">IF($A716&gt;AZ$1,"",$C716*INDEX('ETS yield tables'!$D$265:$CO$293,$B716,AZ$1-$A716+1)/10^6)</f>
        <v>0</v>
      </c>
      <c r="BA716" cm="1">
        <f t="array" aca="1" ref="BA716" ca="1">IF($A716&gt;BA$1,"",$C716*INDEX('ETS yield tables'!$D$265:$CO$293,$B716,BA$1-$A716+1)/10^6)</f>
        <v>0</v>
      </c>
      <c r="BB716" cm="1">
        <f t="array" aca="1" ref="BB716" ca="1">IF($A716&gt;BB$1,"",$C716*INDEX('ETS yield tables'!$D$265:$CO$293,$B716,BB$1-$A716+1)/10^6)</f>
        <v>0</v>
      </c>
      <c r="BC716" cm="1">
        <f t="array" aca="1" ref="BC716" ca="1">IF($A716&gt;BC$1,"",$C716*INDEX('ETS yield tables'!$D$265:$CO$293,$B716,BC$1-$A716+1)/10^6)</f>
        <v>0</v>
      </c>
      <c r="BD716" cm="1">
        <f t="array" aca="1" ref="BD716" ca="1">IF($A716&gt;BD$1,"",$C716*INDEX('ETS yield tables'!$D$265:$CO$293,$B716,BD$1-$A716+1)/10^6)</f>
        <v>0</v>
      </c>
      <c r="BE716" cm="1">
        <f t="array" aca="1" ref="BE716" ca="1">IF($A716&gt;BE$1,"",$C716*INDEX('ETS yield tables'!$D$265:$CO$293,$B716,BE$1-$A716+1)/10^6)</f>
        <v>0</v>
      </c>
      <c r="BF716" cm="1">
        <f t="array" aca="1" ref="BF716" ca="1">IF($A716&gt;BF$1,"",$C716*INDEX('ETS yield tables'!$D$265:$CO$293,$B716,BF$1-$A716+1)/10^6)</f>
        <v>0</v>
      </c>
      <c r="BG716" cm="1">
        <f t="array" aca="1" ref="BG716" ca="1">IF($A716&gt;BG$1,"",$C716*INDEX('ETS yield tables'!$D$265:$CO$293,$B716,BG$1-$A716+1)/10^6)</f>
        <v>0</v>
      </c>
      <c r="BH716" cm="1">
        <f t="array" aca="1" ref="BH716" ca="1">IF($A716&gt;BH$1,"",$C716*INDEX('ETS yield tables'!$D$265:$CO$293,$B716,BH$1-$A716+1)/10^6)</f>
        <v>0</v>
      </c>
      <c r="BI716" cm="1">
        <f t="array" aca="1" ref="BI716" ca="1">IF($A716&gt;BI$1,"",$C716*INDEX('ETS yield tables'!$D$265:$CO$293,$B716,BI$1-$A716+1)/10^6)</f>
        <v>0</v>
      </c>
      <c r="BJ716" cm="1">
        <f t="array" aca="1" ref="BJ716" ca="1">IF($A716&gt;BJ$1,"",$C716*INDEX('ETS yield tables'!$D$265:$CO$293,$B716,BJ$1-$A716+1)/10^6)</f>
        <v>0</v>
      </c>
      <c r="BK716" cm="1">
        <f t="array" aca="1" ref="BK716" ca="1">IF($A716&gt;BK$1,"",$C716*INDEX('ETS yield tables'!$D$265:$CO$293,$B716,BK$1-$A716+1)/10^6)</f>
        <v>0</v>
      </c>
      <c r="BL716" cm="1">
        <f t="array" aca="1" ref="BL716" ca="1">IF($A716&gt;BL$1,"",$C716*INDEX('ETS yield tables'!$D$265:$CO$293,$B716,BL$1-$A716+1)/10^6)</f>
        <v>0</v>
      </c>
      <c r="BM716" cm="1">
        <f t="array" aca="1" ref="BM716" ca="1">IF($A716&gt;BM$1,"",$C716*INDEX('ETS yield tables'!$D$265:$CO$293,$B716,BM$1-$A716+1)/10^6)</f>
        <v>0</v>
      </c>
      <c r="BN716" cm="1">
        <f t="array" aca="1" ref="BN716" ca="1">IF($A716&gt;BN$1,"",$C716*INDEX('ETS yield tables'!$D$265:$CO$293,$B716,BN$1-$A716+1)/10^6)</f>
        <v>0</v>
      </c>
      <c r="BO716" cm="1">
        <f t="array" aca="1" ref="BO716" ca="1">IF($A716&gt;BO$1,"",$C716*INDEX('ETS yield tables'!$D$265:$CO$293,$B716,BO$1-$A716+1)/10^6)</f>
        <v>0</v>
      </c>
      <c r="BP716" cm="1">
        <f t="array" aca="1" ref="BP716" ca="1">IF($A716&gt;BP$1,"",$C716*INDEX('ETS yield tables'!$D$265:$CO$293,$B716,BP$1-$A716+1)/10^6)</f>
        <v>0</v>
      </c>
      <c r="BQ716" cm="1">
        <f t="array" aca="1" ref="BQ716" ca="1">IF($A716&gt;BQ$1,"",$C716*INDEX('ETS yield tables'!$D$265:$CO$293,$B716,BQ$1-$A716+1)/10^6)</f>
        <v>0</v>
      </c>
      <c r="BR716" cm="1">
        <f t="array" aca="1" ref="BR716" ca="1">IF($A716&gt;BR$1,"",$C716*INDEX('ETS yield tables'!$D$265:$CO$293,$B716,BR$1-$A716+1)/10^6)</f>
        <v>0</v>
      </c>
      <c r="BS716" cm="1">
        <f t="array" aca="1" ref="BS716" ca="1">IF($A716&gt;BS$1,"",$C716*INDEX('ETS yield tables'!$D$265:$CO$293,$B716,BS$1-$A716+1)/10^6)</f>
        <v>0</v>
      </c>
      <c r="BT716" cm="1">
        <f t="array" aca="1" ref="BT716" ca="1">IF($A716&gt;BT$1,"",$C716*INDEX('ETS yield tables'!$D$265:$CO$293,$B716,BT$1-$A716+1)/10^6)</f>
        <v>0</v>
      </c>
      <c r="BU716" cm="1">
        <f t="array" aca="1" ref="BU716" ca="1">IF($A716&gt;BU$1,"",$C716*INDEX('ETS yield tables'!$D$265:$CO$293,$B716,BU$1-$A716+1)/10^6)</f>
        <v>0</v>
      </c>
      <c r="BV716" cm="1">
        <f t="array" aca="1" ref="BV716" ca="1">IF($A716&gt;BV$1,"",$C716*INDEX('ETS yield tables'!$D$265:$CO$293,$B716,BV$1-$A716+1)/10^6)</f>
        <v>0</v>
      </c>
      <c r="BW716" cm="1">
        <f t="array" aca="1" ref="BW716" ca="1">IF($A716&gt;BW$1,"",$C716*INDEX('ETS yield tables'!$D$265:$CO$293,$B716,BW$1-$A716+1)/10^6)</f>
        <v>0</v>
      </c>
      <c r="BX716" cm="1">
        <f t="array" aca="1" ref="BX716" ca="1">IF($A716&gt;BX$1,"",$C716*INDEX('ETS yield tables'!$D$265:$CO$293,$B716,BX$1-$A716+1)/10^6)</f>
        <v>0</v>
      </c>
      <c r="BY716" cm="1">
        <f t="array" aca="1" ref="BY716" ca="1">IF($A716&gt;BY$1,"",$C716*INDEX('ETS yield tables'!$D$265:$CO$293,$B716,BY$1-$A716+1)/10^6)</f>
        <v>0</v>
      </c>
      <c r="BZ716" cm="1">
        <f t="array" aca="1" ref="BZ716" ca="1">IF($A716&gt;BZ$1,"",$C716*INDEX('ETS yield tables'!$D$265:$CO$293,$B716,BZ$1-$A716+1)/10^6)</f>
        <v>0</v>
      </c>
      <c r="CA716" cm="1">
        <f t="array" aca="1" ref="CA716" ca="1">IF($A716&gt;CA$1,"",$C716*INDEX('ETS yield tables'!$D$265:$CO$293,$B716,CA$1-$A716+1)/10^6)</f>
        <v>0</v>
      </c>
      <c r="CB716" cm="1">
        <f t="array" aca="1" ref="CB716" ca="1">IF($A716&gt;CB$1,"",$C716*INDEX('ETS yield tables'!$D$265:$CO$293,$B716,CB$1-$A716+1)/10^6)</f>
        <v>0</v>
      </c>
      <c r="CC716" cm="1">
        <f t="array" aca="1" ref="CC716" ca="1">IF($A716&gt;CC$1,"",$C716*INDEX('ETS yield tables'!$D$265:$CO$293,$B716,CC$1-$A716+1)/10^6)</f>
        <v>0</v>
      </c>
      <c r="CD716" cm="1">
        <f t="array" aca="1" ref="CD716" ca="1">IF($A716&gt;CD$1,"",$C716*INDEX('ETS yield tables'!$D$265:$CO$293,$B716,CD$1-$A716+1)/10^6)</f>
        <v>0</v>
      </c>
      <c r="CE716" cm="1">
        <f t="array" aca="1" ref="CE716" ca="1">IF($A716&gt;CE$1,"",$C716*INDEX('ETS yield tables'!$D$265:$CO$293,$B716,CE$1-$A716+1)/10^6)</f>
        <v>0</v>
      </c>
      <c r="CF716" cm="1">
        <f t="array" aca="1" ref="CF716" ca="1">IF($A716&gt;CF$1,"",$C716*INDEX('ETS yield tables'!$D$265:$CO$293,$B716,CF$1-$A716+1)/10^6)</f>
        <v>0</v>
      </c>
      <c r="CG716" cm="1">
        <f t="array" aca="1" ref="CG716" ca="1">IF($A716&gt;CG$1,"",$C716*INDEX('ETS yield tables'!$D$265:$CO$293,$B716,CG$1-$A716+1)/10^6)</f>
        <v>0</v>
      </c>
      <c r="CH716" cm="1">
        <f t="array" aca="1" ref="CH716" ca="1">IF($A716&gt;CH$1,"",$C716*INDEX('ETS yield tables'!$D$265:$CO$293,$B716,CH$1-$A716+1)/10^6)</f>
        <v>0</v>
      </c>
      <c r="CI716" cm="1">
        <f t="array" aca="1" ref="CI716" ca="1">IF($A716&gt;CI$1,"",$C716*INDEX('ETS yield tables'!$D$265:$CO$293,$B716,CI$1-$A716+1)/10^6)</f>
        <v>0</v>
      </c>
      <c r="CJ716" cm="1">
        <f t="array" aca="1" ref="CJ716" ca="1">IF($A716&gt;CJ$1,"",$C716*INDEX('ETS yield tables'!$D$265:$CO$293,$B716,CJ$1-$A716+1)/10^6)</f>
        <v>0</v>
      </c>
      <c r="CK716" cm="1">
        <f t="array" aca="1" ref="CK716" ca="1">IF($A716&gt;CK$1,"",$C716*INDEX('ETS yield tables'!$D$265:$CO$293,$B716,CK$1-$A716+1)/10^6)</f>
        <v>0</v>
      </c>
      <c r="CL716" cm="1">
        <f t="array" aca="1" ref="CL716" ca="1">IF($A716&gt;CL$1,"",$C716*INDEX('ETS yield tables'!$D$265:$CO$293,$B716,CL$1-$A716+1)/10^6)</f>
        <v>0</v>
      </c>
      <c r="CM716" cm="1">
        <f t="array" aca="1" ref="CM716" ca="1">IF($A716&gt;CM$1,"",$C716*INDEX('ETS yield tables'!$D$265:$CO$293,$B716,CM$1-$A716+1)/10^6)</f>
        <v>0</v>
      </c>
      <c r="CN716" cm="1">
        <f t="array" aca="1" ref="CN716" ca="1">IF($A716&gt;CN$1,"",$C716*INDEX('ETS yield tables'!$D$265:$CO$293,$B716,CN$1-$A716+1)/10^6)</f>
        <v>0</v>
      </c>
      <c r="CO716" cm="1">
        <f t="array" aca="1" ref="CO716" ca="1">IF($A716&gt;CO$1,"",$C716*INDEX('ETS yield tables'!$D$265:$CO$293,$B716,CO$1-$A716+1)/10^6)</f>
        <v>0</v>
      </c>
    </row>
    <row r="717" spans="1:93" hidden="1" outlineLevel="1">
      <c r="A717">
        <v>2022</v>
      </c>
      <c r="B717">
        <f t="shared" si="309"/>
        <v>1</v>
      </c>
      <c r="C717" s="1">
        <v>0</v>
      </c>
      <c r="D717" s="64"/>
      <c r="E717" s="64"/>
      <c r="F717" s="64"/>
      <c r="G717" s="64"/>
      <c r="H717" s="64"/>
      <c r="I717" s="64"/>
      <c r="J717" s="64"/>
      <c r="K717" s="64"/>
      <c r="L717" s="64"/>
      <c r="M717" s="64"/>
      <c r="N717" s="64"/>
      <c r="O717" s="64"/>
      <c r="P717" s="64"/>
      <c r="Q717" s="64"/>
      <c r="R717" s="64"/>
      <c r="S717" s="64"/>
      <c r="T717" s="64"/>
      <c r="U717" s="64"/>
      <c r="V717" s="64"/>
      <c r="W717" s="64"/>
      <c r="X717" s="64"/>
      <c r="Y717" s="64"/>
      <c r="Z717" s="64"/>
      <c r="AA717" s="64"/>
      <c r="AB717" s="64"/>
      <c r="AC717" s="64"/>
      <c r="AD717" s="64"/>
      <c r="AE717" s="64"/>
      <c r="AF717" t="str" cm="1">
        <f t="array" ref="AF717">IF($A717&gt;AF$1,"",$C717*INDEX('ETS yield tables'!$D$265:$CO$293,$B717,AF$1-$A717+1)/10^6)</f>
        <v/>
      </c>
      <c r="AG717" t="str" cm="1">
        <f t="array" ref="AG717">IF($A717&gt;AG$1,"",$C717*INDEX('ETS yield tables'!$D$265:$CO$293,$B717,AG$1-$A717+1)/10^6)</f>
        <v/>
      </c>
      <c r="AH717" t="str" cm="1">
        <f t="array" ref="AH717">IF($A717&gt;AH$1,"",$C717*INDEX('ETS yield tables'!$D$265:$CO$293,$B717,AH$1-$A717+1)/10^6)</f>
        <v/>
      </c>
      <c r="AI717" t="str" cm="1">
        <f t="array" ref="AI717">IF($A717&gt;AI$1,"",$C717*INDEX('ETS yield tables'!$D$265:$CO$293,$B717,AI$1-$A717+1)/10^6)</f>
        <v/>
      </c>
      <c r="AJ717" cm="1">
        <f t="array" ref="AJ717">IF($A717&gt;AJ$1,"",$C717*INDEX('ETS yield tables'!$D$265:$CO$293,$B717,AJ$1-$A717+1)/10^6)</f>
        <v>0</v>
      </c>
      <c r="AK717" cm="1">
        <f t="array" aca="1" ref="AK717" ca="1">IF($A717&gt;AK$1,"",$C717*INDEX('ETS yield tables'!$D$265:$CO$293,$B717,AK$1-$A717+1)/10^6)</f>
        <v>0</v>
      </c>
      <c r="AL717" cm="1">
        <f t="array" aca="1" ref="AL717" ca="1">IF($A717&gt;AL$1,"",$C717*INDEX('ETS yield tables'!$D$265:$CO$293,$B717,AL$1-$A717+1)/10^6)</f>
        <v>0</v>
      </c>
      <c r="AM717" cm="1">
        <f t="array" aca="1" ref="AM717" ca="1">IF($A717&gt;AM$1,"",$C717*INDEX('ETS yield tables'!$D$265:$CO$293,$B717,AM$1-$A717+1)/10^6)</f>
        <v>0</v>
      </c>
      <c r="AN717" cm="1">
        <f t="array" aca="1" ref="AN717" ca="1">IF($A717&gt;AN$1,"",$C717*INDEX('ETS yield tables'!$D$265:$CO$293,$B717,AN$1-$A717+1)/10^6)</f>
        <v>0</v>
      </c>
      <c r="AO717" cm="1">
        <f t="array" aca="1" ref="AO717" ca="1">IF($A717&gt;AO$1,"",$C717*INDEX('ETS yield tables'!$D$265:$CO$293,$B717,AO$1-$A717+1)/10^6)</f>
        <v>0</v>
      </c>
      <c r="AP717" cm="1">
        <f t="array" aca="1" ref="AP717" ca="1">IF($A717&gt;AP$1,"",$C717*INDEX('ETS yield tables'!$D$265:$CO$293,$B717,AP$1-$A717+1)/10^6)</f>
        <v>0</v>
      </c>
      <c r="AQ717" cm="1">
        <f t="array" aca="1" ref="AQ717" ca="1">IF($A717&gt;AQ$1,"",$C717*INDEX('ETS yield tables'!$D$265:$CO$293,$B717,AQ$1-$A717+1)/10^6)</f>
        <v>0</v>
      </c>
      <c r="AR717" cm="1">
        <f t="array" aca="1" ref="AR717" ca="1">IF($A717&gt;AR$1,"",$C717*INDEX('ETS yield tables'!$D$265:$CO$293,$B717,AR$1-$A717+1)/10^6)</f>
        <v>0</v>
      </c>
      <c r="AS717" cm="1">
        <f t="array" aca="1" ref="AS717" ca="1">IF($A717&gt;AS$1,"",$C717*INDEX('ETS yield tables'!$D$265:$CO$293,$B717,AS$1-$A717+1)/10^6)</f>
        <v>0</v>
      </c>
      <c r="AT717" cm="1">
        <f t="array" aca="1" ref="AT717" ca="1">IF($A717&gt;AT$1,"",$C717*INDEX('ETS yield tables'!$D$265:$CO$293,$B717,AT$1-$A717+1)/10^6)</f>
        <v>0</v>
      </c>
      <c r="AU717" cm="1">
        <f t="array" aca="1" ref="AU717" ca="1">IF($A717&gt;AU$1,"",$C717*INDEX('ETS yield tables'!$D$265:$CO$293,$B717,AU$1-$A717+1)/10^6)</f>
        <v>0</v>
      </c>
      <c r="AV717" cm="1">
        <f t="array" aca="1" ref="AV717" ca="1">IF($A717&gt;AV$1,"",$C717*INDEX('ETS yield tables'!$D$265:$CO$293,$B717,AV$1-$A717+1)/10^6)</f>
        <v>0</v>
      </c>
      <c r="AW717" cm="1">
        <f t="array" aca="1" ref="AW717" ca="1">IF($A717&gt;AW$1,"",$C717*INDEX('ETS yield tables'!$D$265:$CO$293,$B717,AW$1-$A717+1)/10^6)</f>
        <v>0</v>
      </c>
      <c r="AX717" cm="1">
        <f t="array" aca="1" ref="AX717" ca="1">IF($A717&gt;AX$1,"",$C717*INDEX('ETS yield tables'!$D$265:$CO$293,$B717,AX$1-$A717+1)/10^6)</f>
        <v>0</v>
      </c>
      <c r="AY717" cm="1">
        <f t="array" aca="1" ref="AY717" ca="1">IF($A717&gt;AY$1,"",$C717*INDEX('ETS yield tables'!$D$265:$CO$293,$B717,AY$1-$A717+1)/10^6)</f>
        <v>0</v>
      </c>
      <c r="AZ717" cm="1">
        <f t="array" aca="1" ref="AZ717" ca="1">IF($A717&gt;AZ$1,"",$C717*INDEX('ETS yield tables'!$D$265:$CO$293,$B717,AZ$1-$A717+1)/10^6)</f>
        <v>0</v>
      </c>
      <c r="BA717" cm="1">
        <f t="array" aca="1" ref="BA717" ca="1">IF($A717&gt;BA$1,"",$C717*INDEX('ETS yield tables'!$D$265:$CO$293,$B717,BA$1-$A717+1)/10^6)</f>
        <v>0</v>
      </c>
      <c r="BB717" cm="1">
        <f t="array" aca="1" ref="BB717" ca="1">IF($A717&gt;BB$1,"",$C717*INDEX('ETS yield tables'!$D$265:$CO$293,$B717,BB$1-$A717+1)/10^6)</f>
        <v>0</v>
      </c>
      <c r="BC717" cm="1">
        <f t="array" aca="1" ref="BC717" ca="1">IF($A717&gt;BC$1,"",$C717*INDEX('ETS yield tables'!$D$265:$CO$293,$B717,BC$1-$A717+1)/10^6)</f>
        <v>0</v>
      </c>
      <c r="BD717" cm="1">
        <f t="array" aca="1" ref="BD717" ca="1">IF($A717&gt;BD$1,"",$C717*INDEX('ETS yield tables'!$D$265:$CO$293,$B717,BD$1-$A717+1)/10^6)</f>
        <v>0</v>
      </c>
      <c r="BE717" cm="1">
        <f t="array" aca="1" ref="BE717" ca="1">IF($A717&gt;BE$1,"",$C717*INDEX('ETS yield tables'!$D$265:$CO$293,$B717,BE$1-$A717+1)/10^6)</f>
        <v>0</v>
      </c>
      <c r="BF717" cm="1">
        <f t="array" aca="1" ref="BF717" ca="1">IF($A717&gt;BF$1,"",$C717*INDEX('ETS yield tables'!$D$265:$CO$293,$B717,BF$1-$A717+1)/10^6)</f>
        <v>0</v>
      </c>
      <c r="BG717" cm="1">
        <f t="array" aca="1" ref="BG717" ca="1">IF($A717&gt;BG$1,"",$C717*INDEX('ETS yield tables'!$D$265:$CO$293,$B717,BG$1-$A717+1)/10^6)</f>
        <v>0</v>
      </c>
      <c r="BH717" cm="1">
        <f t="array" aca="1" ref="BH717" ca="1">IF($A717&gt;BH$1,"",$C717*INDEX('ETS yield tables'!$D$265:$CO$293,$B717,BH$1-$A717+1)/10^6)</f>
        <v>0</v>
      </c>
      <c r="BI717" cm="1">
        <f t="array" aca="1" ref="BI717" ca="1">IF($A717&gt;BI$1,"",$C717*INDEX('ETS yield tables'!$D$265:$CO$293,$B717,BI$1-$A717+1)/10^6)</f>
        <v>0</v>
      </c>
      <c r="BJ717" cm="1">
        <f t="array" aca="1" ref="BJ717" ca="1">IF($A717&gt;BJ$1,"",$C717*INDEX('ETS yield tables'!$D$265:$CO$293,$B717,BJ$1-$A717+1)/10^6)</f>
        <v>0</v>
      </c>
      <c r="BK717" cm="1">
        <f t="array" aca="1" ref="BK717" ca="1">IF($A717&gt;BK$1,"",$C717*INDEX('ETS yield tables'!$D$265:$CO$293,$B717,BK$1-$A717+1)/10^6)</f>
        <v>0</v>
      </c>
      <c r="BL717" cm="1">
        <f t="array" aca="1" ref="BL717" ca="1">IF($A717&gt;BL$1,"",$C717*INDEX('ETS yield tables'!$D$265:$CO$293,$B717,BL$1-$A717+1)/10^6)</f>
        <v>0</v>
      </c>
      <c r="BM717" cm="1">
        <f t="array" aca="1" ref="BM717" ca="1">IF($A717&gt;BM$1,"",$C717*INDEX('ETS yield tables'!$D$265:$CO$293,$B717,BM$1-$A717+1)/10^6)</f>
        <v>0</v>
      </c>
      <c r="BN717" cm="1">
        <f t="array" aca="1" ref="BN717" ca="1">IF($A717&gt;BN$1,"",$C717*INDEX('ETS yield tables'!$D$265:$CO$293,$B717,BN$1-$A717+1)/10^6)</f>
        <v>0</v>
      </c>
      <c r="BO717" cm="1">
        <f t="array" aca="1" ref="BO717" ca="1">IF($A717&gt;BO$1,"",$C717*INDEX('ETS yield tables'!$D$265:$CO$293,$B717,BO$1-$A717+1)/10^6)</f>
        <v>0</v>
      </c>
      <c r="BP717" cm="1">
        <f t="array" aca="1" ref="BP717" ca="1">IF($A717&gt;BP$1,"",$C717*INDEX('ETS yield tables'!$D$265:$CO$293,$B717,BP$1-$A717+1)/10^6)</f>
        <v>0</v>
      </c>
      <c r="BQ717" cm="1">
        <f t="array" aca="1" ref="BQ717" ca="1">IF($A717&gt;BQ$1,"",$C717*INDEX('ETS yield tables'!$D$265:$CO$293,$B717,BQ$1-$A717+1)/10^6)</f>
        <v>0</v>
      </c>
      <c r="BR717" cm="1">
        <f t="array" aca="1" ref="BR717" ca="1">IF($A717&gt;BR$1,"",$C717*INDEX('ETS yield tables'!$D$265:$CO$293,$B717,BR$1-$A717+1)/10^6)</f>
        <v>0</v>
      </c>
      <c r="BS717" cm="1">
        <f t="array" aca="1" ref="BS717" ca="1">IF($A717&gt;BS$1,"",$C717*INDEX('ETS yield tables'!$D$265:$CO$293,$B717,BS$1-$A717+1)/10^6)</f>
        <v>0</v>
      </c>
      <c r="BT717" cm="1">
        <f t="array" aca="1" ref="BT717" ca="1">IF($A717&gt;BT$1,"",$C717*INDEX('ETS yield tables'!$D$265:$CO$293,$B717,BT$1-$A717+1)/10^6)</f>
        <v>0</v>
      </c>
      <c r="BU717" cm="1">
        <f t="array" aca="1" ref="BU717" ca="1">IF($A717&gt;BU$1,"",$C717*INDEX('ETS yield tables'!$D$265:$CO$293,$B717,BU$1-$A717+1)/10^6)</f>
        <v>0</v>
      </c>
      <c r="BV717" cm="1">
        <f t="array" aca="1" ref="BV717" ca="1">IF($A717&gt;BV$1,"",$C717*INDEX('ETS yield tables'!$D$265:$CO$293,$B717,BV$1-$A717+1)/10^6)</f>
        <v>0</v>
      </c>
      <c r="BW717" cm="1">
        <f t="array" aca="1" ref="BW717" ca="1">IF($A717&gt;BW$1,"",$C717*INDEX('ETS yield tables'!$D$265:$CO$293,$B717,BW$1-$A717+1)/10^6)</f>
        <v>0</v>
      </c>
      <c r="BX717" cm="1">
        <f t="array" aca="1" ref="BX717" ca="1">IF($A717&gt;BX$1,"",$C717*INDEX('ETS yield tables'!$D$265:$CO$293,$B717,BX$1-$A717+1)/10^6)</f>
        <v>0</v>
      </c>
      <c r="BY717" cm="1">
        <f t="array" aca="1" ref="BY717" ca="1">IF($A717&gt;BY$1,"",$C717*INDEX('ETS yield tables'!$D$265:$CO$293,$B717,BY$1-$A717+1)/10^6)</f>
        <v>0</v>
      </c>
      <c r="BZ717" cm="1">
        <f t="array" aca="1" ref="BZ717" ca="1">IF($A717&gt;BZ$1,"",$C717*INDEX('ETS yield tables'!$D$265:$CO$293,$B717,BZ$1-$A717+1)/10^6)</f>
        <v>0</v>
      </c>
      <c r="CA717" cm="1">
        <f t="array" aca="1" ref="CA717" ca="1">IF($A717&gt;CA$1,"",$C717*INDEX('ETS yield tables'!$D$265:$CO$293,$B717,CA$1-$A717+1)/10^6)</f>
        <v>0</v>
      </c>
      <c r="CB717" cm="1">
        <f t="array" aca="1" ref="CB717" ca="1">IF($A717&gt;CB$1,"",$C717*INDEX('ETS yield tables'!$D$265:$CO$293,$B717,CB$1-$A717+1)/10^6)</f>
        <v>0</v>
      </c>
      <c r="CC717" cm="1">
        <f t="array" aca="1" ref="CC717" ca="1">IF($A717&gt;CC$1,"",$C717*INDEX('ETS yield tables'!$D$265:$CO$293,$B717,CC$1-$A717+1)/10^6)</f>
        <v>0</v>
      </c>
      <c r="CD717" cm="1">
        <f t="array" aca="1" ref="CD717" ca="1">IF($A717&gt;CD$1,"",$C717*INDEX('ETS yield tables'!$D$265:$CO$293,$B717,CD$1-$A717+1)/10^6)</f>
        <v>0</v>
      </c>
      <c r="CE717" cm="1">
        <f t="array" aca="1" ref="CE717" ca="1">IF($A717&gt;CE$1,"",$C717*INDEX('ETS yield tables'!$D$265:$CO$293,$B717,CE$1-$A717+1)/10^6)</f>
        <v>0</v>
      </c>
      <c r="CF717" cm="1">
        <f t="array" aca="1" ref="CF717" ca="1">IF($A717&gt;CF$1,"",$C717*INDEX('ETS yield tables'!$D$265:$CO$293,$B717,CF$1-$A717+1)/10^6)</f>
        <v>0</v>
      </c>
      <c r="CG717" cm="1">
        <f t="array" aca="1" ref="CG717" ca="1">IF($A717&gt;CG$1,"",$C717*INDEX('ETS yield tables'!$D$265:$CO$293,$B717,CG$1-$A717+1)/10^6)</f>
        <v>0</v>
      </c>
      <c r="CH717" cm="1">
        <f t="array" aca="1" ref="CH717" ca="1">IF($A717&gt;CH$1,"",$C717*INDEX('ETS yield tables'!$D$265:$CO$293,$B717,CH$1-$A717+1)/10^6)</f>
        <v>0</v>
      </c>
      <c r="CI717" cm="1">
        <f t="array" aca="1" ref="CI717" ca="1">IF($A717&gt;CI$1,"",$C717*INDEX('ETS yield tables'!$D$265:$CO$293,$B717,CI$1-$A717+1)/10^6)</f>
        <v>0</v>
      </c>
      <c r="CJ717" cm="1">
        <f t="array" aca="1" ref="CJ717" ca="1">IF($A717&gt;CJ$1,"",$C717*INDEX('ETS yield tables'!$D$265:$CO$293,$B717,CJ$1-$A717+1)/10^6)</f>
        <v>0</v>
      </c>
      <c r="CK717" cm="1">
        <f t="array" aca="1" ref="CK717" ca="1">IF($A717&gt;CK$1,"",$C717*INDEX('ETS yield tables'!$D$265:$CO$293,$B717,CK$1-$A717+1)/10^6)</f>
        <v>0</v>
      </c>
      <c r="CL717" cm="1">
        <f t="array" aca="1" ref="CL717" ca="1">IF($A717&gt;CL$1,"",$C717*INDEX('ETS yield tables'!$D$265:$CO$293,$B717,CL$1-$A717+1)/10^6)</f>
        <v>0</v>
      </c>
      <c r="CM717" cm="1">
        <f t="array" aca="1" ref="CM717" ca="1">IF($A717&gt;CM$1,"",$C717*INDEX('ETS yield tables'!$D$265:$CO$293,$B717,CM$1-$A717+1)/10^6)</f>
        <v>0</v>
      </c>
      <c r="CN717" cm="1">
        <f t="array" aca="1" ref="CN717" ca="1">IF($A717&gt;CN$1,"",$C717*INDEX('ETS yield tables'!$D$265:$CO$293,$B717,CN$1-$A717+1)/10^6)</f>
        <v>0</v>
      </c>
      <c r="CO717" cm="1">
        <f t="array" aca="1" ref="CO717" ca="1">IF($A717&gt;CO$1,"",$C717*INDEX('ETS yield tables'!$D$265:$CO$293,$B717,CO$1-$A717+1)/10^6)</f>
        <v>0</v>
      </c>
    </row>
    <row r="718" spans="1:93" s="2" customFormat="1" hidden="1" outlineLevel="1">
      <c r="A718" s="151" t="s">
        <v>116</v>
      </c>
      <c r="B718" s="151"/>
      <c r="C718" s="151"/>
      <c r="D718" s="388"/>
      <c r="E718" s="388"/>
      <c r="F718" s="388"/>
      <c r="G718" s="388"/>
      <c r="H718" s="388"/>
      <c r="I718" s="388"/>
      <c r="J718" s="388"/>
      <c r="K718" s="388"/>
      <c r="L718" s="388"/>
      <c r="M718" s="388"/>
      <c r="N718" s="388"/>
      <c r="O718" s="388"/>
      <c r="P718" s="388"/>
      <c r="Q718" s="388"/>
      <c r="R718" s="388"/>
      <c r="S718" s="388"/>
      <c r="T718" s="388"/>
      <c r="U718" s="388"/>
      <c r="V718" s="388"/>
      <c r="W718" s="388"/>
      <c r="X718" s="388"/>
      <c r="Y718" s="388"/>
      <c r="Z718" s="388"/>
      <c r="AA718" s="388"/>
      <c r="AB718" s="388"/>
      <c r="AC718" s="388"/>
      <c r="AD718" s="388"/>
      <c r="AE718" s="388"/>
      <c r="AF718" s="389">
        <f t="shared" ref="AF718" ca="1" si="310">SUM(AF685:AF713)</f>
        <v>0</v>
      </c>
      <c r="AG718" s="389">
        <f t="shared" ref="AG718:CO718" ca="1" si="311">SUM(AG685:AG713)</f>
        <v>0</v>
      </c>
      <c r="AH718" s="389">
        <f t="shared" ca="1" si="311"/>
        <v>0</v>
      </c>
      <c r="AI718" s="389">
        <f t="shared" ca="1" si="311"/>
        <v>0</v>
      </c>
      <c r="AJ718" s="389">
        <f t="shared" ca="1" si="311"/>
        <v>0</v>
      </c>
      <c r="AK718" s="389">
        <f t="shared" ca="1" si="311"/>
        <v>0</v>
      </c>
      <c r="AL718" s="389">
        <f t="shared" ca="1" si="311"/>
        <v>0</v>
      </c>
      <c r="AM718" s="389">
        <f t="shared" ca="1" si="311"/>
        <v>0</v>
      </c>
      <c r="AN718" s="389">
        <f t="shared" ca="1" si="311"/>
        <v>0</v>
      </c>
      <c r="AO718" s="389">
        <f t="shared" ca="1" si="311"/>
        <v>0</v>
      </c>
      <c r="AP718" s="389">
        <f t="shared" ca="1" si="311"/>
        <v>0</v>
      </c>
      <c r="AQ718" s="389">
        <f t="shared" ca="1" si="311"/>
        <v>0</v>
      </c>
      <c r="AR718" s="389">
        <f t="shared" ca="1" si="311"/>
        <v>0</v>
      </c>
      <c r="AS718" s="389">
        <f t="shared" ca="1" si="311"/>
        <v>0</v>
      </c>
      <c r="AT718" s="389">
        <f t="shared" ca="1" si="311"/>
        <v>0</v>
      </c>
      <c r="AU718" s="389">
        <f t="shared" ca="1" si="311"/>
        <v>0</v>
      </c>
      <c r="AV718" s="389">
        <f t="shared" ca="1" si="311"/>
        <v>0</v>
      </c>
      <c r="AW718" s="389">
        <f t="shared" ca="1" si="311"/>
        <v>0</v>
      </c>
      <c r="AX718" s="389">
        <f t="shared" ca="1" si="311"/>
        <v>0</v>
      </c>
      <c r="AY718" s="389">
        <f t="shared" ca="1" si="311"/>
        <v>0</v>
      </c>
      <c r="AZ718" s="389">
        <f t="shared" ca="1" si="311"/>
        <v>0</v>
      </c>
      <c r="BA718" s="389">
        <f t="shared" ca="1" si="311"/>
        <v>0</v>
      </c>
      <c r="BB718" s="389">
        <f t="shared" ca="1" si="311"/>
        <v>0</v>
      </c>
      <c r="BC718" s="389">
        <f t="shared" ca="1" si="311"/>
        <v>0</v>
      </c>
      <c r="BD718" s="389">
        <f t="shared" ca="1" si="311"/>
        <v>0</v>
      </c>
      <c r="BE718" s="389">
        <f t="shared" ca="1" si="311"/>
        <v>0</v>
      </c>
      <c r="BF718" s="389">
        <f t="shared" ca="1" si="311"/>
        <v>0</v>
      </c>
      <c r="BG718" s="389">
        <f t="shared" ca="1" si="311"/>
        <v>0</v>
      </c>
      <c r="BH718" s="389">
        <f t="shared" ca="1" si="311"/>
        <v>0</v>
      </c>
      <c r="BI718" s="389">
        <f t="shared" ca="1" si="311"/>
        <v>0</v>
      </c>
      <c r="BJ718" s="389">
        <f t="shared" ca="1" si="311"/>
        <v>0</v>
      </c>
      <c r="BK718" s="389">
        <f t="shared" ca="1" si="311"/>
        <v>0</v>
      </c>
      <c r="BL718" s="389">
        <f t="shared" ca="1" si="311"/>
        <v>0</v>
      </c>
      <c r="BM718" s="389">
        <f t="shared" ca="1" si="311"/>
        <v>0</v>
      </c>
      <c r="BN718" s="389">
        <f t="shared" ca="1" si="311"/>
        <v>0</v>
      </c>
      <c r="BO718" s="389">
        <f t="shared" ca="1" si="311"/>
        <v>0</v>
      </c>
      <c r="BP718" s="389">
        <f t="shared" ca="1" si="311"/>
        <v>0</v>
      </c>
      <c r="BQ718" s="389">
        <f t="shared" ca="1" si="311"/>
        <v>0</v>
      </c>
      <c r="BR718" s="389">
        <f t="shared" ca="1" si="311"/>
        <v>0</v>
      </c>
      <c r="BS718" s="389">
        <f t="shared" ca="1" si="311"/>
        <v>0</v>
      </c>
      <c r="BT718" s="389">
        <f t="shared" ca="1" si="311"/>
        <v>0</v>
      </c>
      <c r="BU718" s="389">
        <f t="shared" ca="1" si="311"/>
        <v>0</v>
      </c>
      <c r="BV718" s="389">
        <f t="shared" ca="1" si="311"/>
        <v>0</v>
      </c>
      <c r="BW718" s="389">
        <f t="shared" ca="1" si="311"/>
        <v>0</v>
      </c>
      <c r="BX718" s="389">
        <f t="shared" ca="1" si="311"/>
        <v>0</v>
      </c>
      <c r="BY718" s="389">
        <f t="shared" ca="1" si="311"/>
        <v>0</v>
      </c>
      <c r="BZ718" s="389">
        <f t="shared" ca="1" si="311"/>
        <v>0</v>
      </c>
      <c r="CA718" s="389">
        <f t="shared" ca="1" si="311"/>
        <v>0</v>
      </c>
      <c r="CB718" s="389">
        <f t="shared" ca="1" si="311"/>
        <v>0</v>
      </c>
      <c r="CC718" s="389">
        <f t="shared" ca="1" si="311"/>
        <v>0</v>
      </c>
      <c r="CD718" s="389">
        <f t="shared" ca="1" si="311"/>
        <v>0</v>
      </c>
      <c r="CE718" s="389">
        <f t="shared" ca="1" si="311"/>
        <v>0</v>
      </c>
      <c r="CF718" s="389">
        <f t="shared" ca="1" si="311"/>
        <v>0</v>
      </c>
      <c r="CG718" s="389">
        <f t="shared" ca="1" si="311"/>
        <v>0</v>
      </c>
      <c r="CH718" s="389">
        <f t="shared" ca="1" si="311"/>
        <v>0</v>
      </c>
      <c r="CI718" s="389">
        <f t="shared" ca="1" si="311"/>
        <v>0</v>
      </c>
      <c r="CJ718" s="389">
        <f t="shared" ca="1" si="311"/>
        <v>0</v>
      </c>
      <c r="CK718" s="389">
        <f t="shared" ca="1" si="311"/>
        <v>0</v>
      </c>
      <c r="CL718" s="389">
        <f t="shared" ca="1" si="311"/>
        <v>0</v>
      </c>
      <c r="CM718" s="389">
        <f t="shared" ca="1" si="311"/>
        <v>0</v>
      </c>
      <c r="CN718" s="389">
        <f t="shared" ca="1" si="311"/>
        <v>0</v>
      </c>
      <c r="CO718" s="389">
        <f t="shared" ca="1" si="311"/>
        <v>0</v>
      </c>
    </row>
    <row r="719" spans="1:93" s="2" customFormat="1" hidden="1" outlineLevel="1">
      <c r="D719" s="390"/>
      <c r="E719" s="390"/>
      <c r="F719" s="390"/>
      <c r="G719" s="390"/>
      <c r="H719" s="390"/>
      <c r="I719" s="390"/>
      <c r="J719" s="390"/>
      <c r="K719" s="390"/>
      <c r="L719" s="390"/>
      <c r="M719" s="390"/>
      <c r="N719" s="390"/>
      <c r="O719" s="390"/>
      <c r="P719" s="390"/>
      <c r="Q719" s="390"/>
      <c r="R719" s="390"/>
      <c r="S719" s="390"/>
      <c r="T719" s="390"/>
      <c r="U719" s="390"/>
      <c r="V719" s="390"/>
      <c r="W719" s="390"/>
      <c r="X719" s="390"/>
      <c r="Y719" s="390"/>
      <c r="Z719" s="390"/>
      <c r="AA719" s="390"/>
      <c r="AB719" s="390"/>
      <c r="AC719" s="390"/>
      <c r="AD719" s="390"/>
      <c r="AE719" s="390"/>
      <c r="AF719" s="387"/>
      <c r="AG719" s="387"/>
      <c r="AH719" s="387"/>
      <c r="AI719" s="387"/>
      <c r="AJ719" s="387"/>
      <c r="AK719" s="387"/>
      <c r="AL719" s="387"/>
      <c r="AM719" s="387"/>
      <c r="AN719" s="387"/>
      <c r="AO719" s="387"/>
      <c r="AP719" s="387"/>
      <c r="AQ719" s="387"/>
      <c r="AR719" s="387"/>
      <c r="AS719" s="387"/>
      <c r="AT719" s="387"/>
      <c r="AU719" s="387"/>
      <c r="AV719" s="387"/>
      <c r="AW719" s="387"/>
      <c r="AX719" s="387"/>
      <c r="AY719" s="387"/>
      <c r="AZ719" s="387"/>
      <c r="BA719" s="387"/>
      <c r="BB719" s="387"/>
      <c r="BC719" s="387"/>
      <c r="BD719" s="387"/>
      <c r="BE719" s="387"/>
      <c r="BF719" s="387"/>
      <c r="BG719" s="387"/>
      <c r="BH719" s="387"/>
      <c r="BI719" s="387"/>
      <c r="BJ719" s="387"/>
      <c r="BK719" s="387"/>
      <c r="BL719" s="387"/>
      <c r="BM719" s="387"/>
      <c r="BN719" s="387"/>
      <c r="BO719" s="387"/>
      <c r="BP719" s="387"/>
      <c r="BQ719" s="387"/>
      <c r="BR719" s="387"/>
      <c r="BS719" s="387"/>
      <c r="BT719" s="387"/>
      <c r="BU719" s="387"/>
      <c r="BV719" s="387"/>
      <c r="BW719" s="387"/>
      <c r="BX719" s="387"/>
      <c r="BY719" s="387"/>
      <c r="BZ719" s="387"/>
      <c r="CA719" s="387"/>
      <c r="CB719" s="387"/>
      <c r="CC719" s="387"/>
      <c r="CD719" s="387"/>
      <c r="CE719" s="387"/>
      <c r="CF719" s="387"/>
      <c r="CG719" s="387"/>
      <c r="CH719" s="387"/>
      <c r="CI719" s="387"/>
      <c r="CJ719" s="387"/>
      <c r="CK719" s="387"/>
      <c r="CL719" s="387"/>
      <c r="CM719" s="387"/>
      <c r="CN719" s="387"/>
      <c r="CO719" s="387"/>
    </row>
    <row r="720" spans="1:93" s="76" customFormat="1" collapsed="1">
      <c r="A720" s="76" t="s">
        <v>144</v>
      </c>
    </row>
    <row r="721" spans="1:93" hidden="1" outlineLevel="2">
      <c r="A721" s="2"/>
    </row>
    <row r="722" spans="1:93" hidden="1" outlineLevel="2">
      <c r="A722" s="2" t="s">
        <v>145</v>
      </c>
    </row>
    <row r="723" spans="1:93" hidden="1" outlineLevel="2">
      <c r="B723" t="s">
        <v>113</v>
      </c>
      <c r="V723" s="24">
        <f ca="1">SUM(V323,V461,V604)</f>
        <v>0</v>
      </c>
      <c r="W723" s="24">
        <f t="shared" ref="W723:CH723" ca="1" si="312">SUM(W323,W461,W604)</f>
        <v>0</v>
      </c>
      <c r="X723" s="24">
        <f t="shared" ca="1" si="312"/>
        <v>0</v>
      </c>
      <c r="Y723" s="24">
        <f t="shared" ca="1" si="312"/>
        <v>0</v>
      </c>
      <c r="Z723" s="24">
        <f t="shared" ca="1" si="312"/>
        <v>0</v>
      </c>
      <c r="AA723" s="24">
        <f t="shared" ca="1" si="312"/>
        <v>0</v>
      </c>
      <c r="AB723" s="24">
        <f t="shared" ca="1" si="312"/>
        <v>0</v>
      </c>
      <c r="AC723" s="24">
        <f t="shared" ca="1" si="312"/>
        <v>0</v>
      </c>
      <c r="AD723" s="24">
        <f t="shared" ca="1" si="312"/>
        <v>0</v>
      </c>
      <c r="AE723" s="24">
        <f t="shared" ca="1" si="312"/>
        <v>0</v>
      </c>
      <c r="AF723" s="24">
        <f ca="1">SUM(AF323,AF461,AF604)</f>
        <v>-0.80074531939777627</v>
      </c>
      <c r="AG723" s="24">
        <f t="shared" ca="1" si="312"/>
        <v>-1.2895208322871896</v>
      </c>
      <c r="AH723" s="24">
        <f t="shared" ca="1" si="312"/>
        <v>-3.092094174877722</v>
      </c>
      <c r="AI723" s="24">
        <f t="shared" ca="1" si="312"/>
        <v>-4.5757972094522517</v>
      </c>
      <c r="AJ723" s="24">
        <f ca="1">SUM(AJ323,AJ461,AJ604)</f>
        <v>-9.5696291721724638</v>
      </c>
      <c r="AK723" s="24">
        <f t="shared" ca="1" si="312"/>
        <v>-11.791976700622037</v>
      </c>
      <c r="AL723" s="24">
        <f t="shared" ca="1" si="312"/>
        <v>-14.534233225957681</v>
      </c>
      <c r="AM723" s="24">
        <f t="shared" ca="1" si="312"/>
        <v>-10.054586419899611</v>
      </c>
      <c r="AN723" s="24">
        <f t="shared" ca="1" si="312"/>
        <v>-7.4899407805415699</v>
      </c>
      <c r="AO723" s="24">
        <f t="shared" ca="1" si="312"/>
        <v>-6.144282462374143</v>
      </c>
      <c r="AP723" s="24">
        <f t="shared" ca="1" si="312"/>
        <v>-6.9780540891825789</v>
      </c>
      <c r="AQ723" s="24">
        <f t="shared" ca="1" si="312"/>
        <v>-6.5861418339966544</v>
      </c>
      <c r="AR723" s="24">
        <f t="shared" ca="1" si="312"/>
        <v>-5.1509808997726712</v>
      </c>
      <c r="AS723" s="24">
        <f t="shared" ca="1" si="312"/>
        <v>-3.9280581733997924</v>
      </c>
      <c r="AT723" s="24">
        <f t="shared" ca="1" si="312"/>
        <v>-3.0287973639216466</v>
      </c>
      <c r="AU723" s="24">
        <f t="shared" ca="1" si="312"/>
        <v>-1.6125557048900254</v>
      </c>
      <c r="AV723" s="24">
        <f t="shared" ca="1" si="312"/>
        <v>-1.5404568120067326</v>
      </c>
      <c r="AW723" s="24">
        <f t="shared" ca="1" si="312"/>
        <v>-1.5027011542533562</v>
      </c>
      <c r="AX723" s="24">
        <f t="shared" ca="1" si="312"/>
        <v>-2.1509097519898961</v>
      </c>
      <c r="AY723" s="24">
        <f t="shared" ca="1" si="312"/>
        <v>-2.2045068134438544</v>
      </c>
      <c r="AZ723" s="24">
        <f t="shared" ca="1" si="312"/>
        <v>-3.5583414207863653</v>
      </c>
      <c r="BA723" s="24">
        <f t="shared" ca="1" si="312"/>
        <v>-6.8692825567233875</v>
      </c>
      <c r="BB723" s="24">
        <f t="shared" ca="1" si="312"/>
        <v>-8.8873777887861074</v>
      </c>
      <c r="BC723" s="24">
        <f t="shared" ca="1" si="312"/>
        <v>-3.2622099914376577</v>
      </c>
      <c r="BD723" s="24">
        <f t="shared" ca="1" si="312"/>
        <v>-2.7579091863928209</v>
      </c>
      <c r="BE723" s="24">
        <f t="shared" ca="1" si="312"/>
        <v>-2.5911207022718461</v>
      </c>
      <c r="BF723" s="24">
        <f t="shared" ca="1" si="312"/>
        <v>-1.9605858570788974</v>
      </c>
      <c r="BG723" s="24">
        <f t="shared" ca="1" si="312"/>
        <v>-2.6545692103821326</v>
      </c>
      <c r="BH723" s="24">
        <f t="shared" ca="1" si="312"/>
        <v>-3.8641497496813253</v>
      </c>
      <c r="BI723" s="24">
        <f t="shared" ca="1" si="312"/>
        <v>-14.391645308661762</v>
      </c>
      <c r="BJ723" s="24">
        <f t="shared" ca="1" si="312"/>
        <v>-16.533487994047228</v>
      </c>
      <c r="BK723" s="24">
        <f t="shared" ca="1" si="312"/>
        <v>-20.496028999355033</v>
      </c>
      <c r="BL723" s="24">
        <f t="shared" ca="1" si="312"/>
        <v>-19.179887456514372</v>
      </c>
      <c r="BM723" s="24">
        <f t="shared" ca="1" si="312"/>
        <v>-18.793370819223455</v>
      </c>
      <c r="BN723" s="24">
        <f t="shared" ca="1" si="312"/>
        <v>-20.638911437103069</v>
      </c>
      <c r="BO723" s="24">
        <f t="shared" ca="1" si="312"/>
        <v>-22.81723103633685</v>
      </c>
      <c r="BP723" s="24">
        <f t="shared" ca="1" si="312"/>
        <v>-15.397472599976226</v>
      </c>
      <c r="BQ723" s="24">
        <f t="shared" ca="1" si="312"/>
        <v>-11.633493365721717</v>
      </c>
      <c r="BR723" s="24">
        <f t="shared" ca="1" si="312"/>
        <v>-9.3100009150247907</v>
      </c>
      <c r="BS723" s="24">
        <f t="shared" ca="1" si="312"/>
        <v>-9.2448972685458362</v>
      </c>
      <c r="BT723" s="24">
        <f t="shared" ca="1" si="312"/>
        <v>-8.1875674621249317</v>
      </c>
      <c r="BU723" s="24">
        <f t="shared" ca="1" si="312"/>
        <v>-6.1882738401943627</v>
      </c>
      <c r="BV723" s="24">
        <f t="shared" ca="1" si="312"/>
        <v>-4.7019084566732978</v>
      </c>
      <c r="BW723" s="24">
        <f t="shared" ca="1" si="312"/>
        <v>-3.514570266027516</v>
      </c>
      <c r="BX723" s="24">
        <f t="shared" ca="1" si="312"/>
        <v>-1.9718143935316401</v>
      </c>
      <c r="BY723" s="24">
        <f t="shared" ca="1" si="312"/>
        <v>-1.7254497562328606</v>
      </c>
      <c r="BZ723" s="24">
        <f t="shared" ca="1" si="312"/>
        <v>-1.614540531338938</v>
      </c>
      <c r="CA723" s="24">
        <f t="shared" ca="1" si="312"/>
        <v>-2.195903574954873</v>
      </c>
      <c r="CB723" s="24">
        <f t="shared" ca="1" si="312"/>
        <v>-2.222418908324959</v>
      </c>
      <c r="CC723" s="24">
        <f t="shared" ca="1" si="312"/>
        <v>-3.5743079454004421</v>
      </c>
      <c r="CD723" s="24">
        <f t="shared" ca="1" si="312"/>
        <v>-6.8787477545306199</v>
      </c>
      <c r="CE723" s="24">
        <f t="shared" ca="1" si="312"/>
        <v>-8.9025847139647141</v>
      </c>
      <c r="CF723" s="24">
        <f t="shared" ca="1" si="312"/>
        <v>-3.2647362029153086</v>
      </c>
      <c r="CG723" s="24">
        <f t="shared" ca="1" si="312"/>
        <v>-2.7579091863928209</v>
      </c>
      <c r="CH723" s="24">
        <f t="shared" ca="1" si="312"/>
        <v>-2.5911207022718461</v>
      </c>
      <c r="CI723" s="24">
        <f t="shared" ref="CI723:CO723" ca="1" si="313">SUM(CI323,CI461,CI604)</f>
        <v>-1.9605858570788974</v>
      </c>
      <c r="CJ723" s="24">
        <f t="shared" ca="1" si="313"/>
        <v>-2.6545692103821326</v>
      </c>
      <c r="CK723" s="24">
        <f t="shared" ca="1" si="313"/>
        <v>-3.8641497496813253</v>
      </c>
      <c r="CL723" s="24">
        <f t="shared" ca="1" si="313"/>
        <v>-14.391645308661762</v>
      </c>
      <c r="CM723" s="24">
        <f t="shared" ca="1" si="313"/>
        <v>-16.534849672817</v>
      </c>
      <c r="CN723" s="24">
        <f t="shared" ca="1" si="313"/>
        <v>-20.505037275596926</v>
      </c>
      <c r="CO723" s="24">
        <f t="shared" ca="1" si="313"/>
        <v>-19.2124804560132</v>
      </c>
    </row>
    <row r="724" spans="1:93" hidden="1" outlineLevel="2">
      <c r="B724" t="s">
        <v>128</v>
      </c>
      <c r="V724" s="24">
        <f ca="1">SUM(V357,V495,V642)</f>
        <v>0</v>
      </c>
      <c r="W724" s="24">
        <f t="shared" ref="W724:CH724" ca="1" si="314">SUM(W357,W495,W642)</f>
        <v>0</v>
      </c>
      <c r="X724" s="24">
        <f t="shared" ca="1" si="314"/>
        <v>0</v>
      </c>
      <c r="Y724" s="24">
        <f t="shared" ca="1" si="314"/>
        <v>0</v>
      </c>
      <c r="Z724" s="24">
        <f t="shared" ca="1" si="314"/>
        <v>0</v>
      </c>
      <c r="AA724" s="24">
        <f t="shared" ca="1" si="314"/>
        <v>0</v>
      </c>
      <c r="AB724" s="24">
        <f t="shared" ca="1" si="314"/>
        <v>0</v>
      </c>
      <c r="AC724" s="24">
        <f t="shared" ca="1" si="314"/>
        <v>0</v>
      </c>
      <c r="AD724" s="24">
        <f t="shared" ca="1" si="314"/>
        <v>0</v>
      </c>
      <c r="AE724" s="24">
        <f t="shared" ca="1" si="314"/>
        <v>0</v>
      </c>
      <c r="AF724" s="24">
        <f t="shared" ca="1" si="314"/>
        <v>0</v>
      </c>
      <c r="AG724" s="24">
        <f t="shared" ca="1" si="314"/>
        <v>0</v>
      </c>
      <c r="AH724" s="24">
        <f t="shared" ca="1" si="314"/>
        <v>0</v>
      </c>
      <c r="AI724" s="24">
        <f t="shared" ca="1" si="314"/>
        <v>0</v>
      </c>
      <c r="AJ724" s="24">
        <f t="shared" ca="1" si="314"/>
        <v>0</v>
      </c>
      <c r="AK724" s="24">
        <f t="shared" ca="1" si="314"/>
        <v>0</v>
      </c>
      <c r="AL724" s="24">
        <f t="shared" ca="1" si="314"/>
        <v>0</v>
      </c>
      <c r="AM724" s="24">
        <f t="shared" ca="1" si="314"/>
        <v>0</v>
      </c>
      <c r="AN724" s="24">
        <f t="shared" ca="1" si="314"/>
        <v>0</v>
      </c>
      <c r="AO724" s="24">
        <f t="shared" ca="1" si="314"/>
        <v>0</v>
      </c>
      <c r="AP724" s="24">
        <f t="shared" ca="1" si="314"/>
        <v>0</v>
      </c>
      <c r="AQ724" s="24">
        <f t="shared" ca="1" si="314"/>
        <v>0</v>
      </c>
      <c r="AR724" s="24">
        <f t="shared" ca="1" si="314"/>
        <v>0</v>
      </c>
      <c r="AS724" s="24">
        <f t="shared" ca="1" si="314"/>
        <v>0</v>
      </c>
      <c r="AT724" s="24">
        <f t="shared" ca="1" si="314"/>
        <v>0</v>
      </c>
      <c r="AU724" s="24">
        <f t="shared" ca="1" si="314"/>
        <v>0</v>
      </c>
      <c r="AV724" s="24">
        <f t="shared" ca="1" si="314"/>
        <v>-0.11137648946632868</v>
      </c>
      <c r="AW724" s="24">
        <f t="shared" ca="1" si="314"/>
        <v>-0.16129756339556095</v>
      </c>
      <c r="AX724" s="24">
        <f t="shared" ca="1" si="314"/>
        <v>-7.9513234027116506E-2</v>
      </c>
      <c r="AY724" s="24">
        <f t="shared" ca="1" si="314"/>
        <v>-0.30345430176687055</v>
      </c>
      <c r="AZ724" s="24">
        <f t="shared" ca="1" si="314"/>
        <v>-0.8285893673959932</v>
      </c>
      <c r="BA724" s="24">
        <f t="shared" ca="1" si="314"/>
        <v>-2.0985386971043565</v>
      </c>
      <c r="BB724" s="24">
        <f t="shared" ca="1" si="314"/>
        <v>-2.7128076662283847</v>
      </c>
      <c r="BC724" s="24">
        <f t="shared" ca="1" si="314"/>
        <v>-3.8422541118574887</v>
      </c>
      <c r="BD724" s="24">
        <f t="shared" ca="1" si="314"/>
        <v>-4.7780456807145626</v>
      </c>
      <c r="BE724" s="24">
        <f t="shared" ca="1" si="314"/>
        <v>-3.8920613133710082</v>
      </c>
      <c r="BF724" s="24">
        <f t="shared" ca="1" si="314"/>
        <v>-3.1582838588400608</v>
      </c>
      <c r="BG724" s="24">
        <f t="shared" ca="1" si="314"/>
        <v>-2.1953590113342987</v>
      </c>
      <c r="BH724" s="24">
        <f t="shared" ca="1" si="314"/>
        <v>-2.7871661207222966</v>
      </c>
      <c r="BI724" s="24">
        <f t="shared" ca="1" si="314"/>
        <v>-2.7121261019387535</v>
      </c>
      <c r="BJ724" s="24">
        <f t="shared" ca="1" si="314"/>
        <v>-2.0390060342785321</v>
      </c>
      <c r="BK724" s="24">
        <f t="shared" ca="1" si="314"/>
        <v>-1.0118367261873609</v>
      </c>
      <c r="BL724" s="24">
        <f t="shared" ca="1" si="314"/>
        <v>-0.82160289035143586</v>
      </c>
      <c r="BM724" s="24">
        <f t="shared" ca="1" si="314"/>
        <v>-0.90977533272325761</v>
      </c>
      <c r="BN724" s="24">
        <f t="shared" ca="1" si="314"/>
        <v>-0.5994173976406495</v>
      </c>
      <c r="BO724" s="24">
        <f t="shared" ca="1" si="314"/>
        <v>-0.63967787072756832</v>
      </c>
      <c r="BP724" s="24">
        <f t="shared" ca="1" si="314"/>
        <v>-0.89673689268001155</v>
      </c>
      <c r="BQ724" s="24">
        <f t="shared" ca="1" si="314"/>
        <v>-0.86973477497282214</v>
      </c>
      <c r="BR724" s="24">
        <f t="shared" ca="1" si="314"/>
        <v>-0.81269955492110912</v>
      </c>
      <c r="BS724" s="24">
        <f t="shared" ca="1" si="314"/>
        <v>-0.38096950186255624</v>
      </c>
      <c r="BT724" s="24">
        <f t="shared" ca="1" si="314"/>
        <v>-0.26037801806914085</v>
      </c>
      <c r="BU724" s="24">
        <f t="shared" ca="1" si="314"/>
        <v>-0.22667503135187586</v>
      </c>
      <c r="BV724" s="24">
        <f t="shared" ca="1" si="314"/>
        <v>-0.15512549210774637</v>
      </c>
      <c r="BW724" s="24">
        <f t="shared" ca="1" si="314"/>
        <v>-0.13541304603188958</v>
      </c>
      <c r="BX724" s="24">
        <f t="shared" ca="1" si="314"/>
        <v>-0.16777355262695776</v>
      </c>
      <c r="BY724" s="24">
        <f t="shared" ca="1" si="314"/>
        <v>-9.8115142522555376E-2</v>
      </c>
      <c r="BZ724" s="24">
        <f t="shared" ca="1" si="314"/>
        <v>-8.2345551004748649E-2</v>
      </c>
      <c r="CA724" s="24">
        <f t="shared" ca="1" si="314"/>
        <v>-5.8481545394394416E-2</v>
      </c>
      <c r="CB724" s="24">
        <f t="shared" ca="1" si="314"/>
        <v>-3.6588165163427402E-2</v>
      </c>
      <c r="CC724" s="24">
        <f t="shared" ca="1" si="314"/>
        <v>-1.71933468298636E-2</v>
      </c>
      <c r="CD724" s="24">
        <f t="shared" ca="1" si="314"/>
        <v>-1.1018347606600074E-2</v>
      </c>
      <c r="CE724" s="24">
        <f t="shared" ca="1" si="314"/>
        <v>-7.4032774404958696E-3</v>
      </c>
      <c r="CF724" s="24">
        <f t="shared" ca="1" si="314"/>
        <v>-4.030036598246925E-3</v>
      </c>
      <c r="CG724" s="24">
        <f t="shared" ca="1" si="314"/>
        <v>-2.7451802677458917E-3</v>
      </c>
      <c r="CH724" s="24">
        <f t="shared" ca="1" si="314"/>
        <v>-1.923042241169778E-3</v>
      </c>
      <c r="CI724" s="24">
        <f t="shared" ref="CI724:CO724" ca="1" si="315">SUM(CI357,CI495,CI642)</f>
        <v>0</v>
      </c>
      <c r="CJ724" s="24">
        <f t="shared" ca="1" si="315"/>
        <v>0</v>
      </c>
      <c r="CK724" s="24">
        <f t="shared" ca="1" si="315"/>
        <v>0</v>
      </c>
      <c r="CL724" s="24">
        <f t="shared" ca="1" si="315"/>
        <v>0</v>
      </c>
      <c r="CM724" s="24">
        <f t="shared" ca="1" si="315"/>
        <v>0</v>
      </c>
      <c r="CN724" s="24">
        <f t="shared" ca="1" si="315"/>
        <v>0</v>
      </c>
      <c r="CO724" s="24">
        <f t="shared" ca="1" si="315"/>
        <v>-0.1137726825353127</v>
      </c>
    </row>
    <row r="725" spans="1:93" hidden="1" outlineLevel="2">
      <c r="B725" t="s">
        <v>108</v>
      </c>
      <c r="V725" s="24">
        <f ca="1">SUM(V391,V529,V680)</f>
        <v>0</v>
      </c>
      <c r="W725" s="24">
        <f t="shared" ref="W725:CH725" ca="1" si="316">SUM(W391,W529,W680)</f>
        <v>0</v>
      </c>
      <c r="X725" s="24">
        <f t="shared" ca="1" si="316"/>
        <v>0</v>
      </c>
      <c r="Y725" s="24">
        <f t="shared" ca="1" si="316"/>
        <v>0</v>
      </c>
      <c r="Z725" s="24">
        <f t="shared" ca="1" si="316"/>
        <v>0</v>
      </c>
      <c r="AA725" s="24">
        <f t="shared" ca="1" si="316"/>
        <v>0</v>
      </c>
      <c r="AB725" s="24">
        <f t="shared" ca="1" si="316"/>
        <v>0</v>
      </c>
      <c r="AC725" s="24">
        <f t="shared" ca="1" si="316"/>
        <v>0</v>
      </c>
      <c r="AD725" s="24">
        <f t="shared" ca="1" si="316"/>
        <v>0</v>
      </c>
      <c r="AE725" s="24">
        <f t="shared" ca="1" si="316"/>
        <v>0</v>
      </c>
      <c r="AF725" s="24">
        <f t="shared" ca="1" si="316"/>
        <v>0</v>
      </c>
      <c r="AG725" s="24">
        <f t="shared" ca="1" si="316"/>
        <v>0</v>
      </c>
      <c r="AH725" s="24">
        <f t="shared" ca="1" si="316"/>
        <v>0</v>
      </c>
      <c r="AI725" s="24">
        <f t="shared" ca="1" si="316"/>
        <v>0</v>
      </c>
      <c r="AJ725" s="24">
        <f t="shared" ca="1" si="316"/>
        <v>0</v>
      </c>
      <c r="AK725" s="24">
        <f t="shared" ca="1" si="316"/>
        <v>0</v>
      </c>
      <c r="AL725" s="24">
        <f t="shared" ca="1" si="316"/>
        <v>0</v>
      </c>
      <c r="AM725" s="24">
        <f t="shared" ca="1" si="316"/>
        <v>0</v>
      </c>
      <c r="AN725" s="24">
        <f t="shared" ca="1" si="316"/>
        <v>0</v>
      </c>
      <c r="AO725" s="24">
        <f t="shared" ca="1" si="316"/>
        <v>0</v>
      </c>
      <c r="AP725" s="24">
        <f t="shared" ca="1" si="316"/>
        <v>0</v>
      </c>
      <c r="AQ725" s="24">
        <f t="shared" ca="1" si="316"/>
        <v>0</v>
      </c>
      <c r="AR725" s="24">
        <f t="shared" ca="1" si="316"/>
        <v>0</v>
      </c>
      <c r="AS725" s="24">
        <f t="shared" ca="1" si="316"/>
        <v>0</v>
      </c>
      <c r="AT725" s="24">
        <f t="shared" ca="1" si="316"/>
        <v>0</v>
      </c>
      <c r="AU725" s="24">
        <f t="shared" ca="1" si="316"/>
        <v>0</v>
      </c>
      <c r="AV725" s="24">
        <f t="shared" ca="1" si="316"/>
        <v>0</v>
      </c>
      <c r="AW725" s="24">
        <f t="shared" ca="1" si="316"/>
        <v>0</v>
      </c>
      <c r="AX725" s="24">
        <f t="shared" ca="1" si="316"/>
        <v>0</v>
      </c>
      <c r="AY725" s="24">
        <f t="shared" ca="1" si="316"/>
        <v>0</v>
      </c>
      <c r="AZ725" s="24">
        <f t="shared" ca="1" si="316"/>
        <v>0</v>
      </c>
      <c r="BA725" s="24">
        <f t="shared" ca="1" si="316"/>
        <v>0</v>
      </c>
      <c r="BB725" s="24">
        <f t="shared" ca="1" si="316"/>
        <v>0</v>
      </c>
      <c r="BC725" s="24">
        <f t="shared" ca="1" si="316"/>
        <v>0</v>
      </c>
      <c r="BD725" s="24">
        <f t="shared" ca="1" si="316"/>
        <v>0</v>
      </c>
      <c r="BE725" s="24">
        <f t="shared" ca="1" si="316"/>
        <v>0</v>
      </c>
      <c r="BF725" s="24">
        <f t="shared" ca="1" si="316"/>
        <v>0</v>
      </c>
      <c r="BG725" s="24">
        <f t="shared" ca="1" si="316"/>
        <v>0</v>
      </c>
      <c r="BH725" s="24">
        <f t="shared" ca="1" si="316"/>
        <v>0</v>
      </c>
      <c r="BI725" s="24">
        <f t="shared" ca="1" si="316"/>
        <v>0</v>
      </c>
      <c r="BJ725" s="24">
        <f t="shared" ca="1" si="316"/>
        <v>0</v>
      </c>
      <c r="BK725" s="24">
        <f t="shared" ca="1" si="316"/>
        <v>0</v>
      </c>
      <c r="BL725" s="24">
        <f t="shared" ca="1" si="316"/>
        <v>0</v>
      </c>
      <c r="BM725" s="24">
        <f t="shared" ca="1" si="316"/>
        <v>0</v>
      </c>
      <c r="BN725" s="24">
        <f t="shared" ca="1" si="316"/>
        <v>0</v>
      </c>
      <c r="BO725" s="24">
        <f t="shared" ca="1" si="316"/>
        <v>0</v>
      </c>
      <c r="BP725" s="24">
        <f t="shared" ca="1" si="316"/>
        <v>0</v>
      </c>
      <c r="BQ725" s="24">
        <f t="shared" ca="1" si="316"/>
        <v>0</v>
      </c>
      <c r="BR725" s="24">
        <f t="shared" ca="1" si="316"/>
        <v>0</v>
      </c>
      <c r="BS725" s="24">
        <f t="shared" ca="1" si="316"/>
        <v>0</v>
      </c>
      <c r="BT725" s="24">
        <f t="shared" ca="1" si="316"/>
        <v>0</v>
      </c>
      <c r="BU725" s="24">
        <f t="shared" ca="1" si="316"/>
        <v>0</v>
      </c>
      <c r="BV725" s="24">
        <f t="shared" ca="1" si="316"/>
        <v>0</v>
      </c>
      <c r="BW725" s="24">
        <f t="shared" ca="1" si="316"/>
        <v>0</v>
      </c>
      <c r="BX725" s="24">
        <f t="shared" ca="1" si="316"/>
        <v>0</v>
      </c>
      <c r="BY725" s="24">
        <f t="shared" ca="1" si="316"/>
        <v>0</v>
      </c>
      <c r="BZ725" s="24">
        <f t="shared" ca="1" si="316"/>
        <v>0</v>
      </c>
      <c r="CA725" s="24">
        <f t="shared" ca="1" si="316"/>
        <v>0</v>
      </c>
      <c r="CB725" s="24">
        <f t="shared" ca="1" si="316"/>
        <v>0</v>
      </c>
      <c r="CC725" s="24">
        <f t="shared" ca="1" si="316"/>
        <v>0</v>
      </c>
      <c r="CD725" s="24">
        <f t="shared" ca="1" si="316"/>
        <v>0</v>
      </c>
      <c r="CE725" s="24">
        <f t="shared" ca="1" si="316"/>
        <v>0</v>
      </c>
      <c r="CF725" s="24">
        <f t="shared" ca="1" si="316"/>
        <v>0</v>
      </c>
      <c r="CG725" s="24">
        <f t="shared" ca="1" si="316"/>
        <v>0</v>
      </c>
      <c r="CH725" s="24">
        <f t="shared" ca="1" si="316"/>
        <v>0</v>
      </c>
      <c r="CI725" s="24">
        <f t="shared" ref="CI725:CO725" ca="1" si="317">SUM(CI391,CI529,CI680)</f>
        <v>0</v>
      </c>
      <c r="CJ725" s="24">
        <f t="shared" ca="1" si="317"/>
        <v>0</v>
      </c>
      <c r="CK725" s="24">
        <f t="shared" ca="1" si="317"/>
        <v>0</v>
      </c>
      <c r="CL725" s="24">
        <f t="shared" ca="1" si="317"/>
        <v>0</v>
      </c>
      <c r="CM725" s="24">
        <f t="shared" ca="1" si="317"/>
        <v>0</v>
      </c>
      <c r="CN725" s="24">
        <f t="shared" ca="1" si="317"/>
        <v>0</v>
      </c>
      <c r="CO725" s="24">
        <f t="shared" ca="1" si="317"/>
        <v>0</v>
      </c>
    </row>
    <row r="726" spans="1:93" hidden="1" outlineLevel="2">
      <c r="B726" t="s">
        <v>146</v>
      </c>
      <c r="V726" s="24">
        <f ca="1">SUM(V425,V563,V718)</f>
        <v>0</v>
      </c>
      <c r="W726" s="24">
        <f t="shared" ref="W726:CH726" ca="1" si="318">SUM(W425,W563,W718)</f>
        <v>0</v>
      </c>
      <c r="X726" s="24">
        <f t="shared" ca="1" si="318"/>
        <v>0</v>
      </c>
      <c r="Y726" s="24">
        <f t="shared" ca="1" si="318"/>
        <v>0</v>
      </c>
      <c r="Z726" s="24">
        <f t="shared" ca="1" si="318"/>
        <v>0</v>
      </c>
      <c r="AA726" s="24">
        <f t="shared" ca="1" si="318"/>
        <v>0</v>
      </c>
      <c r="AB726" s="24">
        <f t="shared" ca="1" si="318"/>
        <v>0</v>
      </c>
      <c r="AC726" s="24">
        <f t="shared" ca="1" si="318"/>
        <v>0</v>
      </c>
      <c r="AD726" s="24">
        <f t="shared" ca="1" si="318"/>
        <v>0</v>
      </c>
      <c r="AE726" s="24">
        <f t="shared" ca="1" si="318"/>
        <v>0</v>
      </c>
      <c r="AF726" s="24">
        <f t="shared" ca="1" si="318"/>
        <v>0</v>
      </c>
      <c r="AG726" s="24">
        <f t="shared" ca="1" si="318"/>
        <v>0</v>
      </c>
      <c r="AH726" s="24">
        <f t="shared" ca="1" si="318"/>
        <v>0</v>
      </c>
      <c r="AI726" s="24">
        <f t="shared" ca="1" si="318"/>
        <v>0</v>
      </c>
      <c r="AJ726" s="24">
        <f t="shared" ca="1" si="318"/>
        <v>0</v>
      </c>
      <c r="AK726" s="24">
        <f t="shared" ca="1" si="318"/>
        <v>0</v>
      </c>
      <c r="AL726" s="24">
        <f t="shared" ca="1" si="318"/>
        <v>0</v>
      </c>
      <c r="AM726" s="24">
        <f t="shared" ca="1" si="318"/>
        <v>0</v>
      </c>
      <c r="AN726" s="24">
        <f t="shared" ca="1" si="318"/>
        <v>0</v>
      </c>
      <c r="AO726" s="24">
        <f t="shared" ca="1" si="318"/>
        <v>0</v>
      </c>
      <c r="AP726" s="24">
        <f t="shared" ca="1" si="318"/>
        <v>0</v>
      </c>
      <c r="AQ726" s="24">
        <f t="shared" ca="1" si="318"/>
        <v>0</v>
      </c>
      <c r="AR726" s="24">
        <f t="shared" ca="1" si="318"/>
        <v>0</v>
      </c>
      <c r="AS726" s="24">
        <f t="shared" ca="1" si="318"/>
        <v>0</v>
      </c>
      <c r="AT726" s="24">
        <f t="shared" ca="1" si="318"/>
        <v>0</v>
      </c>
      <c r="AU726" s="24">
        <f t="shared" ca="1" si="318"/>
        <v>0</v>
      </c>
      <c r="AV726" s="24">
        <f t="shared" ca="1" si="318"/>
        <v>0</v>
      </c>
      <c r="AW726" s="24">
        <f t="shared" ca="1" si="318"/>
        <v>0</v>
      </c>
      <c r="AX726" s="24">
        <f t="shared" ca="1" si="318"/>
        <v>0</v>
      </c>
      <c r="AY726" s="24">
        <f t="shared" ca="1" si="318"/>
        <v>0</v>
      </c>
      <c r="AZ726" s="24">
        <f t="shared" ca="1" si="318"/>
        <v>0</v>
      </c>
      <c r="BA726" s="24">
        <f t="shared" ca="1" si="318"/>
        <v>0</v>
      </c>
      <c r="BB726" s="24">
        <f t="shared" ca="1" si="318"/>
        <v>0</v>
      </c>
      <c r="BC726" s="24">
        <f t="shared" ca="1" si="318"/>
        <v>0</v>
      </c>
      <c r="BD726" s="24">
        <f t="shared" ca="1" si="318"/>
        <v>0</v>
      </c>
      <c r="BE726" s="24">
        <f t="shared" ca="1" si="318"/>
        <v>0</v>
      </c>
      <c r="BF726" s="24">
        <f t="shared" ca="1" si="318"/>
        <v>0</v>
      </c>
      <c r="BG726" s="24">
        <f t="shared" ca="1" si="318"/>
        <v>0</v>
      </c>
      <c r="BH726" s="24">
        <f t="shared" ca="1" si="318"/>
        <v>0</v>
      </c>
      <c r="BI726" s="24">
        <f t="shared" ca="1" si="318"/>
        <v>0</v>
      </c>
      <c r="BJ726" s="24">
        <f t="shared" ca="1" si="318"/>
        <v>0</v>
      </c>
      <c r="BK726" s="24">
        <f t="shared" ca="1" si="318"/>
        <v>0</v>
      </c>
      <c r="BL726" s="24">
        <f t="shared" ca="1" si="318"/>
        <v>0</v>
      </c>
      <c r="BM726" s="24">
        <f t="shared" ca="1" si="318"/>
        <v>0</v>
      </c>
      <c r="BN726" s="24">
        <f t="shared" ca="1" si="318"/>
        <v>0</v>
      </c>
      <c r="BO726" s="24">
        <f t="shared" ca="1" si="318"/>
        <v>0</v>
      </c>
      <c r="BP726" s="24">
        <f t="shared" ca="1" si="318"/>
        <v>0</v>
      </c>
      <c r="BQ726" s="24">
        <f t="shared" ca="1" si="318"/>
        <v>0</v>
      </c>
      <c r="BR726" s="24">
        <f t="shared" ca="1" si="318"/>
        <v>0</v>
      </c>
      <c r="BS726" s="24">
        <f t="shared" ca="1" si="318"/>
        <v>0</v>
      </c>
      <c r="BT726" s="24">
        <f t="shared" ca="1" si="318"/>
        <v>0</v>
      </c>
      <c r="BU726" s="24">
        <f t="shared" ca="1" si="318"/>
        <v>0</v>
      </c>
      <c r="BV726" s="24">
        <f t="shared" ca="1" si="318"/>
        <v>0</v>
      </c>
      <c r="BW726" s="24">
        <f t="shared" ca="1" si="318"/>
        <v>0</v>
      </c>
      <c r="BX726" s="24">
        <f t="shared" ca="1" si="318"/>
        <v>0</v>
      </c>
      <c r="BY726" s="24">
        <f t="shared" ca="1" si="318"/>
        <v>0</v>
      </c>
      <c r="BZ726" s="24">
        <f t="shared" ca="1" si="318"/>
        <v>0</v>
      </c>
      <c r="CA726" s="24">
        <f t="shared" ca="1" si="318"/>
        <v>0</v>
      </c>
      <c r="CB726" s="24">
        <f t="shared" ca="1" si="318"/>
        <v>0</v>
      </c>
      <c r="CC726" s="24">
        <f t="shared" ca="1" si="318"/>
        <v>0</v>
      </c>
      <c r="CD726" s="24">
        <f t="shared" ca="1" si="318"/>
        <v>0</v>
      </c>
      <c r="CE726" s="24">
        <f t="shared" ca="1" si="318"/>
        <v>0</v>
      </c>
      <c r="CF726" s="24">
        <f t="shared" ca="1" si="318"/>
        <v>0</v>
      </c>
      <c r="CG726" s="24">
        <f t="shared" ca="1" si="318"/>
        <v>0</v>
      </c>
      <c r="CH726" s="24">
        <f t="shared" ca="1" si="318"/>
        <v>0</v>
      </c>
      <c r="CI726" s="24">
        <f t="shared" ref="CI726:CO726" ca="1" si="319">SUM(CI425,CI563,CI718)</f>
        <v>0</v>
      </c>
      <c r="CJ726" s="24">
        <f t="shared" ca="1" si="319"/>
        <v>0</v>
      </c>
      <c r="CK726" s="24">
        <f t="shared" ca="1" si="319"/>
        <v>0</v>
      </c>
      <c r="CL726" s="24">
        <f t="shared" ca="1" si="319"/>
        <v>0</v>
      </c>
      <c r="CM726" s="24">
        <f t="shared" ca="1" si="319"/>
        <v>0</v>
      </c>
      <c r="CN726" s="24">
        <f t="shared" ca="1" si="319"/>
        <v>0</v>
      </c>
      <c r="CO726" s="24">
        <f t="shared" ca="1" si="319"/>
        <v>0</v>
      </c>
    </row>
    <row r="727" spans="1:93" s="2" customFormat="1" hidden="1" outlineLevel="2">
      <c r="A727"/>
      <c r="B727" s="151" t="s">
        <v>116</v>
      </c>
      <c r="C727" s="151"/>
      <c r="D727" s="151"/>
      <c r="E727" s="151"/>
      <c r="F727" s="151"/>
      <c r="G727" s="151"/>
      <c r="H727" s="151"/>
      <c r="I727" s="151"/>
      <c r="J727" s="151"/>
      <c r="K727" s="151"/>
      <c r="L727" s="151"/>
      <c r="M727" s="151"/>
      <c r="N727" s="151"/>
      <c r="O727" s="151"/>
      <c r="P727" s="151"/>
      <c r="Q727" s="151"/>
      <c r="R727" s="151"/>
      <c r="S727" s="151"/>
      <c r="T727" s="151"/>
      <c r="U727" s="151"/>
      <c r="V727" s="389">
        <f ca="1">SUM(V723:V726)</f>
        <v>0</v>
      </c>
      <c r="W727" s="389">
        <f t="shared" ref="W727:CH727" ca="1" si="320">SUM(W723:W726)</f>
        <v>0</v>
      </c>
      <c r="X727" s="389">
        <f t="shared" ca="1" si="320"/>
        <v>0</v>
      </c>
      <c r="Y727" s="389">
        <f t="shared" ca="1" si="320"/>
        <v>0</v>
      </c>
      <c r="Z727" s="389">
        <f t="shared" ca="1" si="320"/>
        <v>0</v>
      </c>
      <c r="AA727" s="389">
        <f t="shared" ca="1" si="320"/>
        <v>0</v>
      </c>
      <c r="AB727" s="389">
        <f t="shared" ca="1" si="320"/>
        <v>0</v>
      </c>
      <c r="AC727" s="389">
        <f t="shared" ca="1" si="320"/>
        <v>0</v>
      </c>
      <c r="AD727" s="389">
        <f t="shared" ca="1" si="320"/>
        <v>0</v>
      </c>
      <c r="AE727" s="389">
        <f t="shared" ca="1" si="320"/>
        <v>0</v>
      </c>
      <c r="AF727" s="389">
        <f t="shared" ca="1" si="320"/>
        <v>-0.80074531939777627</v>
      </c>
      <c r="AG727" s="389">
        <f t="shared" ca="1" si="320"/>
        <v>-1.2895208322871896</v>
      </c>
      <c r="AH727" s="389">
        <f t="shared" ca="1" si="320"/>
        <v>-3.092094174877722</v>
      </c>
      <c r="AI727" s="389">
        <f t="shared" ca="1" si="320"/>
        <v>-4.5757972094522517</v>
      </c>
      <c r="AJ727" s="389">
        <f t="shared" ca="1" si="320"/>
        <v>-9.5696291721724638</v>
      </c>
      <c r="AK727" s="389">
        <f t="shared" ca="1" si="320"/>
        <v>-11.791976700622037</v>
      </c>
      <c r="AL727" s="389">
        <f t="shared" ca="1" si="320"/>
        <v>-14.534233225957681</v>
      </c>
      <c r="AM727" s="389">
        <f t="shared" ca="1" si="320"/>
        <v>-10.054586419899611</v>
      </c>
      <c r="AN727" s="389">
        <f t="shared" ca="1" si="320"/>
        <v>-7.4899407805415699</v>
      </c>
      <c r="AO727" s="389">
        <f t="shared" ca="1" si="320"/>
        <v>-6.144282462374143</v>
      </c>
      <c r="AP727" s="389">
        <f t="shared" ca="1" si="320"/>
        <v>-6.9780540891825789</v>
      </c>
      <c r="AQ727" s="389">
        <f t="shared" ca="1" si="320"/>
        <v>-6.5861418339966544</v>
      </c>
      <c r="AR727" s="389">
        <f t="shared" ca="1" si="320"/>
        <v>-5.1509808997726712</v>
      </c>
      <c r="AS727" s="389">
        <f t="shared" ca="1" si="320"/>
        <v>-3.9280581733997924</v>
      </c>
      <c r="AT727" s="389">
        <f t="shared" ca="1" si="320"/>
        <v>-3.0287973639216466</v>
      </c>
      <c r="AU727" s="389">
        <f t="shared" ca="1" si="320"/>
        <v>-1.6125557048900254</v>
      </c>
      <c r="AV727" s="389">
        <f t="shared" ca="1" si="320"/>
        <v>-1.6518333014730613</v>
      </c>
      <c r="AW727" s="389">
        <f t="shared" ca="1" si="320"/>
        <v>-1.663998717648917</v>
      </c>
      <c r="AX727" s="389">
        <f t="shared" ca="1" si="320"/>
        <v>-2.2304229860170124</v>
      </c>
      <c r="AY727" s="389">
        <f t="shared" ca="1" si="320"/>
        <v>-2.5079611152107248</v>
      </c>
      <c r="AZ727" s="389">
        <f t="shared" ca="1" si="320"/>
        <v>-4.386930788182358</v>
      </c>
      <c r="BA727" s="389">
        <f t="shared" ca="1" si="320"/>
        <v>-8.9678212538277435</v>
      </c>
      <c r="BB727" s="389">
        <f t="shared" ca="1" si="320"/>
        <v>-11.600185455014492</v>
      </c>
      <c r="BC727" s="389">
        <f t="shared" ca="1" si="320"/>
        <v>-7.1044641032951468</v>
      </c>
      <c r="BD727" s="389">
        <f t="shared" ca="1" si="320"/>
        <v>-7.5359548671073835</v>
      </c>
      <c r="BE727" s="389">
        <f t="shared" ca="1" si="320"/>
        <v>-6.4831820156428543</v>
      </c>
      <c r="BF727" s="389">
        <f t="shared" ca="1" si="320"/>
        <v>-5.118869715918958</v>
      </c>
      <c r="BG727" s="389">
        <f t="shared" ca="1" si="320"/>
        <v>-4.8499282217164312</v>
      </c>
      <c r="BH727" s="389">
        <f t="shared" ca="1" si="320"/>
        <v>-6.6513158704036215</v>
      </c>
      <c r="BI727" s="389">
        <f t="shared" ca="1" si="320"/>
        <v>-17.103771410600515</v>
      </c>
      <c r="BJ727" s="389">
        <f t="shared" ca="1" si="320"/>
        <v>-18.57249402832576</v>
      </c>
      <c r="BK727" s="389">
        <f t="shared" ca="1" si="320"/>
        <v>-21.507865725542395</v>
      </c>
      <c r="BL727" s="389">
        <f t="shared" ca="1" si="320"/>
        <v>-20.001490346865808</v>
      </c>
      <c r="BM727" s="389">
        <f t="shared" ca="1" si="320"/>
        <v>-19.703146151946711</v>
      </c>
      <c r="BN727" s="389">
        <f t="shared" ca="1" si="320"/>
        <v>-21.238328834743719</v>
      </c>
      <c r="BO727" s="389">
        <f t="shared" ca="1" si="320"/>
        <v>-23.456908907064417</v>
      </c>
      <c r="BP727" s="389">
        <f t="shared" ca="1" si="320"/>
        <v>-16.294209492656236</v>
      </c>
      <c r="BQ727" s="389">
        <f t="shared" ca="1" si="320"/>
        <v>-12.503228140694539</v>
      </c>
      <c r="BR727" s="389">
        <f t="shared" ca="1" si="320"/>
        <v>-10.122700469945899</v>
      </c>
      <c r="BS727" s="389">
        <f t="shared" ca="1" si="320"/>
        <v>-9.6258667704083916</v>
      </c>
      <c r="BT727" s="389">
        <f t="shared" ca="1" si="320"/>
        <v>-8.4479454801940719</v>
      </c>
      <c r="BU727" s="389">
        <f t="shared" ca="1" si="320"/>
        <v>-6.4149488715462386</v>
      </c>
      <c r="BV727" s="389">
        <f t="shared" ca="1" si="320"/>
        <v>-4.8570339487810443</v>
      </c>
      <c r="BW727" s="389">
        <f t="shared" ca="1" si="320"/>
        <v>-3.6499833120594056</v>
      </c>
      <c r="BX727" s="389">
        <f t="shared" ca="1" si="320"/>
        <v>-2.1395879461585978</v>
      </c>
      <c r="BY727" s="389">
        <f t="shared" ca="1" si="320"/>
        <v>-1.8235648987554161</v>
      </c>
      <c r="BZ727" s="389">
        <f t="shared" ca="1" si="320"/>
        <v>-1.6968860823436867</v>
      </c>
      <c r="CA727" s="389">
        <f t="shared" ca="1" si="320"/>
        <v>-2.2543851203492675</v>
      </c>
      <c r="CB727" s="389">
        <f t="shared" ca="1" si="320"/>
        <v>-2.2590070734883865</v>
      </c>
      <c r="CC727" s="389">
        <f t="shared" ca="1" si="320"/>
        <v>-3.5915012922303058</v>
      </c>
      <c r="CD727" s="389">
        <f t="shared" ca="1" si="320"/>
        <v>-6.8897661021372203</v>
      </c>
      <c r="CE727" s="389">
        <f t="shared" ca="1" si="320"/>
        <v>-8.9099879914052096</v>
      </c>
      <c r="CF727" s="389">
        <f t="shared" ca="1" si="320"/>
        <v>-3.2687662395135555</v>
      </c>
      <c r="CG727" s="389">
        <f t="shared" ca="1" si="320"/>
        <v>-2.760654366660567</v>
      </c>
      <c r="CH727" s="389">
        <f t="shared" ca="1" si="320"/>
        <v>-2.5930437445130159</v>
      </c>
      <c r="CI727" s="389">
        <f t="shared" ref="CI727:CO727" ca="1" si="321">SUM(CI723:CI726)</f>
        <v>-1.9605858570788974</v>
      </c>
      <c r="CJ727" s="389">
        <f t="shared" ca="1" si="321"/>
        <v>-2.6545692103821326</v>
      </c>
      <c r="CK727" s="389">
        <f t="shared" ca="1" si="321"/>
        <v>-3.8641497496813253</v>
      </c>
      <c r="CL727" s="389">
        <f t="shared" ca="1" si="321"/>
        <v>-14.391645308661762</v>
      </c>
      <c r="CM727" s="389">
        <f t="shared" ca="1" si="321"/>
        <v>-16.534849672817</v>
      </c>
      <c r="CN727" s="389">
        <f t="shared" ca="1" si="321"/>
        <v>-20.505037275596926</v>
      </c>
      <c r="CO727" s="389">
        <f t="shared" ca="1" si="321"/>
        <v>-19.326253138548513</v>
      </c>
    </row>
    <row r="728" spans="1:93" collapsed="1"/>
    <row r="729" spans="1:93" s="77" customFormat="1">
      <c r="A729" s="76" t="s">
        <v>147</v>
      </c>
    </row>
    <row r="730" spans="1:93" outlineLevel="1">
      <c r="Z730" s="23"/>
      <c r="AA730" s="23"/>
      <c r="AB730" s="23"/>
    </row>
    <row r="731" spans="1:93" s="2" customFormat="1" outlineLevel="1">
      <c r="A731" s="2" t="s">
        <v>148</v>
      </c>
      <c r="V731" s="2">
        <f t="shared" ref="V731:BL731" si="322">V1</f>
        <v>2008</v>
      </c>
      <c r="W731" s="2">
        <f t="shared" si="322"/>
        <v>2009</v>
      </c>
      <c r="X731" s="2">
        <f t="shared" si="322"/>
        <v>2010</v>
      </c>
      <c r="Y731" s="2">
        <f t="shared" si="322"/>
        <v>2011</v>
      </c>
      <c r="Z731" s="2">
        <f t="shared" si="322"/>
        <v>2012</v>
      </c>
      <c r="AA731" s="2">
        <f t="shared" si="322"/>
        <v>2013</v>
      </c>
      <c r="AB731" s="2">
        <f t="shared" si="322"/>
        <v>2014</v>
      </c>
      <c r="AC731" s="2">
        <f t="shared" si="322"/>
        <v>2015</v>
      </c>
      <c r="AD731" s="2">
        <f t="shared" si="322"/>
        <v>2016</v>
      </c>
      <c r="AE731" s="2">
        <f t="shared" si="322"/>
        <v>2017</v>
      </c>
      <c r="AF731" s="2">
        <f t="shared" si="322"/>
        <v>2018</v>
      </c>
      <c r="AG731" s="2">
        <f t="shared" si="322"/>
        <v>2019</v>
      </c>
      <c r="AH731" s="2">
        <f t="shared" si="322"/>
        <v>2020</v>
      </c>
      <c r="AI731" s="2">
        <f t="shared" si="322"/>
        <v>2021</v>
      </c>
      <c r="AJ731" s="2">
        <f t="shared" si="322"/>
        <v>2022</v>
      </c>
      <c r="AK731" s="2">
        <f t="shared" si="322"/>
        <v>2023</v>
      </c>
      <c r="AL731" s="2">
        <f t="shared" si="322"/>
        <v>2024</v>
      </c>
      <c r="AM731" s="2">
        <f t="shared" si="322"/>
        <v>2025</v>
      </c>
      <c r="AN731" s="2">
        <f t="shared" si="322"/>
        <v>2026</v>
      </c>
      <c r="AO731" s="2">
        <f t="shared" si="322"/>
        <v>2027</v>
      </c>
      <c r="AP731" s="2">
        <f t="shared" si="322"/>
        <v>2028</v>
      </c>
      <c r="AQ731" s="2">
        <f t="shared" si="322"/>
        <v>2029</v>
      </c>
      <c r="AR731" s="2">
        <f t="shared" si="322"/>
        <v>2030</v>
      </c>
      <c r="AS731" s="2">
        <f t="shared" si="322"/>
        <v>2031</v>
      </c>
      <c r="AT731" s="2">
        <f t="shared" si="322"/>
        <v>2032</v>
      </c>
      <c r="AU731" s="2">
        <f t="shared" si="322"/>
        <v>2033</v>
      </c>
      <c r="AV731" s="2">
        <f t="shared" si="322"/>
        <v>2034</v>
      </c>
      <c r="AW731" s="2">
        <f t="shared" si="322"/>
        <v>2035</v>
      </c>
      <c r="AX731" s="2">
        <f t="shared" si="322"/>
        <v>2036</v>
      </c>
      <c r="AY731" s="2">
        <f t="shared" si="322"/>
        <v>2037</v>
      </c>
      <c r="AZ731" s="2">
        <f t="shared" si="322"/>
        <v>2038</v>
      </c>
      <c r="BA731" s="2">
        <f t="shared" si="322"/>
        <v>2039</v>
      </c>
      <c r="BB731" s="2">
        <f t="shared" si="322"/>
        <v>2040</v>
      </c>
      <c r="BC731" s="2">
        <f t="shared" si="322"/>
        <v>2041</v>
      </c>
      <c r="BD731" s="2">
        <f t="shared" si="322"/>
        <v>2042</v>
      </c>
      <c r="BE731" s="2">
        <f t="shared" si="322"/>
        <v>2043</v>
      </c>
      <c r="BF731" s="2">
        <f t="shared" si="322"/>
        <v>2044</v>
      </c>
      <c r="BG731" s="2">
        <f t="shared" si="322"/>
        <v>2045</v>
      </c>
      <c r="BH731" s="2">
        <f t="shared" si="322"/>
        <v>2046</v>
      </c>
      <c r="BI731" s="2">
        <f t="shared" si="322"/>
        <v>2047</v>
      </c>
      <c r="BJ731" s="2">
        <f t="shared" si="322"/>
        <v>2048</v>
      </c>
      <c r="BK731" s="2">
        <f t="shared" si="322"/>
        <v>2049</v>
      </c>
      <c r="BL731" s="2">
        <f t="shared" si="322"/>
        <v>2050</v>
      </c>
    </row>
    <row r="732" spans="1:93" outlineLevel="1">
      <c r="B732" t="s">
        <v>53</v>
      </c>
      <c r="C732" t="str">
        <f>B732</f>
        <v>Allocations: Averaging</v>
      </c>
      <c r="V732" s="3">
        <f>V$149</f>
        <v>0</v>
      </c>
      <c r="W732" s="3">
        <f t="shared" ref="W732:AF732" si="323">W$149</f>
        <v>0</v>
      </c>
      <c r="X732" s="3">
        <f t="shared" si="323"/>
        <v>0</v>
      </c>
      <c r="Y732" s="3">
        <f t="shared" si="323"/>
        <v>0</v>
      </c>
      <c r="Z732" s="3">
        <f t="shared" si="323"/>
        <v>0</v>
      </c>
      <c r="AA732" s="3">
        <f t="shared" si="323"/>
        <v>0</v>
      </c>
      <c r="AB732" s="3">
        <f t="shared" si="323"/>
        <v>0</v>
      </c>
      <c r="AC732" s="3">
        <f t="shared" si="323"/>
        <v>0</v>
      </c>
      <c r="AD732" s="3">
        <f t="shared" si="323"/>
        <v>0</v>
      </c>
      <c r="AE732" s="3">
        <f t="shared" si="323"/>
        <v>0</v>
      </c>
      <c r="AF732" s="3">
        <f t="shared" ca="1" si="323"/>
        <v>0</v>
      </c>
      <c r="AG732" s="3">
        <f t="shared" ref="AG732:BL732" ca="1" si="324">AG$149</f>
        <v>2.8308765817559103E-6</v>
      </c>
      <c r="AH732" s="3">
        <f t="shared" ca="1" si="324"/>
        <v>3.8996109993570654E-3</v>
      </c>
      <c r="AI732" s="3">
        <f t="shared" ca="1" si="324"/>
        <v>2.8360055384195219E-2</v>
      </c>
      <c r="AJ732" s="3">
        <f t="shared" ca="1" si="324"/>
        <v>0.10880573897339046</v>
      </c>
      <c r="AK732" s="3">
        <f t="shared" ca="1" si="324"/>
        <v>0.37422106756908702</v>
      </c>
      <c r="AL732" s="3">
        <f t="shared" ca="1" si="324"/>
        <v>0.96935894238423792</v>
      </c>
      <c r="AM732" s="3">
        <f t="shared" ca="1" si="324"/>
        <v>2.1161855629004487</v>
      </c>
      <c r="AN732" s="3">
        <f ca="1">AN$149</f>
        <v>3.5616373980080325</v>
      </c>
      <c r="AO732" s="3">
        <f t="shared" ca="1" si="324"/>
        <v>5.1353981070829384</v>
      </c>
      <c r="AP732" s="3">
        <f t="shared" ca="1" si="324"/>
        <v>6.5808651300464458</v>
      </c>
      <c r="AQ732" s="3">
        <f t="shared" ca="1" si="324"/>
        <v>7.7668025479362806</v>
      </c>
      <c r="AR732" s="3">
        <f t="shared" ca="1" si="324"/>
        <v>8.7490503336841581</v>
      </c>
      <c r="AS732" s="3">
        <f t="shared" ca="1" si="324"/>
        <v>9.7932997295275008</v>
      </c>
      <c r="AT732" s="3">
        <f t="shared" ca="1" si="324"/>
        <v>10.915071140839895</v>
      </c>
      <c r="AU732" s="3">
        <f t="shared" ca="1" si="324"/>
        <v>12.166596564336681</v>
      </c>
      <c r="AV732" s="3">
        <f t="shared" ca="1" si="324"/>
        <v>13.489323387732574</v>
      </c>
      <c r="AW732" s="3">
        <f t="shared" ca="1" si="324"/>
        <v>14.860126372736685</v>
      </c>
      <c r="AX732" s="3">
        <f t="shared" ca="1" si="324"/>
        <v>15.983843163316859</v>
      </c>
      <c r="AY732" s="3">
        <f t="shared" ca="1" si="324"/>
        <v>16.727569158981154</v>
      </c>
      <c r="AZ732" s="3">
        <f t="shared" ca="1" si="324"/>
        <v>16.820100944972683</v>
      </c>
      <c r="BA732" s="3">
        <f t="shared" ca="1" si="324"/>
        <v>17.170057456944154</v>
      </c>
      <c r="BB732" s="3">
        <f t="shared" ca="1" si="324"/>
        <v>17.415288592482646</v>
      </c>
      <c r="BC732" s="3">
        <f t="shared" ca="1" si="324"/>
        <v>17.647780375991665</v>
      </c>
      <c r="BD732" s="3">
        <f t="shared" ca="1" si="324"/>
        <v>17.858672530567592</v>
      </c>
      <c r="BE732" s="3">
        <f t="shared" ca="1" si="324"/>
        <v>18.034386838251578</v>
      </c>
      <c r="BF732" s="3">
        <f t="shared" ca="1" si="324"/>
        <v>18.164259579405698</v>
      </c>
      <c r="BG732" s="3">
        <f t="shared" ca="1" si="324"/>
        <v>18.243840937126826</v>
      </c>
      <c r="BH732" s="3">
        <f t="shared" ca="1" si="324"/>
        <v>18.270625970487071</v>
      </c>
      <c r="BI732" s="3">
        <f t="shared" ca="1" si="324"/>
        <v>18.272800421547217</v>
      </c>
      <c r="BJ732" s="3">
        <f t="shared" ca="1" si="324"/>
        <v>18.253002907584403</v>
      </c>
      <c r="BK732" s="3">
        <f t="shared" ca="1" si="324"/>
        <v>18.207872108092761</v>
      </c>
      <c r="BL732" s="3">
        <f t="shared" ca="1" si="324"/>
        <v>18.136844074342317</v>
      </c>
    </row>
    <row r="733" spans="1:93" outlineLevel="1">
      <c r="B733" t="s">
        <v>54</v>
      </c>
      <c r="C733" t="str">
        <f>B733</f>
        <v>Allocations: Stock change</v>
      </c>
      <c r="V733" s="3">
        <f ca="1">V$272</f>
        <v>4.0812601382064404</v>
      </c>
      <c r="W733" s="3">
        <f t="shared" ref="W733:AE733" ca="1" si="325">W$272</f>
        <v>4.28389864484509</v>
      </c>
      <c r="X733" s="3">
        <f t="shared" ca="1" si="325"/>
        <v>4.4671941203332191</v>
      </c>
      <c r="Y733" s="3">
        <f t="shared" ca="1" si="325"/>
        <v>4.6443886088715001</v>
      </c>
      <c r="Z733" s="3">
        <f t="shared" ca="1" si="325"/>
        <v>4.8110858238297123</v>
      </c>
      <c r="AA733" s="3">
        <f t="shared" ca="1" si="325"/>
        <v>9.1986505677307342</v>
      </c>
      <c r="AB733" s="3">
        <f t="shared" ca="1" si="325"/>
        <v>9.6061647004207202</v>
      </c>
      <c r="AC733" s="3">
        <f t="shared" ca="1" si="325"/>
        <v>10.096695757817788</v>
      </c>
      <c r="AD733" s="3">
        <f t="shared" ca="1" si="325"/>
        <v>10.522034342474948</v>
      </c>
      <c r="AE733" s="3">
        <f t="shared" ca="1" si="325"/>
        <v>10.829227451219532</v>
      </c>
      <c r="AF733" s="3">
        <f ca="1">AF$272</f>
        <v>14.927346698288202</v>
      </c>
      <c r="AG733" s="3">
        <f t="shared" ref="AG733:BL733" ca="1" si="326">AG$272</f>
        <v>14.741263237268623</v>
      </c>
      <c r="AH733" s="3">
        <f t="shared" ca="1" si="326"/>
        <v>14.338751365024118</v>
      </c>
      <c r="AI733" s="3">
        <f t="shared" ca="1" si="326"/>
        <v>13.971770552418432</v>
      </c>
      <c r="AJ733" s="3">
        <f t="shared" ca="1" si="326"/>
        <v>13.551778669290117</v>
      </c>
      <c r="AK733" s="3">
        <f t="shared" ca="1" si="326"/>
        <v>13.303707021328615</v>
      </c>
      <c r="AL733" s="3">
        <f t="shared" ca="1" si="326"/>
        <v>13.074252329881922</v>
      </c>
      <c r="AM733" s="3">
        <f t="shared" ca="1" si="326"/>
        <v>13.211204471516213</v>
      </c>
      <c r="AN733" s="3">
        <f t="shared" ca="1" si="326"/>
        <v>13.176028038508782</v>
      </c>
      <c r="AO733" s="3">
        <f t="shared" ca="1" si="326"/>
        <v>12.805947728105222</v>
      </c>
      <c r="AP733" s="3">
        <f t="shared" ca="1" si="326"/>
        <v>12.196080819927412</v>
      </c>
      <c r="AQ733" s="3">
        <f t="shared" ca="1" si="326"/>
        <v>11.690880535957312</v>
      </c>
      <c r="AR733" s="3">
        <f t="shared" ca="1" si="326"/>
        <v>11.506288122490401</v>
      </c>
      <c r="AS733" s="3">
        <f t="shared" ca="1" si="326"/>
        <v>11.629913171966319</v>
      </c>
      <c r="AT733" s="3">
        <f t="shared" ca="1" si="326"/>
        <v>11.923897210669004</v>
      </c>
      <c r="AU733" s="3">
        <f t="shared" ca="1" si="326"/>
        <v>12.646268944458395</v>
      </c>
      <c r="AV733" s="3">
        <f t="shared" ca="1" si="326"/>
        <v>13.581365545576151</v>
      </c>
      <c r="AW733" s="3">
        <f t="shared" ca="1" si="326"/>
        <v>14.685617731675746</v>
      </c>
      <c r="AX733" s="3">
        <f t="shared" ca="1" si="326"/>
        <v>15.379974572764166</v>
      </c>
      <c r="AY733" s="3">
        <f t="shared" ca="1" si="326"/>
        <v>15.831842478221834</v>
      </c>
      <c r="AZ733" s="3">
        <f t="shared" ca="1" si="326"/>
        <v>16.04497382685366</v>
      </c>
      <c r="BA733" s="3">
        <f t="shared" ca="1" si="326"/>
        <v>15.981677834250362</v>
      </c>
      <c r="BB733" s="3">
        <f t="shared" ca="1" si="326"/>
        <v>15.752197835748754</v>
      </c>
      <c r="BC733" s="3">
        <f t="shared" ca="1" si="326"/>
        <v>15.751886054994264</v>
      </c>
      <c r="BD733" s="3">
        <f t="shared" ca="1" si="326"/>
        <v>15.690238708092648</v>
      </c>
      <c r="BE733" s="3">
        <f t="shared" ca="1" si="326"/>
        <v>15.617209295194508</v>
      </c>
      <c r="BF733" s="3">
        <f t="shared" ca="1" si="326"/>
        <v>15.492821849186889</v>
      </c>
      <c r="BG733" s="3">
        <f t="shared" ca="1" si="326"/>
        <v>15.373851257929786</v>
      </c>
      <c r="BH733" s="3">
        <f t="shared" ca="1" si="326"/>
        <v>15.151041060547447</v>
      </c>
      <c r="BI733" s="3">
        <f t="shared" ca="1" si="326"/>
        <v>14.217811614224544</v>
      </c>
      <c r="BJ733" s="3">
        <f t="shared" ca="1" si="326"/>
        <v>13.125822869228662</v>
      </c>
      <c r="BK733" s="3">
        <f t="shared" ca="1" si="326"/>
        <v>11.944485300294945</v>
      </c>
      <c r="BL733" s="3">
        <f t="shared" ca="1" si="326"/>
        <v>11.181943738904126</v>
      </c>
    </row>
    <row r="734" spans="1:93" outlineLevel="1">
      <c r="C734" t="s">
        <v>149</v>
      </c>
      <c r="V734" s="3">
        <f ca="1">V732+V733</f>
        <v>4.0812601382064404</v>
      </c>
      <c r="W734" s="3">
        <f t="shared" ref="W734:AR734" ca="1" si="327">W732+W733</f>
        <v>4.28389864484509</v>
      </c>
      <c r="X734" s="3">
        <f t="shared" ca="1" si="327"/>
        <v>4.4671941203332191</v>
      </c>
      <c r="Y734" s="3">
        <f t="shared" ca="1" si="327"/>
        <v>4.6443886088715001</v>
      </c>
      <c r="Z734" s="3">
        <f t="shared" ca="1" si="327"/>
        <v>4.8110858238297123</v>
      </c>
      <c r="AA734" s="3">
        <f t="shared" ca="1" si="327"/>
        <v>9.1986505677307342</v>
      </c>
      <c r="AB734" s="3">
        <f t="shared" ca="1" si="327"/>
        <v>9.6061647004207202</v>
      </c>
      <c r="AC734" s="3">
        <f t="shared" ca="1" si="327"/>
        <v>10.096695757817788</v>
      </c>
      <c r="AD734" s="3">
        <f t="shared" ca="1" si="327"/>
        <v>10.522034342474948</v>
      </c>
      <c r="AE734" s="3">
        <f t="shared" ca="1" si="327"/>
        <v>10.829227451219532</v>
      </c>
      <c r="AF734" s="3">
        <f t="shared" ca="1" si="327"/>
        <v>14.927346698288202</v>
      </c>
      <c r="AG734" s="3">
        <f t="shared" ca="1" si="327"/>
        <v>14.741266068145205</v>
      </c>
      <c r="AH734" s="3">
        <f t="shared" ca="1" si="327"/>
        <v>14.342650976023474</v>
      </c>
      <c r="AI734" s="3">
        <f t="shared" ca="1" si="327"/>
        <v>14.000130607802628</v>
      </c>
      <c r="AJ734" s="3">
        <f t="shared" ca="1" si="327"/>
        <v>13.660584408263508</v>
      </c>
      <c r="AK734" s="3">
        <f t="shared" ca="1" si="327"/>
        <v>13.677928088897701</v>
      </c>
      <c r="AL734" s="3">
        <f t="shared" ca="1" si="327"/>
        <v>14.04361127226616</v>
      </c>
      <c r="AM734" s="3">
        <f t="shared" ca="1" si="327"/>
        <v>15.327390034416663</v>
      </c>
      <c r="AN734" s="3">
        <f t="shared" ca="1" si="327"/>
        <v>16.737665436516814</v>
      </c>
      <c r="AO734" s="3">
        <f t="shared" ca="1" si="327"/>
        <v>17.941345835188159</v>
      </c>
      <c r="AP734" s="3">
        <f t="shared" ca="1" si="327"/>
        <v>18.776945949973857</v>
      </c>
      <c r="AQ734" s="3">
        <f t="shared" ca="1" si="327"/>
        <v>19.457683083893592</v>
      </c>
      <c r="AR734" s="3">
        <f t="shared" ca="1" si="327"/>
        <v>20.25533845617456</v>
      </c>
      <c r="AS734" s="3">
        <f t="shared" ref="AS734" ca="1" si="328">AS732+AS733</f>
        <v>21.42321290149382</v>
      </c>
      <c r="AT734" s="3">
        <f t="shared" ref="AT734" ca="1" si="329">AT732+AT733</f>
        <v>22.8389683515089</v>
      </c>
      <c r="AU734" s="3">
        <f t="shared" ref="AU734" ca="1" si="330">AU732+AU733</f>
        <v>24.812865508795078</v>
      </c>
      <c r="AV734" s="3">
        <f t="shared" ref="AV734" ca="1" si="331">AV732+AV733</f>
        <v>27.070688933308723</v>
      </c>
      <c r="AW734" s="3">
        <f t="shared" ref="AW734" ca="1" si="332">AW732+AW733</f>
        <v>29.545744104412432</v>
      </c>
      <c r="AX734" s="3">
        <f t="shared" ref="AX734" ca="1" si="333">AX732+AX733</f>
        <v>31.363817736081025</v>
      </c>
      <c r="AY734" s="3">
        <f t="shared" ref="AY734" ca="1" si="334">AY732+AY733</f>
        <v>32.559411637202984</v>
      </c>
      <c r="AZ734" s="3">
        <f t="shared" ref="AZ734" ca="1" si="335">AZ732+AZ733</f>
        <v>32.865074771826343</v>
      </c>
      <c r="BA734" s="3">
        <f t="shared" ref="BA734" ca="1" si="336">BA732+BA733</f>
        <v>33.151735291194512</v>
      </c>
      <c r="BB734" s="3">
        <f t="shared" ref="BB734" ca="1" si="337">BB732+BB733</f>
        <v>33.167486428231399</v>
      </c>
      <c r="BC734" s="3">
        <f t="shared" ref="BC734" ca="1" si="338">BC732+BC733</f>
        <v>33.399666430985931</v>
      </c>
      <c r="BD734" s="3">
        <f t="shared" ref="BD734" ca="1" si="339">BD732+BD733</f>
        <v>33.548911238660239</v>
      </c>
      <c r="BE734" s="3">
        <f t="shared" ref="BE734" ca="1" si="340">BE732+BE733</f>
        <v>33.651596133446084</v>
      </c>
      <c r="BF734" s="3">
        <f t="shared" ref="BF734" ca="1" si="341">BF732+BF733</f>
        <v>33.657081428592591</v>
      </c>
      <c r="BG734" s="3">
        <f t="shared" ref="BG734" ca="1" si="342">BG732+BG733</f>
        <v>33.617692195056613</v>
      </c>
      <c r="BH734" s="3">
        <f t="shared" ref="BH734" ca="1" si="343">BH732+BH733</f>
        <v>33.421667031034517</v>
      </c>
      <c r="BI734" s="3">
        <f t="shared" ref="BI734" ca="1" si="344">BI732+BI733</f>
        <v>32.490612035771761</v>
      </c>
      <c r="BJ734" s="3">
        <f t="shared" ref="BJ734" ca="1" si="345">BJ732+BJ733</f>
        <v>31.378825776813066</v>
      </c>
      <c r="BK734" s="3">
        <f t="shared" ref="BK734" ca="1" si="346">BK732+BK733</f>
        <v>30.152357408387708</v>
      </c>
      <c r="BL734" s="3">
        <f t="shared" ref="BL734" ca="1" si="347">BL732+BL733</f>
        <v>29.318787813246445</v>
      </c>
    </row>
    <row r="735" spans="1:93" outlineLevel="1">
      <c r="B735" t="s">
        <v>59</v>
      </c>
      <c r="C735" t="str">
        <f>B735</f>
        <v>Surrenders</v>
      </c>
      <c r="V735" s="3">
        <f t="shared" ref="V735:AF735" ca="1" si="348">V$727</f>
        <v>0</v>
      </c>
      <c r="W735" s="3">
        <f t="shared" ca="1" si="348"/>
        <v>0</v>
      </c>
      <c r="X735" s="3">
        <f t="shared" ca="1" si="348"/>
        <v>0</v>
      </c>
      <c r="Y735" s="3">
        <f t="shared" ca="1" si="348"/>
        <v>0</v>
      </c>
      <c r="Z735" s="3">
        <f t="shared" ca="1" si="348"/>
        <v>0</v>
      </c>
      <c r="AA735" s="3">
        <f t="shared" ca="1" si="348"/>
        <v>0</v>
      </c>
      <c r="AB735" s="3">
        <f t="shared" ca="1" si="348"/>
        <v>0</v>
      </c>
      <c r="AC735" s="3">
        <f t="shared" ca="1" si="348"/>
        <v>0</v>
      </c>
      <c r="AD735" s="3">
        <f t="shared" ca="1" si="348"/>
        <v>0</v>
      </c>
      <c r="AE735" s="3">
        <f t="shared" ca="1" si="348"/>
        <v>0</v>
      </c>
      <c r="AF735" s="3">
        <f t="shared" ca="1" si="348"/>
        <v>-0.80074531939777627</v>
      </c>
      <c r="AG735" s="3">
        <f t="shared" ref="AG735:BL735" ca="1" si="349">AG$727</f>
        <v>-1.2895208322871896</v>
      </c>
      <c r="AH735" s="3">
        <f t="shared" ca="1" si="349"/>
        <v>-3.092094174877722</v>
      </c>
      <c r="AI735" s="3">
        <f ca="1">AI$727</f>
        <v>-4.5757972094522517</v>
      </c>
      <c r="AJ735" s="3">
        <f t="shared" ca="1" si="349"/>
        <v>-9.5696291721724638</v>
      </c>
      <c r="AK735" s="3">
        <f t="shared" ca="1" si="349"/>
        <v>-11.791976700622037</v>
      </c>
      <c r="AL735" s="3">
        <f t="shared" ca="1" si="349"/>
        <v>-14.534233225957681</v>
      </c>
      <c r="AM735" s="3">
        <f t="shared" ca="1" si="349"/>
        <v>-10.054586419899611</v>
      </c>
      <c r="AN735" s="3">
        <f t="shared" ca="1" si="349"/>
        <v>-7.4899407805415699</v>
      </c>
      <c r="AO735" s="3">
        <f t="shared" ca="1" si="349"/>
        <v>-6.144282462374143</v>
      </c>
      <c r="AP735" s="3">
        <f t="shared" ca="1" si="349"/>
        <v>-6.9780540891825789</v>
      </c>
      <c r="AQ735" s="3">
        <f t="shared" ca="1" si="349"/>
        <v>-6.5861418339966544</v>
      </c>
      <c r="AR735" s="3">
        <f t="shared" ca="1" si="349"/>
        <v>-5.1509808997726712</v>
      </c>
      <c r="AS735" s="3">
        <f t="shared" ca="1" si="349"/>
        <v>-3.9280581733997924</v>
      </c>
      <c r="AT735" s="3">
        <f t="shared" ca="1" si="349"/>
        <v>-3.0287973639216466</v>
      </c>
      <c r="AU735" s="3">
        <f t="shared" ca="1" si="349"/>
        <v>-1.6125557048900254</v>
      </c>
      <c r="AV735" s="3">
        <f t="shared" ca="1" si="349"/>
        <v>-1.6518333014730613</v>
      </c>
      <c r="AW735" s="3">
        <f t="shared" ca="1" si="349"/>
        <v>-1.663998717648917</v>
      </c>
      <c r="AX735" s="3">
        <f t="shared" ca="1" si="349"/>
        <v>-2.2304229860170124</v>
      </c>
      <c r="AY735" s="3">
        <f t="shared" ca="1" si="349"/>
        <v>-2.5079611152107248</v>
      </c>
      <c r="AZ735" s="3">
        <f t="shared" ca="1" si="349"/>
        <v>-4.386930788182358</v>
      </c>
      <c r="BA735" s="3">
        <f t="shared" ca="1" si="349"/>
        <v>-8.9678212538277435</v>
      </c>
      <c r="BB735" s="3">
        <f t="shared" ca="1" si="349"/>
        <v>-11.600185455014492</v>
      </c>
      <c r="BC735" s="3">
        <f t="shared" ca="1" si="349"/>
        <v>-7.1044641032951468</v>
      </c>
      <c r="BD735" s="3">
        <f t="shared" ca="1" si="349"/>
        <v>-7.5359548671073835</v>
      </c>
      <c r="BE735" s="3">
        <f t="shared" ca="1" si="349"/>
        <v>-6.4831820156428543</v>
      </c>
      <c r="BF735" s="3">
        <f t="shared" ca="1" si="349"/>
        <v>-5.118869715918958</v>
      </c>
      <c r="BG735" s="3">
        <f t="shared" ca="1" si="349"/>
        <v>-4.8499282217164312</v>
      </c>
      <c r="BH735" s="3">
        <f t="shared" ca="1" si="349"/>
        <v>-6.6513158704036215</v>
      </c>
      <c r="BI735" s="3">
        <f t="shared" ca="1" si="349"/>
        <v>-17.103771410600515</v>
      </c>
      <c r="BJ735" s="3">
        <f t="shared" ca="1" si="349"/>
        <v>-18.57249402832576</v>
      </c>
      <c r="BK735" s="3">
        <f t="shared" ca="1" si="349"/>
        <v>-21.507865725542395</v>
      </c>
      <c r="BL735" s="3">
        <f t="shared" ca="1" si="349"/>
        <v>-20.001490346865808</v>
      </c>
    </row>
    <row r="736" spans="1:93" s="70" customFormat="1" outlineLevel="1">
      <c r="C736" s="70" t="s">
        <v>150</v>
      </c>
      <c r="V736" s="445">
        <f ca="1">V734+V735</f>
        <v>4.0812601382064404</v>
      </c>
      <c r="W736" s="445">
        <f t="shared" ref="W736:BL736" ca="1" si="350">W734+W735</f>
        <v>4.28389864484509</v>
      </c>
      <c r="X736" s="445">
        <f t="shared" ca="1" si="350"/>
        <v>4.4671941203332191</v>
      </c>
      <c r="Y736" s="445">
        <f t="shared" ca="1" si="350"/>
        <v>4.6443886088715001</v>
      </c>
      <c r="Z736" s="445">
        <f t="shared" ca="1" si="350"/>
        <v>4.8110858238297123</v>
      </c>
      <c r="AA736" s="445">
        <f t="shared" ca="1" si="350"/>
        <v>9.1986505677307342</v>
      </c>
      <c r="AB736" s="445">
        <f t="shared" ca="1" si="350"/>
        <v>9.6061647004207202</v>
      </c>
      <c r="AC736" s="445">
        <f t="shared" ca="1" si="350"/>
        <v>10.096695757817788</v>
      </c>
      <c r="AD736" s="445">
        <f t="shared" ca="1" si="350"/>
        <v>10.522034342474948</v>
      </c>
      <c r="AE736" s="445">
        <f t="shared" ca="1" si="350"/>
        <v>10.829227451219532</v>
      </c>
      <c r="AF736" s="445">
        <f t="shared" ca="1" si="350"/>
        <v>14.126601378890426</v>
      </c>
      <c r="AG736" s="445">
        <f t="shared" ca="1" si="350"/>
        <v>13.451745235858015</v>
      </c>
      <c r="AH736" s="445">
        <f t="shared" ca="1" si="350"/>
        <v>11.250556801145752</v>
      </c>
      <c r="AI736" s="445">
        <f t="shared" ca="1" si="350"/>
        <v>9.4243333983503774</v>
      </c>
      <c r="AJ736" s="445">
        <f t="shared" ca="1" si="350"/>
        <v>4.0909552360910446</v>
      </c>
      <c r="AK736" s="445">
        <f t="shared" ca="1" si="350"/>
        <v>1.8859513882756644</v>
      </c>
      <c r="AL736" s="445">
        <f t="shared" ca="1" si="350"/>
        <v>-0.49062195369152128</v>
      </c>
      <c r="AM736" s="445">
        <f t="shared" ca="1" si="350"/>
        <v>5.272803614517052</v>
      </c>
      <c r="AN736" s="445">
        <f t="shared" ca="1" si="350"/>
        <v>9.2477246559752437</v>
      </c>
      <c r="AO736" s="445">
        <f t="shared" ca="1" si="350"/>
        <v>11.797063372814016</v>
      </c>
      <c r="AP736" s="445">
        <f t="shared" ca="1" si="350"/>
        <v>11.798891860791279</v>
      </c>
      <c r="AQ736" s="445">
        <f t="shared" ca="1" si="350"/>
        <v>12.871541249896937</v>
      </c>
      <c r="AR736" s="445">
        <f t="shared" ca="1" si="350"/>
        <v>15.104357556401888</v>
      </c>
      <c r="AS736" s="445">
        <f t="shared" ca="1" si="350"/>
        <v>17.495154728094029</v>
      </c>
      <c r="AT736" s="445">
        <f t="shared" ca="1" si="350"/>
        <v>19.810170987587252</v>
      </c>
      <c r="AU736" s="445">
        <f t="shared" ca="1" si="350"/>
        <v>23.200309803905053</v>
      </c>
      <c r="AV736" s="445">
        <f t="shared" ca="1" si="350"/>
        <v>25.418855631835662</v>
      </c>
      <c r="AW736" s="445">
        <f t="shared" ca="1" si="350"/>
        <v>27.881745386763516</v>
      </c>
      <c r="AX736" s="445">
        <f t="shared" ca="1" si="350"/>
        <v>29.133394750064014</v>
      </c>
      <c r="AY736" s="445">
        <f t="shared" ca="1" si="350"/>
        <v>30.051450521992258</v>
      </c>
      <c r="AZ736" s="445">
        <f t="shared" ca="1" si="350"/>
        <v>28.478143983643985</v>
      </c>
      <c r="BA736" s="445">
        <f t="shared" ca="1" si="350"/>
        <v>24.183914037366769</v>
      </c>
      <c r="BB736" s="445">
        <f t="shared" ca="1" si="350"/>
        <v>21.567300973216909</v>
      </c>
      <c r="BC736" s="445">
        <f t="shared" ca="1" si="350"/>
        <v>26.295202327690784</v>
      </c>
      <c r="BD736" s="445">
        <f t="shared" ca="1" si="350"/>
        <v>26.012956371552853</v>
      </c>
      <c r="BE736" s="445">
        <f t="shared" ca="1" si="350"/>
        <v>27.168414117803231</v>
      </c>
      <c r="BF736" s="445">
        <f t="shared" ca="1" si="350"/>
        <v>28.538211712673633</v>
      </c>
      <c r="BG736" s="445">
        <f t="shared" ca="1" si="350"/>
        <v>28.76776397334018</v>
      </c>
      <c r="BH736" s="445">
        <f t="shared" ca="1" si="350"/>
        <v>26.770351160630895</v>
      </c>
      <c r="BI736" s="445">
        <f t="shared" ca="1" si="350"/>
        <v>15.386840625171246</v>
      </c>
      <c r="BJ736" s="445">
        <f t="shared" ca="1" si="350"/>
        <v>12.806331748487306</v>
      </c>
      <c r="BK736" s="445">
        <f t="shared" ca="1" si="350"/>
        <v>8.6444916828453131</v>
      </c>
      <c r="BL736" s="445">
        <f t="shared" ca="1" si="350"/>
        <v>9.3172974663806372</v>
      </c>
    </row>
    <row r="737" spans="1:64" s="70" customFormat="1" outlineLevel="1">
      <c r="V737" s="445"/>
      <c r="W737" s="445"/>
      <c r="X737" s="445"/>
      <c r="Y737" s="445"/>
      <c r="Z737" s="445"/>
      <c r="AA737" s="445"/>
      <c r="AB737" s="445"/>
      <c r="AC737" s="445"/>
      <c r="AD737" s="445"/>
      <c r="AE737" s="445"/>
      <c r="AF737" s="445"/>
      <c r="AG737" s="445"/>
      <c r="AH737" s="445"/>
      <c r="AI737" s="445"/>
      <c r="AJ737" s="445"/>
      <c r="AK737" s="445"/>
      <c r="AL737" s="445"/>
      <c r="AM737" s="445"/>
      <c r="AN737" s="445"/>
      <c r="AO737" s="445"/>
      <c r="AP737" s="445"/>
      <c r="AQ737" s="445"/>
      <c r="AR737" s="445"/>
      <c r="AS737" s="445"/>
      <c r="AT737" s="445"/>
      <c r="AU737" s="445"/>
      <c r="AV737" s="445"/>
      <c r="AW737" s="445"/>
      <c r="AX737" s="445"/>
      <c r="AY737" s="445"/>
      <c r="AZ737" s="445"/>
      <c r="BA737" s="445"/>
      <c r="BB737" s="445"/>
      <c r="BC737" s="445"/>
      <c r="BD737" s="445"/>
      <c r="BE737" s="445"/>
      <c r="BF737" s="445"/>
      <c r="BG737" s="445"/>
      <c r="BH737" s="445"/>
      <c r="BI737" s="445"/>
      <c r="BJ737" s="445"/>
      <c r="BK737" s="445"/>
      <c r="BL737" s="445"/>
    </row>
    <row r="738" spans="1:64" outlineLevel="1">
      <c r="A738" s="2"/>
    </row>
    <row r="739" spans="1:64" outlineLevel="1">
      <c r="AF739" s="311"/>
      <c r="AG739" s="311"/>
      <c r="AH739" s="311"/>
      <c r="AI739" s="311"/>
      <c r="AJ739" s="311"/>
      <c r="AK739" s="311"/>
      <c r="AL739" s="311"/>
      <c r="AM739" s="311"/>
      <c r="AN739" s="311"/>
      <c r="AO739" s="311"/>
      <c r="AP739" s="311"/>
      <c r="AQ739" s="311"/>
      <c r="AR739" s="311"/>
    </row>
    <row r="740" spans="1:64" outlineLevel="1">
      <c r="V740" s="311"/>
      <c r="W740" s="311"/>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64" outlineLevel="1">
      <c r="V741" s="311"/>
      <c r="W741" s="311"/>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64" outlineLevel="1">
      <c r="V742" s="311"/>
      <c r="W742" s="311"/>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64" s="70" customFormat="1" outlineLevel="1">
      <c r="V743" s="445"/>
      <c r="W743" s="445"/>
      <c r="X743" s="445"/>
      <c r="Y743" s="445"/>
      <c r="Z743" s="445"/>
      <c r="AA743" s="445"/>
      <c r="AB743" s="445"/>
      <c r="AC743" s="445"/>
      <c r="AD743" s="445"/>
      <c r="AE743" s="445"/>
      <c r="AF743" s="445"/>
      <c r="AG743" s="445"/>
      <c r="AH743" s="445"/>
      <c r="AI743" s="445"/>
      <c r="AJ743" s="445"/>
      <c r="AK743" s="445"/>
      <c r="AL743" s="445"/>
      <c r="AM743" s="445"/>
      <c r="AN743" s="445"/>
      <c r="AO743" s="445"/>
      <c r="AP743" s="445"/>
      <c r="AQ743" s="445"/>
      <c r="AR743" s="445"/>
    </row>
    <row r="744" spans="1:64" outlineLevel="1">
      <c r="A744" s="2"/>
    </row>
    <row r="745" spans="1:64" outlineLevel="1">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row>
    <row r="746" spans="1:64" outlineLevel="1">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row>
    <row r="747" spans="1:64" outlineLevel="1">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row>
    <row r="748" spans="1:64">
      <c r="Z748" s="23"/>
      <c r="AA748" s="23"/>
      <c r="AB748" s="23"/>
    </row>
    <row r="750" spans="1:64" s="551" customFormat="1">
      <c r="A750" s="550" t="s">
        <v>151</v>
      </c>
    </row>
    <row r="752" spans="1:64">
      <c r="A752" s="2" t="s">
        <v>152</v>
      </c>
    </row>
    <row r="753" spans="1:44">
      <c r="B753" t="s">
        <v>41</v>
      </c>
      <c r="D753" s="1">
        <f t="shared" ref="D753:AM753" si="351">D47</f>
        <v>4255.2461555305008</v>
      </c>
      <c r="E753" s="1">
        <f t="shared" si="351"/>
        <v>6874.6324782575011</v>
      </c>
      <c r="F753" s="1">
        <f t="shared" si="351"/>
        <v>14289.384098422499</v>
      </c>
      <c r="G753" s="1">
        <f t="shared" si="351"/>
        <v>19643.697952735802</v>
      </c>
      <c r="H753" s="1">
        <f t="shared" si="351"/>
        <v>32696.376549535606</v>
      </c>
      <c r="I753" s="1">
        <f t="shared" si="351"/>
        <v>36363.954509734089</v>
      </c>
      <c r="J753" s="1">
        <f t="shared" si="351"/>
        <v>40802.597407163594</v>
      </c>
      <c r="K753" s="1">
        <f t="shared" si="351"/>
        <v>25074.123566923292</v>
      </c>
      <c r="L753" s="1">
        <f t="shared" si="351"/>
        <v>17756.051178147198</v>
      </c>
      <c r="M753" s="1">
        <f t="shared" si="351"/>
        <v>13826.989120978102</v>
      </c>
      <c r="N753" s="1">
        <f t="shared" si="351"/>
        <v>14789.321168513899</v>
      </c>
      <c r="O753" s="1">
        <f t="shared" si="351"/>
        <v>13463.753527867506</v>
      </c>
      <c r="P753" s="1">
        <f t="shared" si="351"/>
        <v>9742.2291228590038</v>
      </c>
      <c r="Q753" s="1">
        <f t="shared" si="351"/>
        <v>7053.523792440199</v>
      </c>
      <c r="R753" s="1">
        <f t="shared" si="351"/>
        <v>4998.5874209866997</v>
      </c>
      <c r="S753" s="1">
        <f t="shared" si="351"/>
        <v>2229.0801744113996</v>
      </c>
      <c r="T753" s="1">
        <f t="shared" si="351"/>
        <v>2211.2202751482</v>
      </c>
      <c r="U753" s="1">
        <f t="shared" si="351"/>
        <v>2439.4757824868002</v>
      </c>
      <c r="V753" s="1">
        <f t="shared" si="351"/>
        <v>3896.1122198351995</v>
      </c>
      <c r="W753" s="1">
        <f t="shared" si="351"/>
        <v>3965.3176021721001</v>
      </c>
      <c r="X753" s="1">
        <f t="shared" si="351"/>
        <v>6693.9282172275007</v>
      </c>
      <c r="Y753" s="1">
        <f t="shared" si="351"/>
        <v>13350.861477799599</v>
      </c>
      <c r="Z753" s="1">
        <f t="shared" si="351"/>
        <v>17026.585916733595</v>
      </c>
      <c r="AA753" s="1">
        <f t="shared" si="351"/>
        <v>4605.2576068217004</v>
      </c>
      <c r="AB753" s="1">
        <f t="shared" si="351"/>
        <v>3676.2334340460011</v>
      </c>
      <c r="AC753" s="1">
        <f t="shared" si="351"/>
        <v>3704.4595281028987</v>
      </c>
      <c r="AD753" s="1">
        <f t="shared" si="351"/>
        <v>2921.3220715384009</v>
      </c>
      <c r="AE753" s="1">
        <f t="shared" si="351"/>
        <v>4757.6482319297011</v>
      </c>
      <c r="AF753" s="1">
        <f t="shared" si="351"/>
        <v>7283.7857702414985</v>
      </c>
      <c r="AG753" s="1">
        <f t="shared" si="351"/>
        <v>24734.643677373413</v>
      </c>
      <c r="AH753" s="1">
        <f t="shared" si="351"/>
        <v>25109.87612374669</v>
      </c>
      <c r="AI753" s="1">
        <f t="shared" si="351"/>
        <v>24382.308289626202</v>
      </c>
      <c r="AJ753" s="1">
        <f t="shared" si="351"/>
        <v>14604.770336169302</v>
      </c>
      <c r="AK753" s="1">
        <f t="shared" si="351"/>
        <v>0</v>
      </c>
      <c r="AL753" s="1">
        <f t="shared" si="351"/>
        <v>0</v>
      </c>
      <c r="AM753" s="1">
        <f t="shared" si="351"/>
        <v>0</v>
      </c>
    </row>
    <row r="754" spans="1:44">
      <c r="B754" s="4" t="s">
        <v>86</v>
      </c>
      <c r="D754" s="1">
        <f t="shared" ref="D754:AM754" si="352">D48</f>
        <v>160.2910612597</v>
      </c>
      <c r="E754" s="1">
        <f t="shared" si="352"/>
        <v>230.56133161020003</v>
      </c>
      <c r="F754" s="1">
        <f t="shared" si="352"/>
        <v>102.5684468051</v>
      </c>
      <c r="G754" s="1">
        <f t="shared" si="352"/>
        <v>421.42738113099995</v>
      </c>
      <c r="H754" s="1">
        <f t="shared" si="352"/>
        <v>1142.8530935085</v>
      </c>
      <c r="I754" s="1">
        <f t="shared" si="352"/>
        <v>2879.2203955723994</v>
      </c>
      <c r="J754" s="1">
        <f t="shared" si="352"/>
        <v>3610.8006928041</v>
      </c>
      <c r="K754" s="1">
        <f t="shared" si="352"/>
        <v>5021.2222152180002</v>
      </c>
      <c r="L754" s="1">
        <f t="shared" si="352"/>
        <v>6093.4267033779024</v>
      </c>
      <c r="M754" s="1">
        <f t="shared" si="352"/>
        <v>4537.0193153852997</v>
      </c>
      <c r="N754" s="1">
        <f t="shared" si="352"/>
        <v>3330.7192552895999</v>
      </c>
      <c r="O754" s="1">
        <f t="shared" si="352"/>
        <v>1843.0492454712003</v>
      </c>
      <c r="P754" s="1">
        <f t="shared" si="352"/>
        <v>2673.0543110502995</v>
      </c>
      <c r="Q754" s="1">
        <f t="shared" si="352"/>
        <v>2558.0738529386003</v>
      </c>
      <c r="R754" s="1">
        <f t="shared" si="352"/>
        <v>1590.8465182773994</v>
      </c>
      <c r="S754" s="1">
        <f t="shared" si="352"/>
        <v>296.79905181260006</v>
      </c>
      <c r="T754" s="1">
        <f t="shared" si="352"/>
        <v>135.22038099300002</v>
      </c>
      <c r="U754" s="1">
        <f t="shared" si="352"/>
        <v>470.75045843070001</v>
      </c>
      <c r="V754" s="1">
        <f t="shared" si="352"/>
        <v>90.138085048699992</v>
      </c>
      <c r="W754" s="1">
        <f t="shared" si="352"/>
        <v>298.54063723130002</v>
      </c>
      <c r="X754" s="1">
        <f t="shared" si="352"/>
        <v>769.56579469720009</v>
      </c>
      <c r="Y754" s="1">
        <f t="shared" si="352"/>
        <v>820.39074410119997</v>
      </c>
      <c r="Z754" s="1">
        <f t="shared" si="352"/>
        <v>797.44381485619999</v>
      </c>
      <c r="AA754" s="1">
        <f t="shared" si="352"/>
        <v>227.95505509</v>
      </c>
      <c r="AB754" s="1">
        <f t="shared" si="352"/>
        <v>128.72768459529999</v>
      </c>
      <c r="AC754" s="1">
        <f t="shared" si="352"/>
        <v>128.6197472373</v>
      </c>
      <c r="AD754" s="1">
        <f t="shared" si="352"/>
        <v>37.088922795900004</v>
      </c>
      <c r="AE754" s="1">
        <f t="shared" si="352"/>
        <v>28.147995192400003</v>
      </c>
      <c r="AF754" s="1">
        <f t="shared" si="352"/>
        <v>86.846195455900016</v>
      </c>
      <c r="AG754" s="1">
        <f t="shared" si="352"/>
        <v>262.28763898789998</v>
      </c>
      <c r="AH754" s="1">
        <f t="shared" si="352"/>
        <v>197.03455000369996</v>
      </c>
      <c r="AI754" s="1">
        <f t="shared" si="352"/>
        <v>489.0132370279</v>
      </c>
      <c r="AJ754" s="1">
        <f t="shared" si="352"/>
        <v>167.80497052019999</v>
      </c>
      <c r="AK754" s="1">
        <f t="shared" si="352"/>
        <v>0</v>
      </c>
      <c r="AL754" s="1">
        <f t="shared" si="352"/>
        <v>0</v>
      </c>
      <c r="AM754" s="1">
        <f t="shared" si="352"/>
        <v>0</v>
      </c>
    </row>
    <row r="755" spans="1:44">
      <c r="B755" t="s">
        <v>43</v>
      </c>
      <c r="D755" s="1">
        <f t="shared" ref="D755:AM755" si="353">D49</f>
        <v>0</v>
      </c>
      <c r="E755" s="1">
        <f t="shared" si="353"/>
        <v>0</v>
      </c>
      <c r="F755" s="1">
        <f t="shared" si="353"/>
        <v>0</v>
      </c>
      <c r="G755" s="1">
        <f t="shared" si="353"/>
        <v>0</v>
      </c>
      <c r="H755" s="1">
        <f t="shared" si="353"/>
        <v>0</v>
      </c>
      <c r="I755" s="1">
        <f t="shared" si="353"/>
        <v>0</v>
      </c>
      <c r="J755" s="1">
        <f t="shared" si="353"/>
        <v>0</v>
      </c>
      <c r="K755" s="1">
        <f t="shared" si="353"/>
        <v>0</v>
      </c>
      <c r="L755" s="1">
        <f t="shared" si="353"/>
        <v>0</v>
      </c>
      <c r="M755" s="1">
        <f t="shared" si="353"/>
        <v>0</v>
      </c>
      <c r="N755" s="1">
        <f t="shared" si="353"/>
        <v>0</v>
      </c>
      <c r="O755" s="1">
        <f t="shared" si="353"/>
        <v>0</v>
      </c>
      <c r="P755" s="1">
        <f t="shared" si="353"/>
        <v>0</v>
      </c>
      <c r="Q755" s="1">
        <f t="shared" si="353"/>
        <v>0</v>
      </c>
      <c r="R755" s="1">
        <f t="shared" si="353"/>
        <v>0</v>
      </c>
      <c r="S755" s="1">
        <f t="shared" si="353"/>
        <v>0</v>
      </c>
      <c r="T755" s="1">
        <f t="shared" si="353"/>
        <v>0</v>
      </c>
      <c r="U755" s="1">
        <f t="shared" si="353"/>
        <v>0</v>
      </c>
      <c r="V755" s="1">
        <f t="shared" si="353"/>
        <v>0</v>
      </c>
      <c r="W755" s="1">
        <f t="shared" si="353"/>
        <v>0</v>
      </c>
      <c r="X755" s="1">
        <f t="shared" si="353"/>
        <v>0</v>
      </c>
      <c r="Y755" s="1">
        <f t="shared" si="353"/>
        <v>0</v>
      </c>
      <c r="Z755" s="1">
        <f t="shared" si="353"/>
        <v>0</v>
      </c>
      <c r="AA755" s="1">
        <f t="shared" si="353"/>
        <v>0</v>
      </c>
      <c r="AB755" s="1">
        <f t="shared" si="353"/>
        <v>0</v>
      </c>
      <c r="AC755" s="1">
        <f t="shared" si="353"/>
        <v>0</v>
      </c>
      <c r="AD755" s="1">
        <f t="shared" si="353"/>
        <v>0</v>
      </c>
      <c r="AE755" s="1">
        <f t="shared" si="353"/>
        <v>0</v>
      </c>
      <c r="AF755" s="1">
        <f t="shared" si="353"/>
        <v>0</v>
      </c>
      <c r="AG755" s="1">
        <f t="shared" si="353"/>
        <v>0</v>
      </c>
      <c r="AH755" s="1">
        <f t="shared" si="353"/>
        <v>0</v>
      </c>
      <c r="AI755" s="1">
        <f t="shared" si="353"/>
        <v>0</v>
      </c>
      <c r="AJ755" s="1">
        <f t="shared" si="353"/>
        <v>0</v>
      </c>
      <c r="AK755" s="1">
        <f t="shared" si="353"/>
        <v>0</v>
      </c>
      <c r="AL755" s="1">
        <f t="shared" si="353"/>
        <v>0</v>
      </c>
      <c r="AM755" s="1">
        <f t="shared" si="353"/>
        <v>0</v>
      </c>
    </row>
    <row r="756" spans="1:44">
      <c r="B756" t="s">
        <v>44</v>
      </c>
      <c r="D756" s="1">
        <f t="shared" ref="D756:AM756" si="354">D50</f>
        <v>0</v>
      </c>
      <c r="E756" s="1">
        <f t="shared" si="354"/>
        <v>0</v>
      </c>
      <c r="F756" s="1">
        <f t="shared" si="354"/>
        <v>0</v>
      </c>
      <c r="G756" s="1">
        <f t="shared" si="354"/>
        <v>0</v>
      </c>
      <c r="H756" s="1">
        <f t="shared" si="354"/>
        <v>0</v>
      </c>
      <c r="I756" s="1">
        <f t="shared" si="354"/>
        <v>0</v>
      </c>
      <c r="J756" s="1">
        <f t="shared" si="354"/>
        <v>0</v>
      </c>
      <c r="K756" s="1">
        <f t="shared" si="354"/>
        <v>0</v>
      </c>
      <c r="L756" s="1">
        <f t="shared" si="354"/>
        <v>0</v>
      </c>
      <c r="M756" s="1">
        <f t="shared" si="354"/>
        <v>0</v>
      </c>
      <c r="N756" s="1">
        <f t="shared" si="354"/>
        <v>0</v>
      </c>
      <c r="O756" s="1">
        <f t="shared" si="354"/>
        <v>0</v>
      </c>
      <c r="P756" s="1">
        <f t="shared" si="354"/>
        <v>0</v>
      </c>
      <c r="Q756" s="1">
        <f t="shared" si="354"/>
        <v>0</v>
      </c>
      <c r="R756" s="1">
        <f t="shared" si="354"/>
        <v>0</v>
      </c>
      <c r="S756" s="1">
        <f t="shared" si="354"/>
        <v>0</v>
      </c>
      <c r="T756" s="1">
        <f t="shared" si="354"/>
        <v>0</v>
      </c>
      <c r="U756" s="1">
        <f t="shared" si="354"/>
        <v>0</v>
      </c>
      <c r="V756" s="1">
        <f t="shared" si="354"/>
        <v>0</v>
      </c>
      <c r="W756" s="1">
        <f t="shared" si="354"/>
        <v>0</v>
      </c>
      <c r="X756" s="1">
        <f t="shared" si="354"/>
        <v>0</v>
      </c>
      <c r="Y756" s="1">
        <f t="shared" si="354"/>
        <v>0</v>
      </c>
      <c r="Z756" s="1">
        <f t="shared" si="354"/>
        <v>0</v>
      </c>
      <c r="AA756" s="1">
        <f t="shared" si="354"/>
        <v>0</v>
      </c>
      <c r="AB756" s="1">
        <f t="shared" si="354"/>
        <v>0</v>
      </c>
      <c r="AC756" s="1">
        <f t="shared" si="354"/>
        <v>0</v>
      </c>
      <c r="AD756" s="1">
        <f t="shared" si="354"/>
        <v>0</v>
      </c>
      <c r="AE756" s="1">
        <f t="shared" si="354"/>
        <v>0</v>
      </c>
      <c r="AF756" s="1">
        <f t="shared" si="354"/>
        <v>0</v>
      </c>
      <c r="AG756" s="1">
        <f t="shared" si="354"/>
        <v>0</v>
      </c>
      <c r="AH756" s="1">
        <f t="shared" si="354"/>
        <v>0</v>
      </c>
      <c r="AI756" s="1">
        <f t="shared" si="354"/>
        <v>0</v>
      </c>
      <c r="AJ756" s="1">
        <f t="shared" si="354"/>
        <v>0</v>
      </c>
      <c r="AK756" s="1">
        <f t="shared" si="354"/>
        <v>0</v>
      </c>
      <c r="AL756" s="1">
        <f t="shared" si="354"/>
        <v>0</v>
      </c>
      <c r="AM756" s="1">
        <f t="shared" si="354"/>
        <v>0</v>
      </c>
    </row>
    <row r="757" spans="1:44">
      <c r="B757" t="s">
        <v>38</v>
      </c>
      <c r="D757" s="1">
        <f t="shared" ref="D757:AM757" si="355">D51</f>
        <v>3689.647682969</v>
      </c>
      <c r="E757" s="1">
        <f t="shared" si="355"/>
        <v>2576.1133304116001</v>
      </c>
      <c r="F757" s="1">
        <f t="shared" si="355"/>
        <v>3293.7423118248003</v>
      </c>
      <c r="G757" s="1">
        <f t="shared" si="355"/>
        <v>2140.5348951033002</v>
      </c>
      <c r="H757" s="1">
        <f t="shared" si="355"/>
        <v>7599.8154134093984</v>
      </c>
      <c r="I757" s="1">
        <f t="shared" si="355"/>
        <v>5769.154607021801</v>
      </c>
      <c r="J757" s="1">
        <f t="shared" si="355"/>
        <v>2605.3965419747001</v>
      </c>
      <c r="K757" s="1">
        <f t="shared" si="355"/>
        <v>2596.988998186001</v>
      </c>
      <c r="L757" s="1">
        <f t="shared" si="355"/>
        <v>4390.5504596577994</v>
      </c>
      <c r="M757" s="1">
        <f t="shared" si="355"/>
        <v>1704.3809743027998</v>
      </c>
      <c r="N757" s="1">
        <f t="shared" si="355"/>
        <v>8847.0976975857011</v>
      </c>
      <c r="O757" s="1">
        <f t="shared" si="355"/>
        <v>1068.0179626902002</v>
      </c>
      <c r="P757" s="1">
        <f t="shared" si="355"/>
        <v>2907.2868998751001</v>
      </c>
      <c r="Q757" s="1">
        <f t="shared" si="355"/>
        <v>1374.8261206901</v>
      </c>
      <c r="R757" s="1">
        <f t="shared" si="355"/>
        <v>1750.1717040946003</v>
      </c>
      <c r="S757" s="1">
        <f t="shared" si="355"/>
        <v>3680.8004322262987</v>
      </c>
      <c r="T757" s="1">
        <f t="shared" si="355"/>
        <v>1198.4892459847999</v>
      </c>
      <c r="U757" s="1">
        <f t="shared" si="355"/>
        <v>1953.5249455747999</v>
      </c>
      <c r="V757" s="1">
        <f t="shared" si="355"/>
        <v>2138.7169314494004</v>
      </c>
      <c r="W757" s="1">
        <f t="shared" si="355"/>
        <v>1022.8726689997</v>
      </c>
      <c r="X757" s="1">
        <f t="shared" si="355"/>
        <v>5414.6192042541006</v>
      </c>
      <c r="Y757" s="1">
        <f t="shared" si="355"/>
        <v>1143.7156116522999</v>
      </c>
      <c r="Z757" s="1">
        <f t="shared" si="355"/>
        <v>1728.4332975605</v>
      </c>
      <c r="AA757" s="1">
        <f t="shared" si="355"/>
        <v>1246.4900801650999</v>
      </c>
      <c r="AB757" s="1">
        <f t="shared" si="355"/>
        <v>1299.0903698927998</v>
      </c>
      <c r="AC757" s="1">
        <f t="shared" si="355"/>
        <v>2964.6413677872006</v>
      </c>
      <c r="AD757" s="1">
        <f t="shared" si="355"/>
        <v>2108.0856329352996</v>
      </c>
      <c r="AE757" s="1">
        <f t="shared" si="355"/>
        <v>1864.3798546616999</v>
      </c>
      <c r="AF757" s="1">
        <f t="shared" si="355"/>
        <v>2242.4232389721997</v>
      </c>
      <c r="AG757" s="1">
        <f t="shared" si="355"/>
        <v>3124.2463360010001</v>
      </c>
      <c r="AH757" s="1">
        <f t="shared" si="355"/>
        <v>2401.2889516248997</v>
      </c>
      <c r="AI757" s="1">
        <f t="shared" si="355"/>
        <v>1613.1197601382996</v>
      </c>
      <c r="AJ757" s="1">
        <f t="shared" si="355"/>
        <v>224.21227829960003</v>
      </c>
      <c r="AK757" s="1">
        <f t="shared" si="355"/>
        <v>0</v>
      </c>
      <c r="AL757" s="1">
        <f t="shared" si="355"/>
        <v>0</v>
      </c>
      <c r="AM757" s="1">
        <f t="shared" si="355"/>
        <v>0</v>
      </c>
    </row>
    <row r="760" spans="1:44">
      <c r="A760" s="2" t="s">
        <v>153</v>
      </c>
    </row>
    <row r="761" spans="1:44">
      <c r="B761" t="s">
        <v>154</v>
      </c>
      <c r="AG761" s="1">
        <f t="shared" ref="AG761:AR761" si="356">AG5</f>
        <v>17031.688851893774</v>
      </c>
      <c r="AH761" s="1">
        <f t="shared" si="356"/>
        <v>27127.748659429468</v>
      </c>
      <c r="AI761" s="1">
        <f t="shared" si="356"/>
        <v>34852.941176470587</v>
      </c>
      <c r="AJ761" s="1">
        <f t="shared" si="356"/>
        <v>41129.032258064522</v>
      </c>
      <c r="AK761" s="1">
        <f t="shared" si="356"/>
        <v>23800</v>
      </c>
      <c r="AL761" s="1">
        <f t="shared" si="356"/>
        <v>25700</v>
      </c>
      <c r="AM761" s="1">
        <f t="shared" si="356"/>
        <v>25100</v>
      </c>
      <c r="AN761" s="1">
        <f t="shared" si="356"/>
        <v>24600</v>
      </c>
      <c r="AO761" s="1">
        <f t="shared" si="356"/>
        <v>24600</v>
      </c>
      <c r="AP761" s="1">
        <f t="shared" si="356"/>
        <v>24600</v>
      </c>
      <c r="AQ761" s="1">
        <f t="shared" si="356"/>
        <v>24600</v>
      </c>
      <c r="AR761" s="1">
        <f t="shared" si="356"/>
        <v>24600</v>
      </c>
    </row>
    <row r="762" spans="1:44">
      <c r="B762" t="s">
        <v>155</v>
      </c>
      <c r="AG762" s="1">
        <f t="shared" ref="AG762:AR762" si="357">AG6</f>
        <v>4325.5082798460371</v>
      </c>
      <c r="AH762" s="1">
        <f t="shared" si="357"/>
        <v>6150.4207486965597</v>
      </c>
      <c r="AI762" s="1">
        <f t="shared" si="357"/>
        <v>10147.058823529413</v>
      </c>
      <c r="AJ762" s="1">
        <f t="shared" si="357"/>
        <v>18870.967741935485</v>
      </c>
      <c r="AK762" s="1">
        <f t="shared" si="357"/>
        <v>6900</v>
      </c>
      <c r="AL762" s="1">
        <f t="shared" si="357"/>
        <v>6900</v>
      </c>
      <c r="AM762" s="1">
        <f t="shared" si="357"/>
        <v>6900</v>
      </c>
      <c r="AN762" s="1">
        <f t="shared" si="357"/>
        <v>6900</v>
      </c>
      <c r="AO762" s="1">
        <f t="shared" si="357"/>
        <v>6900</v>
      </c>
      <c r="AP762" s="1">
        <f t="shared" si="357"/>
        <v>6900</v>
      </c>
      <c r="AQ762" s="1">
        <f t="shared" si="357"/>
        <v>6900</v>
      </c>
      <c r="AR762" s="1">
        <f t="shared" si="357"/>
        <v>6900</v>
      </c>
    </row>
    <row r="763" spans="1:44">
      <c r="B763" t="s">
        <v>156</v>
      </c>
      <c r="AG763" s="1">
        <f t="shared" ref="AG763:AR763" si="358">AG7</f>
        <v>21357.197131739809</v>
      </c>
      <c r="AH763" s="1">
        <f t="shared" si="358"/>
        <v>33278.169408126028</v>
      </c>
      <c r="AI763" s="1">
        <f t="shared" si="358"/>
        <v>45000</v>
      </c>
      <c r="AJ763" s="1">
        <f t="shared" si="358"/>
        <v>60000</v>
      </c>
      <c r="AK763" s="1">
        <f t="shared" si="358"/>
        <v>30700</v>
      </c>
      <c r="AL763" s="1">
        <f t="shared" si="358"/>
        <v>32600</v>
      </c>
      <c r="AM763" s="1">
        <f t="shared" si="358"/>
        <v>32000</v>
      </c>
      <c r="AN763" s="1">
        <f t="shared" si="358"/>
        <v>31500</v>
      </c>
      <c r="AO763" s="1">
        <f t="shared" si="358"/>
        <v>31500</v>
      </c>
      <c r="AP763" s="1">
        <f t="shared" si="358"/>
        <v>31500</v>
      </c>
      <c r="AQ763" s="1">
        <f t="shared" si="358"/>
        <v>31500</v>
      </c>
      <c r="AR763" s="1">
        <f t="shared" si="358"/>
        <v>31500</v>
      </c>
    </row>
    <row r="764" spans="1:44">
      <c r="B764" t="s">
        <v>38</v>
      </c>
      <c r="AG764" s="1">
        <f t="shared" ref="AG764:AR764" si="359">AG8</f>
        <v>3128.96446363726</v>
      </c>
      <c r="AH764" s="1">
        <f t="shared" si="359"/>
        <v>3581.74999999999</v>
      </c>
      <c r="AI764" s="1">
        <f t="shared" si="359"/>
        <v>7700</v>
      </c>
      <c r="AJ764" s="1">
        <f t="shared" si="359"/>
        <v>9430</v>
      </c>
      <c r="AK764" s="1">
        <f t="shared" si="359"/>
        <v>11160</v>
      </c>
      <c r="AL764" s="1">
        <f t="shared" si="359"/>
        <v>12890</v>
      </c>
      <c r="AM764" s="1">
        <f t="shared" si="359"/>
        <v>14620</v>
      </c>
      <c r="AN764" s="1">
        <f t="shared" si="359"/>
        <v>16350</v>
      </c>
      <c r="AO764" s="1">
        <f t="shared" si="359"/>
        <v>18080</v>
      </c>
      <c r="AP764" s="1">
        <f t="shared" si="359"/>
        <v>19810</v>
      </c>
      <c r="AQ764" s="1">
        <f t="shared" si="359"/>
        <v>21540</v>
      </c>
      <c r="AR764" s="1">
        <f t="shared" si="359"/>
        <v>23270</v>
      </c>
    </row>
    <row r="766" spans="1:44">
      <c r="A766" s="2" t="s">
        <v>157</v>
      </c>
    </row>
    <row r="767" spans="1:44">
      <c r="B767" t="s">
        <v>154</v>
      </c>
    </row>
    <row r="768" spans="1:44">
      <c r="B768" t="s">
        <v>155</v>
      </c>
    </row>
    <row r="769" spans="1:44">
      <c r="B769" t="s">
        <v>156</v>
      </c>
      <c r="D769" s="1">
        <f>MAX(SUM(D753:D756),D763)</f>
        <v>4415.5372167902005</v>
      </c>
      <c r="E769" s="1">
        <f t="shared" ref="E769:AR769" si="360">MAX(SUM(E753:E756),E763)</f>
        <v>7105.193809867701</v>
      </c>
      <c r="F769" s="1">
        <f t="shared" si="360"/>
        <v>14391.952545227599</v>
      </c>
      <c r="G769" s="1">
        <f t="shared" si="360"/>
        <v>20065.125333866803</v>
      </c>
      <c r="H769" s="1">
        <f t="shared" si="360"/>
        <v>33839.229643044106</v>
      </c>
      <c r="I769" s="1">
        <f t="shared" si="360"/>
        <v>39243.174905306485</v>
      </c>
      <c r="J769" s="1">
        <f t="shared" si="360"/>
        <v>44413.398099967693</v>
      </c>
      <c r="K769" s="1">
        <f t="shared" si="360"/>
        <v>30095.345782141292</v>
      </c>
      <c r="L769" s="1">
        <f t="shared" si="360"/>
        <v>23849.477881525101</v>
      </c>
      <c r="M769" s="1">
        <f t="shared" si="360"/>
        <v>18364.008436363401</v>
      </c>
      <c r="N769" s="1">
        <f t="shared" si="360"/>
        <v>18120.040423803501</v>
      </c>
      <c r="O769" s="1">
        <f t="shared" si="360"/>
        <v>15306.802773338706</v>
      </c>
      <c r="P769" s="1">
        <f t="shared" si="360"/>
        <v>12415.283433909302</v>
      </c>
      <c r="Q769" s="1">
        <f t="shared" si="360"/>
        <v>9611.5976453787989</v>
      </c>
      <c r="R769" s="1">
        <f t="shared" si="360"/>
        <v>6589.4339392640995</v>
      </c>
      <c r="S769" s="1">
        <f t="shared" si="360"/>
        <v>2525.8792262239995</v>
      </c>
      <c r="T769" s="1">
        <f t="shared" si="360"/>
        <v>2346.4406561412002</v>
      </c>
      <c r="U769" s="1">
        <f t="shared" si="360"/>
        <v>2910.2262409175</v>
      </c>
      <c r="V769" s="1">
        <f t="shared" si="360"/>
        <v>3986.2503048838994</v>
      </c>
      <c r="W769" s="1">
        <f t="shared" si="360"/>
        <v>4263.8582394034001</v>
      </c>
      <c r="X769" s="1">
        <f t="shared" si="360"/>
        <v>7463.4940119247003</v>
      </c>
      <c r="Y769" s="1">
        <f t="shared" si="360"/>
        <v>14171.252221900799</v>
      </c>
      <c r="Z769" s="1">
        <f t="shared" si="360"/>
        <v>17824.029731589795</v>
      </c>
      <c r="AA769" s="1">
        <f t="shared" si="360"/>
        <v>4833.2126619117007</v>
      </c>
      <c r="AB769" s="1">
        <f t="shared" si="360"/>
        <v>3804.9611186413013</v>
      </c>
      <c r="AC769" s="1">
        <f t="shared" si="360"/>
        <v>3833.0792753401988</v>
      </c>
      <c r="AD769" s="1">
        <f t="shared" si="360"/>
        <v>2958.410994334301</v>
      </c>
      <c r="AE769" s="1">
        <f t="shared" si="360"/>
        <v>4785.7962271221013</v>
      </c>
      <c r="AF769" s="1">
        <f t="shared" si="360"/>
        <v>7370.6319656973983</v>
      </c>
      <c r="AG769" s="1">
        <f t="shared" si="360"/>
        <v>24996.931316361311</v>
      </c>
      <c r="AH769" s="1">
        <f t="shared" si="360"/>
        <v>33278.169408126028</v>
      </c>
      <c r="AI769" s="1">
        <f t="shared" si="360"/>
        <v>45000</v>
      </c>
      <c r="AJ769" s="1">
        <f t="shared" si="360"/>
        <v>60000</v>
      </c>
      <c r="AK769" s="1">
        <f t="shared" si="360"/>
        <v>30700</v>
      </c>
      <c r="AL769" s="1">
        <f t="shared" si="360"/>
        <v>32600</v>
      </c>
      <c r="AM769" s="1">
        <f t="shared" si="360"/>
        <v>32000</v>
      </c>
      <c r="AN769" s="1">
        <f t="shared" si="360"/>
        <v>31500</v>
      </c>
      <c r="AO769" s="1">
        <f t="shared" si="360"/>
        <v>31500</v>
      </c>
      <c r="AP769" s="1">
        <f t="shared" si="360"/>
        <v>31500</v>
      </c>
      <c r="AQ769" s="1">
        <f t="shared" si="360"/>
        <v>31500</v>
      </c>
      <c r="AR769" s="1">
        <f t="shared" si="360"/>
        <v>31500</v>
      </c>
    </row>
    <row r="770" spans="1:44">
      <c r="B770" t="s">
        <v>38</v>
      </c>
      <c r="D770" s="1">
        <f>MAX(D757,D764)</f>
        <v>3689.647682969</v>
      </c>
      <c r="E770" s="1">
        <f t="shared" ref="E770:AR770" si="361">MAX(E757,E764)</f>
        <v>2576.1133304116001</v>
      </c>
      <c r="F770" s="1">
        <f t="shared" si="361"/>
        <v>3293.7423118248003</v>
      </c>
      <c r="G770" s="1">
        <f t="shared" si="361"/>
        <v>2140.5348951033002</v>
      </c>
      <c r="H770" s="1">
        <f t="shared" si="361"/>
        <v>7599.8154134093984</v>
      </c>
      <c r="I770" s="1">
        <f t="shared" si="361"/>
        <v>5769.154607021801</v>
      </c>
      <c r="J770" s="1">
        <f t="shared" si="361"/>
        <v>2605.3965419747001</v>
      </c>
      <c r="K770" s="1">
        <f t="shared" si="361"/>
        <v>2596.988998186001</v>
      </c>
      <c r="L770" s="1">
        <f t="shared" si="361"/>
        <v>4390.5504596577994</v>
      </c>
      <c r="M770" s="1">
        <f t="shared" si="361"/>
        <v>1704.3809743027998</v>
      </c>
      <c r="N770" s="1">
        <f t="shared" si="361"/>
        <v>8847.0976975857011</v>
      </c>
      <c r="O770" s="1">
        <f t="shared" si="361"/>
        <v>1068.0179626902002</v>
      </c>
      <c r="P770" s="1">
        <f t="shared" si="361"/>
        <v>2907.2868998751001</v>
      </c>
      <c r="Q770" s="1">
        <f t="shared" si="361"/>
        <v>1374.8261206901</v>
      </c>
      <c r="R770" s="1">
        <f t="shared" si="361"/>
        <v>1750.1717040946003</v>
      </c>
      <c r="S770" s="1">
        <f t="shared" si="361"/>
        <v>3680.8004322262987</v>
      </c>
      <c r="T770" s="1">
        <f t="shared" si="361"/>
        <v>1198.4892459847999</v>
      </c>
      <c r="U770" s="1">
        <f t="shared" si="361"/>
        <v>1953.5249455747999</v>
      </c>
      <c r="V770" s="1">
        <f t="shared" si="361"/>
        <v>2138.7169314494004</v>
      </c>
      <c r="W770" s="1">
        <f t="shared" si="361"/>
        <v>1022.8726689997</v>
      </c>
      <c r="X770" s="1">
        <f t="shared" si="361"/>
        <v>5414.6192042541006</v>
      </c>
      <c r="Y770" s="1">
        <f t="shared" si="361"/>
        <v>1143.7156116522999</v>
      </c>
      <c r="Z770" s="1">
        <f t="shared" si="361"/>
        <v>1728.4332975605</v>
      </c>
      <c r="AA770" s="1">
        <f t="shared" si="361"/>
        <v>1246.4900801650999</v>
      </c>
      <c r="AB770" s="1">
        <f t="shared" si="361"/>
        <v>1299.0903698927998</v>
      </c>
      <c r="AC770" s="1">
        <f t="shared" si="361"/>
        <v>2964.6413677872006</v>
      </c>
      <c r="AD770" s="1">
        <f t="shared" si="361"/>
        <v>2108.0856329352996</v>
      </c>
      <c r="AE770" s="1">
        <f t="shared" si="361"/>
        <v>1864.3798546616999</v>
      </c>
      <c r="AF770" s="1">
        <f t="shared" si="361"/>
        <v>2242.4232389721997</v>
      </c>
      <c r="AG770" s="1">
        <f t="shared" si="361"/>
        <v>3128.96446363726</v>
      </c>
      <c r="AH770" s="1">
        <f t="shared" si="361"/>
        <v>3581.74999999999</v>
      </c>
      <c r="AI770" s="1">
        <f t="shared" si="361"/>
        <v>7700</v>
      </c>
      <c r="AJ770" s="1">
        <f t="shared" si="361"/>
        <v>9430</v>
      </c>
      <c r="AK770" s="1">
        <f t="shared" si="361"/>
        <v>11160</v>
      </c>
      <c r="AL770" s="1">
        <f t="shared" si="361"/>
        <v>12890</v>
      </c>
      <c r="AM770" s="1">
        <f t="shared" si="361"/>
        <v>14620</v>
      </c>
      <c r="AN770" s="1">
        <f t="shared" si="361"/>
        <v>16350</v>
      </c>
      <c r="AO770" s="1">
        <f t="shared" si="361"/>
        <v>18080</v>
      </c>
      <c r="AP770" s="1">
        <f t="shared" si="361"/>
        <v>19810</v>
      </c>
      <c r="AQ770" s="1">
        <f t="shared" si="361"/>
        <v>21540</v>
      </c>
      <c r="AR770" s="1">
        <f t="shared" si="361"/>
        <v>23270</v>
      </c>
    </row>
    <row r="774" spans="1:44">
      <c r="A774" s="94" t="s">
        <v>158</v>
      </c>
    </row>
    <row r="776" spans="1:44">
      <c r="A776" t="s">
        <v>159</v>
      </c>
    </row>
    <row r="777" spans="1:44">
      <c r="B777" t="s">
        <v>113</v>
      </c>
      <c r="D777" s="300">
        <f t="shared" ref="D777:AJ777" si="362">D173+D203+D233</f>
        <v>3404.1969244244005</v>
      </c>
      <c r="E777" s="300">
        <f t="shared" si="362"/>
        <v>5499.7059826060013</v>
      </c>
      <c r="F777" s="300">
        <f t="shared" si="362"/>
        <v>11431.507278738001</v>
      </c>
      <c r="G777" s="300">
        <f t="shared" si="362"/>
        <v>15714.958362188641</v>
      </c>
      <c r="H777" s="300">
        <f t="shared" si="362"/>
        <v>26157.101239628486</v>
      </c>
      <c r="I777" s="300">
        <f t="shared" si="362"/>
        <v>29091.163607787272</v>
      </c>
      <c r="J777" s="300">
        <f t="shared" si="362"/>
        <v>32642.077925730875</v>
      </c>
      <c r="K777" s="300">
        <f t="shared" si="362"/>
        <v>20059.298853538636</v>
      </c>
      <c r="L777" s="300">
        <f t="shared" si="362"/>
        <v>14204.840942517756</v>
      </c>
      <c r="M777" s="300">
        <f t="shared" si="362"/>
        <v>11061.591296782481</v>
      </c>
      <c r="N777" s="300">
        <f t="shared" si="362"/>
        <v>11831.45693481112</v>
      </c>
      <c r="O777" s="300">
        <f t="shared" si="362"/>
        <v>10771.002822294004</v>
      </c>
      <c r="P777" s="300">
        <f t="shared" si="362"/>
        <v>7793.7832982872042</v>
      </c>
      <c r="Q777" s="300">
        <f t="shared" si="362"/>
        <v>5642.8190339521598</v>
      </c>
      <c r="R777" s="300">
        <f t="shared" si="362"/>
        <v>3998.8699367893596</v>
      </c>
      <c r="S777" s="300">
        <f t="shared" si="362"/>
        <v>1783.2641395291198</v>
      </c>
      <c r="T777" s="300">
        <f t="shared" si="362"/>
        <v>1768.9762201185599</v>
      </c>
      <c r="U777" s="300">
        <f t="shared" si="362"/>
        <v>1951.5806259894403</v>
      </c>
      <c r="V777" s="300">
        <f t="shared" si="362"/>
        <v>3116.8897758681596</v>
      </c>
      <c r="W777" s="300">
        <f t="shared" si="362"/>
        <v>3172.2540817376803</v>
      </c>
      <c r="X777" s="300">
        <f t="shared" si="362"/>
        <v>5355.1425737820009</v>
      </c>
      <c r="Y777" s="300">
        <f t="shared" si="362"/>
        <v>10680.689182239681</v>
      </c>
      <c r="Z777" s="300">
        <f t="shared" si="362"/>
        <v>13621.268733386874</v>
      </c>
      <c r="AA777" s="300">
        <f t="shared" si="362"/>
        <v>3684.2060854573601</v>
      </c>
      <c r="AB777" s="300">
        <f t="shared" si="362"/>
        <v>2940.9867472368014</v>
      </c>
      <c r="AC777" s="300">
        <f t="shared" si="362"/>
        <v>2963.5676224823192</v>
      </c>
      <c r="AD777" s="300">
        <f t="shared" si="362"/>
        <v>2337.0576572307209</v>
      </c>
      <c r="AE777" s="300">
        <f t="shared" si="362"/>
        <v>3806.1185855437607</v>
      </c>
      <c r="AF777" s="300">
        <f t="shared" si="362"/>
        <v>5827.028616193199</v>
      </c>
      <c r="AG777" s="300">
        <f t="shared" si="362"/>
        <v>19787.714941898732</v>
      </c>
      <c r="AH777" s="300">
        <f t="shared" si="362"/>
        <v>20087.900898997352</v>
      </c>
      <c r="AI777" s="300">
        <f t="shared" si="362"/>
        <v>19505.846631700962</v>
      </c>
      <c r="AJ777" s="300">
        <f t="shared" si="362"/>
        <v>11683.816268935443</v>
      </c>
      <c r="AK777" s="300"/>
      <c r="AL777" s="300"/>
      <c r="AM777" s="300"/>
    </row>
    <row r="778" spans="1:44">
      <c r="B778" t="s">
        <v>114</v>
      </c>
      <c r="D778" s="300">
        <f t="shared" ref="D778:AJ778" si="363">D174+D204+D234</f>
        <v>851.04923110610002</v>
      </c>
      <c r="E778" s="300">
        <f t="shared" si="363"/>
        <v>1374.9264956514999</v>
      </c>
      <c r="F778" s="300">
        <f t="shared" si="363"/>
        <v>2857.8768196844994</v>
      </c>
      <c r="G778" s="300">
        <f t="shared" si="363"/>
        <v>3928.7395905471599</v>
      </c>
      <c r="H778" s="300">
        <f t="shared" si="363"/>
        <v>6539.2753099071197</v>
      </c>
      <c r="I778" s="300">
        <f t="shared" si="363"/>
        <v>7272.7909019468152</v>
      </c>
      <c r="J778" s="300">
        <f t="shared" si="363"/>
        <v>8160.5194814327169</v>
      </c>
      <c r="K778" s="300">
        <f t="shared" si="363"/>
        <v>5014.824713384658</v>
      </c>
      <c r="L778" s="300">
        <f t="shared" si="363"/>
        <v>3551.2102356294381</v>
      </c>
      <c r="M778" s="300">
        <f t="shared" si="363"/>
        <v>2765.3978241956197</v>
      </c>
      <c r="N778" s="300">
        <f t="shared" si="363"/>
        <v>2957.8642337027795</v>
      </c>
      <c r="O778" s="300">
        <f t="shared" si="363"/>
        <v>2692.7507055735005</v>
      </c>
      <c r="P778" s="300">
        <f t="shared" si="363"/>
        <v>1948.4458245718001</v>
      </c>
      <c r="Q778" s="300">
        <f t="shared" si="363"/>
        <v>1410.7047584880395</v>
      </c>
      <c r="R778" s="300">
        <f t="shared" si="363"/>
        <v>999.71748419733967</v>
      </c>
      <c r="S778" s="300">
        <f t="shared" si="363"/>
        <v>445.81603488227989</v>
      </c>
      <c r="T778" s="300">
        <f t="shared" si="363"/>
        <v>442.24405502963987</v>
      </c>
      <c r="U778" s="300">
        <f t="shared" si="363"/>
        <v>487.89515649735989</v>
      </c>
      <c r="V778" s="300">
        <f t="shared" si="363"/>
        <v>779.22244396703968</v>
      </c>
      <c r="W778" s="300">
        <f t="shared" si="363"/>
        <v>793.06352043441984</v>
      </c>
      <c r="X778" s="300">
        <f t="shared" si="363"/>
        <v>1338.7856434454998</v>
      </c>
      <c r="Y778" s="300">
        <f t="shared" si="363"/>
        <v>2670.1722955599198</v>
      </c>
      <c r="Z778" s="300">
        <f t="shared" si="363"/>
        <v>3405.3171833467177</v>
      </c>
      <c r="AA778" s="300">
        <f t="shared" si="363"/>
        <v>921.05152136433992</v>
      </c>
      <c r="AB778" s="300">
        <f t="shared" si="363"/>
        <v>735.24668680920013</v>
      </c>
      <c r="AC778" s="300">
        <f t="shared" si="363"/>
        <v>740.89190562057968</v>
      </c>
      <c r="AD778" s="300">
        <f t="shared" si="363"/>
        <v>584.26441430768</v>
      </c>
      <c r="AE778" s="300">
        <f t="shared" si="363"/>
        <v>951.52964638593994</v>
      </c>
      <c r="AF778" s="300">
        <f t="shared" si="363"/>
        <v>1456.7571540482993</v>
      </c>
      <c r="AG778" s="300">
        <f t="shared" si="363"/>
        <v>4946.9287354746812</v>
      </c>
      <c r="AH778" s="300">
        <f t="shared" si="363"/>
        <v>5021.975224749337</v>
      </c>
      <c r="AI778" s="300">
        <f t="shared" si="363"/>
        <v>4876.4616579252397</v>
      </c>
      <c r="AJ778" s="300">
        <f t="shared" si="363"/>
        <v>2920.9540672338599</v>
      </c>
      <c r="AK778" s="300"/>
      <c r="AL778" s="300"/>
      <c r="AM778" s="300"/>
    </row>
    <row r="779" spans="1:44">
      <c r="B779" t="s">
        <v>118</v>
      </c>
      <c r="D779" s="300">
        <f t="shared" ref="D779:AJ779" si="364">D175+D205+D235</f>
        <v>128.23284900776002</v>
      </c>
      <c r="E779" s="300">
        <f t="shared" si="364"/>
        <v>184.44906528816003</v>
      </c>
      <c r="F779" s="300">
        <f t="shared" si="364"/>
        <v>82.05475744408001</v>
      </c>
      <c r="G779" s="300">
        <f t="shared" si="364"/>
        <v>337.14190490480001</v>
      </c>
      <c r="H779" s="300">
        <f t="shared" si="364"/>
        <v>914.28247480679988</v>
      </c>
      <c r="I779" s="300">
        <f t="shared" si="364"/>
        <v>2303.37631645792</v>
      </c>
      <c r="J779" s="300">
        <f t="shared" si="364"/>
        <v>2888.6405542432803</v>
      </c>
      <c r="K779" s="300">
        <f t="shared" si="364"/>
        <v>4016.9777721744008</v>
      </c>
      <c r="L779" s="300">
        <f t="shared" si="364"/>
        <v>4874.7413627023225</v>
      </c>
      <c r="M779" s="300">
        <f t="shared" si="364"/>
        <v>3629.6154523082405</v>
      </c>
      <c r="N779" s="300">
        <f t="shared" si="364"/>
        <v>2664.5754042316798</v>
      </c>
      <c r="O779" s="300">
        <f t="shared" si="364"/>
        <v>1474.4393963769603</v>
      </c>
      <c r="P779" s="300">
        <f t="shared" si="364"/>
        <v>2138.4434488402399</v>
      </c>
      <c r="Q779" s="300">
        <f t="shared" si="364"/>
        <v>2046.4590823508806</v>
      </c>
      <c r="R779" s="300">
        <f t="shared" si="364"/>
        <v>1272.6772146219196</v>
      </c>
      <c r="S779" s="300">
        <f t="shared" si="364"/>
        <v>237.43924145008</v>
      </c>
      <c r="T779" s="300">
        <f t="shared" si="364"/>
        <v>108.17630479440001</v>
      </c>
      <c r="U779" s="300">
        <f t="shared" si="364"/>
        <v>376.60036674456001</v>
      </c>
      <c r="V779" s="300">
        <f t="shared" si="364"/>
        <v>72.110468038960008</v>
      </c>
      <c r="W779" s="300">
        <f t="shared" si="364"/>
        <v>238.83250978504</v>
      </c>
      <c r="X779" s="300">
        <f t="shared" si="364"/>
        <v>615.65263575776009</v>
      </c>
      <c r="Y779" s="300">
        <f t="shared" si="364"/>
        <v>656.31259528096007</v>
      </c>
      <c r="Z779" s="300">
        <f t="shared" si="364"/>
        <v>637.95505188495997</v>
      </c>
      <c r="AA779" s="300">
        <f t="shared" si="364"/>
        <v>182.36404407200001</v>
      </c>
      <c r="AB779" s="300">
        <f t="shared" si="364"/>
        <v>102.98214767624</v>
      </c>
      <c r="AC779" s="300">
        <f t="shared" si="364"/>
        <v>102.89579778984</v>
      </c>
      <c r="AD779" s="300">
        <f t="shared" si="364"/>
        <v>29.671138236720001</v>
      </c>
      <c r="AE779" s="300">
        <f t="shared" si="364"/>
        <v>22.518396153920001</v>
      </c>
      <c r="AF779" s="300">
        <f t="shared" si="364"/>
        <v>69.47695636472001</v>
      </c>
      <c r="AG779" s="300">
        <f t="shared" si="364"/>
        <v>209.83011119032</v>
      </c>
      <c r="AH779" s="300">
        <f t="shared" si="364"/>
        <v>157.62764000295999</v>
      </c>
      <c r="AI779" s="300">
        <f t="shared" si="364"/>
        <v>391.21058962232001</v>
      </c>
      <c r="AJ779" s="300">
        <f t="shared" si="364"/>
        <v>134.24397641616</v>
      </c>
      <c r="AK779" s="300"/>
      <c r="AL779" s="300"/>
      <c r="AM779" s="300"/>
    </row>
    <row r="780" spans="1:44">
      <c r="B780" t="s">
        <v>119</v>
      </c>
      <c r="D780" s="300">
        <f t="shared" ref="D780:AJ780" si="365">D176+D206+D236</f>
        <v>32.058212251939992</v>
      </c>
      <c r="E780" s="300">
        <f t="shared" si="365"/>
        <v>46.112266322039993</v>
      </c>
      <c r="F780" s="300">
        <f t="shared" si="365"/>
        <v>20.513689361019996</v>
      </c>
      <c r="G780" s="300">
        <f t="shared" si="365"/>
        <v>84.285476226199989</v>
      </c>
      <c r="H780" s="300">
        <f t="shared" si="365"/>
        <v>228.57061870169994</v>
      </c>
      <c r="I780" s="300">
        <f t="shared" si="365"/>
        <v>575.84407911447977</v>
      </c>
      <c r="J780" s="300">
        <f t="shared" si="365"/>
        <v>722.16013856081986</v>
      </c>
      <c r="K780" s="300">
        <f t="shared" si="365"/>
        <v>1004.2444430436</v>
      </c>
      <c r="L780" s="300">
        <f t="shared" si="365"/>
        <v>1218.6853406755802</v>
      </c>
      <c r="M780" s="300">
        <f t="shared" si="365"/>
        <v>907.40386307705978</v>
      </c>
      <c r="N780" s="300">
        <f t="shared" si="365"/>
        <v>666.14385105791985</v>
      </c>
      <c r="O780" s="300">
        <f t="shared" si="365"/>
        <v>368.60984909423996</v>
      </c>
      <c r="P780" s="300">
        <f t="shared" si="365"/>
        <v>534.61086221005985</v>
      </c>
      <c r="Q780" s="300">
        <f t="shared" si="365"/>
        <v>511.61477058771993</v>
      </c>
      <c r="R780" s="300">
        <f t="shared" si="365"/>
        <v>318.16930365547984</v>
      </c>
      <c r="S780" s="300">
        <f t="shared" si="365"/>
        <v>59.359810362519994</v>
      </c>
      <c r="T780" s="300">
        <f t="shared" si="365"/>
        <v>27.044076198599999</v>
      </c>
      <c r="U780" s="300">
        <f t="shared" si="365"/>
        <v>94.150091686139973</v>
      </c>
      <c r="V780" s="300">
        <f t="shared" si="365"/>
        <v>18.027617009739995</v>
      </c>
      <c r="W780" s="300">
        <f t="shared" si="365"/>
        <v>59.708127446259986</v>
      </c>
      <c r="X780" s="300">
        <f t="shared" si="365"/>
        <v>153.91315893943997</v>
      </c>
      <c r="Y780" s="300">
        <f t="shared" si="365"/>
        <v>164.07814882023999</v>
      </c>
      <c r="Z780" s="300">
        <f t="shared" si="365"/>
        <v>159.48876297123996</v>
      </c>
      <c r="AA780" s="300">
        <f t="shared" si="365"/>
        <v>45.591011017999989</v>
      </c>
      <c r="AB780" s="300">
        <f t="shared" si="365"/>
        <v>25.745536919059994</v>
      </c>
      <c r="AC780" s="300">
        <f t="shared" si="365"/>
        <v>25.723949447459994</v>
      </c>
      <c r="AD780" s="300">
        <f t="shared" si="365"/>
        <v>7.4177845591799985</v>
      </c>
      <c r="AE780" s="300">
        <f t="shared" si="365"/>
        <v>5.6295990384799994</v>
      </c>
      <c r="AF780" s="300">
        <f t="shared" si="365"/>
        <v>17.369239091179999</v>
      </c>
      <c r="AG780" s="300">
        <f t="shared" si="365"/>
        <v>52.457527797579985</v>
      </c>
      <c r="AH780" s="300">
        <f t="shared" si="365"/>
        <v>39.406910000739984</v>
      </c>
      <c r="AI780" s="300">
        <f t="shared" si="365"/>
        <v>97.802647405579975</v>
      </c>
      <c r="AJ780" s="300">
        <f t="shared" si="365"/>
        <v>33.560994104039992</v>
      </c>
      <c r="AK780" s="300"/>
      <c r="AL780" s="300"/>
      <c r="AM780" s="300"/>
    </row>
    <row r="781" spans="1:44">
      <c r="B781" t="s">
        <v>108</v>
      </c>
      <c r="D781" s="300">
        <f t="shared" ref="D781:AJ781" si="366">D177+D207+D237</f>
        <v>0</v>
      </c>
      <c r="E781" s="300">
        <f t="shared" si="366"/>
        <v>0</v>
      </c>
      <c r="F781" s="300">
        <f t="shared" si="366"/>
        <v>0</v>
      </c>
      <c r="G781" s="300">
        <f t="shared" si="366"/>
        <v>0</v>
      </c>
      <c r="H781" s="300">
        <f t="shared" si="366"/>
        <v>0</v>
      </c>
      <c r="I781" s="300">
        <f t="shared" si="366"/>
        <v>0</v>
      </c>
      <c r="J781" s="300">
        <f t="shared" si="366"/>
        <v>0</v>
      </c>
      <c r="K781" s="300">
        <f t="shared" si="366"/>
        <v>0</v>
      </c>
      <c r="L781" s="300">
        <f t="shared" si="366"/>
        <v>0</v>
      </c>
      <c r="M781" s="300">
        <f t="shared" si="366"/>
        <v>0</v>
      </c>
      <c r="N781" s="300">
        <f t="shared" si="366"/>
        <v>0</v>
      </c>
      <c r="O781" s="300">
        <f t="shared" si="366"/>
        <v>0</v>
      </c>
      <c r="P781" s="300">
        <f t="shared" si="366"/>
        <v>0</v>
      </c>
      <c r="Q781" s="300">
        <f t="shared" si="366"/>
        <v>0</v>
      </c>
      <c r="R781" s="300">
        <f t="shared" si="366"/>
        <v>0</v>
      </c>
      <c r="S781" s="300">
        <f t="shared" si="366"/>
        <v>0</v>
      </c>
      <c r="T781" s="300">
        <f t="shared" si="366"/>
        <v>0</v>
      </c>
      <c r="U781" s="300">
        <f t="shared" si="366"/>
        <v>0</v>
      </c>
      <c r="V781" s="300">
        <f t="shared" si="366"/>
        <v>0</v>
      </c>
      <c r="W781" s="300">
        <f t="shared" si="366"/>
        <v>0</v>
      </c>
      <c r="X781" s="300">
        <f t="shared" si="366"/>
        <v>0</v>
      </c>
      <c r="Y781" s="300">
        <f t="shared" si="366"/>
        <v>0</v>
      </c>
      <c r="Z781" s="300">
        <f t="shared" si="366"/>
        <v>0</v>
      </c>
      <c r="AA781" s="300">
        <f t="shared" si="366"/>
        <v>0</v>
      </c>
      <c r="AB781" s="300">
        <f t="shared" si="366"/>
        <v>0</v>
      </c>
      <c r="AC781" s="300">
        <f t="shared" si="366"/>
        <v>0</v>
      </c>
      <c r="AD781" s="300">
        <f t="shared" si="366"/>
        <v>0</v>
      </c>
      <c r="AE781" s="300">
        <f t="shared" si="366"/>
        <v>0</v>
      </c>
      <c r="AF781" s="300">
        <f t="shared" si="366"/>
        <v>0</v>
      </c>
      <c r="AG781" s="300">
        <f t="shared" si="366"/>
        <v>0</v>
      </c>
      <c r="AH781" s="300">
        <f t="shared" si="366"/>
        <v>0</v>
      </c>
      <c r="AI781" s="300">
        <f t="shared" si="366"/>
        <v>0</v>
      </c>
      <c r="AJ781" s="300">
        <f t="shared" si="366"/>
        <v>0</v>
      </c>
      <c r="AK781" s="300"/>
      <c r="AL781" s="300"/>
      <c r="AM781" s="300"/>
    </row>
    <row r="782" spans="1:44">
      <c r="B782" t="s">
        <v>109</v>
      </c>
      <c r="D782" s="300">
        <f t="shared" ref="D782:AJ782" si="367">D178+D208+D238</f>
        <v>0</v>
      </c>
      <c r="E782" s="300">
        <f t="shared" si="367"/>
        <v>0</v>
      </c>
      <c r="F782" s="300">
        <f t="shared" si="367"/>
        <v>0</v>
      </c>
      <c r="G782" s="300">
        <f t="shared" si="367"/>
        <v>0</v>
      </c>
      <c r="H782" s="300">
        <f t="shared" si="367"/>
        <v>0</v>
      </c>
      <c r="I782" s="300">
        <f t="shared" si="367"/>
        <v>0</v>
      </c>
      <c r="J782" s="300">
        <f t="shared" si="367"/>
        <v>0</v>
      </c>
      <c r="K782" s="300">
        <f t="shared" si="367"/>
        <v>0</v>
      </c>
      <c r="L782" s="300">
        <f t="shared" si="367"/>
        <v>0</v>
      </c>
      <c r="M782" s="300">
        <f t="shared" si="367"/>
        <v>0</v>
      </c>
      <c r="N782" s="300">
        <f t="shared" si="367"/>
        <v>0</v>
      </c>
      <c r="O782" s="300">
        <f t="shared" si="367"/>
        <v>0</v>
      </c>
      <c r="P782" s="300">
        <f t="shared" si="367"/>
        <v>0</v>
      </c>
      <c r="Q782" s="300">
        <f t="shared" si="367"/>
        <v>0</v>
      </c>
      <c r="R782" s="300">
        <f t="shared" si="367"/>
        <v>0</v>
      </c>
      <c r="S782" s="300">
        <f t="shared" si="367"/>
        <v>0</v>
      </c>
      <c r="T782" s="300">
        <f t="shared" si="367"/>
        <v>0</v>
      </c>
      <c r="U782" s="300">
        <f t="shared" si="367"/>
        <v>0</v>
      </c>
      <c r="V782" s="300">
        <f t="shared" si="367"/>
        <v>0</v>
      </c>
      <c r="W782" s="300">
        <f t="shared" si="367"/>
        <v>0</v>
      </c>
      <c r="X782" s="300">
        <f t="shared" si="367"/>
        <v>0</v>
      </c>
      <c r="Y782" s="300">
        <f t="shared" si="367"/>
        <v>0</v>
      </c>
      <c r="Z782" s="300">
        <f t="shared" si="367"/>
        <v>0</v>
      </c>
      <c r="AA782" s="300">
        <f t="shared" si="367"/>
        <v>0</v>
      </c>
      <c r="AB782" s="300">
        <f t="shared" si="367"/>
        <v>0</v>
      </c>
      <c r="AC782" s="300">
        <f t="shared" si="367"/>
        <v>0</v>
      </c>
      <c r="AD782" s="300">
        <f t="shared" si="367"/>
        <v>0</v>
      </c>
      <c r="AE782" s="300">
        <f t="shared" si="367"/>
        <v>0</v>
      </c>
      <c r="AF782" s="300">
        <f t="shared" si="367"/>
        <v>0</v>
      </c>
      <c r="AG782" s="300">
        <f t="shared" si="367"/>
        <v>0</v>
      </c>
      <c r="AH782" s="300">
        <f t="shared" si="367"/>
        <v>0</v>
      </c>
      <c r="AI782" s="300">
        <f t="shared" si="367"/>
        <v>0</v>
      </c>
      <c r="AJ782" s="300">
        <f t="shared" si="367"/>
        <v>0</v>
      </c>
      <c r="AK782" s="300"/>
      <c r="AL782" s="300"/>
      <c r="AM782" s="300"/>
    </row>
    <row r="783" spans="1:44">
      <c r="B783" t="s">
        <v>110</v>
      </c>
      <c r="D783" s="300">
        <f t="shared" ref="D783:AJ783" si="368">D179+D209+D239</f>
        <v>0</v>
      </c>
      <c r="E783" s="300">
        <f t="shared" si="368"/>
        <v>0</v>
      </c>
      <c r="F783" s="300">
        <f t="shared" si="368"/>
        <v>0</v>
      </c>
      <c r="G783" s="300">
        <f t="shared" si="368"/>
        <v>0</v>
      </c>
      <c r="H783" s="300">
        <f t="shared" si="368"/>
        <v>0</v>
      </c>
      <c r="I783" s="300">
        <f t="shared" si="368"/>
        <v>0</v>
      </c>
      <c r="J783" s="300">
        <f t="shared" si="368"/>
        <v>0</v>
      </c>
      <c r="K783" s="300">
        <f t="shared" si="368"/>
        <v>0</v>
      </c>
      <c r="L783" s="300">
        <f t="shared" si="368"/>
        <v>0</v>
      </c>
      <c r="M783" s="300">
        <f t="shared" si="368"/>
        <v>0</v>
      </c>
      <c r="N783" s="300">
        <f t="shared" si="368"/>
        <v>0</v>
      </c>
      <c r="O783" s="300">
        <f t="shared" si="368"/>
        <v>0</v>
      </c>
      <c r="P783" s="300">
        <f t="shared" si="368"/>
        <v>0</v>
      </c>
      <c r="Q783" s="300">
        <f t="shared" si="368"/>
        <v>0</v>
      </c>
      <c r="R783" s="300">
        <f t="shared" si="368"/>
        <v>0</v>
      </c>
      <c r="S783" s="300">
        <f t="shared" si="368"/>
        <v>0</v>
      </c>
      <c r="T783" s="300">
        <f t="shared" si="368"/>
        <v>0</v>
      </c>
      <c r="U783" s="300">
        <f t="shared" si="368"/>
        <v>0</v>
      </c>
      <c r="V783" s="300">
        <f t="shared" si="368"/>
        <v>0</v>
      </c>
      <c r="W783" s="300">
        <f t="shared" si="368"/>
        <v>0</v>
      </c>
      <c r="X783" s="300">
        <f t="shared" si="368"/>
        <v>0</v>
      </c>
      <c r="Y783" s="300">
        <f t="shared" si="368"/>
        <v>0</v>
      </c>
      <c r="Z783" s="300">
        <f t="shared" si="368"/>
        <v>0</v>
      </c>
      <c r="AA783" s="300">
        <f t="shared" si="368"/>
        <v>0</v>
      </c>
      <c r="AB783" s="300">
        <f t="shared" si="368"/>
        <v>0</v>
      </c>
      <c r="AC783" s="300">
        <f t="shared" si="368"/>
        <v>0</v>
      </c>
      <c r="AD783" s="300">
        <f t="shared" si="368"/>
        <v>0</v>
      </c>
      <c r="AE783" s="300">
        <f t="shared" si="368"/>
        <v>0</v>
      </c>
      <c r="AF783" s="300">
        <f t="shared" si="368"/>
        <v>0</v>
      </c>
      <c r="AG783" s="300">
        <f t="shared" si="368"/>
        <v>0</v>
      </c>
      <c r="AH783" s="300">
        <f t="shared" si="368"/>
        <v>0</v>
      </c>
      <c r="AI783" s="300">
        <f t="shared" si="368"/>
        <v>0</v>
      </c>
      <c r="AJ783" s="300">
        <f t="shared" si="368"/>
        <v>0</v>
      </c>
      <c r="AK783" s="300"/>
      <c r="AL783" s="300"/>
      <c r="AM783" s="300"/>
    </row>
    <row r="784" spans="1:44">
      <c r="B784" t="s">
        <v>111</v>
      </c>
      <c r="D784" s="300">
        <f t="shared" ref="D784:AJ784" si="369">D180+D210+D240</f>
        <v>0</v>
      </c>
      <c r="E784" s="300">
        <f t="shared" si="369"/>
        <v>0</v>
      </c>
      <c r="F784" s="300">
        <f t="shared" si="369"/>
        <v>0</v>
      </c>
      <c r="G784" s="300">
        <f t="shared" si="369"/>
        <v>0</v>
      </c>
      <c r="H784" s="300">
        <f t="shared" si="369"/>
        <v>0</v>
      </c>
      <c r="I784" s="300">
        <f t="shared" si="369"/>
        <v>0</v>
      </c>
      <c r="J784" s="300">
        <f t="shared" si="369"/>
        <v>0</v>
      </c>
      <c r="K784" s="300">
        <f t="shared" si="369"/>
        <v>0</v>
      </c>
      <c r="L784" s="300">
        <f t="shared" si="369"/>
        <v>0</v>
      </c>
      <c r="M784" s="300">
        <f t="shared" si="369"/>
        <v>0</v>
      </c>
      <c r="N784" s="300">
        <f t="shared" si="369"/>
        <v>0</v>
      </c>
      <c r="O784" s="300">
        <f t="shared" si="369"/>
        <v>0</v>
      </c>
      <c r="P784" s="300">
        <f t="shared" si="369"/>
        <v>0</v>
      </c>
      <c r="Q784" s="300">
        <f t="shared" si="369"/>
        <v>0</v>
      </c>
      <c r="R784" s="300">
        <f t="shared" si="369"/>
        <v>0</v>
      </c>
      <c r="S784" s="300">
        <f t="shared" si="369"/>
        <v>0</v>
      </c>
      <c r="T784" s="300">
        <f t="shared" si="369"/>
        <v>0</v>
      </c>
      <c r="U784" s="300">
        <f t="shared" si="369"/>
        <v>0</v>
      </c>
      <c r="V784" s="300">
        <f t="shared" si="369"/>
        <v>0</v>
      </c>
      <c r="W784" s="300">
        <f t="shared" si="369"/>
        <v>0</v>
      </c>
      <c r="X784" s="300">
        <f t="shared" si="369"/>
        <v>0</v>
      </c>
      <c r="Y784" s="300">
        <f t="shared" si="369"/>
        <v>0</v>
      </c>
      <c r="Z784" s="300">
        <f t="shared" si="369"/>
        <v>0</v>
      </c>
      <c r="AA784" s="300">
        <f t="shared" si="369"/>
        <v>0</v>
      </c>
      <c r="AB784" s="300">
        <f t="shared" si="369"/>
        <v>0</v>
      </c>
      <c r="AC784" s="300">
        <f t="shared" si="369"/>
        <v>0</v>
      </c>
      <c r="AD784" s="300">
        <f t="shared" si="369"/>
        <v>0</v>
      </c>
      <c r="AE784" s="300">
        <f t="shared" si="369"/>
        <v>0</v>
      </c>
      <c r="AF784" s="300">
        <f t="shared" si="369"/>
        <v>0</v>
      </c>
      <c r="AG784" s="300">
        <f t="shared" si="369"/>
        <v>0</v>
      </c>
      <c r="AH784" s="300">
        <f t="shared" si="369"/>
        <v>0</v>
      </c>
      <c r="AI784" s="300">
        <f t="shared" si="369"/>
        <v>0</v>
      </c>
      <c r="AJ784" s="300">
        <f t="shared" si="369"/>
        <v>0</v>
      </c>
      <c r="AK784" s="300"/>
      <c r="AL784" s="300"/>
      <c r="AM784" s="300"/>
    </row>
    <row r="785" spans="1:44">
      <c r="B785" t="s">
        <v>38</v>
      </c>
      <c r="D785" s="300">
        <f t="shared" ref="D785:AJ785" si="370">D181+D211+D241</f>
        <v>3689.647682969</v>
      </c>
      <c r="E785" s="300">
        <f t="shared" si="370"/>
        <v>2576.1133304116001</v>
      </c>
      <c r="F785" s="300">
        <f t="shared" si="370"/>
        <v>3293.7423118248003</v>
      </c>
      <c r="G785" s="300">
        <f t="shared" si="370"/>
        <v>2140.5348951033002</v>
      </c>
      <c r="H785" s="300">
        <f t="shared" si="370"/>
        <v>7599.8154134093984</v>
      </c>
      <c r="I785" s="300">
        <f t="shared" si="370"/>
        <v>5769.154607021801</v>
      </c>
      <c r="J785" s="300">
        <f t="shared" si="370"/>
        <v>2605.3965419747001</v>
      </c>
      <c r="K785" s="300">
        <f t="shared" si="370"/>
        <v>2596.988998186001</v>
      </c>
      <c r="L785" s="300">
        <f t="shared" si="370"/>
        <v>4390.5504596577994</v>
      </c>
      <c r="M785" s="300">
        <f t="shared" si="370"/>
        <v>1704.3809743027998</v>
      </c>
      <c r="N785" s="300">
        <f t="shared" si="370"/>
        <v>8847.0976975857011</v>
      </c>
      <c r="O785" s="300">
        <f t="shared" si="370"/>
        <v>1068.0179626902002</v>
      </c>
      <c r="P785" s="300">
        <f t="shared" si="370"/>
        <v>2907.2868998751001</v>
      </c>
      <c r="Q785" s="300">
        <f t="shared" si="370"/>
        <v>1374.8261206901</v>
      </c>
      <c r="R785" s="300">
        <f t="shared" si="370"/>
        <v>1750.1717040946003</v>
      </c>
      <c r="S785" s="300">
        <f t="shared" si="370"/>
        <v>3680.8004322262987</v>
      </c>
      <c r="T785" s="300">
        <f t="shared" si="370"/>
        <v>1198.4892459847999</v>
      </c>
      <c r="U785" s="300">
        <f t="shared" si="370"/>
        <v>1953.5249455747999</v>
      </c>
      <c r="V785" s="300">
        <f t="shared" si="370"/>
        <v>2138.7169314494004</v>
      </c>
      <c r="W785" s="300">
        <f t="shared" si="370"/>
        <v>1022.8726689997</v>
      </c>
      <c r="X785" s="300">
        <f t="shared" si="370"/>
        <v>5414.6192042541006</v>
      </c>
      <c r="Y785" s="300">
        <f t="shared" si="370"/>
        <v>1143.7156116522999</v>
      </c>
      <c r="Z785" s="300">
        <f t="shared" si="370"/>
        <v>1728.4332975605</v>
      </c>
      <c r="AA785" s="300">
        <f t="shared" si="370"/>
        <v>1246.4900801650999</v>
      </c>
      <c r="AB785" s="300">
        <f t="shared" si="370"/>
        <v>1299.0903698927998</v>
      </c>
      <c r="AC785" s="300">
        <f t="shared" si="370"/>
        <v>2964.6413677872006</v>
      </c>
      <c r="AD785" s="300">
        <f t="shared" si="370"/>
        <v>2108.0856329352996</v>
      </c>
      <c r="AE785" s="300">
        <f t="shared" si="370"/>
        <v>1864.3798546616999</v>
      </c>
      <c r="AF785" s="300">
        <f t="shared" si="370"/>
        <v>2242.4232389721997</v>
      </c>
      <c r="AG785" s="300">
        <f t="shared" si="370"/>
        <v>3124.2463360010001</v>
      </c>
      <c r="AH785" s="300">
        <f t="shared" si="370"/>
        <v>2401.2889516248997</v>
      </c>
      <c r="AI785" s="300">
        <f t="shared" si="370"/>
        <v>1613.1197601382996</v>
      </c>
      <c r="AJ785" s="300">
        <f t="shared" si="370"/>
        <v>224.21227829960003</v>
      </c>
      <c r="AK785" s="300"/>
      <c r="AL785" s="300"/>
      <c r="AM785" s="300"/>
    </row>
    <row r="786" spans="1:44">
      <c r="A786" t="s">
        <v>160</v>
      </c>
    </row>
    <row r="787" spans="1:44">
      <c r="B787" t="s">
        <v>113</v>
      </c>
      <c r="D787" s="300">
        <f t="shared" ref="D787:AR787" si="371">D129</f>
        <v>0</v>
      </c>
      <c r="E787" s="300">
        <f t="shared" si="371"/>
        <v>0</v>
      </c>
      <c r="F787" s="300">
        <f t="shared" si="371"/>
        <v>0</v>
      </c>
      <c r="G787" s="300">
        <f t="shared" si="371"/>
        <v>0</v>
      </c>
      <c r="H787" s="300">
        <f t="shared" si="371"/>
        <v>0</v>
      </c>
      <c r="I787" s="300">
        <f t="shared" si="371"/>
        <v>0</v>
      </c>
      <c r="J787" s="300">
        <f t="shared" si="371"/>
        <v>0</v>
      </c>
      <c r="K787" s="300">
        <f t="shared" si="371"/>
        <v>0</v>
      </c>
      <c r="L787" s="300">
        <f t="shared" si="371"/>
        <v>0</v>
      </c>
      <c r="M787" s="300">
        <f t="shared" si="371"/>
        <v>0</v>
      </c>
      <c r="N787" s="300">
        <f t="shared" si="371"/>
        <v>0</v>
      </c>
      <c r="O787" s="300">
        <f t="shared" si="371"/>
        <v>0</v>
      </c>
      <c r="P787" s="300">
        <f t="shared" si="371"/>
        <v>0</v>
      </c>
      <c r="Q787" s="300">
        <f t="shared" si="371"/>
        <v>0</v>
      </c>
      <c r="R787" s="300">
        <f t="shared" si="371"/>
        <v>0</v>
      </c>
      <c r="S787" s="300">
        <f t="shared" si="371"/>
        <v>0</v>
      </c>
      <c r="T787" s="300">
        <f t="shared" si="371"/>
        <v>0</v>
      </c>
      <c r="U787" s="300">
        <f t="shared" si="371"/>
        <v>0</v>
      </c>
      <c r="V787" s="300">
        <f t="shared" si="371"/>
        <v>0</v>
      </c>
      <c r="W787" s="300">
        <f t="shared" si="371"/>
        <v>0</v>
      </c>
      <c r="X787" s="300">
        <f t="shared" si="371"/>
        <v>0</v>
      </c>
      <c r="Y787" s="300">
        <f t="shared" si="371"/>
        <v>0</v>
      </c>
      <c r="Z787" s="300">
        <f t="shared" si="371"/>
        <v>0</v>
      </c>
      <c r="AA787" s="300">
        <f t="shared" si="371"/>
        <v>0</v>
      </c>
      <c r="AB787" s="300">
        <f t="shared" si="371"/>
        <v>0</v>
      </c>
      <c r="AC787" s="300">
        <f t="shared" si="371"/>
        <v>0</v>
      </c>
      <c r="AD787" s="300">
        <f t="shared" si="371"/>
        <v>0</v>
      </c>
      <c r="AE787" s="300">
        <f t="shared" si="371"/>
        <v>0</v>
      </c>
      <c r="AF787" s="300">
        <f t="shared" si="371"/>
        <v>0</v>
      </c>
      <c r="AG787" s="300">
        <f t="shared" si="371"/>
        <v>0</v>
      </c>
      <c r="AH787" s="300">
        <f t="shared" si="371"/>
        <v>6498.0227966692501</v>
      </c>
      <c r="AI787" s="300">
        <f t="shared" si="371"/>
        <v>15589.858817591432</v>
      </c>
      <c r="AJ787" s="300">
        <f t="shared" si="371"/>
        <v>31002.670152672523</v>
      </c>
      <c r="AK787" s="300">
        <f t="shared" si="371"/>
        <v>23800</v>
      </c>
      <c r="AL787" s="300">
        <f t="shared" si="371"/>
        <v>25700</v>
      </c>
      <c r="AM787" s="300">
        <f t="shared" si="371"/>
        <v>25100</v>
      </c>
      <c r="AN787" s="300">
        <f t="shared" si="371"/>
        <v>24600</v>
      </c>
      <c r="AO787" s="300">
        <f t="shared" si="371"/>
        <v>24600</v>
      </c>
      <c r="AP787" s="300">
        <f t="shared" si="371"/>
        <v>24600</v>
      </c>
      <c r="AQ787" s="300">
        <f t="shared" si="371"/>
        <v>24600</v>
      </c>
      <c r="AR787" s="300">
        <f t="shared" si="371"/>
        <v>24600</v>
      </c>
    </row>
    <row r="788" spans="1:44">
      <c r="B788" t="s">
        <v>114</v>
      </c>
      <c r="D788" s="300">
        <f t="shared" ref="D788:AR788" si="372">D130</f>
        <v>0</v>
      </c>
      <c r="E788" s="300">
        <f t="shared" si="372"/>
        <v>0</v>
      </c>
      <c r="F788" s="300">
        <f t="shared" si="372"/>
        <v>0</v>
      </c>
      <c r="G788" s="300">
        <f t="shared" si="372"/>
        <v>0</v>
      </c>
      <c r="H788" s="300">
        <f t="shared" si="372"/>
        <v>0</v>
      </c>
      <c r="I788" s="300">
        <f t="shared" si="372"/>
        <v>0</v>
      </c>
      <c r="J788" s="300">
        <f t="shared" si="372"/>
        <v>0</v>
      </c>
      <c r="K788" s="300">
        <f t="shared" si="372"/>
        <v>0</v>
      </c>
      <c r="L788" s="300">
        <f t="shared" si="372"/>
        <v>0</v>
      </c>
      <c r="M788" s="300">
        <f t="shared" si="372"/>
        <v>0</v>
      </c>
      <c r="N788" s="300">
        <f t="shared" si="372"/>
        <v>0</v>
      </c>
      <c r="O788" s="300">
        <f t="shared" si="372"/>
        <v>0</v>
      </c>
      <c r="P788" s="300">
        <f t="shared" si="372"/>
        <v>0</v>
      </c>
      <c r="Q788" s="300">
        <f t="shared" si="372"/>
        <v>0</v>
      </c>
      <c r="R788" s="300">
        <f t="shared" si="372"/>
        <v>0</v>
      </c>
      <c r="S788" s="300">
        <f t="shared" si="372"/>
        <v>0</v>
      </c>
      <c r="T788" s="300">
        <f t="shared" si="372"/>
        <v>0</v>
      </c>
      <c r="U788" s="300">
        <f t="shared" si="372"/>
        <v>0</v>
      </c>
      <c r="V788" s="300">
        <f t="shared" si="372"/>
        <v>0</v>
      </c>
      <c r="W788" s="300">
        <f t="shared" si="372"/>
        <v>0</v>
      </c>
      <c r="X788" s="300">
        <f t="shared" si="372"/>
        <v>0</v>
      </c>
      <c r="Y788" s="300">
        <f t="shared" si="372"/>
        <v>0</v>
      </c>
      <c r="Z788" s="300">
        <f t="shared" si="372"/>
        <v>0</v>
      </c>
      <c r="AA788" s="300">
        <f t="shared" si="372"/>
        <v>0</v>
      </c>
      <c r="AB788" s="300">
        <f t="shared" si="372"/>
        <v>0</v>
      </c>
      <c r="AC788" s="300">
        <f t="shared" si="372"/>
        <v>0</v>
      </c>
      <c r="AD788" s="300">
        <f t="shared" si="372"/>
        <v>0</v>
      </c>
      <c r="AE788" s="300">
        <f t="shared" si="372"/>
        <v>0</v>
      </c>
      <c r="AF788" s="300">
        <f t="shared" si="372"/>
        <v>0</v>
      </c>
      <c r="AG788" s="300">
        <f t="shared" si="372"/>
        <v>0</v>
      </c>
      <c r="AH788" s="300">
        <f t="shared" si="372"/>
        <v>1473.2359377063885</v>
      </c>
      <c r="AI788" s="300">
        <f t="shared" si="372"/>
        <v>4538.819655754467</v>
      </c>
      <c r="AJ788" s="300">
        <f t="shared" si="372"/>
        <v>14224.75454063798</v>
      </c>
      <c r="AK788" s="300">
        <f t="shared" si="372"/>
        <v>6900</v>
      </c>
      <c r="AL788" s="300">
        <f t="shared" si="372"/>
        <v>6900</v>
      </c>
      <c r="AM788" s="300">
        <f t="shared" si="372"/>
        <v>6900</v>
      </c>
      <c r="AN788" s="300">
        <f t="shared" si="372"/>
        <v>6900</v>
      </c>
      <c r="AO788" s="300">
        <f t="shared" si="372"/>
        <v>6900</v>
      </c>
      <c r="AP788" s="300">
        <f t="shared" si="372"/>
        <v>6900</v>
      </c>
      <c r="AQ788" s="300">
        <f t="shared" si="372"/>
        <v>6900</v>
      </c>
      <c r="AR788" s="300">
        <f t="shared" si="372"/>
        <v>6900</v>
      </c>
    </row>
    <row r="789" spans="1:44">
      <c r="B789" t="s">
        <v>118</v>
      </c>
      <c r="D789" s="300">
        <f t="shared" ref="D789:AR789" si="373">D131</f>
        <v>0</v>
      </c>
      <c r="E789" s="300">
        <f t="shared" si="373"/>
        <v>0</v>
      </c>
      <c r="F789" s="300">
        <f t="shared" si="373"/>
        <v>0</v>
      </c>
      <c r="G789" s="300">
        <f t="shared" si="373"/>
        <v>0</v>
      </c>
      <c r="H789" s="300">
        <f t="shared" si="373"/>
        <v>0</v>
      </c>
      <c r="I789" s="300">
        <f t="shared" si="373"/>
        <v>0</v>
      </c>
      <c r="J789" s="300">
        <f t="shared" si="373"/>
        <v>0</v>
      </c>
      <c r="K789" s="300">
        <f t="shared" si="373"/>
        <v>0</v>
      </c>
      <c r="L789" s="300">
        <f t="shared" si="373"/>
        <v>0</v>
      </c>
      <c r="M789" s="300">
        <f t="shared" si="373"/>
        <v>0</v>
      </c>
      <c r="N789" s="300">
        <f t="shared" si="373"/>
        <v>0</v>
      </c>
      <c r="O789" s="300">
        <f t="shared" si="373"/>
        <v>0</v>
      </c>
      <c r="P789" s="300">
        <f t="shared" si="373"/>
        <v>0</v>
      </c>
      <c r="Q789" s="300">
        <f t="shared" si="373"/>
        <v>0</v>
      </c>
      <c r="R789" s="300">
        <f t="shared" si="373"/>
        <v>0</v>
      </c>
      <c r="S789" s="300">
        <f t="shared" si="373"/>
        <v>0</v>
      </c>
      <c r="T789" s="300">
        <f t="shared" si="373"/>
        <v>0</v>
      </c>
      <c r="U789" s="300">
        <f t="shared" si="373"/>
        <v>0</v>
      </c>
      <c r="V789" s="300">
        <f t="shared" si="373"/>
        <v>0</v>
      </c>
      <c r="W789" s="300">
        <f t="shared" si="373"/>
        <v>0</v>
      </c>
      <c r="X789" s="300">
        <f t="shared" si="373"/>
        <v>0</v>
      </c>
      <c r="Y789" s="300">
        <f t="shared" si="373"/>
        <v>0</v>
      </c>
      <c r="Z789" s="300">
        <f t="shared" si="373"/>
        <v>0</v>
      </c>
      <c r="AA789" s="300">
        <f t="shared" si="373"/>
        <v>0</v>
      </c>
      <c r="AB789" s="300">
        <f t="shared" si="373"/>
        <v>0</v>
      </c>
      <c r="AC789" s="300">
        <f t="shared" si="373"/>
        <v>0</v>
      </c>
      <c r="AD789" s="300">
        <f t="shared" si="373"/>
        <v>0</v>
      </c>
      <c r="AE789" s="300">
        <f t="shared" si="373"/>
        <v>0</v>
      </c>
      <c r="AF789" s="300">
        <f t="shared" si="373"/>
        <v>0</v>
      </c>
      <c r="AG789" s="300">
        <f t="shared" si="373"/>
        <v>0</v>
      </c>
      <c r="AH789" s="300">
        <f t="shared" si="373"/>
        <v>0</v>
      </c>
      <c r="AI789" s="300">
        <f t="shared" si="373"/>
        <v>0</v>
      </c>
      <c r="AJ789" s="300">
        <f t="shared" si="373"/>
        <v>0</v>
      </c>
      <c r="AK789" s="300">
        <f t="shared" si="373"/>
        <v>0</v>
      </c>
      <c r="AL789" s="300">
        <f t="shared" si="373"/>
        <v>0</v>
      </c>
      <c r="AM789" s="300">
        <f t="shared" si="373"/>
        <v>0</v>
      </c>
      <c r="AN789" s="300">
        <f t="shared" si="373"/>
        <v>0</v>
      </c>
      <c r="AO789" s="300">
        <f t="shared" si="373"/>
        <v>0</v>
      </c>
      <c r="AP789" s="300">
        <f t="shared" si="373"/>
        <v>0</v>
      </c>
      <c r="AQ789" s="300">
        <f t="shared" si="373"/>
        <v>0</v>
      </c>
      <c r="AR789" s="300">
        <f t="shared" si="373"/>
        <v>0</v>
      </c>
    </row>
    <row r="790" spans="1:44">
      <c r="B790" t="s">
        <v>119</v>
      </c>
      <c r="D790" s="300">
        <f t="shared" ref="D790:AR790" si="374">D132</f>
        <v>0</v>
      </c>
      <c r="E790" s="300">
        <f t="shared" si="374"/>
        <v>0</v>
      </c>
      <c r="F790" s="300">
        <f t="shared" si="374"/>
        <v>0</v>
      </c>
      <c r="G790" s="300">
        <f t="shared" si="374"/>
        <v>0</v>
      </c>
      <c r="H790" s="300">
        <f t="shared" si="374"/>
        <v>0</v>
      </c>
      <c r="I790" s="300">
        <f t="shared" si="374"/>
        <v>0</v>
      </c>
      <c r="J790" s="300">
        <f t="shared" si="374"/>
        <v>0</v>
      </c>
      <c r="K790" s="300">
        <f t="shared" si="374"/>
        <v>0</v>
      </c>
      <c r="L790" s="300">
        <f t="shared" si="374"/>
        <v>0</v>
      </c>
      <c r="M790" s="300">
        <f t="shared" si="374"/>
        <v>0</v>
      </c>
      <c r="N790" s="300">
        <f t="shared" si="374"/>
        <v>0</v>
      </c>
      <c r="O790" s="300">
        <f t="shared" si="374"/>
        <v>0</v>
      </c>
      <c r="P790" s="300">
        <f t="shared" si="374"/>
        <v>0</v>
      </c>
      <c r="Q790" s="300">
        <f t="shared" si="374"/>
        <v>0</v>
      </c>
      <c r="R790" s="300">
        <f t="shared" si="374"/>
        <v>0</v>
      </c>
      <c r="S790" s="300">
        <f t="shared" si="374"/>
        <v>0</v>
      </c>
      <c r="T790" s="300">
        <f t="shared" si="374"/>
        <v>0</v>
      </c>
      <c r="U790" s="300">
        <f t="shared" si="374"/>
        <v>0</v>
      </c>
      <c r="V790" s="300">
        <f t="shared" si="374"/>
        <v>0</v>
      </c>
      <c r="W790" s="300">
        <f t="shared" si="374"/>
        <v>0</v>
      </c>
      <c r="X790" s="300">
        <f t="shared" si="374"/>
        <v>0</v>
      </c>
      <c r="Y790" s="300">
        <f t="shared" si="374"/>
        <v>0</v>
      </c>
      <c r="Z790" s="300">
        <f t="shared" si="374"/>
        <v>0</v>
      </c>
      <c r="AA790" s="300">
        <f t="shared" si="374"/>
        <v>0</v>
      </c>
      <c r="AB790" s="300">
        <f t="shared" si="374"/>
        <v>0</v>
      </c>
      <c r="AC790" s="300">
        <f t="shared" si="374"/>
        <v>0</v>
      </c>
      <c r="AD790" s="300">
        <f t="shared" si="374"/>
        <v>0</v>
      </c>
      <c r="AE790" s="300">
        <f t="shared" si="374"/>
        <v>0</v>
      </c>
      <c r="AF790" s="300">
        <f t="shared" si="374"/>
        <v>0</v>
      </c>
      <c r="AG790" s="300">
        <f t="shared" si="374"/>
        <v>0</v>
      </c>
      <c r="AH790" s="300">
        <f t="shared" si="374"/>
        <v>0</v>
      </c>
      <c r="AI790" s="300">
        <f t="shared" si="374"/>
        <v>0</v>
      </c>
      <c r="AJ790" s="300">
        <f t="shared" si="374"/>
        <v>0</v>
      </c>
      <c r="AK790" s="300">
        <f t="shared" si="374"/>
        <v>0</v>
      </c>
      <c r="AL790" s="300">
        <f t="shared" si="374"/>
        <v>0</v>
      </c>
      <c r="AM790" s="300">
        <f t="shared" si="374"/>
        <v>0</v>
      </c>
      <c r="AN790" s="300">
        <f t="shared" si="374"/>
        <v>0</v>
      </c>
      <c r="AO790" s="300">
        <f t="shared" si="374"/>
        <v>0</v>
      </c>
      <c r="AP790" s="300">
        <f t="shared" si="374"/>
        <v>0</v>
      </c>
      <c r="AQ790" s="300">
        <f t="shared" si="374"/>
        <v>0</v>
      </c>
      <c r="AR790" s="300">
        <f t="shared" si="374"/>
        <v>0</v>
      </c>
    </row>
    <row r="791" spans="1:44">
      <c r="B791" t="s">
        <v>108</v>
      </c>
      <c r="D791" s="300">
        <f t="shared" ref="D791:AR791" si="375">D133</f>
        <v>0</v>
      </c>
      <c r="E791" s="300">
        <f t="shared" si="375"/>
        <v>0</v>
      </c>
      <c r="F791" s="300">
        <f t="shared" si="375"/>
        <v>0</v>
      </c>
      <c r="G791" s="300">
        <f t="shared" si="375"/>
        <v>0</v>
      </c>
      <c r="H791" s="300">
        <f t="shared" si="375"/>
        <v>0</v>
      </c>
      <c r="I791" s="300">
        <f t="shared" si="375"/>
        <v>0</v>
      </c>
      <c r="J791" s="300">
        <f t="shared" si="375"/>
        <v>0</v>
      </c>
      <c r="K791" s="300">
        <f t="shared" si="375"/>
        <v>0</v>
      </c>
      <c r="L791" s="300">
        <f t="shared" si="375"/>
        <v>0</v>
      </c>
      <c r="M791" s="300">
        <f t="shared" si="375"/>
        <v>0</v>
      </c>
      <c r="N791" s="300">
        <f t="shared" si="375"/>
        <v>0</v>
      </c>
      <c r="O791" s="300">
        <f t="shared" si="375"/>
        <v>0</v>
      </c>
      <c r="P791" s="300">
        <f t="shared" si="375"/>
        <v>0</v>
      </c>
      <c r="Q791" s="300">
        <f t="shared" si="375"/>
        <v>0</v>
      </c>
      <c r="R791" s="300">
        <f t="shared" si="375"/>
        <v>0</v>
      </c>
      <c r="S791" s="300">
        <f t="shared" si="375"/>
        <v>0</v>
      </c>
      <c r="T791" s="300">
        <f t="shared" si="375"/>
        <v>0</v>
      </c>
      <c r="U791" s="300">
        <f t="shared" si="375"/>
        <v>0</v>
      </c>
      <c r="V791" s="300">
        <f t="shared" si="375"/>
        <v>0</v>
      </c>
      <c r="W791" s="300">
        <f t="shared" si="375"/>
        <v>0</v>
      </c>
      <c r="X791" s="300">
        <f t="shared" si="375"/>
        <v>0</v>
      </c>
      <c r="Y791" s="300">
        <f t="shared" si="375"/>
        <v>0</v>
      </c>
      <c r="Z791" s="300">
        <f t="shared" si="375"/>
        <v>0</v>
      </c>
      <c r="AA791" s="300">
        <f t="shared" si="375"/>
        <v>0</v>
      </c>
      <c r="AB791" s="300">
        <f t="shared" si="375"/>
        <v>0</v>
      </c>
      <c r="AC791" s="300">
        <f t="shared" si="375"/>
        <v>0</v>
      </c>
      <c r="AD791" s="300">
        <f t="shared" si="375"/>
        <v>0</v>
      </c>
      <c r="AE791" s="300">
        <f t="shared" si="375"/>
        <v>0</v>
      </c>
      <c r="AF791" s="300">
        <f t="shared" si="375"/>
        <v>0</v>
      </c>
      <c r="AG791" s="300">
        <f t="shared" si="375"/>
        <v>0</v>
      </c>
      <c r="AH791" s="300">
        <f t="shared" si="375"/>
        <v>0</v>
      </c>
      <c r="AI791" s="300">
        <f t="shared" si="375"/>
        <v>0</v>
      </c>
      <c r="AJ791" s="300">
        <f t="shared" si="375"/>
        <v>0</v>
      </c>
      <c r="AK791" s="300">
        <f t="shared" si="375"/>
        <v>0</v>
      </c>
      <c r="AL791" s="300">
        <f t="shared" si="375"/>
        <v>0</v>
      </c>
      <c r="AM791" s="300">
        <f t="shared" si="375"/>
        <v>0</v>
      </c>
      <c r="AN791" s="300">
        <f t="shared" si="375"/>
        <v>0</v>
      </c>
      <c r="AO791" s="300">
        <f t="shared" si="375"/>
        <v>0</v>
      </c>
      <c r="AP791" s="300">
        <f t="shared" si="375"/>
        <v>0</v>
      </c>
      <c r="AQ791" s="300">
        <f t="shared" si="375"/>
        <v>0</v>
      </c>
      <c r="AR791" s="300">
        <f t="shared" si="375"/>
        <v>0</v>
      </c>
    </row>
    <row r="792" spans="1:44">
      <c r="B792" t="s">
        <v>109</v>
      </c>
      <c r="D792" s="300">
        <f t="shared" ref="D792:AR792" si="376">D134</f>
        <v>0</v>
      </c>
      <c r="E792" s="300">
        <f t="shared" si="376"/>
        <v>0</v>
      </c>
      <c r="F792" s="300">
        <f t="shared" si="376"/>
        <v>0</v>
      </c>
      <c r="G792" s="300">
        <f t="shared" si="376"/>
        <v>0</v>
      </c>
      <c r="H792" s="300">
        <f t="shared" si="376"/>
        <v>0</v>
      </c>
      <c r="I792" s="300">
        <f t="shared" si="376"/>
        <v>0</v>
      </c>
      <c r="J792" s="300">
        <f t="shared" si="376"/>
        <v>0</v>
      </c>
      <c r="K792" s="300">
        <f t="shared" si="376"/>
        <v>0</v>
      </c>
      <c r="L792" s="300">
        <f t="shared" si="376"/>
        <v>0</v>
      </c>
      <c r="M792" s="300">
        <f t="shared" si="376"/>
        <v>0</v>
      </c>
      <c r="N792" s="300">
        <f t="shared" si="376"/>
        <v>0</v>
      </c>
      <c r="O792" s="300">
        <f t="shared" si="376"/>
        <v>0</v>
      </c>
      <c r="P792" s="300">
        <f t="shared" si="376"/>
        <v>0</v>
      </c>
      <c r="Q792" s="300">
        <f t="shared" si="376"/>
        <v>0</v>
      </c>
      <c r="R792" s="300">
        <f t="shared" si="376"/>
        <v>0</v>
      </c>
      <c r="S792" s="300">
        <f t="shared" si="376"/>
        <v>0</v>
      </c>
      <c r="T792" s="300">
        <f t="shared" si="376"/>
        <v>0</v>
      </c>
      <c r="U792" s="300">
        <f t="shared" si="376"/>
        <v>0</v>
      </c>
      <c r="V792" s="300">
        <f t="shared" si="376"/>
        <v>0</v>
      </c>
      <c r="W792" s="300">
        <f t="shared" si="376"/>
        <v>0</v>
      </c>
      <c r="X792" s="300">
        <f t="shared" si="376"/>
        <v>0</v>
      </c>
      <c r="Y792" s="300">
        <f t="shared" si="376"/>
        <v>0</v>
      </c>
      <c r="Z792" s="300">
        <f t="shared" si="376"/>
        <v>0</v>
      </c>
      <c r="AA792" s="300">
        <f t="shared" si="376"/>
        <v>0</v>
      </c>
      <c r="AB792" s="300">
        <f t="shared" si="376"/>
        <v>0</v>
      </c>
      <c r="AC792" s="300">
        <f t="shared" si="376"/>
        <v>0</v>
      </c>
      <c r="AD792" s="300">
        <f t="shared" si="376"/>
        <v>0</v>
      </c>
      <c r="AE792" s="300">
        <f t="shared" si="376"/>
        <v>0</v>
      </c>
      <c r="AF792" s="300">
        <f t="shared" si="376"/>
        <v>0</v>
      </c>
      <c r="AG792" s="300">
        <f t="shared" si="376"/>
        <v>0</v>
      </c>
      <c r="AH792" s="300">
        <f t="shared" si="376"/>
        <v>0</v>
      </c>
      <c r="AI792" s="300">
        <f t="shared" si="376"/>
        <v>0</v>
      </c>
      <c r="AJ792" s="300">
        <f t="shared" si="376"/>
        <v>0</v>
      </c>
      <c r="AK792" s="300">
        <f t="shared" si="376"/>
        <v>0</v>
      </c>
      <c r="AL792" s="300">
        <f t="shared" si="376"/>
        <v>0</v>
      </c>
      <c r="AM792" s="300">
        <f t="shared" si="376"/>
        <v>0</v>
      </c>
      <c r="AN792" s="300">
        <f t="shared" si="376"/>
        <v>0</v>
      </c>
      <c r="AO792" s="300">
        <f t="shared" si="376"/>
        <v>0</v>
      </c>
      <c r="AP792" s="300">
        <f t="shared" si="376"/>
        <v>0</v>
      </c>
      <c r="AQ792" s="300">
        <f t="shared" si="376"/>
        <v>0</v>
      </c>
      <c r="AR792" s="300">
        <f t="shared" si="376"/>
        <v>0</v>
      </c>
    </row>
    <row r="793" spans="1:44">
      <c r="B793" t="s">
        <v>110</v>
      </c>
      <c r="D793" s="300">
        <f t="shared" ref="D793:AR793" si="377">D135</f>
        <v>0</v>
      </c>
      <c r="E793" s="300">
        <f t="shared" si="377"/>
        <v>0</v>
      </c>
      <c r="F793" s="300">
        <f t="shared" si="377"/>
        <v>0</v>
      </c>
      <c r="G793" s="300">
        <f t="shared" si="377"/>
        <v>0</v>
      </c>
      <c r="H793" s="300">
        <f t="shared" si="377"/>
        <v>0</v>
      </c>
      <c r="I793" s="300">
        <f t="shared" si="377"/>
        <v>0</v>
      </c>
      <c r="J793" s="300">
        <f t="shared" si="377"/>
        <v>0</v>
      </c>
      <c r="K793" s="300">
        <f t="shared" si="377"/>
        <v>0</v>
      </c>
      <c r="L793" s="300">
        <f t="shared" si="377"/>
        <v>0</v>
      </c>
      <c r="M793" s="300">
        <f t="shared" si="377"/>
        <v>0</v>
      </c>
      <c r="N793" s="300">
        <f t="shared" si="377"/>
        <v>0</v>
      </c>
      <c r="O793" s="300">
        <f t="shared" si="377"/>
        <v>0</v>
      </c>
      <c r="P793" s="300">
        <f t="shared" si="377"/>
        <v>0</v>
      </c>
      <c r="Q793" s="300">
        <f t="shared" si="377"/>
        <v>0</v>
      </c>
      <c r="R793" s="300">
        <f t="shared" si="377"/>
        <v>0</v>
      </c>
      <c r="S793" s="300">
        <f t="shared" si="377"/>
        <v>0</v>
      </c>
      <c r="T793" s="300">
        <f t="shared" si="377"/>
        <v>0</v>
      </c>
      <c r="U793" s="300">
        <f t="shared" si="377"/>
        <v>0</v>
      </c>
      <c r="V793" s="300">
        <f t="shared" si="377"/>
        <v>0</v>
      </c>
      <c r="W793" s="300">
        <f t="shared" si="377"/>
        <v>0</v>
      </c>
      <c r="X793" s="300">
        <f t="shared" si="377"/>
        <v>0</v>
      </c>
      <c r="Y793" s="300">
        <f t="shared" si="377"/>
        <v>0</v>
      </c>
      <c r="Z793" s="300">
        <f t="shared" si="377"/>
        <v>0</v>
      </c>
      <c r="AA793" s="300">
        <f t="shared" si="377"/>
        <v>0</v>
      </c>
      <c r="AB793" s="300">
        <f t="shared" si="377"/>
        <v>0</v>
      </c>
      <c r="AC793" s="300">
        <f t="shared" si="377"/>
        <v>0</v>
      </c>
      <c r="AD793" s="300">
        <f t="shared" si="377"/>
        <v>0</v>
      </c>
      <c r="AE793" s="300">
        <f t="shared" si="377"/>
        <v>0</v>
      </c>
      <c r="AF793" s="300">
        <f t="shared" si="377"/>
        <v>0</v>
      </c>
      <c r="AG793" s="300">
        <f t="shared" si="377"/>
        <v>0</v>
      </c>
      <c r="AH793" s="300">
        <f t="shared" si="377"/>
        <v>0</v>
      </c>
      <c r="AI793" s="300">
        <f t="shared" si="377"/>
        <v>0</v>
      </c>
      <c r="AJ793" s="300">
        <f t="shared" si="377"/>
        <v>0</v>
      </c>
      <c r="AK793" s="300">
        <f t="shared" si="377"/>
        <v>0</v>
      </c>
      <c r="AL793" s="300">
        <f t="shared" si="377"/>
        <v>0</v>
      </c>
      <c r="AM793" s="300">
        <f t="shared" si="377"/>
        <v>0</v>
      </c>
      <c r="AN793" s="300">
        <f t="shared" si="377"/>
        <v>0</v>
      </c>
      <c r="AO793" s="300">
        <f t="shared" si="377"/>
        <v>0</v>
      </c>
      <c r="AP793" s="300">
        <f t="shared" si="377"/>
        <v>0</v>
      </c>
      <c r="AQ793" s="300">
        <f t="shared" si="377"/>
        <v>0</v>
      </c>
      <c r="AR793" s="300">
        <f t="shared" si="377"/>
        <v>0</v>
      </c>
    </row>
    <row r="794" spans="1:44">
      <c r="B794" t="s">
        <v>111</v>
      </c>
      <c r="D794" s="300">
        <f t="shared" ref="D794:AR794" si="378">D136</f>
        <v>0</v>
      </c>
      <c r="E794" s="300">
        <f t="shared" si="378"/>
        <v>0</v>
      </c>
      <c r="F794" s="300">
        <f t="shared" si="378"/>
        <v>0</v>
      </c>
      <c r="G794" s="300">
        <f t="shared" si="378"/>
        <v>0</v>
      </c>
      <c r="H794" s="300">
        <f t="shared" si="378"/>
        <v>0</v>
      </c>
      <c r="I794" s="300">
        <f t="shared" si="378"/>
        <v>0</v>
      </c>
      <c r="J794" s="300">
        <f t="shared" si="378"/>
        <v>0</v>
      </c>
      <c r="K794" s="300">
        <f t="shared" si="378"/>
        <v>0</v>
      </c>
      <c r="L794" s="300">
        <f t="shared" si="378"/>
        <v>0</v>
      </c>
      <c r="M794" s="300">
        <f t="shared" si="378"/>
        <v>0</v>
      </c>
      <c r="N794" s="300">
        <f t="shared" si="378"/>
        <v>0</v>
      </c>
      <c r="O794" s="300">
        <f t="shared" si="378"/>
        <v>0</v>
      </c>
      <c r="P794" s="300">
        <f t="shared" si="378"/>
        <v>0</v>
      </c>
      <c r="Q794" s="300">
        <f t="shared" si="378"/>
        <v>0</v>
      </c>
      <c r="R794" s="300">
        <f t="shared" si="378"/>
        <v>0</v>
      </c>
      <c r="S794" s="300">
        <f t="shared" si="378"/>
        <v>0</v>
      </c>
      <c r="T794" s="300">
        <f t="shared" si="378"/>
        <v>0</v>
      </c>
      <c r="U794" s="300">
        <f t="shared" si="378"/>
        <v>0</v>
      </c>
      <c r="V794" s="300">
        <f t="shared" si="378"/>
        <v>0</v>
      </c>
      <c r="W794" s="300">
        <f t="shared" si="378"/>
        <v>0</v>
      </c>
      <c r="X794" s="300">
        <f t="shared" si="378"/>
        <v>0</v>
      </c>
      <c r="Y794" s="300">
        <f t="shared" si="378"/>
        <v>0</v>
      </c>
      <c r="Z794" s="300">
        <f t="shared" si="378"/>
        <v>0</v>
      </c>
      <c r="AA794" s="300">
        <f t="shared" si="378"/>
        <v>0</v>
      </c>
      <c r="AB794" s="300">
        <f t="shared" si="378"/>
        <v>0</v>
      </c>
      <c r="AC794" s="300">
        <f t="shared" si="378"/>
        <v>0</v>
      </c>
      <c r="AD794" s="300">
        <f t="shared" si="378"/>
        <v>0</v>
      </c>
      <c r="AE794" s="300">
        <f t="shared" si="378"/>
        <v>0</v>
      </c>
      <c r="AF794" s="300">
        <f t="shared" si="378"/>
        <v>0</v>
      </c>
      <c r="AG794" s="300">
        <f t="shared" si="378"/>
        <v>0</v>
      </c>
      <c r="AH794" s="300">
        <f t="shared" si="378"/>
        <v>0</v>
      </c>
      <c r="AI794" s="300">
        <f t="shared" si="378"/>
        <v>0</v>
      </c>
      <c r="AJ794" s="300">
        <f t="shared" si="378"/>
        <v>0</v>
      </c>
      <c r="AK794" s="300">
        <f t="shared" si="378"/>
        <v>0</v>
      </c>
      <c r="AL794" s="300">
        <f t="shared" si="378"/>
        <v>0</v>
      </c>
      <c r="AM794" s="300">
        <f t="shared" si="378"/>
        <v>0</v>
      </c>
      <c r="AN794" s="300">
        <f t="shared" si="378"/>
        <v>0</v>
      </c>
      <c r="AO794" s="300">
        <f t="shared" si="378"/>
        <v>0</v>
      </c>
      <c r="AP794" s="300">
        <f t="shared" si="378"/>
        <v>0</v>
      </c>
      <c r="AQ794" s="300">
        <f t="shared" si="378"/>
        <v>0</v>
      </c>
      <c r="AR794" s="300">
        <f t="shared" si="378"/>
        <v>0</v>
      </c>
    </row>
    <row r="795" spans="1:44">
      <c r="B795" t="s">
        <v>38</v>
      </c>
      <c r="D795" s="300">
        <f t="shared" ref="D795:AR795" si="379">D137</f>
        <v>0</v>
      </c>
      <c r="E795" s="300">
        <f t="shared" si="379"/>
        <v>0</v>
      </c>
      <c r="F795" s="300">
        <f t="shared" si="379"/>
        <v>0</v>
      </c>
      <c r="G795" s="300">
        <f t="shared" si="379"/>
        <v>0</v>
      </c>
      <c r="H795" s="300">
        <f t="shared" si="379"/>
        <v>0</v>
      </c>
      <c r="I795" s="300">
        <f t="shared" si="379"/>
        <v>0</v>
      </c>
      <c r="J795" s="300">
        <f t="shared" si="379"/>
        <v>0</v>
      </c>
      <c r="K795" s="300">
        <f t="shared" si="379"/>
        <v>0</v>
      </c>
      <c r="L795" s="300">
        <f t="shared" si="379"/>
        <v>0</v>
      </c>
      <c r="M795" s="300">
        <f t="shared" si="379"/>
        <v>0</v>
      </c>
      <c r="N795" s="300">
        <f t="shared" si="379"/>
        <v>0</v>
      </c>
      <c r="O795" s="300">
        <f t="shared" si="379"/>
        <v>0</v>
      </c>
      <c r="P795" s="300">
        <f t="shared" si="379"/>
        <v>0</v>
      </c>
      <c r="Q795" s="300">
        <f t="shared" si="379"/>
        <v>0</v>
      </c>
      <c r="R795" s="300">
        <f t="shared" si="379"/>
        <v>0</v>
      </c>
      <c r="S795" s="300">
        <f t="shared" si="379"/>
        <v>0</v>
      </c>
      <c r="T795" s="300">
        <f t="shared" si="379"/>
        <v>0</v>
      </c>
      <c r="U795" s="300">
        <f t="shared" si="379"/>
        <v>0</v>
      </c>
      <c r="V795" s="300">
        <f t="shared" si="379"/>
        <v>0</v>
      </c>
      <c r="W795" s="300">
        <f t="shared" si="379"/>
        <v>0</v>
      </c>
      <c r="X795" s="300">
        <f t="shared" si="379"/>
        <v>0</v>
      </c>
      <c r="Y795" s="300">
        <f t="shared" si="379"/>
        <v>0</v>
      </c>
      <c r="Z795" s="300">
        <f t="shared" si="379"/>
        <v>0</v>
      </c>
      <c r="AA795" s="300">
        <f t="shared" si="379"/>
        <v>0</v>
      </c>
      <c r="AB795" s="300">
        <f t="shared" si="379"/>
        <v>0</v>
      </c>
      <c r="AC795" s="300">
        <f t="shared" si="379"/>
        <v>0</v>
      </c>
      <c r="AD795" s="300">
        <f t="shared" si="379"/>
        <v>0</v>
      </c>
      <c r="AE795" s="300">
        <f t="shared" si="379"/>
        <v>0</v>
      </c>
      <c r="AF795" s="300">
        <f t="shared" si="379"/>
        <v>0</v>
      </c>
      <c r="AG795" s="300">
        <f t="shared" si="379"/>
        <v>4.718127636259851</v>
      </c>
      <c r="AH795" s="300">
        <f t="shared" si="379"/>
        <v>1180.4610483750903</v>
      </c>
      <c r="AI795" s="300">
        <f t="shared" si="379"/>
        <v>6086.8802398617008</v>
      </c>
      <c r="AJ795" s="300">
        <f t="shared" si="379"/>
        <v>9205.7877217004007</v>
      </c>
      <c r="AK795" s="300">
        <f t="shared" si="379"/>
        <v>11160</v>
      </c>
      <c r="AL795" s="300">
        <f t="shared" si="379"/>
        <v>12890</v>
      </c>
      <c r="AM795" s="300">
        <f t="shared" si="379"/>
        <v>14620</v>
      </c>
      <c r="AN795" s="300">
        <f t="shared" si="379"/>
        <v>16350</v>
      </c>
      <c r="AO795" s="300">
        <f t="shared" si="379"/>
        <v>18080</v>
      </c>
      <c r="AP795" s="300">
        <f t="shared" si="379"/>
        <v>19810</v>
      </c>
      <c r="AQ795" s="300">
        <f t="shared" si="379"/>
        <v>21540</v>
      </c>
      <c r="AR795" s="300">
        <f t="shared" si="379"/>
        <v>23270</v>
      </c>
    </row>
    <row r="796" spans="1:44">
      <c r="A796" t="s">
        <v>116</v>
      </c>
    </row>
    <row r="797" spans="1:44">
      <c r="B797" t="s">
        <v>113</v>
      </c>
      <c r="D797" s="300">
        <f>D777+D787</f>
        <v>3404.1969244244005</v>
      </c>
      <c r="E797" s="300">
        <f t="shared" ref="E797:AR803" si="380">E777+E787</f>
        <v>5499.7059826060013</v>
      </c>
      <c r="F797" s="300">
        <f t="shared" si="380"/>
        <v>11431.507278738001</v>
      </c>
      <c r="G797" s="300">
        <f t="shared" si="380"/>
        <v>15714.958362188641</v>
      </c>
      <c r="H797" s="300">
        <f t="shared" si="380"/>
        <v>26157.101239628486</v>
      </c>
      <c r="I797" s="300">
        <f t="shared" si="380"/>
        <v>29091.163607787272</v>
      </c>
      <c r="J797" s="300">
        <f t="shared" si="380"/>
        <v>32642.077925730875</v>
      </c>
      <c r="K797" s="300">
        <f t="shared" si="380"/>
        <v>20059.298853538636</v>
      </c>
      <c r="L797" s="300">
        <f t="shared" si="380"/>
        <v>14204.840942517756</v>
      </c>
      <c r="M797" s="300">
        <f t="shared" si="380"/>
        <v>11061.591296782481</v>
      </c>
      <c r="N797" s="300">
        <f t="shared" si="380"/>
        <v>11831.45693481112</v>
      </c>
      <c r="O797" s="300">
        <f t="shared" si="380"/>
        <v>10771.002822294004</v>
      </c>
      <c r="P797" s="300">
        <f t="shared" si="380"/>
        <v>7793.7832982872042</v>
      </c>
      <c r="Q797" s="300">
        <f t="shared" si="380"/>
        <v>5642.8190339521598</v>
      </c>
      <c r="R797" s="300">
        <f t="shared" si="380"/>
        <v>3998.8699367893596</v>
      </c>
      <c r="S797" s="300">
        <f t="shared" si="380"/>
        <v>1783.2641395291198</v>
      </c>
      <c r="T797" s="300">
        <f t="shared" si="380"/>
        <v>1768.9762201185599</v>
      </c>
      <c r="U797" s="300">
        <f t="shared" si="380"/>
        <v>1951.5806259894403</v>
      </c>
      <c r="V797" s="300">
        <f t="shared" si="380"/>
        <v>3116.8897758681596</v>
      </c>
      <c r="W797" s="300">
        <f t="shared" si="380"/>
        <v>3172.2540817376803</v>
      </c>
      <c r="X797" s="300">
        <f t="shared" si="380"/>
        <v>5355.1425737820009</v>
      </c>
      <c r="Y797" s="300">
        <f t="shared" si="380"/>
        <v>10680.689182239681</v>
      </c>
      <c r="Z797" s="300">
        <f t="shared" si="380"/>
        <v>13621.268733386874</v>
      </c>
      <c r="AA797" s="300">
        <f t="shared" si="380"/>
        <v>3684.2060854573601</v>
      </c>
      <c r="AB797" s="300">
        <f t="shared" si="380"/>
        <v>2940.9867472368014</v>
      </c>
      <c r="AC797" s="300">
        <f t="shared" si="380"/>
        <v>2963.5676224823192</v>
      </c>
      <c r="AD797" s="300">
        <f t="shared" si="380"/>
        <v>2337.0576572307209</v>
      </c>
      <c r="AE797" s="300">
        <f t="shared" si="380"/>
        <v>3806.1185855437607</v>
      </c>
      <c r="AF797" s="300">
        <f t="shared" si="380"/>
        <v>5827.028616193199</v>
      </c>
      <c r="AG797" s="300">
        <f t="shared" si="380"/>
        <v>19787.714941898732</v>
      </c>
      <c r="AH797" s="300">
        <f t="shared" si="380"/>
        <v>26585.923695666603</v>
      </c>
      <c r="AI797" s="300">
        <f t="shared" si="380"/>
        <v>35095.705449292393</v>
      </c>
      <c r="AJ797" s="300">
        <f t="shared" si="380"/>
        <v>42686.486421607966</v>
      </c>
      <c r="AK797" s="300">
        <f t="shared" si="380"/>
        <v>23800</v>
      </c>
      <c r="AL797" s="300">
        <f t="shared" si="380"/>
        <v>25700</v>
      </c>
      <c r="AM797" s="300">
        <f t="shared" si="380"/>
        <v>25100</v>
      </c>
      <c r="AN797" s="300">
        <f t="shared" si="380"/>
        <v>24600</v>
      </c>
      <c r="AO797" s="300">
        <f t="shared" si="380"/>
        <v>24600</v>
      </c>
      <c r="AP797" s="300">
        <f t="shared" si="380"/>
        <v>24600</v>
      </c>
      <c r="AQ797" s="300">
        <f t="shared" si="380"/>
        <v>24600</v>
      </c>
      <c r="AR797" s="300">
        <f t="shared" si="380"/>
        <v>24600</v>
      </c>
    </row>
    <row r="798" spans="1:44">
      <c r="B798" t="s">
        <v>114</v>
      </c>
      <c r="D798" s="300">
        <f t="shared" ref="D798:S805" si="381">D778+D788</f>
        <v>851.04923110610002</v>
      </c>
      <c r="E798" s="300">
        <f t="shared" si="381"/>
        <v>1374.9264956514999</v>
      </c>
      <c r="F798" s="300">
        <f t="shared" si="381"/>
        <v>2857.8768196844994</v>
      </c>
      <c r="G798" s="300">
        <f t="shared" si="381"/>
        <v>3928.7395905471599</v>
      </c>
      <c r="H798" s="300">
        <f t="shared" si="381"/>
        <v>6539.2753099071197</v>
      </c>
      <c r="I798" s="300">
        <f t="shared" si="381"/>
        <v>7272.7909019468152</v>
      </c>
      <c r="J798" s="300">
        <f t="shared" si="381"/>
        <v>8160.5194814327169</v>
      </c>
      <c r="K798" s="300">
        <f t="shared" si="381"/>
        <v>5014.824713384658</v>
      </c>
      <c r="L798" s="300">
        <f t="shared" si="381"/>
        <v>3551.2102356294381</v>
      </c>
      <c r="M798" s="300">
        <f t="shared" si="381"/>
        <v>2765.3978241956197</v>
      </c>
      <c r="N798" s="300">
        <f t="shared" si="381"/>
        <v>2957.8642337027795</v>
      </c>
      <c r="O798" s="300">
        <f t="shared" si="381"/>
        <v>2692.7507055735005</v>
      </c>
      <c r="P798" s="300">
        <f t="shared" si="381"/>
        <v>1948.4458245718001</v>
      </c>
      <c r="Q798" s="300">
        <f t="shared" si="381"/>
        <v>1410.7047584880395</v>
      </c>
      <c r="R798" s="300">
        <f t="shared" si="381"/>
        <v>999.71748419733967</v>
      </c>
      <c r="S798" s="300">
        <f t="shared" si="381"/>
        <v>445.81603488227989</v>
      </c>
      <c r="T798" s="300">
        <f t="shared" si="380"/>
        <v>442.24405502963987</v>
      </c>
      <c r="U798" s="300">
        <f t="shared" si="380"/>
        <v>487.89515649735989</v>
      </c>
      <c r="V798" s="300">
        <f t="shared" si="380"/>
        <v>779.22244396703968</v>
      </c>
      <c r="W798" s="300">
        <f t="shared" si="380"/>
        <v>793.06352043441984</v>
      </c>
      <c r="X798" s="300">
        <f t="shared" si="380"/>
        <v>1338.7856434454998</v>
      </c>
      <c r="Y798" s="300">
        <f t="shared" si="380"/>
        <v>2670.1722955599198</v>
      </c>
      <c r="Z798" s="300">
        <f t="shared" si="380"/>
        <v>3405.3171833467177</v>
      </c>
      <c r="AA798" s="300">
        <f t="shared" si="380"/>
        <v>921.05152136433992</v>
      </c>
      <c r="AB798" s="300">
        <f t="shared" si="380"/>
        <v>735.24668680920013</v>
      </c>
      <c r="AC798" s="300">
        <f t="shared" si="380"/>
        <v>740.89190562057968</v>
      </c>
      <c r="AD798" s="300">
        <f t="shared" si="380"/>
        <v>584.26441430768</v>
      </c>
      <c r="AE798" s="300">
        <f t="shared" si="380"/>
        <v>951.52964638593994</v>
      </c>
      <c r="AF798" s="300">
        <f t="shared" si="380"/>
        <v>1456.7571540482993</v>
      </c>
      <c r="AG798" s="300">
        <f t="shared" si="380"/>
        <v>4946.9287354746812</v>
      </c>
      <c r="AH798" s="300">
        <f t="shared" si="380"/>
        <v>6495.2111624557256</v>
      </c>
      <c r="AI798" s="300">
        <f t="shared" si="380"/>
        <v>9415.2813136797067</v>
      </c>
      <c r="AJ798" s="300">
        <f t="shared" si="380"/>
        <v>17145.708607871838</v>
      </c>
      <c r="AK798" s="300">
        <f t="shared" si="380"/>
        <v>6900</v>
      </c>
      <c r="AL798" s="300">
        <f t="shared" si="380"/>
        <v>6900</v>
      </c>
      <c r="AM798" s="300">
        <f t="shared" si="380"/>
        <v>6900</v>
      </c>
      <c r="AN798" s="300">
        <f t="shared" si="380"/>
        <v>6900</v>
      </c>
      <c r="AO798" s="300">
        <f t="shared" si="380"/>
        <v>6900</v>
      </c>
      <c r="AP798" s="300">
        <f t="shared" si="380"/>
        <v>6900</v>
      </c>
      <c r="AQ798" s="300">
        <f t="shared" si="380"/>
        <v>6900</v>
      </c>
      <c r="AR798" s="300">
        <f t="shared" si="380"/>
        <v>6900</v>
      </c>
    </row>
    <row r="799" spans="1:44">
      <c r="B799" t="s">
        <v>118</v>
      </c>
      <c r="D799" s="300">
        <f t="shared" si="381"/>
        <v>128.23284900776002</v>
      </c>
      <c r="E799" s="300">
        <f t="shared" si="380"/>
        <v>184.44906528816003</v>
      </c>
      <c r="F799" s="300">
        <f t="shared" si="380"/>
        <v>82.05475744408001</v>
      </c>
      <c r="G799" s="300">
        <f t="shared" si="380"/>
        <v>337.14190490480001</v>
      </c>
      <c r="H799" s="300">
        <f t="shared" si="380"/>
        <v>914.28247480679988</v>
      </c>
      <c r="I799" s="300">
        <f t="shared" si="380"/>
        <v>2303.37631645792</v>
      </c>
      <c r="J799" s="300">
        <f t="shared" si="380"/>
        <v>2888.6405542432803</v>
      </c>
      <c r="K799" s="300">
        <f t="shared" si="380"/>
        <v>4016.9777721744008</v>
      </c>
      <c r="L799" s="300">
        <f t="shared" si="380"/>
        <v>4874.7413627023225</v>
      </c>
      <c r="M799" s="300">
        <f t="shared" si="380"/>
        <v>3629.6154523082405</v>
      </c>
      <c r="N799" s="300">
        <f t="shared" si="380"/>
        <v>2664.5754042316798</v>
      </c>
      <c r="O799" s="300">
        <f t="shared" si="380"/>
        <v>1474.4393963769603</v>
      </c>
      <c r="P799" s="300">
        <f t="shared" si="380"/>
        <v>2138.4434488402399</v>
      </c>
      <c r="Q799" s="300">
        <f t="shared" si="380"/>
        <v>2046.4590823508806</v>
      </c>
      <c r="R799" s="300">
        <f t="shared" si="380"/>
        <v>1272.6772146219196</v>
      </c>
      <c r="S799" s="300">
        <f t="shared" si="380"/>
        <v>237.43924145008</v>
      </c>
      <c r="T799" s="300">
        <f t="shared" si="380"/>
        <v>108.17630479440001</v>
      </c>
      <c r="U799" s="300">
        <f t="shared" si="380"/>
        <v>376.60036674456001</v>
      </c>
      <c r="V799" s="300">
        <f t="shared" si="380"/>
        <v>72.110468038960008</v>
      </c>
      <c r="W799" s="300">
        <f t="shared" si="380"/>
        <v>238.83250978504</v>
      </c>
      <c r="X799" s="300">
        <f t="shared" si="380"/>
        <v>615.65263575776009</v>
      </c>
      <c r="Y799" s="300">
        <f t="shared" si="380"/>
        <v>656.31259528096007</v>
      </c>
      <c r="Z799" s="300">
        <f t="shared" si="380"/>
        <v>637.95505188495997</v>
      </c>
      <c r="AA799" s="300">
        <f t="shared" si="380"/>
        <v>182.36404407200001</v>
      </c>
      <c r="AB799" s="300">
        <f t="shared" si="380"/>
        <v>102.98214767624</v>
      </c>
      <c r="AC799" s="300">
        <f t="shared" si="380"/>
        <v>102.89579778984</v>
      </c>
      <c r="AD799" s="300">
        <f t="shared" si="380"/>
        <v>29.671138236720001</v>
      </c>
      <c r="AE799" s="300">
        <f t="shared" si="380"/>
        <v>22.518396153920001</v>
      </c>
      <c r="AF799" s="300">
        <f t="shared" si="380"/>
        <v>69.47695636472001</v>
      </c>
      <c r="AG799" s="300">
        <f t="shared" si="380"/>
        <v>209.83011119032</v>
      </c>
      <c r="AH799" s="300">
        <f t="shared" si="380"/>
        <v>157.62764000295999</v>
      </c>
      <c r="AI799" s="300">
        <f t="shared" si="380"/>
        <v>391.21058962232001</v>
      </c>
      <c r="AJ799" s="300">
        <f t="shared" si="380"/>
        <v>134.24397641616</v>
      </c>
      <c r="AK799" s="300">
        <f t="shared" si="380"/>
        <v>0</v>
      </c>
      <c r="AL799" s="300">
        <f t="shared" si="380"/>
        <v>0</v>
      </c>
      <c r="AM799" s="300">
        <f t="shared" si="380"/>
        <v>0</v>
      </c>
      <c r="AN799" s="300">
        <f t="shared" si="380"/>
        <v>0</v>
      </c>
      <c r="AO799" s="300">
        <f t="shared" si="380"/>
        <v>0</v>
      </c>
      <c r="AP799" s="300">
        <f t="shared" si="380"/>
        <v>0</v>
      </c>
      <c r="AQ799" s="300">
        <f t="shared" si="380"/>
        <v>0</v>
      </c>
      <c r="AR799" s="300">
        <f t="shared" si="380"/>
        <v>0</v>
      </c>
    </row>
    <row r="800" spans="1:44">
      <c r="B800" t="s">
        <v>119</v>
      </c>
      <c r="D800" s="300">
        <f t="shared" si="381"/>
        <v>32.058212251939992</v>
      </c>
      <c r="E800" s="300">
        <f t="shared" si="380"/>
        <v>46.112266322039993</v>
      </c>
      <c r="F800" s="300">
        <f t="shared" si="380"/>
        <v>20.513689361019996</v>
      </c>
      <c r="G800" s="300">
        <f t="shared" si="380"/>
        <v>84.285476226199989</v>
      </c>
      <c r="H800" s="300">
        <f t="shared" si="380"/>
        <v>228.57061870169994</v>
      </c>
      <c r="I800" s="300">
        <f t="shared" si="380"/>
        <v>575.84407911447977</v>
      </c>
      <c r="J800" s="300">
        <f t="shared" si="380"/>
        <v>722.16013856081986</v>
      </c>
      <c r="K800" s="300">
        <f t="shared" si="380"/>
        <v>1004.2444430436</v>
      </c>
      <c r="L800" s="300">
        <f t="shared" si="380"/>
        <v>1218.6853406755802</v>
      </c>
      <c r="M800" s="300">
        <f t="shared" si="380"/>
        <v>907.40386307705978</v>
      </c>
      <c r="N800" s="300">
        <f t="shared" si="380"/>
        <v>666.14385105791985</v>
      </c>
      <c r="O800" s="300">
        <f t="shared" si="380"/>
        <v>368.60984909423996</v>
      </c>
      <c r="P800" s="300">
        <f t="shared" si="380"/>
        <v>534.61086221005985</v>
      </c>
      <c r="Q800" s="300">
        <f t="shared" si="380"/>
        <v>511.61477058771993</v>
      </c>
      <c r="R800" s="300">
        <f t="shared" si="380"/>
        <v>318.16930365547984</v>
      </c>
      <c r="S800" s="300">
        <f t="shared" si="380"/>
        <v>59.359810362519994</v>
      </c>
      <c r="T800" s="300">
        <f t="shared" si="380"/>
        <v>27.044076198599999</v>
      </c>
      <c r="U800" s="300">
        <f t="shared" si="380"/>
        <v>94.150091686139973</v>
      </c>
      <c r="V800" s="300">
        <f t="shared" si="380"/>
        <v>18.027617009739995</v>
      </c>
      <c r="W800" s="300">
        <f t="shared" si="380"/>
        <v>59.708127446259986</v>
      </c>
      <c r="X800" s="300">
        <f t="shared" si="380"/>
        <v>153.91315893943997</v>
      </c>
      <c r="Y800" s="300">
        <f t="shared" si="380"/>
        <v>164.07814882023999</v>
      </c>
      <c r="Z800" s="300">
        <f t="shared" si="380"/>
        <v>159.48876297123996</v>
      </c>
      <c r="AA800" s="300">
        <f t="shared" si="380"/>
        <v>45.591011017999989</v>
      </c>
      <c r="AB800" s="300">
        <f t="shared" si="380"/>
        <v>25.745536919059994</v>
      </c>
      <c r="AC800" s="300">
        <f t="shared" si="380"/>
        <v>25.723949447459994</v>
      </c>
      <c r="AD800" s="300">
        <f t="shared" si="380"/>
        <v>7.4177845591799985</v>
      </c>
      <c r="AE800" s="300">
        <f t="shared" si="380"/>
        <v>5.6295990384799994</v>
      </c>
      <c r="AF800" s="300">
        <f t="shared" si="380"/>
        <v>17.369239091179999</v>
      </c>
      <c r="AG800" s="300">
        <f t="shared" si="380"/>
        <v>52.457527797579985</v>
      </c>
      <c r="AH800" s="300">
        <f t="shared" si="380"/>
        <v>39.406910000739984</v>
      </c>
      <c r="AI800" s="300">
        <f t="shared" si="380"/>
        <v>97.802647405579975</v>
      </c>
      <c r="AJ800" s="300">
        <f t="shared" si="380"/>
        <v>33.560994104039992</v>
      </c>
      <c r="AK800" s="300">
        <f t="shared" si="380"/>
        <v>0</v>
      </c>
      <c r="AL800" s="300">
        <f t="shared" si="380"/>
        <v>0</v>
      </c>
      <c r="AM800" s="300">
        <f t="shared" si="380"/>
        <v>0</v>
      </c>
      <c r="AN800" s="300">
        <f t="shared" si="380"/>
        <v>0</v>
      </c>
      <c r="AO800" s="300">
        <f t="shared" si="380"/>
        <v>0</v>
      </c>
      <c r="AP800" s="300">
        <f t="shared" si="380"/>
        <v>0</v>
      </c>
      <c r="AQ800" s="300">
        <f t="shared" si="380"/>
        <v>0</v>
      </c>
      <c r="AR800" s="300">
        <f t="shared" si="380"/>
        <v>0</v>
      </c>
    </row>
    <row r="801" spans="2:44">
      <c r="B801" t="s">
        <v>108</v>
      </c>
      <c r="D801" s="300">
        <f t="shared" si="381"/>
        <v>0</v>
      </c>
      <c r="E801" s="300">
        <f t="shared" si="380"/>
        <v>0</v>
      </c>
      <c r="F801" s="300">
        <f t="shared" si="380"/>
        <v>0</v>
      </c>
      <c r="G801" s="300">
        <f t="shared" si="380"/>
        <v>0</v>
      </c>
      <c r="H801" s="300">
        <f t="shared" si="380"/>
        <v>0</v>
      </c>
      <c r="I801" s="300">
        <f t="shared" si="380"/>
        <v>0</v>
      </c>
      <c r="J801" s="300">
        <f t="shared" si="380"/>
        <v>0</v>
      </c>
      <c r="K801" s="300">
        <f t="shared" si="380"/>
        <v>0</v>
      </c>
      <c r="L801" s="300">
        <f t="shared" si="380"/>
        <v>0</v>
      </c>
      <c r="M801" s="300">
        <f t="shared" si="380"/>
        <v>0</v>
      </c>
      <c r="N801" s="300">
        <f t="shared" si="380"/>
        <v>0</v>
      </c>
      <c r="O801" s="300">
        <f t="shared" si="380"/>
        <v>0</v>
      </c>
      <c r="P801" s="300">
        <f t="shared" si="380"/>
        <v>0</v>
      </c>
      <c r="Q801" s="300">
        <f t="shared" si="380"/>
        <v>0</v>
      </c>
      <c r="R801" s="300">
        <f t="shared" si="380"/>
        <v>0</v>
      </c>
      <c r="S801" s="300">
        <f t="shared" si="380"/>
        <v>0</v>
      </c>
      <c r="T801" s="300">
        <f t="shared" si="380"/>
        <v>0</v>
      </c>
      <c r="U801" s="300">
        <f t="shared" si="380"/>
        <v>0</v>
      </c>
      <c r="V801" s="300">
        <f t="shared" si="380"/>
        <v>0</v>
      </c>
      <c r="W801" s="300">
        <f t="shared" si="380"/>
        <v>0</v>
      </c>
      <c r="X801" s="300">
        <f t="shared" si="380"/>
        <v>0</v>
      </c>
      <c r="Y801" s="300">
        <f t="shared" si="380"/>
        <v>0</v>
      </c>
      <c r="Z801" s="300">
        <f t="shared" si="380"/>
        <v>0</v>
      </c>
      <c r="AA801" s="300">
        <f t="shared" si="380"/>
        <v>0</v>
      </c>
      <c r="AB801" s="300">
        <f t="shared" si="380"/>
        <v>0</v>
      </c>
      <c r="AC801" s="300">
        <f t="shared" si="380"/>
        <v>0</v>
      </c>
      <c r="AD801" s="300">
        <f t="shared" si="380"/>
        <v>0</v>
      </c>
      <c r="AE801" s="300">
        <f t="shared" si="380"/>
        <v>0</v>
      </c>
      <c r="AF801" s="300">
        <f t="shared" si="380"/>
        <v>0</v>
      </c>
      <c r="AG801" s="300">
        <f t="shared" si="380"/>
        <v>0</v>
      </c>
      <c r="AH801" s="300">
        <f t="shared" si="380"/>
        <v>0</v>
      </c>
      <c r="AI801" s="300">
        <f t="shared" si="380"/>
        <v>0</v>
      </c>
      <c r="AJ801" s="300">
        <f t="shared" si="380"/>
        <v>0</v>
      </c>
      <c r="AK801" s="300">
        <f t="shared" si="380"/>
        <v>0</v>
      </c>
      <c r="AL801" s="300">
        <f t="shared" si="380"/>
        <v>0</v>
      </c>
      <c r="AM801" s="300">
        <f t="shared" si="380"/>
        <v>0</v>
      </c>
      <c r="AN801" s="300">
        <f t="shared" si="380"/>
        <v>0</v>
      </c>
      <c r="AO801" s="300">
        <f t="shared" si="380"/>
        <v>0</v>
      </c>
      <c r="AP801" s="300">
        <f t="shared" si="380"/>
        <v>0</v>
      </c>
      <c r="AQ801" s="300">
        <f t="shared" si="380"/>
        <v>0</v>
      </c>
      <c r="AR801" s="300">
        <f t="shared" si="380"/>
        <v>0</v>
      </c>
    </row>
    <row r="802" spans="2:44">
      <c r="B802" t="s">
        <v>109</v>
      </c>
      <c r="D802" s="300">
        <f t="shared" si="381"/>
        <v>0</v>
      </c>
      <c r="E802" s="300">
        <f t="shared" si="380"/>
        <v>0</v>
      </c>
      <c r="F802" s="300">
        <f t="shared" si="380"/>
        <v>0</v>
      </c>
      <c r="G802" s="300">
        <f t="shared" si="380"/>
        <v>0</v>
      </c>
      <c r="H802" s="300">
        <f t="shared" si="380"/>
        <v>0</v>
      </c>
      <c r="I802" s="300">
        <f t="shared" si="380"/>
        <v>0</v>
      </c>
      <c r="J802" s="300">
        <f t="shared" si="380"/>
        <v>0</v>
      </c>
      <c r="K802" s="300">
        <f t="shared" si="380"/>
        <v>0</v>
      </c>
      <c r="L802" s="300">
        <f t="shared" si="380"/>
        <v>0</v>
      </c>
      <c r="M802" s="300">
        <f t="shared" si="380"/>
        <v>0</v>
      </c>
      <c r="N802" s="300">
        <f t="shared" si="380"/>
        <v>0</v>
      </c>
      <c r="O802" s="300">
        <f t="shared" si="380"/>
        <v>0</v>
      </c>
      <c r="P802" s="300">
        <f t="shared" si="380"/>
        <v>0</v>
      </c>
      <c r="Q802" s="300">
        <f t="shared" si="380"/>
        <v>0</v>
      </c>
      <c r="R802" s="300">
        <f t="shared" si="380"/>
        <v>0</v>
      </c>
      <c r="S802" s="300">
        <f t="shared" si="380"/>
        <v>0</v>
      </c>
      <c r="T802" s="300">
        <f t="shared" si="380"/>
        <v>0</v>
      </c>
      <c r="U802" s="300">
        <f t="shared" si="380"/>
        <v>0</v>
      </c>
      <c r="V802" s="300">
        <f t="shared" si="380"/>
        <v>0</v>
      </c>
      <c r="W802" s="300">
        <f t="shared" si="380"/>
        <v>0</v>
      </c>
      <c r="X802" s="300">
        <f t="shared" si="380"/>
        <v>0</v>
      </c>
      <c r="Y802" s="300">
        <f t="shared" si="380"/>
        <v>0</v>
      </c>
      <c r="Z802" s="300">
        <f t="shared" si="380"/>
        <v>0</v>
      </c>
      <c r="AA802" s="300">
        <f t="shared" si="380"/>
        <v>0</v>
      </c>
      <c r="AB802" s="300">
        <f t="shared" si="380"/>
        <v>0</v>
      </c>
      <c r="AC802" s="300">
        <f t="shared" si="380"/>
        <v>0</v>
      </c>
      <c r="AD802" s="300">
        <f t="shared" si="380"/>
        <v>0</v>
      </c>
      <c r="AE802" s="300">
        <f t="shared" si="380"/>
        <v>0</v>
      </c>
      <c r="AF802" s="300">
        <f t="shared" si="380"/>
        <v>0</v>
      </c>
      <c r="AG802" s="300">
        <f t="shared" si="380"/>
        <v>0</v>
      </c>
      <c r="AH802" s="300">
        <f t="shared" si="380"/>
        <v>0</v>
      </c>
      <c r="AI802" s="300">
        <f t="shared" si="380"/>
        <v>0</v>
      </c>
      <c r="AJ802" s="300">
        <f t="shared" si="380"/>
        <v>0</v>
      </c>
      <c r="AK802" s="300">
        <f t="shared" si="380"/>
        <v>0</v>
      </c>
      <c r="AL802" s="300">
        <f t="shared" si="380"/>
        <v>0</v>
      </c>
      <c r="AM802" s="300">
        <f t="shared" si="380"/>
        <v>0</v>
      </c>
      <c r="AN802" s="300">
        <f t="shared" si="380"/>
        <v>0</v>
      </c>
      <c r="AO802" s="300">
        <f t="shared" si="380"/>
        <v>0</v>
      </c>
      <c r="AP802" s="300">
        <f t="shared" si="380"/>
        <v>0</v>
      </c>
      <c r="AQ802" s="300">
        <f t="shared" si="380"/>
        <v>0</v>
      </c>
      <c r="AR802" s="300">
        <f t="shared" si="380"/>
        <v>0</v>
      </c>
    </row>
    <row r="803" spans="2:44">
      <c r="B803" t="s">
        <v>110</v>
      </c>
      <c r="D803" s="300">
        <f t="shared" si="381"/>
        <v>0</v>
      </c>
      <c r="E803" s="300">
        <f t="shared" si="380"/>
        <v>0</v>
      </c>
      <c r="F803" s="300">
        <f t="shared" si="380"/>
        <v>0</v>
      </c>
      <c r="G803" s="300">
        <f t="shared" si="380"/>
        <v>0</v>
      </c>
      <c r="H803" s="300">
        <f t="shared" si="380"/>
        <v>0</v>
      </c>
      <c r="I803" s="300">
        <f t="shared" si="380"/>
        <v>0</v>
      </c>
      <c r="J803" s="300">
        <f t="shared" si="380"/>
        <v>0</v>
      </c>
      <c r="K803" s="300">
        <f t="shared" si="380"/>
        <v>0</v>
      </c>
      <c r="L803" s="300">
        <f t="shared" si="380"/>
        <v>0</v>
      </c>
      <c r="M803" s="300">
        <f t="shared" si="380"/>
        <v>0</v>
      </c>
      <c r="N803" s="300">
        <f t="shared" si="380"/>
        <v>0</v>
      </c>
      <c r="O803" s="300">
        <f t="shared" si="380"/>
        <v>0</v>
      </c>
      <c r="P803" s="300">
        <f t="shared" si="380"/>
        <v>0</v>
      </c>
      <c r="Q803" s="300">
        <f t="shared" si="380"/>
        <v>0</v>
      </c>
      <c r="R803" s="300">
        <f t="shared" si="380"/>
        <v>0</v>
      </c>
      <c r="S803" s="300">
        <f t="shared" si="380"/>
        <v>0</v>
      </c>
      <c r="T803" s="300">
        <f t="shared" si="380"/>
        <v>0</v>
      </c>
      <c r="U803" s="300">
        <f t="shared" si="380"/>
        <v>0</v>
      </c>
      <c r="V803" s="300">
        <f t="shared" si="380"/>
        <v>0</v>
      </c>
      <c r="W803" s="300">
        <f t="shared" si="380"/>
        <v>0</v>
      </c>
      <c r="X803" s="300">
        <f t="shared" si="380"/>
        <v>0</v>
      </c>
      <c r="Y803" s="300">
        <f t="shared" si="380"/>
        <v>0</v>
      </c>
      <c r="Z803" s="300">
        <f t="shared" si="380"/>
        <v>0</v>
      </c>
      <c r="AA803" s="300">
        <f t="shared" si="380"/>
        <v>0</v>
      </c>
      <c r="AB803" s="300">
        <f t="shared" si="380"/>
        <v>0</v>
      </c>
      <c r="AC803" s="300">
        <f t="shared" si="380"/>
        <v>0</v>
      </c>
      <c r="AD803" s="300">
        <f t="shared" si="380"/>
        <v>0</v>
      </c>
      <c r="AE803" s="300">
        <f t="shared" si="380"/>
        <v>0</v>
      </c>
      <c r="AF803" s="300">
        <f t="shared" si="380"/>
        <v>0</v>
      </c>
      <c r="AG803" s="300">
        <f t="shared" si="380"/>
        <v>0</v>
      </c>
      <c r="AH803" s="300">
        <f t="shared" si="380"/>
        <v>0</v>
      </c>
      <c r="AI803" s="300">
        <f t="shared" ref="E803:AR805" si="382">AI783+AI793</f>
        <v>0</v>
      </c>
      <c r="AJ803" s="300">
        <f t="shared" si="382"/>
        <v>0</v>
      </c>
      <c r="AK803" s="300">
        <f t="shared" si="382"/>
        <v>0</v>
      </c>
      <c r="AL803" s="300">
        <f t="shared" si="382"/>
        <v>0</v>
      </c>
      <c r="AM803" s="300">
        <f t="shared" si="382"/>
        <v>0</v>
      </c>
      <c r="AN803" s="300">
        <f t="shared" si="382"/>
        <v>0</v>
      </c>
      <c r="AO803" s="300">
        <f t="shared" si="382"/>
        <v>0</v>
      </c>
      <c r="AP803" s="300">
        <f t="shared" si="382"/>
        <v>0</v>
      </c>
      <c r="AQ803" s="300">
        <f t="shared" si="382"/>
        <v>0</v>
      </c>
      <c r="AR803" s="300">
        <f t="shared" si="382"/>
        <v>0</v>
      </c>
    </row>
    <row r="804" spans="2:44">
      <c r="B804" t="s">
        <v>111</v>
      </c>
      <c r="D804" s="300">
        <f t="shared" si="381"/>
        <v>0</v>
      </c>
      <c r="E804" s="300">
        <f t="shared" si="382"/>
        <v>0</v>
      </c>
      <c r="F804" s="300">
        <f t="shared" si="382"/>
        <v>0</v>
      </c>
      <c r="G804" s="300">
        <f t="shared" si="382"/>
        <v>0</v>
      </c>
      <c r="H804" s="300">
        <f t="shared" si="382"/>
        <v>0</v>
      </c>
      <c r="I804" s="300">
        <f t="shared" si="382"/>
        <v>0</v>
      </c>
      <c r="J804" s="300">
        <f t="shared" si="382"/>
        <v>0</v>
      </c>
      <c r="K804" s="300">
        <f t="shared" si="382"/>
        <v>0</v>
      </c>
      <c r="L804" s="300">
        <f t="shared" si="382"/>
        <v>0</v>
      </c>
      <c r="M804" s="300">
        <f t="shared" si="382"/>
        <v>0</v>
      </c>
      <c r="N804" s="300">
        <f t="shared" si="382"/>
        <v>0</v>
      </c>
      <c r="O804" s="300">
        <f t="shared" si="382"/>
        <v>0</v>
      </c>
      <c r="P804" s="300">
        <f t="shared" si="382"/>
        <v>0</v>
      </c>
      <c r="Q804" s="300">
        <f t="shared" si="382"/>
        <v>0</v>
      </c>
      <c r="R804" s="300">
        <f t="shared" si="382"/>
        <v>0</v>
      </c>
      <c r="S804" s="300">
        <f t="shared" si="382"/>
        <v>0</v>
      </c>
      <c r="T804" s="300">
        <f t="shared" si="382"/>
        <v>0</v>
      </c>
      <c r="U804" s="300">
        <f t="shared" si="382"/>
        <v>0</v>
      </c>
      <c r="V804" s="300">
        <f t="shared" si="382"/>
        <v>0</v>
      </c>
      <c r="W804" s="300">
        <f t="shared" si="382"/>
        <v>0</v>
      </c>
      <c r="X804" s="300">
        <f t="shared" si="382"/>
        <v>0</v>
      </c>
      <c r="Y804" s="300">
        <f t="shared" si="382"/>
        <v>0</v>
      </c>
      <c r="Z804" s="300">
        <f t="shared" si="382"/>
        <v>0</v>
      </c>
      <c r="AA804" s="300">
        <f t="shared" si="382"/>
        <v>0</v>
      </c>
      <c r="AB804" s="300">
        <f t="shared" si="382"/>
        <v>0</v>
      </c>
      <c r="AC804" s="300">
        <f t="shared" si="382"/>
        <v>0</v>
      </c>
      <c r="AD804" s="300">
        <f t="shared" si="382"/>
        <v>0</v>
      </c>
      <c r="AE804" s="300">
        <f t="shared" si="382"/>
        <v>0</v>
      </c>
      <c r="AF804" s="300">
        <f t="shared" si="382"/>
        <v>0</v>
      </c>
      <c r="AG804" s="300">
        <f t="shared" si="382"/>
        <v>0</v>
      </c>
      <c r="AH804" s="300">
        <f t="shared" si="382"/>
        <v>0</v>
      </c>
      <c r="AI804" s="300">
        <f t="shared" si="382"/>
        <v>0</v>
      </c>
      <c r="AJ804" s="300">
        <f t="shared" si="382"/>
        <v>0</v>
      </c>
      <c r="AK804" s="300">
        <f t="shared" si="382"/>
        <v>0</v>
      </c>
      <c r="AL804" s="300">
        <f t="shared" si="382"/>
        <v>0</v>
      </c>
      <c r="AM804" s="300">
        <f t="shared" si="382"/>
        <v>0</v>
      </c>
      <c r="AN804" s="300">
        <f t="shared" si="382"/>
        <v>0</v>
      </c>
      <c r="AO804" s="300">
        <f t="shared" si="382"/>
        <v>0</v>
      </c>
      <c r="AP804" s="300">
        <f t="shared" si="382"/>
        <v>0</v>
      </c>
      <c r="AQ804" s="300">
        <f t="shared" si="382"/>
        <v>0</v>
      </c>
      <c r="AR804" s="300">
        <f t="shared" si="382"/>
        <v>0</v>
      </c>
    </row>
    <row r="805" spans="2:44">
      <c r="B805" t="s">
        <v>38</v>
      </c>
      <c r="D805" s="300">
        <f t="shared" si="381"/>
        <v>3689.647682969</v>
      </c>
      <c r="E805" s="300">
        <f t="shared" si="382"/>
        <v>2576.1133304116001</v>
      </c>
      <c r="F805" s="300">
        <f t="shared" si="382"/>
        <v>3293.7423118248003</v>
      </c>
      <c r="G805" s="300">
        <f t="shared" si="382"/>
        <v>2140.5348951033002</v>
      </c>
      <c r="H805" s="300">
        <f t="shared" si="382"/>
        <v>7599.8154134093984</v>
      </c>
      <c r="I805" s="300">
        <f t="shared" si="382"/>
        <v>5769.154607021801</v>
      </c>
      <c r="J805" s="300">
        <f t="shared" si="382"/>
        <v>2605.3965419747001</v>
      </c>
      <c r="K805" s="300">
        <f t="shared" si="382"/>
        <v>2596.988998186001</v>
      </c>
      <c r="L805" s="300">
        <f t="shared" si="382"/>
        <v>4390.5504596577994</v>
      </c>
      <c r="M805" s="300">
        <f t="shared" si="382"/>
        <v>1704.3809743027998</v>
      </c>
      <c r="N805" s="300">
        <f t="shared" si="382"/>
        <v>8847.0976975857011</v>
      </c>
      <c r="O805" s="300">
        <f t="shared" si="382"/>
        <v>1068.0179626902002</v>
      </c>
      <c r="P805" s="300">
        <f t="shared" si="382"/>
        <v>2907.2868998751001</v>
      </c>
      <c r="Q805" s="300">
        <f t="shared" si="382"/>
        <v>1374.8261206901</v>
      </c>
      <c r="R805" s="300">
        <f t="shared" si="382"/>
        <v>1750.1717040946003</v>
      </c>
      <c r="S805" s="300">
        <f t="shared" si="382"/>
        <v>3680.8004322262987</v>
      </c>
      <c r="T805" s="300">
        <f t="shared" si="382"/>
        <v>1198.4892459847999</v>
      </c>
      <c r="U805" s="300">
        <f t="shared" si="382"/>
        <v>1953.5249455747999</v>
      </c>
      <c r="V805" s="300">
        <f t="shared" si="382"/>
        <v>2138.7169314494004</v>
      </c>
      <c r="W805" s="300">
        <f t="shared" si="382"/>
        <v>1022.8726689997</v>
      </c>
      <c r="X805" s="300">
        <f t="shared" si="382"/>
        <v>5414.6192042541006</v>
      </c>
      <c r="Y805" s="300">
        <f t="shared" si="382"/>
        <v>1143.7156116522999</v>
      </c>
      <c r="Z805" s="300">
        <f t="shared" si="382"/>
        <v>1728.4332975605</v>
      </c>
      <c r="AA805" s="300">
        <f t="shared" si="382"/>
        <v>1246.4900801650999</v>
      </c>
      <c r="AB805" s="300">
        <f t="shared" si="382"/>
        <v>1299.0903698927998</v>
      </c>
      <c r="AC805" s="300">
        <f t="shared" si="382"/>
        <v>2964.6413677872006</v>
      </c>
      <c r="AD805" s="300">
        <f t="shared" si="382"/>
        <v>2108.0856329352996</v>
      </c>
      <c r="AE805" s="300">
        <f t="shared" si="382"/>
        <v>1864.3798546616999</v>
      </c>
      <c r="AF805" s="300">
        <f t="shared" si="382"/>
        <v>2242.4232389721997</v>
      </c>
      <c r="AG805" s="300">
        <f t="shared" si="382"/>
        <v>3128.96446363726</v>
      </c>
      <c r="AH805" s="300">
        <f t="shared" si="382"/>
        <v>3581.74999999999</v>
      </c>
      <c r="AI805" s="300">
        <f t="shared" si="382"/>
        <v>7700</v>
      </c>
      <c r="AJ805" s="300">
        <f t="shared" si="382"/>
        <v>9430</v>
      </c>
      <c r="AK805" s="300">
        <f t="shared" si="382"/>
        <v>11160</v>
      </c>
      <c r="AL805" s="300">
        <f t="shared" si="382"/>
        <v>12890</v>
      </c>
      <c r="AM805" s="300">
        <f t="shared" si="382"/>
        <v>14620</v>
      </c>
      <c r="AN805" s="300">
        <f t="shared" si="382"/>
        <v>16350</v>
      </c>
      <c r="AO805" s="300">
        <f t="shared" si="382"/>
        <v>18080</v>
      </c>
      <c r="AP805" s="300">
        <f t="shared" si="382"/>
        <v>19810</v>
      </c>
      <c r="AQ805" s="300">
        <f t="shared" si="382"/>
        <v>21540</v>
      </c>
      <c r="AR805" s="300">
        <f t="shared" si="382"/>
        <v>23270</v>
      </c>
    </row>
    <row r="806" spans="2:44">
      <c r="B806" t="s">
        <v>161</v>
      </c>
    </row>
    <row r="807" spans="2:44">
      <c r="B807" t="s">
        <v>41</v>
      </c>
      <c r="D807" s="300">
        <f>D797+D798</f>
        <v>4255.2461555305008</v>
      </c>
      <c r="E807" s="300">
        <f t="shared" ref="E807:AR807" si="383">E797+E798</f>
        <v>6874.6324782575011</v>
      </c>
      <c r="F807" s="300">
        <f t="shared" si="383"/>
        <v>14289.384098422501</v>
      </c>
      <c r="G807" s="300">
        <f t="shared" si="383"/>
        <v>19643.697952735802</v>
      </c>
      <c r="H807" s="300">
        <f t="shared" si="383"/>
        <v>32696.376549535606</v>
      </c>
      <c r="I807" s="300">
        <f t="shared" si="383"/>
        <v>36363.954509734089</v>
      </c>
      <c r="J807" s="300">
        <f t="shared" si="383"/>
        <v>40802.597407163594</v>
      </c>
      <c r="K807" s="300">
        <f t="shared" si="383"/>
        <v>25074.123566923292</v>
      </c>
      <c r="L807" s="300">
        <f t="shared" si="383"/>
        <v>17756.051178147194</v>
      </c>
      <c r="M807" s="300">
        <f t="shared" si="383"/>
        <v>13826.9891209781</v>
      </c>
      <c r="N807" s="300">
        <f t="shared" si="383"/>
        <v>14789.321168513899</v>
      </c>
      <c r="O807" s="300">
        <f t="shared" si="383"/>
        <v>13463.753527867504</v>
      </c>
      <c r="P807" s="300">
        <f t="shared" si="383"/>
        <v>9742.2291228590038</v>
      </c>
      <c r="Q807" s="300">
        <f t="shared" si="383"/>
        <v>7053.523792440199</v>
      </c>
      <c r="R807" s="300">
        <f t="shared" si="383"/>
        <v>4998.5874209866997</v>
      </c>
      <c r="S807" s="300">
        <f t="shared" si="383"/>
        <v>2229.0801744113996</v>
      </c>
      <c r="T807" s="300">
        <f t="shared" si="383"/>
        <v>2211.2202751482</v>
      </c>
      <c r="U807" s="300">
        <f t="shared" si="383"/>
        <v>2439.4757824868002</v>
      </c>
      <c r="V807" s="300">
        <f t="shared" si="383"/>
        <v>3896.1122198351995</v>
      </c>
      <c r="W807" s="300">
        <f t="shared" si="383"/>
        <v>3965.3176021721001</v>
      </c>
      <c r="X807" s="300">
        <f t="shared" si="383"/>
        <v>6693.9282172275007</v>
      </c>
      <c r="Y807" s="300">
        <f t="shared" si="383"/>
        <v>13350.861477799601</v>
      </c>
      <c r="Z807" s="300">
        <f t="shared" si="383"/>
        <v>17026.585916733591</v>
      </c>
      <c r="AA807" s="300">
        <f t="shared" si="383"/>
        <v>4605.2576068217004</v>
      </c>
      <c r="AB807" s="300">
        <f t="shared" si="383"/>
        <v>3676.2334340460015</v>
      </c>
      <c r="AC807" s="300">
        <f t="shared" si="383"/>
        <v>3704.4595281028987</v>
      </c>
      <c r="AD807" s="300">
        <f t="shared" si="383"/>
        <v>2921.3220715384009</v>
      </c>
      <c r="AE807" s="300">
        <f t="shared" si="383"/>
        <v>4757.6482319297011</v>
      </c>
      <c r="AF807" s="300">
        <f t="shared" si="383"/>
        <v>7283.7857702414985</v>
      </c>
      <c r="AG807" s="300">
        <f t="shared" si="383"/>
        <v>24734.643677373413</v>
      </c>
      <c r="AH807" s="300">
        <f t="shared" si="383"/>
        <v>33081.134858122328</v>
      </c>
      <c r="AI807" s="300">
        <f t="shared" si="383"/>
        <v>44510.986762972097</v>
      </c>
      <c r="AJ807" s="300">
        <f t="shared" si="383"/>
        <v>59832.195029479801</v>
      </c>
      <c r="AK807" s="300">
        <f t="shared" si="383"/>
        <v>30700</v>
      </c>
      <c r="AL807" s="300">
        <f t="shared" si="383"/>
        <v>32600</v>
      </c>
      <c r="AM807" s="300">
        <f t="shared" si="383"/>
        <v>32000</v>
      </c>
      <c r="AN807" s="300">
        <f t="shared" si="383"/>
        <v>31500</v>
      </c>
      <c r="AO807" s="300">
        <f t="shared" si="383"/>
        <v>31500</v>
      </c>
      <c r="AP807" s="300">
        <f t="shared" si="383"/>
        <v>31500</v>
      </c>
      <c r="AQ807" s="300">
        <f t="shared" si="383"/>
        <v>31500</v>
      </c>
      <c r="AR807" s="300">
        <f t="shared" si="383"/>
        <v>31500</v>
      </c>
    </row>
    <row r="808" spans="2:44">
      <c r="B808" t="s">
        <v>86</v>
      </c>
      <c r="D808" s="300">
        <f>D799+D800</f>
        <v>160.29106125970003</v>
      </c>
      <c r="E808" s="300">
        <f t="shared" ref="E808:AR808" si="384">E799+E800</f>
        <v>230.56133161020003</v>
      </c>
      <c r="F808" s="300">
        <f t="shared" si="384"/>
        <v>102.56844680510001</v>
      </c>
      <c r="G808" s="300">
        <f t="shared" si="384"/>
        <v>421.427381131</v>
      </c>
      <c r="H808" s="300">
        <f t="shared" si="384"/>
        <v>1142.8530935084998</v>
      </c>
      <c r="I808" s="300">
        <f t="shared" si="384"/>
        <v>2879.2203955723999</v>
      </c>
      <c r="J808" s="300">
        <f t="shared" si="384"/>
        <v>3610.8006928041004</v>
      </c>
      <c r="K808" s="300">
        <f t="shared" si="384"/>
        <v>5021.2222152180011</v>
      </c>
      <c r="L808" s="300">
        <f t="shared" si="384"/>
        <v>6093.4267033779024</v>
      </c>
      <c r="M808" s="300">
        <f t="shared" si="384"/>
        <v>4537.0193153853006</v>
      </c>
      <c r="N808" s="300">
        <f t="shared" si="384"/>
        <v>3330.7192552895995</v>
      </c>
      <c r="O808" s="300">
        <f t="shared" si="384"/>
        <v>1843.0492454712003</v>
      </c>
      <c r="P808" s="300">
        <f t="shared" si="384"/>
        <v>2673.0543110502995</v>
      </c>
      <c r="Q808" s="300">
        <f t="shared" si="384"/>
        <v>2558.0738529386008</v>
      </c>
      <c r="R808" s="300">
        <f t="shared" si="384"/>
        <v>1590.8465182773994</v>
      </c>
      <c r="S808" s="300">
        <f t="shared" si="384"/>
        <v>296.7990518126</v>
      </c>
      <c r="T808" s="300">
        <f t="shared" si="384"/>
        <v>135.22038099300002</v>
      </c>
      <c r="U808" s="300">
        <f t="shared" si="384"/>
        <v>470.75045843069995</v>
      </c>
      <c r="V808" s="300">
        <f t="shared" si="384"/>
        <v>90.138085048700006</v>
      </c>
      <c r="W808" s="300">
        <f t="shared" si="384"/>
        <v>298.54063723129997</v>
      </c>
      <c r="X808" s="300">
        <f t="shared" si="384"/>
        <v>769.56579469720009</v>
      </c>
      <c r="Y808" s="300">
        <f t="shared" si="384"/>
        <v>820.39074410120008</v>
      </c>
      <c r="Z808" s="300">
        <f t="shared" si="384"/>
        <v>797.44381485619988</v>
      </c>
      <c r="AA808" s="300">
        <f t="shared" si="384"/>
        <v>227.95505509</v>
      </c>
      <c r="AB808" s="300">
        <f t="shared" si="384"/>
        <v>128.72768459529999</v>
      </c>
      <c r="AC808" s="300">
        <f t="shared" si="384"/>
        <v>128.6197472373</v>
      </c>
      <c r="AD808" s="300">
        <f t="shared" si="384"/>
        <v>37.088922795899997</v>
      </c>
      <c r="AE808" s="300">
        <f t="shared" si="384"/>
        <v>28.1479951924</v>
      </c>
      <c r="AF808" s="300">
        <f t="shared" si="384"/>
        <v>86.846195455900016</v>
      </c>
      <c r="AG808" s="300">
        <f t="shared" si="384"/>
        <v>262.28763898789998</v>
      </c>
      <c r="AH808" s="300">
        <f t="shared" si="384"/>
        <v>197.03455000369996</v>
      </c>
      <c r="AI808" s="300">
        <f t="shared" si="384"/>
        <v>489.0132370279</v>
      </c>
      <c r="AJ808" s="300">
        <f t="shared" si="384"/>
        <v>167.80497052019999</v>
      </c>
      <c r="AK808" s="300">
        <f t="shared" si="384"/>
        <v>0</v>
      </c>
      <c r="AL808" s="300">
        <f t="shared" si="384"/>
        <v>0</v>
      </c>
      <c r="AM808" s="300">
        <f t="shared" si="384"/>
        <v>0</v>
      </c>
      <c r="AN808" s="300">
        <f t="shared" si="384"/>
        <v>0</v>
      </c>
      <c r="AO808" s="300">
        <f t="shared" si="384"/>
        <v>0</v>
      </c>
      <c r="AP808" s="300">
        <f t="shared" si="384"/>
        <v>0</v>
      </c>
      <c r="AQ808" s="300">
        <f t="shared" si="384"/>
        <v>0</v>
      </c>
      <c r="AR808" s="300">
        <f t="shared" si="384"/>
        <v>0</v>
      </c>
    </row>
    <row r="809" spans="2:44">
      <c r="B809" t="s">
        <v>43</v>
      </c>
      <c r="D809" s="300">
        <f>D801+D802</f>
        <v>0</v>
      </c>
      <c r="E809" s="300">
        <f t="shared" ref="E809:AR809" si="385">E801+E802</f>
        <v>0</v>
      </c>
      <c r="F809" s="300">
        <f t="shared" si="385"/>
        <v>0</v>
      </c>
      <c r="G809" s="300">
        <f t="shared" si="385"/>
        <v>0</v>
      </c>
      <c r="H809" s="300">
        <f t="shared" si="385"/>
        <v>0</v>
      </c>
      <c r="I809" s="300">
        <f t="shared" si="385"/>
        <v>0</v>
      </c>
      <c r="J809" s="300">
        <f t="shared" si="385"/>
        <v>0</v>
      </c>
      <c r="K809" s="300">
        <f t="shared" si="385"/>
        <v>0</v>
      </c>
      <c r="L809" s="300">
        <f t="shared" si="385"/>
        <v>0</v>
      </c>
      <c r="M809" s="300">
        <f t="shared" si="385"/>
        <v>0</v>
      </c>
      <c r="N809" s="300">
        <f t="shared" si="385"/>
        <v>0</v>
      </c>
      <c r="O809" s="300">
        <f t="shared" si="385"/>
        <v>0</v>
      </c>
      <c r="P809" s="300">
        <f t="shared" si="385"/>
        <v>0</v>
      </c>
      <c r="Q809" s="300">
        <f t="shared" si="385"/>
        <v>0</v>
      </c>
      <c r="R809" s="300">
        <f t="shared" si="385"/>
        <v>0</v>
      </c>
      <c r="S809" s="300">
        <f t="shared" si="385"/>
        <v>0</v>
      </c>
      <c r="T809" s="300">
        <f t="shared" si="385"/>
        <v>0</v>
      </c>
      <c r="U809" s="300">
        <f t="shared" si="385"/>
        <v>0</v>
      </c>
      <c r="V809" s="300">
        <f t="shared" si="385"/>
        <v>0</v>
      </c>
      <c r="W809" s="300">
        <f t="shared" si="385"/>
        <v>0</v>
      </c>
      <c r="X809" s="300">
        <f t="shared" si="385"/>
        <v>0</v>
      </c>
      <c r="Y809" s="300">
        <f t="shared" si="385"/>
        <v>0</v>
      </c>
      <c r="Z809" s="300">
        <f t="shared" si="385"/>
        <v>0</v>
      </c>
      <c r="AA809" s="300">
        <f t="shared" si="385"/>
        <v>0</v>
      </c>
      <c r="AB809" s="300">
        <f t="shared" si="385"/>
        <v>0</v>
      </c>
      <c r="AC809" s="300">
        <f t="shared" si="385"/>
        <v>0</v>
      </c>
      <c r="AD809" s="300">
        <f t="shared" si="385"/>
        <v>0</v>
      </c>
      <c r="AE809" s="300">
        <f t="shared" si="385"/>
        <v>0</v>
      </c>
      <c r="AF809" s="300">
        <f t="shared" si="385"/>
        <v>0</v>
      </c>
      <c r="AG809" s="300">
        <f t="shared" si="385"/>
        <v>0</v>
      </c>
      <c r="AH809" s="300">
        <f t="shared" si="385"/>
        <v>0</v>
      </c>
      <c r="AI809" s="300">
        <f t="shared" si="385"/>
        <v>0</v>
      </c>
      <c r="AJ809" s="300">
        <f t="shared" si="385"/>
        <v>0</v>
      </c>
      <c r="AK809" s="300">
        <f t="shared" si="385"/>
        <v>0</v>
      </c>
      <c r="AL809" s="300">
        <f t="shared" si="385"/>
        <v>0</v>
      </c>
      <c r="AM809" s="300">
        <f t="shared" si="385"/>
        <v>0</v>
      </c>
      <c r="AN809" s="300">
        <f t="shared" si="385"/>
        <v>0</v>
      </c>
      <c r="AO809" s="300">
        <f t="shared" si="385"/>
        <v>0</v>
      </c>
      <c r="AP809" s="300">
        <f t="shared" si="385"/>
        <v>0</v>
      </c>
      <c r="AQ809" s="300">
        <f t="shared" si="385"/>
        <v>0</v>
      </c>
      <c r="AR809" s="300">
        <f t="shared" si="385"/>
        <v>0</v>
      </c>
    </row>
    <row r="810" spans="2:44">
      <c r="B810" t="s">
        <v>44</v>
      </c>
      <c r="D810" s="300">
        <f>D803+D804</f>
        <v>0</v>
      </c>
      <c r="E810" s="300">
        <f t="shared" ref="E810:AR810" si="386">E803+E804</f>
        <v>0</v>
      </c>
      <c r="F810" s="300">
        <f t="shared" si="386"/>
        <v>0</v>
      </c>
      <c r="G810" s="300">
        <f t="shared" si="386"/>
        <v>0</v>
      </c>
      <c r="H810" s="300">
        <f t="shared" si="386"/>
        <v>0</v>
      </c>
      <c r="I810" s="300">
        <f t="shared" si="386"/>
        <v>0</v>
      </c>
      <c r="J810" s="300">
        <f t="shared" si="386"/>
        <v>0</v>
      </c>
      <c r="K810" s="300">
        <f t="shared" si="386"/>
        <v>0</v>
      </c>
      <c r="L810" s="300">
        <f t="shared" si="386"/>
        <v>0</v>
      </c>
      <c r="M810" s="300">
        <f t="shared" si="386"/>
        <v>0</v>
      </c>
      <c r="N810" s="300">
        <f t="shared" si="386"/>
        <v>0</v>
      </c>
      <c r="O810" s="300">
        <f t="shared" si="386"/>
        <v>0</v>
      </c>
      <c r="P810" s="300">
        <f t="shared" si="386"/>
        <v>0</v>
      </c>
      <c r="Q810" s="300">
        <f t="shared" si="386"/>
        <v>0</v>
      </c>
      <c r="R810" s="300">
        <f t="shared" si="386"/>
        <v>0</v>
      </c>
      <c r="S810" s="300">
        <f t="shared" si="386"/>
        <v>0</v>
      </c>
      <c r="T810" s="300">
        <f t="shared" si="386"/>
        <v>0</v>
      </c>
      <c r="U810" s="300">
        <f t="shared" si="386"/>
        <v>0</v>
      </c>
      <c r="V810" s="300">
        <f t="shared" si="386"/>
        <v>0</v>
      </c>
      <c r="W810" s="300">
        <f t="shared" si="386"/>
        <v>0</v>
      </c>
      <c r="X810" s="300">
        <f t="shared" si="386"/>
        <v>0</v>
      </c>
      <c r="Y810" s="300">
        <f t="shared" si="386"/>
        <v>0</v>
      </c>
      <c r="Z810" s="300">
        <f t="shared" si="386"/>
        <v>0</v>
      </c>
      <c r="AA810" s="300">
        <f t="shared" si="386"/>
        <v>0</v>
      </c>
      <c r="AB810" s="300">
        <f t="shared" si="386"/>
        <v>0</v>
      </c>
      <c r="AC810" s="300">
        <f t="shared" si="386"/>
        <v>0</v>
      </c>
      <c r="AD810" s="300">
        <f t="shared" si="386"/>
        <v>0</v>
      </c>
      <c r="AE810" s="300">
        <f t="shared" si="386"/>
        <v>0</v>
      </c>
      <c r="AF810" s="300">
        <f t="shared" si="386"/>
        <v>0</v>
      </c>
      <c r="AG810" s="300">
        <f t="shared" si="386"/>
        <v>0</v>
      </c>
      <c r="AH810" s="300">
        <f t="shared" si="386"/>
        <v>0</v>
      </c>
      <c r="AI810" s="300">
        <f t="shared" si="386"/>
        <v>0</v>
      </c>
      <c r="AJ810" s="300">
        <f t="shared" si="386"/>
        <v>0</v>
      </c>
      <c r="AK810" s="300">
        <f t="shared" si="386"/>
        <v>0</v>
      </c>
      <c r="AL810" s="300">
        <f t="shared" si="386"/>
        <v>0</v>
      </c>
      <c r="AM810" s="300">
        <f t="shared" si="386"/>
        <v>0</v>
      </c>
      <c r="AN810" s="300">
        <f t="shared" si="386"/>
        <v>0</v>
      </c>
      <c r="AO810" s="300">
        <f t="shared" si="386"/>
        <v>0</v>
      </c>
      <c r="AP810" s="300">
        <f t="shared" si="386"/>
        <v>0</v>
      </c>
      <c r="AQ810" s="300">
        <f t="shared" si="386"/>
        <v>0</v>
      </c>
      <c r="AR810" s="300">
        <f t="shared" si="386"/>
        <v>0</v>
      </c>
    </row>
    <row r="811" spans="2:44">
      <c r="B811" t="s">
        <v>38</v>
      </c>
      <c r="D811" s="300">
        <f>D805</f>
        <v>3689.647682969</v>
      </c>
      <c r="E811" s="300">
        <f t="shared" ref="E811:AR811" si="387">E805</f>
        <v>2576.1133304116001</v>
      </c>
      <c r="F811" s="300">
        <f t="shared" si="387"/>
        <v>3293.7423118248003</v>
      </c>
      <c r="G811" s="300">
        <f t="shared" si="387"/>
        <v>2140.5348951033002</v>
      </c>
      <c r="H811" s="300">
        <f t="shared" si="387"/>
        <v>7599.8154134093984</v>
      </c>
      <c r="I811" s="300">
        <f t="shared" si="387"/>
        <v>5769.154607021801</v>
      </c>
      <c r="J811" s="300">
        <f t="shared" si="387"/>
        <v>2605.3965419747001</v>
      </c>
      <c r="K811" s="300">
        <f t="shared" si="387"/>
        <v>2596.988998186001</v>
      </c>
      <c r="L811" s="300">
        <f t="shared" si="387"/>
        <v>4390.5504596577994</v>
      </c>
      <c r="M811" s="300">
        <f t="shared" si="387"/>
        <v>1704.3809743027998</v>
      </c>
      <c r="N811" s="300">
        <f t="shared" si="387"/>
        <v>8847.0976975857011</v>
      </c>
      <c r="O811" s="300">
        <f t="shared" si="387"/>
        <v>1068.0179626902002</v>
      </c>
      <c r="P811" s="300">
        <f t="shared" si="387"/>
        <v>2907.2868998751001</v>
      </c>
      <c r="Q811" s="300">
        <f t="shared" si="387"/>
        <v>1374.8261206901</v>
      </c>
      <c r="R811" s="300">
        <f t="shared" si="387"/>
        <v>1750.1717040946003</v>
      </c>
      <c r="S811" s="300">
        <f t="shared" si="387"/>
        <v>3680.8004322262987</v>
      </c>
      <c r="T811" s="300">
        <f t="shared" si="387"/>
        <v>1198.4892459847999</v>
      </c>
      <c r="U811" s="300">
        <f t="shared" si="387"/>
        <v>1953.5249455747999</v>
      </c>
      <c r="V811" s="300">
        <f t="shared" si="387"/>
        <v>2138.7169314494004</v>
      </c>
      <c r="W811" s="300">
        <f t="shared" si="387"/>
        <v>1022.8726689997</v>
      </c>
      <c r="X811" s="300">
        <f t="shared" si="387"/>
        <v>5414.6192042541006</v>
      </c>
      <c r="Y811" s="300">
        <f t="shared" si="387"/>
        <v>1143.7156116522999</v>
      </c>
      <c r="Z811" s="300">
        <f t="shared" si="387"/>
        <v>1728.4332975605</v>
      </c>
      <c r="AA811" s="300">
        <f t="shared" si="387"/>
        <v>1246.4900801650999</v>
      </c>
      <c r="AB811" s="300">
        <f t="shared" si="387"/>
        <v>1299.0903698927998</v>
      </c>
      <c r="AC811" s="300">
        <f t="shared" si="387"/>
        <v>2964.6413677872006</v>
      </c>
      <c r="AD811" s="300">
        <f t="shared" si="387"/>
        <v>2108.0856329352996</v>
      </c>
      <c r="AE811" s="300">
        <f t="shared" si="387"/>
        <v>1864.3798546616999</v>
      </c>
      <c r="AF811" s="300">
        <f t="shared" si="387"/>
        <v>2242.4232389721997</v>
      </c>
      <c r="AG811" s="300">
        <f t="shared" si="387"/>
        <v>3128.96446363726</v>
      </c>
      <c r="AH811" s="300">
        <f t="shared" si="387"/>
        <v>3581.74999999999</v>
      </c>
      <c r="AI811" s="300">
        <f t="shared" si="387"/>
        <v>7700</v>
      </c>
      <c r="AJ811" s="300">
        <f t="shared" si="387"/>
        <v>9430</v>
      </c>
      <c r="AK811" s="300">
        <f t="shared" si="387"/>
        <v>11160</v>
      </c>
      <c r="AL811" s="300">
        <f t="shared" si="387"/>
        <v>12890</v>
      </c>
      <c r="AM811" s="300">
        <f t="shared" si="387"/>
        <v>14620</v>
      </c>
      <c r="AN811" s="300">
        <f t="shared" si="387"/>
        <v>16350</v>
      </c>
      <c r="AO811" s="300">
        <f t="shared" si="387"/>
        <v>18080</v>
      </c>
      <c r="AP811" s="300">
        <f t="shared" si="387"/>
        <v>19810</v>
      </c>
      <c r="AQ811" s="300">
        <f t="shared" si="387"/>
        <v>21540</v>
      </c>
      <c r="AR811" s="300">
        <f t="shared" si="387"/>
        <v>23270</v>
      </c>
    </row>
    <row r="812" spans="2:44">
      <c r="B812" t="s">
        <v>161</v>
      </c>
    </row>
    <row r="813" spans="2:44">
      <c r="B813" t="s">
        <v>154</v>
      </c>
      <c r="D813" s="300">
        <f>D797+D799</f>
        <v>3532.4297734321608</v>
      </c>
      <c r="E813" s="300">
        <f t="shared" ref="E813:AR813" si="388">E797+E799</f>
        <v>5684.1550478941617</v>
      </c>
      <c r="F813" s="300">
        <f t="shared" si="388"/>
        <v>11513.562036182082</v>
      </c>
      <c r="G813" s="300">
        <f t="shared" si="388"/>
        <v>16052.100267093441</v>
      </c>
      <c r="H813" s="300">
        <f t="shared" si="388"/>
        <v>27071.383714435287</v>
      </c>
      <c r="I813" s="300">
        <f t="shared" si="388"/>
        <v>31394.539924245193</v>
      </c>
      <c r="J813" s="300">
        <f t="shared" si="388"/>
        <v>35530.718479974152</v>
      </c>
      <c r="K813" s="300">
        <f t="shared" si="388"/>
        <v>24076.276625713035</v>
      </c>
      <c r="L813" s="300">
        <f t="shared" si="388"/>
        <v>19079.582305220079</v>
      </c>
      <c r="M813" s="300">
        <f t="shared" si="388"/>
        <v>14691.206749090721</v>
      </c>
      <c r="N813" s="300">
        <f t="shared" si="388"/>
        <v>14496.0323390428</v>
      </c>
      <c r="O813" s="300">
        <f t="shared" si="388"/>
        <v>12245.442218670963</v>
      </c>
      <c r="P813" s="300">
        <f t="shared" si="388"/>
        <v>9932.2267471274445</v>
      </c>
      <c r="Q813" s="300">
        <f t="shared" si="388"/>
        <v>7689.2781163030404</v>
      </c>
      <c r="R813" s="300">
        <f t="shared" si="388"/>
        <v>5271.5471514112796</v>
      </c>
      <c r="S813" s="300">
        <f t="shared" si="388"/>
        <v>2020.7033809791999</v>
      </c>
      <c r="T813" s="300">
        <f t="shared" si="388"/>
        <v>1877.15252491296</v>
      </c>
      <c r="U813" s="300">
        <f t="shared" si="388"/>
        <v>2328.180992734</v>
      </c>
      <c r="V813" s="300">
        <f t="shared" si="388"/>
        <v>3189.0002439071195</v>
      </c>
      <c r="W813" s="300">
        <f t="shared" si="388"/>
        <v>3411.0865915227205</v>
      </c>
      <c r="X813" s="300">
        <f t="shared" si="388"/>
        <v>5970.7952095397613</v>
      </c>
      <c r="Y813" s="300">
        <f t="shared" si="388"/>
        <v>11337.001777520642</v>
      </c>
      <c r="Z813" s="300">
        <f t="shared" si="388"/>
        <v>14259.223785271834</v>
      </c>
      <c r="AA813" s="300">
        <f t="shared" si="388"/>
        <v>3866.5701295293602</v>
      </c>
      <c r="AB813" s="300">
        <f t="shared" si="388"/>
        <v>3043.9688949130414</v>
      </c>
      <c r="AC813" s="300">
        <f t="shared" si="388"/>
        <v>3066.4634202721591</v>
      </c>
      <c r="AD813" s="300">
        <f t="shared" si="388"/>
        <v>2366.7287954674407</v>
      </c>
      <c r="AE813" s="300">
        <f t="shared" si="388"/>
        <v>3828.6369816976808</v>
      </c>
      <c r="AF813" s="300">
        <f t="shared" si="388"/>
        <v>5896.5055725579186</v>
      </c>
      <c r="AG813" s="300">
        <f t="shared" si="388"/>
        <v>19997.545053089052</v>
      </c>
      <c r="AH813" s="300">
        <f t="shared" si="388"/>
        <v>26743.551335669563</v>
      </c>
      <c r="AI813" s="300">
        <f t="shared" si="388"/>
        <v>35486.916038914715</v>
      </c>
      <c r="AJ813" s="300">
        <f t="shared" si="388"/>
        <v>42820.730398024127</v>
      </c>
      <c r="AK813" s="300">
        <f t="shared" si="388"/>
        <v>23800</v>
      </c>
      <c r="AL813" s="300">
        <f t="shared" si="388"/>
        <v>25700</v>
      </c>
      <c r="AM813" s="300">
        <f t="shared" si="388"/>
        <v>25100</v>
      </c>
      <c r="AN813" s="300">
        <f t="shared" si="388"/>
        <v>24600</v>
      </c>
      <c r="AO813" s="300">
        <f t="shared" si="388"/>
        <v>24600</v>
      </c>
      <c r="AP813" s="300">
        <f t="shared" si="388"/>
        <v>24600</v>
      </c>
      <c r="AQ813" s="300">
        <f t="shared" si="388"/>
        <v>24600</v>
      </c>
      <c r="AR813" s="300">
        <f t="shared" si="388"/>
        <v>24600</v>
      </c>
    </row>
    <row r="814" spans="2:44">
      <c r="B814" t="s">
        <v>155</v>
      </c>
      <c r="D814" s="300">
        <f>D798+D800</f>
        <v>883.10744335803997</v>
      </c>
      <c r="E814" s="300">
        <f t="shared" ref="E814:AR814" si="389">E798+E800</f>
        <v>1421.0387619735397</v>
      </c>
      <c r="F814" s="300">
        <f t="shared" si="389"/>
        <v>2878.3905090455196</v>
      </c>
      <c r="G814" s="300">
        <f t="shared" si="389"/>
        <v>4013.0250667733599</v>
      </c>
      <c r="H814" s="300">
        <f t="shared" si="389"/>
        <v>6767.84592860882</v>
      </c>
      <c r="I814" s="300">
        <f t="shared" si="389"/>
        <v>7848.6349810612946</v>
      </c>
      <c r="J814" s="300">
        <f t="shared" si="389"/>
        <v>8882.6796199935361</v>
      </c>
      <c r="K814" s="300">
        <f t="shared" si="389"/>
        <v>6019.0691564282579</v>
      </c>
      <c r="L814" s="300">
        <f t="shared" si="389"/>
        <v>4769.895576305018</v>
      </c>
      <c r="M814" s="300">
        <f t="shared" si="389"/>
        <v>3672.8016872726794</v>
      </c>
      <c r="N814" s="300">
        <f t="shared" si="389"/>
        <v>3624.0080847606996</v>
      </c>
      <c r="O814" s="300">
        <f t="shared" si="389"/>
        <v>3061.3605546677404</v>
      </c>
      <c r="P814" s="300">
        <f t="shared" si="389"/>
        <v>2483.0566867818598</v>
      </c>
      <c r="Q814" s="300">
        <f t="shared" si="389"/>
        <v>1922.3195290757594</v>
      </c>
      <c r="R814" s="300">
        <f t="shared" si="389"/>
        <v>1317.8867878528195</v>
      </c>
      <c r="S814" s="300">
        <f t="shared" si="389"/>
        <v>505.17584524479992</v>
      </c>
      <c r="T814" s="300">
        <f t="shared" si="389"/>
        <v>469.28813122823988</v>
      </c>
      <c r="U814" s="300">
        <f t="shared" si="389"/>
        <v>582.04524818349989</v>
      </c>
      <c r="V814" s="300">
        <f t="shared" si="389"/>
        <v>797.25006097677965</v>
      </c>
      <c r="W814" s="300">
        <f t="shared" si="389"/>
        <v>852.77164788067978</v>
      </c>
      <c r="X814" s="300">
        <f t="shared" si="389"/>
        <v>1492.6988023849397</v>
      </c>
      <c r="Y814" s="300">
        <f t="shared" si="389"/>
        <v>2834.2504443801599</v>
      </c>
      <c r="Z814" s="300">
        <f t="shared" si="389"/>
        <v>3564.8059463179575</v>
      </c>
      <c r="AA814" s="300">
        <f t="shared" si="389"/>
        <v>966.64253238233994</v>
      </c>
      <c r="AB814" s="300">
        <f t="shared" si="389"/>
        <v>760.99222372826011</v>
      </c>
      <c r="AC814" s="300">
        <f t="shared" si="389"/>
        <v>766.61585506803965</v>
      </c>
      <c r="AD814" s="300">
        <f t="shared" si="389"/>
        <v>591.68219886685995</v>
      </c>
      <c r="AE814" s="300">
        <f t="shared" si="389"/>
        <v>957.15924542441996</v>
      </c>
      <c r="AF814" s="300">
        <f t="shared" si="389"/>
        <v>1474.1263931394792</v>
      </c>
      <c r="AG814" s="300">
        <f t="shared" si="389"/>
        <v>4999.3862632722612</v>
      </c>
      <c r="AH814" s="300">
        <f t="shared" si="389"/>
        <v>6534.6180724564656</v>
      </c>
      <c r="AI814" s="300">
        <f t="shared" si="389"/>
        <v>9513.0839610852872</v>
      </c>
      <c r="AJ814" s="300">
        <f t="shared" si="389"/>
        <v>17179.269601975877</v>
      </c>
      <c r="AK814" s="300">
        <f t="shared" si="389"/>
        <v>6900</v>
      </c>
      <c r="AL814" s="300">
        <f t="shared" si="389"/>
        <v>6900</v>
      </c>
      <c r="AM814" s="300">
        <f t="shared" si="389"/>
        <v>6900</v>
      </c>
      <c r="AN814" s="300">
        <f t="shared" si="389"/>
        <v>6900</v>
      </c>
      <c r="AO814" s="300">
        <f t="shared" si="389"/>
        <v>6900</v>
      </c>
      <c r="AP814" s="300">
        <f t="shared" si="389"/>
        <v>6900</v>
      </c>
      <c r="AQ814" s="300">
        <f t="shared" si="389"/>
        <v>6900</v>
      </c>
      <c r="AR814" s="300">
        <f t="shared" si="389"/>
        <v>6900</v>
      </c>
    </row>
    <row r="815" spans="2:44">
      <c r="B815" t="s">
        <v>156</v>
      </c>
      <c r="D815" s="300">
        <f>D813+D814</f>
        <v>4415.5372167902005</v>
      </c>
      <c r="E815" s="300">
        <f t="shared" ref="E815:AR815" si="390">E813+E814</f>
        <v>7105.1938098677019</v>
      </c>
      <c r="F815" s="300">
        <f t="shared" si="390"/>
        <v>14391.952545227601</v>
      </c>
      <c r="G815" s="300">
        <f t="shared" si="390"/>
        <v>20065.125333866803</v>
      </c>
      <c r="H815" s="300">
        <f t="shared" si="390"/>
        <v>33839.229643044106</v>
      </c>
      <c r="I815" s="300">
        <f t="shared" si="390"/>
        <v>39243.174905306485</v>
      </c>
      <c r="J815" s="300">
        <f t="shared" si="390"/>
        <v>44413.398099967686</v>
      </c>
      <c r="K815" s="300">
        <f t="shared" si="390"/>
        <v>30095.345782141292</v>
      </c>
      <c r="L815" s="300">
        <f t="shared" si="390"/>
        <v>23849.477881525097</v>
      </c>
      <c r="M815" s="300">
        <f t="shared" si="390"/>
        <v>18364.008436363401</v>
      </c>
      <c r="N815" s="300">
        <f t="shared" si="390"/>
        <v>18120.040423803501</v>
      </c>
      <c r="O815" s="300">
        <f t="shared" si="390"/>
        <v>15306.802773338704</v>
      </c>
      <c r="P815" s="300">
        <f t="shared" si="390"/>
        <v>12415.283433909304</v>
      </c>
      <c r="Q815" s="300">
        <f t="shared" si="390"/>
        <v>9611.5976453787989</v>
      </c>
      <c r="R815" s="300">
        <f t="shared" si="390"/>
        <v>6589.4339392640995</v>
      </c>
      <c r="S815" s="300">
        <f t="shared" si="390"/>
        <v>2525.8792262239999</v>
      </c>
      <c r="T815" s="300">
        <f t="shared" si="390"/>
        <v>2346.4406561411997</v>
      </c>
      <c r="U815" s="300">
        <f t="shared" si="390"/>
        <v>2910.2262409175</v>
      </c>
      <c r="V815" s="300">
        <f t="shared" si="390"/>
        <v>3986.2503048838989</v>
      </c>
      <c r="W815" s="300">
        <f t="shared" si="390"/>
        <v>4263.8582394034001</v>
      </c>
      <c r="X815" s="300">
        <f t="shared" si="390"/>
        <v>7463.4940119247012</v>
      </c>
      <c r="Y815" s="300">
        <f t="shared" si="390"/>
        <v>14171.252221900802</v>
      </c>
      <c r="Z815" s="300">
        <f t="shared" si="390"/>
        <v>17824.029731589791</v>
      </c>
      <c r="AA815" s="300">
        <f t="shared" si="390"/>
        <v>4833.2126619116998</v>
      </c>
      <c r="AB815" s="300">
        <f t="shared" si="390"/>
        <v>3804.9611186413013</v>
      </c>
      <c r="AC815" s="300">
        <f t="shared" si="390"/>
        <v>3833.0792753401988</v>
      </c>
      <c r="AD815" s="300">
        <f t="shared" si="390"/>
        <v>2958.4109943343005</v>
      </c>
      <c r="AE815" s="300">
        <f t="shared" si="390"/>
        <v>4785.7962271221004</v>
      </c>
      <c r="AF815" s="300">
        <f t="shared" si="390"/>
        <v>7370.6319656973974</v>
      </c>
      <c r="AG815" s="300">
        <f t="shared" si="390"/>
        <v>24996.931316361311</v>
      </c>
      <c r="AH815" s="300">
        <f t="shared" si="390"/>
        <v>33278.169408126028</v>
      </c>
      <c r="AI815" s="300">
        <f t="shared" si="390"/>
        <v>45000</v>
      </c>
      <c r="AJ815" s="300">
        <f t="shared" si="390"/>
        <v>60000</v>
      </c>
      <c r="AK815" s="300">
        <f t="shared" si="390"/>
        <v>30700</v>
      </c>
      <c r="AL815" s="300">
        <f t="shared" si="390"/>
        <v>32600</v>
      </c>
      <c r="AM815" s="300">
        <f t="shared" si="390"/>
        <v>32000</v>
      </c>
      <c r="AN815" s="300">
        <f t="shared" si="390"/>
        <v>31500</v>
      </c>
      <c r="AO815" s="300">
        <f t="shared" si="390"/>
        <v>31500</v>
      </c>
      <c r="AP815" s="300">
        <f t="shared" si="390"/>
        <v>31500</v>
      </c>
      <c r="AQ815" s="300">
        <f t="shared" si="390"/>
        <v>31500</v>
      </c>
      <c r="AR815" s="300">
        <f t="shared" si="390"/>
        <v>31500</v>
      </c>
    </row>
    <row r="816" spans="2:44">
      <c r="B816" t="s">
        <v>38</v>
      </c>
      <c r="D816" s="300">
        <f>D805</f>
        <v>3689.647682969</v>
      </c>
      <c r="E816" s="300">
        <f t="shared" ref="E816:AR816" si="391">E805</f>
        <v>2576.1133304116001</v>
      </c>
      <c r="F816" s="300">
        <f t="shared" si="391"/>
        <v>3293.7423118248003</v>
      </c>
      <c r="G816" s="300">
        <f t="shared" si="391"/>
        <v>2140.5348951033002</v>
      </c>
      <c r="H816" s="300">
        <f t="shared" si="391"/>
        <v>7599.8154134093984</v>
      </c>
      <c r="I816" s="300">
        <f t="shared" si="391"/>
        <v>5769.154607021801</v>
      </c>
      <c r="J816" s="300">
        <f t="shared" si="391"/>
        <v>2605.3965419747001</v>
      </c>
      <c r="K816" s="300">
        <f t="shared" si="391"/>
        <v>2596.988998186001</v>
      </c>
      <c r="L816" s="300">
        <f t="shared" si="391"/>
        <v>4390.5504596577994</v>
      </c>
      <c r="M816" s="300">
        <f t="shared" si="391"/>
        <v>1704.3809743027998</v>
      </c>
      <c r="N816" s="300">
        <f t="shared" si="391"/>
        <v>8847.0976975857011</v>
      </c>
      <c r="O816" s="300">
        <f t="shared" si="391"/>
        <v>1068.0179626902002</v>
      </c>
      <c r="P816" s="300">
        <f t="shared" si="391"/>
        <v>2907.2868998751001</v>
      </c>
      <c r="Q816" s="300">
        <f t="shared" si="391"/>
        <v>1374.8261206901</v>
      </c>
      <c r="R816" s="300">
        <f t="shared" si="391"/>
        <v>1750.1717040946003</v>
      </c>
      <c r="S816" s="300">
        <f t="shared" si="391"/>
        <v>3680.8004322262987</v>
      </c>
      <c r="T816" s="300">
        <f t="shared" si="391"/>
        <v>1198.4892459847999</v>
      </c>
      <c r="U816" s="300">
        <f t="shared" si="391"/>
        <v>1953.5249455747999</v>
      </c>
      <c r="V816" s="300">
        <f t="shared" si="391"/>
        <v>2138.7169314494004</v>
      </c>
      <c r="W816" s="300">
        <f t="shared" si="391"/>
        <v>1022.8726689997</v>
      </c>
      <c r="X816" s="300">
        <f t="shared" si="391"/>
        <v>5414.6192042541006</v>
      </c>
      <c r="Y816" s="300">
        <f t="shared" si="391"/>
        <v>1143.7156116522999</v>
      </c>
      <c r="Z816" s="300">
        <f t="shared" si="391"/>
        <v>1728.4332975605</v>
      </c>
      <c r="AA816" s="300">
        <f t="shared" si="391"/>
        <v>1246.4900801650999</v>
      </c>
      <c r="AB816" s="300">
        <f t="shared" si="391"/>
        <v>1299.0903698927998</v>
      </c>
      <c r="AC816" s="300">
        <f t="shared" si="391"/>
        <v>2964.6413677872006</v>
      </c>
      <c r="AD816" s="300">
        <f t="shared" si="391"/>
        <v>2108.0856329352996</v>
      </c>
      <c r="AE816" s="300">
        <f t="shared" si="391"/>
        <v>1864.3798546616999</v>
      </c>
      <c r="AF816" s="300">
        <f t="shared" si="391"/>
        <v>2242.4232389721997</v>
      </c>
      <c r="AG816" s="300">
        <f t="shared" si="391"/>
        <v>3128.96446363726</v>
      </c>
      <c r="AH816" s="300">
        <f t="shared" si="391"/>
        <v>3581.74999999999</v>
      </c>
      <c r="AI816" s="300">
        <f t="shared" si="391"/>
        <v>7700</v>
      </c>
      <c r="AJ816" s="300">
        <f t="shared" si="391"/>
        <v>9430</v>
      </c>
      <c r="AK816" s="300">
        <f t="shared" si="391"/>
        <v>11160</v>
      </c>
      <c r="AL816" s="300">
        <f t="shared" si="391"/>
        <v>12890</v>
      </c>
      <c r="AM816" s="300">
        <f t="shared" si="391"/>
        <v>14620</v>
      </c>
      <c r="AN816" s="300">
        <f t="shared" si="391"/>
        <v>16350</v>
      </c>
      <c r="AO816" s="300">
        <f t="shared" si="391"/>
        <v>18080</v>
      </c>
      <c r="AP816" s="300">
        <f t="shared" si="391"/>
        <v>19810</v>
      </c>
      <c r="AQ816" s="300">
        <f t="shared" si="391"/>
        <v>21540</v>
      </c>
      <c r="AR816" s="300">
        <f t="shared" si="391"/>
        <v>23270</v>
      </c>
    </row>
    <row r="819" spans="1:44">
      <c r="A819" s="94" t="s">
        <v>162</v>
      </c>
    </row>
    <row r="821" spans="1:44">
      <c r="B821" s="441" t="s">
        <v>156</v>
      </c>
      <c r="C821" s="441"/>
      <c r="D821" s="530">
        <f>D815-D769</f>
        <v>0</v>
      </c>
      <c r="E821" s="530">
        <f t="shared" ref="E821:AR821" si="392">E815-E769</f>
        <v>0</v>
      </c>
      <c r="F821" s="530">
        <f t="shared" si="392"/>
        <v>0</v>
      </c>
      <c r="G821" s="530">
        <f t="shared" si="392"/>
        <v>0</v>
      </c>
      <c r="H821" s="530">
        <f t="shared" si="392"/>
        <v>0</v>
      </c>
      <c r="I821" s="530">
        <f t="shared" si="392"/>
        <v>0</v>
      </c>
      <c r="J821" s="530">
        <f t="shared" si="392"/>
        <v>0</v>
      </c>
      <c r="K821" s="530">
        <f t="shared" si="392"/>
        <v>0</v>
      </c>
      <c r="L821" s="530">
        <f t="shared" si="392"/>
        <v>0</v>
      </c>
      <c r="M821" s="530">
        <f t="shared" si="392"/>
        <v>0</v>
      </c>
      <c r="N821" s="530">
        <f t="shared" si="392"/>
        <v>0</v>
      </c>
      <c r="O821" s="530">
        <f t="shared" si="392"/>
        <v>0</v>
      </c>
      <c r="P821" s="530">
        <f t="shared" si="392"/>
        <v>0</v>
      </c>
      <c r="Q821" s="530">
        <f t="shared" si="392"/>
        <v>0</v>
      </c>
      <c r="R821" s="530">
        <f t="shared" si="392"/>
        <v>0</v>
      </c>
      <c r="S821" s="530">
        <f t="shared" si="392"/>
        <v>0</v>
      </c>
      <c r="T821" s="530">
        <f t="shared" si="392"/>
        <v>0</v>
      </c>
      <c r="U821" s="530">
        <f t="shared" si="392"/>
        <v>0</v>
      </c>
      <c r="V821" s="530">
        <f t="shared" si="392"/>
        <v>0</v>
      </c>
      <c r="W821" s="530">
        <f t="shared" si="392"/>
        <v>0</v>
      </c>
      <c r="X821" s="530">
        <f t="shared" si="392"/>
        <v>0</v>
      </c>
      <c r="Y821" s="530">
        <f t="shared" si="392"/>
        <v>0</v>
      </c>
      <c r="Z821" s="530">
        <f t="shared" si="392"/>
        <v>0</v>
      </c>
      <c r="AA821" s="530">
        <f t="shared" si="392"/>
        <v>0</v>
      </c>
      <c r="AB821" s="530">
        <f t="shared" si="392"/>
        <v>0</v>
      </c>
      <c r="AC821" s="530">
        <f t="shared" si="392"/>
        <v>0</v>
      </c>
      <c r="AD821" s="530">
        <f t="shared" si="392"/>
        <v>0</v>
      </c>
      <c r="AE821" s="530">
        <f t="shared" si="392"/>
        <v>0</v>
      </c>
      <c r="AF821" s="530">
        <f t="shared" si="392"/>
        <v>0</v>
      </c>
      <c r="AG821" s="530">
        <f t="shared" si="392"/>
        <v>0</v>
      </c>
      <c r="AH821" s="530">
        <f t="shared" si="392"/>
        <v>0</v>
      </c>
      <c r="AI821" s="530">
        <f t="shared" si="392"/>
        <v>0</v>
      </c>
      <c r="AJ821" s="530">
        <f t="shared" si="392"/>
        <v>0</v>
      </c>
      <c r="AK821" s="530">
        <f t="shared" si="392"/>
        <v>0</v>
      </c>
      <c r="AL821" s="530">
        <f t="shared" si="392"/>
        <v>0</v>
      </c>
      <c r="AM821" s="530">
        <f t="shared" si="392"/>
        <v>0</v>
      </c>
      <c r="AN821" s="530">
        <f t="shared" si="392"/>
        <v>0</v>
      </c>
      <c r="AO821" s="530">
        <f t="shared" si="392"/>
        <v>0</v>
      </c>
      <c r="AP821" s="530">
        <f t="shared" si="392"/>
        <v>0</v>
      </c>
      <c r="AQ821" s="530">
        <f t="shared" si="392"/>
        <v>0</v>
      </c>
      <c r="AR821" s="530">
        <f t="shared" si="392"/>
        <v>0</v>
      </c>
    </row>
    <row r="822" spans="1:44">
      <c r="B822" s="441" t="s">
        <v>38</v>
      </c>
      <c r="C822" s="441"/>
      <c r="D822" s="530">
        <f>D816-D770</f>
        <v>0</v>
      </c>
      <c r="E822" s="530">
        <f t="shared" ref="E822:AR822" si="393">E816-E770</f>
        <v>0</v>
      </c>
      <c r="F822" s="530">
        <f t="shared" si="393"/>
        <v>0</v>
      </c>
      <c r="G822" s="530">
        <f t="shared" si="393"/>
        <v>0</v>
      </c>
      <c r="H822" s="530">
        <f t="shared" si="393"/>
        <v>0</v>
      </c>
      <c r="I822" s="530">
        <f t="shared" si="393"/>
        <v>0</v>
      </c>
      <c r="J822" s="530">
        <f t="shared" si="393"/>
        <v>0</v>
      </c>
      <c r="K822" s="530">
        <f t="shared" si="393"/>
        <v>0</v>
      </c>
      <c r="L822" s="530">
        <f t="shared" si="393"/>
        <v>0</v>
      </c>
      <c r="M822" s="530">
        <f t="shared" si="393"/>
        <v>0</v>
      </c>
      <c r="N822" s="530">
        <f t="shared" si="393"/>
        <v>0</v>
      </c>
      <c r="O822" s="530">
        <f t="shared" si="393"/>
        <v>0</v>
      </c>
      <c r="P822" s="530">
        <f t="shared" si="393"/>
        <v>0</v>
      </c>
      <c r="Q822" s="530">
        <f t="shared" si="393"/>
        <v>0</v>
      </c>
      <c r="R822" s="530">
        <f t="shared" si="393"/>
        <v>0</v>
      </c>
      <c r="S822" s="530">
        <f t="shared" si="393"/>
        <v>0</v>
      </c>
      <c r="T822" s="530">
        <f t="shared" si="393"/>
        <v>0</v>
      </c>
      <c r="U822" s="530">
        <f t="shared" si="393"/>
        <v>0</v>
      </c>
      <c r="V822" s="530">
        <f t="shared" si="393"/>
        <v>0</v>
      </c>
      <c r="W822" s="530">
        <f t="shared" si="393"/>
        <v>0</v>
      </c>
      <c r="X822" s="530">
        <f t="shared" si="393"/>
        <v>0</v>
      </c>
      <c r="Y822" s="530">
        <f t="shared" si="393"/>
        <v>0</v>
      </c>
      <c r="Z822" s="530">
        <f t="shared" si="393"/>
        <v>0</v>
      </c>
      <c r="AA822" s="530">
        <f t="shared" si="393"/>
        <v>0</v>
      </c>
      <c r="AB822" s="530">
        <f t="shared" si="393"/>
        <v>0</v>
      </c>
      <c r="AC822" s="530">
        <f t="shared" si="393"/>
        <v>0</v>
      </c>
      <c r="AD822" s="530">
        <f t="shared" si="393"/>
        <v>0</v>
      </c>
      <c r="AE822" s="530">
        <f t="shared" si="393"/>
        <v>0</v>
      </c>
      <c r="AF822" s="530">
        <f t="shared" si="393"/>
        <v>0</v>
      </c>
      <c r="AG822" s="530">
        <f t="shared" si="393"/>
        <v>0</v>
      </c>
      <c r="AH822" s="530">
        <f t="shared" si="393"/>
        <v>0</v>
      </c>
      <c r="AI822" s="530">
        <f t="shared" si="393"/>
        <v>0</v>
      </c>
      <c r="AJ822" s="530">
        <f t="shared" si="393"/>
        <v>0</v>
      </c>
      <c r="AK822" s="530">
        <f t="shared" si="393"/>
        <v>0</v>
      </c>
      <c r="AL822" s="530">
        <f t="shared" si="393"/>
        <v>0</v>
      </c>
      <c r="AM822" s="530">
        <f t="shared" si="393"/>
        <v>0</v>
      </c>
      <c r="AN822" s="530">
        <f t="shared" si="393"/>
        <v>0</v>
      </c>
      <c r="AO822" s="530">
        <f t="shared" si="393"/>
        <v>0</v>
      </c>
      <c r="AP822" s="530">
        <f t="shared" si="393"/>
        <v>0</v>
      </c>
      <c r="AQ822" s="530">
        <f t="shared" si="393"/>
        <v>0</v>
      </c>
      <c r="AR822" s="530">
        <f t="shared" si="393"/>
        <v>0</v>
      </c>
    </row>
  </sheetData>
  <phoneticPr fontId="5" type="noConversion"/>
  <conditionalFormatting sqref="V294:CO322">
    <cfRule type="cellIs" dxfId="11" priority="17" operator="equal">
      <formula>""</formula>
    </cfRule>
  </conditionalFormatting>
  <conditionalFormatting sqref="AA432:CO460">
    <cfRule type="cellIs" dxfId="10" priority="16" operator="equal">
      <formula>""</formula>
    </cfRule>
  </conditionalFormatting>
  <conditionalFormatting sqref="AF571:CO603">
    <cfRule type="cellIs" dxfId="9" priority="15" operator="equal">
      <formula>""</formula>
    </cfRule>
  </conditionalFormatting>
  <conditionalFormatting sqref="V328:CO356">
    <cfRule type="cellIs" dxfId="8" priority="14" operator="equal">
      <formula>""</formula>
    </cfRule>
  </conditionalFormatting>
  <conditionalFormatting sqref="AA466:CO494">
    <cfRule type="cellIs" dxfId="7" priority="13" operator="equal">
      <formula>""</formula>
    </cfRule>
  </conditionalFormatting>
  <conditionalFormatting sqref="AF609:CO641">
    <cfRule type="cellIs" dxfId="6" priority="12" operator="equal">
      <formula>""</formula>
    </cfRule>
  </conditionalFormatting>
  <conditionalFormatting sqref="V362:CO390">
    <cfRule type="cellIs" dxfId="5" priority="11" operator="equal">
      <formula>""</formula>
    </cfRule>
  </conditionalFormatting>
  <conditionalFormatting sqref="V396:CO424">
    <cfRule type="cellIs" dxfId="4" priority="10" operator="equal">
      <formula>""</formula>
    </cfRule>
  </conditionalFormatting>
  <conditionalFormatting sqref="AA500:CO528">
    <cfRule type="cellIs" dxfId="3" priority="9" operator="equal">
      <formula>""</formula>
    </cfRule>
  </conditionalFormatting>
  <conditionalFormatting sqref="AA534:CO562">
    <cfRule type="cellIs" dxfId="2" priority="8" operator="equal">
      <formula>""</formula>
    </cfRule>
  </conditionalFormatting>
  <conditionalFormatting sqref="AF647:CO679">
    <cfRule type="cellIs" dxfId="1" priority="6" operator="equal">
      <formula>""</formula>
    </cfRule>
  </conditionalFormatting>
  <conditionalFormatting sqref="AF685:CO717">
    <cfRule type="cellIs" dxfId="0" priority="5" operator="equal">
      <formula>""</formula>
    </cfRule>
  </conditionalFormatting>
  <pageMargins left="0.7" right="0.7" top="0.75" bottom="0.75" header="0.3" footer="0.3"/>
  <pageSetup orientation="portrait" r:id="rId1"/>
  <headerFooter>
    <oddHeader>&amp;C&amp;"Calibri"&amp;10&amp;K000000 [STAFF IN-CONFIDENCE]&amp;1#_x000D_</oddHeader>
    <oddFooter>&amp;C_x000D_&amp;1#&amp;"Calibri"&amp;10&amp;K000000 [STAFF IN-CONFIDENCE]</oddFooter>
  </headerFooter>
  <ignoredErrors>
    <ignoredError sqref="V735" formula="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41367-61A7-4F98-8E44-211C17DB4434}">
  <sheetPr codeName="Sheet10">
    <tabColor theme="9" tint="0.79998168889431442"/>
  </sheetPr>
  <dimension ref="A1"/>
  <sheetViews>
    <sheetView workbookViewId="0">
      <selection activeCell="G59" sqref="G59"/>
    </sheetView>
  </sheetViews>
  <sheetFormatPr defaultRowHeight="15"/>
  <sheetData/>
  <pageMargins left="0.7" right="0.7" top="0.75" bottom="0.75" header="0.3" footer="0.3"/>
  <pageSetup orientation="portrait" r:id="rId1"/>
  <headerFooter>
    <oddHeader>&amp;C&amp;"Calibri"&amp;10&amp;K000000 [STAFF IN-CONFIDENCE]&amp;1#_x000D_</oddHeader>
    <oddFooter>&amp;C_x000D_&amp;1#&amp;"Calibri"&amp;10&amp;K000000 [STAFF IN-CONFIDENCE]</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55B70-1302-47EE-85E0-E8BFF7556AB7}">
  <sheetPr codeName="Sheet5">
    <tabColor theme="2" tint="-9.9978637043366805E-2"/>
  </sheetPr>
  <dimension ref="A1:DI294"/>
  <sheetViews>
    <sheetView zoomScale="115" zoomScaleNormal="115" workbookViewId="0">
      <pane xSplit="3" ySplit="1" topLeftCell="D44" activePane="bottomRight" state="frozen"/>
      <selection pane="bottomRight" activeCell="C62" sqref="C62"/>
      <selection pane="bottomLeft" activeCell="F57" sqref="F57"/>
      <selection pane="topRight" activeCell="F57" sqref="F57"/>
    </sheetView>
  </sheetViews>
  <sheetFormatPr defaultRowHeight="15" outlineLevelRow="3"/>
  <cols>
    <col min="1" max="1" width="14.42578125" customWidth="1"/>
    <col min="2" max="2" width="38.85546875" bestFit="1" customWidth="1"/>
    <col min="3" max="3" width="26" customWidth="1"/>
    <col min="4" max="9" width="9" bestFit="1" customWidth="1"/>
    <col min="10" max="42" width="9.5703125" bestFit="1" customWidth="1"/>
    <col min="43" max="53" width="10.5703125" bestFit="1" customWidth="1"/>
    <col min="54" max="112" width="10.42578125" bestFit="1" customWidth="1"/>
    <col min="113" max="113" width="9.140625" bestFit="1" customWidth="1"/>
  </cols>
  <sheetData>
    <row r="1" spans="1:113" s="72" customFormat="1">
      <c r="C1" s="72" t="s">
        <v>163</v>
      </c>
      <c r="D1" s="72">
        <v>1</v>
      </c>
      <c r="E1" s="72">
        <v>2</v>
      </c>
      <c r="F1" s="72">
        <v>3</v>
      </c>
      <c r="G1" s="72">
        <v>4</v>
      </c>
      <c r="H1" s="72">
        <v>5</v>
      </c>
      <c r="I1" s="72">
        <v>6</v>
      </c>
      <c r="J1" s="72">
        <v>7</v>
      </c>
      <c r="K1" s="72">
        <v>8</v>
      </c>
      <c r="L1" s="72">
        <v>9</v>
      </c>
      <c r="M1" s="72">
        <v>10</v>
      </c>
      <c r="N1" s="72">
        <v>11</v>
      </c>
      <c r="O1" s="72">
        <v>12</v>
      </c>
      <c r="P1" s="72">
        <v>13</v>
      </c>
      <c r="Q1" s="72">
        <v>14</v>
      </c>
      <c r="R1" s="72">
        <v>15</v>
      </c>
      <c r="S1" s="72">
        <v>16</v>
      </c>
      <c r="T1" s="72">
        <v>17</v>
      </c>
      <c r="U1" s="72">
        <v>18</v>
      </c>
      <c r="V1" s="72">
        <v>19</v>
      </c>
      <c r="W1" s="72">
        <v>20</v>
      </c>
      <c r="X1" s="72">
        <v>21</v>
      </c>
      <c r="Y1" s="72">
        <v>22</v>
      </c>
      <c r="Z1" s="72">
        <v>23</v>
      </c>
      <c r="AA1" s="72">
        <v>24</v>
      </c>
      <c r="AB1" s="72">
        <v>25</v>
      </c>
      <c r="AC1" s="72">
        <v>26</v>
      </c>
      <c r="AD1" s="72">
        <v>27</v>
      </c>
      <c r="AE1" s="72">
        <v>28</v>
      </c>
      <c r="AF1" s="72">
        <v>29</v>
      </c>
      <c r="AG1" s="72">
        <v>30</v>
      </c>
      <c r="AH1" s="72">
        <v>31</v>
      </c>
      <c r="AI1" s="72">
        <v>32</v>
      </c>
      <c r="AJ1" s="72">
        <v>33</v>
      </c>
      <c r="AK1" s="72">
        <v>34</v>
      </c>
      <c r="AL1" s="72">
        <v>35</v>
      </c>
      <c r="AM1" s="72">
        <v>36</v>
      </c>
      <c r="AN1" s="72">
        <v>37</v>
      </c>
      <c r="AO1" s="72">
        <v>38</v>
      </c>
      <c r="AP1" s="72">
        <v>39</v>
      </c>
      <c r="AQ1" s="72">
        <v>40</v>
      </c>
      <c r="AR1" s="72">
        <v>41</v>
      </c>
      <c r="AS1" s="72">
        <v>42</v>
      </c>
      <c r="AT1" s="72">
        <v>43</v>
      </c>
      <c r="AU1" s="72">
        <v>44</v>
      </c>
      <c r="AV1" s="72">
        <v>45</v>
      </c>
      <c r="AW1" s="72">
        <v>46</v>
      </c>
      <c r="AX1" s="72">
        <v>47</v>
      </c>
      <c r="AY1" s="72">
        <v>48</v>
      </c>
      <c r="AZ1" s="72">
        <v>49</v>
      </c>
      <c r="BA1" s="72">
        <v>50</v>
      </c>
      <c r="BB1" s="72">
        <v>51</v>
      </c>
      <c r="BC1" s="72">
        <v>52</v>
      </c>
      <c r="BD1" s="72">
        <v>53</v>
      </c>
      <c r="BE1" s="72">
        <v>54</v>
      </c>
      <c r="BF1" s="72">
        <v>55</v>
      </c>
      <c r="BG1" s="72">
        <v>56</v>
      </c>
      <c r="BH1" s="72">
        <v>57</v>
      </c>
      <c r="BI1" s="72">
        <v>58</v>
      </c>
      <c r="BJ1" s="72">
        <v>59</v>
      </c>
      <c r="BK1" s="72">
        <v>60</v>
      </c>
      <c r="BL1" s="72">
        <v>61</v>
      </c>
      <c r="BM1" s="72">
        <v>62</v>
      </c>
      <c r="BN1" s="72">
        <v>63</v>
      </c>
      <c r="BO1" s="72">
        <v>64</v>
      </c>
      <c r="BP1" s="72">
        <v>65</v>
      </c>
      <c r="BQ1" s="72">
        <v>66</v>
      </c>
      <c r="BR1" s="72">
        <v>67</v>
      </c>
      <c r="BS1" s="72">
        <v>68</v>
      </c>
      <c r="BT1" s="72">
        <v>69</v>
      </c>
      <c r="BU1" s="72">
        <v>70</v>
      </c>
      <c r="BV1" s="72">
        <v>71</v>
      </c>
      <c r="BW1" s="72">
        <v>72</v>
      </c>
      <c r="BX1" s="72">
        <v>73</v>
      </c>
      <c r="BY1" s="72">
        <v>74</v>
      </c>
      <c r="BZ1" s="72">
        <v>75</v>
      </c>
      <c r="CA1" s="72">
        <v>76</v>
      </c>
      <c r="CB1" s="72">
        <v>77</v>
      </c>
      <c r="CC1" s="72">
        <v>78</v>
      </c>
      <c r="CD1" s="72">
        <v>79</v>
      </c>
      <c r="CE1" s="72">
        <v>80</v>
      </c>
      <c r="CF1" s="72">
        <v>81</v>
      </c>
      <c r="CG1" s="72">
        <v>82</v>
      </c>
      <c r="CH1" s="72">
        <v>83</v>
      </c>
      <c r="CI1" s="72">
        <v>84</v>
      </c>
      <c r="CJ1" s="72">
        <v>85</v>
      </c>
      <c r="CK1" s="72">
        <v>86</v>
      </c>
      <c r="CL1" s="72">
        <v>87</v>
      </c>
      <c r="CM1" s="72">
        <v>88</v>
      </c>
      <c r="CN1" s="72">
        <v>89</v>
      </c>
      <c r="CO1" s="72">
        <v>90</v>
      </c>
      <c r="CP1" s="72">
        <v>91</v>
      </c>
      <c r="CQ1" s="72">
        <v>92</v>
      </c>
      <c r="CR1" s="72">
        <v>93</v>
      </c>
      <c r="CS1" s="72">
        <v>94</v>
      </c>
      <c r="CT1" s="72">
        <v>95</v>
      </c>
      <c r="CU1" s="72">
        <v>96</v>
      </c>
      <c r="CV1" s="72">
        <v>97</v>
      </c>
      <c r="CW1" s="72">
        <v>98</v>
      </c>
      <c r="CX1" s="72">
        <v>99</v>
      </c>
      <c r="CY1" s="72">
        <v>100</v>
      </c>
      <c r="CZ1" s="72">
        <v>101</v>
      </c>
      <c r="DA1" s="72">
        <v>102</v>
      </c>
      <c r="DB1" s="72">
        <v>103</v>
      </c>
      <c r="DC1" s="72">
        <v>104</v>
      </c>
      <c r="DD1" s="72">
        <v>105</v>
      </c>
      <c r="DE1" s="72">
        <v>106</v>
      </c>
      <c r="DF1" s="72">
        <v>107</v>
      </c>
      <c r="DG1" s="72">
        <v>108</v>
      </c>
      <c r="DH1" s="72">
        <v>109</v>
      </c>
      <c r="DI1" s="72">
        <v>110</v>
      </c>
    </row>
    <row r="2" spans="1:113" s="77" customFormat="1">
      <c r="A2" s="76" t="s">
        <v>164</v>
      </c>
    </row>
    <row r="3" spans="1:113" outlineLevel="2">
      <c r="A3" s="2" t="s">
        <v>165</v>
      </c>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row>
    <row r="4" spans="1:113" s="298" customFormat="1" outlineLevel="2">
      <c r="B4" s="298" t="s">
        <v>41</v>
      </c>
      <c r="D4" s="518" cm="1">
        <f t="array" ref="D4:DI8">TRANSPOSE('Yield tables data'!B6:F115)</f>
        <v>0.4</v>
      </c>
      <c r="E4" s="374">
        <v>2.4</v>
      </c>
      <c r="F4" s="374">
        <v>7.4</v>
      </c>
      <c r="G4" s="374">
        <v>26.1</v>
      </c>
      <c r="H4" s="374">
        <v>57.7</v>
      </c>
      <c r="I4" s="374">
        <v>99.5</v>
      </c>
      <c r="J4" s="374">
        <v>145.4</v>
      </c>
      <c r="K4" s="374">
        <v>187.8</v>
      </c>
      <c r="L4" s="374">
        <v>221.3</v>
      </c>
      <c r="M4" s="374">
        <v>251.5</v>
      </c>
      <c r="N4" s="374">
        <v>281</v>
      </c>
      <c r="O4" s="374">
        <v>312.8</v>
      </c>
      <c r="P4" s="374">
        <v>346.9</v>
      </c>
      <c r="Q4" s="374">
        <v>383.2</v>
      </c>
      <c r="R4" s="374">
        <v>421.4</v>
      </c>
      <c r="S4" s="374">
        <v>461.1</v>
      </c>
      <c r="T4" s="374">
        <v>501.8</v>
      </c>
      <c r="U4" s="374">
        <v>542.9</v>
      </c>
      <c r="V4" s="374">
        <v>584.20000000000005</v>
      </c>
      <c r="W4" s="374">
        <v>625.5</v>
      </c>
      <c r="X4" s="374">
        <v>666.2</v>
      </c>
      <c r="Y4" s="374">
        <v>706.9</v>
      </c>
      <c r="Z4" s="374">
        <v>747.4</v>
      </c>
      <c r="AA4" s="374">
        <v>787.6</v>
      </c>
      <c r="AB4" s="374">
        <v>827.6</v>
      </c>
      <c r="AC4" s="374">
        <v>867</v>
      </c>
      <c r="AD4" s="374">
        <v>906</v>
      </c>
      <c r="AE4" s="374">
        <v>944.5</v>
      </c>
      <c r="AF4" s="374">
        <v>982.6</v>
      </c>
      <c r="AG4" s="374">
        <v>1020.1</v>
      </c>
      <c r="AH4" s="374">
        <v>1056.5</v>
      </c>
      <c r="AI4" s="374">
        <v>1092.3</v>
      </c>
      <c r="AJ4" s="374">
        <v>1127.5</v>
      </c>
      <c r="AK4" s="374">
        <v>1161.8</v>
      </c>
      <c r="AL4" s="374">
        <v>1195.4000000000001</v>
      </c>
      <c r="AM4" s="374">
        <v>1228.4000000000001</v>
      </c>
      <c r="AN4" s="374">
        <v>1260.7</v>
      </c>
      <c r="AO4" s="374">
        <v>1292.5</v>
      </c>
      <c r="AP4" s="374">
        <v>1323.7</v>
      </c>
      <c r="AQ4" s="374">
        <v>1354.6</v>
      </c>
      <c r="AR4" s="374">
        <v>1385.3</v>
      </c>
      <c r="AS4" s="374">
        <v>1415.3</v>
      </c>
      <c r="AT4" s="374">
        <v>1444.8</v>
      </c>
      <c r="AU4" s="374">
        <v>1473.8</v>
      </c>
      <c r="AV4" s="374">
        <v>1502.4</v>
      </c>
      <c r="AW4" s="374">
        <v>1530.5</v>
      </c>
      <c r="AX4" s="374">
        <v>1558.1</v>
      </c>
      <c r="AY4" s="374">
        <v>1585.4</v>
      </c>
      <c r="AZ4" s="374">
        <v>1612.5</v>
      </c>
      <c r="BA4" s="374">
        <v>1639.1</v>
      </c>
      <c r="BB4" s="374">
        <v>1665.6999999999998</v>
      </c>
      <c r="BC4" s="374">
        <v>1692.2999999999997</v>
      </c>
      <c r="BD4" s="374">
        <v>1718.8999999999996</v>
      </c>
      <c r="BE4" s="374">
        <v>1745.4999999999995</v>
      </c>
      <c r="BF4" s="374">
        <v>1772.0999999999995</v>
      </c>
      <c r="BG4" s="374">
        <v>1798.6999999999994</v>
      </c>
      <c r="BH4" s="374">
        <v>1825.2999999999993</v>
      </c>
      <c r="BI4" s="374">
        <v>1851.8999999999992</v>
      </c>
      <c r="BJ4" s="374">
        <v>1878.4999999999991</v>
      </c>
      <c r="BK4" s="374">
        <v>1905.099999999999</v>
      </c>
      <c r="BL4" s="374">
        <v>1931.6999999999989</v>
      </c>
      <c r="BM4" s="374">
        <v>1958.2999999999988</v>
      </c>
      <c r="BN4" s="374">
        <v>1984.8999999999987</v>
      </c>
      <c r="BO4" s="374">
        <v>2011.4999999999986</v>
      </c>
      <c r="BP4" s="374">
        <v>2038.0999999999985</v>
      </c>
      <c r="BQ4" s="374">
        <v>2064.6999999999985</v>
      </c>
      <c r="BR4" s="374">
        <v>2091.2999999999984</v>
      </c>
      <c r="BS4" s="374">
        <v>2117.8999999999983</v>
      </c>
      <c r="BT4" s="374">
        <v>2144.4999999999982</v>
      </c>
      <c r="BU4" s="374">
        <v>2171.0999999999981</v>
      </c>
      <c r="BV4" s="374">
        <v>2197.699999999998</v>
      </c>
      <c r="BW4" s="374">
        <v>2224.2999999999979</v>
      </c>
      <c r="BX4" s="374">
        <v>2250.8999999999978</v>
      </c>
      <c r="BY4" s="374">
        <v>2277.4999999999977</v>
      </c>
      <c r="BZ4" s="374">
        <v>2304.0999999999976</v>
      </c>
      <c r="CA4" s="374">
        <v>2330.6999999999975</v>
      </c>
      <c r="CB4" s="374">
        <v>2357.2999999999975</v>
      </c>
      <c r="CC4" s="374">
        <v>2383.8999999999974</v>
      </c>
      <c r="CD4" s="374">
        <v>2410.4999999999973</v>
      </c>
      <c r="CE4" s="374">
        <v>2437.0999999999972</v>
      </c>
      <c r="CF4" s="374">
        <v>2463.6999999999971</v>
      </c>
      <c r="CG4" s="374">
        <v>2490.299999999997</v>
      </c>
      <c r="CH4" s="374">
        <v>2516.8999999999969</v>
      </c>
      <c r="CI4" s="374">
        <v>2543.4999999999968</v>
      </c>
      <c r="CJ4" s="374">
        <v>2570.0999999999967</v>
      </c>
      <c r="CK4" s="374">
        <v>2596.6999999999966</v>
      </c>
      <c r="CL4" s="374">
        <v>2623.2999999999965</v>
      </c>
      <c r="CM4" s="374">
        <v>2649.8999999999965</v>
      </c>
      <c r="CN4" s="374">
        <v>2676.4999999999964</v>
      </c>
      <c r="CO4" s="374">
        <v>2703.0999999999963</v>
      </c>
      <c r="CP4" s="374">
        <v>2729.6999999999962</v>
      </c>
      <c r="CQ4" s="374">
        <v>2756.2999999999961</v>
      </c>
      <c r="CR4" s="374">
        <v>2782.899999999996</v>
      </c>
      <c r="CS4" s="374">
        <v>2809.4999999999959</v>
      </c>
      <c r="CT4" s="374">
        <v>2836.0999999999958</v>
      </c>
      <c r="CU4" s="374">
        <v>2862.6999999999957</v>
      </c>
      <c r="CV4" s="374">
        <v>2889.2999999999956</v>
      </c>
      <c r="CW4" s="374">
        <v>2915.8999999999955</v>
      </c>
      <c r="CX4" s="374">
        <v>2942.4999999999955</v>
      </c>
      <c r="CY4" s="374">
        <v>2969.0999999999954</v>
      </c>
      <c r="CZ4" s="374">
        <v>2995.6999999999953</v>
      </c>
      <c r="DA4" s="374">
        <v>3022.2999999999952</v>
      </c>
      <c r="DB4" s="374">
        <v>3048.8999999999951</v>
      </c>
      <c r="DC4" s="374">
        <v>3075.499999999995</v>
      </c>
      <c r="DD4" s="374">
        <v>3102.0999999999949</v>
      </c>
      <c r="DE4" s="374">
        <v>3128.6999999999948</v>
      </c>
      <c r="DF4" s="374">
        <v>3155.2999999999947</v>
      </c>
      <c r="DG4" s="374">
        <v>3181.8999999999946</v>
      </c>
      <c r="DH4" s="374">
        <v>3208.4999999999945</v>
      </c>
      <c r="DI4" s="374">
        <v>3235.0999999999945</v>
      </c>
    </row>
    <row r="5" spans="1:113" s="298" customFormat="1" outlineLevel="2">
      <c r="B5" s="373" t="s">
        <v>86</v>
      </c>
      <c r="D5" s="518">
        <v>0.26542700000000002</v>
      </c>
      <c r="E5" s="374">
        <v>1.1919059999999999</v>
      </c>
      <c r="F5" s="374">
        <v>2.9426450000000002</v>
      </c>
      <c r="G5" s="374">
        <v>5.540387</v>
      </c>
      <c r="H5" s="374">
        <v>9.0538779999999992</v>
      </c>
      <c r="I5" s="374">
        <v>13.204129</v>
      </c>
      <c r="J5" s="374">
        <v>20.217307999999999</v>
      </c>
      <c r="K5" s="374">
        <v>31.705532999999999</v>
      </c>
      <c r="L5" s="374">
        <v>48.938712000000002</v>
      </c>
      <c r="M5" s="374">
        <v>69.034058999999999</v>
      </c>
      <c r="N5" s="374">
        <v>91.368173999999996</v>
      </c>
      <c r="O5" s="374">
        <v>115.401619</v>
      </c>
      <c r="P5" s="374">
        <v>141.79967300000001</v>
      </c>
      <c r="Q5" s="374">
        <v>170.201539</v>
      </c>
      <c r="R5" s="374">
        <v>199.857922</v>
      </c>
      <c r="S5" s="374">
        <v>230.198375</v>
      </c>
      <c r="T5" s="374">
        <v>261.370316</v>
      </c>
      <c r="U5" s="374">
        <v>293.52997399999998</v>
      </c>
      <c r="V5" s="374">
        <v>328.31251500000002</v>
      </c>
      <c r="W5" s="374">
        <v>363.95795199999998</v>
      </c>
      <c r="X5" s="374">
        <v>402.33270599999997</v>
      </c>
      <c r="Y5" s="374">
        <v>441.39308299999999</v>
      </c>
      <c r="Z5" s="374">
        <v>482.837288</v>
      </c>
      <c r="AA5" s="374">
        <v>525.58686599999999</v>
      </c>
      <c r="AB5" s="374">
        <v>569.51226799999995</v>
      </c>
      <c r="AC5" s="374">
        <v>614.35720300000003</v>
      </c>
      <c r="AD5" s="374">
        <v>659.84451200000001</v>
      </c>
      <c r="AE5" s="374">
        <v>705.69845499999997</v>
      </c>
      <c r="AF5" s="374">
        <v>751.68387800000005</v>
      </c>
      <c r="AG5" s="374">
        <v>797.55092500000001</v>
      </c>
      <c r="AH5" s="374">
        <v>843.101946</v>
      </c>
      <c r="AI5" s="374">
        <v>888.13284699999997</v>
      </c>
      <c r="AJ5" s="374">
        <v>932.48966800000005</v>
      </c>
      <c r="AK5" s="374">
        <v>976.09576400000003</v>
      </c>
      <c r="AL5" s="374">
        <v>1018.909225</v>
      </c>
      <c r="AM5" s="374">
        <v>1060.890729</v>
      </c>
      <c r="AN5" s="374">
        <v>1102.0179820000001</v>
      </c>
      <c r="AO5" s="374">
        <v>1142.271745</v>
      </c>
      <c r="AP5" s="374">
        <v>1181.6380429999999</v>
      </c>
      <c r="AQ5" s="374">
        <v>1220.107469</v>
      </c>
      <c r="AR5" s="374">
        <v>1257.676539</v>
      </c>
      <c r="AS5" s="374">
        <v>1294.3439530000001</v>
      </c>
      <c r="AT5" s="374">
        <v>1330.1101960000001</v>
      </c>
      <c r="AU5" s="374">
        <v>1364.977052</v>
      </c>
      <c r="AV5" s="374">
        <v>1364.977052</v>
      </c>
      <c r="AW5" s="374">
        <v>1432.032907</v>
      </c>
      <c r="AX5" s="374">
        <v>1464.2318299999999</v>
      </c>
      <c r="AY5" s="374">
        <v>1495.556212</v>
      </c>
      <c r="AZ5" s="374">
        <v>1526.0157340000001</v>
      </c>
      <c r="BA5" s="374">
        <v>1555.6154919999999</v>
      </c>
      <c r="BB5" s="374">
        <v>1585.2152499999997</v>
      </c>
      <c r="BC5" s="374">
        <v>1614.8150079999996</v>
      </c>
      <c r="BD5" s="374">
        <v>1644.4147659999994</v>
      </c>
      <c r="BE5" s="374">
        <v>1674.0145239999993</v>
      </c>
      <c r="BF5" s="374">
        <v>1703.6142819999991</v>
      </c>
      <c r="BG5" s="374">
        <v>1733.2140399999989</v>
      </c>
      <c r="BH5" s="374">
        <v>1762.8137979999988</v>
      </c>
      <c r="BI5" s="374">
        <v>1792.4135559999986</v>
      </c>
      <c r="BJ5" s="374">
        <v>1822.0133139999984</v>
      </c>
      <c r="BK5" s="374">
        <v>1851.6130719999983</v>
      </c>
      <c r="BL5" s="374">
        <v>1881.2128299999981</v>
      </c>
      <c r="BM5" s="374">
        <v>1910.812587999998</v>
      </c>
      <c r="BN5" s="374">
        <v>1940.4123459999978</v>
      </c>
      <c r="BO5" s="374">
        <v>1970.0121039999976</v>
      </c>
      <c r="BP5" s="374">
        <v>1999.6118619999975</v>
      </c>
      <c r="BQ5" s="374">
        <v>2029.2116199999973</v>
      </c>
      <c r="BR5" s="374">
        <v>2058.8113779999971</v>
      </c>
      <c r="BS5" s="374">
        <v>2088.411135999997</v>
      </c>
      <c r="BT5" s="374">
        <v>2118.0108939999968</v>
      </c>
      <c r="BU5" s="374">
        <v>2147.6106519999967</v>
      </c>
      <c r="BV5" s="374">
        <v>2177.2104099999965</v>
      </c>
      <c r="BW5" s="374">
        <v>2206.8101679999963</v>
      </c>
      <c r="BX5" s="374">
        <v>2236.4099259999962</v>
      </c>
      <c r="BY5" s="374">
        <v>2266.009683999996</v>
      </c>
      <c r="BZ5" s="374">
        <v>2295.6094419999959</v>
      </c>
      <c r="CA5" s="374">
        <v>2325.2091999999957</v>
      </c>
      <c r="CB5" s="374">
        <v>2354.8089579999955</v>
      </c>
      <c r="CC5" s="374">
        <v>2384.4087159999954</v>
      </c>
      <c r="CD5" s="374">
        <v>2414.0084739999952</v>
      </c>
      <c r="CE5" s="374">
        <v>2443.608231999995</v>
      </c>
      <c r="CF5" s="374">
        <v>2473.2079899999949</v>
      </c>
      <c r="CG5" s="374">
        <v>2502.8077479999947</v>
      </c>
      <c r="CH5" s="374">
        <v>2532.4075059999946</v>
      </c>
      <c r="CI5" s="374">
        <v>2562.0072639999944</v>
      </c>
      <c r="CJ5" s="374">
        <v>2591.6070219999942</v>
      </c>
      <c r="CK5" s="374">
        <v>2621.2067799999941</v>
      </c>
      <c r="CL5" s="374">
        <v>2650.8065379999939</v>
      </c>
      <c r="CM5" s="374">
        <v>2680.4062959999937</v>
      </c>
      <c r="CN5" s="374">
        <v>2710.0060539999936</v>
      </c>
      <c r="CO5" s="374">
        <v>2739.6058119999934</v>
      </c>
      <c r="CP5" s="374">
        <v>2769.2055699999933</v>
      </c>
      <c r="CQ5" s="374">
        <v>2798.8053279999931</v>
      </c>
      <c r="CR5" s="374">
        <v>2828.4050859999929</v>
      </c>
      <c r="CS5" s="374">
        <v>2858.0048439999928</v>
      </c>
      <c r="CT5" s="374">
        <v>2887.6046019999926</v>
      </c>
      <c r="CU5" s="374">
        <v>2917.2043599999924</v>
      </c>
      <c r="CV5" s="374">
        <v>2946.8041179999923</v>
      </c>
      <c r="CW5" s="374">
        <v>2976.4038759999921</v>
      </c>
      <c r="CX5" s="374">
        <v>3006.003633999992</v>
      </c>
      <c r="CY5" s="374">
        <v>3035.6033919999918</v>
      </c>
      <c r="CZ5" s="374">
        <v>3065.2031499999916</v>
      </c>
      <c r="DA5" s="374">
        <v>3094.8029079999915</v>
      </c>
      <c r="DB5" s="374">
        <v>3124.4026659999913</v>
      </c>
      <c r="DC5" s="374">
        <v>3154.0024239999912</v>
      </c>
      <c r="DD5" s="374">
        <v>3183.602181999991</v>
      </c>
      <c r="DE5" s="374">
        <v>3213.2019399999908</v>
      </c>
      <c r="DF5" s="374">
        <v>3242.8016979999907</v>
      </c>
      <c r="DG5" s="374">
        <v>3272.4014559999905</v>
      </c>
      <c r="DH5" s="374">
        <v>3302.0012139999903</v>
      </c>
      <c r="DI5" s="374">
        <v>3331.6009719999902</v>
      </c>
    </row>
    <row r="6" spans="1:113" s="298" customFormat="1" outlineLevel="2">
      <c r="B6" s="440" t="s">
        <v>43</v>
      </c>
      <c r="D6" s="374">
        <v>0.6</v>
      </c>
      <c r="E6" s="374">
        <v>1.8</v>
      </c>
      <c r="F6" s="374">
        <v>4.5</v>
      </c>
      <c r="G6" s="374">
        <v>10.9</v>
      </c>
      <c r="H6" s="374">
        <v>22.9</v>
      </c>
      <c r="I6" s="374">
        <v>40</v>
      </c>
      <c r="J6" s="374">
        <v>61</v>
      </c>
      <c r="K6" s="374">
        <v>84.8</v>
      </c>
      <c r="L6" s="374">
        <v>111.3</v>
      </c>
      <c r="M6" s="374">
        <v>139.69999999999999</v>
      </c>
      <c r="N6" s="374">
        <v>168.5</v>
      </c>
      <c r="O6" s="374">
        <v>196.7</v>
      </c>
      <c r="P6" s="374">
        <v>226.4</v>
      </c>
      <c r="Q6" s="374">
        <v>257.5</v>
      </c>
      <c r="R6" s="374">
        <v>289.8</v>
      </c>
      <c r="S6" s="374">
        <v>323.3</v>
      </c>
      <c r="T6" s="374">
        <v>357.7</v>
      </c>
      <c r="U6" s="374">
        <v>393.1</v>
      </c>
      <c r="V6" s="374">
        <v>428.9</v>
      </c>
      <c r="W6" s="374">
        <v>465.1</v>
      </c>
      <c r="X6" s="374">
        <v>501.9</v>
      </c>
      <c r="Y6" s="374">
        <v>537.9</v>
      </c>
      <c r="Z6" s="374">
        <v>574.6</v>
      </c>
      <c r="AA6" s="374">
        <v>612.79999999999995</v>
      </c>
      <c r="AB6" s="374">
        <v>651.20000000000005</v>
      </c>
      <c r="AC6" s="374">
        <v>690</v>
      </c>
      <c r="AD6" s="374">
        <v>728.9</v>
      </c>
      <c r="AE6" s="374">
        <v>767.8</v>
      </c>
      <c r="AF6" s="374">
        <v>806.7</v>
      </c>
      <c r="AG6" s="374">
        <v>806.7</v>
      </c>
      <c r="AH6" s="374">
        <v>843.101946</v>
      </c>
      <c r="AI6" s="374">
        <v>888.13284699999997</v>
      </c>
      <c r="AJ6" s="374">
        <v>932.48966800000005</v>
      </c>
      <c r="AK6" s="374">
        <v>976.09576400000003</v>
      </c>
      <c r="AL6" s="374">
        <v>1018.909225</v>
      </c>
      <c r="AM6" s="374">
        <v>1060.890729</v>
      </c>
      <c r="AN6" s="374">
        <v>1102.0179820000001</v>
      </c>
      <c r="AO6" s="374">
        <v>1142.271745</v>
      </c>
      <c r="AP6" s="374">
        <v>1181.6380429999999</v>
      </c>
      <c r="AQ6" s="374">
        <v>1220.107469</v>
      </c>
      <c r="AR6" s="374">
        <v>1257.676539</v>
      </c>
      <c r="AS6" s="374">
        <v>1294.3439530000001</v>
      </c>
      <c r="AT6" s="374">
        <v>1330.1101960000001</v>
      </c>
      <c r="AU6" s="374">
        <v>1364.977052</v>
      </c>
      <c r="AV6" s="374">
        <v>1398.9480080000001</v>
      </c>
      <c r="AW6" s="374">
        <v>1432.032907</v>
      </c>
      <c r="AX6" s="374">
        <v>1464.2318299999999</v>
      </c>
      <c r="AY6" s="374">
        <v>1495.556212</v>
      </c>
      <c r="AZ6" s="374">
        <v>1526.0157340000001</v>
      </c>
      <c r="BA6" s="374">
        <v>1555.6154919999999</v>
      </c>
      <c r="BB6" s="374">
        <v>1585.2152499999997</v>
      </c>
      <c r="BC6" s="374">
        <v>1614.8150079999996</v>
      </c>
      <c r="BD6" s="374">
        <v>1644.4147659999994</v>
      </c>
      <c r="BE6" s="374">
        <v>1674.0145239999993</v>
      </c>
      <c r="BF6" s="374">
        <v>1703.6142819999991</v>
      </c>
      <c r="BG6" s="374">
        <v>1733.2140399999989</v>
      </c>
      <c r="BH6" s="374">
        <v>1762.8137979999988</v>
      </c>
      <c r="BI6" s="374">
        <v>1792.4135559999986</v>
      </c>
      <c r="BJ6" s="374">
        <v>1822.0133139999984</v>
      </c>
      <c r="BK6" s="374">
        <v>1851.6130719999983</v>
      </c>
      <c r="BL6" s="374">
        <v>1881.2128299999981</v>
      </c>
      <c r="BM6" s="374">
        <v>1910.812587999998</v>
      </c>
      <c r="BN6" s="374">
        <v>1940.4123459999978</v>
      </c>
      <c r="BO6" s="374">
        <v>1970.0121039999976</v>
      </c>
      <c r="BP6" s="374">
        <v>1999.6118619999975</v>
      </c>
      <c r="BQ6" s="374">
        <v>2029.2116199999973</v>
      </c>
      <c r="BR6" s="374">
        <v>2058.8113779999971</v>
      </c>
      <c r="BS6" s="374">
        <v>2088.411135999997</v>
      </c>
      <c r="BT6" s="374">
        <v>2118.0108939999968</v>
      </c>
      <c r="BU6" s="374">
        <v>2147.6106519999967</v>
      </c>
      <c r="BV6" s="374">
        <v>2177.2104099999965</v>
      </c>
      <c r="BW6" s="374">
        <v>2206.8101679999963</v>
      </c>
      <c r="BX6" s="374">
        <v>2236.4099259999962</v>
      </c>
      <c r="BY6" s="374">
        <v>2266.009683999996</v>
      </c>
      <c r="BZ6" s="374">
        <v>2295.6094419999959</v>
      </c>
      <c r="CA6" s="374">
        <v>2325.2091999999957</v>
      </c>
      <c r="CB6" s="374">
        <v>2354.8089579999955</v>
      </c>
      <c r="CC6" s="374">
        <v>2384.4087159999954</v>
      </c>
      <c r="CD6" s="374">
        <v>2414.0084739999952</v>
      </c>
      <c r="CE6" s="374">
        <v>2443.608231999995</v>
      </c>
      <c r="CF6" s="374">
        <v>2473.2079899999949</v>
      </c>
      <c r="CG6" s="374">
        <v>2502.8077479999947</v>
      </c>
      <c r="CH6" s="374">
        <v>2532.4075059999946</v>
      </c>
      <c r="CI6" s="374">
        <v>2562.0072639999944</v>
      </c>
      <c r="CJ6" s="374">
        <v>2591.6070219999942</v>
      </c>
      <c r="CK6" s="374">
        <v>2621.2067799999941</v>
      </c>
      <c r="CL6" s="374">
        <v>2650.8065379999939</v>
      </c>
      <c r="CM6" s="374">
        <v>2680.4062959999937</v>
      </c>
      <c r="CN6" s="374">
        <v>2710.0060539999936</v>
      </c>
      <c r="CO6" s="374">
        <v>2739.6058119999934</v>
      </c>
      <c r="CP6" s="374">
        <v>2769.2055699999933</v>
      </c>
      <c r="CQ6" s="374">
        <v>2798.8053279999931</v>
      </c>
      <c r="CR6" s="374">
        <v>2828.4050859999929</v>
      </c>
      <c r="CS6" s="374">
        <v>2858.0048439999928</v>
      </c>
      <c r="CT6" s="374">
        <v>2887.6046019999926</v>
      </c>
      <c r="CU6" s="374">
        <v>2917.2043599999924</v>
      </c>
      <c r="CV6" s="374">
        <v>2946.8041179999923</v>
      </c>
      <c r="CW6" s="374">
        <v>2976.4038759999921</v>
      </c>
      <c r="CX6" s="374">
        <v>3006.003633999992</v>
      </c>
      <c r="CY6" s="374">
        <v>3035.6033919999918</v>
      </c>
      <c r="CZ6" s="374">
        <v>3065.2031499999916</v>
      </c>
      <c r="DA6" s="374">
        <v>3094.8029079999915</v>
      </c>
      <c r="DB6" s="374">
        <v>3124.4026659999913</v>
      </c>
      <c r="DC6" s="374">
        <v>3154.0024239999912</v>
      </c>
      <c r="DD6" s="374">
        <v>3183.602181999991</v>
      </c>
      <c r="DE6" s="374">
        <v>3213.2019399999908</v>
      </c>
      <c r="DF6" s="374">
        <v>3242.8016979999907</v>
      </c>
      <c r="DG6" s="374">
        <v>3272.4014559999905</v>
      </c>
      <c r="DH6" s="374">
        <v>3302.0012139999903</v>
      </c>
      <c r="DI6" s="374">
        <v>3331.6009719999902</v>
      </c>
    </row>
    <row r="7" spans="1:113" s="298" customFormat="1" outlineLevel="2">
      <c r="B7" s="440" t="s">
        <v>44</v>
      </c>
      <c r="D7" s="374">
        <v>0.26542700000000002</v>
      </c>
      <c r="E7" s="374">
        <v>1.1919059999999999</v>
      </c>
      <c r="F7" s="374">
        <v>2.9426450000000002</v>
      </c>
      <c r="G7" s="374">
        <v>5.540387</v>
      </c>
      <c r="H7" s="374">
        <v>9.0538779999999992</v>
      </c>
      <c r="I7" s="374">
        <v>13.204129</v>
      </c>
      <c r="J7" s="374">
        <v>20.217307999999999</v>
      </c>
      <c r="K7" s="374">
        <v>31.705532999999999</v>
      </c>
      <c r="L7" s="374">
        <v>48.938712000000002</v>
      </c>
      <c r="M7" s="374">
        <v>69.034058999999999</v>
      </c>
      <c r="N7" s="374">
        <v>91.368173999999996</v>
      </c>
      <c r="O7" s="374">
        <v>115.401619</v>
      </c>
      <c r="P7" s="374">
        <v>141.79967300000001</v>
      </c>
      <c r="Q7" s="374">
        <v>170.201539</v>
      </c>
      <c r="R7" s="374">
        <v>199.857922</v>
      </c>
      <c r="S7" s="374">
        <v>230.198375</v>
      </c>
      <c r="T7" s="374">
        <v>261.370316</v>
      </c>
      <c r="U7" s="374">
        <v>293.52997399999998</v>
      </c>
      <c r="V7" s="374">
        <v>328.31251500000002</v>
      </c>
      <c r="W7" s="374">
        <v>363.95795199999998</v>
      </c>
      <c r="X7" s="374">
        <v>402.33270599999997</v>
      </c>
      <c r="Y7" s="374">
        <v>441.39308299999999</v>
      </c>
      <c r="Z7" s="374">
        <v>482.837288</v>
      </c>
      <c r="AA7" s="374">
        <v>525.58686599999999</v>
      </c>
      <c r="AB7" s="374">
        <v>569.51226799999995</v>
      </c>
      <c r="AC7" s="374">
        <v>614.35720300000003</v>
      </c>
      <c r="AD7" s="374">
        <v>659.84451200000001</v>
      </c>
      <c r="AE7" s="374">
        <v>705.69845499999997</v>
      </c>
      <c r="AF7" s="374">
        <v>751.68387800000005</v>
      </c>
      <c r="AG7" s="374">
        <v>797.55092500000001</v>
      </c>
      <c r="AH7" s="374">
        <v>843.101946</v>
      </c>
      <c r="AI7" s="374">
        <v>888.13284699999997</v>
      </c>
      <c r="AJ7" s="374">
        <v>932.48966800000005</v>
      </c>
      <c r="AK7" s="374">
        <v>976.09576400000003</v>
      </c>
      <c r="AL7" s="374">
        <v>1018.909225</v>
      </c>
      <c r="AM7" s="374">
        <v>1060.890729</v>
      </c>
      <c r="AN7" s="374">
        <v>1102.0179820000001</v>
      </c>
      <c r="AO7" s="374">
        <v>1142.271745</v>
      </c>
      <c r="AP7" s="374">
        <v>1181.6380429999999</v>
      </c>
      <c r="AQ7" s="374">
        <v>1220.107469</v>
      </c>
      <c r="AR7" s="374">
        <v>1257.676539</v>
      </c>
      <c r="AS7" s="374">
        <v>1294.3439530000001</v>
      </c>
      <c r="AT7" s="374">
        <v>1330.1101960000001</v>
      </c>
      <c r="AU7" s="374">
        <v>1364.977052</v>
      </c>
      <c r="AV7" s="374">
        <v>1398.9480080000001</v>
      </c>
      <c r="AW7" s="374">
        <v>1432.032907</v>
      </c>
      <c r="AX7" s="374">
        <v>1464.2318299999999</v>
      </c>
      <c r="AY7" s="374">
        <v>1495.556212</v>
      </c>
      <c r="AZ7" s="374">
        <v>1526.0157340000001</v>
      </c>
      <c r="BA7" s="374">
        <v>1555.6154919999999</v>
      </c>
      <c r="BB7" s="374">
        <v>1585.2152499999997</v>
      </c>
      <c r="BC7" s="374">
        <v>1614.8150079999996</v>
      </c>
      <c r="BD7" s="374">
        <v>1644.4147659999994</v>
      </c>
      <c r="BE7" s="374">
        <v>1674.0145239999993</v>
      </c>
      <c r="BF7" s="374">
        <v>1703.6142819999991</v>
      </c>
      <c r="BG7" s="374">
        <v>1733.2140399999989</v>
      </c>
      <c r="BH7" s="374">
        <v>1762.8137979999988</v>
      </c>
      <c r="BI7" s="374">
        <v>1792.4135559999986</v>
      </c>
      <c r="BJ7" s="374">
        <v>1822.0133139999984</v>
      </c>
      <c r="BK7" s="374">
        <v>1851.6130719999983</v>
      </c>
      <c r="BL7" s="374">
        <v>1881.2128299999981</v>
      </c>
      <c r="BM7" s="374">
        <v>1910.812587999998</v>
      </c>
      <c r="BN7" s="374">
        <v>1940.4123459999978</v>
      </c>
      <c r="BO7" s="374">
        <v>1970.0121039999976</v>
      </c>
      <c r="BP7" s="374">
        <v>1999.6118619999975</v>
      </c>
      <c r="BQ7" s="374">
        <v>2029.2116199999973</v>
      </c>
      <c r="BR7" s="374">
        <v>2058.8113779999971</v>
      </c>
      <c r="BS7" s="374">
        <v>2088.411135999997</v>
      </c>
      <c r="BT7" s="374">
        <v>2118.0108939999968</v>
      </c>
      <c r="BU7" s="374">
        <v>2147.6106519999967</v>
      </c>
      <c r="BV7" s="374">
        <v>2177.2104099999965</v>
      </c>
      <c r="BW7" s="374">
        <v>2206.8101679999963</v>
      </c>
      <c r="BX7" s="374">
        <v>2236.4099259999962</v>
      </c>
      <c r="BY7" s="374">
        <v>2266.009683999996</v>
      </c>
      <c r="BZ7" s="374">
        <v>2295.6094419999959</v>
      </c>
      <c r="CA7" s="374">
        <v>2325.2091999999957</v>
      </c>
      <c r="CB7" s="374">
        <v>2354.8089579999955</v>
      </c>
      <c r="CC7" s="374">
        <v>2384.4087159999954</v>
      </c>
      <c r="CD7" s="374">
        <v>2414.0084739999952</v>
      </c>
      <c r="CE7" s="374">
        <v>2443.608231999995</v>
      </c>
      <c r="CF7" s="374">
        <v>2473.2079899999949</v>
      </c>
      <c r="CG7" s="374">
        <v>2502.8077479999947</v>
      </c>
      <c r="CH7" s="374">
        <v>2532.4075059999946</v>
      </c>
      <c r="CI7" s="374">
        <v>2562.0072639999944</v>
      </c>
      <c r="CJ7" s="374">
        <v>2591.6070219999942</v>
      </c>
      <c r="CK7" s="374">
        <v>2621.2067799999941</v>
      </c>
      <c r="CL7" s="374">
        <v>2650.8065379999939</v>
      </c>
      <c r="CM7" s="374">
        <v>2680.4062959999937</v>
      </c>
      <c r="CN7" s="374">
        <v>2710.0060539999936</v>
      </c>
      <c r="CO7" s="374">
        <v>2739.6058119999934</v>
      </c>
      <c r="CP7" s="374">
        <v>2769.2055699999933</v>
      </c>
      <c r="CQ7" s="374">
        <v>2798.8053279999931</v>
      </c>
      <c r="CR7" s="374">
        <v>2828.4050859999929</v>
      </c>
      <c r="CS7" s="374">
        <v>2858.0048439999928</v>
      </c>
      <c r="CT7" s="374">
        <v>2887.6046019999926</v>
      </c>
      <c r="CU7" s="374">
        <v>2917.2043599999924</v>
      </c>
      <c r="CV7" s="374">
        <v>2946.8041179999923</v>
      </c>
      <c r="CW7" s="374">
        <v>2976.4038759999921</v>
      </c>
      <c r="CX7" s="374">
        <v>3006.003633999992</v>
      </c>
      <c r="CY7" s="374">
        <v>3035.6033919999918</v>
      </c>
      <c r="CZ7" s="374">
        <v>3065.2031499999916</v>
      </c>
      <c r="DA7" s="374">
        <v>3094.8029079999915</v>
      </c>
      <c r="DB7" s="374">
        <v>3124.4026659999913</v>
      </c>
      <c r="DC7" s="374">
        <v>3154.0024239999912</v>
      </c>
      <c r="DD7" s="374">
        <v>3183.602181999991</v>
      </c>
      <c r="DE7" s="374">
        <v>3213.2019399999908</v>
      </c>
      <c r="DF7" s="374">
        <v>3242.8016979999907</v>
      </c>
      <c r="DG7" s="374">
        <v>3272.4014559999905</v>
      </c>
      <c r="DH7" s="374">
        <v>3302.0012139999903</v>
      </c>
      <c r="DI7" s="374">
        <v>3331.6009719999902</v>
      </c>
    </row>
    <row r="8" spans="1:113" outlineLevel="2">
      <c r="B8" t="s">
        <v>38</v>
      </c>
      <c r="D8" s="322">
        <v>0.6</v>
      </c>
      <c r="E8" s="322">
        <v>1.2</v>
      </c>
      <c r="F8" s="322">
        <v>2.4</v>
      </c>
      <c r="G8" s="322">
        <v>4.3</v>
      </c>
      <c r="H8" s="322">
        <v>7.2</v>
      </c>
      <c r="I8" s="322">
        <v>11.1</v>
      </c>
      <c r="J8" s="322">
        <v>16</v>
      </c>
      <c r="K8" s="322">
        <v>21.8</v>
      </c>
      <c r="L8" s="322">
        <v>28.6</v>
      </c>
      <c r="M8" s="322">
        <v>36.4</v>
      </c>
      <c r="N8" s="322">
        <v>45.1</v>
      </c>
      <c r="O8" s="322">
        <v>54.5</v>
      </c>
      <c r="P8" s="322">
        <v>64.7</v>
      </c>
      <c r="Q8" s="322">
        <v>75.400000000000006</v>
      </c>
      <c r="R8" s="322">
        <v>86.7</v>
      </c>
      <c r="S8" s="322">
        <v>98.3</v>
      </c>
      <c r="T8" s="322">
        <v>110.2</v>
      </c>
      <c r="U8" s="322">
        <v>122.3</v>
      </c>
      <c r="V8" s="322">
        <v>134.30000000000001</v>
      </c>
      <c r="W8" s="322">
        <v>146.19999999999999</v>
      </c>
      <c r="X8" s="322">
        <v>156.6</v>
      </c>
      <c r="Y8" s="322">
        <v>166.7</v>
      </c>
      <c r="Z8" s="322">
        <v>176.4</v>
      </c>
      <c r="AA8" s="322">
        <v>185.8</v>
      </c>
      <c r="AB8" s="322">
        <v>194.6</v>
      </c>
      <c r="AC8" s="322">
        <v>202.9</v>
      </c>
      <c r="AD8" s="322">
        <v>210.9</v>
      </c>
      <c r="AE8" s="322">
        <v>218.3</v>
      </c>
      <c r="AF8" s="322">
        <v>225.3</v>
      </c>
      <c r="AG8" s="322">
        <v>231.8</v>
      </c>
      <c r="AH8" s="322">
        <v>237.7</v>
      </c>
      <c r="AI8" s="322">
        <v>243.3</v>
      </c>
      <c r="AJ8" s="322">
        <v>248.2</v>
      </c>
      <c r="AK8" s="322">
        <v>253</v>
      </c>
      <c r="AL8" s="322">
        <v>257.3</v>
      </c>
      <c r="AM8" s="322">
        <v>261.3</v>
      </c>
      <c r="AN8" s="322">
        <v>264.8</v>
      </c>
      <c r="AO8" s="322">
        <v>268.3</v>
      </c>
      <c r="AP8" s="322">
        <v>271.3</v>
      </c>
      <c r="AQ8" s="322">
        <v>274</v>
      </c>
      <c r="AR8" s="322">
        <v>276.60000000000002</v>
      </c>
      <c r="AS8" s="322">
        <v>279</v>
      </c>
      <c r="AT8" s="322">
        <v>281.10000000000002</v>
      </c>
      <c r="AU8" s="322">
        <v>283</v>
      </c>
      <c r="AV8" s="322">
        <v>284.60000000000002</v>
      </c>
      <c r="AW8" s="322">
        <v>286.39999999999998</v>
      </c>
      <c r="AX8" s="322">
        <v>287.7</v>
      </c>
      <c r="AY8" s="322">
        <v>289</v>
      </c>
      <c r="AZ8" s="322">
        <v>290.3</v>
      </c>
      <c r="BA8" s="322">
        <v>291.3</v>
      </c>
      <c r="BB8" s="72">
        <v>293.3</v>
      </c>
      <c r="BC8" s="72">
        <v>295.3</v>
      </c>
      <c r="BD8" s="72">
        <v>297.3</v>
      </c>
      <c r="BE8" s="72">
        <v>299.3</v>
      </c>
      <c r="BF8" s="72">
        <v>301.3</v>
      </c>
      <c r="BG8" s="72">
        <v>303.3</v>
      </c>
      <c r="BH8" s="72">
        <v>305.3</v>
      </c>
      <c r="BI8" s="72">
        <v>307.3</v>
      </c>
      <c r="BJ8" s="72">
        <v>309.3</v>
      </c>
      <c r="BK8" s="72">
        <v>311.3</v>
      </c>
      <c r="BL8" s="72">
        <v>313.3</v>
      </c>
      <c r="BM8" s="72">
        <v>315.3</v>
      </c>
      <c r="BN8" s="72">
        <v>317.3</v>
      </c>
      <c r="BO8" s="72">
        <v>319.3</v>
      </c>
      <c r="BP8" s="72">
        <v>321.3</v>
      </c>
      <c r="BQ8" s="72">
        <v>323.3</v>
      </c>
      <c r="BR8" s="72">
        <v>325.3</v>
      </c>
      <c r="BS8" s="72">
        <v>327.3</v>
      </c>
      <c r="BT8" s="72">
        <v>329.3</v>
      </c>
      <c r="BU8" s="72">
        <v>331.3</v>
      </c>
      <c r="BV8" s="72">
        <v>333.3</v>
      </c>
      <c r="BW8" s="72">
        <v>335.3</v>
      </c>
      <c r="BX8" s="72">
        <v>337.3</v>
      </c>
      <c r="BY8" s="72">
        <v>339.3</v>
      </c>
      <c r="BZ8" s="72">
        <v>341.3</v>
      </c>
      <c r="CA8" s="72">
        <v>343.3</v>
      </c>
      <c r="CB8" s="72">
        <v>345.3</v>
      </c>
      <c r="CC8" s="72">
        <v>347.3</v>
      </c>
      <c r="CD8" s="72">
        <v>349.3</v>
      </c>
      <c r="CE8" s="72">
        <v>351.3</v>
      </c>
      <c r="CF8" s="72">
        <v>353.3</v>
      </c>
      <c r="CG8" s="72">
        <v>355.3</v>
      </c>
      <c r="CH8" s="72">
        <v>357.3</v>
      </c>
      <c r="CI8" s="72">
        <v>359.3</v>
      </c>
      <c r="CJ8" s="72">
        <v>361.3</v>
      </c>
      <c r="CK8" s="72">
        <v>363.3</v>
      </c>
      <c r="CL8" s="72">
        <v>365.3</v>
      </c>
      <c r="CM8" s="72">
        <v>367.3</v>
      </c>
      <c r="CN8" s="72">
        <v>369.3</v>
      </c>
      <c r="CO8" s="72">
        <v>371.3</v>
      </c>
      <c r="CP8" s="72">
        <v>373.3</v>
      </c>
      <c r="CQ8" s="72">
        <v>375.3</v>
      </c>
      <c r="CR8" s="72">
        <v>377.3</v>
      </c>
      <c r="CS8" s="72">
        <v>379.3</v>
      </c>
      <c r="CT8" s="72">
        <v>381.3</v>
      </c>
      <c r="CU8" s="72">
        <v>383.3</v>
      </c>
      <c r="CV8" s="72">
        <v>385.3</v>
      </c>
      <c r="CW8" s="72">
        <v>387.3</v>
      </c>
      <c r="CX8" s="72">
        <v>389.3</v>
      </c>
      <c r="CY8" s="72">
        <v>391.3</v>
      </c>
      <c r="CZ8" s="72">
        <v>393.3</v>
      </c>
      <c r="DA8" s="72">
        <v>395.3</v>
      </c>
      <c r="DB8" s="72">
        <v>397.3</v>
      </c>
      <c r="DC8" s="72">
        <v>399.3</v>
      </c>
      <c r="DD8" s="72">
        <v>401.3</v>
      </c>
      <c r="DE8" s="72">
        <v>403.3</v>
      </c>
      <c r="DF8" s="72">
        <v>405.3</v>
      </c>
      <c r="DG8" s="72">
        <v>407.3</v>
      </c>
      <c r="DH8" s="72">
        <v>409.3</v>
      </c>
      <c r="DI8" s="72">
        <v>411.3</v>
      </c>
    </row>
    <row r="9" spans="1:113" outlineLevel="2"/>
    <row r="10" spans="1:113" outlineLevel="2">
      <c r="A10" s="2" t="s">
        <v>166</v>
      </c>
    </row>
    <row r="11" spans="1:113" outlineLevel="2">
      <c r="B11" t="s">
        <v>41</v>
      </c>
      <c r="D11" s="71">
        <f>D4</f>
        <v>0.4</v>
      </c>
      <c r="E11" s="21">
        <f>E4-D4</f>
        <v>2</v>
      </c>
      <c r="F11" s="21">
        <f t="shared" ref="F11:BQ12" si="0">F4-E4</f>
        <v>5</v>
      </c>
      <c r="G11" s="21">
        <f t="shared" si="0"/>
        <v>18.700000000000003</v>
      </c>
      <c r="H11" s="21">
        <f t="shared" si="0"/>
        <v>31.6</v>
      </c>
      <c r="I11" s="21">
        <f t="shared" si="0"/>
        <v>41.8</v>
      </c>
      <c r="J11" s="21">
        <f t="shared" si="0"/>
        <v>45.900000000000006</v>
      </c>
      <c r="K11" s="21">
        <f t="shared" si="0"/>
        <v>42.400000000000006</v>
      </c>
      <c r="L11" s="21">
        <f t="shared" si="0"/>
        <v>33.5</v>
      </c>
      <c r="M11" s="21">
        <f t="shared" si="0"/>
        <v>30.199999999999989</v>
      </c>
      <c r="N11" s="21">
        <f t="shared" si="0"/>
        <v>29.5</v>
      </c>
      <c r="O11" s="21">
        <f t="shared" si="0"/>
        <v>31.800000000000011</v>
      </c>
      <c r="P11" s="21">
        <f t="shared" si="0"/>
        <v>34.099999999999966</v>
      </c>
      <c r="Q11" s="21">
        <f t="shared" si="0"/>
        <v>36.300000000000011</v>
      </c>
      <c r="R11" s="21">
        <f t="shared" si="0"/>
        <v>38.199999999999989</v>
      </c>
      <c r="S11" s="21">
        <f t="shared" si="0"/>
        <v>39.700000000000045</v>
      </c>
      <c r="T11" s="21">
        <f t="shared" si="0"/>
        <v>40.699999999999989</v>
      </c>
      <c r="U11" s="21">
        <f t="shared" si="0"/>
        <v>41.099999999999966</v>
      </c>
      <c r="V11" s="21">
        <f t="shared" si="0"/>
        <v>41.300000000000068</v>
      </c>
      <c r="W11" s="21">
        <f t="shared" si="0"/>
        <v>41.299999999999955</v>
      </c>
      <c r="X11" s="21">
        <f t="shared" si="0"/>
        <v>40.700000000000045</v>
      </c>
      <c r="Y11" s="21">
        <f t="shared" si="0"/>
        <v>40.699999999999932</v>
      </c>
      <c r="Z11" s="21">
        <f t="shared" si="0"/>
        <v>40.5</v>
      </c>
      <c r="AA11" s="21">
        <f t="shared" si="0"/>
        <v>40.200000000000045</v>
      </c>
      <c r="AB11" s="21">
        <f t="shared" si="0"/>
        <v>40</v>
      </c>
      <c r="AC11" s="21">
        <f t="shared" si="0"/>
        <v>39.399999999999977</v>
      </c>
      <c r="AD11" s="21">
        <f t="shared" si="0"/>
        <v>39</v>
      </c>
      <c r="AE11" s="21">
        <f t="shared" si="0"/>
        <v>38.5</v>
      </c>
      <c r="AF11" s="21">
        <f t="shared" si="0"/>
        <v>38.100000000000023</v>
      </c>
      <c r="AG11" s="21">
        <f t="shared" si="0"/>
        <v>37.5</v>
      </c>
      <c r="AH11" s="21">
        <f t="shared" si="0"/>
        <v>36.399999999999977</v>
      </c>
      <c r="AI11" s="21">
        <f t="shared" si="0"/>
        <v>35.799999999999955</v>
      </c>
      <c r="AJ11" s="21">
        <f t="shared" si="0"/>
        <v>35.200000000000045</v>
      </c>
      <c r="AK11" s="21">
        <f t="shared" si="0"/>
        <v>34.299999999999955</v>
      </c>
      <c r="AL11" s="21">
        <f t="shared" si="0"/>
        <v>33.600000000000136</v>
      </c>
      <c r="AM11" s="21">
        <f t="shared" si="0"/>
        <v>33</v>
      </c>
      <c r="AN11" s="21">
        <f t="shared" si="0"/>
        <v>32.299999999999955</v>
      </c>
      <c r="AO11" s="21">
        <f t="shared" si="0"/>
        <v>31.799999999999955</v>
      </c>
      <c r="AP11" s="21">
        <f t="shared" si="0"/>
        <v>31.200000000000045</v>
      </c>
      <c r="AQ11" s="21">
        <f t="shared" si="0"/>
        <v>30.899999999999864</v>
      </c>
      <c r="AR11" s="21">
        <f t="shared" si="0"/>
        <v>30.700000000000045</v>
      </c>
      <c r="AS11" s="21">
        <f t="shared" si="0"/>
        <v>30</v>
      </c>
      <c r="AT11" s="21">
        <f t="shared" si="0"/>
        <v>29.5</v>
      </c>
      <c r="AU11" s="21">
        <f t="shared" si="0"/>
        <v>29</v>
      </c>
      <c r="AV11" s="21">
        <f t="shared" si="0"/>
        <v>28.600000000000136</v>
      </c>
      <c r="AW11" s="21">
        <f t="shared" si="0"/>
        <v>28.099999999999909</v>
      </c>
      <c r="AX11" s="21">
        <f t="shared" si="0"/>
        <v>27.599999999999909</v>
      </c>
      <c r="AY11" s="21">
        <f t="shared" si="0"/>
        <v>27.300000000000182</v>
      </c>
      <c r="AZ11" s="21">
        <f t="shared" si="0"/>
        <v>27.099999999999909</v>
      </c>
      <c r="BA11" s="21">
        <f t="shared" si="0"/>
        <v>26.599999999999909</v>
      </c>
      <c r="BB11" s="21">
        <f t="shared" si="0"/>
        <v>26.599999999999909</v>
      </c>
      <c r="BC11" s="21">
        <f t="shared" si="0"/>
        <v>26.599999999999909</v>
      </c>
      <c r="BD11" s="21">
        <f t="shared" si="0"/>
        <v>26.599999999999909</v>
      </c>
      <c r="BE11" s="21">
        <f t="shared" si="0"/>
        <v>26.599999999999909</v>
      </c>
      <c r="BF11" s="21">
        <f t="shared" si="0"/>
        <v>26.599999999999909</v>
      </c>
      <c r="BG11" s="21">
        <f t="shared" si="0"/>
        <v>26.599999999999909</v>
      </c>
      <c r="BH11" s="21">
        <f t="shared" si="0"/>
        <v>26.599999999999909</v>
      </c>
      <c r="BI11" s="21">
        <f t="shared" si="0"/>
        <v>26.599999999999909</v>
      </c>
      <c r="BJ11" s="21">
        <f t="shared" si="0"/>
        <v>26.599999999999909</v>
      </c>
      <c r="BK11" s="21">
        <f t="shared" si="0"/>
        <v>26.599999999999909</v>
      </c>
      <c r="BL11" s="21">
        <f t="shared" si="0"/>
        <v>26.599999999999909</v>
      </c>
      <c r="BM11" s="21">
        <f t="shared" si="0"/>
        <v>26.599999999999909</v>
      </c>
      <c r="BN11" s="21">
        <f t="shared" si="0"/>
        <v>26.599999999999909</v>
      </c>
      <c r="BO11" s="21">
        <f t="shared" si="0"/>
        <v>26.599999999999909</v>
      </c>
      <c r="BP11" s="21">
        <f t="shared" si="0"/>
        <v>26.599999999999909</v>
      </c>
      <c r="BQ11" s="21">
        <f t="shared" si="0"/>
        <v>26.599999999999909</v>
      </c>
      <c r="BR11" s="21">
        <f t="shared" ref="BR11:DI15" si="1">BR4-BQ4</f>
        <v>26.599999999999909</v>
      </c>
      <c r="BS11" s="21">
        <f t="shared" si="1"/>
        <v>26.599999999999909</v>
      </c>
      <c r="BT11" s="21">
        <f t="shared" si="1"/>
        <v>26.599999999999909</v>
      </c>
      <c r="BU11" s="21">
        <f t="shared" si="1"/>
        <v>26.599999999999909</v>
      </c>
      <c r="BV11" s="21">
        <f t="shared" si="1"/>
        <v>26.599999999999909</v>
      </c>
      <c r="BW11" s="21">
        <f t="shared" si="1"/>
        <v>26.599999999999909</v>
      </c>
      <c r="BX11" s="21">
        <f t="shared" si="1"/>
        <v>26.599999999999909</v>
      </c>
      <c r="BY11" s="21">
        <f t="shared" si="1"/>
        <v>26.599999999999909</v>
      </c>
      <c r="BZ11" s="21">
        <f t="shared" si="1"/>
        <v>26.599999999999909</v>
      </c>
      <c r="CA11" s="21">
        <f t="shared" si="1"/>
        <v>26.599999999999909</v>
      </c>
      <c r="CB11" s="21">
        <f t="shared" si="1"/>
        <v>26.599999999999909</v>
      </c>
      <c r="CC11" s="21">
        <f t="shared" si="1"/>
        <v>26.599999999999909</v>
      </c>
      <c r="CD11" s="21">
        <f t="shared" si="1"/>
        <v>26.599999999999909</v>
      </c>
      <c r="CE11" s="21">
        <f t="shared" si="1"/>
        <v>26.599999999999909</v>
      </c>
      <c r="CF11" s="21">
        <f t="shared" si="1"/>
        <v>26.599999999999909</v>
      </c>
      <c r="CG11" s="21">
        <f t="shared" si="1"/>
        <v>26.599999999999909</v>
      </c>
      <c r="CH11" s="21">
        <f t="shared" si="1"/>
        <v>26.599999999999909</v>
      </c>
      <c r="CI11" s="21">
        <f t="shared" si="1"/>
        <v>26.599999999999909</v>
      </c>
      <c r="CJ11" s="21">
        <f t="shared" si="1"/>
        <v>26.599999999999909</v>
      </c>
      <c r="CK11" s="21">
        <f t="shared" si="1"/>
        <v>26.599999999999909</v>
      </c>
      <c r="CL11" s="21">
        <f t="shared" si="1"/>
        <v>26.599999999999909</v>
      </c>
      <c r="CM11" s="21">
        <f t="shared" si="1"/>
        <v>26.599999999999909</v>
      </c>
      <c r="CN11" s="21">
        <f t="shared" si="1"/>
        <v>26.599999999999909</v>
      </c>
      <c r="CO11" s="21">
        <f t="shared" si="1"/>
        <v>26.599999999999909</v>
      </c>
      <c r="CP11" s="21">
        <f t="shared" si="1"/>
        <v>26.599999999999909</v>
      </c>
      <c r="CQ11" s="21">
        <f t="shared" si="1"/>
        <v>26.599999999999909</v>
      </c>
      <c r="CR11" s="21">
        <f t="shared" si="1"/>
        <v>26.599999999999909</v>
      </c>
      <c r="CS11" s="21">
        <f t="shared" si="1"/>
        <v>26.599999999999909</v>
      </c>
      <c r="CT11" s="21">
        <f t="shared" si="1"/>
        <v>26.599999999999909</v>
      </c>
      <c r="CU11" s="21">
        <f t="shared" si="1"/>
        <v>26.599999999999909</v>
      </c>
      <c r="CV11" s="21">
        <f t="shared" si="1"/>
        <v>26.599999999999909</v>
      </c>
      <c r="CW11" s="21">
        <f t="shared" si="1"/>
        <v>26.599999999999909</v>
      </c>
      <c r="CX11" s="21">
        <f t="shared" si="1"/>
        <v>26.599999999999909</v>
      </c>
      <c r="CY11" s="21">
        <f t="shared" si="1"/>
        <v>26.599999999999909</v>
      </c>
      <c r="CZ11" s="21">
        <f t="shared" si="1"/>
        <v>26.599999999999909</v>
      </c>
      <c r="DA11" s="21">
        <f t="shared" si="1"/>
        <v>26.599999999999909</v>
      </c>
      <c r="DB11" s="21">
        <f t="shared" si="1"/>
        <v>26.599999999999909</v>
      </c>
      <c r="DC11" s="21">
        <f t="shared" si="1"/>
        <v>26.599999999999909</v>
      </c>
      <c r="DD11" s="21">
        <f t="shared" si="1"/>
        <v>26.599999999999909</v>
      </c>
      <c r="DE11" s="21">
        <f t="shared" si="1"/>
        <v>26.599999999999909</v>
      </c>
      <c r="DF11" s="21">
        <f t="shared" si="1"/>
        <v>26.599999999999909</v>
      </c>
      <c r="DG11" s="21">
        <f t="shared" si="1"/>
        <v>26.599999999999909</v>
      </c>
      <c r="DH11" s="21">
        <f t="shared" si="1"/>
        <v>26.599999999999909</v>
      </c>
      <c r="DI11" s="21">
        <f t="shared" si="1"/>
        <v>26.599999999999909</v>
      </c>
    </row>
    <row r="12" spans="1:113" outlineLevel="2">
      <c r="B12" s="4" t="s">
        <v>86</v>
      </c>
      <c r="D12" s="71">
        <f t="shared" ref="D12:D15" si="2">D5</f>
        <v>0.26542700000000002</v>
      </c>
      <c r="E12" s="21">
        <f t="shared" ref="E12:T15" si="3">E5-D5</f>
        <v>0.92647899999999983</v>
      </c>
      <c r="F12" s="21">
        <f t="shared" si="3"/>
        <v>1.7507390000000003</v>
      </c>
      <c r="G12" s="21">
        <f t="shared" si="3"/>
        <v>2.5977419999999998</v>
      </c>
      <c r="H12" s="21">
        <f t="shared" si="3"/>
        <v>3.5134909999999993</v>
      </c>
      <c r="I12" s="21">
        <f t="shared" si="3"/>
        <v>4.1502510000000008</v>
      </c>
      <c r="J12" s="21">
        <f t="shared" si="3"/>
        <v>7.0131789999999992</v>
      </c>
      <c r="K12" s="21">
        <f t="shared" si="3"/>
        <v>11.488225</v>
      </c>
      <c r="L12" s="21">
        <f t="shared" si="3"/>
        <v>17.233179000000003</v>
      </c>
      <c r="M12" s="21">
        <f t="shared" si="3"/>
        <v>20.095346999999997</v>
      </c>
      <c r="N12" s="21">
        <f t="shared" si="3"/>
        <v>22.334114999999997</v>
      </c>
      <c r="O12" s="21">
        <f t="shared" si="3"/>
        <v>24.033445</v>
      </c>
      <c r="P12" s="21">
        <f t="shared" si="3"/>
        <v>26.398054000000016</v>
      </c>
      <c r="Q12" s="21">
        <f t="shared" si="3"/>
        <v>28.401865999999984</v>
      </c>
      <c r="R12" s="21">
        <f t="shared" si="3"/>
        <v>29.656383000000005</v>
      </c>
      <c r="S12" s="21">
        <f t="shared" si="3"/>
        <v>30.340452999999997</v>
      </c>
      <c r="T12" s="21">
        <f t="shared" si="3"/>
        <v>31.171941000000004</v>
      </c>
      <c r="U12" s="21">
        <f t="shared" si="0"/>
        <v>32.159657999999979</v>
      </c>
      <c r="V12" s="21">
        <f t="shared" si="0"/>
        <v>34.782541000000037</v>
      </c>
      <c r="W12" s="21">
        <f t="shared" si="0"/>
        <v>35.645436999999959</v>
      </c>
      <c r="X12" s="21">
        <f t="shared" si="0"/>
        <v>38.374753999999996</v>
      </c>
      <c r="Y12" s="21">
        <f t="shared" si="0"/>
        <v>39.060377000000017</v>
      </c>
      <c r="Z12" s="21">
        <f t="shared" si="0"/>
        <v>41.444205000000011</v>
      </c>
      <c r="AA12" s="21">
        <f t="shared" si="0"/>
        <v>42.749577999999985</v>
      </c>
      <c r="AB12" s="21">
        <f t="shared" si="0"/>
        <v>43.925401999999963</v>
      </c>
      <c r="AC12" s="21">
        <f t="shared" si="0"/>
        <v>44.844935000000078</v>
      </c>
      <c r="AD12" s="21">
        <f t="shared" si="0"/>
        <v>45.487308999999982</v>
      </c>
      <c r="AE12" s="21">
        <f t="shared" si="0"/>
        <v>45.853942999999958</v>
      </c>
      <c r="AF12" s="21">
        <f t="shared" si="0"/>
        <v>45.985423000000083</v>
      </c>
      <c r="AG12" s="21">
        <f t="shared" si="0"/>
        <v>45.867046999999957</v>
      </c>
      <c r="AH12" s="21">
        <f t="shared" si="0"/>
        <v>45.551020999999992</v>
      </c>
      <c r="AI12" s="21">
        <f t="shared" si="0"/>
        <v>45.030900999999972</v>
      </c>
      <c r="AJ12" s="21">
        <f t="shared" si="0"/>
        <v>44.356821000000082</v>
      </c>
      <c r="AK12" s="21">
        <f t="shared" si="0"/>
        <v>43.60609599999998</v>
      </c>
      <c r="AL12" s="21">
        <f t="shared" si="0"/>
        <v>42.813460999999961</v>
      </c>
      <c r="AM12" s="21">
        <f t="shared" si="0"/>
        <v>41.981503999999973</v>
      </c>
      <c r="AN12" s="21">
        <f t="shared" si="0"/>
        <v>41.12725300000011</v>
      </c>
      <c r="AO12" s="21">
        <f t="shared" si="0"/>
        <v>40.253762999999935</v>
      </c>
      <c r="AP12" s="21">
        <f t="shared" si="0"/>
        <v>39.366297999999915</v>
      </c>
      <c r="AQ12" s="21">
        <f t="shared" si="0"/>
        <v>38.469426000000112</v>
      </c>
      <c r="AR12" s="21">
        <f t="shared" si="0"/>
        <v>37.569070000000011</v>
      </c>
      <c r="AS12" s="21">
        <f t="shared" si="0"/>
        <v>36.667414000000008</v>
      </c>
      <c r="AT12" s="21">
        <f t="shared" si="0"/>
        <v>35.766243000000031</v>
      </c>
      <c r="AU12" s="21">
        <f t="shared" si="0"/>
        <v>34.866855999999871</v>
      </c>
      <c r="AV12" s="21">
        <f t="shared" si="0"/>
        <v>0</v>
      </c>
      <c r="AW12" s="21">
        <f t="shared" si="0"/>
        <v>67.055855000000065</v>
      </c>
      <c r="AX12" s="21">
        <f t="shared" si="0"/>
        <v>32.198922999999922</v>
      </c>
      <c r="AY12" s="21">
        <f t="shared" si="0"/>
        <v>31.324382000000014</v>
      </c>
      <c r="AZ12" s="21">
        <f t="shared" si="0"/>
        <v>30.459522000000106</v>
      </c>
      <c r="BA12" s="21">
        <f t="shared" si="0"/>
        <v>29.599757999999838</v>
      </c>
      <c r="BB12" s="21">
        <f t="shared" si="0"/>
        <v>29.599757999999838</v>
      </c>
      <c r="BC12" s="21">
        <f t="shared" si="0"/>
        <v>29.599757999999838</v>
      </c>
      <c r="BD12" s="21">
        <f t="shared" si="0"/>
        <v>29.599757999999838</v>
      </c>
      <c r="BE12" s="21">
        <f t="shared" si="0"/>
        <v>29.599757999999838</v>
      </c>
      <c r="BF12" s="21">
        <f t="shared" si="0"/>
        <v>29.599757999999838</v>
      </c>
      <c r="BG12" s="21">
        <f t="shared" si="0"/>
        <v>29.599757999999838</v>
      </c>
      <c r="BH12" s="21">
        <f t="shared" si="0"/>
        <v>29.599757999999838</v>
      </c>
      <c r="BI12" s="21">
        <f t="shared" si="0"/>
        <v>29.599757999999838</v>
      </c>
      <c r="BJ12" s="21">
        <f t="shared" si="0"/>
        <v>29.599757999999838</v>
      </c>
      <c r="BK12" s="21">
        <f t="shared" si="0"/>
        <v>29.599757999999838</v>
      </c>
      <c r="BL12" s="21">
        <f t="shared" si="0"/>
        <v>29.599757999999838</v>
      </c>
      <c r="BM12" s="21">
        <f t="shared" si="0"/>
        <v>29.599757999999838</v>
      </c>
      <c r="BN12" s="21">
        <f t="shared" si="0"/>
        <v>29.599757999999838</v>
      </c>
      <c r="BO12" s="21">
        <f t="shared" si="0"/>
        <v>29.599757999999838</v>
      </c>
      <c r="BP12" s="21">
        <f t="shared" si="0"/>
        <v>29.599757999999838</v>
      </c>
      <c r="BQ12" s="21">
        <f t="shared" si="0"/>
        <v>29.599757999999838</v>
      </c>
      <c r="BR12" s="21">
        <f t="shared" si="1"/>
        <v>29.599757999999838</v>
      </c>
      <c r="BS12" s="21">
        <f t="shared" si="1"/>
        <v>29.599757999999838</v>
      </c>
      <c r="BT12" s="21">
        <f t="shared" si="1"/>
        <v>29.599757999999838</v>
      </c>
      <c r="BU12" s="21">
        <f t="shared" si="1"/>
        <v>29.599757999999838</v>
      </c>
      <c r="BV12" s="21">
        <f t="shared" si="1"/>
        <v>29.599757999999838</v>
      </c>
      <c r="BW12" s="21">
        <f t="shared" si="1"/>
        <v>29.599757999999838</v>
      </c>
      <c r="BX12" s="21">
        <f t="shared" si="1"/>
        <v>29.599757999999838</v>
      </c>
      <c r="BY12" s="21">
        <f t="shared" si="1"/>
        <v>29.599757999999838</v>
      </c>
      <c r="BZ12" s="21">
        <f t="shared" si="1"/>
        <v>29.599757999999838</v>
      </c>
      <c r="CA12" s="21">
        <f t="shared" si="1"/>
        <v>29.599757999999838</v>
      </c>
      <c r="CB12" s="21">
        <f t="shared" si="1"/>
        <v>29.599757999999838</v>
      </c>
      <c r="CC12" s="21">
        <f t="shared" si="1"/>
        <v>29.599757999999838</v>
      </c>
      <c r="CD12" s="21">
        <f t="shared" si="1"/>
        <v>29.599757999999838</v>
      </c>
      <c r="CE12" s="21">
        <f t="shared" si="1"/>
        <v>29.599757999999838</v>
      </c>
      <c r="CF12" s="21">
        <f t="shared" si="1"/>
        <v>29.599757999999838</v>
      </c>
      <c r="CG12" s="21">
        <f t="shared" si="1"/>
        <v>29.599757999999838</v>
      </c>
      <c r="CH12" s="21">
        <f t="shared" si="1"/>
        <v>29.599757999999838</v>
      </c>
      <c r="CI12" s="21">
        <f t="shared" si="1"/>
        <v>29.599757999999838</v>
      </c>
      <c r="CJ12" s="21">
        <f t="shared" si="1"/>
        <v>29.599757999999838</v>
      </c>
      <c r="CK12" s="21">
        <f t="shared" si="1"/>
        <v>29.599757999999838</v>
      </c>
      <c r="CL12" s="21">
        <f t="shared" si="1"/>
        <v>29.599757999999838</v>
      </c>
      <c r="CM12" s="21">
        <f t="shared" si="1"/>
        <v>29.599757999999838</v>
      </c>
      <c r="CN12" s="21">
        <f t="shared" si="1"/>
        <v>29.599757999999838</v>
      </c>
      <c r="CO12" s="21">
        <f t="shared" si="1"/>
        <v>29.599757999999838</v>
      </c>
      <c r="CP12" s="21">
        <f t="shared" si="1"/>
        <v>29.599757999999838</v>
      </c>
      <c r="CQ12" s="21">
        <f t="shared" si="1"/>
        <v>29.599757999999838</v>
      </c>
      <c r="CR12" s="21">
        <f t="shared" si="1"/>
        <v>29.599757999999838</v>
      </c>
      <c r="CS12" s="21">
        <f t="shared" si="1"/>
        <v>29.599757999999838</v>
      </c>
      <c r="CT12" s="21">
        <f t="shared" si="1"/>
        <v>29.599757999999838</v>
      </c>
      <c r="CU12" s="21">
        <f t="shared" si="1"/>
        <v>29.599757999999838</v>
      </c>
      <c r="CV12" s="21">
        <f t="shared" si="1"/>
        <v>29.599757999999838</v>
      </c>
      <c r="CW12" s="21">
        <f t="shared" si="1"/>
        <v>29.599757999999838</v>
      </c>
      <c r="CX12" s="21">
        <f t="shared" si="1"/>
        <v>29.599757999999838</v>
      </c>
      <c r="CY12" s="21">
        <f t="shared" si="1"/>
        <v>29.599757999999838</v>
      </c>
      <c r="CZ12" s="21">
        <f t="shared" si="1"/>
        <v>29.599757999999838</v>
      </c>
      <c r="DA12" s="21">
        <f t="shared" si="1"/>
        <v>29.599757999999838</v>
      </c>
      <c r="DB12" s="21">
        <f t="shared" si="1"/>
        <v>29.599757999999838</v>
      </c>
      <c r="DC12" s="21">
        <f t="shared" si="1"/>
        <v>29.599757999999838</v>
      </c>
      <c r="DD12" s="21">
        <f t="shared" si="1"/>
        <v>29.599757999999838</v>
      </c>
      <c r="DE12" s="21">
        <f t="shared" si="1"/>
        <v>29.599757999999838</v>
      </c>
      <c r="DF12" s="21">
        <f t="shared" si="1"/>
        <v>29.599757999999838</v>
      </c>
      <c r="DG12" s="21">
        <f t="shared" si="1"/>
        <v>29.599757999999838</v>
      </c>
      <c r="DH12" s="21">
        <f t="shared" si="1"/>
        <v>29.599757999999838</v>
      </c>
      <c r="DI12" s="21">
        <f t="shared" si="1"/>
        <v>29.599757999999838</v>
      </c>
    </row>
    <row r="13" spans="1:113" outlineLevel="2">
      <c r="B13" t="s">
        <v>43</v>
      </c>
      <c r="D13" s="71">
        <f t="shared" si="2"/>
        <v>0.6</v>
      </c>
      <c r="E13" s="21">
        <f t="shared" si="3"/>
        <v>1.2000000000000002</v>
      </c>
      <c r="F13" s="21">
        <f t="shared" ref="F13:BQ15" si="4">F6-E6</f>
        <v>2.7</v>
      </c>
      <c r="G13" s="21">
        <f t="shared" si="4"/>
        <v>6.4</v>
      </c>
      <c r="H13" s="21">
        <f t="shared" si="4"/>
        <v>11.999999999999998</v>
      </c>
      <c r="I13" s="21">
        <f t="shared" si="4"/>
        <v>17.100000000000001</v>
      </c>
      <c r="J13" s="21">
        <f t="shared" si="4"/>
        <v>21</v>
      </c>
      <c r="K13" s="21">
        <f t="shared" si="4"/>
        <v>23.799999999999997</v>
      </c>
      <c r="L13" s="21">
        <f t="shared" si="4"/>
        <v>26.5</v>
      </c>
      <c r="M13" s="21">
        <f t="shared" si="4"/>
        <v>28.399999999999991</v>
      </c>
      <c r="N13" s="21">
        <f t="shared" si="4"/>
        <v>28.800000000000011</v>
      </c>
      <c r="O13" s="21">
        <f t="shared" si="4"/>
        <v>28.199999999999989</v>
      </c>
      <c r="P13" s="21">
        <f t="shared" si="4"/>
        <v>29.700000000000017</v>
      </c>
      <c r="Q13" s="21">
        <f t="shared" si="4"/>
        <v>31.099999999999994</v>
      </c>
      <c r="R13" s="21">
        <f t="shared" si="4"/>
        <v>32.300000000000011</v>
      </c>
      <c r="S13" s="21">
        <f t="shared" si="4"/>
        <v>33.5</v>
      </c>
      <c r="T13" s="21">
        <f t="shared" si="4"/>
        <v>34.399999999999977</v>
      </c>
      <c r="U13" s="21">
        <f t="shared" si="4"/>
        <v>35.400000000000034</v>
      </c>
      <c r="V13" s="21">
        <f t="shared" si="4"/>
        <v>35.799999999999955</v>
      </c>
      <c r="W13" s="21">
        <f t="shared" si="4"/>
        <v>36.200000000000045</v>
      </c>
      <c r="X13" s="21">
        <f t="shared" si="4"/>
        <v>36.799999999999955</v>
      </c>
      <c r="Y13" s="21">
        <f t="shared" si="4"/>
        <v>36</v>
      </c>
      <c r="Z13" s="21">
        <f t="shared" si="4"/>
        <v>36.700000000000045</v>
      </c>
      <c r="AA13" s="21">
        <f t="shared" si="4"/>
        <v>38.199999999999932</v>
      </c>
      <c r="AB13" s="21">
        <f t="shared" si="4"/>
        <v>38.400000000000091</v>
      </c>
      <c r="AC13" s="21">
        <f t="shared" si="4"/>
        <v>38.799999999999955</v>
      </c>
      <c r="AD13" s="21">
        <f t="shared" si="4"/>
        <v>38.899999999999977</v>
      </c>
      <c r="AE13" s="21">
        <f t="shared" si="4"/>
        <v>38.899999999999977</v>
      </c>
      <c r="AF13" s="21">
        <f t="shared" si="4"/>
        <v>38.900000000000091</v>
      </c>
      <c r="AG13" s="21">
        <f t="shared" si="4"/>
        <v>0</v>
      </c>
      <c r="AH13" s="21">
        <f t="shared" si="4"/>
        <v>36.401945999999953</v>
      </c>
      <c r="AI13" s="21">
        <f t="shared" si="4"/>
        <v>45.030900999999972</v>
      </c>
      <c r="AJ13" s="21">
        <f t="shared" si="4"/>
        <v>44.356821000000082</v>
      </c>
      <c r="AK13" s="21">
        <f t="shared" si="4"/>
        <v>43.60609599999998</v>
      </c>
      <c r="AL13" s="21">
        <f t="shared" si="4"/>
        <v>42.813460999999961</v>
      </c>
      <c r="AM13" s="21">
        <f t="shared" si="4"/>
        <v>41.981503999999973</v>
      </c>
      <c r="AN13" s="21">
        <f t="shared" si="4"/>
        <v>41.12725300000011</v>
      </c>
      <c r="AO13" s="21">
        <f t="shared" si="4"/>
        <v>40.253762999999935</v>
      </c>
      <c r="AP13" s="21">
        <f t="shared" si="4"/>
        <v>39.366297999999915</v>
      </c>
      <c r="AQ13" s="21">
        <f t="shared" si="4"/>
        <v>38.469426000000112</v>
      </c>
      <c r="AR13" s="21">
        <f t="shared" si="4"/>
        <v>37.569070000000011</v>
      </c>
      <c r="AS13" s="21">
        <f t="shared" si="4"/>
        <v>36.667414000000008</v>
      </c>
      <c r="AT13" s="21">
        <f t="shared" si="4"/>
        <v>35.766243000000031</v>
      </c>
      <c r="AU13" s="21">
        <f t="shared" si="4"/>
        <v>34.866855999999871</v>
      </c>
      <c r="AV13" s="21">
        <f t="shared" si="4"/>
        <v>33.970956000000115</v>
      </c>
      <c r="AW13" s="21">
        <f t="shared" si="4"/>
        <v>33.08489899999995</v>
      </c>
      <c r="AX13" s="21">
        <f t="shared" si="4"/>
        <v>32.198922999999922</v>
      </c>
      <c r="AY13" s="21">
        <f t="shared" si="4"/>
        <v>31.324382000000014</v>
      </c>
      <c r="AZ13" s="21">
        <f t="shared" si="4"/>
        <v>30.459522000000106</v>
      </c>
      <c r="BA13" s="21">
        <f t="shared" si="4"/>
        <v>29.599757999999838</v>
      </c>
      <c r="BB13" s="21">
        <f t="shared" si="4"/>
        <v>29.599757999999838</v>
      </c>
      <c r="BC13" s="21">
        <f t="shared" si="4"/>
        <v>29.599757999999838</v>
      </c>
      <c r="BD13" s="21">
        <f t="shared" si="4"/>
        <v>29.599757999999838</v>
      </c>
      <c r="BE13" s="21">
        <f t="shared" si="4"/>
        <v>29.599757999999838</v>
      </c>
      <c r="BF13" s="21">
        <f t="shared" si="4"/>
        <v>29.599757999999838</v>
      </c>
      <c r="BG13" s="21">
        <f t="shared" si="4"/>
        <v>29.599757999999838</v>
      </c>
      <c r="BH13" s="21">
        <f t="shared" si="4"/>
        <v>29.599757999999838</v>
      </c>
      <c r="BI13" s="21">
        <f t="shared" si="4"/>
        <v>29.599757999999838</v>
      </c>
      <c r="BJ13" s="21">
        <f t="shared" si="4"/>
        <v>29.599757999999838</v>
      </c>
      <c r="BK13" s="21">
        <f t="shared" si="4"/>
        <v>29.599757999999838</v>
      </c>
      <c r="BL13" s="21">
        <f t="shared" si="4"/>
        <v>29.599757999999838</v>
      </c>
      <c r="BM13" s="21">
        <f t="shared" si="4"/>
        <v>29.599757999999838</v>
      </c>
      <c r="BN13" s="21">
        <f t="shared" si="4"/>
        <v>29.599757999999838</v>
      </c>
      <c r="BO13" s="21">
        <f t="shared" si="4"/>
        <v>29.599757999999838</v>
      </c>
      <c r="BP13" s="21">
        <f t="shared" si="4"/>
        <v>29.599757999999838</v>
      </c>
      <c r="BQ13" s="21">
        <f t="shared" si="4"/>
        <v>29.599757999999838</v>
      </c>
      <c r="BR13" s="21">
        <f t="shared" si="1"/>
        <v>29.599757999999838</v>
      </c>
      <c r="BS13" s="21">
        <f t="shared" si="1"/>
        <v>29.599757999999838</v>
      </c>
      <c r="BT13" s="21">
        <f t="shared" si="1"/>
        <v>29.599757999999838</v>
      </c>
      <c r="BU13" s="21">
        <f t="shared" si="1"/>
        <v>29.599757999999838</v>
      </c>
      <c r="BV13" s="21">
        <f t="shared" si="1"/>
        <v>29.599757999999838</v>
      </c>
      <c r="BW13" s="21">
        <f t="shared" si="1"/>
        <v>29.599757999999838</v>
      </c>
      <c r="BX13" s="21">
        <f t="shared" si="1"/>
        <v>29.599757999999838</v>
      </c>
      <c r="BY13" s="21">
        <f t="shared" si="1"/>
        <v>29.599757999999838</v>
      </c>
      <c r="BZ13" s="21">
        <f t="shared" si="1"/>
        <v>29.599757999999838</v>
      </c>
      <c r="CA13" s="21">
        <f t="shared" si="1"/>
        <v>29.599757999999838</v>
      </c>
      <c r="CB13" s="21">
        <f t="shared" si="1"/>
        <v>29.599757999999838</v>
      </c>
      <c r="CC13" s="21">
        <f t="shared" si="1"/>
        <v>29.599757999999838</v>
      </c>
      <c r="CD13" s="21">
        <f t="shared" si="1"/>
        <v>29.599757999999838</v>
      </c>
      <c r="CE13" s="21">
        <f t="shared" si="1"/>
        <v>29.599757999999838</v>
      </c>
      <c r="CF13" s="21">
        <f t="shared" si="1"/>
        <v>29.599757999999838</v>
      </c>
      <c r="CG13" s="21">
        <f t="shared" si="1"/>
        <v>29.599757999999838</v>
      </c>
      <c r="CH13" s="21">
        <f t="shared" si="1"/>
        <v>29.599757999999838</v>
      </c>
      <c r="CI13" s="21">
        <f t="shared" si="1"/>
        <v>29.599757999999838</v>
      </c>
      <c r="CJ13" s="21">
        <f t="shared" si="1"/>
        <v>29.599757999999838</v>
      </c>
      <c r="CK13" s="21">
        <f t="shared" si="1"/>
        <v>29.599757999999838</v>
      </c>
      <c r="CL13" s="21">
        <f t="shared" si="1"/>
        <v>29.599757999999838</v>
      </c>
      <c r="CM13" s="21">
        <f t="shared" si="1"/>
        <v>29.599757999999838</v>
      </c>
      <c r="CN13" s="21">
        <f t="shared" si="1"/>
        <v>29.599757999999838</v>
      </c>
      <c r="CO13" s="21">
        <f t="shared" si="1"/>
        <v>29.599757999999838</v>
      </c>
      <c r="CP13" s="21">
        <f t="shared" si="1"/>
        <v>29.599757999999838</v>
      </c>
      <c r="CQ13" s="21">
        <f t="shared" si="1"/>
        <v>29.599757999999838</v>
      </c>
      <c r="CR13" s="21">
        <f t="shared" si="1"/>
        <v>29.599757999999838</v>
      </c>
      <c r="CS13" s="21">
        <f t="shared" si="1"/>
        <v>29.599757999999838</v>
      </c>
      <c r="CT13" s="21">
        <f t="shared" si="1"/>
        <v>29.599757999999838</v>
      </c>
      <c r="CU13" s="21">
        <f t="shared" si="1"/>
        <v>29.599757999999838</v>
      </c>
      <c r="CV13" s="21">
        <f t="shared" si="1"/>
        <v>29.599757999999838</v>
      </c>
      <c r="CW13" s="21">
        <f t="shared" si="1"/>
        <v>29.599757999999838</v>
      </c>
      <c r="CX13" s="21">
        <f t="shared" si="1"/>
        <v>29.599757999999838</v>
      </c>
      <c r="CY13" s="21">
        <f t="shared" si="1"/>
        <v>29.599757999999838</v>
      </c>
      <c r="CZ13" s="21">
        <f t="shared" si="1"/>
        <v>29.599757999999838</v>
      </c>
      <c r="DA13" s="21">
        <f t="shared" si="1"/>
        <v>29.599757999999838</v>
      </c>
      <c r="DB13" s="21">
        <f t="shared" si="1"/>
        <v>29.599757999999838</v>
      </c>
      <c r="DC13" s="21">
        <f t="shared" si="1"/>
        <v>29.599757999999838</v>
      </c>
      <c r="DD13" s="21">
        <f t="shared" si="1"/>
        <v>29.599757999999838</v>
      </c>
      <c r="DE13" s="21">
        <f t="shared" si="1"/>
        <v>29.599757999999838</v>
      </c>
      <c r="DF13" s="21">
        <f t="shared" si="1"/>
        <v>29.599757999999838</v>
      </c>
      <c r="DG13" s="21">
        <f t="shared" si="1"/>
        <v>29.599757999999838</v>
      </c>
      <c r="DH13" s="21">
        <f t="shared" si="1"/>
        <v>29.599757999999838</v>
      </c>
      <c r="DI13" s="21">
        <f t="shared" si="1"/>
        <v>29.599757999999838</v>
      </c>
    </row>
    <row r="14" spans="1:113" outlineLevel="2">
      <c r="B14" t="s">
        <v>44</v>
      </c>
      <c r="D14" s="71">
        <f t="shared" si="2"/>
        <v>0.26542700000000002</v>
      </c>
      <c r="E14" s="21">
        <f t="shared" si="3"/>
        <v>0.92647899999999983</v>
      </c>
      <c r="F14" s="21">
        <f t="shared" si="4"/>
        <v>1.7507390000000003</v>
      </c>
      <c r="G14" s="21">
        <f t="shared" si="4"/>
        <v>2.5977419999999998</v>
      </c>
      <c r="H14" s="21">
        <f t="shared" si="4"/>
        <v>3.5134909999999993</v>
      </c>
      <c r="I14" s="21">
        <f t="shared" si="4"/>
        <v>4.1502510000000008</v>
      </c>
      <c r="J14" s="21">
        <f t="shared" si="4"/>
        <v>7.0131789999999992</v>
      </c>
      <c r="K14" s="21">
        <f t="shared" si="4"/>
        <v>11.488225</v>
      </c>
      <c r="L14" s="21">
        <f t="shared" si="4"/>
        <v>17.233179000000003</v>
      </c>
      <c r="M14" s="21">
        <f t="shared" si="4"/>
        <v>20.095346999999997</v>
      </c>
      <c r="N14" s="21">
        <f t="shared" si="4"/>
        <v>22.334114999999997</v>
      </c>
      <c r="O14" s="21">
        <f t="shared" si="4"/>
        <v>24.033445</v>
      </c>
      <c r="P14" s="21">
        <f t="shared" si="4"/>
        <v>26.398054000000016</v>
      </c>
      <c r="Q14" s="21">
        <f t="shared" si="4"/>
        <v>28.401865999999984</v>
      </c>
      <c r="R14" s="21">
        <f t="shared" si="4"/>
        <v>29.656383000000005</v>
      </c>
      <c r="S14" s="21">
        <f t="shared" si="4"/>
        <v>30.340452999999997</v>
      </c>
      <c r="T14" s="21">
        <f t="shared" si="4"/>
        <v>31.171941000000004</v>
      </c>
      <c r="U14" s="21">
        <f t="shared" si="4"/>
        <v>32.159657999999979</v>
      </c>
      <c r="V14" s="21">
        <f t="shared" si="4"/>
        <v>34.782541000000037</v>
      </c>
      <c r="W14" s="21">
        <f t="shared" si="4"/>
        <v>35.645436999999959</v>
      </c>
      <c r="X14" s="21">
        <f t="shared" si="4"/>
        <v>38.374753999999996</v>
      </c>
      <c r="Y14" s="21">
        <f t="shared" si="4"/>
        <v>39.060377000000017</v>
      </c>
      <c r="Z14" s="21">
        <f t="shared" si="4"/>
        <v>41.444205000000011</v>
      </c>
      <c r="AA14" s="21">
        <f t="shared" si="4"/>
        <v>42.749577999999985</v>
      </c>
      <c r="AB14" s="21">
        <f t="shared" si="4"/>
        <v>43.925401999999963</v>
      </c>
      <c r="AC14" s="21">
        <f t="shared" si="4"/>
        <v>44.844935000000078</v>
      </c>
      <c r="AD14" s="21">
        <f t="shared" si="4"/>
        <v>45.487308999999982</v>
      </c>
      <c r="AE14" s="21">
        <f t="shared" si="4"/>
        <v>45.853942999999958</v>
      </c>
      <c r="AF14" s="21">
        <f t="shared" si="4"/>
        <v>45.985423000000083</v>
      </c>
      <c r="AG14" s="21">
        <f t="shared" si="4"/>
        <v>45.867046999999957</v>
      </c>
      <c r="AH14" s="21">
        <f t="shared" si="4"/>
        <v>45.551020999999992</v>
      </c>
      <c r="AI14" s="21">
        <f t="shared" si="4"/>
        <v>45.030900999999972</v>
      </c>
      <c r="AJ14" s="21">
        <f t="shared" si="4"/>
        <v>44.356821000000082</v>
      </c>
      <c r="AK14" s="21">
        <f t="shared" si="4"/>
        <v>43.60609599999998</v>
      </c>
      <c r="AL14" s="21">
        <f t="shared" si="4"/>
        <v>42.813460999999961</v>
      </c>
      <c r="AM14" s="21">
        <f t="shared" si="4"/>
        <v>41.981503999999973</v>
      </c>
      <c r="AN14" s="21">
        <f t="shared" si="4"/>
        <v>41.12725300000011</v>
      </c>
      <c r="AO14" s="21">
        <f t="shared" si="4"/>
        <v>40.253762999999935</v>
      </c>
      <c r="AP14" s="21">
        <f t="shared" si="4"/>
        <v>39.366297999999915</v>
      </c>
      <c r="AQ14" s="21">
        <f t="shared" si="4"/>
        <v>38.469426000000112</v>
      </c>
      <c r="AR14" s="21">
        <f t="shared" si="4"/>
        <v>37.569070000000011</v>
      </c>
      <c r="AS14" s="21">
        <f t="shared" si="4"/>
        <v>36.667414000000008</v>
      </c>
      <c r="AT14" s="21">
        <f t="shared" si="4"/>
        <v>35.766243000000031</v>
      </c>
      <c r="AU14" s="21">
        <f t="shared" si="4"/>
        <v>34.866855999999871</v>
      </c>
      <c r="AV14" s="21">
        <f t="shared" si="4"/>
        <v>33.970956000000115</v>
      </c>
      <c r="AW14" s="21">
        <f t="shared" si="4"/>
        <v>33.08489899999995</v>
      </c>
      <c r="AX14" s="21">
        <f t="shared" si="4"/>
        <v>32.198922999999922</v>
      </c>
      <c r="AY14" s="21">
        <f t="shared" si="4"/>
        <v>31.324382000000014</v>
      </c>
      <c r="AZ14" s="21">
        <f t="shared" si="4"/>
        <v>30.459522000000106</v>
      </c>
      <c r="BA14" s="21">
        <f t="shared" si="4"/>
        <v>29.599757999999838</v>
      </c>
      <c r="BB14" s="21">
        <f t="shared" si="4"/>
        <v>29.599757999999838</v>
      </c>
      <c r="BC14" s="21">
        <f t="shared" si="4"/>
        <v>29.599757999999838</v>
      </c>
      <c r="BD14" s="21">
        <f t="shared" si="4"/>
        <v>29.599757999999838</v>
      </c>
      <c r="BE14" s="21">
        <f t="shared" si="4"/>
        <v>29.599757999999838</v>
      </c>
      <c r="BF14" s="21">
        <f t="shared" si="4"/>
        <v>29.599757999999838</v>
      </c>
      <c r="BG14" s="21">
        <f t="shared" si="4"/>
        <v>29.599757999999838</v>
      </c>
      <c r="BH14" s="21">
        <f t="shared" si="4"/>
        <v>29.599757999999838</v>
      </c>
      <c r="BI14" s="21">
        <f t="shared" si="4"/>
        <v>29.599757999999838</v>
      </c>
      <c r="BJ14" s="21">
        <f t="shared" si="4"/>
        <v>29.599757999999838</v>
      </c>
      <c r="BK14" s="21">
        <f t="shared" si="4"/>
        <v>29.599757999999838</v>
      </c>
      <c r="BL14" s="21">
        <f t="shared" si="4"/>
        <v>29.599757999999838</v>
      </c>
      <c r="BM14" s="21">
        <f t="shared" si="4"/>
        <v>29.599757999999838</v>
      </c>
      <c r="BN14" s="21">
        <f t="shared" si="4"/>
        <v>29.599757999999838</v>
      </c>
      <c r="BO14" s="21">
        <f t="shared" si="4"/>
        <v>29.599757999999838</v>
      </c>
      <c r="BP14" s="21">
        <f t="shared" si="4"/>
        <v>29.599757999999838</v>
      </c>
      <c r="BQ14" s="21">
        <f t="shared" si="4"/>
        <v>29.599757999999838</v>
      </c>
      <c r="BR14" s="21">
        <f t="shared" si="1"/>
        <v>29.599757999999838</v>
      </c>
      <c r="BS14" s="21">
        <f t="shared" si="1"/>
        <v>29.599757999999838</v>
      </c>
      <c r="BT14" s="21">
        <f t="shared" si="1"/>
        <v>29.599757999999838</v>
      </c>
      <c r="BU14" s="21">
        <f t="shared" si="1"/>
        <v>29.599757999999838</v>
      </c>
      <c r="BV14" s="21">
        <f t="shared" si="1"/>
        <v>29.599757999999838</v>
      </c>
      <c r="BW14" s="21">
        <f t="shared" si="1"/>
        <v>29.599757999999838</v>
      </c>
      <c r="BX14" s="21">
        <f t="shared" si="1"/>
        <v>29.599757999999838</v>
      </c>
      <c r="BY14" s="21">
        <f t="shared" si="1"/>
        <v>29.599757999999838</v>
      </c>
      <c r="BZ14" s="21">
        <f t="shared" si="1"/>
        <v>29.599757999999838</v>
      </c>
      <c r="CA14" s="21">
        <f t="shared" si="1"/>
        <v>29.599757999999838</v>
      </c>
      <c r="CB14" s="21">
        <f t="shared" si="1"/>
        <v>29.599757999999838</v>
      </c>
      <c r="CC14" s="21">
        <f t="shared" si="1"/>
        <v>29.599757999999838</v>
      </c>
      <c r="CD14" s="21">
        <f t="shared" si="1"/>
        <v>29.599757999999838</v>
      </c>
      <c r="CE14" s="21">
        <f t="shared" si="1"/>
        <v>29.599757999999838</v>
      </c>
      <c r="CF14" s="21">
        <f t="shared" si="1"/>
        <v>29.599757999999838</v>
      </c>
      <c r="CG14" s="21">
        <f t="shared" si="1"/>
        <v>29.599757999999838</v>
      </c>
      <c r="CH14" s="21">
        <f t="shared" si="1"/>
        <v>29.599757999999838</v>
      </c>
      <c r="CI14" s="21">
        <f t="shared" si="1"/>
        <v>29.599757999999838</v>
      </c>
      <c r="CJ14" s="21">
        <f t="shared" si="1"/>
        <v>29.599757999999838</v>
      </c>
      <c r="CK14" s="21">
        <f t="shared" si="1"/>
        <v>29.599757999999838</v>
      </c>
      <c r="CL14" s="21">
        <f t="shared" si="1"/>
        <v>29.599757999999838</v>
      </c>
      <c r="CM14" s="21">
        <f t="shared" si="1"/>
        <v>29.599757999999838</v>
      </c>
      <c r="CN14" s="21">
        <f t="shared" si="1"/>
        <v>29.599757999999838</v>
      </c>
      <c r="CO14" s="21">
        <f t="shared" si="1"/>
        <v>29.599757999999838</v>
      </c>
      <c r="CP14" s="21">
        <f t="shared" si="1"/>
        <v>29.599757999999838</v>
      </c>
      <c r="CQ14" s="21">
        <f t="shared" si="1"/>
        <v>29.599757999999838</v>
      </c>
      <c r="CR14" s="21">
        <f t="shared" si="1"/>
        <v>29.599757999999838</v>
      </c>
      <c r="CS14" s="21">
        <f t="shared" si="1"/>
        <v>29.599757999999838</v>
      </c>
      <c r="CT14" s="21">
        <f t="shared" si="1"/>
        <v>29.599757999999838</v>
      </c>
      <c r="CU14" s="21">
        <f t="shared" si="1"/>
        <v>29.599757999999838</v>
      </c>
      <c r="CV14" s="21">
        <f t="shared" si="1"/>
        <v>29.599757999999838</v>
      </c>
      <c r="CW14" s="21">
        <f t="shared" si="1"/>
        <v>29.599757999999838</v>
      </c>
      <c r="CX14" s="21">
        <f t="shared" si="1"/>
        <v>29.599757999999838</v>
      </c>
      <c r="CY14" s="21">
        <f t="shared" si="1"/>
        <v>29.599757999999838</v>
      </c>
      <c r="CZ14" s="21">
        <f t="shared" si="1"/>
        <v>29.599757999999838</v>
      </c>
      <c r="DA14" s="21">
        <f t="shared" si="1"/>
        <v>29.599757999999838</v>
      </c>
      <c r="DB14" s="21">
        <f t="shared" si="1"/>
        <v>29.599757999999838</v>
      </c>
      <c r="DC14" s="21">
        <f t="shared" si="1"/>
        <v>29.599757999999838</v>
      </c>
      <c r="DD14" s="21">
        <f t="shared" si="1"/>
        <v>29.599757999999838</v>
      </c>
      <c r="DE14" s="21">
        <f t="shared" si="1"/>
        <v>29.599757999999838</v>
      </c>
      <c r="DF14" s="21">
        <f t="shared" si="1"/>
        <v>29.599757999999838</v>
      </c>
      <c r="DG14" s="21">
        <f t="shared" si="1"/>
        <v>29.599757999999838</v>
      </c>
      <c r="DH14" s="21">
        <f t="shared" si="1"/>
        <v>29.599757999999838</v>
      </c>
      <c r="DI14" s="21">
        <f t="shared" si="1"/>
        <v>29.599757999999838</v>
      </c>
    </row>
    <row r="15" spans="1:113" outlineLevel="2">
      <c r="B15" t="s">
        <v>38</v>
      </c>
      <c r="D15" s="71">
        <f t="shared" si="2"/>
        <v>0.6</v>
      </c>
      <c r="E15" s="21">
        <f t="shared" si="3"/>
        <v>0.6</v>
      </c>
      <c r="F15" s="21">
        <f t="shared" si="4"/>
        <v>1.2</v>
      </c>
      <c r="G15" s="21">
        <f t="shared" si="4"/>
        <v>1.9</v>
      </c>
      <c r="H15" s="21">
        <f t="shared" si="4"/>
        <v>2.9000000000000004</v>
      </c>
      <c r="I15" s="21">
        <f t="shared" si="4"/>
        <v>3.8999999999999995</v>
      </c>
      <c r="J15" s="21">
        <f t="shared" si="4"/>
        <v>4.9000000000000004</v>
      </c>
      <c r="K15" s="21">
        <f t="shared" si="4"/>
        <v>5.8000000000000007</v>
      </c>
      <c r="L15" s="21">
        <f t="shared" si="4"/>
        <v>6.8000000000000007</v>
      </c>
      <c r="M15" s="21">
        <f t="shared" si="4"/>
        <v>7.7999999999999972</v>
      </c>
      <c r="N15" s="21">
        <f t="shared" si="4"/>
        <v>8.7000000000000028</v>
      </c>
      <c r="O15" s="21">
        <f t="shared" si="4"/>
        <v>9.3999999999999986</v>
      </c>
      <c r="P15" s="21">
        <f t="shared" si="4"/>
        <v>10.200000000000003</v>
      </c>
      <c r="Q15" s="21">
        <f t="shared" si="4"/>
        <v>10.700000000000003</v>
      </c>
      <c r="R15" s="21">
        <f t="shared" si="4"/>
        <v>11.299999999999997</v>
      </c>
      <c r="S15" s="21">
        <f t="shared" si="4"/>
        <v>11.599999999999994</v>
      </c>
      <c r="T15" s="21">
        <f t="shared" si="4"/>
        <v>11.900000000000006</v>
      </c>
      <c r="U15" s="21">
        <f t="shared" si="4"/>
        <v>12.099999999999994</v>
      </c>
      <c r="V15" s="21">
        <f t="shared" si="4"/>
        <v>12.000000000000014</v>
      </c>
      <c r="W15" s="21">
        <f t="shared" si="4"/>
        <v>11.899999999999977</v>
      </c>
      <c r="X15" s="21">
        <f t="shared" si="4"/>
        <v>10.400000000000006</v>
      </c>
      <c r="Y15" s="21">
        <f t="shared" si="4"/>
        <v>10.099999999999994</v>
      </c>
      <c r="Z15" s="21">
        <f t="shared" si="4"/>
        <v>9.7000000000000171</v>
      </c>
      <c r="AA15" s="21">
        <f t="shared" si="4"/>
        <v>9.4000000000000057</v>
      </c>
      <c r="AB15" s="21">
        <f t="shared" si="4"/>
        <v>8.7999999999999829</v>
      </c>
      <c r="AC15" s="21">
        <f t="shared" si="4"/>
        <v>8.3000000000000114</v>
      </c>
      <c r="AD15" s="21">
        <f t="shared" si="4"/>
        <v>8</v>
      </c>
      <c r="AE15" s="21">
        <f t="shared" si="4"/>
        <v>7.4000000000000057</v>
      </c>
      <c r="AF15" s="21">
        <f t="shared" si="4"/>
        <v>7</v>
      </c>
      <c r="AG15" s="21">
        <f t="shared" si="4"/>
        <v>6.5</v>
      </c>
      <c r="AH15" s="21">
        <f t="shared" si="4"/>
        <v>5.8999999999999773</v>
      </c>
      <c r="AI15" s="21">
        <f t="shared" si="4"/>
        <v>5.6000000000000227</v>
      </c>
      <c r="AJ15" s="21">
        <f t="shared" si="4"/>
        <v>4.8999999999999773</v>
      </c>
      <c r="AK15" s="21">
        <f t="shared" si="4"/>
        <v>4.8000000000000114</v>
      </c>
      <c r="AL15" s="21">
        <f t="shared" si="4"/>
        <v>4.3000000000000114</v>
      </c>
      <c r="AM15" s="21">
        <f t="shared" si="4"/>
        <v>4</v>
      </c>
      <c r="AN15" s="21">
        <f t="shared" si="4"/>
        <v>3.5</v>
      </c>
      <c r="AO15" s="21">
        <f t="shared" si="4"/>
        <v>3.5</v>
      </c>
      <c r="AP15" s="21">
        <f t="shared" si="4"/>
        <v>3</v>
      </c>
      <c r="AQ15" s="21">
        <f t="shared" si="4"/>
        <v>2.6999999999999886</v>
      </c>
      <c r="AR15" s="21">
        <f t="shared" si="4"/>
        <v>2.6000000000000227</v>
      </c>
      <c r="AS15" s="21">
        <f t="shared" si="4"/>
        <v>2.3999999999999773</v>
      </c>
      <c r="AT15" s="21">
        <f t="shared" si="4"/>
        <v>2.1000000000000227</v>
      </c>
      <c r="AU15" s="21">
        <f t="shared" si="4"/>
        <v>1.8999999999999773</v>
      </c>
      <c r="AV15" s="21">
        <f t="shared" si="4"/>
        <v>1.6000000000000227</v>
      </c>
      <c r="AW15" s="21">
        <f t="shared" si="4"/>
        <v>1.7999999999999545</v>
      </c>
      <c r="AX15" s="21">
        <f t="shared" si="4"/>
        <v>1.3000000000000114</v>
      </c>
      <c r="AY15" s="21">
        <f t="shared" si="4"/>
        <v>1.3000000000000114</v>
      </c>
      <c r="AZ15" s="21">
        <f t="shared" si="4"/>
        <v>1.3000000000000114</v>
      </c>
      <c r="BA15" s="21">
        <f t="shared" si="4"/>
        <v>1</v>
      </c>
      <c r="BB15" s="21">
        <f t="shared" si="4"/>
        <v>2</v>
      </c>
      <c r="BC15" s="21">
        <f t="shared" si="4"/>
        <v>2</v>
      </c>
      <c r="BD15" s="21">
        <f t="shared" si="4"/>
        <v>2</v>
      </c>
      <c r="BE15" s="21">
        <f t="shared" si="4"/>
        <v>2</v>
      </c>
      <c r="BF15" s="21">
        <f t="shared" si="4"/>
        <v>2</v>
      </c>
      <c r="BG15" s="21">
        <f t="shared" si="4"/>
        <v>2</v>
      </c>
      <c r="BH15" s="21">
        <f t="shared" si="4"/>
        <v>2</v>
      </c>
      <c r="BI15" s="21">
        <f t="shared" si="4"/>
        <v>2</v>
      </c>
      <c r="BJ15" s="21">
        <f t="shared" si="4"/>
        <v>2</v>
      </c>
      <c r="BK15" s="21">
        <f t="shared" si="4"/>
        <v>2</v>
      </c>
      <c r="BL15" s="21">
        <f t="shared" si="4"/>
        <v>2</v>
      </c>
      <c r="BM15" s="21">
        <f t="shared" si="4"/>
        <v>2</v>
      </c>
      <c r="BN15" s="21">
        <f t="shared" si="4"/>
        <v>2</v>
      </c>
      <c r="BO15" s="21">
        <f t="shared" si="4"/>
        <v>2</v>
      </c>
      <c r="BP15" s="21">
        <f t="shared" si="4"/>
        <v>2</v>
      </c>
      <c r="BQ15" s="21">
        <f t="shared" si="4"/>
        <v>2</v>
      </c>
      <c r="BR15" s="21">
        <f t="shared" si="1"/>
        <v>2</v>
      </c>
      <c r="BS15" s="21">
        <f t="shared" si="1"/>
        <v>2</v>
      </c>
      <c r="BT15" s="21">
        <f t="shared" si="1"/>
        <v>2</v>
      </c>
      <c r="BU15" s="21">
        <f t="shared" si="1"/>
        <v>2</v>
      </c>
      <c r="BV15" s="21">
        <f t="shared" si="1"/>
        <v>2</v>
      </c>
      <c r="BW15" s="21">
        <f t="shared" si="1"/>
        <v>2</v>
      </c>
      <c r="BX15" s="21">
        <f t="shared" si="1"/>
        <v>2</v>
      </c>
      <c r="BY15" s="21">
        <f t="shared" si="1"/>
        <v>2</v>
      </c>
      <c r="BZ15" s="21">
        <f t="shared" si="1"/>
        <v>2</v>
      </c>
      <c r="CA15" s="21">
        <f t="shared" si="1"/>
        <v>2</v>
      </c>
      <c r="CB15" s="21">
        <f t="shared" si="1"/>
        <v>2</v>
      </c>
      <c r="CC15" s="21">
        <f t="shared" si="1"/>
        <v>2</v>
      </c>
      <c r="CD15" s="21">
        <f t="shared" si="1"/>
        <v>2</v>
      </c>
      <c r="CE15" s="21">
        <f t="shared" si="1"/>
        <v>2</v>
      </c>
      <c r="CF15" s="21">
        <f t="shared" si="1"/>
        <v>2</v>
      </c>
      <c r="CG15" s="21">
        <f t="shared" si="1"/>
        <v>2</v>
      </c>
      <c r="CH15" s="21">
        <f t="shared" si="1"/>
        <v>2</v>
      </c>
      <c r="CI15" s="21">
        <f t="shared" si="1"/>
        <v>2</v>
      </c>
      <c r="CJ15" s="21">
        <f t="shared" si="1"/>
        <v>2</v>
      </c>
      <c r="CK15" s="21">
        <f t="shared" si="1"/>
        <v>2</v>
      </c>
      <c r="CL15" s="21">
        <f t="shared" si="1"/>
        <v>2</v>
      </c>
      <c r="CM15" s="21">
        <f t="shared" si="1"/>
        <v>2</v>
      </c>
      <c r="CN15" s="21">
        <f t="shared" si="1"/>
        <v>2</v>
      </c>
      <c r="CO15" s="21">
        <f t="shared" si="1"/>
        <v>2</v>
      </c>
      <c r="CP15" s="21">
        <f t="shared" si="1"/>
        <v>2</v>
      </c>
      <c r="CQ15" s="21">
        <f t="shared" si="1"/>
        <v>2</v>
      </c>
      <c r="CR15" s="21">
        <f t="shared" si="1"/>
        <v>2</v>
      </c>
      <c r="CS15" s="21">
        <f t="shared" si="1"/>
        <v>2</v>
      </c>
      <c r="CT15" s="21">
        <f t="shared" si="1"/>
        <v>2</v>
      </c>
      <c r="CU15" s="21">
        <f t="shared" si="1"/>
        <v>2</v>
      </c>
      <c r="CV15" s="21">
        <f t="shared" si="1"/>
        <v>2</v>
      </c>
      <c r="CW15" s="21">
        <f t="shared" si="1"/>
        <v>2</v>
      </c>
      <c r="CX15" s="21">
        <f t="shared" si="1"/>
        <v>2</v>
      </c>
      <c r="CY15" s="21">
        <f t="shared" si="1"/>
        <v>2</v>
      </c>
      <c r="CZ15" s="21">
        <f t="shared" si="1"/>
        <v>2</v>
      </c>
      <c r="DA15" s="21">
        <f t="shared" si="1"/>
        <v>2</v>
      </c>
      <c r="DB15" s="21">
        <f t="shared" si="1"/>
        <v>2</v>
      </c>
      <c r="DC15" s="21">
        <f t="shared" si="1"/>
        <v>2</v>
      </c>
      <c r="DD15" s="21">
        <f t="shared" si="1"/>
        <v>2</v>
      </c>
      <c r="DE15" s="21">
        <f t="shared" si="1"/>
        <v>2</v>
      </c>
      <c r="DF15" s="21">
        <f t="shared" si="1"/>
        <v>2</v>
      </c>
      <c r="DG15" s="21">
        <f t="shared" si="1"/>
        <v>2</v>
      </c>
      <c r="DH15" s="21">
        <f t="shared" si="1"/>
        <v>2</v>
      </c>
      <c r="DI15" s="21">
        <f t="shared" si="1"/>
        <v>2</v>
      </c>
    </row>
    <row r="16" spans="1:113" outlineLevel="2">
      <c r="D16" s="71"/>
    </row>
    <row r="17" spans="1:113" outlineLevel="2">
      <c r="D17" s="71"/>
    </row>
    <row r="18" spans="1:113" s="77" customFormat="1">
      <c r="A18" s="76" t="s">
        <v>167</v>
      </c>
      <c r="D18" s="398"/>
    </row>
    <row r="19" spans="1:113" outlineLevel="2">
      <c r="A19" s="2" t="s">
        <v>168</v>
      </c>
      <c r="D19" s="21"/>
      <c r="S19" s="375"/>
    </row>
    <row r="20" spans="1:113" outlineLevel="2">
      <c r="B20" t="s">
        <v>41</v>
      </c>
      <c r="D20" s="21">
        <f t="shared" ref="D20:AI20" si="5">MIN(D4,averageCO2_pine)</f>
        <v>0.4</v>
      </c>
      <c r="E20" s="21">
        <f>MIN(E4,averageCO2_pine)</f>
        <v>2.4</v>
      </c>
      <c r="F20" s="21">
        <f t="shared" si="5"/>
        <v>7.4</v>
      </c>
      <c r="G20" s="21">
        <f t="shared" si="5"/>
        <v>26.1</v>
      </c>
      <c r="H20" s="21">
        <f t="shared" si="5"/>
        <v>57.7</v>
      </c>
      <c r="I20" s="21">
        <f t="shared" si="5"/>
        <v>99.5</v>
      </c>
      <c r="J20" s="21">
        <f t="shared" si="5"/>
        <v>145.4</v>
      </c>
      <c r="K20" s="21">
        <f t="shared" si="5"/>
        <v>187.8</v>
      </c>
      <c r="L20" s="21">
        <f t="shared" si="5"/>
        <v>221.3</v>
      </c>
      <c r="M20" s="21">
        <f t="shared" si="5"/>
        <v>251.5</v>
      </c>
      <c r="N20" s="21">
        <f t="shared" si="5"/>
        <v>281</v>
      </c>
      <c r="O20" s="21">
        <f t="shared" si="5"/>
        <v>312.8</v>
      </c>
      <c r="P20" s="21">
        <f t="shared" si="5"/>
        <v>346.9</v>
      </c>
      <c r="Q20" s="21">
        <f t="shared" si="5"/>
        <v>383.2</v>
      </c>
      <c r="R20" s="21">
        <f t="shared" si="5"/>
        <v>421.4</v>
      </c>
      <c r="S20" s="368">
        <f>MIN(S4,averageCO2_pine)</f>
        <v>461</v>
      </c>
      <c r="T20" s="21">
        <f t="shared" si="5"/>
        <v>461</v>
      </c>
      <c r="U20" s="21">
        <f t="shared" si="5"/>
        <v>461</v>
      </c>
      <c r="V20" s="21">
        <f t="shared" si="5"/>
        <v>461</v>
      </c>
      <c r="W20" s="21">
        <f t="shared" si="5"/>
        <v>461</v>
      </c>
      <c r="X20" s="21">
        <f t="shared" si="5"/>
        <v>461</v>
      </c>
      <c r="Y20" s="21">
        <f t="shared" si="5"/>
        <v>461</v>
      </c>
      <c r="Z20" s="21">
        <f t="shared" si="5"/>
        <v>461</v>
      </c>
      <c r="AA20" s="21">
        <f t="shared" si="5"/>
        <v>461</v>
      </c>
      <c r="AB20" s="21">
        <f t="shared" si="5"/>
        <v>461</v>
      </c>
      <c r="AC20" s="21">
        <f t="shared" si="5"/>
        <v>461</v>
      </c>
      <c r="AD20" s="21">
        <f t="shared" si="5"/>
        <v>461</v>
      </c>
      <c r="AE20" s="21">
        <f t="shared" si="5"/>
        <v>461</v>
      </c>
      <c r="AF20" s="21">
        <f t="shared" si="5"/>
        <v>461</v>
      </c>
      <c r="AG20" s="21">
        <f t="shared" si="5"/>
        <v>461</v>
      </c>
      <c r="AH20" s="21">
        <f t="shared" si="5"/>
        <v>461</v>
      </c>
      <c r="AI20" s="21">
        <f t="shared" si="5"/>
        <v>461</v>
      </c>
      <c r="AJ20" s="21">
        <f t="shared" ref="AJ20:BO20" si="6">MIN(AJ4,averageCO2_pine)</f>
        <v>461</v>
      </c>
      <c r="AK20" s="21">
        <f t="shared" si="6"/>
        <v>461</v>
      </c>
      <c r="AL20" s="21">
        <f t="shared" si="6"/>
        <v>461</v>
      </c>
      <c r="AM20" s="21">
        <f t="shared" si="6"/>
        <v>461</v>
      </c>
      <c r="AN20" s="21">
        <f t="shared" si="6"/>
        <v>461</v>
      </c>
      <c r="AO20" s="21">
        <f t="shared" si="6"/>
        <v>461</v>
      </c>
      <c r="AP20" s="21">
        <f t="shared" si="6"/>
        <v>461</v>
      </c>
      <c r="AQ20" s="21">
        <f t="shared" si="6"/>
        <v>461</v>
      </c>
      <c r="AR20" s="21">
        <f t="shared" si="6"/>
        <v>461</v>
      </c>
      <c r="AS20" s="21">
        <f t="shared" si="6"/>
        <v>461</v>
      </c>
      <c r="AT20" s="21">
        <f t="shared" si="6"/>
        <v>461</v>
      </c>
      <c r="AU20" s="21">
        <f t="shared" si="6"/>
        <v>461</v>
      </c>
      <c r="AV20" s="21">
        <f t="shared" si="6"/>
        <v>461</v>
      </c>
      <c r="AW20" s="21">
        <f t="shared" si="6"/>
        <v>461</v>
      </c>
      <c r="AX20" s="21">
        <f t="shared" si="6"/>
        <v>461</v>
      </c>
      <c r="AY20" s="21">
        <f t="shared" si="6"/>
        <v>461</v>
      </c>
      <c r="AZ20" s="21">
        <f t="shared" si="6"/>
        <v>461</v>
      </c>
      <c r="BA20" s="21">
        <f t="shared" si="6"/>
        <v>461</v>
      </c>
      <c r="BB20" s="21">
        <f t="shared" si="6"/>
        <v>461</v>
      </c>
      <c r="BC20" s="21">
        <f t="shared" si="6"/>
        <v>461</v>
      </c>
      <c r="BD20" s="21">
        <f t="shared" si="6"/>
        <v>461</v>
      </c>
      <c r="BE20" s="21">
        <f t="shared" si="6"/>
        <v>461</v>
      </c>
      <c r="BF20" s="21">
        <f t="shared" si="6"/>
        <v>461</v>
      </c>
      <c r="BG20" s="21">
        <f t="shared" si="6"/>
        <v>461</v>
      </c>
      <c r="BH20" s="21">
        <f t="shared" si="6"/>
        <v>461</v>
      </c>
      <c r="BI20" s="21">
        <f t="shared" si="6"/>
        <v>461</v>
      </c>
      <c r="BJ20" s="21">
        <f t="shared" si="6"/>
        <v>461</v>
      </c>
      <c r="BK20" s="21">
        <f t="shared" si="6"/>
        <v>461</v>
      </c>
      <c r="BL20" s="21">
        <f t="shared" si="6"/>
        <v>461</v>
      </c>
      <c r="BM20" s="21">
        <f t="shared" si="6"/>
        <v>461</v>
      </c>
      <c r="BN20" s="21">
        <f t="shared" si="6"/>
        <v>461</v>
      </c>
      <c r="BO20" s="21">
        <f t="shared" si="6"/>
        <v>461</v>
      </c>
      <c r="BP20" s="21">
        <f t="shared" ref="BP20:CU20" si="7">MIN(BP4,averageCO2_pine)</f>
        <v>461</v>
      </c>
      <c r="BQ20" s="21">
        <f t="shared" si="7"/>
        <v>461</v>
      </c>
      <c r="BR20" s="21">
        <f t="shared" si="7"/>
        <v>461</v>
      </c>
      <c r="BS20" s="21">
        <f t="shared" si="7"/>
        <v>461</v>
      </c>
      <c r="BT20" s="21">
        <f t="shared" si="7"/>
        <v>461</v>
      </c>
      <c r="BU20" s="21">
        <f t="shared" si="7"/>
        <v>461</v>
      </c>
      <c r="BV20" s="21">
        <f t="shared" si="7"/>
        <v>461</v>
      </c>
      <c r="BW20" s="21">
        <f t="shared" si="7"/>
        <v>461</v>
      </c>
      <c r="BX20" s="21">
        <f t="shared" si="7"/>
        <v>461</v>
      </c>
      <c r="BY20" s="21">
        <f t="shared" si="7"/>
        <v>461</v>
      </c>
      <c r="BZ20" s="21">
        <f t="shared" si="7"/>
        <v>461</v>
      </c>
      <c r="CA20" s="21">
        <f t="shared" si="7"/>
        <v>461</v>
      </c>
      <c r="CB20" s="21">
        <f t="shared" si="7"/>
        <v>461</v>
      </c>
      <c r="CC20" s="21">
        <f t="shared" si="7"/>
        <v>461</v>
      </c>
      <c r="CD20" s="21">
        <f t="shared" si="7"/>
        <v>461</v>
      </c>
      <c r="CE20" s="21">
        <f t="shared" si="7"/>
        <v>461</v>
      </c>
      <c r="CF20" s="21">
        <f t="shared" si="7"/>
        <v>461</v>
      </c>
      <c r="CG20" s="21">
        <f t="shared" si="7"/>
        <v>461</v>
      </c>
      <c r="CH20" s="21">
        <f t="shared" si="7"/>
        <v>461</v>
      </c>
      <c r="CI20" s="21">
        <f t="shared" si="7"/>
        <v>461</v>
      </c>
      <c r="CJ20" s="21">
        <f t="shared" si="7"/>
        <v>461</v>
      </c>
      <c r="CK20" s="21">
        <f t="shared" si="7"/>
        <v>461</v>
      </c>
      <c r="CL20" s="21">
        <f t="shared" si="7"/>
        <v>461</v>
      </c>
      <c r="CM20" s="21">
        <f t="shared" si="7"/>
        <v>461</v>
      </c>
      <c r="CN20" s="21">
        <f t="shared" si="7"/>
        <v>461</v>
      </c>
      <c r="CO20" s="21">
        <f t="shared" si="7"/>
        <v>461</v>
      </c>
      <c r="CP20" s="21">
        <f t="shared" si="7"/>
        <v>461</v>
      </c>
      <c r="CQ20" s="21">
        <f t="shared" si="7"/>
        <v>461</v>
      </c>
      <c r="CR20" s="21">
        <f t="shared" si="7"/>
        <v>461</v>
      </c>
      <c r="CS20" s="21">
        <f t="shared" si="7"/>
        <v>461</v>
      </c>
      <c r="CT20" s="21">
        <f t="shared" si="7"/>
        <v>461</v>
      </c>
      <c r="CU20" s="21">
        <f t="shared" si="7"/>
        <v>461</v>
      </c>
      <c r="CV20" s="21">
        <f t="shared" ref="CV20:DI20" si="8">MIN(CV4,averageCO2_pine)</f>
        <v>461</v>
      </c>
      <c r="CW20" s="21">
        <f t="shared" si="8"/>
        <v>461</v>
      </c>
      <c r="CX20" s="21">
        <f t="shared" si="8"/>
        <v>461</v>
      </c>
      <c r="CY20" s="21">
        <f t="shared" si="8"/>
        <v>461</v>
      </c>
      <c r="CZ20" s="21">
        <f t="shared" si="8"/>
        <v>461</v>
      </c>
      <c r="DA20" s="21">
        <f t="shared" si="8"/>
        <v>461</v>
      </c>
      <c r="DB20" s="21">
        <f t="shared" si="8"/>
        <v>461</v>
      </c>
      <c r="DC20" s="21">
        <f t="shared" si="8"/>
        <v>461</v>
      </c>
      <c r="DD20" s="21">
        <f t="shared" si="8"/>
        <v>461</v>
      </c>
      <c r="DE20" s="21">
        <f t="shared" si="8"/>
        <v>461</v>
      </c>
      <c r="DF20" s="21">
        <f t="shared" si="8"/>
        <v>461</v>
      </c>
      <c r="DG20" s="21">
        <f t="shared" si="8"/>
        <v>461</v>
      </c>
      <c r="DH20" s="21">
        <f t="shared" si="8"/>
        <v>461</v>
      </c>
      <c r="DI20" s="21">
        <f t="shared" si="8"/>
        <v>461</v>
      </c>
    </row>
    <row r="21" spans="1:113" outlineLevel="2">
      <c r="B21" s="4" t="s">
        <v>86</v>
      </c>
      <c r="D21" s="21">
        <f t="shared" ref="D21:AI21" si="9">MIN(D5,averageCO2_DF)</f>
        <v>0.26542700000000002</v>
      </c>
      <c r="E21" s="21">
        <f t="shared" si="9"/>
        <v>1.1919059999999999</v>
      </c>
      <c r="F21" s="21">
        <f t="shared" si="9"/>
        <v>2.9426450000000002</v>
      </c>
      <c r="G21" s="21">
        <f t="shared" si="9"/>
        <v>5.540387</v>
      </c>
      <c r="H21" s="21">
        <f t="shared" si="9"/>
        <v>9.0538779999999992</v>
      </c>
      <c r="I21" s="21">
        <f t="shared" si="9"/>
        <v>13.204129</v>
      </c>
      <c r="J21" s="21">
        <f t="shared" si="9"/>
        <v>20.217307999999999</v>
      </c>
      <c r="K21" s="21">
        <f t="shared" si="9"/>
        <v>31.705532999999999</v>
      </c>
      <c r="L21" s="21">
        <f t="shared" si="9"/>
        <v>48.938712000000002</v>
      </c>
      <c r="M21" s="21">
        <f t="shared" si="9"/>
        <v>69.034058999999999</v>
      </c>
      <c r="N21" s="21">
        <f t="shared" si="9"/>
        <v>91.368173999999996</v>
      </c>
      <c r="O21" s="21">
        <f t="shared" si="9"/>
        <v>115.401619</v>
      </c>
      <c r="P21" s="21">
        <f t="shared" si="9"/>
        <v>141.79967300000001</v>
      </c>
      <c r="Q21" s="21">
        <f t="shared" si="9"/>
        <v>170.201539</v>
      </c>
      <c r="R21" s="21">
        <f t="shared" si="9"/>
        <v>199.857922</v>
      </c>
      <c r="S21" s="21">
        <f t="shared" si="9"/>
        <v>230.198375</v>
      </c>
      <c r="T21" s="21">
        <f t="shared" si="9"/>
        <v>261.370316</v>
      </c>
      <c r="U21" s="21">
        <f t="shared" si="9"/>
        <v>293.52997399999998</v>
      </c>
      <c r="V21" s="21">
        <f t="shared" si="9"/>
        <v>328.31251500000002</v>
      </c>
      <c r="W21" s="21">
        <f t="shared" si="9"/>
        <v>363.95795199999998</v>
      </c>
      <c r="X21" s="21">
        <f t="shared" si="9"/>
        <v>402.33270599999997</v>
      </c>
      <c r="Y21" s="21">
        <f t="shared" si="9"/>
        <v>441.39308299999999</v>
      </c>
      <c r="Z21" s="21">
        <f t="shared" si="9"/>
        <v>482.837288</v>
      </c>
      <c r="AA21" s="21">
        <f t="shared" si="9"/>
        <v>525.58686599999999</v>
      </c>
      <c r="AB21" s="21">
        <f t="shared" si="9"/>
        <v>569.51226799999995</v>
      </c>
      <c r="AC21" s="368">
        <f t="shared" si="9"/>
        <v>614</v>
      </c>
      <c r="AD21" s="21">
        <f t="shared" si="9"/>
        <v>614</v>
      </c>
      <c r="AE21" s="21">
        <f t="shared" si="9"/>
        <v>614</v>
      </c>
      <c r="AF21" s="21">
        <f t="shared" si="9"/>
        <v>614</v>
      </c>
      <c r="AG21" s="21">
        <f t="shared" si="9"/>
        <v>614</v>
      </c>
      <c r="AH21" s="21">
        <f t="shared" si="9"/>
        <v>614</v>
      </c>
      <c r="AI21" s="21">
        <f t="shared" si="9"/>
        <v>614</v>
      </c>
      <c r="AJ21" s="21">
        <f t="shared" ref="AJ21:BO21" si="10">MIN(AJ5,averageCO2_DF)</f>
        <v>614</v>
      </c>
      <c r="AK21" s="21">
        <f t="shared" si="10"/>
        <v>614</v>
      </c>
      <c r="AL21" s="21">
        <f t="shared" si="10"/>
        <v>614</v>
      </c>
      <c r="AM21" s="21">
        <f t="shared" si="10"/>
        <v>614</v>
      </c>
      <c r="AN21" s="21">
        <f t="shared" si="10"/>
        <v>614</v>
      </c>
      <c r="AO21" s="21">
        <f t="shared" si="10"/>
        <v>614</v>
      </c>
      <c r="AP21" s="21">
        <f t="shared" si="10"/>
        <v>614</v>
      </c>
      <c r="AQ21" s="21">
        <f t="shared" si="10"/>
        <v>614</v>
      </c>
      <c r="AR21" s="21">
        <f t="shared" si="10"/>
        <v>614</v>
      </c>
      <c r="AS21" s="21">
        <f t="shared" si="10"/>
        <v>614</v>
      </c>
      <c r="AT21" s="21">
        <f t="shared" si="10"/>
        <v>614</v>
      </c>
      <c r="AU21" s="21">
        <f t="shared" si="10"/>
        <v>614</v>
      </c>
      <c r="AV21" s="21">
        <f t="shared" si="10"/>
        <v>614</v>
      </c>
      <c r="AW21" s="21">
        <f t="shared" si="10"/>
        <v>614</v>
      </c>
      <c r="AX21" s="21">
        <f t="shared" si="10"/>
        <v>614</v>
      </c>
      <c r="AY21" s="21">
        <f t="shared" si="10"/>
        <v>614</v>
      </c>
      <c r="AZ21" s="21">
        <f t="shared" si="10"/>
        <v>614</v>
      </c>
      <c r="BA21" s="21">
        <f t="shared" si="10"/>
        <v>614</v>
      </c>
      <c r="BB21" s="21">
        <f t="shared" si="10"/>
        <v>614</v>
      </c>
      <c r="BC21" s="21">
        <f t="shared" si="10"/>
        <v>614</v>
      </c>
      <c r="BD21" s="21">
        <f t="shared" si="10"/>
        <v>614</v>
      </c>
      <c r="BE21" s="21">
        <f t="shared" si="10"/>
        <v>614</v>
      </c>
      <c r="BF21" s="21">
        <f t="shared" si="10"/>
        <v>614</v>
      </c>
      <c r="BG21" s="21">
        <f t="shared" si="10"/>
        <v>614</v>
      </c>
      <c r="BH21" s="21">
        <f t="shared" si="10"/>
        <v>614</v>
      </c>
      <c r="BI21" s="21">
        <f t="shared" si="10"/>
        <v>614</v>
      </c>
      <c r="BJ21" s="21">
        <f t="shared" si="10"/>
        <v>614</v>
      </c>
      <c r="BK21" s="21">
        <f t="shared" si="10"/>
        <v>614</v>
      </c>
      <c r="BL21" s="21">
        <f t="shared" si="10"/>
        <v>614</v>
      </c>
      <c r="BM21" s="21">
        <f t="shared" si="10"/>
        <v>614</v>
      </c>
      <c r="BN21" s="21">
        <f t="shared" si="10"/>
        <v>614</v>
      </c>
      <c r="BO21" s="21">
        <f t="shared" si="10"/>
        <v>614</v>
      </c>
      <c r="BP21" s="21">
        <f t="shared" ref="BP21:CU21" si="11">MIN(BP5,averageCO2_DF)</f>
        <v>614</v>
      </c>
      <c r="BQ21" s="21">
        <f t="shared" si="11"/>
        <v>614</v>
      </c>
      <c r="BR21" s="21">
        <f t="shared" si="11"/>
        <v>614</v>
      </c>
      <c r="BS21" s="21">
        <f t="shared" si="11"/>
        <v>614</v>
      </c>
      <c r="BT21" s="21">
        <f t="shared" si="11"/>
        <v>614</v>
      </c>
      <c r="BU21" s="21">
        <f t="shared" si="11"/>
        <v>614</v>
      </c>
      <c r="BV21" s="21">
        <f t="shared" si="11"/>
        <v>614</v>
      </c>
      <c r="BW21" s="21">
        <f t="shared" si="11"/>
        <v>614</v>
      </c>
      <c r="BX21" s="21">
        <f t="shared" si="11"/>
        <v>614</v>
      </c>
      <c r="BY21" s="21">
        <f t="shared" si="11"/>
        <v>614</v>
      </c>
      <c r="BZ21" s="21">
        <f t="shared" si="11"/>
        <v>614</v>
      </c>
      <c r="CA21" s="21">
        <f t="shared" si="11"/>
        <v>614</v>
      </c>
      <c r="CB21" s="21">
        <f t="shared" si="11"/>
        <v>614</v>
      </c>
      <c r="CC21" s="21">
        <f t="shared" si="11"/>
        <v>614</v>
      </c>
      <c r="CD21" s="21">
        <f t="shared" si="11"/>
        <v>614</v>
      </c>
      <c r="CE21" s="21">
        <f t="shared" si="11"/>
        <v>614</v>
      </c>
      <c r="CF21" s="21">
        <f t="shared" si="11"/>
        <v>614</v>
      </c>
      <c r="CG21" s="21">
        <f t="shared" si="11"/>
        <v>614</v>
      </c>
      <c r="CH21" s="21">
        <f t="shared" si="11"/>
        <v>614</v>
      </c>
      <c r="CI21" s="21">
        <f t="shared" si="11"/>
        <v>614</v>
      </c>
      <c r="CJ21" s="21">
        <f t="shared" si="11"/>
        <v>614</v>
      </c>
      <c r="CK21" s="21">
        <f t="shared" si="11"/>
        <v>614</v>
      </c>
      <c r="CL21" s="21">
        <f t="shared" si="11"/>
        <v>614</v>
      </c>
      <c r="CM21" s="21">
        <f t="shared" si="11"/>
        <v>614</v>
      </c>
      <c r="CN21" s="21">
        <f t="shared" si="11"/>
        <v>614</v>
      </c>
      <c r="CO21" s="21">
        <f t="shared" si="11"/>
        <v>614</v>
      </c>
      <c r="CP21" s="21">
        <f t="shared" si="11"/>
        <v>614</v>
      </c>
      <c r="CQ21" s="21">
        <f t="shared" si="11"/>
        <v>614</v>
      </c>
      <c r="CR21" s="21">
        <f t="shared" si="11"/>
        <v>614</v>
      </c>
      <c r="CS21" s="21">
        <f t="shared" si="11"/>
        <v>614</v>
      </c>
      <c r="CT21" s="21">
        <f t="shared" si="11"/>
        <v>614</v>
      </c>
      <c r="CU21" s="21">
        <f t="shared" si="11"/>
        <v>614</v>
      </c>
      <c r="CV21" s="21">
        <f t="shared" ref="CV21:DI21" si="12">MIN(CV5,averageCO2_DF)</f>
        <v>614</v>
      </c>
      <c r="CW21" s="21">
        <f t="shared" si="12"/>
        <v>614</v>
      </c>
      <c r="CX21" s="21">
        <f t="shared" si="12"/>
        <v>614</v>
      </c>
      <c r="CY21" s="21">
        <f t="shared" si="12"/>
        <v>614</v>
      </c>
      <c r="CZ21" s="21">
        <f t="shared" si="12"/>
        <v>614</v>
      </c>
      <c r="DA21" s="21">
        <f t="shared" si="12"/>
        <v>614</v>
      </c>
      <c r="DB21" s="21">
        <f t="shared" si="12"/>
        <v>614</v>
      </c>
      <c r="DC21" s="21">
        <f t="shared" si="12"/>
        <v>614</v>
      </c>
      <c r="DD21" s="21">
        <f t="shared" si="12"/>
        <v>614</v>
      </c>
      <c r="DE21" s="21">
        <f t="shared" si="12"/>
        <v>614</v>
      </c>
      <c r="DF21" s="21">
        <f t="shared" si="12"/>
        <v>614</v>
      </c>
      <c r="DG21" s="21">
        <f t="shared" si="12"/>
        <v>614</v>
      </c>
      <c r="DH21" s="21">
        <f t="shared" si="12"/>
        <v>614</v>
      </c>
      <c r="DI21" s="21">
        <f t="shared" si="12"/>
        <v>614</v>
      </c>
    </row>
    <row r="22" spans="1:113" outlineLevel="2">
      <c r="B22" t="s">
        <v>43</v>
      </c>
      <c r="D22" s="21">
        <f t="shared" ref="D22:AI22" si="13">MIN(D6,averageCO2_exsoft)</f>
        <v>0.6</v>
      </c>
      <c r="E22" s="21">
        <f t="shared" si="13"/>
        <v>1.8</v>
      </c>
      <c r="F22" s="21">
        <f t="shared" si="13"/>
        <v>4.5</v>
      </c>
      <c r="G22" s="21">
        <f t="shared" si="13"/>
        <v>10.9</v>
      </c>
      <c r="H22" s="21">
        <f t="shared" si="13"/>
        <v>22.9</v>
      </c>
      <c r="I22" s="21">
        <f t="shared" si="13"/>
        <v>40</v>
      </c>
      <c r="J22" s="21">
        <f t="shared" si="13"/>
        <v>61</v>
      </c>
      <c r="K22" s="21">
        <f t="shared" si="13"/>
        <v>84.8</v>
      </c>
      <c r="L22" s="21">
        <f t="shared" si="13"/>
        <v>111.3</v>
      </c>
      <c r="M22" s="21">
        <f t="shared" si="13"/>
        <v>139.69999999999999</v>
      </c>
      <c r="N22" s="21">
        <f t="shared" si="13"/>
        <v>168.5</v>
      </c>
      <c r="O22" s="21">
        <f t="shared" si="13"/>
        <v>196.7</v>
      </c>
      <c r="P22" s="21">
        <f t="shared" si="13"/>
        <v>226.4</v>
      </c>
      <c r="Q22" s="21">
        <f t="shared" si="13"/>
        <v>257.5</v>
      </c>
      <c r="R22" s="21">
        <f t="shared" si="13"/>
        <v>289.8</v>
      </c>
      <c r="S22" s="21">
        <f t="shared" si="13"/>
        <v>323.3</v>
      </c>
      <c r="T22" s="21">
        <f t="shared" si="13"/>
        <v>357.7</v>
      </c>
      <c r="U22" s="21">
        <f t="shared" si="13"/>
        <v>393.1</v>
      </c>
      <c r="V22" s="21">
        <f t="shared" si="13"/>
        <v>428.9</v>
      </c>
      <c r="W22" s="21">
        <f t="shared" si="13"/>
        <v>465.1</v>
      </c>
      <c r="X22" s="21">
        <f t="shared" si="13"/>
        <v>501.9</v>
      </c>
      <c r="Y22" s="368">
        <f t="shared" si="13"/>
        <v>537.9</v>
      </c>
      <c r="Z22" s="369">
        <f t="shared" si="13"/>
        <v>538</v>
      </c>
      <c r="AA22" s="21">
        <f t="shared" si="13"/>
        <v>538</v>
      </c>
      <c r="AB22" s="21">
        <f t="shared" si="13"/>
        <v>538</v>
      </c>
      <c r="AC22" s="21">
        <f t="shared" si="13"/>
        <v>538</v>
      </c>
      <c r="AD22" s="21">
        <f t="shared" si="13"/>
        <v>538</v>
      </c>
      <c r="AE22" s="21">
        <f t="shared" si="13"/>
        <v>538</v>
      </c>
      <c r="AF22" s="21">
        <f t="shared" si="13"/>
        <v>538</v>
      </c>
      <c r="AG22" s="21">
        <f t="shared" si="13"/>
        <v>538</v>
      </c>
      <c r="AH22" s="21">
        <f t="shared" si="13"/>
        <v>538</v>
      </c>
      <c r="AI22" s="21">
        <f t="shared" si="13"/>
        <v>538</v>
      </c>
      <c r="AJ22" s="21">
        <f t="shared" ref="AJ22:BO22" si="14">MIN(AJ6,averageCO2_exsoft)</f>
        <v>538</v>
      </c>
      <c r="AK22" s="21">
        <f t="shared" si="14"/>
        <v>538</v>
      </c>
      <c r="AL22" s="21">
        <f t="shared" si="14"/>
        <v>538</v>
      </c>
      <c r="AM22" s="21">
        <f t="shared" si="14"/>
        <v>538</v>
      </c>
      <c r="AN22" s="21">
        <f t="shared" si="14"/>
        <v>538</v>
      </c>
      <c r="AO22" s="21">
        <f t="shared" si="14"/>
        <v>538</v>
      </c>
      <c r="AP22" s="21">
        <f t="shared" si="14"/>
        <v>538</v>
      </c>
      <c r="AQ22" s="21">
        <f t="shared" si="14"/>
        <v>538</v>
      </c>
      <c r="AR22" s="21">
        <f t="shared" si="14"/>
        <v>538</v>
      </c>
      <c r="AS22" s="21">
        <f t="shared" si="14"/>
        <v>538</v>
      </c>
      <c r="AT22" s="21">
        <f t="shared" si="14"/>
        <v>538</v>
      </c>
      <c r="AU22" s="21">
        <f t="shared" si="14"/>
        <v>538</v>
      </c>
      <c r="AV22" s="21">
        <f t="shared" si="14"/>
        <v>538</v>
      </c>
      <c r="AW22" s="21">
        <f t="shared" si="14"/>
        <v>538</v>
      </c>
      <c r="AX22" s="21">
        <f t="shared" si="14"/>
        <v>538</v>
      </c>
      <c r="AY22" s="21">
        <f t="shared" si="14"/>
        <v>538</v>
      </c>
      <c r="AZ22" s="21">
        <f t="shared" si="14"/>
        <v>538</v>
      </c>
      <c r="BA22" s="21">
        <f t="shared" si="14"/>
        <v>538</v>
      </c>
      <c r="BB22" s="21">
        <f t="shared" si="14"/>
        <v>538</v>
      </c>
      <c r="BC22" s="21">
        <f t="shared" si="14"/>
        <v>538</v>
      </c>
      <c r="BD22" s="21">
        <f t="shared" si="14"/>
        <v>538</v>
      </c>
      <c r="BE22" s="21">
        <f t="shared" si="14"/>
        <v>538</v>
      </c>
      <c r="BF22" s="21">
        <f t="shared" si="14"/>
        <v>538</v>
      </c>
      <c r="BG22" s="21">
        <f t="shared" si="14"/>
        <v>538</v>
      </c>
      <c r="BH22" s="21">
        <f t="shared" si="14"/>
        <v>538</v>
      </c>
      <c r="BI22" s="21">
        <f t="shared" si="14"/>
        <v>538</v>
      </c>
      <c r="BJ22" s="21">
        <f t="shared" si="14"/>
        <v>538</v>
      </c>
      <c r="BK22" s="21">
        <f t="shared" si="14"/>
        <v>538</v>
      </c>
      <c r="BL22" s="21">
        <f t="shared" si="14"/>
        <v>538</v>
      </c>
      <c r="BM22" s="21">
        <f t="shared" si="14"/>
        <v>538</v>
      </c>
      <c r="BN22" s="21">
        <f t="shared" si="14"/>
        <v>538</v>
      </c>
      <c r="BO22" s="21">
        <f t="shared" si="14"/>
        <v>538</v>
      </c>
      <c r="BP22" s="21">
        <f t="shared" ref="BP22:CU22" si="15">MIN(BP6,averageCO2_exsoft)</f>
        <v>538</v>
      </c>
      <c r="BQ22" s="21">
        <f t="shared" si="15"/>
        <v>538</v>
      </c>
      <c r="BR22" s="21">
        <f t="shared" si="15"/>
        <v>538</v>
      </c>
      <c r="BS22" s="21">
        <f t="shared" si="15"/>
        <v>538</v>
      </c>
      <c r="BT22" s="21">
        <f t="shared" si="15"/>
        <v>538</v>
      </c>
      <c r="BU22" s="21">
        <f t="shared" si="15"/>
        <v>538</v>
      </c>
      <c r="BV22" s="21">
        <f t="shared" si="15"/>
        <v>538</v>
      </c>
      <c r="BW22" s="21">
        <f t="shared" si="15"/>
        <v>538</v>
      </c>
      <c r="BX22" s="21">
        <f t="shared" si="15"/>
        <v>538</v>
      </c>
      <c r="BY22" s="21">
        <f t="shared" si="15"/>
        <v>538</v>
      </c>
      <c r="BZ22" s="21">
        <f t="shared" si="15"/>
        <v>538</v>
      </c>
      <c r="CA22" s="21">
        <f t="shared" si="15"/>
        <v>538</v>
      </c>
      <c r="CB22" s="21">
        <f t="shared" si="15"/>
        <v>538</v>
      </c>
      <c r="CC22" s="21">
        <f t="shared" si="15"/>
        <v>538</v>
      </c>
      <c r="CD22" s="21">
        <f t="shared" si="15"/>
        <v>538</v>
      </c>
      <c r="CE22" s="21">
        <f t="shared" si="15"/>
        <v>538</v>
      </c>
      <c r="CF22" s="21">
        <f t="shared" si="15"/>
        <v>538</v>
      </c>
      <c r="CG22" s="21">
        <f t="shared" si="15"/>
        <v>538</v>
      </c>
      <c r="CH22" s="21">
        <f t="shared" si="15"/>
        <v>538</v>
      </c>
      <c r="CI22" s="21">
        <f t="shared" si="15"/>
        <v>538</v>
      </c>
      <c r="CJ22" s="21">
        <f t="shared" si="15"/>
        <v>538</v>
      </c>
      <c r="CK22" s="21">
        <f t="shared" si="15"/>
        <v>538</v>
      </c>
      <c r="CL22" s="21">
        <f t="shared" si="15"/>
        <v>538</v>
      </c>
      <c r="CM22" s="21">
        <f t="shared" si="15"/>
        <v>538</v>
      </c>
      <c r="CN22" s="21">
        <f t="shared" si="15"/>
        <v>538</v>
      </c>
      <c r="CO22" s="21">
        <f t="shared" si="15"/>
        <v>538</v>
      </c>
      <c r="CP22" s="21">
        <f t="shared" si="15"/>
        <v>538</v>
      </c>
      <c r="CQ22" s="21">
        <f t="shared" si="15"/>
        <v>538</v>
      </c>
      <c r="CR22" s="21">
        <f t="shared" si="15"/>
        <v>538</v>
      </c>
      <c r="CS22" s="21">
        <f t="shared" si="15"/>
        <v>538</v>
      </c>
      <c r="CT22" s="21">
        <f t="shared" si="15"/>
        <v>538</v>
      </c>
      <c r="CU22" s="21">
        <f t="shared" si="15"/>
        <v>538</v>
      </c>
      <c r="CV22" s="21">
        <f t="shared" ref="CV22:DI22" si="16">MIN(CV6,averageCO2_exsoft)</f>
        <v>538</v>
      </c>
      <c r="CW22" s="21">
        <f t="shared" si="16"/>
        <v>538</v>
      </c>
      <c r="CX22" s="21">
        <f t="shared" si="16"/>
        <v>538</v>
      </c>
      <c r="CY22" s="21">
        <f t="shared" si="16"/>
        <v>538</v>
      </c>
      <c r="CZ22" s="21">
        <f t="shared" si="16"/>
        <v>538</v>
      </c>
      <c r="DA22" s="21">
        <f t="shared" si="16"/>
        <v>538</v>
      </c>
      <c r="DB22" s="21">
        <f t="shared" si="16"/>
        <v>538</v>
      </c>
      <c r="DC22" s="21">
        <f t="shared" si="16"/>
        <v>538</v>
      </c>
      <c r="DD22" s="21">
        <f t="shared" si="16"/>
        <v>538</v>
      </c>
      <c r="DE22" s="21">
        <f t="shared" si="16"/>
        <v>538</v>
      </c>
      <c r="DF22" s="21">
        <f t="shared" si="16"/>
        <v>538</v>
      </c>
      <c r="DG22" s="21">
        <f t="shared" si="16"/>
        <v>538</v>
      </c>
      <c r="DH22" s="21">
        <f t="shared" si="16"/>
        <v>538</v>
      </c>
      <c r="DI22" s="21">
        <f t="shared" si="16"/>
        <v>538</v>
      </c>
    </row>
    <row r="23" spans="1:113" outlineLevel="2">
      <c r="B23" t="s">
        <v>44</v>
      </c>
      <c r="D23" s="21">
        <f t="shared" ref="D23:AI23" si="17">MIN(D7,averageCO2_exhard)</f>
        <v>0.26542700000000002</v>
      </c>
      <c r="E23" s="21">
        <f t="shared" si="17"/>
        <v>1.1919059999999999</v>
      </c>
      <c r="F23" s="21">
        <f t="shared" si="17"/>
        <v>2.9426450000000002</v>
      </c>
      <c r="G23" s="21">
        <f t="shared" si="17"/>
        <v>5.540387</v>
      </c>
      <c r="H23" s="21">
        <f t="shared" si="17"/>
        <v>9.0538779999999992</v>
      </c>
      <c r="I23" s="21">
        <f t="shared" si="17"/>
        <v>13.204129</v>
      </c>
      <c r="J23" s="21">
        <f t="shared" si="17"/>
        <v>20.217307999999999</v>
      </c>
      <c r="K23" s="21">
        <f t="shared" si="17"/>
        <v>31.705532999999999</v>
      </c>
      <c r="L23" s="21">
        <f t="shared" si="17"/>
        <v>48.938712000000002</v>
      </c>
      <c r="M23" s="21">
        <f t="shared" si="17"/>
        <v>69.034058999999999</v>
      </c>
      <c r="N23" s="21">
        <f t="shared" si="17"/>
        <v>91.368173999999996</v>
      </c>
      <c r="O23" s="368">
        <f t="shared" si="17"/>
        <v>115.401619</v>
      </c>
      <c r="P23" s="21">
        <f t="shared" si="17"/>
        <v>141.79967300000001</v>
      </c>
      <c r="Q23" s="21">
        <f t="shared" si="17"/>
        <v>170.201539</v>
      </c>
      <c r="R23" s="21">
        <f t="shared" si="17"/>
        <v>199.857922</v>
      </c>
      <c r="S23" s="21">
        <f t="shared" si="17"/>
        <v>230.198375</v>
      </c>
      <c r="T23" s="21">
        <f t="shared" si="17"/>
        <v>261.370316</v>
      </c>
      <c r="U23" s="21">
        <f t="shared" si="17"/>
        <v>275</v>
      </c>
      <c r="V23" s="21">
        <f t="shared" si="17"/>
        <v>275</v>
      </c>
      <c r="W23" s="21">
        <f t="shared" si="17"/>
        <v>275</v>
      </c>
      <c r="X23" s="21">
        <f t="shared" si="17"/>
        <v>275</v>
      </c>
      <c r="Y23" s="21">
        <f t="shared" si="17"/>
        <v>275</v>
      </c>
      <c r="Z23" s="21">
        <f t="shared" si="17"/>
        <v>275</v>
      </c>
      <c r="AA23" s="21">
        <f t="shared" si="17"/>
        <v>275</v>
      </c>
      <c r="AB23" s="21">
        <f t="shared" si="17"/>
        <v>275</v>
      </c>
      <c r="AC23" s="21">
        <f t="shared" si="17"/>
        <v>275</v>
      </c>
      <c r="AD23" s="21">
        <f t="shared" si="17"/>
        <v>275</v>
      </c>
      <c r="AE23" s="21">
        <f t="shared" si="17"/>
        <v>275</v>
      </c>
      <c r="AF23" s="21">
        <f t="shared" si="17"/>
        <v>275</v>
      </c>
      <c r="AG23" s="21">
        <f t="shared" si="17"/>
        <v>275</v>
      </c>
      <c r="AH23" s="21">
        <f t="shared" si="17"/>
        <v>275</v>
      </c>
      <c r="AI23" s="21">
        <f t="shared" si="17"/>
        <v>275</v>
      </c>
      <c r="AJ23" s="21">
        <f t="shared" ref="AJ23:BO23" si="18">MIN(AJ7,averageCO2_exhard)</f>
        <v>275</v>
      </c>
      <c r="AK23" s="21">
        <f t="shared" si="18"/>
        <v>275</v>
      </c>
      <c r="AL23" s="21">
        <f t="shared" si="18"/>
        <v>275</v>
      </c>
      <c r="AM23" s="21">
        <f t="shared" si="18"/>
        <v>275</v>
      </c>
      <c r="AN23" s="21">
        <f t="shared" si="18"/>
        <v>275</v>
      </c>
      <c r="AO23" s="21">
        <f t="shared" si="18"/>
        <v>275</v>
      </c>
      <c r="AP23" s="21">
        <f t="shared" si="18"/>
        <v>275</v>
      </c>
      <c r="AQ23" s="21">
        <f t="shared" si="18"/>
        <v>275</v>
      </c>
      <c r="AR23" s="21">
        <f t="shared" si="18"/>
        <v>275</v>
      </c>
      <c r="AS23" s="21">
        <f t="shared" si="18"/>
        <v>275</v>
      </c>
      <c r="AT23" s="21">
        <f t="shared" si="18"/>
        <v>275</v>
      </c>
      <c r="AU23" s="21">
        <f t="shared" si="18"/>
        <v>275</v>
      </c>
      <c r="AV23" s="21">
        <f t="shared" si="18"/>
        <v>275</v>
      </c>
      <c r="AW23" s="21">
        <f t="shared" si="18"/>
        <v>275</v>
      </c>
      <c r="AX23" s="21">
        <f t="shared" si="18"/>
        <v>275</v>
      </c>
      <c r="AY23" s="21">
        <f t="shared" si="18"/>
        <v>275</v>
      </c>
      <c r="AZ23" s="21">
        <f t="shared" si="18"/>
        <v>275</v>
      </c>
      <c r="BA23" s="21">
        <f t="shared" si="18"/>
        <v>275</v>
      </c>
      <c r="BB23" s="21">
        <f t="shared" si="18"/>
        <v>275</v>
      </c>
      <c r="BC23" s="21">
        <f t="shared" si="18"/>
        <v>275</v>
      </c>
      <c r="BD23" s="21">
        <f t="shared" si="18"/>
        <v>275</v>
      </c>
      <c r="BE23" s="21">
        <f t="shared" si="18"/>
        <v>275</v>
      </c>
      <c r="BF23" s="21">
        <f t="shared" si="18"/>
        <v>275</v>
      </c>
      <c r="BG23" s="21">
        <f t="shared" si="18"/>
        <v>275</v>
      </c>
      <c r="BH23" s="21">
        <f t="shared" si="18"/>
        <v>275</v>
      </c>
      <c r="BI23" s="21">
        <f t="shared" si="18"/>
        <v>275</v>
      </c>
      <c r="BJ23" s="21">
        <f t="shared" si="18"/>
        <v>275</v>
      </c>
      <c r="BK23" s="21">
        <f t="shared" si="18"/>
        <v>275</v>
      </c>
      <c r="BL23" s="21">
        <f t="shared" si="18"/>
        <v>275</v>
      </c>
      <c r="BM23" s="21">
        <f t="shared" si="18"/>
        <v>275</v>
      </c>
      <c r="BN23" s="21">
        <f t="shared" si="18"/>
        <v>275</v>
      </c>
      <c r="BO23" s="21">
        <f t="shared" si="18"/>
        <v>275</v>
      </c>
      <c r="BP23" s="21">
        <f t="shared" ref="BP23:CU23" si="19">MIN(BP7,averageCO2_exhard)</f>
        <v>275</v>
      </c>
      <c r="BQ23" s="21">
        <f t="shared" si="19"/>
        <v>275</v>
      </c>
      <c r="BR23" s="21">
        <f t="shared" si="19"/>
        <v>275</v>
      </c>
      <c r="BS23" s="21">
        <f t="shared" si="19"/>
        <v>275</v>
      </c>
      <c r="BT23" s="21">
        <f t="shared" si="19"/>
        <v>275</v>
      </c>
      <c r="BU23" s="21">
        <f t="shared" si="19"/>
        <v>275</v>
      </c>
      <c r="BV23" s="21">
        <f t="shared" si="19"/>
        <v>275</v>
      </c>
      <c r="BW23" s="21">
        <f t="shared" si="19"/>
        <v>275</v>
      </c>
      <c r="BX23" s="21">
        <f t="shared" si="19"/>
        <v>275</v>
      </c>
      <c r="BY23" s="21">
        <f t="shared" si="19"/>
        <v>275</v>
      </c>
      <c r="BZ23" s="21">
        <f t="shared" si="19"/>
        <v>275</v>
      </c>
      <c r="CA23" s="21">
        <f t="shared" si="19"/>
        <v>275</v>
      </c>
      <c r="CB23" s="21">
        <f t="shared" si="19"/>
        <v>275</v>
      </c>
      <c r="CC23" s="21">
        <f t="shared" si="19"/>
        <v>275</v>
      </c>
      <c r="CD23" s="21">
        <f t="shared" si="19"/>
        <v>275</v>
      </c>
      <c r="CE23" s="21">
        <f t="shared" si="19"/>
        <v>275</v>
      </c>
      <c r="CF23" s="21">
        <f t="shared" si="19"/>
        <v>275</v>
      </c>
      <c r="CG23" s="21">
        <f t="shared" si="19"/>
        <v>275</v>
      </c>
      <c r="CH23" s="21">
        <f t="shared" si="19"/>
        <v>275</v>
      </c>
      <c r="CI23" s="21">
        <f t="shared" si="19"/>
        <v>275</v>
      </c>
      <c r="CJ23" s="21">
        <f t="shared" si="19"/>
        <v>275</v>
      </c>
      <c r="CK23" s="21">
        <f t="shared" si="19"/>
        <v>275</v>
      </c>
      <c r="CL23" s="21">
        <f t="shared" si="19"/>
        <v>275</v>
      </c>
      <c r="CM23" s="21">
        <f t="shared" si="19"/>
        <v>275</v>
      </c>
      <c r="CN23" s="21">
        <f t="shared" si="19"/>
        <v>275</v>
      </c>
      <c r="CO23" s="21">
        <f t="shared" si="19"/>
        <v>275</v>
      </c>
      <c r="CP23" s="21">
        <f t="shared" si="19"/>
        <v>275</v>
      </c>
      <c r="CQ23" s="21">
        <f t="shared" si="19"/>
        <v>275</v>
      </c>
      <c r="CR23" s="21">
        <f t="shared" si="19"/>
        <v>275</v>
      </c>
      <c r="CS23" s="21">
        <f t="shared" si="19"/>
        <v>275</v>
      </c>
      <c r="CT23" s="21">
        <f t="shared" si="19"/>
        <v>275</v>
      </c>
      <c r="CU23" s="21">
        <f t="shared" si="19"/>
        <v>275</v>
      </c>
      <c r="CV23" s="21">
        <f t="shared" ref="CV23:DI23" si="20">MIN(CV7,averageCO2_exhard)</f>
        <v>275</v>
      </c>
      <c r="CW23" s="21">
        <f t="shared" si="20"/>
        <v>275</v>
      </c>
      <c r="CX23" s="21">
        <f t="shared" si="20"/>
        <v>275</v>
      </c>
      <c r="CY23" s="21">
        <f t="shared" si="20"/>
        <v>275</v>
      </c>
      <c r="CZ23" s="21">
        <f t="shared" si="20"/>
        <v>275</v>
      </c>
      <c r="DA23" s="21">
        <f t="shared" si="20"/>
        <v>275</v>
      </c>
      <c r="DB23" s="21">
        <f t="shared" si="20"/>
        <v>275</v>
      </c>
      <c r="DC23" s="21">
        <f t="shared" si="20"/>
        <v>275</v>
      </c>
      <c r="DD23" s="21">
        <f t="shared" si="20"/>
        <v>275</v>
      </c>
      <c r="DE23" s="21">
        <f t="shared" si="20"/>
        <v>275</v>
      </c>
      <c r="DF23" s="21">
        <f t="shared" si="20"/>
        <v>275</v>
      </c>
      <c r="DG23" s="21">
        <f t="shared" si="20"/>
        <v>275</v>
      </c>
      <c r="DH23" s="21">
        <f t="shared" si="20"/>
        <v>275</v>
      </c>
      <c r="DI23" s="21">
        <f t="shared" si="20"/>
        <v>275</v>
      </c>
    </row>
    <row r="24" spans="1:113" outlineLevel="2">
      <c r="B24" t="s">
        <v>38</v>
      </c>
      <c r="D24" s="21">
        <f t="shared" ref="D24:AI24" si="21">MIN(D8,averageCO2_native)</f>
        <v>0.6</v>
      </c>
      <c r="E24" s="21">
        <f t="shared" si="21"/>
        <v>1.2</v>
      </c>
      <c r="F24" s="21">
        <f t="shared" si="21"/>
        <v>2.4</v>
      </c>
      <c r="G24" s="21">
        <f t="shared" si="21"/>
        <v>4.3</v>
      </c>
      <c r="H24" s="21">
        <f t="shared" si="21"/>
        <v>7.2</v>
      </c>
      <c r="I24" s="21">
        <f t="shared" si="21"/>
        <v>11.1</v>
      </c>
      <c r="J24" s="21">
        <f t="shared" si="21"/>
        <v>16</v>
      </c>
      <c r="K24" s="21">
        <f t="shared" si="21"/>
        <v>21.8</v>
      </c>
      <c r="L24" s="21">
        <f t="shared" si="21"/>
        <v>28.6</v>
      </c>
      <c r="M24" s="21">
        <f t="shared" si="21"/>
        <v>36.4</v>
      </c>
      <c r="N24" s="21">
        <f t="shared" si="21"/>
        <v>45.1</v>
      </c>
      <c r="O24" s="21">
        <f t="shared" si="21"/>
        <v>54.5</v>
      </c>
      <c r="P24" s="21">
        <f t="shared" si="21"/>
        <v>64.7</v>
      </c>
      <c r="Q24" s="21">
        <f t="shared" si="21"/>
        <v>75.400000000000006</v>
      </c>
      <c r="R24" s="21">
        <f t="shared" si="21"/>
        <v>86.7</v>
      </c>
      <c r="S24" s="21">
        <f t="shared" si="21"/>
        <v>98.3</v>
      </c>
      <c r="T24" s="21">
        <f t="shared" si="21"/>
        <v>110.2</v>
      </c>
      <c r="U24" s="21">
        <f t="shared" si="21"/>
        <v>122.3</v>
      </c>
      <c r="V24" s="21">
        <f t="shared" si="21"/>
        <v>134.30000000000001</v>
      </c>
      <c r="W24" s="21">
        <f t="shared" si="21"/>
        <v>146.19999999999999</v>
      </c>
      <c r="X24" s="21">
        <f t="shared" si="21"/>
        <v>156.6</v>
      </c>
      <c r="Y24" s="21">
        <f t="shared" si="21"/>
        <v>166.7</v>
      </c>
      <c r="Z24" s="368">
        <f t="shared" si="21"/>
        <v>176.4</v>
      </c>
      <c r="AA24" s="21">
        <f t="shared" si="21"/>
        <v>185.8</v>
      </c>
      <c r="AB24" s="21">
        <f t="shared" si="21"/>
        <v>186</v>
      </c>
      <c r="AC24" s="21">
        <f t="shared" si="21"/>
        <v>186</v>
      </c>
      <c r="AD24" s="21">
        <f t="shared" si="21"/>
        <v>186</v>
      </c>
      <c r="AE24" s="21">
        <f t="shared" si="21"/>
        <v>186</v>
      </c>
      <c r="AF24" s="21">
        <f t="shared" si="21"/>
        <v>186</v>
      </c>
      <c r="AG24" s="21">
        <f t="shared" si="21"/>
        <v>186</v>
      </c>
      <c r="AH24" s="21">
        <f t="shared" si="21"/>
        <v>186</v>
      </c>
      <c r="AI24" s="21">
        <f t="shared" si="21"/>
        <v>186</v>
      </c>
      <c r="AJ24" s="21">
        <f t="shared" ref="AJ24:BO24" si="22">MIN(AJ8,averageCO2_native)</f>
        <v>186</v>
      </c>
      <c r="AK24" s="21">
        <f t="shared" si="22"/>
        <v>186</v>
      </c>
      <c r="AL24" s="21">
        <f t="shared" si="22"/>
        <v>186</v>
      </c>
      <c r="AM24" s="21">
        <f t="shared" si="22"/>
        <v>186</v>
      </c>
      <c r="AN24" s="21">
        <f t="shared" si="22"/>
        <v>186</v>
      </c>
      <c r="AO24" s="21">
        <f t="shared" si="22"/>
        <v>186</v>
      </c>
      <c r="AP24" s="21">
        <f t="shared" si="22"/>
        <v>186</v>
      </c>
      <c r="AQ24" s="21">
        <f t="shared" si="22"/>
        <v>186</v>
      </c>
      <c r="AR24" s="21">
        <f t="shared" si="22"/>
        <v>186</v>
      </c>
      <c r="AS24" s="21">
        <f t="shared" si="22"/>
        <v>186</v>
      </c>
      <c r="AT24" s="21">
        <f t="shared" si="22"/>
        <v>186</v>
      </c>
      <c r="AU24" s="21">
        <f t="shared" si="22"/>
        <v>186</v>
      </c>
      <c r="AV24" s="21">
        <f t="shared" si="22"/>
        <v>186</v>
      </c>
      <c r="AW24" s="21">
        <f t="shared" si="22"/>
        <v>186</v>
      </c>
      <c r="AX24" s="21">
        <f t="shared" si="22"/>
        <v>186</v>
      </c>
      <c r="AY24" s="21">
        <f t="shared" si="22"/>
        <v>186</v>
      </c>
      <c r="AZ24" s="21">
        <f t="shared" si="22"/>
        <v>186</v>
      </c>
      <c r="BA24" s="21">
        <f t="shared" si="22"/>
        <v>186</v>
      </c>
      <c r="BB24" s="21">
        <f t="shared" si="22"/>
        <v>186</v>
      </c>
      <c r="BC24" s="21">
        <f t="shared" si="22"/>
        <v>186</v>
      </c>
      <c r="BD24" s="21">
        <f t="shared" si="22"/>
        <v>186</v>
      </c>
      <c r="BE24" s="21">
        <f t="shared" si="22"/>
        <v>186</v>
      </c>
      <c r="BF24" s="21">
        <f t="shared" si="22"/>
        <v>186</v>
      </c>
      <c r="BG24" s="21">
        <f t="shared" si="22"/>
        <v>186</v>
      </c>
      <c r="BH24" s="21">
        <f t="shared" si="22"/>
        <v>186</v>
      </c>
      <c r="BI24" s="21">
        <f t="shared" si="22"/>
        <v>186</v>
      </c>
      <c r="BJ24" s="21">
        <f t="shared" si="22"/>
        <v>186</v>
      </c>
      <c r="BK24" s="21">
        <f t="shared" si="22"/>
        <v>186</v>
      </c>
      <c r="BL24" s="21">
        <f t="shared" si="22"/>
        <v>186</v>
      </c>
      <c r="BM24" s="21">
        <f t="shared" si="22"/>
        <v>186</v>
      </c>
      <c r="BN24" s="21">
        <f t="shared" si="22"/>
        <v>186</v>
      </c>
      <c r="BO24" s="21">
        <f t="shared" si="22"/>
        <v>186</v>
      </c>
      <c r="BP24" s="21">
        <f t="shared" ref="BP24:CU24" si="23">MIN(BP8,averageCO2_native)</f>
        <v>186</v>
      </c>
      <c r="BQ24" s="21">
        <f t="shared" si="23"/>
        <v>186</v>
      </c>
      <c r="BR24" s="21">
        <f t="shared" si="23"/>
        <v>186</v>
      </c>
      <c r="BS24" s="21">
        <f t="shared" si="23"/>
        <v>186</v>
      </c>
      <c r="BT24" s="21">
        <f t="shared" si="23"/>
        <v>186</v>
      </c>
      <c r="BU24" s="21">
        <f t="shared" si="23"/>
        <v>186</v>
      </c>
      <c r="BV24" s="21">
        <f t="shared" si="23"/>
        <v>186</v>
      </c>
      <c r="BW24" s="21">
        <f t="shared" si="23"/>
        <v>186</v>
      </c>
      <c r="BX24" s="21">
        <f t="shared" si="23"/>
        <v>186</v>
      </c>
      <c r="BY24" s="21">
        <f t="shared" si="23"/>
        <v>186</v>
      </c>
      <c r="BZ24" s="21">
        <f t="shared" si="23"/>
        <v>186</v>
      </c>
      <c r="CA24" s="21">
        <f t="shared" si="23"/>
        <v>186</v>
      </c>
      <c r="CB24" s="21">
        <f t="shared" si="23"/>
        <v>186</v>
      </c>
      <c r="CC24" s="21">
        <f t="shared" si="23"/>
        <v>186</v>
      </c>
      <c r="CD24" s="21">
        <f t="shared" si="23"/>
        <v>186</v>
      </c>
      <c r="CE24" s="21">
        <f t="shared" si="23"/>
        <v>186</v>
      </c>
      <c r="CF24" s="21">
        <f t="shared" si="23"/>
        <v>186</v>
      </c>
      <c r="CG24" s="21">
        <f t="shared" si="23"/>
        <v>186</v>
      </c>
      <c r="CH24" s="21">
        <f t="shared" si="23"/>
        <v>186</v>
      </c>
      <c r="CI24" s="21">
        <f t="shared" si="23"/>
        <v>186</v>
      </c>
      <c r="CJ24" s="21">
        <f t="shared" si="23"/>
        <v>186</v>
      </c>
      <c r="CK24" s="21">
        <f t="shared" si="23"/>
        <v>186</v>
      </c>
      <c r="CL24" s="21">
        <f t="shared" si="23"/>
        <v>186</v>
      </c>
      <c r="CM24" s="21">
        <f t="shared" si="23"/>
        <v>186</v>
      </c>
      <c r="CN24" s="21">
        <f t="shared" si="23"/>
        <v>186</v>
      </c>
      <c r="CO24" s="21">
        <f t="shared" si="23"/>
        <v>186</v>
      </c>
      <c r="CP24" s="21">
        <f t="shared" si="23"/>
        <v>186</v>
      </c>
      <c r="CQ24" s="21">
        <f t="shared" si="23"/>
        <v>186</v>
      </c>
      <c r="CR24" s="21">
        <f t="shared" si="23"/>
        <v>186</v>
      </c>
      <c r="CS24" s="21">
        <f t="shared" si="23"/>
        <v>186</v>
      </c>
      <c r="CT24" s="21">
        <f t="shared" si="23"/>
        <v>186</v>
      </c>
      <c r="CU24" s="21">
        <f t="shared" si="23"/>
        <v>186</v>
      </c>
      <c r="CV24" s="21">
        <f t="shared" ref="CV24:DI24" si="24">MIN(CV8,averageCO2_native)</f>
        <v>186</v>
      </c>
      <c r="CW24" s="21">
        <f t="shared" si="24"/>
        <v>186</v>
      </c>
      <c r="CX24" s="21">
        <f t="shared" si="24"/>
        <v>186</v>
      </c>
      <c r="CY24" s="21">
        <f t="shared" si="24"/>
        <v>186</v>
      </c>
      <c r="CZ24" s="21">
        <f t="shared" si="24"/>
        <v>186</v>
      </c>
      <c r="DA24" s="21">
        <f t="shared" si="24"/>
        <v>186</v>
      </c>
      <c r="DB24" s="21">
        <f t="shared" si="24"/>
        <v>186</v>
      </c>
      <c r="DC24" s="21">
        <f t="shared" si="24"/>
        <v>186</v>
      </c>
      <c r="DD24" s="21">
        <f t="shared" si="24"/>
        <v>186</v>
      </c>
      <c r="DE24" s="21">
        <f t="shared" si="24"/>
        <v>186</v>
      </c>
      <c r="DF24" s="21">
        <f t="shared" si="24"/>
        <v>186</v>
      </c>
      <c r="DG24" s="21">
        <f t="shared" si="24"/>
        <v>186</v>
      </c>
      <c r="DH24" s="21">
        <f t="shared" si="24"/>
        <v>186</v>
      </c>
      <c r="DI24" s="21">
        <f t="shared" si="24"/>
        <v>186</v>
      </c>
    </row>
    <row r="25" spans="1:113" outlineLevel="2">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row>
    <row r="26" spans="1:113" outlineLevel="2">
      <c r="A26" s="2" t="s">
        <v>166</v>
      </c>
      <c r="D26" s="21"/>
    </row>
    <row r="27" spans="1:113" outlineLevel="2">
      <c r="B27" t="s">
        <v>41</v>
      </c>
      <c r="D27" s="71">
        <f>D20</f>
        <v>0.4</v>
      </c>
      <c r="E27" s="21">
        <f t="shared" ref="E27" si="25">E20-D20</f>
        <v>2</v>
      </c>
      <c r="F27" s="21">
        <f t="shared" ref="F27:F31" si="26">F20-E20</f>
        <v>5</v>
      </c>
      <c r="G27" s="21">
        <f t="shared" ref="G27:G31" si="27">G20-F20</f>
        <v>18.700000000000003</v>
      </c>
      <c r="H27" s="21">
        <f t="shared" ref="H27:H31" si="28">H20-G20</f>
        <v>31.6</v>
      </c>
      <c r="I27" s="21">
        <f t="shared" ref="I27:I31" si="29">I20-H20</f>
        <v>41.8</v>
      </c>
      <c r="J27" s="21">
        <f t="shared" ref="J27:J31" si="30">J20-I20</f>
        <v>45.900000000000006</v>
      </c>
      <c r="K27" s="21">
        <f t="shared" ref="K27:K31" si="31">K20-J20</f>
        <v>42.400000000000006</v>
      </c>
      <c r="L27" s="21">
        <f t="shared" ref="L27:L31" si="32">L20-K20</f>
        <v>33.5</v>
      </c>
      <c r="M27" s="21">
        <f t="shared" ref="M27:M31" si="33">M20-L20</f>
        <v>30.199999999999989</v>
      </c>
      <c r="N27" s="21">
        <f t="shared" ref="N27:N31" si="34">N20-M20</f>
        <v>29.5</v>
      </c>
      <c r="O27" s="21">
        <f t="shared" ref="O27:O31" si="35">O20-N20</f>
        <v>31.800000000000011</v>
      </c>
      <c r="P27" s="21">
        <f t="shared" ref="P27:P31" si="36">P20-O20</f>
        <v>34.099999999999966</v>
      </c>
      <c r="Q27" s="21">
        <f t="shared" ref="Q27:Q31" si="37">Q20-P20</f>
        <v>36.300000000000011</v>
      </c>
      <c r="R27" s="21">
        <f t="shared" ref="R27:R31" si="38">R20-Q20</f>
        <v>38.199999999999989</v>
      </c>
      <c r="S27" s="21">
        <f t="shared" ref="S27:S31" si="39">S20-R20</f>
        <v>39.600000000000023</v>
      </c>
      <c r="T27" s="21">
        <f t="shared" ref="T27:T31" si="40">T20-S20</f>
        <v>0</v>
      </c>
      <c r="U27" s="21">
        <f t="shared" ref="U27:U31" si="41">U20-T20</f>
        <v>0</v>
      </c>
      <c r="V27" s="21">
        <f t="shared" ref="V27:V31" si="42">V20-U20</f>
        <v>0</v>
      </c>
      <c r="W27" s="21">
        <f t="shared" ref="W27:W31" si="43">W20-V20</f>
        <v>0</v>
      </c>
      <c r="X27" s="21">
        <f t="shared" ref="X27:X31" si="44">X20-W20</f>
        <v>0</v>
      </c>
      <c r="Y27" s="21">
        <f t="shared" ref="Y27:Y31" si="45">Y20-X20</f>
        <v>0</v>
      </c>
      <c r="Z27" s="21">
        <f t="shared" ref="Z27:Z31" si="46">Z20-Y20</f>
        <v>0</v>
      </c>
      <c r="AA27" s="21">
        <f t="shared" ref="AA27:AA31" si="47">AA20-Z20</f>
        <v>0</v>
      </c>
      <c r="AB27" s="21">
        <f t="shared" ref="AB27:AB31" si="48">AB20-AA20</f>
        <v>0</v>
      </c>
      <c r="AC27" s="21">
        <f t="shared" ref="AC27:AC31" si="49">AC20-AB20</f>
        <v>0</v>
      </c>
      <c r="AD27" s="21">
        <f t="shared" ref="AD27:AD31" si="50">AD20-AC20</f>
        <v>0</v>
      </c>
      <c r="AE27" s="21">
        <f t="shared" ref="AE27:AE31" si="51">AE20-AD20</f>
        <v>0</v>
      </c>
      <c r="AF27" s="21">
        <f t="shared" ref="AF27:AF31" si="52">AF20-AE20</f>
        <v>0</v>
      </c>
      <c r="AG27" s="21">
        <f t="shared" ref="AG27:AG31" si="53">AG20-AF20</f>
        <v>0</v>
      </c>
      <c r="AH27" s="21">
        <f t="shared" ref="AH27:AH31" si="54">AH20-AG20</f>
        <v>0</v>
      </c>
      <c r="AI27" s="21">
        <f t="shared" ref="AI27:AI31" si="55">AI20-AH20</f>
        <v>0</v>
      </c>
      <c r="AJ27" s="21">
        <f t="shared" ref="AJ27:AJ31" si="56">AJ20-AI20</f>
        <v>0</v>
      </c>
      <c r="AK27" s="21">
        <f t="shared" ref="AK27:AK31" si="57">AK20-AJ20</f>
        <v>0</v>
      </c>
      <c r="AL27" s="21">
        <f t="shared" ref="AL27:AL31" si="58">AL20-AK20</f>
        <v>0</v>
      </c>
      <c r="AM27" s="21">
        <f t="shared" ref="AM27:AM31" si="59">AM20-AL20</f>
        <v>0</v>
      </c>
      <c r="AN27" s="21">
        <f t="shared" ref="AN27:AN31" si="60">AN20-AM20</f>
        <v>0</v>
      </c>
      <c r="AO27" s="21">
        <f t="shared" ref="AO27:AO31" si="61">AO20-AN20</f>
        <v>0</v>
      </c>
      <c r="AP27" s="21">
        <f t="shared" ref="AP27:AP31" si="62">AP20-AO20</f>
        <v>0</v>
      </c>
      <c r="AQ27" s="21">
        <f t="shared" ref="AQ27:AQ31" si="63">AQ20-AP20</f>
        <v>0</v>
      </c>
      <c r="AR27" s="21">
        <f t="shared" ref="AR27:AR31" si="64">AR20-AQ20</f>
        <v>0</v>
      </c>
      <c r="AS27" s="21">
        <f t="shared" ref="AS27:AS31" si="65">AS20-AR20</f>
        <v>0</v>
      </c>
      <c r="AT27" s="21">
        <f t="shared" ref="AT27:AT31" si="66">AT20-AS20</f>
        <v>0</v>
      </c>
      <c r="AU27" s="21">
        <f t="shared" ref="AU27:AU31" si="67">AU20-AT20</f>
        <v>0</v>
      </c>
      <c r="AV27" s="21">
        <f t="shared" ref="AV27:AV31" si="68">AV20-AU20</f>
        <v>0</v>
      </c>
      <c r="AW27" s="21">
        <f t="shared" ref="AW27:AW31" si="69">AW20-AV20</f>
        <v>0</v>
      </c>
      <c r="AX27" s="21">
        <f t="shared" ref="AX27:AX31" si="70">AX20-AW20</f>
        <v>0</v>
      </c>
      <c r="AY27" s="21">
        <f t="shared" ref="AY27:AY31" si="71">AY20-AX20</f>
        <v>0</v>
      </c>
      <c r="AZ27" s="21">
        <f t="shared" ref="AZ27:AZ31" si="72">AZ20-AY20</f>
        <v>0</v>
      </c>
      <c r="BA27" s="21">
        <f t="shared" ref="BA27:BA31" si="73">BA20-AZ20</f>
        <v>0</v>
      </c>
      <c r="BB27" s="21">
        <f t="shared" ref="BB27:BB31" si="74">BB20-BA20</f>
        <v>0</v>
      </c>
      <c r="BC27" s="21">
        <f t="shared" ref="BC27:BC31" si="75">BC20-BB20</f>
        <v>0</v>
      </c>
      <c r="BD27" s="21">
        <f t="shared" ref="BD27:BD31" si="76">BD20-BC20</f>
        <v>0</v>
      </c>
      <c r="BE27" s="21">
        <f t="shared" ref="BE27:BE31" si="77">BE20-BD20</f>
        <v>0</v>
      </c>
      <c r="BF27" s="21">
        <f t="shared" ref="BF27:BF31" si="78">BF20-BE20</f>
        <v>0</v>
      </c>
      <c r="BG27" s="21">
        <f t="shared" ref="BG27:BG31" si="79">BG20-BF20</f>
        <v>0</v>
      </c>
      <c r="BH27" s="21">
        <f t="shared" ref="BH27:BH31" si="80">BH20-BG20</f>
        <v>0</v>
      </c>
      <c r="BI27" s="21">
        <f t="shared" ref="BI27:BI31" si="81">BI20-BH20</f>
        <v>0</v>
      </c>
      <c r="BJ27" s="21">
        <f t="shared" ref="BJ27:BJ31" si="82">BJ20-BI20</f>
        <v>0</v>
      </c>
      <c r="BK27" s="21">
        <f t="shared" ref="BK27:BK31" si="83">BK20-BJ20</f>
        <v>0</v>
      </c>
      <c r="BL27" s="21">
        <f t="shared" ref="BL27:BL31" si="84">BL20-BK20</f>
        <v>0</v>
      </c>
      <c r="BM27" s="21">
        <f t="shared" ref="BM27:BM31" si="85">BM20-BL20</f>
        <v>0</v>
      </c>
      <c r="BN27" s="21">
        <f t="shared" ref="BN27:BN31" si="86">BN20-BM20</f>
        <v>0</v>
      </c>
      <c r="BO27" s="21">
        <f t="shared" ref="BO27:BO31" si="87">BO20-BN20</f>
        <v>0</v>
      </c>
      <c r="BP27" s="21">
        <f t="shared" ref="BP27:BP31" si="88">BP20-BO20</f>
        <v>0</v>
      </c>
      <c r="BQ27" s="21">
        <f t="shared" ref="BQ27:BQ31" si="89">BQ20-BP20</f>
        <v>0</v>
      </c>
      <c r="BR27" s="21">
        <f t="shared" ref="BR27:BR31" si="90">BR20-BQ20</f>
        <v>0</v>
      </c>
      <c r="BS27" s="21">
        <f t="shared" ref="BS27:BS31" si="91">BS20-BR20</f>
        <v>0</v>
      </c>
      <c r="BT27" s="21">
        <f t="shared" ref="BT27:BT31" si="92">BT20-BS20</f>
        <v>0</v>
      </c>
      <c r="BU27" s="21">
        <f t="shared" ref="BU27:BU31" si="93">BU20-BT20</f>
        <v>0</v>
      </c>
      <c r="BV27" s="21">
        <f t="shared" ref="BV27:BV31" si="94">BV20-BU20</f>
        <v>0</v>
      </c>
      <c r="BW27" s="21">
        <f t="shared" ref="BW27:BW31" si="95">BW20-BV20</f>
        <v>0</v>
      </c>
      <c r="BX27" s="21">
        <f t="shared" ref="BX27:BX31" si="96">BX20-BW20</f>
        <v>0</v>
      </c>
      <c r="BY27" s="21">
        <f t="shared" ref="BY27:BY31" si="97">BY20-BX20</f>
        <v>0</v>
      </c>
      <c r="BZ27" s="21">
        <f t="shared" ref="BZ27:BZ31" si="98">BZ20-BY20</f>
        <v>0</v>
      </c>
      <c r="CA27" s="21">
        <f t="shared" ref="CA27:CA31" si="99">CA20-BZ20</f>
        <v>0</v>
      </c>
      <c r="CB27" s="21">
        <f t="shared" ref="CB27:CB31" si="100">CB20-CA20</f>
        <v>0</v>
      </c>
      <c r="CC27" s="21">
        <f t="shared" ref="CC27:CC31" si="101">CC20-CB20</f>
        <v>0</v>
      </c>
      <c r="CD27" s="21">
        <f t="shared" ref="CD27:CD31" si="102">CD20-CC20</f>
        <v>0</v>
      </c>
      <c r="CE27" s="21">
        <f t="shared" ref="CE27:CE31" si="103">CE20-CD20</f>
        <v>0</v>
      </c>
      <c r="CF27" s="21">
        <f t="shared" ref="CF27:CF31" si="104">CF20-CE20</f>
        <v>0</v>
      </c>
      <c r="CG27" s="21">
        <f t="shared" ref="CG27:CG31" si="105">CG20-CF20</f>
        <v>0</v>
      </c>
      <c r="CH27" s="21">
        <f t="shared" ref="CH27:CH31" si="106">CH20-CG20</f>
        <v>0</v>
      </c>
      <c r="CI27" s="21">
        <f t="shared" ref="CI27:CI31" si="107">CI20-CH20</f>
        <v>0</v>
      </c>
      <c r="CJ27" s="21">
        <f t="shared" ref="CJ27:CJ31" si="108">CJ20-CI20</f>
        <v>0</v>
      </c>
      <c r="CK27" s="21">
        <f t="shared" ref="CK27:CK31" si="109">CK20-CJ20</f>
        <v>0</v>
      </c>
      <c r="CL27" s="21">
        <f t="shared" ref="CL27:CL31" si="110">CL20-CK20</f>
        <v>0</v>
      </c>
      <c r="CM27" s="21">
        <f t="shared" ref="CM27:CM31" si="111">CM20-CL20</f>
        <v>0</v>
      </c>
      <c r="CN27" s="21">
        <f t="shared" ref="CN27:CN31" si="112">CN20-CM20</f>
        <v>0</v>
      </c>
      <c r="CO27" s="21">
        <f t="shared" ref="CO27:CO31" si="113">CO20-CN20</f>
        <v>0</v>
      </c>
      <c r="CP27" s="21">
        <f t="shared" ref="CP27:CP31" si="114">CP20-CO20</f>
        <v>0</v>
      </c>
      <c r="CQ27" s="21">
        <f t="shared" ref="CQ27:CQ31" si="115">CQ20-CP20</f>
        <v>0</v>
      </c>
      <c r="CR27" s="21">
        <f t="shared" ref="CR27:CR31" si="116">CR20-CQ20</f>
        <v>0</v>
      </c>
      <c r="CS27" s="21">
        <f t="shared" ref="CS27:CS31" si="117">CS20-CR20</f>
        <v>0</v>
      </c>
      <c r="CT27" s="21">
        <f t="shared" ref="CT27:CT31" si="118">CT20-CS20</f>
        <v>0</v>
      </c>
      <c r="CU27" s="21">
        <f t="shared" ref="CU27:CU31" si="119">CU20-CT20</f>
        <v>0</v>
      </c>
      <c r="CV27" s="21">
        <f t="shared" ref="CV27:CV31" si="120">CV20-CU20</f>
        <v>0</v>
      </c>
      <c r="CW27" s="21">
        <f t="shared" ref="CW27:CW31" si="121">CW20-CV20</f>
        <v>0</v>
      </c>
      <c r="CX27" s="21">
        <f t="shared" ref="CX27:CX31" si="122">CX20-CW20</f>
        <v>0</v>
      </c>
      <c r="CY27" s="21">
        <f t="shared" ref="CY27:CY31" si="123">CY20-CX20</f>
        <v>0</v>
      </c>
      <c r="CZ27" s="21">
        <f t="shared" ref="CZ27:CZ31" si="124">CZ20-CY20</f>
        <v>0</v>
      </c>
      <c r="DA27" s="21">
        <f t="shared" ref="DA27:DA31" si="125">DA20-CZ20</f>
        <v>0</v>
      </c>
      <c r="DB27" s="21">
        <f t="shared" ref="DB27:DB31" si="126">DB20-DA20</f>
        <v>0</v>
      </c>
      <c r="DC27" s="21">
        <f t="shared" ref="DC27:DC31" si="127">DC20-DB20</f>
        <v>0</v>
      </c>
      <c r="DD27" s="21">
        <f t="shared" ref="DD27:DD31" si="128">DD20-DC20</f>
        <v>0</v>
      </c>
      <c r="DE27" s="21">
        <f t="shared" ref="DE27:DE31" si="129">DE20-DD20</f>
        <v>0</v>
      </c>
      <c r="DF27" s="21">
        <f t="shared" ref="DF27:DF31" si="130">DF20-DE20</f>
        <v>0</v>
      </c>
      <c r="DG27" s="21">
        <f t="shared" ref="DG27:DG31" si="131">DG20-DF20</f>
        <v>0</v>
      </c>
      <c r="DH27" s="21">
        <f t="shared" ref="DH27:DH31" si="132">DH20-DG20</f>
        <v>0</v>
      </c>
      <c r="DI27" s="21">
        <f t="shared" ref="DI27:DI31" si="133">DI20-DH20</f>
        <v>0</v>
      </c>
    </row>
    <row r="28" spans="1:113" outlineLevel="2">
      <c r="B28" s="4" t="s">
        <v>86</v>
      </c>
      <c r="D28" s="71">
        <f>D21</f>
        <v>0.26542700000000002</v>
      </c>
      <c r="E28" s="21">
        <f t="shared" ref="E28:E31" si="134">E21-D21</f>
        <v>0.92647899999999983</v>
      </c>
      <c r="F28" s="21">
        <f t="shared" si="26"/>
        <v>1.7507390000000003</v>
      </c>
      <c r="G28" s="21">
        <f t="shared" si="27"/>
        <v>2.5977419999999998</v>
      </c>
      <c r="H28" s="21">
        <f t="shared" si="28"/>
        <v>3.5134909999999993</v>
      </c>
      <c r="I28" s="21">
        <f t="shared" si="29"/>
        <v>4.1502510000000008</v>
      </c>
      <c r="J28" s="21">
        <f t="shared" si="30"/>
        <v>7.0131789999999992</v>
      </c>
      <c r="K28" s="21">
        <f t="shared" si="31"/>
        <v>11.488225</v>
      </c>
      <c r="L28" s="21">
        <f t="shared" si="32"/>
        <v>17.233179000000003</v>
      </c>
      <c r="M28" s="21">
        <f t="shared" si="33"/>
        <v>20.095346999999997</v>
      </c>
      <c r="N28" s="21">
        <f t="shared" si="34"/>
        <v>22.334114999999997</v>
      </c>
      <c r="O28" s="21">
        <f t="shared" si="35"/>
        <v>24.033445</v>
      </c>
      <c r="P28" s="21">
        <f t="shared" si="36"/>
        <v>26.398054000000016</v>
      </c>
      <c r="Q28" s="21">
        <f t="shared" si="37"/>
        <v>28.401865999999984</v>
      </c>
      <c r="R28" s="21">
        <f t="shared" si="38"/>
        <v>29.656383000000005</v>
      </c>
      <c r="S28" s="21">
        <f t="shared" si="39"/>
        <v>30.340452999999997</v>
      </c>
      <c r="T28" s="21">
        <f t="shared" si="40"/>
        <v>31.171941000000004</v>
      </c>
      <c r="U28" s="21">
        <f t="shared" si="41"/>
        <v>32.159657999999979</v>
      </c>
      <c r="V28" s="21">
        <f t="shared" si="42"/>
        <v>34.782541000000037</v>
      </c>
      <c r="W28" s="21">
        <f t="shared" si="43"/>
        <v>35.645436999999959</v>
      </c>
      <c r="X28" s="21">
        <f t="shared" si="44"/>
        <v>38.374753999999996</v>
      </c>
      <c r="Y28" s="21">
        <f t="shared" si="45"/>
        <v>39.060377000000017</v>
      </c>
      <c r="Z28" s="21">
        <f t="shared" si="46"/>
        <v>41.444205000000011</v>
      </c>
      <c r="AA28" s="21">
        <f t="shared" si="47"/>
        <v>42.749577999999985</v>
      </c>
      <c r="AB28" s="21">
        <f t="shared" si="48"/>
        <v>43.925401999999963</v>
      </c>
      <c r="AC28" s="21">
        <f t="shared" si="49"/>
        <v>44.487732000000051</v>
      </c>
      <c r="AD28" s="21">
        <f t="shared" si="50"/>
        <v>0</v>
      </c>
      <c r="AE28" s="21">
        <f t="shared" si="51"/>
        <v>0</v>
      </c>
      <c r="AF28" s="21">
        <f t="shared" si="52"/>
        <v>0</v>
      </c>
      <c r="AG28" s="21">
        <f t="shared" si="53"/>
        <v>0</v>
      </c>
      <c r="AH28" s="21">
        <f t="shared" si="54"/>
        <v>0</v>
      </c>
      <c r="AI28" s="21">
        <f t="shared" si="55"/>
        <v>0</v>
      </c>
      <c r="AJ28" s="21">
        <f t="shared" si="56"/>
        <v>0</v>
      </c>
      <c r="AK28" s="21">
        <f t="shared" si="57"/>
        <v>0</v>
      </c>
      <c r="AL28" s="21">
        <f t="shared" si="58"/>
        <v>0</v>
      </c>
      <c r="AM28" s="21">
        <f t="shared" si="59"/>
        <v>0</v>
      </c>
      <c r="AN28" s="21">
        <f t="shared" si="60"/>
        <v>0</v>
      </c>
      <c r="AO28" s="21">
        <f t="shared" si="61"/>
        <v>0</v>
      </c>
      <c r="AP28" s="21">
        <f t="shared" si="62"/>
        <v>0</v>
      </c>
      <c r="AQ28" s="21">
        <f t="shared" si="63"/>
        <v>0</v>
      </c>
      <c r="AR28" s="21">
        <f t="shared" si="64"/>
        <v>0</v>
      </c>
      <c r="AS28" s="21">
        <f t="shared" si="65"/>
        <v>0</v>
      </c>
      <c r="AT28" s="21">
        <f t="shared" si="66"/>
        <v>0</v>
      </c>
      <c r="AU28" s="21">
        <f t="shared" si="67"/>
        <v>0</v>
      </c>
      <c r="AV28" s="21">
        <f t="shared" si="68"/>
        <v>0</v>
      </c>
      <c r="AW28" s="21">
        <f t="shared" si="69"/>
        <v>0</v>
      </c>
      <c r="AX28" s="21">
        <f t="shared" si="70"/>
        <v>0</v>
      </c>
      <c r="AY28" s="21">
        <f t="shared" si="71"/>
        <v>0</v>
      </c>
      <c r="AZ28" s="21">
        <f t="shared" si="72"/>
        <v>0</v>
      </c>
      <c r="BA28" s="21">
        <f t="shared" si="73"/>
        <v>0</v>
      </c>
      <c r="BB28" s="21">
        <f t="shared" si="74"/>
        <v>0</v>
      </c>
      <c r="BC28" s="21">
        <f t="shared" si="75"/>
        <v>0</v>
      </c>
      <c r="BD28" s="21">
        <f t="shared" si="76"/>
        <v>0</v>
      </c>
      <c r="BE28" s="21">
        <f t="shared" si="77"/>
        <v>0</v>
      </c>
      <c r="BF28" s="21">
        <f t="shared" si="78"/>
        <v>0</v>
      </c>
      <c r="BG28" s="21">
        <f t="shared" si="79"/>
        <v>0</v>
      </c>
      <c r="BH28" s="21">
        <f t="shared" si="80"/>
        <v>0</v>
      </c>
      <c r="BI28" s="21">
        <f t="shared" si="81"/>
        <v>0</v>
      </c>
      <c r="BJ28" s="21">
        <f t="shared" si="82"/>
        <v>0</v>
      </c>
      <c r="BK28" s="21">
        <f t="shared" si="83"/>
        <v>0</v>
      </c>
      <c r="BL28" s="21">
        <f t="shared" si="84"/>
        <v>0</v>
      </c>
      <c r="BM28" s="21">
        <f t="shared" si="85"/>
        <v>0</v>
      </c>
      <c r="BN28" s="21">
        <f t="shared" si="86"/>
        <v>0</v>
      </c>
      <c r="BO28" s="21">
        <f t="shared" si="87"/>
        <v>0</v>
      </c>
      <c r="BP28" s="21">
        <f t="shared" si="88"/>
        <v>0</v>
      </c>
      <c r="BQ28" s="21">
        <f t="shared" si="89"/>
        <v>0</v>
      </c>
      <c r="BR28" s="21">
        <f t="shared" si="90"/>
        <v>0</v>
      </c>
      <c r="BS28" s="21">
        <f t="shared" si="91"/>
        <v>0</v>
      </c>
      <c r="BT28" s="21">
        <f t="shared" si="92"/>
        <v>0</v>
      </c>
      <c r="BU28" s="21">
        <f t="shared" si="93"/>
        <v>0</v>
      </c>
      <c r="BV28" s="21">
        <f t="shared" si="94"/>
        <v>0</v>
      </c>
      <c r="BW28" s="21">
        <f t="shared" si="95"/>
        <v>0</v>
      </c>
      <c r="BX28" s="21">
        <f t="shared" si="96"/>
        <v>0</v>
      </c>
      <c r="BY28" s="21">
        <f t="shared" si="97"/>
        <v>0</v>
      </c>
      <c r="BZ28" s="21">
        <f t="shared" si="98"/>
        <v>0</v>
      </c>
      <c r="CA28" s="21">
        <f t="shared" si="99"/>
        <v>0</v>
      </c>
      <c r="CB28" s="21">
        <f t="shared" si="100"/>
        <v>0</v>
      </c>
      <c r="CC28" s="21">
        <f t="shared" si="101"/>
        <v>0</v>
      </c>
      <c r="CD28" s="21">
        <f t="shared" si="102"/>
        <v>0</v>
      </c>
      <c r="CE28" s="21">
        <f t="shared" si="103"/>
        <v>0</v>
      </c>
      <c r="CF28" s="21">
        <f t="shared" si="104"/>
        <v>0</v>
      </c>
      <c r="CG28" s="21">
        <f t="shared" si="105"/>
        <v>0</v>
      </c>
      <c r="CH28" s="21">
        <f t="shared" si="106"/>
        <v>0</v>
      </c>
      <c r="CI28" s="21">
        <f t="shared" si="107"/>
        <v>0</v>
      </c>
      <c r="CJ28" s="21">
        <f t="shared" si="108"/>
        <v>0</v>
      </c>
      <c r="CK28" s="21">
        <f t="shared" si="109"/>
        <v>0</v>
      </c>
      <c r="CL28" s="21">
        <f t="shared" si="110"/>
        <v>0</v>
      </c>
      <c r="CM28" s="21">
        <f t="shared" si="111"/>
        <v>0</v>
      </c>
      <c r="CN28" s="21">
        <f t="shared" si="112"/>
        <v>0</v>
      </c>
      <c r="CO28" s="21">
        <f t="shared" si="113"/>
        <v>0</v>
      </c>
      <c r="CP28" s="21">
        <f t="shared" si="114"/>
        <v>0</v>
      </c>
      <c r="CQ28" s="21">
        <f t="shared" si="115"/>
        <v>0</v>
      </c>
      <c r="CR28" s="21">
        <f t="shared" si="116"/>
        <v>0</v>
      </c>
      <c r="CS28" s="21">
        <f t="shared" si="117"/>
        <v>0</v>
      </c>
      <c r="CT28" s="21">
        <f t="shared" si="118"/>
        <v>0</v>
      </c>
      <c r="CU28" s="21">
        <f t="shared" si="119"/>
        <v>0</v>
      </c>
      <c r="CV28" s="21">
        <f t="shared" si="120"/>
        <v>0</v>
      </c>
      <c r="CW28" s="21">
        <f t="shared" si="121"/>
        <v>0</v>
      </c>
      <c r="CX28" s="21">
        <f t="shared" si="122"/>
        <v>0</v>
      </c>
      <c r="CY28" s="21">
        <f t="shared" si="123"/>
        <v>0</v>
      </c>
      <c r="CZ28" s="21">
        <f t="shared" si="124"/>
        <v>0</v>
      </c>
      <c r="DA28" s="21">
        <f t="shared" si="125"/>
        <v>0</v>
      </c>
      <c r="DB28" s="21">
        <f t="shared" si="126"/>
        <v>0</v>
      </c>
      <c r="DC28" s="21">
        <f t="shared" si="127"/>
        <v>0</v>
      </c>
      <c r="DD28" s="21">
        <f t="shared" si="128"/>
        <v>0</v>
      </c>
      <c r="DE28" s="21">
        <f t="shared" si="129"/>
        <v>0</v>
      </c>
      <c r="DF28" s="21">
        <f t="shared" si="130"/>
        <v>0</v>
      </c>
      <c r="DG28" s="21">
        <f t="shared" si="131"/>
        <v>0</v>
      </c>
      <c r="DH28" s="21">
        <f t="shared" si="132"/>
        <v>0</v>
      </c>
      <c r="DI28" s="21">
        <f t="shared" si="133"/>
        <v>0</v>
      </c>
    </row>
    <row r="29" spans="1:113" outlineLevel="2">
      <c r="B29" t="s">
        <v>43</v>
      </c>
      <c r="D29" s="71">
        <f t="shared" ref="D29:D31" si="135">D22</f>
        <v>0.6</v>
      </c>
      <c r="E29" s="21">
        <f t="shared" si="134"/>
        <v>1.2000000000000002</v>
      </c>
      <c r="F29" s="21">
        <f t="shared" si="26"/>
        <v>2.7</v>
      </c>
      <c r="G29" s="21">
        <f t="shared" si="27"/>
        <v>6.4</v>
      </c>
      <c r="H29" s="21">
        <f t="shared" si="28"/>
        <v>11.999999999999998</v>
      </c>
      <c r="I29" s="21">
        <f t="shared" si="29"/>
        <v>17.100000000000001</v>
      </c>
      <c r="J29" s="21">
        <f t="shared" si="30"/>
        <v>21</v>
      </c>
      <c r="K29" s="21">
        <f t="shared" si="31"/>
        <v>23.799999999999997</v>
      </c>
      <c r="L29" s="21">
        <f t="shared" si="32"/>
        <v>26.5</v>
      </c>
      <c r="M29" s="21">
        <f t="shared" si="33"/>
        <v>28.399999999999991</v>
      </c>
      <c r="N29" s="21">
        <f t="shared" si="34"/>
        <v>28.800000000000011</v>
      </c>
      <c r="O29" s="21">
        <f t="shared" si="35"/>
        <v>28.199999999999989</v>
      </c>
      <c r="P29" s="21">
        <f t="shared" si="36"/>
        <v>29.700000000000017</v>
      </c>
      <c r="Q29" s="21">
        <f t="shared" si="37"/>
        <v>31.099999999999994</v>
      </c>
      <c r="R29" s="21">
        <f t="shared" si="38"/>
        <v>32.300000000000011</v>
      </c>
      <c r="S29" s="21">
        <f t="shared" si="39"/>
        <v>33.5</v>
      </c>
      <c r="T29" s="21">
        <f t="shared" si="40"/>
        <v>34.399999999999977</v>
      </c>
      <c r="U29" s="21">
        <f t="shared" si="41"/>
        <v>35.400000000000034</v>
      </c>
      <c r="V29" s="21">
        <f t="shared" si="42"/>
        <v>35.799999999999955</v>
      </c>
      <c r="W29" s="21">
        <f t="shared" si="43"/>
        <v>36.200000000000045</v>
      </c>
      <c r="X29" s="21">
        <f t="shared" si="44"/>
        <v>36.799999999999955</v>
      </c>
      <c r="Y29" s="21">
        <f t="shared" si="45"/>
        <v>36</v>
      </c>
      <c r="Z29" s="21">
        <f t="shared" si="46"/>
        <v>0.10000000000002274</v>
      </c>
      <c r="AA29" s="21">
        <f t="shared" si="47"/>
        <v>0</v>
      </c>
      <c r="AB29" s="21">
        <f t="shared" si="48"/>
        <v>0</v>
      </c>
      <c r="AC29" s="21">
        <f t="shared" si="49"/>
        <v>0</v>
      </c>
      <c r="AD29" s="21">
        <f t="shared" si="50"/>
        <v>0</v>
      </c>
      <c r="AE29" s="21">
        <f t="shared" si="51"/>
        <v>0</v>
      </c>
      <c r="AF29" s="21">
        <f t="shared" si="52"/>
        <v>0</v>
      </c>
      <c r="AG29" s="21">
        <f t="shared" si="53"/>
        <v>0</v>
      </c>
      <c r="AH29" s="21">
        <f t="shared" si="54"/>
        <v>0</v>
      </c>
      <c r="AI29" s="21">
        <f t="shared" si="55"/>
        <v>0</v>
      </c>
      <c r="AJ29" s="21">
        <f t="shared" si="56"/>
        <v>0</v>
      </c>
      <c r="AK29" s="21">
        <f t="shared" si="57"/>
        <v>0</v>
      </c>
      <c r="AL29" s="21">
        <f t="shared" si="58"/>
        <v>0</v>
      </c>
      <c r="AM29" s="21">
        <f t="shared" si="59"/>
        <v>0</v>
      </c>
      <c r="AN29" s="21">
        <f t="shared" si="60"/>
        <v>0</v>
      </c>
      <c r="AO29" s="21">
        <f t="shared" si="61"/>
        <v>0</v>
      </c>
      <c r="AP29" s="21">
        <f t="shared" si="62"/>
        <v>0</v>
      </c>
      <c r="AQ29" s="21">
        <f t="shared" si="63"/>
        <v>0</v>
      </c>
      <c r="AR29" s="21">
        <f t="shared" si="64"/>
        <v>0</v>
      </c>
      <c r="AS29" s="21">
        <f t="shared" si="65"/>
        <v>0</v>
      </c>
      <c r="AT29" s="21">
        <f t="shared" si="66"/>
        <v>0</v>
      </c>
      <c r="AU29" s="21">
        <f t="shared" si="67"/>
        <v>0</v>
      </c>
      <c r="AV29" s="21">
        <f t="shared" si="68"/>
        <v>0</v>
      </c>
      <c r="AW29" s="21">
        <f t="shared" si="69"/>
        <v>0</v>
      </c>
      <c r="AX29" s="21">
        <f t="shared" si="70"/>
        <v>0</v>
      </c>
      <c r="AY29" s="21">
        <f t="shared" si="71"/>
        <v>0</v>
      </c>
      <c r="AZ29" s="21">
        <f t="shared" si="72"/>
        <v>0</v>
      </c>
      <c r="BA29" s="21">
        <f t="shared" si="73"/>
        <v>0</v>
      </c>
      <c r="BB29" s="21">
        <f t="shared" si="74"/>
        <v>0</v>
      </c>
      <c r="BC29" s="21">
        <f t="shared" si="75"/>
        <v>0</v>
      </c>
      <c r="BD29" s="21">
        <f t="shared" si="76"/>
        <v>0</v>
      </c>
      <c r="BE29" s="21">
        <f t="shared" si="77"/>
        <v>0</v>
      </c>
      <c r="BF29" s="21">
        <f t="shared" si="78"/>
        <v>0</v>
      </c>
      <c r="BG29" s="21">
        <f t="shared" si="79"/>
        <v>0</v>
      </c>
      <c r="BH29" s="21">
        <f t="shared" si="80"/>
        <v>0</v>
      </c>
      <c r="BI29" s="21">
        <f t="shared" si="81"/>
        <v>0</v>
      </c>
      <c r="BJ29" s="21">
        <f t="shared" si="82"/>
        <v>0</v>
      </c>
      <c r="BK29" s="21">
        <f t="shared" si="83"/>
        <v>0</v>
      </c>
      <c r="BL29" s="21">
        <f t="shared" si="84"/>
        <v>0</v>
      </c>
      <c r="BM29" s="21">
        <f t="shared" si="85"/>
        <v>0</v>
      </c>
      <c r="BN29" s="21">
        <f t="shared" si="86"/>
        <v>0</v>
      </c>
      <c r="BO29" s="21">
        <f t="shared" si="87"/>
        <v>0</v>
      </c>
      <c r="BP29" s="21">
        <f t="shared" si="88"/>
        <v>0</v>
      </c>
      <c r="BQ29" s="21">
        <f t="shared" si="89"/>
        <v>0</v>
      </c>
      <c r="BR29" s="21">
        <f t="shared" si="90"/>
        <v>0</v>
      </c>
      <c r="BS29" s="21">
        <f t="shared" si="91"/>
        <v>0</v>
      </c>
      <c r="BT29" s="21">
        <f t="shared" si="92"/>
        <v>0</v>
      </c>
      <c r="BU29" s="21">
        <f t="shared" si="93"/>
        <v>0</v>
      </c>
      <c r="BV29" s="21">
        <f t="shared" si="94"/>
        <v>0</v>
      </c>
      <c r="BW29" s="21">
        <f t="shared" si="95"/>
        <v>0</v>
      </c>
      <c r="BX29" s="21">
        <f t="shared" si="96"/>
        <v>0</v>
      </c>
      <c r="BY29" s="21">
        <f t="shared" si="97"/>
        <v>0</v>
      </c>
      <c r="BZ29" s="21">
        <f t="shared" si="98"/>
        <v>0</v>
      </c>
      <c r="CA29" s="21">
        <f t="shared" si="99"/>
        <v>0</v>
      </c>
      <c r="CB29" s="21">
        <f t="shared" si="100"/>
        <v>0</v>
      </c>
      <c r="CC29" s="21">
        <f t="shared" si="101"/>
        <v>0</v>
      </c>
      <c r="CD29" s="21">
        <f t="shared" si="102"/>
        <v>0</v>
      </c>
      <c r="CE29" s="21">
        <f t="shared" si="103"/>
        <v>0</v>
      </c>
      <c r="CF29" s="21">
        <f t="shared" si="104"/>
        <v>0</v>
      </c>
      <c r="CG29" s="21">
        <f t="shared" si="105"/>
        <v>0</v>
      </c>
      <c r="CH29" s="21">
        <f t="shared" si="106"/>
        <v>0</v>
      </c>
      <c r="CI29" s="21">
        <f t="shared" si="107"/>
        <v>0</v>
      </c>
      <c r="CJ29" s="21">
        <f t="shared" si="108"/>
        <v>0</v>
      </c>
      <c r="CK29" s="21">
        <f t="shared" si="109"/>
        <v>0</v>
      </c>
      <c r="CL29" s="21">
        <f t="shared" si="110"/>
        <v>0</v>
      </c>
      <c r="CM29" s="21">
        <f t="shared" si="111"/>
        <v>0</v>
      </c>
      <c r="CN29" s="21">
        <f t="shared" si="112"/>
        <v>0</v>
      </c>
      <c r="CO29" s="21">
        <f t="shared" si="113"/>
        <v>0</v>
      </c>
      <c r="CP29" s="21">
        <f t="shared" si="114"/>
        <v>0</v>
      </c>
      <c r="CQ29" s="21">
        <f t="shared" si="115"/>
        <v>0</v>
      </c>
      <c r="CR29" s="21">
        <f t="shared" si="116"/>
        <v>0</v>
      </c>
      <c r="CS29" s="21">
        <f t="shared" si="117"/>
        <v>0</v>
      </c>
      <c r="CT29" s="21">
        <f t="shared" si="118"/>
        <v>0</v>
      </c>
      <c r="CU29" s="21">
        <f t="shared" si="119"/>
        <v>0</v>
      </c>
      <c r="CV29" s="21">
        <f t="shared" si="120"/>
        <v>0</v>
      </c>
      <c r="CW29" s="21">
        <f t="shared" si="121"/>
        <v>0</v>
      </c>
      <c r="CX29" s="21">
        <f t="shared" si="122"/>
        <v>0</v>
      </c>
      <c r="CY29" s="21">
        <f t="shared" si="123"/>
        <v>0</v>
      </c>
      <c r="CZ29" s="21">
        <f t="shared" si="124"/>
        <v>0</v>
      </c>
      <c r="DA29" s="21">
        <f t="shared" si="125"/>
        <v>0</v>
      </c>
      <c r="DB29" s="21">
        <f t="shared" si="126"/>
        <v>0</v>
      </c>
      <c r="DC29" s="21">
        <f t="shared" si="127"/>
        <v>0</v>
      </c>
      <c r="DD29" s="21">
        <f t="shared" si="128"/>
        <v>0</v>
      </c>
      <c r="DE29" s="21">
        <f t="shared" si="129"/>
        <v>0</v>
      </c>
      <c r="DF29" s="21">
        <f t="shared" si="130"/>
        <v>0</v>
      </c>
      <c r="DG29" s="21">
        <f t="shared" si="131"/>
        <v>0</v>
      </c>
      <c r="DH29" s="21">
        <f t="shared" si="132"/>
        <v>0</v>
      </c>
      <c r="DI29" s="21">
        <f t="shared" si="133"/>
        <v>0</v>
      </c>
    </row>
    <row r="30" spans="1:113" outlineLevel="2">
      <c r="B30" t="s">
        <v>44</v>
      </c>
      <c r="D30" s="71">
        <f t="shared" si="135"/>
        <v>0.26542700000000002</v>
      </c>
      <c r="E30" s="21">
        <f t="shared" si="134"/>
        <v>0.92647899999999983</v>
      </c>
      <c r="F30" s="21">
        <f t="shared" si="26"/>
        <v>1.7507390000000003</v>
      </c>
      <c r="G30" s="21">
        <f t="shared" si="27"/>
        <v>2.5977419999999998</v>
      </c>
      <c r="H30" s="21">
        <f t="shared" si="28"/>
        <v>3.5134909999999993</v>
      </c>
      <c r="I30" s="21">
        <f t="shared" si="29"/>
        <v>4.1502510000000008</v>
      </c>
      <c r="J30" s="21">
        <f t="shared" si="30"/>
        <v>7.0131789999999992</v>
      </c>
      <c r="K30" s="21">
        <f t="shared" si="31"/>
        <v>11.488225</v>
      </c>
      <c r="L30" s="21">
        <f t="shared" si="32"/>
        <v>17.233179000000003</v>
      </c>
      <c r="M30" s="21">
        <f t="shared" si="33"/>
        <v>20.095346999999997</v>
      </c>
      <c r="N30" s="21">
        <f t="shared" si="34"/>
        <v>22.334114999999997</v>
      </c>
      <c r="O30" s="21">
        <f t="shared" si="35"/>
        <v>24.033445</v>
      </c>
      <c r="P30" s="21">
        <f t="shared" si="36"/>
        <v>26.398054000000016</v>
      </c>
      <c r="Q30" s="21">
        <f t="shared" si="37"/>
        <v>28.401865999999984</v>
      </c>
      <c r="R30" s="21">
        <f t="shared" si="38"/>
        <v>29.656383000000005</v>
      </c>
      <c r="S30" s="21">
        <f t="shared" si="39"/>
        <v>30.340452999999997</v>
      </c>
      <c r="T30" s="21">
        <f t="shared" si="40"/>
        <v>31.171941000000004</v>
      </c>
      <c r="U30" s="21">
        <f t="shared" si="41"/>
        <v>13.629683999999997</v>
      </c>
      <c r="V30" s="21">
        <f t="shared" si="42"/>
        <v>0</v>
      </c>
      <c r="W30" s="21">
        <f t="shared" si="43"/>
        <v>0</v>
      </c>
      <c r="X30" s="21">
        <f t="shared" si="44"/>
        <v>0</v>
      </c>
      <c r="Y30" s="21">
        <f t="shared" si="45"/>
        <v>0</v>
      </c>
      <c r="Z30" s="21">
        <f t="shared" si="46"/>
        <v>0</v>
      </c>
      <c r="AA30" s="21">
        <f t="shared" si="47"/>
        <v>0</v>
      </c>
      <c r="AB30" s="21">
        <f t="shared" si="48"/>
        <v>0</v>
      </c>
      <c r="AC30" s="21">
        <f t="shared" si="49"/>
        <v>0</v>
      </c>
      <c r="AD30" s="21">
        <f t="shared" si="50"/>
        <v>0</v>
      </c>
      <c r="AE30" s="21">
        <f t="shared" si="51"/>
        <v>0</v>
      </c>
      <c r="AF30" s="21">
        <f t="shared" si="52"/>
        <v>0</v>
      </c>
      <c r="AG30" s="21">
        <f t="shared" si="53"/>
        <v>0</v>
      </c>
      <c r="AH30" s="21">
        <f t="shared" si="54"/>
        <v>0</v>
      </c>
      <c r="AI30" s="21">
        <f t="shared" si="55"/>
        <v>0</v>
      </c>
      <c r="AJ30" s="21">
        <f t="shared" si="56"/>
        <v>0</v>
      </c>
      <c r="AK30" s="21">
        <f t="shared" si="57"/>
        <v>0</v>
      </c>
      <c r="AL30" s="21">
        <f t="shared" si="58"/>
        <v>0</v>
      </c>
      <c r="AM30" s="21">
        <f t="shared" si="59"/>
        <v>0</v>
      </c>
      <c r="AN30" s="21">
        <f t="shared" si="60"/>
        <v>0</v>
      </c>
      <c r="AO30" s="21">
        <f t="shared" si="61"/>
        <v>0</v>
      </c>
      <c r="AP30" s="21">
        <f t="shared" si="62"/>
        <v>0</v>
      </c>
      <c r="AQ30" s="21">
        <f t="shared" si="63"/>
        <v>0</v>
      </c>
      <c r="AR30" s="21">
        <f t="shared" si="64"/>
        <v>0</v>
      </c>
      <c r="AS30" s="21">
        <f t="shared" si="65"/>
        <v>0</v>
      </c>
      <c r="AT30" s="21">
        <f t="shared" si="66"/>
        <v>0</v>
      </c>
      <c r="AU30" s="21">
        <f t="shared" si="67"/>
        <v>0</v>
      </c>
      <c r="AV30" s="21">
        <f t="shared" si="68"/>
        <v>0</v>
      </c>
      <c r="AW30" s="21">
        <f t="shared" si="69"/>
        <v>0</v>
      </c>
      <c r="AX30" s="21">
        <f t="shared" si="70"/>
        <v>0</v>
      </c>
      <c r="AY30" s="21">
        <f t="shared" si="71"/>
        <v>0</v>
      </c>
      <c r="AZ30" s="21">
        <f t="shared" si="72"/>
        <v>0</v>
      </c>
      <c r="BA30" s="21">
        <f t="shared" si="73"/>
        <v>0</v>
      </c>
      <c r="BB30" s="21">
        <f t="shared" si="74"/>
        <v>0</v>
      </c>
      <c r="BC30" s="21">
        <f t="shared" si="75"/>
        <v>0</v>
      </c>
      <c r="BD30" s="21">
        <f t="shared" si="76"/>
        <v>0</v>
      </c>
      <c r="BE30" s="21">
        <f t="shared" si="77"/>
        <v>0</v>
      </c>
      <c r="BF30" s="21">
        <f t="shared" si="78"/>
        <v>0</v>
      </c>
      <c r="BG30" s="21">
        <f t="shared" si="79"/>
        <v>0</v>
      </c>
      <c r="BH30" s="21">
        <f t="shared" si="80"/>
        <v>0</v>
      </c>
      <c r="BI30" s="21">
        <f t="shared" si="81"/>
        <v>0</v>
      </c>
      <c r="BJ30" s="21">
        <f t="shared" si="82"/>
        <v>0</v>
      </c>
      <c r="BK30" s="21">
        <f t="shared" si="83"/>
        <v>0</v>
      </c>
      <c r="BL30" s="21">
        <f t="shared" si="84"/>
        <v>0</v>
      </c>
      <c r="BM30" s="21">
        <f t="shared" si="85"/>
        <v>0</v>
      </c>
      <c r="BN30" s="21">
        <f t="shared" si="86"/>
        <v>0</v>
      </c>
      <c r="BO30" s="21">
        <f t="shared" si="87"/>
        <v>0</v>
      </c>
      <c r="BP30" s="21">
        <f t="shared" si="88"/>
        <v>0</v>
      </c>
      <c r="BQ30" s="21">
        <f t="shared" si="89"/>
        <v>0</v>
      </c>
      <c r="BR30" s="21">
        <f t="shared" si="90"/>
        <v>0</v>
      </c>
      <c r="BS30" s="21">
        <f t="shared" si="91"/>
        <v>0</v>
      </c>
      <c r="BT30" s="21">
        <f t="shared" si="92"/>
        <v>0</v>
      </c>
      <c r="BU30" s="21">
        <f t="shared" si="93"/>
        <v>0</v>
      </c>
      <c r="BV30" s="21">
        <f t="shared" si="94"/>
        <v>0</v>
      </c>
      <c r="BW30" s="21">
        <f t="shared" si="95"/>
        <v>0</v>
      </c>
      <c r="BX30" s="21">
        <f t="shared" si="96"/>
        <v>0</v>
      </c>
      <c r="BY30" s="21">
        <f t="shared" si="97"/>
        <v>0</v>
      </c>
      <c r="BZ30" s="21">
        <f t="shared" si="98"/>
        <v>0</v>
      </c>
      <c r="CA30" s="21">
        <f t="shared" si="99"/>
        <v>0</v>
      </c>
      <c r="CB30" s="21">
        <f t="shared" si="100"/>
        <v>0</v>
      </c>
      <c r="CC30" s="21">
        <f t="shared" si="101"/>
        <v>0</v>
      </c>
      <c r="CD30" s="21">
        <f t="shared" si="102"/>
        <v>0</v>
      </c>
      <c r="CE30" s="21">
        <f t="shared" si="103"/>
        <v>0</v>
      </c>
      <c r="CF30" s="21">
        <f t="shared" si="104"/>
        <v>0</v>
      </c>
      <c r="CG30" s="21">
        <f t="shared" si="105"/>
        <v>0</v>
      </c>
      <c r="CH30" s="21">
        <f t="shared" si="106"/>
        <v>0</v>
      </c>
      <c r="CI30" s="21">
        <f t="shared" si="107"/>
        <v>0</v>
      </c>
      <c r="CJ30" s="21">
        <f t="shared" si="108"/>
        <v>0</v>
      </c>
      <c r="CK30" s="21">
        <f t="shared" si="109"/>
        <v>0</v>
      </c>
      <c r="CL30" s="21">
        <f t="shared" si="110"/>
        <v>0</v>
      </c>
      <c r="CM30" s="21">
        <f t="shared" si="111"/>
        <v>0</v>
      </c>
      <c r="CN30" s="21">
        <f t="shared" si="112"/>
        <v>0</v>
      </c>
      <c r="CO30" s="21">
        <f t="shared" si="113"/>
        <v>0</v>
      </c>
      <c r="CP30" s="21">
        <f t="shared" si="114"/>
        <v>0</v>
      </c>
      <c r="CQ30" s="21">
        <f t="shared" si="115"/>
        <v>0</v>
      </c>
      <c r="CR30" s="21">
        <f t="shared" si="116"/>
        <v>0</v>
      </c>
      <c r="CS30" s="21">
        <f t="shared" si="117"/>
        <v>0</v>
      </c>
      <c r="CT30" s="21">
        <f t="shared" si="118"/>
        <v>0</v>
      </c>
      <c r="CU30" s="21">
        <f t="shared" si="119"/>
        <v>0</v>
      </c>
      <c r="CV30" s="21">
        <f t="shared" si="120"/>
        <v>0</v>
      </c>
      <c r="CW30" s="21">
        <f t="shared" si="121"/>
        <v>0</v>
      </c>
      <c r="CX30" s="21">
        <f t="shared" si="122"/>
        <v>0</v>
      </c>
      <c r="CY30" s="21">
        <f t="shared" si="123"/>
        <v>0</v>
      </c>
      <c r="CZ30" s="21">
        <f t="shared" si="124"/>
        <v>0</v>
      </c>
      <c r="DA30" s="21">
        <f t="shared" si="125"/>
        <v>0</v>
      </c>
      <c r="DB30" s="21">
        <f t="shared" si="126"/>
        <v>0</v>
      </c>
      <c r="DC30" s="21">
        <f t="shared" si="127"/>
        <v>0</v>
      </c>
      <c r="DD30" s="21">
        <f t="shared" si="128"/>
        <v>0</v>
      </c>
      <c r="DE30" s="21">
        <f t="shared" si="129"/>
        <v>0</v>
      </c>
      <c r="DF30" s="21">
        <f t="shared" si="130"/>
        <v>0</v>
      </c>
      <c r="DG30" s="21">
        <f t="shared" si="131"/>
        <v>0</v>
      </c>
      <c r="DH30" s="21">
        <f t="shared" si="132"/>
        <v>0</v>
      </c>
      <c r="DI30" s="21">
        <f t="shared" si="133"/>
        <v>0</v>
      </c>
    </row>
    <row r="31" spans="1:113" outlineLevel="2">
      <c r="B31" t="s">
        <v>38</v>
      </c>
      <c r="D31" s="71">
        <f t="shared" si="135"/>
        <v>0.6</v>
      </c>
      <c r="E31" s="21">
        <f t="shared" si="134"/>
        <v>0.6</v>
      </c>
      <c r="F31" s="21">
        <f t="shared" si="26"/>
        <v>1.2</v>
      </c>
      <c r="G31" s="21">
        <f t="shared" si="27"/>
        <v>1.9</v>
      </c>
      <c r="H31" s="21">
        <f t="shared" si="28"/>
        <v>2.9000000000000004</v>
      </c>
      <c r="I31" s="21">
        <f t="shared" si="29"/>
        <v>3.8999999999999995</v>
      </c>
      <c r="J31" s="21">
        <f t="shared" si="30"/>
        <v>4.9000000000000004</v>
      </c>
      <c r="K31" s="21">
        <f t="shared" si="31"/>
        <v>5.8000000000000007</v>
      </c>
      <c r="L31" s="21">
        <f t="shared" si="32"/>
        <v>6.8000000000000007</v>
      </c>
      <c r="M31" s="21">
        <f t="shared" si="33"/>
        <v>7.7999999999999972</v>
      </c>
      <c r="N31" s="21">
        <f t="shared" si="34"/>
        <v>8.7000000000000028</v>
      </c>
      <c r="O31" s="21">
        <f t="shared" si="35"/>
        <v>9.3999999999999986</v>
      </c>
      <c r="P31" s="21">
        <f t="shared" si="36"/>
        <v>10.200000000000003</v>
      </c>
      <c r="Q31" s="21">
        <f t="shared" si="37"/>
        <v>10.700000000000003</v>
      </c>
      <c r="R31" s="21">
        <f t="shared" si="38"/>
        <v>11.299999999999997</v>
      </c>
      <c r="S31" s="21">
        <f t="shared" si="39"/>
        <v>11.599999999999994</v>
      </c>
      <c r="T31" s="21">
        <f t="shared" si="40"/>
        <v>11.900000000000006</v>
      </c>
      <c r="U31" s="21">
        <f t="shared" si="41"/>
        <v>12.099999999999994</v>
      </c>
      <c r="V31" s="21">
        <f t="shared" si="42"/>
        <v>12.000000000000014</v>
      </c>
      <c r="W31" s="21">
        <f t="shared" si="43"/>
        <v>11.899999999999977</v>
      </c>
      <c r="X31" s="21">
        <f t="shared" si="44"/>
        <v>10.400000000000006</v>
      </c>
      <c r="Y31" s="21">
        <f t="shared" si="45"/>
        <v>10.099999999999994</v>
      </c>
      <c r="Z31" s="21">
        <f t="shared" si="46"/>
        <v>9.7000000000000171</v>
      </c>
      <c r="AA31" s="21">
        <f t="shared" si="47"/>
        <v>9.4000000000000057</v>
      </c>
      <c r="AB31" s="21">
        <f t="shared" si="48"/>
        <v>0.19999999999998863</v>
      </c>
      <c r="AC31" s="21">
        <f t="shared" si="49"/>
        <v>0</v>
      </c>
      <c r="AD31" s="21">
        <f t="shared" si="50"/>
        <v>0</v>
      </c>
      <c r="AE31" s="21">
        <f t="shared" si="51"/>
        <v>0</v>
      </c>
      <c r="AF31" s="21">
        <f t="shared" si="52"/>
        <v>0</v>
      </c>
      <c r="AG31" s="21">
        <f t="shared" si="53"/>
        <v>0</v>
      </c>
      <c r="AH31" s="21">
        <f t="shared" si="54"/>
        <v>0</v>
      </c>
      <c r="AI31" s="21">
        <f t="shared" si="55"/>
        <v>0</v>
      </c>
      <c r="AJ31" s="21">
        <f t="shared" si="56"/>
        <v>0</v>
      </c>
      <c r="AK31" s="21">
        <f t="shared" si="57"/>
        <v>0</v>
      </c>
      <c r="AL31" s="21">
        <f t="shared" si="58"/>
        <v>0</v>
      </c>
      <c r="AM31" s="21">
        <f t="shared" si="59"/>
        <v>0</v>
      </c>
      <c r="AN31" s="21">
        <f t="shared" si="60"/>
        <v>0</v>
      </c>
      <c r="AO31" s="21">
        <f t="shared" si="61"/>
        <v>0</v>
      </c>
      <c r="AP31" s="21">
        <f t="shared" si="62"/>
        <v>0</v>
      </c>
      <c r="AQ31" s="21">
        <f t="shared" si="63"/>
        <v>0</v>
      </c>
      <c r="AR31" s="21">
        <f t="shared" si="64"/>
        <v>0</v>
      </c>
      <c r="AS31" s="21">
        <f t="shared" si="65"/>
        <v>0</v>
      </c>
      <c r="AT31" s="21">
        <f t="shared" si="66"/>
        <v>0</v>
      </c>
      <c r="AU31" s="21">
        <f t="shared" si="67"/>
        <v>0</v>
      </c>
      <c r="AV31" s="21">
        <f t="shared" si="68"/>
        <v>0</v>
      </c>
      <c r="AW31" s="21">
        <f t="shared" si="69"/>
        <v>0</v>
      </c>
      <c r="AX31" s="21">
        <f t="shared" si="70"/>
        <v>0</v>
      </c>
      <c r="AY31" s="21">
        <f t="shared" si="71"/>
        <v>0</v>
      </c>
      <c r="AZ31" s="21">
        <f t="shared" si="72"/>
        <v>0</v>
      </c>
      <c r="BA31" s="21">
        <f t="shared" si="73"/>
        <v>0</v>
      </c>
      <c r="BB31" s="21">
        <f t="shared" si="74"/>
        <v>0</v>
      </c>
      <c r="BC31" s="21">
        <f t="shared" si="75"/>
        <v>0</v>
      </c>
      <c r="BD31" s="21">
        <f t="shared" si="76"/>
        <v>0</v>
      </c>
      <c r="BE31" s="21">
        <f t="shared" si="77"/>
        <v>0</v>
      </c>
      <c r="BF31" s="21">
        <f t="shared" si="78"/>
        <v>0</v>
      </c>
      <c r="BG31" s="21">
        <f t="shared" si="79"/>
        <v>0</v>
      </c>
      <c r="BH31" s="21">
        <f t="shared" si="80"/>
        <v>0</v>
      </c>
      <c r="BI31" s="21">
        <f t="shared" si="81"/>
        <v>0</v>
      </c>
      <c r="BJ31" s="21">
        <f t="shared" si="82"/>
        <v>0</v>
      </c>
      <c r="BK31" s="21">
        <f t="shared" si="83"/>
        <v>0</v>
      </c>
      <c r="BL31" s="21">
        <f t="shared" si="84"/>
        <v>0</v>
      </c>
      <c r="BM31" s="21">
        <f t="shared" si="85"/>
        <v>0</v>
      </c>
      <c r="BN31" s="21">
        <f t="shared" si="86"/>
        <v>0</v>
      </c>
      <c r="BO31" s="21">
        <f t="shared" si="87"/>
        <v>0</v>
      </c>
      <c r="BP31" s="21">
        <f t="shared" si="88"/>
        <v>0</v>
      </c>
      <c r="BQ31" s="21">
        <f t="shared" si="89"/>
        <v>0</v>
      </c>
      <c r="BR31" s="21">
        <f t="shared" si="90"/>
        <v>0</v>
      </c>
      <c r="BS31" s="21">
        <f t="shared" si="91"/>
        <v>0</v>
      </c>
      <c r="BT31" s="21">
        <f t="shared" si="92"/>
        <v>0</v>
      </c>
      <c r="BU31" s="21">
        <f t="shared" si="93"/>
        <v>0</v>
      </c>
      <c r="BV31" s="21">
        <f t="shared" si="94"/>
        <v>0</v>
      </c>
      <c r="BW31" s="21">
        <f t="shared" si="95"/>
        <v>0</v>
      </c>
      <c r="BX31" s="21">
        <f t="shared" si="96"/>
        <v>0</v>
      </c>
      <c r="BY31" s="21">
        <f t="shared" si="97"/>
        <v>0</v>
      </c>
      <c r="BZ31" s="21">
        <f t="shared" si="98"/>
        <v>0</v>
      </c>
      <c r="CA31" s="21">
        <f t="shared" si="99"/>
        <v>0</v>
      </c>
      <c r="CB31" s="21">
        <f t="shared" si="100"/>
        <v>0</v>
      </c>
      <c r="CC31" s="21">
        <f t="shared" si="101"/>
        <v>0</v>
      </c>
      <c r="CD31" s="21">
        <f t="shared" si="102"/>
        <v>0</v>
      </c>
      <c r="CE31" s="21">
        <f t="shared" si="103"/>
        <v>0</v>
      </c>
      <c r="CF31" s="21">
        <f t="shared" si="104"/>
        <v>0</v>
      </c>
      <c r="CG31" s="21">
        <f t="shared" si="105"/>
        <v>0</v>
      </c>
      <c r="CH31" s="21">
        <f t="shared" si="106"/>
        <v>0</v>
      </c>
      <c r="CI31" s="21">
        <f t="shared" si="107"/>
        <v>0</v>
      </c>
      <c r="CJ31" s="21">
        <f t="shared" si="108"/>
        <v>0</v>
      </c>
      <c r="CK31" s="21">
        <f t="shared" si="109"/>
        <v>0</v>
      </c>
      <c r="CL31" s="21">
        <f t="shared" si="110"/>
        <v>0</v>
      </c>
      <c r="CM31" s="21">
        <f t="shared" si="111"/>
        <v>0</v>
      </c>
      <c r="CN31" s="21">
        <f t="shared" si="112"/>
        <v>0</v>
      </c>
      <c r="CO31" s="21">
        <f t="shared" si="113"/>
        <v>0</v>
      </c>
      <c r="CP31" s="21">
        <f t="shared" si="114"/>
        <v>0</v>
      </c>
      <c r="CQ31" s="21">
        <f t="shared" si="115"/>
        <v>0</v>
      </c>
      <c r="CR31" s="21">
        <f t="shared" si="116"/>
        <v>0</v>
      </c>
      <c r="CS31" s="21">
        <f t="shared" si="117"/>
        <v>0</v>
      </c>
      <c r="CT31" s="21">
        <f t="shared" si="118"/>
        <v>0</v>
      </c>
      <c r="CU31" s="21">
        <f t="shared" si="119"/>
        <v>0</v>
      </c>
      <c r="CV31" s="21">
        <f t="shared" si="120"/>
        <v>0</v>
      </c>
      <c r="CW31" s="21">
        <f t="shared" si="121"/>
        <v>0</v>
      </c>
      <c r="CX31" s="21">
        <f t="shared" si="122"/>
        <v>0</v>
      </c>
      <c r="CY31" s="21">
        <f t="shared" si="123"/>
        <v>0</v>
      </c>
      <c r="CZ31" s="21">
        <f t="shared" si="124"/>
        <v>0</v>
      </c>
      <c r="DA31" s="21">
        <f t="shared" si="125"/>
        <v>0</v>
      </c>
      <c r="DB31" s="21">
        <f t="shared" si="126"/>
        <v>0</v>
      </c>
      <c r="DC31" s="21">
        <f t="shared" si="127"/>
        <v>0</v>
      </c>
      <c r="DD31" s="21">
        <f t="shared" si="128"/>
        <v>0</v>
      </c>
      <c r="DE31" s="21">
        <f t="shared" si="129"/>
        <v>0</v>
      </c>
      <c r="DF31" s="21">
        <f t="shared" si="130"/>
        <v>0</v>
      </c>
      <c r="DG31" s="21">
        <f t="shared" si="131"/>
        <v>0</v>
      </c>
      <c r="DH31" s="21">
        <f t="shared" si="132"/>
        <v>0</v>
      </c>
      <c r="DI31" s="21">
        <f t="shared" si="133"/>
        <v>0</v>
      </c>
    </row>
    <row r="32" spans="1:113" outlineLevel="2"/>
    <row r="33" spans="1:113" outlineLevel="2"/>
    <row r="34" spans="1:113" s="77" customFormat="1">
      <c r="A34" s="76" t="s">
        <v>169</v>
      </c>
    </row>
    <row r="35" spans="1:113" s="342" customFormat="1" ht="15.75" thickBot="1">
      <c r="A35" s="341" t="s">
        <v>170</v>
      </c>
    </row>
    <row r="36" spans="1:113" ht="15.75" outlineLevel="1" thickTop="1">
      <c r="A36" s="2"/>
      <c r="AH36" s="21"/>
      <c r="AI36" s="24"/>
    </row>
    <row r="37" spans="1:113" outlineLevel="1">
      <c r="A37" s="2" t="s">
        <v>171</v>
      </c>
      <c r="Q37" s="68"/>
    </row>
    <row r="38" spans="1:113" outlineLevel="1">
      <c r="B38" t="s">
        <v>172</v>
      </c>
      <c r="D38" s="309">
        <f t="shared" ref="D38:AI38" si="136">IF(D$1&lt;rotationlength_pine,D$4,0)</f>
        <v>0.4</v>
      </c>
      <c r="E38" s="309">
        <f t="shared" si="136"/>
        <v>2.4</v>
      </c>
      <c r="F38" s="309">
        <f t="shared" si="136"/>
        <v>7.4</v>
      </c>
      <c r="G38" s="309">
        <f t="shared" si="136"/>
        <v>26.1</v>
      </c>
      <c r="H38" s="309">
        <f t="shared" si="136"/>
        <v>57.7</v>
      </c>
      <c r="I38" s="309">
        <f t="shared" si="136"/>
        <v>99.5</v>
      </c>
      <c r="J38" s="309">
        <f t="shared" si="136"/>
        <v>145.4</v>
      </c>
      <c r="K38" s="309">
        <f t="shared" si="136"/>
        <v>187.8</v>
      </c>
      <c r="L38" s="309">
        <f t="shared" si="136"/>
        <v>221.3</v>
      </c>
      <c r="M38" s="309">
        <f t="shared" si="136"/>
        <v>251.5</v>
      </c>
      <c r="N38" s="309">
        <f t="shared" si="136"/>
        <v>281</v>
      </c>
      <c r="O38" s="309">
        <f t="shared" si="136"/>
        <v>312.8</v>
      </c>
      <c r="P38" s="309">
        <f t="shared" si="136"/>
        <v>346.9</v>
      </c>
      <c r="Q38" s="309">
        <f t="shared" si="136"/>
        <v>383.2</v>
      </c>
      <c r="R38" s="309">
        <f t="shared" si="136"/>
        <v>421.4</v>
      </c>
      <c r="S38" s="309">
        <f t="shared" si="136"/>
        <v>461.1</v>
      </c>
      <c r="T38" s="309">
        <f t="shared" si="136"/>
        <v>501.8</v>
      </c>
      <c r="U38" s="309">
        <f t="shared" si="136"/>
        <v>542.9</v>
      </c>
      <c r="V38" s="309">
        <f t="shared" si="136"/>
        <v>584.20000000000005</v>
      </c>
      <c r="W38" s="309">
        <f t="shared" si="136"/>
        <v>625.5</v>
      </c>
      <c r="X38" s="309">
        <f t="shared" si="136"/>
        <v>666.2</v>
      </c>
      <c r="Y38" s="309">
        <f t="shared" si="136"/>
        <v>706.9</v>
      </c>
      <c r="Z38" s="309">
        <f t="shared" si="136"/>
        <v>747.4</v>
      </c>
      <c r="AA38" s="309">
        <f t="shared" si="136"/>
        <v>787.6</v>
      </c>
      <c r="AB38" s="309">
        <f t="shared" si="136"/>
        <v>827.6</v>
      </c>
      <c r="AC38" s="309">
        <f t="shared" si="136"/>
        <v>867</v>
      </c>
      <c r="AD38" s="309">
        <f t="shared" si="136"/>
        <v>906</v>
      </c>
      <c r="AE38" s="309">
        <f t="shared" si="136"/>
        <v>944.5</v>
      </c>
      <c r="AF38" s="309">
        <f t="shared" si="136"/>
        <v>0</v>
      </c>
      <c r="AG38" s="309">
        <f t="shared" si="136"/>
        <v>0</v>
      </c>
      <c r="AH38" s="309">
        <f t="shared" si="136"/>
        <v>0</v>
      </c>
      <c r="AI38" s="309">
        <f t="shared" si="136"/>
        <v>0</v>
      </c>
      <c r="AJ38" s="309">
        <f t="shared" ref="AJ38:BA38" si="137">IF(AJ$1&lt;rotationlength_pine,AJ$4,0)</f>
        <v>0</v>
      </c>
      <c r="AK38" s="309">
        <f t="shared" si="137"/>
        <v>0</v>
      </c>
      <c r="AL38" s="309">
        <f t="shared" si="137"/>
        <v>0</v>
      </c>
      <c r="AM38" s="309">
        <f t="shared" si="137"/>
        <v>0</v>
      </c>
      <c r="AN38" s="309">
        <f t="shared" si="137"/>
        <v>0</v>
      </c>
      <c r="AO38" s="309">
        <f t="shared" si="137"/>
        <v>0</v>
      </c>
      <c r="AP38" s="309">
        <f t="shared" si="137"/>
        <v>0</v>
      </c>
      <c r="AQ38" s="309">
        <f t="shared" si="137"/>
        <v>0</v>
      </c>
      <c r="AR38" s="309">
        <f t="shared" si="137"/>
        <v>0</v>
      </c>
      <c r="AS38" s="309">
        <f t="shared" si="137"/>
        <v>0</v>
      </c>
      <c r="AT38" s="309">
        <f t="shared" si="137"/>
        <v>0</v>
      </c>
      <c r="AU38" s="309">
        <f t="shared" si="137"/>
        <v>0</v>
      </c>
      <c r="AV38" s="309">
        <f t="shared" si="137"/>
        <v>0</v>
      </c>
      <c r="AW38" s="309">
        <f t="shared" si="137"/>
        <v>0</v>
      </c>
      <c r="AX38" s="309">
        <f t="shared" si="137"/>
        <v>0</v>
      </c>
      <c r="AY38" s="309">
        <f t="shared" si="137"/>
        <v>0</v>
      </c>
      <c r="AZ38" s="309">
        <f t="shared" si="137"/>
        <v>0</v>
      </c>
      <c r="BA38" s="309">
        <f t="shared" si="137"/>
        <v>0</v>
      </c>
      <c r="BB38" s="309" t="b">
        <f t="shared" ref="BB38:CG38" si="138">IF(BB$1&lt;rotationlength_pine,0)</f>
        <v>0</v>
      </c>
      <c r="BC38" s="309" t="b">
        <f t="shared" si="138"/>
        <v>0</v>
      </c>
      <c r="BD38" s="309" t="b">
        <f t="shared" si="138"/>
        <v>0</v>
      </c>
      <c r="BE38" s="309" t="b">
        <f t="shared" si="138"/>
        <v>0</v>
      </c>
      <c r="BF38" s="309" t="b">
        <f t="shared" si="138"/>
        <v>0</v>
      </c>
      <c r="BG38" s="309" t="b">
        <f t="shared" si="138"/>
        <v>0</v>
      </c>
      <c r="BH38" s="309" t="b">
        <f t="shared" si="138"/>
        <v>0</v>
      </c>
      <c r="BI38" s="309" t="b">
        <f t="shared" si="138"/>
        <v>0</v>
      </c>
      <c r="BJ38" s="309" t="b">
        <f t="shared" si="138"/>
        <v>0</v>
      </c>
      <c r="BK38" s="309" t="b">
        <f t="shared" si="138"/>
        <v>0</v>
      </c>
      <c r="BL38" s="309" t="b">
        <f t="shared" si="138"/>
        <v>0</v>
      </c>
      <c r="BM38" s="309" t="b">
        <f t="shared" si="138"/>
        <v>0</v>
      </c>
      <c r="BN38" s="309" t="b">
        <f t="shared" si="138"/>
        <v>0</v>
      </c>
      <c r="BO38" s="309" t="b">
        <f t="shared" si="138"/>
        <v>0</v>
      </c>
      <c r="BP38" s="309" t="b">
        <f t="shared" si="138"/>
        <v>0</v>
      </c>
      <c r="BQ38" s="309" t="b">
        <f t="shared" si="138"/>
        <v>0</v>
      </c>
      <c r="BR38" s="309" t="b">
        <f t="shared" si="138"/>
        <v>0</v>
      </c>
      <c r="BS38" s="309" t="b">
        <f t="shared" si="138"/>
        <v>0</v>
      </c>
      <c r="BT38" s="309" t="b">
        <f t="shared" si="138"/>
        <v>0</v>
      </c>
      <c r="BU38" s="309" t="b">
        <f t="shared" si="138"/>
        <v>0</v>
      </c>
      <c r="BV38" s="309" t="b">
        <f t="shared" si="138"/>
        <v>0</v>
      </c>
      <c r="BW38" s="309" t="b">
        <f t="shared" si="138"/>
        <v>0</v>
      </c>
      <c r="BX38" s="309" t="b">
        <f t="shared" si="138"/>
        <v>0</v>
      </c>
      <c r="BY38" s="309" t="b">
        <f t="shared" si="138"/>
        <v>0</v>
      </c>
      <c r="BZ38" s="309" t="b">
        <f t="shared" si="138"/>
        <v>0</v>
      </c>
      <c r="CA38" s="309" t="b">
        <f t="shared" si="138"/>
        <v>0</v>
      </c>
      <c r="CB38" s="309" t="b">
        <f t="shared" si="138"/>
        <v>0</v>
      </c>
      <c r="CC38" s="309" t="b">
        <f t="shared" si="138"/>
        <v>0</v>
      </c>
      <c r="CD38" s="309" t="b">
        <f t="shared" si="138"/>
        <v>0</v>
      </c>
      <c r="CE38" s="309" t="b">
        <f t="shared" si="138"/>
        <v>0</v>
      </c>
      <c r="CF38" s="309" t="b">
        <f t="shared" si="138"/>
        <v>0</v>
      </c>
      <c r="CG38" s="309" t="b">
        <f t="shared" si="138"/>
        <v>0</v>
      </c>
      <c r="CH38" s="309" t="b">
        <f t="shared" ref="CH38:DI38" si="139">IF(CH$1&lt;rotationlength_pine,0)</f>
        <v>0</v>
      </c>
      <c r="CI38" s="309" t="b">
        <f t="shared" si="139"/>
        <v>0</v>
      </c>
      <c r="CJ38" s="309" t="b">
        <f t="shared" si="139"/>
        <v>0</v>
      </c>
      <c r="CK38" s="309" t="b">
        <f t="shared" si="139"/>
        <v>0</v>
      </c>
      <c r="CL38" s="309" t="b">
        <f t="shared" si="139"/>
        <v>0</v>
      </c>
      <c r="CM38" s="309" t="b">
        <f t="shared" si="139"/>
        <v>0</v>
      </c>
      <c r="CN38" s="309" t="b">
        <f t="shared" si="139"/>
        <v>0</v>
      </c>
      <c r="CO38" s="309" t="b">
        <f t="shared" si="139"/>
        <v>0</v>
      </c>
      <c r="CP38" s="309" t="b">
        <f t="shared" si="139"/>
        <v>0</v>
      </c>
      <c r="CQ38" s="309" t="b">
        <f t="shared" si="139"/>
        <v>0</v>
      </c>
      <c r="CR38" s="309" t="b">
        <f t="shared" si="139"/>
        <v>0</v>
      </c>
      <c r="CS38" s="309" t="b">
        <f t="shared" si="139"/>
        <v>0</v>
      </c>
      <c r="CT38" s="309" t="b">
        <f t="shared" si="139"/>
        <v>0</v>
      </c>
      <c r="CU38" s="309" t="b">
        <f t="shared" si="139"/>
        <v>0</v>
      </c>
      <c r="CV38" s="309" t="b">
        <f t="shared" si="139"/>
        <v>0</v>
      </c>
      <c r="CW38" s="309" t="b">
        <f t="shared" si="139"/>
        <v>0</v>
      </c>
      <c r="CX38" s="309" t="b">
        <f t="shared" si="139"/>
        <v>0</v>
      </c>
      <c r="CY38" s="309" t="b">
        <f t="shared" si="139"/>
        <v>0</v>
      </c>
      <c r="CZ38" s="309" t="b">
        <f t="shared" si="139"/>
        <v>0</v>
      </c>
      <c r="DA38" s="309" t="b">
        <f t="shared" si="139"/>
        <v>0</v>
      </c>
      <c r="DB38" s="309" t="b">
        <f t="shared" si="139"/>
        <v>0</v>
      </c>
      <c r="DC38" s="309" t="b">
        <f t="shared" si="139"/>
        <v>0</v>
      </c>
      <c r="DD38" s="309" t="b">
        <f t="shared" si="139"/>
        <v>0</v>
      </c>
      <c r="DE38" s="309" t="b">
        <f t="shared" si="139"/>
        <v>0</v>
      </c>
      <c r="DF38" s="309" t="b">
        <f t="shared" si="139"/>
        <v>0</v>
      </c>
      <c r="DG38" s="309" t="b">
        <f t="shared" si="139"/>
        <v>0</v>
      </c>
      <c r="DH38" s="309" t="b">
        <f t="shared" si="139"/>
        <v>0</v>
      </c>
      <c r="DI38" s="309" t="b">
        <f t="shared" si="139"/>
        <v>0</v>
      </c>
    </row>
    <row r="39" spans="1:113" outlineLevel="1">
      <c r="B39" t="s">
        <v>173</v>
      </c>
      <c r="D39" s="340" cm="1">
        <f t="array" ref="D39">IF(D$1&gt;=rotationlength_pine,MAX(INDEX($D$4:$DI$4,1,rotationlength_pine)*(1-propbiomassremoved_pine)*(1-(D$1-rotationlength_pine)/10),0),0)</f>
        <v>0</v>
      </c>
      <c r="E39" s="340" cm="1">
        <f t="array" ref="E39">IF(E$1&gt;=rotationlength_pine,MAX(INDEX($D$4:$DI$4,1,rotationlength_pine)*(1-propbiomassremoved_pine)*(1-(E1-rotationlength_pine)/10),0),0)</f>
        <v>0</v>
      </c>
      <c r="F39" s="340" cm="1">
        <f t="array" ref="F39">IF(F$1&gt;=rotationlength_pine,MAX(INDEX($D$4:$DI$4,1,rotationlength_pine)*(1-propbiomassremoved_pine)*(1-(F1-rotationlength_pine)/10),0),0)</f>
        <v>0</v>
      </c>
      <c r="G39" s="340" cm="1">
        <f t="array" ref="G39">IF(G$1&gt;=rotationlength_pine,MAX(INDEX($D$4:$DI$4,1,rotationlength_pine)*(1-propbiomassremoved_pine)*(1-(G1-rotationlength_pine)/10),0),0)</f>
        <v>0</v>
      </c>
      <c r="H39" s="340" cm="1">
        <f t="array" ref="H39">IF(H$1&gt;=rotationlength_pine,MAX(INDEX($D$4:$DI$4,1,rotationlength_pine)*(1-propbiomassremoved_pine)*(1-(H1-rotationlength_pine)/10),0),0)</f>
        <v>0</v>
      </c>
      <c r="I39" s="340" cm="1">
        <f t="array" ref="I39">IF(I$1&gt;=rotationlength_pine,MAX(INDEX($D$4:$DI$4,1,rotationlength_pine)*(1-propbiomassremoved_pine)*(1-(I1-rotationlength_pine)/10),0),0)</f>
        <v>0</v>
      </c>
      <c r="J39" s="340" cm="1">
        <f t="array" ref="J39">IF(J$1&gt;=rotationlength_pine,MAX(INDEX($D$4:$DI$4,1,rotationlength_pine)*(1-propbiomassremoved_pine)*(1-(J1-rotationlength_pine)/10),0),0)</f>
        <v>0</v>
      </c>
      <c r="K39" s="340" cm="1">
        <f t="array" ref="K39">IF(K$1&gt;=rotationlength_pine,MAX(INDEX($D$4:$DI$4,1,rotationlength_pine)*(1-propbiomassremoved_pine)*(1-(K1-rotationlength_pine)/10),0),0)</f>
        <v>0</v>
      </c>
      <c r="L39" s="340" cm="1">
        <f t="array" ref="L39">IF(L$1&gt;=rotationlength_pine,MAX(INDEX($D$4:$DI$4,1,rotationlength_pine)*(1-propbiomassremoved_pine)*(1-(L1-rotationlength_pine)/10),0),0)</f>
        <v>0</v>
      </c>
      <c r="M39" s="340" cm="1">
        <f t="array" ref="M39">IF(M$1&gt;=rotationlength_pine,MAX(INDEX($D$4:$DI$4,1,rotationlength_pine)*(1-propbiomassremoved_pine)*(1-(M1-rotationlength_pine)/10),0),0)</f>
        <v>0</v>
      </c>
      <c r="N39" s="340" cm="1">
        <f t="array" ref="N39">IF(N$1&gt;=rotationlength_pine,MAX(INDEX($D$4:$DI$4,1,rotationlength_pine)*(1-propbiomassremoved_pine)*(1-(N1-rotationlength_pine)/10),0),0)</f>
        <v>0</v>
      </c>
      <c r="O39" s="340" cm="1">
        <f t="array" ref="O39">IF(O$1&gt;=rotationlength_pine,MAX(INDEX($D$4:$DI$4,1,rotationlength_pine)*(1-propbiomassremoved_pine)*(1-(O1-rotationlength_pine)/10),0),0)</f>
        <v>0</v>
      </c>
      <c r="P39" s="340" cm="1">
        <f t="array" ref="P39">IF(P$1&gt;=rotationlength_pine,MAX(INDEX($D$4:$DI$4,1,rotationlength_pine)*(1-propbiomassremoved_pine)*(1-(P1-rotationlength_pine)/10),0),0)</f>
        <v>0</v>
      </c>
      <c r="Q39" s="340" cm="1">
        <f t="array" ref="Q39">IF(Q$1&gt;=rotationlength_pine,MAX(INDEX($D$4:$DI$4,1,rotationlength_pine)*(1-propbiomassremoved_pine)*(1-(Q1-rotationlength_pine)/10),0),0)</f>
        <v>0</v>
      </c>
      <c r="R39" s="340" cm="1">
        <f t="array" ref="R39">IF(R$1&gt;=rotationlength_pine,MAX(INDEX($D$4:$DI$4,1,rotationlength_pine)*(1-propbiomassremoved_pine)*(1-(R1-rotationlength_pine)/10),0),0)</f>
        <v>0</v>
      </c>
      <c r="S39" s="340" cm="1">
        <f t="array" ref="S39">IF(S$1&gt;=rotationlength_pine,MAX(INDEX($D$4:$DI$4,1,rotationlength_pine)*(1-propbiomassremoved_pine)*(1-(S1-rotationlength_pine)/10),0),0)</f>
        <v>0</v>
      </c>
      <c r="T39" s="340" cm="1">
        <f t="array" ref="T39">IF(T$1&gt;=rotationlength_pine,MAX(INDEX($D$4:$DI$4,1,rotationlength_pine)*(1-propbiomassremoved_pine)*(1-(T1-rotationlength_pine)/10),0),0)</f>
        <v>0</v>
      </c>
      <c r="U39" s="340" cm="1">
        <f t="array" ref="U39">IF(U$1&gt;=rotationlength_pine,MAX(INDEX($D$4:$DI$4,1,rotationlength_pine)*(1-propbiomassremoved_pine)*(1-(U1-rotationlength_pine)/10),0),0)</f>
        <v>0</v>
      </c>
      <c r="V39" s="340" cm="1">
        <f t="array" ref="V39">IF(V$1&gt;=rotationlength_pine,MAX(INDEX($D$4:$DI$4,1,rotationlength_pine)*(1-propbiomassremoved_pine)*(1-(V1-rotationlength_pine)/10),0),0)</f>
        <v>0</v>
      </c>
      <c r="W39" s="340" cm="1">
        <f t="array" ref="W39">IF(W$1&gt;=rotationlength_pine,MAX(INDEX($D$4:$DI$4,1,rotationlength_pine)*(1-propbiomassremoved_pine)*(1-(W1-rotationlength_pine)/10),0),0)</f>
        <v>0</v>
      </c>
      <c r="X39" s="340" cm="1">
        <f t="array" ref="X39">IF(X$1&gt;=rotationlength_pine,MAX(INDEX($D$4:$DI$4,1,rotationlength_pine)*(1-propbiomassremoved_pine)*(1-(X1-rotationlength_pine)/10),0),0)</f>
        <v>0</v>
      </c>
      <c r="Y39" s="340" cm="1">
        <f t="array" ref="Y39">IF(Y$1&gt;=rotationlength_pine,MAX(INDEX($D$4:$DI$4,1,rotationlength_pine)*(1-propbiomassremoved_pine)*(1-(Y1-rotationlength_pine)/10),0),0)</f>
        <v>0</v>
      </c>
      <c r="Z39" s="340" cm="1">
        <f t="array" ref="Z39">IF(Z$1&gt;=rotationlength_pine,MAX(INDEX($D$4:$DI$4,1,rotationlength_pine)*(1-propbiomassremoved_pine)*(1-(Z1-rotationlength_pine)/10),0),0)</f>
        <v>0</v>
      </c>
      <c r="AA39" s="340" cm="1">
        <f t="array" ref="AA39">IF(AA$1&gt;=rotationlength_pine,MAX(INDEX($D$4:$DI$4,1,rotationlength_pine)*(1-propbiomassremoved_pine)*(1-(AA1-rotationlength_pine)/10),0),0)</f>
        <v>0</v>
      </c>
      <c r="AB39" s="340" cm="1">
        <f t="array" ref="AB39">IF(AB$1&gt;=rotationlength_pine,MAX(INDEX($D$4:$DI$4,1,rotationlength_pine)*(1-propbiomassremoved_pine)*(1-(AB1-rotationlength_pine)/10),0),0)</f>
        <v>0</v>
      </c>
      <c r="AC39" s="340" cm="1">
        <f t="array" ref="AC39">IF(AC$1&gt;=rotationlength_pine,MAX(INDEX($D$4:$DI$4,1,rotationlength_pine)*(1-propbiomassremoved_pine)*(1-(AC1-rotationlength_pine)/10),0),0)</f>
        <v>0</v>
      </c>
      <c r="AD39" s="340" cm="1">
        <f t="array" ref="AD39">IF(AD$1&gt;=rotationlength_pine,MAX(INDEX($D$4:$DI$4,1,rotationlength_pine)*(1-propbiomassremoved_pine)*(1-(AD1-rotationlength_pine)/10),0),0)</f>
        <v>0</v>
      </c>
      <c r="AE39" s="340" cm="1">
        <f t="array" ref="AE39">IF(AE$1&gt;=rotationlength_pine,MAX(INDEX($D$4:$DI$4,1,rotationlength_pine)*(1-propbiomassremoved_pine)*(1-(AE1-rotationlength_pine)/10),0),0)</f>
        <v>0</v>
      </c>
      <c r="AF39" s="340" cm="1">
        <f t="array" ref="AF39">IF(AF$1&gt;=rotationlength_pine,MAX(INDEX($D$4:$DI$4,1,rotationlength_pine)*(1-propbiomassremoved_pine)*(1-(AF1-rotationlength_pine)/10),0),0)</f>
        <v>343.90999999999997</v>
      </c>
      <c r="AG39" s="340" cm="1">
        <f t="array" ref="AG39">IF(AG$1&gt;=rotationlength_pine,MAX(INDEX($D$4:$DI$4,1,rotationlength_pine)*(1-propbiomassremoved_pine)*(1-(AG1-rotationlength_pine)/10),0),0)</f>
        <v>309.51900000000001</v>
      </c>
      <c r="AH39" s="340" cm="1">
        <f t="array" ref="AH39">IF(AH$1&gt;=rotationlength_pine,MAX(INDEX($D$4:$DI$4,1,rotationlength_pine)*(1-propbiomassremoved_pine)*(1-(AH1-rotationlength_pine)/10),0),0)</f>
        <v>275.12799999999999</v>
      </c>
      <c r="AI39" s="340" cm="1">
        <f t="array" ref="AI39">IF(AI$1&gt;=rotationlength_pine,MAX(INDEX($D$4:$DI$4,1,rotationlength_pine)*(1-propbiomassremoved_pine)*(1-(AI1-rotationlength_pine)/10),0),0)</f>
        <v>240.73699999999997</v>
      </c>
      <c r="AJ39" s="340" cm="1">
        <f t="array" ref="AJ39">IF(AJ$1&gt;=rotationlength_pine,MAX(INDEX($D$4:$DI$4,1,rotationlength_pine)*(1-propbiomassremoved_pine)*(1-(AJ1-rotationlength_pine)/10),0),0)</f>
        <v>206.34599999999998</v>
      </c>
      <c r="AK39" s="340" cm="1">
        <f t="array" ref="AK39">IF(AK$1&gt;=rotationlength_pine,MAX(INDEX($D$4:$DI$4,1,rotationlength_pine)*(1-propbiomassremoved_pine)*(1-(AK1-rotationlength_pine)/10),0),0)</f>
        <v>171.95499999999998</v>
      </c>
      <c r="AL39" s="340" cm="1">
        <f t="array" ref="AL39">IF(AL$1&gt;=rotationlength_pine,MAX(INDEX($D$4:$DI$4,1,rotationlength_pine)*(1-propbiomassremoved_pine)*(1-(AL1-rotationlength_pine)/10),0),0)</f>
        <v>137.56399999999999</v>
      </c>
      <c r="AM39" s="340" cm="1">
        <f t="array" ref="AM39">IF(AM$1&gt;=rotationlength_pine,MAX(INDEX($D$4:$DI$4,1,rotationlength_pine)*(1-propbiomassremoved_pine)*(1-(AM1-rotationlength_pine)/10),0),0)</f>
        <v>103.173</v>
      </c>
      <c r="AN39" s="340" cm="1">
        <f t="array" ref="AN39">IF(AN$1&gt;=rotationlength_pine,MAX(INDEX($D$4:$DI$4,1,rotationlength_pine)*(1-propbiomassremoved_pine)*(1-(AN1-rotationlength_pine)/10),0),0)</f>
        <v>68.781999999999982</v>
      </c>
      <c r="AO39" s="340" cm="1">
        <f t="array" ref="AO39">IF(AO$1&gt;=rotationlength_pine,MAX(INDEX($D$4:$DI$4,1,rotationlength_pine)*(1-propbiomassremoved_pine)*(1-(AO1-rotationlength_pine)/10),0),0)</f>
        <v>34.390999999999991</v>
      </c>
      <c r="AP39" s="340" cm="1">
        <f t="array" ref="AP39">IF(AP$1&gt;=rotationlength_pine,MAX(INDEX($D$4:$DI$4,1,rotationlength_pine)*(1-propbiomassremoved_pine)*(1-(AP1-rotationlength_pine)/10),0),0)</f>
        <v>0</v>
      </c>
      <c r="AQ39" s="340" cm="1">
        <f t="array" ref="AQ39">IF(AQ$1&gt;=rotationlength_pine,MAX(INDEX($D$4:$DI$4,1,rotationlength_pine)*(1-propbiomassremoved_pine)*(1-(AQ1-rotationlength_pine)/10),0),0)</f>
        <v>0</v>
      </c>
      <c r="AR39" s="340" cm="1">
        <f t="array" ref="AR39">IF(AR$1&gt;=rotationlength_pine,MAX(INDEX($D$4:$DI$4,1,rotationlength_pine)*(1-propbiomassremoved_pine)*(1-(AR1-rotationlength_pine)/10),0),0)</f>
        <v>0</v>
      </c>
      <c r="AS39" s="340" cm="1">
        <f t="array" ref="AS39">IF(AS$1&gt;=rotationlength_pine,MAX(INDEX($D$4:$DI$4,1,rotationlength_pine)*(1-propbiomassremoved_pine)*(1-(AS1-rotationlength_pine)/10),0),0)</f>
        <v>0</v>
      </c>
      <c r="AT39" s="340" cm="1">
        <f t="array" ref="AT39">IF(AT$1&gt;=rotationlength_pine,MAX(INDEX($D$4:$DI$4,1,rotationlength_pine)*(1-propbiomassremoved_pine)*(1-(AT1-rotationlength_pine)/10),0),0)</f>
        <v>0</v>
      </c>
      <c r="AU39" s="340" cm="1">
        <f t="array" ref="AU39">IF(AU$1&gt;=rotationlength_pine,MAX(INDEX($D$4:$DI$4,1,rotationlength_pine)*(1-propbiomassremoved_pine)*(1-(AU1-rotationlength_pine)/10),0),0)</f>
        <v>0</v>
      </c>
      <c r="AV39" s="340" cm="1">
        <f t="array" ref="AV39">IF(AV$1&gt;=rotationlength_pine,MAX(INDEX($D$4:$DI$4,1,rotationlength_pine)*(1-propbiomassremoved_pine)*(1-(AV1-rotationlength_pine)/10),0),0)</f>
        <v>0</v>
      </c>
      <c r="AW39" s="340" cm="1">
        <f t="array" ref="AW39">IF(AW$1&gt;=rotationlength_pine,MAX(INDEX($D$4:$DI$4,1,rotationlength_pine)*(1-propbiomassremoved_pine)*(1-(AW1-rotationlength_pine)/10),0),0)</f>
        <v>0</v>
      </c>
      <c r="AX39" s="340" cm="1">
        <f t="array" ref="AX39">IF(AX$1&gt;=rotationlength_pine,MAX(INDEX($D$4:$DI$4,1,rotationlength_pine)*(1-propbiomassremoved_pine)*(1-(AX1-rotationlength_pine)/10),0),0)</f>
        <v>0</v>
      </c>
      <c r="AY39" s="340" cm="1">
        <f t="array" ref="AY39">IF(AY$1&gt;=rotationlength_pine,MAX(INDEX($D$4:$DI$4,1,rotationlength_pine)*(1-propbiomassremoved_pine)*(1-(AY1-rotationlength_pine)/10),0),0)</f>
        <v>0</v>
      </c>
      <c r="AZ39" s="340" cm="1">
        <f t="array" ref="AZ39">IF(AZ$1&gt;=rotationlength_pine,MAX(INDEX($D$4:$DI$4,1,rotationlength_pine)*(1-propbiomassremoved_pine)*(1-(AZ1-rotationlength_pine)/10),0),0)</f>
        <v>0</v>
      </c>
      <c r="BA39" s="340" cm="1">
        <f t="array" ref="BA39">IF(BA$1&gt;=rotationlength_pine,MAX(INDEX($D$4:$DI$4,1,rotationlength_pine)*(1-propbiomassremoved_pine)*(1-(BA1-rotationlength_pine)/10),0),0)</f>
        <v>0</v>
      </c>
      <c r="BB39" s="340" cm="1">
        <f t="array" ref="BB39">IF(BB$1&gt;=rotationlength_pine,MAX(INDEX($D$4:$DI$4,1,rotationlength_pine)*(1-propbiomassremoved_pine)*(1-(BB1-rotationlength_pine)/10),0),0)</f>
        <v>0</v>
      </c>
      <c r="BC39" s="340" cm="1">
        <f t="array" ref="BC39">IF(BC$1&gt;=rotationlength_pine,MAX(INDEX($D$4:$DI$4,1,rotationlength_pine)*(1-propbiomassremoved_pine)*(1-(BC1-rotationlength_pine)/10),0),0)</f>
        <v>0</v>
      </c>
      <c r="BD39" s="340" cm="1">
        <f t="array" ref="BD39">IF(BD$1&gt;=rotationlength_pine,MAX(INDEX($D$4:$DI$4,1,rotationlength_pine)*(1-propbiomassremoved_pine)*(1-(BD1-rotationlength_pine)/10),0),0)</f>
        <v>0</v>
      </c>
      <c r="BE39" s="340" cm="1">
        <f t="array" ref="BE39">IF(BE$1&gt;=rotationlength_pine,MAX(INDEX($D$4:$DI$4,1,rotationlength_pine)*(1-propbiomassremoved_pine)*(1-(BE1-rotationlength_pine)/10),0),0)</f>
        <v>0</v>
      </c>
      <c r="BF39" s="340" cm="1">
        <f t="array" ref="BF39">IF(BF$1&gt;=rotationlength_pine,MAX(INDEX($D$4:$DI$4,1,rotationlength_pine)*(1-propbiomassremoved_pine)*(1-(BF1-rotationlength_pine)/10),0),0)</f>
        <v>0</v>
      </c>
      <c r="BG39" s="340" cm="1">
        <f t="array" ref="BG39">IF(BG$1&gt;=rotationlength_pine,MAX(INDEX($D$4:$DI$4,1,rotationlength_pine)*(1-propbiomassremoved_pine)*(1-(BG1-rotationlength_pine)/10),0),0)</f>
        <v>0</v>
      </c>
      <c r="BH39" s="340" cm="1">
        <f t="array" ref="BH39">IF(BH$1&gt;=rotationlength_pine,MAX(INDEX($D$4:$DI$4,1,rotationlength_pine)*(1-propbiomassremoved_pine)*(1-(BH1-rotationlength_pine)/10),0),0)</f>
        <v>0</v>
      </c>
      <c r="BI39" s="340" cm="1">
        <f t="array" ref="BI39">IF(BI$1&gt;=rotationlength_pine,MAX(INDEX($D$4:$DI$4,1,rotationlength_pine)*(1-propbiomassremoved_pine)*(1-(BI1-rotationlength_pine)/10),0),0)</f>
        <v>0</v>
      </c>
      <c r="BJ39" s="340" cm="1">
        <f t="array" ref="BJ39">IF(BJ$1&gt;=rotationlength_pine,MAX(INDEX($D$4:$DI$4,1,rotationlength_pine)*(1-propbiomassremoved_pine)*(1-(BJ1-rotationlength_pine)/10),0),0)</f>
        <v>0</v>
      </c>
      <c r="BK39" s="340" cm="1">
        <f t="array" ref="BK39">IF(BK$1&gt;=rotationlength_pine,MAX(INDEX($D$4:$DI$4,1,rotationlength_pine)*(1-propbiomassremoved_pine)*(1-(BK1-rotationlength_pine)/10),0),0)</f>
        <v>0</v>
      </c>
      <c r="BL39" s="340" cm="1">
        <f t="array" ref="BL39">IF(BL$1&gt;=rotationlength_pine,MAX(INDEX($D$4:$DI$4,1,rotationlength_pine)*(1-propbiomassremoved_pine)*(1-(BL1-rotationlength_pine)/10),0),0)</f>
        <v>0</v>
      </c>
      <c r="BM39" s="340" cm="1">
        <f t="array" ref="BM39">IF(BM$1&gt;=rotationlength_pine,MAX(INDEX($D$4:$DI$4,1,rotationlength_pine)*(1-propbiomassremoved_pine)*(1-(BM1-rotationlength_pine)/10),0),0)</f>
        <v>0</v>
      </c>
      <c r="BN39" s="340" cm="1">
        <f t="array" ref="BN39">IF(BN$1&gt;=rotationlength_pine,MAX(INDEX($D$4:$DI$4,1,rotationlength_pine)*(1-propbiomassremoved_pine)*(1-(BN1-rotationlength_pine)/10),0),0)</f>
        <v>0</v>
      </c>
      <c r="BO39" s="340" cm="1">
        <f t="array" ref="BO39">IF(BO$1&gt;=rotationlength_pine,MAX(INDEX($D$4:$DI$4,1,rotationlength_pine)*(1-propbiomassremoved_pine)*(1-(BO1-rotationlength_pine)/10),0),0)</f>
        <v>0</v>
      </c>
      <c r="BP39" s="340" cm="1">
        <f t="array" ref="BP39">IF(BP$1&gt;=rotationlength_pine,MAX(INDEX($D$4:$DI$4,1,rotationlength_pine)*(1-propbiomassremoved_pine)*(1-(BP1-rotationlength_pine)/10),0),0)</f>
        <v>0</v>
      </c>
      <c r="BQ39" s="340" cm="1">
        <f t="array" ref="BQ39">IF(BQ$1&gt;=rotationlength_pine,MAX(INDEX($D$4:$DI$4,1,rotationlength_pine)*(1-propbiomassremoved_pine)*(1-(BQ1-rotationlength_pine)/10),0),0)</f>
        <v>0</v>
      </c>
      <c r="BR39" s="340" cm="1">
        <f t="array" ref="BR39">IF(BR$1&gt;=rotationlength_pine,MAX(INDEX($D$4:$DI$4,1,rotationlength_pine)*(1-propbiomassremoved_pine)*(1-(BR1-rotationlength_pine)/10),0),0)</f>
        <v>0</v>
      </c>
      <c r="BS39" s="340" cm="1">
        <f t="array" ref="BS39">IF(BS$1&gt;=rotationlength_pine,MAX(INDEX($D$4:$DI$4,1,rotationlength_pine)*(1-propbiomassremoved_pine)*(1-(BS1-rotationlength_pine)/10),0),0)</f>
        <v>0</v>
      </c>
      <c r="BT39" s="340" cm="1">
        <f t="array" ref="BT39">IF(BT$1&gt;=rotationlength_pine,MAX(INDEX($D$4:$DI$4,1,rotationlength_pine)*(1-propbiomassremoved_pine)*(1-(BT1-rotationlength_pine)/10),0),0)</f>
        <v>0</v>
      </c>
      <c r="BU39" s="340" cm="1">
        <f t="array" ref="BU39">IF(BU$1&gt;=rotationlength_pine,MAX(INDEX($D$4:$DI$4,1,rotationlength_pine)*(1-propbiomassremoved_pine)*(1-(BU1-rotationlength_pine)/10),0),0)</f>
        <v>0</v>
      </c>
      <c r="BV39" s="340" cm="1">
        <f t="array" ref="BV39">IF(BV$1&gt;=rotationlength_pine,MAX(INDEX($D$4:$DI$4,1,rotationlength_pine)*(1-propbiomassremoved_pine)*(1-(BV1-rotationlength_pine)/10),0),0)</f>
        <v>0</v>
      </c>
      <c r="BW39" s="340" cm="1">
        <f t="array" ref="BW39">IF(BW$1&gt;=rotationlength_pine,MAX(INDEX($D$4:$DI$4,1,rotationlength_pine)*(1-propbiomassremoved_pine)*(1-(BW1-rotationlength_pine)/10),0),0)</f>
        <v>0</v>
      </c>
      <c r="BX39" s="340" cm="1">
        <f t="array" ref="BX39">IF(BX$1&gt;=rotationlength_pine,MAX(INDEX($D$4:$DI$4,1,rotationlength_pine)*(1-propbiomassremoved_pine)*(1-(BX1-rotationlength_pine)/10),0),0)</f>
        <v>0</v>
      </c>
      <c r="BY39" s="340" cm="1">
        <f t="array" ref="BY39">IF(BY$1&gt;=rotationlength_pine,MAX(INDEX($D$4:$DI$4,1,rotationlength_pine)*(1-propbiomassremoved_pine)*(1-(BY1-rotationlength_pine)/10),0),0)</f>
        <v>0</v>
      </c>
      <c r="BZ39" s="340" cm="1">
        <f t="array" ref="BZ39">IF(BZ$1&gt;=rotationlength_pine,MAX(INDEX($D$4:$DI$4,1,rotationlength_pine)*(1-propbiomassremoved_pine)*(1-(BZ1-rotationlength_pine)/10),0),0)</f>
        <v>0</v>
      </c>
      <c r="CA39" s="340" cm="1">
        <f t="array" ref="CA39">IF(CA$1&gt;=rotationlength_pine,MAX(INDEX($D$4:$DI$4,1,rotationlength_pine)*(1-propbiomassremoved_pine)*(1-(CA1-rotationlength_pine)/10),0),0)</f>
        <v>0</v>
      </c>
      <c r="CB39" s="340" cm="1">
        <f t="array" ref="CB39">IF(CB$1&gt;=rotationlength_pine,MAX(INDEX($D$4:$DI$4,1,rotationlength_pine)*(1-propbiomassremoved_pine)*(1-(CB1-rotationlength_pine)/10),0),0)</f>
        <v>0</v>
      </c>
      <c r="CC39" s="340" cm="1">
        <f t="array" ref="CC39">IF(CC$1&gt;=rotationlength_pine,MAX(INDEX($D$4:$DI$4,1,rotationlength_pine)*(1-propbiomassremoved_pine)*(1-(CC1-rotationlength_pine)/10),0),0)</f>
        <v>0</v>
      </c>
      <c r="CD39" s="340" cm="1">
        <f t="array" ref="CD39">IF(CD$1&gt;=rotationlength_pine,MAX(INDEX($D$4:$DI$4,1,rotationlength_pine)*(1-propbiomassremoved_pine)*(1-(CD1-rotationlength_pine)/10),0),0)</f>
        <v>0</v>
      </c>
      <c r="CE39" s="340" cm="1">
        <f t="array" ref="CE39">IF(CE$1&gt;=rotationlength_pine,MAX(INDEX($D$4:$DI$4,1,rotationlength_pine)*(1-propbiomassremoved_pine)*(1-(CE1-rotationlength_pine)/10),0),0)</f>
        <v>0</v>
      </c>
      <c r="CF39" s="340" cm="1">
        <f t="array" ref="CF39">IF(CF$1&gt;=rotationlength_pine,MAX(INDEX($D$4:$DI$4,1,rotationlength_pine)*(1-propbiomassremoved_pine)*(1-(CF1-rotationlength_pine)/10),0),0)</f>
        <v>0</v>
      </c>
      <c r="CG39" s="340" cm="1">
        <f t="array" ref="CG39">IF(CG$1&gt;=rotationlength_pine,MAX(INDEX($D$4:$DI$4,1,rotationlength_pine)*(1-propbiomassremoved_pine)*(1-(CG1-rotationlength_pine)/10),0),0)</f>
        <v>0</v>
      </c>
      <c r="CH39" s="340" cm="1">
        <f t="array" ref="CH39">IF(CH$1&gt;=rotationlength_pine,MAX(INDEX($D$4:$DI$4,1,rotationlength_pine)*(1-propbiomassremoved_pine)*(1-(CH1-rotationlength_pine)/10),0),0)</f>
        <v>0</v>
      </c>
      <c r="CI39" s="340" cm="1">
        <f t="array" ref="CI39">IF(CI$1&gt;=rotationlength_pine,MAX(INDEX($D$4:$DI$4,1,rotationlength_pine)*(1-propbiomassremoved_pine)*(1-(CI1-rotationlength_pine)/10),0),0)</f>
        <v>0</v>
      </c>
      <c r="CJ39" s="340" cm="1">
        <f t="array" ref="CJ39">IF(CJ$1&gt;=rotationlength_pine,MAX(INDEX($D$4:$DI$4,1,rotationlength_pine)*(1-propbiomassremoved_pine)*(1-(CJ1-rotationlength_pine)/10),0),0)</f>
        <v>0</v>
      </c>
      <c r="CK39" s="340" cm="1">
        <f t="array" ref="CK39">IF(CK$1&gt;=rotationlength_pine,MAX(INDEX($D$4:$DI$4,1,rotationlength_pine)*(1-propbiomassremoved_pine)*(1-(CK1-rotationlength_pine)/10),0),0)</f>
        <v>0</v>
      </c>
      <c r="CL39" s="340" cm="1">
        <f t="array" ref="CL39">IF(CL$1&gt;=rotationlength_pine,MAX(INDEX($D$4:$DI$4,1,rotationlength_pine)*(1-propbiomassremoved_pine)*(1-(CL1-rotationlength_pine)/10),0),0)</f>
        <v>0</v>
      </c>
      <c r="CM39" s="340" cm="1">
        <f t="array" ref="CM39">IF(CM$1&gt;=rotationlength_pine,MAX(INDEX($D$4:$DI$4,1,rotationlength_pine)*(1-propbiomassremoved_pine)*(1-(CM1-rotationlength_pine)/10),0),0)</f>
        <v>0</v>
      </c>
      <c r="CN39" s="340" cm="1">
        <f t="array" ref="CN39">IF(CN$1&gt;=rotationlength_pine,MAX(INDEX($D$4:$DI$4,1,rotationlength_pine)*(1-propbiomassremoved_pine)*(1-(CN1-rotationlength_pine)/10),0),0)</f>
        <v>0</v>
      </c>
      <c r="CO39" s="340" cm="1">
        <f t="array" ref="CO39">IF(CO$1&gt;=rotationlength_pine,MAX(INDEX($D$4:$DI$4,1,rotationlength_pine)*(1-propbiomassremoved_pine)*(1-(CO1-rotationlength_pine)/10),0),0)</f>
        <v>0</v>
      </c>
      <c r="CP39" s="340" cm="1">
        <f t="array" ref="CP39">IF(CP$1&gt;=rotationlength_pine,MAX(INDEX($D$4:$DI$4,1,rotationlength_pine)*(1-propbiomassremoved_pine)*(1-(CP1-rotationlength_pine)/10),0),0)</f>
        <v>0</v>
      </c>
      <c r="CQ39" s="340" cm="1">
        <f t="array" ref="CQ39">IF(CQ$1&gt;=rotationlength_pine,MAX(INDEX($D$4:$DI$4,1,rotationlength_pine)*(1-propbiomassremoved_pine)*(1-(CQ1-rotationlength_pine)/10),0),0)</f>
        <v>0</v>
      </c>
      <c r="CR39" s="340" cm="1">
        <f t="array" ref="CR39">IF(CR$1&gt;=rotationlength_pine,MAX(INDEX($D$4:$DI$4,1,rotationlength_pine)*(1-propbiomassremoved_pine)*(1-(CR1-rotationlength_pine)/10),0),0)</f>
        <v>0</v>
      </c>
      <c r="CS39" s="340" cm="1">
        <f t="array" ref="CS39">IF(CS$1&gt;=rotationlength_pine,MAX(INDEX($D$4:$DI$4,1,rotationlength_pine)*(1-propbiomassremoved_pine)*(1-(CS1-rotationlength_pine)/10),0),0)</f>
        <v>0</v>
      </c>
      <c r="CT39" s="340" cm="1">
        <f t="array" ref="CT39">IF(CT$1&gt;=rotationlength_pine,MAX(INDEX($D$4:$DI$4,1,rotationlength_pine)*(1-propbiomassremoved_pine)*(1-(CT1-rotationlength_pine)/10),0),0)</f>
        <v>0</v>
      </c>
      <c r="CU39" s="340" cm="1">
        <f t="array" ref="CU39">IF(CU$1&gt;=rotationlength_pine,MAX(INDEX($D$4:$DI$4,1,rotationlength_pine)*(1-propbiomassremoved_pine)*(1-(CU1-rotationlength_pine)/10),0),0)</f>
        <v>0</v>
      </c>
      <c r="CV39" s="340" cm="1">
        <f t="array" ref="CV39">IF(CV$1&gt;=rotationlength_pine,MAX(INDEX($D$4:$DI$4,1,rotationlength_pine)*(1-propbiomassremoved_pine)*(1-(CV1-rotationlength_pine)/10),0),0)</f>
        <v>0</v>
      </c>
      <c r="CW39" s="340" cm="1">
        <f t="array" ref="CW39">IF(CW$1&gt;=rotationlength_pine,MAX(INDEX($D$4:$DI$4,1,rotationlength_pine)*(1-propbiomassremoved_pine)*(1-(CW1-rotationlength_pine)/10),0),0)</f>
        <v>0</v>
      </c>
      <c r="CX39" s="340" cm="1">
        <f t="array" ref="CX39">IF(CX$1&gt;=rotationlength_pine,MAX(INDEX($D$4:$DI$4,1,rotationlength_pine)*(1-propbiomassremoved_pine)*(1-(CX1-rotationlength_pine)/10),0),0)</f>
        <v>0</v>
      </c>
      <c r="CY39" s="340" cm="1">
        <f t="array" ref="CY39">IF(CY$1&gt;=rotationlength_pine,MAX(INDEX($D$4:$DI$4,1,rotationlength_pine)*(1-propbiomassremoved_pine)*(1-(CY1-rotationlength_pine)/10),0),0)</f>
        <v>0</v>
      </c>
      <c r="CZ39" s="340" cm="1">
        <f t="array" ref="CZ39">IF(CZ$1&gt;=rotationlength_pine,MAX(INDEX($D$4:$DI$4,1,rotationlength_pine)*(1-propbiomassremoved_pine)*(1-(CZ1-rotationlength_pine)/10),0),0)</f>
        <v>0</v>
      </c>
      <c r="DA39" s="340" cm="1">
        <f t="array" ref="DA39">IF(DA$1&gt;=rotationlength_pine,MAX(INDEX($D$4:$DI$4,1,rotationlength_pine)*(1-propbiomassremoved_pine)*(1-(DA1-rotationlength_pine)/10),0),0)</f>
        <v>0</v>
      </c>
      <c r="DB39" s="340" cm="1">
        <f t="array" ref="DB39">IF(DB$1&gt;=rotationlength_pine,MAX(INDEX($D$4:$DI$4,1,rotationlength_pine)*(1-propbiomassremoved_pine)*(1-(DB1-rotationlength_pine)/10),0),0)</f>
        <v>0</v>
      </c>
      <c r="DC39" s="340" cm="1">
        <f t="array" ref="DC39">IF(DC$1&gt;=rotationlength_pine,MAX(INDEX($D$4:$DI$4,1,rotationlength_pine)*(1-propbiomassremoved_pine)*(1-(DC1-rotationlength_pine)/10),0),0)</f>
        <v>0</v>
      </c>
      <c r="DD39" s="340" cm="1">
        <f t="array" ref="DD39">IF(DD$1&gt;=rotationlength_pine,MAX(INDEX($D$4:$DI$4,1,rotationlength_pine)*(1-propbiomassremoved_pine)*(1-(DD1-rotationlength_pine)/10),0),0)</f>
        <v>0</v>
      </c>
      <c r="DE39" s="340" cm="1">
        <f t="array" ref="DE39">IF(DE$1&gt;=rotationlength_pine,MAX(INDEX($D$4:$DI$4,1,rotationlength_pine)*(1-propbiomassremoved_pine)*(1-(DE1-rotationlength_pine)/10),0),0)</f>
        <v>0</v>
      </c>
      <c r="DF39" s="340" cm="1">
        <f t="array" ref="DF39">IF(DF$1&gt;=rotationlength_pine,MAX(INDEX($D$4:$DI$4,1,rotationlength_pine)*(1-propbiomassremoved_pine)*(1-(DF1-rotationlength_pine)/10),0),0)</f>
        <v>0</v>
      </c>
      <c r="DG39" s="340" cm="1">
        <f t="array" ref="DG39">IF(DG$1&gt;=rotationlength_pine,MAX(INDEX($D$4:$DI$4,1,rotationlength_pine)*(1-propbiomassremoved_pine)*(1-(DG1-rotationlength_pine)/10),0),0)</f>
        <v>0</v>
      </c>
      <c r="DH39" s="340" cm="1">
        <f t="array" ref="DH39">IF(DH$1&gt;=rotationlength_pine,MAX(INDEX($D$4:$DI$4,1,rotationlength_pine)*(1-propbiomassremoved_pine)*(1-(DH1-rotationlength_pine)/10),0),0)</f>
        <v>0</v>
      </c>
      <c r="DI39" s="340" cm="1">
        <f t="array" ref="DI39">IF(DI$1&gt;=rotationlength_pine,MAX(INDEX($D$4:$DI$4,1,rotationlength_pine)*(1-propbiomassremoved_pine)*(1-(DI1-rotationlength_pine)/10),0),0)</f>
        <v>0</v>
      </c>
    </row>
    <row r="40" spans="1:113" outlineLevel="1">
      <c r="B40" t="s">
        <v>174</v>
      </c>
      <c r="D40" s="334">
        <f ca="1">IF(D$1&lt;SUM(rotationlength_pine,replantlag_pine),0,OFFSET($D38,0,D$1-SUM(rotationlength_pine,replantlag_pine)))</f>
        <v>0</v>
      </c>
      <c r="E40" s="334">
        <f t="shared" ref="E40:AI40" ca="1" si="140">IF(E$1&lt;SUM(rotationlength_pine,replantlag_pine),0,OFFSET($D38,0,E$1-SUM(rotationlength_pine,replantlag_pine)))</f>
        <v>0</v>
      </c>
      <c r="F40" s="334">
        <f t="shared" ca="1" si="140"/>
        <v>0</v>
      </c>
      <c r="G40" s="334">
        <f t="shared" ca="1" si="140"/>
        <v>0</v>
      </c>
      <c r="H40" s="334">
        <f t="shared" ca="1" si="140"/>
        <v>0</v>
      </c>
      <c r="I40" s="334">
        <f t="shared" ca="1" si="140"/>
        <v>0</v>
      </c>
      <c r="J40" s="334">
        <f t="shared" ca="1" si="140"/>
        <v>0</v>
      </c>
      <c r="K40" s="334">
        <f t="shared" ca="1" si="140"/>
        <v>0</v>
      </c>
      <c r="L40" s="334">
        <f t="shared" ca="1" si="140"/>
        <v>0</v>
      </c>
      <c r="M40" s="334">
        <f t="shared" ca="1" si="140"/>
        <v>0</v>
      </c>
      <c r="N40" s="334">
        <f t="shared" ca="1" si="140"/>
        <v>0</v>
      </c>
      <c r="O40" s="334">
        <f t="shared" ca="1" si="140"/>
        <v>0</v>
      </c>
      <c r="P40" s="334">
        <f t="shared" ca="1" si="140"/>
        <v>0</v>
      </c>
      <c r="Q40" s="334">
        <f t="shared" ca="1" si="140"/>
        <v>0</v>
      </c>
      <c r="R40" s="334">
        <f t="shared" ca="1" si="140"/>
        <v>0</v>
      </c>
      <c r="S40" s="334">
        <f t="shared" ca="1" si="140"/>
        <v>0</v>
      </c>
      <c r="T40" s="334">
        <f t="shared" ca="1" si="140"/>
        <v>0</v>
      </c>
      <c r="U40" s="334">
        <f t="shared" ca="1" si="140"/>
        <v>0</v>
      </c>
      <c r="V40" s="334">
        <f t="shared" ca="1" si="140"/>
        <v>0</v>
      </c>
      <c r="W40" s="334">
        <f t="shared" ca="1" si="140"/>
        <v>0</v>
      </c>
      <c r="X40" s="334">
        <f t="shared" ca="1" si="140"/>
        <v>0</v>
      </c>
      <c r="Y40" s="334">
        <f t="shared" ca="1" si="140"/>
        <v>0</v>
      </c>
      <c r="Z40" s="334">
        <f t="shared" ca="1" si="140"/>
        <v>0</v>
      </c>
      <c r="AA40" s="334">
        <f t="shared" ca="1" si="140"/>
        <v>0</v>
      </c>
      <c r="AB40" s="334">
        <f t="shared" ca="1" si="140"/>
        <v>0</v>
      </c>
      <c r="AC40" s="334">
        <f t="shared" ca="1" si="140"/>
        <v>0</v>
      </c>
      <c r="AD40" s="334">
        <f t="shared" ca="1" si="140"/>
        <v>0</v>
      </c>
      <c r="AE40" s="334">
        <f t="shared" ca="1" si="140"/>
        <v>0</v>
      </c>
      <c r="AF40" s="334">
        <f t="shared" ca="1" si="140"/>
        <v>0</v>
      </c>
      <c r="AG40" s="334">
        <f t="shared" ca="1" si="140"/>
        <v>0.4</v>
      </c>
      <c r="AH40" s="334">
        <f t="shared" ca="1" si="140"/>
        <v>2.4</v>
      </c>
      <c r="AI40" s="334">
        <f t="shared" ca="1" si="140"/>
        <v>7.4</v>
      </c>
      <c r="AJ40" s="334">
        <f t="shared" ref="AJ40:BO40" ca="1" si="141">IF(AJ$1&lt;SUM(rotationlength_pine,replantlag_pine),0,OFFSET($D38,0,AJ$1-SUM(rotationlength_pine,replantlag_pine)))</f>
        <v>26.1</v>
      </c>
      <c r="AK40" s="334">
        <f t="shared" ca="1" si="141"/>
        <v>57.7</v>
      </c>
      <c r="AL40" s="334">
        <f t="shared" ca="1" si="141"/>
        <v>99.5</v>
      </c>
      <c r="AM40" s="334">
        <f t="shared" ca="1" si="141"/>
        <v>145.4</v>
      </c>
      <c r="AN40" s="334">
        <f t="shared" ca="1" si="141"/>
        <v>187.8</v>
      </c>
      <c r="AO40" s="334">
        <f t="shared" ca="1" si="141"/>
        <v>221.3</v>
      </c>
      <c r="AP40" s="334">
        <f t="shared" ca="1" si="141"/>
        <v>251.5</v>
      </c>
      <c r="AQ40" s="334">
        <f t="shared" ca="1" si="141"/>
        <v>281</v>
      </c>
      <c r="AR40" s="334">
        <f t="shared" ca="1" si="141"/>
        <v>312.8</v>
      </c>
      <c r="AS40" s="334">
        <f t="shared" ca="1" si="141"/>
        <v>346.9</v>
      </c>
      <c r="AT40" s="334">
        <f t="shared" ca="1" si="141"/>
        <v>383.2</v>
      </c>
      <c r="AU40" s="334">
        <f t="shared" ca="1" si="141"/>
        <v>421.4</v>
      </c>
      <c r="AV40" s="334">
        <f t="shared" ca="1" si="141"/>
        <v>461.1</v>
      </c>
      <c r="AW40" s="334">
        <f t="shared" ca="1" si="141"/>
        <v>501.8</v>
      </c>
      <c r="AX40" s="334">
        <f t="shared" ca="1" si="141"/>
        <v>542.9</v>
      </c>
      <c r="AY40" s="334">
        <f t="shared" ca="1" si="141"/>
        <v>584.20000000000005</v>
      </c>
      <c r="AZ40" s="334">
        <f t="shared" ca="1" si="141"/>
        <v>625.5</v>
      </c>
      <c r="BA40" s="334">
        <f t="shared" ca="1" si="141"/>
        <v>666.2</v>
      </c>
      <c r="BB40" s="334">
        <f t="shared" ca="1" si="141"/>
        <v>706.9</v>
      </c>
      <c r="BC40" s="334">
        <f t="shared" ca="1" si="141"/>
        <v>747.4</v>
      </c>
      <c r="BD40" s="334">
        <f t="shared" ca="1" si="141"/>
        <v>787.6</v>
      </c>
      <c r="BE40" s="334">
        <f t="shared" ca="1" si="141"/>
        <v>827.6</v>
      </c>
      <c r="BF40" s="334">
        <f t="shared" ca="1" si="141"/>
        <v>867</v>
      </c>
      <c r="BG40" s="334">
        <f t="shared" ca="1" si="141"/>
        <v>906</v>
      </c>
      <c r="BH40" s="334">
        <f t="shared" ca="1" si="141"/>
        <v>944.5</v>
      </c>
      <c r="BI40" s="334">
        <f t="shared" ca="1" si="141"/>
        <v>0</v>
      </c>
      <c r="BJ40" s="334">
        <f t="shared" ca="1" si="141"/>
        <v>0</v>
      </c>
      <c r="BK40" s="334">
        <f t="shared" ca="1" si="141"/>
        <v>0</v>
      </c>
      <c r="BL40" s="334">
        <f t="shared" ca="1" si="141"/>
        <v>0</v>
      </c>
      <c r="BM40" s="334">
        <f t="shared" ca="1" si="141"/>
        <v>0</v>
      </c>
      <c r="BN40" s="334">
        <f t="shared" ca="1" si="141"/>
        <v>0</v>
      </c>
      <c r="BO40" s="334">
        <f t="shared" ca="1" si="141"/>
        <v>0</v>
      </c>
      <c r="BP40" s="334">
        <f t="shared" ref="BP40:CO40" ca="1" si="142">IF(BP$1&lt;SUM(rotationlength_pine,replantlag_pine),0,OFFSET($D38,0,BP$1-SUM(rotationlength_pine,replantlag_pine)))</f>
        <v>0</v>
      </c>
      <c r="BQ40" s="334">
        <f t="shared" ca="1" si="142"/>
        <v>0</v>
      </c>
      <c r="BR40" s="334">
        <f t="shared" ca="1" si="142"/>
        <v>0</v>
      </c>
      <c r="BS40" s="334">
        <f t="shared" ca="1" si="142"/>
        <v>0</v>
      </c>
      <c r="BT40" s="334">
        <f t="shared" ca="1" si="142"/>
        <v>0</v>
      </c>
      <c r="BU40" s="334">
        <f t="shared" ca="1" si="142"/>
        <v>0</v>
      </c>
      <c r="BV40" s="334">
        <f t="shared" ca="1" si="142"/>
        <v>0</v>
      </c>
      <c r="BW40" s="334">
        <f t="shared" ca="1" si="142"/>
        <v>0</v>
      </c>
      <c r="BX40" s="334">
        <f t="shared" ca="1" si="142"/>
        <v>0</v>
      </c>
      <c r="BY40" s="334">
        <f t="shared" ca="1" si="142"/>
        <v>0</v>
      </c>
      <c r="BZ40" s="334">
        <f t="shared" ca="1" si="142"/>
        <v>0</v>
      </c>
      <c r="CA40" s="334">
        <f t="shared" ca="1" si="142"/>
        <v>0</v>
      </c>
      <c r="CB40" s="334">
        <f t="shared" ca="1" si="142"/>
        <v>0</v>
      </c>
      <c r="CC40" s="334">
        <f t="shared" ca="1" si="142"/>
        <v>0</v>
      </c>
      <c r="CD40" s="334">
        <f t="shared" ca="1" si="142"/>
        <v>0</v>
      </c>
      <c r="CE40" s="334" t="b">
        <f t="shared" ca="1" si="142"/>
        <v>0</v>
      </c>
      <c r="CF40" s="334" t="b">
        <f t="shared" ca="1" si="142"/>
        <v>0</v>
      </c>
      <c r="CG40" s="334" t="b">
        <f t="shared" ca="1" si="142"/>
        <v>0</v>
      </c>
      <c r="CH40" s="334" t="b">
        <f t="shared" ca="1" si="142"/>
        <v>0</v>
      </c>
      <c r="CI40" s="334" t="b">
        <f t="shared" ca="1" si="142"/>
        <v>0</v>
      </c>
      <c r="CJ40" s="334" t="b">
        <f t="shared" ca="1" si="142"/>
        <v>0</v>
      </c>
      <c r="CK40" s="334" t="b">
        <f t="shared" ca="1" si="142"/>
        <v>0</v>
      </c>
      <c r="CL40" s="334" t="b">
        <f t="shared" ca="1" si="142"/>
        <v>0</v>
      </c>
      <c r="CM40" s="334" t="b">
        <f t="shared" ca="1" si="142"/>
        <v>0</v>
      </c>
      <c r="CN40" s="334" t="b">
        <f t="shared" ca="1" si="142"/>
        <v>0</v>
      </c>
      <c r="CO40" s="334" t="b">
        <f t="shared" ca="1" si="142"/>
        <v>0</v>
      </c>
      <c r="CP40" s="334" t="b">
        <f t="shared" ref="CP40:DI40" ca="1" si="143">IF(CP$1&lt;SUM(rotationlength_pine,replantlag_pine),0,OFFSET($D38,0,CP$1-SUM(rotationlength_pine,replantlag_pine)))</f>
        <v>0</v>
      </c>
      <c r="CQ40" s="334" t="b">
        <f t="shared" ca="1" si="143"/>
        <v>0</v>
      </c>
      <c r="CR40" s="334" t="b">
        <f t="shared" ca="1" si="143"/>
        <v>0</v>
      </c>
      <c r="CS40" s="334" t="b">
        <f t="shared" ca="1" si="143"/>
        <v>0</v>
      </c>
      <c r="CT40" s="334" t="b">
        <f t="shared" ca="1" si="143"/>
        <v>0</v>
      </c>
      <c r="CU40" s="334" t="b">
        <f t="shared" ca="1" si="143"/>
        <v>0</v>
      </c>
      <c r="CV40" s="334" t="b">
        <f t="shared" ca="1" si="143"/>
        <v>0</v>
      </c>
      <c r="CW40" s="334" t="b">
        <f t="shared" ca="1" si="143"/>
        <v>0</v>
      </c>
      <c r="CX40" s="334" t="b">
        <f t="shared" ca="1" si="143"/>
        <v>0</v>
      </c>
      <c r="CY40" s="334" t="b">
        <f t="shared" ca="1" si="143"/>
        <v>0</v>
      </c>
      <c r="CZ40" s="334" t="b">
        <f t="shared" ca="1" si="143"/>
        <v>0</v>
      </c>
      <c r="DA40" s="334" t="b">
        <f t="shared" ca="1" si="143"/>
        <v>0</v>
      </c>
      <c r="DB40" s="334" t="b">
        <f t="shared" ca="1" si="143"/>
        <v>0</v>
      </c>
      <c r="DC40" s="334" t="b">
        <f t="shared" ca="1" si="143"/>
        <v>0</v>
      </c>
      <c r="DD40" s="334" t="b">
        <f t="shared" ca="1" si="143"/>
        <v>0</v>
      </c>
      <c r="DE40" s="334" t="b">
        <f t="shared" ca="1" si="143"/>
        <v>0</v>
      </c>
      <c r="DF40" s="334" t="b">
        <f t="shared" ca="1" si="143"/>
        <v>0</v>
      </c>
      <c r="DG40" s="334" t="b">
        <f t="shared" ca="1" si="143"/>
        <v>0</v>
      </c>
      <c r="DH40" s="334" t="b">
        <f t="shared" ca="1" si="143"/>
        <v>0</v>
      </c>
      <c r="DI40" s="334" t="b">
        <f t="shared" ca="1" si="143"/>
        <v>0</v>
      </c>
    </row>
    <row r="41" spans="1:113" outlineLevel="1">
      <c r="B41" t="s">
        <v>175</v>
      </c>
      <c r="D41" s="334">
        <f ca="1">IF(D$1&lt;SUM(rotationlength_pine,replantlag_pine),0,OFFSET($D39,0,D$1-SUM(rotationlength_pine,replantlag_pine)))</f>
        <v>0</v>
      </c>
      <c r="E41" s="334">
        <f t="shared" ref="E41:AI41" ca="1" si="144">IF(E$1&lt;SUM(rotationlength_pine,replantlag_pine),0,OFFSET($D39,0,E$1-SUM(rotationlength_pine,replantlag_pine)))</f>
        <v>0</v>
      </c>
      <c r="F41" s="334">
        <f t="shared" ca="1" si="144"/>
        <v>0</v>
      </c>
      <c r="G41" s="334">
        <f t="shared" ca="1" si="144"/>
        <v>0</v>
      </c>
      <c r="H41" s="334">
        <f t="shared" ca="1" si="144"/>
        <v>0</v>
      </c>
      <c r="I41" s="334">
        <f t="shared" ca="1" si="144"/>
        <v>0</v>
      </c>
      <c r="J41" s="334">
        <f t="shared" ca="1" si="144"/>
        <v>0</v>
      </c>
      <c r="K41" s="334">
        <f t="shared" ca="1" si="144"/>
        <v>0</v>
      </c>
      <c r="L41" s="334">
        <f t="shared" ca="1" si="144"/>
        <v>0</v>
      </c>
      <c r="M41" s="334">
        <f t="shared" ca="1" si="144"/>
        <v>0</v>
      </c>
      <c r="N41" s="334">
        <f t="shared" ca="1" si="144"/>
        <v>0</v>
      </c>
      <c r="O41" s="334">
        <f t="shared" ca="1" si="144"/>
        <v>0</v>
      </c>
      <c r="P41" s="334">
        <f t="shared" ca="1" si="144"/>
        <v>0</v>
      </c>
      <c r="Q41" s="334">
        <f t="shared" ca="1" si="144"/>
        <v>0</v>
      </c>
      <c r="R41" s="334">
        <f t="shared" ca="1" si="144"/>
        <v>0</v>
      </c>
      <c r="S41" s="334">
        <f t="shared" ca="1" si="144"/>
        <v>0</v>
      </c>
      <c r="T41" s="334">
        <f t="shared" ca="1" si="144"/>
        <v>0</v>
      </c>
      <c r="U41" s="334">
        <f t="shared" ca="1" si="144"/>
        <v>0</v>
      </c>
      <c r="V41" s="334">
        <f t="shared" ca="1" si="144"/>
        <v>0</v>
      </c>
      <c r="W41" s="334">
        <f t="shared" ca="1" si="144"/>
        <v>0</v>
      </c>
      <c r="X41" s="334">
        <f t="shared" ca="1" si="144"/>
        <v>0</v>
      </c>
      <c r="Y41" s="334">
        <f t="shared" ca="1" si="144"/>
        <v>0</v>
      </c>
      <c r="Z41" s="334">
        <f t="shared" ca="1" si="144"/>
        <v>0</v>
      </c>
      <c r="AA41" s="334">
        <f t="shared" ca="1" si="144"/>
        <v>0</v>
      </c>
      <c r="AB41" s="334">
        <f t="shared" ca="1" si="144"/>
        <v>0</v>
      </c>
      <c r="AC41" s="334">
        <f t="shared" ca="1" si="144"/>
        <v>0</v>
      </c>
      <c r="AD41" s="334">
        <f t="shared" ca="1" si="144"/>
        <v>0</v>
      </c>
      <c r="AE41" s="334">
        <f t="shared" ca="1" si="144"/>
        <v>0</v>
      </c>
      <c r="AF41" s="334">
        <f t="shared" ca="1" si="144"/>
        <v>0</v>
      </c>
      <c r="AG41" s="334">
        <f t="shared" ca="1" si="144"/>
        <v>0</v>
      </c>
      <c r="AH41" s="334">
        <f t="shared" ca="1" si="144"/>
        <v>0</v>
      </c>
      <c r="AI41" s="334">
        <f t="shared" ca="1" si="144"/>
        <v>0</v>
      </c>
      <c r="AJ41" s="334">
        <f t="shared" ref="AJ41:BO41" ca="1" si="145">IF(AJ$1&lt;SUM(rotationlength_pine,replantlag_pine),0,OFFSET($D39,0,AJ$1-SUM(rotationlength_pine,replantlag_pine)))</f>
        <v>0</v>
      </c>
      <c r="AK41" s="334">
        <f t="shared" ca="1" si="145"/>
        <v>0</v>
      </c>
      <c r="AL41" s="334">
        <f t="shared" ca="1" si="145"/>
        <v>0</v>
      </c>
      <c r="AM41" s="334">
        <f t="shared" ca="1" si="145"/>
        <v>0</v>
      </c>
      <c r="AN41" s="334">
        <f t="shared" ca="1" si="145"/>
        <v>0</v>
      </c>
      <c r="AO41" s="334">
        <f t="shared" ca="1" si="145"/>
        <v>0</v>
      </c>
      <c r="AP41" s="334">
        <f t="shared" ca="1" si="145"/>
        <v>0</v>
      </c>
      <c r="AQ41" s="334">
        <f t="shared" ca="1" si="145"/>
        <v>0</v>
      </c>
      <c r="AR41" s="334">
        <f t="shared" ca="1" si="145"/>
        <v>0</v>
      </c>
      <c r="AS41" s="334">
        <f t="shared" ca="1" si="145"/>
        <v>0</v>
      </c>
      <c r="AT41" s="334">
        <f t="shared" ca="1" si="145"/>
        <v>0</v>
      </c>
      <c r="AU41" s="334">
        <f t="shared" ca="1" si="145"/>
        <v>0</v>
      </c>
      <c r="AV41" s="334">
        <f t="shared" ca="1" si="145"/>
        <v>0</v>
      </c>
      <c r="AW41" s="334">
        <f t="shared" ca="1" si="145"/>
        <v>0</v>
      </c>
      <c r="AX41" s="334">
        <f t="shared" ca="1" si="145"/>
        <v>0</v>
      </c>
      <c r="AY41" s="334">
        <f t="shared" ca="1" si="145"/>
        <v>0</v>
      </c>
      <c r="AZ41" s="334">
        <f t="shared" ca="1" si="145"/>
        <v>0</v>
      </c>
      <c r="BA41" s="334">
        <f t="shared" ca="1" si="145"/>
        <v>0</v>
      </c>
      <c r="BB41" s="334">
        <f t="shared" ca="1" si="145"/>
        <v>0</v>
      </c>
      <c r="BC41" s="334">
        <f t="shared" ca="1" si="145"/>
        <v>0</v>
      </c>
      <c r="BD41" s="334">
        <f t="shared" ca="1" si="145"/>
        <v>0</v>
      </c>
      <c r="BE41" s="334">
        <f t="shared" ca="1" si="145"/>
        <v>0</v>
      </c>
      <c r="BF41" s="334">
        <f t="shared" ca="1" si="145"/>
        <v>0</v>
      </c>
      <c r="BG41" s="334">
        <f t="shared" ca="1" si="145"/>
        <v>0</v>
      </c>
      <c r="BH41" s="334">
        <f t="shared" ca="1" si="145"/>
        <v>0</v>
      </c>
      <c r="BI41" s="334">
        <f t="shared" ca="1" si="145"/>
        <v>343.90999999999997</v>
      </c>
      <c r="BJ41" s="334">
        <f t="shared" ca="1" si="145"/>
        <v>309.51900000000001</v>
      </c>
      <c r="BK41" s="334">
        <f t="shared" ca="1" si="145"/>
        <v>275.12799999999999</v>
      </c>
      <c r="BL41" s="334">
        <f t="shared" ca="1" si="145"/>
        <v>240.73699999999997</v>
      </c>
      <c r="BM41" s="334">
        <f t="shared" ca="1" si="145"/>
        <v>206.34599999999998</v>
      </c>
      <c r="BN41" s="334">
        <f t="shared" ca="1" si="145"/>
        <v>171.95499999999998</v>
      </c>
      <c r="BO41" s="334">
        <f t="shared" ca="1" si="145"/>
        <v>137.56399999999999</v>
      </c>
      <c r="BP41" s="334">
        <f t="shared" ref="BP41:CO41" ca="1" si="146">IF(BP$1&lt;SUM(rotationlength_pine,replantlag_pine),0,OFFSET($D39,0,BP$1-SUM(rotationlength_pine,replantlag_pine)))</f>
        <v>103.173</v>
      </c>
      <c r="BQ41" s="334">
        <f t="shared" ca="1" si="146"/>
        <v>68.781999999999982</v>
      </c>
      <c r="BR41" s="334">
        <f t="shared" ca="1" si="146"/>
        <v>34.390999999999991</v>
      </c>
      <c r="BS41" s="334">
        <f t="shared" ca="1" si="146"/>
        <v>0</v>
      </c>
      <c r="BT41" s="334">
        <f t="shared" ca="1" si="146"/>
        <v>0</v>
      </c>
      <c r="BU41" s="334">
        <f t="shared" ca="1" si="146"/>
        <v>0</v>
      </c>
      <c r="BV41" s="334">
        <f t="shared" ca="1" si="146"/>
        <v>0</v>
      </c>
      <c r="BW41" s="334">
        <f t="shared" ca="1" si="146"/>
        <v>0</v>
      </c>
      <c r="BX41" s="334">
        <f t="shared" ca="1" si="146"/>
        <v>0</v>
      </c>
      <c r="BY41" s="334">
        <f t="shared" ca="1" si="146"/>
        <v>0</v>
      </c>
      <c r="BZ41" s="334">
        <f t="shared" ca="1" si="146"/>
        <v>0</v>
      </c>
      <c r="CA41" s="334">
        <f t="shared" ca="1" si="146"/>
        <v>0</v>
      </c>
      <c r="CB41" s="334">
        <f t="shared" ca="1" si="146"/>
        <v>0</v>
      </c>
      <c r="CC41" s="334">
        <f t="shared" ca="1" si="146"/>
        <v>0</v>
      </c>
      <c r="CD41" s="334">
        <f t="shared" ca="1" si="146"/>
        <v>0</v>
      </c>
      <c r="CE41" s="334">
        <f t="shared" ca="1" si="146"/>
        <v>0</v>
      </c>
      <c r="CF41" s="334">
        <f t="shared" ca="1" si="146"/>
        <v>0</v>
      </c>
      <c r="CG41" s="334">
        <f t="shared" ca="1" si="146"/>
        <v>0</v>
      </c>
      <c r="CH41" s="334">
        <f t="shared" ca="1" si="146"/>
        <v>0</v>
      </c>
      <c r="CI41" s="334">
        <f t="shared" ca="1" si="146"/>
        <v>0</v>
      </c>
      <c r="CJ41" s="334">
        <f t="shared" ca="1" si="146"/>
        <v>0</v>
      </c>
      <c r="CK41" s="334">
        <f t="shared" ca="1" si="146"/>
        <v>0</v>
      </c>
      <c r="CL41" s="334">
        <f t="shared" ca="1" si="146"/>
        <v>0</v>
      </c>
      <c r="CM41" s="334">
        <f t="shared" ca="1" si="146"/>
        <v>0</v>
      </c>
      <c r="CN41" s="334">
        <f t="shared" ca="1" si="146"/>
        <v>0</v>
      </c>
      <c r="CO41" s="334">
        <f t="shared" ca="1" si="146"/>
        <v>0</v>
      </c>
      <c r="CP41" s="334">
        <f t="shared" ref="CP41:DI41" ca="1" si="147">IF(CP$1&lt;SUM(rotationlength_pine,replantlag_pine),0,OFFSET($D39,0,CP$1-SUM(rotationlength_pine,replantlag_pine)))</f>
        <v>0</v>
      </c>
      <c r="CQ41" s="334">
        <f t="shared" ca="1" si="147"/>
        <v>0</v>
      </c>
      <c r="CR41" s="334">
        <f t="shared" ca="1" si="147"/>
        <v>0</v>
      </c>
      <c r="CS41" s="334">
        <f t="shared" ca="1" si="147"/>
        <v>0</v>
      </c>
      <c r="CT41" s="334">
        <f t="shared" ca="1" si="147"/>
        <v>0</v>
      </c>
      <c r="CU41" s="334">
        <f t="shared" ca="1" si="147"/>
        <v>0</v>
      </c>
      <c r="CV41" s="334">
        <f t="shared" ca="1" si="147"/>
        <v>0</v>
      </c>
      <c r="CW41" s="334">
        <f t="shared" ca="1" si="147"/>
        <v>0</v>
      </c>
      <c r="CX41" s="334">
        <f t="shared" ca="1" si="147"/>
        <v>0</v>
      </c>
      <c r="CY41" s="334">
        <f t="shared" ca="1" si="147"/>
        <v>0</v>
      </c>
      <c r="CZ41" s="334">
        <f t="shared" ca="1" si="147"/>
        <v>0</v>
      </c>
      <c r="DA41" s="334">
        <f t="shared" ca="1" si="147"/>
        <v>0</v>
      </c>
      <c r="DB41" s="334">
        <f t="shared" ca="1" si="147"/>
        <v>0</v>
      </c>
      <c r="DC41" s="334">
        <f t="shared" ca="1" si="147"/>
        <v>0</v>
      </c>
      <c r="DD41" s="334">
        <f t="shared" ca="1" si="147"/>
        <v>0</v>
      </c>
      <c r="DE41" s="334">
        <f t="shared" ca="1" si="147"/>
        <v>0</v>
      </c>
      <c r="DF41" s="334">
        <f t="shared" ca="1" si="147"/>
        <v>0</v>
      </c>
      <c r="DG41" s="334">
        <f t="shared" ca="1" si="147"/>
        <v>0</v>
      </c>
      <c r="DH41" s="334">
        <f t="shared" ca="1" si="147"/>
        <v>0</v>
      </c>
      <c r="DI41" s="334">
        <f t="shared" ca="1" si="147"/>
        <v>0</v>
      </c>
    </row>
    <row r="42" spans="1:113" outlineLevel="1">
      <c r="B42" t="s">
        <v>176</v>
      </c>
      <c r="D42" s="334">
        <f ca="1">IF(D$1&lt;SUM(rotationlength_pine,replantlag_pine),0,OFFSET($D40,0,D$1-SUM(rotationlength_pine,replantlag_pine)))</f>
        <v>0</v>
      </c>
      <c r="E42" s="334">
        <f t="shared" ref="E42:AI42" ca="1" si="148">IF(E$1&lt;SUM(rotationlength_pine,replantlag_pine),0,OFFSET($D40,0,E$1-SUM(rotationlength_pine,replantlag_pine)))</f>
        <v>0</v>
      </c>
      <c r="F42" s="334">
        <f t="shared" ca="1" si="148"/>
        <v>0</v>
      </c>
      <c r="G42" s="334">
        <f t="shared" ca="1" si="148"/>
        <v>0</v>
      </c>
      <c r="H42" s="334">
        <f t="shared" ca="1" si="148"/>
        <v>0</v>
      </c>
      <c r="I42" s="334">
        <f t="shared" ca="1" si="148"/>
        <v>0</v>
      </c>
      <c r="J42" s="334">
        <f t="shared" ca="1" si="148"/>
        <v>0</v>
      </c>
      <c r="K42" s="334">
        <f t="shared" ca="1" si="148"/>
        <v>0</v>
      </c>
      <c r="L42" s="334">
        <f t="shared" ca="1" si="148"/>
        <v>0</v>
      </c>
      <c r="M42" s="334">
        <f t="shared" ca="1" si="148"/>
        <v>0</v>
      </c>
      <c r="N42" s="334">
        <f t="shared" ca="1" si="148"/>
        <v>0</v>
      </c>
      <c r="O42" s="334">
        <f t="shared" ca="1" si="148"/>
        <v>0</v>
      </c>
      <c r="P42" s="334">
        <f t="shared" ca="1" si="148"/>
        <v>0</v>
      </c>
      <c r="Q42" s="334">
        <f t="shared" ca="1" si="148"/>
        <v>0</v>
      </c>
      <c r="R42" s="334">
        <f t="shared" ca="1" si="148"/>
        <v>0</v>
      </c>
      <c r="S42" s="334">
        <f t="shared" ca="1" si="148"/>
        <v>0</v>
      </c>
      <c r="T42" s="334">
        <f t="shared" ca="1" si="148"/>
        <v>0</v>
      </c>
      <c r="U42" s="334">
        <f t="shared" ca="1" si="148"/>
        <v>0</v>
      </c>
      <c r="V42" s="334">
        <f t="shared" ca="1" si="148"/>
        <v>0</v>
      </c>
      <c r="W42" s="334">
        <f t="shared" ca="1" si="148"/>
        <v>0</v>
      </c>
      <c r="X42" s="334">
        <f t="shared" ca="1" si="148"/>
        <v>0</v>
      </c>
      <c r="Y42" s="334">
        <f t="shared" ca="1" si="148"/>
        <v>0</v>
      </c>
      <c r="Z42" s="334">
        <f t="shared" ca="1" si="148"/>
        <v>0</v>
      </c>
      <c r="AA42" s="334">
        <f t="shared" ca="1" si="148"/>
        <v>0</v>
      </c>
      <c r="AB42" s="334">
        <f t="shared" ca="1" si="148"/>
        <v>0</v>
      </c>
      <c r="AC42" s="334">
        <f t="shared" ca="1" si="148"/>
        <v>0</v>
      </c>
      <c r="AD42" s="334">
        <f t="shared" ca="1" si="148"/>
        <v>0</v>
      </c>
      <c r="AE42" s="334">
        <f t="shared" ca="1" si="148"/>
        <v>0</v>
      </c>
      <c r="AF42" s="334">
        <f t="shared" ca="1" si="148"/>
        <v>0</v>
      </c>
      <c r="AG42" s="334">
        <f t="shared" ca="1" si="148"/>
        <v>0</v>
      </c>
      <c r="AH42" s="334">
        <f t="shared" ca="1" si="148"/>
        <v>0</v>
      </c>
      <c r="AI42" s="334">
        <f t="shared" ca="1" si="148"/>
        <v>0</v>
      </c>
      <c r="AJ42" s="334">
        <f t="shared" ref="AJ42:BO42" ca="1" si="149">IF(AJ$1&lt;SUM(rotationlength_pine,replantlag_pine),0,OFFSET($D40,0,AJ$1-SUM(rotationlength_pine,replantlag_pine)))</f>
        <v>0</v>
      </c>
      <c r="AK42" s="334">
        <f t="shared" ca="1" si="149"/>
        <v>0</v>
      </c>
      <c r="AL42" s="334">
        <f t="shared" ca="1" si="149"/>
        <v>0</v>
      </c>
      <c r="AM42" s="334">
        <f t="shared" ca="1" si="149"/>
        <v>0</v>
      </c>
      <c r="AN42" s="334">
        <f t="shared" ca="1" si="149"/>
        <v>0</v>
      </c>
      <c r="AO42" s="334">
        <f t="shared" ca="1" si="149"/>
        <v>0</v>
      </c>
      <c r="AP42" s="334">
        <f t="shared" ca="1" si="149"/>
        <v>0</v>
      </c>
      <c r="AQ42" s="334">
        <f t="shared" ca="1" si="149"/>
        <v>0</v>
      </c>
      <c r="AR42" s="334">
        <f t="shared" ca="1" si="149"/>
        <v>0</v>
      </c>
      <c r="AS42" s="334">
        <f t="shared" ca="1" si="149"/>
        <v>0</v>
      </c>
      <c r="AT42" s="334">
        <f t="shared" ca="1" si="149"/>
        <v>0</v>
      </c>
      <c r="AU42" s="334">
        <f t="shared" ca="1" si="149"/>
        <v>0</v>
      </c>
      <c r="AV42" s="334">
        <f t="shared" ca="1" si="149"/>
        <v>0</v>
      </c>
      <c r="AW42" s="334">
        <f t="shared" ca="1" si="149"/>
        <v>0</v>
      </c>
      <c r="AX42" s="334">
        <f t="shared" ca="1" si="149"/>
        <v>0</v>
      </c>
      <c r="AY42" s="334">
        <f t="shared" ca="1" si="149"/>
        <v>0</v>
      </c>
      <c r="AZ42" s="334">
        <f t="shared" ca="1" si="149"/>
        <v>0</v>
      </c>
      <c r="BA42" s="334">
        <f t="shared" ca="1" si="149"/>
        <v>0</v>
      </c>
      <c r="BB42" s="334">
        <f t="shared" ca="1" si="149"/>
        <v>0</v>
      </c>
      <c r="BC42" s="334">
        <f t="shared" ca="1" si="149"/>
        <v>0</v>
      </c>
      <c r="BD42" s="334">
        <f t="shared" ca="1" si="149"/>
        <v>0</v>
      </c>
      <c r="BE42" s="334">
        <f t="shared" ca="1" si="149"/>
        <v>0</v>
      </c>
      <c r="BF42" s="334">
        <f t="shared" ca="1" si="149"/>
        <v>0</v>
      </c>
      <c r="BG42" s="334">
        <f t="shared" ca="1" si="149"/>
        <v>0</v>
      </c>
      <c r="BH42" s="334">
        <f t="shared" ca="1" si="149"/>
        <v>0</v>
      </c>
      <c r="BI42" s="334">
        <f t="shared" ca="1" si="149"/>
        <v>0</v>
      </c>
      <c r="BJ42" s="334">
        <f t="shared" ca="1" si="149"/>
        <v>0.4</v>
      </c>
      <c r="BK42" s="334">
        <f t="shared" ca="1" si="149"/>
        <v>2.4</v>
      </c>
      <c r="BL42" s="334">
        <f t="shared" ca="1" si="149"/>
        <v>7.4</v>
      </c>
      <c r="BM42" s="334">
        <f t="shared" ca="1" si="149"/>
        <v>26.1</v>
      </c>
      <c r="BN42" s="334">
        <f t="shared" ca="1" si="149"/>
        <v>57.7</v>
      </c>
      <c r="BO42" s="334">
        <f t="shared" ca="1" si="149"/>
        <v>99.5</v>
      </c>
      <c r="BP42" s="334">
        <f t="shared" ref="BP42:CO42" ca="1" si="150">IF(BP$1&lt;SUM(rotationlength_pine,replantlag_pine),0,OFFSET($D40,0,BP$1-SUM(rotationlength_pine,replantlag_pine)))</f>
        <v>145.4</v>
      </c>
      <c r="BQ42" s="334">
        <f t="shared" ca="1" si="150"/>
        <v>187.8</v>
      </c>
      <c r="BR42" s="334">
        <f t="shared" ca="1" si="150"/>
        <v>221.3</v>
      </c>
      <c r="BS42" s="334">
        <f t="shared" ca="1" si="150"/>
        <v>251.5</v>
      </c>
      <c r="BT42" s="334">
        <f t="shared" ca="1" si="150"/>
        <v>281</v>
      </c>
      <c r="BU42" s="334">
        <f t="shared" ca="1" si="150"/>
        <v>312.8</v>
      </c>
      <c r="BV42" s="334">
        <f t="shared" ca="1" si="150"/>
        <v>346.9</v>
      </c>
      <c r="BW42" s="334">
        <f t="shared" ca="1" si="150"/>
        <v>383.2</v>
      </c>
      <c r="BX42" s="334">
        <f t="shared" ca="1" si="150"/>
        <v>421.4</v>
      </c>
      <c r="BY42" s="334">
        <f t="shared" ca="1" si="150"/>
        <v>461.1</v>
      </c>
      <c r="BZ42" s="334">
        <f t="shared" ca="1" si="150"/>
        <v>501.8</v>
      </c>
      <c r="CA42" s="334">
        <f t="shared" ca="1" si="150"/>
        <v>542.9</v>
      </c>
      <c r="CB42" s="334">
        <f t="shared" ca="1" si="150"/>
        <v>584.20000000000005</v>
      </c>
      <c r="CC42" s="334">
        <f t="shared" ca="1" si="150"/>
        <v>625.5</v>
      </c>
      <c r="CD42" s="334">
        <f t="shared" ca="1" si="150"/>
        <v>666.2</v>
      </c>
      <c r="CE42" s="334">
        <f t="shared" ca="1" si="150"/>
        <v>706.9</v>
      </c>
      <c r="CF42" s="334">
        <f t="shared" ca="1" si="150"/>
        <v>747.4</v>
      </c>
      <c r="CG42" s="334">
        <f t="shared" ca="1" si="150"/>
        <v>787.6</v>
      </c>
      <c r="CH42" s="334">
        <f t="shared" ca="1" si="150"/>
        <v>827.6</v>
      </c>
      <c r="CI42" s="334">
        <f t="shared" ca="1" si="150"/>
        <v>867</v>
      </c>
      <c r="CJ42" s="334">
        <f t="shared" ca="1" si="150"/>
        <v>906</v>
      </c>
      <c r="CK42" s="334">
        <f t="shared" ca="1" si="150"/>
        <v>944.5</v>
      </c>
      <c r="CL42" s="334">
        <f t="shared" ca="1" si="150"/>
        <v>0</v>
      </c>
      <c r="CM42" s="334">
        <f t="shared" ca="1" si="150"/>
        <v>0</v>
      </c>
      <c r="CN42" s="334">
        <f t="shared" ca="1" si="150"/>
        <v>0</v>
      </c>
      <c r="CO42" s="334">
        <f t="shared" ca="1" si="150"/>
        <v>0</v>
      </c>
      <c r="CP42" s="334">
        <f t="shared" ref="CP42:DI42" ca="1" si="151">IF(CP$1&lt;SUM(rotationlength_pine,replantlag_pine),0,OFFSET($D40,0,CP$1-SUM(rotationlength_pine,replantlag_pine)))</f>
        <v>0</v>
      </c>
      <c r="CQ42" s="334">
        <f t="shared" ca="1" si="151"/>
        <v>0</v>
      </c>
      <c r="CR42" s="334">
        <f t="shared" ca="1" si="151"/>
        <v>0</v>
      </c>
      <c r="CS42" s="334">
        <f t="shared" ca="1" si="151"/>
        <v>0</v>
      </c>
      <c r="CT42" s="334">
        <f t="shared" ca="1" si="151"/>
        <v>0</v>
      </c>
      <c r="CU42" s="334">
        <f t="shared" ca="1" si="151"/>
        <v>0</v>
      </c>
      <c r="CV42" s="334">
        <f t="shared" ca="1" si="151"/>
        <v>0</v>
      </c>
      <c r="CW42" s="334">
        <f t="shared" ca="1" si="151"/>
        <v>0</v>
      </c>
      <c r="CX42" s="334">
        <f t="shared" ca="1" si="151"/>
        <v>0</v>
      </c>
      <c r="CY42" s="334">
        <f t="shared" ca="1" si="151"/>
        <v>0</v>
      </c>
      <c r="CZ42" s="334">
        <f t="shared" ca="1" si="151"/>
        <v>0</v>
      </c>
      <c r="DA42" s="334">
        <f t="shared" ca="1" si="151"/>
        <v>0</v>
      </c>
      <c r="DB42" s="334">
        <f t="shared" ca="1" si="151"/>
        <v>0</v>
      </c>
      <c r="DC42" s="334">
        <f t="shared" ca="1" si="151"/>
        <v>0</v>
      </c>
      <c r="DD42" s="334">
        <f t="shared" ca="1" si="151"/>
        <v>0</v>
      </c>
      <c r="DE42" s="334">
        <f t="shared" ca="1" si="151"/>
        <v>0</v>
      </c>
      <c r="DF42" s="334">
        <f t="shared" ca="1" si="151"/>
        <v>0</v>
      </c>
      <c r="DG42" s="334">
        <f t="shared" ca="1" si="151"/>
        <v>0</v>
      </c>
      <c r="DH42" s="334" t="b">
        <f t="shared" ca="1" si="151"/>
        <v>0</v>
      </c>
      <c r="DI42" s="334" t="b">
        <f t="shared" ca="1" si="151"/>
        <v>0</v>
      </c>
    </row>
    <row r="43" spans="1:113" outlineLevel="1">
      <c r="B43" t="s">
        <v>177</v>
      </c>
      <c r="D43" s="334">
        <f ca="1">IF(D$1&lt;SUM(rotationlength_pine,replantlag_pine),0,OFFSET($D41,0,D$1-SUM(rotationlength_pine,replantlag_pine)))</f>
        <v>0</v>
      </c>
      <c r="E43" s="334">
        <f t="shared" ref="E43:AI43" ca="1" si="152">IF(E$1&lt;SUM(rotationlength_pine,replantlag_pine),0,OFFSET($D41,0,E$1-SUM(rotationlength_pine,replantlag_pine)))</f>
        <v>0</v>
      </c>
      <c r="F43" s="334">
        <f t="shared" ca="1" si="152"/>
        <v>0</v>
      </c>
      <c r="G43" s="334">
        <f t="shared" ca="1" si="152"/>
        <v>0</v>
      </c>
      <c r="H43" s="334">
        <f t="shared" ca="1" si="152"/>
        <v>0</v>
      </c>
      <c r="I43" s="334">
        <f t="shared" ca="1" si="152"/>
        <v>0</v>
      </c>
      <c r="J43" s="334">
        <f t="shared" ca="1" si="152"/>
        <v>0</v>
      </c>
      <c r="K43" s="334">
        <f t="shared" ca="1" si="152"/>
        <v>0</v>
      </c>
      <c r="L43" s="334">
        <f t="shared" ca="1" si="152"/>
        <v>0</v>
      </c>
      <c r="M43" s="334">
        <f t="shared" ca="1" si="152"/>
        <v>0</v>
      </c>
      <c r="N43" s="334">
        <f t="shared" ca="1" si="152"/>
        <v>0</v>
      </c>
      <c r="O43" s="334">
        <f t="shared" ca="1" si="152"/>
        <v>0</v>
      </c>
      <c r="P43" s="334">
        <f t="shared" ca="1" si="152"/>
        <v>0</v>
      </c>
      <c r="Q43" s="334">
        <f t="shared" ca="1" si="152"/>
        <v>0</v>
      </c>
      <c r="R43" s="334">
        <f t="shared" ca="1" si="152"/>
        <v>0</v>
      </c>
      <c r="S43" s="334">
        <f t="shared" ca="1" si="152"/>
        <v>0</v>
      </c>
      <c r="T43" s="334">
        <f t="shared" ca="1" si="152"/>
        <v>0</v>
      </c>
      <c r="U43" s="334">
        <f t="shared" ca="1" si="152"/>
        <v>0</v>
      </c>
      <c r="V43" s="334">
        <f t="shared" ca="1" si="152"/>
        <v>0</v>
      </c>
      <c r="W43" s="334">
        <f t="shared" ca="1" si="152"/>
        <v>0</v>
      </c>
      <c r="X43" s="334">
        <f t="shared" ca="1" si="152"/>
        <v>0</v>
      </c>
      <c r="Y43" s="334">
        <f t="shared" ca="1" si="152"/>
        <v>0</v>
      </c>
      <c r="Z43" s="334">
        <f t="shared" ca="1" si="152"/>
        <v>0</v>
      </c>
      <c r="AA43" s="334">
        <f t="shared" ca="1" si="152"/>
        <v>0</v>
      </c>
      <c r="AB43" s="334">
        <f t="shared" ca="1" si="152"/>
        <v>0</v>
      </c>
      <c r="AC43" s="334">
        <f t="shared" ca="1" si="152"/>
        <v>0</v>
      </c>
      <c r="AD43" s="334">
        <f t="shared" ca="1" si="152"/>
        <v>0</v>
      </c>
      <c r="AE43" s="334">
        <f t="shared" ca="1" si="152"/>
        <v>0</v>
      </c>
      <c r="AF43" s="334">
        <f t="shared" ca="1" si="152"/>
        <v>0</v>
      </c>
      <c r="AG43" s="334">
        <f t="shared" ca="1" si="152"/>
        <v>0</v>
      </c>
      <c r="AH43" s="334">
        <f t="shared" ca="1" si="152"/>
        <v>0</v>
      </c>
      <c r="AI43" s="334">
        <f t="shared" ca="1" si="152"/>
        <v>0</v>
      </c>
      <c r="AJ43" s="334">
        <f t="shared" ref="AJ43:BO43" ca="1" si="153">IF(AJ$1&lt;SUM(rotationlength_pine,replantlag_pine),0,OFFSET($D41,0,AJ$1-SUM(rotationlength_pine,replantlag_pine)))</f>
        <v>0</v>
      </c>
      <c r="AK43" s="334">
        <f t="shared" ca="1" si="153"/>
        <v>0</v>
      </c>
      <c r="AL43" s="334">
        <f t="shared" ca="1" si="153"/>
        <v>0</v>
      </c>
      <c r="AM43" s="334">
        <f t="shared" ca="1" si="153"/>
        <v>0</v>
      </c>
      <c r="AN43" s="334">
        <f t="shared" ca="1" si="153"/>
        <v>0</v>
      </c>
      <c r="AO43" s="334">
        <f t="shared" ca="1" si="153"/>
        <v>0</v>
      </c>
      <c r="AP43" s="334">
        <f t="shared" ca="1" si="153"/>
        <v>0</v>
      </c>
      <c r="AQ43" s="334">
        <f t="shared" ca="1" si="153"/>
        <v>0</v>
      </c>
      <c r="AR43" s="334">
        <f t="shared" ca="1" si="153"/>
        <v>0</v>
      </c>
      <c r="AS43" s="334">
        <f t="shared" ca="1" si="153"/>
        <v>0</v>
      </c>
      <c r="AT43" s="334">
        <f t="shared" ca="1" si="153"/>
        <v>0</v>
      </c>
      <c r="AU43" s="334">
        <f t="shared" ca="1" si="153"/>
        <v>0</v>
      </c>
      <c r="AV43" s="334">
        <f t="shared" ca="1" si="153"/>
        <v>0</v>
      </c>
      <c r="AW43" s="334">
        <f t="shared" ca="1" si="153"/>
        <v>0</v>
      </c>
      <c r="AX43" s="334">
        <f t="shared" ca="1" si="153"/>
        <v>0</v>
      </c>
      <c r="AY43" s="334">
        <f t="shared" ca="1" si="153"/>
        <v>0</v>
      </c>
      <c r="AZ43" s="334">
        <f t="shared" ca="1" si="153"/>
        <v>0</v>
      </c>
      <c r="BA43" s="334">
        <f t="shared" ca="1" si="153"/>
        <v>0</v>
      </c>
      <c r="BB43" s="334">
        <f t="shared" ca="1" si="153"/>
        <v>0</v>
      </c>
      <c r="BC43" s="334">
        <f t="shared" ca="1" si="153"/>
        <v>0</v>
      </c>
      <c r="BD43" s="334">
        <f t="shared" ca="1" si="153"/>
        <v>0</v>
      </c>
      <c r="BE43" s="334">
        <f t="shared" ca="1" si="153"/>
        <v>0</v>
      </c>
      <c r="BF43" s="334">
        <f t="shared" ca="1" si="153"/>
        <v>0</v>
      </c>
      <c r="BG43" s="334">
        <f t="shared" ca="1" si="153"/>
        <v>0</v>
      </c>
      <c r="BH43" s="334">
        <f t="shared" ca="1" si="153"/>
        <v>0</v>
      </c>
      <c r="BI43" s="334">
        <f t="shared" ca="1" si="153"/>
        <v>0</v>
      </c>
      <c r="BJ43" s="334">
        <f t="shared" ca="1" si="153"/>
        <v>0</v>
      </c>
      <c r="BK43" s="334">
        <f t="shared" ca="1" si="153"/>
        <v>0</v>
      </c>
      <c r="BL43" s="334">
        <f t="shared" ca="1" si="153"/>
        <v>0</v>
      </c>
      <c r="BM43" s="334">
        <f t="shared" ca="1" si="153"/>
        <v>0</v>
      </c>
      <c r="BN43" s="334">
        <f t="shared" ca="1" si="153"/>
        <v>0</v>
      </c>
      <c r="BO43" s="334">
        <f t="shared" ca="1" si="153"/>
        <v>0</v>
      </c>
      <c r="BP43" s="334">
        <f t="shared" ref="BP43:CO43" ca="1" si="154">IF(BP$1&lt;SUM(rotationlength_pine,replantlag_pine),0,OFFSET($D41,0,BP$1-SUM(rotationlength_pine,replantlag_pine)))</f>
        <v>0</v>
      </c>
      <c r="BQ43" s="334">
        <f t="shared" ca="1" si="154"/>
        <v>0</v>
      </c>
      <c r="BR43" s="334">
        <f t="shared" ca="1" si="154"/>
        <v>0</v>
      </c>
      <c r="BS43" s="334">
        <f t="shared" ca="1" si="154"/>
        <v>0</v>
      </c>
      <c r="BT43" s="334">
        <f t="shared" ca="1" si="154"/>
        <v>0</v>
      </c>
      <c r="BU43" s="334">
        <f t="shared" ca="1" si="154"/>
        <v>0</v>
      </c>
      <c r="BV43" s="334">
        <f t="shared" ca="1" si="154"/>
        <v>0</v>
      </c>
      <c r="BW43" s="334">
        <f t="shared" ca="1" si="154"/>
        <v>0</v>
      </c>
      <c r="BX43" s="334">
        <f t="shared" ca="1" si="154"/>
        <v>0</v>
      </c>
      <c r="BY43" s="334">
        <f t="shared" ca="1" si="154"/>
        <v>0</v>
      </c>
      <c r="BZ43" s="334">
        <f t="shared" ca="1" si="154"/>
        <v>0</v>
      </c>
      <c r="CA43" s="334">
        <f t="shared" ca="1" si="154"/>
        <v>0</v>
      </c>
      <c r="CB43" s="334">
        <f t="shared" ca="1" si="154"/>
        <v>0</v>
      </c>
      <c r="CC43" s="334">
        <f t="shared" ca="1" si="154"/>
        <v>0</v>
      </c>
      <c r="CD43" s="334">
        <f t="shared" ca="1" si="154"/>
        <v>0</v>
      </c>
      <c r="CE43" s="334">
        <f t="shared" ca="1" si="154"/>
        <v>0</v>
      </c>
      <c r="CF43" s="334">
        <f t="shared" ca="1" si="154"/>
        <v>0</v>
      </c>
      <c r="CG43" s="334">
        <f t="shared" ca="1" si="154"/>
        <v>0</v>
      </c>
      <c r="CH43" s="334">
        <f t="shared" ca="1" si="154"/>
        <v>0</v>
      </c>
      <c r="CI43" s="334">
        <f t="shared" ca="1" si="154"/>
        <v>0</v>
      </c>
      <c r="CJ43" s="334">
        <f t="shared" ca="1" si="154"/>
        <v>0</v>
      </c>
      <c r="CK43" s="334">
        <f t="shared" ca="1" si="154"/>
        <v>0</v>
      </c>
      <c r="CL43" s="334">
        <f t="shared" ca="1" si="154"/>
        <v>343.90999999999997</v>
      </c>
      <c r="CM43" s="334">
        <f t="shared" ca="1" si="154"/>
        <v>309.51900000000001</v>
      </c>
      <c r="CN43" s="334">
        <f t="shared" ca="1" si="154"/>
        <v>275.12799999999999</v>
      </c>
      <c r="CO43" s="334">
        <f t="shared" ca="1" si="154"/>
        <v>240.73699999999997</v>
      </c>
      <c r="CP43" s="334">
        <f t="shared" ref="CP43:DI43" ca="1" si="155">IF(CP$1&lt;SUM(rotationlength_pine,replantlag_pine),0,OFFSET($D41,0,CP$1-SUM(rotationlength_pine,replantlag_pine)))</f>
        <v>206.34599999999998</v>
      </c>
      <c r="CQ43" s="334">
        <f t="shared" ca="1" si="155"/>
        <v>171.95499999999998</v>
      </c>
      <c r="CR43" s="334">
        <f t="shared" ca="1" si="155"/>
        <v>137.56399999999999</v>
      </c>
      <c r="CS43" s="334">
        <f t="shared" ca="1" si="155"/>
        <v>103.173</v>
      </c>
      <c r="CT43" s="334">
        <f t="shared" ca="1" si="155"/>
        <v>68.781999999999982</v>
      </c>
      <c r="CU43" s="334">
        <f t="shared" ca="1" si="155"/>
        <v>34.390999999999991</v>
      </c>
      <c r="CV43" s="334">
        <f t="shared" ca="1" si="155"/>
        <v>0</v>
      </c>
      <c r="CW43" s="334">
        <f t="shared" ca="1" si="155"/>
        <v>0</v>
      </c>
      <c r="CX43" s="334">
        <f t="shared" ca="1" si="155"/>
        <v>0</v>
      </c>
      <c r="CY43" s="334">
        <f t="shared" ca="1" si="155"/>
        <v>0</v>
      </c>
      <c r="CZ43" s="334">
        <f t="shared" ca="1" si="155"/>
        <v>0</v>
      </c>
      <c r="DA43" s="334">
        <f t="shared" ca="1" si="155"/>
        <v>0</v>
      </c>
      <c r="DB43" s="334">
        <f t="shared" ca="1" si="155"/>
        <v>0</v>
      </c>
      <c r="DC43" s="334">
        <f t="shared" ca="1" si="155"/>
        <v>0</v>
      </c>
      <c r="DD43" s="334">
        <f t="shared" ca="1" si="155"/>
        <v>0</v>
      </c>
      <c r="DE43" s="334">
        <f t="shared" ca="1" si="155"/>
        <v>0</v>
      </c>
      <c r="DF43" s="334">
        <f t="shared" ca="1" si="155"/>
        <v>0</v>
      </c>
      <c r="DG43" s="334">
        <f t="shared" ca="1" si="155"/>
        <v>0</v>
      </c>
      <c r="DH43" s="334">
        <f t="shared" ca="1" si="155"/>
        <v>0</v>
      </c>
      <c r="DI43" s="334">
        <f t="shared" ca="1" si="155"/>
        <v>0</v>
      </c>
    </row>
    <row r="44" spans="1:113" outlineLevel="1">
      <c r="A44" s="70" t="s">
        <v>178</v>
      </c>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309"/>
      <c r="AF44" s="309"/>
      <c r="AG44" s="309"/>
      <c r="AH44" s="309"/>
      <c r="AI44" s="309"/>
      <c r="AJ44" s="309"/>
      <c r="AK44" s="309"/>
      <c r="AL44" s="309"/>
      <c r="AM44" s="309"/>
      <c r="AN44" s="309"/>
      <c r="AO44" s="309"/>
      <c r="AP44" s="309"/>
      <c r="AQ44" s="309"/>
      <c r="AR44" s="309"/>
      <c r="AS44" s="309"/>
      <c r="AT44" s="309"/>
      <c r="AU44" s="309"/>
      <c r="AV44" s="309"/>
      <c r="AW44" s="309"/>
      <c r="AX44" s="309"/>
      <c r="AY44" s="309"/>
      <c r="AZ44" s="309"/>
      <c r="BA44" s="309"/>
      <c r="BB44" s="309"/>
      <c r="BC44" s="309"/>
      <c r="BD44" s="309"/>
      <c r="BE44" s="309"/>
      <c r="BF44" s="309"/>
      <c r="BG44" s="309"/>
      <c r="BH44" s="309"/>
      <c r="BI44" s="309"/>
      <c r="BJ44" s="309"/>
      <c r="BK44" s="309"/>
      <c r="BL44" s="309"/>
      <c r="BM44" s="309"/>
      <c r="BN44" s="309"/>
      <c r="BO44" s="309"/>
      <c r="BP44" s="309"/>
      <c r="BQ44" s="309"/>
      <c r="BR44" s="309"/>
      <c r="BS44" s="309"/>
      <c r="BT44" s="309"/>
      <c r="BU44" s="309"/>
      <c r="BV44" s="309"/>
      <c r="BW44" s="309"/>
      <c r="BX44" s="309"/>
      <c r="BY44" s="309"/>
      <c r="BZ44" s="309"/>
      <c r="CA44" s="309"/>
      <c r="CB44" s="309"/>
      <c r="CC44" s="309"/>
      <c r="CD44" s="309"/>
      <c r="CE44" s="309"/>
      <c r="CF44" s="309"/>
      <c r="CG44" s="309"/>
      <c r="CH44" s="309"/>
      <c r="CI44" s="309"/>
      <c r="CJ44" s="309"/>
      <c r="CK44" s="309"/>
      <c r="CL44" s="309"/>
      <c r="CM44" s="309"/>
      <c r="CN44" s="309"/>
      <c r="CO44" s="309"/>
      <c r="CP44" s="309"/>
      <c r="CQ44" s="309"/>
      <c r="CR44" s="309"/>
      <c r="CS44" s="309"/>
      <c r="CT44" s="309"/>
      <c r="CU44" s="309"/>
      <c r="CV44" s="309"/>
      <c r="CW44" s="309"/>
      <c r="CX44" s="309"/>
      <c r="CY44" s="309"/>
      <c r="CZ44" s="309"/>
      <c r="DA44" s="309"/>
      <c r="DB44" s="309"/>
      <c r="DC44" s="309"/>
      <c r="DD44" s="309"/>
      <c r="DE44" s="309"/>
      <c r="DF44" s="309"/>
      <c r="DG44" s="309"/>
      <c r="DH44" s="309"/>
      <c r="DI44" s="309"/>
    </row>
    <row r="45" spans="1:113" outlineLevel="1">
      <c r="B45" t="s">
        <v>179</v>
      </c>
      <c r="D45" s="309">
        <f t="shared" ref="D45:AI45" ca="1" si="156">SUM(D38,D40,D42)</f>
        <v>0.4</v>
      </c>
      <c r="E45" s="309">
        <f t="shared" ca="1" si="156"/>
        <v>2.4</v>
      </c>
      <c r="F45" s="309">
        <f t="shared" ca="1" si="156"/>
        <v>7.4</v>
      </c>
      <c r="G45" s="309">
        <f t="shared" ca="1" si="156"/>
        <v>26.1</v>
      </c>
      <c r="H45" s="309">
        <f t="shared" ca="1" si="156"/>
        <v>57.7</v>
      </c>
      <c r="I45" s="309">
        <f t="shared" ca="1" si="156"/>
        <v>99.5</v>
      </c>
      <c r="J45" s="309">
        <f t="shared" ca="1" si="156"/>
        <v>145.4</v>
      </c>
      <c r="K45" s="309">
        <f t="shared" ca="1" si="156"/>
        <v>187.8</v>
      </c>
      <c r="L45" s="309">
        <f t="shared" ca="1" si="156"/>
        <v>221.3</v>
      </c>
      <c r="M45" s="309">
        <f t="shared" ca="1" si="156"/>
        <v>251.5</v>
      </c>
      <c r="N45" s="309">
        <f t="shared" ca="1" si="156"/>
        <v>281</v>
      </c>
      <c r="O45" s="309">
        <f t="shared" ca="1" si="156"/>
        <v>312.8</v>
      </c>
      <c r="P45" s="309">
        <f t="shared" ca="1" si="156"/>
        <v>346.9</v>
      </c>
      <c r="Q45" s="309">
        <f t="shared" ca="1" si="156"/>
        <v>383.2</v>
      </c>
      <c r="R45" s="309">
        <f t="shared" ca="1" si="156"/>
        <v>421.4</v>
      </c>
      <c r="S45" s="309">
        <f t="shared" ca="1" si="156"/>
        <v>461.1</v>
      </c>
      <c r="T45" s="309">
        <f t="shared" ca="1" si="156"/>
        <v>501.8</v>
      </c>
      <c r="U45" s="309">
        <f t="shared" ca="1" si="156"/>
        <v>542.9</v>
      </c>
      <c r="V45" s="309">
        <f t="shared" ca="1" si="156"/>
        <v>584.20000000000005</v>
      </c>
      <c r="W45" s="309">
        <f t="shared" ca="1" si="156"/>
        <v>625.5</v>
      </c>
      <c r="X45" s="309">
        <f t="shared" ca="1" si="156"/>
        <v>666.2</v>
      </c>
      <c r="Y45" s="309">
        <f t="shared" ca="1" si="156"/>
        <v>706.9</v>
      </c>
      <c r="Z45" s="309">
        <f t="shared" ca="1" si="156"/>
        <v>747.4</v>
      </c>
      <c r="AA45" s="309">
        <f t="shared" ca="1" si="156"/>
        <v>787.6</v>
      </c>
      <c r="AB45" s="309">
        <f t="shared" ca="1" si="156"/>
        <v>827.6</v>
      </c>
      <c r="AC45" s="309">
        <f t="shared" ca="1" si="156"/>
        <v>867</v>
      </c>
      <c r="AD45" s="309">
        <f t="shared" ca="1" si="156"/>
        <v>906</v>
      </c>
      <c r="AE45" s="309">
        <f t="shared" ca="1" si="156"/>
        <v>944.5</v>
      </c>
      <c r="AF45" s="309">
        <f t="shared" ca="1" si="156"/>
        <v>0</v>
      </c>
      <c r="AG45" s="309">
        <f t="shared" ca="1" si="156"/>
        <v>0.4</v>
      </c>
      <c r="AH45" s="309">
        <f t="shared" ca="1" si="156"/>
        <v>2.4</v>
      </c>
      <c r="AI45" s="309">
        <f t="shared" ca="1" si="156"/>
        <v>7.4</v>
      </c>
      <c r="AJ45" s="309">
        <f t="shared" ref="AJ45:BO45" ca="1" si="157">SUM(AJ38,AJ40,AJ42)</f>
        <v>26.1</v>
      </c>
      <c r="AK45" s="309">
        <f t="shared" ca="1" si="157"/>
        <v>57.7</v>
      </c>
      <c r="AL45" s="309">
        <f t="shared" ca="1" si="157"/>
        <v>99.5</v>
      </c>
      <c r="AM45" s="309">
        <f t="shared" ca="1" si="157"/>
        <v>145.4</v>
      </c>
      <c r="AN45" s="309">
        <f t="shared" ca="1" si="157"/>
        <v>187.8</v>
      </c>
      <c r="AO45" s="309">
        <f t="shared" ca="1" si="157"/>
        <v>221.3</v>
      </c>
      <c r="AP45" s="309">
        <f t="shared" ca="1" si="157"/>
        <v>251.5</v>
      </c>
      <c r="AQ45" s="309">
        <f t="shared" ca="1" si="157"/>
        <v>281</v>
      </c>
      <c r="AR45" s="309">
        <f t="shared" ca="1" si="157"/>
        <v>312.8</v>
      </c>
      <c r="AS45" s="309">
        <f t="shared" ca="1" si="157"/>
        <v>346.9</v>
      </c>
      <c r="AT45" s="309">
        <f t="shared" ca="1" si="157"/>
        <v>383.2</v>
      </c>
      <c r="AU45" s="309">
        <f t="shared" ca="1" si="157"/>
        <v>421.4</v>
      </c>
      <c r="AV45" s="309">
        <f t="shared" ca="1" si="157"/>
        <v>461.1</v>
      </c>
      <c r="AW45" s="309">
        <f t="shared" ca="1" si="157"/>
        <v>501.8</v>
      </c>
      <c r="AX45" s="309">
        <f t="shared" ca="1" si="157"/>
        <v>542.9</v>
      </c>
      <c r="AY45" s="309">
        <f t="shared" ca="1" si="157"/>
        <v>584.20000000000005</v>
      </c>
      <c r="AZ45" s="309">
        <f t="shared" ca="1" si="157"/>
        <v>625.5</v>
      </c>
      <c r="BA45" s="309">
        <f t="shared" ca="1" si="157"/>
        <v>666.2</v>
      </c>
      <c r="BB45" s="309">
        <f t="shared" ca="1" si="157"/>
        <v>706.9</v>
      </c>
      <c r="BC45" s="309">
        <f t="shared" ca="1" si="157"/>
        <v>747.4</v>
      </c>
      <c r="BD45" s="309">
        <f t="shared" ca="1" si="157"/>
        <v>787.6</v>
      </c>
      <c r="BE45" s="309">
        <f t="shared" ca="1" si="157"/>
        <v>827.6</v>
      </c>
      <c r="BF45" s="309">
        <f t="shared" ca="1" si="157"/>
        <v>867</v>
      </c>
      <c r="BG45" s="309">
        <f t="shared" ca="1" si="157"/>
        <v>906</v>
      </c>
      <c r="BH45" s="309">
        <f t="shared" ca="1" si="157"/>
        <v>944.5</v>
      </c>
      <c r="BI45" s="309">
        <f t="shared" ca="1" si="157"/>
        <v>0</v>
      </c>
      <c r="BJ45" s="309">
        <f t="shared" ca="1" si="157"/>
        <v>0.4</v>
      </c>
      <c r="BK45" s="309">
        <f t="shared" ca="1" si="157"/>
        <v>2.4</v>
      </c>
      <c r="BL45" s="309">
        <f t="shared" ca="1" si="157"/>
        <v>7.4</v>
      </c>
      <c r="BM45" s="309">
        <f t="shared" ca="1" si="157"/>
        <v>26.1</v>
      </c>
      <c r="BN45" s="309">
        <f t="shared" ca="1" si="157"/>
        <v>57.7</v>
      </c>
      <c r="BO45" s="309">
        <f t="shared" ca="1" si="157"/>
        <v>99.5</v>
      </c>
      <c r="BP45" s="309">
        <f t="shared" ref="BP45:CO45" ca="1" si="158">SUM(BP38,BP40,BP42)</f>
        <v>145.4</v>
      </c>
      <c r="BQ45" s="309">
        <f t="shared" ca="1" si="158"/>
        <v>187.8</v>
      </c>
      <c r="BR45" s="309">
        <f t="shared" ca="1" si="158"/>
        <v>221.3</v>
      </c>
      <c r="BS45" s="309">
        <f t="shared" ca="1" si="158"/>
        <v>251.5</v>
      </c>
      <c r="BT45" s="309">
        <f t="shared" ca="1" si="158"/>
        <v>281</v>
      </c>
      <c r="BU45" s="309">
        <f t="shared" ca="1" si="158"/>
        <v>312.8</v>
      </c>
      <c r="BV45" s="309">
        <f t="shared" ca="1" si="158"/>
        <v>346.9</v>
      </c>
      <c r="BW45" s="309">
        <f t="shared" ca="1" si="158"/>
        <v>383.2</v>
      </c>
      <c r="BX45" s="309">
        <f t="shared" ca="1" si="158"/>
        <v>421.4</v>
      </c>
      <c r="BY45" s="309">
        <f t="shared" ca="1" si="158"/>
        <v>461.1</v>
      </c>
      <c r="BZ45" s="309">
        <f t="shared" ca="1" si="158"/>
        <v>501.8</v>
      </c>
      <c r="CA45" s="309">
        <f t="shared" ca="1" si="158"/>
        <v>542.9</v>
      </c>
      <c r="CB45" s="309">
        <f t="shared" ca="1" si="158"/>
        <v>584.20000000000005</v>
      </c>
      <c r="CC45" s="309">
        <f t="shared" ca="1" si="158"/>
        <v>625.5</v>
      </c>
      <c r="CD45" s="309">
        <f t="shared" ca="1" si="158"/>
        <v>666.2</v>
      </c>
      <c r="CE45" s="309">
        <f t="shared" ca="1" si="158"/>
        <v>706.9</v>
      </c>
      <c r="CF45" s="309">
        <f t="shared" ca="1" si="158"/>
        <v>747.4</v>
      </c>
      <c r="CG45" s="309">
        <f t="shared" ca="1" si="158"/>
        <v>787.6</v>
      </c>
      <c r="CH45" s="309">
        <f t="shared" ca="1" si="158"/>
        <v>827.6</v>
      </c>
      <c r="CI45" s="309">
        <f t="shared" ca="1" si="158"/>
        <v>867</v>
      </c>
      <c r="CJ45" s="309">
        <f t="shared" ca="1" si="158"/>
        <v>906</v>
      </c>
      <c r="CK45" s="309">
        <f t="shared" ca="1" si="158"/>
        <v>944.5</v>
      </c>
      <c r="CL45" s="309">
        <f t="shared" ca="1" si="158"/>
        <v>0</v>
      </c>
      <c r="CM45" s="309">
        <f t="shared" ca="1" si="158"/>
        <v>0</v>
      </c>
      <c r="CN45" s="309">
        <f t="shared" ca="1" si="158"/>
        <v>0</v>
      </c>
      <c r="CO45" s="309">
        <f t="shared" ca="1" si="158"/>
        <v>0</v>
      </c>
      <c r="CP45" s="309">
        <f t="shared" ref="CP45:DI45" ca="1" si="159">SUM(CP38,CP40,CP42)</f>
        <v>0</v>
      </c>
      <c r="CQ45" s="309">
        <f t="shared" ca="1" si="159"/>
        <v>0</v>
      </c>
      <c r="CR45" s="309">
        <f t="shared" ca="1" si="159"/>
        <v>0</v>
      </c>
      <c r="CS45" s="309">
        <f t="shared" ca="1" si="159"/>
        <v>0</v>
      </c>
      <c r="CT45" s="309">
        <f t="shared" ca="1" si="159"/>
        <v>0</v>
      </c>
      <c r="CU45" s="309">
        <f t="shared" ca="1" si="159"/>
        <v>0</v>
      </c>
      <c r="CV45" s="309">
        <f t="shared" ca="1" si="159"/>
        <v>0</v>
      </c>
      <c r="CW45" s="309">
        <f t="shared" ca="1" si="159"/>
        <v>0</v>
      </c>
      <c r="CX45" s="309">
        <f t="shared" ca="1" si="159"/>
        <v>0</v>
      </c>
      <c r="CY45" s="309">
        <f t="shared" ca="1" si="159"/>
        <v>0</v>
      </c>
      <c r="CZ45" s="309">
        <f t="shared" ca="1" si="159"/>
        <v>0</v>
      </c>
      <c r="DA45" s="309">
        <f t="shared" ca="1" si="159"/>
        <v>0</v>
      </c>
      <c r="DB45" s="309">
        <f t="shared" ca="1" si="159"/>
        <v>0</v>
      </c>
      <c r="DC45" s="309">
        <f t="shared" ca="1" si="159"/>
        <v>0</v>
      </c>
      <c r="DD45" s="309">
        <f t="shared" ca="1" si="159"/>
        <v>0</v>
      </c>
      <c r="DE45" s="309">
        <f t="shared" ca="1" si="159"/>
        <v>0</v>
      </c>
      <c r="DF45" s="309">
        <f t="shared" ca="1" si="159"/>
        <v>0</v>
      </c>
      <c r="DG45" s="309">
        <f t="shared" ca="1" si="159"/>
        <v>0</v>
      </c>
      <c r="DH45" s="309">
        <f t="shared" ca="1" si="159"/>
        <v>0</v>
      </c>
      <c r="DI45" s="309">
        <f t="shared" ca="1" si="159"/>
        <v>0</v>
      </c>
    </row>
    <row r="46" spans="1:113" outlineLevel="1">
      <c r="B46" t="s">
        <v>180</v>
      </c>
      <c r="D46" s="309">
        <f t="shared" ref="D46:AI46" ca="1" si="160">SUM(D39,D41,D43)</f>
        <v>0</v>
      </c>
      <c r="E46" s="309">
        <f t="shared" ca="1" si="160"/>
        <v>0</v>
      </c>
      <c r="F46" s="309">
        <f t="shared" ca="1" si="160"/>
        <v>0</v>
      </c>
      <c r="G46" s="309">
        <f t="shared" ca="1" si="160"/>
        <v>0</v>
      </c>
      <c r="H46" s="309">
        <f t="shared" ca="1" si="160"/>
        <v>0</v>
      </c>
      <c r="I46" s="309">
        <f t="shared" ca="1" si="160"/>
        <v>0</v>
      </c>
      <c r="J46" s="309">
        <f t="shared" ca="1" si="160"/>
        <v>0</v>
      </c>
      <c r="K46" s="309">
        <f t="shared" ca="1" si="160"/>
        <v>0</v>
      </c>
      <c r="L46" s="309">
        <f t="shared" ca="1" si="160"/>
        <v>0</v>
      </c>
      <c r="M46" s="309">
        <f t="shared" ca="1" si="160"/>
        <v>0</v>
      </c>
      <c r="N46" s="309">
        <f t="shared" ca="1" si="160"/>
        <v>0</v>
      </c>
      <c r="O46" s="309">
        <f t="shared" ca="1" si="160"/>
        <v>0</v>
      </c>
      <c r="P46" s="309">
        <f t="shared" ca="1" si="160"/>
        <v>0</v>
      </c>
      <c r="Q46" s="309">
        <f t="shared" ca="1" si="160"/>
        <v>0</v>
      </c>
      <c r="R46" s="309">
        <f t="shared" ca="1" si="160"/>
        <v>0</v>
      </c>
      <c r="S46" s="309">
        <f t="shared" ca="1" si="160"/>
        <v>0</v>
      </c>
      <c r="T46" s="309">
        <f t="shared" ca="1" si="160"/>
        <v>0</v>
      </c>
      <c r="U46" s="309">
        <f t="shared" ca="1" si="160"/>
        <v>0</v>
      </c>
      <c r="V46" s="309">
        <f t="shared" ca="1" si="160"/>
        <v>0</v>
      </c>
      <c r="W46" s="309">
        <f t="shared" ca="1" si="160"/>
        <v>0</v>
      </c>
      <c r="X46" s="309">
        <f t="shared" ca="1" si="160"/>
        <v>0</v>
      </c>
      <c r="Y46" s="309">
        <f t="shared" ca="1" si="160"/>
        <v>0</v>
      </c>
      <c r="Z46" s="309">
        <f t="shared" ca="1" si="160"/>
        <v>0</v>
      </c>
      <c r="AA46" s="309">
        <f t="shared" ca="1" si="160"/>
        <v>0</v>
      </c>
      <c r="AB46" s="309">
        <f t="shared" ca="1" si="160"/>
        <v>0</v>
      </c>
      <c r="AC46" s="309">
        <f t="shared" ca="1" si="160"/>
        <v>0</v>
      </c>
      <c r="AD46" s="309">
        <f t="shared" ca="1" si="160"/>
        <v>0</v>
      </c>
      <c r="AE46" s="309">
        <f t="shared" ca="1" si="160"/>
        <v>0</v>
      </c>
      <c r="AF46" s="309">
        <f t="shared" ca="1" si="160"/>
        <v>343.90999999999997</v>
      </c>
      <c r="AG46" s="309">
        <f t="shared" ca="1" si="160"/>
        <v>309.51900000000001</v>
      </c>
      <c r="AH46" s="309">
        <f t="shared" ca="1" si="160"/>
        <v>275.12799999999999</v>
      </c>
      <c r="AI46" s="309">
        <f t="shared" ca="1" si="160"/>
        <v>240.73699999999997</v>
      </c>
      <c r="AJ46" s="309">
        <f t="shared" ref="AJ46:BO46" ca="1" si="161">SUM(AJ39,AJ41,AJ43)</f>
        <v>206.34599999999998</v>
      </c>
      <c r="AK46" s="309">
        <f t="shared" ca="1" si="161"/>
        <v>171.95499999999998</v>
      </c>
      <c r="AL46" s="309">
        <f t="shared" ca="1" si="161"/>
        <v>137.56399999999999</v>
      </c>
      <c r="AM46" s="309">
        <f t="shared" ca="1" si="161"/>
        <v>103.173</v>
      </c>
      <c r="AN46" s="309">
        <f t="shared" ca="1" si="161"/>
        <v>68.781999999999982</v>
      </c>
      <c r="AO46" s="309">
        <f t="shared" ca="1" si="161"/>
        <v>34.390999999999991</v>
      </c>
      <c r="AP46" s="309">
        <f t="shared" ca="1" si="161"/>
        <v>0</v>
      </c>
      <c r="AQ46" s="309">
        <f t="shared" ca="1" si="161"/>
        <v>0</v>
      </c>
      <c r="AR46" s="309">
        <f t="shared" ca="1" si="161"/>
        <v>0</v>
      </c>
      <c r="AS46" s="309">
        <f t="shared" ca="1" si="161"/>
        <v>0</v>
      </c>
      <c r="AT46" s="309">
        <f t="shared" ca="1" si="161"/>
        <v>0</v>
      </c>
      <c r="AU46" s="309">
        <f t="shared" ca="1" si="161"/>
        <v>0</v>
      </c>
      <c r="AV46" s="309">
        <f t="shared" ca="1" si="161"/>
        <v>0</v>
      </c>
      <c r="AW46" s="309">
        <f t="shared" ca="1" si="161"/>
        <v>0</v>
      </c>
      <c r="AX46" s="309">
        <f t="shared" ca="1" si="161"/>
        <v>0</v>
      </c>
      <c r="AY46" s="309">
        <f t="shared" ca="1" si="161"/>
        <v>0</v>
      </c>
      <c r="AZ46" s="309">
        <f t="shared" ca="1" si="161"/>
        <v>0</v>
      </c>
      <c r="BA46" s="309">
        <f t="shared" ca="1" si="161"/>
        <v>0</v>
      </c>
      <c r="BB46" s="309">
        <f t="shared" ca="1" si="161"/>
        <v>0</v>
      </c>
      <c r="BC46" s="309">
        <f t="shared" ca="1" si="161"/>
        <v>0</v>
      </c>
      <c r="BD46" s="309">
        <f t="shared" ca="1" si="161"/>
        <v>0</v>
      </c>
      <c r="BE46" s="309">
        <f t="shared" ca="1" si="161"/>
        <v>0</v>
      </c>
      <c r="BF46" s="309">
        <f t="shared" ca="1" si="161"/>
        <v>0</v>
      </c>
      <c r="BG46" s="309">
        <f t="shared" ca="1" si="161"/>
        <v>0</v>
      </c>
      <c r="BH46" s="309">
        <f t="shared" ca="1" si="161"/>
        <v>0</v>
      </c>
      <c r="BI46" s="309">
        <f t="shared" ca="1" si="161"/>
        <v>343.90999999999997</v>
      </c>
      <c r="BJ46" s="309">
        <f t="shared" ca="1" si="161"/>
        <v>309.51900000000001</v>
      </c>
      <c r="BK46" s="309">
        <f t="shared" ca="1" si="161"/>
        <v>275.12799999999999</v>
      </c>
      <c r="BL46" s="309">
        <f t="shared" ca="1" si="161"/>
        <v>240.73699999999997</v>
      </c>
      <c r="BM46" s="309">
        <f t="shared" ca="1" si="161"/>
        <v>206.34599999999998</v>
      </c>
      <c r="BN46" s="309">
        <f t="shared" ca="1" si="161"/>
        <v>171.95499999999998</v>
      </c>
      <c r="BO46" s="309">
        <f t="shared" ca="1" si="161"/>
        <v>137.56399999999999</v>
      </c>
      <c r="BP46" s="309">
        <f t="shared" ref="BP46:CO46" ca="1" si="162">SUM(BP39,BP41,BP43)</f>
        <v>103.173</v>
      </c>
      <c r="BQ46" s="309">
        <f t="shared" ca="1" si="162"/>
        <v>68.781999999999982</v>
      </c>
      <c r="BR46" s="309">
        <f t="shared" ca="1" si="162"/>
        <v>34.390999999999991</v>
      </c>
      <c r="BS46" s="309">
        <f t="shared" ca="1" si="162"/>
        <v>0</v>
      </c>
      <c r="BT46" s="309">
        <f t="shared" ca="1" si="162"/>
        <v>0</v>
      </c>
      <c r="BU46" s="309">
        <f t="shared" ca="1" si="162"/>
        <v>0</v>
      </c>
      <c r="BV46" s="309">
        <f t="shared" ca="1" si="162"/>
        <v>0</v>
      </c>
      <c r="BW46" s="309">
        <f t="shared" ca="1" si="162"/>
        <v>0</v>
      </c>
      <c r="BX46" s="309">
        <f t="shared" ca="1" si="162"/>
        <v>0</v>
      </c>
      <c r="BY46" s="309">
        <f t="shared" ca="1" si="162"/>
        <v>0</v>
      </c>
      <c r="BZ46" s="309">
        <f t="shared" ca="1" si="162"/>
        <v>0</v>
      </c>
      <c r="CA46" s="309">
        <f t="shared" ca="1" si="162"/>
        <v>0</v>
      </c>
      <c r="CB46" s="309">
        <f t="shared" ca="1" si="162"/>
        <v>0</v>
      </c>
      <c r="CC46" s="309">
        <f t="shared" ca="1" si="162"/>
        <v>0</v>
      </c>
      <c r="CD46" s="309">
        <f t="shared" ca="1" si="162"/>
        <v>0</v>
      </c>
      <c r="CE46" s="309">
        <f t="shared" ca="1" si="162"/>
        <v>0</v>
      </c>
      <c r="CF46" s="309">
        <f t="shared" ca="1" si="162"/>
        <v>0</v>
      </c>
      <c r="CG46" s="309">
        <f t="shared" ca="1" si="162"/>
        <v>0</v>
      </c>
      <c r="CH46" s="309">
        <f t="shared" ca="1" si="162"/>
        <v>0</v>
      </c>
      <c r="CI46" s="309">
        <f t="shared" ca="1" si="162"/>
        <v>0</v>
      </c>
      <c r="CJ46" s="309">
        <f t="shared" ca="1" si="162"/>
        <v>0</v>
      </c>
      <c r="CK46" s="309">
        <f t="shared" ca="1" si="162"/>
        <v>0</v>
      </c>
      <c r="CL46" s="309">
        <f t="shared" ca="1" si="162"/>
        <v>343.90999999999997</v>
      </c>
      <c r="CM46" s="309">
        <f t="shared" ca="1" si="162"/>
        <v>309.51900000000001</v>
      </c>
      <c r="CN46" s="309">
        <f t="shared" ca="1" si="162"/>
        <v>275.12799999999999</v>
      </c>
      <c r="CO46" s="309">
        <f t="shared" ca="1" si="162"/>
        <v>240.73699999999997</v>
      </c>
      <c r="CP46" s="309">
        <f t="shared" ref="CP46:DI46" ca="1" si="163">SUM(CP39,CP41,CP43)</f>
        <v>206.34599999999998</v>
      </c>
      <c r="CQ46" s="309">
        <f t="shared" ca="1" si="163"/>
        <v>171.95499999999998</v>
      </c>
      <c r="CR46" s="309">
        <f t="shared" ca="1" si="163"/>
        <v>137.56399999999999</v>
      </c>
      <c r="CS46" s="309">
        <f t="shared" ca="1" si="163"/>
        <v>103.173</v>
      </c>
      <c r="CT46" s="309">
        <f t="shared" ca="1" si="163"/>
        <v>68.781999999999982</v>
      </c>
      <c r="CU46" s="309">
        <f t="shared" ca="1" si="163"/>
        <v>34.390999999999991</v>
      </c>
      <c r="CV46" s="309">
        <f t="shared" ca="1" si="163"/>
        <v>0</v>
      </c>
      <c r="CW46" s="309">
        <f t="shared" ca="1" si="163"/>
        <v>0</v>
      </c>
      <c r="CX46" s="309">
        <f t="shared" ca="1" si="163"/>
        <v>0</v>
      </c>
      <c r="CY46" s="309">
        <f t="shared" ca="1" si="163"/>
        <v>0</v>
      </c>
      <c r="CZ46" s="309">
        <f t="shared" ca="1" si="163"/>
        <v>0</v>
      </c>
      <c r="DA46" s="309">
        <f t="shared" ca="1" si="163"/>
        <v>0</v>
      </c>
      <c r="DB46" s="309">
        <f t="shared" ca="1" si="163"/>
        <v>0</v>
      </c>
      <c r="DC46" s="309">
        <f t="shared" ca="1" si="163"/>
        <v>0</v>
      </c>
      <c r="DD46" s="309">
        <f t="shared" ca="1" si="163"/>
        <v>0</v>
      </c>
      <c r="DE46" s="309">
        <f t="shared" ca="1" si="163"/>
        <v>0</v>
      </c>
      <c r="DF46" s="309">
        <f t="shared" ca="1" si="163"/>
        <v>0</v>
      </c>
      <c r="DG46" s="309">
        <f t="shared" ca="1" si="163"/>
        <v>0</v>
      </c>
      <c r="DH46" s="309">
        <f t="shared" ca="1" si="163"/>
        <v>0</v>
      </c>
      <c r="DI46" s="309">
        <f t="shared" ca="1" si="163"/>
        <v>0</v>
      </c>
    </row>
    <row r="47" spans="1:113" outlineLevel="1">
      <c r="B47" s="65" t="s">
        <v>116</v>
      </c>
      <c r="C47" s="65"/>
      <c r="D47" s="335">
        <f t="shared" ref="D47:AI47" ca="1" si="164">SUM(D38:D43)</f>
        <v>0.4</v>
      </c>
      <c r="E47" s="335">
        <f t="shared" ca="1" si="164"/>
        <v>2.4</v>
      </c>
      <c r="F47" s="335">
        <f t="shared" ca="1" si="164"/>
        <v>7.4</v>
      </c>
      <c r="G47" s="335">
        <f t="shared" ca="1" si="164"/>
        <v>26.1</v>
      </c>
      <c r="H47" s="335">
        <f t="shared" ca="1" si="164"/>
        <v>57.7</v>
      </c>
      <c r="I47" s="335">
        <f t="shared" ca="1" si="164"/>
        <v>99.5</v>
      </c>
      <c r="J47" s="335">
        <f t="shared" ca="1" si="164"/>
        <v>145.4</v>
      </c>
      <c r="K47" s="335">
        <f t="shared" ca="1" si="164"/>
        <v>187.8</v>
      </c>
      <c r="L47" s="335">
        <f t="shared" ca="1" si="164"/>
        <v>221.3</v>
      </c>
      <c r="M47" s="335">
        <f t="shared" ca="1" si="164"/>
        <v>251.5</v>
      </c>
      <c r="N47" s="335">
        <f t="shared" ca="1" si="164"/>
        <v>281</v>
      </c>
      <c r="O47" s="335">
        <f t="shared" ca="1" si="164"/>
        <v>312.8</v>
      </c>
      <c r="P47" s="335">
        <f t="shared" ca="1" si="164"/>
        <v>346.9</v>
      </c>
      <c r="Q47" s="335">
        <f t="shared" ca="1" si="164"/>
        <v>383.2</v>
      </c>
      <c r="R47" s="335">
        <f t="shared" ca="1" si="164"/>
        <v>421.4</v>
      </c>
      <c r="S47" s="335">
        <f t="shared" ca="1" si="164"/>
        <v>461.1</v>
      </c>
      <c r="T47" s="335">
        <f t="shared" ca="1" si="164"/>
        <v>501.8</v>
      </c>
      <c r="U47" s="335">
        <f t="shared" ca="1" si="164"/>
        <v>542.9</v>
      </c>
      <c r="V47" s="335">
        <f t="shared" ca="1" si="164"/>
        <v>584.20000000000005</v>
      </c>
      <c r="W47" s="335">
        <f t="shared" ca="1" si="164"/>
        <v>625.5</v>
      </c>
      <c r="X47" s="335">
        <f t="shared" ca="1" si="164"/>
        <v>666.2</v>
      </c>
      <c r="Y47" s="335">
        <f t="shared" ca="1" si="164"/>
        <v>706.9</v>
      </c>
      <c r="Z47" s="335">
        <f t="shared" ca="1" si="164"/>
        <v>747.4</v>
      </c>
      <c r="AA47" s="335">
        <f t="shared" ca="1" si="164"/>
        <v>787.6</v>
      </c>
      <c r="AB47" s="335">
        <f t="shared" ca="1" si="164"/>
        <v>827.6</v>
      </c>
      <c r="AC47" s="335">
        <f t="shared" ca="1" si="164"/>
        <v>867</v>
      </c>
      <c r="AD47" s="335">
        <f t="shared" ca="1" si="164"/>
        <v>906</v>
      </c>
      <c r="AE47" s="335">
        <f t="shared" ca="1" si="164"/>
        <v>944.5</v>
      </c>
      <c r="AF47" s="335">
        <f t="shared" ca="1" si="164"/>
        <v>343.90999999999997</v>
      </c>
      <c r="AG47" s="335">
        <f t="shared" ca="1" si="164"/>
        <v>309.91899999999998</v>
      </c>
      <c r="AH47" s="335">
        <f t="shared" ca="1" si="164"/>
        <v>277.52799999999996</v>
      </c>
      <c r="AI47" s="335">
        <f t="shared" ca="1" si="164"/>
        <v>248.13699999999997</v>
      </c>
      <c r="AJ47" s="335">
        <f t="shared" ref="AJ47:BO47" ca="1" si="165">SUM(AJ38:AJ43)</f>
        <v>232.44599999999997</v>
      </c>
      <c r="AK47" s="335">
        <f t="shared" ca="1" si="165"/>
        <v>229.65499999999997</v>
      </c>
      <c r="AL47" s="335">
        <f t="shared" ca="1" si="165"/>
        <v>237.06399999999999</v>
      </c>
      <c r="AM47" s="335">
        <f t="shared" ca="1" si="165"/>
        <v>248.57300000000001</v>
      </c>
      <c r="AN47" s="335">
        <f t="shared" ca="1" si="165"/>
        <v>256.58199999999999</v>
      </c>
      <c r="AO47" s="335">
        <f t="shared" ca="1" si="165"/>
        <v>255.691</v>
      </c>
      <c r="AP47" s="335">
        <f t="shared" ca="1" si="165"/>
        <v>251.5</v>
      </c>
      <c r="AQ47" s="335">
        <f t="shared" ca="1" si="165"/>
        <v>281</v>
      </c>
      <c r="AR47" s="335">
        <f t="shared" ca="1" si="165"/>
        <v>312.8</v>
      </c>
      <c r="AS47" s="335">
        <f t="shared" ca="1" si="165"/>
        <v>346.9</v>
      </c>
      <c r="AT47" s="335">
        <f t="shared" ca="1" si="165"/>
        <v>383.2</v>
      </c>
      <c r="AU47" s="335">
        <f t="shared" ca="1" si="165"/>
        <v>421.4</v>
      </c>
      <c r="AV47" s="335">
        <f t="shared" ca="1" si="165"/>
        <v>461.1</v>
      </c>
      <c r="AW47" s="335">
        <f t="shared" ca="1" si="165"/>
        <v>501.8</v>
      </c>
      <c r="AX47" s="335">
        <f t="shared" ca="1" si="165"/>
        <v>542.9</v>
      </c>
      <c r="AY47" s="335">
        <f t="shared" ca="1" si="165"/>
        <v>584.20000000000005</v>
      </c>
      <c r="AZ47" s="335">
        <f t="shared" ca="1" si="165"/>
        <v>625.5</v>
      </c>
      <c r="BA47" s="335">
        <f t="shared" ca="1" si="165"/>
        <v>666.2</v>
      </c>
      <c r="BB47" s="335">
        <f t="shared" ca="1" si="165"/>
        <v>706.9</v>
      </c>
      <c r="BC47" s="335">
        <f t="shared" ca="1" si="165"/>
        <v>747.4</v>
      </c>
      <c r="BD47" s="335">
        <f t="shared" ca="1" si="165"/>
        <v>787.6</v>
      </c>
      <c r="BE47" s="335">
        <f t="shared" ca="1" si="165"/>
        <v>827.6</v>
      </c>
      <c r="BF47" s="335">
        <f t="shared" ca="1" si="165"/>
        <v>867</v>
      </c>
      <c r="BG47" s="335">
        <f t="shared" ca="1" si="165"/>
        <v>906</v>
      </c>
      <c r="BH47" s="335">
        <f t="shared" ca="1" si="165"/>
        <v>944.5</v>
      </c>
      <c r="BI47" s="335">
        <f t="shared" ca="1" si="165"/>
        <v>343.90999999999997</v>
      </c>
      <c r="BJ47" s="335">
        <f t="shared" ca="1" si="165"/>
        <v>309.91899999999998</v>
      </c>
      <c r="BK47" s="335">
        <f t="shared" ca="1" si="165"/>
        <v>277.52799999999996</v>
      </c>
      <c r="BL47" s="335">
        <f t="shared" ca="1" si="165"/>
        <v>248.13699999999997</v>
      </c>
      <c r="BM47" s="335">
        <f t="shared" ca="1" si="165"/>
        <v>232.44599999999997</v>
      </c>
      <c r="BN47" s="335">
        <f t="shared" ca="1" si="165"/>
        <v>229.65499999999997</v>
      </c>
      <c r="BO47" s="335">
        <f t="shared" ca="1" si="165"/>
        <v>237.06399999999999</v>
      </c>
      <c r="BP47" s="335">
        <f t="shared" ref="BP47:CO47" ca="1" si="166">SUM(BP38:BP43)</f>
        <v>248.57300000000001</v>
      </c>
      <c r="BQ47" s="335">
        <f t="shared" ca="1" si="166"/>
        <v>256.58199999999999</v>
      </c>
      <c r="BR47" s="335">
        <f t="shared" ca="1" si="166"/>
        <v>255.691</v>
      </c>
      <c r="BS47" s="335">
        <f t="shared" ca="1" si="166"/>
        <v>251.5</v>
      </c>
      <c r="BT47" s="335">
        <f t="shared" ca="1" si="166"/>
        <v>281</v>
      </c>
      <c r="BU47" s="335">
        <f t="shared" ca="1" si="166"/>
        <v>312.8</v>
      </c>
      <c r="BV47" s="335">
        <f t="shared" ca="1" si="166"/>
        <v>346.9</v>
      </c>
      <c r="BW47" s="335">
        <f t="shared" ca="1" si="166"/>
        <v>383.2</v>
      </c>
      <c r="BX47" s="335">
        <f t="shared" ca="1" si="166"/>
        <v>421.4</v>
      </c>
      <c r="BY47" s="335">
        <f t="shared" ca="1" si="166"/>
        <v>461.1</v>
      </c>
      <c r="BZ47" s="335">
        <f t="shared" ca="1" si="166"/>
        <v>501.8</v>
      </c>
      <c r="CA47" s="335">
        <f t="shared" ca="1" si="166"/>
        <v>542.9</v>
      </c>
      <c r="CB47" s="335">
        <f t="shared" ca="1" si="166"/>
        <v>584.20000000000005</v>
      </c>
      <c r="CC47" s="335">
        <f t="shared" ca="1" si="166"/>
        <v>625.5</v>
      </c>
      <c r="CD47" s="335">
        <f t="shared" ca="1" si="166"/>
        <v>666.2</v>
      </c>
      <c r="CE47" s="335">
        <f t="shared" ca="1" si="166"/>
        <v>706.9</v>
      </c>
      <c r="CF47" s="335">
        <f t="shared" ca="1" si="166"/>
        <v>747.4</v>
      </c>
      <c r="CG47" s="335">
        <f t="shared" ca="1" si="166"/>
        <v>787.6</v>
      </c>
      <c r="CH47" s="335">
        <f t="shared" ca="1" si="166"/>
        <v>827.6</v>
      </c>
      <c r="CI47" s="335">
        <f t="shared" ca="1" si="166"/>
        <v>867</v>
      </c>
      <c r="CJ47" s="335">
        <f t="shared" ca="1" si="166"/>
        <v>906</v>
      </c>
      <c r="CK47" s="335">
        <f t="shared" ca="1" si="166"/>
        <v>944.5</v>
      </c>
      <c r="CL47" s="335">
        <f t="shared" ca="1" si="166"/>
        <v>343.90999999999997</v>
      </c>
      <c r="CM47" s="335">
        <f t="shared" ca="1" si="166"/>
        <v>309.51900000000001</v>
      </c>
      <c r="CN47" s="335">
        <f t="shared" ca="1" si="166"/>
        <v>275.12799999999999</v>
      </c>
      <c r="CO47" s="335">
        <f t="shared" ca="1" si="166"/>
        <v>240.73699999999997</v>
      </c>
      <c r="CP47" s="335">
        <f t="shared" ref="CP47:DI47" ca="1" si="167">SUM(CP38:CP43)</f>
        <v>206.34599999999998</v>
      </c>
      <c r="CQ47" s="335">
        <f t="shared" ca="1" si="167"/>
        <v>171.95499999999998</v>
      </c>
      <c r="CR47" s="335">
        <f t="shared" ca="1" si="167"/>
        <v>137.56399999999999</v>
      </c>
      <c r="CS47" s="335">
        <f t="shared" ca="1" si="167"/>
        <v>103.173</v>
      </c>
      <c r="CT47" s="335">
        <f t="shared" ca="1" si="167"/>
        <v>68.781999999999982</v>
      </c>
      <c r="CU47" s="335">
        <f t="shared" ca="1" si="167"/>
        <v>34.390999999999991</v>
      </c>
      <c r="CV47" s="335">
        <f t="shared" ca="1" si="167"/>
        <v>0</v>
      </c>
      <c r="CW47" s="335">
        <f t="shared" ca="1" si="167"/>
        <v>0</v>
      </c>
      <c r="CX47" s="335">
        <f t="shared" ca="1" si="167"/>
        <v>0</v>
      </c>
      <c r="CY47" s="335">
        <f t="shared" ca="1" si="167"/>
        <v>0</v>
      </c>
      <c r="CZ47" s="335">
        <f t="shared" ca="1" si="167"/>
        <v>0</v>
      </c>
      <c r="DA47" s="335">
        <f t="shared" ca="1" si="167"/>
        <v>0</v>
      </c>
      <c r="DB47" s="335">
        <f t="shared" ca="1" si="167"/>
        <v>0</v>
      </c>
      <c r="DC47" s="335">
        <f t="shared" ca="1" si="167"/>
        <v>0</v>
      </c>
      <c r="DD47" s="335">
        <f t="shared" ca="1" si="167"/>
        <v>0</v>
      </c>
      <c r="DE47" s="335">
        <f t="shared" ca="1" si="167"/>
        <v>0</v>
      </c>
      <c r="DF47" s="335">
        <f t="shared" ca="1" si="167"/>
        <v>0</v>
      </c>
      <c r="DG47" s="335">
        <f t="shared" ca="1" si="167"/>
        <v>0</v>
      </c>
      <c r="DH47" s="335">
        <f t="shared" ca="1" si="167"/>
        <v>0</v>
      </c>
      <c r="DI47" s="335">
        <f t="shared" ca="1" si="167"/>
        <v>0</v>
      </c>
    </row>
    <row r="48" spans="1:113" ht="15.75" customHeight="1" outlineLevel="1">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c r="AF48" s="309"/>
      <c r="AG48" s="309"/>
      <c r="AH48" s="309"/>
      <c r="AI48" s="309"/>
      <c r="AJ48" s="309"/>
      <c r="AK48" s="309"/>
      <c r="AL48" s="309"/>
      <c r="AM48" s="309"/>
      <c r="AN48" s="309"/>
      <c r="AO48" s="309"/>
      <c r="AP48" s="309"/>
      <c r="AQ48" s="309"/>
      <c r="AR48" s="309"/>
      <c r="AS48" s="309"/>
      <c r="AT48" s="309"/>
      <c r="AU48" s="309"/>
      <c r="AV48" s="309"/>
      <c r="AW48" s="309"/>
      <c r="AX48" s="309"/>
      <c r="AY48" s="309"/>
      <c r="AZ48" s="309"/>
      <c r="BA48" s="309"/>
      <c r="BB48" s="309"/>
      <c r="BC48" s="309"/>
      <c r="BD48" s="309"/>
      <c r="BE48" s="309"/>
      <c r="BF48" s="309"/>
      <c r="BG48" s="309"/>
      <c r="BH48" s="309"/>
      <c r="BI48" s="309"/>
      <c r="BJ48" s="309"/>
      <c r="BK48" s="309"/>
      <c r="BL48" s="309"/>
      <c r="BM48" s="309"/>
      <c r="BN48" s="309"/>
      <c r="BO48" s="309"/>
      <c r="BP48" s="309"/>
      <c r="BQ48" s="309"/>
      <c r="BR48" s="309"/>
      <c r="BS48" s="309"/>
      <c r="BT48" s="309"/>
      <c r="BU48" s="309"/>
      <c r="BV48" s="309"/>
      <c r="BW48" s="309"/>
      <c r="BX48" s="309"/>
      <c r="BY48" s="309"/>
      <c r="BZ48" s="309"/>
      <c r="CA48" s="309"/>
      <c r="CB48" s="309"/>
      <c r="CC48" s="309"/>
      <c r="CD48" s="309"/>
      <c r="CE48" s="309"/>
      <c r="CF48" s="309"/>
      <c r="CG48" s="309"/>
      <c r="CH48" s="309"/>
      <c r="CI48" s="309"/>
      <c r="CJ48" s="309"/>
      <c r="CK48" s="309"/>
      <c r="CL48" s="309"/>
      <c r="CM48" s="309"/>
      <c r="CN48" s="309"/>
      <c r="CO48" s="309"/>
      <c r="CP48" s="309"/>
      <c r="CQ48" s="309"/>
      <c r="CR48" s="309"/>
      <c r="CS48" s="309"/>
      <c r="CT48" s="309"/>
      <c r="CU48" s="309"/>
      <c r="CV48" s="309"/>
      <c r="CW48" s="309"/>
      <c r="CX48" s="309"/>
      <c r="CY48" s="309"/>
      <c r="CZ48" s="309"/>
      <c r="DA48" s="309"/>
      <c r="DB48" s="309"/>
      <c r="DC48" s="309"/>
      <c r="DD48" s="309"/>
      <c r="DE48" s="309"/>
      <c r="DF48" s="309"/>
      <c r="DG48" s="309"/>
      <c r="DH48" s="309"/>
      <c r="DI48" s="309"/>
    </row>
    <row r="49" spans="1:113" outlineLevel="1">
      <c r="A49" s="2" t="s">
        <v>181</v>
      </c>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09"/>
      <c r="AK49" s="309"/>
      <c r="AL49" s="309"/>
      <c r="AM49" s="309"/>
      <c r="AN49" s="309"/>
      <c r="AO49" s="309"/>
      <c r="AP49" s="309"/>
      <c r="AQ49" s="309"/>
      <c r="AR49" s="309"/>
      <c r="AS49" s="309"/>
      <c r="AT49" s="309"/>
      <c r="AU49" s="309"/>
      <c r="AV49" s="309"/>
      <c r="AW49" s="309"/>
      <c r="AX49" s="309"/>
      <c r="AY49" s="309"/>
      <c r="AZ49" s="309"/>
      <c r="BA49" s="309"/>
      <c r="BB49" s="309"/>
      <c r="BC49" s="309"/>
      <c r="BD49" s="309"/>
      <c r="BE49" s="309"/>
      <c r="BF49" s="309"/>
      <c r="BG49" s="309"/>
      <c r="BH49" s="309"/>
      <c r="BI49" s="309"/>
      <c r="BJ49" s="309"/>
      <c r="BK49" s="309"/>
      <c r="BL49" s="309"/>
      <c r="BM49" s="309"/>
      <c r="BN49" s="309"/>
      <c r="BO49" s="309"/>
      <c r="BP49" s="309"/>
      <c r="BQ49" s="309"/>
      <c r="BR49" s="309"/>
      <c r="BS49" s="309"/>
      <c r="BT49" s="309"/>
      <c r="BU49" s="309"/>
      <c r="BV49" s="309"/>
      <c r="BW49" s="309"/>
      <c r="BX49" s="309"/>
      <c r="BY49" s="309"/>
      <c r="BZ49" s="309"/>
      <c r="CA49" s="309"/>
      <c r="CB49" s="309"/>
      <c r="CC49" s="309"/>
      <c r="CD49" s="309"/>
      <c r="CE49" s="309"/>
      <c r="CF49" s="309"/>
      <c r="CG49" s="309"/>
      <c r="CH49" s="309"/>
      <c r="CI49" s="309"/>
      <c r="CJ49" s="309"/>
      <c r="CK49" s="309"/>
      <c r="CL49" s="309"/>
      <c r="CM49" s="309"/>
      <c r="CN49" s="309"/>
      <c r="CO49" s="309"/>
      <c r="CP49" s="309"/>
      <c r="CQ49" s="309"/>
      <c r="CR49" s="309"/>
      <c r="CS49" s="309"/>
      <c r="CT49" s="309"/>
      <c r="CU49" s="309"/>
      <c r="CV49" s="309"/>
      <c r="CW49" s="309"/>
      <c r="CX49" s="309"/>
      <c r="CY49" s="309"/>
      <c r="CZ49" s="309"/>
      <c r="DA49" s="309"/>
      <c r="DB49" s="309"/>
      <c r="DC49" s="309"/>
      <c r="DD49" s="309"/>
      <c r="DE49" s="309"/>
      <c r="DF49" s="309"/>
      <c r="DG49" s="309"/>
      <c r="DH49" s="309"/>
      <c r="DI49" s="309"/>
    </row>
    <row r="50" spans="1:113" outlineLevel="1">
      <c r="B50" t="s">
        <v>182</v>
      </c>
      <c r="D50" s="336">
        <f ca="1">D47</f>
        <v>0.4</v>
      </c>
      <c r="E50" s="309">
        <f t="shared" ref="E50:AJ50" ca="1" si="168">E47-D47</f>
        <v>2</v>
      </c>
      <c r="F50" s="309">
        <f t="shared" ca="1" si="168"/>
        <v>5</v>
      </c>
      <c r="G50" s="309">
        <f t="shared" ca="1" si="168"/>
        <v>18.700000000000003</v>
      </c>
      <c r="H50" s="309">
        <f t="shared" ca="1" si="168"/>
        <v>31.6</v>
      </c>
      <c r="I50" s="309">
        <f t="shared" ca="1" si="168"/>
        <v>41.8</v>
      </c>
      <c r="J50" s="309">
        <f t="shared" ca="1" si="168"/>
        <v>45.900000000000006</v>
      </c>
      <c r="K50" s="309">
        <f t="shared" ca="1" si="168"/>
        <v>42.400000000000006</v>
      </c>
      <c r="L50" s="309">
        <f t="shared" ca="1" si="168"/>
        <v>33.5</v>
      </c>
      <c r="M50" s="309">
        <f t="shared" ca="1" si="168"/>
        <v>30.199999999999989</v>
      </c>
      <c r="N50" s="309">
        <f t="shared" ca="1" si="168"/>
        <v>29.5</v>
      </c>
      <c r="O50" s="309">
        <f t="shared" ca="1" si="168"/>
        <v>31.800000000000011</v>
      </c>
      <c r="P50" s="309">
        <f t="shared" ca="1" si="168"/>
        <v>34.099999999999966</v>
      </c>
      <c r="Q50" s="309">
        <f t="shared" ca="1" si="168"/>
        <v>36.300000000000011</v>
      </c>
      <c r="R50" s="309">
        <f t="shared" ca="1" si="168"/>
        <v>38.199999999999989</v>
      </c>
      <c r="S50" s="309">
        <f t="shared" ca="1" si="168"/>
        <v>39.700000000000045</v>
      </c>
      <c r="T50" s="309">
        <f t="shared" ca="1" si="168"/>
        <v>40.699999999999989</v>
      </c>
      <c r="U50" s="309">
        <f t="shared" ca="1" si="168"/>
        <v>41.099999999999966</v>
      </c>
      <c r="V50" s="309">
        <f t="shared" ca="1" si="168"/>
        <v>41.300000000000068</v>
      </c>
      <c r="W50" s="309">
        <f t="shared" ca="1" si="168"/>
        <v>41.299999999999955</v>
      </c>
      <c r="X50" s="309">
        <f t="shared" ca="1" si="168"/>
        <v>40.700000000000045</v>
      </c>
      <c r="Y50" s="309">
        <f t="shared" ca="1" si="168"/>
        <v>40.699999999999932</v>
      </c>
      <c r="Z50" s="309">
        <f t="shared" ca="1" si="168"/>
        <v>40.5</v>
      </c>
      <c r="AA50" s="309">
        <f t="shared" ca="1" si="168"/>
        <v>40.200000000000045</v>
      </c>
      <c r="AB50" s="309">
        <f t="shared" ca="1" si="168"/>
        <v>40</v>
      </c>
      <c r="AC50" s="309">
        <f t="shared" ca="1" si="168"/>
        <v>39.399999999999977</v>
      </c>
      <c r="AD50" s="309">
        <f t="shared" ca="1" si="168"/>
        <v>39</v>
      </c>
      <c r="AE50" s="309">
        <f t="shared" ca="1" si="168"/>
        <v>38.5</v>
      </c>
      <c r="AF50" s="309">
        <f t="shared" ca="1" si="168"/>
        <v>-600.59</v>
      </c>
      <c r="AG50" s="309">
        <f t="shared" ca="1" si="168"/>
        <v>-33.990999999999985</v>
      </c>
      <c r="AH50" s="309">
        <f t="shared" ca="1" si="168"/>
        <v>-32.39100000000002</v>
      </c>
      <c r="AI50" s="309">
        <f t="shared" ca="1" si="168"/>
        <v>-29.390999999999991</v>
      </c>
      <c r="AJ50" s="309">
        <f t="shared" ca="1" si="168"/>
        <v>-15.691000000000003</v>
      </c>
      <c r="AK50" s="309">
        <f t="shared" ref="AK50:BP50" ca="1" si="169">AK47-AJ47</f>
        <v>-2.7909999999999968</v>
      </c>
      <c r="AL50" s="309">
        <f t="shared" ca="1" si="169"/>
        <v>7.4090000000000202</v>
      </c>
      <c r="AM50" s="309">
        <f t="shared" ca="1" si="169"/>
        <v>11.509000000000015</v>
      </c>
      <c r="AN50" s="309">
        <f t="shared" ca="1" si="169"/>
        <v>8.0089999999999861</v>
      </c>
      <c r="AO50" s="309">
        <f t="shared" ca="1" si="169"/>
        <v>-0.89099999999999113</v>
      </c>
      <c r="AP50" s="309">
        <f t="shared" ca="1" si="169"/>
        <v>-4.1910000000000025</v>
      </c>
      <c r="AQ50" s="309">
        <f t="shared" ca="1" si="169"/>
        <v>29.5</v>
      </c>
      <c r="AR50" s="309">
        <f t="shared" ca="1" si="169"/>
        <v>31.800000000000011</v>
      </c>
      <c r="AS50" s="309">
        <f t="shared" ca="1" si="169"/>
        <v>34.099999999999966</v>
      </c>
      <c r="AT50" s="309">
        <f t="shared" ca="1" si="169"/>
        <v>36.300000000000011</v>
      </c>
      <c r="AU50" s="309">
        <f t="shared" ca="1" si="169"/>
        <v>38.199999999999989</v>
      </c>
      <c r="AV50" s="309">
        <f t="shared" ca="1" si="169"/>
        <v>39.700000000000045</v>
      </c>
      <c r="AW50" s="309">
        <f t="shared" ca="1" si="169"/>
        <v>40.699999999999989</v>
      </c>
      <c r="AX50" s="309">
        <f t="shared" ca="1" si="169"/>
        <v>41.099999999999966</v>
      </c>
      <c r="AY50" s="309">
        <f t="shared" ca="1" si="169"/>
        <v>41.300000000000068</v>
      </c>
      <c r="AZ50" s="309">
        <f t="shared" ca="1" si="169"/>
        <v>41.299999999999955</v>
      </c>
      <c r="BA50" s="309">
        <f t="shared" ca="1" si="169"/>
        <v>40.700000000000045</v>
      </c>
      <c r="BB50" s="309">
        <f t="shared" ca="1" si="169"/>
        <v>40.699999999999932</v>
      </c>
      <c r="BC50" s="309">
        <f t="shared" ca="1" si="169"/>
        <v>40.5</v>
      </c>
      <c r="BD50" s="309">
        <f t="shared" ca="1" si="169"/>
        <v>40.200000000000045</v>
      </c>
      <c r="BE50" s="309">
        <f t="shared" ca="1" si="169"/>
        <v>40</v>
      </c>
      <c r="BF50" s="309">
        <f t="shared" ca="1" si="169"/>
        <v>39.399999999999977</v>
      </c>
      <c r="BG50" s="309">
        <f t="shared" ca="1" si="169"/>
        <v>39</v>
      </c>
      <c r="BH50" s="309">
        <f t="shared" ca="1" si="169"/>
        <v>38.5</v>
      </c>
      <c r="BI50" s="309">
        <f t="shared" ca="1" si="169"/>
        <v>-600.59</v>
      </c>
      <c r="BJ50" s="309">
        <f t="shared" ca="1" si="169"/>
        <v>-33.990999999999985</v>
      </c>
      <c r="BK50" s="309">
        <f t="shared" ca="1" si="169"/>
        <v>-32.39100000000002</v>
      </c>
      <c r="BL50" s="309">
        <f t="shared" ca="1" si="169"/>
        <v>-29.390999999999991</v>
      </c>
      <c r="BM50" s="309">
        <f t="shared" ca="1" si="169"/>
        <v>-15.691000000000003</v>
      </c>
      <c r="BN50" s="309">
        <f t="shared" ca="1" si="169"/>
        <v>-2.7909999999999968</v>
      </c>
      <c r="BO50" s="309">
        <f t="shared" ca="1" si="169"/>
        <v>7.4090000000000202</v>
      </c>
      <c r="BP50" s="309">
        <f t="shared" ca="1" si="169"/>
        <v>11.509000000000015</v>
      </c>
      <c r="BQ50" s="309">
        <f t="shared" ref="BQ50:CO50" ca="1" si="170">BQ47-BP47</f>
        <v>8.0089999999999861</v>
      </c>
      <c r="BR50" s="309">
        <f t="shared" ca="1" si="170"/>
        <v>-0.89099999999999113</v>
      </c>
      <c r="BS50" s="309">
        <f t="shared" ca="1" si="170"/>
        <v>-4.1910000000000025</v>
      </c>
      <c r="BT50" s="309">
        <f t="shared" ca="1" si="170"/>
        <v>29.5</v>
      </c>
      <c r="BU50" s="309">
        <f t="shared" ca="1" si="170"/>
        <v>31.800000000000011</v>
      </c>
      <c r="BV50" s="309">
        <f t="shared" ca="1" si="170"/>
        <v>34.099999999999966</v>
      </c>
      <c r="BW50" s="309">
        <f t="shared" ca="1" si="170"/>
        <v>36.300000000000011</v>
      </c>
      <c r="BX50" s="309">
        <f t="shared" ca="1" si="170"/>
        <v>38.199999999999989</v>
      </c>
      <c r="BY50" s="309">
        <f t="shared" ca="1" si="170"/>
        <v>39.700000000000045</v>
      </c>
      <c r="BZ50" s="309">
        <f t="shared" ca="1" si="170"/>
        <v>40.699999999999989</v>
      </c>
      <c r="CA50" s="309">
        <f t="shared" ca="1" si="170"/>
        <v>41.099999999999966</v>
      </c>
      <c r="CB50" s="309">
        <f t="shared" ca="1" si="170"/>
        <v>41.300000000000068</v>
      </c>
      <c r="CC50" s="309">
        <f t="shared" ca="1" si="170"/>
        <v>41.299999999999955</v>
      </c>
      <c r="CD50" s="309">
        <f t="shared" ca="1" si="170"/>
        <v>40.700000000000045</v>
      </c>
      <c r="CE50" s="309">
        <f t="shared" ca="1" si="170"/>
        <v>40.699999999999932</v>
      </c>
      <c r="CF50" s="309">
        <f t="shared" ca="1" si="170"/>
        <v>40.5</v>
      </c>
      <c r="CG50" s="309">
        <f t="shared" ca="1" si="170"/>
        <v>40.200000000000045</v>
      </c>
      <c r="CH50" s="309">
        <f t="shared" ca="1" si="170"/>
        <v>40</v>
      </c>
      <c r="CI50" s="309">
        <f t="shared" ca="1" si="170"/>
        <v>39.399999999999977</v>
      </c>
      <c r="CJ50" s="309">
        <f t="shared" ca="1" si="170"/>
        <v>39</v>
      </c>
      <c r="CK50" s="309">
        <f t="shared" ca="1" si="170"/>
        <v>38.5</v>
      </c>
      <c r="CL50" s="309">
        <f t="shared" ca="1" si="170"/>
        <v>-600.59</v>
      </c>
      <c r="CM50" s="309">
        <f t="shared" ca="1" si="170"/>
        <v>-34.390999999999963</v>
      </c>
      <c r="CN50" s="309">
        <f t="shared" ca="1" si="170"/>
        <v>-34.39100000000002</v>
      </c>
      <c r="CO50" s="309">
        <f t="shared" ca="1" si="170"/>
        <v>-34.39100000000002</v>
      </c>
      <c r="CP50" s="309">
        <f t="shared" ref="CP50:DI50" ca="1" si="171">CP47-CO47</f>
        <v>-34.390999999999991</v>
      </c>
      <c r="CQ50" s="309">
        <f t="shared" ca="1" si="171"/>
        <v>-34.390999999999991</v>
      </c>
      <c r="CR50" s="309">
        <f t="shared" ca="1" si="171"/>
        <v>-34.390999999999991</v>
      </c>
      <c r="CS50" s="309">
        <f t="shared" ca="1" si="171"/>
        <v>-34.390999999999991</v>
      </c>
      <c r="CT50" s="309">
        <f t="shared" ca="1" si="171"/>
        <v>-34.39100000000002</v>
      </c>
      <c r="CU50" s="309">
        <f t="shared" ca="1" si="171"/>
        <v>-34.390999999999991</v>
      </c>
      <c r="CV50" s="309">
        <f t="shared" ca="1" si="171"/>
        <v>-34.390999999999991</v>
      </c>
      <c r="CW50" s="309">
        <f t="shared" ca="1" si="171"/>
        <v>0</v>
      </c>
      <c r="CX50" s="309">
        <f t="shared" ca="1" si="171"/>
        <v>0</v>
      </c>
      <c r="CY50" s="309">
        <f t="shared" ca="1" si="171"/>
        <v>0</v>
      </c>
      <c r="CZ50" s="309">
        <f t="shared" ca="1" si="171"/>
        <v>0</v>
      </c>
      <c r="DA50" s="309">
        <f t="shared" ca="1" si="171"/>
        <v>0</v>
      </c>
      <c r="DB50" s="309">
        <f t="shared" ca="1" si="171"/>
        <v>0</v>
      </c>
      <c r="DC50" s="309">
        <f t="shared" ca="1" si="171"/>
        <v>0</v>
      </c>
      <c r="DD50" s="309">
        <f t="shared" ca="1" si="171"/>
        <v>0</v>
      </c>
      <c r="DE50" s="309">
        <f t="shared" ca="1" si="171"/>
        <v>0</v>
      </c>
      <c r="DF50" s="309">
        <f t="shared" ca="1" si="171"/>
        <v>0</v>
      </c>
      <c r="DG50" s="309">
        <f t="shared" ca="1" si="171"/>
        <v>0</v>
      </c>
      <c r="DH50" s="309">
        <f t="shared" ca="1" si="171"/>
        <v>0</v>
      </c>
      <c r="DI50" s="309">
        <f t="shared" ca="1" si="171"/>
        <v>0</v>
      </c>
    </row>
    <row r="51" spans="1:113" outlineLevel="1">
      <c r="A51" s="70" t="s">
        <v>183</v>
      </c>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309"/>
      <c r="AI51" s="309"/>
      <c r="AJ51" s="309"/>
      <c r="AK51" s="309"/>
      <c r="AL51" s="309"/>
      <c r="AM51" s="309"/>
      <c r="AN51" s="309"/>
      <c r="AO51" s="309"/>
      <c r="AP51" s="309"/>
      <c r="AQ51" s="309"/>
      <c r="AR51" s="309"/>
      <c r="AS51" s="309"/>
      <c r="AT51" s="309"/>
      <c r="AU51" s="309"/>
      <c r="AV51" s="309"/>
      <c r="AW51" s="309"/>
      <c r="AX51" s="309"/>
      <c r="AY51" s="309"/>
      <c r="AZ51" s="309"/>
      <c r="BA51" s="309"/>
      <c r="BB51" s="309"/>
      <c r="BC51" s="309"/>
      <c r="BD51" s="309"/>
      <c r="BE51" s="309"/>
      <c r="BF51" s="309"/>
      <c r="BG51" s="309"/>
      <c r="BH51" s="309"/>
      <c r="BI51" s="309"/>
      <c r="BJ51" s="309"/>
      <c r="BK51" s="309"/>
      <c r="BL51" s="309"/>
      <c r="BM51" s="309"/>
      <c r="BN51" s="309"/>
      <c r="BO51" s="309"/>
      <c r="BP51" s="309"/>
      <c r="BQ51" s="309"/>
      <c r="BR51" s="309"/>
      <c r="BS51" s="309"/>
      <c r="BT51" s="309"/>
      <c r="BU51" s="309"/>
      <c r="BV51" s="309"/>
      <c r="BW51" s="309"/>
      <c r="BX51" s="309"/>
      <c r="BY51" s="309"/>
      <c r="BZ51" s="309"/>
      <c r="CA51" s="309"/>
      <c r="CB51" s="309"/>
      <c r="CC51" s="309"/>
      <c r="CD51" s="309"/>
      <c r="CE51" s="309"/>
      <c r="CF51" s="309"/>
      <c r="CG51" s="309"/>
      <c r="CH51" s="309"/>
      <c r="CI51" s="309"/>
      <c r="CJ51" s="309"/>
      <c r="CK51" s="309"/>
      <c r="CL51" s="309"/>
      <c r="CM51" s="309"/>
      <c r="CN51" s="309"/>
      <c r="CO51" s="309"/>
      <c r="CP51" s="309"/>
      <c r="CQ51" s="309"/>
      <c r="CR51" s="309"/>
      <c r="CS51" s="309"/>
      <c r="CT51" s="309"/>
      <c r="CU51" s="309"/>
      <c r="CV51" s="309"/>
      <c r="CW51" s="309"/>
      <c r="CX51" s="309"/>
      <c r="CY51" s="309"/>
      <c r="CZ51" s="309"/>
      <c r="DA51" s="309"/>
      <c r="DB51" s="309"/>
      <c r="DC51" s="309"/>
      <c r="DD51" s="309"/>
      <c r="DE51" s="309"/>
      <c r="DF51" s="309"/>
      <c r="DG51" s="309"/>
      <c r="DH51" s="309"/>
      <c r="DI51" s="309"/>
    </row>
    <row r="52" spans="1:113" outlineLevel="1">
      <c r="B52" t="s">
        <v>184</v>
      </c>
      <c r="D52" s="309">
        <f t="shared" ref="D52:AI52" ca="1" si="172">IF(D50&gt;0,D50,0)</f>
        <v>0.4</v>
      </c>
      <c r="E52" s="309">
        <f t="shared" ca="1" si="172"/>
        <v>2</v>
      </c>
      <c r="F52" s="309">
        <f t="shared" ca="1" si="172"/>
        <v>5</v>
      </c>
      <c r="G52" s="309">
        <f t="shared" ca="1" si="172"/>
        <v>18.700000000000003</v>
      </c>
      <c r="H52" s="309">
        <f t="shared" ca="1" si="172"/>
        <v>31.6</v>
      </c>
      <c r="I52" s="309">
        <f t="shared" ca="1" si="172"/>
        <v>41.8</v>
      </c>
      <c r="J52" s="309">
        <f t="shared" ca="1" si="172"/>
        <v>45.900000000000006</v>
      </c>
      <c r="K52" s="309">
        <f t="shared" ca="1" si="172"/>
        <v>42.400000000000006</v>
      </c>
      <c r="L52" s="309">
        <f t="shared" ca="1" si="172"/>
        <v>33.5</v>
      </c>
      <c r="M52" s="309">
        <f t="shared" ca="1" si="172"/>
        <v>30.199999999999989</v>
      </c>
      <c r="N52" s="309">
        <f t="shared" ca="1" si="172"/>
        <v>29.5</v>
      </c>
      <c r="O52" s="309">
        <f t="shared" ca="1" si="172"/>
        <v>31.800000000000011</v>
      </c>
      <c r="P52" s="309">
        <f t="shared" ca="1" si="172"/>
        <v>34.099999999999966</v>
      </c>
      <c r="Q52" s="309">
        <f t="shared" ca="1" si="172"/>
        <v>36.300000000000011</v>
      </c>
      <c r="R52" s="309">
        <f t="shared" ca="1" si="172"/>
        <v>38.199999999999989</v>
      </c>
      <c r="S52" s="309">
        <f t="shared" ca="1" si="172"/>
        <v>39.700000000000045</v>
      </c>
      <c r="T52" s="309">
        <f t="shared" ca="1" si="172"/>
        <v>40.699999999999989</v>
      </c>
      <c r="U52" s="309">
        <f t="shared" ca="1" si="172"/>
        <v>41.099999999999966</v>
      </c>
      <c r="V52" s="309">
        <f t="shared" ca="1" si="172"/>
        <v>41.300000000000068</v>
      </c>
      <c r="W52" s="309">
        <f t="shared" ca="1" si="172"/>
        <v>41.299999999999955</v>
      </c>
      <c r="X52" s="309">
        <f t="shared" ca="1" si="172"/>
        <v>40.700000000000045</v>
      </c>
      <c r="Y52" s="309">
        <f t="shared" ca="1" si="172"/>
        <v>40.699999999999932</v>
      </c>
      <c r="Z52" s="309">
        <f t="shared" ca="1" si="172"/>
        <v>40.5</v>
      </c>
      <c r="AA52" s="309">
        <f t="shared" ca="1" si="172"/>
        <v>40.200000000000045</v>
      </c>
      <c r="AB52" s="309">
        <f t="shared" ca="1" si="172"/>
        <v>40</v>
      </c>
      <c r="AC52" s="309">
        <f t="shared" ca="1" si="172"/>
        <v>39.399999999999977</v>
      </c>
      <c r="AD52" s="309">
        <f t="shared" ca="1" si="172"/>
        <v>39</v>
      </c>
      <c r="AE52" s="309">
        <f t="shared" ca="1" si="172"/>
        <v>38.5</v>
      </c>
      <c r="AF52" s="309">
        <f t="shared" ca="1" si="172"/>
        <v>0</v>
      </c>
      <c r="AG52" s="309">
        <f t="shared" ca="1" si="172"/>
        <v>0</v>
      </c>
      <c r="AH52" s="309">
        <f t="shared" ca="1" si="172"/>
        <v>0</v>
      </c>
      <c r="AI52" s="309">
        <f t="shared" ca="1" si="172"/>
        <v>0</v>
      </c>
      <c r="AJ52" s="309">
        <f t="shared" ref="AJ52:BO52" ca="1" si="173">IF(AJ50&gt;0,AJ50,0)</f>
        <v>0</v>
      </c>
      <c r="AK52" s="309">
        <f t="shared" ca="1" si="173"/>
        <v>0</v>
      </c>
      <c r="AL52" s="309">
        <f t="shared" ca="1" si="173"/>
        <v>7.4090000000000202</v>
      </c>
      <c r="AM52" s="309">
        <f t="shared" ca="1" si="173"/>
        <v>11.509000000000015</v>
      </c>
      <c r="AN52" s="309">
        <f t="shared" ca="1" si="173"/>
        <v>8.0089999999999861</v>
      </c>
      <c r="AO52" s="309">
        <f t="shared" ca="1" si="173"/>
        <v>0</v>
      </c>
      <c r="AP52" s="309">
        <f t="shared" ca="1" si="173"/>
        <v>0</v>
      </c>
      <c r="AQ52" s="309">
        <f t="shared" ca="1" si="173"/>
        <v>29.5</v>
      </c>
      <c r="AR52" s="309">
        <f t="shared" ca="1" si="173"/>
        <v>31.800000000000011</v>
      </c>
      <c r="AS52" s="309">
        <f t="shared" ca="1" si="173"/>
        <v>34.099999999999966</v>
      </c>
      <c r="AT52" s="309">
        <f t="shared" ca="1" si="173"/>
        <v>36.300000000000011</v>
      </c>
      <c r="AU52" s="309">
        <f t="shared" ca="1" si="173"/>
        <v>38.199999999999989</v>
      </c>
      <c r="AV52" s="309">
        <f t="shared" ca="1" si="173"/>
        <v>39.700000000000045</v>
      </c>
      <c r="AW52" s="309">
        <f t="shared" ca="1" si="173"/>
        <v>40.699999999999989</v>
      </c>
      <c r="AX52" s="309">
        <f t="shared" ca="1" si="173"/>
        <v>41.099999999999966</v>
      </c>
      <c r="AY52" s="309">
        <f t="shared" ca="1" si="173"/>
        <v>41.300000000000068</v>
      </c>
      <c r="AZ52" s="309">
        <f t="shared" ca="1" si="173"/>
        <v>41.299999999999955</v>
      </c>
      <c r="BA52" s="309">
        <f t="shared" ca="1" si="173"/>
        <v>40.700000000000045</v>
      </c>
      <c r="BB52" s="309">
        <f t="shared" ca="1" si="173"/>
        <v>40.699999999999932</v>
      </c>
      <c r="BC52" s="309">
        <f t="shared" ca="1" si="173"/>
        <v>40.5</v>
      </c>
      <c r="BD52" s="309">
        <f t="shared" ca="1" si="173"/>
        <v>40.200000000000045</v>
      </c>
      <c r="BE52" s="309">
        <f t="shared" ca="1" si="173"/>
        <v>40</v>
      </c>
      <c r="BF52" s="309">
        <f t="shared" ca="1" si="173"/>
        <v>39.399999999999977</v>
      </c>
      <c r="BG52" s="309">
        <f t="shared" ca="1" si="173"/>
        <v>39</v>
      </c>
      <c r="BH52" s="309">
        <f t="shared" ca="1" si="173"/>
        <v>38.5</v>
      </c>
      <c r="BI52" s="309">
        <f t="shared" ca="1" si="173"/>
        <v>0</v>
      </c>
      <c r="BJ52" s="309">
        <f t="shared" ca="1" si="173"/>
        <v>0</v>
      </c>
      <c r="BK52" s="309">
        <f t="shared" ca="1" si="173"/>
        <v>0</v>
      </c>
      <c r="BL52" s="309">
        <f t="shared" ca="1" si="173"/>
        <v>0</v>
      </c>
      <c r="BM52" s="309">
        <f t="shared" ca="1" si="173"/>
        <v>0</v>
      </c>
      <c r="BN52" s="309">
        <f t="shared" ca="1" si="173"/>
        <v>0</v>
      </c>
      <c r="BO52" s="309">
        <f t="shared" ca="1" si="173"/>
        <v>7.4090000000000202</v>
      </c>
      <c r="BP52" s="309">
        <f t="shared" ref="BP52:CO52" ca="1" si="174">IF(BP50&gt;0,BP50,0)</f>
        <v>11.509000000000015</v>
      </c>
      <c r="BQ52" s="309">
        <f t="shared" ca="1" si="174"/>
        <v>8.0089999999999861</v>
      </c>
      <c r="BR52" s="309">
        <f t="shared" ca="1" si="174"/>
        <v>0</v>
      </c>
      <c r="BS52" s="309">
        <f t="shared" ca="1" si="174"/>
        <v>0</v>
      </c>
      <c r="BT52" s="309">
        <f t="shared" ca="1" si="174"/>
        <v>29.5</v>
      </c>
      <c r="BU52" s="309">
        <f t="shared" ca="1" si="174"/>
        <v>31.800000000000011</v>
      </c>
      <c r="BV52" s="309">
        <f t="shared" ca="1" si="174"/>
        <v>34.099999999999966</v>
      </c>
      <c r="BW52" s="309">
        <f t="shared" ca="1" si="174"/>
        <v>36.300000000000011</v>
      </c>
      <c r="BX52" s="309">
        <f t="shared" ca="1" si="174"/>
        <v>38.199999999999989</v>
      </c>
      <c r="BY52" s="309">
        <f t="shared" ca="1" si="174"/>
        <v>39.700000000000045</v>
      </c>
      <c r="BZ52" s="309">
        <f t="shared" ca="1" si="174"/>
        <v>40.699999999999989</v>
      </c>
      <c r="CA52" s="309">
        <f t="shared" ca="1" si="174"/>
        <v>41.099999999999966</v>
      </c>
      <c r="CB52" s="309">
        <f t="shared" ca="1" si="174"/>
        <v>41.300000000000068</v>
      </c>
      <c r="CC52" s="309">
        <f t="shared" ca="1" si="174"/>
        <v>41.299999999999955</v>
      </c>
      <c r="CD52" s="309">
        <f t="shared" ca="1" si="174"/>
        <v>40.700000000000045</v>
      </c>
      <c r="CE52" s="309">
        <f t="shared" ca="1" si="174"/>
        <v>40.699999999999932</v>
      </c>
      <c r="CF52" s="309">
        <f t="shared" ca="1" si="174"/>
        <v>40.5</v>
      </c>
      <c r="CG52" s="309">
        <f t="shared" ca="1" si="174"/>
        <v>40.200000000000045</v>
      </c>
      <c r="CH52" s="309">
        <f t="shared" ca="1" si="174"/>
        <v>40</v>
      </c>
      <c r="CI52" s="309">
        <f t="shared" ca="1" si="174"/>
        <v>39.399999999999977</v>
      </c>
      <c r="CJ52" s="309">
        <f t="shared" ca="1" si="174"/>
        <v>39</v>
      </c>
      <c r="CK52" s="309">
        <f t="shared" ca="1" si="174"/>
        <v>38.5</v>
      </c>
      <c r="CL52" s="309">
        <f t="shared" ca="1" si="174"/>
        <v>0</v>
      </c>
      <c r="CM52" s="309">
        <f t="shared" ca="1" si="174"/>
        <v>0</v>
      </c>
      <c r="CN52" s="309">
        <f t="shared" ca="1" si="174"/>
        <v>0</v>
      </c>
      <c r="CO52" s="309">
        <f t="shared" ca="1" si="174"/>
        <v>0</v>
      </c>
      <c r="CP52" s="309">
        <f t="shared" ref="CP52:DI52" ca="1" si="175">IF(CP50&gt;0,CP50,0)</f>
        <v>0</v>
      </c>
      <c r="CQ52" s="309">
        <f t="shared" ca="1" si="175"/>
        <v>0</v>
      </c>
      <c r="CR52" s="309">
        <f t="shared" ca="1" si="175"/>
        <v>0</v>
      </c>
      <c r="CS52" s="309">
        <f t="shared" ca="1" si="175"/>
        <v>0</v>
      </c>
      <c r="CT52" s="309">
        <f t="shared" ca="1" si="175"/>
        <v>0</v>
      </c>
      <c r="CU52" s="309">
        <f t="shared" ca="1" si="175"/>
        <v>0</v>
      </c>
      <c r="CV52" s="309">
        <f t="shared" ca="1" si="175"/>
        <v>0</v>
      </c>
      <c r="CW52" s="309">
        <f t="shared" ca="1" si="175"/>
        <v>0</v>
      </c>
      <c r="CX52" s="309">
        <f t="shared" ca="1" si="175"/>
        <v>0</v>
      </c>
      <c r="CY52" s="309">
        <f t="shared" ca="1" si="175"/>
        <v>0</v>
      </c>
      <c r="CZ52" s="309">
        <f t="shared" ca="1" si="175"/>
        <v>0</v>
      </c>
      <c r="DA52" s="309">
        <f t="shared" ca="1" si="175"/>
        <v>0</v>
      </c>
      <c r="DB52" s="309">
        <f t="shared" ca="1" si="175"/>
        <v>0</v>
      </c>
      <c r="DC52" s="309">
        <f t="shared" ca="1" si="175"/>
        <v>0</v>
      </c>
      <c r="DD52" s="309">
        <f t="shared" ca="1" si="175"/>
        <v>0</v>
      </c>
      <c r="DE52" s="309">
        <f t="shared" ca="1" si="175"/>
        <v>0</v>
      </c>
      <c r="DF52" s="309">
        <f t="shared" ca="1" si="175"/>
        <v>0</v>
      </c>
      <c r="DG52" s="309">
        <f t="shared" ca="1" si="175"/>
        <v>0</v>
      </c>
      <c r="DH52" s="309">
        <f t="shared" ca="1" si="175"/>
        <v>0</v>
      </c>
      <c r="DI52" s="309">
        <f t="shared" ca="1" si="175"/>
        <v>0</v>
      </c>
    </row>
    <row r="53" spans="1:113" outlineLevel="1">
      <c r="B53" t="s">
        <v>59</v>
      </c>
      <c r="D53" s="309">
        <f t="shared" ref="D53:AI53" ca="1" si="176">IF(D50&lt;0,D50,0)</f>
        <v>0</v>
      </c>
      <c r="E53" s="309">
        <f t="shared" ca="1" si="176"/>
        <v>0</v>
      </c>
      <c r="F53" s="309">
        <f t="shared" ca="1" si="176"/>
        <v>0</v>
      </c>
      <c r="G53" s="309">
        <f t="shared" ca="1" si="176"/>
        <v>0</v>
      </c>
      <c r="H53" s="309">
        <f t="shared" ca="1" si="176"/>
        <v>0</v>
      </c>
      <c r="I53" s="309">
        <f t="shared" ca="1" si="176"/>
        <v>0</v>
      </c>
      <c r="J53" s="309">
        <f t="shared" ca="1" si="176"/>
        <v>0</v>
      </c>
      <c r="K53" s="309">
        <f t="shared" ca="1" si="176"/>
        <v>0</v>
      </c>
      <c r="L53" s="309">
        <f t="shared" ca="1" si="176"/>
        <v>0</v>
      </c>
      <c r="M53" s="309">
        <f t="shared" ca="1" si="176"/>
        <v>0</v>
      </c>
      <c r="N53" s="309">
        <f t="shared" ca="1" si="176"/>
        <v>0</v>
      </c>
      <c r="O53" s="309">
        <f t="shared" ca="1" si="176"/>
        <v>0</v>
      </c>
      <c r="P53" s="309">
        <f t="shared" ca="1" si="176"/>
        <v>0</v>
      </c>
      <c r="Q53" s="309">
        <f t="shared" ca="1" si="176"/>
        <v>0</v>
      </c>
      <c r="R53" s="309">
        <f t="shared" ca="1" si="176"/>
        <v>0</v>
      </c>
      <c r="S53" s="309">
        <f t="shared" ca="1" si="176"/>
        <v>0</v>
      </c>
      <c r="T53" s="309">
        <f t="shared" ca="1" si="176"/>
        <v>0</v>
      </c>
      <c r="U53" s="309">
        <f t="shared" ca="1" si="176"/>
        <v>0</v>
      </c>
      <c r="V53" s="309">
        <f t="shared" ca="1" si="176"/>
        <v>0</v>
      </c>
      <c r="W53" s="309">
        <f t="shared" ca="1" si="176"/>
        <v>0</v>
      </c>
      <c r="X53" s="309">
        <f t="shared" ca="1" si="176"/>
        <v>0</v>
      </c>
      <c r="Y53" s="309">
        <f t="shared" ca="1" si="176"/>
        <v>0</v>
      </c>
      <c r="Z53" s="309">
        <f t="shared" ca="1" si="176"/>
        <v>0</v>
      </c>
      <c r="AA53" s="309">
        <f t="shared" ca="1" si="176"/>
        <v>0</v>
      </c>
      <c r="AB53" s="309">
        <f t="shared" ca="1" si="176"/>
        <v>0</v>
      </c>
      <c r="AC53" s="309">
        <f t="shared" ca="1" si="176"/>
        <v>0</v>
      </c>
      <c r="AD53" s="309">
        <f t="shared" ca="1" si="176"/>
        <v>0</v>
      </c>
      <c r="AE53" s="309">
        <f t="shared" ca="1" si="176"/>
        <v>0</v>
      </c>
      <c r="AF53" s="309">
        <f t="shared" ca="1" si="176"/>
        <v>-600.59</v>
      </c>
      <c r="AG53" s="309">
        <f t="shared" ca="1" si="176"/>
        <v>-33.990999999999985</v>
      </c>
      <c r="AH53" s="309">
        <f t="shared" ca="1" si="176"/>
        <v>-32.39100000000002</v>
      </c>
      <c r="AI53" s="309">
        <f t="shared" ca="1" si="176"/>
        <v>-29.390999999999991</v>
      </c>
      <c r="AJ53" s="309">
        <f t="shared" ref="AJ53:BO53" ca="1" si="177">IF(AJ50&lt;0,AJ50,0)</f>
        <v>-15.691000000000003</v>
      </c>
      <c r="AK53" s="309">
        <f t="shared" ca="1" si="177"/>
        <v>-2.7909999999999968</v>
      </c>
      <c r="AL53" s="309">
        <f t="shared" ca="1" si="177"/>
        <v>0</v>
      </c>
      <c r="AM53" s="309">
        <f t="shared" ca="1" si="177"/>
        <v>0</v>
      </c>
      <c r="AN53" s="309">
        <f ca="1">IF(AN50&lt;0,AN50,0)</f>
        <v>0</v>
      </c>
      <c r="AO53" s="309">
        <f t="shared" ca="1" si="177"/>
        <v>-0.89099999999999113</v>
      </c>
      <c r="AP53" s="309">
        <f t="shared" ca="1" si="177"/>
        <v>-4.1910000000000025</v>
      </c>
      <c r="AQ53" s="309">
        <f t="shared" ca="1" si="177"/>
        <v>0</v>
      </c>
      <c r="AR53" s="309">
        <f t="shared" ca="1" si="177"/>
        <v>0</v>
      </c>
      <c r="AS53" s="309">
        <f t="shared" ca="1" si="177"/>
        <v>0</v>
      </c>
      <c r="AT53" s="309">
        <f t="shared" ca="1" si="177"/>
        <v>0</v>
      </c>
      <c r="AU53" s="309">
        <f t="shared" ca="1" si="177"/>
        <v>0</v>
      </c>
      <c r="AV53" s="309">
        <f t="shared" ca="1" si="177"/>
        <v>0</v>
      </c>
      <c r="AW53" s="309">
        <f t="shared" ca="1" si="177"/>
        <v>0</v>
      </c>
      <c r="AX53" s="309">
        <f t="shared" ca="1" si="177"/>
        <v>0</v>
      </c>
      <c r="AY53" s="309">
        <f t="shared" ca="1" si="177"/>
        <v>0</v>
      </c>
      <c r="AZ53" s="309">
        <f t="shared" ca="1" si="177"/>
        <v>0</v>
      </c>
      <c r="BA53" s="309">
        <f t="shared" ca="1" si="177"/>
        <v>0</v>
      </c>
      <c r="BB53" s="309">
        <f t="shared" ca="1" si="177"/>
        <v>0</v>
      </c>
      <c r="BC53" s="309">
        <f t="shared" ca="1" si="177"/>
        <v>0</v>
      </c>
      <c r="BD53" s="309">
        <f t="shared" ca="1" si="177"/>
        <v>0</v>
      </c>
      <c r="BE53" s="309">
        <f t="shared" ca="1" si="177"/>
        <v>0</v>
      </c>
      <c r="BF53" s="309">
        <f t="shared" ca="1" si="177"/>
        <v>0</v>
      </c>
      <c r="BG53" s="309">
        <f t="shared" ca="1" si="177"/>
        <v>0</v>
      </c>
      <c r="BH53" s="309">
        <f t="shared" ca="1" si="177"/>
        <v>0</v>
      </c>
      <c r="BI53" s="309">
        <f t="shared" ca="1" si="177"/>
        <v>-600.59</v>
      </c>
      <c r="BJ53" s="309">
        <f t="shared" ca="1" si="177"/>
        <v>-33.990999999999985</v>
      </c>
      <c r="BK53" s="309">
        <f t="shared" ca="1" si="177"/>
        <v>-32.39100000000002</v>
      </c>
      <c r="BL53" s="309">
        <f t="shared" ca="1" si="177"/>
        <v>-29.390999999999991</v>
      </c>
      <c r="BM53" s="309">
        <f t="shared" ca="1" si="177"/>
        <v>-15.691000000000003</v>
      </c>
      <c r="BN53" s="309">
        <f t="shared" ca="1" si="177"/>
        <v>-2.7909999999999968</v>
      </c>
      <c r="BO53" s="309">
        <f t="shared" ca="1" si="177"/>
        <v>0</v>
      </c>
      <c r="BP53" s="309">
        <f t="shared" ref="BP53:CO53" ca="1" si="178">IF(BP50&lt;0,BP50,0)</f>
        <v>0</v>
      </c>
      <c r="BQ53" s="309">
        <f t="shared" ca="1" si="178"/>
        <v>0</v>
      </c>
      <c r="BR53" s="309">
        <f t="shared" ca="1" si="178"/>
        <v>-0.89099999999999113</v>
      </c>
      <c r="BS53" s="309">
        <f t="shared" ca="1" si="178"/>
        <v>-4.1910000000000025</v>
      </c>
      <c r="BT53" s="309">
        <f t="shared" ca="1" si="178"/>
        <v>0</v>
      </c>
      <c r="BU53" s="309">
        <f t="shared" ca="1" si="178"/>
        <v>0</v>
      </c>
      <c r="BV53" s="309">
        <f t="shared" ca="1" si="178"/>
        <v>0</v>
      </c>
      <c r="BW53" s="309">
        <f t="shared" ca="1" si="178"/>
        <v>0</v>
      </c>
      <c r="BX53" s="309">
        <f t="shared" ca="1" si="178"/>
        <v>0</v>
      </c>
      <c r="BY53" s="309">
        <f t="shared" ca="1" si="178"/>
        <v>0</v>
      </c>
      <c r="BZ53" s="309">
        <f t="shared" ca="1" si="178"/>
        <v>0</v>
      </c>
      <c r="CA53" s="309">
        <f t="shared" ca="1" si="178"/>
        <v>0</v>
      </c>
      <c r="CB53" s="309">
        <f t="shared" ca="1" si="178"/>
        <v>0</v>
      </c>
      <c r="CC53" s="309">
        <f t="shared" ca="1" si="178"/>
        <v>0</v>
      </c>
      <c r="CD53" s="309">
        <f t="shared" ca="1" si="178"/>
        <v>0</v>
      </c>
      <c r="CE53" s="309">
        <f t="shared" ca="1" si="178"/>
        <v>0</v>
      </c>
      <c r="CF53" s="309">
        <f t="shared" ca="1" si="178"/>
        <v>0</v>
      </c>
      <c r="CG53" s="309">
        <f t="shared" ca="1" si="178"/>
        <v>0</v>
      </c>
      <c r="CH53" s="309">
        <f t="shared" ca="1" si="178"/>
        <v>0</v>
      </c>
      <c r="CI53" s="309">
        <f t="shared" ca="1" si="178"/>
        <v>0</v>
      </c>
      <c r="CJ53" s="309">
        <f t="shared" ca="1" si="178"/>
        <v>0</v>
      </c>
      <c r="CK53" s="309">
        <f t="shared" ca="1" si="178"/>
        <v>0</v>
      </c>
      <c r="CL53" s="309">
        <f t="shared" ca="1" si="178"/>
        <v>-600.59</v>
      </c>
      <c r="CM53" s="309">
        <f t="shared" ca="1" si="178"/>
        <v>-34.390999999999963</v>
      </c>
      <c r="CN53" s="309">
        <f t="shared" ca="1" si="178"/>
        <v>-34.39100000000002</v>
      </c>
      <c r="CO53" s="309">
        <f t="shared" ca="1" si="178"/>
        <v>-34.39100000000002</v>
      </c>
      <c r="CP53" s="309">
        <f t="shared" ref="CP53:DI53" ca="1" si="179">IF(CP50&lt;0,CP50,0)</f>
        <v>-34.390999999999991</v>
      </c>
      <c r="CQ53" s="309">
        <f t="shared" ca="1" si="179"/>
        <v>-34.390999999999991</v>
      </c>
      <c r="CR53" s="309">
        <f t="shared" ca="1" si="179"/>
        <v>-34.390999999999991</v>
      </c>
      <c r="CS53" s="309">
        <f t="shared" ca="1" si="179"/>
        <v>-34.390999999999991</v>
      </c>
      <c r="CT53" s="309">
        <f t="shared" ca="1" si="179"/>
        <v>-34.39100000000002</v>
      </c>
      <c r="CU53" s="309">
        <f t="shared" ca="1" si="179"/>
        <v>-34.390999999999991</v>
      </c>
      <c r="CV53" s="309">
        <f t="shared" ca="1" si="179"/>
        <v>-34.390999999999991</v>
      </c>
      <c r="CW53" s="309">
        <f t="shared" ca="1" si="179"/>
        <v>0</v>
      </c>
      <c r="CX53" s="309">
        <f t="shared" ca="1" si="179"/>
        <v>0</v>
      </c>
      <c r="CY53" s="309">
        <f t="shared" ca="1" si="179"/>
        <v>0</v>
      </c>
      <c r="CZ53" s="309">
        <f t="shared" ca="1" si="179"/>
        <v>0</v>
      </c>
      <c r="DA53" s="309">
        <f t="shared" ca="1" si="179"/>
        <v>0</v>
      </c>
      <c r="DB53" s="309">
        <f t="shared" ca="1" si="179"/>
        <v>0</v>
      </c>
      <c r="DC53" s="309">
        <f t="shared" ca="1" si="179"/>
        <v>0</v>
      </c>
      <c r="DD53" s="309">
        <f t="shared" ca="1" si="179"/>
        <v>0</v>
      </c>
      <c r="DE53" s="309">
        <f t="shared" ca="1" si="179"/>
        <v>0</v>
      </c>
      <c r="DF53" s="309">
        <f t="shared" ca="1" si="179"/>
        <v>0</v>
      </c>
      <c r="DG53" s="309">
        <f t="shared" ca="1" si="179"/>
        <v>0</v>
      </c>
      <c r="DH53" s="309">
        <f t="shared" ca="1" si="179"/>
        <v>0</v>
      </c>
      <c r="DI53" s="309">
        <f t="shared" ca="1" si="179"/>
        <v>0</v>
      </c>
    </row>
    <row r="54" spans="1:113" outlineLevel="1">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309"/>
      <c r="AE54" s="309"/>
      <c r="AF54" s="309"/>
      <c r="AG54" s="309"/>
      <c r="AH54" s="309"/>
      <c r="AI54" s="309"/>
      <c r="AJ54" s="309"/>
      <c r="AK54" s="309"/>
      <c r="AL54" s="309"/>
      <c r="AM54" s="309"/>
      <c r="AN54" s="309"/>
      <c r="AO54" s="309"/>
      <c r="AP54" s="309"/>
      <c r="AQ54" s="309"/>
      <c r="AR54" s="309"/>
      <c r="AS54" s="309"/>
      <c r="AT54" s="309"/>
      <c r="AU54" s="309"/>
      <c r="AV54" s="309"/>
      <c r="AW54" s="309"/>
      <c r="AX54" s="309"/>
      <c r="AY54" s="309"/>
      <c r="AZ54" s="309"/>
      <c r="BA54" s="309"/>
      <c r="BB54" s="309"/>
      <c r="BC54" s="309"/>
      <c r="BD54" s="309"/>
      <c r="BE54" s="309"/>
      <c r="BF54" s="309"/>
      <c r="BG54" s="309"/>
      <c r="BH54" s="309"/>
      <c r="BI54" s="309"/>
      <c r="BJ54" s="309"/>
      <c r="BK54" s="309"/>
      <c r="BL54" s="309"/>
      <c r="BM54" s="309"/>
      <c r="BN54" s="309"/>
      <c r="BO54" s="309"/>
      <c r="BP54" s="309"/>
      <c r="BQ54" s="309"/>
      <c r="BR54" s="309"/>
      <c r="BS54" s="309"/>
      <c r="BT54" s="309"/>
      <c r="BU54" s="309"/>
      <c r="BV54" s="309"/>
      <c r="BW54" s="309"/>
      <c r="BX54" s="309"/>
      <c r="BY54" s="309"/>
      <c r="BZ54" s="309"/>
      <c r="CA54" s="309"/>
      <c r="CB54" s="309"/>
      <c r="CC54" s="309"/>
      <c r="CD54" s="309"/>
      <c r="CE54" s="309"/>
      <c r="CF54" s="309"/>
      <c r="CG54" s="309"/>
      <c r="CH54" s="309"/>
      <c r="CI54" s="309"/>
      <c r="CJ54" s="309"/>
      <c r="CK54" s="309"/>
      <c r="CL54" s="309"/>
      <c r="CM54" s="309"/>
      <c r="CN54" s="309"/>
      <c r="CO54" s="309"/>
      <c r="CP54" s="309"/>
      <c r="CQ54" s="309"/>
      <c r="CR54" s="309"/>
      <c r="CS54" s="309"/>
      <c r="CT54" s="309"/>
      <c r="CU54" s="309"/>
      <c r="CV54" s="309"/>
      <c r="CW54" s="309"/>
      <c r="CX54" s="309"/>
      <c r="CY54" s="309"/>
      <c r="CZ54" s="309"/>
      <c r="DA54" s="309"/>
      <c r="DB54" s="309"/>
      <c r="DC54" s="309"/>
      <c r="DD54" s="309"/>
      <c r="DE54" s="309"/>
      <c r="DF54" s="309"/>
      <c r="DG54" s="309"/>
      <c r="DH54" s="309"/>
      <c r="DI54" s="309"/>
    </row>
    <row r="55" spans="1:113" outlineLevel="1">
      <c r="A55" s="2" t="s">
        <v>185</v>
      </c>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309"/>
      <c r="AE55" s="309"/>
      <c r="AF55" s="309"/>
      <c r="AG55" s="309"/>
      <c r="AH55" s="309"/>
      <c r="AI55" s="309"/>
      <c r="AJ55" s="309"/>
      <c r="AK55" s="309"/>
      <c r="AL55" s="309"/>
      <c r="AM55" s="309"/>
      <c r="AN55" s="309"/>
      <c r="AO55" s="309"/>
      <c r="AP55" s="309"/>
      <c r="AQ55" s="309"/>
      <c r="AR55" s="309"/>
      <c r="AS55" s="309"/>
      <c r="AT55" s="309"/>
      <c r="AU55" s="309"/>
      <c r="AV55" s="309"/>
      <c r="AW55" s="309"/>
      <c r="AX55" s="309"/>
      <c r="AY55" s="309"/>
      <c r="AZ55" s="309"/>
      <c r="BA55" s="309"/>
      <c r="BB55" s="309"/>
      <c r="BC55" s="309"/>
      <c r="BD55" s="309"/>
      <c r="BE55" s="309"/>
      <c r="BF55" s="309"/>
      <c r="BG55" s="309"/>
      <c r="BH55" s="309"/>
      <c r="BI55" s="309"/>
      <c r="BJ55" s="309"/>
      <c r="BK55" s="309"/>
      <c r="BL55" s="309"/>
      <c r="BM55" s="309"/>
      <c r="BN55" s="309"/>
      <c r="BO55" s="309"/>
      <c r="BP55" s="309"/>
      <c r="BQ55" s="309"/>
      <c r="BR55" s="309"/>
      <c r="BS55" s="309"/>
      <c r="BT55" s="309"/>
      <c r="BU55" s="309"/>
      <c r="BV55" s="309"/>
      <c r="BW55" s="309"/>
      <c r="BX55" s="309"/>
      <c r="BY55" s="309"/>
      <c r="BZ55" s="309"/>
      <c r="CA55" s="309"/>
      <c r="CB55" s="309"/>
      <c r="CC55" s="309"/>
      <c r="CD55" s="309"/>
      <c r="CE55" s="309"/>
      <c r="CF55" s="309"/>
      <c r="CG55" s="309"/>
      <c r="CH55" s="309"/>
      <c r="CI55" s="309"/>
      <c r="CJ55" s="309"/>
      <c r="CK55" s="309"/>
      <c r="CL55" s="309"/>
      <c r="CM55" s="309"/>
      <c r="CN55" s="309"/>
      <c r="CO55" s="309"/>
      <c r="CP55" s="309"/>
      <c r="CQ55" s="309"/>
      <c r="CR55" s="309"/>
      <c r="CS55" s="309"/>
      <c r="CT55" s="309"/>
      <c r="CU55" s="309"/>
      <c r="CV55" s="309"/>
      <c r="CW55" s="309"/>
      <c r="CX55" s="309"/>
      <c r="CY55" s="309"/>
      <c r="CZ55" s="309"/>
      <c r="DA55" s="309"/>
      <c r="DB55" s="309"/>
      <c r="DC55" s="309"/>
      <c r="DD55" s="309"/>
      <c r="DE55" s="309"/>
      <c r="DF55" s="309"/>
      <c r="DG55" s="309"/>
      <c r="DH55" s="309"/>
      <c r="DI55" s="309"/>
    </row>
    <row r="56" spans="1:113" ht="15.75" outlineLevel="1" thickBot="1">
      <c r="B56" t="s">
        <v>186</v>
      </c>
      <c r="C56" s="362">
        <f ca="1">MAX(OFFSET(D47,0,0,1,rotationlength_pine))</f>
        <v>944.5</v>
      </c>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309"/>
      <c r="AE56" s="309"/>
      <c r="AF56" s="309"/>
      <c r="AG56" s="309"/>
      <c r="AH56" s="309"/>
      <c r="AI56" s="309"/>
      <c r="AJ56" s="309"/>
      <c r="AK56" s="309"/>
      <c r="AL56" s="309"/>
      <c r="AM56" s="309"/>
      <c r="AN56" s="309"/>
      <c r="AO56" s="309"/>
      <c r="AP56" s="309"/>
      <c r="AQ56" s="309"/>
      <c r="AR56" s="309"/>
      <c r="AS56" s="309"/>
      <c r="AT56" s="309"/>
      <c r="AU56" s="309"/>
      <c r="AV56" s="309"/>
      <c r="AW56" s="309"/>
      <c r="AX56" s="309"/>
      <c r="AY56" s="309"/>
      <c r="AZ56" s="309"/>
      <c r="BA56" s="309"/>
      <c r="BB56" s="309"/>
      <c r="BC56" s="309"/>
      <c r="BD56" s="309"/>
      <c r="BE56" s="309"/>
      <c r="BF56" s="309"/>
      <c r="BG56" s="309"/>
      <c r="BH56" s="309"/>
      <c r="BI56" s="309"/>
      <c r="BJ56" s="309"/>
      <c r="BK56" s="309"/>
      <c r="BL56" s="309"/>
      <c r="BM56" s="309"/>
      <c r="BN56" s="309"/>
      <c r="BO56" s="309"/>
      <c r="BP56" s="309"/>
      <c r="BQ56" s="309"/>
      <c r="BR56" s="309"/>
      <c r="BS56" s="309"/>
      <c r="BT56" s="309"/>
      <c r="BU56" s="309"/>
      <c r="BV56" s="309"/>
      <c r="BW56" s="309"/>
      <c r="BX56" s="309"/>
      <c r="BY56" s="309"/>
      <c r="BZ56" s="309"/>
      <c r="CA56" s="309"/>
      <c r="CB56" s="309"/>
      <c r="CC56" s="309"/>
      <c r="CD56" s="309"/>
      <c r="CE56" s="309"/>
      <c r="CF56" s="309"/>
      <c r="CG56" s="309"/>
      <c r="CH56" s="309"/>
      <c r="CI56" s="309"/>
      <c r="CJ56" s="309"/>
      <c r="CK56" s="309"/>
      <c r="CL56" s="309"/>
      <c r="CM56" s="309"/>
      <c r="CN56" s="309"/>
      <c r="CO56" s="309"/>
      <c r="CP56" s="309"/>
      <c r="CQ56" s="309"/>
      <c r="CR56" s="309"/>
      <c r="CS56" s="309"/>
      <c r="CT56" s="309"/>
      <c r="CU56" s="309"/>
      <c r="CV56" s="309"/>
      <c r="CW56" s="309"/>
      <c r="CX56" s="309"/>
      <c r="CY56" s="309"/>
      <c r="CZ56" s="309"/>
      <c r="DA56" s="309"/>
      <c r="DB56" s="309"/>
      <c r="DC56" s="309"/>
      <c r="DD56" s="309"/>
      <c r="DE56" s="309"/>
      <c r="DF56" s="309"/>
      <c r="DG56" s="309"/>
      <c r="DH56" s="309"/>
      <c r="DI56" s="309"/>
    </row>
    <row r="57" spans="1:113" ht="16.5" outlineLevel="1" thickTop="1" thickBot="1">
      <c r="B57" t="s">
        <v>187</v>
      </c>
      <c r="C57" s="361">
        <f ca="1">MIN(OFFSET(D47,0,rotationlength_pine,1,rotationlength_pine))</f>
        <v>229.65499999999997</v>
      </c>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309"/>
      <c r="AE57" s="309"/>
      <c r="AF57" s="309"/>
      <c r="AG57" s="309"/>
      <c r="AH57" s="309"/>
      <c r="AI57" s="309"/>
      <c r="AJ57" s="309"/>
      <c r="AK57" s="309"/>
      <c r="AL57" s="309"/>
      <c r="AM57" s="309"/>
      <c r="AN57" s="309"/>
      <c r="AO57" s="309"/>
      <c r="AP57" s="309"/>
      <c r="AQ57" s="309"/>
      <c r="AR57" s="309"/>
      <c r="AS57" s="309"/>
      <c r="AT57" s="309"/>
      <c r="AU57" s="309"/>
      <c r="AV57" s="309"/>
      <c r="AW57" s="309"/>
      <c r="AX57" s="309"/>
      <c r="AY57" s="309"/>
      <c r="AZ57" s="309"/>
      <c r="BA57" s="309"/>
      <c r="BB57" s="309"/>
      <c r="BC57" s="309"/>
      <c r="BD57" s="309"/>
      <c r="BE57" s="309"/>
      <c r="BF57" s="309"/>
      <c r="BG57" s="309"/>
      <c r="BH57" s="309"/>
      <c r="BI57" s="309"/>
      <c r="BJ57" s="309"/>
      <c r="BK57" s="309"/>
      <c r="BL57" s="309"/>
      <c r="BM57" s="309"/>
      <c r="BN57" s="309"/>
      <c r="BO57" s="309"/>
      <c r="BP57" s="309"/>
      <c r="BQ57" s="309"/>
      <c r="BR57" s="309"/>
      <c r="BS57" s="309"/>
      <c r="BT57" s="309"/>
      <c r="BU57" s="309"/>
      <c r="BV57" s="309"/>
      <c r="BW57" s="309"/>
      <c r="BX57" s="309"/>
      <c r="BY57" s="309"/>
      <c r="BZ57" s="309"/>
      <c r="CA57" s="309"/>
      <c r="CB57" s="309"/>
      <c r="CC57" s="309"/>
      <c r="CD57" s="309"/>
      <c r="CE57" s="309"/>
      <c r="CF57" s="309"/>
      <c r="CG57" s="309"/>
      <c r="CH57" s="309"/>
      <c r="CI57" s="309"/>
      <c r="CJ57" s="309"/>
      <c r="CK57" s="309"/>
      <c r="CL57" s="309"/>
      <c r="CM57" s="309"/>
      <c r="CN57" s="309"/>
      <c r="CO57" s="309"/>
      <c r="CP57" s="309"/>
      <c r="CQ57" s="309"/>
      <c r="CR57" s="309"/>
      <c r="CS57" s="309"/>
      <c r="CT57" s="309"/>
      <c r="CU57" s="309"/>
      <c r="CV57" s="309"/>
      <c r="CW57" s="309"/>
      <c r="CX57" s="309"/>
      <c r="CY57" s="309"/>
      <c r="CZ57" s="309"/>
      <c r="DA57" s="309"/>
      <c r="DB57" s="309"/>
      <c r="DC57" s="309"/>
      <c r="DD57" s="309"/>
      <c r="DE57" s="309"/>
      <c r="DF57" s="309"/>
      <c r="DG57" s="309"/>
      <c r="DH57" s="309"/>
      <c r="DI57" s="309"/>
    </row>
    <row r="58" spans="1:113" ht="16.5" outlineLevel="1" thickTop="1" thickBot="1">
      <c r="B58" t="s">
        <v>188</v>
      </c>
      <c r="C58" s="360">
        <f ca="1">MATCH(C57,D47:CO47,1)+1</f>
        <v>10</v>
      </c>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309"/>
      <c r="AE58" s="309"/>
      <c r="AF58" s="309"/>
      <c r="AG58" s="309"/>
      <c r="AH58" s="309"/>
      <c r="AI58" s="309"/>
      <c r="AJ58" s="309"/>
      <c r="AK58" s="309"/>
      <c r="AL58" s="309"/>
      <c r="AM58" s="309"/>
      <c r="AN58" s="309"/>
      <c r="AO58" s="309"/>
      <c r="AP58" s="309"/>
      <c r="AQ58" s="309"/>
      <c r="AR58" s="309"/>
      <c r="AS58" s="309"/>
      <c r="AT58" s="309"/>
      <c r="AU58" s="309"/>
      <c r="AV58" s="309"/>
      <c r="AW58" s="309"/>
      <c r="AX58" s="309"/>
      <c r="AY58" s="309"/>
      <c r="AZ58" s="309"/>
      <c r="BA58" s="309"/>
      <c r="BB58" s="309"/>
      <c r="BC58" s="309"/>
      <c r="BD58" s="309"/>
      <c r="BE58" s="309"/>
      <c r="BF58" s="309"/>
      <c r="BG58" s="309"/>
      <c r="BH58" s="309"/>
      <c r="BI58" s="309"/>
      <c r="BJ58" s="309"/>
      <c r="BK58" s="309"/>
      <c r="BL58" s="309"/>
      <c r="BM58" s="309"/>
      <c r="BN58" s="309"/>
      <c r="BO58" s="309"/>
      <c r="BP58" s="309"/>
      <c r="BQ58" s="309"/>
      <c r="BR58" s="309"/>
      <c r="BS58" s="309"/>
      <c r="BT58" s="309"/>
      <c r="BU58" s="309"/>
      <c r="BV58" s="309"/>
      <c r="BW58" s="309"/>
      <c r="BX58" s="309"/>
      <c r="BY58" s="309"/>
      <c r="BZ58" s="309"/>
      <c r="CA58" s="309"/>
      <c r="CB58" s="309"/>
      <c r="CC58" s="309"/>
      <c r="CD58" s="309"/>
      <c r="CE58" s="309"/>
      <c r="CF58" s="309"/>
      <c r="CG58" s="309"/>
      <c r="CH58" s="309"/>
      <c r="CI58" s="309"/>
      <c r="CJ58" s="309"/>
      <c r="CK58" s="309"/>
      <c r="CL58" s="309"/>
      <c r="CM58" s="309"/>
      <c r="CN58" s="309"/>
      <c r="CO58" s="309"/>
      <c r="CP58" s="309"/>
      <c r="CQ58" s="309"/>
      <c r="CR58" s="309"/>
      <c r="CS58" s="309"/>
      <c r="CT58" s="309"/>
      <c r="CU58" s="309"/>
      <c r="CV58" s="309"/>
      <c r="CW58" s="309"/>
      <c r="CX58" s="309"/>
      <c r="CY58" s="309"/>
      <c r="CZ58" s="309"/>
      <c r="DA58" s="309"/>
      <c r="DB58" s="309"/>
      <c r="DC58" s="309"/>
      <c r="DD58" s="309"/>
      <c r="DE58" s="309"/>
      <c r="DF58" s="309"/>
      <c r="DG58" s="309"/>
      <c r="DH58" s="309"/>
      <c r="DI58" s="309"/>
    </row>
    <row r="59" spans="1:113" ht="16.5" outlineLevel="1" thickTop="1" thickBot="1">
      <c r="B59" t="s">
        <v>189</v>
      </c>
      <c r="C59" s="360">
        <f ca="1">rotationlength_pine+MATCH(C57,OFFSET(D47,0,rotationlength_pine,1,rotationlength_pine),0)</f>
        <v>34</v>
      </c>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c r="AJ59" s="309"/>
      <c r="AK59" s="309"/>
      <c r="AL59" s="309"/>
      <c r="AM59" s="309"/>
      <c r="AN59" s="309"/>
      <c r="AO59" s="309"/>
      <c r="AP59" s="309"/>
      <c r="AQ59" s="309"/>
      <c r="AR59" s="309"/>
      <c r="AS59" s="309"/>
      <c r="AT59" s="309"/>
      <c r="AU59" s="309"/>
      <c r="AV59" s="309"/>
      <c r="AW59" s="309"/>
      <c r="AX59" s="309"/>
      <c r="AY59" s="309"/>
      <c r="AZ59" s="309"/>
      <c r="BA59" s="309"/>
      <c r="BB59" s="309"/>
      <c r="BC59" s="309"/>
      <c r="BD59" s="309"/>
      <c r="BE59" s="309"/>
      <c r="BF59" s="309"/>
      <c r="BG59" s="309"/>
      <c r="BH59" s="309"/>
      <c r="BI59" s="309"/>
      <c r="BJ59" s="309"/>
      <c r="BK59" s="309"/>
      <c r="BL59" s="309"/>
      <c r="BM59" s="309"/>
      <c r="BN59" s="309"/>
      <c r="BO59" s="309"/>
      <c r="BP59" s="309"/>
      <c r="BQ59" s="309"/>
      <c r="BR59" s="309"/>
      <c r="BS59" s="309"/>
      <c r="BT59" s="309"/>
      <c r="BU59" s="309"/>
      <c r="BV59" s="309"/>
      <c r="BW59" s="309"/>
      <c r="BX59" s="309"/>
      <c r="BY59" s="309"/>
      <c r="BZ59" s="309"/>
      <c r="CA59" s="309"/>
      <c r="CB59" s="309"/>
      <c r="CC59" s="309"/>
      <c r="CD59" s="309"/>
      <c r="CE59" s="309"/>
      <c r="CF59" s="309"/>
      <c r="CG59" s="309"/>
      <c r="CH59" s="309"/>
      <c r="CI59" s="309"/>
      <c r="CJ59" s="309"/>
      <c r="CK59" s="309"/>
      <c r="CL59" s="309"/>
      <c r="CM59" s="309"/>
      <c r="CN59" s="309"/>
      <c r="CO59" s="309"/>
      <c r="CP59" s="309"/>
      <c r="CQ59" s="309"/>
      <c r="CR59" s="309"/>
      <c r="CS59" s="309"/>
      <c r="CT59" s="309"/>
      <c r="CU59" s="309"/>
      <c r="CV59" s="309"/>
      <c r="CW59" s="309"/>
      <c r="CX59" s="309"/>
      <c r="CY59" s="309"/>
      <c r="CZ59" s="309"/>
      <c r="DA59" s="309"/>
      <c r="DB59" s="309"/>
      <c r="DC59" s="309"/>
      <c r="DD59" s="309"/>
      <c r="DE59" s="309"/>
      <c r="DF59" s="309"/>
      <c r="DG59" s="309"/>
      <c r="DH59" s="309"/>
      <c r="DI59" s="309"/>
    </row>
    <row r="60" spans="1:113" ht="15.75" outlineLevel="1" thickTop="1">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309"/>
      <c r="AE60" s="309"/>
      <c r="AF60" s="309"/>
      <c r="AG60" s="309"/>
      <c r="AH60" s="309"/>
      <c r="AI60" s="309"/>
      <c r="AJ60" s="309"/>
      <c r="AK60" s="309"/>
      <c r="AL60" s="309"/>
      <c r="AM60" s="309"/>
      <c r="AN60" s="309"/>
      <c r="AO60" s="309"/>
      <c r="AP60" s="309"/>
      <c r="AQ60" s="309"/>
      <c r="AR60" s="309"/>
      <c r="AS60" s="309"/>
      <c r="AT60" s="309"/>
      <c r="AU60" s="309"/>
      <c r="AV60" s="309"/>
      <c r="AW60" s="309"/>
      <c r="AX60" s="309"/>
      <c r="AY60" s="309"/>
      <c r="AZ60" s="309"/>
      <c r="BA60" s="309"/>
      <c r="BB60" s="309"/>
      <c r="BC60" s="309"/>
      <c r="BD60" s="309"/>
      <c r="BE60" s="309"/>
      <c r="BF60" s="309"/>
      <c r="BG60" s="309"/>
      <c r="BH60" s="309"/>
      <c r="BI60" s="309"/>
      <c r="BJ60" s="309"/>
      <c r="BK60" s="309"/>
      <c r="BL60" s="309"/>
      <c r="BM60" s="309"/>
      <c r="BN60" s="309"/>
      <c r="BO60" s="309"/>
      <c r="BP60" s="309"/>
      <c r="BQ60" s="309"/>
      <c r="BR60" s="309"/>
      <c r="BS60" s="309"/>
      <c r="BT60" s="309"/>
      <c r="BU60" s="309"/>
      <c r="BV60" s="309"/>
      <c r="BW60" s="309"/>
      <c r="BX60" s="309"/>
      <c r="BY60" s="309"/>
      <c r="BZ60" s="309"/>
      <c r="CA60" s="309"/>
      <c r="CB60" s="309"/>
      <c r="CC60" s="309"/>
      <c r="CD60" s="309"/>
      <c r="CE60" s="309"/>
      <c r="CF60" s="309"/>
      <c r="CG60" s="309"/>
      <c r="CH60" s="309"/>
      <c r="CI60" s="309"/>
      <c r="CJ60" s="309"/>
      <c r="CK60" s="309"/>
      <c r="CL60" s="309"/>
      <c r="CM60" s="309"/>
      <c r="CN60" s="309"/>
      <c r="CO60" s="309"/>
      <c r="CP60" s="309"/>
      <c r="CQ60" s="309"/>
      <c r="CR60" s="309"/>
      <c r="CS60" s="309"/>
      <c r="CT60" s="309"/>
      <c r="CU60" s="309"/>
      <c r="CV60" s="309"/>
      <c r="CW60" s="309"/>
      <c r="CX60" s="309"/>
      <c r="CY60" s="309"/>
      <c r="CZ60" s="309"/>
      <c r="DA60" s="309"/>
      <c r="DB60" s="309"/>
      <c r="DC60" s="309"/>
      <c r="DD60" s="309"/>
      <c r="DE60" s="309"/>
      <c r="DF60" s="309"/>
      <c r="DG60" s="309"/>
      <c r="DH60" s="309"/>
      <c r="DI60" s="309"/>
    </row>
    <row r="61" spans="1:113" outlineLevel="1">
      <c r="A61" s="2" t="s">
        <v>190</v>
      </c>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c r="AJ61" s="309"/>
      <c r="AK61" s="309"/>
      <c r="AL61" s="309"/>
      <c r="AM61" s="309"/>
      <c r="AN61" s="309"/>
      <c r="AO61" s="309"/>
      <c r="AP61" s="309"/>
      <c r="AQ61" s="309"/>
      <c r="AR61" s="309"/>
      <c r="AS61" s="309"/>
      <c r="AT61" s="309"/>
      <c r="AU61" s="309"/>
      <c r="AV61" s="309"/>
      <c r="AW61" s="309"/>
      <c r="AX61" s="309"/>
      <c r="AY61" s="309"/>
      <c r="AZ61" s="309"/>
      <c r="BA61" s="309"/>
      <c r="BB61" s="309"/>
      <c r="BC61" s="309"/>
      <c r="BD61" s="309"/>
      <c r="BE61" s="309"/>
      <c r="BF61" s="309"/>
      <c r="BG61" s="309"/>
      <c r="BH61" s="309"/>
      <c r="BI61" s="309"/>
      <c r="BJ61" s="309"/>
      <c r="BK61" s="309"/>
      <c r="BL61" s="309"/>
      <c r="BM61" s="309"/>
      <c r="BN61" s="309"/>
      <c r="BO61" s="309"/>
      <c r="BP61" s="309"/>
      <c r="BQ61" s="309"/>
      <c r="BR61" s="309"/>
      <c r="BS61" s="309"/>
      <c r="BT61" s="309"/>
      <c r="BU61" s="309"/>
      <c r="BV61" s="309"/>
      <c r="BW61" s="309"/>
      <c r="BX61" s="309"/>
      <c r="BY61" s="309"/>
      <c r="BZ61" s="309"/>
      <c r="CA61" s="309"/>
      <c r="CB61" s="309"/>
      <c r="CC61" s="309"/>
      <c r="CD61" s="309"/>
      <c r="CE61" s="309"/>
      <c r="CF61" s="309"/>
      <c r="CG61" s="309"/>
      <c r="CH61" s="309"/>
      <c r="CI61" s="309"/>
      <c r="CJ61" s="309"/>
      <c r="CK61" s="309"/>
      <c r="CL61" s="309"/>
      <c r="CM61" s="309"/>
      <c r="CN61" s="309"/>
      <c r="CO61" s="309"/>
      <c r="CP61" s="309"/>
      <c r="CQ61" s="309"/>
      <c r="CR61" s="309"/>
      <c r="CS61" s="309"/>
      <c r="CT61" s="309"/>
      <c r="CU61" s="309"/>
      <c r="CV61" s="309"/>
      <c r="CW61" s="309"/>
      <c r="CX61" s="309"/>
      <c r="CY61" s="309"/>
      <c r="CZ61" s="309"/>
      <c r="DA61" s="309"/>
      <c r="DB61" s="309"/>
      <c r="DC61" s="309"/>
      <c r="DD61" s="309"/>
      <c r="DE61" s="309"/>
      <c r="DF61" s="309"/>
      <c r="DG61" s="309"/>
      <c r="DH61" s="309"/>
      <c r="DI61" s="309"/>
    </row>
    <row r="62" spans="1:113" ht="15.75" outlineLevel="1" thickBot="1">
      <c r="A62" s="2"/>
      <c r="B62" t="s">
        <v>191</v>
      </c>
      <c r="C62" s="361">
        <f>IF(lowriskClevel="Safe carbon",$C$57,IF(lowriskClevel="LTA carbon stock",averageCO2_pine,IF(lowriskClevel="x% of LTA",lowriskClevel_percentofLTA*averageCO2_pine)))</f>
        <v>391.84999999999997</v>
      </c>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309"/>
      <c r="AE62" s="309"/>
      <c r="AF62" s="309"/>
      <c r="AG62" s="309"/>
      <c r="AH62" s="309"/>
      <c r="AI62" s="309"/>
      <c r="AJ62" s="309"/>
      <c r="AK62" s="309"/>
      <c r="AL62" s="309"/>
      <c r="AM62" s="309"/>
      <c r="AN62" s="309"/>
      <c r="AO62" s="309"/>
      <c r="AP62" s="309"/>
      <c r="AQ62" s="309"/>
      <c r="AR62" s="309"/>
      <c r="AS62" s="309"/>
      <c r="AT62" s="309"/>
      <c r="AU62" s="309"/>
      <c r="AV62" s="309"/>
      <c r="AW62" s="309"/>
      <c r="AX62" s="309"/>
      <c r="AY62" s="309"/>
      <c r="AZ62" s="309"/>
      <c r="BA62" s="309"/>
      <c r="BB62" s="309"/>
      <c r="BC62" s="309"/>
      <c r="BD62" s="309"/>
      <c r="BE62" s="309"/>
      <c r="BF62" s="309"/>
      <c r="BG62" s="309"/>
      <c r="BH62" s="309"/>
      <c r="BI62" s="309"/>
      <c r="BJ62" s="309"/>
      <c r="BK62" s="309"/>
      <c r="BL62" s="309"/>
      <c r="BM62" s="309"/>
      <c r="BN62" s="309"/>
      <c r="BO62" s="309"/>
      <c r="BP62" s="309"/>
      <c r="BQ62" s="309"/>
      <c r="BR62" s="309"/>
      <c r="BS62" s="309"/>
      <c r="BT62" s="309"/>
      <c r="BU62" s="309"/>
      <c r="BV62" s="309"/>
      <c r="BW62" s="309"/>
      <c r="BX62" s="309"/>
      <c r="BY62" s="309"/>
      <c r="BZ62" s="309"/>
      <c r="CA62" s="309"/>
      <c r="CB62" s="309"/>
      <c r="CC62" s="309"/>
      <c r="CD62" s="309"/>
      <c r="CE62" s="309"/>
      <c r="CF62" s="309"/>
      <c r="CG62" s="309"/>
      <c r="CH62" s="309"/>
      <c r="CI62" s="309"/>
      <c r="CJ62" s="309"/>
      <c r="CK62" s="309"/>
      <c r="CL62" s="309"/>
      <c r="CM62" s="309"/>
      <c r="CN62" s="309"/>
      <c r="CO62" s="309"/>
      <c r="CP62" s="309"/>
      <c r="CQ62" s="309"/>
      <c r="CR62" s="309"/>
      <c r="CS62" s="309"/>
      <c r="CT62" s="309"/>
      <c r="CU62" s="309"/>
      <c r="CV62" s="309"/>
      <c r="CW62" s="309"/>
      <c r="CX62" s="309"/>
      <c r="CY62" s="309"/>
      <c r="CZ62" s="309"/>
      <c r="DA62" s="309"/>
      <c r="DB62" s="309"/>
      <c r="DC62" s="309"/>
      <c r="DD62" s="309"/>
      <c r="DE62" s="309"/>
      <c r="DF62" s="309"/>
      <c r="DG62" s="309"/>
      <c r="DH62" s="309"/>
      <c r="DI62" s="309"/>
    </row>
    <row r="63" spans="1:113" ht="15.75" outlineLevel="1" thickTop="1">
      <c r="B63" t="s">
        <v>192</v>
      </c>
      <c r="D63" s="309">
        <f t="shared" ref="D63:AI63" si="180">MIN(D4,$C$62)</f>
        <v>0.4</v>
      </c>
      <c r="E63" s="309">
        <f t="shared" si="180"/>
        <v>2.4</v>
      </c>
      <c r="F63" s="309">
        <f t="shared" si="180"/>
        <v>7.4</v>
      </c>
      <c r="G63" s="309">
        <f t="shared" si="180"/>
        <v>26.1</v>
      </c>
      <c r="H63" s="309">
        <f t="shared" si="180"/>
        <v>57.7</v>
      </c>
      <c r="I63" s="309">
        <f t="shared" si="180"/>
        <v>99.5</v>
      </c>
      <c r="J63" s="309">
        <f t="shared" si="180"/>
        <v>145.4</v>
      </c>
      <c r="K63" s="309">
        <f t="shared" si="180"/>
        <v>187.8</v>
      </c>
      <c r="L63" s="309">
        <f t="shared" si="180"/>
        <v>221.3</v>
      </c>
      <c r="M63" s="309">
        <f t="shared" si="180"/>
        <v>251.5</v>
      </c>
      <c r="N63" s="309">
        <f t="shared" si="180"/>
        <v>281</v>
      </c>
      <c r="O63" s="309">
        <f t="shared" si="180"/>
        <v>312.8</v>
      </c>
      <c r="P63" s="309">
        <f t="shared" si="180"/>
        <v>346.9</v>
      </c>
      <c r="Q63" s="309">
        <f t="shared" si="180"/>
        <v>383.2</v>
      </c>
      <c r="R63" s="309">
        <f t="shared" si="180"/>
        <v>391.84999999999997</v>
      </c>
      <c r="S63" s="309">
        <f t="shared" si="180"/>
        <v>391.84999999999997</v>
      </c>
      <c r="T63" s="309">
        <f t="shared" si="180"/>
        <v>391.84999999999997</v>
      </c>
      <c r="U63" s="309">
        <f t="shared" si="180"/>
        <v>391.84999999999997</v>
      </c>
      <c r="V63" s="309">
        <f t="shared" si="180"/>
        <v>391.84999999999997</v>
      </c>
      <c r="W63" s="309">
        <f t="shared" si="180"/>
        <v>391.84999999999997</v>
      </c>
      <c r="X63" s="309">
        <f t="shared" si="180"/>
        <v>391.84999999999997</v>
      </c>
      <c r="Y63" s="309">
        <f t="shared" si="180"/>
        <v>391.84999999999997</v>
      </c>
      <c r="Z63" s="309">
        <f t="shared" si="180"/>
        <v>391.84999999999997</v>
      </c>
      <c r="AA63" s="309">
        <f t="shared" si="180"/>
        <v>391.84999999999997</v>
      </c>
      <c r="AB63" s="309">
        <f t="shared" si="180"/>
        <v>391.84999999999997</v>
      </c>
      <c r="AC63" s="309">
        <f t="shared" si="180"/>
        <v>391.84999999999997</v>
      </c>
      <c r="AD63" s="309">
        <f t="shared" si="180"/>
        <v>391.84999999999997</v>
      </c>
      <c r="AE63" s="309">
        <f t="shared" si="180"/>
        <v>391.84999999999997</v>
      </c>
      <c r="AF63" s="309">
        <f t="shared" si="180"/>
        <v>391.84999999999997</v>
      </c>
      <c r="AG63" s="309">
        <f t="shared" si="180"/>
        <v>391.84999999999997</v>
      </c>
      <c r="AH63" s="309">
        <f t="shared" si="180"/>
        <v>391.84999999999997</v>
      </c>
      <c r="AI63" s="309">
        <f t="shared" si="180"/>
        <v>391.84999999999997</v>
      </c>
      <c r="AJ63" s="309">
        <f t="shared" ref="AJ63:BO63" si="181">MIN(AJ4,$C$62)</f>
        <v>391.84999999999997</v>
      </c>
      <c r="AK63" s="309">
        <f t="shared" si="181"/>
        <v>391.84999999999997</v>
      </c>
      <c r="AL63" s="309">
        <f t="shared" si="181"/>
        <v>391.84999999999997</v>
      </c>
      <c r="AM63" s="309">
        <f t="shared" si="181"/>
        <v>391.84999999999997</v>
      </c>
      <c r="AN63" s="309">
        <f t="shared" si="181"/>
        <v>391.84999999999997</v>
      </c>
      <c r="AO63" s="309">
        <f t="shared" si="181"/>
        <v>391.84999999999997</v>
      </c>
      <c r="AP63" s="309">
        <f t="shared" si="181"/>
        <v>391.84999999999997</v>
      </c>
      <c r="AQ63" s="309">
        <f t="shared" si="181"/>
        <v>391.84999999999997</v>
      </c>
      <c r="AR63" s="309">
        <f t="shared" si="181"/>
        <v>391.84999999999997</v>
      </c>
      <c r="AS63" s="309">
        <f t="shared" si="181"/>
        <v>391.84999999999997</v>
      </c>
      <c r="AT63" s="309">
        <f t="shared" si="181"/>
        <v>391.84999999999997</v>
      </c>
      <c r="AU63" s="309">
        <f t="shared" si="181"/>
        <v>391.84999999999997</v>
      </c>
      <c r="AV63" s="309">
        <f t="shared" si="181"/>
        <v>391.84999999999997</v>
      </c>
      <c r="AW63" s="309">
        <f t="shared" si="181"/>
        <v>391.84999999999997</v>
      </c>
      <c r="AX63" s="309">
        <f t="shared" si="181"/>
        <v>391.84999999999997</v>
      </c>
      <c r="AY63" s="309">
        <f t="shared" si="181"/>
        <v>391.84999999999997</v>
      </c>
      <c r="AZ63" s="309">
        <f t="shared" si="181"/>
        <v>391.84999999999997</v>
      </c>
      <c r="BA63" s="309">
        <f t="shared" si="181"/>
        <v>391.84999999999997</v>
      </c>
      <c r="BB63" s="309">
        <f t="shared" si="181"/>
        <v>391.84999999999997</v>
      </c>
      <c r="BC63" s="309">
        <f t="shared" si="181"/>
        <v>391.84999999999997</v>
      </c>
      <c r="BD63" s="309">
        <f t="shared" si="181"/>
        <v>391.84999999999997</v>
      </c>
      <c r="BE63" s="309">
        <f t="shared" si="181"/>
        <v>391.84999999999997</v>
      </c>
      <c r="BF63" s="309">
        <f t="shared" si="181"/>
        <v>391.84999999999997</v>
      </c>
      <c r="BG63" s="309">
        <f t="shared" si="181"/>
        <v>391.84999999999997</v>
      </c>
      <c r="BH63" s="309">
        <f t="shared" si="181"/>
        <v>391.84999999999997</v>
      </c>
      <c r="BI63" s="309">
        <f t="shared" si="181"/>
        <v>391.84999999999997</v>
      </c>
      <c r="BJ63" s="309">
        <f t="shared" si="181"/>
        <v>391.84999999999997</v>
      </c>
      <c r="BK63" s="309">
        <f t="shared" si="181"/>
        <v>391.84999999999997</v>
      </c>
      <c r="BL63" s="309">
        <f t="shared" si="181"/>
        <v>391.84999999999997</v>
      </c>
      <c r="BM63" s="309">
        <f t="shared" si="181"/>
        <v>391.84999999999997</v>
      </c>
      <c r="BN63" s="309">
        <f t="shared" si="181"/>
        <v>391.84999999999997</v>
      </c>
      <c r="BO63" s="309">
        <f t="shared" si="181"/>
        <v>391.84999999999997</v>
      </c>
      <c r="BP63" s="309">
        <f t="shared" ref="BP63:CU63" si="182">MIN(BP4,$C$62)</f>
        <v>391.84999999999997</v>
      </c>
      <c r="BQ63" s="309">
        <f t="shared" si="182"/>
        <v>391.84999999999997</v>
      </c>
      <c r="BR63" s="309">
        <f t="shared" si="182"/>
        <v>391.84999999999997</v>
      </c>
      <c r="BS63" s="309">
        <f t="shared" si="182"/>
        <v>391.84999999999997</v>
      </c>
      <c r="BT63" s="309">
        <f t="shared" si="182"/>
        <v>391.84999999999997</v>
      </c>
      <c r="BU63" s="309">
        <f t="shared" si="182"/>
        <v>391.84999999999997</v>
      </c>
      <c r="BV63" s="309">
        <f t="shared" si="182"/>
        <v>391.84999999999997</v>
      </c>
      <c r="BW63" s="309">
        <f t="shared" si="182"/>
        <v>391.84999999999997</v>
      </c>
      <c r="BX63" s="309">
        <f t="shared" si="182"/>
        <v>391.84999999999997</v>
      </c>
      <c r="BY63" s="309">
        <f t="shared" si="182"/>
        <v>391.84999999999997</v>
      </c>
      <c r="BZ63" s="309">
        <f t="shared" si="182"/>
        <v>391.84999999999997</v>
      </c>
      <c r="CA63" s="309">
        <f t="shared" si="182"/>
        <v>391.84999999999997</v>
      </c>
      <c r="CB63" s="309">
        <f t="shared" si="182"/>
        <v>391.84999999999997</v>
      </c>
      <c r="CC63" s="309">
        <f t="shared" si="182"/>
        <v>391.84999999999997</v>
      </c>
      <c r="CD63" s="309">
        <f t="shared" si="182"/>
        <v>391.84999999999997</v>
      </c>
      <c r="CE63" s="309">
        <f t="shared" si="182"/>
        <v>391.84999999999997</v>
      </c>
      <c r="CF63" s="309">
        <f t="shared" si="182"/>
        <v>391.84999999999997</v>
      </c>
      <c r="CG63" s="309">
        <f t="shared" si="182"/>
        <v>391.84999999999997</v>
      </c>
      <c r="CH63" s="309">
        <f t="shared" si="182"/>
        <v>391.84999999999997</v>
      </c>
      <c r="CI63" s="309">
        <f t="shared" si="182"/>
        <v>391.84999999999997</v>
      </c>
      <c r="CJ63" s="309">
        <f t="shared" si="182"/>
        <v>391.84999999999997</v>
      </c>
      <c r="CK63" s="309">
        <f t="shared" si="182"/>
        <v>391.84999999999997</v>
      </c>
      <c r="CL63" s="309">
        <f t="shared" si="182"/>
        <v>391.84999999999997</v>
      </c>
      <c r="CM63" s="309">
        <f t="shared" si="182"/>
        <v>391.84999999999997</v>
      </c>
      <c r="CN63" s="309">
        <f t="shared" si="182"/>
        <v>391.84999999999997</v>
      </c>
      <c r="CO63" s="309">
        <f t="shared" si="182"/>
        <v>391.84999999999997</v>
      </c>
      <c r="CP63" s="309">
        <f t="shared" si="182"/>
        <v>391.84999999999997</v>
      </c>
      <c r="CQ63" s="309">
        <f t="shared" si="182"/>
        <v>391.84999999999997</v>
      </c>
      <c r="CR63" s="309">
        <f t="shared" si="182"/>
        <v>391.84999999999997</v>
      </c>
      <c r="CS63" s="309">
        <f t="shared" si="182"/>
        <v>391.84999999999997</v>
      </c>
      <c r="CT63" s="309">
        <f t="shared" si="182"/>
        <v>391.84999999999997</v>
      </c>
      <c r="CU63" s="309">
        <f t="shared" si="182"/>
        <v>391.84999999999997</v>
      </c>
      <c r="CV63" s="309">
        <f t="shared" ref="CV63:DI63" si="183">MIN(CV4,$C$62)</f>
        <v>391.84999999999997</v>
      </c>
      <c r="CW63" s="309">
        <f t="shared" si="183"/>
        <v>391.84999999999997</v>
      </c>
      <c r="CX63" s="309">
        <f t="shared" si="183"/>
        <v>391.84999999999997</v>
      </c>
      <c r="CY63" s="309">
        <f t="shared" si="183"/>
        <v>391.84999999999997</v>
      </c>
      <c r="CZ63" s="309">
        <f t="shared" si="183"/>
        <v>391.84999999999997</v>
      </c>
      <c r="DA63" s="309">
        <f t="shared" si="183"/>
        <v>391.84999999999997</v>
      </c>
      <c r="DB63" s="309">
        <f t="shared" si="183"/>
        <v>391.84999999999997</v>
      </c>
      <c r="DC63" s="309">
        <f t="shared" si="183"/>
        <v>391.84999999999997</v>
      </c>
      <c r="DD63" s="309">
        <f t="shared" si="183"/>
        <v>391.84999999999997</v>
      </c>
      <c r="DE63" s="309">
        <f t="shared" si="183"/>
        <v>391.84999999999997</v>
      </c>
      <c r="DF63" s="309">
        <f t="shared" si="183"/>
        <v>391.84999999999997</v>
      </c>
      <c r="DG63" s="309">
        <f t="shared" si="183"/>
        <v>391.84999999999997</v>
      </c>
      <c r="DH63" s="309">
        <f t="shared" si="183"/>
        <v>391.84999999999997</v>
      </c>
      <c r="DI63" s="309">
        <f t="shared" si="183"/>
        <v>391.84999999999997</v>
      </c>
    </row>
    <row r="64" spans="1:113" outlineLevel="1">
      <c r="B64" t="s">
        <v>193</v>
      </c>
      <c r="D64" s="336">
        <f>D63</f>
        <v>0.4</v>
      </c>
      <c r="E64" s="309">
        <f t="shared" ref="E64" si="184">E63-D63</f>
        <v>2</v>
      </c>
      <c r="F64" s="309">
        <f t="shared" ref="F64" si="185">F63-E63</f>
        <v>5</v>
      </c>
      <c r="G64" s="309">
        <f t="shared" ref="G64" si="186">G63-F63</f>
        <v>18.700000000000003</v>
      </c>
      <c r="H64" s="309">
        <f t="shared" ref="H64" si="187">H63-G63</f>
        <v>31.6</v>
      </c>
      <c r="I64" s="309">
        <f t="shared" ref="I64" si="188">I63-H63</f>
        <v>41.8</v>
      </c>
      <c r="J64" s="309">
        <f t="shared" ref="J64" si="189">J63-I63</f>
        <v>45.900000000000006</v>
      </c>
      <c r="K64" s="309">
        <f t="shared" ref="K64" si="190">K63-J63</f>
        <v>42.400000000000006</v>
      </c>
      <c r="L64" s="309">
        <f t="shared" ref="L64" si="191">L63-K63</f>
        <v>33.5</v>
      </c>
      <c r="M64" s="309">
        <f t="shared" ref="M64" si="192">M63-L63</f>
        <v>30.199999999999989</v>
      </c>
      <c r="N64" s="309">
        <f t="shared" ref="N64" si="193">N63-M63</f>
        <v>29.5</v>
      </c>
      <c r="O64" s="309">
        <f t="shared" ref="O64" si="194">O63-N63</f>
        <v>31.800000000000011</v>
      </c>
      <c r="P64" s="309">
        <f t="shared" ref="P64" si="195">P63-O63</f>
        <v>34.099999999999966</v>
      </c>
      <c r="Q64" s="309">
        <f t="shared" ref="Q64" si="196">Q63-P63</f>
        <v>36.300000000000011</v>
      </c>
      <c r="R64" s="309">
        <f t="shared" ref="R64" si="197">R63-Q63</f>
        <v>8.6499999999999773</v>
      </c>
      <c r="S64" s="309">
        <f t="shared" ref="S64" si="198">S63-R63</f>
        <v>0</v>
      </c>
      <c r="T64" s="309">
        <f t="shared" ref="T64" si="199">T63-S63</f>
        <v>0</v>
      </c>
      <c r="U64" s="309">
        <f t="shared" ref="U64" si="200">U63-T63</f>
        <v>0</v>
      </c>
      <c r="V64" s="309">
        <f t="shared" ref="V64" si="201">V63-U63</f>
        <v>0</v>
      </c>
      <c r="W64" s="309">
        <f t="shared" ref="W64" si="202">W63-V63</f>
        <v>0</v>
      </c>
      <c r="X64" s="309">
        <f t="shared" ref="X64" si="203">X63-W63</f>
        <v>0</v>
      </c>
      <c r="Y64" s="309">
        <f t="shared" ref="Y64" si="204">Y63-X63</f>
        <v>0</v>
      </c>
      <c r="Z64" s="309">
        <f t="shared" ref="Z64" si="205">Z63-Y63</f>
        <v>0</v>
      </c>
      <c r="AA64" s="309">
        <f t="shared" ref="AA64" si="206">AA63-Z63</f>
        <v>0</v>
      </c>
      <c r="AB64" s="309">
        <f t="shared" ref="AB64" si="207">AB63-AA63</f>
        <v>0</v>
      </c>
      <c r="AC64" s="309">
        <f t="shared" ref="AC64" si="208">AC63-AB63</f>
        <v>0</v>
      </c>
      <c r="AD64" s="309">
        <f t="shared" ref="AD64:AJ64" si="209">AD63-AC63</f>
        <v>0</v>
      </c>
      <c r="AE64" s="309">
        <f t="shared" si="209"/>
        <v>0</v>
      </c>
      <c r="AF64" s="309">
        <f t="shared" si="209"/>
        <v>0</v>
      </c>
      <c r="AG64" s="309">
        <f t="shared" si="209"/>
        <v>0</v>
      </c>
      <c r="AH64" s="309">
        <f t="shared" si="209"/>
        <v>0</v>
      </c>
      <c r="AI64" s="309">
        <f t="shared" si="209"/>
        <v>0</v>
      </c>
      <c r="AJ64" s="309">
        <f t="shared" si="209"/>
        <v>0</v>
      </c>
      <c r="AK64" s="309">
        <f t="shared" ref="AK64:BP64" si="210">AK63-AJ63</f>
        <v>0</v>
      </c>
      <c r="AL64" s="309">
        <f t="shared" si="210"/>
        <v>0</v>
      </c>
      <c r="AM64" s="309">
        <f t="shared" si="210"/>
        <v>0</v>
      </c>
      <c r="AN64" s="309">
        <f t="shared" si="210"/>
        <v>0</v>
      </c>
      <c r="AO64" s="309">
        <f t="shared" si="210"/>
        <v>0</v>
      </c>
      <c r="AP64" s="309">
        <f t="shared" si="210"/>
        <v>0</v>
      </c>
      <c r="AQ64" s="309">
        <f t="shared" si="210"/>
        <v>0</v>
      </c>
      <c r="AR64" s="309">
        <f t="shared" si="210"/>
        <v>0</v>
      </c>
      <c r="AS64" s="309">
        <f t="shared" si="210"/>
        <v>0</v>
      </c>
      <c r="AT64" s="309">
        <f t="shared" si="210"/>
        <v>0</v>
      </c>
      <c r="AU64" s="309">
        <f t="shared" si="210"/>
        <v>0</v>
      </c>
      <c r="AV64" s="309">
        <f t="shared" si="210"/>
        <v>0</v>
      </c>
      <c r="AW64" s="309">
        <f t="shared" si="210"/>
        <v>0</v>
      </c>
      <c r="AX64" s="309">
        <f t="shared" si="210"/>
        <v>0</v>
      </c>
      <c r="AY64" s="309">
        <f t="shared" si="210"/>
        <v>0</v>
      </c>
      <c r="AZ64" s="309">
        <f t="shared" si="210"/>
        <v>0</v>
      </c>
      <c r="BA64" s="309">
        <f t="shared" si="210"/>
        <v>0</v>
      </c>
      <c r="BB64" s="309">
        <f t="shared" si="210"/>
        <v>0</v>
      </c>
      <c r="BC64" s="309">
        <f t="shared" si="210"/>
        <v>0</v>
      </c>
      <c r="BD64" s="309">
        <f t="shared" si="210"/>
        <v>0</v>
      </c>
      <c r="BE64" s="309">
        <f t="shared" si="210"/>
        <v>0</v>
      </c>
      <c r="BF64" s="309">
        <f t="shared" si="210"/>
        <v>0</v>
      </c>
      <c r="BG64" s="309">
        <f t="shared" si="210"/>
        <v>0</v>
      </c>
      <c r="BH64" s="309">
        <f t="shared" si="210"/>
        <v>0</v>
      </c>
      <c r="BI64" s="309">
        <f t="shared" si="210"/>
        <v>0</v>
      </c>
      <c r="BJ64" s="309">
        <f t="shared" si="210"/>
        <v>0</v>
      </c>
      <c r="BK64" s="309">
        <f t="shared" si="210"/>
        <v>0</v>
      </c>
      <c r="BL64" s="309">
        <f t="shared" si="210"/>
        <v>0</v>
      </c>
      <c r="BM64" s="309">
        <f t="shared" si="210"/>
        <v>0</v>
      </c>
      <c r="BN64" s="309">
        <f t="shared" si="210"/>
        <v>0</v>
      </c>
      <c r="BO64" s="309">
        <f t="shared" si="210"/>
        <v>0</v>
      </c>
      <c r="BP64" s="309">
        <f t="shared" si="210"/>
        <v>0</v>
      </c>
      <c r="BQ64" s="309">
        <f t="shared" ref="BQ64:CO64" si="211">BQ63-BP63</f>
        <v>0</v>
      </c>
      <c r="BR64" s="309">
        <f t="shared" si="211"/>
        <v>0</v>
      </c>
      <c r="BS64" s="309">
        <f t="shared" si="211"/>
        <v>0</v>
      </c>
      <c r="BT64" s="309">
        <f t="shared" si="211"/>
        <v>0</v>
      </c>
      <c r="BU64" s="309">
        <f t="shared" si="211"/>
        <v>0</v>
      </c>
      <c r="BV64" s="309">
        <f t="shared" si="211"/>
        <v>0</v>
      </c>
      <c r="BW64" s="309">
        <f t="shared" si="211"/>
        <v>0</v>
      </c>
      <c r="BX64" s="309">
        <f t="shared" si="211"/>
        <v>0</v>
      </c>
      <c r="BY64" s="309">
        <f t="shared" si="211"/>
        <v>0</v>
      </c>
      <c r="BZ64" s="309">
        <f t="shared" si="211"/>
        <v>0</v>
      </c>
      <c r="CA64" s="309">
        <f t="shared" si="211"/>
        <v>0</v>
      </c>
      <c r="CB64" s="309">
        <f t="shared" si="211"/>
        <v>0</v>
      </c>
      <c r="CC64" s="309">
        <f t="shared" si="211"/>
        <v>0</v>
      </c>
      <c r="CD64" s="309">
        <f t="shared" si="211"/>
        <v>0</v>
      </c>
      <c r="CE64" s="309">
        <f t="shared" si="211"/>
        <v>0</v>
      </c>
      <c r="CF64" s="309">
        <f t="shared" si="211"/>
        <v>0</v>
      </c>
      <c r="CG64" s="309">
        <f t="shared" si="211"/>
        <v>0</v>
      </c>
      <c r="CH64" s="309">
        <f t="shared" si="211"/>
        <v>0</v>
      </c>
      <c r="CI64" s="309">
        <f t="shared" si="211"/>
        <v>0</v>
      </c>
      <c r="CJ64" s="309">
        <f t="shared" si="211"/>
        <v>0</v>
      </c>
      <c r="CK64" s="309">
        <f t="shared" si="211"/>
        <v>0</v>
      </c>
      <c r="CL64" s="309">
        <f t="shared" si="211"/>
        <v>0</v>
      </c>
      <c r="CM64" s="309">
        <f t="shared" si="211"/>
        <v>0</v>
      </c>
      <c r="CN64" s="309">
        <f t="shared" si="211"/>
        <v>0</v>
      </c>
      <c r="CO64" s="309">
        <f t="shared" si="211"/>
        <v>0</v>
      </c>
      <c r="CP64" s="309">
        <f t="shared" ref="CP64" si="212">CP63-CO63</f>
        <v>0</v>
      </c>
      <c r="CQ64" s="309">
        <f t="shared" ref="CQ64" si="213">CQ63-CP63</f>
        <v>0</v>
      </c>
      <c r="CR64" s="309">
        <f t="shared" ref="CR64" si="214">CR63-CQ63</f>
        <v>0</v>
      </c>
      <c r="CS64" s="309">
        <f t="shared" ref="CS64" si="215">CS63-CR63</f>
        <v>0</v>
      </c>
      <c r="CT64" s="309">
        <f t="shared" ref="CT64" si="216">CT63-CS63</f>
        <v>0</v>
      </c>
      <c r="CU64" s="309">
        <f t="shared" ref="CU64" si="217">CU63-CT63</f>
        <v>0</v>
      </c>
      <c r="CV64" s="309">
        <f t="shared" ref="CV64" si="218">CV63-CU63</f>
        <v>0</v>
      </c>
      <c r="CW64" s="309">
        <f t="shared" ref="CW64" si="219">CW63-CV63</f>
        <v>0</v>
      </c>
      <c r="CX64" s="309">
        <f t="shared" ref="CX64" si="220">CX63-CW63</f>
        <v>0</v>
      </c>
      <c r="CY64" s="309">
        <f t="shared" ref="CY64" si="221">CY63-CX63</f>
        <v>0</v>
      </c>
      <c r="CZ64" s="309">
        <f t="shared" ref="CZ64" si="222">CZ63-CY63</f>
        <v>0</v>
      </c>
      <c r="DA64" s="309">
        <f t="shared" ref="DA64" si="223">DA63-CZ63</f>
        <v>0</v>
      </c>
      <c r="DB64" s="309">
        <f t="shared" ref="DB64" si="224">DB63-DA63</f>
        <v>0</v>
      </c>
      <c r="DC64" s="309">
        <f t="shared" ref="DC64" si="225">DC63-DB63</f>
        <v>0</v>
      </c>
      <c r="DD64" s="309">
        <f t="shared" ref="DD64" si="226">DD63-DC63</f>
        <v>0</v>
      </c>
      <c r="DE64" s="309">
        <f t="shared" ref="DE64" si="227">DE63-DD63</f>
        <v>0</v>
      </c>
      <c r="DF64" s="309">
        <f t="shared" ref="DF64" si="228">DF63-DE63</f>
        <v>0</v>
      </c>
      <c r="DG64" s="309">
        <f t="shared" ref="DG64" si="229">DG63-DF63</f>
        <v>0</v>
      </c>
      <c r="DH64" s="309">
        <f t="shared" ref="DH64" si="230">DH63-DG63</f>
        <v>0</v>
      </c>
      <c r="DI64" s="309">
        <f t="shared" ref="DI64" si="231">DI63-DH63</f>
        <v>0</v>
      </c>
    </row>
    <row r="65" spans="1:113" outlineLevel="1">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c r="AJ65" s="309"/>
      <c r="AK65" s="309"/>
      <c r="AL65" s="309"/>
      <c r="AM65" s="309"/>
      <c r="AN65" s="309"/>
      <c r="AO65" s="309"/>
      <c r="AP65" s="309"/>
      <c r="AQ65" s="309"/>
      <c r="AR65" s="309"/>
      <c r="AS65" s="309"/>
      <c r="AT65" s="309"/>
      <c r="AU65" s="309"/>
      <c r="AV65" s="309"/>
      <c r="AW65" s="309"/>
      <c r="AX65" s="309"/>
      <c r="AY65" s="309"/>
      <c r="AZ65" s="309"/>
      <c r="BA65" s="309"/>
      <c r="BB65" s="309"/>
      <c r="BC65" s="309"/>
      <c r="BD65" s="309"/>
      <c r="BE65" s="309"/>
      <c r="BF65" s="309"/>
      <c r="BG65" s="309"/>
      <c r="BH65" s="309"/>
      <c r="BI65" s="309"/>
      <c r="BJ65" s="309"/>
      <c r="BK65" s="309"/>
      <c r="BL65" s="309"/>
      <c r="BM65" s="309"/>
      <c r="BN65" s="309"/>
      <c r="BO65" s="309"/>
      <c r="BP65" s="309"/>
      <c r="BQ65" s="309"/>
      <c r="BR65" s="309"/>
      <c r="BS65" s="309"/>
      <c r="BT65" s="309"/>
      <c r="BU65" s="309"/>
      <c r="BV65" s="309"/>
      <c r="BW65" s="309"/>
      <c r="BX65" s="309"/>
      <c r="BY65" s="309"/>
      <c r="BZ65" s="309"/>
      <c r="CA65" s="309"/>
      <c r="CB65" s="309"/>
      <c r="CC65" s="309"/>
      <c r="CD65" s="309"/>
      <c r="CE65" s="309"/>
      <c r="CF65" s="309"/>
      <c r="CG65" s="309"/>
      <c r="CH65" s="309"/>
      <c r="CI65" s="309"/>
      <c r="CJ65" s="309"/>
      <c r="CK65" s="309"/>
      <c r="CL65" s="309"/>
      <c r="CM65" s="309"/>
      <c r="CN65" s="309"/>
      <c r="CO65" s="309"/>
      <c r="CP65" s="309"/>
      <c r="CQ65" s="309"/>
      <c r="CR65" s="309"/>
      <c r="CS65" s="309"/>
      <c r="CT65" s="309"/>
      <c r="CU65" s="309"/>
      <c r="CV65" s="309"/>
      <c r="CW65" s="309"/>
      <c r="CX65" s="309"/>
      <c r="CY65" s="309"/>
      <c r="CZ65" s="309"/>
      <c r="DA65" s="309"/>
      <c r="DB65" s="309"/>
      <c r="DC65" s="309"/>
      <c r="DD65" s="309"/>
      <c r="DE65" s="309"/>
      <c r="DF65" s="309"/>
      <c r="DG65" s="309"/>
      <c r="DH65" s="309"/>
      <c r="DI65" s="309"/>
    </row>
    <row r="66" spans="1:113" outlineLevel="1">
      <c r="A66" s="2" t="s">
        <v>194</v>
      </c>
      <c r="D66" s="309" t="s">
        <v>195</v>
      </c>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309"/>
      <c r="AE66" s="309"/>
      <c r="AF66" s="309"/>
      <c r="AG66" s="309"/>
      <c r="AH66" s="309"/>
      <c r="AI66" s="309"/>
      <c r="AJ66" s="309"/>
      <c r="AK66" s="309"/>
      <c r="AL66" s="309"/>
      <c r="AM66" s="309"/>
      <c r="AN66" s="309"/>
      <c r="AO66" s="309"/>
      <c r="AP66" s="309"/>
      <c r="AQ66" s="309"/>
      <c r="AR66" s="309"/>
      <c r="AS66" s="309"/>
      <c r="AT66" s="309"/>
      <c r="AU66" s="309"/>
      <c r="AV66" s="309"/>
      <c r="AW66" s="309"/>
      <c r="AX66" s="309"/>
      <c r="AY66" s="309"/>
      <c r="AZ66" s="309"/>
      <c r="BA66" s="309"/>
      <c r="BB66" s="309"/>
      <c r="BC66" s="309"/>
      <c r="BD66" s="309"/>
      <c r="BE66" s="309"/>
      <c r="BF66" s="309"/>
      <c r="BG66" s="309"/>
      <c r="BH66" s="309"/>
      <c r="BI66" s="309"/>
      <c r="BJ66" s="309"/>
      <c r="BK66" s="309"/>
      <c r="BL66" s="309"/>
      <c r="BM66" s="309"/>
      <c r="BN66" s="309"/>
      <c r="BO66" s="309"/>
      <c r="BP66" s="309"/>
      <c r="BQ66" s="309"/>
      <c r="BR66" s="309"/>
      <c r="BS66" s="309"/>
      <c r="BT66" s="309"/>
      <c r="BU66" s="309"/>
      <c r="BV66" s="309"/>
      <c r="BW66" s="309"/>
      <c r="BX66" s="309"/>
      <c r="BY66" s="309"/>
      <c r="BZ66" s="309"/>
      <c r="CA66" s="309"/>
      <c r="CB66" s="309"/>
      <c r="CC66" s="309"/>
      <c r="CD66" s="309"/>
      <c r="CE66" s="309"/>
      <c r="CF66" s="309"/>
      <c r="CG66" s="309"/>
      <c r="CH66" s="309"/>
      <c r="CI66" s="309"/>
      <c r="CJ66" s="309"/>
      <c r="CK66" s="309"/>
      <c r="CL66" s="309"/>
      <c r="CM66" s="309"/>
      <c r="CN66" s="309"/>
      <c r="CO66" s="309"/>
      <c r="CP66" s="309"/>
      <c r="CQ66" s="309"/>
      <c r="CR66" s="309"/>
      <c r="CS66" s="309"/>
      <c r="CT66" s="309"/>
      <c r="CU66" s="309"/>
      <c r="CV66" s="309"/>
      <c r="CW66" s="309"/>
      <c r="CX66" s="309"/>
      <c r="CY66" s="309"/>
      <c r="CZ66" s="309"/>
      <c r="DA66" s="309"/>
      <c r="DB66" s="309"/>
      <c r="DC66" s="309"/>
      <c r="DD66" s="309"/>
      <c r="DE66" s="309"/>
      <c r="DF66" s="309"/>
      <c r="DG66" s="309"/>
      <c r="DH66" s="309"/>
      <c r="DI66" s="309"/>
    </row>
    <row r="67" spans="1:113" outlineLevel="3">
      <c r="B67" t="s">
        <v>196</v>
      </c>
      <c r="C67" t="s">
        <v>197</v>
      </c>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309"/>
      <c r="AE67" s="309"/>
      <c r="AF67" s="309"/>
      <c r="AG67" s="309"/>
      <c r="AH67" s="309"/>
      <c r="AI67" s="309"/>
      <c r="AJ67" s="309"/>
      <c r="AK67" s="309"/>
      <c r="AL67" s="309"/>
      <c r="AM67" s="309"/>
      <c r="AN67" s="309"/>
      <c r="AO67" s="309"/>
      <c r="AP67" s="309"/>
      <c r="AQ67" s="309"/>
      <c r="AR67" s="309"/>
      <c r="AS67" s="309"/>
      <c r="AT67" s="309"/>
      <c r="AU67" s="309"/>
      <c r="AV67" s="309"/>
      <c r="AW67" s="309"/>
      <c r="AX67" s="309"/>
      <c r="AY67" s="309"/>
      <c r="AZ67" s="309"/>
      <c r="BA67" s="309"/>
      <c r="BB67" s="309"/>
      <c r="BC67" s="309"/>
      <c r="BD67" s="309"/>
      <c r="BE67" s="309"/>
      <c r="BF67" s="309"/>
      <c r="BG67" s="309"/>
      <c r="BH67" s="309"/>
      <c r="BI67" s="309"/>
      <c r="BJ67" s="309"/>
      <c r="BK67" s="309"/>
      <c r="BL67" s="309"/>
      <c r="BM67" s="309"/>
      <c r="BN67" s="309"/>
      <c r="BO67" s="309"/>
      <c r="BP67" s="309"/>
      <c r="BQ67" s="309"/>
      <c r="BR67" s="309"/>
      <c r="BS67" s="309"/>
      <c r="BT67" s="309"/>
      <c r="BU67" s="309"/>
      <c r="BV67" s="309"/>
      <c r="BW67" s="309"/>
      <c r="BX67" s="309"/>
      <c r="BY67" s="309"/>
      <c r="BZ67" s="309"/>
      <c r="CA67" s="309"/>
      <c r="CB67" s="309"/>
      <c r="CC67" s="309"/>
      <c r="CD67" s="309"/>
      <c r="CE67" s="309"/>
      <c r="CF67" s="309"/>
      <c r="CG67" s="309"/>
      <c r="CH67" s="309"/>
      <c r="CI67" s="309"/>
      <c r="CJ67" s="309"/>
      <c r="CK67" s="309"/>
      <c r="CL67" s="309"/>
      <c r="CM67" s="309"/>
      <c r="CN67" s="309"/>
      <c r="CO67" s="309"/>
      <c r="CP67" s="309"/>
      <c r="CQ67" s="309"/>
      <c r="CR67" s="309"/>
      <c r="CS67" s="309"/>
      <c r="CT67" s="309"/>
      <c r="CU67" s="309"/>
      <c r="CV67" s="309"/>
      <c r="CW67" s="309"/>
      <c r="CX67" s="309"/>
      <c r="CY67" s="309"/>
      <c r="CZ67" s="309"/>
      <c r="DA67" s="309"/>
      <c r="DB67" s="309"/>
      <c r="DC67" s="309"/>
      <c r="DD67" s="309"/>
      <c r="DE67" s="309"/>
      <c r="DF67" s="309"/>
      <c r="DG67" s="309"/>
      <c r="DH67" s="309"/>
      <c r="DI67" s="309"/>
    </row>
    <row r="68" spans="1:113" outlineLevel="3">
      <c r="B68">
        <v>1</v>
      </c>
      <c r="C68" s="71">
        <f ca="1">$C$56</f>
        <v>944.5</v>
      </c>
      <c r="D68" s="337">
        <v>0</v>
      </c>
      <c r="E68" s="309">
        <f ca="1">IF(E$1&gt;$C$59,E$53,MIN(MAX(E$53,-SUM($D68:D68,$C68)),0))</f>
        <v>0</v>
      </c>
      <c r="F68" s="309">
        <f ca="1">IF(F$1&gt;$C$59,F$53,MIN(MAX(F$53,-SUM($D68:E68,$C68)),0))</f>
        <v>0</v>
      </c>
      <c r="G68" s="309">
        <f ca="1">IF(G$1&gt;$C$59,G$53,MIN(MAX(G$53,-SUM($D68:F68,$C68)),0))</f>
        <v>0</v>
      </c>
      <c r="H68" s="309">
        <f ca="1">IF(H$1&gt;$C$59,H$53,MIN(MAX(H$53,-SUM($D68:G68,$C68)),0))</f>
        <v>0</v>
      </c>
      <c r="I68" s="309">
        <f ca="1">IF(I$1&gt;$C$59,I$53,MIN(MAX(I$53,-SUM($D68:H68,$C68)),0))</f>
        <v>0</v>
      </c>
      <c r="J68" s="309">
        <f ca="1">IF(J$1&gt;$C$59,J$53,MIN(MAX(J$53,-SUM($D68:I68,$C68)),0))</f>
        <v>0</v>
      </c>
      <c r="K68" s="309">
        <f ca="1">IF(K$1&gt;$C$59,K$53,MIN(MAX(K$53,-SUM($D68:J68,$C68)),0))</f>
        <v>0</v>
      </c>
      <c r="L68" s="309">
        <f ca="1">IF(L$1&gt;$C$59,L$53,MIN(MAX(L$53,-SUM($D68:K68,$C68)),0))</f>
        <v>0</v>
      </c>
      <c r="M68" s="309">
        <f ca="1">IF(M$1&gt;$C$59,M$53,MIN(MAX(M$53,-SUM($D68:L68,$C68)),0))</f>
        <v>0</v>
      </c>
      <c r="N68" s="309">
        <f ca="1">IF(N$1&gt;$C$59,N$53,MIN(MAX(N$53,-SUM($D68:M68,$C68)),0))</f>
        <v>0</v>
      </c>
      <c r="O68" s="309">
        <f ca="1">IF(O$1&gt;$C$59,O$53,MIN(MAX(O$53,-SUM($D68:N68,$C68)),0))</f>
        <v>0</v>
      </c>
      <c r="P68" s="309">
        <f ca="1">IF(P$1&gt;$C$59,P$53,MIN(MAX(P$53,-SUM($D68:O68,$C68)),0))</f>
        <v>0</v>
      </c>
      <c r="Q68" s="309">
        <f ca="1">IF(Q$1&gt;$C$59,Q$53,MIN(MAX(Q$53,-SUM($D68:P68,$C68)),0))</f>
        <v>0</v>
      </c>
      <c r="R68" s="309">
        <f ca="1">IF(R$1&gt;$C$59,R$53,MIN(MAX(R$53,-SUM($D68:Q68,$C68)),0))</f>
        <v>0</v>
      </c>
      <c r="S68" s="309">
        <f ca="1">IF(S$1&gt;$C$59,S$53,MIN(MAX(S$53,-SUM($D68:R68,$C68)),0))</f>
        <v>0</v>
      </c>
      <c r="T68" s="309">
        <f ca="1">IF(T$1&gt;$C$59,T$53,MIN(MAX(T$53,-SUM($D68:S68,$C68)),0))</f>
        <v>0</v>
      </c>
      <c r="U68" s="309">
        <f ca="1">IF(U$1&gt;$C$59,U$53,MIN(MAX(U$53,-SUM($D68:T68,$C68)),0))</f>
        <v>0</v>
      </c>
      <c r="V68" s="309">
        <f ca="1">IF(V$1&gt;$C$59,V$53,MIN(MAX(V$53,-SUM($D68:U68,$C68)),0))</f>
        <v>0</v>
      </c>
      <c r="W68" s="309">
        <f ca="1">IF(W$1&gt;$C$59,W$53,MIN(MAX(W$53,-SUM($D68:V68,$C68)),0))</f>
        <v>0</v>
      </c>
      <c r="X68" s="309">
        <f ca="1">IF(X$1&gt;$C$59,X$53,MIN(MAX(X$53,-SUM($D68:W68,$C68)),0))</f>
        <v>0</v>
      </c>
      <c r="Y68" s="309">
        <f ca="1">IF(Y$1&gt;$C$59,Y$53,MIN(MAX(Y$53,-SUM($D68:X68,$C68)),0))</f>
        <v>0</v>
      </c>
      <c r="Z68" s="309">
        <f ca="1">IF(Z$1&gt;$C$59,Z$53,MIN(MAX(Z$53,-SUM($D68:Y68,$C68)),0))</f>
        <v>0</v>
      </c>
      <c r="AA68" s="309">
        <f ca="1">IF(AA$1&gt;$C$59,AA$53,MIN(MAX(AA$53,-SUM($D68:Z68,$C68)),0))</f>
        <v>0</v>
      </c>
      <c r="AB68" s="309">
        <f ca="1">IF(AB$1&gt;$C$59,AB$53,MIN(MAX(AB$53,-SUM($D68:AA68,$C68)),0))</f>
        <v>0</v>
      </c>
      <c r="AC68" s="309">
        <f ca="1">IF(AC$1&gt;$C$59,AC$53,MIN(MAX(AC$53,-SUM($D68:AB68,$C68)),0))</f>
        <v>0</v>
      </c>
      <c r="AD68" s="309">
        <f ca="1">IF(AD$1&gt;$C$59,AD$53,MIN(MAX(AD$53,-SUM($D68:AC68,$C68)),0))</f>
        <v>0</v>
      </c>
      <c r="AE68" s="309">
        <f ca="1">IF(AE$1&gt;$C$59,AE$53,MIN(MAX(AE$53,-SUM($D68:AD68,$C68)),0))</f>
        <v>0</v>
      </c>
      <c r="AF68" s="309">
        <f ca="1">IF(AF$1&gt;$C$59,AF$53,MIN(MAX(AF$53,-SUM($D68:AE68,$C68)),0))</f>
        <v>-600.59</v>
      </c>
      <c r="AG68" s="309">
        <f ca="1">IF(AG$1&gt;$C$59,AG$53,MIN(MAX(AG$53,-SUM($D68:AF68,$C68)),0))</f>
        <v>-33.990999999999985</v>
      </c>
      <c r="AH68" s="309">
        <f ca="1">IF(AH$1&gt;$C$59,AH$53,MIN(MAX(AH$53,-SUM($D68:AG68,$C68)),0))</f>
        <v>-32.39100000000002</v>
      </c>
      <c r="AI68" s="309">
        <f ca="1">IF(AI$1&gt;$C$59,AI$53,MIN(MAX(AI$53,-SUM($D68:AH68,$C68)),0))</f>
        <v>-29.390999999999991</v>
      </c>
      <c r="AJ68" s="309">
        <f ca="1">IF(AJ$1&gt;$C$59,AJ$53,MIN(MAX(AJ$53,-SUM($D68:AI68,$C68)),0))</f>
        <v>-15.691000000000003</v>
      </c>
      <c r="AK68" s="309">
        <f ca="1">IF(AK$1&gt;$C$59,AK$53,MIN(MAX(AK$53,-SUM($D68:AJ68,$C68)),0))</f>
        <v>-2.7909999999999968</v>
      </c>
      <c r="AL68" s="309">
        <f ca="1">IF(AL$1&gt;$C$59,AL$53,MIN(MAX(AL$53,-SUM($D68:AK68,$C68)),0))</f>
        <v>0</v>
      </c>
      <c r="AM68" s="309">
        <f ca="1">IF(AM$1&gt;$C$59,AM$53,MIN(MAX(AM$53,-SUM($D68:AL68,$C68)),0))</f>
        <v>0</v>
      </c>
      <c r="AN68" s="309">
        <f ca="1">IF(AN$1&gt;$C$59,AN$53,MIN(MAX(AN$53,-SUM($D68:AM68,$C68)),0))</f>
        <v>0</v>
      </c>
      <c r="AO68" s="309">
        <f ca="1">IF(AO$1&gt;$C$59,AO$53,MIN(MAX(AO$53,-SUM($D68:AN68,$C68)),0))</f>
        <v>-0.89099999999999113</v>
      </c>
      <c r="AP68" s="309">
        <f ca="1">IF(AP$1&gt;$C$59,AP$53,MIN(MAX(AP$53,-SUM($D68:AO68,$C68)),0))</f>
        <v>-4.1910000000000025</v>
      </c>
      <c r="AQ68" s="309">
        <f ca="1">IF(AQ$1&gt;$C$59,AQ$53,MIN(MAX(AQ$53,-SUM($D68:AP68,$C68)),0))</f>
        <v>0</v>
      </c>
      <c r="AR68" s="309">
        <f ca="1">IF(AR$1&gt;$C$59,AR$53,MIN(MAX(AR$53,-SUM($D68:AQ68,$C68)),0))</f>
        <v>0</v>
      </c>
      <c r="AS68" s="309">
        <f ca="1">IF(AS$1&gt;$C$59,AS$53,MIN(MAX(AS$53,-SUM($D68:AR68,$C68)),0))</f>
        <v>0</v>
      </c>
      <c r="AT68" s="309">
        <f ca="1">IF(AT$1&gt;$C$59,AT$53,MIN(MAX(AT$53,-SUM($D68:AS68,$C68)),0))</f>
        <v>0</v>
      </c>
      <c r="AU68" s="309">
        <f ca="1">IF(AU$1&gt;$C$59,AU$53,MIN(MAX(AU$53,-SUM($D68:AT68,$C68)),0))</f>
        <v>0</v>
      </c>
      <c r="AV68" s="309">
        <f ca="1">IF(AV$1&gt;$C$59,AV$53,MIN(MAX(AV$53,-SUM($D68:AU68,$C68)),0))</f>
        <v>0</v>
      </c>
      <c r="AW68" s="309">
        <f ca="1">IF(AW$1&gt;$C$59,AW$53,MIN(MAX(AW$53,-SUM($D68:AV68,$C68)),0))</f>
        <v>0</v>
      </c>
      <c r="AX68" s="309">
        <f ca="1">IF(AX$1&gt;$C$59,AX$53,MIN(MAX(AX$53,-SUM($D68:AW68,$C68)),0))</f>
        <v>0</v>
      </c>
      <c r="AY68" s="309">
        <f ca="1">IF(AY$1&gt;$C$59,AY$53,MIN(MAX(AY$53,-SUM($D68:AX68,$C68)),0))</f>
        <v>0</v>
      </c>
      <c r="AZ68" s="309">
        <f ca="1">IF(AZ$1&gt;$C$59,AZ$53,MIN(MAX(AZ$53,-SUM($D68:AY68,$C68)),0))</f>
        <v>0</v>
      </c>
      <c r="BA68" s="309">
        <f ca="1">IF(BA$1&gt;$C$59,BA$53,MIN(MAX(BA$53,-SUM($D68:AZ68,$C68)),0))</f>
        <v>0</v>
      </c>
      <c r="BB68" s="309">
        <f ca="1">IF(BB$1&gt;$C$59,BB$53,MIN(MAX(BB$53,-SUM($D68:BA68,$C68)),0))</f>
        <v>0</v>
      </c>
      <c r="BC68" s="309">
        <f ca="1">IF(BC$1&gt;$C$59,BC$53,MIN(MAX(BC$53,-SUM($D68:BB68,$C68)),0))</f>
        <v>0</v>
      </c>
      <c r="BD68" s="309">
        <f ca="1">IF(BD$1&gt;$C$59,BD$53,MIN(MAX(BD$53,-SUM($D68:BC68,$C68)),0))</f>
        <v>0</v>
      </c>
      <c r="BE68" s="309">
        <f ca="1">IF(BE$1&gt;$C$59,BE$53,MIN(MAX(BE$53,-SUM($D68:BD68,$C68)),0))</f>
        <v>0</v>
      </c>
      <c r="BF68" s="309">
        <f ca="1">IF(BF$1&gt;$C$59,BF$53,MIN(MAX(BF$53,-SUM($D68:BE68,$C68)),0))</f>
        <v>0</v>
      </c>
      <c r="BG68" s="309">
        <f ca="1">IF(BG$1&gt;$C$59,BG$53,MIN(MAX(BG$53,-SUM($D68:BF68,$C68)),0))</f>
        <v>0</v>
      </c>
      <c r="BH68" s="309">
        <f ca="1">IF(BH$1&gt;$C$59,BH$53,MIN(MAX(BH$53,-SUM($D68:BG68,$C68)),0))</f>
        <v>0</v>
      </c>
      <c r="BI68" s="309">
        <f ca="1">IF(BI$1&gt;$C$59,BI$53,MIN(MAX(BI$53,-SUM($D68:BH68,$C68)),0))</f>
        <v>-600.59</v>
      </c>
      <c r="BJ68" s="309">
        <f ca="1">IF(BJ$1&gt;$C$59,BJ$53,MIN(MAX(BJ$53,-SUM($D68:BI68,$C68)),0))</f>
        <v>-33.990999999999985</v>
      </c>
      <c r="BK68" s="309">
        <f ca="1">IF(BK$1&gt;$C$59,BK$53,MIN(MAX(BK$53,-SUM($D68:BJ68,$C68)),0))</f>
        <v>-32.39100000000002</v>
      </c>
      <c r="BL68" s="309">
        <f ca="1">IF(BL$1&gt;$C$59,BL$53,MIN(MAX(BL$53,-SUM($D68:BK68,$C68)),0))</f>
        <v>-29.390999999999991</v>
      </c>
      <c r="BM68" s="309">
        <f ca="1">IF(BM$1&gt;$C$59,BM$53,MIN(MAX(BM$53,-SUM($D68:BL68,$C68)),0))</f>
        <v>-15.691000000000003</v>
      </c>
      <c r="BN68" s="309">
        <f ca="1">IF(BN$1&gt;$C$59,BN$53,MIN(MAX(BN$53,-SUM($D68:BM68,$C68)),0))</f>
        <v>-2.7909999999999968</v>
      </c>
      <c r="BO68" s="309">
        <f ca="1">IF(BO$1&gt;$C$59,BO$53,MIN(MAX(BO$53,-SUM($D68:BN68,$C68)),0))</f>
        <v>0</v>
      </c>
      <c r="BP68" s="309">
        <f ca="1">IF(BP$1&gt;$C$59,BP$53,MIN(MAX(BP$53,-SUM($D68:BO68,$C68)),0))</f>
        <v>0</v>
      </c>
      <c r="BQ68" s="309">
        <f ca="1">IF(BQ$1&gt;$C$59,BQ$53,MIN(MAX(BQ$53,-SUM($D68:BP68,$C68)),0))</f>
        <v>0</v>
      </c>
      <c r="BR68" s="309">
        <f ca="1">IF(BR$1&gt;$C$59,BR$53,MIN(MAX(BR$53,-SUM($D68:BQ68,$C68)),0))</f>
        <v>-0.89099999999999113</v>
      </c>
      <c r="BS68" s="309">
        <f ca="1">IF(BS$1&gt;$C$59,BS$53,MIN(MAX(BS$53,-SUM($D68:BR68,$C68)),0))</f>
        <v>-4.1910000000000025</v>
      </c>
      <c r="BT68" s="309">
        <f ca="1">IF(BT$1&gt;$C$59,BT$53,MIN(MAX(BT$53,-SUM($D68:BS68,$C68)),0))</f>
        <v>0</v>
      </c>
      <c r="BU68" s="309">
        <f ca="1">IF(BU$1&gt;$C$59,BU$53,MIN(MAX(BU$53,-SUM($D68:BT68,$C68)),0))</f>
        <v>0</v>
      </c>
      <c r="BV68" s="309">
        <f ca="1">IF(BV$1&gt;$C$59,BV$53,MIN(MAX(BV$53,-SUM($D68:BU68,$C68)),0))</f>
        <v>0</v>
      </c>
      <c r="BW68" s="309">
        <f ca="1">IF(BW$1&gt;$C$59,BW$53,MIN(MAX(BW$53,-SUM($D68:BV68,$C68)),0))</f>
        <v>0</v>
      </c>
      <c r="BX68" s="309">
        <f ca="1">IF(BX$1&gt;$C$59,BX$53,MIN(MAX(BX$53,-SUM($D68:BW68,$C68)),0))</f>
        <v>0</v>
      </c>
      <c r="BY68" s="309">
        <f ca="1">IF(BY$1&gt;$C$59,BY$53,MIN(MAX(BY$53,-SUM($D68:BX68,$C68)),0))</f>
        <v>0</v>
      </c>
      <c r="BZ68" s="309">
        <f ca="1">IF(BZ$1&gt;$C$59,BZ$53,MIN(MAX(BZ$53,-SUM($D68:BY68,$C68)),0))</f>
        <v>0</v>
      </c>
      <c r="CA68" s="309">
        <f ca="1">IF(CA$1&gt;$C$59,CA$53,MIN(MAX(CA$53,-SUM($D68:BZ68,$C68)),0))</f>
        <v>0</v>
      </c>
      <c r="CB68" s="309">
        <f ca="1">IF(CB$1&gt;$C$59,CB$53,MIN(MAX(CB$53,-SUM($D68:CA68,$C68)),0))</f>
        <v>0</v>
      </c>
      <c r="CC68" s="309">
        <f ca="1">IF(CC$1&gt;$C$59,CC$53,MIN(MAX(CC$53,-SUM($D68:CB68,$C68)),0))</f>
        <v>0</v>
      </c>
      <c r="CD68" s="309">
        <f ca="1">IF(CD$1&gt;$C$59,CD$53,MIN(MAX(CD$53,-SUM($D68:CC68,$C68)),0))</f>
        <v>0</v>
      </c>
      <c r="CE68" s="309">
        <f ca="1">IF(CE$1&gt;$C$59,CE$53,MIN(MAX(CE$53,-SUM($D68:CD68,$C68)),0))</f>
        <v>0</v>
      </c>
      <c r="CF68" s="309">
        <f ca="1">IF(CF$1&gt;$C$59,CF$53,MIN(MAX(CF$53,-SUM($D68:CE68,$C68)),0))</f>
        <v>0</v>
      </c>
      <c r="CG68" s="309">
        <f ca="1">IF(CG$1&gt;$C$59,CG$53,MIN(MAX(CG$53,-SUM($D68:CF68,$C68)),0))</f>
        <v>0</v>
      </c>
      <c r="CH68" s="309">
        <f ca="1">IF(CH$1&gt;$C$59,CH$53,MIN(MAX(CH$53,-SUM($D68:CG68,$C68)),0))</f>
        <v>0</v>
      </c>
      <c r="CI68" s="309">
        <f ca="1">IF(CI$1&gt;$C$59,CI$53,MIN(MAX(CI$53,-SUM($D68:CH68,$C68)),0))</f>
        <v>0</v>
      </c>
      <c r="CJ68" s="309">
        <f ca="1">IF(CJ$1&gt;$C$59,CJ$53,MIN(MAX(CJ$53,-SUM($D68:CI68,$C68)),0))</f>
        <v>0</v>
      </c>
      <c r="CK68" s="309">
        <f ca="1">IF(CK$1&gt;$C$59,CK$53,MIN(MAX(CK$53,-SUM($D68:CJ68,$C68)),0))</f>
        <v>0</v>
      </c>
      <c r="CL68" s="309">
        <f ca="1">IF(CL$1&gt;$C$59,CL$53,MIN(MAX(CL$53,-SUM($D68:CK68,$C68)),0))</f>
        <v>-600.59</v>
      </c>
      <c r="CM68" s="309">
        <f ca="1">IF(CM$1&gt;$C$59,CM$53,MIN(MAX(CM$53,-SUM($D68:CL68,$C68)),0))</f>
        <v>-34.390999999999963</v>
      </c>
      <c r="CN68" s="309">
        <f ca="1">IF(CN$1&gt;$C$59,CN$53,MIN(MAX(CN$53,-SUM($D68:CM68,$C68)),0))</f>
        <v>-34.39100000000002</v>
      </c>
      <c r="CO68" s="309">
        <f ca="1">IF(CO$1&gt;$C$59,CO$53,MIN(MAX(CO$53,-SUM($D68:CN68,$C68)),0))</f>
        <v>-34.39100000000002</v>
      </c>
      <c r="CP68" s="309">
        <f ca="1">IF(CP$1&gt;$C$59,CP$53,MIN(MAX(CP$53,-SUM($D68:CO68,$C68)),0))</f>
        <v>-34.390999999999991</v>
      </c>
      <c r="CQ68" s="309">
        <f ca="1">IF(CQ$1&gt;$C$59,CQ$53,MIN(MAX(CQ$53,-SUM($D68:CP68,$C68)),0))</f>
        <v>-34.390999999999991</v>
      </c>
      <c r="CR68" s="309">
        <f ca="1">IF(CR$1&gt;$C$59,CR$53,MIN(MAX(CR$53,-SUM($D68:CQ68,$C68)),0))</f>
        <v>-34.390999999999991</v>
      </c>
      <c r="CS68" s="309">
        <f ca="1">IF(CS$1&gt;$C$59,CS$53,MIN(MAX(CS$53,-SUM($D68:CR68,$C68)),0))</f>
        <v>-34.390999999999991</v>
      </c>
      <c r="CT68" s="309">
        <f ca="1">IF(CT$1&gt;$C$59,CT$53,MIN(MAX(CT$53,-SUM($D68:CS68,$C68)),0))</f>
        <v>-34.39100000000002</v>
      </c>
      <c r="CU68" s="309">
        <f ca="1">IF(CU$1&gt;$C$59,CU$53,MIN(MAX(CU$53,-SUM($D68:CT68,$C68)),0))</f>
        <v>-34.390999999999991</v>
      </c>
      <c r="CV68" s="309">
        <f ca="1">IF(CV$1&gt;$C$59,CV$53,MIN(MAX(CV$53,-SUM($D68:CU68,$C68)),0))</f>
        <v>-34.390999999999991</v>
      </c>
      <c r="CW68" s="309">
        <f ca="1">IF(CW$1&gt;$C$59,CW$53,MIN(MAX(CW$53,-SUM($D68:CV68,$C68)),0))</f>
        <v>0</v>
      </c>
      <c r="CX68" s="309">
        <f ca="1">IF(CX$1&gt;$C$59,CX$53,MIN(MAX(CX$53,-SUM($D68:CW68,$C68)),0))</f>
        <v>0</v>
      </c>
      <c r="CY68" s="309">
        <f ca="1">IF(CY$1&gt;$C$59,CY$53,MIN(MAX(CY$53,-SUM($D68:CX68,$C68)),0))</f>
        <v>0</v>
      </c>
      <c r="CZ68" s="309">
        <f ca="1">IF(CZ$1&gt;$C$59,CZ$53,MIN(MAX(CZ$53,-SUM($D68:CY68,$C68)),0))</f>
        <v>0</v>
      </c>
      <c r="DA68" s="309">
        <f ca="1">IF(DA$1&gt;$C$59,DA$53,MIN(MAX(DA$53,-SUM($D68:CZ68,$C68)),0))</f>
        <v>0</v>
      </c>
      <c r="DB68" s="309">
        <f ca="1">IF(DB$1&gt;$C$59,DB$53,MIN(MAX(DB$53,-SUM($D68:DA68,$C68)),0))</f>
        <v>0</v>
      </c>
      <c r="DC68" s="309">
        <f ca="1">IF(DC$1&gt;$C$59,DC$53,MIN(MAX(DC$53,-SUM($D68:DB68,$C68)),0))</f>
        <v>0</v>
      </c>
      <c r="DD68" s="309">
        <f ca="1">IF(DD$1&gt;$C$59,DD$53,MIN(MAX(DD$53,-SUM($D68:DC68,$C68)),0))</f>
        <v>0</v>
      </c>
      <c r="DE68" s="309">
        <f ca="1">IF(DE$1&gt;$C$59,DE$53,MIN(MAX(DE$53,-SUM($D68:DD68,$C68)),0))</f>
        <v>0</v>
      </c>
      <c r="DF68" s="309">
        <f ca="1">IF(DF$1&gt;$C$59,DF$53,MIN(MAX(DF$53,-SUM($D68:DE68,$C68)),0))</f>
        <v>0</v>
      </c>
      <c r="DG68" s="309">
        <f ca="1">IF(DG$1&gt;$C$59,DG$53,MIN(MAX(DG$53,-SUM($D68:DF68,$C68)),0))</f>
        <v>0</v>
      </c>
      <c r="DH68" s="309">
        <f ca="1">IF(DH$1&gt;$C$59,DH$53,MIN(MAX(DH$53,-SUM($D68:DG68,$C68)),0))</f>
        <v>0</v>
      </c>
      <c r="DI68" s="309">
        <f ca="1">IF(DI$1&gt;$C$59,DI$53,MIN(MAX(DI$53,-SUM($D68:DH68,$C68)),0))</f>
        <v>0</v>
      </c>
    </row>
    <row r="69" spans="1:113" outlineLevel="3">
      <c r="B69">
        <v>2</v>
      </c>
      <c r="C69" s="21" cm="1">
        <f t="array" aca="1" ref="C69" ca="1">$C$56-INDEX($D$47:$CO$47,1,$B69-1)</f>
        <v>944.1</v>
      </c>
      <c r="D69" s="337">
        <v>0</v>
      </c>
      <c r="E69" s="309">
        <f ca="1">IF(E$1&gt;$C$59,E$53,MIN(MAX(E$53,-SUM($D69:D69,$C69)),0))</f>
        <v>0</v>
      </c>
      <c r="F69" s="309">
        <f ca="1">IF(F$1&gt;$C$59,F$53,MIN(MAX(F$53,-SUM($D69:E69,$C69)),0))</f>
        <v>0</v>
      </c>
      <c r="G69" s="309">
        <f ca="1">IF(G$1&gt;$C$59,G$53,MIN(MAX(G$53,-SUM($D69:F69,$C69)),0))</f>
        <v>0</v>
      </c>
      <c r="H69" s="309">
        <f ca="1">IF(H$1&gt;$C$59,H$53,MIN(MAX(H$53,-SUM($D69:G69,$C69)),0))</f>
        <v>0</v>
      </c>
      <c r="I69" s="309">
        <f ca="1">IF(I$1&gt;$C$59,I$53,MIN(MAX(I$53,-SUM($D69:H69,$C69)),0))</f>
        <v>0</v>
      </c>
      <c r="J69" s="309">
        <f ca="1">IF(J$1&gt;$C$59,J$53,MIN(MAX(J$53,-SUM($D69:I69,$C69)),0))</f>
        <v>0</v>
      </c>
      <c r="K69" s="309">
        <f ca="1">IF(K$1&gt;$C$59,K$53,MIN(MAX(K$53,-SUM($D69:J69,$C69)),0))</f>
        <v>0</v>
      </c>
      <c r="L69" s="309">
        <f ca="1">IF(L$1&gt;$C$59,L$53,MIN(MAX(L$53,-SUM($D69:K69,$C69)),0))</f>
        <v>0</v>
      </c>
      <c r="M69" s="309">
        <f ca="1">IF(M$1&gt;$C$59,M$53,MIN(MAX(M$53,-SUM($D69:L69,$C69)),0))</f>
        <v>0</v>
      </c>
      <c r="N69" s="309">
        <f ca="1">IF(N$1&gt;$C$59,N$53,MIN(MAX(N$53,-SUM($D69:M69,$C69)),0))</f>
        <v>0</v>
      </c>
      <c r="O69" s="309">
        <f ca="1">IF(O$1&gt;$C$59,O$53,MIN(MAX(O$53,-SUM($D69:N69,$C69)),0))</f>
        <v>0</v>
      </c>
      <c r="P69" s="309">
        <f ca="1">IF(P$1&gt;$C$59,P$53,MIN(MAX(P$53,-SUM($D69:O69,$C69)),0))</f>
        <v>0</v>
      </c>
      <c r="Q69" s="309">
        <f ca="1">IF(Q$1&gt;$C$59,Q$53,MIN(MAX(Q$53,-SUM($D69:P69,$C69)),0))</f>
        <v>0</v>
      </c>
      <c r="R69" s="309">
        <f ca="1">IF(R$1&gt;$C$59,R$53,MIN(MAX(R$53,-SUM($D69:Q69,$C69)),0))</f>
        <v>0</v>
      </c>
      <c r="S69" s="309">
        <f ca="1">IF(S$1&gt;$C$59,S$53,MIN(MAX(S$53,-SUM($D69:R69,$C69)),0))</f>
        <v>0</v>
      </c>
      <c r="T69" s="309">
        <f ca="1">IF(T$1&gt;$C$59,T$53,MIN(MAX(T$53,-SUM($D69:S69,$C69)),0))</f>
        <v>0</v>
      </c>
      <c r="U69" s="309">
        <f ca="1">IF(U$1&gt;$C$59,U$53,MIN(MAX(U$53,-SUM($D69:T69,$C69)),0))</f>
        <v>0</v>
      </c>
      <c r="V69" s="309">
        <f ca="1">IF(V$1&gt;$C$59,V$53,MIN(MAX(V$53,-SUM($D69:U69,$C69)),0))</f>
        <v>0</v>
      </c>
      <c r="W69" s="309">
        <f ca="1">IF(W$1&gt;$C$59,W$53,MIN(MAX(W$53,-SUM($D69:V69,$C69)),0))</f>
        <v>0</v>
      </c>
      <c r="X69" s="309">
        <f ca="1">IF(X$1&gt;$C$59,X$53,MIN(MAX(X$53,-SUM($D69:W69,$C69)),0))</f>
        <v>0</v>
      </c>
      <c r="Y69" s="309">
        <f ca="1">IF(Y$1&gt;$C$59,Y$53,MIN(MAX(Y$53,-SUM($D69:X69,$C69)),0))</f>
        <v>0</v>
      </c>
      <c r="Z69" s="309">
        <f ca="1">IF(Z$1&gt;$C$59,Z$53,MIN(MAX(Z$53,-SUM($D69:Y69,$C69)),0))</f>
        <v>0</v>
      </c>
      <c r="AA69" s="309">
        <f ca="1">IF(AA$1&gt;$C$59,AA$53,MIN(MAX(AA$53,-SUM($D69:Z69,$C69)),0))</f>
        <v>0</v>
      </c>
      <c r="AB69" s="309">
        <f ca="1">IF(AB$1&gt;$C$59,AB$53,MIN(MAX(AB$53,-SUM($D69:AA69,$C69)),0))</f>
        <v>0</v>
      </c>
      <c r="AC69" s="309">
        <f ca="1">IF(AC$1&gt;$C$59,AC$53,MIN(MAX(AC$53,-SUM($D69:AB69,$C69)),0))</f>
        <v>0</v>
      </c>
      <c r="AD69" s="309">
        <f ca="1">IF(AD$1&gt;$C$59,AD$53,MIN(MAX(AD$53,-SUM($D69:AC69,$C69)),0))</f>
        <v>0</v>
      </c>
      <c r="AE69" s="309">
        <f ca="1">IF(AE$1&gt;$C$59,AE$53,MIN(MAX(AE$53,-SUM($D69:AD69,$C69)),0))</f>
        <v>0</v>
      </c>
      <c r="AF69" s="309">
        <f ca="1">IF(AF$1&gt;$C$59,AF$53,MIN(MAX(AF$53,-SUM($D69:AE69,$C69)),0))</f>
        <v>-600.59</v>
      </c>
      <c r="AG69" s="309">
        <f ca="1">IF(AG$1&gt;$C$59,AG$53,MIN(MAX(AG$53,-SUM($D69:AF69,$C69)),0))</f>
        <v>-33.990999999999985</v>
      </c>
      <c r="AH69" s="309">
        <f ca="1">IF(AH$1&gt;$C$59,AH$53,MIN(MAX(AH$53,-SUM($D69:AG69,$C69)),0))</f>
        <v>-32.39100000000002</v>
      </c>
      <c r="AI69" s="309">
        <f ca="1">IF(AI$1&gt;$C$59,AI$53,MIN(MAX(AI$53,-SUM($D69:AH69,$C69)),0))</f>
        <v>-29.390999999999991</v>
      </c>
      <c r="AJ69" s="309">
        <f ca="1">IF(AJ$1&gt;$C$59,AJ$53,MIN(MAX(AJ$53,-SUM($D69:AI69,$C69)),0))</f>
        <v>-15.691000000000003</v>
      </c>
      <c r="AK69" s="309">
        <f ca="1">IF(AK$1&gt;$C$59,AK$53,MIN(MAX(AK$53,-SUM($D69:AJ69,$C69)),0))</f>
        <v>-2.7909999999999968</v>
      </c>
      <c r="AL69" s="309">
        <f ca="1">IF(AL$1&gt;$C$59,AL$53,MIN(MAX(AL$53,-SUM($D69:AK69,$C69)),0))</f>
        <v>0</v>
      </c>
      <c r="AM69" s="309">
        <f ca="1">IF(AM$1&gt;$C$59,AM$53,MIN(MAX(AM$53,-SUM($D69:AL69,$C69)),0))</f>
        <v>0</v>
      </c>
      <c r="AN69" s="309">
        <f ca="1">IF(AN$1&gt;$C$59,AN$53,MIN(MAX(AN$53,-SUM($D69:AM69,$C69)),0))</f>
        <v>0</v>
      </c>
      <c r="AO69" s="309">
        <f ca="1">IF(AO$1&gt;$C$59,AO$53,MIN(MAX(AO$53,-SUM($D69:AN69,$C69)),0))</f>
        <v>-0.89099999999999113</v>
      </c>
      <c r="AP69" s="309">
        <f ca="1">IF(AP$1&gt;$C$59,AP$53,MIN(MAX(AP$53,-SUM($D69:AO69,$C69)),0))</f>
        <v>-4.1910000000000025</v>
      </c>
      <c r="AQ69" s="309">
        <f ca="1">IF(AQ$1&gt;$C$59,AQ$53,MIN(MAX(AQ$53,-SUM($D69:AP69,$C69)),0))</f>
        <v>0</v>
      </c>
      <c r="AR69" s="309">
        <f ca="1">IF(AR$1&gt;$C$59,AR$53,MIN(MAX(AR$53,-SUM($D69:AQ69,$C69)),0))</f>
        <v>0</v>
      </c>
      <c r="AS69" s="309">
        <f ca="1">IF(AS$1&gt;$C$59,AS$53,MIN(MAX(AS$53,-SUM($D69:AR69,$C69)),0))</f>
        <v>0</v>
      </c>
      <c r="AT69" s="309">
        <f ca="1">IF(AT$1&gt;$C$59,AT$53,MIN(MAX(AT$53,-SUM($D69:AS69,$C69)),0))</f>
        <v>0</v>
      </c>
      <c r="AU69" s="309">
        <f ca="1">IF(AU$1&gt;$C$59,AU$53,MIN(MAX(AU$53,-SUM($D69:AT69,$C69)),0))</f>
        <v>0</v>
      </c>
      <c r="AV69" s="309">
        <f ca="1">IF(AV$1&gt;$C$59,AV$53,MIN(MAX(AV$53,-SUM($D69:AU69,$C69)),0))</f>
        <v>0</v>
      </c>
      <c r="AW69" s="309">
        <f ca="1">IF(AW$1&gt;$C$59,AW$53,MIN(MAX(AW$53,-SUM($D69:AV69,$C69)),0))</f>
        <v>0</v>
      </c>
      <c r="AX69" s="309">
        <f ca="1">IF(AX$1&gt;$C$59,AX$53,MIN(MAX(AX$53,-SUM($D69:AW69,$C69)),0))</f>
        <v>0</v>
      </c>
      <c r="AY69" s="309">
        <f ca="1">IF(AY$1&gt;$C$59,AY$53,MIN(MAX(AY$53,-SUM($D69:AX69,$C69)),0))</f>
        <v>0</v>
      </c>
      <c r="AZ69" s="309">
        <f ca="1">IF(AZ$1&gt;$C$59,AZ$53,MIN(MAX(AZ$53,-SUM($D69:AY69,$C69)),0))</f>
        <v>0</v>
      </c>
      <c r="BA69" s="309">
        <f ca="1">IF(BA$1&gt;$C$59,BA$53,MIN(MAX(BA$53,-SUM($D69:AZ69,$C69)),0))</f>
        <v>0</v>
      </c>
      <c r="BB69" s="309">
        <f ca="1">IF(BB$1&gt;$C$59,BB$53,MIN(MAX(BB$53,-SUM($D69:BA69,$C69)),0))</f>
        <v>0</v>
      </c>
      <c r="BC69" s="309">
        <f ca="1">IF(BC$1&gt;$C$59,BC$53,MIN(MAX(BC$53,-SUM($D69:BB69,$C69)),0))</f>
        <v>0</v>
      </c>
      <c r="BD69" s="309">
        <f ca="1">IF(BD$1&gt;$C$59,BD$53,MIN(MAX(BD$53,-SUM($D69:BC69,$C69)),0))</f>
        <v>0</v>
      </c>
      <c r="BE69" s="309">
        <f ca="1">IF(BE$1&gt;$C$59,BE$53,MIN(MAX(BE$53,-SUM($D69:BD69,$C69)),0))</f>
        <v>0</v>
      </c>
      <c r="BF69" s="309">
        <f ca="1">IF(BF$1&gt;$C$59,BF$53,MIN(MAX(BF$53,-SUM($D69:BE69,$C69)),0))</f>
        <v>0</v>
      </c>
      <c r="BG69" s="309">
        <f ca="1">IF(BG$1&gt;$C$59,BG$53,MIN(MAX(BG$53,-SUM($D69:BF69,$C69)),0))</f>
        <v>0</v>
      </c>
      <c r="BH69" s="309">
        <f ca="1">IF(BH$1&gt;$C$59,BH$53,MIN(MAX(BH$53,-SUM($D69:BG69,$C69)),0))</f>
        <v>0</v>
      </c>
      <c r="BI69" s="309">
        <f ca="1">IF(BI$1&gt;$C$59,BI$53,MIN(MAX(BI$53,-SUM($D69:BH69,$C69)),0))</f>
        <v>-600.59</v>
      </c>
      <c r="BJ69" s="309">
        <f ca="1">IF(BJ$1&gt;$C$59,BJ$53,MIN(MAX(BJ$53,-SUM($D69:BI69,$C69)),0))</f>
        <v>-33.990999999999985</v>
      </c>
      <c r="BK69" s="309">
        <f ca="1">IF(BK$1&gt;$C$59,BK$53,MIN(MAX(BK$53,-SUM($D69:BJ69,$C69)),0))</f>
        <v>-32.39100000000002</v>
      </c>
      <c r="BL69" s="309">
        <f ca="1">IF(BL$1&gt;$C$59,BL$53,MIN(MAX(BL$53,-SUM($D69:BK69,$C69)),0))</f>
        <v>-29.390999999999991</v>
      </c>
      <c r="BM69" s="309">
        <f ca="1">IF(BM$1&gt;$C$59,BM$53,MIN(MAX(BM$53,-SUM($D69:BL69,$C69)),0))</f>
        <v>-15.691000000000003</v>
      </c>
      <c r="BN69" s="309">
        <f ca="1">IF(BN$1&gt;$C$59,BN$53,MIN(MAX(BN$53,-SUM($D69:BM69,$C69)),0))</f>
        <v>-2.7909999999999968</v>
      </c>
      <c r="BO69" s="309">
        <f ca="1">IF(BO$1&gt;$C$59,BO$53,MIN(MAX(BO$53,-SUM($D69:BN69,$C69)),0))</f>
        <v>0</v>
      </c>
      <c r="BP69" s="309">
        <f ca="1">IF(BP$1&gt;$C$59,BP$53,MIN(MAX(BP$53,-SUM($D69:BO69,$C69)),0))</f>
        <v>0</v>
      </c>
      <c r="BQ69" s="309">
        <f ca="1">IF(BQ$1&gt;$C$59,BQ$53,MIN(MAX(BQ$53,-SUM($D69:BP69,$C69)),0))</f>
        <v>0</v>
      </c>
      <c r="BR69" s="309">
        <f ca="1">IF(BR$1&gt;$C$59,BR$53,MIN(MAX(BR$53,-SUM($D69:BQ69,$C69)),0))</f>
        <v>-0.89099999999999113</v>
      </c>
      <c r="BS69" s="309">
        <f ca="1">IF(BS$1&gt;$C$59,BS$53,MIN(MAX(BS$53,-SUM($D69:BR69,$C69)),0))</f>
        <v>-4.1910000000000025</v>
      </c>
      <c r="BT69" s="309">
        <f ca="1">IF(BT$1&gt;$C$59,BT$53,MIN(MAX(BT$53,-SUM($D69:BS69,$C69)),0))</f>
        <v>0</v>
      </c>
      <c r="BU69" s="309">
        <f ca="1">IF(BU$1&gt;$C$59,BU$53,MIN(MAX(BU$53,-SUM($D69:BT69,$C69)),0))</f>
        <v>0</v>
      </c>
      <c r="BV69" s="309">
        <f ca="1">IF(BV$1&gt;$C$59,BV$53,MIN(MAX(BV$53,-SUM($D69:BU69,$C69)),0))</f>
        <v>0</v>
      </c>
      <c r="BW69" s="309">
        <f ca="1">IF(BW$1&gt;$C$59,BW$53,MIN(MAX(BW$53,-SUM($D69:BV69,$C69)),0))</f>
        <v>0</v>
      </c>
      <c r="BX69" s="309">
        <f ca="1">IF(BX$1&gt;$C$59,BX$53,MIN(MAX(BX$53,-SUM($D69:BW69,$C69)),0))</f>
        <v>0</v>
      </c>
      <c r="BY69" s="309">
        <f ca="1">IF(BY$1&gt;$C$59,BY$53,MIN(MAX(BY$53,-SUM($D69:BX69,$C69)),0))</f>
        <v>0</v>
      </c>
      <c r="BZ69" s="309">
        <f ca="1">IF(BZ$1&gt;$C$59,BZ$53,MIN(MAX(BZ$53,-SUM($D69:BY69,$C69)),0))</f>
        <v>0</v>
      </c>
      <c r="CA69" s="309">
        <f ca="1">IF(CA$1&gt;$C$59,CA$53,MIN(MAX(CA$53,-SUM($D69:BZ69,$C69)),0))</f>
        <v>0</v>
      </c>
      <c r="CB69" s="309">
        <f ca="1">IF(CB$1&gt;$C$59,CB$53,MIN(MAX(CB$53,-SUM($D69:CA69,$C69)),0))</f>
        <v>0</v>
      </c>
      <c r="CC69" s="309">
        <f ca="1">IF(CC$1&gt;$C$59,CC$53,MIN(MAX(CC$53,-SUM($D69:CB69,$C69)),0))</f>
        <v>0</v>
      </c>
      <c r="CD69" s="309">
        <f ca="1">IF(CD$1&gt;$C$59,CD$53,MIN(MAX(CD$53,-SUM($D69:CC69,$C69)),0))</f>
        <v>0</v>
      </c>
      <c r="CE69" s="309">
        <f ca="1">IF(CE$1&gt;$C$59,CE$53,MIN(MAX(CE$53,-SUM($D69:CD69,$C69)),0))</f>
        <v>0</v>
      </c>
      <c r="CF69" s="309">
        <f ca="1">IF(CF$1&gt;$C$59,CF$53,MIN(MAX(CF$53,-SUM($D69:CE69,$C69)),0))</f>
        <v>0</v>
      </c>
      <c r="CG69" s="309">
        <f ca="1">IF(CG$1&gt;$C$59,CG$53,MIN(MAX(CG$53,-SUM($D69:CF69,$C69)),0))</f>
        <v>0</v>
      </c>
      <c r="CH69" s="309">
        <f ca="1">IF(CH$1&gt;$C$59,CH$53,MIN(MAX(CH$53,-SUM($D69:CG69,$C69)),0))</f>
        <v>0</v>
      </c>
      <c r="CI69" s="309">
        <f ca="1">IF(CI$1&gt;$C$59,CI$53,MIN(MAX(CI$53,-SUM($D69:CH69,$C69)),0))</f>
        <v>0</v>
      </c>
      <c r="CJ69" s="309">
        <f ca="1">IF(CJ$1&gt;$C$59,CJ$53,MIN(MAX(CJ$53,-SUM($D69:CI69,$C69)),0))</f>
        <v>0</v>
      </c>
      <c r="CK69" s="309">
        <f ca="1">IF(CK$1&gt;$C$59,CK$53,MIN(MAX(CK$53,-SUM($D69:CJ69,$C69)),0))</f>
        <v>0</v>
      </c>
      <c r="CL69" s="309">
        <f ca="1">IF(CL$1&gt;$C$59,CL$53,MIN(MAX(CL$53,-SUM($D69:CK69,$C69)),0))</f>
        <v>-600.59</v>
      </c>
      <c r="CM69" s="309">
        <f ca="1">IF(CM$1&gt;$C$59,CM$53,MIN(MAX(CM$53,-SUM($D69:CL69,$C69)),0))</f>
        <v>-34.390999999999963</v>
      </c>
      <c r="CN69" s="309">
        <f ca="1">IF(CN$1&gt;$C$59,CN$53,MIN(MAX(CN$53,-SUM($D69:CM69,$C69)),0))</f>
        <v>-34.39100000000002</v>
      </c>
      <c r="CO69" s="309">
        <f ca="1">IF(CO$1&gt;$C$59,CO$53,MIN(MAX(CO$53,-SUM($D69:CN69,$C69)),0))</f>
        <v>-34.39100000000002</v>
      </c>
      <c r="CP69" s="309">
        <f ca="1">IF(CP$1&gt;$C$59,CP$53,MIN(MAX(CP$53,-SUM($D69:CO69,$C69)),0))</f>
        <v>-34.390999999999991</v>
      </c>
      <c r="CQ69" s="309">
        <f ca="1">IF(CQ$1&gt;$C$59,CQ$53,MIN(MAX(CQ$53,-SUM($D69:CP69,$C69)),0))</f>
        <v>-34.390999999999991</v>
      </c>
      <c r="CR69" s="309">
        <f ca="1">IF(CR$1&gt;$C$59,CR$53,MIN(MAX(CR$53,-SUM($D69:CQ69,$C69)),0))</f>
        <v>-34.390999999999991</v>
      </c>
      <c r="CS69" s="309">
        <f ca="1">IF(CS$1&gt;$C$59,CS$53,MIN(MAX(CS$53,-SUM($D69:CR69,$C69)),0))</f>
        <v>-34.390999999999991</v>
      </c>
      <c r="CT69" s="309">
        <f ca="1">IF(CT$1&gt;$C$59,CT$53,MIN(MAX(CT$53,-SUM($D69:CS69,$C69)),0))</f>
        <v>-34.39100000000002</v>
      </c>
      <c r="CU69" s="309">
        <f ca="1">IF(CU$1&gt;$C$59,CU$53,MIN(MAX(CU$53,-SUM($D69:CT69,$C69)),0))</f>
        <v>-34.390999999999991</v>
      </c>
      <c r="CV69" s="309">
        <f ca="1">IF(CV$1&gt;$C$59,CV$53,MIN(MAX(CV$53,-SUM($D69:CU69,$C69)),0))</f>
        <v>-34.390999999999991</v>
      </c>
      <c r="CW69" s="309">
        <f ca="1">IF(CW$1&gt;$C$59,CW$53,MIN(MAX(CW$53,-SUM($D69:CV69,$C69)),0))</f>
        <v>0</v>
      </c>
      <c r="CX69" s="309">
        <f ca="1">IF(CX$1&gt;$C$59,CX$53,MIN(MAX(CX$53,-SUM($D69:CW69,$C69)),0))</f>
        <v>0</v>
      </c>
      <c r="CY69" s="309">
        <f ca="1">IF(CY$1&gt;$C$59,CY$53,MIN(MAX(CY$53,-SUM($D69:CX69,$C69)),0))</f>
        <v>0</v>
      </c>
      <c r="CZ69" s="309">
        <f ca="1">IF(CZ$1&gt;$C$59,CZ$53,MIN(MAX(CZ$53,-SUM($D69:CY69,$C69)),0))</f>
        <v>0</v>
      </c>
      <c r="DA69" s="309">
        <f ca="1">IF(DA$1&gt;$C$59,DA$53,MIN(MAX(DA$53,-SUM($D69:CZ69,$C69)),0))</f>
        <v>0</v>
      </c>
      <c r="DB69" s="309">
        <f ca="1">IF(DB$1&gt;$C$59,DB$53,MIN(MAX(DB$53,-SUM($D69:DA69,$C69)),0))</f>
        <v>0</v>
      </c>
      <c r="DC69" s="309">
        <f ca="1">IF(DC$1&gt;$C$59,DC$53,MIN(MAX(DC$53,-SUM($D69:DB69,$C69)),0))</f>
        <v>0</v>
      </c>
      <c r="DD69" s="309">
        <f ca="1">IF(DD$1&gt;$C$59,DD$53,MIN(MAX(DD$53,-SUM($D69:DC69,$C69)),0))</f>
        <v>0</v>
      </c>
      <c r="DE69" s="309">
        <f ca="1">IF(DE$1&gt;$C$59,DE$53,MIN(MAX(DE$53,-SUM($D69:DD69,$C69)),0))</f>
        <v>0</v>
      </c>
      <c r="DF69" s="309">
        <f ca="1">IF(DF$1&gt;$C$59,DF$53,MIN(MAX(DF$53,-SUM($D69:DE69,$C69)),0))</f>
        <v>0</v>
      </c>
      <c r="DG69" s="309">
        <f ca="1">IF(DG$1&gt;$C$59,DG$53,MIN(MAX(DG$53,-SUM($D69:DF69,$C69)),0))</f>
        <v>0</v>
      </c>
      <c r="DH69" s="309">
        <f ca="1">IF(DH$1&gt;$C$59,DH$53,MIN(MAX(DH$53,-SUM($D69:DG69,$C69)),0))</f>
        <v>0</v>
      </c>
      <c r="DI69" s="309">
        <f ca="1">IF(DI$1&gt;$C$59,DI$53,MIN(MAX(DI$53,-SUM($D69:DH69,$C69)),0))</f>
        <v>0</v>
      </c>
    </row>
    <row r="70" spans="1:113" outlineLevel="3">
      <c r="B70">
        <v>3</v>
      </c>
      <c r="C70" s="21" cm="1">
        <f t="array" aca="1" ref="C70" ca="1">$C$56-INDEX($D$47:$CO$47,1,$B70-1)</f>
        <v>942.1</v>
      </c>
      <c r="D70" s="337">
        <v>0</v>
      </c>
      <c r="E70" s="309">
        <f ca="1">IF(E$1&gt;$C$59,E$53,MIN(MAX(E$53,-SUM($D70:D70,$C70)),0))</f>
        <v>0</v>
      </c>
      <c r="F70" s="309">
        <f ca="1">IF(F$1&gt;$C$59,F$53,MIN(MAX(F$53,-SUM($D70:E70,$C70)),0))</f>
        <v>0</v>
      </c>
      <c r="G70" s="309">
        <f ca="1">IF(G$1&gt;$C$59,G$53,MIN(MAX(G$53,-SUM($D70:F70,$C70)),0))</f>
        <v>0</v>
      </c>
      <c r="H70" s="309">
        <f ca="1">IF(H$1&gt;$C$59,H$53,MIN(MAX(H$53,-SUM($D70:G70,$C70)),0))</f>
        <v>0</v>
      </c>
      <c r="I70" s="309">
        <f ca="1">IF(I$1&gt;$C$59,I$53,MIN(MAX(I$53,-SUM($D70:H70,$C70)),0))</f>
        <v>0</v>
      </c>
      <c r="J70" s="309">
        <f ca="1">IF(J$1&gt;$C$59,J$53,MIN(MAX(J$53,-SUM($D70:I70,$C70)),0))</f>
        <v>0</v>
      </c>
      <c r="K70" s="309">
        <f ca="1">IF(K$1&gt;$C$59,K$53,MIN(MAX(K$53,-SUM($D70:J70,$C70)),0))</f>
        <v>0</v>
      </c>
      <c r="L70" s="309">
        <f ca="1">IF(L$1&gt;$C$59,L$53,MIN(MAX(L$53,-SUM($D70:K70,$C70)),0))</f>
        <v>0</v>
      </c>
      <c r="M70" s="309">
        <f ca="1">IF(M$1&gt;$C$59,M$53,MIN(MAX(M$53,-SUM($D70:L70,$C70)),0))</f>
        <v>0</v>
      </c>
      <c r="N70" s="309">
        <f ca="1">IF(N$1&gt;$C$59,N$53,MIN(MAX(N$53,-SUM($D70:M70,$C70)),0))</f>
        <v>0</v>
      </c>
      <c r="O70" s="309">
        <f ca="1">IF(O$1&gt;$C$59,O$53,MIN(MAX(O$53,-SUM($D70:N70,$C70)),0))</f>
        <v>0</v>
      </c>
      <c r="P70" s="309">
        <f ca="1">IF(P$1&gt;$C$59,P$53,MIN(MAX(P$53,-SUM($D70:O70,$C70)),0))</f>
        <v>0</v>
      </c>
      <c r="Q70" s="309">
        <f ca="1">IF(Q$1&gt;$C$59,Q$53,MIN(MAX(Q$53,-SUM($D70:P70,$C70)),0))</f>
        <v>0</v>
      </c>
      <c r="R70" s="309">
        <f ca="1">IF(R$1&gt;$C$59,R$53,MIN(MAX(R$53,-SUM($D70:Q70,$C70)),0))</f>
        <v>0</v>
      </c>
      <c r="S70" s="309">
        <f ca="1">IF(S$1&gt;$C$59,S$53,MIN(MAX(S$53,-SUM($D70:R70,$C70)),0))</f>
        <v>0</v>
      </c>
      <c r="T70" s="309">
        <f ca="1">IF(T$1&gt;$C$59,T$53,MIN(MAX(T$53,-SUM($D70:S70,$C70)),0))</f>
        <v>0</v>
      </c>
      <c r="U70" s="309">
        <f ca="1">IF(U$1&gt;$C$59,U$53,MIN(MAX(U$53,-SUM($D70:T70,$C70)),0))</f>
        <v>0</v>
      </c>
      <c r="V70" s="309">
        <f ca="1">IF(V$1&gt;$C$59,V$53,MIN(MAX(V$53,-SUM($D70:U70,$C70)),0))</f>
        <v>0</v>
      </c>
      <c r="W70" s="309">
        <f ca="1">IF(W$1&gt;$C$59,W$53,MIN(MAX(W$53,-SUM($D70:V70,$C70)),0))</f>
        <v>0</v>
      </c>
      <c r="X70" s="309">
        <f ca="1">IF(X$1&gt;$C$59,X$53,MIN(MAX(X$53,-SUM($D70:W70,$C70)),0))</f>
        <v>0</v>
      </c>
      <c r="Y70" s="309">
        <f ca="1">IF(Y$1&gt;$C$59,Y$53,MIN(MAX(Y$53,-SUM($D70:X70,$C70)),0))</f>
        <v>0</v>
      </c>
      <c r="Z70" s="309">
        <f ca="1">IF(Z$1&gt;$C$59,Z$53,MIN(MAX(Z$53,-SUM($D70:Y70,$C70)),0))</f>
        <v>0</v>
      </c>
      <c r="AA70" s="309">
        <f ca="1">IF(AA$1&gt;$C$59,AA$53,MIN(MAX(AA$53,-SUM($D70:Z70,$C70)),0))</f>
        <v>0</v>
      </c>
      <c r="AB70" s="309">
        <f ca="1">IF(AB$1&gt;$C$59,AB$53,MIN(MAX(AB$53,-SUM($D70:AA70,$C70)),0))</f>
        <v>0</v>
      </c>
      <c r="AC70" s="309">
        <f ca="1">IF(AC$1&gt;$C$59,AC$53,MIN(MAX(AC$53,-SUM($D70:AB70,$C70)),0))</f>
        <v>0</v>
      </c>
      <c r="AD70" s="309">
        <f ca="1">IF(AD$1&gt;$C$59,AD$53,MIN(MAX(AD$53,-SUM($D70:AC70,$C70)),0))</f>
        <v>0</v>
      </c>
      <c r="AE70" s="309">
        <f ca="1">IF(AE$1&gt;$C$59,AE$53,MIN(MAX(AE$53,-SUM($D70:AD70,$C70)),0))</f>
        <v>0</v>
      </c>
      <c r="AF70" s="309">
        <f ca="1">IF(AF$1&gt;$C$59,AF$53,MIN(MAX(AF$53,-SUM($D70:AE70,$C70)),0))</f>
        <v>-600.59</v>
      </c>
      <c r="AG70" s="309">
        <f ca="1">IF(AG$1&gt;$C$59,AG$53,MIN(MAX(AG$53,-SUM($D70:AF70,$C70)),0))</f>
        <v>-33.990999999999985</v>
      </c>
      <c r="AH70" s="309">
        <f ca="1">IF(AH$1&gt;$C$59,AH$53,MIN(MAX(AH$53,-SUM($D70:AG70,$C70)),0))</f>
        <v>-32.39100000000002</v>
      </c>
      <c r="AI70" s="309">
        <f ca="1">IF(AI$1&gt;$C$59,AI$53,MIN(MAX(AI$53,-SUM($D70:AH70,$C70)),0))</f>
        <v>-29.390999999999991</v>
      </c>
      <c r="AJ70" s="309">
        <f ca="1">IF(AJ$1&gt;$C$59,AJ$53,MIN(MAX(AJ$53,-SUM($D70:AI70,$C70)),0))</f>
        <v>-15.691000000000003</v>
      </c>
      <c r="AK70" s="309">
        <f ca="1">IF(AK$1&gt;$C$59,AK$53,MIN(MAX(AK$53,-SUM($D70:AJ70,$C70)),0))</f>
        <v>-2.7909999999999968</v>
      </c>
      <c r="AL70" s="309">
        <f ca="1">IF(AL$1&gt;$C$59,AL$53,MIN(MAX(AL$53,-SUM($D70:AK70,$C70)),0))</f>
        <v>0</v>
      </c>
      <c r="AM70" s="309">
        <f ca="1">IF(AM$1&gt;$C$59,AM$53,MIN(MAX(AM$53,-SUM($D70:AL70,$C70)),0))</f>
        <v>0</v>
      </c>
      <c r="AN70" s="309">
        <f ca="1">IF(AN$1&gt;$C$59,AN$53,MIN(MAX(AN$53,-SUM($D70:AM70,$C70)),0))</f>
        <v>0</v>
      </c>
      <c r="AO70" s="309">
        <f ca="1">IF(AO$1&gt;$C$59,AO$53,MIN(MAX(AO$53,-SUM($D70:AN70,$C70)),0))</f>
        <v>-0.89099999999999113</v>
      </c>
      <c r="AP70" s="309">
        <f ca="1">IF(AP$1&gt;$C$59,AP$53,MIN(MAX(AP$53,-SUM($D70:AO70,$C70)),0))</f>
        <v>-4.1910000000000025</v>
      </c>
      <c r="AQ70" s="309">
        <f ca="1">IF(AQ$1&gt;$C$59,AQ$53,MIN(MAX(AQ$53,-SUM($D70:AP70,$C70)),0))</f>
        <v>0</v>
      </c>
      <c r="AR70" s="309">
        <f ca="1">IF(AR$1&gt;$C$59,AR$53,MIN(MAX(AR$53,-SUM($D70:AQ70,$C70)),0))</f>
        <v>0</v>
      </c>
      <c r="AS70" s="309">
        <f ca="1">IF(AS$1&gt;$C$59,AS$53,MIN(MAX(AS$53,-SUM($D70:AR70,$C70)),0))</f>
        <v>0</v>
      </c>
      <c r="AT70" s="309">
        <f ca="1">IF(AT$1&gt;$C$59,AT$53,MIN(MAX(AT$53,-SUM($D70:AS70,$C70)),0))</f>
        <v>0</v>
      </c>
      <c r="AU70" s="309">
        <f ca="1">IF(AU$1&gt;$C$59,AU$53,MIN(MAX(AU$53,-SUM($D70:AT70,$C70)),0))</f>
        <v>0</v>
      </c>
      <c r="AV70" s="309">
        <f ca="1">IF(AV$1&gt;$C$59,AV$53,MIN(MAX(AV$53,-SUM($D70:AU70,$C70)),0))</f>
        <v>0</v>
      </c>
      <c r="AW70" s="309">
        <f ca="1">IF(AW$1&gt;$C$59,AW$53,MIN(MAX(AW$53,-SUM($D70:AV70,$C70)),0))</f>
        <v>0</v>
      </c>
      <c r="AX70" s="309">
        <f ca="1">IF(AX$1&gt;$C$59,AX$53,MIN(MAX(AX$53,-SUM($D70:AW70,$C70)),0))</f>
        <v>0</v>
      </c>
      <c r="AY70" s="309">
        <f ca="1">IF(AY$1&gt;$C$59,AY$53,MIN(MAX(AY$53,-SUM($D70:AX70,$C70)),0))</f>
        <v>0</v>
      </c>
      <c r="AZ70" s="309">
        <f ca="1">IF(AZ$1&gt;$C$59,AZ$53,MIN(MAX(AZ$53,-SUM($D70:AY70,$C70)),0))</f>
        <v>0</v>
      </c>
      <c r="BA70" s="309">
        <f ca="1">IF(BA$1&gt;$C$59,BA$53,MIN(MAX(BA$53,-SUM($D70:AZ70,$C70)),0))</f>
        <v>0</v>
      </c>
      <c r="BB70" s="309">
        <f ca="1">IF(BB$1&gt;$C$59,BB$53,MIN(MAX(BB$53,-SUM($D70:BA70,$C70)),0))</f>
        <v>0</v>
      </c>
      <c r="BC70" s="309">
        <f ca="1">IF(BC$1&gt;$C$59,BC$53,MIN(MAX(BC$53,-SUM($D70:BB70,$C70)),0))</f>
        <v>0</v>
      </c>
      <c r="BD70" s="309">
        <f ca="1">IF(BD$1&gt;$C$59,BD$53,MIN(MAX(BD$53,-SUM($D70:BC70,$C70)),0))</f>
        <v>0</v>
      </c>
      <c r="BE70" s="309">
        <f ca="1">IF(BE$1&gt;$C$59,BE$53,MIN(MAX(BE$53,-SUM($D70:BD70,$C70)),0))</f>
        <v>0</v>
      </c>
      <c r="BF70" s="309">
        <f ca="1">IF(BF$1&gt;$C$59,BF$53,MIN(MAX(BF$53,-SUM($D70:BE70,$C70)),0))</f>
        <v>0</v>
      </c>
      <c r="BG70" s="309">
        <f ca="1">IF(BG$1&gt;$C$59,BG$53,MIN(MAX(BG$53,-SUM($D70:BF70,$C70)),0))</f>
        <v>0</v>
      </c>
      <c r="BH70" s="309">
        <f ca="1">IF(BH$1&gt;$C$59,BH$53,MIN(MAX(BH$53,-SUM($D70:BG70,$C70)),0))</f>
        <v>0</v>
      </c>
      <c r="BI70" s="309">
        <f ca="1">IF(BI$1&gt;$C$59,BI$53,MIN(MAX(BI$53,-SUM($D70:BH70,$C70)),0))</f>
        <v>-600.59</v>
      </c>
      <c r="BJ70" s="309">
        <f ca="1">IF(BJ$1&gt;$C$59,BJ$53,MIN(MAX(BJ$53,-SUM($D70:BI70,$C70)),0))</f>
        <v>-33.990999999999985</v>
      </c>
      <c r="BK70" s="309">
        <f ca="1">IF(BK$1&gt;$C$59,BK$53,MIN(MAX(BK$53,-SUM($D70:BJ70,$C70)),0))</f>
        <v>-32.39100000000002</v>
      </c>
      <c r="BL70" s="309">
        <f ca="1">IF(BL$1&gt;$C$59,BL$53,MIN(MAX(BL$53,-SUM($D70:BK70,$C70)),0))</f>
        <v>-29.390999999999991</v>
      </c>
      <c r="BM70" s="309">
        <f ca="1">IF(BM$1&gt;$C$59,BM$53,MIN(MAX(BM$53,-SUM($D70:BL70,$C70)),0))</f>
        <v>-15.691000000000003</v>
      </c>
      <c r="BN70" s="309">
        <f ca="1">IF(BN$1&gt;$C$59,BN$53,MIN(MAX(BN$53,-SUM($D70:BM70,$C70)),0))</f>
        <v>-2.7909999999999968</v>
      </c>
      <c r="BO70" s="309">
        <f ca="1">IF(BO$1&gt;$C$59,BO$53,MIN(MAX(BO$53,-SUM($D70:BN70,$C70)),0))</f>
        <v>0</v>
      </c>
      <c r="BP70" s="309">
        <f ca="1">IF(BP$1&gt;$C$59,BP$53,MIN(MAX(BP$53,-SUM($D70:BO70,$C70)),0))</f>
        <v>0</v>
      </c>
      <c r="BQ70" s="309">
        <f ca="1">IF(BQ$1&gt;$C$59,BQ$53,MIN(MAX(BQ$53,-SUM($D70:BP70,$C70)),0))</f>
        <v>0</v>
      </c>
      <c r="BR70" s="309">
        <f ca="1">IF(BR$1&gt;$C$59,BR$53,MIN(MAX(BR$53,-SUM($D70:BQ70,$C70)),0))</f>
        <v>-0.89099999999999113</v>
      </c>
      <c r="BS70" s="309">
        <f ca="1">IF(BS$1&gt;$C$59,BS$53,MIN(MAX(BS$53,-SUM($D70:BR70,$C70)),0))</f>
        <v>-4.1910000000000025</v>
      </c>
      <c r="BT70" s="309">
        <f ca="1">IF(BT$1&gt;$C$59,BT$53,MIN(MAX(BT$53,-SUM($D70:BS70,$C70)),0))</f>
        <v>0</v>
      </c>
      <c r="BU70" s="309">
        <f ca="1">IF(BU$1&gt;$C$59,BU$53,MIN(MAX(BU$53,-SUM($D70:BT70,$C70)),0))</f>
        <v>0</v>
      </c>
      <c r="BV70" s="309">
        <f ca="1">IF(BV$1&gt;$C$59,BV$53,MIN(MAX(BV$53,-SUM($D70:BU70,$C70)),0))</f>
        <v>0</v>
      </c>
      <c r="BW70" s="309">
        <f ca="1">IF(BW$1&gt;$C$59,BW$53,MIN(MAX(BW$53,-SUM($D70:BV70,$C70)),0))</f>
        <v>0</v>
      </c>
      <c r="BX70" s="309">
        <f ca="1">IF(BX$1&gt;$C$59,BX$53,MIN(MAX(BX$53,-SUM($D70:BW70,$C70)),0))</f>
        <v>0</v>
      </c>
      <c r="BY70" s="309">
        <f ca="1">IF(BY$1&gt;$C$59,BY$53,MIN(MAX(BY$53,-SUM($D70:BX70,$C70)),0))</f>
        <v>0</v>
      </c>
      <c r="BZ70" s="309">
        <f ca="1">IF(BZ$1&gt;$C$59,BZ$53,MIN(MAX(BZ$53,-SUM($D70:BY70,$C70)),0))</f>
        <v>0</v>
      </c>
      <c r="CA70" s="309">
        <f ca="1">IF(CA$1&gt;$C$59,CA$53,MIN(MAX(CA$53,-SUM($D70:BZ70,$C70)),0))</f>
        <v>0</v>
      </c>
      <c r="CB70" s="309">
        <f ca="1">IF(CB$1&gt;$C$59,CB$53,MIN(MAX(CB$53,-SUM($D70:CA70,$C70)),0))</f>
        <v>0</v>
      </c>
      <c r="CC70" s="309">
        <f ca="1">IF(CC$1&gt;$C$59,CC$53,MIN(MAX(CC$53,-SUM($D70:CB70,$C70)),0))</f>
        <v>0</v>
      </c>
      <c r="CD70" s="309">
        <f ca="1">IF(CD$1&gt;$C$59,CD$53,MIN(MAX(CD$53,-SUM($D70:CC70,$C70)),0))</f>
        <v>0</v>
      </c>
      <c r="CE70" s="309">
        <f ca="1">IF(CE$1&gt;$C$59,CE$53,MIN(MAX(CE$53,-SUM($D70:CD70,$C70)),0))</f>
        <v>0</v>
      </c>
      <c r="CF70" s="309">
        <f ca="1">IF(CF$1&gt;$C$59,CF$53,MIN(MAX(CF$53,-SUM($D70:CE70,$C70)),0))</f>
        <v>0</v>
      </c>
      <c r="CG70" s="309">
        <f ca="1">IF(CG$1&gt;$C$59,CG$53,MIN(MAX(CG$53,-SUM($D70:CF70,$C70)),0))</f>
        <v>0</v>
      </c>
      <c r="CH70" s="309">
        <f ca="1">IF(CH$1&gt;$C$59,CH$53,MIN(MAX(CH$53,-SUM($D70:CG70,$C70)),0))</f>
        <v>0</v>
      </c>
      <c r="CI70" s="309">
        <f ca="1">IF(CI$1&gt;$C$59,CI$53,MIN(MAX(CI$53,-SUM($D70:CH70,$C70)),0))</f>
        <v>0</v>
      </c>
      <c r="CJ70" s="309">
        <f ca="1">IF(CJ$1&gt;$C$59,CJ$53,MIN(MAX(CJ$53,-SUM($D70:CI70,$C70)),0))</f>
        <v>0</v>
      </c>
      <c r="CK70" s="309">
        <f ca="1">IF(CK$1&gt;$C$59,CK$53,MIN(MAX(CK$53,-SUM($D70:CJ70,$C70)),0))</f>
        <v>0</v>
      </c>
      <c r="CL70" s="309">
        <f ca="1">IF(CL$1&gt;$C$59,CL$53,MIN(MAX(CL$53,-SUM($D70:CK70,$C70)),0))</f>
        <v>-600.59</v>
      </c>
      <c r="CM70" s="309">
        <f ca="1">IF(CM$1&gt;$C$59,CM$53,MIN(MAX(CM$53,-SUM($D70:CL70,$C70)),0))</f>
        <v>-34.390999999999963</v>
      </c>
      <c r="CN70" s="309">
        <f ca="1">IF(CN$1&gt;$C$59,CN$53,MIN(MAX(CN$53,-SUM($D70:CM70,$C70)),0))</f>
        <v>-34.39100000000002</v>
      </c>
      <c r="CO70" s="309">
        <f ca="1">IF(CO$1&gt;$C$59,CO$53,MIN(MAX(CO$53,-SUM($D70:CN70,$C70)),0))</f>
        <v>-34.39100000000002</v>
      </c>
      <c r="CP70" s="309">
        <f ca="1">IF(CP$1&gt;$C$59,CP$53,MIN(MAX(CP$53,-SUM($D70:CO70,$C70)),0))</f>
        <v>-34.390999999999991</v>
      </c>
      <c r="CQ70" s="309">
        <f ca="1">IF(CQ$1&gt;$C$59,CQ$53,MIN(MAX(CQ$53,-SUM($D70:CP70,$C70)),0))</f>
        <v>-34.390999999999991</v>
      </c>
      <c r="CR70" s="309">
        <f ca="1">IF(CR$1&gt;$C$59,CR$53,MIN(MAX(CR$53,-SUM($D70:CQ70,$C70)),0))</f>
        <v>-34.390999999999991</v>
      </c>
      <c r="CS70" s="309">
        <f ca="1">IF(CS$1&gt;$C$59,CS$53,MIN(MAX(CS$53,-SUM($D70:CR70,$C70)),0))</f>
        <v>-34.390999999999991</v>
      </c>
      <c r="CT70" s="309">
        <f ca="1">IF(CT$1&gt;$C$59,CT$53,MIN(MAX(CT$53,-SUM($D70:CS70,$C70)),0))</f>
        <v>-34.39100000000002</v>
      </c>
      <c r="CU70" s="309">
        <f ca="1">IF(CU$1&gt;$C$59,CU$53,MIN(MAX(CU$53,-SUM($D70:CT70,$C70)),0))</f>
        <v>-34.390999999999991</v>
      </c>
      <c r="CV70" s="309">
        <f ca="1">IF(CV$1&gt;$C$59,CV$53,MIN(MAX(CV$53,-SUM($D70:CU70,$C70)),0))</f>
        <v>-34.390999999999991</v>
      </c>
      <c r="CW70" s="309">
        <f ca="1">IF(CW$1&gt;$C$59,CW$53,MIN(MAX(CW$53,-SUM($D70:CV70,$C70)),0))</f>
        <v>0</v>
      </c>
      <c r="CX70" s="309">
        <f ca="1">IF(CX$1&gt;$C$59,CX$53,MIN(MAX(CX$53,-SUM($D70:CW70,$C70)),0))</f>
        <v>0</v>
      </c>
      <c r="CY70" s="309">
        <f ca="1">IF(CY$1&gt;$C$59,CY$53,MIN(MAX(CY$53,-SUM($D70:CX70,$C70)),0))</f>
        <v>0</v>
      </c>
      <c r="CZ70" s="309">
        <f ca="1">IF(CZ$1&gt;$C$59,CZ$53,MIN(MAX(CZ$53,-SUM($D70:CY70,$C70)),0))</f>
        <v>0</v>
      </c>
      <c r="DA70" s="309">
        <f ca="1">IF(DA$1&gt;$C$59,DA$53,MIN(MAX(DA$53,-SUM($D70:CZ70,$C70)),0))</f>
        <v>0</v>
      </c>
      <c r="DB70" s="309">
        <f ca="1">IF(DB$1&gt;$C$59,DB$53,MIN(MAX(DB$53,-SUM($D70:DA70,$C70)),0))</f>
        <v>0</v>
      </c>
      <c r="DC70" s="309">
        <f ca="1">IF(DC$1&gt;$C$59,DC$53,MIN(MAX(DC$53,-SUM($D70:DB70,$C70)),0))</f>
        <v>0</v>
      </c>
      <c r="DD70" s="309">
        <f ca="1">IF(DD$1&gt;$C$59,DD$53,MIN(MAX(DD$53,-SUM($D70:DC70,$C70)),0))</f>
        <v>0</v>
      </c>
      <c r="DE70" s="309">
        <f ca="1">IF(DE$1&gt;$C$59,DE$53,MIN(MAX(DE$53,-SUM($D70:DD70,$C70)),0))</f>
        <v>0</v>
      </c>
      <c r="DF70" s="309">
        <f ca="1">IF(DF$1&gt;$C$59,DF$53,MIN(MAX(DF$53,-SUM($D70:DE70,$C70)),0))</f>
        <v>0</v>
      </c>
      <c r="DG70" s="309">
        <f ca="1">IF(DG$1&gt;$C$59,DG$53,MIN(MAX(DG$53,-SUM($D70:DF70,$C70)),0))</f>
        <v>0</v>
      </c>
      <c r="DH70" s="309">
        <f ca="1">IF(DH$1&gt;$C$59,DH$53,MIN(MAX(DH$53,-SUM($D70:DG70,$C70)),0))</f>
        <v>0</v>
      </c>
      <c r="DI70" s="309">
        <f ca="1">IF(DI$1&gt;$C$59,DI$53,MIN(MAX(DI$53,-SUM($D70:DH70,$C70)),0))</f>
        <v>0</v>
      </c>
    </row>
    <row r="71" spans="1:113" outlineLevel="3">
      <c r="B71">
        <v>4</v>
      </c>
      <c r="C71" s="21" cm="1">
        <f t="array" aca="1" ref="C71" ca="1">$C$56-INDEX($D$47:$CO$47,1,$B71-1)</f>
        <v>937.1</v>
      </c>
      <c r="D71" s="337">
        <v>0</v>
      </c>
      <c r="E71" s="309">
        <f ca="1">IF(E$1&gt;$C$59,E$53,MIN(MAX(E$53,-SUM($D71:D71,$C71)),0))</f>
        <v>0</v>
      </c>
      <c r="F71" s="309">
        <f ca="1">IF(F$1&gt;$C$59,F$53,MIN(MAX(F$53,-SUM($D71:E71,$C71)),0))</f>
        <v>0</v>
      </c>
      <c r="G71" s="309">
        <f ca="1">IF(G$1&gt;$C$59,G$53,MIN(MAX(G$53,-SUM($D71:F71,$C71)),0))</f>
        <v>0</v>
      </c>
      <c r="H71" s="309">
        <f ca="1">IF(H$1&gt;$C$59,H$53,MIN(MAX(H$53,-SUM($D71:G71,$C71)),0))</f>
        <v>0</v>
      </c>
      <c r="I71" s="309">
        <f ca="1">IF(I$1&gt;$C$59,I$53,MIN(MAX(I$53,-SUM($D71:H71,$C71)),0))</f>
        <v>0</v>
      </c>
      <c r="J71" s="309">
        <f ca="1">IF(J$1&gt;$C$59,J$53,MIN(MAX(J$53,-SUM($D71:I71,$C71)),0))</f>
        <v>0</v>
      </c>
      <c r="K71" s="309">
        <f ca="1">IF(K$1&gt;$C$59,K$53,MIN(MAX(K$53,-SUM($D71:J71,$C71)),0))</f>
        <v>0</v>
      </c>
      <c r="L71" s="309">
        <f ca="1">IF(L$1&gt;$C$59,L$53,MIN(MAX(L$53,-SUM($D71:K71,$C71)),0))</f>
        <v>0</v>
      </c>
      <c r="M71" s="309">
        <f ca="1">IF(M$1&gt;$C$59,M$53,MIN(MAX(M$53,-SUM($D71:L71,$C71)),0))</f>
        <v>0</v>
      </c>
      <c r="N71" s="309">
        <f ca="1">IF(N$1&gt;$C$59,N$53,MIN(MAX(N$53,-SUM($D71:M71,$C71)),0))</f>
        <v>0</v>
      </c>
      <c r="O71" s="309">
        <f ca="1">IF(O$1&gt;$C$59,O$53,MIN(MAX(O$53,-SUM($D71:N71,$C71)),0))</f>
        <v>0</v>
      </c>
      <c r="P71" s="309">
        <f ca="1">IF(P$1&gt;$C$59,P$53,MIN(MAX(P$53,-SUM($D71:O71,$C71)),0))</f>
        <v>0</v>
      </c>
      <c r="Q71" s="309">
        <f ca="1">IF(Q$1&gt;$C$59,Q$53,MIN(MAX(Q$53,-SUM($D71:P71,$C71)),0))</f>
        <v>0</v>
      </c>
      <c r="R71" s="309">
        <f ca="1">IF(R$1&gt;$C$59,R$53,MIN(MAX(R$53,-SUM($D71:Q71,$C71)),0))</f>
        <v>0</v>
      </c>
      <c r="S71" s="309">
        <f ca="1">IF(S$1&gt;$C$59,S$53,MIN(MAX(S$53,-SUM($D71:R71,$C71)),0))</f>
        <v>0</v>
      </c>
      <c r="T71" s="309">
        <f ca="1">IF(T$1&gt;$C$59,T$53,MIN(MAX(T$53,-SUM($D71:S71,$C71)),0))</f>
        <v>0</v>
      </c>
      <c r="U71" s="309">
        <f ca="1">IF(U$1&gt;$C$59,U$53,MIN(MAX(U$53,-SUM($D71:T71,$C71)),0))</f>
        <v>0</v>
      </c>
      <c r="V71" s="309">
        <f ca="1">IF(V$1&gt;$C$59,V$53,MIN(MAX(V$53,-SUM($D71:U71,$C71)),0))</f>
        <v>0</v>
      </c>
      <c r="W71" s="309">
        <f ca="1">IF(W$1&gt;$C$59,W$53,MIN(MAX(W$53,-SUM($D71:V71,$C71)),0))</f>
        <v>0</v>
      </c>
      <c r="X71" s="309">
        <f ca="1">IF(X$1&gt;$C$59,X$53,MIN(MAX(X$53,-SUM($D71:W71,$C71)),0))</f>
        <v>0</v>
      </c>
      <c r="Y71" s="309">
        <f ca="1">IF(Y$1&gt;$C$59,Y$53,MIN(MAX(Y$53,-SUM($D71:X71,$C71)),0))</f>
        <v>0</v>
      </c>
      <c r="Z71" s="309">
        <f ca="1">IF(Z$1&gt;$C$59,Z$53,MIN(MAX(Z$53,-SUM($D71:Y71,$C71)),0))</f>
        <v>0</v>
      </c>
      <c r="AA71" s="309">
        <f ca="1">IF(AA$1&gt;$C$59,AA$53,MIN(MAX(AA$53,-SUM($D71:Z71,$C71)),0))</f>
        <v>0</v>
      </c>
      <c r="AB71" s="309">
        <f ca="1">IF(AB$1&gt;$C$59,AB$53,MIN(MAX(AB$53,-SUM($D71:AA71,$C71)),0))</f>
        <v>0</v>
      </c>
      <c r="AC71" s="309">
        <f ca="1">IF(AC$1&gt;$C$59,AC$53,MIN(MAX(AC$53,-SUM($D71:AB71,$C71)),0))</f>
        <v>0</v>
      </c>
      <c r="AD71" s="309">
        <f ca="1">IF(AD$1&gt;$C$59,AD$53,MIN(MAX(AD$53,-SUM($D71:AC71,$C71)),0))</f>
        <v>0</v>
      </c>
      <c r="AE71" s="309">
        <f ca="1">IF(AE$1&gt;$C$59,AE$53,MIN(MAX(AE$53,-SUM($D71:AD71,$C71)),0))</f>
        <v>0</v>
      </c>
      <c r="AF71" s="309">
        <f ca="1">IF(AF$1&gt;$C$59,AF$53,MIN(MAX(AF$53,-SUM($D71:AE71,$C71)),0))</f>
        <v>-600.59</v>
      </c>
      <c r="AG71" s="309">
        <f ca="1">IF(AG$1&gt;$C$59,AG$53,MIN(MAX(AG$53,-SUM($D71:AF71,$C71)),0))</f>
        <v>-33.990999999999985</v>
      </c>
      <c r="AH71" s="309">
        <f ca="1">IF(AH$1&gt;$C$59,AH$53,MIN(MAX(AH$53,-SUM($D71:AG71,$C71)),0))</f>
        <v>-32.39100000000002</v>
      </c>
      <c r="AI71" s="309">
        <f ca="1">IF(AI$1&gt;$C$59,AI$53,MIN(MAX(AI$53,-SUM($D71:AH71,$C71)),0))</f>
        <v>-29.390999999999991</v>
      </c>
      <c r="AJ71" s="309">
        <f ca="1">IF(AJ$1&gt;$C$59,AJ$53,MIN(MAX(AJ$53,-SUM($D71:AI71,$C71)),0))</f>
        <v>-15.691000000000003</v>
      </c>
      <c r="AK71" s="309">
        <f ca="1">IF(AK$1&gt;$C$59,AK$53,MIN(MAX(AK$53,-SUM($D71:AJ71,$C71)),0))</f>
        <v>-2.7909999999999968</v>
      </c>
      <c r="AL71" s="309">
        <f ca="1">IF(AL$1&gt;$C$59,AL$53,MIN(MAX(AL$53,-SUM($D71:AK71,$C71)),0))</f>
        <v>0</v>
      </c>
      <c r="AM71" s="309">
        <f ca="1">IF(AM$1&gt;$C$59,AM$53,MIN(MAX(AM$53,-SUM($D71:AL71,$C71)),0))</f>
        <v>0</v>
      </c>
      <c r="AN71" s="309">
        <f ca="1">IF(AN$1&gt;$C$59,AN$53,MIN(MAX(AN$53,-SUM($D71:AM71,$C71)),0))</f>
        <v>0</v>
      </c>
      <c r="AO71" s="309">
        <f ca="1">IF(AO$1&gt;$C$59,AO$53,MIN(MAX(AO$53,-SUM($D71:AN71,$C71)),0))</f>
        <v>-0.89099999999999113</v>
      </c>
      <c r="AP71" s="309">
        <f ca="1">IF(AP$1&gt;$C$59,AP$53,MIN(MAX(AP$53,-SUM($D71:AO71,$C71)),0))</f>
        <v>-4.1910000000000025</v>
      </c>
      <c r="AQ71" s="309">
        <f ca="1">IF(AQ$1&gt;$C$59,AQ$53,MIN(MAX(AQ$53,-SUM($D71:AP71,$C71)),0))</f>
        <v>0</v>
      </c>
      <c r="AR71" s="309">
        <f ca="1">IF(AR$1&gt;$C$59,AR$53,MIN(MAX(AR$53,-SUM($D71:AQ71,$C71)),0))</f>
        <v>0</v>
      </c>
      <c r="AS71" s="309">
        <f ca="1">IF(AS$1&gt;$C$59,AS$53,MIN(MAX(AS$53,-SUM($D71:AR71,$C71)),0))</f>
        <v>0</v>
      </c>
      <c r="AT71" s="309">
        <f ca="1">IF(AT$1&gt;$C$59,AT$53,MIN(MAX(AT$53,-SUM($D71:AS71,$C71)),0))</f>
        <v>0</v>
      </c>
      <c r="AU71" s="309">
        <f ca="1">IF(AU$1&gt;$C$59,AU$53,MIN(MAX(AU$53,-SUM($D71:AT71,$C71)),0))</f>
        <v>0</v>
      </c>
      <c r="AV71" s="309">
        <f ca="1">IF(AV$1&gt;$C$59,AV$53,MIN(MAX(AV$53,-SUM($D71:AU71,$C71)),0))</f>
        <v>0</v>
      </c>
      <c r="AW71" s="309">
        <f ca="1">IF(AW$1&gt;$C$59,AW$53,MIN(MAX(AW$53,-SUM($D71:AV71,$C71)),0))</f>
        <v>0</v>
      </c>
      <c r="AX71" s="309">
        <f ca="1">IF(AX$1&gt;$C$59,AX$53,MIN(MAX(AX$53,-SUM($D71:AW71,$C71)),0))</f>
        <v>0</v>
      </c>
      <c r="AY71" s="309">
        <f ca="1">IF(AY$1&gt;$C$59,AY$53,MIN(MAX(AY$53,-SUM($D71:AX71,$C71)),0))</f>
        <v>0</v>
      </c>
      <c r="AZ71" s="309">
        <f ca="1">IF(AZ$1&gt;$C$59,AZ$53,MIN(MAX(AZ$53,-SUM($D71:AY71,$C71)),0))</f>
        <v>0</v>
      </c>
      <c r="BA71" s="309">
        <f ca="1">IF(BA$1&gt;$C$59,BA$53,MIN(MAX(BA$53,-SUM($D71:AZ71,$C71)),0))</f>
        <v>0</v>
      </c>
      <c r="BB71" s="309">
        <f ca="1">IF(BB$1&gt;$C$59,BB$53,MIN(MAX(BB$53,-SUM($D71:BA71,$C71)),0))</f>
        <v>0</v>
      </c>
      <c r="BC71" s="309">
        <f ca="1">IF(BC$1&gt;$C$59,BC$53,MIN(MAX(BC$53,-SUM($D71:BB71,$C71)),0))</f>
        <v>0</v>
      </c>
      <c r="BD71" s="309">
        <f ca="1">IF(BD$1&gt;$C$59,BD$53,MIN(MAX(BD$53,-SUM($D71:BC71,$C71)),0))</f>
        <v>0</v>
      </c>
      <c r="BE71" s="309">
        <f ca="1">IF(BE$1&gt;$C$59,BE$53,MIN(MAX(BE$53,-SUM($D71:BD71,$C71)),0))</f>
        <v>0</v>
      </c>
      <c r="BF71" s="309">
        <f ca="1">IF(BF$1&gt;$C$59,BF$53,MIN(MAX(BF$53,-SUM($D71:BE71,$C71)),0))</f>
        <v>0</v>
      </c>
      <c r="BG71" s="309">
        <f ca="1">IF(BG$1&gt;$C$59,BG$53,MIN(MAX(BG$53,-SUM($D71:BF71,$C71)),0))</f>
        <v>0</v>
      </c>
      <c r="BH71" s="309">
        <f ca="1">IF(BH$1&gt;$C$59,BH$53,MIN(MAX(BH$53,-SUM($D71:BG71,$C71)),0))</f>
        <v>0</v>
      </c>
      <c r="BI71" s="309">
        <f ca="1">IF(BI$1&gt;$C$59,BI$53,MIN(MAX(BI$53,-SUM($D71:BH71,$C71)),0))</f>
        <v>-600.59</v>
      </c>
      <c r="BJ71" s="309">
        <f ca="1">IF(BJ$1&gt;$C$59,BJ$53,MIN(MAX(BJ$53,-SUM($D71:BI71,$C71)),0))</f>
        <v>-33.990999999999985</v>
      </c>
      <c r="BK71" s="309">
        <f ca="1">IF(BK$1&gt;$C$59,BK$53,MIN(MAX(BK$53,-SUM($D71:BJ71,$C71)),0))</f>
        <v>-32.39100000000002</v>
      </c>
      <c r="BL71" s="309">
        <f ca="1">IF(BL$1&gt;$C$59,BL$53,MIN(MAX(BL$53,-SUM($D71:BK71,$C71)),0))</f>
        <v>-29.390999999999991</v>
      </c>
      <c r="BM71" s="309">
        <f ca="1">IF(BM$1&gt;$C$59,BM$53,MIN(MAX(BM$53,-SUM($D71:BL71,$C71)),0))</f>
        <v>-15.691000000000003</v>
      </c>
      <c r="BN71" s="309">
        <f ca="1">IF(BN$1&gt;$C$59,BN$53,MIN(MAX(BN$53,-SUM($D71:BM71,$C71)),0))</f>
        <v>-2.7909999999999968</v>
      </c>
      <c r="BO71" s="309">
        <f ca="1">IF(BO$1&gt;$C$59,BO$53,MIN(MAX(BO$53,-SUM($D71:BN71,$C71)),0))</f>
        <v>0</v>
      </c>
      <c r="BP71" s="309">
        <f ca="1">IF(BP$1&gt;$C$59,BP$53,MIN(MAX(BP$53,-SUM($D71:BO71,$C71)),0))</f>
        <v>0</v>
      </c>
      <c r="BQ71" s="309">
        <f ca="1">IF(BQ$1&gt;$C$59,BQ$53,MIN(MAX(BQ$53,-SUM($D71:BP71,$C71)),0))</f>
        <v>0</v>
      </c>
      <c r="BR71" s="309">
        <f ca="1">IF(BR$1&gt;$C$59,BR$53,MIN(MAX(BR$53,-SUM($D71:BQ71,$C71)),0))</f>
        <v>-0.89099999999999113</v>
      </c>
      <c r="BS71" s="309">
        <f ca="1">IF(BS$1&gt;$C$59,BS$53,MIN(MAX(BS$53,-SUM($D71:BR71,$C71)),0))</f>
        <v>-4.1910000000000025</v>
      </c>
      <c r="BT71" s="309">
        <f ca="1">IF(BT$1&gt;$C$59,BT$53,MIN(MAX(BT$53,-SUM($D71:BS71,$C71)),0))</f>
        <v>0</v>
      </c>
      <c r="BU71" s="309">
        <f ca="1">IF(BU$1&gt;$C$59,BU$53,MIN(MAX(BU$53,-SUM($D71:BT71,$C71)),0))</f>
        <v>0</v>
      </c>
      <c r="BV71" s="309">
        <f ca="1">IF(BV$1&gt;$C$59,BV$53,MIN(MAX(BV$53,-SUM($D71:BU71,$C71)),0))</f>
        <v>0</v>
      </c>
      <c r="BW71" s="309">
        <f ca="1">IF(BW$1&gt;$C$59,BW$53,MIN(MAX(BW$53,-SUM($D71:BV71,$C71)),0))</f>
        <v>0</v>
      </c>
      <c r="BX71" s="309">
        <f ca="1">IF(BX$1&gt;$C$59,BX$53,MIN(MAX(BX$53,-SUM($D71:BW71,$C71)),0))</f>
        <v>0</v>
      </c>
      <c r="BY71" s="309">
        <f ca="1">IF(BY$1&gt;$C$59,BY$53,MIN(MAX(BY$53,-SUM($D71:BX71,$C71)),0))</f>
        <v>0</v>
      </c>
      <c r="BZ71" s="309">
        <f ca="1">IF(BZ$1&gt;$C$59,BZ$53,MIN(MAX(BZ$53,-SUM($D71:BY71,$C71)),0))</f>
        <v>0</v>
      </c>
      <c r="CA71" s="309">
        <f ca="1">IF(CA$1&gt;$C$59,CA$53,MIN(MAX(CA$53,-SUM($D71:BZ71,$C71)),0))</f>
        <v>0</v>
      </c>
      <c r="CB71" s="309">
        <f ca="1">IF(CB$1&gt;$C$59,CB$53,MIN(MAX(CB$53,-SUM($D71:CA71,$C71)),0))</f>
        <v>0</v>
      </c>
      <c r="CC71" s="309">
        <f ca="1">IF(CC$1&gt;$C$59,CC$53,MIN(MAX(CC$53,-SUM($D71:CB71,$C71)),0))</f>
        <v>0</v>
      </c>
      <c r="CD71" s="309">
        <f ca="1">IF(CD$1&gt;$C$59,CD$53,MIN(MAX(CD$53,-SUM($D71:CC71,$C71)),0))</f>
        <v>0</v>
      </c>
      <c r="CE71" s="309">
        <f ca="1">IF(CE$1&gt;$C$59,CE$53,MIN(MAX(CE$53,-SUM($D71:CD71,$C71)),0))</f>
        <v>0</v>
      </c>
      <c r="CF71" s="309">
        <f ca="1">IF(CF$1&gt;$C$59,CF$53,MIN(MAX(CF$53,-SUM($D71:CE71,$C71)),0))</f>
        <v>0</v>
      </c>
      <c r="CG71" s="309">
        <f ca="1">IF(CG$1&gt;$C$59,CG$53,MIN(MAX(CG$53,-SUM($D71:CF71,$C71)),0))</f>
        <v>0</v>
      </c>
      <c r="CH71" s="309">
        <f ca="1">IF(CH$1&gt;$C$59,CH$53,MIN(MAX(CH$53,-SUM($D71:CG71,$C71)),0))</f>
        <v>0</v>
      </c>
      <c r="CI71" s="309">
        <f ca="1">IF(CI$1&gt;$C$59,CI$53,MIN(MAX(CI$53,-SUM($D71:CH71,$C71)),0))</f>
        <v>0</v>
      </c>
      <c r="CJ71" s="309">
        <f ca="1">IF(CJ$1&gt;$C$59,CJ$53,MIN(MAX(CJ$53,-SUM($D71:CI71,$C71)),0))</f>
        <v>0</v>
      </c>
      <c r="CK71" s="309">
        <f ca="1">IF(CK$1&gt;$C$59,CK$53,MIN(MAX(CK$53,-SUM($D71:CJ71,$C71)),0))</f>
        <v>0</v>
      </c>
      <c r="CL71" s="309">
        <f ca="1">IF(CL$1&gt;$C$59,CL$53,MIN(MAX(CL$53,-SUM($D71:CK71,$C71)),0))</f>
        <v>-600.59</v>
      </c>
      <c r="CM71" s="309">
        <f ca="1">IF(CM$1&gt;$C$59,CM$53,MIN(MAX(CM$53,-SUM($D71:CL71,$C71)),0))</f>
        <v>-34.390999999999963</v>
      </c>
      <c r="CN71" s="309">
        <f ca="1">IF(CN$1&gt;$C$59,CN$53,MIN(MAX(CN$53,-SUM($D71:CM71,$C71)),0))</f>
        <v>-34.39100000000002</v>
      </c>
      <c r="CO71" s="309">
        <f ca="1">IF(CO$1&gt;$C$59,CO$53,MIN(MAX(CO$53,-SUM($D71:CN71,$C71)),0))</f>
        <v>-34.39100000000002</v>
      </c>
      <c r="CP71" s="309">
        <f ca="1">IF(CP$1&gt;$C$59,CP$53,MIN(MAX(CP$53,-SUM($D71:CO71,$C71)),0))</f>
        <v>-34.390999999999991</v>
      </c>
      <c r="CQ71" s="309">
        <f ca="1">IF(CQ$1&gt;$C$59,CQ$53,MIN(MAX(CQ$53,-SUM($D71:CP71,$C71)),0))</f>
        <v>-34.390999999999991</v>
      </c>
      <c r="CR71" s="309">
        <f ca="1">IF(CR$1&gt;$C$59,CR$53,MIN(MAX(CR$53,-SUM($D71:CQ71,$C71)),0))</f>
        <v>-34.390999999999991</v>
      </c>
      <c r="CS71" s="309">
        <f ca="1">IF(CS$1&gt;$C$59,CS$53,MIN(MAX(CS$53,-SUM($D71:CR71,$C71)),0))</f>
        <v>-34.390999999999991</v>
      </c>
      <c r="CT71" s="309">
        <f ca="1">IF(CT$1&gt;$C$59,CT$53,MIN(MAX(CT$53,-SUM($D71:CS71,$C71)),0))</f>
        <v>-34.39100000000002</v>
      </c>
      <c r="CU71" s="309">
        <f ca="1">IF(CU$1&gt;$C$59,CU$53,MIN(MAX(CU$53,-SUM($D71:CT71,$C71)),0))</f>
        <v>-34.390999999999991</v>
      </c>
      <c r="CV71" s="309">
        <f ca="1">IF(CV$1&gt;$C$59,CV$53,MIN(MAX(CV$53,-SUM($D71:CU71,$C71)),0))</f>
        <v>-34.390999999999991</v>
      </c>
      <c r="CW71" s="309">
        <f ca="1">IF(CW$1&gt;$C$59,CW$53,MIN(MAX(CW$53,-SUM($D71:CV71,$C71)),0))</f>
        <v>0</v>
      </c>
      <c r="CX71" s="309">
        <f ca="1">IF(CX$1&gt;$C$59,CX$53,MIN(MAX(CX$53,-SUM($D71:CW71,$C71)),0))</f>
        <v>0</v>
      </c>
      <c r="CY71" s="309">
        <f ca="1">IF(CY$1&gt;$C$59,CY$53,MIN(MAX(CY$53,-SUM($D71:CX71,$C71)),0))</f>
        <v>0</v>
      </c>
      <c r="CZ71" s="309">
        <f ca="1">IF(CZ$1&gt;$C$59,CZ$53,MIN(MAX(CZ$53,-SUM($D71:CY71,$C71)),0))</f>
        <v>0</v>
      </c>
      <c r="DA71" s="309">
        <f ca="1">IF(DA$1&gt;$C$59,DA$53,MIN(MAX(DA$53,-SUM($D71:CZ71,$C71)),0))</f>
        <v>0</v>
      </c>
      <c r="DB71" s="309">
        <f ca="1">IF(DB$1&gt;$C$59,DB$53,MIN(MAX(DB$53,-SUM($D71:DA71,$C71)),0))</f>
        <v>0</v>
      </c>
      <c r="DC71" s="309">
        <f ca="1">IF(DC$1&gt;$C$59,DC$53,MIN(MAX(DC$53,-SUM($D71:DB71,$C71)),0))</f>
        <v>0</v>
      </c>
      <c r="DD71" s="309">
        <f ca="1">IF(DD$1&gt;$C$59,DD$53,MIN(MAX(DD$53,-SUM($D71:DC71,$C71)),0))</f>
        <v>0</v>
      </c>
      <c r="DE71" s="309">
        <f ca="1">IF(DE$1&gt;$C$59,DE$53,MIN(MAX(DE$53,-SUM($D71:DD71,$C71)),0))</f>
        <v>0</v>
      </c>
      <c r="DF71" s="309">
        <f ca="1">IF(DF$1&gt;$C$59,DF$53,MIN(MAX(DF$53,-SUM($D71:DE71,$C71)),0))</f>
        <v>0</v>
      </c>
      <c r="DG71" s="309">
        <f ca="1">IF(DG$1&gt;$C$59,DG$53,MIN(MAX(DG$53,-SUM($D71:DF71,$C71)),0))</f>
        <v>0</v>
      </c>
      <c r="DH71" s="309">
        <f ca="1">IF(DH$1&gt;$C$59,DH$53,MIN(MAX(DH$53,-SUM($D71:DG71,$C71)),0))</f>
        <v>0</v>
      </c>
      <c r="DI71" s="309">
        <f ca="1">IF(DI$1&gt;$C$59,DI$53,MIN(MAX(DI$53,-SUM($D71:DH71,$C71)),0))</f>
        <v>0</v>
      </c>
    </row>
    <row r="72" spans="1:113" outlineLevel="3">
      <c r="B72">
        <v>5</v>
      </c>
      <c r="C72" s="21" cm="1">
        <f t="array" aca="1" ref="C72" ca="1">$C$56-INDEX($D$47:$CO$47,1,$B72-1)</f>
        <v>918.4</v>
      </c>
      <c r="D72" s="337">
        <v>0</v>
      </c>
      <c r="E72" s="309">
        <f ca="1">IF(E$1&gt;$C$59,E$53,MIN(MAX(E$53,-SUM($D72:D72,$C72)),0))</f>
        <v>0</v>
      </c>
      <c r="F72" s="309">
        <f ca="1">IF(F$1&gt;$C$59,F$53,MIN(MAX(F$53,-SUM($D72:E72,$C72)),0))</f>
        <v>0</v>
      </c>
      <c r="G72" s="309">
        <f ca="1">IF(G$1&gt;$C$59,G$53,MIN(MAX(G$53,-SUM($D72:F72,$C72)),0))</f>
        <v>0</v>
      </c>
      <c r="H72" s="309">
        <f ca="1">IF(H$1&gt;$C$59,H$53,MIN(MAX(H$53,-SUM($D72:G72,$C72)),0))</f>
        <v>0</v>
      </c>
      <c r="I72" s="309">
        <f ca="1">IF(I$1&gt;$C$59,I$53,MIN(MAX(I$53,-SUM($D72:H72,$C72)),0))</f>
        <v>0</v>
      </c>
      <c r="J72" s="309">
        <f ca="1">IF(J$1&gt;$C$59,J$53,MIN(MAX(J$53,-SUM($D72:I72,$C72)),0))</f>
        <v>0</v>
      </c>
      <c r="K72" s="309">
        <f ca="1">IF(K$1&gt;$C$59,K$53,MIN(MAX(K$53,-SUM($D72:J72,$C72)),0))</f>
        <v>0</v>
      </c>
      <c r="L72" s="309">
        <f ca="1">IF(L$1&gt;$C$59,L$53,MIN(MAX(L$53,-SUM($D72:K72,$C72)),0))</f>
        <v>0</v>
      </c>
      <c r="M72" s="309">
        <f ca="1">IF(M$1&gt;$C$59,M$53,MIN(MAX(M$53,-SUM($D72:L72,$C72)),0))</f>
        <v>0</v>
      </c>
      <c r="N72" s="309">
        <f ca="1">IF(N$1&gt;$C$59,N$53,MIN(MAX(N$53,-SUM($D72:M72,$C72)),0))</f>
        <v>0</v>
      </c>
      <c r="O72" s="309">
        <f ca="1">IF(O$1&gt;$C$59,O$53,MIN(MAX(O$53,-SUM($D72:N72,$C72)),0))</f>
        <v>0</v>
      </c>
      <c r="P72" s="309">
        <f ca="1">IF(P$1&gt;$C$59,P$53,MIN(MAX(P$53,-SUM($D72:O72,$C72)),0))</f>
        <v>0</v>
      </c>
      <c r="Q72" s="309">
        <f ca="1">IF(Q$1&gt;$C$59,Q$53,MIN(MAX(Q$53,-SUM($D72:P72,$C72)),0))</f>
        <v>0</v>
      </c>
      <c r="R72" s="309">
        <f ca="1">IF(R$1&gt;$C$59,R$53,MIN(MAX(R$53,-SUM($D72:Q72,$C72)),0))</f>
        <v>0</v>
      </c>
      <c r="S72" s="309">
        <f ca="1">IF(S$1&gt;$C$59,S$53,MIN(MAX(S$53,-SUM($D72:R72,$C72)),0))</f>
        <v>0</v>
      </c>
      <c r="T72" s="309">
        <f ca="1">IF(T$1&gt;$C$59,T$53,MIN(MAX(T$53,-SUM($D72:S72,$C72)),0))</f>
        <v>0</v>
      </c>
      <c r="U72" s="309">
        <f ca="1">IF(U$1&gt;$C$59,U$53,MIN(MAX(U$53,-SUM($D72:T72,$C72)),0))</f>
        <v>0</v>
      </c>
      <c r="V72" s="309">
        <f ca="1">IF(V$1&gt;$C$59,V$53,MIN(MAX(V$53,-SUM($D72:U72,$C72)),0))</f>
        <v>0</v>
      </c>
      <c r="W72" s="309">
        <f ca="1">IF(W$1&gt;$C$59,W$53,MIN(MAX(W$53,-SUM($D72:V72,$C72)),0))</f>
        <v>0</v>
      </c>
      <c r="X72" s="309">
        <f ca="1">IF(X$1&gt;$C$59,X$53,MIN(MAX(X$53,-SUM($D72:W72,$C72)),0))</f>
        <v>0</v>
      </c>
      <c r="Y72" s="309">
        <f ca="1">IF(Y$1&gt;$C$59,Y$53,MIN(MAX(Y$53,-SUM($D72:X72,$C72)),0))</f>
        <v>0</v>
      </c>
      <c r="Z72" s="309">
        <f ca="1">IF(Z$1&gt;$C$59,Z$53,MIN(MAX(Z$53,-SUM($D72:Y72,$C72)),0))</f>
        <v>0</v>
      </c>
      <c r="AA72" s="309">
        <f ca="1">IF(AA$1&gt;$C$59,AA$53,MIN(MAX(AA$53,-SUM($D72:Z72,$C72)),0))</f>
        <v>0</v>
      </c>
      <c r="AB72" s="309">
        <f ca="1">IF(AB$1&gt;$C$59,AB$53,MIN(MAX(AB$53,-SUM($D72:AA72,$C72)),0))</f>
        <v>0</v>
      </c>
      <c r="AC72" s="309">
        <f ca="1">IF(AC$1&gt;$C$59,AC$53,MIN(MAX(AC$53,-SUM($D72:AB72,$C72)),0))</f>
        <v>0</v>
      </c>
      <c r="AD72" s="309">
        <f ca="1">IF(AD$1&gt;$C$59,AD$53,MIN(MAX(AD$53,-SUM($D72:AC72,$C72)),0))</f>
        <v>0</v>
      </c>
      <c r="AE72" s="309">
        <f ca="1">IF(AE$1&gt;$C$59,AE$53,MIN(MAX(AE$53,-SUM($D72:AD72,$C72)),0))</f>
        <v>0</v>
      </c>
      <c r="AF72" s="309">
        <f ca="1">IF(AF$1&gt;$C$59,AF$53,MIN(MAX(AF$53,-SUM($D72:AE72,$C72)),0))</f>
        <v>-600.59</v>
      </c>
      <c r="AG72" s="309">
        <f ca="1">IF(AG$1&gt;$C$59,AG$53,MIN(MAX(AG$53,-SUM($D72:AF72,$C72)),0))</f>
        <v>-33.990999999999985</v>
      </c>
      <c r="AH72" s="309">
        <f ca="1">IF(AH$1&gt;$C$59,AH$53,MIN(MAX(AH$53,-SUM($D72:AG72,$C72)),0))</f>
        <v>-32.39100000000002</v>
      </c>
      <c r="AI72" s="309">
        <f ca="1">IF(AI$1&gt;$C$59,AI$53,MIN(MAX(AI$53,-SUM($D72:AH72,$C72)),0))</f>
        <v>-29.390999999999991</v>
      </c>
      <c r="AJ72" s="309">
        <f ca="1">IF(AJ$1&gt;$C$59,AJ$53,MIN(MAX(AJ$53,-SUM($D72:AI72,$C72)),0))</f>
        <v>-15.691000000000003</v>
      </c>
      <c r="AK72" s="309">
        <f ca="1">IF(AK$1&gt;$C$59,AK$53,MIN(MAX(AK$53,-SUM($D72:AJ72,$C72)),0))</f>
        <v>-2.7909999999999968</v>
      </c>
      <c r="AL72" s="309">
        <f ca="1">IF(AL$1&gt;$C$59,AL$53,MIN(MAX(AL$53,-SUM($D72:AK72,$C72)),0))</f>
        <v>0</v>
      </c>
      <c r="AM72" s="309">
        <f ca="1">IF(AM$1&gt;$C$59,AM$53,MIN(MAX(AM$53,-SUM($D72:AL72,$C72)),0))</f>
        <v>0</v>
      </c>
      <c r="AN72" s="309">
        <f ca="1">IF(AN$1&gt;$C$59,AN$53,MIN(MAX(AN$53,-SUM($D72:AM72,$C72)),0))</f>
        <v>0</v>
      </c>
      <c r="AO72" s="309">
        <f ca="1">IF(AO$1&gt;$C$59,AO$53,MIN(MAX(AO$53,-SUM($D72:AN72,$C72)),0))</f>
        <v>-0.89099999999999113</v>
      </c>
      <c r="AP72" s="309">
        <f ca="1">IF(AP$1&gt;$C$59,AP$53,MIN(MAX(AP$53,-SUM($D72:AO72,$C72)),0))</f>
        <v>-4.1910000000000025</v>
      </c>
      <c r="AQ72" s="309">
        <f ca="1">IF(AQ$1&gt;$C$59,AQ$53,MIN(MAX(AQ$53,-SUM($D72:AP72,$C72)),0))</f>
        <v>0</v>
      </c>
      <c r="AR72" s="309">
        <f ca="1">IF(AR$1&gt;$C$59,AR$53,MIN(MAX(AR$53,-SUM($D72:AQ72,$C72)),0))</f>
        <v>0</v>
      </c>
      <c r="AS72" s="309">
        <f ca="1">IF(AS$1&gt;$C$59,AS$53,MIN(MAX(AS$53,-SUM($D72:AR72,$C72)),0))</f>
        <v>0</v>
      </c>
      <c r="AT72" s="309">
        <f ca="1">IF(AT$1&gt;$C$59,AT$53,MIN(MAX(AT$53,-SUM($D72:AS72,$C72)),0))</f>
        <v>0</v>
      </c>
      <c r="AU72" s="309">
        <f ca="1">IF(AU$1&gt;$C$59,AU$53,MIN(MAX(AU$53,-SUM($D72:AT72,$C72)),0))</f>
        <v>0</v>
      </c>
      <c r="AV72" s="309">
        <f ca="1">IF(AV$1&gt;$C$59,AV$53,MIN(MAX(AV$53,-SUM($D72:AU72,$C72)),0))</f>
        <v>0</v>
      </c>
      <c r="AW72" s="309">
        <f ca="1">IF(AW$1&gt;$C$59,AW$53,MIN(MAX(AW$53,-SUM($D72:AV72,$C72)),0))</f>
        <v>0</v>
      </c>
      <c r="AX72" s="309">
        <f ca="1">IF(AX$1&gt;$C$59,AX$53,MIN(MAX(AX$53,-SUM($D72:AW72,$C72)),0))</f>
        <v>0</v>
      </c>
      <c r="AY72" s="309">
        <f ca="1">IF(AY$1&gt;$C$59,AY$53,MIN(MAX(AY$53,-SUM($D72:AX72,$C72)),0))</f>
        <v>0</v>
      </c>
      <c r="AZ72" s="309">
        <f ca="1">IF(AZ$1&gt;$C$59,AZ$53,MIN(MAX(AZ$53,-SUM($D72:AY72,$C72)),0))</f>
        <v>0</v>
      </c>
      <c r="BA72" s="309">
        <f ca="1">IF(BA$1&gt;$C$59,BA$53,MIN(MAX(BA$53,-SUM($D72:AZ72,$C72)),0))</f>
        <v>0</v>
      </c>
      <c r="BB72" s="309">
        <f ca="1">IF(BB$1&gt;$C$59,BB$53,MIN(MAX(BB$53,-SUM($D72:BA72,$C72)),0))</f>
        <v>0</v>
      </c>
      <c r="BC72" s="309">
        <f ca="1">IF(BC$1&gt;$C$59,BC$53,MIN(MAX(BC$53,-SUM($D72:BB72,$C72)),0))</f>
        <v>0</v>
      </c>
      <c r="BD72" s="309">
        <f ca="1">IF(BD$1&gt;$C$59,BD$53,MIN(MAX(BD$53,-SUM($D72:BC72,$C72)),0))</f>
        <v>0</v>
      </c>
      <c r="BE72" s="309">
        <f ca="1">IF(BE$1&gt;$C$59,BE$53,MIN(MAX(BE$53,-SUM($D72:BD72,$C72)),0))</f>
        <v>0</v>
      </c>
      <c r="BF72" s="309">
        <f ca="1">IF(BF$1&gt;$C$59,BF$53,MIN(MAX(BF$53,-SUM($D72:BE72,$C72)),0))</f>
        <v>0</v>
      </c>
      <c r="BG72" s="309">
        <f ca="1">IF(BG$1&gt;$C$59,BG$53,MIN(MAX(BG$53,-SUM($D72:BF72,$C72)),0))</f>
        <v>0</v>
      </c>
      <c r="BH72" s="309">
        <f ca="1">IF(BH$1&gt;$C$59,BH$53,MIN(MAX(BH$53,-SUM($D72:BG72,$C72)),0))</f>
        <v>0</v>
      </c>
      <c r="BI72" s="309">
        <f ca="1">IF(BI$1&gt;$C$59,BI$53,MIN(MAX(BI$53,-SUM($D72:BH72,$C72)),0))</f>
        <v>-600.59</v>
      </c>
      <c r="BJ72" s="309">
        <f ca="1">IF(BJ$1&gt;$C$59,BJ$53,MIN(MAX(BJ$53,-SUM($D72:BI72,$C72)),0))</f>
        <v>-33.990999999999985</v>
      </c>
      <c r="BK72" s="309">
        <f ca="1">IF(BK$1&gt;$C$59,BK$53,MIN(MAX(BK$53,-SUM($D72:BJ72,$C72)),0))</f>
        <v>-32.39100000000002</v>
      </c>
      <c r="BL72" s="309">
        <f ca="1">IF(BL$1&gt;$C$59,BL$53,MIN(MAX(BL$53,-SUM($D72:BK72,$C72)),0))</f>
        <v>-29.390999999999991</v>
      </c>
      <c r="BM72" s="309">
        <f ca="1">IF(BM$1&gt;$C$59,BM$53,MIN(MAX(BM$53,-SUM($D72:BL72,$C72)),0))</f>
        <v>-15.691000000000003</v>
      </c>
      <c r="BN72" s="309">
        <f ca="1">IF(BN$1&gt;$C$59,BN$53,MIN(MAX(BN$53,-SUM($D72:BM72,$C72)),0))</f>
        <v>-2.7909999999999968</v>
      </c>
      <c r="BO72" s="309">
        <f ca="1">IF(BO$1&gt;$C$59,BO$53,MIN(MAX(BO$53,-SUM($D72:BN72,$C72)),0))</f>
        <v>0</v>
      </c>
      <c r="BP72" s="309">
        <f ca="1">IF(BP$1&gt;$C$59,BP$53,MIN(MAX(BP$53,-SUM($D72:BO72,$C72)),0))</f>
        <v>0</v>
      </c>
      <c r="BQ72" s="309">
        <f ca="1">IF(BQ$1&gt;$C$59,BQ$53,MIN(MAX(BQ$53,-SUM($D72:BP72,$C72)),0))</f>
        <v>0</v>
      </c>
      <c r="BR72" s="309">
        <f ca="1">IF(BR$1&gt;$C$59,BR$53,MIN(MAX(BR$53,-SUM($D72:BQ72,$C72)),0))</f>
        <v>-0.89099999999999113</v>
      </c>
      <c r="BS72" s="309">
        <f ca="1">IF(BS$1&gt;$C$59,BS$53,MIN(MAX(BS$53,-SUM($D72:BR72,$C72)),0))</f>
        <v>-4.1910000000000025</v>
      </c>
      <c r="BT72" s="309">
        <f ca="1">IF(BT$1&gt;$C$59,BT$53,MIN(MAX(BT$53,-SUM($D72:BS72,$C72)),0))</f>
        <v>0</v>
      </c>
      <c r="BU72" s="309">
        <f ca="1">IF(BU$1&gt;$C$59,BU$53,MIN(MAX(BU$53,-SUM($D72:BT72,$C72)),0))</f>
        <v>0</v>
      </c>
      <c r="BV72" s="309">
        <f ca="1">IF(BV$1&gt;$C$59,BV$53,MIN(MAX(BV$53,-SUM($D72:BU72,$C72)),0))</f>
        <v>0</v>
      </c>
      <c r="BW72" s="309">
        <f ca="1">IF(BW$1&gt;$C$59,BW$53,MIN(MAX(BW$53,-SUM($D72:BV72,$C72)),0))</f>
        <v>0</v>
      </c>
      <c r="BX72" s="309">
        <f ca="1">IF(BX$1&gt;$C$59,BX$53,MIN(MAX(BX$53,-SUM($D72:BW72,$C72)),0))</f>
        <v>0</v>
      </c>
      <c r="BY72" s="309">
        <f ca="1">IF(BY$1&gt;$C$59,BY$53,MIN(MAX(BY$53,-SUM($D72:BX72,$C72)),0))</f>
        <v>0</v>
      </c>
      <c r="BZ72" s="309">
        <f ca="1">IF(BZ$1&gt;$C$59,BZ$53,MIN(MAX(BZ$53,-SUM($D72:BY72,$C72)),0))</f>
        <v>0</v>
      </c>
      <c r="CA72" s="309">
        <f ca="1">IF(CA$1&gt;$C$59,CA$53,MIN(MAX(CA$53,-SUM($D72:BZ72,$C72)),0))</f>
        <v>0</v>
      </c>
      <c r="CB72" s="309">
        <f ca="1">IF(CB$1&gt;$C$59,CB$53,MIN(MAX(CB$53,-SUM($D72:CA72,$C72)),0))</f>
        <v>0</v>
      </c>
      <c r="CC72" s="309">
        <f ca="1">IF(CC$1&gt;$C$59,CC$53,MIN(MAX(CC$53,-SUM($D72:CB72,$C72)),0))</f>
        <v>0</v>
      </c>
      <c r="CD72" s="309">
        <f ca="1">IF(CD$1&gt;$C$59,CD$53,MIN(MAX(CD$53,-SUM($D72:CC72,$C72)),0))</f>
        <v>0</v>
      </c>
      <c r="CE72" s="309">
        <f ca="1">IF(CE$1&gt;$C$59,CE$53,MIN(MAX(CE$53,-SUM($D72:CD72,$C72)),0))</f>
        <v>0</v>
      </c>
      <c r="CF72" s="309">
        <f ca="1">IF(CF$1&gt;$C$59,CF$53,MIN(MAX(CF$53,-SUM($D72:CE72,$C72)),0))</f>
        <v>0</v>
      </c>
      <c r="CG72" s="309">
        <f ca="1">IF(CG$1&gt;$C$59,CG$53,MIN(MAX(CG$53,-SUM($D72:CF72,$C72)),0))</f>
        <v>0</v>
      </c>
      <c r="CH72" s="309">
        <f ca="1">IF(CH$1&gt;$C$59,CH$53,MIN(MAX(CH$53,-SUM($D72:CG72,$C72)),0))</f>
        <v>0</v>
      </c>
      <c r="CI72" s="309">
        <f ca="1">IF(CI$1&gt;$C$59,CI$53,MIN(MAX(CI$53,-SUM($D72:CH72,$C72)),0))</f>
        <v>0</v>
      </c>
      <c r="CJ72" s="309">
        <f ca="1">IF(CJ$1&gt;$C$59,CJ$53,MIN(MAX(CJ$53,-SUM($D72:CI72,$C72)),0))</f>
        <v>0</v>
      </c>
      <c r="CK72" s="309">
        <f ca="1">IF(CK$1&gt;$C$59,CK$53,MIN(MAX(CK$53,-SUM($D72:CJ72,$C72)),0))</f>
        <v>0</v>
      </c>
      <c r="CL72" s="309">
        <f ca="1">IF(CL$1&gt;$C$59,CL$53,MIN(MAX(CL$53,-SUM($D72:CK72,$C72)),0))</f>
        <v>-600.59</v>
      </c>
      <c r="CM72" s="309">
        <f ca="1">IF(CM$1&gt;$C$59,CM$53,MIN(MAX(CM$53,-SUM($D72:CL72,$C72)),0))</f>
        <v>-34.390999999999963</v>
      </c>
      <c r="CN72" s="309">
        <f ca="1">IF(CN$1&gt;$C$59,CN$53,MIN(MAX(CN$53,-SUM($D72:CM72,$C72)),0))</f>
        <v>-34.39100000000002</v>
      </c>
      <c r="CO72" s="309">
        <f ca="1">IF(CO$1&gt;$C$59,CO$53,MIN(MAX(CO$53,-SUM($D72:CN72,$C72)),0))</f>
        <v>-34.39100000000002</v>
      </c>
      <c r="CP72" s="309">
        <f ca="1">IF(CP$1&gt;$C$59,CP$53,MIN(MAX(CP$53,-SUM($D72:CO72,$C72)),0))</f>
        <v>-34.390999999999991</v>
      </c>
      <c r="CQ72" s="309">
        <f ca="1">IF(CQ$1&gt;$C$59,CQ$53,MIN(MAX(CQ$53,-SUM($D72:CP72,$C72)),0))</f>
        <v>-34.390999999999991</v>
      </c>
      <c r="CR72" s="309">
        <f ca="1">IF(CR$1&gt;$C$59,CR$53,MIN(MAX(CR$53,-SUM($D72:CQ72,$C72)),0))</f>
        <v>-34.390999999999991</v>
      </c>
      <c r="CS72" s="309">
        <f ca="1">IF(CS$1&gt;$C$59,CS$53,MIN(MAX(CS$53,-SUM($D72:CR72,$C72)),0))</f>
        <v>-34.390999999999991</v>
      </c>
      <c r="CT72" s="309">
        <f ca="1">IF(CT$1&gt;$C$59,CT$53,MIN(MAX(CT$53,-SUM($D72:CS72,$C72)),0))</f>
        <v>-34.39100000000002</v>
      </c>
      <c r="CU72" s="309">
        <f ca="1">IF(CU$1&gt;$C$59,CU$53,MIN(MAX(CU$53,-SUM($D72:CT72,$C72)),0))</f>
        <v>-34.390999999999991</v>
      </c>
      <c r="CV72" s="309">
        <f ca="1">IF(CV$1&gt;$C$59,CV$53,MIN(MAX(CV$53,-SUM($D72:CU72,$C72)),0))</f>
        <v>-34.390999999999991</v>
      </c>
      <c r="CW72" s="309">
        <f ca="1">IF(CW$1&gt;$C$59,CW$53,MIN(MAX(CW$53,-SUM($D72:CV72,$C72)),0))</f>
        <v>0</v>
      </c>
      <c r="CX72" s="309">
        <f ca="1">IF(CX$1&gt;$C$59,CX$53,MIN(MAX(CX$53,-SUM($D72:CW72,$C72)),0))</f>
        <v>0</v>
      </c>
      <c r="CY72" s="309">
        <f ca="1">IF(CY$1&gt;$C$59,CY$53,MIN(MAX(CY$53,-SUM($D72:CX72,$C72)),0))</f>
        <v>0</v>
      </c>
      <c r="CZ72" s="309">
        <f ca="1">IF(CZ$1&gt;$C$59,CZ$53,MIN(MAX(CZ$53,-SUM($D72:CY72,$C72)),0))</f>
        <v>0</v>
      </c>
      <c r="DA72" s="309">
        <f ca="1">IF(DA$1&gt;$C$59,DA$53,MIN(MAX(DA$53,-SUM($D72:CZ72,$C72)),0))</f>
        <v>0</v>
      </c>
      <c r="DB72" s="309">
        <f ca="1">IF(DB$1&gt;$C$59,DB$53,MIN(MAX(DB$53,-SUM($D72:DA72,$C72)),0))</f>
        <v>0</v>
      </c>
      <c r="DC72" s="309">
        <f ca="1">IF(DC$1&gt;$C$59,DC$53,MIN(MAX(DC$53,-SUM($D72:DB72,$C72)),0))</f>
        <v>0</v>
      </c>
      <c r="DD72" s="309">
        <f ca="1">IF(DD$1&gt;$C$59,DD$53,MIN(MAX(DD$53,-SUM($D72:DC72,$C72)),0))</f>
        <v>0</v>
      </c>
      <c r="DE72" s="309">
        <f ca="1">IF(DE$1&gt;$C$59,DE$53,MIN(MAX(DE$53,-SUM($D72:DD72,$C72)),0))</f>
        <v>0</v>
      </c>
      <c r="DF72" s="309">
        <f ca="1">IF(DF$1&gt;$C$59,DF$53,MIN(MAX(DF$53,-SUM($D72:DE72,$C72)),0))</f>
        <v>0</v>
      </c>
      <c r="DG72" s="309">
        <f ca="1">IF(DG$1&gt;$C$59,DG$53,MIN(MAX(DG$53,-SUM($D72:DF72,$C72)),0))</f>
        <v>0</v>
      </c>
      <c r="DH72" s="309">
        <f ca="1">IF(DH$1&gt;$C$59,DH$53,MIN(MAX(DH$53,-SUM($D72:DG72,$C72)),0))</f>
        <v>0</v>
      </c>
      <c r="DI72" s="309">
        <f ca="1">IF(DI$1&gt;$C$59,DI$53,MIN(MAX(DI$53,-SUM($D72:DH72,$C72)),0))</f>
        <v>0</v>
      </c>
    </row>
    <row r="73" spans="1:113" outlineLevel="3">
      <c r="B73">
        <v>6</v>
      </c>
      <c r="C73" s="21" cm="1">
        <f t="array" aca="1" ref="C73" ca="1">$C$56-INDEX($D$47:$CO$47,1,$B73-1)</f>
        <v>886.8</v>
      </c>
      <c r="D73" s="337">
        <v>0</v>
      </c>
      <c r="E73" s="309">
        <f ca="1">IF(E$1&gt;$C$59,E$53,MIN(MAX(E$53,-SUM($D73:D73,$C73)),0))</f>
        <v>0</v>
      </c>
      <c r="F73" s="309">
        <f ca="1">IF(F$1&gt;$C$59,F$53,MIN(MAX(F$53,-SUM($D73:E73,$C73)),0))</f>
        <v>0</v>
      </c>
      <c r="G73" s="309">
        <f ca="1">IF(G$1&gt;$C$59,G$53,MIN(MAX(G$53,-SUM($D73:F73,$C73)),0))</f>
        <v>0</v>
      </c>
      <c r="H73" s="309">
        <f ca="1">IF(H$1&gt;$C$59,H$53,MIN(MAX(H$53,-SUM($D73:G73,$C73)),0))</f>
        <v>0</v>
      </c>
      <c r="I73" s="309">
        <f ca="1">IF(I$1&gt;$C$59,I$53,MIN(MAX(I$53,-SUM($D73:H73,$C73)),0))</f>
        <v>0</v>
      </c>
      <c r="J73" s="309">
        <f ca="1">IF(J$1&gt;$C$59,J$53,MIN(MAX(J$53,-SUM($D73:I73,$C73)),0))</f>
        <v>0</v>
      </c>
      <c r="K73" s="309">
        <f ca="1">IF(K$1&gt;$C$59,K$53,MIN(MAX(K$53,-SUM($D73:J73,$C73)),0))</f>
        <v>0</v>
      </c>
      <c r="L73" s="309">
        <f ca="1">IF(L$1&gt;$C$59,L$53,MIN(MAX(L$53,-SUM($D73:K73,$C73)),0))</f>
        <v>0</v>
      </c>
      <c r="M73" s="309">
        <f ca="1">IF(M$1&gt;$C$59,M$53,MIN(MAX(M$53,-SUM($D73:L73,$C73)),0))</f>
        <v>0</v>
      </c>
      <c r="N73" s="309">
        <f ca="1">IF(N$1&gt;$C$59,N$53,MIN(MAX(N$53,-SUM($D73:M73,$C73)),0))</f>
        <v>0</v>
      </c>
      <c r="O73" s="309">
        <f ca="1">IF(O$1&gt;$C$59,O$53,MIN(MAX(O$53,-SUM($D73:N73,$C73)),0))</f>
        <v>0</v>
      </c>
      <c r="P73" s="309">
        <f ca="1">IF(P$1&gt;$C$59,P$53,MIN(MAX(P$53,-SUM($D73:O73,$C73)),0))</f>
        <v>0</v>
      </c>
      <c r="Q73" s="309">
        <f ca="1">IF(Q$1&gt;$C$59,Q$53,MIN(MAX(Q$53,-SUM($D73:P73,$C73)),0))</f>
        <v>0</v>
      </c>
      <c r="R73" s="309">
        <f ca="1">IF(R$1&gt;$C$59,R$53,MIN(MAX(R$53,-SUM($D73:Q73,$C73)),0))</f>
        <v>0</v>
      </c>
      <c r="S73" s="309">
        <f ca="1">IF(S$1&gt;$C$59,S$53,MIN(MAX(S$53,-SUM($D73:R73,$C73)),0))</f>
        <v>0</v>
      </c>
      <c r="T73" s="309">
        <f ca="1">IF(T$1&gt;$C$59,T$53,MIN(MAX(T$53,-SUM($D73:S73,$C73)),0))</f>
        <v>0</v>
      </c>
      <c r="U73" s="309">
        <f ca="1">IF(U$1&gt;$C$59,U$53,MIN(MAX(U$53,-SUM($D73:T73,$C73)),0))</f>
        <v>0</v>
      </c>
      <c r="V73" s="309">
        <f ca="1">IF(V$1&gt;$C$59,V$53,MIN(MAX(V$53,-SUM($D73:U73,$C73)),0))</f>
        <v>0</v>
      </c>
      <c r="W73" s="309">
        <f ca="1">IF(W$1&gt;$C$59,W$53,MIN(MAX(W$53,-SUM($D73:V73,$C73)),0))</f>
        <v>0</v>
      </c>
      <c r="X73" s="309">
        <f ca="1">IF(X$1&gt;$C$59,X$53,MIN(MAX(X$53,-SUM($D73:W73,$C73)),0))</f>
        <v>0</v>
      </c>
      <c r="Y73" s="309">
        <f ca="1">IF(Y$1&gt;$C$59,Y$53,MIN(MAX(Y$53,-SUM($D73:X73,$C73)),0))</f>
        <v>0</v>
      </c>
      <c r="Z73" s="309">
        <f ca="1">IF(Z$1&gt;$C$59,Z$53,MIN(MAX(Z$53,-SUM($D73:Y73,$C73)),0))</f>
        <v>0</v>
      </c>
      <c r="AA73" s="309">
        <f ca="1">IF(AA$1&gt;$C$59,AA$53,MIN(MAX(AA$53,-SUM($D73:Z73,$C73)),0))</f>
        <v>0</v>
      </c>
      <c r="AB73" s="309">
        <f ca="1">IF(AB$1&gt;$C$59,AB$53,MIN(MAX(AB$53,-SUM($D73:AA73,$C73)),0))</f>
        <v>0</v>
      </c>
      <c r="AC73" s="309">
        <f ca="1">IF(AC$1&gt;$C$59,AC$53,MIN(MAX(AC$53,-SUM($D73:AB73,$C73)),0))</f>
        <v>0</v>
      </c>
      <c r="AD73" s="309">
        <f ca="1">IF(AD$1&gt;$C$59,AD$53,MIN(MAX(AD$53,-SUM($D73:AC73,$C73)),0))</f>
        <v>0</v>
      </c>
      <c r="AE73" s="309">
        <f ca="1">IF(AE$1&gt;$C$59,AE$53,MIN(MAX(AE$53,-SUM($D73:AD73,$C73)),0))</f>
        <v>0</v>
      </c>
      <c r="AF73" s="309">
        <f ca="1">IF(AF$1&gt;$C$59,AF$53,MIN(MAX(AF$53,-SUM($D73:AE73,$C73)),0))</f>
        <v>-600.59</v>
      </c>
      <c r="AG73" s="309">
        <f ca="1">IF(AG$1&gt;$C$59,AG$53,MIN(MAX(AG$53,-SUM($D73:AF73,$C73)),0))</f>
        <v>-33.990999999999985</v>
      </c>
      <c r="AH73" s="309">
        <f ca="1">IF(AH$1&gt;$C$59,AH$53,MIN(MAX(AH$53,-SUM($D73:AG73,$C73)),0))</f>
        <v>-32.39100000000002</v>
      </c>
      <c r="AI73" s="309">
        <f ca="1">IF(AI$1&gt;$C$59,AI$53,MIN(MAX(AI$53,-SUM($D73:AH73,$C73)),0))</f>
        <v>-29.390999999999991</v>
      </c>
      <c r="AJ73" s="309">
        <f ca="1">IF(AJ$1&gt;$C$59,AJ$53,MIN(MAX(AJ$53,-SUM($D73:AI73,$C73)),0))</f>
        <v>-15.691000000000003</v>
      </c>
      <c r="AK73" s="309">
        <f ca="1">IF(AK$1&gt;$C$59,AK$53,MIN(MAX(AK$53,-SUM($D73:AJ73,$C73)),0))</f>
        <v>-2.7909999999999968</v>
      </c>
      <c r="AL73" s="309">
        <f ca="1">IF(AL$1&gt;$C$59,AL$53,MIN(MAX(AL$53,-SUM($D73:AK73,$C73)),0))</f>
        <v>0</v>
      </c>
      <c r="AM73" s="309">
        <f ca="1">IF(AM$1&gt;$C$59,AM$53,MIN(MAX(AM$53,-SUM($D73:AL73,$C73)),0))</f>
        <v>0</v>
      </c>
      <c r="AN73" s="309">
        <f ca="1">IF(AN$1&gt;$C$59,AN$53,MIN(MAX(AN$53,-SUM($D73:AM73,$C73)),0))</f>
        <v>0</v>
      </c>
      <c r="AO73" s="309">
        <f ca="1">IF(AO$1&gt;$C$59,AO$53,MIN(MAX(AO$53,-SUM($D73:AN73,$C73)),0))</f>
        <v>-0.89099999999999113</v>
      </c>
      <c r="AP73" s="309">
        <f ca="1">IF(AP$1&gt;$C$59,AP$53,MIN(MAX(AP$53,-SUM($D73:AO73,$C73)),0))</f>
        <v>-4.1910000000000025</v>
      </c>
      <c r="AQ73" s="309">
        <f ca="1">IF(AQ$1&gt;$C$59,AQ$53,MIN(MAX(AQ$53,-SUM($D73:AP73,$C73)),0))</f>
        <v>0</v>
      </c>
      <c r="AR73" s="309">
        <f ca="1">IF(AR$1&gt;$C$59,AR$53,MIN(MAX(AR$53,-SUM($D73:AQ73,$C73)),0))</f>
        <v>0</v>
      </c>
      <c r="AS73" s="309">
        <f ca="1">IF(AS$1&gt;$C$59,AS$53,MIN(MAX(AS$53,-SUM($D73:AR73,$C73)),0))</f>
        <v>0</v>
      </c>
      <c r="AT73" s="309">
        <f ca="1">IF(AT$1&gt;$C$59,AT$53,MIN(MAX(AT$53,-SUM($D73:AS73,$C73)),0))</f>
        <v>0</v>
      </c>
      <c r="AU73" s="309">
        <f ca="1">IF(AU$1&gt;$C$59,AU$53,MIN(MAX(AU$53,-SUM($D73:AT73,$C73)),0))</f>
        <v>0</v>
      </c>
      <c r="AV73" s="309">
        <f ca="1">IF(AV$1&gt;$C$59,AV$53,MIN(MAX(AV$53,-SUM($D73:AU73,$C73)),0))</f>
        <v>0</v>
      </c>
      <c r="AW73" s="309">
        <f ca="1">IF(AW$1&gt;$C$59,AW$53,MIN(MAX(AW$53,-SUM($D73:AV73,$C73)),0))</f>
        <v>0</v>
      </c>
      <c r="AX73" s="309">
        <f ca="1">IF(AX$1&gt;$C$59,AX$53,MIN(MAX(AX$53,-SUM($D73:AW73,$C73)),0))</f>
        <v>0</v>
      </c>
      <c r="AY73" s="309">
        <f ca="1">IF(AY$1&gt;$C$59,AY$53,MIN(MAX(AY$53,-SUM($D73:AX73,$C73)),0))</f>
        <v>0</v>
      </c>
      <c r="AZ73" s="309">
        <f ca="1">IF(AZ$1&gt;$C$59,AZ$53,MIN(MAX(AZ$53,-SUM($D73:AY73,$C73)),0))</f>
        <v>0</v>
      </c>
      <c r="BA73" s="309">
        <f ca="1">IF(BA$1&gt;$C$59,BA$53,MIN(MAX(BA$53,-SUM($D73:AZ73,$C73)),0))</f>
        <v>0</v>
      </c>
      <c r="BB73" s="309">
        <f ca="1">IF(BB$1&gt;$C$59,BB$53,MIN(MAX(BB$53,-SUM($D73:BA73,$C73)),0))</f>
        <v>0</v>
      </c>
      <c r="BC73" s="309">
        <f ca="1">IF(BC$1&gt;$C$59,BC$53,MIN(MAX(BC$53,-SUM($D73:BB73,$C73)),0))</f>
        <v>0</v>
      </c>
      <c r="BD73" s="309">
        <f ca="1">IF(BD$1&gt;$C$59,BD$53,MIN(MAX(BD$53,-SUM($D73:BC73,$C73)),0))</f>
        <v>0</v>
      </c>
      <c r="BE73" s="309">
        <f ca="1">IF(BE$1&gt;$C$59,BE$53,MIN(MAX(BE$53,-SUM($D73:BD73,$C73)),0))</f>
        <v>0</v>
      </c>
      <c r="BF73" s="309">
        <f ca="1">IF(BF$1&gt;$C$59,BF$53,MIN(MAX(BF$53,-SUM($D73:BE73,$C73)),0))</f>
        <v>0</v>
      </c>
      <c r="BG73" s="309">
        <f ca="1">IF(BG$1&gt;$C$59,BG$53,MIN(MAX(BG$53,-SUM($D73:BF73,$C73)),0))</f>
        <v>0</v>
      </c>
      <c r="BH73" s="309">
        <f ca="1">IF(BH$1&gt;$C$59,BH$53,MIN(MAX(BH$53,-SUM($D73:BG73,$C73)),0))</f>
        <v>0</v>
      </c>
      <c r="BI73" s="309">
        <f ca="1">IF(BI$1&gt;$C$59,BI$53,MIN(MAX(BI$53,-SUM($D73:BH73,$C73)),0))</f>
        <v>-600.59</v>
      </c>
      <c r="BJ73" s="309">
        <f ca="1">IF(BJ$1&gt;$C$59,BJ$53,MIN(MAX(BJ$53,-SUM($D73:BI73,$C73)),0))</f>
        <v>-33.990999999999985</v>
      </c>
      <c r="BK73" s="309">
        <f ca="1">IF(BK$1&gt;$C$59,BK$53,MIN(MAX(BK$53,-SUM($D73:BJ73,$C73)),0))</f>
        <v>-32.39100000000002</v>
      </c>
      <c r="BL73" s="309">
        <f ca="1">IF(BL$1&gt;$C$59,BL$53,MIN(MAX(BL$53,-SUM($D73:BK73,$C73)),0))</f>
        <v>-29.390999999999991</v>
      </c>
      <c r="BM73" s="309">
        <f ca="1">IF(BM$1&gt;$C$59,BM$53,MIN(MAX(BM$53,-SUM($D73:BL73,$C73)),0))</f>
        <v>-15.691000000000003</v>
      </c>
      <c r="BN73" s="309">
        <f ca="1">IF(BN$1&gt;$C$59,BN$53,MIN(MAX(BN$53,-SUM($D73:BM73,$C73)),0))</f>
        <v>-2.7909999999999968</v>
      </c>
      <c r="BO73" s="309">
        <f ca="1">IF(BO$1&gt;$C$59,BO$53,MIN(MAX(BO$53,-SUM($D73:BN73,$C73)),0))</f>
        <v>0</v>
      </c>
      <c r="BP73" s="309">
        <f ca="1">IF(BP$1&gt;$C$59,BP$53,MIN(MAX(BP$53,-SUM($D73:BO73,$C73)),0))</f>
        <v>0</v>
      </c>
      <c r="BQ73" s="309">
        <f ca="1">IF(BQ$1&gt;$C$59,BQ$53,MIN(MAX(BQ$53,-SUM($D73:BP73,$C73)),0))</f>
        <v>0</v>
      </c>
      <c r="BR73" s="309">
        <f ca="1">IF(BR$1&gt;$C$59,BR$53,MIN(MAX(BR$53,-SUM($D73:BQ73,$C73)),0))</f>
        <v>-0.89099999999999113</v>
      </c>
      <c r="BS73" s="309">
        <f ca="1">IF(BS$1&gt;$C$59,BS$53,MIN(MAX(BS$53,-SUM($D73:BR73,$C73)),0))</f>
        <v>-4.1910000000000025</v>
      </c>
      <c r="BT73" s="309">
        <f ca="1">IF(BT$1&gt;$C$59,BT$53,MIN(MAX(BT$53,-SUM($D73:BS73,$C73)),0))</f>
        <v>0</v>
      </c>
      <c r="BU73" s="309">
        <f ca="1">IF(BU$1&gt;$C$59,BU$53,MIN(MAX(BU$53,-SUM($D73:BT73,$C73)),0))</f>
        <v>0</v>
      </c>
      <c r="BV73" s="309">
        <f ca="1">IF(BV$1&gt;$C$59,BV$53,MIN(MAX(BV$53,-SUM($D73:BU73,$C73)),0))</f>
        <v>0</v>
      </c>
      <c r="BW73" s="309">
        <f ca="1">IF(BW$1&gt;$C$59,BW$53,MIN(MAX(BW$53,-SUM($D73:BV73,$C73)),0))</f>
        <v>0</v>
      </c>
      <c r="BX73" s="309">
        <f ca="1">IF(BX$1&gt;$C$59,BX$53,MIN(MAX(BX$53,-SUM($D73:BW73,$C73)),0))</f>
        <v>0</v>
      </c>
      <c r="BY73" s="309">
        <f ca="1">IF(BY$1&gt;$C$59,BY$53,MIN(MAX(BY$53,-SUM($D73:BX73,$C73)),0))</f>
        <v>0</v>
      </c>
      <c r="BZ73" s="309">
        <f ca="1">IF(BZ$1&gt;$C$59,BZ$53,MIN(MAX(BZ$53,-SUM($D73:BY73,$C73)),0))</f>
        <v>0</v>
      </c>
      <c r="CA73" s="309">
        <f ca="1">IF(CA$1&gt;$C$59,CA$53,MIN(MAX(CA$53,-SUM($D73:BZ73,$C73)),0))</f>
        <v>0</v>
      </c>
      <c r="CB73" s="309">
        <f ca="1">IF(CB$1&gt;$C$59,CB$53,MIN(MAX(CB$53,-SUM($D73:CA73,$C73)),0))</f>
        <v>0</v>
      </c>
      <c r="CC73" s="309">
        <f ca="1">IF(CC$1&gt;$C$59,CC$53,MIN(MAX(CC$53,-SUM($D73:CB73,$C73)),0))</f>
        <v>0</v>
      </c>
      <c r="CD73" s="309">
        <f ca="1">IF(CD$1&gt;$C$59,CD$53,MIN(MAX(CD$53,-SUM($D73:CC73,$C73)),0))</f>
        <v>0</v>
      </c>
      <c r="CE73" s="309">
        <f ca="1">IF(CE$1&gt;$C$59,CE$53,MIN(MAX(CE$53,-SUM($D73:CD73,$C73)),0))</f>
        <v>0</v>
      </c>
      <c r="CF73" s="309">
        <f ca="1">IF(CF$1&gt;$C$59,CF$53,MIN(MAX(CF$53,-SUM($D73:CE73,$C73)),0))</f>
        <v>0</v>
      </c>
      <c r="CG73" s="309">
        <f ca="1">IF(CG$1&gt;$C$59,CG$53,MIN(MAX(CG$53,-SUM($D73:CF73,$C73)),0))</f>
        <v>0</v>
      </c>
      <c r="CH73" s="309">
        <f ca="1">IF(CH$1&gt;$C$59,CH$53,MIN(MAX(CH$53,-SUM($D73:CG73,$C73)),0))</f>
        <v>0</v>
      </c>
      <c r="CI73" s="309">
        <f ca="1">IF(CI$1&gt;$C$59,CI$53,MIN(MAX(CI$53,-SUM($D73:CH73,$C73)),0))</f>
        <v>0</v>
      </c>
      <c r="CJ73" s="309">
        <f ca="1">IF(CJ$1&gt;$C$59,CJ$53,MIN(MAX(CJ$53,-SUM($D73:CI73,$C73)),0))</f>
        <v>0</v>
      </c>
      <c r="CK73" s="309">
        <f ca="1">IF(CK$1&gt;$C$59,CK$53,MIN(MAX(CK$53,-SUM($D73:CJ73,$C73)),0))</f>
        <v>0</v>
      </c>
      <c r="CL73" s="309">
        <f ca="1">IF(CL$1&gt;$C$59,CL$53,MIN(MAX(CL$53,-SUM($D73:CK73,$C73)),0))</f>
        <v>-600.59</v>
      </c>
      <c r="CM73" s="309">
        <f ca="1">IF(CM$1&gt;$C$59,CM$53,MIN(MAX(CM$53,-SUM($D73:CL73,$C73)),0))</f>
        <v>-34.390999999999963</v>
      </c>
      <c r="CN73" s="309">
        <f ca="1">IF(CN$1&gt;$C$59,CN$53,MIN(MAX(CN$53,-SUM($D73:CM73,$C73)),0))</f>
        <v>-34.39100000000002</v>
      </c>
      <c r="CO73" s="309">
        <f ca="1">IF(CO$1&gt;$C$59,CO$53,MIN(MAX(CO$53,-SUM($D73:CN73,$C73)),0))</f>
        <v>-34.39100000000002</v>
      </c>
      <c r="CP73" s="309">
        <f ca="1">IF(CP$1&gt;$C$59,CP$53,MIN(MAX(CP$53,-SUM($D73:CO73,$C73)),0))</f>
        <v>-34.390999999999991</v>
      </c>
      <c r="CQ73" s="309">
        <f ca="1">IF(CQ$1&gt;$C$59,CQ$53,MIN(MAX(CQ$53,-SUM($D73:CP73,$C73)),0))</f>
        <v>-34.390999999999991</v>
      </c>
      <c r="CR73" s="309">
        <f ca="1">IF(CR$1&gt;$C$59,CR$53,MIN(MAX(CR$53,-SUM($D73:CQ73,$C73)),0))</f>
        <v>-34.390999999999991</v>
      </c>
      <c r="CS73" s="309">
        <f ca="1">IF(CS$1&gt;$C$59,CS$53,MIN(MAX(CS$53,-SUM($D73:CR73,$C73)),0))</f>
        <v>-34.390999999999991</v>
      </c>
      <c r="CT73" s="309">
        <f ca="1">IF(CT$1&gt;$C$59,CT$53,MIN(MAX(CT$53,-SUM($D73:CS73,$C73)),0))</f>
        <v>-34.39100000000002</v>
      </c>
      <c r="CU73" s="309">
        <f ca="1">IF(CU$1&gt;$C$59,CU$53,MIN(MAX(CU$53,-SUM($D73:CT73,$C73)),0))</f>
        <v>-34.390999999999991</v>
      </c>
      <c r="CV73" s="309">
        <f ca="1">IF(CV$1&gt;$C$59,CV$53,MIN(MAX(CV$53,-SUM($D73:CU73,$C73)),0))</f>
        <v>-34.390999999999991</v>
      </c>
      <c r="CW73" s="309">
        <f ca="1">IF(CW$1&gt;$C$59,CW$53,MIN(MAX(CW$53,-SUM($D73:CV73,$C73)),0))</f>
        <v>0</v>
      </c>
      <c r="CX73" s="309">
        <f ca="1">IF(CX$1&gt;$C$59,CX$53,MIN(MAX(CX$53,-SUM($D73:CW73,$C73)),0))</f>
        <v>0</v>
      </c>
      <c r="CY73" s="309">
        <f ca="1">IF(CY$1&gt;$C$59,CY$53,MIN(MAX(CY$53,-SUM($D73:CX73,$C73)),0))</f>
        <v>0</v>
      </c>
      <c r="CZ73" s="309">
        <f ca="1">IF(CZ$1&gt;$C$59,CZ$53,MIN(MAX(CZ$53,-SUM($D73:CY73,$C73)),0))</f>
        <v>0</v>
      </c>
      <c r="DA73" s="309">
        <f ca="1">IF(DA$1&gt;$C$59,DA$53,MIN(MAX(DA$53,-SUM($D73:CZ73,$C73)),0))</f>
        <v>0</v>
      </c>
      <c r="DB73" s="309">
        <f ca="1">IF(DB$1&gt;$C$59,DB$53,MIN(MAX(DB$53,-SUM($D73:DA73,$C73)),0))</f>
        <v>0</v>
      </c>
      <c r="DC73" s="309">
        <f ca="1">IF(DC$1&gt;$C$59,DC$53,MIN(MAX(DC$53,-SUM($D73:DB73,$C73)),0))</f>
        <v>0</v>
      </c>
      <c r="DD73" s="309">
        <f ca="1">IF(DD$1&gt;$C$59,DD$53,MIN(MAX(DD$53,-SUM($D73:DC73,$C73)),0))</f>
        <v>0</v>
      </c>
      <c r="DE73" s="309">
        <f ca="1">IF(DE$1&gt;$C$59,DE$53,MIN(MAX(DE$53,-SUM($D73:DD73,$C73)),0))</f>
        <v>0</v>
      </c>
      <c r="DF73" s="309">
        <f ca="1">IF(DF$1&gt;$C$59,DF$53,MIN(MAX(DF$53,-SUM($D73:DE73,$C73)),0))</f>
        <v>0</v>
      </c>
      <c r="DG73" s="309">
        <f ca="1">IF(DG$1&gt;$C$59,DG$53,MIN(MAX(DG$53,-SUM($D73:DF73,$C73)),0))</f>
        <v>0</v>
      </c>
      <c r="DH73" s="309">
        <f ca="1">IF(DH$1&gt;$C$59,DH$53,MIN(MAX(DH$53,-SUM($D73:DG73,$C73)),0))</f>
        <v>0</v>
      </c>
      <c r="DI73" s="309">
        <f ca="1">IF(DI$1&gt;$C$59,DI$53,MIN(MAX(DI$53,-SUM($D73:DH73,$C73)),0))</f>
        <v>0</v>
      </c>
    </row>
    <row r="74" spans="1:113" outlineLevel="3">
      <c r="B74">
        <v>7</v>
      </c>
      <c r="C74" s="21" cm="1">
        <f t="array" aca="1" ref="C74" ca="1">$C$56-INDEX($D$47:$CO$47,1,$B74-1)</f>
        <v>845</v>
      </c>
      <c r="D74" s="337">
        <v>0</v>
      </c>
      <c r="E74" s="309">
        <f ca="1">IF(E$1&gt;$C$59,E$53,MIN(MAX(E$53,-SUM($D74:D74,$C74)),0))</f>
        <v>0</v>
      </c>
      <c r="F74" s="309">
        <f ca="1">IF(F$1&gt;$C$59,F$53,MIN(MAX(F$53,-SUM($D74:E74,$C74)),0))</f>
        <v>0</v>
      </c>
      <c r="G74" s="309">
        <f ca="1">IF(G$1&gt;$C$59,G$53,MIN(MAX(G$53,-SUM($D74:F74,$C74)),0))</f>
        <v>0</v>
      </c>
      <c r="H74" s="309">
        <f ca="1">IF(H$1&gt;$C$59,H$53,MIN(MAX(H$53,-SUM($D74:G74,$C74)),0))</f>
        <v>0</v>
      </c>
      <c r="I74" s="309">
        <f ca="1">IF(I$1&gt;$C$59,I$53,MIN(MAX(I$53,-SUM($D74:H74,$C74)),0))</f>
        <v>0</v>
      </c>
      <c r="J74" s="309">
        <f ca="1">IF(J$1&gt;$C$59,J$53,MIN(MAX(J$53,-SUM($D74:I74,$C74)),0))</f>
        <v>0</v>
      </c>
      <c r="K74" s="309">
        <f ca="1">IF(K$1&gt;$C$59,K$53,MIN(MAX(K$53,-SUM($D74:J74,$C74)),0))</f>
        <v>0</v>
      </c>
      <c r="L74" s="309">
        <f ca="1">IF(L$1&gt;$C$59,L$53,MIN(MAX(L$53,-SUM($D74:K74,$C74)),0))</f>
        <v>0</v>
      </c>
      <c r="M74" s="309">
        <f ca="1">IF(M$1&gt;$C$59,M$53,MIN(MAX(M$53,-SUM($D74:L74,$C74)),0))</f>
        <v>0</v>
      </c>
      <c r="N74" s="309">
        <f ca="1">IF(N$1&gt;$C$59,N$53,MIN(MAX(N$53,-SUM($D74:M74,$C74)),0))</f>
        <v>0</v>
      </c>
      <c r="O74" s="309">
        <f ca="1">IF(O$1&gt;$C$59,O$53,MIN(MAX(O$53,-SUM($D74:N74,$C74)),0))</f>
        <v>0</v>
      </c>
      <c r="P74" s="309">
        <f ca="1">IF(P$1&gt;$C$59,P$53,MIN(MAX(P$53,-SUM($D74:O74,$C74)),0))</f>
        <v>0</v>
      </c>
      <c r="Q74" s="309">
        <f ca="1">IF(Q$1&gt;$C$59,Q$53,MIN(MAX(Q$53,-SUM($D74:P74,$C74)),0))</f>
        <v>0</v>
      </c>
      <c r="R74" s="309">
        <f ca="1">IF(R$1&gt;$C$59,R$53,MIN(MAX(R$53,-SUM($D74:Q74,$C74)),0))</f>
        <v>0</v>
      </c>
      <c r="S74" s="309">
        <f ca="1">IF(S$1&gt;$C$59,S$53,MIN(MAX(S$53,-SUM($D74:R74,$C74)),0))</f>
        <v>0</v>
      </c>
      <c r="T74" s="309">
        <f ca="1">IF(T$1&gt;$C$59,T$53,MIN(MAX(T$53,-SUM($D74:S74,$C74)),0))</f>
        <v>0</v>
      </c>
      <c r="U74" s="309">
        <f ca="1">IF(U$1&gt;$C$59,U$53,MIN(MAX(U$53,-SUM($D74:T74,$C74)),0))</f>
        <v>0</v>
      </c>
      <c r="V74" s="309">
        <f ca="1">IF(V$1&gt;$C$59,V$53,MIN(MAX(V$53,-SUM($D74:U74,$C74)),0))</f>
        <v>0</v>
      </c>
      <c r="W74" s="309">
        <f ca="1">IF(W$1&gt;$C$59,W$53,MIN(MAX(W$53,-SUM($D74:V74,$C74)),0))</f>
        <v>0</v>
      </c>
      <c r="X74" s="309">
        <f ca="1">IF(X$1&gt;$C$59,X$53,MIN(MAX(X$53,-SUM($D74:W74,$C74)),0))</f>
        <v>0</v>
      </c>
      <c r="Y74" s="309">
        <f ca="1">IF(Y$1&gt;$C$59,Y$53,MIN(MAX(Y$53,-SUM($D74:X74,$C74)),0))</f>
        <v>0</v>
      </c>
      <c r="Z74" s="309">
        <f ca="1">IF(Z$1&gt;$C$59,Z$53,MIN(MAX(Z$53,-SUM($D74:Y74,$C74)),0))</f>
        <v>0</v>
      </c>
      <c r="AA74" s="309">
        <f ca="1">IF(AA$1&gt;$C$59,AA$53,MIN(MAX(AA$53,-SUM($D74:Z74,$C74)),0))</f>
        <v>0</v>
      </c>
      <c r="AB74" s="309">
        <f ca="1">IF(AB$1&gt;$C$59,AB$53,MIN(MAX(AB$53,-SUM($D74:AA74,$C74)),0))</f>
        <v>0</v>
      </c>
      <c r="AC74" s="309">
        <f ca="1">IF(AC$1&gt;$C$59,AC$53,MIN(MAX(AC$53,-SUM($D74:AB74,$C74)),0))</f>
        <v>0</v>
      </c>
      <c r="AD74" s="309">
        <f ca="1">IF(AD$1&gt;$C$59,AD$53,MIN(MAX(AD$53,-SUM($D74:AC74,$C74)),0))</f>
        <v>0</v>
      </c>
      <c r="AE74" s="309">
        <f ca="1">IF(AE$1&gt;$C$59,AE$53,MIN(MAX(AE$53,-SUM($D74:AD74,$C74)),0))</f>
        <v>0</v>
      </c>
      <c r="AF74" s="309">
        <f ca="1">IF(AF$1&gt;$C$59,AF$53,MIN(MAX(AF$53,-SUM($D74:AE74,$C74)),0))</f>
        <v>-600.59</v>
      </c>
      <c r="AG74" s="309">
        <f ca="1">IF(AG$1&gt;$C$59,AG$53,MIN(MAX(AG$53,-SUM($D74:AF74,$C74)),0))</f>
        <v>-33.990999999999985</v>
      </c>
      <c r="AH74" s="309">
        <f ca="1">IF(AH$1&gt;$C$59,AH$53,MIN(MAX(AH$53,-SUM($D74:AG74,$C74)),0))</f>
        <v>-32.39100000000002</v>
      </c>
      <c r="AI74" s="309">
        <f ca="1">IF(AI$1&gt;$C$59,AI$53,MIN(MAX(AI$53,-SUM($D74:AH74,$C74)),0))</f>
        <v>-29.390999999999991</v>
      </c>
      <c r="AJ74" s="309">
        <f ca="1">IF(AJ$1&gt;$C$59,AJ$53,MIN(MAX(AJ$53,-SUM($D74:AI74,$C74)),0))</f>
        <v>-15.691000000000003</v>
      </c>
      <c r="AK74" s="309">
        <f ca="1">IF(AK$1&gt;$C$59,AK$53,MIN(MAX(AK$53,-SUM($D74:AJ74,$C74)),0))</f>
        <v>-2.7909999999999968</v>
      </c>
      <c r="AL74" s="309">
        <f ca="1">IF(AL$1&gt;$C$59,AL$53,MIN(MAX(AL$53,-SUM($D74:AK74,$C74)),0))</f>
        <v>0</v>
      </c>
      <c r="AM74" s="309">
        <f ca="1">IF(AM$1&gt;$C$59,AM$53,MIN(MAX(AM$53,-SUM($D74:AL74,$C74)),0))</f>
        <v>0</v>
      </c>
      <c r="AN74" s="309">
        <f ca="1">IF(AN$1&gt;$C$59,AN$53,MIN(MAX(AN$53,-SUM($D74:AM74,$C74)),0))</f>
        <v>0</v>
      </c>
      <c r="AO74" s="309">
        <f ca="1">IF(AO$1&gt;$C$59,AO$53,MIN(MAX(AO$53,-SUM($D74:AN74,$C74)),0))</f>
        <v>-0.89099999999999113</v>
      </c>
      <c r="AP74" s="309">
        <f ca="1">IF(AP$1&gt;$C$59,AP$53,MIN(MAX(AP$53,-SUM($D74:AO74,$C74)),0))</f>
        <v>-4.1910000000000025</v>
      </c>
      <c r="AQ74" s="309">
        <f ca="1">IF(AQ$1&gt;$C$59,AQ$53,MIN(MAX(AQ$53,-SUM($D74:AP74,$C74)),0))</f>
        <v>0</v>
      </c>
      <c r="AR74" s="309">
        <f ca="1">IF(AR$1&gt;$C$59,AR$53,MIN(MAX(AR$53,-SUM($D74:AQ74,$C74)),0))</f>
        <v>0</v>
      </c>
      <c r="AS74" s="309">
        <f ca="1">IF(AS$1&gt;$C$59,AS$53,MIN(MAX(AS$53,-SUM($D74:AR74,$C74)),0))</f>
        <v>0</v>
      </c>
      <c r="AT74" s="309">
        <f ca="1">IF(AT$1&gt;$C$59,AT$53,MIN(MAX(AT$53,-SUM($D74:AS74,$C74)),0))</f>
        <v>0</v>
      </c>
      <c r="AU74" s="309">
        <f ca="1">IF(AU$1&gt;$C$59,AU$53,MIN(MAX(AU$53,-SUM($D74:AT74,$C74)),0))</f>
        <v>0</v>
      </c>
      <c r="AV74" s="309">
        <f ca="1">IF(AV$1&gt;$C$59,AV$53,MIN(MAX(AV$53,-SUM($D74:AU74,$C74)),0))</f>
        <v>0</v>
      </c>
      <c r="AW74" s="309">
        <f ca="1">IF(AW$1&gt;$C$59,AW$53,MIN(MAX(AW$53,-SUM($D74:AV74,$C74)),0))</f>
        <v>0</v>
      </c>
      <c r="AX74" s="309">
        <f ca="1">IF(AX$1&gt;$C$59,AX$53,MIN(MAX(AX$53,-SUM($D74:AW74,$C74)),0))</f>
        <v>0</v>
      </c>
      <c r="AY74" s="309">
        <f ca="1">IF(AY$1&gt;$C$59,AY$53,MIN(MAX(AY$53,-SUM($D74:AX74,$C74)),0))</f>
        <v>0</v>
      </c>
      <c r="AZ74" s="309">
        <f ca="1">IF(AZ$1&gt;$C$59,AZ$53,MIN(MAX(AZ$53,-SUM($D74:AY74,$C74)),0))</f>
        <v>0</v>
      </c>
      <c r="BA74" s="309">
        <f ca="1">IF(BA$1&gt;$C$59,BA$53,MIN(MAX(BA$53,-SUM($D74:AZ74,$C74)),0))</f>
        <v>0</v>
      </c>
      <c r="BB74" s="309">
        <f ca="1">IF(BB$1&gt;$C$59,BB$53,MIN(MAX(BB$53,-SUM($D74:BA74,$C74)),0))</f>
        <v>0</v>
      </c>
      <c r="BC74" s="309">
        <f ca="1">IF(BC$1&gt;$C$59,BC$53,MIN(MAX(BC$53,-SUM($D74:BB74,$C74)),0))</f>
        <v>0</v>
      </c>
      <c r="BD74" s="309">
        <f ca="1">IF(BD$1&gt;$C$59,BD$53,MIN(MAX(BD$53,-SUM($D74:BC74,$C74)),0))</f>
        <v>0</v>
      </c>
      <c r="BE74" s="309">
        <f ca="1">IF(BE$1&gt;$C$59,BE$53,MIN(MAX(BE$53,-SUM($D74:BD74,$C74)),0))</f>
        <v>0</v>
      </c>
      <c r="BF74" s="309">
        <f ca="1">IF(BF$1&gt;$C$59,BF$53,MIN(MAX(BF$53,-SUM($D74:BE74,$C74)),0))</f>
        <v>0</v>
      </c>
      <c r="BG74" s="309">
        <f ca="1">IF(BG$1&gt;$C$59,BG$53,MIN(MAX(BG$53,-SUM($D74:BF74,$C74)),0))</f>
        <v>0</v>
      </c>
      <c r="BH74" s="309">
        <f ca="1">IF(BH$1&gt;$C$59,BH$53,MIN(MAX(BH$53,-SUM($D74:BG74,$C74)),0))</f>
        <v>0</v>
      </c>
      <c r="BI74" s="309">
        <f ca="1">IF(BI$1&gt;$C$59,BI$53,MIN(MAX(BI$53,-SUM($D74:BH74,$C74)),0))</f>
        <v>-600.59</v>
      </c>
      <c r="BJ74" s="309">
        <f ca="1">IF(BJ$1&gt;$C$59,BJ$53,MIN(MAX(BJ$53,-SUM($D74:BI74,$C74)),0))</f>
        <v>-33.990999999999985</v>
      </c>
      <c r="BK74" s="309">
        <f ca="1">IF(BK$1&gt;$C$59,BK$53,MIN(MAX(BK$53,-SUM($D74:BJ74,$C74)),0))</f>
        <v>-32.39100000000002</v>
      </c>
      <c r="BL74" s="309">
        <f ca="1">IF(BL$1&gt;$C$59,BL$53,MIN(MAX(BL$53,-SUM($D74:BK74,$C74)),0))</f>
        <v>-29.390999999999991</v>
      </c>
      <c r="BM74" s="309">
        <f ca="1">IF(BM$1&gt;$C$59,BM$53,MIN(MAX(BM$53,-SUM($D74:BL74,$C74)),0))</f>
        <v>-15.691000000000003</v>
      </c>
      <c r="BN74" s="309">
        <f ca="1">IF(BN$1&gt;$C$59,BN$53,MIN(MAX(BN$53,-SUM($D74:BM74,$C74)),0))</f>
        <v>-2.7909999999999968</v>
      </c>
      <c r="BO74" s="309">
        <f ca="1">IF(BO$1&gt;$C$59,BO$53,MIN(MAX(BO$53,-SUM($D74:BN74,$C74)),0))</f>
        <v>0</v>
      </c>
      <c r="BP74" s="309">
        <f ca="1">IF(BP$1&gt;$C$59,BP$53,MIN(MAX(BP$53,-SUM($D74:BO74,$C74)),0))</f>
        <v>0</v>
      </c>
      <c r="BQ74" s="309">
        <f ca="1">IF(BQ$1&gt;$C$59,BQ$53,MIN(MAX(BQ$53,-SUM($D74:BP74,$C74)),0))</f>
        <v>0</v>
      </c>
      <c r="BR74" s="309">
        <f ca="1">IF(BR$1&gt;$C$59,BR$53,MIN(MAX(BR$53,-SUM($D74:BQ74,$C74)),0))</f>
        <v>-0.89099999999999113</v>
      </c>
      <c r="BS74" s="309">
        <f ca="1">IF(BS$1&gt;$C$59,BS$53,MIN(MAX(BS$53,-SUM($D74:BR74,$C74)),0))</f>
        <v>-4.1910000000000025</v>
      </c>
      <c r="BT74" s="309">
        <f ca="1">IF(BT$1&gt;$C$59,BT$53,MIN(MAX(BT$53,-SUM($D74:BS74,$C74)),0))</f>
        <v>0</v>
      </c>
      <c r="BU74" s="309">
        <f ca="1">IF(BU$1&gt;$C$59,BU$53,MIN(MAX(BU$53,-SUM($D74:BT74,$C74)),0))</f>
        <v>0</v>
      </c>
      <c r="BV74" s="309">
        <f ca="1">IF(BV$1&gt;$C$59,BV$53,MIN(MAX(BV$53,-SUM($D74:BU74,$C74)),0))</f>
        <v>0</v>
      </c>
      <c r="BW74" s="309">
        <f ca="1">IF(BW$1&gt;$C$59,BW$53,MIN(MAX(BW$53,-SUM($D74:BV74,$C74)),0))</f>
        <v>0</v>
      </c>
      <c r="BX74" s="309">
        <f ca="1">IF(BX$1&gt;$C$59,BX$53,MIN(MAX(BX$53,-SUM($D74:BW74,$C74)),0))</f>
        <v>0</v>
      </c>
      <c r="BY74" s="309">
        <f ca="1">IF(BY$1&gt;$C$59,BY$53,MIN(MAX(BY$53,-SUM($D74:BX74,$C74)),0))</f>
        <v>0</v>
      </c>
      <c r="BZ74" s="309">
        <f ca="1">IF(BZ$1&gt;$C$59,BZ$53,MIN(MAX(BZ$53,-SUM($D74:BY74,$C74)),0))</f>
        <v>0</v>
      </c>
      <c r="CA74" s="309">
        <f ca="1">IF(CA$1&gt;$C$59,CA$53,MIN(MAX(CA$53,-SUM($D74:BZ74,$C74)),0))</f>
        <v>0</v>
      </c>
      <c r="CB74" s="309">
        <f ca="1">IF(CB$1&gt;$C$59,CB$53,MIN(MAX(CB$53,-SUM($D74:CA74,$C74)),0))</f>
        <v>0</v>
      </c>
      <c r="CC74" s="309">
        <f ca="1">IF(CC$1&gt;$C$59,CC$53,MIN(MAX(CC$53,-SUM($D74:CB74,$C74)),0))</f>
        <v>0</v>
      </c>
      <c r="CD74" s="309">
        <f ca="1">IF(CD$1&gt;$C$59,CD$53,MIN(MAX(CD$53,-SUM($D74:CC74,$C74)),0))</f>
        <v>0</v>
      </c>
      <c r="CE74" s="309">
        <f ca="1">IF(CE$1&gt;$C$59,CE$53,MIN(MAX(CE$53,-SUM($D74:CD74,$C74)),0))</f>
        <v>0</v>
      </c>
      <c r="CF74" s="309">
        <f ca="1">IF(CF$1&gt;$C$59,CF$53,MIN(MAX(CF$53,-SUM($D74:CE74,$C74)),0))</f>
        <v>0</v>
      </c>
      <c r="CG74" s="309">
        <f ca="1">IF(CG$1&gt;$C$59,CG$53,MIN(MAX(CG$53,-SUM($D74:CF74,$C74)),0))</f>
        <v>0</v>
      </c>
      <c r="CH74" s="309">
        <f ca="1">IF(CH$1&gt;$C$59,CH$53,MIN(MAX(CH$53,-SUM($D74:CG74,$C74)),0))</f>
        <v>0</v>
      </c>
      <c r="CI74" s="309">
        <f ca="1">IF(CI$1&gt;$C$59,CI$53,MIN(MAX(CI$53,-SUM($D74:CH74,$C74)),0))</f>
        <v>0</v>
      </c>
      <c r="CJ74" s="309">
        <f ca="1">IF(CJ$1&gt;$C$59,CJ$53,MIN(MAX(CJ$53,-SUM($D74:CI74,$C74)),0))</f>
        <v>0</v>
      </c>
      <c r="CK74" s="309">
        <f ca="1">IF(CK$1&gt;$C$59,CK$53,MIN(MAX(CK$53,-SUM($D74:CJ74,$C74)),0))</f>
        <v>0</v>
      </c>
      <c r="CL74" s="309">
        <f ca="1">IF(CL$1&gt;$C$59,CL$53,MIN(MAX(CL$53,-SUM($D74:CK74,$C74)),0))</f>
        <v>-600.59</v>
      </c>
      <c r="CM74" s="309">
        <f ca="1">IF(CM$1&gt;$C$59,CM$53,MIN(MAX(CM$53,-SUM($D74:CL74,$C74)),0))</f>
        <v>-34.390999999999963</v>
      </c>
      <c r="CN74" s="309">
        <f ca="1">IF(CN$1&gt;$C$59,CN$53,MIN(MAX(CN$53,-SUM($D74:CM74,$C74)),0))</f>
        <v>-34.39100000000002</v>
      </c>
      <c r="CO74" s="309">
        <f ca="1">IF(CO$1&gt;$C$59,CO$53,MIN(MAX(CO$53,-SUM($D74:CN74,$C74)),0))</f>
        <v>-34.39100000000002</v>
      </c>
      <c r="CP74" s="309">
        <f ca="1">IF(CP$1&gt;$C$59,CP$53,MIN(MAX(CP$53,-SUM($D74:CO74,$C74)),0))</f>
        <v>-34.390999999999991</v>
      </c>
      <c r="CQ74" s="309">
        <f ca="1">IF(CQ$1&gt;$C$59,CQ$53,MIN(MAX(CQ$53,-SUM($D74:CP74,$C74)),0))</f>
        <v>-34.390999999999991</v>
      </c>
      <c r="CR74" s="309">
        <f ca="1">IF(CR$1&gt;$C$59,CR$53,MIN(MAX(CR$53,-SUM($D74:CQ74,$C74)),0))</f>
        <v>-34.390999999999991</v>
      </c>
      <c r="CS74" s="309">
        <f ca="1">IF(CS$1&gt;$C$59,CS$53,MIN(MAX(CS$53,-SUM($D74:CR74,$C74)),0))</f>
        <v>-34.390999999999991</v>
      </c>
      <c r="CT74" s="309">
        <f ca="1">IF(CT$1&gt;$C$59,CT$53,MIN(MAX(CT$53,-SUM($D74:CS74,$C74)),0))</f>
        <v>-34.39100000000002</v>
      </c>
      <c r="CU74" s="309">
        <f ca="1">IF(CU$1&gt;$C$59,CU$53,MIN(MAX(CU$53,-SUM($D74:CT74,$C74)),0))</f>
        <v>-34.390999999999991</v>
      </c>
      <c r="CV74" s="309">
        <f ca="1">IF(CV$1&gt;$C$59,CV$53,MIN(MAX(CV$53,-SUM($D74:CU74,$C74)),0))</f>
        <v>-34.390999999999991</v>
      </c>
      <c r="CW74" s="309">
        <f ca="1">IF(CW$1&gt;$C$59,CW$53,MIN(MAX(CW$53,-SUM($D74:CV74,$C74)),0))</f>
        <v>0</v>
      </c>
      <c r="CX74" s="309">
        <f ca="1">IF(CX$1&gt;$C$59,CX$53,MIN(MAX(CX$53,-SUM($D74:CW74,$C74)),0))</f>
        <v>0</v>
      </c>
      <c r="CY74" s="309">
        <f ca="1">IF(CY$1&gt;$C$59,CY$53,MIN(MAX(CY$53,-SUM($D74:CX74,$C74)),0))</f>
        <v>0</v>
      </c>
      <c r="CZ74" s="309">
        <f ca="1">IF(CZ$1&gt;$C$59,CZ$53,MIN(MAX(CZ$53,-SUM($D74:CY74,$C74)),0))</f>
        <v>0</v>
      </c>
      <c r="DA74" s="309">
        <f ca="1">IF(DA$1&gt;$C$59,DA$53,MIN(MAX(DA$53,-SUM($D74:CZ74,$C74)),0))</f>
        <v>0</v>
      </c>
      <c r="DB74" s="309">
        <f ca="1">IF(DB$1&gt;$C$59,DB$53,MIN(MAX(DB$53,-SUM($D74:DA74,$C74)),0))</f>
        <v>0</v>
      </c>
      <c r="DC74" s="309">
        <f ca="1">IF(DC$1&gt;$C$59,DC$53,MIN(MAX(DC$53,-SUM($D74:DB74,$C74)),0))</f>
        <v>0</v>
      </c>
      <c r="DD74" s="309">
        <f ca="1">IF(DD$1&gt;$C$59,DD$53,MIN(MAX(DD$53,-SUM($D74:DC74,$C74)),0))</f>
        <v>0</v>
      </c>
      <c r="DE74" s="309">
        <f ca="1">IF(DE$1&gt;$C$59,DE$53,MIN(MAX(DE$53,-SUM($D74:DD74,$C74)),0))</f>
        <v>0</v>
      </c>
      <c r="DF74" s="309">
        <f ca="1">IF(DF$1&gt;$C$59,DF$53,MIN(MAX(DF$53,-SUM($D74:DE74,$C74)),0))</f>
        <v>0</v>
      </c>
      <c r="DG74" s="309">
        <f ca="1">IF(DG$1&gt;$C$59,DG$53,MIN(MAX(DG$53,-SUM($D74:DF74,$C74)),0))</f>
        <v>0</v>
      </c>
      <c r="DH74" s="309">
        <f ca="1">IF(DH$1&gt;$C$59,DH$53,MIN(MAX(DH$53,-SUM($D74:DG74,$C74)),0))</f>
        <v>0</v>
      </c>
      <c r="DI74" s="309">
        <f ca="1">IF(DI$1&gt;$C$59,DI$53,MIN(MAX(DI$53,-SUM($D74:DH74,$C74)),0))</f>
        <v>0</v>
      </c>
    </row>
    <row r="75" spans="1:113" outlineLevel="3">
      <c r="B75">
        <v>8</v>
      </c>
      <c r="C75" s="21" cm="1">
        <f t="array" aca="1" ref="C75" ca="1">$C$56-INDEX($D$47:$CO$47,1,$B75-1)</f>
        <v>799.1</v>
      </c>
      <c r="D75" s="337">
        <v>0</v>
      </c>
      <c r="E75" s="309">
        <f ca="1">IF(E$1&gt;$C$59,E$53,MIN(MAX(E$53,-SUM($D75:D75,$C75)),0))</f>
        <v>0</v>
      </c>
      <c r="F75" s="309">
        <f ca="1">IF(F$1&gt;$C$59,F$53,MIN(MAX(F$53,-SUM($D75:E75,$C75)),0))</f>
        <v>0</v>
      </c>
      <c r="G75" s="309">
        <f ca="1">IF(G$1&gt;$C$59,G$53,MIN(MAX(G$53,-SUM($D75:F75,$C75)),0))</f>
        <v>0</v>
      </c>
      <c r="H75" s="309">
        <f ca="1">IF(H$1&gt;$C$59,H$53,MIN(MAX(H$53,-SUM($D75:G75,$C75)),0))</f>
        <v>0</v>
      </c>
      <c r="I75" s="309">
        <f ca="1">IF(I$1&gt;$C$59,I$53,MIN(MAX(I$53,-SUM($D75:H75,$C75)),0))</f>
        <v>0</v>
      </c>
      <c r="J75" s="309">
        <f ca="1">IF(J$1&gt;$C$59,J$53,MIN(MAX(J$53,-SUM($D75:I75,$C75)),0))</f>
        <v>0</v>
      </c>
      <c r="K75" s="309">
        <f ca="1">IF(K$1&gt;$C$59,K$53,MIN(MAX(K$53,-SUM($D75:J75,$C75)),0))</f>
        <v>0</v>
      </c>
      <c r="L75" s="309">
        <f ca="1">IF(L$1&gt;$C$59,L$53,MIN(MAX(L$53,-SUM($D75:K75,$C75)),0))</f>
        <v>0</v>
      </c>
      <c r="M75" s="309">
        <f ca="1">IF(M$1&gt;$C$59,M$53,MIN(MAX(M$53,-SUM($D75:L75,$C75)),0))</f>
        <v>0</v>
      </c>
      <c r="N75" s="309">
        <f ca="1">IF(N$1&gt;$C$59,N$53,MIN(MAX(N$53,-SUM($D75:M75,$C75)),0))</f>
        <v>0</v>
      </c>
      <c r="O75" s="309">
        <f ca="1">IF(O$1&gt;$C$59,O$53,MIN(MAX(O$53,-SUM($D75:N75,$C75)),0))</f>
        <v>0</v>
      </c>
      <c r="P75" s="309">
        <f ca="1">IF(P$1&gt;$C$59,P$53,MIN(MAX(P$53,-SUM($D75:O75,$C75)),0))</f>
        <v>0</v>
      </c>
      <c r="Q75" s="309">
        <f ca="1">IF(Q$1&gt;$C$59,Q$53,MIN(MAX(Q$53,-SUM($D75:P75,$C75)),0))</f>
        <v>0</v>
      </c>
      <c r="R75" s="309">
        <f ca="1">IF(R$1&gt;$C$59,R$53,MIN(MAX(R$53,-SUM($D75:Q75,$C75)),0))</f>
        <v>0</v>
      </c>
      <c r="S75" s="309">
        <f ca="1">IF(S$1&gt;$C$59,S$53,MIN(MAX(S$53,-SUM($D75:R75,$C75)),0))</f>
        <v>0</v>
      </c>
      <c r="T75" s="309">
        <f ca="1">IF(T$1&gt;$C$59,T$53,MIN(MAX(T$53,-SUM($D75:S75,$C75)),0))</f>
        <v>0</v>
      </c>
      <c r="U75" s="309">
        <f ca="1">IF(U$1&gt;$C$59,U$53,MIN(MAX(U$53,-SUM($D75:T75,$C75)),0))</f>
        <v>0</v>
      </c>
      <c r="V75" s="309">
        <f ca="1">IF(V$1&gt;$C$59,V$53,MIN(MAX(V$53,-SUM($D75:U75,$C75)),0))</f>
        <v>0</v>
      </c>
      <c r="W75" s="309">
        <f ca="1">IF(W$1&gt;$C$59,W$53,MIN(MAX(W$53,-SUM($D75:V75,$C75)),0))</f>
        <v>0</v>
      </c>
      <c r="X75" s="309">
        <f ca="1">IF(X$1&gt;$C$59,X$53,MIN(MAX(X$53,-SUM($D75:W75,$C75)),0))</f>
        <v>0</v>
      </c>
      <c r="Y75" s="309">
        <f ca="1">IF(Y$1&gt;$C$59,Y$53,MIN(MAX(Y$53,-SUM($D75:X75,$C75)),0))</f>
        <v>0</v>
      </c>
      <c r="Z75" s="309">
        <f ca="1">IF(Z$1&gt;$C$59,Z$53,MIN(MAX(Z$53,-SUM($D75:Y75,$C75)),0))</f>
        <v>0</v>
      </c>
      <c r="AA75" s="309">
        <f ca="1">IF(AA$1&gt;$C$59,AA$53,MIN(MAX(AA$53,-SUM($D75:Z75,$C75)),0))</f>
        <v>0</v>
      </c>
      <c r="AB75" s="309">
        <f ca="1">IF(AB$1&gt;$C$59,AB$53,MIN(MAX(AB$53,-SUM($D75:AA75,$C75)),0))</f>
        <v>0</v>
      </c>
      <c r="AC75" s="309">
        <f ca="1">IF(AC$1&gt;$C$59,AC$53,MIN(MAX(AC$53,-SUM($D75:AB75,$C75)),0))</f>
        <v>0</v>
      </c>
      <c r="AD75" s="309">
        <f ca="1">IF(AD$1&gt;$C$59,AD$53,MIN(MAX(AD$53,-SUM($D75:AC75,$C75)),0))</f>
        <v>0</v>
      </c>
      <c r="AE75" s="309">
        <f ca="1">IF(AE$1&gt;$C$59,AE$53,MIN(MAX(AE$53,-SUM($D75:AD75,$C75)),0))</f>
        <v>0</v>
      </c>
      <c r="AF75" s="309">
        <f ca="1">IF(AF$1&gt;$C$59,AF$53,MIN(MAX(AF$53,-SUM($D75:AE75,$C75)),0))</f>
        <v>-600.59</v>
      </c>
      <c r="AG75" s="309">
        <f ca="1">IF(AG$1&gt;$C$59,AG$53,MIN(MAX(AG$53,-SUM($D75:AF75,$C75)),0))</f>
        <v>-33.990999999999985</v>
      </c>
      <c r="AH75" s="309">
        <f ca="1">IF(AH$1&gt;$C$59,AH$53,MIN(MAX(AH$53,-SUM($D75:AG75,$C75)),0))</f>
        <v>-32.39100000000002</v>
      </c>
      <c r="AI75" s="309">
        <f ca="1">IF(AI$1&gt;$C$59,AI$53,MIN(MAX(AI$53,-SUM($D75:AH75,$C75)),0))</f>
        <v>-29.390999999999991</v>
      </c>
      <c r="AJ75" s="309">
        <f ca="1">IF(AJ$1&gt;$C$59,AJ$53,MIN(MAX(AJ$53,-SUM($D75:AI75,$C75)),0))</f>
        <v>-15.691000000000003</v>
      </c>
      <c r="AK75" s="309">
        <f ca="1">IF(AK$1&gt;$C$59,AK$53,MIN(MAX(AK$53,-SUM($D75:AJ75,$C75)),0))</f>
        <v>-2.7909999999999968</v>
      </c>
      <c r="AL75" s="309">
        <f ca="1">IF(AL$1&gt;$C$59,AL$53,MIN(MAX(AL$53,-SUM($D75:AK75,$C75)),0))</f>
        <v>0</v>
      </c>
      <c r="AM75" s="309">
        <f ca="1">IF(AM$1&gt;$C$59,AM$53,MIN(MAX(AM$53,-SUM($D75:AL75,$C75)),0))</f>
        <v>0</v>
      </c>
      <c r="AN75" s="309">
        <f ca="1">IF(AN$1&gt;$C$59,AN$53,MIN(MAX(AN$53,-SUM($D75:AM75,$C75)),0))</f>
        <v>0</v>
      </c>
      <c r="AO75" s="309">
        <f ca="1">IF(AO$1&gt;$C$59,AO$53,MIN(MAX(AO$53,-SUM($D75:AN75,$C75)),0))</f>
        <v>-0.89099999999999113</v>
      </c>
      <c r="AP75" s="309">
        <f ca="1">IF(AP$1&gt;$C$59,AP$53,MIN(MAX(AP$53,-SUM($D75:AO75,$C75)),0))</f>
        <v>-4.1910000000000025</v>
      </c>
      <c r="AQ75" s="309">
        <f ca="1">IF(AQ$1&gt;$C$59,AQ$53,MIN(MAX(AQ$53,-SUM($D75:AP75,$C75)),0))</f>
        <v>0</v>
      </c>
      <c r="AR75" s="309">
        <f ca="1">IF(AR$1&gt;$C$59,AR$53,MIN(MAX(AR$53,-SUM($D75:AQ75,$C75)),0))</f>
        <v>0</v>
      </c>
      <c r="AS75" s="309">
        <f ca="1">IF(AS$1&gt;$C$59,AS$53,MIN(MAX(AS$53,-SUM($D75:AR75,$C75)),0))</f>
        <v>0</v>
      </c>
      <c r="AT75" s="309">
        <f ca="1">IF(AT$1&gt;$C$59,AT$53,MIN(MAX(AT$53,-SUM($D75:AS75,$C75)),0))</f>
        <v>0</v>
      </c>
      <c r="AU75" s="309">
        <f ca="1">IF(AU$1&gt;$C$59,AU$53,MIN(MAX(AU$53,-SUM($D75:AT75,$C75)),0))</f>
        <v>0</v>
      </c>
      <c r="AV75" s="309">
        <f ca="1">IF(AV$1&gt;$C$59,AV$53,MIN(MAX(AV$53,-SUM($D75:AU75,$C75)),0))</f>
        <v>0</v>
      </c>
      <c r="AW75" s="309">
        <f ca="1">IF(AW$1&gt;$C$59,AW$53,MIN(MAX(AW$53,-SUM($D75:AV75,$C75)),0))</f>
        <v>0</v>
      </c>
      <c r="AX75" s="309">
        <f ca="1">IF(AX$1&gt;$C$59,AX$53,MIN(MAX(AX$53,-SUM($D75:AW75,$C75)),0))</f>
        <v>0</v>
      </c>
      <c r="AY75" s="309">
        <f ca="1">IF(AY$1&gt;$C$59,AY$53,MIN(MAX(AY$53,-SUM($D75:AX75,$C75)),0))</f>
        <v>0</v>
      </c>
      <c r="AZ75" s="309">
        <f ca="1">IF(AZ$1&gt;$C$59,AZ$53,MIN(MAX(AZ$53,-SUM($D75:AY75,$C75)),0))</f>
        <v>0</v>
      </c>
      <c r="BA75" s="309">
        <f ca="1">IF(BA$1&gt;$C$59,BA$53,MIN(MAX(BA$53,-SUM($D75:AZ75,$C75)),0))</f>
        <v>0</v>
      </c>
      <c r="BB75" s="309">
        <f ca="1">IF(BB$1&gt;$C$59,BB$53,MIN(MAX(BB$53,-SUM($D75:BA75,$C75)),0))</f>
        <v>0</v>
      </c>
      <c r="BC75" s="309">
        <f ca="1">IF(BC$1&gt;$C$59,BC$53,MIN(MAX(BC$53,-SUM($D75:BB75,$C75)),0))</f>
        <v>0</v>
      </c>
      <c r="BD75" s="309">
        <f ca="1">IF(BD$1&gt;$C$59,BD$53,MIN(MAX(BD$53,-SUM($D75:BC75,$C75)),0))</f>
        <v>0</v>
      </c>
      <c r="BE75" s="309">
        <f ca="1">IF(BE$1&gt;$C$59,BE$53,MIN(MAX(BE$53,-SUM($D75:BD75,$C75)),0))</f>
        <v>0</v>
      </c>
      <c r="BF75" s="309">
        <f ca="1">IF(BF$1&gt;$C$59,BF$53,MIN(MAX(BF$53,-SUM($D75:BE75,$C75)),0))</f>
        <v>0</v>
      </c>
      <c r="BG75" s="309">
        <f ca="1">IF(BG$1&gt;$C$59,BG$53,MIN(MAX(BG$53,-SUM($D75:BF75,$C75)),0))</f>
        <v>0</v>
      </c>
      <c r="BH75" s="309">
        <f ca="1">IF(BH$1&gt;$C$59,BH$53,MIN(MAX(BH$53,-SUM($D75:BG75,$C75)),0))</f>
        <v>0</v>
      </c>
      <c r="BI75" s="309">
        <f ca="1">IF(BI$1&gt;$C$59,BI$53,MIN(MAX(BI$53,-SUM($D75:BH75,$C75)),0))</f>
        <v>-600.59</v>
      </c>
      <c r="BJ75" s="309">
        <f ca="1">IF(BJ$1&gt;$C$59,BJ$53,MIN(MAX(BJ$53,-SUM($D75:BI75,$C75)),0))</f>
        <v>-33.990999999999985</v>
      </c>
      <c r="BK75" s="309">
        <f ca="1">IF(BK$1&gt;$C$59,BK$53,MIN(MAX(BK$53,-SUM($D75:BJ75,$C75)),0))</f>
        <v>-32.39100000000002</v>
      </c>
      <c r="BL75" s="309">
        <f ca="1">IF(BL$1&gt;$C$59,BL$53,MIN(MAX(BL$53,-SUM($D75:BK75,$C75)),0))</f>
        <v>-29.390999999999991</v>
      </c>
      <c r="BM75" s="309">
        <f ca="1">IF(BM$1&gt;$C$59,BM$53,MIN(MAX(BM$53,-SUM($D75:BL75,$C75)),0))</f>
        <v>-15.691000000000003</v>
      </c>
      <c r="BN75" s="309">
        <f ca="1">IF(BN$1&gt;$C$59,BN$53,MIN(MAX(BN$53,-SUM($D75:BM75,$C75)),0))</f>
        <v>-2.7909999999999968</v>
      </c>
      <c r="BO75" s="309">
        <f ca="1">IF(BO$1&gt;$C$59,BO$53,MIN(MAX(BO$53,-SUM($D75:BN75,$C75)),0))</f>
        <v>0</v>
      </c>
      <c r="BP75" s="309">
        <f ca="1">IF(BP$1&gt;$C$59,BP$53,MIN(MAX(BP$53,-SUM($D75:BO75,$C75)),0))</f>
        <v>0</v>
      </c>
      <c r="BQ75" s="309">
        <f ca="1">IF(BQ$1&gt;$C$59,BQ$53,MIN(MAX(BQ$53,-SUM($D75:BP75,$C75)),0))</f>
        <v>0</v>
      </c>
      <c r="BR75" s="309">
        <f ca="1">IF(BR$1&gt;$C$59,BR$53,MIN(MAX(BR$53,-SUM($D75:BQ75,$C75)),0))</f>
        <v>-0.89099999999999113</v>
      </c>
      <c r="BS75" s="309">
        <f ca="1">IF(BS$1&gt;$C$59,BS$53,MIN(MAX(BS$53,-SUM($D75:BR75,$C75)),0))</f>
        <v>-4.1910000000000025</v>
      </c>
      <c r="BT75" s="309">
        <f ca="1">IF(BT$1&gt;$C$59,BT$53,MIN(MAX(BT$53,-SUM($D75:BS75,$C75)),0))</f>
        <v>0</v>
      </c>
      <c r="BU75" s="309">
        <f ca="1">IF(BU$1&gt;$C$59,BU$53,MIN(MAX(BU$53,-SUM($D75:BT75,$C75)),0))</f>
        <v>0</v>
      </c>
      <c r="BV75" s="309">
        <f ca="1">IF(BV$1&gt;$C$59,BV$53,MIN(MAX(BV$53,-SUM($D75:BU75,$C75)),0))</f>
        <v>0</v>
      </c>
      <c r="BW75" s="309">
        <f ca="1">IF(BW$1&gt;$C$59,BW$53,MIN(MAX(BW$53,-SUM($D75:BV75,$C75)),0))</f>
        <v>0</v>
      </c>
      <c r="BX75" s="309">
        <f ca="1">IF(BX$1&gt;$C$59,BX$53,MIN(MAX(BX$53,-SUM($D75:BW75,$C75)),0))</f>
        <v>0</v>
      </c>
      <c r="BY75" s="309">
        <f ca="1">IF(BY$1&gt;$C$59,BY$53,MIN(MAX(BY$53,-SUM($D75:BX75,$C75)),0))</f>
        <v>0</v>
      </c>
      <c r="BZ75" s="309">
        <f ca="1">IF(BZ$1&gt;$C$59,BZ$53,MIN(MAX(BZ$53,-SUM($D75:BY75,$C75)),0))</f>
        <v>0</v>
      </c>
      <c r="CA75" s="309">
        <f ca="1">IF(CA$1&gt;$C$59,CA$53,MIN(MAX(CA$53,-SUM($D75:BZ75,$C75)),0))</f>
        <v>0</v>
      </c>
      <c r="CB75" s="309">
        <f ca="1">IF(CB$1&gt;$C$59,CB$53,MIN(MAX(CB$53,-SUM($D75:CA75,$C75)),0))</f>
        <v>0</v>
      </c>
      <c r="CC75" s="309">
        <f ca="1">IF(CC$1&gt;$C$59,CC$53,MIN(MAX(CC$53,-SUM($D75:CB75,$C75)),0))</f>
        <v>0</v>
      </c>
      <c r="CD75" s="309">
        <f ca="1">IF(CD$1&gt;$C$59,CD$53,MIN(MAX(CD$53,-SUM($D75:CC75,$C75)),0))</f>
        <v>0</v>
      </c>
      <c r="CE75" s="309">
        <f ca="1">IF(CE$1&gt;$C$59,CE$53,MIN(MAX(CE$53,-SUM($D75:CD75,$C75)),0))</f>
        <v>0</v>
      </c>
      <c r="CF75" s="309">
        <f ca="1">IF(CF$1&gt;$C$59,CF$53,MIN(MAX(CF$53,-SUM($D75:CE75,$C75)),0))</f>
        <v>0</v>
      </c>
      <c r="CG75" s="309">
        <f ca="1">IF(CG$1&gt;$C$59,CG$53,MIN(MAX(CG$53,-SUM($D75:CF75,$C75)),0))</f>
        <v>0</v>
      </c>
      <c r="CH75" s="309">
        <f ca="1">IF(CH$1&gt;$C$59,CH$53,MIN(MAX(CH$53,-SUM($D75:CG75,$C75)),0))</f>
        <v>0</v>
      </c>
      <c r="CI75" s="309">
        <f ca="1">IF(CI$1&gt;$C$59,CI$53,MIN(MAX(CI$53,-SUM($D75:CH75,$C75)),0))</f>
        <v>0</v>
      </c>
      <c r="CJ75" s="309">
        <f ca="1">IF(CJ$1&gt;$C$59,CJ$53,MIN(MAX(CJ$53,-SUM($D75:CI75,$C75)),0))</f>
        <v>0</v>
      </c>
      <c r="CK75" s="309">
        <f ca="1">IF(CK$1&gt;$C$59,CK$53,MIN(MAX(CK$53,-SUM($D75:CJ75,$C75)),0))</f>
        <v>0</v>
      </c>
      <c r="CL75" s="309">
        <f ca="1">IF(CL$1&gt;$C$59,CL$53,MIN(MAX(CL$53,-SUM($D75:CK75,$C75)),0))</f>
        <v>-600.59</v>
      </c>
      <c r="CM75" s="309">
        <f ca="1">IF(CM$1&gt;$C$59,CM$53,MIN(MAX(CM$53,-SUM($D75:CL75,$C75)),0))</f>
        <v>-34.390999999999963</v>
      </c>
      <c r="CN75" s="309">
        <f ca="1">IF(CN$1&gt;$C$59,CN$53,MIN(MAX(CN$53,-SUM($D75:CM75,$C75)),0))</f>
        <v>-34.39100000000002</v>
      </c>
      <c r="CO75" s="309">
        <f ca="1">IF(CO$1&gt;$C$59,CO$53,MIN(MAX(CO$53,-SUM($D75:CN75,$C75)),0))</f>
        <v>-34.39100000000002</v>
      </c>
      <c r="CP75" s="309">
        <f ca="1">IF(CP$1&gt;$C$59,CP$53,MIN(MAX(CP$53,-SUM($D75:CO75,$C75)),0))</f>
        <v>-34.390999999999991</v>
      </c>
      <c r="CQ75" s="309">
        <f ca="1">IF(CQ$1&gt;$C$59,CQ$53,MIN(MAX(CQ$53,-SUM($D75:CP75,$C75)),0))</f>
        <v>-34.390999999999991</v>
      </c>
      <c r="CR75" s="309">
        <f ca="1">IF(CR$1&gt;$C$59,CR$53,MIN(MAX(CR$53,-SUM($D75:CQ75,$C75)),0))</f>
        <v>-34.390999999999991</v>
      </c>
      <c r="CS75" s="309">
        <f ca="1">IF(CS$1&gt;$C$59,CS$53,MIN(MAX(CS$53,-SUM($D75:CR75,$C75)),0))</f>
        <v>-34.390999999999991</v>
      </c>
      <c r="CT75" s="309">
        <f ca="1">IF(CT$1&gt;$C$59,CT$53,MIN(MAX(CT$53,-SUM($D75:CS75,$C75)),0))</f>
        <v>-34.39100000000002</v>
      </c>
      <c r="CU75" s="309">
        <f ca="1">IF(CU$1&gt;$C$59,CU$53,MIN(MAX(CU$53,-SUM($D75:CT75,$C75)),0))</f>
        <v>-34.390999999999991</v>
      </c>
      <c r="CV75" s="309">
        <f ca="1">IF(CV$1&gt;$C$59,CV$53,MIN(MAX(CV$53,-SUM($D75:CU75,$C75)),0))</f>
        <v>-34.390999999999991</v>
      </c>
      <c r="CW75" s="309">
        <f ca="1">IF(CW$1&gt;$C$59,CW$53,MIN(MAX(CW$53,-SUM($D75:CV75,$C75)),0))</f>
        <v>0</v>
      </c>
      <c r="CX75" s="309">
        <f ca="1">IF(CX$1&gt;$C$59,CX$53,MIN(MAX(CX$53,-SUM($D75:CW75,$C75)),0))</f>
        <v>0</v>
      </c>
      <c r="CY75" s="309">
        <f ca="1">IF(CY$1&gt;$C$59,CY$53,MIN(MAX(CY$53,-SUM($D75:CX75,$C75)),0))</f>
        <v>0</v>
      </c>
      <c r="CZ75" s="309">
        <f ca="1">IF(CZ$1&gt;$C$59,CZ$53,MIN(MAX(CZ$53,-SUM($D75:CY75,$C75)),0))</f>
        <v>0</v>
      </c>
      <c r="DA75" s="309">
        <f ca="1">IF(DA$1&gt;$C$59,DA$53,MIN(MAX(DA$53,-SUM($D75:CZ75,$C75)),0))</f>
        <v>0</v>
      </c>
      <c r="DB75" s="309">
        <f ca="1">IF(DB$1&gt;$C$59,DB$53,MIN(MAX(DB$53,-SUM($D75:DA75,$C75)),0))</f>
        <v>0</v>
      </c>
      <c r="DC75" s="309">
        <f ca="1">IF(DC$1&gt;$C$59,DC$53,MIN(MAX(DC$53,-SUM($D75:DB75,$C75)),0))</f>
        <v>0</v>
      </c>
      <c r="DD75" s="309">
        <f ca="1">IF(DD$1&gt;$C$59,DD$53,MIN(MAX(DD$53,-SUM($D75:DC75,$C75)),0))</f>
        <v>0</v>
      </c>
      <c r="DE75" s="309">
        <f ca="1">IF(DE$1&gt;$C$59,DE$53,MIN(MAX(DE$53,-SUM($D75:DD75,$C75)),0))</f>
        <v>0</v>
      </c>
      <c r="DF75" s="309">
        <f ca="1">IF(DF$1&gt;$C$59,DF$53,MIN(MAX(DF$53,-SUM($D75:DE75,$C75)),0))</f>
        <v>0</v>
      </c>
      <c r="DG75" s="309">
        <f ca="1">IF(DG$1&gt;$C$59,DG$53,MIN(MAX(DG$53,-SUM($D75:DF75,$C75)),0))</f>
        <v>0</v>
      </c>
      <c r="DH75" s="309">
        <f ca="1">IF(DH$1&gt;$C$59,DH$53,MIN(MAX(DH$53,-SUM($D75:DG75,$C75)),0))</f>
        <v>0</v>
      </c>
      <c r="DI75" s="309">
        <f ca="1">IF(DI$1&gt;$C$59,DI$53,MIN(MAX(DI$53,-SUM($D75:DH75,$C75)),0))</f>
        <v>0</v>
      </c>
    </row>
    <row r="76" spans="1:113" outlineLevel="3">
      <c r="B76">
        <v>9</v>
      </c>
      <c r="C76" s="21" cm="1">
        <f t="array" aca="1" ref="C76" ca="1">$C$56-INDEX($D$47:$CO$47,1,$B76-1)</f>
        <v>756.7</v>
      </c>
      <c r="D76" s="337">
        <v>0</v>
      </c>
      <c r="E76" s="309">
        <f ca="1">IF(E$1&gt;$C$59,E$53,MIN(MAX(E$53,-SUM($D76:D76,$C76)),0))</f>
        <v>0</v>
      </c>
      <c r="F76" s="309">
        <f ca="1">IF(F$1&gt;$C$59,F$53,MIN(MAX(F$53,-SUM($D76:E76,$C76)),0))</f>
        <v>0</v>
      </c>
      <c r="G76" s="309">
        <f ca="1">IF(G$1&gt;$C$59,G$53,MIN(MAX(G$53,-SUM($D76:F76,$C76)),0))</f>
        <v>0</v>
      </c>
      <c r="H76" s="309">
        <f ca="1">IF(H$1&gt;$C$59,H$53,MIN(MAX(H$53,-SUM($D76:G76,$C76)),0))</f>
        <v>0</v>
      </c>
      <c r="I76" s="309">
        <f ca="1">IF(I$1&gt;$C$59,I$53,MIN(MAX(I$53,-SUM($D76:H76,$C76)),0))</f>
        <v>0</v>
      </c>
      <c r="J76" s="309">
        <f ca="1">IF(J$1&gt;$C$59,J$53,MIN(MAX(J$53,-SUM($D76:I76,$C76)),0))</f>
        <v>0</v>
      </c>
      <c r="K76" s="309">
        <f ca="1">IF(K$1&gt;$C$59,K$53,MIN(MAX(K$53,-SUM($D76:J76,$C76)),0))</f>
        <v>0</v>
      </c>
      <c r="L76" s="309">
        <f ca="1">IF(L$1&gt;$C$59,L$53,MIN(MAX(L$53,-SUM($D76:K76,$C76)),0))</f>
        <v>0</v>
      </c>
      <c r="M76" s="309">
        <f ca="1">IF(M$1&gt;$C$59,M$53,MIN(MAX(M$53,-SUM($D76:L76,$C76)),0))</f>
        <v>0</v>
      </c>
      <c r="N76" s="309">
        <f ca="1">IF(N$1&gt;$C$59,N$53,MIN(MAX(N$53,-SUM($D76:M76,$C76)),0))</f>
        <v>0</v>
      </c>
      <c r="O76" s="309">
        <f ca="1">IF(O$1&gt;$C$59,O$53,MIN(MAX(O$53,-SUM($D76:N76,$C76)),0))</f>
        <v>0</v>
      </c>
      <c r="P76" s="309">
        <f ca="1">IF(P$1&gt;$C$59,P$53,MIN(MAX(P$53,-SUM($D76:O76,$C76)),0))</f>
        <v>0</v>
      </c>
      <c r="Q76" s="309">
        <f ca="1">IF(Q$1&gt;$C$59,Q$53,MIN(MAX(Q$53,-SUM($D76:P76,$C76)),0))</f>
        <v>0</v>
      </c>
      <c r="R76" s="309">
        <f ca="1">IF(R$1&gt;$C$59,R$53,MIN(MAX(R$53,-SUM($D76:Q76,$C76)),0))</f>
        <v>0</v>
      </c>
      <c r="S76" s="309">
        <f ca="1">IF(S$1&gt;$C$59,S$53,MIN(MAX(S$53,-SUM($D76:R76,$C76)),0))</f>
        <v>0</v>
      </c>
      <c r="T76" s="309">
        <f ca="1">IF(T$1&gt;$C$59,T$53,MIN(MAX(T$53,-SUM($D76:S76,$C76)),0))</f>
        <v>0</v>
      </c>
      <c r="U76" s="309">
        <f ca="1">IF(U$1&gt;$C$59,U$53,MIN(MAX(U$53,-SUM($D76:T76,$C76)),0))</f>
        <v>0</v>
      </c>
      <c r="V76" s="309">
        <f ca="1">IF(V$1&gt;$C$59,V$53,MIN(MAX(V$53,-SUM($D76:U76,$C76)),0))</f>
        <v>0</v>
      </c>
      <c r="W76" s="309">
        <f ca="1">IF(W$1&gt;$C$59,W$53,MIN(MAX(W$53,-SUM($D76:V76,$C76)),0))</f>
        <v>0</v>
      </c>
      <c r="X76" s="309">
        <f ca="1">IF(X$1&gt;$C$59,X$53,MIN(MAX(X$53,-SUM($D76:W76,$C76)),0))</f>
        <v>0</v>
      </c>
      <c r="Y76" s="309">
        <f ca="1">IF(Y$1&gt;$C$59,Y$53,MIN(MAX(Y$53,-SUM($D76:X76,$C76)),0))</f>
        <v>0</v>
      </c>
      <c r="Z76" s="309">
        <f ca="1">IF(Z$1&gt;$C$59,Z$53,MIN(MAX(Z$53,-SUM($D76:Y76,$C76)),0))</f>
        <v>0</v>
      </c>
      <c r="AA76" s="309">
        <f ca="1">IF(AA$1&gt;$C$59,AA$53,MIN(MAX(AA$53,-SUM($D76:Z76,$C76)),0))</f>
        <v>0</v>
      </c>
      <c r="AB76" s="309">
        <f ca="1">IF(AB$1&gt;$C$59,AB$53,MIN(MAX(AB$53,-SUM($D76:AA76,$C76)),0))</f>
        <v>0</v>
      </c>
      <c r="AC76" s="309">
        <f ca="1">IF(AC$1&gt;$C$59,AC$53,MIN(MAX(AC$53,-SUM($D76:AB76,$C76)),0))</f>
        <v>0</v>
      </c>
      <c r="AD76" s="309">
        <f ca="1">IF(AD$1&gt;$C$59,AD$53,MIN(MAX(AD$53,-SUM($D76:AC76,$C76)),0))</f>
        <v>0</v>
      </c>
      <c r="AE76" s="309">
        <f ca="1">IF(AE$1&gt;$C$59,AE$53,MIN(MAX(AE$53,-SUM($D76:AD76,$C76)),0))</f>
        <v>0</v>
      </c>
      <c r="AF76" s="309">
        <f ca="1">IF(AF$1&gt;$C$59,AF$53,MIN(MAX(AF$53,-SUM($D76:AE76,$C76)),0))</f>
        <v>-600.59</v>
      </c>
      <c r="AG76" s="309">
        <f ca="1">IF(AG$1&gt;$C$59,AG$53,MIN(MAX(AG$53,-SUM($D76:AF76,$C76)),0))</f>
        <v>-33.990999999999985</v>
      </c>
      <c r="AH76" s="309">
        <f ca="1">IF(AH$1&gt;$C$59,AH$53,MIN(MAX(AH$53,-SUM($D76:AG76,$C76)),0))</f>
        <v>-32.39100000000002</v>
      </c>
      <c r="AI76" s="309">
        <f ca="1">IF(AI$1&gt;$C$59,AI$53,MIN(MAX(AI$53,-SUM($D76:AH76,$C76)),0))</f>
        <v>-29.390999999999991</v>
      </c>
      <c r="AJ76" s="309">
        <f ca="1">IF(AJ$1&gt;$C$59,AJ$53,MIN(MAX(AJ$53,-SUM($D76:AI76,$C76)),0))</f>
        <v>-15.691000000000003</v>
      </c>
      <c r="AK76" s="309">
        <f ca="1">IF(AK$1&gt;$C$59,AK$53,MIN(MAX(AK$53,-SUM($D76:AJ76,$C76)),0))</f>
        <v>-2.7909999999999968</v>
      </c>
      <c r="AL76" s="309">
        <f ca="1">IF(AL$1&gt;$C$59,AL$53,MIN(MAX(AL$53,-SUM($D76:AK76,$C76)),0))</f>
        <v>0</v>
      </c>
      <c r="AM76" s="309">
        <f ca="1">IF(AM$1&gt;$C$59,AM$53,MIN(MAX(AM$53,-SUM($D76:AL76,$C76)),0))</f>
        <v>0</v>
      </c>
      <c r="AN76" s="309">
        <f ca="1">IF(AN$1&gt;$C$59,AN$53,MIN(MAX(AN$53,-SUM($D76:AM76,$C76)),0))</f>
        <v>0</v>
      </c>
      <c r="AO76" s="309">
        <f ca="1">IF(AO$1&gt;$C$59,AO$53,MIN(MAX(AO$53,-SUM($D76:AN76,$C76)),0))</f>
        <v>-0.89099999999999113</v>
      </c>
      <c r="AP76" s="309">
        <f ca="1">IF(AP$1&gt;$C$59,AP$53,MIN(MAX(AP$53,-SUM($D76:AO76,$C76)),0))</f>
        <v>-4.1910000000000025</v>
      </c>
      <c r="AQ76" s="309">
        <f ca="1">IF(AQ$1&gt;$C$59,AQ$53,MIN(MAX(AQ$53,-SUM($D76:AP76,$C76)),0))</f>
        <v>0</v>
      </c>
      <c r="AR76" s="309">
        <f ca="1">IF(AR$1&gt;$C$59,AR$53,MIN(MAX(AR$53,-SUM($D76:AQ76,$C76)),0))</f>
        <v>0</v>
      </c>
      <c r="AS76" s="309">
        <f ca="1">IF(AS$1&gt;$C$59,AS$53,MIN(MAX(AS$53,-SUM($D76:AR76,$C76)),0))</f>
        <v>0</v>
      </c>
      <c r="AT76" s="309">
        <f ca="1">IF(AT$1&gt;$C$59,AT$53,MIN(MAX(AT$53,-SUM($D76:AS76,$C76)),0))</f>
        <v>0</v>
      </c>
      <c r="AU76" s="309">
        <f ca="1">IF(AU$1&gt;$C$59,AU$53,MIN(MAX(AU$53,-SUM($D76:AT76,$C76)),0))</f>
        <v>0</v>
      </c>
      <c r="AV76" s="309">
        <f ca="1">IF(AV$1&gt;$C$59,AV$53,MIN(MAX(AV$53,-SUM($D76:AU76,$C76)),0))</f>
        <v>0</v>
      </c>
      <c r="AW76" s="309">
        <f ca="1">IF(AW$1&gt;$C$59,AW$53,MIN(MAX(AW$53,-SUM($D76:AV76,$C76)),0))</f>
        <v>0</v>
      </c>
      <c r="AX76" s="309">
        <f ca="1">IF(AX$1&gt;$C$59,AX$53,MIN(MAX(AX$53,-SUM($D76:AW76,$C76)),0))</f>
        <v>0</v>
      </c>
      <c r="AY76" s="309">
        <f ca="1">IF(AY$1&gt;$C$59,AY$53,MIN(MAX(AY$53,-SUM($D76:AX76,$C76)),0))</f>
        <v>0</v>
      </c>
      <c r="AZ76" s="309">
        <f ca="1">IF(AZ$1&gt;$C$59,AZ$53,MIN(MAX(AZ$53,-SUM($D76:AY76,$C76)),0))</f>
        <v>0</v>
      </c>
      <c r="BA76" s="309">
        <f ca="1">IF(BA$1&gt;$C$59,BA$53,MIN(MAX(BA$53,-SUM($D76:AZ76,$C76)),0))</f>
        <v>0</v>
      </c>
      <c r="BB76" s="309">
        <f ca="1">IF(BB$1&gt;$C$59,BB$53,MIN(MAX(BB$53,-SUM($D76:BA76,$C76)),0))</f>
        <v>0</v>
      </c>
      <c r="BC76" s="309">
        <f ca="1">IF(BC$1&gt;$C$59,BC$53,MIN(MAX(BC$53,-SUM($D76:BB76,$C76)),0))</f>
        <v>0</v>
      </c>
      <c r="BD76" s="309">
        <f ca="1">IF(BD$1&gt;$C$59,BD$53,MIN(MAX(BD$53,-SUM($D76:BC76,$C76)),0))</f>
        <v>0</v>
      </c>
      <c r="BE76" s="309">
        <f ca="1">IF(BE$1&gt;$C$59,BE$53,MIN(MAX(BE$53,-SUM($D76:BD76,$C76)),0))</f>
        <v>0</v>
      </c>
      <c r="BF76" s="309">
        <f ca="1">IF(BF$1&gt;$C$59,BF$53,MIN(MAX(BF$53,-SUM($D76:BE76,$C76)),0))</f>
        <v>0</v>
      </c>
      <c r="BG76" s="309">
        <f ca="1">IF(BG$1&gt;$C$59,BG$53,MIN(MAX(BG$53,-SUM($D76:BF76,$C76)),0))</f>
        <v>0</v>
      </c>
      <c r="BH76" s="309">
        <f ca="1">IF(BH$1&gt;$C$59,BH$53,MIN(MAX(BH$53,-SUM($D76:BG76,$C76)),0))</f>
        <v>0</v>
      </c>
      <c r="BI76" s="309">
        <f ca="1">IF(BI$1&gt;$C$59,BI$53,MIN(MAX(BI$53,-SUM($D76:BH76,$C76)),0))</f>
        <v>-600.59</v>
      </c>
      <c r="BJ76" s="309">
        <f ca="1">IF(BJ$1&gt;$C$59,BJ$53,MIN(MAX(BJ$53,-SUM($D76:BI76,$C76)),0))</f>
        <v>-33.990999999999985</v>
      </c>
      <c r="BK76" s="309">
        <f ca="1">IF(BK$1&gt;$C$59,BK$53,MIN(MAX(BK$53,-SUM($D76:BJ76,$C76)),0))</f>
        <v>-32.39100000000002</v>
      </c>
      <c r="BL76" s="309">
        <f ca="1">IF(BL$1&gt;$C$59,BL$53,MIN(MAX(BL$53,-SUM($D76:BK76,$C76)),0))</f>
        <v>-29.390999999999991</v>
      </c>
      <c r="BM76" s="309">
        <f ca="1">IF(BM$1&gt;$C$59,BM$53,MIN(MAX(BM$53,-SUM($D76:BL76,$C76)),0))</f>
        <v>-15.691000000000003</v>
      </c>
      <c r="BN76" s="309">
        <f ca="1">IF(BN$1&gt;$C$59,BN$53,MIN(MAX(BN$53,-SUM($D76:BM76,$C76)),0))</f>
        <v>-2.7909999999999968</v>
      </c>
      <c r="BO76" s="309">
        <f ca="1">IF(BO$1&gt;$C$59,BO$53,MIN(MAX(BO$53,-SUM($D76:BN76,$C76)),0))</f>
        <v>0</v>
      </c>
      <c r="BP76" s="309">
        <f ca="1">IF(BP$1&gt;$C$59,BP$53,MIN(MAX(BP$53,-SUM($D76:BO76,$C76)),0))</f>
        <v>0</v>
      </c>
      <c r="BQ76" s="309">
        <f ca="1">IF(BQ$1&gt;$C$59,BQ$53,MIN(MAX(BQ$53,-SUM($D76:BP76,$C76)),0))</f>
        <v>0</v>
      </c>
      <c r="BR76" s="309">
        <f ca="1">IF(BR$1&gt;$C$59,BR$53,MIN(MAX(BR$53,-SUM($D76:BQ76,$C76)),0))</f>
        <v>-0.89099999999999113</v>
      </c>
      <c r="BS76" s="309">
        <f ca="1">IF(BS$1&gt;$C$59,BS$53,MIN(MAX(BS$53,-SUM($D76:BR76,$C76)),0))</f>
        <v>-4.1910000000000025</v>
      </c>
      <c r="BT76" s="309">
        <f ca="1">IF(BT$1&gt;$C$59,BT$53,MIN(MAX(BT$53,-SUM($D76:BS76,$C76)),0))</f>
        <v>0</v>
      </c>
      <c r="BU76" s="309">
        <f ca="1">IF(BU$1&gt;$C$59,BU$53,MIN(MAX(BU$53,-SUM($D76:BT76,$C76)),0))</f>
        <v>0</v>
      </c>
      <c r="BV76" s="309">
        <f ca="1">IF(BV$1&gt;$C$59,BV$53,MIN(MAX(BV$53,-SUM($D76:BU76,$C76)),0))</f>
        <v>0</v>
      </c>
      <c r="BW76" s="309">
        <f ca="1">IF(BW$1&gt;$C$59,BW$53,MIN(MAX(BW$53,-SUM($D76:BV76,$C76)),0))</f>
        <v>0</v>
      </c>
      <c r="BX76" s="309">
        <f ca="1">IF(BX$1&gt;$C$59,BX$53,MIN(MAX(BX$53,-SUM($D76:BW76,$C76)),0))</f>
        <v>0</v>
      </c>
      <c r="BY76" s="309">
        <f ca="1">IF(BY$1&gt;$C$59,BY$53,MIN(MAX(BY$53,-SUM($D76:BX76,$C76)),0))</f>
        <v>0</v>
      </c>
      <c r="BZ76" s="309">
        <f ca="1">IF(BZ$1&gt;$C$59,BZ$53,MIN(MAX(BZ$53,-SUM($D76:BY76,$C76)),0))</f>
        <v>0</v>
      </c>
      <c r="CA76" s="309">
        <f ca="1">IF(CA$1&gt;$C$59,CA$53,MIN(MAX(CA$53,-SUM($D76:BZ76,$C76)),0))</f>
        <v>0</v>
      </c>
      <c r="CB76" s="309">
        <f ca="1">IF(CB$1&gt;$C$59,CB$53,MIN(MAX(CB$53,-SUM($D76:CA76,$C76)),0))</f>
        <v>0</v>
      </c>
      <c r="CC76" s="309">
        <f ca="1">IF(CC$1&gt;$C$59,CC$53,MIN(MAX(CC$53,-SUM($D76:CB76,$C76)),0))</f>
        <v>0</v>
      </c>
      <c r="CD76" s="309">
        <f ca="1">IF(CD$1&gt;$C$59,CD$53,MIN(MAX(CD$53,-SUM($D76:CC76,$C76)),0))</f>
        <v>0</v>
      </c>
      <c r="CE76" s="309">
        <f ca="1">IF(CE$1&gt;$C$59,CE$53,MIN(MAX(CE$53,-SUM($D76:CD76,$C76)),0))</f>
        <v>0</v>
      </c>
      <c r="CF76" s="309">
        <f ca="1">IF(CF$1&gt;$C$59,CF$53,MIN(MAX(CF$53,-SUM($D76:CE76,$C76)),0))</f>
        <v>0</v>
      </c>
      <c r="CG76" s="309">
        <f ca="1">IF(CG$1&gt;$C$59,CG$53,MIN(MAX(CG$53,-SUM($D76:CF76,$C76)),0))</f>
        <v>0</v>
      </c>
      <c r="CH76" s="309">
        <f ca="1">IF(CH$1&gt;$C$59,CH$53,MIN(MAX(CH$53,-SUM($D76:CG76,$C76)),0))</f>
        <v>0</v>
      </c>
      <c r="CI76" s="309">
        <f ca="1">IF(CI$1&gt;$C$59,CI$53,MIN(MAX(CI$53,-SUM($D76:CH76,$C76)),0))</f>
        <v>0</v>
      </c>
      <c r="CJ76" s="309">
        <f ca="1">IF(CJ$1&gt;$C$59,CJ$53,MIN(MAX(CJ$53,-SUM($D76:CI76,$C76)),0))</f>
        <v>0</v>
      </c>
      <c r="CK76" s="309">
        <f ca="1">IF(CK$1&gt;$C$59,CK$53,MIN(MAX(CK$53,-SUM($D76:CJ76,$C76)),0))</f>
        <v>0</v>
      </c>
      <c r="CL76" s="309">
        <f ca="1">IF(CL$1&gt;$C$59,CL$53,MIN(MAX(CL$53,-SUM($D76:CK76,$C76)),0))</f>
        <v>-600.59</v>
      </c>
      <c r="CM76" s="309">
        <f ca="1">IF(CM$1&gt;$C$59,CM$53,MIN(MAX(CM$53,-SUM($D76:CL76,$C76)),0))</f>
        <v>-34.390999999999963</v>
      </c>
      <c r="CN76" s="309">
        <f ca="1">IF(CN$1&gt;$C$59,CN$53,MIN(MAX(CN$53,-SUM($D76:CM76,$C76)),0))</f>
        <v>-34.39100000000002</v>
      </c>
      <c r="CO76" s="309">
        <f ca="1">IF(CO$1&gt;$C$59,CO$53,MIN(MAX(CO$53,-SUM($D76:CN76,$C76)),0))</f>
        <v>-34.39100000000002</v>
      </c>
      <c r="CP76" s="309">
        <f ca="1">IF(CP$1&gt;$C$59,CP$53,MIN(MAX(CP$53,-SUM($D76:CO76,$C76)),0))</f>
        <v>-34.390999999999991</v>
      </c>
      <c r="CQ76" s="309">
        <f ca="1">IF(CQ$1&gt;$C$59,CQ$53,MIN(MAX(CQ$53,-SUM($D76:CP76,$C76)),0))</f>
        <v>-34.390999999999991</v>
      </c>
      <c r="CR76" s="309">
        <f ca="1">IF(CR$1&gt;$C$59,CR$53,MIN(MAX(CR$53,-SUM($D76:CQ76,$C76)),0))</f>
        <v>-34.390999999999991</v>
      </c>
      <c r="CS76" s="309">
        <f ca="1">IF(CS$1&gt;$C$59,CS$53,MIN(MAX(CS$53,-SUM($D76:CR76,$C76)),0))</f>
        <v>-34.390999999999991</v>
      </c>
      <c r="CT76" s="309">
        <f ca="1">IF(CT$1&gt;$C$59,CT$53,MIN(MAX(CT$53,-SUM($D76:CS76,$C76)),0))</f>
        <v>-34.39100000000002</v>
      </c>
      <c r="CU76" s="309">
        <f ca="1">IF(CU$1&gt;$C$59,CU$53,MIN(MAX(CU$53,-SUM($D76:CT76,$C76)),0))</f>
        <v>-34.390999999999991</v>
      </c>
      <c r="CV76" s="309">
        <f ca="1">IF(CV$1&gt;$C$59,CV$53,MIN(MAX(CV$53,-SUM($D76:CU76,$C76)),0))</f>
        <v>-34.390999999999991</v>
      </c>
      <c r="CW76" s="309">
        <f ca="1">IF(CW$1&gt;$C$59,CW$53,MIN(MAX(CW$53,-SUM($D76:CV76,$C76)),0))</f>
        <v>0</v>
      </c>
      <c r="CX76" s="309">
        <f ca="1">IF(CX$1&gt;$C$59,CX$53,MIN(MAX(CX$53,-SUM($D76:CW76,$C76)),0))</f>
        <v>0</v>
      </c>
      <c r="CY76" s="309">
        <f ca="1">IF(CY$1&gt;$C$59,CY$53,MIN(MAX(CY$53,-SUM($D76:CX76,$C76)),0))</f>
        <v>0</v>
      </c>
      <c r="CZ76" s="309">
        <f ca="1">IF(CZ$1&gt;$C$59,CZ$53,MIN(MAX(CZ$53,-SUM($D76:CY76,$C76)),0))</f>
        <v>0</v>
      </c>
      <c r="DA76" s="309">
        <f ca="1">IF(DA$1&gt;$C$59,DA$53,MIN(MAX(DA$53,-SUM($D76:CZ76,$C76)),0))</f>
        <v>0</v>
      </c>
      <c r="DB76" s="309">
        <f ca="1">IF(DB$1&gt;$C$59,DB$53,MIN(MAX(DB$53,-SUM($D76:DA76,$C76)),0))</f>
        <v>0</v>
      </c>
      <c r="DC76" s="309">
        <f ca="1">IF(DC$1&gt;$C$59,DC$53,MIN(MAX(DC$53,-SUM($D76:DB76,$C76)),0))</f>
        <v>0</v>
      </c>
      <c r="DD76" s="309">
        <f ca="1">IF(DD$1&gt;$C$59,DD$53,MIN(MAX(DD$53,-SUM($D76:DC76,$C76)),0))</f>
        <v>0</v>
      </c>
      <c r="DE76" s="309">
        <f ca="1">IF(DE$1&gt;$C$59,DE$53,MIN(MAX(DE$53,-SUM($D76:DD76,$C76)),0))</f>
        <v>0</v>
      </c>
      <c r="DF76" s="309">
        <f ca="1">IF(DF$1&gt;$C$59,DF$53,MIN(MAX(DF$53,-SUM($D76:DE76,$C76)),0))</f>
        <v>0</v>
      </c>
      <c r="DG76" s="309">
        <f ca="1">IF(DG$1&gt;$C$59,DG$53,MIN(MAX(DG$53,-SUM($D76:DF76,$C76)),0))</f>
        <v>0</v>
      </c>
      <c r="DH76" s="309">
        <f ca="1">IF(DH$1&gt;$C$59,DH$53,MIN(MAX(DH$53,-SUM($D76:DG76,$C76)),0))</f>
        <v>0</v>
      </c>
      <c r="DI76" s="309">
        <f ca="1">IF(DI$1&gt;$C$59,DI$53,MIN(MAX(DI$53,-SUM($D76:DH76,$C76)),0))</f>
        <v>0</v>
      </c>
    </row>
    <row r="77" spans="1:113" outlineLevel="3">
      <c r="B77">
        <v>10</v>
      </c>
      <c r="C77" s="21" cm="1">
        <f t="array" aca="1" ref="C77" ca="1">$C$56-INDEX($D$47:$CO$47,1,$B77-1)</f>
        <v>723.2</v>
      </c>
      <c r="D77" s="337">
        <v>0</v>
      </c>
      <c r="E77" s="309">
        <f ca="1">IF(E$1&gt;$C$59,E$53,MIN(MAX(E$53,-SUM($D77:D77,$C77)),0))</f>
        <v>0</v>
      </c>
      <c r="F77" s="309">
        <f ca="1">IF(F$1&gt;$C$59,F$53,MIN(MAX(F$53,-SUM($D77:E77,$C77)),0))</f>
        <v>0</v>
      </c>
      <c r="G77" s="309">
        <f ca="1">IF(G$1&gt;$C$59,G$53,MIN(MAX(G$53,-SUM($D77:F77,$C77)),0))</f>
        <v>0</v>
      </c>
      <c r="H77" s="309">
        <f ca="1">IF(H$1&gt;$C$59,H$53,MIN(MAX(H$53,-SUM($D77:G77,$C77)),0))</f>
        <v>0</v>
      </c>
      <c r="I77" s="309">
        <f ca="1">IF(I$1&gt;$C$59,I$53,MIN(MAX(I$53,-SUM($D77:H77,$C77)),0))</f>
        <v>0</v>
      </c>
      <c r="J77" s="309">
        <f ca="1">IF(J$1&gt;$C$59,J$53,MIN(MAX(J$53,-SUM($D77:I77,$C77)),0))</f>
        <v>0</v>
      </c>
      <c r="K77" s="309">
        <f ca="1">IF(K$1&gt;$C$59,K$53,MIN(MAX(K$53,-SUM($D77:J77,$C77)),0))</f>
        <v>0</v>
      </c>
      <c r="L77" s="309">
        <f ca="1">IF(L$1&gt;$C$59,L$53,MIN(MAX(L$53,-SUM($D77:K77,$C77)),0))</f>
        <v>0</v>
      </c>
      <c r="M77" s="309">
        <f ca="1">IF(M$1&gt;$C$59,M$53,MIN(MAX(M$53,-SUM($D77:L77,$C77)),0))</f>
        <v>0</v>
      </c>
      <c r="N77" s="309">
        <f ca="1">IF(N$1&gt;$C$59,N$53,MIN(MAX(N$53,-SUM($D77:M77,$C77)),0))</f>
        <v>0</v>
      </c>
      <c r="O77" s="309">
        <f ca="1">IF(O$1&gt;$C$59,O$53,MIN(MAX(O$53,-SUM($D77:N77,$C77)),0))</f>
        <v>0</v>
      </c>
      <c r="P77" s="309">
        <f ca="1">IF(P$1&gt;$C$59,P$53,MIN(MAX(P$53,-SUM($D77:O77,$C77)),0))</f>
        <v>0</v>
      </c>
      <c r="Q77" s="309">
        <f ca="1">IF(Q$1&gt;$C$59,Q$53,MIN(MAX(Q$53,-SUM($D77:P77,$C77)),0))</f>
        <v>0</v>
      </c>
      <c r="R77" s="309">
        <f ca="1">IF(R$1&gt;$C$59,R$53,MIN(MAX(R$53,-SUM($D77:Q77,$C77)),0))</f>
        <v>0</v>
      </c>
      <c r="S77" s="309">
        <f ca="1">IF(S$1&gt;$C$59,S$53,MIN(MAX(S$53,-SUM($D77:R77,$C77)),0))</f>
        <v>0</v>
      </c>
      <c r="T77" s="309">
        <f ca="1">IF(T$1&gt;$C$59,T$53,MIN(MAX(T$53,-SUM($D77:S77,$C77)),0))</f>
        <v>0</v>
      </c>
      <c r="U77" s="309">
        <f ca="1">IF(U$1&gt;$C$59,U$53,MIN(MAX(U$53,-SUM($D77:T77,$C77)),0))</f>
        <v>0</v>
      </c>
      <c r="V77" s="309">
        <f ca="1">IF(V$1&gt;$C$59,V$53,MIN(MAX(V$53,-SUM($D77:U77,$C77)),0))</f>
        <v>0</v>
      </c>
      <c r="W77" s="309">
        <f ca="1">IF(W$1&gt;$C$59,W$53,MIN(MAX(W$53,-SUM($D77:V77,$C77)),0))</f>
        <v>0</v>
      </c>
      <c r="X77" s="309">
        <f ca="1">IF(X$1&gt;$C$59,X$53,MIN(MAX(X$53,-SUM($D77:W77,$C77)),0))</f>
        <v>0</v>
      </c>
      <c r="Y77" s="309">
        <f ca="1">IF(Y$1&gt;$C$59,Y$53,MIN(MAX(Y$53,-SUM($D77:X77,$C77)),0))</f>
        <v>0</v>
      </c>
      <c r="Z77" s="309">
        <f ca="1">IF(Z$1&gt;$C$59,Z$53,MIN(MAX(Z$53,-SUM($D77:Y77,$C77)),0))</f>
        <v>0</v>
      </c>
      <c r="AA77" s="309">
        <f ca="1">IF(AA$1&gt;$C$59,AA$53,MIN(MAX(AA$53,-SUM($D77:Z77,$C77)),0))</f>
        <v>0</v>
      </c>
      <c r="AB77" s="309">
        <f ca="1">IF(AB$1&gt;$C$59,AB$53,MIN(MAX(AB$53,-SUM($D77:AA77,$C77)),0))</f>
        <v>0</v>
      </c>
      <c r="AC77" s="309">
        <f ca="1">IF(AC$1&gt;$C$59,AC$53,MIN(MAX(AC$53,-SUM($D77:AB77,$C77)),0))</f>
        <v>0</v>
      </c>
      <c r="AD77" s="309">
        <f ca="1">IF(AD$1&gt;$C$59,AD$53,MIN(MAX(AD$53,-SUM($D77:AC77,$C77)),0))</f>
        <v>0</v>
      </c>
      <c r="AE77" s="309">
        <f ca="1">IF(AE$1&gt;$C$59,AE$53,MIN(MAX(AE$53,-SUM($D77:AD77,$C77)),0))</f>
        <v>0</v>
      </c>
      <c r="AF77" s="309">
        <f ca="1">IF(AF$1&gt;$C$59,AF$53,MIN(MAX(AF$53,-SUM($D77:AE77,$C77)),0))</f>
        <v>-600.59</v>
      </c>
      <c r="AG77" s="309">
        <f ca="1">IF(AG$1&gt;$C$59,AG$53,MIN(MAX(AG$53,-SUM($D77:AF77,$C77)),0))</f>
        <v>-33.990999999999985</v>
      </c>
      <c r="AH77" s="309">
        <f ca="1">IF(AH$1&gt;$C$59,AH$53,MIN(MAX(AH$53,-SUM($D77:AG77,$C77)),0))</f>
        <v>-32.39100000000002</v>
      </c>
      <c r="AI77" s="309">
        <f ca="1">IF(AI$1&gt;$C$59,AI$53,MIN(MAX(AI$53,-SUM($D77:AH77,$C77)),0))</f>
        <v>-29.390999999999991</v>
      </c>
      <c r="AJ77" s="309">
        <f ca="1">IF(AJ$1&gt;$C$59,AJ$53,MIN(MAX(AJ$53,-SUM($D77:AI77,$C77)),0))</f>
        <v>-15.691000000000003</v>
      </c>
      <c r="AK77" s="309">
        <f ca="1">IF(AK$1&gt;$C$59,AK$53,MIN(MAX(AK$53,-SUM($D77:AJ77,$C77)),0))</f>
        <v>-2.7909999999999968</v>
      </c>
      <c r="AL77" s="309">
        <f ca="1">IF(AL$1&gt;$C$59,AL$53,MIN(MAX(AL$53,-SUM($D77:AK77,$C77)),0))</f>
        <v>0</v>
      </c>
      <c r="AM77" s="309">
        <f ca="1">IF(AM$1&gt;$C$59,AM$53,MIN(MAX(AM$53,-SUM($D77:AL77,$C77)),0))</f>
        <v>0</v>
      </c>
      <c r="AN77" s="309">
        <f ca="1">IF(AN$1&gt;$C$59,AN$53,MIN(MAX(AN$53,-SUM($D77:AM77,$C77)),0))</f>
        <v>0</v>
      </c>
      <c r="AO77" s="309">
        <f ca="1">IF(AO$1&gt;$C$59,AO$53,MIN(MAX(AO$53,-SUM($D77:AN77,$C77)),0))</f>
        <v>-0.89099999999999113</v>
      </c>
      <c r="AP77" s="309">
        <f ca="1">IF(AP$1&gt;$C$59,AP$53,MIN(MAX(AP$53,-SUM($D77:AO77,$C77)),0))</f>
        <v>-4.1910000000000025</v>
      </c>
      <c r="AQ77" s="309">
        <f ca="1">IF(AQ$1&gt;$C$59,AQ$53,MIN(MAX(AQ$53,-SUM($D77:AP77,$C77)),0))</f>
        <v>0</v>
      </c>
      <c r="AR77" s="309">
        <f ca="1">IF(AR$1&gt;$C$59,AR$53,MIN(MAX(AR$53,-SUM($D77:AQ77,$C77)),0))</f>
        <v>0</v>
      </c>
      <c r="AS77" s="309">
        <f ca="1">IF(AS$1&gt;$C$59,AS$53,MIN(MAX(AS$53,-SUM($D77:AR77,$C77)),0))</f>
        <v>0</v>
      </c>
      <c r="AT77" s="309">
        <f ca="1">IF(AT$1&gt;$C$59,AT$53,MIN(MAX(AT$53,-SUM($D77:AS77,$C77)),0))</f>
        <v>0</v>
      </c>
      <c r="AU77" s="309">
        <f ca="1">IF(AU$1&gt;$C$59,AU$53,MIN(MAX(AU$53,-SUM($D77:AT77,$C77)),0))</f>
        <v>0</v>
      </c>
      <c r="AV77" s="309">
        <f ca="1">IF(AV$1&gt;$C$59,AV$53,MIN(MAX(AV$53,-SUM($D77:AU77,$C77)),0))</f>
        <v>0</v>
      </c>
      <c r="AW77" s="309">
        <f ca="1">IF(AW$1&gt;$C$59,AW$53,MIN(MAX(AW$53,-SUM($D77:AV77,$C77)),0))</f>
        <v>0</v>
      </c>
      <c r="AX77" s="309">
        <f ca="1">IF(AX$1&gt;$C$59,AX$53,MIN(MAX(AX$53,-SUM($D77:AW77,$C77)),0))</f>
        <v>0</v>
      </c>
      <c r="AY77" s="309">
        <f ca="1">IF(AY$1&gt;$C$59,AY$53,MIN(MAX(AY$53,-SUM($D77:AX77,$C77)),0))</f>
        <v>0</v>
      </c>
      <c r="AZ77" s="309">
        <f ca="1">IF(AZ$1&gt;$C$59,AZ$53,MIN(MAX(AZ$53,-SUM($D77:AY77,$C77)),0))</f>
        <v>0</v>
      </c>
      <c r="BA77" s="309">
        <f ca="1">IF(BA$1&gt;$C$59,BA$53,MIN(MAX(BA$53,-SUM($D77:AZ77,$C77)),0))</f>
        <v>0</v>
      </c>
      <c r="BB77" s="309">
        <f ca="1">IF(BB$1&gt;$C$59,BB$53,MIN(MAX(BB$53,-SUM($D77:BA77,$C77)),0))</f>
        <v>0</v>
      </c>
      <c r="BC77" s="309">
        <f ca="1">IF(BC$1&gt;$C$59,BC$53,MIN(MAX(BC$53,-SUM($D77:BB77,$C77)),0))</f>
        <v>0</v>
      </c>
      <c r="BD77" s="309">
        <f ca="1">IF(BD$1&gt;$C$59,BD$53,MIN(MAX(BD$53,-SUM($D77:BC77,$C77)),0))</f>
        <v>0</v>
      </c>
      <c r="BE77" s="309">
        <f ca="1">IF(BE$1&gt;$C$59,BE$53,MIN(MAX(BE$53,-SUM($D77:BD77,$C77)),0))</f>
        <v>0</v>
      </c>
      <c r="BF77" s="309">
        <f ca="1">IF(BF$1&gt;$C$59,BF$53,MIN(MAX(BF$53,-SUM($D77:BE77,$C77)),0))</f>
        <v>0</v>
      </c>
      <c r="BG77" s="309">
        <f ca="1">IF(BG$1&gt;$C$59,BG$53,MIN(MAX(BG$53,-SUM($D77:BF77,$C77)),0))</f>
        <v>0</v>
      </c>
      <c r="BH77" s="309">
        <f ca="1">IF(BH$1&gt;$C$59,BH$53,MIN(MAX(BH$53,-SUM($D77:BG77,$C77)),0))</f>
        <v>0</v>
      </c>
      <c r="BI77" s="309">
        <f ca="1">IF(BI$1&gt;$C$59,BI$53,MIN(MAX(BI$53,-SUM($D77:BH77,$C77)),0))</f>
        <v>-600.59</v>
      </c>
      <c r="BJ77" s="309">
        <f ca="1">IF(BJ$1&gt;$C$59,BJ$53,MIN(MAX(BJ$53,-SUM($D77:BI77,$C77)),0))</f>
        <v>-33.990999999999985</v>
      </c>
      <c r="BK77" s="309">
        <f ca="1">IF(BK$1&gt;$C$59,BK$53,MIN(MAX(BK$53,-SUM($D77:BJ77,$C77)),0))</f>
        <v>-32.39100000000002</v>
      </c>
      <c r="BL77" s="309">
        <f ca="1">IF(BL$1&gt;$C$59,BL$53,MIN(MAX(BL$53,-SUM($D77:BK77,$C77)),0))</f>
        <v>-29.390999999999991</v>
      </c>
      <c r="BM77" s="309">
        <f ca="1">IF(BM$1&gt;$C$59,BM$53,MIN(MAX(BM$53,-SUM($D77:BL77,$C77)),0))</f>
        <v>-15.691000000000003</v>
      </c>
      <c r="BN77" s="309">
        <f ca="1">IF(BN$1&gt;$C$59,BN$53,MIN(MAX(BN$53,-SUM($D77:BM77,$C77)),0))</f>
        <v>-2.7909999999999968</v>
      </c>
      <c r="BO77" s="309">
        <f ca="1">IF(BO$1&gt;$C$59,BO$53,MIN(MAX(BO$53,-SUM($D77:BN77,$C77)),0))</f>
        <v>0</v>
      </c>
      <c r="BP77" s="309">
        <f ca="1">IF(BP$1&gt;$C$59,BP$53,MIN(MAX(BP$53,-SUM($D77:BO77,$C77)),0))</f>
        <v>0</v>
      </c>
      <c r="BQ77" s="309">
        <f ca="1">IF(BQ$1&gt;$C$59,BQ$53,MIN(MAX(BQ$53,-SUM($D77:BP77,$C77)),0))</f>
        <v>0</v>
      </c>
      <c r="BR77" s="309">
        <f ca="1">IF(BR$1&gt;$C$59,BR$53,MIN(MAX(BR$53,-SUM($D77:BQ77,$C77)),0))</f>
        <v>-0.89099999999999113</v>
      </c>
      <c r="BS77" s="309">
        <f ca="1">IF(BS$1&gt;$C$59,BS$53,MIN(MAX(BS$53,-SUM($D77:BR77,$C77)),0))</f>
        <v>-4.1910000000000025</v>
      </c>
      <c r="BT77" s="309">
        <f ca="1">IF(BT$1&gt;$C$59,BT$53,MIN(MAX(BT$53,-SUM($D77:BS77,$C77)),0))</f>
        <v>0</v>
      </c>
      <c r="BU77" s="309">
        <f ca="1">IF(BU$1&gt;$C$59,BU$53,MIN(MAX(BU$53,-SUM($D77:BT77,$C77)),0))</f>
        <v>0</v>
      </c>
      <c r="BV77" s="309">
        <f ca="1">IF(BV$1&gt;$C$59,BV$53,MIN(MAX(BV$53,-SUM($D77:BU77,$C77)),0))</f>
        <v>0</v>
      </c>
      <c r="BW77" s="309">
        <f ca="1">IF(BW$1&gt;$C$59,BW$53,MIN(MAX(BW$53,-SUM($D77:BV77,$C77)),0))</f>
        <v>0</v>
      </c>
      <c r="BX77" s="309">
        <f ca="1">IF(BX$1&gt;$C$59,BX$53,MIN(MAX(BX$53,-SUM($D77:BW77,$C77)),0))</f>
        <v>0</v>
      </c>
      <c r="BY77" s="309">
        <f ca="1">IF(BY$1&gt;$C$59,BY$53,MIN(MAX(BY$53,-SUM($D77:BX77,$C77)),0))</f>
        <v>0</v>
      </c>
      <c r="BZ77" s="309">
        <f ca="1">IF(BZ$1&gt;$C$59,BZ$53,MIN(MAX(BZ$53,-SUM($D77:BY77,$C77)),0))</f>
        <v>0</v>
      </c>
      <c r="CA77" s="309">
        <f ca="1">IF(CA$1&gt;$C$59,CA$53,MIN(MAX(CA$53,-SUM($D77:BZ77,$C77)),0))</f>
        <v>0</v>
      </c>
      <c r="CB77" s="309">
        <f ca="1">IF(CB$1&gt;$C$59,CB$53,MIN(MAX(CB$53,-SUM($D77:CA77,$C77)),0))</f>
        <v>0</v>
      </c>
      <c r="CC77" s="309">
        <f ca="1">IF(CC$1&gt;$C$59,CC$53,MIN(MAX(CC$53,-SUM($D77:CB77,$C77)),0))</f>
        <v>0</v>
      </c>
      <c r="CD77" s="309">
        <f ca="1">IF(CD$1&gt;$C$59,CD$53,MIN(MAX(CD$53,-SUM($D77:CC77,$C77)),0))</f>
        <v>0</v>
      </c>
      <c r="CE77" s="309">
        <f ca="1">IF(CE$1&gt;$C$59,CE$53,MIN(MAX(CE$53,-SUM($D77:CD77,$C77)),0))</f>
        <v>0</v>
      </c>
      <c r="CF77" s="309">
        <f ca="1">IF(CF$1&gt;$C$59,CF$53,MIN(MAX(CF$53,-SUM($D77:CE77,$C77)),0))</f>
        <v>0</v>
      </c>
      <c r="CG77" s="309">
        <f ca="1">IF(CG$1&gt;$C$59,CG$53,MIN(MAX(CG$53,-SUM($D77:CF77,$C77)),0))</f>
        <v>0</v>
      </c>
      <c r="CH77" s="309">
        <f ca="1">IF(CH$1&gt;$C$59,CH$53,MIN(MAX(CH$53,-SUM($D77:CG77,$C77)),0))</f>
        <v>0</v>
      </c>
      <c r="CI77" s="309">
        <f ca="1">IF(CI$1&gt;$C$59,CI$53,MIN(MAX(CI$53,-SUM($D77:CH77,$C77)),0))</f>
        <v>0</v>
      </c>
      <c r="CJ77" s="309">
        <f ca="1">IF(CJ$1&gt;$C$59,CJ$53,MIN(MAX(CJ$53,-SUM($D77:CI77,$C77)),0))</f>
        <v>0</v>
      </c>
      <c r="CK77" s="309">
        <f ca="1">IF(CK$1&gt;$C$59,CK$53,MIN(MAX(CK$53,-SUM($D77:CJ77,$C77)),0))</f>
        <v>0</v>
      </c>
      <c r="CL77" s="309">
        <f ca="1">IF(CL$1&gt;$C$59,CL$53,MIN(MAX(CL$53,-SUM($D77:CK77,$C77)),0))</f>
        <v>-600.59</v>
      </c>
      <c r="CM77" s="309">
        <f ca="1">IF(CM$1&gt;$C$59,CM$53,MIN(MAX(CM$53,-SUM($D77:CL77,$C77)),0))</f>
        <v>-34.390999999999963</v>
      </c>
      <c r="CN77" s="309">
        <f ca="1">IF(CN$1&gt;$C$59,CN$53,MIN(MAX(CN$53,-SUM($D77:CM77,$C77)),0))</f>
        <v>-34.39100000000002</v>
      </c>
      <c r="CO77" s="309">
        <f ca="1">IF(CO$1&gt;$C$59,CO$53,MIN(MAX(CO$53,-SUM($D77:CN77,$C77)),0))</f>
        <v>-34.39100000000002</v>
      </c>
      <c r="CP77" s="309">
        <f ca="1">IF(CP$1&gt;$C$59,CP$53,MIN(MAX(CP$53,-SUM($D77:CO77,$C77)),0))</f>
        <v>-34.390999999999991</v>
      </c>
      <c r="CQ77" s="309">
        <f ca="1">IF(CQ$1&gt;$C$59,CQ$53,MIN(MAX(CQ$53,-SUM($D77:CP77,$C77)),0))</f>
        <v>-34.390999999999991</v>
      </c>
      <c r="CR77" s="309">
        <f ca="1">IF(CR$1&gt;$C$59,CR$53,MIN(MAX(CR$53,-SUM($D77:CQ77,$C77)),0))</f>
        <v>-34.390999999999991</v>
      </c>
      <c r="CS77" s="309">
        <f ca="1">IF(CS$1&gt;$C$59,CS$53,MIN(MAX(CS$53,-SUM($D77:CR77,$C77)),0))</f>
        <v>-34.390999999999991</v>
      </c>
      <c r="CT77" s="309">
        <f ca="1">IF(CT$1&gt;$C$59,CT$53,MIN(MAX(CT$53,-SUM($D77:CS77,$C77)),0))</f>
        <v>-34.39100000000002</v>
      </c>
      <c r="CU77" s="309">
        <f ca="1">IF(CU$1&gt;$C$59,CU$53,MIN(MAX(CU$53,-SUM($D77:CT77,$C77)),0))</f>
        <v>-34.390999999999991</v>
      </c>
      <c r="CV77" s="309">
        <f ca="1">IF(CV$1&gt;$C$59,CV$53,MIN(MAX(CV$53,-SUM($D77:CU77,$C77)),0))</f>
        <v>-34.390999999999991</v>
      </c>
      <c r="CW77" s="309">
        <f ca="1">IF(CW$1&gt;$C$59,CW$53,MIN(MAX(CW$53,-SUM($D77:CV77,$C77)),0))</f>
        <v>0</v>
      </c>
      <c r="CX77" s="309">
        <f ca="1">IF(CX$1&gt;$C$59,CX$53,MIN(MAX(CX$53,-SUM($D77:CW77,$C77)),0))</f>
        <v>0</v>
      </c>
      <c r="CY77" s="309">
        <f ca="1">IF(CY$1&gt;$C$59,CY$53,MIN(MAX(CY$53,-SUM($D77:CX77,$C77)),0))</f>
        <v>0</v>
      </c>
      <c r="CZ77" s="309">
        <f ca="1">IF(CZ$1&gt;$C$59,CZ$53,MIN(MAX(CZ$53,-SUM($D77:CY77,$C77)),0))</f>
        <v>0</v>
      </c>
      <c r="DA77" s="309">
        <f ca="1">IF(DA$1&gt;$C$59,DA$53,MIN(MAX(DA$53,-SUM($D77:CZ77,$C77)),0))</f>
        <v>0</v>
      </c>
      <c r="DB77" s="309">
        <f ca="1">IF(DB$1&gt;$C$59,DB$53,MIN(MAX(DB$53,-SUM($D77:DA77,$C77)),0))</f>
        <v>0</v>
      </c>
      <c r="DC77" s="309">
        <f ca="1">IF(DC$1&gt;$C$59,DC$53,MIN(MAX(DC$53,-SUM($D77:DB77,$C77)),0))</f>
        <v>0</v>
      </c>
      <c r="DD77" s="309">
        <f ca="1">IF(DD$1&gt;$C$59,DD$53,MIN(MAX(DD$53,-SUM($D77:DC77,$C77)),0))</f>
        <v>0</v>
      </c>
      <c r="DE77" s="309">
        <f ca="1">IF(DE$1&gt;$C$59,DE$53,MIN(MAX(DE$53,-SUM($D77:DD77,$C77)),0))</f>
        <v>0</v>
      </c>
      <c r="DF77" s="309">
        <f ca="1">IF(DF$1&gt;$C$59,DF$53,MIN(MAX(DF$53,-SUM($D77:DE77,$C77)),0))</f>
        <v>0</v>
      </c>
      <c r="DG77" s="309">
        <f ca="1">IF(DG$1&gt;$C$59,DG$53,MIN(MAX(DG$53,-SUM($D77:DF77,$C77)),0))</f>
        <v>0</v>
      </c>
      <c r="DH77" s="309">
        <f ca="1">IF(DH$1&gt;$C$59,DH$53,MIN(MAX(DH$53,-SUM($D77:DG77,$C77)),0))</f>
        <v>0</v>
      </c>
      <c r="DI77" s="309">
        <f ca="1">IF(DI$1&gt;$C$59,DI$53,MIN(MAX(DI$53,-SUM($D77:DH77,$C77)),0))</f>
        <v>0</v>
      </c>
    </row>
    <row r="78" spans="1:113" outlineLevel="3">
      <c r="B78">
        <v>11</v>
      </c>
      <c r="C78" s="21" cm="1">
        <f t="array" aca="1" ref="C78" ca="1">$C$56-INDEX($D$47:$CO$47,1,$B78-1)</f>
        <v>693</v>
      </c>
      <c r="D78" s="337">
        <v>0</v>
      </c>
      <c r="E78" s="309">
        <f ca="1">IF(E$1&gt;$C$59,E$53,MIN(MAX(E$53,-SUM($D78:D78,$C78)),0))</f>
        <v>0</v>
      </c>
      <c r="F78" s="309">
        <f ca="1">IF(F$1&gt;$C$59,F$53,MIN(MAX(F$53,-SUM($D78:E78,$C78)),0))</f>
        <v>0</v>
      </c>
      <c r="G78" s="309">
        <f ca="1">IF(G$1&gt;$C$59,G$53,MIN(MAX(G$53,-SUM($D78:F78,$C78)),0))</f>
        <v>0</v>
      </c>
      <c r="H78" s="309">
        <f ca="1">IF(H$1&gt;$C$59,H$53,MIN(MAX(H$53,-SUM($D78:G78,$C78)),0))</f>
        <v>0</v>
      </c>
      <c r="I78" s="309">
        <f ca="1">IF(I$1&gt;$C$59,I$53,MIN(MAX(I$53,-SUM($D78:H78,$C78)),0))</f>
        <v>0</v>
      </c>
      <c r="J78" s="309">
        <f ca="1">IF(J$1&gt;$C$59,J$53,MIN(MAX(J$53,-SUM($D78:I78,$C78)),0))</f>
        <v>0</v>
      </c>
      <c r="K78" s="309">
        <f ca="1">IF(K$1&gt;$C$59,K$53,MIN(MAX(K$53,-SUM($D78:J78,$C78)),0))</f>
        <v>0</v>
      </c>
      <c r="L78" s="309">
        <f ca="1">IF(L$1&gt;$C$59,L$53,MIN(MAX(L$53,-SUM($D78:K78,$C78)),0))</f>
        <v>0</v>
      </c>
      <c r="M78" s="309">
        <f ca="1">IF(M$1&gt;$C$59,M$53,MIN(MAX(M$53,-SUM($D78:L78,$C78)),0))</f>
        <v>0</v>
      </c>
      <c r="N78" s="309">
        <f ca="1">IF(N$1&gt;$C$59,N$53,MIN(MAX(N$53,-SUM($D78:M78,$C78)),0))</f>
        <v>0</v>
      </c>
      <c r="O78" s="309">
        <f ca="1">IF(O$1&gt;$C$59,O$53,MIN(MAX(O$53,-SUM($D78:N78,$C78)),0))</f>
        <v>0</v>
      </c>
      <c r="P78" s="309">
        <f ca="1">IF(P$1&gt;$C$59,P$53,MIN(MAX(P$53,-SUM($D78:O78,$C78)),0))</f>
        <v>0</v>
      </c>
      <c r="Q78" s="309">
        <f ca="1">IF(Q$1&gt;$C$59,Q$53,MIN(MAX(Q$53,-SUM($D78:P78,$C78)),0))</f>
        <v>0</v>
      </c>
      <c r="R78" s="309">
        <f ca="1">IF(R$1&gt;$C$59,R$53,MIN(MAX(R$53,-SUM($D78:Q78,$C78)),0))</f>
        <v>0</v>
      </c>
      <c r="S78" s="309">
        <f ca="1">IF(S$1&gt;$C$59,S$53,MIN(MAX(S$53,-SUM($D78:R78,$C78)),0))</f>
        <v>0</v>
      </c>
      <c r="T78" s="309">
        <f ca="1">IF(T$1&gt;$C$59,T$53,MIN(MAX(T$53,-SUM($D78:S78,$C78)),0))</f>
        <v>0</v>
      </c>
      <c r="U78" s="309">
        <f ca="1">IF(U$1&gt;$C$59,U$53,MIN(MAX(U$53,-SUM($D78:T78,$C78)),0))</f>
        <v>0</v>
      </c>
      <c r="V78" s="309">
        <f ca="1">IF(V$1&gt;$C$59,V$53,MIN(MAX(V$53,-SUM($D78:U78,$C78)),0))</f>
        <v>0</v>
      </c>
      <c r="W78" s="309">
        <f ca="1">IF(W$1&gt;$C$59,W$53,MIN(MAX(W$53,-SUM($D78:V78,$C78)),0))</f>
        <v>0</v>
      </c>
      <c r="X78" s="309">
        <f ca="1">IF(X$1&gt;$C$59,X$53,MIN(MAX(X$53,-SUM($D78:W78,$C78)),0))</f>
        <v>0</v>
      </c>
      <c r="Y78" s="309">
        <f ca="1">IF(Y$1&gt;$C$59,Y$53,MIN(MAX(Y$53,-SUM($D78:X78,$C78)),0))</f>
        <v>0</v>
      </c>
      <c r="Z78" s="309">
        <f ca="1">IF(Z$1&gt;$C$59,Z$53,MIN(MAX(Z$53,-SUM($D78:Y78,$C78)),0))</f>
        <v>0</v>
      </c>
      <c r="AA78" s="309">
        <f ca="1">IF(AA$1&gt;$C$59,AA$53,MIN(MAX(AA$53,-SUM($D78:Z78,$C78)),0))</f>
        <v>0</v>
      </c>
      <c r="AB78" s="309">
        <f ca="1">IF(AB$1&gt;$C$59,AB$53,MIN(MAX(AB$53,-SUM($D78:AA78,$C78)),0))</f>
        <v>0</v>
      </c>
      <c r="AC78" s="309">
        <f ca="1">IF(AC$1&gt;$C$59,AC$53,MIN(MAX(AC$53,-SUM($D78:AB78,$C78)),0))</f>
        <v>0</v>
      </c>
      <c r="AD78" s="309">
        <f ca="1">IF(AD$1&gt;$C$59,AD$53,MIN(MAX(AD$53,-SUM($D78:AC78,$C78)),0))</f>
        <v>0</v>
      </c>
      <c r="AE78" s="309">
        <f ca="1">IF(AE$1&gt;$C$59,AE$53,MIN(MAX(AE$53,-SUM($D78:AD78,$C78)),0))</f>
        <v>0</v>
      </c>
      <c r="AF78" s="309">
        <f ca="1">IF(AF$1&gt;$C$59,AF$53,MIN(MAX(AF$53,-SUM($D78:AE78,$C78)),0))</f>
        <v>-600.59</v>
      </c>
      <c r="AG78" s="309">
        <f ca="1">IF(AG$1&gt;$C$59,AG$53,MIN(MAX(AG$53,-SUM($D78:AF78,$C78)),0))</f>
        <v>-33.990999999999985</v>
      </c>
      <c r="AH78" s="309">
        <f ca="1">IF(AH$1&gt;$C$59,AH$53,MIN(MAX(AH$53,-SUM($D78:AG78,$C78)),0))</f>
        <v>-32.39100000000002</v>
      </c>
      <c r="AI78" s="309">
        <f ca="1">IF(AI$1&gt;$C$59,AI$53,MIN(MAX(AI$53,-SUM($D78:AH78,$C78)),0))</f>
        <v>-26.02800000000002</v>
      </c>
      <c r="AJ78" s="309">
        <f ca="1">IF(AJ$1&gt;$C$59,AJ$53,MIN(MAX(AJ$53,-SUM($D78:AI78,$C78)),0))</f>
        <v>0</v>
      </c>
      <c r="AK78" s="309">
        <f ca="1">IF(AK$1&gt;$C$59,AK$53,MIN(MAX(AK$53,-SUM($D78:AJ78,$C78)),0))</f>
        <v>0</v>
      </c>
      <c r="AL78" s="309">
        <f ca="1">IF(AL$1&gt;$C$59,AL$53,MIN(MAX(AL$53,-SUM($D78:AK78,$C78)),0))</f>
        <v>0</v>
      </c>
      <c r="AM78" s="309">
        <f ca="1">IF(AM$1&gt;$C$59,AM$53,MIN(MAX(AM$53,-SUM($D78:AL78,$C78)),0))</f>
        <v>0</v>
      </c>
      <c r="AN78" s="309">
        <f ca="1">IF(AN$1&gt;$C$59,AN$53,MIN(MAX(AN$53,-SUM($D78:AM78,$C78)),0))</f>
        <v>0</v>
      </c>
      <c r="AO78" s="309">
        <f ca="1">IF(AO$1&gt;$C$59,AO$53,MIN(MAX(AO$53,-SUM($D78:AN78,$C78)),0))</f>
        <v>-0.89099999999999113</v>
      </c>
      <c r="AP78" s="309">
        <f ca="1">IF(AP$1&gt;$C$59,AP$53,MIN(MAX(AP$53,-SUM($D78:AO78,$C78)),0))</f>
        <v>-4.1910000000000025</v>
      </c>
      <c r="AQ78" s="309">
        <f ca="1">IF(AQ$1&gt;$C$59,AQ$53,MIN(MAX(AQ$53,-SUM($D78:AP78,$C78)),0))</f>
        <v>0</v>
      </c>
      <c r="AR78" s="309">
        <f ca="1">IF(AR$1&gt;$C$59,AR$53,MIN(MAX(AR$53,-SUM($D78:AQ78,$C78)),0))</f>
        <v>0</v>
      </c>
      <c r="AS78" s="309">
        <f ca="1">IF(AS$1&gt;$C$59,AS$53,MIN(MAX(AS$53,-SUM($D78:AR78,$C78)),0))</f>
        <v>0</v>
      </c>
      <c r="AT78" s="309">
        <f ca="1">IF(AT$1&gt;$C$59,AT$53,MIN(MAX(AT$53,-SUM($D78:AS78,$C78)),0))</f>
        <v>0</v>
      </c>
      <c r="AU78" s="309">
        <f ca="1">IF(AU$1&gt;$C$59,AU$53,MIN(MAX(AU$53,-SUM($D78:AT78,$C78)),0))</f>
        <v>0</v>
      </c>
      <c r="AV78" s="309">
        <f ca="1">IF(AV$1&gt;$C$59,AV$53,MIN(MAX(AV$53,-SUM($D78:AU78,$C78)),0))</f>
        <v>0</v>
      </c>
      <c r="AW78" s="309">
        <f ca="1">IF(AW$1&gt;$C$59,AW$53,MIN(MAX(AW$53,-SUM($D78:AV78,$C78)),0))</f>
        <v>0</v>
      </c>
      <c r="AX78" s="309">
        <f ca="1">IF(AX$1&gt;$C$59,AX$53,MIN(MAX(AX$53,-SUM($D78:AW78,$C78)),0))</f>
        <v>0</v>
      </c>
      <c r="AY78" s="309">
        <f ca="1">IF(AY$1&gt;$C$59,AY$53,MIN(MAX(AY$53,-SUM($D78:AX78,$C78)),0))</f>
        <v>0</v>
      </c>
      <c r="AZ78" s="309">
        <f ca="1">IF(AZ$1&gt;$C$59,AZ$53,MIN(MAX(AZ$53,-SUM($D78:AY78,$C78)),0))</f>
        <v>0</v>
      </c>
      <c r="BA78" s="309">
        <f ca="1">IF(BA$1&gt;$C$59,BA$53,MIN(MAX(BA$53,-SUM($D78:AZ78,$C78)),0))</f>
        <v>0</v>
      </c>
      <c r="BB78" s="309">
        <f ca="1">IF(BB$1&gt;$C$59,BB$53,MIN(MAX(BB$53,-SUM($D78:BA78,$C78)),0))</f>
        <v>0</v>
      </c>
      <c r="BC78" s="309">
        <f ca="1">IF(BC$1&gt;$C$59,BC$53,MIN(MAX(BC$53,-SUM($D78:BB78,$C78)),0))</f>
        <v>0</v>
      </c>
      <c r="BD78" s="309">
        <f ca="1">IF(BD$1&gt;$C$59,BD$53,MIN(MAX(BD$53,-SUM($D78:BC78,$C78)),0))</f>
        <v>0</v>
      </c>
      <c r="BE78" s="309">
        <f ca="1">IF(BE$1&gt;$C$59,BE$53,MIN(MAX(BE$53,-SUM($D78:BD78,$C78)),0))</f>
        <v>0</v>
      </c>
      <c r="BF78" s="309">
        <f ca="1">IF(BF$1&gt;$C$59,BF$53,MIN(MAX(BF$53,-SUM($D78:BE78,$C78)),0))</f>
        <v>0</v>
      </c>
      <c r="BG78" s="309">
        <f ca="1">IF(BG$1&gt;$C$59,BG$53,MIN(MAX(BG$53,-SUM($D78:BF78,$C78)),0))</f>
        <v>0</v>
      </c>
      <c r="BH78" s="309">
        <f ca="1">IF(BH$1&gt;$C$59,BH$53,MIN(MAX(BH$53,-SUM($D78:BG78,$C78)),0))</f>
        <v>0</v>
      </c>
      <c r="BI78" s="309">
        <f ca="1">IF(BI$1&gt;$C$59,BI$53,MIN(MAX(BI$53,-SUM($D78:BH78,$C78)),0))</f>
        <v>-600.59</v>
      </c>
      <c r="BJ78" s="309">
        <f ca="1">IF(BJ$1&gt;$C$59,BJ$53,MIN(MAX(BJ$53,-SUM($D78:BI78,$C78)),0))</f>
        <v>-33.990999999999985</v>
      </c>
      <c r="BK78" s="309">
        <f ca="1">IF(BK$1&gt;$C$59,BK$53,MIN(MAX(BK$53,-SUM($D78:BJ78,$C78)),0))</f>
        <v>-32.39100000000002</v>
      </c>
      <c r="BL78" s="309">
        <f ca="1">IF(BL$1&gt;$C$59,BL$53,MIN(MAX(BL$53,-SUM($D78:BK78,$C78)),0))</f>
        <v>-29.390999999999991</v>
      </c>
      <c r="BM78" s="309">
        <f ca="1">IF(BM$1&gt;$C$59,BM$53,MIN(MAX(BM$53,-SUM($D78:BL78,$C78)),0))</f>
        <v>-15.691000000000003</v>
      </c>
      <c r="BN78" s="309">
        <f ca="1">IF(BN$1&gt;$C$59,BN$53,MIN(MAX(BN$53,-SUM($D78:BM78,$C78)),0))</f>
        <v>-2.7909999999999968</v>
      </c>
      <c r="BO78" s="309">
        <f ca="1">IF(BO$1&gt;$C$59,BO$53,MIN(MAX(BO$53,-SUM($D78:BN78,$C78)),0))</f>
        <v>0</v>
      </c>
      <c r="BP78" s="309">
        <f ca="1">IF(BP$1&gt;$C$59,BP$53,MIN(MAX(BP$53,-SUM($D78:BO78,$C78)),0))</f>
        <v>0</v>
      </c>
      <c r="BQ78" s="309">
        <f ca="1">IF(BQ$1&gt;$C$59,BQ$53,MIN(MAX(BQ$53,-SUM($D78:BP78,$C78)),0))</f>
        <v>0</v>
      </c>
      <c r="BR78" s="309">
        <f ca="1">IF(BR$1&gt;$C$59,BR$53,MIN(MAX(BR$53,-SUM($D78:BQ78,$C78)),0))</f>
        <v>-0.89099999999999113</v>
      </c>
      <c r="BS78" s="309">
        <f ca="1">IF(BS$1&gt;$C$59,BS$53,MIN(MAX(BS$53,-SUM($D78:BR78,$C78)),0))</f>
        <v>-4.1910000000000025</v>
      </c>
      <c r="BT78" s="309">
        <f ca="1">IF(BT$1&gt;$C$59,BT$53,MIN(MAX(BT$53,-SUM($D78:BS78,$C78)),0))</f>
        <v>0</v>
      </c>
      <c r="BU78" s="309">
        <f ca="1">IF(BU$1&gt;$C$59,BU$53,MIN(MAX(BU$53,-SUM($D78:BT78,$C78)),0))</f>
        <v>0</v>
      </c>
      <c r="BV78" s="309">
        <f ca="1">IF(BV$1&gt;$C$59,BV$53,MIN(MAX(BV$53,-SUM($D78:BU78,$C78)),0))</f>
        <v>0</v>
      </c>
      <c r="BW78" s="309">
        <f ca="1">IF(BW$1&gt;$C$59,BW$53,MIN(MAX(BW$53,-SUM($D78:BV78,$C78)),0))</f>
        <v>0</v>
      </c>
      <c r="BX78" s="309">
        <f ca="1">IF(BX$1&gt;$C$59,BX$53,MIN(MAX(BX$53,-SUM($D78:BW78,$C78)),0))</f>
        <v>0</v>
      </c>
      <c r="BY78" s="309">
        <f ca="1">IF(BY$1&gt;$C$59,BY$53,MIN(MAX(BY$53,-SUM($D78:BX78,$C78)),0))</f>
        <v>0</v>
      </c>
      <c r="BZ78" s="309">
        <f ca="1">IF(BZ$1&gt;$C$59,BZ$53,MIN(MAX(BZ$53,-SUM($D78:BY78,$C78)),0))</f>
        <v>0</v>
      </c>
      <c r="CA78" s="309">
        <f ca="1">IF(CA$1&gt;$C$59,CA$53,MIN(MAX(CA$53,-SUM($D78:BZ78,$C78)),0))</f>
        <v>0</v>
      </c>
      <c r="CB78" s="309">
        <f ca="1">IF(CB$1&gt;$C$59,CB$53,MIN(MAX(CB$53,-SUM($D78:CA78,$C78)),0))</f>
        <v>0</v>
      </c>
      <c r="CC78" s="309">
        <f ca="1">IF(CC$1&gt;$C$59,CC$53,MIN(MAX(CC$53,-SUM($D78:CB78,$C78)),0))</f>
        <v>0</v>
      </c>
      <c r="CD78" s="309">
        <f ca="1">IF(CD$1&gt;$C$59,CD$53,MIN(MAX(CD$53,-SUM($D78:CC78,$C78)),0))</f>
        <v>0</v>
      </c>
      <c r="CE78" s="309">
        <f ca="1">IF(CE$1&gt;$C$59,CE$53,MIN(MAX(CE$53,-SUM($D78:CD78,$C78)),0))</f>
        <v>0</v>
      </c>
      <c r="CF78" s="309">
        <f ca="1">IF(CF$1&gt;$C$59,CF$53,MIN(MAX(CF$53,-SUM($D78:CE78,$C78)),0))</f>
        <v>0</v>
      </c>
      <c r="CG78" s="309">
        <f ca="1">IF(CG$1&gt;$C$59,CG$53,MIN(MAX(CG$53,-SUM($D78:CF78,$C78)),0))</f>
        <v>0</v>
      </c>
      <c r="CH78" s="309">
        <f ca="1">IF(CH$1&gt;$C$59,CH$53,MIN(MAX(CH$53,-SUM($D78:CG78,$C78)),0))</f>
        <v>0</v>
      </c>
      <c r="CI78" s="309">
        <f ca="1">IF(CI$1&gt;$C$59,CI$53,MIN(MAX(CI$53,-SUM($D78:CH78,$C78)),0))</f>
        <v>0</v>
      </c>
      <c r="CJ78" s="309">
        <f ca="1">IF(CJ$1&gt;$C$59,CJ$53,MIN(MAX(CJ$53,-SUM($D78:CI78,$C78)),0))</f>
        <v>0</v>
      </c>
      <c r="CK78" s="309">
        <f ca="1">IF(CK$1&gt;$C$59,CK$53,MIN(MAX(CK$53,-SUM($D78:CJ78,$C78)),0))</f>
        <v>0</v>
      </c>
      <c r="CL78" s="309">
        <f ca="1">IF(CL$1&gt;$C$59,CL$53,MIN(MAX(CL$53,-SUM($D78:CK78,$C78)),0))</f>
        <v>-600.59</v>
      </c>
      <c r="CM78" s="309">
        <f ca="1">IF(CM$1&gt;$C$59,CM$53,MIN(MAX(CM$53,-SUM($D78:CL78,$C78)),0))</f>
        <v>-34.390999999999963</v>
      </c>
      <c r="CN78" s="309">
        <f ca="1">IF(CN$1&gt;$C$59,CN$53,MIN(MAX(CN$53,-SUM($D78:CM78,$C78)),0))</f>
        <v>-34.39100000000002</v>
      </c>
      <c r="CO78" s="309">
        <f ca="1">IF(CO$1&gt;$C$59,CO$53,MIN(MAX(CO$53,-SUM($D78:CN78,$C78)),0))</f>
        <v>-34.39100000000002</v>
      </c>
      <c r="CP78" s="309">
        <f ca="1">IF(CP$1&gt;$C$59,CP$53,MIN(MAX(CP$53,-SUM($D78:CO78,$C78)),0))</f>
        <v>-34.390999999999991</v>
      </c>
      <c r="CQ78" s="309">
        <f ca="1">IF(CQ$1&gt;$C$59,CQ$53,MIN(MAX(CQ$53,-SUM($D78:CP78,$C78)),0))</f>
        <v>-34.390999999999991</v>
      </c>
      <c r="CR78" s="309">
        <f ca="1">IF(CR$1&gt;$C$59,CR$53,MIN(MAX(CR$53,-SUM($D78:CQ78,$C78)),0))</f>
        <v>-34.390999999999991</v>
      </c>
      <c r="CS78" s="309">
        <f ca="1">IF(CS$1&gt;$C$59,CS$53,MIN(MAX(CS$53,-SUM($D78:CR78,$C78)),0))</f>
        <v>-34.390999999999991</v>
      </c>
      <c r="CT78" s="309">
        <f ca="1">IF(CT$1&gt;$C$59,CT$53,MIN(MAX(CT$53,-SUM($D78:CS78,$C78)),0))</f>
        <v>-34.39100000000002</v>
      </c>
      <c r="CU78" s="309">
        <f ca="1">IF(CU$1&gt;$C$59,CU$53,MIN(MAX(CU$53,-SUM($D78:CT78,$C78)),0))</f>
        <v>-34.390999999999991</v>
      </c>
      <c r="CV78" s="309">
        <f ca="1">IF(CV$1&gt;$C$59,CV$53,MIN(MAX(CV$53,-SUM($D78:CU78,$C78)),0))</f>
        <v>-34.390999999999991</v>
      </c>
      <c r="CW78" s="309">
        <f ca="1">IF(CW$1&gt;$C$59,CW$53,MIN(MAX(CW$53,-SUM($D78:CV78,$C78)),0))</f>
        <v>0</v>
      </c>
      <c r="CX78" s="309">
        <f ca="1">IF(CX$1&gt;$C$59,CX$53,MIN(MAX(CX$53,-SUM($D78:CW78,$C78)),0))</f>
        <v>0</v>
      </c>
      <c r="CY78" s="309">
        <f ca="1">IF(CY$1&gt;$C$59,CY$53,MIN(MAX(CY$53,-SUM($D78:CX78,$C78)),0))</f>
        <v>0</v>
      </c>
      <c r="CZ78" s="309">
        <f ca="1">IF(CZ$1&gt;$C$59,CZ$53,MIN(MAX(CZ$53,-SUM($D78:CY78,$C78)),0))</f>
        <v>0</v>
      </c>
      <c r="DA78" s="309">
        <f ca="1">IF(DA$1&gt;$C$59,DA$53,MIN(MAX(DA$53,-SUM($D78:CZ78,$C78)),0))</f>
        <v>0</v>
      </c>
      <c r="DB78" s="309">
        <f ca="1">IF(DB$1&gt;$C$59,DB$53,MIN(MAX(DB$53,-SUM($D78:DA78,$C78)),0))</f>
        <v>0</v>
      </c>
      <c r="DC78" s="309">
        <f ca="1">IF(DC$1&gt;$C$59,DC$53,MIN(MAX(DC$53,-SUM($D78:DB78,$C78)),0))</f>
        <v>0</v>
      </c>
      <c r="DD78" s="309">
        <f ca="1">IF(DD$1&gt;$C$59,DD$53,MIN(MAX(DD$53,-SUM($D78:DC78,$C78)),0))</f>
        <v>0</v>
      </c>
      <c r="DE78" s="309">
        <f ca="1">IF(DE$1&gt;$C$59,DE$53,MIN(MAX(DE$53,-SUM($D78:DD78,$C78)),0))</f>
        <v>0</v>
      </c>
      <c r="DF78" s="309">
        <f ca="1">IF(DF$1&gt;$C$59,DF$53,MIN(MAX(DF$53,-SUM($D78:DE78,$C78)),0))</f>
        <v>0</v>
      </c>
      <c r="DG78" s="309">
        <f ca="1">IF(DG$1&gt;$C$59,DG$53,MIN(MAX(DG$53,-SUM($D78:DF78,$C78)),0))</f>
        <v>0</v>
      </c>
      <c r="DH78" s="309">
        <f ca="1">IF(DH$1&gt;$C$59,DH$53,MIN(MAX(DH$53,-SUM($D78:DG78,$C78)),0))</f>
        <v>0</v>
      </c>
      <c r="DI78" s="309">
        <f ca="1">IF(DI$1&gt;$C$59,DI$53,MIN(MAX(DI$53,-SUM($D78:DH78,$C78)),0))</f>
        <v>0</v>
      </c>
    </row>
    <row r="79" spans="1:113" outlineLevel="3">
      <c r="B79">
        <v>12</v>
      </c>
      <c r="C79" s="21" cm="1">
        <f t="array" aca="1" ref="C79" ca="1">$C$56-INDEX($D$47:$CO$47,1,$B79-1)</f>
        <v>663.5</v>
      </c>
      <c r="D79" s="337">
        <v>0</v>
      </c>
      <c r="E79" s="309">
        <f ca="1">IF(E$1&gt;$C$59,E$53,MIN(MAX(E$53,-SUM($D79:D79,$C79)),0))</f>
        <v>0</v>
      </c>
      <c r="F79" s="309">
        <f ca="1">IF(F$1&gt;$C$59,F$53,MIN(MAX(F$53,-SUM($D79:E79,$C79)),0))</f>
        <v>0</v>
      </c>
      <c r="G79" s="309">
        <f ca="1">IF(G$1&gt;$C$59,G$53,MIN(MAX(G$53,-SUM($D79:F79,$C79)),0))</f>
        <v>0</v>
      </c>
      <c r="H79" s="309">
        <f ca="1">IF(H$1&gt;$C$59,H$53,MIN(MAX(H$53,-SUM($D79:G79,$C79)),0))</f>
        <v>0</v>
      </c>
      <c r="I79" s="309">
        <f ca="1">IF(I$1&gt;$C$59,I$53,MIN(MAX(I$53,-SUM($D79:H79,$C79)),0))</f>
        <v>0</v>
      </c>
      <c r="J79" s="309">
        <f ca="1">IF(J$1&gt;$C$59,J$53,MIN(MAX(J$53,-SUM($D79:I79,$C79)),0))</f>
        <v>0</v>
      </c>
      <c r="K79" s="309">
        <f ca="1">IF(K$1&gt;$C$59,K$53,MIN(MAX(K$53,-SUM($D79:J79,$C79)),0))</f>
        <v>0</v>
      </c>
      <c r="L79" s="309">
        <f ca="1">IF(L$1&gt;$C$59,L$53,MIN(MAX(L$53,-SUM($D79:K79,$C79)),0))</f>
        <v>0</v>
      </c>
      <c r="M79" s="309">
        <f ca="1">IF(M$1&gt;$C$59,M$53,MIN(MAX(M$53,-SUM($D79:L79,$C79)),0))</f>
        <v>0</v>
      </c>
      <c r="N79" s="309">
        <f ca="1">IF(N$1&gt;$C$59,N$53,MIN(MAX(N$53,-SUM($D79:M79,$C79)),0))</f>
        <v>0</v>
      </c>
      <c r="O79" s="309">
        <f ca="1">IF(O$1&gt;$C$59,O$53,MIN(MAX(O$53,-SUM($D79:N79,$C79)),0))</f>
        <v>0</v>
      </c>
      <c r="P79" s="309">
        <f ca="1">IF(P$1&gt;$C$59,P$53,MIN(MAX(P$53,-SUM($D79:O79,$C79)),0))</f>
        <v>0</v>
      </c>
      <c r="Q79" s="309">
        <f ca="1">IF(Q$1&gt;$C$59,Q$53,MIN(MAX(Q$53,-SUM($D79:P79,$C79)),0))</f>
        <v>0</v>
      </c>
      <c r="R79" s="309">
        <f ca="1">IF(R$1&gt;$C$59,R$53,MIN(MAX(R$53,-SUM($D79:Q79,$C79)),0))</f>
        <v>0</v>
      </c>
      <c r="S79" s="309">
        <f ca="1">IF(S$1&gt;$C$59,S$53,MIN(MAX(S$53,-SUM($D79:R79,$C79)),0))</f>
        <v>0</v>
      </c>
      <c r="T79" s="309">
        <f ca="1">IF(T$1&gt;$C$59,T$53,MIN(MAX(T$53,-SUM($D79:S79,$C79)),0))</f>
        <v>0</v>
      </c>
      <c r="U79" s="309">
        <f ca="1">IF(U$1&gt;$C$59,U$53,MIN(MAX(U$53,-SUM($D79:T79,$C79)),0))</f>
        <v>0</v>
      </c>
      <c r="V79" s="309">
        <f ca="1">IF(V$1&gt;$C$59,V$53,MIN(MAX(V$53,-SUM($D79:U79,$C79)),0))</f>
        <v>0</v>
      </c>
      <c r="W79" s="309">
        <f ca="1">IF(W$1&gt;$C$59,W$53,MIN(MAX(W$53,-SUM($D79:V79,$C79)),0))</f>
        <v>0</v>
      </c>
      <c r="X79" s="309">
        <f ca="1">IF(X$1&gt;$C$59,X$53,MIN(MAX(X$53,-SUM($D79:W79,$C79)),0))</f>
        <v>0</v>
      </c>
      <c r="Y79" s="309">
        <f ca="1">IF(Y$1&gt;$C$59,Y$53,MIN(MAX(Y$53,-SUM($D79:X79,$C79)),0))</f>
        <v>0</v>
      </c>
      <c r="Z79" s="309">
        <f ca="1">IF(Z$1&gt;$C$59,Z$53,MIN(MAX(Z$53,-SUM($D79:Y79,$C79)),0))</f>
        <v>0</v>
      </c>
      <c r="AA79" s="309">
        <f ca="1">IF(AA$1&gt;$C$59,AA$53,MIN(MAX(AA$53,-SUM($D79:Z79,$C79)),0))</f>
        <v>0</v>
      </c>
      <c r="AB79" s="309">
        <f ca="1">IF(AB$1&gt;$C$59,AB$53,MIN(MAX(AB$53,-SUM($D79:AA79,$C79)),0))</f>
        <v>0</v>
      </c>
      <c r="AC79" s="309">
        <f ca="1">IF(AC$1&gt;$C$59,AC$53,MIN(MAX(AC$53,-SUM($D79:AB79,$C79)),0))</f>
        <v>0</v>
      </c>
      <c r="AD79" s="309">
        <f ca="1">IF(AD$1&gt;$C$59,AD$53,MIN(MAX(AD$53,-SUM($D79:AC79,$C79)),0))</f>
        <v>0</v>
      </c>
      <c r="AE79" s="309">
        <f ca="1">IF(AE$1&gt;$C$59,AE$53,MIN(MAX(AE$53,-SUM($D79:AD79,$C79)),0))</f>
        <v>0</v>
      </c>
      <c r="AF79" s="309">
        <f ca="1">IF(AF$1&gt;$C$59,AF$53,MIN(MAX(AF$53,-SUM($D79:AE79,$C79)),0))</f>
        <v>-600.59</v>
      </c>
      <c r="AG79" s="309">
        <f ca="1">IF(AG$1&gt;$C$59,AG$53,MIN(MAX(AG$53,-SUM($D79:AF79,$C79)),0))</f>
        <v>-33.990999999999985</v>
      </c>
      <c r="AH79" s="309">
        <f ca="1">IF(AH$1&gt;$C$59,AH$53,MIN(MAX(AH$53,-SUM($D79:AG79,$C79)),0))</f>
        <v>-28.918999999999983</v>
      </c>
      <c r="AI79" s="309">
        <f ca="1">IF(AI$1&gt;$C$59,AI$53,MIN(MAX(AI$53,-SUM($D79:AH79,$C79)),0))</f>
        <v>0</v>
      </c>
      <c r="AJ79" s="309">
        <f ca="1">IF(AJ$1&gt;$C$59,AJ$53,MIN(MAX(AJ$53,-SUM($D79:AI79,$C79)),0))</f>
        <v>0</v>
      </c>
      <c r="AK79" s="309">
        <f ca="1">IF(AK$1&gt;$C$59,AK$53,MIN(MAX(AK$53,-SUM($D79:AJ79,$C79)),0))</f>
        <v>0</v>
      </c>
      <c r="AL79" s="309">
        <f ca="1">IF(AL$1&gt;$C$59,AL$53,MIN(MAX(AL$53,-SUM($D79:AK79,$C79)),0))</f>
        <v>0</v>
      </c>
      <c r="AM79" s="309">
        <f ca="1">IF(AM$1&gt;$C$59,AM$53,MIN(MAX(AM$53,-SUM($D79:AL79,$C79)),0))</f>
        <v>0</v>
      </c>
      <c r="AN79" s="309">
        <f ca="1">IF(AN$1&gt;$C$59,AN$53,MIN(MAX(AN$53,-SUM($D79:AM79,$C79)),0))</f>
        <v>0</v>
      </c>
      <c r="AO79" s="309">
        <f ca="1">IF(AO$1&gt;$C$59,AO$53,MIN(MAX(AO$53,-SUM($D79:AN79,$C79)),0))</f>
        <v>-0.89099999999999113</v>
      </c>
      <c r="AP79" s="309">
        <f ca="1">IF(AP$1&gt;$C$59,AP$53,MIN(MAX(AP$53,-SUM($D79:AO79,$C79)),0))</f>
        <v>-4.1910000000000025</v>
      </c>
      <c r="AQ79" s="309">
        <f ca="1">IF(AQ$1&gt;$C$59,AQ$53,MIN(MAX(AQ$53,-SUM($D79:AP79,$C79)),0))</f>
        <v>0</v>
      </c>
      <c r="AR79" s="309">
        <f ca="1">IF(AR$1&gt;$C$59,AR$53,MIN(MAX(AR$53,-SUM($D79:AQ79,$C79)),0))</f>
        <v>0</v>
      </c>
      <c r="AS79" s="309">
        <f ca="1">IF(AS$1&gt;$C$59,AS$53,MIN(MAX(AS$53,-SUM($D79:AR79,$C79)),0))</f>
        <v>0</v>
      </c>
      <c r="AT79" s="309">
        <f ca="1">IF(AT$1&gt;$C$59,AT$53,MIN(MAX(AT$53,-SUM($D79:AS79,$C79)),0))</f>
        <v>0</v>
      </c>
      <c r="AU79" s="309">
        <f ca="1">IF(AU$1&gt;$C$59,AU$53,MIN(MAX(AU$53,-SUM($D79:AT79,$C79)),0))</f>
        <v>0</v>
      </c>
      <c r="AV79" s="309">
        <f ca="1">IF(AV$1&gt;$C$59,AV$53,MIN(MAX(AV$53,-SUM($D79:AU79,$C79)),0))</f>
        <v>0</v>
      </c>
      <c r="AW79" s="309">
        <f ca="1">IF(AW$1&gt;$C$59,AW$53,MIN(MAX(AW$53,-SUM($D79:AV79,$C79)),0))</f>
        <v>0</v>
      </c>
      <c r="AX79" s="309">
        <f ca="1">IF(AX$1&gt;$C$59,AX$53,MIN(MAX(AX$53,-SUM($D79:AW79,$C79)),0))</f>
        <v>0</v>
      </c>
      <c r="AY79" s="309">
        <f ca="1">IF(AY$1&gt;$C$59,AY$53,MIN(MAX(AY$53,-SUM($D79:AX79,$C79)),0))</f>
        <v>0</v>
      </c>
      <c r="AZ79" s="309">
        <f ca="1">IF(AZ$1&gt;$C$59,AZ$53,MIN(MAX(AZ$53,-SUM($D79:AY79,$C79)),0))</f>
        <v>0</v>
      </c>
      <c r="BA79" s="309">
        <f ca="1">IF(BA$1&gt;$C$59,BA$53,MIN(MAX(BA$53,-SUM($D79:AZ79,$C79)),0))</f>
        <v>0</v>
      </c>
      <c r="BB79" s="309">
        <f ca="1">IF(BB$1&gt;$C$59,BB$53,MIN(MAX(BB$53,-SUM($D79:BA79,$C79)),0))</f>
        <v>0</v>
      </c>
      <c r="BC79" s="309">
        <f ca="1">IF(BC$1&gt;$C$59,BC$53,MIN(MAX(BC$53,-SUM($D79:BB79,$C79)),0))</f>
        <v>0</v>
      </c>
      <c r="BD79" s="309">
        <f ca="1">IF(BD$1&gt;$C$59,BD$53,MIN(MAX(BD$53,-SUM($D79:BC79,$C79)),0))</f>
        <v>0</v>
      </c>
      <c r="BE79" s="309">
        <f ca="1">IF(BE$1&gt;$C$59,BE$53,MIN(MAX(BE$53,-SUM($D79:BD79,$C79)),0))</f>
        <v>0</v>
      </c>
      <c r="BF79" s="309">
        <f ca="1">IF(BF$1&gt;$C$59,BF$53,MIN(MAX(BF$53,-SUM($D79:BE79,$C79)),0))</f>
        <v>0</v>
      </c>
      <c r="BG79" s="309">
        <f ca="1">IF(BG$1&gt;$C$59,BG$53,MIN(MAX(BG$53,-SUM($D79:BF79,$C79)),0))</f>
        <v>0</v>
      </c>
      <c r="BH79" s="309">
        <f ca="1">IF(BH$1&gt;$C$59,BH$53,MIN(MAX(BH$53,-SUM($D79:BG79,$C79)),0))</f>
        <v>0</v>
      </c>
      <c r="BI79" s="309">
        <f ca="1">IF(BI$1&gt;$C$59,BI$53,MIN(MAX(BI$53,-SUM($D79:BH79,$C79)),0))</f>
        <v>-600.59</v>
      </c>
      <c r="BJ79" s="309">
        <f ca="1">IF(BJ$1&gt;$C$59,BJ$53,MIN(MAX(BJ$53,-SUM($D79:BI79,$C79)),0))</f>
        <v>-33.990999999999985</v>
      </c>
      <c r="BK79" s="309">
        <f ca="1">IF(BK$1&gt;$C$59,BK$53,MIN(MAX(BK$53,-SUM($D79:BJ79,$C79)),0))</f>
        <v>-32.39100000000002</v>
      </c>
      <c r="BL79" s="309">
        <f ca="1">IF(BL$1&gt;$C$59,BL$53,MIN(MAX(BL$53,-SUM($D79:BK79,$C79)),0))</f>
        <v>-29.390999999999991</v>
      </c>
      <c r="BM79" s="309">
        <f ca="1">IF(BM$1&gt;$C$59,BM$53,MIN(MAX(BM$53,-SUM($D79:BL79,$C79)),0))</f>
        <v>-15.691000000000003</v>
      </c>
      <c r="BN79" s="309">
        <f ca="1">IF(BN$1&gt;$C$59,BN$53,MIN(MAX(BN$53,-SUM($D79:BM79,$C79)),0))</f>
        <v>-2.7909999999999968</v>
      </c>
      <c r="BO79" s="309">
        <f ca="1">IF(BO$1&gt;$C$59,BO$53,MIN(MAX(BO$53,-SUM($D79:BN79,$C79)),0))</f>
        <v>0</v>
      </c>
      <c r="BP79" s="309">
        <f ca="1">IF(BP$1&gt;$C$59,BP$53,MIN(MAX(BP$53,-SUM($D79:BO79,$C79)),0))</f>
        <v>0</v>
      </c>
      <c r="BQ79" s="309">
        <f ca="1">IF(BQ$1&gt;$C$59,BQ$53,MIN(MAX(BQ$53,-SUM($D79:BP79,$C79)),0))</f>
        <v>0</v>
      </c>
      <c r="BR79" s="309">
        <f ca="1">IF(BR$1&gt;$C$59,BR$53,MIN(MAX(BR$53,-SUM($D79:BQ79,$C79)),0))</f>
        <v>-0.89099999999999113</v>
      </c>
      <c r="BS79" s="309">
        <f ca="1">IF(BS$1&gt;$C$59,BS$53,MIN(MAX(BS$53,-SUM($D79:BR79,$C79)),0))</f>
        <v>-4.1910000000000025</v>
      </c>
      <c r="BT79" s="309">
        <f ca="1">IF(BT$1&gt;$C$59,BT$53,MIN(MAX(BT$53,-SUM($D79:BS79,$C79)),0))</f>
        <v>0</v>
      </c>
      <c r="BU79" s="309">
        <f ca="1">IF(BU$1&gt;$C$59,BU$53,MIN(MAX(BU$53,-SUM($D79:BT79,$C79)),0))</f>
        <v>0</v>
      </c>
      <c r="BV79" s="309">
        <f ca="1">IF(BV$1&gt;$C$59,BV$53,MIN(MAX(BV$53,-SUM($D79:BU79,$C79)),0))</f>
        <v>0</v>
      </c>
      <c r="BW79" s="309">
        <f ca="1">IF(BW$1&gt;$C$59,BW$53,MIN(MAX(BW$53,-SUM($D79:BV79,$C79)),0))</f>
        <v>0</v>
      </c>
      <c r="BX79" s="309">
        <f ca="1">IF(BX$1&gt;$C$59,BX$53,MIN(MAX(BX$53,-SUM($D79:BW79,$C79)),0))</f>
        <v>0</v>
      </c>
      <c r="BY79" s="309">
        <f ca="1">IF(BY$1&gt;$C$59,BY$53,MIN(MAX(BY$53,-SUM($D79:BX79,$C79)),0))</f>
        <v>0</v>
      </c>
      <c r="BZ79" s="309">
        <f ca="1">IF(BZ$1&gt;$C$59,BZ$53,MIN(MAX(BZ$53,-SUM($D79:BY79,$C79)),0))</f>
        <v>0</v>
      </c>
      <c r="CA79" s="309">
        <f ca="1">IF(CA$1&gt;$C$59,CA$53,MIN(MAX(CA$53,-SUM($D79:BZ79,$C79)),0))</f>
        <v>0</v>
      </c>
      <c r="CB79" s="309">
        <f ca="1">IF(CB$1&gt;$C$59,CB$53,MIN(MAX(CB$53,-SUM($D79:CA79,$C79)),0))</f>
        <v>0</v>
      </c>
      <c r="CC79" s="309">
        <f ca="1">IF(CC$1&gt;$C$59,CC$53,MIN(MAX(CC$53,-SUM($D79:CB79,$C79)),0))</f>
        <v>0</v>
      </c>
      <c r="CD79" s="309">
        <f ca="1">IF(CD$1&gt;$C$59,CD$53,MIN(MAX(CD$53,-SUM($D79:CC79,$C79)),0))</f>
        <v>0</v>
      </c>
      <c r="CE79" s="309">
        <f ca="1">IF(CE$1&gt;$C$59,CE$53,MIN(MAX(CE$53,-SUM($D79:CD79,$C79)),0))</f>
        <v>0</v>
      </c>
      <c r="CF79" s="309">
        <f ca="1">IF(CF$1&gt;$C$59,CF$53,MIN(MAX(CF$53,-SUM($D79:CE79,$C79)),0))</f>
        <v>0</v>
      </c>
      <c r="CG79" s="309">
        <f ca="1">IF(CG$1&gt;$C$59,CG$53,MIN(MAX(CG$53,-SUM($D79:CF79,$C79)),0))</f>
        <v>0</v>
      </c>
      <c r="CH79" s="309">
        <f ca="1">IF(CH$1&gt;$C$59,CH$53,MIN(MAX(CH$53,-SUM($D79:CG79,$C79)),0))</f>
        <v>0</v>
      </c>
      <c r="CI79" s="309">
        <f ca="1">IF(CI$1&gt;$C$59,CI$53,MIN(MAX(CI$53,-SUM($D79:CH79,$C79)),0))</f>
        <v>0</v>
      </c>
      <c r="CJ79" s="309">
        <f ca="1">IF(CJ$1&gt;$C$59,CJ$53,MIN(MAX(CJ$53,-SUM($D79:CI79,$C79)),0))</f>
        <v>0</v>
      </c>
      <c r="CK79" s="309">
        <f ca="1">IF(CK$1&gt;$C$59,CK$53,MIN(MAX(CK$53,-SUM($D79:CJ79,$C79)),0))</f>
        <v>0</v>
      </c>
      <c r="CL79" s="309">
        <f ca="1">IF(CL$1&gt;$C$59,CL$53,MIN(MAX(CL$53,-SUM($D79:CK79,$C79)),0))</f>
        <v>-600.59</v>
      </c>
      <c r="CM79" s="309">
        <f ca="1">IF(CM$1&gt;$C$59,CM$53,MIN(MAX(CM$53,-SUM($D79:CL79,$C79)),0))</f>
        <v>-34.390999999999963</v>
      </c>
      <c r="CN79" s="309">
        <f ca="1">IF(CN$1&gt;$C$59,CN$53,MIN(MAX(CN$53,-SUM($D79:CM79,$C79)),0))</f>
        <v>-34.39100000000002</v>
      </c>
      <c r="CO79" s="309">
        <f ca="1">IF(CO$1&gt;$C$59,CO$53,MIN(MAX(CO$53,-SUM($D79:CN79,$C79)),0))</f>
        <v>-34.39100000000002</v>
      </c>
      <c r="CP79" s="309">
        <f ca="1">IF(CP$1&gt;$C$59,CP$53,MIN(MAX(CP$53,-SUM($D79:CO79,$C79)),0))</f>
        <v>-34.390999999999991</v>
      </c>
      <c r="CQ79" s="309">
        <f ca="1">IF(CQ$1&gt;$C$59,CQ$53,MIN(MAX(CQ$53,-SUM($D79:CP79,$C79)),0))</f>
        <v>-34.390999999999991</v>
      </c>
      <c r="CR79" s="309">
        <f ca="1">IF(CR$1&gt;$C$59,CR$53,MIN(MAX(CR$53,-SUM($D79:CQ79,$C79)),0))</f>
        <v>-34.390999999999991</v>
      </c>
      <c r="CS79" s="309">
        <f ca="1">IF(CS$1&gt;$C$59,CS$53,MIN(MAX(CS$53,-SUM($D79:CR79,$C79)),0))</f>
        <v>-34.390999999999991</v>
      </c>
      <c r="CT79" s="309">
        <f ca="1">IF(CT$1&gt;$C$59,CT$53,MIN(MAX(CT$53,-SUM($D79:CS79,$C79)),0))</f>
        <v>-34.39100000000002</v>
      </c>
      <c r="CU79" s="309">
        <f ca="1">IF(CU$1&gt;$C$59,CU$53,MIN(MAX(CU$53,-SUM($D79:CT79,$C79)),0))</f>
        <v>-34.390999999999991</v>
      </c>
      <c r="CV79" s="309">
        <f ca="1">IF(CV$1&gt;$C$59,CV$53,MIN(MAX(CV$53,-SUM($D79:CU79,$C79)),0))</f>
        <v>-34.390999999999991</v>
      </c>
      <c r="CW79" s="309">
        <f ca="1">IF(CW$1&gt;$C$59,CW$53,MIN(MAX(CW$53,-SUM($D79:CV79,$C79)),0))</f>
        <v>0</v>
      </c>
      <c r="CX79" s="309">
        <f ca="1">IF(CX$1&gt;$C$59,CX$53,MIN(MAX(CX$53,-SUM($D79:CW79,$C79)),0))</f>
        <v>0</v>
      </c>
      <c r="CY79" s="309">
        <f ca="1">IF(CY$1&gt;$C$59,CY$53,MIN(MAX(CY$53,-SUM($D79:CX79,$C79)),0))</f>
        <v>0</v>
      </c>
      <c r="CZ79" s="309">
        <f ca="1">IF(CZ$1&gt;$C$59,CZ$53,MIN(MAX(CZ$53,-SUM($D79:CY79,$C79)),0))</f>
        <v>0</v>
      </c>
      <c r="DA79" s="309">
        <f ca="1">IF(DA$1&gt;$C$59,DA$53,MIN(MAX(DA$53,-SUM($D79:CZ79,$C79)),0))</f>
        <v>0</v>
      </c>
      <c r="DB79" s="309">
        <f ca="1">IF(DB$1&gt;$C$59,DB$53,MIN(MAX(DB$53,-SUM($D79:DA79,$C79)),0))</f>
        <v>0</v>
      </c>
      <c r="DC79" s="309">
        <f ca="1">IF(DC$1&gt;$C$59,DC$53,MIN(MAX(DC$53,-SUM($D79:DB79,$C79)),0))</f>
        <v>0</v>
      </c>
      <c r="DD79" s="309">
        <f ca="1">IF(DD$1&gt;$C$59,DD$53,MIN(MAX(DD$53,-SUM($D79:DC79,$C79)),0))</f>
        <v>0</v>
      </c>
      <c r="DE79" s="309">
        <f ca="1">IF(DE$1&gt;$C$59,DE$53,MIN(MAX(DE$53,-SUM($D79:DD79,$C79)),0))</f>
        <v>0</v>
      </c>
      <c r="DF79" s="309">
        <f ca="1">IF(DF$1&gt;$C$59,DF$53,MIN(MAX(DF$53,-SUM($D79:DE79,$C79)),0))</f>
        <v>0</v>
      </c>
      <c r="DG79" s="309">
        <f ca="1">IF(DG$1&gt;$C$59,DG$53,MIN(MAX(DG$53,-SUM($D79:DF79,$C79)),0))</f>
        <v>0</v>
      </c>
      <c r="DH79" s="309">
        <f ca="1">IF(DH$1&gt;$C$59,DH$53,MIN(MAX(DH$53,-SUM($D79:DG79,$C79)),0))</f>
        <v>0</v>
      </c>
      <c r="DI79" s="309">
        <f ca="1">IF(DI$1&gt;$C$59,DI$53,MIN(MAX(DI$53,-SUM($D79:DH79,$C79)),0))</f>
        <v>0</v>
      </c>
    </row>
    <row r="80" spans="1:113" outlineLevel="3">
      <c r="B80">
        <v>13</v>
      </c>
      <c r="C80" s="21" cm="1">
        <f t="array" aca="1" ref="C80" ca="1">$C$56-INDEX($D$47:$CO$47,1,$B80-1)</f>
        <v>631.70000000000005</v>
      </c>
      <c r="D80" s="337">
        <v>0</v>
      </c>
      <c r="E80" s="309">
        <f ca="1">IF(E$1&gt;$C$59,E$53,MIN(MAX(E$53,-SUM($D80:D80,$C80)),0))</f>
        <v>0</v>
      </c>
      <c r="F80" s="309">
        <f ca="1">IF(F$1&gt;$C$59,F$53,MIN(MAX(F$53,-SUM($D80:E80,$C80)),0))</f>
        <v>0</v>
      </c>
      <c r="G80" s="309">
        <f ca="1">IF(G$1&gt;$C$59,G$53,MIN(MAX(G$53,-SUM($D80:F80,$C80)),0))</f>
        <v>0</v>
      </c>
      <c r="H80" s="309">
        <f ca="1">IF(H$1&gt;$C$59,H$53,MIN(MAX(H$53,-SUM($D80:G80,$C80)),0))</f>
        <v>0</v>
      </c>
      <c r="I80" s="309">
        <f ca="1">IF(I$1&gt;$C$59,I$53,MIN(MAX(I$53,-SUM($D80:H80,$C80)),0))</f>
        <v>0</v>
      </c>
      <c r="J80" s="309">
        <f ca="1">IF(J$1&gt;$C$59,J$53,MIN(MAX(J$53,-SUM($D80:I80,$C80)),0))</f>
        <v>0</v>
      </c>
      <c r="K80" s="309">
        <f ca="1">IF(K$1&gt;$C$59,K$53,MIN(MAX(K$53,-SUM($D80:J80,$C80)),0))</f>
        <v>0</v>
      </c>
      <c r="L80" s="309">
        <f ca="1">IF(L$1&gt;$C$59,L$53,MIN(MAX(L$53,-SUM($D80:K80,$C80)),0))</f>
        <v>0</v>
      </c>
      <c r="M80" s="309">
        <f ca="1">IF(M$1&gt;$C$59,M$53,MIN(MAX(M$53,-SUM($D80:L80,$C80)),0))</f>
        <v>0</v>
      </c>
      <c r="N80" s="309">
        <f ca="1">IF(N$1&gt;$C$59,N$53,MIN(MAX(N$53,-SUM($D80:M80,$C80)),0))</f>
        <v>0</v>
      </c>
      <c r="O80" s="309">
        <f ca="1">IF(O$1&gt;$C$59,O$53,MIN(MAX(O$53,-SUM($D80:N80,$C80)),0))</f>
        <v>0</v>
      </c>
      <c r="P80" s="309">
        <f ca="1">IF(P$1&gt;$C$59,P$53,MIN(MAX(P$53,-SUM($D80:O80,$C80)),0))</f>
        <v>0</v>
      </c>
      <c r="Q80" s="309">
        <f ca="1">IF(Q$1&gt;$C$59,Q$53,MIN(MAX(Q$53,-SUM($D80:P80,$C80)),0))</f>
        <v>0</v>
      </c>
      <c r="R80" s="309">
        <f ca="1">IF(R$1&gt;$C$59,R$53,MIN(MAX(R$53,-SUM($D80:Q80,$C80)),0))</f>
        <v>0</v>
      </c>
      <c r="S80" s="309">
        <f ca="1">IF(S$1&gt;$C$59,S$53,MIN(MAX(S$53,-SUM($D80:R80,$C80)),0))</f>
        <v>0</v>
      </c>
      <c r="T80" s="309">
        <f ca="1">IF(T$1&gt;$C$59,T$53,MIN(MAX(T$53,-SUM($D80:S80,$C80)),0))</f>
        <v>0</v>
      </c>
      <c r="U80" s="309">
        <f ca="1">IF(U$1&gt;$C$59,U$53,MIN(MAX(U$53,-SUM($D80:T80,$C80)),0))</f>
        <v>0</v>
      </c>
      <c r="V80" s="309">
        <f ca="1">IF(V$1&gt;$C$59,V$53,MIN(MAX(V$53,-SUM($D80:U80,$C80)),0))</f>
        <v>0</v>
      </c>
      <c r="W80" s="309">
        <f ca="1">IF(W$1&gt;$C$59,W$53,MIN(MAX(W$53,-SUM($D80:V80,$C80)),0))</f>
        <v>0</v>
      </c>
      <c r="X80" s="309">
        <f ca="1">IF(X$1&gt;$C$59,X$53,MIN(MAX(X$53,-SUM($D80:W80,$C80)),0))</f>
        <v>0</v>
      </c>
      <c r="Y80" s="309">
        <f ca="1">IF(Y$1&gt;$C$59,Y$53,MIN(MAX(Y$53,-SUM($D80:X80,$C80)),0))</f>
        <v>0</v>
      </c>
      <c r="Z80" s="309">
        <f ca="1">IF(Z$1&gt;$C$59,Z$53,MIN(MAX(Z$53,-SUM($D80:Y80,$C80)),0))</f>
        <v>0</v>
      </c>
      <c r="AA80" s="309">
        <f ca="1">IF(AA$1&gt;$C$59,AA$53,MIN(MAX(AA$53,-SUM($D80:Z80,$C80)),0))</f>
        <v>0</v>
      </c>
      <c r="AB80" s="309">
        <f ca="1">IF(AB$1&gt;$C$59,AB$53,MIN(MAX(AB$53,-SUM($D80:AA80,$C80)),0))</f>
        <v>0</v>
      </c>
      <c r="AC80" s="309">
        <f ca="1">IF(AC$1&gt;$C$59,AC$53,MIN(MAX(AC$53,-SUM($D80:AB80,$C80)),0))</f>
        <v>0</v>
      </c>
      <c r="AD80" s="309">
        <f ca="1">IF(AD$1&gt;$C$59,AD$53,MIN(MAX(AD$53,-SUM($D80:AC80,$C80)),0))</f>
        <v>0</v>
      </c>
      <c r="AE80" s="309">
        <f ca="1">IF(AE$1&gt;$C$59,AE$53,MIN(MAX(AE$53,-SUM($D80:AD80,$C80)),0))</f>
        <v>0</v>
      </c>
      <c r="AF80" s="309">
        <f ca="1">IF(AF$1&gt;$C$59,AF$53,MIN(MAX(AF$53,-SUM($D80:AE80,$C80)),0))</f>
        <v>-600.59</v>
      </c>
      <c r="AG80" s="309">
        <f ca="1">IF(AG$1&gt;$C$59,AG$53,MIN(MAX(AG$53,-SUM($D80:AF80,$C80)),0))</f>
        <v>-31.110000000000014</v>
      </c>
      <c r="AH80" s="309">
        <f ca="1">IF(AH$1&gt;$C$59,AH$53,MIN(MAX(AH$53,-SUM($D80:AG80,$C80)),0))</f>
        <v>0</v>
      </c>
      <c r="AI80" s="309">
        <f ca="1">IF(AI$1&gt;$C$59,AI$53,MIN(MAX(AI$53,-SUM($D80:AH80,$C80)),0))</f>
        <v>0</v>
      </c>
      <c r="AJ80" s="309">
        <f ca="1">IF(AJ$1&gt;$C$59,AJ$53,MIN(MAX(AJ$53,-SUM($D80:AI80,$C80)),0))</f>
        <v>0</v>
      </c>
      <c r="AK80" s="309">
        <f ca="1">IF(AK$1&gt;$C$59,AK$53,MIN(MAX(AK$53,-SUM($D80:AJ80,$C80)),0))</f>
        <v>0</v>
      </c>
      <c r="AL80" s="309">
        <f ca="1">IF(AL$1&gt;$C$59,AL$53,MIN(MAX(AL$53,-SUM($D80:AK80,$C80)),0))</f>
        <v>0</v>
      </c>
      <c r="AM80" s="309">
        <f ca="1">IF(AM$1&gt;$C$59,AM$53,MIN(MAX(AM$53,-SUM($D80:AL80,$C80)),0))</f>
        <v>0</v>
      </c>
      <c r="AN80" s="309">
        <f ca="1">IF(AN$1&gt;$C$59,AN$53,MIN(MAX(AN$53,-SUM($D80:AM80,$C80)),0))</f>
        <v>0</v>
      </c>
      <c r="AO80" s="309">
        <f ca="1">IF(AO$1&gt;$C$59,AO$53,MIN(MAX(AO$53,-SUM($D80:AN80,$C80)),0))</f>
        <v>-0.89099999999999113</v>
      </c>
      <c r="AP80" s="309">
        <f ca="1">IF(AP$1&gt;$C$59,AP$53,MIN(MAX(AP$53,-SUM($D80:AO80,$C80)),0))</f>
        <v>-4.1910000000000025</v>
      </c>
      <c r="AQ80" s="309">
        <f ca="1">IF(AQ$1&gt;$C$59,AQ$53,MIN(MAX(AQ$53,-SUM($D80:AP80,$C80)),0))</f>
        <v>0</v>
      </c>
      <c r="AR80" s="309">
        <f ca="1">IF(AR$1&gt;$C$59,AR$53,MIN(MAX(AR$53,-SUM($D80:AQ80,$C80)),0))</f>
        <v>0</v>
      </c>
      <c r="AS80" s="309">
        <f ca="1">IF(AS$1&gt;$C$59,AS$53,MIN(MAX(AS$53,-SUM($D80:AR80,$C80)),0))</f>
        <v>0</v>
      </c>
      <c r="AT80" s="309">
        <f ca="1">IF(AT$1&gt;$C$59,AT$53,MIN(MAX(AT$53,-SUM($D80:AS80,$C80)),0))</f>
        <v>0</v>
      </c>
      <c r="AU80" s="309">
        <f ca="1">IF(AU$1&gt;$C$59,AU$53,MIN(MAX(AU$53,-SUM($D80:AT80,$C80)),0))</f>
        <v>0</v>
      </c>
      <c r="AV80" s="309">
        <f ca="1">IF(AV$1&gt;$C$59,AV$53,MIN(MAX(AV$53,-SUM($D80:AU80,$C80)),0))</f>
        <v>0</v>
      </c>
      <c r="AW80" s="309">
        <f ca="1">IF(AW$1&gt;$C$59,AW$53,MIN(MAX(AW$53,-SUM($D80:AV80,$C80)),0))</f>
        <v>0</v>
      </c>
      <c r="AX80" s="309">
        <f ca="1">IF(AX$1&gt;$C$59,AX$53,MIN(MAX(AX$53,-SUM($D80:AW80,$C80)),0))</f>
        <v>0</v>
      </c>
      <c r="AY80" s="309">
        <f ca="1">IF(AY$1&gt;$C$59,AY$53,MIN(MAX(AY$53,-SUM($D80:AX80,$C80)),0))</f>
        <v>0</v>
      </c>
      <c r="AZ80" s="309">
        <f ca="1">IF(AZ$1&gt;$C$59,AZ$53,MIN(MAX(AZ$53,-SUM($D80:AY80,$C80)),0))</f>
        <v>0</v>
      </c>
      <c r="BA80" s="309">
        <f ca="1">IF(BA$1&gt;$C$59,BA$53,MIN(MAX(BA$53,-SUM($D80:AZ80,$C80)),0))</f>
        <v>0</v>
      </c>
      <c r="BB80" s="309">
        <f ca="1">IF(BB$1&gt;$C$59,BB$53,MIN(MAX(BB$53,-SUM($D80:BA80,$C80)),0))</f>
        <v>0</v>
      </c>
      <c r="BC80" s="309">
        <f ca="1">IF(BC$1&gt;$C$59,BC$53,MIN(MAX(BC$53,-SUM($D80:BB80,$C80)),0))</f>
        <v>0</v>
      </c>
      <c r="BD80" s="309">
        <f ca="1">IF(BD$1&gt;$C$59,BD$53,MIN(MAX(BD$53,-SUM($D80:BC80,$C80)),0))</f>
        <v>0</v>
      </c>
      <c r="BE80" s="309">
        <f ca="1">IF(BE$1&gt;$C$59,BE$53,MIN(MAX(BE$53,-SUM($D80:BD80,$C80)),0))</f>
        <v>0</v>
      </c>
      <c r="BF80" s="309">
        <f ca="1">IF(BF$1&gt;$C$59,BF$53,MIN(MAX(BF$53,-SUM($D80:BE80,$C80)),0))</f>
        <v>0</v>
      </c>
      <c r="BG80" s="309">
        <f ca="1">IF(BG$1&gt;$C$59,BG$53,MIN(MAX(BG$53,-SUM($D80:BF80,$C80)),0))</f>
        <v>0</v>
      </c>
      <c r="BH80" s="309">
        <f ca="1">IF(BH$1&gt;$C$59,BH$53,MIN(MAX(BH$53,-SUM($D80:BG80,$C80)),0))</f>
        <v>0</v>
      </c>
      <c r="BI80" s="309">
        <f ca="1">IF(BI$1&gt;$C$59,BI$53,MIN(MAX(BI$53,-SUM($D80:BH80,$C80)),0))</f>
        <v>-600.59</v>
      </c>
      <c r="BJ80" s="309">
        <f ca="1">IF(BJ$1&gt;$C$59,BJ$53,MIN(MAX(BJ$53,-SUM($D80:BI80,$C80)),0))</f>
        <v>-33.990999999999985</v>
      </c>
      <c r="BK80" s="309">
        <f ca="1">IF(BK$1&gt;$C$59,BK$53,MIN(MAX(BK$53,-SUM($D80:BJ80,$C80)),0))</f>
        <v>-32.39100000000002</v>
      </c>
      <c r="BL80" s="309">
        <f ca="1">IF(BL$1&gt;$C$59,BL$53,MIN(MAX(BL$53,-SUM($D80:BK80,$C80)),0))</f>
        <v>-29.390999999999991</v>
      </c>
      <c r="BM80" s="309">
        <f ca="1">IF(BM$1&gt;$C$59,BM$53,MIN(MAX(BM$53,-SUM($D80:BL80,$C80)),0))</f>
        <v>-15.691000000000003</v>
      </c>
      <c r="BN80" s="309">
        <f ca="1">IF(BN$1&gt;$C$59,BN$53,MIN(MAX(BN$53,-SUM($D80:BM80,$C80)),0))</f>
        <v>-2.7909999999999968</v>
      </c>
      <c r="BO80" s="309">
        <f ca="1">IF(BO$1&gt;$C$59,BO$53,MIN(MAX(BO$53,-SUM($D80:BN80,$C80)),0))</f>
        <v>0</v>
      </c>
      <c r="BP80" s="309">
        <f ca="1">IF(BP$1&gt;$C$59,BP$53,MIN(MAX(BP$53,-SUM($D80:BO80,$C80)),0))</f>
        <v>0</v>
      </c>
      <c r="BQ80" s="309">
        <f ca="1">IF(BQ$1&gt;$C$59,BQ$53,MIN(MAX(BQ$53,-SUM($D80:BP80,$C80)),0))</f>
        <v>0</v>
      </c>
      <c r="BR80" s="309">
        <f ca="1">IF(BR$1&gt;$C$59,BR$53,MIN(MAX(BR$53,-SUM($D80:BQ80,$C80)),0))</f>
        <v>-0.89099999999999113</v>
      </c>
      <c r="BS80" s="309">
        <f ca="1">IF(BS$1&gt;$C$59,BS$53,MIN(MAX(BS$53,-SUM($D80:BR80,$C80)),0))</f>
        <v>-4.1910000000000025</v>
      </c>
      <c r="BT80" s="309">
        <f ca="1">IF(BT$1&gt;$C$59,BT$53,MIN(MAX(BT$53,-SUM($D80:BS80,$C80)),0))</f>
        <v>0</v>
      </c>
      <c r="BU80" s="309">
        <f ca="1">IF(BU$1&gt;$C$59,BU$53,MIN(MAX(BU$53,-SUM($D80:BT80,$C80)),0))</f>
        <v>0</v>
      </c>
      <c r="BV80" s="309">
        <f ca="1">IF(BV$1&gt;$C$59,BV$53,MIN(MAX(BV$53,-SUM($D80:BU80,$C80)),0))</f>
        <v>0</v>
      </c>
      <c r="BW80" s="309">
        <f ca="1">IF(BW$1&gt;$C$59,BW$53,MIN(MAX(BW$53,-SUM($D80:BV80,$C80)),0))</f>
        <v>0</v>
      </c>
      <c r="BX80" s="309">
        <f ca="1">IF(BX$1&gt;$C$59,BX$53,MIN(MAX(BX$53,-SUM($D80:BW80,$C80)),0))</f>
        <v>0</v>
      </c>
      <c r="BY80" s="309">
        <f ca="1">IF(BY$1&gt;$C$59,BY$53,MIN(MAX(BY$53,-SUM($D80:BX80,$C80)),0))</f>
        <v>0</v>
      </c>
      <c r="BZ80" s="309">
        <f ca="1">IF(BZ$1&gt;$C$59,BZ$53,MIN(MAX(BZ$53,-SUM($D80:BY80,$C80)),0))</f>
        <v>0</v>
      </c>
      <c r="CA80" s="309">
        <f ca="1">IF(CA$1&gt;$C$59,CA$53,MIN(MAX(CA$53,-SUM($D80:BZ80,$C80)),0))</f>
        <v>0</v>
      </c>
      <c r="CB80" s="309">
        <f ca="1">IF(CB$1&gt;$C$59,CB$53,MIN(MAX(CB$53,-SUM($D80:CA80,$C80)),0))</f>
        <v>0</v>
      </c>
      <c r="CC80" s="309">
        <f ca="1">IF(CC$1&gt;$C$59,CC$53,MIN(MAX(CC$53,-SUM($D80:CB80,$C80)),0))</f>
        <v>0</v>
      </c>
      <c r="CD80" s="309">
        <f ca="1">IF(CD$1&gt;$C$59,CD$53,MIN(MAX(CD$53,-SUM($D80:CC80,$C80)),0))</f>
        <v>0</v>
      </c>
      <c r="CE80" s="309">
        <f ca="1">IF(CE$1&gt;$C$59,CE$53,MIN(MAX(CE$53,-SUM($D80:CD80,$C80)),0))</f>
        <v>0</v>
      </c>
      <c r="CF80" s="309">
        <f ca="1">IF(CF$1&gt;$C$59,CF$53,MIN(MAX(CF$53,-SUM($D80:CE80,$C80)),0))</f>
        <v>0</v>
      </c>
      <c r="CG80" s="309">
        <f ca="1">IF(CG$1&gt;$C$59,CG$53,MIN(MAX(CG$53,-SUM($D80:CF80,$C80)),0))</f>
        <v>0</v>
      </c>
      <c r="CH80" s="309">
        <f ca="1">IF(CH$1&gt;$C$59,CH$53,MIN(MAX(CH$53,-SUM($D80:CG80,$C80)),0))</f>
        <v>0</v>
      </c>
      <c r="CI80" s="309">
        <f ca="1">IF(CI$1&gt;$C$59,CI$53,MIN(MAX(CI$53,-SUM($D80:CH80,$C80)),0))</f>
        <v>0</v>
      </c>
      <c r="CJ80" s="309">
        <f ca="1">IF(CJ$1&gt;$C$59,CJ$53,MIN(MAX(CJ$53,-SUM($D80:CI80,$C80)),0))</f>
        <v>0</v>
      </c>
      <c r="CK80" s="309">
        <f ca="1">IF(CK$1&gt;$C$59,CK$53,MIN(MAX(CK$53,-SUM($D80:CJ80,$C80)),0))</f>
        <v>0</v>
      </c>
      <c r="CL80" s="309">
        <f ca="1">IF(CL$1&gt;$C$59,CL$53,MIN(MAX(CL$53,-SUM($D80:CK80,$C80)),0))</f>
        <v>-600.59</v>
      </c>
      <c r="CM80" s="309">
        <f ca="1">IF(CM$1&gt;$C$59,CM$53,MIN(MAX(CM$53,-SUM($D80:CL80,$C80)),0))</f>
        <v>-34.390999999999963</v>
      </c>
      <c r="CN80" s="309">
        <f ca="1">IF(CN$1&gt;$C$59,CN$53,MIN(MAX(CN$53,-SUM($D80:CM80,$C80)),0))</f>
        <v>-34.39100000000002</v>
      </c>
      <c r="CO80" s="309">
        <f ca="1">IF(CO$1&gt;$C$59,CO$53,MIN(MAX(CO$53,-SUM($D80:CN80,$C80)),0))</f>
        <v>-34.39100000000002</v>
      </c>
      <c r="CP80" s="309">
        <f ca="1">IF(CP$1&gt;$C$59,CP$53,MIN(MAX(CP$53,-SUM($D80:CO80,$C80)),0))</f>
        <v>-34.390999999999991</v>
      </c>
      <c r="CQ80" s="309">
        <f ca="1">IF(CQ$1&gt;$C$59,CQ$53,MIN(MAX(CQ$53,-SUM($D80:CP80,$C80)),0))</f>
        <v>-34.390999999999991</v>
      </c>
      <c r="CR80" s="309">
        <f ca="1">IF(CR$1&gt;$C$59,CR$53,MIN(MAX(CR$53,-SUM($D80:CQ80,$C80)),0))</f>
        <v>-34.390999999999991</v>
      </c>
      <c r="CS80" s="309">
        <f ca="1">IF(CS$1&gt;$C$59,CS$53,MIN(MAX(CS$53,-SUM($D80:CR80,$C80)),0))</f>
        <v>-34.390999999999991</v>
      </c>
      <c r="CT80" s="309">
        <f ca="1">IF(CT$1&gt;$C$59,CT$53,MIN(MAX(CT$53,-SUM($D80:CS80,$C80)),0))</f>
        <v>-34.39100000000002</v>
      </c>
      <c r="CU80" s="309">
        <f ca="1">IF(CU$1&gt;$C$59,CU$53,MIN(MAX(CU$53,-SUM($D80:CT80,$C80)),0))</f>
        <v>-34.390999999999991</v>
      </c>
      <c r="CV80" s="309">
        <f ca="1">IF(CV$1&gt;$C$59,CV$53,MIN(MAX(CV$53,-SUM($D80:CU80,$C80)),0))</f>
        <v>-34.390999999999991</v>
      </c>
      <c r="CW80" s="309">
        <f ca="1">IF(CW$1&gt;$C$59,CW$53,MIN(MAX(CW$53,-SUM($D80:CV80,$C80)),0))</f>
        <v>0</v>
      </c>
      <c r="CX80" s="309">
        <f ca="1">IF(CX$1&gt;$C$59,CX$53,MIN(MAX(CX$53,-SUM($D80:CW80,$C80)),0))</f>
        <v>0</v>
      </c>
      <c r="CY80" s="309">
        <f ca="1">IF(CY$1&gt;$C$59,CY$53,MIN(MAX(CY$53,-SUM($D80:CX80,$C80)),0))</f>
        <v>0</v>
      </c>
      <c r="CZ80" s="309">
        <f ca="1">IF(CZ$1&gt;$C$59,CZ$53,MIN(MAX(CZ$53,-SUM($D80:CY80,$C80)),0))</f>
        <v>0</v>
      </c>
      <c r="DA80" s="309">
        <f ca="1">IF(DA$1&gt;$C$59,DA$53,MIN(MAX(DA$53,-SUM($D80:CZ80,$C80)),0))</f>
        <v>0</v>
      </c>
      <c r="DB80" s="309">
        <f ca="1">IF(DB$1&gt;$C$59,DB$53,MIN(MAX(DB$53,-SUM($D80:DA80,$C80)),0))</f>
        <v>0</v>
      </c>
      <c r="DC80" s="309">
        <f ca="1">IF(DC$1&gt;$C$59,DC$53,MIN(MAX(DC$53,-SUM($D80:DB80,$C80)),0))</f>
        <v>0</v>
      </c>
      <c r="DD80" s="309">
        <f ca="1">IF(DD$1&gt;$C$59,DD$53,MIN(MAX(DD$53,-SUM($D80:DC80,$C80)),0))</f>
        <v>0</v>
      </c>
      <c r="DE80" s="309">
        <f ca="1">IF(DE$1&gt;$C$59,DE$53,MIN(MAX(DE$53,-SUM($D80:DD80,$C80)),0))</f>
        <v>0</v>
      </c>
      <c r="DF80" s="309">
        <f ca="1">IF(DF$1&gt;$C$59,DF$53,MIN(MAX(DF$53,-SUM($D80:DE80,$C80)),0))</f>
        <v>0</v>
      </c>
      <c r="DG80" s="309">
        <f ca="1">IF(DG$1&gt;$C$59,DG$53,MIN(MAX(DG$53,-SUM($D80:DF80,$C80)),0))</f>
        <v>0</v>
      </c>
      <c r="DH80" s="309">
        <f ca="1">IF(DH$1&gt;$C$59,DH$53,MIN(MAX(DH$53,-SUM($D80:DG80,$C80)),0))</f>
        <v>0</v>
      </c>
      <c r="DI80" s="309">
        <f ca="1">IF(DI$1&gt;$C$59,DI$53,MIN(MAX(DI$53,-SUM($D80:DH80,$C80)),0))</f>
        <v>0</v>
      </c>
    </row>
    <row r="81" spans="2:113" outlineLevel="3">
      <c r="B81">
        <v>14</v>
      </c>
      <c r="C81" s="21" cm="1">
        <f t="array" aca="1" ref="C81" ca="1">$C$56-INDEX($D$47:$CO$47,1,$B81-1)</f>
        <v>597.6</v>
      </c>
      <c r="D81" s="337">
        <v>0</v>
      </c>
      <c r="E81" s="309">
        <f ca="1">IF(E$1&gt;$C$59,E$53,MIN(MAX(E$53,-SUM($D81:D81,$C81)),0))</f>
        <v>0</v>
      </c>
      <c r="F81" s="309">
        <f ca="1">IF(F$1&gt;$C$59,F$53,MIN(MAX(F$53,-SUM($D81:E81,$C81)),0))</f>
        <v>0</v>
      </c>
      <c r="G81" s="309">
        <f ca="1">IF(G$1&gt;$C$59,G$53,MIN(MAX(G$53,-SUM($D81:F81,$C81)),0))</f>
        <v>0</v>
      </c>
      <c r="H81" s="309">
        <f ca="1">IF(H$1&gt;$C$59,H$53,MIN(MAX(H$53,-SUM($D81:G81,$C81)),0))</f>
        <v>0</v>
      </c>
      <c r="I81" s="309">
        <f ca="1">IF(I$1&gt;$C$59,I$53,MIN(MAX(I$53,-SUM($D81:H81,$C81)),0))</f>
        <v>0</v>
      </c>
      <c r="J81" s="309">
        <f ca="1">IF(J$1&gt;$C$59,J$53,MIN(MAX(J$53,-SUM($D81:I81,$C81)),0))</f>
        <v>0</v>
      </c>
      <c r="K81" s="309">
        <f ca="1">IF(K$1&gt;$C$59,K$53,MIN(MAX(K$53,-SUM($D81:J81,$C81)),0))</f>
        <v>0</v>
      </c>
      <c r="L81" s="309">
        <f ca="1">IF(L$1&gt;$C$59,L$53,MIN(MAX(L$53,-SUM($D81:K81,$C81)),0))</f>
        <v>0</v>
      </c>
      <c r="M81" s="309">
        <f ca="1">IF(M$1&gt;$C$59,M$53,MIN(MAX(M$53,-SUM($D81:L81,$C81)),0))</f>
        <v>0</v>
      </c>
      <c r="N81" s="309">
        <f ca="1">IF(N$1&gt;$C$59,N$53,MIN(MAX(N$53,-SUM($D81:M81,$C81)),0))</f>
        <v>0</v>
      </c>
      <c r="O81" s="309">
        <f ca="1">IF(O$1&gt;$C$59,O$53,MIN(MAX(O$53,-SUM($D81:N81,$C81)),0))</f>
        <v>0</v>
      </c>
      <c r="P81" s="309">
        <f ca="1">IF(P$1&gt;$C$59,P$53,MIN(MAX(P$53,-SUM($D81:O81,$C81)),0))</f>
        <v>0</v>
      </c>
      <c r="Q81" s="309">
        <f ca="1">IF(Q$1&gt;$C$59,Q$53,MIN(MAX(Q$53,-SUM($D81:P81,$C81)),0))</f>
        <v>0</v>
      </c>
      <c r="R81" s="309">
        <f ca="1">IF(R$1&gt;$C$59,R$53,MIN(MAX(R$53,-SUM($D81:Q81,$C81)),0))</f>
        <v>0</v>
      </c>
      <c r="S81" s="309">
        <f ca="1">IF(S$1&gt;$C$59,S$53,MIN(MAX(S$53,-SUM($D81:R81,$C81)),0))</f>
        <v>0</v>
      </c>
      <c r="T81" s="309">
        <f ca="1">IF(T$1&gt;$C$59,T$53,MIN(MAX(T$53,-SUM($D81:S81,$C81)),0))</f>
        <v>0</v>
      </c>
      <c r="U81" s="309">
        <f ca="1">IF(U$1&gt;$C$59,U$53,MIN(MAX(U$53,-SUM($D81:T81,$C81)),0))</f>
        <v>0</v>
      </c>
      <c r="V81" s="309">
        <f ca="1">IF(V$1&gt;$C$59,V$53,MIN(MAX(V$53,-SUM($D81:U81,$C81)),0))</f>
        <v>0</v>
      </c>
      <c r="W81" s="309">
        <f ca="1">IF(W$1&gt;$C$59,W$53,MIN(MAX(W$53,-SUM($D81:V81,$C81)),0))</f>
        <v>0</v>
      </c>
      <c r="X81" s="309">
        <f ca="1">IF(X$1&gt;$C$59,X$53,MIN(MAX(X$53,-SUM($D81:W81,$C81)),0))</f>
        <v>0</v>
      </c>
      <c r="Y81" s="309">
        <f ca="1">IF(Y$1&gt;$C$59,Y$53,MIN(MAX(Y$53,-SUM($D81:X81,$C81)),0))</f>
        <v>0</v>
      </c>
      <c r="Z81" s="309">
        <f ca="1">IF(Z$1&gt;$C$59,Z$53,MIN(MAX(Z$53,-SUM($D81:Y81,$C81)),0))</f>
        <v>0</v>
      </c>
      <c r="AA81" s="309">
        <f ca="1">IF(AA$1&gt;$C$59,AA$53,MIN(MAX(AA$53,-SUM($D81:Z81,$C81)),0))</f>
        <v>0</v>
      </c>
      <c r="AB81" s="309">
        <f ca="1">IF(AB$1&gt;$C$59,AB$53,MIN(MAX(AB$53,-SUM($D81:AA81,$C81)),0))</f>
        <v>0</v>
      </c>
      <c r="AC81" s="309">
        <f ca="1">IF(AC$1&gt;$C$59,AC$53,MIN(MAX(AC$53,-SUM($D81:AB81,$C81)),0))</f>
        <v>0</v>
      </c>
      <c r="AD81" s="309">
        <f ca="1">IF(AD$1&gt;$C$59,AD$53,MIN(MAX(AD$53,-SUM($D81:AC81,$C81)),0))</f>
        <v>0</v>
      </c>
      <c r="AE81" s="309">
        <f ca="1">IF(AE$1&gt;$C$59,AE$53,MIN(MAX(AE$53,-SUM($D81:AD81,$C81)),0))</f>
        <v>0</v>
      </c>
      <c r="AF81" s="309">
        <f ca="1">IF(AF$1&gt;$C$59,AF$53,MIN(MAX(AF$53,-SUM($D81:AE81,$C81)),0))</f>
        <v>-597.6</v>
      </c>
      <c r="AG81" s="309">
        <f ca="1">IF(AG$1&gt;$C$59,AG$53,MIN(MAX(AG$53,-SUM($D81:AF81,$C81)),0))</f>
        <v>0</v>
      </c>
      <c r="AH81" s="309">
        <f ca="1">IF(AH$1&gt;$C$59,AH$53,MIN(MAX(AH$53,-SUM($D81:AG81,$C81)),0))</f>
        <v>0</v>
      </c>
      <c r="AI81" s="309">
        <f ca="1">IF(AI$1&gt;$C$59,AI$53,MIN(MAX(AI$53,-SUM($D81:AH81,$C81)),0))</f>
        <v>0</v>
      </c>
      <c r="AJ81" s="309">
        <f ca="1">IF(AJ$1&gt;$C$59,AJ$53,MIN(MAX(AJ$53,-SUM($D81:AI81,$C81)),0))</f>
        <v>0</v>
      </c>
      <c r="AK81" s="309">
        <f ca="1">IF(AK$1&gt;$C$59,AK$53,MIN(MAX(AK$53,-SUM($D81:AJ81,$C81)),0))</f>
        <v>0</v>
      </c>
      <c r="AL81" s="309">
        <f ca="1">IF(AL$1&gt;$C$59,AL$53,MIN(MAX(AL$53,-SUM($D81:AK81,$C81)),0))</f>
        <v>0</v>
      </c>
      <c r="AM81" s="309">
        <f ca="1">IF(AM$1&gt;$C$59,AM$53,MIN(MAX(AM$53,-SUM($D81:AL81,$C81)),0))</f>
        <v>0</v>
      </c>
      <c r="AN81" s="309">
        <f ca="1">IF(AN$1&gt;$C$59,AN$53,MIN(MAX(AN$53,-SUM($D81:AM81,$C81)),0))</f>
        <v>0</v>
      </c>
      <c r="AO81" s="309">
        <f ca="1">IF(AO$1&gt;$C$59,AO$53,MIN(MAX(AO$53,-SUM($D81:AN81,$C81)),0))</f>
        <v>-0.89099999999999113</v>
      </c>
      <c r="AP81" s="309">
        <f ca="1">IF(AP$1&gt;$C$59,AP$53,MIN(MAX(AP$53,-SUM($D81:AO81,$C81)),0))</f>
        <v>-4.1910000000000025</v>
      </c>
      <c r="AQ81" s="309">
        <f ca="1">IF(AQ$1&gt;$C$59,AQ$53,MIN(MAX(AQ$53,-SUM($D81:AP81,$C81)),0))</f>
        <v>0</v>
      </c>
      <c r="AR81" s="309">
        <f ca="1">IF(AR$1&gt;$C$59,AR$53,MIN(MAX(AR$53,-SUM($D81:AQ81,$C81)),0))</f>
        <v>0</v>
      </c>
      <c r="AS81" s="309">
        <f ca="1">IF(AS$1&gt;$C$59,AS$53,MIN(MAX(AS$53,-SUM($D81:AR81,$C81)),0))</f>
        <v>0</v>
      </c>
      <c r="AT81" s="309">
        <f ca="1">IF(AT$1&gt;$C$59,AT$53,MIN(MAX(AT$53,-SUM($D81:AS81,$C81)),0))</f>
        <v>0</v>
      </c>
      <c r="AU81" s="309">
        <f ca="1">IF(AU$1&gt;$C$59,AU$53,MIN(MAX(AU$53,-SUM($D81:AT81,$C81)),0))</f>
        <v>0</v>
      </c>
      <c r="AV81" s="309">
        <f ca="1">IF(AV$1&gt;$C$59,AV$53,MIN(MAX(AV$53,-SUM($D81:AU81,$C81)),0))</f>
        <v>0</v>
      </c>
      <c r="AW81" s="309">
        <f ca="1">IF(AW$1&gt;$C$59,AW$53,MIN(MAX(AW$53,-SUM($D81:AV81,$C81)),0))</f>
        <v>0</v>
      </c>
      <c r="AX81" s="309">
        <f ca="1">IF(AX$1&gt;$C$59,AX$53,MIN(MAX(AX$53,-SUM($D81:AW81,$C81)),0))</f>
        <v>0</v>
      </c>
      <c r="AY81" s="309">
        <f ca="1">IF(AY$1&gt;$C$59,AY$53,MIN(MAX(AY$53,-SUM($D81:AX81,$C81)),0))</f>
        <v>0</v>
      </c>
      <c r="AZ81" s="309">
        <f ca="1">IF(AZ$1&gt;$C$59,AZ$53,MIN(MAX(AZ$53,-SUM($D81:AY81,$C81)),0))</f>
        <v>0</v>
      </c>
      <c r="BA81" s="309">
        <f ca="1">IF(BA$1&gt;$C$59,BA$53,MIN(MAX(BA$53,-SUM($D81:AZ81,$C81)),0))</f>
        <v>0</v>
      </c>
      <c r="BB81" s="309">
        <f ca="1">IF(BB$1&gt;$C$59,BB$53,MIN(MAX(BB$53,-SUM($D81:BA81,$C81)),0))</f>
        <v>0</v>
      </c>
      <c r="BC81" s="309">
        <f ca="1">IF(BC$1&gt;$C$59,BC$53,MIN(MAX(BC$53,-SUM($D81:BB81,$C81)),0))</f>
        <v>0</v>
      </c>
      <c r="BD81" s="309">
        <f ca="1">IF(BD$1&gt;$C$59,BD$53,MIN(MAX(BD$53,-SUM($D81:BC81,$C81)),0))</f>
        <v>0</v>
      </c>
      <c r="BE81" s="309">
        <f ca="1">IF(BE$1&gt;$C$59,BE$53,MIN(MAX(BE$53,-SUM($D81:BD81,$C81)),0))</f>
        <v>0</v>
      </c>
      <c r="BF81" s="309">
        <f ca="1">IF(BF$1&gt;$C$59,BF$53,MIN(MAX(BF$53,-SUM($D81:BE81,$C81)),0))</f>
        <v>0</v>
      </c>
      <c r="BG81" s="309">
        <f ca="1">IF(BG$1&gt;$C$59,BG$53,MIN(MAX(BG$53,-SUM($D81:BF81,$C81)),0))</f>
        <v>0</v>
      </c>
      <c r="BH81" s="309">
        <f ca="1">IF(BH$1&gt;$C$59,BH$53,MIN(MAX(BH$53,-SUM($D81:BG81,$C81)),0))</f>
        <v>0</v>
      </c>
      <c r="BI81" s="309">
        <f ca="1">IF(BI$1&gt;$C$59,BI$53,MIN(MAX(BI$53,-SUM($D81:BH81,$C81)),0))</f>
        <v>-600.59</v>
      </c>
      <c r="BJ81" s="309">
        <f ca="1">IF(BJ$1&gt;$C$59,BJ$53,MIN(MAX(BJ$53,-SUM($D81:BI81,$C81)),0))</f>
        <v>-33.990999999999985</v>
      </c>
      <c r="BK81" s="309">
        <f ca="1">IF(BK$1&gt;$C$59,BK$53,MIN(MAX(BK$53,-SUM($D81:BJ81,$C81)),0))</f>
        <v>-32.39100000000002</v>
      </c>
      <c r="BL81" s="309">
        <f ca="1">IF(BL$1&gt;$C$59,BL$53,MIN(MAX(BL$53,-SUM($D81:BK81,$C81)),0))</f>
        <v>-29.390999999999991</v>
      </c>
      <c r="BM81" s="309">
        <f ca="1">IF(BM$1&gt;$C$59,BM$53,MIN(MAX(BM$53,-SUM($D81:BL81,$C81)),0))</f>
        <v>-15.691000000000003</v>
      </c>
      <c r="BN81" s="309">
        <f ca="1">IF(BN$1&gt;$C$59,BN$53,MIN(MAX(BN$53,-SUM($D81:BM81,$C81)),0))</f>
        <v>-2.7909999999999968</v>
      </c>
      <c r="BO81" s="309">
        <f ca="1">IF(BO$1&gt;$C$59,BO$53,MIN(MAX(BO$53,-SUM($D81:BN81,$C81)),0))</f>
        <v>0</v>
      </c>
      <c r="BP81" s="309">
        <f ca="1">IF(BP$1&gt;$C$59,BP$53,MIN(MAX(BP$53,-SUM($D81:BO81,$C81)),0))</f>
        <v>0</v>
      </c>
      <c r="BQ81" s="309">
        <f ca="1">IF(BQ$1&gt;$C$59,BQ$53,MIN(MAX(BQ$53,-SUM($D81:BP81,$C81)),0))</f>
        <v>0</v>
      </c>
      <c r="BR81" s="309">
        <f ca="1">IF(BR$1&gt;$C$59,BR$53,MIN(MAX(BR$53,-SUM($D81:BQ81,$C81)),0))</f>
        <v>-0.89099999999999113</v>
      </c>
      <c r="BS81" s="309">
        <f ca="1">IF(BS$1&gt;$C$59,BS$53,MIN(MAX(BS$53,-SUM($D81:BR81,$C81)),0))</f>
        <v>-4.1910000000000025</v>
      </c>
      <c r="BT81" s="309">
        <f ca="1">IF(BT$1&gt;$C$59,BT$53,MIN(MAX(BT$53,-SUM($D81:BS81,$C81)),0))</f>
        <v>0</v>
      </c>
      <c r="BU81" s="309">
        <f ca="1">IF(BU$1&gt;$C$59,BU$53,MIN(MAX(BU$53,-SUM($D81:BT81,$C81)),0))</f>
        <v>0</v>
      </c>
      <c r="BV81" s="309">
        <f ca="1">IF(BV$1&gt;$C$59,BV$53,MIN(MAX(BV$53,-SUM($D81:BU81,$C81)),0))</f>
        <v>0</v>
      </c>
      <c r="BW81" s="309">
        <f ca="1">IF(BW$1&gt;$C$59,BW$53,MIN(MAX(BW$53,-SUM($D81:BV81,$C81)),0))</f>
        <v>0</v>
      </c>
      <c r="BX81" s="309">
        <f ca="1">IF(BX$1&gt;$C$59,BX$53,MIN(MAX(BX$53,-SUM($D81:BW81,$C81)),0))</f>
        <v>0</v>
      </c>
      <c r="BY81" s="309">
        <f ca="1">IF(BY$1&gt;$C$59,BY$53,MIN(MAX(BY$53,-SUM($D81:BX81,$C81)),0))</f>
        <v>0</v>
      </c>
      <c r="BZ81" s="309">
        <f ca="1">IF(BZ$1&gt;$C$59,BZ$53,MIN(MAX(BZ$53,-SUM($D81:BY81,$C81)),0))</f>
        <v>0</v>
      </c>
      <c r="CA81" s="309">
        <f ca="1">IF(CA$1&gt;$C$59,CA$53,MIN(MAX(CA$53,-SUM($D81:BZ81,$C81)),0))</f>
        <v>0</v>
      </c>
      <c r="CB81" s="309">
        <f ca="1">IF(CB$1&gt;$C$59,CB$53,MIN(MAX(CB$53,-SUM($D81:CA81,$C81)),0))</f>
        <v>0</v>
      </c>
      <c r="CC81" s="309">
        <f ca="1">IF(CC$1&gt;$C$59,CC$53,MIN(MAX(CC$53,-SUM($D81:CB81,$C81)),0))</f>
        <v>0</v>
      </c>
      <c r="CD81" s="309">
        <f ca="1">IF(CD$1&gt;$C$59,CD$53,MIN(MAX(CD$53,-SUM($D81:CC81,$C81)),0))</f>
        <v>0</v>
      </c>
      <c r="CE81" s="309">
        <f ca="1">IF(CE$1&gt;$C$59,CE$53,MIN(MAX(CE$53,-SUM($D81:CD81,$C81)),0))</f>
        <v>0</v>
      </c>
      <c r="CF81" s="309">
        <f ca="1">IF(CF$1&gt;$C$59,CF$53,MIN(MAX(CF$53,-SUM($D81:CE81,$C81)),0))</f>
        <v>0</v>
      </c>
      <c r="CG81" s="309">
        <f ca="1">IF(CG$1&gt;$C$59,CG$53,MIN(MAX(CG$53,-SUM($D81:CF81,$C81)),0))</f>
        <v>0</v>
      </c>
      <c r="CH81" s="309">
        <f ca="1">IF(CH$1&gt;$C$59,CH$53,MIN(MAX(CH$53,-SUM($D81:CG81,$C81)),0))</f>
        <v>0</v>
      </c>
      <c r="CI81" s="309">
        <f ca="1">IF(CI$1&gt;$C$59,CI$53,MIN(MAX(CI$53,-SUM($D81:CH81,$C81)),0))</f>
        <v>0</v>
      </c>
      <c r="CJ81" s="309">
        <f ca="1">IF(CJ$1&gt;$C$59,CJ$53,MIN(MAX(CJ$53,-SUM($D81:CI81,$C81)),0))</f>
        <v>0</v>
      </c>
      <c r="CK81" s="309">
        <f ca="1">IF(CK$1&gt;$C$59,CK$53,MIN(MAX(CK$53,-SUM($D81:CJ81,$C81)),0))</f>
        <v>0</v>
      </c>
      <c r="CL81" s="309">
        <f ca="1">IF(CL$1&gt;$C$59,CL$53,MIN(MAX(CL$53,-SUM($D81:CK81,$C81)),0))</f>
        <v>-600.59</v>
      </c>
      <c r="CM81" s="309">
        <f ca="1">IF(CM$1&gt;$C$59,CM$53,MIN(MAX(CM$53,-SUM($D81:CL81,$C81)),0))</f>
        <v>-34.390999999999963</v>
      </c>
      <c r="CN81" s="309">
        <f ca="1">IF(CN$1&gt;$C$59,CN$53,MIN(MAX(CN$53,-SUM($D81:CM81,$C81)),0))</f>
        <v>-34.39100000000002</v>
      </c>
      <c r="CO81" s="309">
        <f ca="1">IF(CO$1&gt;$C$59,CO$53,MIN(MAX(CO$53,-SUM($D81:CN81,$C81)),0))</f>
        <v>-34.39100000000002</v>
      </c>
      <c r="CP81" s="309">
        <f ca="1">IF(CP$1&gt;$C$59,CP$53,MIN(MAX(CP$53,-SUM($D81:CO81,$C81)),0))</f>
        <v>-34.390999999999991</v>
      </c>
      <c r="CQ81" s="309">
        <f ca="1">IF(CQ$1&gt;$C$59,CQ$53,MIN(MAX(CQ$53,-SUM($D81:CP81,$C81)),0))</f>
        <v>-34.390999999999991</v>
      </c>
      <c r="CR81" s="309">
        <f ca="1">IF(CR$1&gt;$C$59,CR$53,MIN(MAX(CR$53,-SUM($D81:CQ81,$C81)),0))</f>
        <v>-34.390999999999991</v>
      </c>
      <c r="CS81" s="309">
        <f ca="1">IF(CS$1&gt;$C$59,CS$53,MIN(MAX(CS$53,-SUM($D81:CR81,$C81)),0))</f>
        <v>-34.390999999999991</v>
      </c>
      <c r="CT81" s="309">
        <f ca="1">IF(CT$1&gt;$C$59,CT$53,MIN(MAX(CT$53,-SUM($D81:CS81,$C81)),0))</f>
        <v>-34.39100000000002</v>
      </c>
      <c r="CU81" s="309">
        <f ca="1">IF(CU$1&gt;$C$59,CU$53,MIN(MAX(CU$53,-SUM($D81:CT81,$C81)),0))</f>
        <v>-34.390999999999991</v>
      </c>
      <c r="CV81" s="309">
        <f ca="1">IF(CV$1&gt;$C$59,CV$53,MIN(MAX(CV$53,-SUM($D81:CU81,$C81)),0))</f>
        <v>-34.390999999999991</v>
      </c>
      <c r="CW81" s="309">
        <f ca="1">IF(CW$1&gt;$C$59,CW$53,MIN(MAX(CW$53,-SUM($D81:CV81,$C81)),0))</f>
        <v>0</v>
      </c>
      <c r="CX81" s="309">
        <f ca="1">IF(CX$1&gt;$C$59,CX$53,MIN(MAX(CX$53,-SUM($D81:CW81,$C81)),0))</f>
        <v>0</v>
      </c>
      <c r="CY81" s="309">
        <f ca="1">IF(CY$1&gt;$C$59,CY$53,MIN(MAX(CY$53,-SUM($D81:CX81,$C81)),0))</f>
        <v>0</v>
      </c>
      <c r="CZ81" s="309">
        <f ca="1">IF(CZ$1&gt;$C$59,CZ$53,MIN(MAX(CZ$53,-SUM($D81:CY81,$C81)),0))</f>
        <v>0</v>
      </c>
      <c r="DA81" s="309">
        <f ca="1">IF(DA$1&gt;$C$59,DA$53,MIN(MAX(DA$53,-SUM($D81:CZ81,$C81)),0))</f>
        <v>0</v>
      </c>
      <c r="DB81" s="309">
        <f ca="1">IF(DB$1&gt;$C$59,DB$53,MIN(MAX(DB$53,-SUM($D81:DA81,$C81)),0))</f>
        <v>0</v>
      </c>
      <c r="DC81" s="309">
        <f ca="1">IF(DC$1&gt;$C$59,DC$53,MIN(MAX(DC$53,-SUM($D81:DB81,$C81)),0))</f>
        <v>0</v>
      </c>
      <c r="DD81" s="309">
        <f ca="1">IF(DD$1&gt;$C$59,DD$53,MIN(MAX(DD$53,-SUM($D81:DC81,$C81)),0))</f>
        <v>0</v>
      </c>
      <c r="DE81" s="309">
        <f ca="1">IF(DE$1&gt;$C$59,DE$53,MIN(MAX(DE$53,-SUM($D81:DD81,$C81)),0))</f>
        <v>0</v>
      </c>
      <c r="DF81" s="309">
        <f ca="1">IF(DF$1&gt;$C$59,DF$53,MIN(MAX(DF$53,-SUM($D81:DE81,$C81)),0))</f>
        <v>0</v>
      </c>
      <c r="DG81" s="309">
        <f ca="1">IF(DG$1&gt;$C$59,DG$53,MIN(MAX(DG$53,-SUM($D81:DF81,$C81)),0))</f>
        <v>0</v>
      </c>
      <c r="DH81" s="309">
        <f ca="1">IF(DH$1&gt;$C$59,DH$53,MIN(MAX(DH$53,-SUM($D81:DG81,$C81)),0))</f>
        <v>0</v>
      </c>
      <c r="DI81" s="309">
        <f ca="1">IF(DI$1&gt;$C$59,DI$53,MIN(MAX(DI$53,-SUM($D81:DH81,$C81)),0))</f>
        <v>0</v>
      </c>
    </row>
    <row r="82" spans="2:113" outlineLevel="3">
      <c r="B82">
        <v>15</v>
      </c>
      <c r="C82" s="21" cm="1">
        <f t="array" aca="1" ref="C82" ca="1">$C$56-INDEX($D$47:$CO$47,1,$B82-1)</f>
        <v>561.29999999999995</v>
      </c>
      <c r="D82" s="337">
        <v>0</v>
      </c>
      <c r="E82" s="309">
        <f ca="1">IF(E$1&gt;$C$59,E$53,MIN(MAX(E$53,-SUM($D82:D82,$C82)),0))</f>
        <v>0</v>
      </c>
      <c r="F82" s="309">
        <f ca="1">IF(F$1&gt;$C$59,F$53,MIN(MAX(F$53,-SUM($D82:E82,$C82)),0))</f>
        <v>0</v>
      </c>
      <c r="G82" s="309">
        <f ca="1">IF(G$1&gt;$C$59,G$53,MIN(MAX(G$53,-SUM($D82:F82,$C82)),0))</f>
        <v>0</v>
      </c>
      <c r="H82" s="309">
        <f ca="1">IF(H$1&gt;$C$59,H$53,MIN(MAX(H$53,-SUM($D82:G82,$C82)),0))</f>
        <v>0</v>
      </c>
      <c r="I82" s="309">
        <f ca="1">IF(I$1&gt;$C$59,I$53,MIN(MAX(I$53,-SUM($D82:H82,$C82)),0))</f>
        <v>0</v>
      </c>
      <c r="J82" s="309">
        <f ca="1">IF(J$1&gt;$C$59,J$53,MIN(MAX(J$53,-SUM($D82:I82,$C82)),0))</f>
        <v>0</v>
      </c>
      <c r="K82" s="309">
        <f ca="1">IF(K$1&gt;$C$59,K$53,MIN(MAX(K$53,-SUM($D82:J82,$C82)),0))</f>
        <v>0</v>
      </c>
      <c r="L82" s="309">
        <f ca="1">IF(L$1&gt;$C$59,L$53,MIN(MAX(L$53,-SUM($D82:K82,$C82)),0))</f>
        <v>0</v>
      </c>
      <c r="M82" s="309">
        <f ca="1">IF(M$1&gt;$C$59,M$53,MIN(MAX(M$53,-SUM($D82:L82,$C82)),0))</f>
        <v>0</v>
      </c>
      <c r="N82" s="309">
        <f ca="1">IF(N$1&gt;$C$59,N$53,MIN(MAX(N$53,-SUM($D82:M82,$C82)),0))</f>
        <v>0</v>
      </c>
      <c r="O82" s="309">
        <f ca="1">IF(O$1&gt;$C$59,O$53,MIN(MAX(O$53,-SUM($D82:N82,$C82)),0))</f>
        <v>0</v>
      </c>
      <c r="P82" s="309">
        <f ca="1">IF(P$1&gt;$C$59,P$53,MIN(MAX(P$53,-SUM($D82:O82,$C82)),0))</f>
        <v>0</v>
      </c>
      <c r="Q82" s="309">
        <f ca="1">IF(Q$1&gt;$C$59,Q$53,MIN(MAX(Q$53,-SUM($D82:P82,$C82)),0))</f>
        <v>0</v>
      </c>
      <c r="R82" s="309">
        <f ca="1">IF(R$1&gt;$C$59,R$53,MIN(MAX(R$53,-SUM($D82:Q82,$C82)),0))</f>
        <v>0</v>
      </c>
      <c r="S82" s="309">
        <f ca="1">IF(S$1&gt;$C$59,S$53,MIN(MAX(S$53,-SUM($D82:R82,$C82)),0))</f>
        <v>0</v>
      </c>
      <c r="T82" s="309">
        <f ca="1">IF(T$1&gt;$C$59,T$53,MIN(MAX(T$53,-SUM($D82:S82,$C82)),0))</f>
        <v>0</v>
      </c>
      <c r="U82" s="309">
        <f ca="1">IF(U$1&gt;$C$59,U$53,MIN(MAX(U$53,-SUM($D82:T82,$C82)),0))</f>
        <v>0</v>
      </c>
      <c r="V82" s="309">
        <f ca="1">IF(V$1&gt;$C$59,V$53,MIN(MAX(V$53,-SUM($D82:U82,$C82)),0))</f>
        <v>0</v>
      </c>
      <c r="W82" s="309">
        <f ca="1">IF(W$1&gt;$C$59,W$53,MIN(MAX(W$53,-SUM($D82:V82,$C82)),0))</f>
        <v>0</v>
      </c>
      <c r="X82" s="309">
        <f ca="1">IF(X$1&gt;$C$59,X$53,MIN(MAX(X$53,-SUM($D82:W82,$C82)),0))</f>
        <v>0</v>
      </c>
      <c r="Y82" s="309">
        <f ca="1">IF(Y$1&gt;$C$59,Y$53,MIN(MAX(Y$53,-SUM($D82:X82,$C82)),0))</f>
        <v>0</v>
      </c>
      <c r="Z82" s="309">
        <f ca="1">IF(Z$1&gt;$C$59,Z$53,MIN(MAX(Z$53,-SUM($D82:Y82,$C82)),0))</f>
        <v>0</v>
      </c>
      <c r="AA82" s="309">
        <f ca="1">IF(AA$1&gt;$C$59,AA$53,MIN(MAX(AA$53,-SUM($D82:Z82,$C82)),0))</f>
        <v>0</v>
      </c>
      <c r="AB82" s="309">
        <f ca="1">IF(AB$1&gt;$C$59,AB$53,MIN(MAX(AB$53,-SUM($D82:AA82,$C82)),0))</f>
        <v>0</v>
      </c>
      <c r="AC82" s="309">
        <f ca="1">IF(AC$1&gt;$C$59,AC$53,MIN(MAX(AC$53,-SUM($D82:AB82,$C82)),0))</f>
        <v>0</v>
      </c>
      <c r="AD82" s="309">
        <f ca="1">IF(AD$1&gt;$C$59,AD$53,MIN(MAX(AD$53,-SUM($D82:AC82,$C82)),0))</f>
        <v>0</v>
      </c>
      <c r="AE82" s="309">
        <f ca="1">IF(AE$1&gt;$C$59,AE$53,MIN(MAX(AE$53,-SUM($D82:AD82,$C82)),0))</f>
        <v>0</v>
      </c>
      <c r="AF82" s="309">
        <f ca="1">IF(AF$1&gt;$C$59,AF$53,MIN(MAX(AF$53,-SUM($D82:AE82,$C82)),0))</f>
        <v>-561.29999999999995</v>
      </c>
      <c r="AG82" s="309">
        <f ca="1">IF(AG$1&gt;$C$59,AG$53,MIN(MAX(AG$53,-SUM($D82:AF82,$C82)),0))</f>
        <v>0</v>
      </c>
      <c r="AH82" s="309">
        <f ca="1">IF(AH$1&gt;$C$59,AH$53,MIN(MAX(AH$53,-SUM($D82:AG82,$C82)),0))</f>
        <v>0</v>
      </c>
      <c r="AI82" s="309">
        <f ca="1">IF(AI$1&gt;$C$59,AI$53,MIN(MAX(AI$53,-SUM($D82:AH82,$C82)),0))</f>
        <v>0</v>
      </c>
      <c r="AJ82" s="309">
        <f ca="1">IF(AJ$1&gt;$C$59,AJ$53,MIN(MAX(AJ$53,-SUM($D82:AI82,$C82)),0))</f>
        <v>0</v>
      </c>
      <c r="AK82" s="309">
        <f ca="1">IF(AK$1&gt;$C$59,AK$53,MIN(MAX(AK$53,-SUM($D82:AJ82,$C82)),0))</f>
        <v>0</v>
      </c>
      <c r="AL82" s="309">
        <f ca="1">IF(AL$1&gt;$C$59,AL$53,MIN(MAX(AL$53,-SUM($D82:AK82,$C82)),0))</f>
        <v>0</v>
      </c>
      <c r="AM82" s="309">
        <f ca="1">IF(AM$1&gt;$C$59,AM$53,MIN(MAX(AM$53,-SUM($D82:AL82,$C82)),0))</f>
        <v>0</v>
      </c>
      <c r="AN82" s="309">
        <f ca="1">IF(AN$1&gt;$C$59,AN$53,MIN(MAX(AN$53,-SUM($D82:AM82,$C82)),0))</f>
        <v>0</v>
      </c>
      <c r="AO82" s="309">
        <f ca="1">IF(AO$1&gt;$C$59,AO$53,MIN(MAX(AO$53,-SUM($D82:AN82,$C82)),0))</f>
        <v>-0.89099999999999113</v>
      </c>
      <c r="AP82" s="309">
        <f ca="1">IF(AP$1&gt;$C$59,AP$53,MIN(MAX(AP$53,-SUM($D82:AO82,$C82)),0))</f>
        <v>-4.1910000000000025</v>
      </c>
      <c r="AQ82" s="309">
        <f ca="1">IF(AQ$1&gt;$C$59,AQ$53,MIN(MAX(AQ$53,-SUM($D82:AP82,$C82)),0))</f>
        <v>0</v>
      </c>
      <c r="AR82" s="309">
        <f ca="1">IF(AR$1&gt;$C$59,AR$53,MIN(MAX(AR$53,-SUM($D82:AQ82,$C82)),0))</f>
        <v>0</v>
      </c>
      <c r="AS82" s="309">
        <f ca="1">IF(AS$1&gt;$C$59,AS$53,MIN(MAX(AS$53,-SUM($D82:AR82,$C82)),0))</f>
        <v>0</v>
      </c>
      <c r="AT82" s="309">
        <f ca="1">IF(AT$1&gt;$C$59,AT$53,MIN(MAX(AT$53,-SUM($D82:AS82,$C82)),0))</f>
        <v>0</v>
      </c>
      <c r="AU82" s="309">
        <f ca="1">IF(AU$1&gt;$C$59,AU$53,MIN(MAX(AU$53,-SUM($D82:AT82,$C82)),0))</f>
        <v>0</v>
      </c>
      <c r="AV82" s="309">
        <f ca="1">IF(AV$1&gt;$C$59,AV$53,MIN(MAX(AV$53,-SUM($D82:AU82,$C82)),0))</f>
        <v>0</v>
      </c>
      <c r="AW82" s="309">
        <f ca="1">IF(AW$1&gt;$C$59,AW$53,MIN(MAX(AW$53,-SUM($D82:AV82,$C82)),0))</f>
        <v>0</v>
      </c>
      <c r="AX82" s="309">
        <f ca="1">IF(AX$1&gt;$C$59,AX$53,MIN(MAX(AX$53,-SUM($D82:AW82,$C82)),0))</f>
        <v>0</v>
      </c>
      <c r="AY82" s="309">
        <f ca="1">IF(AY$1&gt;$C$59,AY$53,MIN(MAX(AY$53,-SUM($D82:AX82,$C82)),0))</f>
        <v>0</v>
      </c>
      <c r="AZ82" s="309">
        <f ca="1">IF(AZ$1&gt;$C$59,AZ$53,MIN(MAX(AZ$53,-SUM($D82:AY82,$C82)),0))</f>
        <v>0</v>
      </c>
      <c r="BA82" s="309">
        <f ca="1">IF(BA$1&gt;$C$59,BA$53,MIN(MAX(BA$53,-SUM($D82:AZ82,$C82)),0))</f>
        <v>0</v>
      </c>
      <c r="BB82" s="309">
        <f ca="1">IF(BB$1&gt;$C$59,BB$53,MIN(MAX(BB$53,-SUM($D82:BA82,$C82)),0))</f>
        <v>0</v>
      </c>
      <c r="BC82" s="309">
        <f ca="1">IF(BC$1&gt;$C$59,BC$53,MIN(MAX(BC$53,-SUM($D82:BB82,$C82)),0))</f>
        <v>0</v>
      </c>
      <c r="BD82" s="309">
        <f ca="1">IF(BD$1&gt;$C$59,BD$53,MIN(MAX(BD$53,-SUM($D82:BC82,$C82)),0))</f>
        <v>0</v>
      </c>
      <c r="BE82" s="309">
        <f ca="1">IF(BE$1&gt;$C$59,BE$53,MIN(MAX(BE$53,-SUM($D82:BD82,$C82)),0))</f>
        <v>0</v>
      </c>
      <c r="BF82" s="309">
        <f ca="1">IF(BF$1&gt;$C$59,BF$53,MIN(MAX(BF$53,-SUM($D82:BE82,$C82)),0))</f>
        <v>0</v>
      </c>
      <c r="BG82" s="309">
        <f ca="1">IF(BG$1&gt;$C$59,BG$53,MIN(MAX(BG$53,-SUM($D82:BF82,$C82)),0))</f>
        <v>0</v>
      </c>
      <c r="BH82" s="309">
        <f ca="1">IF(BH$1&gt;$C$59,BH$53,MIN(MAX(BH$53,-SUM($D82:BG82,$C82)),0))</f>
        <v>0</v>
      </c>
      <c r="BI82" s="309">
        <f ca="1">IF(BI$1&gt;$C$59,BI$53,MIN(MAX(BI$53,-SUM($D82:BH82,$C82)),0))</f>
        <v>-600.59</v>
      </c>
      <c r="BJ82" s="309">
        <f ca="1">IF(BJ$1&gt;$C$59,BJ$53,MIN(MAX(BJ$53,-SUM($D82:BI82,$C82)),0))</f>
        <v>-33.990999999999985</v>
      </c>
      <c r="BK82" s="309">
        <f ca="1">IF(BK$1&gt;$C$59,BK$53,MIN(MAX(BK$53,-SUM($D82:BJ82,$C82)),0))</f>
        <v>-32.39100000000002</v>
      </c>
      <c r="BL82" s="309">
        <f ca="1">IF(BL$1&gt;$C$59,BL$53,MIN(MAX(BL$53,-SUM($D82:BK82,$C82)),0))</f>
        <v>-29.390999999999991</v>
      </c>
      <c r="BM82" s="309">
        <f ca="1">IF(BM$1&gt;$C$59,BM$53,MIN(MAX(BM$53,-SUM($D82:BL82,$C82)),0))</f>
        <v>-15.691000000000003</v>
      </c>
      <c r="BN82" s="309">
        <f ca="1">IF(BN$1&gt;$C$59,BN$53,MIN(MAX(BN$53,-SUM($D82:BM82,$C82)),0))</f>
        <v>-2.7909999999999968</v>
      </c>
      <c r="BO82" s="309">
        <f ca="1">IF(BO$1&gt;$C$59,BO$53,MIN(MAX(BO$53,-SUM($D82:BN82,$C82)),0))</f>
        <v>0</v>
      </c>
      <c r="BP82" s="309">
        <f ca="1">IF(BP$1&gt;$C$59,BP$53,MIN(MAX(BP$53,-SUM($D82:BO82,$C82)),0))</f>
        <v>0</v>
      </c>
      <c r="BQ82" s="309">
        <f ca="1">IF(BQ$1&gt;$C$59,BQ$53,MIN(MAX(BQ$53,-SUM($D82:BP82,$C82)),0))</f>
        <v>0</v>
      </c>
      <c r="BR82" s="309">
        <f ca="1">IF(BR$1&gt;$C$59,BR$53,MIN(MAX(BR$53,-SUM($D82:BQ82,$C82)),0))</f>
        <v>-0.89099999999999113</v>
      </c>
      <c r="BS82" s="309">
        <f ca="1">IF(BS$1&gt;$C$59,BS$53,MIN(MAX(BS$53,-SUM($D82:BR82,$C82)),0))</f>
        <v>-4.1910000000000025</v>
      </c>
      <c r="BT82" s="309">
        <f ca="1">IF(BT$1&gt;$C$59,BT$53,MIN(MAX(BT$53,-SUM($D82:BS82,$C82)),0))</f>
        <v>0</v>
      </c>
      <c r="BU82" s="309">
        <f ca="1">IF(BU$1&gt;$C$59,BU$53,MIN(MAX(BU$53,-SUM($D82:BT82,$C82)),0))</f>
        <v>0</v>
      </c>
      <c r="BV82" s="309">
        <f ca="1">IF(BV$1&gt;$C$59,BV$53,MIN(MAX(BV$53,-SUM($D82:BU82,$C82)),0))</f>
        <v>0</v>
      </c>
      <c r="BW82" s="309">
        <f ca="1">IF(BW$1&gt;$C$59,BW$53,MIN(MAX(BW$53,-SUM($D82:BV82,$C82)),0))</f>
        <v>0</v>
      </c>
      <c r="BX82" s="309">
        <f ca="1">IF(BX$1&gt;$C$59,BX$53,MIN(MAX(BX$53,-SUM($D82:BW82,$C82)),0))</f>
        <v>0</v>
      </c>
      <c r="BY82" s="309">
        <f ca="1">IF(BY$1&gt;$C$59,BY$53,MIN(MAX(BY$53,-SUM($D82:BX82,$C82)),0))</f>
        <v>0</v>
      </c>
      <c r="BZ82" s="309">
        <f ca="1">IF(BZ$1&gt;$C$59,BZ$53,MIN(MAX(BZ$53,-SUM($D82:BY82,$C82)),0))</f>
        <v>0</v>
      </c>
      <c r="CA82" s="309">
        <f ca="1">IF(CA$1&gt;$C$59,CA$53,MIN(MAX(CA$53,-SUM($D82:BZ82,$C82)),0))</f>
        <v>0</v>
      </c>
      <c r="CB82" s="309">
        <f ca="1">IF(CB$1&gt;$C$59,CB$53,MIN(MAX(CB$53,-SUM($D82:CA82,$C82)),0))</f>
        <v>0</v>
      </c>
      <c r="CC82" s="309">
        <f ca="1">IF(CC$1&gt;$C$59,CC$53,MIN(MAX(CC$53,-SUM($D82:CB82,$C82)),0))</f>
        <v>0</v>
      </c>
      <c r="CD82" s="309">
        <f ca="1">IF(CD$1&gt;$C$59,CD$53,MIN(MAX(CD$53,-SUM($D82:CC82,$C82)),0))</f>
        <v>0</v>
      </c>
      <c r="CE82" s="309">
        <f ca="1">IF(CE$1&gt;$C$59,CE$53,MIN(MAX(CE$53,-SUM($D82:CD82,$C82)),0))</f>
        <v>0</v>
      </c>
      <c r="CF82" s="309">
        <f ca="1">IF(CF$1&gt;$C$59,CF$53,MIN(MAX(CF$53,-SUM($D82:CE82,$C82)),0))</f>
        <v>0</v>
      </c>
      <c r="CG82" s="309">
        <f ca="1">IF(CG$1&gt;$C$59,CG$53,MIN(MAX(CG$53,-SUM($D82:CF82,$C82)),0))</f>
        <v>0</v>
      </c>
      <c r="CH82" s="309">
        <f ca="1">IF(CH$1&gt;$C$59,CH$53,MIN(MAX(CH$53,-SUM($D82:CG82,$C82)),0))</f>
        <v>0</v>
      </c>
      <c r="CI82" s="309">
        <f ca="1">IF(CI$1&gt;$C$59,CI$53,MIN(MAX(CI$53,-SUM($D82:CH82,$C82)),0))</f>
        <v>0</v>
      </c>
      <c r="CJ82" s="309">
        <f ca="1">IF(CJ$1&gt;$C$59,CJ$53,MIN(MAX(CJ$53,-SUM($D82:CI82,$C82)),0))</f>
        <v>0</v>
      </c>
      <c r="CK82" s="309">
        <f ca="1">IF(CK$1&gt;$C$59,CK$53,MIN(MAX(CK$53,-SUM($D82:CJ82,$C82)),0))</f>
        <v>0</v>
      </c>
      <c r="CL82" s="309">
        <f ca="1">IF(CL$1&gt;$C$59,CL$53,MIN(MAX(CL$53,-SUM($D82:CK82,$C82)),0))</f>
        <v>-600.59</v>
      </c>
      <c r="CM82" s="309">
        <f ca="1">IF(CM$1&gt;$C$59,CM$53,MIN(MAX(CM$53,-SUM($D82:CL82,$C82)),0))</f>
        <v>-34.390999999999963</v>
      </c>
      <c r="CN82" s="309">
        <f ca="1">IF(CN$1&gt;$C$59,CN$53,MIN(MAX(CN$53,-SUM($D82:CM82,$C82)),0))</f>
        <v>-34.39100000000002</v>
      </c>
      <c r="CO82" s="309">
        <f ca="1">IF(CO$1&gt;$C$59,CO$53,MIN(MAX(CO$53,-SUM($D82:CN82,$C82)),0))</f>
        <v>-34.39100000000002</v>
      </c>
      <c r="CP82" s="309">
        <f ca="1">IF(CP$1&gt;$C$59,CP$53,MIN(MAX(CP$53,-SUM($D82:CO82,$C82)),0))</f>
        <v>-34.390999999999991</v>
      </c>
      <c r="CQ82" s="309">
        <f ca="1">IF(CQ$1&gt;$C$59,CQ$53,MIN(MAX(CQ$53,-SUM($D82:CP82,$C82)),0))</f>
        <v>-34.390999999999991</v>
      </c>
      <c r="CR82" s="309">
        <f ca="1">IF(CR$1&gt;$C$59,CR$53,MIN(MAX(CR$53,-SUM($D82:CQ82,$C82)),0))</f>
        <v>-34.390999999999991</v>
      </c>
      <c r="CS82" s="309">
        <f ca="1">IF(CS$1&gt;$C$59,CS$53,MIN(MAX(CS$53,-SUM($D82:CR82,$C82)),0))</f>
        <v>-34.390999999999991</v>
      </c>
      <c r="CT82" s="309">
        <f ca="1">IF(CT$1&gt;$C$59,CT$53,MIN(MAX(CT$53,-SUM($D82:CS82,$C82)),0))</f>
        <v>-34.39100000000002</v>
      </c>
      <c r="CU82" s="309">
        <f ca="1">IF(CU$1&gt;$C$59,CU$53,MIN(MAX(CU$53,-SUM($D82:CT82,$C82)),0))</f>
        <v>-34.390999999999991</v>
      </c>
      <c r="CV82" s="309">
        <f ca="1">IF(CV$1&gt;$C$59,CV$53,MIN(MAX(CV$53,-SUM($D82:CU82,$C82)),0))</f>
        <v>-34.390999999999991</v>
      </c>
      <c r="CW82" s="309">
        <f ca="1">IF(CW$1&gt;$C$59,CW$53,MIN(MAX(CW$53,-SUM($D82:CV82,$C82)),0))</f>
        <v>0</v>
      </c>
      <c r="CX82" s="309">
        <f ca="1">IF(CX$1&gt;$C$59,CX$53,MIN(MAX(CX$53,-SUM($D82:CW82,$C82)),0))</f>
        <v>0</v>
      </c>
      <c r="CY82" s="309">
        <f ca="1">IF(CY$1&gt;$C$59,CY$53,MIN(MAX(CY$53,-SUM($D82:CX82,$C82)),0))</f>
        <v>0</v>
      </c>
      <c r="CZ82" s="309">
        <f ca="1">IF(CZ$1&gt;$C$59,CZ$53,MIN(MAX(CZ$53,-SUM($D82:CY82,$C82)),0))</f>
        <v>0</v>
      </c>
      <c r="DA82" s="309">
        <f ca="1">IF(DA$1&gt;$C$59,DA$53,MIN(MAX(DA$53,-SUM($D82:CZ82,$C82)),0))</f>
        <v>0</v>
      </c>
      <c r="DB82" s="309">
        <f ca="1">IF(DB$1&gt;$C$59,DB$53,MIN(MAX(DB$53,-SUM($D82:DA82,$C82)),0))</f>
        <v>0</v>
      </c>
      <c r="DC82" s="309">
        <f ca="1">IF(DC$1&gt;$C$59,DC$53,MIN(MAX(DC$53,-SUM($D82:DB82,$C82)),0))</f>
        <v>0</v>
      </c>
      <c r="DD82" s="309">
        <f ca="1">IF(DD$1&gt;$C$59,DD$53,MIN(MAX(DD$53,-SUM($D82:DC82,$C82)),0))</f>
        <v>0</v>
      </c>
      <c r="DE82" s="309">
        <f ca="1">IF(DE$1&gt;$C$59,DE$53,MIN(MAX(DE$53,-SUM($D82:DD82,$C82)),0))</f>
        <v>0</v>
      </c>
      <c r="DF82" s="309">
        <f ca="1">IF(DF$1&gt;$C$59,DF$53,MIN(MAX(DF$53,-SUM($D82:DE82,$C82)),0))</f>
        <v>0</v>
      </c>
      <c r="DG82" s="309">
        <f ca="1">IF(DG$1&gt;$C$59,DG$53,MIN(MAX(DG$53,-SUM($D82:DF82,$C82)),0))</f>
        <v>0</v>
      </c>
      <c r="DH82" s="309">
        <f ca="1">IF(DH$1&gt;$C$59,DH$53,MIN(MAX(DH$53,-SUM($D82:DG82,$C82)),0))</f>
        <v>0</v>
      </c>
      <c r="DI82" s="309">
        <f ca="1">IF(DI$1&gt;$C$59,DI$53,MIN(MAX(DI$53,-SUM($D82:DH82,$C82)),0))</f>
        <v>0</v>
      </c>
    </row>
    <row r="83" spans="2:113" outlineLevel="3">
      <c r="B83">
        <v>16</v>
      </c>
      <c r="C83" s="21" cm="1">
        <f t="array" aca="1" ref="C83" ca="1">$C$56-INDEX($D$47:$CO$47,1,$B83-1)</f>
        <v>523.1</v>
      </c>
      <c r="D83" s="337">
        <v>0</v>
      </c>
      <c r="E83" s="309">
        <f ca="1">IF(E$1&gt;$C$59,E$53,MIN(MAX(E$53,-SUM($D83:D83,$C83)),0))</f>
        <v>0</v>
      </c>
      <c r="F83" s="309">
        <f ca="1">IF(F$1&gt;$C$59,F$53,MIN(MAX(F$53,-SUM($D83:E83,$C83)),0))</f>
        <v>0</v>
      </c>
      <c r="G83" s="309">
        <f ca="1">IF(G$1&gt;$C$59,G$53,MIN(MAX(G$53,-SUM($D83:F83,$C83)),0))</f>
        <v>0</v>
      </c>
      <c r="H83" s="309">
        <f ca="1">IF(H$1&gt;$C$59,H$53,MIN(MAX(H$53,-SUM($D83:G83,$C83)),0))</f>
        <v>0</v>
      </c>
      <c r="I83" s="309">
        <f ca="1">IF(I$1&gt;$C$59,I$53,MIN(MAX(I$53,-SUM($D83:H83,$C83)),0))</f>
        <v>0</v>
      </c>
      <c r="J83" s="309">
        <f ca="1">IF(J$1&gt;$C$59,J$53,MIN(MAX(J$53,-SUM($D83:I83,$C83)),0))</f>
        <v>0</v>
      </c>
      <c r="K83" s="309">
        <f ca="1">IF(K$1&gt;$C$59,K$53,MIN(MAX(K$53,-SUM($D83:J83,$C83)),0))</f>
        <v>0</v>
      </c>
      <c r="L83" s="309">
        <f ca="1">IF(L$1&gt;$C$59,L$53,MIN(MAX(L$53,-SUM($D83:K83,$C83)),0))</f>
        <v>0</v>
      </c>
      <c r="M83" s="309">
        <f ca="1">IF(M$1&gt;$C$59,M$53,MIN(MAX(M$53,-SUM($D83:L83,$C83)),0))</f>
        <v>0</v>
      </c>
      <c r="N83" s="309">
        <f ca="1">IF(N$1&gt;$C$59,N$53,MIN(MAX(N$53,-SUM($D83:M83,$C83)),0))</f>
        <v>0</v>
      </c>
      <c r="O83" s="309">
        <f ca="1">IF(O$1&gt;$C$59,O$53,MIN(MAX(O$53,-SUM($D83:N83,$C83)),0))</f>
        <v>0</v>
      </c>
      <c r="P83" s="309">
        <f ca="1">IF(P$1&gt;$C$59,P$53,MIN(MAX(P$53,-SUM($D83:O83,$C83)),0))</f>
        <v>0</v>
      </c>
      <c r="Q83" s="309">
        <f ca="1">IF(Q$1&gt;$C$59,Q$53,MIN(MAX(Q$53,-SUM($D83:P83,$C83)),0))</f>
        <v>0</v>
      </c>
      <c r="R83" s="309">
        <f ca="1">IF(R$1&gt;$C$59,R$53,MIN(MAX(R$53,-SUM($D83:Q83,$C83)),0))</f>
        <v>0</v>
      </c>
      <c r="S83" s="309">
        <f ca="1">IF(S$1&gt;$C$59,S$53,MIN(MAX(S$53,-SUM($D83:R83,$C83)),0))</f>
        <v>0</v>
      </c>
      <c r="T83" s="309">
        <f ca="1">IF(T$1&gt;$C$59,T$53,MIN(MAX(T$53,-SUM($D83:S83,$C83)),0))</f>
        <v>0</v>
      </c>
      <c r="U83" s="309">
        <f ca="1">IF(U$1&gt;$C$59,U$53,MIN(MAX(U$53,-SUM($D83:T83,$C83)),0))</f>
        <v>0</v>
      </c>
      <c r="V83" s="309">
        <f ca="1">IF(V$1&gt;$C$59,V$53,MIN(MAX(V$53,-SUM($D83:U83,$C83)),0))</f>
        <v>0</v>
      </c>
      <c r="W83" s="309">
        <f ca="1">IF(W$1&gt;$C$59,W$53,MIN(MAX(W$53,-SUM($D83:V83,$C83)),0))</f>
        <v>0</v>
      </c>
      <c r="X83" s="309">
        <f ca="1">IF(X$1&gt;$C$59,X$53,MIN(MAX(X$53,-SUM($D83:W83,$C83)),0))</f>
        <v>0</v>
      </c>
      <c r="Y83" s="309">
        <f ca="1">IF(Y$1&gt;$C$59,Y$53,MIN(MAX(Y$53,-SUM($D83:X83,$C83)),0))</f>
        <v>0</v>
      </c>
      <c r="Z83" s="309">
        <f ca="1">IF(Z$1&gt;$C$59,Z$53,MIN(MAX(Z$53,-SUM($D83:Y83,$C83)),0))</f>
        <v>0</v>
      </c>
      <c r="AA83" s="309">
        <f ca="1">IF(AA$1&gt;$C$59,AA$53,MIN(MAX(AA$53,-SUM($D83:Z83,$C83)),0))</f>
        <v>0</v>
      </c>
      <c r="AB83" s="309">
        <f ca="1">IF(AB$1&gt;$C$59,AB$53,MIN(MAX(AB$53,-SUM($D83:AA83,$C83)),0))</f>
        <v>0</v>
      </c>
      <c r="AC83" s="309">
        <f ca="1">IF(AC$1&gt;$C$59,AC$53,MIN(MAX(AC$53,-SUM($D83:AB83,$C83)),0))</f>
        <v>0</v>
      </c>
      <c r="AD83" s="309">
        <f ca="1">IF(AD$1&gt;$C$59,AD$53,MIN(MAX(AD$53,-SUM($D83:AC83,$C83)),0))</f>
        <v>0</v>
      </c>
      <c r="AE83" s="309">
        <f ca="1">IF(AE$1&gt;$C$59,AE$53,MIN(MAX(AE$53,-SUM($D83:AD83,$C83)),0))</f>
        <v>0</v>
      </c>
      <c r="AF83" s="309">
        <f ca="1">IF(AF$1&gt;$C$59,AF$53,MIN(MAX(AF$53,-SUM($D83:AE83,$C83)),0))</f>
        <v>-523.1</v>
      </c>
      <c r="AG83" s="309">
        <f ca="1">IF(AG$1&gt;$C$59,AG$53,MIN(MAX(AG$53,-SUM($D83:AF83,$C83)),0))</f>
        <v>0</v>
      </c>
      <c r="AH83" s="309">
        <f ca="1">IF(AH$1&gt;$C$59,AH$53,MIN(MAX(AH$53,-SUM($D83:AG83,$C83)),0))</f>
        <v>0</v>
      </c>
      <c r="AI83" s="309">
        <f ca="1">IF(AI$1&gt;$C$59,AI$53,MIN(MAX(AI$53,-SUM($D83:AH83,$C83)),0))</f>
        <v>0</v>
      </c>
      <c r="AJ83" s="309">
        <f ca="1">IF(AJ$1&gt;$C$59,AJ$53,MIN(MAX(AJ$53,-SUM($D83:AI83,$C83)),0))</f>
        <v>0</v>
      </c>
      <c r="AK83" s="309">
        <f ca="1">IF(AK$1&gt;$C$59,AK$53,MIN(MAX(AK$53,-SUM($D83:AJ83,$C83)),0))</f>
        <v>0</v>
      </c>
      <c r="AL83" s="309">
        <f ca="1">IF(AL$1&gt;$C$59,AL$53,MIN(MAX(AL$53,-SUM($D83:AK83,$C83)),0))</f>
        <v>0</v>
      </c>
      <c r="AM83" s="309">
        <f ca="1">IF(AM$1&gt;$C$59,AM$53,MIN(MAX(AM$53,-SUM($D83:AL83,$C83)),0))</f>
        <v>0</v>
      </c>
      <c r="AN83" s="309">
        <f ca="1">IF(AN$1&gt;$C$59,AN$53,MIN(MAX(AN$53,-SUM($D83:AM83,$C83)),0))</f>
        <v>0</v>
      </c>
      <c r="AO83" s="309">
        <f ca="1">IF(AO$1&gt;$C$59,AO$53,MIN(MAX(AO$53,-SUM($D83:AN83,$C83)),0))</f>
        <v>-0.89099999999999113</v>
      </c>
      <c r="AP83" s="309">
        <f ca="1">IF(AP$1&gt;$C$59,AP$53,MIN(MAX(AP$53,-SUM($D83:AO83,$C83)),0))</f>
        <v>-4.1910000000000025</v>
      </c>
      <c r="AQ83" s="309">
        <f ca="1">IF(AQ$1&gt;$C$59,AQ$53,MIN(MAX(AQ$53,-SUM($D83:AP83,$C83)),0))</f>
        <v>0</v>
      </c>
      <c r="AR83" s="309">
        <f ca="1">IF(AR$1&gt;$C$59,AR$53,MIN(MAX(AR$53,-SUM($D83:AQ83,$C83)),0))</f>
        <v>0</v>
      </c>
      <c r="AS83" s="309">
        <f ca="1">IF(AS$1&gt;$C$59,AS$53,MIN(MAX(AS$53,-SUM($D83:AR83,$C83)),0))</f>
        <v>0</v>
      </c>
      <c r="AT83" s="309">
        <f ca="1">IF(AT$1&gt;$C$59,AT$53,MIN(MAX(AT$53,-SUM($D83:AS83,$C83)),0))</f>
        <v>0</v>
      </c>
      <c r="AU83" s="309">
        <f ca="1">IF(AU$1&gt;$C$59,AU$53,MIN(MAX(AU$53,-SUM($D83:AT83,$C83)),0))</f>
        <v>0</v>
      </c>
      <c r="AV83" s="309">
        <f ca="1">IF(AV$1&gt;$C$59,AV$53,MIN(MAX(AV$53,-SUM($D83:AU83,$C83)),0))</f>
        <v>0</v>
      </c>
      <c r="AW83" s="309">
        <f ca="1">IF(AW$1&gt;$C$59,AW$53,MIN(MAX(AW$53,-SUM($D83:AV83,$C83)),0))</f>
        <v>0</v>
      </c>
      <c r="AX83" s="309">
        <f ca="1">IF(AX$1&gt;$C$59,AX$53,MIN(MAX(AX$53,-SUM($D83:AW83,$C83)),0))</f>
        <v>0</v>
      </c>
      <c r="AY83" s="309">
        <f ca="1">IF(AY$1&gt;$C$59,AY$53,MIN(MAX(AY$53,-SUM($D83:AX83,$C83)),0))</f>
        <v>0</v>
      </c>
      <c r="AZ83" s="309">
        <f ca="1">IF(AZ$1&gt;$C$59,AZ$53,MIN(MAX(AZ$53,-SUM($D83:AY83,$C83)),0))</f>
        <v>0</v>
      </c>
      <c r="BA83" s="309">
        <f ca="1">IF(BA$1&gt;$C$59,BA$53,MIN(MAX(BA$53,-SUM($D83:AZ83,$C83)),0))</f>
        <v>0</v>
      </c>
      <c r="BB83" s="309">
        <f ca="1">IF(BB$1&gt;$C$59,BB$53,MIN(MAX(BB$53,-SUM($D83:BA83,$C83)),0))</f>
        <v>0</v>
      </c>
      <c r="BC83" s="309">
        <f ca="1">IF(BC$1&gt;$C$59,BC$53,MIN(MAX(BC$53,-SUM($D83:BB83,$C83)),0))</f>
        <v>0</v>
      </c>
      <c r="BD83" s="309">
        <f ca="1">IF(BD$1&gt;$C$59,BD$53,MIN(MAX(BD$53,-SUM($D83:BC83,$C83)),0))</f>
        <v>0</v>
      </c>
      <c r="BE83" s="309">
        <f ca="1">IF(BE$1&gt;$C$59,BE$53,MIN(MAX(BE$53,-SUM($D83:BD83,$C83)),0))</f>
        <v>0</v>
      </c>
      <c r="BF83" s="309">
        <f ca="1">IF(BF$1&gt;$C$59,BF$53,MIN(MAX(BF$53,-SUM($D83:BE83,$C83)),0))</f>
        <v>0</v>
      </c>
      <c r="BG83" s="309">
        <f ca="1">IF(BG$1&gt;$C$59,BG$53,MIN(MAX(BG$53,-SUM($D83:BF83,$C83)),0))</f>
        <v>0</v>
      </c>
      <c r="BH83" s="309">
        <f ca="1">IF(BH$1&gt;$C$59,BH$53,MIN(MAX(BH$53,-SUM($D83:BG83,$C83)),0))</f>
        <v>0</v>
      </c>
      <c r="BI83" s="309">
        <f ca="1">IF(BI$1&gt;$C$59,BI$53,MIN(MAX(BI$53,-SUM($D83:BH83,$C83)),0))</f>
        <v>-600.59</v>
      </c>
      <c r="BJ83" s="309">
        <f ca="1">IF(BJ$1&gt;$C$59,BJ$53,MIN(MAX(BJ$53,-SUM($D83:BI83,$C83)),0))</f>
        <v>-33.990999999999985</v>
      </c>
      <c r="BK83" s="309">
        <f ca="1">IF(BK$1&gt;$C$59,BK$53,MIN(MAX(BK$53,-SUM($D83:BJ83,$C83)),0))</f>
        <v>-32.39100000000002</v>
      </c>
      <c r="BL83" s="309">
        <f ca="1">IF(BL$1&gt;$C$59,BL$53,MIN(MAX(BL$53,-SUM($D83:BK83,$C83)),0))</f>
        <v>-29.390999999999991</v>
      </c>
      <c r="BM83" s="309">
        <f ca="1">IF(BM$1&gt;$C$59,BM$53,MIN(MAX(BM$53,-SUM($D83:BL83,$C83)),0))</f>
        <v>-15.691000000000003</v>
      </c>
      <c r="BN83" s="309">
        <f ca="1">IF(BN$1&gt;$C$59,BN$53,MIN(MAX(BN$53,-SUM($D83:BM83,$C83)),0))</f>
        <v>-2.7909999999999968</v>
      </c>
      <c r="BO83" s="309">
        <f ca="1">IF(BO$1&gt;$C$59,BO$53,MIN(MAX(BO$53,-SUM($D83:BN83,$C83)),0))</f>
        <v>0</v>
      </c>
      <c r="BP83" s="309">
        <f ca="1">IF(BP$1&gt;$C$59,BP$53,MIN(MAX(BP$53,-SUM($D83:BO83,$C83)),0))</f>
        <v>0</v>
      </c>
      <c r="BQ83" s="309">
        <f ca="1">IF(BQ$1&gt;$C$59,BQ$53,MIN(MAX(BQ$53,-SUM($D83:BP83,$C83)),0))</f>
        <v>0</v>
      </c>
      <c r="BR83" s="309">
        <f ca="1">IF(BR$1&gt;$C$59,BR$53,MIN(MAX(BR$53,-SUM($D83:BQ83,$C83)),0))</f>
        <v>-0.89099999999999113</v>
      </c>
      <c r="BS83" s="309">
        <f ca="1">IF(BS$1&gt;$C$59,BS$53,MIN(MAX(BS$53,-SUM($D83:BR83,$C83)),0))</f>
        <v>-4.1910000000000025</v>
      </c>
      <c r="BT83" s="309">
        <f ca="1">IF(BT$1&gt;$C$59,BT$53,MIN(MAX(BT$53,-SUM($D83:BS83,$C83)),0))</f>
        <v>0</v>
      </c>
      <c r="BU83" s="309">
        <f ca="1">IF(BU$1&gt;$C$59,BU$53,MIN(MAX(BU$53,-SUM($D83:BT83,$C83)),0))</f>
        <v>0</v>
      </c>
      <c r="BV83" s="309">
        <f ca="1">IF(BV$1&gt;$C$59,BV$53,MIN(MAX(BV$53,-SUM($D83:BU83,$C83)),0))</f>
        <v>0</v>
      </c>
      <c r="BW83" s="309">
        <f ca="1">IF(BW$1&gt;$C$59,BW$53,MIN(MAX(BW$53,-SUM($D83:BV83,$C83)),0))</f>
        <v>0</v>
      </c>
      <c r="BX83" s="309">
        <f ca="1">IF(BX$1&gt;$C$59,BX$53,MIN(MAX(BX$53,-SUM($D83:BW83,$C83)),0))</f>
        <v>0</v>
      </c>
      <c r="BY83" s="309">
        <f ca="1">IF(BY$1&gt;$C$59,BY$53,MIN(MAX(BY$53,-SUM($D83:BX83,$C83)),0))</f>
        <v>0</v>
      </c>
      <c r="BZ83" s="309">
        <f ca="1">IF(BZ$1&gt;$C$59,BZ$53,MIN(MAX(BZ$53,-SUM($D83:BY83,$C83)),0))</f>
        <v>0</v>
      </c>
      <c r="CA83" s="309">
        <f ca="1">IF(CA$1&gt;$C$59,CA$53,MIN(MAX(CA$53,-SUM($D83:BZ83,$C83)),0))</f>
        <v>0</v>
      </c>
      <c r="CB83" s="309">
        <f ca="1">IF(CB$1&gt;$C$59,CB$53,MIN(MAX(CB$53,-SUM($D83:CA83,$C83)),0))</f>
        <v>0</v>
      </c>
      <c r="CC83" s="309">
        <f ca="1">IF(CC$1&gt;$C$59,CC$53,MIN(MAX(CC$53,-SUM($D83:CB83,$C83)),0))</f>
        <v>0</v>
      </c>
      <c r="CD83" s="309">
        <f ca="1">IF(CD$1&gt;$C$59,CD$53,MIN(MAX(CD$53,-SUM($D83:CC83,$C83)),0))</f>
        <v>0</v>
      </c>
      <c r="CE83" s="309">
        <f ca="1">IF(CE$1&gt;$C$59,CE$53,MIN(MAX(CE$53,-SUM($D83:CD83,$C83)),0))</f>
        <v>0</v>
      </c>
      <c r="CF83" s="309">
        <f ca="1">IF(CF$1&gt;$C$59,CF$53,MIN(MAX(CF$53,-SUM($D83:CE83,$C83)),0))</f>
        <v>0</v>
      </c>
      <c r="CG83" s="309">
        <f ca="1">IF(CG$1&gt;$C$59,CG$53,MIN(MAX(CG$53,-SUM($D83:CF83,$C83)),0))</f>
        <v>0</v>
      </c>
      <c r="CH83" s="309">
        <f ca="1">IF(CH$1&gt;$C$59,CH$53,MIN(MAX(CH$53,-SUM($D83:CG83,$C83)),0))</f>
        <v>0</v>
      </c>
      <c r="CI83" s="309">
        <f ca="1">IF(CI$1&gt;$C$59,CI$53,MIN(MAX(CI$53,-SUM($D83:CH83,$C83)),0))</f>
        <v>0</v>
      </c>
      <c r="CJ83" s="309">
        <f ca="1">IF(CJ$1&gt;$C$59,CJ$53,MIN(MAX(CJ$53,-SUM($D83:CI83,$C83)),0))</f>
        <v>0</v>
      </c>
      <c r="CK83" s="309">
        <f ca="1">IF(CK$1&gt;$C$59,CK$53,MIN(MAX(CK$53,-SUM($D83:CJ83,$C83)),0))</f>
        <v>0</v>
      </c>
      <c r="CL83" s="309">
        <f ca="1">IF(CL$1&gt;$C$59,CL$53,MIN(MAX(CL$53,-SUM($D83:CK83,$C83)),0))</f>
        <v>-600.59</v>
      </c>
      <c r="CM83" s="309">
        <f ca="1">IF(CM$1&gt;$C$59,CM$53,MIN(MAX(CM$53,-SUM($D83:CL83,$C83)),0))</f>
        <v>-34.390999999999963</v>
      </c>
      <c r="CN83" s="309">
        <f ca="1">IF(CN$1&gt;$C$59,CN$53,MIN(MAX(CN$53,-SUM($D83:CM83,$C83)),0))</f>
        <v>-34.39100000000002</v>
      </c>
      <c r="CO83" s="309">
        <f ca="1">IF(CO$1&gt;$C$59,CO$53,MIN(MAX(CO$53,-SUM($D83:CN83,$C83)),0))</f>
        <v>-34.39100000000002</v>
      </c>
      <c r="CP83" s="309">
        <f ca="1">IF(CP$1&gt;$C$59,CP$53,MIN(MAX(CP$53,-SUM($D83:CO83,$C83)),0))</f>
        <v>-34.390999999999991</v>
      </c>
      <c r="CQ83" s="309">
        <f ca="1">IF(CQ$1&gt;$C$59,CQ$53,MIN(MAX(CQ$53,-SUM($D83:CP83,$C83)),0))</f>
        <v>-34.390999999999991</v>
      </c>
      <c r="CR83" s="309">
        <f ca="1">IF(CR$1&gt;$C$59,CR$53,MIN(MAX(CR$53,-SUM($D83:CQ83,$C83)),0))</f>
        <v>-34.390999999999991</v>
      </c>
      <c r="CS83" s="309">
        <f ca="1">IF(CS$1&gt;$C$59,CS$53,MIN(MAX(CS$53,-SUM($D83:CR83,$C83)),0))</f>
        <v>-34.390999999999991</v>
      </c>
      <c r="CT83" s="309">
        <f ca="1">IF(CT$1&gt;$C$59,CT$53,MIN(MAX(CT$53,-SUM($D83:CS83,$C83)),0))</f>
        <v>-34.39100000000002</v>
      </c>
      <c r="CU83" s="309">
        <f ca="1">IF(CU$1&gt;$C$59,CU$53,MIN(MAX(CU$53,-SUM($D83:CT83,$C83)),0))</f>
        <v>-34.390999999999991</v>
      </c>
      <c r="CV83" s="309">
        <f ca="1">IF(CV$1&gt;$C$59,CV$53,MIN(MAX(CV$53,-SUM($D83:CU83,$C83)),0))</f>
        <v>-34.390999999999991</v>
      </c>
      <c r="CW83" s="309">
        <f ca="1">IF(CW$1&gt;$C$59,CW$53,MIN(MAX(CW$53,-SUM($D83:CV83,$C83)),0))</f>
        <v>0</v>
      </c>
      <c r="CX83" s="309">
        <f ca="1">IF(CX$1&gt;$C$59,CX$53,MIN(MAX(CX$53,-SUM($D83:CW83,$C83)),0))</f>
        <v>0</v>
      </c>
      <c r="CY83" s="309">
        <f ca="1">IF(CY$1&gt;$C$59,CY$53,MIN(MAX(CY$53,-SUM($D83:CX83,$C83)),0))</f>
        <v>0</v>
      </c>
      <c r="CZ83" s="309">
        <f ca="1">IF(CZ$1&gt;$C$59,CZ$53,MIN(MAX(CZ$53,-SUM($D83:CY83,$C83)),0))</f>
        <v>0</v>
      </c>
      <c r="DA83" s="309">
        <f ca="1">IF(DA$1&gt;$C$59,DA$53,MIN(MAX(DA$53,-SUM($D83:CZ83,$C83)),0))</f>
        <v>0</v>
      </c>
      <c r="DB83" s="309">
        <f ca="1">IF(DB$1&gt;$C$59,DB$53,MIN(MAX(DB$53,-SUM($D83:DA83,$C83)),0))</f>
        <v>0</v>
      </c>
      <c r="DC83" s="309">
        <f ca="1">IF(DC$1&gt;$C$59,DC$53,MIN(MAX(DC$53,-SUM($D83:DB83,$C83)),0))</f>
        <v>0</v>
      </c>
      <c r="DD83" s="309">
        <f ca="1">IF(DD$1&gt;$C$59,DD$53,MIN(MAX(DD$53,-SUM($D83:DC83,$C83)),0))</f>
        <v>0</v>
      </c>
      <c r="DE83" s="309">
        <f ca="1">IF(DE$1&gt;$C$59,DE$53,MIN(MAX(DE$53,-SUM($D83:DD83,$C83)),0))</f>
        <v>0</v>
      </c>
      <c r="DF83" s="309">
        <f ca="1">IF(DF$1&gt;$C$59,DF$53,MIN(MAX(DF$53,-SUM($D83:DE83,$C83)),0))</f>
        <v>0</v>
      </c>
      <c r="DG83" s="309">
        <f ca="1">IF(DG$1&gt;$C$59,DG$53,MIN(MAX(DG$53,-SUM($D83:DF83,$C83)),0))</f>
        <v>0</v>
      </c>
      <c r="DH83" s="309">
        <f ca="1">IF(DH$1&gt;$C$59,DH$53,MIN(MAX(DH$53,-SUM($D83:DG83,$C83)),0))</f>
        <v>0</v>
      </c>
      <c r="DI83" s="309">
        <f ca="1">IF(DI$1&gt;$C$59,DI$53,MIN(MAX(DI$53,-SUM($D83:DH83,$C83)),0))</f>
        <v>0</v>
      </c>
    </row>
    <row r="84" spans="2:113" outlineLevel="3">
      <c r="B84">
        <v>17</v>
      </c>
      <c r="C84" s="21" cm="1">
        <f t="array" aca="1" ref="C84" ca="1">$C$56-INDEX($D$47:$CO$47,1,$B84-1)</f>
        <v>483.4</v>
      </c>
      <c r="D84" s="337">
        <v>0</v>
      </c>
      <c r="E84" s="309">
        <f ca="1">IF(E$1&gt;$C$59,E$53,MIN(MAX(E$53,-SUM($D84:D84,$C84)),0))</f>
        <v>0</v>
      </c>
      <c r="F84" s="309">
        <f ca="1">IF(F$1&gt;$C$59,F$53,MIN(MAX(F$53,-SUM($D84:E84,$C84)),0))</f>
        <v>0</v>
      </c>
      <c r="G84" s="309">
        <f ca="1">IF(G$1&gt;$C$59,G$53,MIN(MAX(G$53,-SUM($D84:F84,$C84)),0))</f>
        <v>0</v>
      </c>
      <c r="H84" s="309">
        <f ca="1">IF(H$1&gt;$C$59,H$53,MIN(MAX(H$53,-SUM($D84:G84,$C84)),0))</f>
        <v>0</v>
      </c>
      <c r="I84" s="309">
        <f ca="1">IF(I$1&gt;$C$59,I$53,MIN(MAX(I$53,-SUM($D84:H84,$C84)),0))</f>
        <v>0</v>
      </c>
      <c r="J84" s="309">
        <f ca="1">IF(J$1&gt;$C$59,J$53,MIN(MAX(J$53,-SUM($D84:I84,$C84)),0))</f>
        <v>0</v>
      </c>
      <c r="K84" s="309">
        <f ca="1">IF(K$1&gt;$C$59,K$53,MIN(MAX(K$53,-SUM($D84:J84,$C84)),0))</f>
        <v>0</v>
      </c>
      <c r="L84" s="309">
        <f ca="1">IF(L$1&gt;$C$59,L$53,MIN(MAX(L$53,-SUM($D84:K84,$C84)),0))</f>
        <v>0</v>
      </c>
      <c r="M84" s="309">
        <f ca="1">IF(M$1&gt;$C$59,M$53,MIN(MAX(M$53,-SUM($D84:L84,$C84)),0))</f>
        <v>0</v>
      </c>
      <c r="N84" s="309">
        <f ca="1">IF(N$1&gt;$C$59,N$53,MIN(MAX(N$53,-SUM($D84:M84,$C84)),0))</f>
        <v>0</v>
      </c>
      <c r="O84" s="309">
        <f ca="1">IF(O$1&gt;$C$59,O$53,MIN(MAX(O$53,-SUM($D84:N84,$C84)),0))</f>
        <v>0</v>
      </c>
      <c r="P84" s="309">
        <f ca="1">IF(P$1&gt;$C$59,P$53,MIN(MAX(P$53,-SUM($D84:O84,$C84)),0))</f>
        <v>0</v>
      </c>
      <c r="Q84" s="309">
        <f ca="1">IF(Q$1&gt;$C$59,Q$53,MIN(MAX(Q$53,-SUM($D84:P84,$C84)),0))</f>
        <v>0</v>
      </c>
      <c r="R84" s="309">
        <f ca="1">IF(R$1&gt;$C$59,R$53,MIN(MAX(R$53,-SUM($D84:Q84,$C84)),0))</f>
        <v>0</v>
      </c>
      <c r="S84" s="309">
        <f ca="1">IF(S$1&gt;$C$59,S$53,MIN(MAX(S$53,-SUM($D84:R84,$C84)),0))</f>
        <v>0</v>
      </c>
      <c r="T84" s="309">
        <f ca="1">IF(T$1&gt;$C$59,T$53,MIN(MAX(T$53,-SUM($D84:S84,$C84)),0))</f>
        <v>0</v>
      </c>
      <c r="U84" s="309">
        <f ca="1">IF(U$1&gt;$C$59,U$53,MIN(MAX(U$53,-SUM($D84:T84,$C84)),0))</f>
        <v>0</v>
      </c>
      <c r="V84" s="309">
        <f ca="1">IF(V$1&gt;$C$59,V$53,MIN(MAX(V$53,-SUM($D84:U84,$C84)),0))</f>
        <v>0</v>
      </c>
      <c r="W84" s="309">
        <f ca="1">IF(W$1&gt;$C$59,W$53,MIN(MAX(W$53,-SUM($D84:V84,$C84)),0))</f>
        <v>0</v>
      </c>
      <c r="X84" s="309">
        <f ca="1">IF(X$1&gt;$C$59,X$53,MIN(MAX(X$53,-SUM($D84:W84,$C84)),0))</f>
        <v>0</v>
      </c>
      <c r="Y84" s="309">
        <f ca="1">IF(Y$1&gt;$C$59,Y$53,MIN(MAX(Y$53,-SUM($D84:X84,$C84)),0))</f>
        <v>0</v>
      </c>
      <c r="Z84" s="309">
        <f ca="1">IF(Z$1&gt;$C$59,Z$53,MIN(MAX(Z$53,-SUM($D84:Y84,$C84)),0))</f>
        <v>0</v>
      </c>
      <c r="AA84" s="309">
        <f ca="1">IF(AA$1&gt;$C$59,AA$53,MIN(MAX(AA$53,-SUM($D84:Z84,$C84)),0))</f>
        <v>0</v>
      </c>
      <c r="AB84" s="309">
        <f ca="1">IF(AB$1&gt;$C$59,AB$53,MIN(MAX(AB$53,-SUM($D84:AA84,$C84)),0))</f>
        <v>0</v>
      </c>
      <c r="AC84" s="309">
        <f ca="1">IF(AC$1&gt;$C$59,AC$53,MIN(MAX(AC$53,-SUM($D84:AB84,$C84)),0))</f>
        <v>0</v>
      </c>
      <c r="AD84" s="309">
        <f ca="1">IF(AD$1&gt;$C$59,AD$53,MIN(MAX(AD$53,-SUM($D84:AC84,$C84)),0))</f>
        <v>0</v>
      </c>
      <c r="AE84" s="309">
        <f ca="1">IF(AE$1&gt;$C$59,AE$53,MIN(MAX(AE$53,-SUM($D84:AD84,$C84)),0))</f>
        <v>0</v>
      </c>
      <c r="AF84" s="309">
        <f ca="1">IF(AF$1&gt;$C$59,AF$53,MIN(MAX(AF$53,-SUM($D84:AE84,$C84)),0))</f>
        <v>-483.4</v>
      </c>
      <c r="AG84" s="309">
        <f ca="1">IF(AG$1&gt;$C$59,AG$53,MIN(MAX(AG$53,-SUM($D84:AF84,$C84)),0))</f>
        <v>0</v>
      </c>
      <c r="AH84" s="309">
        <f ca="1">IF(AH$1&gt;$C$59,AH$53,MIN(MAX(AH$53,-SUM($D84:AG84,$C84)),0))</f>
        <v>0</v>
      </c>
      <c r="AI84" s="309">
        <f ca="1">IF(AI$1&gt;$C$59,AI$53,MIN(MAX(AI$53,-SUM($D84:AH84,$C84)),0))</f>
        <v>0</v>
      </c>
      <c r="AJ84" s="309">
        <f ca="1">IF(AJ$1&gt;$C$59,AJ$53,MIN(MAX(AJ$53,-SUM($D84:AI84,$C84)),0))</f>
        <v>0</v>
      </c>
      <c r="AK84" s="309">
        <f ca="1">IF(AK$1&gt;$C$59,AK$53,MIN(MAX(AK$53,-SUM($D84:AJ84,$C84)),0))</f>
        <v>0</v>
      </c>
      <c r="AL84" s="309">
        <f ca="1">IF(AL$1&gt;$C$59,AL$53,MIN(MAX(AL$53,-SUM($D84:AK84,$C84)),0))</f>
        <v>0</v>
      </c>
      <c r="AM84" s="309">
        <f ca="1">IF(AM$1&gt;$C$59,AM$53,MIN(MAX(AM$53,-SUM($D84:AL84,$C84)),0))</f>
        <v>0</v>
      </c>
      <c r="AN84" s="309">
        <f ca="1">IF(AN$1&gt;$C$59,AN$53,MIN(MAX(AN$53,-SUM($D84:AM84,$C84)),0))</f>
        <v>0</v>
      </c>
      <c r="AO84" s="309">
        <f ca="1">IF(AO$1&gt;$C$59,AO$53,MIN(MAX(AO$53,-SUM($D84:AN84,$C84)),0))</f>
        <v>-0.89099999999999113</v>
      </c>
      <c r="AP84" s="309">
        <f ca="1">IF(AP$1&gt;$C$59,AP$53,MIN(MAX(AP$53,-SUM($D84:AO84,$C84)),0))</f>
        <v>-4.1910000000000025</v>
      </c>
      <c r="AQ84" s="309">
        <f ca="1">IF(AQ$1&gt;$C$59,AQ$53,MIN(MAX(AQ$53,-SUM($D84:AP84,$C84)),0))</f>
        <v>0</v>
      </c>
      <c r="AR84" s="309">
        <f ca="1">IF(AR$1&gt;$C$59,AR$53,MIN(MAX(AR$53,-SUM($D84:AQ84,$C84)),0))</f>
        <v>0</v>
      </c>
      <c r="AS84" s="309">
        <f ca="1">IF(AS$1&gt;$C$59,AS$53,MIN(MAX(AS$53,-SUM($D84:AR84,$C84)),0))</f>
        <v>0</v>
      </c>
      <c r="AT84" s="309">
        <f ca="1">IF(AT$1&gt;$C$59,AT$53,MIN(MAX(AT$53,-SUM($D84:AS84,$C84)),0))</f>
        <v>0</v>
      </c>
      <c r="AU84" s="309">
        <f ca="1">IF(AU$1&gt;$C$59,AU$53,MIN(MAX(AU$53,-SUM($D84:AT84,$C84)),0))</f>
        <v>0</v>
      </c>
      <c r="AV84" s="309">
        <f ca="1">IF(AV$1&gt;$C$59,AV$53,MIN(MAX(AV$53,-SUM($D84:AU84,$C84)),0))</f>
        <v>0</v>
      </c>
      <c r="AW84" s="309">
        <f ca="1">IF(AW$1&gt;$C$59,AW$53,MIN(MAX(AW$53,-SUM($D84:AV84,$C84)),0))</f>
        <v>0</v>
      </c>
      <c r="AX84" s="309">
        <f ca="1">IF(AX$1&gt;$C$59,AX$53,MIN(MAX(AX$53,-SUM($D84:AW84,$C84)),0))</f>
        <v>0</v>
      </c>
      <c r="AY84" s="309">
        <f ca="1">IF(AY$1&gt;$C$59,AY$53,MIN(MAX(AY$53,-SUM($D84:AX84,$C84)),0))</f>
        <v>0</v>
      </c>
      <c r="AZ84" s="309">
        <f ca="1">IF(AZ$1&gt;$C$59,AZ$53,MIN(MAX(AZ$53,-SUM($D84:AY84,$C84)),0))</f>
        <v>0</v>
      </c>
      <c r="BA84" s="309">
        <f ca="1">IF(BA$1&gt;$C$59,BA$53,MIN(MAX(BA$53,-SUM($D84:AZ84,$C84)),0))</f>
        <v>0</v>
      </c>
      <c r="BB84" s="309">
        <f ca="1">IF(BB$1&gt;$C$59,BB$53,MIN(MAX(BB$53,-SUM($D84:BA84,$C84)),0))</f>
        <v>0</v>
      </c>
      <c r="BC84" s="309">
        <f ca="1">IF(BC$1&gt;$C$59,BC$53,MIN(MAX(BC$53,-SUM($D84:BB84,$C84)),0))</f>
        <v>0</v>
      </c>
      <c r="BD84" s="309">
        <f ca="1">IF(BD$1&gt;$C$59,BD$53,MIN(MAX(BD$53,-SUM($D84:BC84,$C84)),0))</f>
        <v>0</v>
      </c>
      <c r="BE84" s="309">
        <f ca="1">IF(BE$1&gt;$C$59,BE$53,MIN(MAX(BE$53,-SUM($D84:BD84,$C84)),0))</f>
        <v>0</v>
      </c>
      <c r="BF84" s="309">
        <f ca="1">IF(BF$1&gt;$C$59,BF$53,MIN(MAX(BF$53,-SUM($D84:BE84,$C84)),0))</f>
        <v>0</v>
      </c>
      <c r="BG84" s="309">
        <f ca="1">IF(BG$1&gt;$C$59,BG$53,MIN(MAX(BG$53,-SUM($D84:BF84,$C84)),0))</f>
        <v>0</v>
      </c>
      <c r="BH84" s="309">
        <f ca="1">IF(BH$1&gt;$C$59,BH$53,MIN(MAX(BH$53,-SUM($D84:BG84,$C84)),0))</f>
        <v>0</v>
      </c>
      <c r="BI84" s="309">
        <f ca="1">IF(BI$1&gt;$C$59,BI$53,MIN(MAX(BI$53,-SUM($D84:BH84,$C84)),0))</f>
        <v>-600.59</v>
      </c>
      <c r="BJ84" s="309">
        <f ca="1">IF(BJ$1&gt;$C$59,BJ$53,MIN(MAX(BJ$53,-SUM($D84:BI84,$C84)),0))</f>
        <v>-33.990999999999985</v>
      </c>
      <c r="BK84" s="309">
        <f ca="1">IF(BK$1&gt;$C$59,BK$53,MIN(MAX(BK$53,-SUM($D84:BJ84,$C84)),0))</f>
        <v>-32.39100000000002</v>
      </c>
      <c r="BL84" s="309">
        <f ca="1">IF(BL$1&gt;$C$59,BL$53,MIN(MAX(BL$53,-SUM($D84:BK84,$C84)),0))</f>
        <v>-29.390999999999991</v>
      </c>
      <c r="BM84" s="309">
        <f ca="1">IF(BM$1&gt;$C$59,BM$53,MIN(MAX(BM$53,-SUM($D84:BL84,$C84)),0))</f>
        <v>-15.691000000000003</v>
      </c>
      <c r="BN84" s="309">
        <f ca="1">IF(BN$1&gt;$C$59,BN$53,MIN(MAX(BN$53,-SUM($D84:BM84,$C84)),0))</f>
        <v>-2.7909999999999968</v>
      </c>
      <c r="BO84" s="309">
        <f ca="1">IF(BO$1&gt;$C$59,BO$53,MIN(MAX(BO$53,-SUM($D84:BN84,$C84)),0))</f>
        <v>0</v>
      </c>
      <c r="BP84" s="309">
        <f ca="1">IF(BP$1&gt;$C$59,BP$53,MIN(MAX(BP$53,-SUM($D84:BO84,$C84)),0))</f>
        <v>0</v>
      </c>
      <c r="BQ84" s="309">
        <f ca="1">IF(BQ$1&gt;$C$59,BQ$53,MIN(MAX(BQ$53,-SUM($D84:BP84,$C84)),0))</f>
        <v>0</v>
      </c>
      <c r="BR84" s="309">
        <f ca="1">IF(BR$1&gt;$C$59,BR$53,MIN(MAX(BR$53,-SUM($D84:BQ84,$C84)),0))</f>
        <v>-0.89099999999999113</v>
      </c>
      <c r="BS84" s="309">
        <f ca="1">IF(BS$1&gt;$C$59,BS$53,MIN(MAX(BS$53,-SUM($D84:BR84,$C84)),0))</f>
        <v>-4.1910000000000025</v>
      </c>
      <c r="BT84" s="309">
        <f ca="1">IF(BT$1&gt;$C$59,BT$53,MIN(MAX(BT$53,-SUM($D84:BS84,$C84)),0))</f>
        <v>0</v>
      </c>
      <c r="BU84" s="309">
        <f ca="1">IF(BU$1&gt;$C$59,BU$53,MIN(MAX(BU$53,-SUM($D84:BT84,$C84)),0))</f>
        <v>0</v>
      </c>
      <c r="BV84" s="309">
        <f ca="1">IF(BV$1&gt;$C$59,BV$53,MIN(MAX(BV$53,-SUM($D84:BU84,$C84)),0))</f>
        <v>0</v>
      </c>
      <c r="BW84" s="309">
        <f ca="1">IF(BW$1&gt;$C$59,BW$53,MIN(MAX(BW$53,-SUM($D84:BV84,$C84)),0))</f>
        <v>0</v>
      </c>
      <c r="BX84" s="309">
        <f ca="1">IF(BX$1&gt;$C$59,BX$53,MIN(MAX(BX$53,-SUM($D84:BW84,$C84)),0))</f>
        <v>0</v>
      </c>
      <c r="BY84" s="309">
        <f ca="1">IF(BY$1&gt;$C$59,BY$53,MIN(MAX(BY$53,-SUM($D84:BX84,$C84)),0))</f>
        <v>0</v>
      </c>
      <c r="BZ84" s="309">
        <f ca="1">IF(BZ$1&gt;$C$59,BZ$53,MIN(MAX(BZ$53,-SUM($D84:BY84,$C84)),0))</f>
        <v>0</v>
      </c>
      <c r="CA84" s="309">
        <f ca="1">IF(CA$1&gt;$C$59,CA$53,MIN(MAX(CA$53,-SUM($D84:BZ84,$C84)),0))</f>
        <v>0</v>
      </c>
      <c r="CB84" s="309">
        <f ca="1">IF(CB$1&gt;$C$59,CB$53,MIN(MAX(CB$53,-SUM($D84:CA84,$C84)),0))</f>
        <v>0</v>
      </c>
      <c r="CC84" s="309">
        <f ca="1">IF(CC$1&gt;$C$59,CC$53,MIN(MAX(CC$53,-SUM($D84:CB84,$C84)),0))</f>
        <v>0</v>
      </c>
      <c r="CD84" s="309">
        <f ca="1">IF(CD$1&gt;$C$59,CD$53,MIN(MAX(CD$53,-SUM($D84:CC84,$C84)),0))</f>
        <v>0</v>
      </c>
      <c r="CE84" s="309">
        <f ca="1">IF(CE$1&gt;$C$59,CE$53,MIN(MAX(CE$53,-SUM($D84:CD84,$C84)),0))</f>
        <v>0</v>
      </c>
      <c r="CF84" s="309">
        <f ca="1">IF(CF$1&gt;$C$59,CF$53,MIN(MAX(CF$53,-SUM($D84:CE84,$C84)),0))</f>
        <v>0</v>
      </c>
      <c r="CG84" s="309">
        <f ca="1">IF(CG$1&gt;$C$59,CG$53,MIN(MAX(CG$53,-SUM($D84:CF84,$C84)),0))</f>
        <v>0</v>
      </c>
      <c r="CH84" s="309">
        <f ca="1">IF(CH$1&gt;$C$59,CH$53,MIN(MAX(CH$53,-SUM($D84:CG84,$C84)),0))</f>
        <v>0</v>
      </c>
      <c r="CI84" s="309">
        <f ca="1">IF(CI$1&gt;$C$59,CI$53,MIN(MAX(CI$53,-SUM($D84:CH84,$C84)),0))</f>
        <v>0</v>
      </c>
      <c r="CJ84" s="309">
        <f ca="1">IF(CJ$1&gt;$C$59,CJ$53,MIN(MAX(CJ$53,-SUM($D84:CI84,$C84)),0))</f>
        <v>0</v>
      </c>
      <c r="CK84" s="309">
        <f ca="1">IF(CK$1&gt;$C$59,CK$53,MIN(MAX(CK$53,-SUM($D84:CJ84,$C84)),0))</f>
        <v>0</v>
      </c>
      <c r="CL84" s="309">
        <f ca="1">IF(CL$1&gt;$C$59,CL$53,MIN(MAX(CL$53,-SUM($D84:CK84,$C84)),0))</f>
        <v>-600.59</v>
      </c>
      <c r="CM84" s="309">
        <f ca="1">IF(CM$1&gt;$C$59,CM$53,MIN(MAX(CM$53,-SUM($D84:CL84,$C84)),0))</f>
        <v>-34.390999999999963</v>
      </c>
      <c r="CN84" s="309">
        <f ca="1">IF(CN$1&gt;$C$59,CN$53,MIN(MAX(CN$53,-SUM($D84:CM84,$C84)),0))</f>
        <v>-34.39100000000002</v>
      </c>
      <c r="CO84" s="309">
        <f ca="1">IF(CO$1&gt;$C$59,CO$53,MIN(MAX(CO$53,-SUM($D84:CN84,$C84)),0))</f>
        <v>-34.39100000000002</v>
      </c>
      <c r="CP84" s="309">
        <f ca="1">IF(CP$1&gt;$C$59,CP$53,MIN(MAX(CP$53,-SUM($D84:CO84,$C84)),0))</f>
        <v>-34.390999999999991</v>
      </c>
      <c r="CQ84" s="309">
        <f ca="1">IF(CQ$1&gt;$C$59,CQ$53,MIN(MAX(CQ$53,-SUM($D84:CP84,$C84)),0))</f>
        <v>-34.390999999999991</v>
      </c>
      <c r="CR84" s="309">
        <f ca="1">IF(CR$1&gt;$C$59,CR$53,MIN(MAX(CR$53,-SUM($D84:CQ84,$C84)),0))</f>
        <v>-34.390999999999991</v>
      </c>
      <c r="CS84" s="309">
        <f ca="1">IF(CS$1&gt;$C$59,CS$53,MIN(MAX(CS$53,-SUM($D84:CR84,$C84)),0))</f>
        <v>-34.390999999999991</v>
      </c>
      <c r="CT84" s="309">
        <f ca="1">IF(CT$1&gt;$C$59,CT$53,MIN(MAX(CT$53,-SUM($D84:CS84,$C84)),0))</f>
        <v>-34.39100000000002</v>
      </c>
      <c r="CU84" s="309">
        <f ca="1">IF(CU$1&gt;$C$59,CU$53,MIN(MAX(CU$53,-SUM($D84:CT84,$C84)),0))</f>
        <v>-34.390999999999991</v>
      </c>
      <c r="CV84" s="309">
        <f ca="1">IF(CV$1&gt;$C$59,CV$53,MIN(MAX(CV$53,-SUM($D84:CU84,$C84)),0))</f>
        <v>-34.390999999999991</v>
      </c>
      <c r="CW84" s="309">
        <f ca="1">IF(CW$1&gt;$C$59,CW$53,MIN(MAX(CW$53,-SUM($D84:CV84,$C84)),0))</f>
        <v>0</v>
      </c>
      <c r="CX84" s="309">
        <f ca="1">IF(CX$1&gt;$C$59,CX$53,MIN(MAX(CX$53,-SUM($D84:CW84,$C84)),0))</f>
        <v>0</v>
      </c>
      <c r="CY84" s="309">
        <f ca="1">IF(CY$1&gt;$C$59,CY$53,MIN(MAX(CY$53,-SUM($D84:CX84,$C84)),0))</f>
        <v>0</v>
      </c>
      <c r="CZ84" s="309">
        <f ca="1">IF(CZ$1&gt;$C$59,CZ$53,MIN(MAX(CZ$53,-SUM($D84:CY84,$C84)),0))</f>
        <v>0</v>
      </c>
      <c r="DA84" s="309">
        <f ca="1">IF(DA$1&gt;$C$59,DA$53,MIN(MAX(DA$53,-SUM($D84:CZ84,$C84)),0))</f>
        <v>0</v>
      </c>
      <c r="DB84" s="309">
        <f ca="1">IF(DB$1&gt;$C$59,DB$53,MIN(MAX(DB$53,-SUM($D84:DA84,$C84)),0))</f>
        <v>0</v>
      </c>
      <c r="DC84" s="309">
        <f ca="1">IF(DC$1&gt;$C$59,DC$53,MIN(MAX(DC$53,-SUM($D84:DB84,$C84)),0))</f>
        <v>0</v>
      </c>
      <c r="DD84" s="309">
        <f ca="1">IF(DD$1&gt;$C$59,DD$53,MIN(MAX(DD$53,-SUM($D84:DC84,$C84)),0))</f>
        <v>0</v>
      </c>
      <c r="DE84" s="309">
        <f ca="1">IF(DE$1&gt;$C$59,DE$53,MIN(MAX(DE$53,-SUM($D84:DD84,$C84)),0))</f>
        <v>0</v>
      </c>
      <c r="DF84" s="309">
        <f ca="1">IF(DF$1&gt;$C$59,DF$53,MIN(MAX(DF$53,-SUM($D84:DE84,$C84)),0))</f>
        <v>0</v>
      </c>
      <c r="DG84" s="309">
        <f ca="1">IF(DG$1&gt;$C$59,DG$53,MIN(MAX(DG$53,-SUM($D84:DF84,$C84)),0))</f>
        <v>0</v>
      </c>
      <c r="DH84" s="309">
        <f ca="1">IF(DH$1&gt;$C$59,DH$53,MIN(MAX(DH$53,-SUM($D84:DG84,$C84)),0))</f>
        <v>0</v>
      </c>
      <c r="DI84" s="309">
        <f ca="1">IF(DI$1&gt;$C$59,DI$53,MIN(MAX(DI$53,-SUM($D84:DH84,$C84)),0))</f>
        <v>0</v>
      </c>
    </row>
    <row r="85" spans="2:113" outlineLevel="3">
      <c r="B85">
        <v>18</v>
      </c>
      <c r="C85" s="21" cm="1">
        <f t="array" aca="1" ref="C85" ca="1">$C$56-INDEX($D$47:$CO$47,1,$B85-1)</f>
        <v>442.7</v>
      </c>
      <c r="D85" s="337">
        <v>0</v>
      </c>
      <c r="E85" s="309">
        <f ca="1">IF(E$1&gt;$C$59,E$53,MIN(MAX(E$53,-SUM($D85:D85,$C85)),0))</f>
        <v>0</v>
      </c>
      <c r="F85" s="309">
        <f ca="1">IF(F$1&gt;$C$59,F$53,MIN(MAX(F$53,-SUM($D85:E85,$C85)),0))</f>
        <v>0</v>
      </c>
      <c r="G85" s="309">
        <f ca="1">IF(G$1&gt;$C$59,G$53,MIN(MAX(G$53,-SUM($D85:F85,$C85)),0))</f>
        <v>0</v>
      </c>
      <c r="H85" s="309">
        <f ca="1">IF(H$1&gt;$C$59,H$53,MIN(MAX(H$53,-SUM($D85:G85,$C85)),0))</f>
        <v>0</v>
      </c>
      <c r="I85" s="309">
        <f ca="1">IF(I$1&gt;$C$59,I$53,MIN(MAX(I$53,-SUM($D85:H85,$C85)),0))</f>
        <v>0</v>
      </c>
      <c r="J85" s="309">
        <f ca="1">IF(J$1&gt;$C$59,J$53,MIN(MAX(J$53,-SUM($D85:I85,$C85)),0))</f>
        <v>0</v>
      </c>
      <c r="K85" s="309">
        <f ca="1">IF(K$1&gt;$C$59,K$53,MIN(MAX(K$53,-SUM($D85:J85,$C85)),0))</f>
        <v>0</v>
      </c>
      <c r="L85" s="309">
        <f ca="1">IF(L$1&gt;$C$59,L$53,MIN(MAX(L$53,-SUM($D85:K85,$C85)),0))</f>
        <v>0</v>
      </c>
      <c r="M85" s="309">
        <f ca="1">IF(M$1&gt;$C$59,M$53,MIN(MAX(M$53,-SUM($D85:L85,$C85)),0))</f>
        <v>0</v>
      </c>
      <c r="N85" s="309">
        <f ca="1">IF(N$1&gt;$C$59,N$53,MIN(MAX(N$53,-SUM($D85:M85,$C85)),0))</f>
        <v>0</v>
      </c>
      <c r="O85" s="309">
        <f ca="1">IF(O$1&gt;$C$59,O$53,MIN(MAX(O$53,-SUM($D85:N85,$C85)),0))</f>
        <v>0</v>
      </c>
      <c r="P85" s="309">
        <f ca="1">IF(P$1&gt;$C$59,P$53,MIN(MAX(P$53,-SUM($D85:O85,$C85)),0))</f>
        <v>0</v>
      </c>
      <c r="Q85" s="309">
        <f ca="1">IF(Q$1&gt;$C$59,Q$53,MIN(MAX(Q$53,-SUM($D85:P85,$C85)),0))</f>
        <v>0</v>
      </c>
      <c r="R85" s="309">
        <f ca="1">IF(R$1&gt;$C$59,R$53,MIN(MAX(R$53,-SUM($D85:Q85,$C85)),0))</f>
        <v>0</v>
      </c>
      <c r="S85" s="309">
        <f ca="1">IF(S$1&gt;$C$59,S$53,MIN(MAX(S$53,-SUM($D85:R85,$C85)),0))</f>
        <v>0</v>
      </c>
      <c r="T85" s="309">
        <f ca="1">IF(T$1&gt;$C$59,T$53,MIN(MAX(T$53,-SUM($D85:S85,$C85)),0))</f>
        <v>0</v>
      </c>
      <c r="U85" s="309">
        <f ca="1">IF(U$1&gt;$C$59,U$53,MIN(MAX(U$53,-SUM($D85:T85,$C85)),0))</f>
        <v>0</v>
      </c>
      <c r="V85" s="309">
        <f ca="1">IF(V$1&gt;$C$59,V$53,MIN(MAX(V$53,-SUM($D85:U85,$C85)),0))</f>
        <v>0</v>
      </c>
      <c r="W85" s="309">
        <f ca="1">IF(W$1&gt;$C$59,W$53,MIN(MAX(W$53,-SUM($D85:V85,$C85)),0))</f>
        <v>0</v>
      </c>
      <c r="X85" s="309">
        <f ca="1">IF(X$1&gt;$C$59,X$53,MIN(MAX(X$53,-SUM($D85:W85,$C85)),0))</f>
        <v>0</v>
      </c>
      <c r="Y85" s="309">
        <f ca="1">IF(Y$1&gt;$C$59,Y$53,MIN(MAX(Y$53,-SUM($D85:X85,$C85)),0))</f>
        <v>0</v>
      </c>
      <c r="Z85" s="309">
        <f ca="1">IF(Z$1&gt;$C$59,Z$53,MIN(MAX(Z$53,-SUM($D85:Y85,$C85)),0))</f>
        <v>0</v>
      </c>
      <c r="AA85" s="309">
        <f ca="1">IF(AA$1&gt;$C$59,AA$53,MIN(MAX(AA$53,-SUM($D85:Z85,$C85)),0))</f>
        <v>0</v>
      </c>
      <c r="AB85" s="309">
        <f ca="1">IF(AB$1&gt;$C$59,AB$53,MIN(MAX(AB$53,-SUM($D85:AA85,$C85)),0))</f>
        <v>0</v>
      </c>
      <c r="AC85" s="309">
        <f ca="1">IF(AC$1&gt;$C$59,AC$53,MIN(MAX(AC$53,-SUM($D85:AB85,$C85)),0))</f>
        <v>0</v>
      </c>
      <c r="AD85" s="309">
        <f ca="1">IF(AD$1&gt;$C$59,AD$53,MIN(MAX(AD$53,-SUM($D85:AC85,$C85)),0))</f>
        <v>0</v>
      </c>
      <c r="AE85" s="309">
        <f ca="1">IF(AE$1&gt;$C$59,AE$53,MIN(MAX(AE$53,-SUM($D85:AD85,$C85)),0))</f>
        <v>0</v>
      </c>
      <c r="AF85" s="309">
        <f ca="1">IF(AF$1&gt;$C$59,AF$53,MIN(MAX(AF$53,-SUM($D85:AE85,$C85)),0))</f>
        <v>-442.7</v>
      </c>
      <c r="AG85" s="309">
        <f ca="1">IF(AG$1&gt;$C$59,AG$53,MIN(MAX(AG$53,-SUM($D85:AF85,$C85)),0))</f>
        <v>0</v>
      </c>
      <c r="AH85" s="309">
        <f ca="1">IF(AH$1&gt;$C$59,AH$53,MIN(MAX(AH$53,-SUM($D85:AG85,$C85)),0))</f>
        <v>0</v>
      </c>
      <c r="AI85" s="309">
        <f ca="1">IF(AI$1&gt;$C$59,AI$53,MIN(MAX(AI$53,-SUM($D85:AH85,$C85)),0))</f>
        <v>0</v>
      </c>
      <c r="AJ85" s="309">
        <f ca="1">IF(AJ$1&gt;$C$59,AJ$53,MIN(MAX(AJ$53,-SUM($D85:AI85,$C85)),0))</f>
        <v>0</v>
      </c>
      <c r="AK85" s="309">
        <f ca="1">IF(AK$1&gt;$C$59,AK$53,MIN(MAX(AK$53,-SUM($D85:AJ85,$C85)),0))</f>
        <v>0</v>
      </c>
      <c r="AL85" s="309">
        <f ca="1">IF(AL$1&gt;$C$59,AL$53,MIN(MAX(AL$53,-SUM($D85:AK85,$C85)),0))</f>
        <v>0</v>
      </c>
      <c r="AM85" s="309">
        <f ca="1">IF(AM$1&gt;$C$59,AM$53,MIN(MAX(AM$53,-SUM($D85:AL85,$C85)),0))</f>
        <v>0</v>
      </c>
      <c r="AN85" s="309">
        <f ca="1">IF(AN$1&gt;$C$59,AN$53,MIN(MAX(AN$53,-SUM($D85:AM85,$C85)),0))</f>
        <v>0</v>
      </c>
      <c r="AO85" s="309">
        <f ca="1">IF(AO$1&gt;$C$59,AO$53,MIN(MAX(AO$53,-SUM($D85:AN85,$C85)),0))</f>
        <v>-0.89099999999999113</v>
      </c>
      <c r="AP85" s="309">
        <f ca="1">IF(AP$1&gt;$C$59,AP$53,MIN(MAX(AP$53,-SUM($D85:AO85,$C85)),0))</f>
        <v>-4.1910000000000025</v>
      </c>
      <c r="AQ85" s="309">
        <f ca="1">IF(AQ$1&gt;$C$59,AQ$53,MIN(MAX(AQ$53,-SUM($D85:AP85,$C85)),0))</f>
        <v>0</v>
      </c>
      <c r="AR85" s="309">
        <f ca="1">IF(AR$1&gt;$C$59,AR$53,MIN(MAX(AR$53,-SUM($D85:AQ85,$C85)),0))</f>
        <v>0</v>
      </c>
      <c r="AS85" s="309">
        <f ca="1">IF(AS$1&gt;$C$59,AS$53,MIN(MAX(AS$53,-SUM($D85:AR85,$C85)),0))</f>
        <v>0</v>
      </c>
      <c r="AT85" s="309">
        <f ca="1">IF(AT$1&gt;$C$59,AT$53,MIN(MAX(AT$53,-SUM($D85:AS85,$C85)),0))</f>
        <v>0</v>
      </c>
      <c r="AU85" s="309">
        <f ca="1">IF(AU$1&gt;$C$59,AU$53,MIN(MAX(AU$53,-SUM($D85:AT85,$C85)),0))</f>
        <v>0</v>
      </c>
      <c r="AV85" s="309">
        <f ca="1">IF(AV$1&gt;$C$59,AV$53,MIN(MAX(AV$53,-SUM($D85:AU85,$C85)),0))</f>
        <v>0</v>
      </c>
      <c r="AW85" s="309">
        <f ca="1">IF(AW$1&gt;$C$59,AW$53,MIN(MAX(AW$53,-SUM($D85:AV85,$C85)),0))</f>
        <v>0</v>
      </c>
      <c r="AX85" s="309">
        <f ca="1">IF(AX$1&gt;$C$59,AX$53,MIN(MAX(AX$53,-SUM($D85:AW85,$C85)),0))</f>
        <v>0</v>
      </c>
      <c r="AY85" s="309">
        <f ca="1">IF(AY$1&gt;$C$59,AY$53,MIN(MAX(AY$53,-SUM($D85:AX85,$C85)),0))</f>
        <v>0</v>
      </c>
      <c r="AZ85" s="309">
        <f ca="1">IF(AZ$1&gt;$C$59,AZ$53,MIN(MAX(AZ$53,-SUM($D85:AY85,$C85)),0))</f>
        <v>0</v>
      </c>
      <c r="BA85" s="309">
        <f ca="1">IF(BA$1&gt;$C$59,BA$53,MIN(MAX(BA$53,-SUM($D85:AZ85,$C85)),0))</f>
        <v>0</v>
      </c>
      <c r="BB85" s="309">
        <f ca="1">IF(BB$1&gt;$C$59,BB$53,MIN(MAX(BB$53,-SUM($D85:BA85,$C85)),0))</f>
        <v>0</v>
      </c>
      <c r="BC85" s="309">
        <f ca="1">IF(BC$1&gt;$C$59,BC$53,MIN(MAX(BC$53,-SUM($D85:BB85,$C85)),0))</f>
        <v>0</v>
      </c>
      <c r="BD85" s="309">
        <f ca="1">IF(BD$1&gt;$C$59,BD$53,MIN(MAX(BD$53,-SUM($D85:BC85,$C85)),0))</f>
        <v>0</v>
      </c>
      <c r="BE85" s="309">
        <f ca="1">IF(BE$1&gt;$C$59,BE$53,MIN(MAX(BE$53,-SUM($D85:BD85,$C85)),0))</f>
        <v>0</v>
      </c>
      <c r="BF85" s="309">
        <f ca="1">IF(BF$1&gt;$C$59,BF$53,MIN(MAX(BF$53,-SUM($D85:BE85,$C85)),0))</f>
        <v>0</v>
      </c>
      <c r="BG85" s="309">
        <f ca="1">IF(BG$1&gt;$C$59,BG$53,MIN(MAX(BG$53,-SUM($D85:BF85,$C85)),0))</f>
        <v>0</v>
      </c>
      <c r="BH85" s="309">
        <f ca="1">IF(BH$1&gt;$C$59,BH$53,MIN(MAX(BH$53,-SUM($D85:BG85,$C85)),0))</f>
        <v>0</v>
      </c>
      <c r="BI85" s="309">
        <f ca="1">IF(BI$1&gt;$C$59,BI$53,MIN(MAX(BI$53,-SUM($D85:BH85,$C85)),0))</f>
        <v>-600.59</v>
      </c>
      <c r="BJ85" s="309">
        <f ca="1">IF(BJ$1&gt;$C$59,BJ$53,MIN(MAX(BJ$53,-SUM($D85:BI85,$C85)),0))</f>
        <v>-33.990999999999985</v>
      </c>
      <c r="BK85" s="309">
        <f ca="1">IF(BK$1&gt;$C$59,BK$53,MIN(MAX(BK$53,-SUM($D85:BJ85,$C85)),0))</f>
        <v>-32.39100000000002</v>
      </c>
      <c r="BL85" s="309">
        <f ca="1">IF(BL$1&gt;$C$59,BL$53,MIN(MAX(BL$53,-SUM($D85:BK85,$C85)),0))</f>
        <v>-29.390999999999991</v>
      </c>
      <c r="BM85" s="309">
        <f ca="1">IF(BM$1&gt;$C$59,BM$53,MIN(MAX(BM$53,-SUM($D85:BL85,$C85)),0))</f>
        <v>-15.691000000000003</v>
      </c>
      <c r="BN85" s="309">
        <f ca="1">IF(BN$1&gt;$C$59,BN$53,MIN(MAX(BN$53,-SUM($D85:BM85,$C85)),0))</f>
        <v>-2.7909999999999968</v>
      </c>
      <c r="BO85" s="309">
        <f ca="1">IF(BO$1&gt;$C$59,BO$53,MIN(MAX(BO$53,-SUM($D85:BN85,$C85)),0))</f>
        <v>0</v>
      </c>
      <c r="BP85" s="309">
        <f ca="1">IF(BP$1&gt;$C$59,BP$53,MIN(MAX(BP$53,-SUM($D85:BO85,$C85)),0))</f>
        <v>0</v>
      </c>
      <c r="BQ85" s="309">
        <f ca="1">IF(BQ$1&gt;$C$59,BQ$53,MIN(MAX(BQ$53,-SUM($D85:BP85,$C85)),0))</f>
        <v>0</v>
      </c>
      <c r="BR85" s="309">
        <f ca="1">IF(BR$1&gt;$C$59,BR$53,MIN(MAX(BR$53,-SUM($D85:BQ85,$C85)),0))</f>
        <v>-0.89099999999999113</v>
      </c>
      <c r="BS85" s="309">
        <f ca="1">IF(BS$1&gt;$C$59,BS$53,MIN(MAX(BS$53,-SUM($D85:BR85,$C85)),0))</f>
        <v>-4.1910000000000025</v>
      </c>
      <c r="BT85" s="309">
        <f ca="1">IF(BT$1&gt;$C$59,BT$53,MIN(MAX(BT$53,-SUM($D85:BS85,$C85)),0))</f>
        <v>0</v>
      </c>
      <c r="BU85" s="309">
        <f ca="1">IF(BU$1&gt;$C$59,BU$53,MIN(MAX(BU$53,-SUM($D85:BT85,$C85)),0))</f>
        <v>0</v>
      </c>
      <c r="BV85" s="309">
        <f ca="1">IF(BV$1&gt;$C$59,BV$53,MIN(MAX(BV$53,-SUM($D85:BU85,$C85)),0))</f>
        <v>0</v>
      </c>
      <c r="BW85" s="309">
        <f ca="1">IF(BW$1&gt;$C$59,BW$53,MIN(MAX(BW$53,-SUM($D85:BV85,$C85)),0))</f>
        <v>0</v>
      </c>
      <c r="BX85" s="309">
        <f ca="1">IF(BX$1&gt;$C$59,BX$53,MIN(MAX(BX$53,-SUM($D85:BW85,$C85)),0))</f>
        <v>0</v>
      </c>
      <c r="BY85" s="309">
        <f ca="1">IF(BY$1&gt;$C$59,BY$53,MIN(MAX(BY$53,-SUM($D85:BX85,$C85)),0))</f>
        <v>0</v>
      </c>
      <c r="BZ85" s="309">
        <f ca="1">IF(BZ$1&gt;$C$59,BZ$53,MIN(MAX(BZ$53,-SUM($D85:BY85,$C85)),0))</f>
        <v>0</v>
      </c>
      <c r="CA85" s="309">
        <f ca="1">IF(CA$1&gt;$C$59,CA$53,MIN(MAX(CA$53,-SUM($D85:BZ85,$C85)),0))</f>
        <v>0</v>
      </c>
      <c r="CB85" s="309">
        <f ca="1">IF(CB$1&gt;$C$59,CB$53,MIN(MAX(CB$53,-SUM($D85:CA85,$C85)),0))</f>
        <v>0</v>
      </c>
      <c r="CC85" s="309">
        <f ca="1">IF(CC$1&gt;$C$59,CC$53,MIN(MAX(CC$53,-SUM($D85:CB85,$C85)),0))</f>
        <v>0</v>
      </c>
      <c r="CD85" s="309">
        <f ca="1">IF(CD$1&gt;$C$59,CD$53,MIN(MAX(CD$53,-SUM($D85:CC85,$C85)),0))</f>
        <v>0</v>
      </c>
      <c r="CE85" s="309">
        <f ca="1">IF(CE$1&gt;$C$59,CE$53,MIN(MAX(CE$53,-SUM($D85:CD85,$C85)),0))</f>
        <v>0</v>
      </c>
      <c r="CF85" s="309">
        <f ca="1">IF(CF$1&gt;$C$59,CF$53,MIN(MAX(CF$53,-SUM($D85:CE85,$C85)),0))</f>
        <v>0</v>
      </c>
      <c r="CG85" s="309">
        <f ca="1">IF(CG$1&gt;$C$59,CG$53,MIN(MAX(CG$53,-SUM($D85:CF85,$C85)),0))</f>
        <v>0</v>
      </c>
      <c r="CH85" s="309">
        <f ca="1">IF(CH$1&gt;$C$59,CH$53,MIN(MAX(CH$53,-SUM($D85:CG85,$C85)),0))</f>
        <v>0</v>
      </c>
      <c r="CI85" s="309">
        <f ca="1">IF(CI$1&gt;$C$59,CI$53,MIN(MAX(CI$53,-SUM($D85:CH85,$C85)),0))</f>
        <v>0</v>
      </c>
      <c r="CJ85" s="309">
        <f ca="1">IF(CJ$1&gt;$C$59,CJ$53,MIN(MAX(CJ$53,-SUM($D85:CI85,$C85)),0))</f>
        <v>0</v>
      </c>
      <c r="CK85" s="309">
        <f ca="1">IF(CK$1&gt;$C$59,CK$53,MIN(MAX(CK$53,-SUM($D85:CJ85,$C85)),0))</f>
        <v>0</v>
      </c>
      <c r="CL85" s="309">
        <f ca="1">IF(CL$1&gt;$C$59,CL$53,MIN(MAX(CL$53,-SUM($D85:CK85,$C85)),0))</f>
        <v>-600.59</v>
      </c>
      <c r="CM85" s="309">
        <f ca="1">IF(CM$1&gt;$C$59,CM$53,MIN(MAX(CM$53,-SUM($D85:CL85,$C85)),0))</f>
        <v>-34.390999999999963</v>
      </c>
      <c r="CN85" s="309">
        <f ca="1">IF(CN$1&gt;$C$59,CN$53,MIN(MAX(CN$53,-SUM($D85:CM85,$C85)),0))</f>
        <v>-34.39100000000002</v>
      </c>
      <c r="CO85" s="309">
        <f ca="1">IF(CO$1&gt;$C$59,CO$53,MIN(MAX(CO$53,-SUM($D85:CN85,$C85)),0))</f>
        <v>-34.39100000000002</v>
      </c>
      <c r="CP85" s="309">
        <f ca="1">IF(CP$1&gt;$C$59,CP$53,MIN(MAX(CP$53,-SUM($D85:CO85,$C85)),0))</f>
        <v>-34.390999999999991</v>
      </c>
      <c r="CQ85" s="309">
        <f ca="1">IF(CQ$1&gt;$C$59,CQ$53,MIN(MAX(CQ$53,-SUM($D85:CP85,$C85)),0))</f>
        <v>-34.390999999999991</v>
      </c>
      <c r="CR85" s="309">
        <f ca="1">IF(CR$1&gt;$C$59,CR$53,MIN(MAX(CR$53,-SUM($D85:CQ85,$C85)),0))</f>
        <v>-34.390999999999991</v>
      </c>
      <c r="CS85" s="309">
        <f ca="1">IF(CS$1&gt;$C$59,CS$53,MIN(MAX(CS$53,-SUM($D85:CR85,$C85)),0))</f>
        <v>-34.390999999999991</v>
      </c>
      <c r="CT85" s="309">
        <f ca="1">IF(CT$1&gt;$C$59,CT$53,MIN(MAX(CT$53,-SUM($D85:CS85,$C85)),0))</f>
        <v>-34.39100000000002</v>
      </c>
      <c r="CU85" s="309">
        <f ca="1">IF(CU$1&gt;$C$59,CU$53,MIN(MAX(CU$53,-SUM($D85:CT85,$C85)),0))</f>
        <v>-34.390999999999991</v>
      </c>
      <c r="CV85" s="309">
        <f ca="1">IF(CV$1&gt;$C$59,CV$53,MIN(MAX(CV$53,-SUM($D85:CU85,$C85)),0))</f>
        <v>-34.390999999999991</v>
      </c>
      <c r="CW85" s="309">
        <f ca="1">IF(CW$1&gt;$C$59,CW$53,MIN(MAX(CW$53,-SUM($D85:CV85,$C85)),0))</f>
        <v>0</v>
      </c>
      <c r="CX85" s="309">
        <f ca="1">IF(CX$1&gt;$C$59,CX$53,MIN(MAX(CX$53,-SUM($D85:CW85,$C85)),0))</f>
        <v>0</v>
      </c>
      <c r="CY85" s="309">
        <f ca="1">IF(CY$1&gt;$C$59,CY$53,MIN(MAX(CY$53,-SUM($D85:CX85,$C85)),0))</f>
        <v>0</v>
      </c>
      <c r="CZ85" s="309">
        <f ca="1">IF(CZ$1&gt;$C$59,CZ$53,MIN(MAX(CZ$53,-SUM($D85:CY85,$C85)),0))</f>
        <v>0</v>
      </c>
      <c r="DA85" s="309">
        <f ca="1">IF(DA$1&gt;$C$59,DA$53,MIN(MAX(DA$53,-SUM($D85:CZ85,$C85)),0))</f>
        <v>0</v>
      </c>
      <c r="DB85" s="309">
        <f ca="1">IF(DB$1&gt;$C$59,DB$53,MIN(MAX(DB$53,-SUM($D85:DA85,$C85)),0))</f>
        <v>0</v>
      </c>
      <c r="DC85" s="309">
        <f ca="1">IF(DC$1&gt;$C$59,DC$53,MIN(MAX(DC$53,-SUM($D85:DB85,$C85)),0))</f>
        <v>0</v>
      </c>
      <c r="DD85" s="309">
        <f ca="1">IF(DD$1&gt;$C$59,DD$53,MIN(MAX(DD$53,-SUM($D85:DC85,$C85)),0))</f>
        <v>0</v>
      </c>
      <c r="DE85" s="309">
        <f ca="1">IF(DE$1&gt;$C$59,DE$53,MIN(MAX(DE$53,-SUM($D85:DD85,$C85)),0))</f>
        <v>0</v>
      </c>
      <c r="DF85" s="309">
        <f ca="1">IF(DF$1&gt;$C$59,DF$53,MIN(MAX(DF$53,-SUM($D85:DE85,$C85)),0))</f>
        <v>0</v>
      </c>
      <c r="DG85" s="309">
        <f ca="1">IF(DG$1&gt;$C$59,DG$53,MIN(MAX(DG$53,-SUM($D85:DF85,$C85)),0))</f>
        <v>0</v>
      </c>
      <c r="DH85" s="309">
        <f ca="1">IF(DH$1&gt;$C$59,DH$53,MIN(MAX(DH$53,-SUM($D85:DG85,$C85)),0))</f>
        <v>0</v>
      </c>
      <c r="DI85" s="309">
        <f ca="1">IF(DI$1&gt;$C$59,DI$53,MIN(MAX(DI$53,-SUM($D85:DH85,$C85)),0))</f>
        <v>0</v>
      </c>
    </row>
    <row r="86" spans="2:113" outlineLevel="3">
      <c r="B86">
        <v>19</v>
      </c>
      <c r="C86" s="21" cm="1">
        <f t="array" aca="1" ref="C86" ca="1">$C$56-INDEX($D$47:$CO$47,1,$B86-1)</f>
        <v>401.6</v>
      </c>
      <c r="D86" s="337">
        <v>0</v>
      </c>
      <c r="E86" s="309">
        <f ca="1">IF(E$1&gt;$C$59,E$53,MIN(MAX(E$53,-SUM($D86:D86,$C86)),0))</f>
        <v>0</v>
      </c>
      <c r="F86" s="309">
        <f ca="1">IF(F$1&gt;$C$59,F$53,MIN(MAX(F$53,-SUM($D86:E86,$C86)),0))</f>
        <v>0</v>
      </c>
      <c r="G86" s="309">
        <f ca="1">IF(G$1&gt;$C$59,G$53,MIN(MAX(G$53,-SUM($D86:F86,$C86)),0))</f>
        <v>0</v>
      </c>
      <c r="H86" s="309">
        <f ca="1">IF(H$1&gt;$C$59,H$53,MIN(MAX(H$53,-SUM($D86:G86,$C86)),0))</f>
        <v>0</v>
      </c>
      <c r="I86" s="309">
        <f ca="1">IF(I$1&gt;$C$59,I$53,MIN(MAX(I$53,-SUM($D86:H86,$C86)),0))</f>
        <v>0</v>
      </c>
      <c r="J86" s="309">
        <f ca="1">IF(J$1&gt;$C$59,J$53,MIN(MAX(J$53,-SUM($D86:I86,$C86)),0))</f>
        <v>0</v>
      </c>
      <c r="K86" s="309">
        <f ca="1">IF(K$1&gt;$C$59,K$53,MIN(MAX(K$53,-SUM($D86:J86,$C86)),0))</f>
        <v>0</v>
      </c>
      <c r="L86" s="309">
        <f ca="1">IF(L$1&gt;$C$59,L$53,MIN(MAX(L$53,-SUM($D86:K86,$C86)),0))</f>
        <v>0</v>
      </c>
      <c r="M86" s="309">
        <f ca="1">IF(M$1&gt;$C$59,M$53,MIN(MAX(M$53,-SUM($D86:L86,$C86)),0))</f>
        <v>0</v>
      </c>
      <c r="N86" s="309">
        <f ca="1">IF(N$1&gt;$C$59,N$53,MIN(MAX(N$53,-SUM($D86:M86,$C86)),0))</f>
        <v>0</v>
      </c>
      <c r="O86" s="309">
        <f ca="1">IF(O$1&gt;$C$59,O$53,MIN(MAX(O$53,-SUM($D86:N86,$C86)),0))</f>
        <v>0</v>
      </c>
      <c r="P86" s="309">
        <f ca="1">IF(P$1&gt;$C$59,P$53,MIN(MAX(P$53,-SUM($D86:O86,$C86)),0))</f>
        <v>0</v>
      </c>
      <c r="Q86" s="309">
        <f ca="1">IF(Q$1&gt;$C$59,Q$53,MIN(MAX(Q$53,-SUM($D86:P86,$C86)),0))</f>
        <v>0</v>
      </c>
      <c r="R86" s="309">
        <f ca="1">IF(R$1&gt;$C$59,R$53,MIN(MAX(R$53,-SUM($D86:Q86,$C86)),0))</f>
        <v>0</v>
      </c>
      <c r="S86" s="309">
        <f ca="1">IF(S$1&gt;$C$59,S$53,MIN(MAX(S$53,-SUM($D86:R86,$C86)),0))</f>
        <v>0</v>
      </c>
      <c r="T86" s="309">
        <f ca="1">IF(T$1&gt;$C$59,T$53,MIN(MAX(T$53,-SUM($D86:S86,$C86)),0))</f>
        <v>0</v>
      </c>
      <c r="U86" s="309">
        <f ca="1">IF(U$1&gt;$C$59,U$53,MIN(MAX(U$53,-SUM($D86:T86,$C86)),0))</f>
        <v>0</v>
      </c>
      <c r="V86" s="309">
        <f ca="1">IF(V$1&gt;$C$59,V$53,MIN(MAX(V$53,-SUM($D86:U86,$C86)),0))</f>
        <v>0</v>
      </c>
      <c r="W86" s="309">
        <f ca="1">IF(W$1&gt;$C$59,W$53,MIN(MAX(W$53,-SUM($D86:V86,$C86)),0))</f>
        <v>0</v>
      </c>
      <c r="X86" s="309">
        <f ca="1">IF(X$1&gt;$C$59,X$53,MIN(MAX(X$53,-SUM($D86:W86,$C86)),0))</f>
        <v>0</v>
      </c>
      <c r="Y86" s="309">
        <f ca="1">IF(Y$1&gt;$C$59,Y$53,MIN(MAX(Y$53,-SUM($D86:X86,$C86)),0))</f>
        <v>0</v>
      </c>
      <c r="Z86" s="309">
        <f ca="1">IF(Z$1&gt;$C$59,Z$53,MIN(MAX(Z$53,-SUM($D86:Y86,$C86)),0))</f>
        <v>0</v>
      </c>
      <c r="AA86" s="309">
        <f ca="1">IF(AA$1&gt;$C$59,AA$53,MIN(MAX(AA$53,-SUM($D86:Z86,$C86)),0))</f>
        <v>0</v>
      </c>
      <c r="AB86" s="309">
        <f ca="1">IF(AB$1&gt;$C$59,AB$53,MIN(MAX(AB$53,-SUM($D86:AA86,$C86)),0))</f>
        <v>0</v>
      </c>
      <c r="AC86" s="309">
        <f ca="1">IF(AC$1&gt;$C$59,AC$53,MIN(MAX(AC$53,-SUM($D86:AB86,$C86)),0))</f>
        <v>0</v>
      </c>
      <c r="AD86" s="309">
        <f ca="1">IF(AD$1&gt;$C$59,AD$53,MIN(MAX(AD$53,-SUM($D86:AC86,$C86)),0))</f>
        <v>0</v>
      </c>
      <c r="AE86" s="309">
        <f ca="1">IF(AE$1&gt;$C$59,AE$53,MIN(MAX(AE$53,-SUM($D86:AD86,$C86)),0))</f>
        <v>0</v>
      </c>
      <c r="AF86" s="309">
        <f ca="1">IF(AF$1&gt;$C$59,AF$53,MIN(MAX(AF$53,-SUM($D86:AE86,$C86)),0))</f>
        <v>-401.6</v>
      </c>
      <c r="AG86" s="309">
        <f ca="1">IF(AG$1&gt;$C$59,AG$53,MIN(MAX(AG$53,-SUM($D86:AF86,$C86)),0))</f>
        <v>0</v>
      </c>
      <c r="AH86" s="309">
        <f ca="1">IF(AH$1&gt;$C$59,AH$53,MIN(MAX(AH$53,-SUM($D86:AG86,$C86)),0))</f>
        <v>0</v>
      </c>
      <c r="AI86" s="309">
        <f ca="1">IF(AI$1&gt;$C$59,AI$53,MIN(MAX(AI$53,-SUM($D86:AH86,$C86)),0))</f>
        <v>0</v>
      </c>
      <c r="AJ86" s="309">
        <f ca="1">IF(AJ$1&gt;$C$59,AJ$53,MIN(MAX(AJ$53,-SUM($D86:AI86,$C86)),0))</f>
        <v>0</v>
      </c>
      <c r="AK86" s="309">
        <f ca="1">IF(AK$1&gt;$C$59,AK$53,MIN(MAX(AK$53,-SUM($D86:AJ86,$C86)),0))</f>
        <v>0</v>
      </c>
      <c r="AL86" s="309">
        <f ca="1">IF(AL$1&gt;$C$59,AL$53,MIN(MAX(AL$53,-SUM($D86:AK86,$C86)),0))</f>
        <v>0</v>
      </c>
      <c r="AM86" s="309">
        <f ca="1">IF(AM$1&gt;$C$59,AM$53,MIN(MAX(AM$53,-SUM($D86:AL86,$C86)),0))</f>
        <v>0</v>
      </c>
      <c r="AN86" s="309">
        <f ca="1">IF(AN$1&gt;$C$59,AN$53,MIN(MAX(AN$53,-SUM($D86:AM86,$C86)),0))</f>
        <v>0</v>
      </c>
      <c r="AO86" s="309">
        <f ca="1">IF(AO$1&gt;$C$59,AO$53,MIN(MAX(AO$53,-SUM($D86:AN86,$C86)),0))</f>
        <v>-0.89099999999999113</v>
      </c>
      <c r="AP86" s="309">
        <f ca="1">IF(AP$1&gt;$C$59,AP$53,MIN(MAX(AP$53,-SUM($D86:AO86,$C86)),0))</f>
        <v>-4.1910000000000025</v>
      </c>
      <c r="AQ86" s="309">
        <f ca="1">IF(AQ$1&gt;$C$59,AQ$53,MIN(MAX(AQ$53,-SUM($D86:AP86,$C86)),0))</f>
        <v>0</v>
      </c>
      <c r="AR86" s="309">
        <f ca="1">IF(AR$1&gt;$C$59,AR$53,MIN(MAX(AR$53,-SUM($D86:AQ86,$C86)),0))</f>
        <v>0</v>
      </c>
      <c r="AS86" s="309">
        <f ca="1">IF(AS$1&gt;$C$59,AS$53,MIN(MAX(AS$53,-SUM($D86:AR86,$C86)),0))</f>
        <v>0</v>
      </c>
      <c r="AT86" s="309">
        <f ca="1">IF(AT$1&gt;$C$59,AT$53,MIN(MAX(AT$53,-SUM($D86:AS86,$C86)),0))</f>
        <v>0</v>
      </c>
      <c r="AU86" s="309">
        <f ca="1">IF(AU$1&gt;$C$59,AU$53,MIN(MAX(AU$53,-SUM($D86:AT86,$C86)),0))</f>
        <v>0</v>
      </c>
      <c r="AV86" s="309">
        <f ca="1">IF(AV$1&gt;$C$59,AV$53,MIN(MAX(AV$53,-SUM($D86:AU86,$C86)),0))</f>
        <v>0</v>
      </c>
      <c r="AW86" s="309">
        <f ca="1">IF(AW$1&gt;$C$59,AW$53,MIN(MAX(AW$53,-SUM($D86:AV86,$C86)),0))</f>
        <v>0</v>
      </c>
      <c r="AX86" s="309">
        <f ca="1">IF(AX$1&gt;$C$59,AX$53,MIN(MAX(AX$53,-SUM($D86:AW86,$C86)),0))</f>
        <v>0</v>
      </c>
      <c r="AY86" s="309">
        <f ca="1">IF(AY$1&gt;$C$59,AY$53,MIN(MAX(AY$53,-SUM($D86:AX86,$C86)),0))</f>
        <v>0</v>
      </c>
      <c r="AZ86" s="309">
        <f ca="1">IF(AZ$1&gt;$C$59,AZ$53,MIN(MAX(AZ$53,-SUM($D86:AY86,$C86)),0))</f>
        <v>0</v>
      </c>
      <c r="BA86" s="309">
        <f ca="1">IF(BA$1&gt;$C$59,BA$53,MIN(MAX(BA$53,-SUM($D86:AZ86,$C86)),0))</f>
        <v>0</v>
      </c>
      <c r="BB86" s="309">
        <f ca="1">IF(BB$1&gt;$C$59,BB$53,MIN(MAX(BB$53,-SUM($D86:BA86,$C86)),0))</f>
        <v>0</v>
      </c>
      <c r="BC86" s="309">
        <f ca="1">IF(BC$1&gt;$C$59,BC$53,MIN(MAX(BC$53,-SUM($D86:BB86,$C86)),0))</f>
        <v>0</v>
      </c>
      <c r="BD86" s="309">
        <f ca="1">IF(BD$1&gt;$C$59,BD$53,MIN(MAX(BD$53,-SUM($D86:BC86,$C86)),0))</f>
        <v>0</v>
      </c>
      <c r="BE86" s="309">
        <f ca="1">IF(BE$1&gt;$C$59,BE$53,MIN(MAX(BE$53,-SUM($D86:BD86,$C86)),0))</f>
        <v>0</v>
      </c>
      <c r="BF86" s="309">
        <f ca="1">IF(BF$1&gt;$C$59,BF$53,MIN(MAX(BF$53,-SUM($D86:BE86,$C86)),0))</f>
        <v>0</v>
      </c>
      <c r="BG86" s="309">
        <f ca="1">IF(BG$1&gt;$C$59,BG$53,MIN(MAX(BG$53,-SUM($D86:BF86,$C86)),0))</f>
        <v>0</v>
      </c>
      <c r="BH86" s="309">
        <f ca="1">IF(BH$1&gt;$C$59,BH$53,MIN(MAX(BH$53,-SUM($D86:BG86,$C86)),0))</f>
        <v>0</v>
      </c>
      <c r="BI86" s="309">
        <f ca="1">IF(BI$1&gt;$C$59,BI$53,MIN(MAX(BI$53,-SUM($D86:BH86,$C86)),0))</f>
        <v>-600.59</v>
      </c>
      <c r="BJ86" s="309">
        <f ca="1">IF(BJ$1&gt;$C$59,BJ$53,MIN(MAX(BJ$53,-SUM($D86:BI86,$C86)),0))</f>
        <v>-33.990999999999985</v>
      </c>
      <c r="BK86" s="309">
        <f ca="1">IF(BK$1&gt;$C$59,BK$53,MIN(MAX(BK$53,-SUM($D86:BJ86,$C86)),0))</f>
        <v>-32.39100000000002</v>
      </c>
      <c r="BL86" s="309">
        <f ca="1">IF(BL$1&gt;$C$59,BL$53,MIN(MAX(BL$53,-SUM($D86:BK86,$C86)),0))</f>
        <v>-29.390999999999991</v>
      </c>
      <c r="BM86" s="309">
        <f ca="1">IF(BM$1&gt;$C$59,BM$53,MIN(MAX(BM$53,-SUM($D86:BL86,$C86)),0))</f>
        <v>-15.691000000000003</v>
      </c>
      <c r="BN86" s="309">
        <f ca="1">IF(BN$1&gt;$C$59,BN$53,MIN(MAX(BN$53,-SUM($D86:BM86,$C86)),0))</f>
        <v>-2.7909999999999968</v>
      </c>
      <c r="BO86" s="309">
        <f ca="1">IF(BO$1&gt;$C$59,BO$53,MIN(MAX(BO$53,-SUM($D86:BN86,$C86)),0))</f>
        <v>0</v>
      </c>
      <c r="BP86" s="309">
        <f ca="1">IF(BP$1&gt;$C$59,BP$53,MIN(MAX(BP$53,-SUM($D86:BO86,$C86)),0))</f>
        <v>0</v>
      </c>
      <c r="BQ86" s="309">
        <f ca="1">IF(BQ$1&gt;$C$59,BQ$53,MIN(MAX(BQ$53,-SUM($D86:BP86,$C86)),0))</f>
        <v>0</v>
      </c>
      <c r="BR86" s="309">
        <f ca="1">IF(BR$1&gt;$C$59,BR$53,MIN(MAX(BR$53,-SUM($D86:BQ86,$C86)),0))</f>
        <v>-0.89099999999999113</v>
      </c>
      <c r="BS86" s="309">
        <f ca="1">IF(BS$1&gt;$C$59,BS$53,MIN(MAX(BS$53,-SUM($D86:BR86,$C86)),0))</f>
        <v>-4.1910000000000025</v>
      </c>
      <c r="BT86" s="309">
        <f ca="1">IF(BT$1&gt;$C$59,BT$53,MIN(MAX(BT$53,-SUM($D86:BS86,$C86)),0))</f>
        <v>0</v>
      </c>
      <c r="BU86" s="309">
        <f ca="1">IF(BU$1&gt;$C$59,BU$53,MIN(MAX(BU$53,-SUM($D86:BT86,$C86)),0))</f>
        <v>0</v>
      </c>
      <c r="BV86" s="309">
        <f ca="1">IF(BV$1&gt;$C$59,BV$53,MIN(MAX(BV$53,-SUM($D86:BU86,$C86)),0))</f>
        <v>0</v>
      </c>
      <c r="BW86" s="309">
        <f ca="1">IF(BW$1&gt;$C$59,BW$53,MIN(MAX(BW$53,-SUM($D86:BV86,$C86)),0))</f>
        <v>0</v>
      </c>
      <c r="BX86" s="309">
        <f ca="1">IF(BX$1&gt;$C$59,BX$53,MIN(MAX(BX$53,-SUM($D86:BW86,$C86)),0))</f>
        <v>0</v>
      </c>
      <c r="BY86" s="309">
        <f ca="1">IF(BY$1&gt;$C$59,BY$53,MIN(MAX(BY$53,-SUM($D86:BX86,$C86)),0))</f>
        <v>0</v>
      </c>
      <c r="BZ86" s="309">
        <f ca="1">IF(BZ$1&gt;$C$59,BZ$53,MIN(MAX(BZ$53,-SUM($D86:BY86,$C86)),0))</f>
        <v>0</v>
      </c>
      <c r="CA86" s="309">
        <f ca="1">IF(CA$1&gt;$C$59,CA$53,MIN(MAX(CA$53,-SUM($D86:BZ86,$C86)),0))</f>
        <v>0</v>
      </c>
      <c r="CB86" s="309">
        <f ca="1">IF(CB$1&gt;$C$59,CB$53,MIN(MAX(CB$53,-SUM($D86:CA86,$C86)),0))</f>
        <v>0</v>
      </c>
      <c r="CC86" s="309">
        <f ca="1">IF(CC$1&gt;$C$59,CC$53,MIN(MAX(CC$53,-SUM($D86:CB86,$C86)),0))</f>
        <v>0</v>
      </c>
      <c r="CD86" s="309">
        <f ca="1">IF(CD$1&gt;$C$59,CD$53,MIN(MAX(CD$53,-SUM($D86:CC86,$C86)),0))</f>
        <v>0</v>
      </c>
      <c r="CE86" s="309">
        <f ca="1">IF(CE$1&gt;$C$59,CE$53,MIN(MAX(CE$53,-SUM($D86:CD86,$C86)),0))</f>
        <v>0</v>
      </c>
      <c r="CF86" s="309">
        <f ca="1">IF(CF$1&gt;$C$59,CF$53,MIN(MAX(CF$53,-SUM($D86:CE86,$C86)),0))</f>
        <v>0</v>
      </c>
      <c r="CG86" s="309">
        <f ca="1">IF(CG$1&gt;$C$59,CG$53,MIN(MAX(CG$53,-SUM($D86:CF86,$C86)),0))</f>
        <v>0</v>
      </c>
      <c r="CH86" s="309">
        <f ca="1">IF(CH$1&gt;$C$59,CH$53,MIN(MAX(CH$53,-SUM($D86:CG86,$C86)),0))</f>
        <v>0</v>
      </c>
      <c r="CI86" s="309">
        <f ca="1">IF(CI$1&gt;$C$59,CI$53,MIN(MAX(CI$53,-SUM($D86:CH86,$C86)),0))</f>
        <v>0</v>
      </c>
      <c r="CJ86" s="309">
        <f ca="1">IF(CJ$1&gt;$C$59,CJ$53,MIN(MAX(CJ$53,-SUM($D86:CI86,$C86)),0))</f>
        <v>0</v>
      </c>
      <c r="CK86" s="309">
        <f ca="1">IF(CK$1&gt;$C$59,CK$53,MIN(MAX(CK$53,-SUM($D86:CJ86,$C86)),0))</f>
        <v>0</v>
      </c>
      <c r="CL86" s="309">
        <f ca="1">IF(CL$1&gt;$C$59,CL$53,MIN(MAX(CL$53,-SUM($D86:CK86,$C86)),0))</f>
        <v>-600.59</v>
      </c>
      <c r="CM86" s="309">
        <f ca="1">IF(CM$1&gt;$C$59,CM$53,MIN(MAX(CM$53,-SUM($D86:CL86,$C86)),0))</f>
        <v>-34.390999999999963</v>
      </c>
      <c r="CN86" s="309">
        <f ca="1">IF(CN$1&gt;$C$59,CN$53,MIN(MAX(CN$53,-SUM($D86:CM86,$C86)),0))</f>
        <v>-34.39100000000002</v>
      </c>
      <c r="CO86" s="309">
        <f ca="1">IF(CO$1&gt;$C$59,CO$53,MIN(MAX(CO$53,-SUM($D86:CN86,$C86)),0))</f>
        <v>-34.39100000000002</v>
      </c>
      <c r="CP86" s="309">
        <f ca="1">IF(CP$1&gt;$C$59,CP$53,MIN(MAX(CP$53,-SUM($D86:CO86,$C86)),0))</f>
        <v>-34.390999999999991</v>
      </c>
      <c r="CQ86" s="309">
        <f ca="1">IF(CQ$1&gt;$C$59,CQ$53,MIN(MAX(CQ$53,-SUM($D86:CP86,$C86)),0))</f>
        <v>-34.390999999999991</v>
      </c>
      <c r="CR86" s="309">
        <f ca="1">IF(CR$1&gt;$C$59,CR$53,MIN(MAX(CR$53,-SUM($D86:CQ86,$C86)),0))</f>
        <v>-34.390999999999991</v>
      </c>
      <c r="CS86" s="309">
        <f ca="1">IF(CS$1&gt;$C$59,CS$53,MIN(MAX(CS$53,-SUM($D86:CR86,$C86)),0))</f>
        <v>-34.390999999999991</v>
      </c>
      <c r="CT86" s="309">
        <f ca="1">IF(CT$1&gt;$C$59,CT$53,MIN(MAX(CT$53,-SUM($D86:CS86,$C86)),0))</f>
        <v>-34.39100000000002</v>
      </c>
      <c r="CU86" s="309">
        <f ca="1">IF(CU$1&gt;$C$59,CU$53,MIN(MAX(CU$53,-SUM($D86:CT86,$C86)),0))</f>
        <v>-34.390999999999991</v>
      </c>
      <c r="CV86" s="309">
        <f ca="1">IF(CV$1&gt;$C$59,CV$53,MIN(MAX(CV$53,-SUM($D86:CU86,$C86)),0))</f>
        <v>-34.390999999999991</v>
      </c>
      <c r="CW86" s="309">
        <f ca="1">IF(CW$1&gt;$C$59,CW$53,MIN(MAX(CW$53,-SUM($D86:CV86,$C86)),0))</f>
        <v>0</v>
      </c>
      <c r="CX86" s="309">
        <f ca="1">IF(CX$1&gt;$C$59,CX$53,MIN(MAX(CX$53,-SUM($D86:CW86,$C86)),0))</f>
        <v>0</v>
      </c>
      <c r="CY86" s="309">
        <f ca="1">IF(CY$1&gt;$C$59,CY$53,MIN(MAX(CY$53,-SUM($D86:CX86,$C86)),0))</f>
        <v>0</v>
      </c>
      <c r="CZ86" s="309">
        <f ca="1">IF(CZ$1&gt;$C$59,CZ$53,MIN(MAX(CZ$53,-SUM($D86:CY86,$C86)),0))</f>
        <v>0</v>
      </c>
      <c r="DA86" s="309">
        <f ca="1">IF(DA$1&gt;$C$59,DA$53,MIN(MAX(DA$53,-SUM($D86:CZ86,$C86)),0))</f>
        <v>0</v>
      </c>
      <c r="DB86" s="309">
        <f ca="1">IF(DB$1&gt;$C$59,DB$53,MIN(MAX(DB$53,-SUM($D86:DA86,$C86)),0))</f>
        <v>0</v>
      </c>
      <c r="DC86" s="309">
        <f ca="1">IF(DC$1&gt;$C$59,DC$53,MIN(MAX(DC$53,-SUM($D86:DB86,$C86)),0))</f>
        <v>0</v>
      </c>
      <c r="DD86" s="309">
        <f ca="1">IF(DD$1&gt;$C$59,DD$53,MIN(MAX(DD$53,-SUM($D86:DC86,$C86)),0))</f>
        <v>0</v>
      </c>
      <c r="DE86" s="309">
        <f ca="1">IF(DE$1&gt;$C$59,DE$53,MIN(MAX(DE$53,-SUM($D86:DD86,$C86)),0))</f>
        <v>0</v>
      </c>
      <c r="DF86" s="309">
        <f ca="1">IF(DF$1&gt;$C$59,DF$53,MIN(MAX(DF$53,-SUM($D86:DE86,$C86)),0))</f>
        <v>0</v>
      </c>
      <c r="DG86" s="309">
        <f ca="1">IF(DG$1&gt;$C$59,DG$53,MIN(MAX(DG$53,-SUM($D86:DF86,$C86)),0))</f>
        <v>0</v>
      </c>
      <c r="DH86" s="309">
        <f ca="1">IF(DH$1&gt;$C$59,DH$53,MIN(MAX(DH$53,-SUM($D86:DG86,$C86)),0))</f>
        <v>0</v>
      </c>
      <c r="DI86" s="309">
        <f ca="1">IF(DI$1&gt;$C$59,DI$53,MIN(MAX(DI$53,-SUM($D86:DH86,$C86)),0))</f>
        <v>0</v>
      </c>
    </row>
    <row r="87" spans="2:113" outlineLevel="3">
      <c r="B87">
        <v>20</v>
      </c>
      <c r="C87" s="21" cm="1">
        <f t="array" aca="1" ref="C87" ca="1">$C$56-INDEX($D$47:$CO$47,1,$B87-1)</f>
        <v>360.29999999999995</v>
      </c>
      <c r="D87" s="337">
        <v>0</v>
      </c>
      <c r="E87" s="309">
        <f ca="1">IF(E$1&gt;$C$59,E$53,MIN(MAX(E$53,-SUM($D87:D87,$C87)),0))</f>
        <v>0</v>
      </c>
      <c r="F87" s="309">
        <f ca="1">IF(F$1&gt;$C$59,F$53,MIN(MAX(F$53,-SUM($D87:E87,$C87)),0))</f>
        <v>0</v>
      </c>
      <c r="G87" s="309">
        <f ca="1">IF(G$1&gt;$C$59,G$53,MIN(MAX(G$53,-SUM($D87:F87,$C87)),0))</f>
        <v>0</v>
      </c>
      <c r="H87" s="309">
        <f ca="1">IF(H$1&gt;$C$59,H$53,MIN(MAX(H$53,-SUM($D87:G87,$C87)),0))</f>
        <v>0</v>
      </c>
      <c r="I87" s="309">
        <f ca="1">IF(I$1&gt;$C$59,I$53,MIN(MAX(I$53,-SUM($D87:H87,$C87)),0))</f>
        <v>0</v>
      </c>
      <c r="J87" s="309">
        <f ca="1">IF(J$1&gt;$C$59,J$53,MIN(MAX(J$53,-SUM($D87:I87,$C87)),0))</f>
        <v>0</v>
      </c>
      <c r="K87" s="309">
        <f ca="1">IF(K$1&gt;$C$59,K$53,MIN(MAX(K$53,-SUM($D87:J87,$C87)),0))</f>
        <v>0</v>
      </c>
      <c r="L87" s="309">
        <f ca="1">IF(L$1&gt;$C$59,L$53,MIN(MAX(L$53,-SUM($D87:K87,$C87)),0))</f>
        <v>0</v>
      </c>
      <c r="M87" s="309">
        <f ca="1">IF(M$1&gt;$C$59,M$53,MIN(MAX(M$53,-SUM($D87:L87,$C87)),0))</f>
        <v>0</v>
      </c>
      <c r="N87" s="309">
        <f ca="1">IF(N$1&gt;$C$59,N$53,MIN(MAX(N$53,-SUM($D87:M87,$C87)),0))</f>
        <v>0</v>
      </c>
      <c r="O87" s="309">
        <f ca="1">IF(O$1&gt;$C$59,O$53,MIN(MAX(O$53,-SUM($D87:N87,$C87)),0))</f>
        <v>0</v>
      </c>
      <c r="P87" s="309">
        <f ca="1">IF(P$1&gt;$C$59,P$53,MIN(MAX(P$53,-SUM($D87:O87,$C87)),0))</f>
        <v>0</v>
      </c>
      <c r="Q87" s="309">
        <f ca="1">IF(Q$1&gt;$C$59,Q$53,MIN(MAX(Q$53,-SUM($D87:P87,$C87)),0))</f>
        <v>0</v>
      </c>
      <c r="R87" s="309">
        <f ca="1">IF(R$1&gt;$C$59,R$53,MIN(MAX(R$53,-SUM($D87:Q87,$C87)),0))</f>
        <v>0</v>
      </c>
      <c r="S87" s="309">
        <f ca="1">IF(S$1&gt;$C$59,S$53,MIN(MAX(S$53,-SUM($D87:R87,$C87)),0))</f>
        <v>0</v>
      </c>
      <c r="T87" s="309">
        <f ca="1">IF(T$1&gt;$C$59,T$53,MIN(MAX(T$53,-SUM($D87:S87,$C87)),0))</f>
        <v>0</v>
      </c>
      <c r="U87" s="309">
        <f ca="1">IF(U$1&gt;$C$59,U$53,MIN(MAX(U$53,-SUM($D87:T87,$C87)),0))</f>
        <v>0</v>
      </c>
      <c r="V87" s="309">
        <f ca="1">IF(V$1&gt;$C$59,V$53,MIN(MAX(V$53,-SUM($D87:U87,$C87)),0))</f>
        <v>0</v>
      </c>
      <c r="W87" s="309">
        <f ca="1">IF(W$1&gt;$C$59,W$53,MIN(MAX(W$53,-SUM($D87:V87,$C87)),0))</f>
        <v>0</v>
      </c>
      <c r="X87" s="309">
        <f ca="1">IF(X$1&gt;$C$59,X$53,MIN(MAX(X$53,-SUM($D87:W87,$C87)),0))</f>
        <v>0</v>
      </c>
      <c r="Y87" s="309">
        <f ca="1">IF(Y$1&gt;$C$59,Y$53,MIN(MAX(Y$53,-SUM($D87:X87,$C87)),0))</f>
        <v>0</v>
      </c>
      <c r="Z87" s="309">
        <f ca="1">IF(Z$1&gt;$C$59,Z$53,MIN(MAX(Z$53,-SUM($D87:Y87,$C87)),0))</f>
        <v>0</v>
      </c>
      <c r="AA87" s="309">
        <f ca="1">IF(AA$1&gt;$C$59,AA$53,MIN(MAX(AA$53,-SUM($D87:Z87,$C87)),0))</f>
        <v>0</v>
      </c>
      <c r="AB87" s="309">
        <f ca="1">IF(AB$1&gt;$C$59,AB$53,MIN(MAX(AB$53,-SUM($D87:AA87,$C87)),0))</f>
        <v>0</v>
      </c>
      <c r="AC87" s="309">
        <f ca="1">IF(AC$1&gt;$C$59,AC$53,MIN(MAX(AC$53,-SUM($D87:AB87,$C87)),0))</f>
        <v>0</v>
      </c>
      <c r="AD87" s="309">
        <f ca="1">IF(AD$1&gt;$C$59,AD$53,MIN(MAX(AD$53,-SUM($D87:AC87,$C87)),0))</f>
        <v>0</v>
      </c>
      <c r="AE87" s="309">
        <f ca="1">IF(AE$1&gt;$C$59,AE$53,MIN(MAX(AE$53,-SUM($D87:AD87,$C87)),0))</f>
        <v>0</v>
      </c>
      <c r="AF87" s="309">
        <f ca="1">IF(AF$1&gt;$C$59,AF$53,MIN(MAX(AF$53,-SUM($D87:AE87,$C87)),0))</f>
        <v>-360.29999999999995</v>
      </c>
      <c r="AG87" s="309">
        <f ca="1">IF(AG$1&gt;$C$59,AG$53,MIN(MAX(AG$53,-SUM($D87:AF87,$C87)),0))</f>
        <v>0</v>
      </c>
      <c r="AH87" s="309">
        <f ca="1">IF(AH$1&gt;$C$59,AH$53,MIN(MAX(AH$53,-SUM($D87:AG87,$C87)),0))</f>
        <v>0</v>
      </c>
      <c r="AI87" s="309">
        <f ca="1">IF(AI$1&gt;$C$59,AI$53,MIN(MAX(AI$53,-SUM($D87:AH87,$C87)),0))</f>
        <v>0</v>
      </c>
      <c r="AJ87" s="309">
        <f ca="1">IF(AJ$1&gt;$C$59,AJ$53,MIN(MAX(AJ$53,-SUM($D87:AI87,$C87)),0))</f>
        <v>0</v>
      </c>
      <c r="AK87" s="309">
        <f ca="1">IF(AK$1&gt;$C$59,AK$53,MIN(MAX(AK$53,-SUM($D87:AJ87,$C87)),0))</f>
        <v>0</v>
      </c>
      <c r="AL87" s="309">
        <f ca="1">IF(AL$1&gt;$C$59,AL$53,MIN(MAX(AL$53,-SUM($D87:AK87,$C87)),0))</f>
        <v>0</v>
      </c>
      <c r="AM87" s="309">
        <f ca="1">IF(AM$1&gt;$C$59,AM$53,MIN(MAX(AM$53,-SUM($D87:AL87,$C87)),0))</f>
        <v>0</v>
      </c>
      <c r="AN87" s="309">
        <f ca="1">IF(AN$1&gt;$C$59,AN$53,MIN(MAX(AN$53,-SUM($D87:AM87,$C87)),0))</f>
        <v>0</v>
      </c>
      <c r="AO87" s="309">
        <f ca="1">IF(AO$1&gt;$C$59,AO$53,MIN(MAX(AO$53,-SUM($D87:AN87,$C87)),0))</f>
        <v>-0.89099999999999113</v>
      </c>
      <c r="AP87" s="309">
        <f ca="1">IF(AP$1&gt;$C$59,AP$53,MIN(MAX(AP$53,-SUM($D87:AO87,$C87)),0))</f>
        <v>-4.1910000000000025</v>
      </c>
      <c r="AQ87" s="309">
        <f ca="1">IF(AQ$1&gt;$C$59,AQ$53,MIN(MAX(AQ$53,-SUM($D87:AP87,$C87)),0))</f>
        <v>0</v>
      </c>
      <c r="AR87" s="309">
        <f ca="1">IF(AR$1&gt;$C$59,AR$53,MIN(MAX(AR$53,-SUM($D87:AQ87,$C87)),0))</f>
        <v>0</v>
      </c>
      <c r="AS87" s="309">
        <f ca="1">IF(AS$1&gt;$C$59,AS$53,MIN(MAX(AS$53,-SUM($D87:AR87,$C87)),0))</f>
        <v>0</v>
      </c>
      <c r="AT87" s="309">
        <f ca="1">IF(AT$1&gt;$C$59,AT$53,MIN(MAX(AT$53,-SUM($D87:AS87,$C87)),0))</f>
        <v>0</v>
      </c>
      <c r="AU87" s="309">
        <f ca="1">IF(AU$1&gt;$C$59,AU$53,MIN(MAX(AU$53,-SUM($D87:AT87,$C87)),0))</f>
        <v>0</v>
      </c>
      <c r="AV87" s="309">
        <f ca="1">IF(AV$1&gt;$C$59,AV$53,MIN(MAX(AV$53,-SUM($D87:AU87,$C87)),0))</f>
        <v>0</v>
      </c>
      <c r="AW87" s="309">
        <f ca="1">IF(AW$1&gt;$C$59,AW$53,MIN(MAX(AW$53,-SUM($D87:AV87,$C87)),0))</f>
        <v>0</v>
      </c>
      <c r="AX87" s="309">
        <f ca="1">IF(AX$1&gt;$C$59,AX$53,MIN(MAX(AX$53,-SUM($D87:AW87,$C87)),0))</f>
        <v>0</v>
      </c>
      <c r="AY87" s="309">
        <f ca="1">IF(AY$1&gt;$C$59,AY$53,MIN(MAX(AY$53,-SUM($D87:AX87,$C87)),0))</f>
        <v>0</v>
      </c>
      <c r="AZ87" s="309">
        <f ca="1">IF(AZ$1&gt;$C$59,AZ$53,MIN(MAX(AZ$53,-SUM($D87:AY87,$C87)),0))</f>
        <v>0</v>
      </c>
      <c r="BA87" s="309">
        <f ca="1">IF(BA$1&gt;$C$59,BA$53,MIN(MAX(BA$53,-SUM($D87:AZ87,$C87)),0))</f>
        <v>0</v>
      </c>
      <c r="BB87" s="309">
        <f ca="1">IF(BB$1&gt;$C$59,BB$53,MIN(MAX(BB$53,-SUM($D87:BA87,$C87)),0))</f>
        <v>0</v>
      </c>
      <c r="BC87" s="309">
        <f ca="1">IF(BC$1&gt;$C$59,BC$53,MIN(MAX(BC$53,-SUM($D87:BB87,$C87)),0))</f>
        <v>0</v>
      </c>
      <c r="BD87" s="309">
        <f ca="1">IF(BD$1&gt;$C$59,BD$53,MIN(MAX(BD$53,-SUM($D87:BC87,$C87)),0))</f>
        <v>0</v>
      </c>
      <c r="BE87" s="309">
        <f ca="1">IF(BE$1&gt;$C$59,BE$53,MIN(MAX(BE$53,-SUM($D87:BD87,$C87)),0))</f>
        <v>0</v>
      </c>
      <c r="BF87" s="309">
        <f ca="1">IF(BF$1&gt;$C$59,BF$53,MIN(MAX(BF$53,-SUM($D87:BE87,$C87)),0))</f>
        <v>0</v>
      </c>
      <c r="BG87" s="309">
        <f ca="1">IF(BG$1&gt;$C$59,BG$53,MIN(MAX(BG$53,-SUM($D87:BF87,$C87)),0))</f>
        <v>0</v>
      </c>
      <c r="BH87" s="309">
        <f ca="1">IF(BH$1&gt;$C$59,BH$53,MIN(MAX(BH$53,-SUM($D87:BG87,$C87)),0))</f>
        <v>0</v>
      </c>
      <c r="BI87" s="309">
        <f ca="1">IF(BI$1&gt;$C$59,BI$53,MIN(MAX(BI$53,-SUM($D87:BH87,$C87)),0))</f>
        <v>-600.59</v>
      </c>
      <c r="BJ87" s="309">
        <f ca="1">IF(BJ$1&gt;$C$59,BJ$53,MIN(MAX(BJ$53,-SUM($D87:BI87,$C87)),0))</f>
        <v>-33.990999999999985</v>
      </c>
      <c r="BK87" s="309">
        <f ca="1">IF(BK$1&gt;$C$59,BK$53,MIN(MAX(BK$53,-SUM($D87:BJ87,$C87)),0))</f>
        <v>-32.39100000000002</v>
      </c>
      <c r="BL87" s="309">
        <f ca="1">IF(BL$1&gt;$C$59,BL$53,MIN(MAX(BL$53,-SUM($D87:BK87,$C87)),0))</f>
        <v>-29.390999999999991</v>
      </c>
      <c r="BM87" s="309">
        <f ca="1">IF(BM$1&gt;$C$59,BM$53,MIN(MAX(BM$53,-SUM($D87:BL87,$C87)),0))</f>
        <v>-15.691000000000003</v>
      </c>
      <c r="BN87" s="309">
        <f ca="1">IF(BN$1&gt;$C$59,BN$53,MIN(MAX(BN$53,-SUM($D87:BM87,$C87)),0))</f>
        <v>-2.7909999999999968</v>
      </c>
      <c r="BO87" s="309">
        <f ca="1">IF(BO$1&gt;$C$59,BO$53,MIN(MAX(BO$53,-SUM($D87:BN87,$C87)),0))</f>
        <v>0</v>
      </c>
      <c r="BP87" s="309">
        <f ca="1">IF(BP$1&gt;$C$59,BP$53,MIN(MAX(BP$53,-SUM($D87:BO87,$C87)),0))</f>
        <v>0</v>
      </c>
      <c r="BQ87" s="309">
        <f ca="1">IF(BQ$1&gt;$C$59,BQ$53,MIN(MAX(BQ$53,-SUM($D87:BP87,$C87)),0))</f>
        <v>0</v>
      </c>
      <c r="BR87" s="309">
        <f ca="1">IF(BR$1&gt;$C$59,BR$53,MIN(MAX(BR$53,-SUM($D87:BQ87,$C87)),0))</f>
        <v>-0.89099999999999113</v>
      </c>
      <c r="BS87" s="309">
        <f ca="1">IF(BS$1&gt;$C$59,BS$53,MIN(MAX(BS$53,-SUM($D87:BR87,$C87)),0))</f>
        <v>-4.1910000000000025</v>
      </c>
      <c r="BT87" s="309">
        <f ca="1">IF(BT$1&gt;$C$59,BT$53,MIN(MAX(BT$53,-SUM($D87:BS87,$C87)),0))</f>
        <v>0</v>
      </c>
      <c r="BU87" s="309">
        <f ca="1">IF(BU$1&gt;$C$59,BU$53,MIN(MAX(BU$53,-SUM($D87:BT87,$C87)),0))</f>
        <v>0</v>
      </c>
      <c r="BV87" s="309">
        <f ca="1">IF(BV$1&gt;$C$59,BV$53,MIN(MAX(BV$53,-SUM($D87:BU87,$C87)),0))</f>
        <v>0</v>
      </c>
      <c r="BW87" s="309">
        <f ca="1">IF(BW$1&gt;$C$59,BW$53,MIN(MAX(BW$53,-SUM($D87:BV87,$C87)),0))</f>
        <v>0</v>
      </c>
      <c r="BX87" s="309">
        <f ca="1">IF(BX$1&gt;$C$59,BX$53,MIN(MAX(BX$53,-SUM($D87:BW87,$C87)),0))</f>
        <v>0</v>
      </c>
      <c r="BY87" s="309">
        <f ca="1">IF(BY$1&gt;$C$59,BY$53,MIN(MAX(BY$53,-SUM($D87:BX87,$C87)),0))</f>
        <v>0</v>
      </c>
      <c r="BZ87" s="309">
        <f ca="1">IF(BZ$1&gt;$C$59,BZ$53,MIN(MAX(BZ$53,-SUM($D87:BY87,$C87)),0))</f>
        <v>0</v>
      </c>
      <c r="CA87" s="309">
        <f ca="1">IF(CA$1&gt;$C$59,CA$53,MIN(MAX(CA$53,-SUM($D87:BZ87,$C87)),0))</f>
        <v>0</v>
      </c>
      <c r="CB87" s="309">
        <f ca="1">IF(CB$1&gt;$C$59,CB$53,MIN(MAX(CB$53,-SUM($D87:CA87,$C87)),0))</f>
        <v>0</v>
      </c>
      <c r="CC87" s="309">
        <f ca="1">IF(CC$1&gt;$C$59,CC$53,MIN(MAX(CC$53,-SUM($D87:CB87,$C87)),0))</f>
        <v>0</v>
      </c>
      <c r="CD87" s="309">
        <f ca="1">IF(CD$1&gt;$C$59,CD$53,MIN(MAX(CD$53,-SUM($D87:CC87,$C87)),0))</f>
        <v>0</v>
      </c>
      <c r="CE87" s="309">
        <f ca="1">IF(CE$1&gt;$C$59,CE$53,MIN(MAX(CE$53,-SUM($D87:CD87,$C87)),0))</f>
        <v>0</v>
      </c>
      <c r="CF87" s="309">
        <f ca="1">IF(CF$1&gt;$C$59,CF$53,MIN(MAX(CF$53,-SUM($D87:CE87,$C87)),0))</f>
        <v>0</v>
      </c>
      <c r="CG87" s="309">
        <f ca="1">IF(CG$1&gt;$C$59,CG$53,MIN(MAX(CG$53,-SUM($D87:CF87,$C87)),0))</f>
        <v>0</v>
      </c>
      <c r="CH87" s="309">
        <f ca="1">IF(CH$1&gt;$C$59,CH$53,MIN(MAX(CH$53,-SUM($D87:CG87,$C87)),0))</f>
        <v>0</v>
      </c>
      <c r="CI87" s="309">
        <f ca="1">IF(CI$1&gt;$C$59,CI$53,MIN(MAX(CI$53,-SUM($D87:CH87,$C87)),0))</f>
        <v>0</v>
      </c>
      <c r="CJ87" s="309">
        <f ca="1">IF(CJ$1&gt;$C$59,CJ$53,MIN(MAX(CJ$53,-SUM($D87:CI87,$C87)),0))</f>
        <v>0</v>
      </c>
      <c r="CK87" s="309">
        <f ca="1">IF(CK$1&gt;$C$59,CK$53,MIN(MAX(CK$53,-SUM($D87:CJ87,$C87)),0))</f>
        <v>0</v>
      </c>
      <c r="CL87" s="309">
        <f ca="1">IF(CL$1&gt;$C$59,CL$53,MIN(MAX(CL$53,-SUM($D87:CK87,$C87)),0))</f>
        <v>-600.59</v>
      </c>
      <c r="CM87" s="309">
        <f ca="1">IF(CM$1&gt;$C$59,CM$53,MIN(MAX(CM$53,-SUM($D87:CL87,$C87)),0))</f>
        <v>-34.390999999999963</v>
      </c>
      <c r="CN87" s="309">
        <f ca="1">IF(CN$1&gt;$C$59,CN$53,MIN(MAX(CN$53,-SUM($D87:CM87,$C87)),0))</f>
        <v>-34.39100000000002</v>
      </c>
      <c r="CO87" s="309">
        <f ca="1">IF(CO$1&gt;$C$59,CO$53,MIN(MAX(CO$53,-SUM($D87:CN87,$C87)),0))</f>
        <v>-34.39100000000002</v>
      </c>
      <c r="CP87" s="309">
        <f ca="1">IF(CP$1&gt;$C$59,CP$53,MIN(MAX(CP$53,-SUM($D87:CO87,$C87)),0))</f>
        <v>-34.390999999999991</v>
      </c>
      <c r="CQ87" s="309">
        <f ca="1">IF(CQ$1&gt;$C$59,CQ$53,MIN(MAX(CQ$53,-SUM($D87:CP87,$C87)),0))</f>
        <v>-34.390999999999991</v>
      </c>
      <c r="CR87" s="309">
        <f ca="1">IF(CR$1&gt;$C$59,CR$53,MIN(MAX(CR$53,-SUM($D87:CQ87,$C87)),0))</f>
        <v>-34.390999999999991</v>
      </c>
      <c r="CS87" s="309">
        <f ca="1">IF(CS$1&gt;$C$59,CS$53,MIN(MAX(CS$53,-SUM($D87:CR87,$C87)),0))</f>
        <v>-34.390999999999991</v>
      </c>
      <c r="CT87" s="309">
        <f ca="1">IF(CT$1&gt;$C$59,CT$53,MIN(MAX(CT$53,-SUM($D87:CS87,$C87)),0))</f>
        <v>-34.39100000000002</v>
      </c>
      <c r="CU87" s="309">
        <f ca="1">IF(CU$1&gt;$C$59,CU$53,MIN(MAX(CU$53,-SUM($D87:CT87,$C87)),0))</f>
        <v>-34.390999999999991</v>
      </c>
      <c r="CV87" s="309">
        <f ca="1">IF(CV$1&gt;$C$59,CV$53,MIN(MAX(CV$53,-SUM($D87:CU87,$C87)),0))</f>
        <v>-34.390999999999991</v>
      </c>
      <c r="CW87" s="309">
        <f ca="1">IF(CW$1&gt;$C$59,CW$53,MIN(MAX(CW$53,-SUM($D87:CV87,$C87)),0))</f>
        <v>0</v>
      </c>
      <c r="CX87" s="309">
        <f ca="1">IF(CX$1&gt;$C$59,CX$53,MIN(MAX(CX$53,-SUM($D87:CW87,$C87)),0))</f>
        <v>0</v>
      </c>
      <c r="CY87" s="309">
        <f ca="1">IF(CY$1&gt;$C$59,CY$53,MIN(MAX(CY$53,-SUM($D87:CX87,$C87)),0))</f>
        <v>0</v>
      </c>
      <c r="CZ87" s="309">
        <f ca="1">IF(CZ$1&gt;$C$59,CZ$53,MIN(MAX(CZ$53,-SUM($D87:CY87,$C87)),0))</f>
        <v>0</v>
      </c>
      <c r="DA87" s="309">
        <f ca="1">IF(DA$1&gt;$C$59,DA$53,MIN(MAX(DA$53,-SUM($D87:CZ87,$C87)),0))</f>
        <v>0</v>
      </c>
      <c r="DB87" s="309">
        <f ca="1">IF(DB$1&gt;$C$59,DB$53,MIN(MAX(DB$53,-SUM($D87:DA87,$C87)),0))</f>
        <v>0</v>
      </c>
      <c r="DC87" s="309">
        <f ca="1">IF(DC$1&gt;$C$59,DC$53,MIN(MAX(DC$53,-SUM($D87:DB87,$C87)),0))</f>
        <v>0</v>
      </c>
      <c r="DD87" s="309">
        <f ca="1">IF(DD$1&gt;$C$59,DD$53,MIN(MAX(DD$53,-SUM($D87:DC87,$C87)),0))</f>
        <v>0</v>
      </c>
      <c r="DE87" s="309">
        <f ca="1">IF(DE$1&gt;$C$59,DE$53,MIN(MAX(DE$53,-SUM($D87:DD87,$C87)),0))</f>
        <v>0</v>
      </c>
      <c r="DF87" s="309">
        <f ca="1">IF(DF$1&gt;$C$59,DF$53,MIN(MAX(DF$53,-SUM($D87:DE87,$C87)),0))</f>
        <v>0</v>
      </c>
      <c r="DG87" s="309">
        <f ca="1">IF(DG$1&gt;$C$59,DG$53,MIN(MAX(DG$53,-SUM($D87:DF87,$C87)),0))</f>
        <v>0</v>
      </c>
      <c r="DH87" s="309">
        <f ca="1">IF(DH$1&gt;$C$59,DH$53,MIN(MAX(DH$53,-SUM($D87:DG87,$C87)),0))</f>
        <v>0</v>
      </c>
      <c r="DI87" s="309">
        <f ca="1">IF(DI$1&gt;$C$59,DI$53,MIN(MAX(DI$53,-SUM($D87:DH87,$C87)),0))</f>
        <v>0</v>
      </c>
    </row>
    <row r="88" spans="2:113" outlineLevel="3">
      <c r="B88">
        <v>21</v>
      </c>
      <c r="C88" s="21" cm="1">
        <f t="array" aca="1" ref="C88" ca="1">$C$56-INDEX($D$47:$CO$47,1,$B88-1)</f>
        <v>319</v>
      </c>
      <c r="D88" s="337">
        <v>0</v>
      </c>
      <c r="E88" s="309">
        <f ca="1">IF(E$1&gt;$C$59,E$53,MIN(MAX(E$53,-SUM($D88:D88,$C88)),0))</f>
        <v>0</v>
      </c>
      <c r="F88" s="309">
        <f ca="1">IF(F$1&gt;$C$59,F$53,MIN(MAX(F$53,-SUM($D88:E88,$C88)),0))</f>
        <v>0</v>
      </c>
      <c r="G88" s="309">
        <f ca="1">IF(G$1&gt;$C$59,G$53,MIN(MAX(G$53,-SUM($D88:F88,$C88)),0))</f>
        <v>0</v>
      </c>
      <c r="H88" s="309">
        <f ca="1">IF(H$1&gt;$C$59,H$53,MIN(MAX(H$53,-SUM($D88:G88,$C88)),0))</f>
        <v>0</v>
      </c>
      <c r="I88" s="309">
        <f ca="1">IF(I$1&gt;$C$59,I$53,MIN(MAX(I$53,-SUM($D88:H88,$C88)),0))</f>
        <v>0</v>
      </c>
      <c r="J88" s="309">
        <f ca="1">IF(J$1&gt;$C$59,J$53,MIN(MAX(J$53,-SUM($D88:I88,$C88)),0))</f>
        <v>0</v>
      </c>
      <c r="K88" s="309">
        <f ca="1">IF(K$1&gt;$C$59,K$53,MIN(MAX(K$53,-SUM($D88:J88,$C88)),0))</f>
        <v>0</v>
      </c>
      <c r="L88" s="309">
        <f ca="1">IF(L$1&gt;$C$59,L$53,MIN(MAX(L$53,-SUM($D88:K88,$C88)),0))</f>
        <v>0</v>
      </c>
      <c r="M88" s="309">
        <f ca="1">IF(M$1&gt;$C$59,M$53,MIN(MAX(M$53,-SUM($D88:L88,$C88)),0))</f>
        <v>0</v>
      </c>
      <c r="N88" s="309">
        <f ca="1">IF(N$1&gt;$C$59,N$53,MIN(MAX(N$53,-SUM($D88:M88,$C88)),0))</f>
        <v>0</v>
      </c>
      <c r="O88" s="309">
        <f ca="1">IF(O$1&gt;$C$59,O$53,MIN(MAX(O$53,-SUM($D88:N88,$C88)),0))</f>
        <v>0</v>
      </c>
      <c r="P88" s="309">
        <f ca="1">IF(P$1&gt;$C$59,P$53,MIN(MAX(P$53,-SUM($D88:O88,$C88)),0))</f>
        <v>0</v>
      </c>
      <c r="Q88" s="309">
        <f ca="1">IF(Q$1&gt;$C$59,Q$53,MIN(MAX(Q$53,-SUM($D88:P88,$C88)),0))</f>
        <v>0</v>
      </c>
      <c r="R88" s="309">
        <f ca="1">IF(R$1&gt;$C$59,R$53,MIN(MAX(R$53,-SUM($D88:Q88,$C88)),0))</f>
        <v>0</v>
      </c>
      <c r="S88" s="309">
        <f ca="1">IF(S$1&gt;$C$59,S$53,MIN(MAX(S$53,-SUM($D88:R88,$C88)),0))</f>
        <v>0</v>
      </c>
      <c r="T88" s="309">
        <f ca="1">IF(T$1&gt;$C$59,T$53,MIN(MAX(T$53,-SUM($D88:S88,$C88)),0))</f>
        <v>0</v>
      </c>
      <c r="U88" s="309">
        <f ca="1">IF(U$1&gt;$C$59,U$53,MIN(MAX(U$53,-SUM($D88:T88,$C88)),0))</f>
        <v>0</v>
      </c>
      <c r="V88" s="309">
        <f ca="1">IF(V$1&gt;$C$59,V$53,MIN(MAX(V$53,-SUM($D88:U88,$C88)),0))</f>
        <v>0</v>
      </c>
      <c r="W88" s="309">
        <f ca="1">IF(W$1&gt;$C$59,W$53,MIN(MAX(W$53,-SUM($D88:V88,$C88)),0))</f>
        <v>0</v>
      </c>
      <c r="X88" s="309">
        <f ca="1">IF(X$1&gt;$C$59,X$53,MIN(MAX(X$53,-SUM($D88:W88,$C88)),0))</f>
        <v>0</v>
      </c>
      <c r="Y88" s="309">
        <f ca="1">IF(Y$1&gt;$C$59,Y$53,MIN(MAX(Y$53,-SUM($D88:X88,$C88)),0))</f>
        <v>0</v>
      </c>
      <c r="Z88" s="309">
        <f ca="1">IF(Z$1&gt;$C$59,Z$53,MIN(MAX(Z$53,-SUM($D88:Y88,$C88)),0))</f>
        <v>0</v>
      </c>
      <c r="AA88" s="309">
        <f ca="1">IF(AA$1&gt;$C$59,AA$53,MIN(MAX(AA$53,-SUM($D88:Z88,$C88)),0))</f>
        <v>0</v>
      </c>
      <c r="AB88" s="309">
        <f ca="1">IF(AB$1&gt;$C$59,AB$53,MIN(MAX(AB$53,-SUM($D88:AA88,$C88)),0))</f>
        <v>0</v>
      </c>
      <c r="AC88" s="309">
        <f ca="1">IF(AC$1&gt;$C$59,AC$53,MIN(MAX(AC$53,-SUM($D88:AB88,$C88)),0))</f>
        <v>0</v>
      </c>
      <c r="AD88" s="309">
        <f ca="1">IF(AD$1&gt;$C$59,AD$53,MIN(MAX(AD$53,-SUM($D88:AC88,$C88)),0))</f>
        <v>0</v>
      </c>
      <c r="AE88" s="309">
        <f ca="1">IF(AE$1&gt;$C$59,AE$53,MIN(MAX(AE$53,-SUM($D88:AD88,$C88)),0))</f>
        <v>0</v>
      </c>
      <c r="AF88" s="309">
        <f ca="1">IF(AF$1&gt;$C$59,AF$53,MIN(MAX(AF$53,-SUM($D88:AE88,$C88)),0))</f>
        <v>-319</v>
      </c>
      <c r="AG88" s="309">
        <f ca="1">IF(AG$1&gt;$C$59,AG$53,MIN(MAX(AG$53,-SUM($D88:AF88,$C88)),0))</f>
        <v>0</v>
      </c>
      <c r="AH88" s="309">
        <f ca="1">IF(AH$1&gt;$C$59,AH$53,MIN(MAX(AH$53,-SUM($D88:AG88,$C88)),0))</f>
        <v>0</v>
      </c>
      <c r="AI88" s="309">
        <f ca="1">IF(AI$1&gt;$C$59,AI$53,MIN(MAX(AI$53,-SUM($D88:AH88,$C88)),0))</f>
        <v>0</v>
      </c>
      <c r="AJ88" s="309">
        <f ca="1">IF(AJ$1&gt;$C$59,AJ$53,MIN(MAX(AJ$53,-SUM($D88:AI88,$C88)),0))</f>
        <v>0</v>
      </c>
      <c r="AK88" s="309">
        <f ca="1">IF(AK$1&gt;$C$59,AK$53,MIN(MAX(AK$53,-SUM($D88:AJ88,$C88)),0))</f>
        <v>0</v>
      </c>
      <c r="AL88" s="309">
        <f ca="1">IF(AL$1&gt;$C$59,AL$53,MIN(MAX(AL$53,-SUM($D88:AK88,$C88)),0))</f>
        <v>0</v>
      </c>
      <c r="AM88" s="309">
        <f ca="1">IF(AM$1&gt;$C$59,AM$53,MIN(MAX(AM$53,-SUM($D88:AL88,$C88)),0))</f>
        <v>0</v>
      </c>
      <c r="AN88" s="309">
        <f ca="1">IF(AN$1&gt;$C$59,AN$53,MIN(MAX(AN$53,-SUM($D88:AM88,$C88)),0))</f>
        <v>0</v>
      </c>
      <c r="AO88" s="309">
        <f ca="1">IF(AO$1&gt;$C$59,AO$53,MIN(MAX(AO$53,-SUM($D88:AN88,$C88)),0))</f>
        <v>-0.89099999999999113</v>
      </c>
      <c r="AP88" s="309">
        <f ca="1">IF(AP$1&gt;$C$59,AP$53,MIN(MAX(AP$53,-SUM($D88:AO88,$C88)),0))</f>
        <v>-4.1910000000000025</v>
      </c>
      <c r="AQ88" s="309">
        <f ca="1">IF(AQ$1&gt;$C$59,AQ$53,MIN(MAX(AQ$53,-SUM($D88:AP88,$C88)),0))</f>
        <v>0</v>
      </c>
      <c r="AR88" s="309">
        <f ca="1">IF(AR$1&gt;$C$59,AR$53,MIN(MAX(AR$53,-SUM($D88:AQ88,$C88)),0))</f>
        <v>0</v>
      </c>
      <c r="AS88" s="309">
        <f ca="1">IF(AS$1&gt;$C$59,AS$53,MIN(MAX(AS$53,-SUM($D88:AR88,$C88)),0))</f>
        <v>0</v>
      </c>
      <c r="AT88" s="309">
        <f ca="1">IF(AT$1&gt;$C$59,AT$53,MIN(MAX(AT$53,-SUM($D88:AS88,$C88)),0))</f>
        <v>0</v>
      </c>
      <c r="AU88" s="309">
        <f ca="1">IF(AU$1&gt;$C$59,AU$53,MIN(MAX(AU$53,-SUM($D88:AT88,$C88)),0))</f>
        <v>0</v>
      </c>
      <c r="AV88" s="309">
        <f ca="1">IF(AV$1&gt;$C$59,AV$53,MIN(MAX(AV$53,-SUM($D88:AU88,$C88)),0))</f>
        <v>0</v>
      </c>
      <c r="AW88" s="309">
        <f ca="1">IF(AW$1&gt;$C$59,AW$53,MIN(MAX(AW$53,-SUM($D88:AV88,$C88)),0))</f>
        <v>0</v>
      </c>
      <c r="AX88" s="309">
        <f ca="1">IF(AX$1&gt;$C$59,AX$53,MIN(MAX(AX$53,-SUM($D88:AW88,$C88)),0))</f>
        <v>0</v>
      </c>
      <c r="AY88" s="309">
        <f ca="1">IF(AY$1&gt;$C$59,AY$53,MIN(MAX(AY$53,-SUM($D88:AX88,$C88)),0))</f>
        <v>0</v>
      </c>
      <c r="AZ88" s="309">
        <f ca="1">IF(AZ$1&gt;$C$59,AZ$53,MIN(MAX(AZ$53,-SUM($D88:AY88,$C88)),0))</f>
        <v>0</v>
      </c>
      <c r="BA88" s="309">
        <f ca="1">IF(BA$1&gt;$C$59,BA$53,MIN(MAX(BA$53,-SUM($D88:AZ88,$C88)),0))</f>
        <v>0</v>
      </c>
      <c r="BB88" s="309">
        <f ca="1">IF(BB$1&gt;$C$59,BB$53,MIN(MAX(BB$53,-SUM($D88:BA88,$C88)),0))</f>
        <v>0</v>
      </c>
      <c r="BC88" s="309">
        <f ca="1">IF(BC$1&gt;$C$59,BC$53,MIN(MAX(BC$53,-SUM($D88:BB88,$C88)),0))</f>
        <v>0</v>
      </c>
      <c r="BD88" s="309">
        <f ca="1">IF(BD$1&gt;$C$59,BD$53,MIN(MAX(BD$53,-SUM($D88:BC88,$C88)),0))</f>
        <v>0</v>
      </c>
      <c r="BE88" s="309">
        <f ca="1">IF(BE$1&gt;$C$59,BE$53,MIN(MAX(BE$53,-SUM($D88:BD88,$C88)),0))</f>
        <v>0</v>
      </c>
      <c r="BF88" s="309">
        <f ca="1">IF(BF$1&gt;$C$59,BF$53,MIN(MAX(BF$53,-SUM($D88:BE88,$C88)),0))</f>
        <v>0</v>
      </c>
      <c r="BG88" s="309">
        <f ca="1">IF(BG$1&gt;$C$59,BG$53,MIN(MAX(BG$53,-SUM($D88:BF88,$C88)),0))</f>
        <v>0</v>
      </c>
      <c r="BH88" s="309">
        <f ca="1">IF(BH$1&gt;$C$59,BH$53,MIN(MAX(BH$53,-SUM($D88:BG88,$C88)),0))</f>
        <v>0</v>
      </c>
      <c r="BI88" s="309">
        <f ca="1">IF(BI$1&gt;$C$59,BI$53,MIN(MAX(BI$53,-SUM($D88:BH88,$C88)),0))</f>
        <v>-600.59</v>
      </c>
      <c r="BJ88" s="309">
        <f ca="1">IF(BJ$1&gt;$C$59,BJ$53,MIN(MAX(BJ$53,-SUM($D88:BI88,$C88)),0))</f>
        <v>-33.990999999999985</v>
      </c>
      <c r="BK88" s="309">
        <f ca="1">IF(BK$1&gt;$C$59,BK$53,MIN(MAX(BK$53,-SUM($D88:BJ88,$C88)),0))</f>
        <v>-32.39100000000002</v>
      </c>
      <c r="BL88" s="309">
        <f ca="1">IF(BL$1&gt;$C$59,BL$53,MIN(MAX(BL$53,-SUM($D88:BK88,$C88)),0))</f>
        <v>-29.390999999999991</v>
      </c>
      <c r="BM88" s="309">
        <f ca="1">IF(BM$1&gt;$C$59,BM$53,MIN(MAX(BM$53,-SUM($D88:BL88,$C88)),0))</f>
        <v>-15.691000000000003</v>
      </c>
      <c r="BN88" s="309">
        <f ca="1">IF(BN$1&gt;$C$59,BN$53,MIN(MAX(BN$53,-SUM($D88:BM88,$C88)),0))</f>
        <v>-2.7909999999999968</v>
      </c>
      <c r="BO88" s="309">
        <f ca="1">IF(BO$1&gt;$C$59,BO$53,MIN(MAX(BO$53,-SUM($D88:BN88,$C88)),0))</f>
        <v>0</v>
      </c>
      <c r="BP88" s="309">
        <f ca="1">IF(BP$1&gt;$C$59,BP$53,MIN(MAX(BP$53,-SUM($D88:BO88,$C88)),0))</f>
        <v>0</v>
      </c>
      <c r="BQ88" s="309">
        <f ca="1">IF(BQ$1&gt;$C$59,BQ$53,MIN(MAX(BQ$53,-SUM($D88:BP88,$C88)),0))</f>
        <v>0</v>
      </c>
      <c r="BR88" s="309">
        <f ca="1">IF(BR$1&gt;$C$59,BR$53,MIN(MAX(BR$53,-SUM($D88:BQ88,$C88)),0))</f>
        <v>-0.89099999999999113</v>
      </c>
      <c r="BS88" s="309">
        <f ca="1">IF(BS$1&gt;$C$59,BS$53,MIN(MAX(BS$53,-SUM($D88:BR88,$C88)),0))</f>
        <v>-4.1910000000000025</v>
      </c>
      <c r="BT88" s="309">
        <f ca="1">IF(BT$1&gt;$C$59,BT$53,MIN(MAX(BT$53,-SUM($D88:BS88,$C88)),0))</f>
        <v>0</v>
      </c>
      <c r="BU88" s="309">
        <f ca="1">IF(BU$1&gt;$C$59,BU$53,MIN(MAX(BU$53,-SUM($D88:BT88,$C88)),0))</f>
        <v>0</v>
      </c>
      <c r="BV88" s="309">
        <f ca="1">IF(BV$1&gt;$C$59,BV$53,MIN(MAX(BV$53,-SUM($D88:BU88,$C88)),0))</f>
        <v>0</v>
      </c>
      <c r="BW88" s="309">
        <f ca="1">IF(BW$1&gt;$C$59,BW$53,MIN(MAX(BW$53,-SUM($D88:BV88,$C88)),0))</f>
        <v>0</v>
      </c>
      <c r="BX88" s="309">
        <f ca="1">IF(BX$1&gt;$C$59,BX$53,MIN(MAX(BX$53,-SUM($D88:BW88,$C88)),0))</f>
        <v>0</v>
      </c>
      <c r="BY88" s="309">
        <f ca="1">IF(BY$1&gt;$C$59,BY$53,MIN(MAX(BY$53,-SUM($D88:BX88,$C88)),0))</f>
        <v>0</v>
      </c>
      <c r="BZ88" s="309">
        <f ca="1">IF(BZ$1&gt;$C$59,BZ$53,MIN(MAX(BZ$53,-SUM($D88:BY88,$C88)),0))</f>
        <v>0</v>
      </c>
      <c r="CA88" s="309">
        <f ca="1">IF(CA$1&gt;$C$59,CA$53,MIN(MAX(CA$53,-SUM($D88:BZ88,$C88)),0))</f>
        <v>0</v>
      </c>
      <c r="CB88" s="309">
        <f ca="1">IF(CB$1&gt;$C$59,CB$53,MIN(MAX(CB$53,-SUM($D88:CA88,$C88)),0))</f>
        <v>0</v>
      </c>
      <c r="CC88" s="309">
        <f ca="1">IF(CC$1&gt;$C$59,CC$53,MIN(MAX(CC$53,-SUM($D88:CB88,$C88)),0))</f>
        <v>0</v>
      </c>
      <c r="CD88" s="309">
        <f ca="1">IF(CD$1&gt;$C$59,CD$53,MIN(MAX(CD$53,-SUM($D88:CC88,$C88)),0))</f>
        <v>0</v>
      </c>
      <c r="CE88" s="309">
        <f ca="1">IF(CE$1&gt;$C$59,CE$53,MIN(MAX(CE$53,-SUM($D88:CD88,$C88)),0))</f>
        <v>0</v>
      </c>
      <c r="CF88" s="309">
        <f ca="1">IF(CF$1&gt;$C$59,CF$53,MIN(MAX(CF$53,-SUM($D88:CE88,$C88)),0))</f>
        <v>0</v>
      </c>
      <c r="CG88" s="309">
        <f ca="1">IF(CG$1&gt;$C$59,CG$53,MIN(MAX(CG$53,-SUM($D88:CF88,$C88)),0))</f>
        <v>0</v>
      </c>
      <c r="CH88" s="309">
        <f ca="1">IF(CH$1&gt;$C$59,CH$53,MIN(MAX(CH$53,-SUM($D88:CG88,$C88)),0))</f>
        <v>0</v>
      </c>
      <c r="CI88" s="309">
        <f ca="1">IF(CI$1&gt;$C$59,CI$53,MIN(MAX(CI$53,-SUM($D88:CH88,$C88)),0))</f>
        <v>0</v>
      </c>
      <c r="CJ88" s="309">
        <f ca="1">IF(CJ$1&gt;$C$59,CJ$53,MIN(MAX(CJ$53,-SUM($D88:CI88,$C88)),0))</f>
        <v>0</v>
      </c>
      <c r="CK88" s="309">
        <f ca="1">IF(CK$1&gt;$C$59,CK$53,MIN(MAX(CK$53,-SUM($D88:CJ88,$C88)),0))</f>
        <v>0</v>
      </c>
      <c r="CL88" s="309">
        <f ca="1">IF(CL$1&gt;$C$59,CL$53,MIN(MAX(CL$53,-SUM($D88:CK88,$C88)),0))</f>
        <v>-600.59</v>
      </c>
      <c r="CM88" s="309">
        <f ca="1">IF(CM$1&gt;$C$59,CM$53,MIN(MAX(CM$53,-SUM($D88:CL88,$C88)),0))</f>
        <v>-34.390999999999963</v>
      </c>
      <c r="CN88" s="309">
        <f ca="1">IF(CN$1&gt;$C$59,CN$53,MIN(MAX(CN$53,-SUM($D88:CM88,$C88)),0))</f>
        <v>-34.39100000000002</v>
      </c>
      <c r="CO88" s="309">
        <f ca="1">IF(CO$1&gt;$C$59,CO$53,MIN(MAX(CO$53,-SUM($D88:CN88,$C88)),0))</f>
        <v>-34.39100000000002</v>
      </c>
      <c r="CP88" s="309">
        <f ca="1">IF(CP$1&gt;$C$59,CP$53,MIN(MAX(CP$53,-SUM($D88:CO88,$C88)),0))</f>
        <v>-34.390999999999991</v>
      </c>
      <c r="CQ88" s="309">
        <f ca="1">IF(CQ$1&gt;$C$59,CQ$53,MIN(MAX(CQ$53,-SUM($D88:CP88,$C88)),0))</f>
        <v>-34.390999999999991</v>
      </c>
      <c r="CR88" s="309">
        <f ca="1">IF(CR$1&gt;$C$59,CR$53,MIN(MAX(CR$53,-SUM($D88:CQ88,$C88)),0))</f>
        <v>-34.390999999999991</v>
      </c>
      <c r="CS88" s="309">
        <f ca="1">IF(CS$1&gt;$C$59,CS$53,MIN(MAX(CS$53,-SUM($D88:CR88,$C88)),0))</f>
        <v>-34.390999999999991</v>
      </c>
      <c r="CT88" s="309">
        <f ca="1">IF(CT$1&gt;$C$59,CT$53,MIN(MAX(CT$53,-SUM($D88:CS88,$C88)),0))</f>
        <v>-34.39100000000002</v>
      </c>
      <c r="CU88" s="309">
        <f ca="1">IF(CU$1&gt;$C$59,CU$53,MIN(MAX(CU$53,-SUM($D88:CT88,$C88)),0))</f>
        <v>-34.390999999999991</v>
      </c>
      <c r="CV88" s="309">
        <f ca="1">IF(CV$1&gt;$C$59,CV$53,MIN(MAX(CV$53,-SUM($D88:CU88,$C88)),0))</f>
        <v>-34.390999999999991</v>
      </c>
      <c r="CW88" s="309">
        <f ca="1">IF(CW$1&gt;$C$59,CW$53,MIN(MAX(CW$53,-SUM($D88:CV88,$C88)),0))</f>
        <v>0</v>
      </c>
      <c r="CX88" s="309">
        <f ca="1">IF(CX$1&gt;$C$59,CX$53,MIN(MAX(CX$53,-SUM($D88:CW88,$C88)),0))</f>
        <v>0</v>
      </c>
      <c r="CY88" s="309">
        <f ca="1">IF(CY$1&gt;$C$59,CY$53,MIN(MAX(CY$53,-SUM($D88:CX88,$C88)),0))</f>
        <v>0</v>
      </c>
      <c r="CZ88" s="309">
        <f ca="1">IF(CZ$1&gt;$C$59,CZ$53,MIN(MAX(CZ$53,-SUM($D88:CY88,$C88)),0))</f>
        <v>0</v>
      </c>
      <c r="DA88" s="309">
        <f ca="1">IF(DA$1&gt;$C$59,DA$53,MIN(MAX(DA$53,-SUM($D88:CZ88,$C88)),0))</f>
        <v>0</v>
      </c>
      <c r="DB88" s="309">
        <f ca="1">IF(DB$1&gt;$C$59,DB$53,MIN(MAX(DB$53,-SUM($D88:DA88,$C88)),0))</f>
        <v>0</v>
      </c>
      <c r="DC88" s="309">
        <f ca="1">IF(DC$1&gt;$C$59,DC$53,MIN(MAX(DC$53,-SUM($D88:DB88,$C88)),0))</f>
        <v>0</v>
      </c>
      <c r="DD88" s="309">
        <f ca="1">IF(DD$1&gt;$C$59,DD$53,MIN(MAX(DD$53,-SUM($D88:DC88,$C88)),0))</f>
        <v>0</v>
      </c>
      <c r="DE88" s="309">
        <f ca="1">IF(DE$1&gt;$C$59,DE$53,MIN(MAX(DE$53,-SUM($D88:DD88,$C88)),0))</f>
        <v>0</v>
      </c>
      <c r="DF88" s="309">
        <f ca="1">IF(DF$1&gt;$C$59,DF$53,MIN(MAX(DF$53,-SUM($D88:DE88,$C88)),0))</f>
        <v>0</v>
      </c>
      <c r="DG88" s="309">
        <f ca="1">IF(DG$1&gt;$C$59,DG$53,MIN(MAX(DG$53,-SUM($D88:DF88,$C88)),0))</f>
        <v>0</v>
      </c>
      <c r="DH88" s="309">
        <f ca="1">IF(DH$1&gt;$C$59,DH$53,MIN(MAX(DH$53,-SUM($D88:DG88,$C88)),0))</f>
        <v>0</v>
      </c>
      <c r="DI88" s="309">
        <f ca="1">IF(DI$1&gt;$C$59,DI$53,MIN(MAX(DI$53,-SUM($D88:DH88,$C88)),0))</f>
        <v>0</v>
      </c>
    </row>
    <row r="89" spans="2:113" outlineLevel="3">
      <c r="B89">
        <v>22</v>
      </c>
      <c r="C89" s="21" cm="1">
        <f t="array" aca="1" ref="C89" ca="1">$C$56-INDEX($D$47:$CO$47,1,$B89-1)</f>
        <v>278.29999999999995</v>
      </c>
      <c r="D89" s="337">
        <v>0</v>
      </c>
      <c r="E89" s="309">
        <f ca="1">IF(E$1&gt;$C$59,E$53,MIN(MAX(E$53,-SUM($D89:D89,$C89)),0))</f>
        <v>0</v>
      </c>
      <c r="F89" s="309">
        <f ca="1">IF(F$1&gt;$C$59,F$53,MIN(MAX(F$53,-SUM($D89:E89,$C89)),0))</f>
        <v>0</v>
      </c>
      <c r="G89" s="309">
        <f ca="1">IF(G$1&gt;$C$59,G$53,MIN(MAX(G$53,-SUM($D89:F89,$C89)),0))</f>
        <v>0</v>
      </c>
      <c r="H89" s="309">
        <f ca="1">IF(H$1&gt;$C$59,H$53,MIN(MAX(H$53,-SUM($D89:G89,$C89)),0))</f>
        <v>0</v>
      </c>
      <c r="I89" s="309">
        <f ca="1">IF(I$1&gt;$C$59,I$53,MIN(MAX(I$53,-SUM($D89:H89,$C89)),0))</f>
        <v>0</v>
      </c>
      <c r="J89" s="309">
        <f ca="1">IF(J$1&gt;$C$59,J$53,MIN(MAX(J$53,-SUM($D89:I89,$C89)),0))</f>
        <v>0</v>
      </c>
      <c r="K89" s="309">
        <f ca="1">IF(K$1&gt;$C$59,K$53,MIN(MAX(K$53,-SUM($D89:J89,$C89)),0))</f>
        <v>0</v>
      </c>
      <c r="L89" s="309">
        <f ca="1">IF(L$1&gt;$C$59,L$53,MIN(MAX(L$53,-SUM($D89:K89,$C89)),0))</f>
        <v>0</v>
      </c>
      <c r="M89" s="309">
        <f ca="1">IF(M$1&gt;$C$59,M$53,MIN(MAX(M$53,-SUM($D89:L89,$C89)),0))</f>
        <v>0</v>
      </c>
      <c r="N89" s="309">
        <f ca="1">IF(N$1&gt;$C$59,N$53,MIN(MAX(N$53,-SUM($D89:M89,$C89)),0))</f>
        <v>0</v>
      </c>
      <c r="O89" s="309">
        <f ca="1">IF(O$1&gt;$C$59,O$53,MIN(MAX(O$53,-SUM($D89:N89,$C89)),0))</f>
        <v>0</v>
      </c>
      <c r="P89" s="309">
        <f ca="1">IF(P$1&gt;$C$59,P$53,MIN(MAX(P$53,-SUM($D89:O89,$C89)),0))</f>
        <v>0</v>
      </c>
      <c r="Q89" s="309">
        <f ca="1">IF(Q$1&gt;$C$59,Q$53,MIN(MAX(Q$53,-SUM($D89:P89,$C89)),0))</f>
        <v>0</v>
      </c>
      <c r="R89" s="309">
        <f ca="1">IF(R$1&gt;$C$59,R$53,MIN(MAX(R$53,-SUM($D89:Q89,$C89)),0))</f>
        <v>0</v>
      </c>
      <c r="S89" s="309">
        <f ca="1">IF(S$1&gt;$C$59,S$53,MIN(MAX(S$53,-SUM($D89:R89,$C89)),0))</f>
        <v>0</v>
      </c>
      <c r="T89" s="309">
        <f ca="1">IF(T$1&gt;$C$59,T$53,MIN(MAX(T$53,-SUM($D89:S89,$C89)),0))</f>
        <v>0</v>
      </c>
      <c r="U89" s="309">
        <f ca="1">IF(U$1&gt;$C$59,U$53,MIN(MAX(U$53,-SUM($D89:T89,$C89)),0))</f>
        <v>0</v>
      </c>
      <c r="V89" s="309">
        <f ca="1">IF(V$1&gt;$C$59,V$53,MIN(MAX(V$53,-SUM($D89:U89,$C89)),0))</f>
        <v>0</v>
      </c>
      <c r="W89" s="309">
        <f ca="1">IF(W$1&gt;$C$59,W$53,MIN(MAX(W$53,-SUM($D89:V89,$C89)),0))</f>
        <v>0</v>
      </c>
      <c r="X89" s="309">
        <f ca="1">IF(X$1&gt;$C$59,X$53,MIN(MAX(X$53,-SUM($D89:W89,$C89)),0))</f>
        <v>0</v>
      </c>
      <c r="Y89" s="309">
        <f ca="1">IF(Y$1&gt;$C$59,Y$53,MIN(MAX(Y$53,-SUM($D89:X89,$C89)),0))</f>
        <v>0</v>
      </c>
      <c r="Z89" s="309">
        <f ca="1">IF(Z$1&gt;$C$59,Z$53,MIN(MAX(Z$53,-SUM($D89:Y89,$C89)),0))</f>
        <v>0</v>
      </c>
      <c r="AA89" s="309">
        <f ca="1">IF(AA$1&gt;$C$59,AA$53,MIN(MAX(AA$53,-SUM($D89:Z89,$C89)),0))</f>
        <v>0</v>
      </c>
      <c r="AB89" s="309">
        <f ca="1">IF(AB$1&gt;$C$59,AB$53,MIN(MAX(AB$53,-SUM($D89:AA89,$C89)),0))</f>
        <v>0</v>
      </c>
      <c r="AC89" s="309">
        <f ca="1">IF(AC$1&gt;$C$59,AC$53,MIN(MAX(AC$53,-SUM($D89:AB89,$C89)),0))</f>
        <v>0</v>
      </c>
      <c r="AD89" s="309">
        <f ca="1">IF(AD$1&gt;$C$59,AD$53,MIN(MAX(AD$53,-SUM($D89:AC89,$C89)),0))</f>
        <v>0</v>
      </c>
      <c r="AE89" s="309">
        <f ca="1">IF(AE$1&gt;$C$59,AE$53,MIN(MAX(AE$53,-SUM($D89:AD89,$C89)),0))</f>
        <v>0</v>
      </c>
      <c r="AF89" s="309">
        <f ca="1">IF(AF$1&gt;$C$59,AF$53,MIN(MAX(AF$53,-SUM($D89:AE89,$C89)),0))</f>
        <v>-278.29999999999995</v>
      </c>
      <c r="AG89" s="309">
        <f ca="1">IF(AG$1&gt;$C$59,AG$53,MIN(MAX(AG$53,-SUM($D89:AF89,$C89)),0))</f>
        <v>0</v>
      </c>
      <c r="AH89" s="309">
        <f ca="1">IF(AH$1&gt;$C$59,AH$53,MIN(MAX(AH$53,-SUM($D89:AG89,$C89)),0))</f>
        <v>0</v>
      </c>
      <c r="AI89" s="309">
        <f ca="1">IF(AI$1&gt;$C$59,AI$53,MIN(MAX(AI$53,-SUM($D89:AH89,$C89)),0))</f>
        <v>0</v>
      </c>
      <c r="AJ89" s="309">
        <f ca="1">IF(AJ$1&gt;$C$59,AJ$53,MIN(MAX(AJ$53,-SUM($D89:AI89,$C89)),0))</f>
        <v>0</v>
      </c>
      <c r="AK89" s="309">
        <f ca="1">IF(AK$1&gt;$C$59,AK$53,MIN(MAX(AK$53,-SUM($D89:AJ89,$C89)),0))</f>
        <v>0</v>
      </c>
      <c r="AL89" s="309">
        <f ca="1">IF(AL$1&gt;$C$59,AL$53,MIN(MAX(AL$53,-SUM($D89:AK89,$C89)),0))</f>
        <v>0</v>
      </c>
      <c r="AM89" s="309">
        <f ca="1">IF(AM$1&gt;$C$59,AM$53,MIN(MAX(AM$53,-SUM($D89:AL89,$C89)),0))</f>
        <v>0</v>
      </c>
      <c r="AN89" s="309">
        <f ca="1">IF(AN$1&gt;$C$59,AN$53,MIN(MAX(AN$53,-SUM($D89:AM89,$C89)),0))</f>
        <v>0</v>
      </c>
      <c r="AO89" s="309">
        <f ca="1">IF(AO$1&gt;$C$59,AO$53,MIN(MAX(AO$53,-SUM($D89:AN89,$C89)),0))</f>
        <v>-0.89099999999999113</v>
      </c>
      <c r="AP89" s="309">
        <f ca="1">IF(AP$1&gt;$C$59,AP$53,MIN(MAX(AP$53,-SUM($D89:AO89,$C89)),0))</f>
        <v>-4.1910000000000025</v>
      </c>
      <c r="AQ89" s="309">
        <f ca="1">IF(AQ$1&gt;$C$59,AQ$53,MIN(MAX(AQ$53,-SUM($D89:AP89,$C89)),0))</f>
        <v>0</v>
      </c>
      <c r="AR89" s="309">
        <f ca="1">IF(AR$1&gt;$C$59,AR$53,MIN(MAX(AR$53,-SUM($D89:AQ89,$C89)),0))</f>
        <v>0</v>
      </c>
      <c r="AS89" s="309">
        <f ca="1">IF(AS$1&gt;$C$59,AS$53,MIN(MAX(AS$53,-SUM($D89:AR89,$C89)),0))</f>
        <v>0</v>
      </c>
      <c r="AT89" s="309">
        <f ca="1">IF(AT$1&gt;$C$59,AT$53,MIN(MAX(AT$53,-SUM($D89:AS89,$C89)),0))</f>
        <v>0</v>
      </c>
      <c r="AU89" s="309">
        <f ca="1">IF(AU$1&gt;$C$59,AU$53,MIN(MAX(AU$53,-SUM($D89:AT89,$C89)),0))</f>
        <v>0</v>
      </c>
      <c r="AV89" s="309">
        <f ca="1">IF(AV$1&gt;$C$59,AV$53,MIN(MAX(AV$53,-SUM($D89:AU89,$C89)),0))</f>
        <v>0</v>
      </c>
      <c r="AW89" s="309">
        <f ca="1">IF(AW$1&gt;$C$59,AW$53,MIN(MAX(AW$53,-SUM($D89:AV89,$C89)),0))</f>
        <v>0</v>
      </c>
      <c r="AX89" s="309">
        <f ca="1">IF(AX$1&gt;$C$59,AX$53,MIN(MAX(AX$53,-SUM($D89:AW89,$C89)),0))</f>
        <v>0</v>
      </c>
      <c r="AY89" s="309">
        <f ca="1">IF(AY$1&gt;$C$59,AY$53,MIN(MAX(AY$53,-SUM($D89:AX89,$C89)),0))</f>
        <v>0</v>
      </c>
      <c r="AZ89" s="309">
        <f ca="1">IF(AZ$1&gt;$C$59,AZ$53,MIN(MAX(AZ$53,-SUM($D89:AY89,$C89)),0))</f>
        <v>0</v>
      </c>
      <c r="BA89" s="309">
        <f ca="1">IF(BA$1&gt;$C$59,BA$53,MIN(MAX(BA$53,-SUM($D89:AZ89,$C89)),0))</f>
        <v>0</v>
      </c>
      <c r="BB89" s="309">
        <f ca="1">IF(BB$1&gt;$C$59,BB$53,MIN(MAX(BB$53,-SUM($D89:BA89,$C89)),0))</f>
        <v>0</v>
      </c>
      <c r="BC89" s="309">
        <f ca="1">IF(BC$1&gt;$C$59,BC$53,MIN(MAX(BC$53,-SUM($D89:BB89,$C89)),0))</f>
        <v>0</v>
      </c>
      <c r="BD89" s="309">
        <f ca="1">IF(BD$1&gt;$C$59,BD$53,MIN(MAX(BD$53,-SUM($D89:BC89,$C89)),0))</f>
        <v>0</v>
      </c>
      <c r="BE89" s="309">
        <f ca="1">IF(BE$1&gt;$C$59,BE$53,MIN(MAX(BE$53,-SUM($D89:BD89,$C89)),0))</f>
        <v>0</v>
      </c>
      <c r="BF89" s="309">
        <f ca="1">IF(BF$1&gt;$C$59,BF$53,MIN(MAX(BF$53,-SUM($D89:BE89,$C89)),0))</f>
        <v>0</v>
      </c>
      <c r="BG89" s="309">
        <f ca="1">IF(BG$1&gt;$C$59,BG$53,MIN(MAX(BG$53,-SUM($D89:BF89,$C89)),0))</f>
        <v>0</v>
      </c>
      <c r="BH89" s="309">
        <f ca="1">IF(BH$1&gt;$C$59,BH$53,MIN(MAX(BH$53,-SUM($D89:BG89,$C89)),0))</f>
        <v>0</v>
      </c>
      <c r="BI89" s="309">
        <f ca="1">IF(BI$1&gt;$C$59,BI$53,MIN(MAX(BI$53,-SUM($D89:BH89,$C89)),0))</f>
        <v>-600.59</v>
      </c>
      <c r="BJ89" s="309">
        <f ca="1">IF(BJ$1&gt;$C$59,BJ$53,MIN(MAX(BJ$53,-SUM($D89:BI89,$C89)),0))</f>
        <v>-33.990999999999985</v>
      </c>
      <c r="BK89" s="309">
        <f ca="1">IF(BK$1&gt;$C$59,BK$53,MIN(MAX(BK$53,-SUM($D89:BJ89,$C89)),0))</f>
        <v>-32.39100000000002</v>
      </c>
      <c r="BL89" s="309">
        <f ca="1">IF(BL$1&gt;$C$59,BL$53,MIN(MAX(BL$53,-SUM($D89:BK89,$C89)),0))</f>
        <v>-29.390999999999991</v>
      </c>
      <c r="BM89" s="309">
        <f ca="1">IF(BM$1&gt;$C$59,BM$53,MIN(MAX(BM$53,-SUM($D89:BL89,$C89)),0))</f>
        <v>-15.691000000000003</v>
      </c>
      <c r="BN89" s="309">
        <f ca="1">IF(BN$1&gt;$C$59,BN$53,MIN(MAX(BN$53,-SUM($D89:BM89,$C89)),0))</f>
        <v>-2.7909999999999968</v>
      </c>
      <c r="BO89" s="309">
        <f ca="1">IF(BO$1&gt;$C$59,BO$53,MIN(MAX(BO$53,-SUM($D89:BN89,$C89)),0))</f>
        <v>0</v>
      </c>
      <c r="BP89" s="309">
        <f ca="1">IF(BP$1&gt;$C$59,BP$53,MIN(MAX(BP$53,-SUM($D89:BO89,$C89)),0))</f>
        <v>0</v>
      </c>
      <c r="BQ89" s="309">
        <f ca="1">IF(BQ$1&gt;$C$59,BQ$53,MIN(MAX(BQ$53,-SUM($D89:BP89,$C89)),0))</f>
        <v>0</v>
      </c>
      <c r="BR89" s="309">
        <f ca="1">IF(BR$1&gt;$C$59,BR$53,MIN(MAX(BR$53,-SUM($D89:BQ89,$C89)),0))</f>
        <v>-0.89099999999999113</v>
      </c>
      <c r="BS89" s="309">
        <f ca="1">IF(BS$1&gt;$C$59,BS$53,MIN(MAX(BS$53,-SUM($D89:BR89,$C89)),0))</f>
        <v>-4.1910000000000025</v>
      </c>
      <c r="BT89" s="309">
        <f ca="1">IF(BT$1&gt;$C$59,BT$53,MIN(MAX(BT$53,-SUM($D89:BS89,$C89)),0))</f>
        <v>0</v>
      </c>
      <c r="BU89" s="309">
        <f ca="1">IF(BU$1&gt;$C$59,BU$53,MIN(MAX(BU$53,-SUM($D89:BT89,$C89)),0))</f>
        <v>0</v>
      </c>
      <c r="BV89" s="309">
        <f ca="1">IF(BV$1&gt;$C$59,BV$53,MIN(MAX(BV$53,-SUM($D89:BU89,$C89)),0))</f>
        <v>0</v>
      </c>
      <c r="BW89" s="309">
        <f ca="1">IF(BW$1&gt;$C$59,BW$53,MIN(MAX(BW$53,-SUM($D89:BV89,$C89)),0))</f>
        <v>0</v>
      </c>
      <c r="BX89" s="309">
        <f ca="1">IF(BX$1&gt;$C$59,BX$53,MIN(MAX(BX$53,-SUM($D89:BW89,$C89)),0))</f>
        <v>0</v>
      </c>
      <c r="BY89" s="309">
        <f ca="1">IF(BY$1&gt;$C$59,BY$53,MIN(MAX(BY$53,-SUM($D89:BX89,$C89)),0))</f>
        <v>0</v>
      </c>
      <c r="BZ89" s="309">
        <f ca="1">IF(BZ$1&gt;$C$59,BZ$53,MIN(MAX(BZ$53,-SUM($D89:BY89,$C89)),0))</f>
        <v>0</v>
      </c>
      <c r="CA89" s="309">
        <f ca="1">IF(CA$1&gt;$C$59,CA$53,MIN(MAX(CA$53,-SUM($D89:BZ89,$C89)),0))</f>
        <v>0</v>
      </c>
      <c r="CB89" s="309">
        <f ca="1">IF(CB$1&gt;$C$59,CB$53,MIN(MAX(CB$53,-SUM($D89:CA89,$C89)),0))</f>
        <v>0</v>
      </c>
      <c r="CC89" s="309">
        <f ca="1">IF(CC$1&gt;$C$59,CC$53,MIN(MAX(CC$53,-SUM($D89:CB89,$C89)),0))</f>
        <v>0</v>
      </c>
      <c r="CD89" s="309">
        <f ca="1">IF(CD$1&gt;$C$59,CD$53,MIN(MAX(CD$53,-SUM($D89:CC89,$C89)),0))</f>
        <v>0</v>
      </c>
      <c r="CE89" s="309">
        <f ca="1">IF(CE$1&gt;$C$59,CE$53,MIN(MAX(CE$53,-SUM($D89:CD89,$C89)),0))</f>
        <v>0</v>
      </c>
      <c r="CF89" s="309">
        <f ca="1">IF(CF$1&gt;$C$59,CF$53,MIN(MAX(CF$53,-SUM($D89:CE89,$C89)),0))</f>
        <v>0</v>
      </c>
      <c r="CG89" s="309">
        <f ca="1">IF(CG$1&gt;$C$59,CG$53,MIN(MAX(CG$53,-SUM($D89:CF89,$C89)),0))</f>
        <v>0</v>
      </c>
      <c r="CH89" s="309">
        <f ca="1">IF(CH$1&gt;$C$59,CH$53,MIN(MAX(CH$53,-SUM($D89:CG89,$C89)),0))</f>
        <v>0</v>
      </c>
      <c r="CI89" s="309">
        <f ca="1">IF(CI$1&gt;$C$59,CI$53,MIN(MAX(CI$53,-SUM($D89:CH89,$C89)),0))</f>
        <v>0</v>
      </c>
      <c r="CJ89" s="309">
        <f ca="1">IF(CJ$1&gt;$C$59,CJ$53,MIN(MAX(CJ$53,-SUM($D89:CI89,$C89)),0))</f>
        <v>0</v>
      </c>
      <c r="CK89" s="309">
        <f ca="1">IF(CK$1&gt;$C$59,CK$53,MIN(MAX(CK$53,-SUM($D89:CJ89,$C89)),0))</f>
        <v>0</v>
      </c>
      <c r="CL89" s="309">
        <f ca="1">IF(CL$1&gt;$C$59,CL$53,MIN(MAX(CL$53,-SUM($D89:CK89,$C89)),0))</f>
        <v>-600.59</v>
      </c>
      <c r="CM89" s="309">
        <f ca="1">IF(CM$1&gt;$C$59,CM$53,MIN(MAX(CM$53,-SUM($D89:CL89,$C89)),0))</f>
        <v>-34.390999999999963</v>
      </c>
      <c r="CN89" s="309">
        <f ca="1">IF(CN$1&gt;$C$59,CN$53,MIN(MAX(CN$53,-SUM($D89:CM89,$C89)),0))</f>
        <v>-34.39100000000002</v>
      </c>
      <c r="CO89" s="309">
        <f ca="1">IF(CO$1&gt;$C$59,CO$53,MIN(MAX(CO$53,-SUM($D89:CN89,$C89)),0))</f>
        <v>-34.39100000000002</v>
      </c>
      <c r="CP89" s="309">
        <f ca="1">IF(CP$1&gt;$C$59,CP$53,MIN(MAX(CP$53,-SUM($D89:CO89,$C89)),0))</f>
        <v>-34.390999999999991</v>
      </c>
      <c r="CQ89" s="309">
        <f ca="1">IF(CQ$1&gt;$C$59,CQ$53,MIN(MAX(CQ$53,-SUM($D89:CP89,$C89)),0))</f>
        <v>-34.390999999999991</v>
      </c>
      <c r="CR89" s="309">
        <f ca="1">IF(CR$1&gt;$C$59,CR$53,MIN(MAX(CR$53,-SUM($D89:CQ89,$C89)),0))</f>
        <v>-34.390999999999991</v>
      </c>
      <c r="CS89" s="309">
        <f ca="1">IF(CS$1&gt;$C$59,CS$53,MIN(MAX(CS$53,-SUM($D89:CR89,$C89)),0))</f>
        <v>-34.390999999999991</v>
      </c>
      <c r="CT89" s="309">
        <f ca="1">IF(CT$1&gt;$C$59,CT$53,MIN(MAX(CT$53,-SUM($D89:CS89,$C89)),0))</f>
        <v>-34.39100000000002</v>
      </c>
      <c r="CU89" s="309">
        <f ca="1">IF(CU$1&gt;$C$59,CU$53,MIN(MAX(CU$53,-SUM($D89:CT89,$C89)),0))</f>
        <v>-34.390999999999991</v>
      </c>
      <c r="CV89" s="309">
        <f ca="1">IF(CV$1&gt;$C$59,CV$53,MIN(MAX(CV$53,-SUM($D89:CU89,$C89)),0))</f>
        <v>-34.390999999999991</v>
      </c>
      <c r="CW89" s="309">
        <f ca="1">IF(CW$1&gt;$C$59,CW$53,MIN(MAX(CW$53,-SUM($D89:CV89,$C89)),0))</f>
        <v>0</v>
      </c>
      <c r="CX89" s="309">
        <f ca="1">IF(CX$1&gt;$C$59,CX$53,MIN(MAX(CX$53,-SUM($D89:CW89,$C89)),0))</f>
        <v>0</v>
      </c>
      <c r="CY89" s="309">
        <f ca="1">IF(CY$1&gt;$C$59,CY$53,MIN(MAX(CY$53,-SUM($D89:CX89,$C89)),0))</f>
        <v>0</v>
      </c>
      <c r="CZ89" s="309">
        <f ca="1">IF(CZ$1&gt;$C$59,CZ$53,MIN(MAX(CZ$53,-SUM($D89:CY89,$C89)),0))</f>
        <v>0</v>
      </c>
      <c r="DA89" s="309">
        <f ca="1">IF(DA$1&gt;$C$59,DA$53,MIN(MAX(DA$53,-SUM($D89:CZ89,$C89)),0))</f>
        <v>0</v>
      </c>
      <c r="DB89" s="309">
        <f ca="1">IF(DB$1&gt;$C$59,DB$53,MIN(MAX(DB$53,-SUM($D89:DA89,$C89)),0))</f>
        <v>0</v>
      </c>
      <c r="DC89" s="309">
        <f ca="1">IF(DC$1&gt;$C$59,DC$53,MIN(MAX(DC$53,-SUM($D89:DB89,$C89)),0))</f>
        <v>0</v>
      </c>
      <c r="DD89" s="309">
        <f ca="1">IF(DD$1&gt;$C$59,DD$53,MIN(MAX(DD$53,-SUM($D89:DC89,$C89)),0))</f>
        <v>0</v>
      </c>
      <c r="DE89" s="309">
        <f ca="1">IF(DE$1&gt;$C$59,DE$53,MIN(MAX(DE$53,-SUM($D89:DD89,$C89)),0))</f>
        <v>0</v>
      </c>
      <c r="DF89" s="309">
        <f ca="1">IF(DF$1&gt;$C$59,DF$53,MIN(MAX(DF$53,-SUM($D89:DE89,$C89)),0))</f>
        <v>0</v>
      </c>
      <c r="DG89" s="309">
        <f ca="1">IF(DG$1&gt;$C$59,DG$53,MIN(MAX(DG$53,-SUM($D89:DF89,$C89)),0))</f>
        <v>0</v>
      </c>
      <c r="DH89" s="309">
        <f ca="1">IF(DH$1&gt;$C$59,DH$53,MIN(MAX(DH$53,-SUM($D89:DG89,$C89)),0))</f>
        <v>0</v>
      </c>
      <c r="DI89" s="309">
        <f ca="1">IF(DI$1&gt;$C$59,DI$53,MIN(MAX(DI$53,-SUM($D89:DH89,$C89)),0))</f>
        <v>0</v>
      </c>
    </row>
    <row r="90" spans="2:113" outlineLevel="3">
      <c r="B90">
        <v>23</v>
      </c>
      <c r="C90" s="21" cm="1">
        <f t="array" aca="1" ref="C90" ca="1">$C$56-INDEX($D$47:$CO$47,1,$B90-1)</f>
        <v>237.60000000000002</v>
      </c>
      <c r="D90" s="337">
        <v>0</v>
      </c>
      <c r="E90" s="309">
        <f ca="1">IF(E$1&gt;$C$59,E$53,MIN(MAX(E$53,-SUM($D90:D90,$C90)),0))</f>
        <v>0</v>
      </c>
      <c r="F90" s="309">
        <f ca="1">IF(F$1&gt;$C$59,F$53,MIN(MAX(F$53,-SUM($D90:E90,$C90)),0))</f>
        <v>0</v>
      </c>
      <c r="G90" s="309">
        <f ca="1">IF(G$1&gt;$C$59,G$53,MIN(MAX(G$53,-SUM($D90:F90,$C90)),0))</f>
        <v>0</v>
      </c>
      <c r="H90" s="309">
        <f ca="1">IF(H$1&gt;$C$59,H$53,MIN(MAX(H$53,-SUM($D90:G90,$C90)),0))</f>
        <v>0</v>
      </c>
      <c r="I90" s="309">
        <f ca="1">IF(I$1&gt;$C$59,I$53,MIN(MAX(I$53,-SUM($D90:H90,$C90)),0))</f>
        <v>0</v>
      </c>
      <c r="J90" s="309">
        <f ca="1">IF(J$1&gt;$C$59,J$53,MIN(MAX(J$53,-SUM($D90:I90,$C90)),0))</f>
        <v>0</v>
      </c>
      <c r="K90" s="309">
        <f ca="1">IF(K$1&gt;$C$59,K$53,MIN(MAX(K$53,-SUM($D90:J90,$C90)),0))</f>
        <v>0</v>
      </c>
      <c r="L90" s="309">
        <f ca="1">IF(L$1&gt;$C$59,L$53,MIN(MAX(L$53,-SUM($D90:K90,$C90)),0))</f>
        <v>0</v>
      </c>
      <c r="M90" s="309">
        <f ca="1">IF(M$1&gt;$C$59,M$53,MIN(MAX(M$53,-SUM($D90:L90,$C90)),0))</f>
        <v>0</v>
      </c>
      <c r="N90" s="309">
        <f ca="1">IF(N$1&gt;$C$59,N$53,MIN(MAX(N$53,-SUM($D90:M90,$C90)),0))</f>
        <v>0</v>
      </c>
      <c r="O90" s="309">
        <f ca="1">IF(O$1&gt;$C$59,O$53,MIN(MAX(O$53,-SUM($D90:N90,$C90)),0))</f>
        <v>0</v>
      </c>
      <c r="P90" s="309">
        <f ca="1">IF(P$1&gt;$C$59,P$53,MIN(MAX(P$53,-SUM($D90:O90,$C90)),0))</f>
        <v>0</v>
      </c>
      <c r="Q90" s="309">
        <f ca="1">IF(Q$1&gt;$C$59,Q$53,MIN(MAX(Q$53,-SUM($D90:P90,$C90)),0))</f>
        <v>0</v>
      </c>
      <c r="R90" s="309">
        <f ca="1">IF(R$1&gt;$C$59,R$53,MIN(MAX(R$53,-SUM($D90:Q90,$C90)),0))</f>
        <v>0</v>
      </c>
      <c r="S90" s="309">
        <f ca="1">IF(S$1&gt;$C$59,S$53,MIN(MAX(S$53,-SUM($D90:R90,$C90)),0))</f>
        <v>0</v>
      </c>
      <c r="T90" s="309">
        <f ca="1">IF(T$1&gt;$C$59,T$53,MIN(MAX(T$53,-SUM($D90:S90,$C90)),0))</f>
        <v>0</v>
      </c>
      <c r="U90" s="309">
        <f ca="1">IF(U$1&gt;$C$59,U$53,MIN(MAX(U$53,-SUM($D90:T90,$C90)),0))</f>
        <v>0</v>
      </c>
      <c r="V90" s="309">
        <f ca="1">IF(V$1&gt;$C$59,V$53,MIN(MAX(V$53,-SUM($D90:U90,$C90)),0))</f>
        <v>0</v>
      </c>
      <c r="W90" s="309">
        <f ca="1">IF(W$1&gt;$C$59,W$53,MIN(MAX(W$53,-SUM($D90:V90,$C90)),0))</f>
        <v>0</v>
      </c>
      <c r="X90" s="309">
        <f ca="1">IF(X$1&gt;$C$59,X$53,MIN(MAX(X$53,-SUM($D90:W90,$C90)),0))</f>
        <v>0</v>
      </c>
      <c r="Y90" s="309">
        <f ca="1">IF(Y$1&gt;$C$59,Y$53,MIN(MAX(Y$53,-SUM($D90:X90,$C90)),0))</f>
        <v>0</v>
      </c>
      <c r="Z90" s="309">
        <f ca="1">IF(Z$1&gt;$C$59,Z$53,MIN(MAX(Z$53,-SUM($D90:Y90,$C90)),0))</f>
        <v>0</v>
      </c>
      <c r="AA90" s="309">
        <f ca="1">IF(AA$1&gt;$C$59,AA$53,MIN(MAX(AA$53,-SUM($D90:Z90,$C90)),0))</f>
        <v>0</v>
      </c>
      <c r="AB90" s="309">
        <f ca="1">IF(AB$1&gt;$C$59,AB$53,MIN(MAX(AB$53,-SUM($D90:AA90,$C90)),0))</f>
        <v>0</v>
      </c>
      <c r="AC90" s="309">
        <f ca="1">IF(AC$1&gt;$C$59,AC$53,MIN(MAX(AC$53,-SUM($D90:AB90,$C90)),0))</f>
        <v>0</v>
      </c>
      <c r="AD90" s="309">
        <f ca="1">IF(AD$1&gt;$C$59,AD$53,MIN(MAX(AD$53,-SUM($D90:AC90,$C90)),0))</f>
        <v>0</v>
      </c>
      <c r="AE90" s="309">
        <f ca="1">IF(AE$1&gt;$C$59,AE$53,MIN(MAX(AE$53,-SUM($D90:AD90,$C90)),0))</f>
        <v>0</v>
      </c>
      <c r="AF90" s="309">
        <f ca="1">IF(AF$1&gt;$C$59,AF$53,MIN(MAX(AF$53,-SUM($D90:AE90,$C90)),0))</f>
        <v>-237.60000000000002</v>
      </c>
      <c r="AG90" s="309">
        <f ca="1">IF(AG$1&gt;$C$59,AG$53,MIN(MAX(AG$53,-SUM($D90:AF90,$C90)),0))</f>
        <v>0</v>
      </c>
      <c r="AH90" s="309">
        <f ca="1">IF(AH$1&gt;$C$59,AH$53,MIN(MAX(AH$53,-SUM($D90:AG90,$C90)),0))</f>
        <v>0</v>
      </c>
      <c r="AI90" s="309">
        <f ca="1">IF(AI$1&gt;$C$59,AI$53,MIN(MAX(AI$53,-SUM($D90:AH90,$C90)),0))</f>
        <v>0</v>
      </c>
      <c r="AJ90" s="309">
        <f ca="1">IF(AJ$1&gt;$C$59,AJ$53,MIN(MAX(AJ$53,-SUM($D90:AI90,$C90)),0))</f>
        <v>0</v>
      </c>
      <c r="AK90" s="309">
        <f ca="1">IF(AK$1&gt;$C$59,AK$53,MIN(MAX(AK$53,-SUM($D90:AJ90,$C90)),0))</f>
        <v>0</v>
      </c>
      <c r="AL90" s="309">
        <f ca="1">IF(AL$1&gt;$C$59,AL$53,MIN(MAX(AL$53,-SUM($D90:AK90,$C90)),0))</f>
        <v>0</v>
      </c>
      <c r="AM90" s="309">
        <f ca="1">IF(AM$1&gt;$C$59,AM$53,MIN(MAX(AM$53,-SUM($D90:AL90,$C90)),0))</f>
        <v>0</v>
      </c>
      <c r="AN90" s="309">
        <f ca="1">IF(AN$1&gt;$C$59,AN$53,MIN(MAX(AN$53,-SUM($D90:AM90,$C90)),0))</f>
        <v>0</v>
      </c>
      <c r="AO90" s="309">
        <f ca="1">IF(AO$1&gt;$C$59,AO$53,MIN(MAX(AO$53,-SUM($D90:AN90,$C90)),0))</f>
        <v>-0.89099999999999113</v>
      </c>
      <c r="AP90" s="309">
        <f ca="1">IF(AP$1&gt;$C$59,AP$53,MIN(MAX(AP$53,-SUM($D90:AO90,$C90)),0))</f>
        <v>-4.1910000000000025</v>
      </c>
      <c r="AQ90" s="309">
        <f ca="1">IF(AQ$1&gt;$C$59,AQ$53,MIN(MAX(AQ$53,-SUM($D90:AP90,$C90)),0))</f>
        <v>0</v>
      </c>
      <c r="AR90" s="309">
        <f ca="1">IF(AR$1&gt;$C$59,AR$53,MIN(MAX(AR$53,-SUM($D90:AQ90,$C90)),0))</f>
        <v>0</v>
      </c>
      <c r="AS90" s="309">
        <f ca="1">IF(AS$1&gt;$C$59,AS$53,MIN(MAX(AS$53,-SUM($D90:AR90,$C90)),0))</f>
        <v>0</v>
      </c>
      <c r="AT90" s="309">
        <f ca="1">IF(AT$1&gt;$C$59,AT$53,MIN(MAX(AT$53,-SUM($D90:AS90,$C90)),0))</f>
        <v>0</v>
      </c>
      <c r="AU90" s="309">
        <f ca="1">IF(AU$1&gt;$C$59,AU$53,MIN(MAX(AU$53,-SUM($D90:AT90,$C90)),0))</f>
        <v>0</v>
      </c>
      <c r="AV90" s="309">
        <f ca="1">IF(AV$1&gt;$C$59,AV$53,MIN(MAX(AV$53,-SUM($D90:AU90,$C90)),0))</f>
        <v>0</v>
      </c>
      <c r="AW90" s="309">
        <f ca="1">IF(AW$1&gt;$C$59,AW$53,MIN(MAX(AW$53,-SUM($D90:AV90,$C90)),0))</f>
        <v>0</v>
      </c>
      <c r="AX90" s="309">
        <f ca="1">IF(AX$1&gt;$C$59,AX$53,MIN(MAX(AX$53,-SUM($D90:AW90,$C90)),0))</f>
        <v>0</v>
      </c>
      <c r="AY90" s="309">
        <f ca="1">IF(AY$1&gt;$C$59,AY$53,MIN(MAX(AY$53,-SUM($D90:AX90,$C90)),0))</f>
        <v>0</v>
      </c>
      <c r="AZ90" s="309">
        <f ca="1">IF(AZ$1&gt;$C$59,AZ$53,MIN(MAX(AZ$53,-SUM($D90:AY90,$C90)),0))</f>
        <v>0</v>
      </c>
      <c r="BA90" s="309">
        <f ca="1">IF(BA$1&gt;$C$59,BA$53,MIN(MAX(BA$53,-SUM($D90:AZ90,$C90)),0))</f>
        <v>0</v>
      </c>
      <c r="BB90" s="309">
        <f ca="1">IF(BB$1&gt;$C$59,BB$53,MIN(MAX(BB$53,-SUM($D90:BA90,$C90)),0))</f>
        <v>0</v>
      </c>
      <c r="BC90" s="309">
        <f ca="1">IF(BC$1&gt;$C$59,BC$53,MIN(MAX(BC$53,-SUM($D90:BB90,$C90)),0))</f>
        <v>0</v>
      </c>
      <c r="BD90" s="309">
        <f ca="1">IF(BD$1&gt;$C$59,BD$53,MIN(MAX(BD$53,-SUM($D90:BC90,$C90)),0))</f>
        <v>0</v>
      </c>
      <c r="BE90" s="309">
        <f ca="1">IF(BE$1&gt;$C$59,BE$53,MIN(MAX(BE$53,-SUM($D90:BD90,$C90)),0))</f>
        <v>0</v>
      </c>
      <c r="BF90" s="309">
        <f ca="1">IF(BF$1&gt;$C$59,BF$53,MIN(MAX(BF$53,-SUM($D90:BE90,$C90)),0))</f>
        <v>0</v>
      </c>
      <c r="BG90" s="309">
        <f ca="1">IF(BG$1&gt;$C$59,BG$53,MIN(MAX(BG$53,-SUM($D90:BF90,$C90)),0))</f>
        <v>0</v>
      </c>
      <c r="BH90" s="309">
        <f ca="1">IF(BH$1&gt;$C$59,BH$53,MIN(MAX(BH$53,-SUM($D90:BG90,$C90)),0))</f>
        <v>0</v>
      </c>
      <c r="BI90" s="309">
        <f ca="1">IF(BI$1&gt;$C$59,BI$53,MIN(MAX(BI$53,-SUM($D90:BH90,$C90)),0))</f>
        <v>-600.59</v>
      </c>
      <c r="BJ90" s="309">
        <f ca="1">IF(BJ$1&gt;$C$59,BJ$53,MIN(MAX(BJ$53,-SUM($D90:BI90,$C90)),0))</f>
        <v>-33.990999999999985</v>
      </c>
      <c r="BK90" s="309">
        <f ca="1">IF(BK$1&gt;$C$59,BK$53,MIN(MAX(BK$53,-SUM($D90:BJ90,$C90)),0))</f>
        <v>-32.39100000000002</v>
      </c>
      <c r="BL90" s="309">
        <f ca="1">IF(BL$1&gt;$C$59,BL$53,MIN(MAX(BL$53,-SUM($D90:BK90,$C90)),0))</f>
        <v>-29.390999999999991</v>
      </c>
      <c r="BM90" s="309">
        <f ca="1">IF(BM$1&gt;$C$59,BM$53,MIN(MAX(BM$53,-SUM($D90:BL90,$C90)),0))</f>
        <v>-15.691000000000003</v>
      </c>
      <c r="BN90" s="309">
        <f ca="1">IF(BN$1&gt;$C$59,BN$53,MIN(MAX(BN$53,-SUM($D90:BM90,$C90)),0))</f>
        <v>-2.7909999999999968</v>
      </c>
      <c r="BO90" s="309">
        <f ca="1">IF(BO$1&gt;$C$59,BO$53,MIN(MAX(BO$53,-SUM($D90:BN90,$C90)),0))</f>
        <v>0</v>
      </c>
      <c r="BP90" s="309">
        <f ca="1">IF(BP$1&gt;$C$59,BP$53,MIN(MAX(BP$53,-SUM($D90:BO90,$C90)),0))</f>
        <v>0</v>
      </c>
      <c r="BQ90" s="309">
        <f ca="1">IF(BQ$1&gt;$C$59,BQ$53,MIN(MAX(BQ$53,-SUM($D90:BP90,$C90)),0))</f>
        <v>0</v>
      </c>
      <c r="BR90" s="309">
        <f ca="1">IF(BR$1&gt;$C$59,BR$53,MIN(MAX(BR$53,-SUM($D90:BQ90,$C90)),0))</f>
        <v>-0.89099999999999113</v>
      </c>
      <c r="BS90" s="309">
        <f ca="1">IF(BS$1&gt;$C$59,BS$53,MIN(MAX(BS$53,-SUM($D90:BR90,$C90)),0))</f>
        <v>-4.1910000000000025</v>
      </c>
      <c r="BT90" s="309">
        <f ca="1">IF(BT$1&gt;$C$59,BT$53,MIN(MAX(BT$53,-SUM($D90:BS90,$C90)),0))</f>
        <v>0</v>
      </c>
      <c r="BU90" s="309">
        <f ca="1">IF(BU$1&gt;$C$59,BU$53,MIN(MAX(BU$53,-SUM($D90:BT90,$C90)),0))</f>
        <v>0</v>
      </c>
      <c r="BV90" s="309">
        <f ca="1">IF(BV$1&gt;$C$59,BV$53,MIN(MAX(BV$53,-SUM($D90:BU90,$C90)),0))</f>
        <v>0</v>
      </c>
      <c r="BW90" s="309">
        <f ca="1">IF(BW$1&gt;$C$59,BW$53,MIN(MAX(BW$53,-SUM($D90:BV90,$C90)),0))</f>
        <v>0</v>
      </c>
      <c r="BX90" s="309">
        <f ca="1">IF(BX$1&gt;$C$59,BX$53,MIN(MAX(BX$53,-SUM($D90:BW90,$C90)),0))</f>
        <v>0</v>
      </c>
      <c r="BY90" s="309">
        <f ca="1">IF(BY$1&gt;$C$59,BY$53,MIN(MAX(BY$53,-SUM($D90:BX90,$C90)),0))</f>
        <v>0</v>
      </c>
      <c r="BZ90" s="309">
        <f ca="1">IF(BZ$1&gt;$C$59,BZ$53,MIN(MAX(BZ$53,-SUM($D90:BY90,$C90)),0))</f>
        <v>0</v>
      </c>
      <c r="CA90" s="309">
        <f ca="1">IF(CA$1&gt;$C$59,CA$53,MIN(MAX(CA$53,-SUM($D90:BZ90,$C90)),0))</f>
        <v>0</v>
      </c>
      <c r="CB90" s="309">
        <f ca="1">IF(CB$1&gt;$C$59,CB$53,MIN(MAX(CB$53,-SUM($D90:CA90,$C90)),0))</f>
        <v>0</v>
      </c>
      <c r="CC90" s="309">
        <f ca="1">IF(CC$1&gt;$C$59,CC$53,MIN(MAX(CC$53,-SUM($D90:CB90,$C90)),0))</f>
        <v>0</v>
      </c>
      <c r="CD90" s="309">
        <f ca="1">IF(CD$1&gt;$C$59,CD$53,MIN(MAX(CD$53,-SUM($D90:CC90,$C90)),0))</f>
        <v>0</v>
      </c>
      <c r="CE90" s="309">
        <f ca="1">IF(CE$1&gt;$C$59,CE$53,MIN(MAX(CE$53,-SUM($D90:CD90,$C90)),0))</f>
        <v>0</v>
      </c>
      <c r="CF90" s="309">
        <f ca="1">IF(CF$1&gt;$C$59,CF$53,MIN(MAX(CF$53,-SUM($D90:CE90,$C90)),0))</f>
        <v>0</v>
      </c>
      <c r="CG90" s="309">
        <f ca="1">IF(CG$1&gt;$C$59,CG$53,MIN(MAX(CG$53,-SUM($D90:CF90,$C90)),0))</f>
        <v>0</v>
      </c>
      <c r="CH90" s="309">
        <f ca="1">IF(CH$1&gt;$C$59,CH$53,MIN(MAX(CH$53,-SUM($D90:CG90,$C90)),0))</f>
        <v>0</v>
      </c>
      <c r="CI90" s="309">
        <f ca="1">IF(CI$1&gt;$C$59,CI$53,MIN(MAX(CI$53,-SUM($D90:CH90,$C90)),0))</f>
        <v>0</v>
      </c>
      <c r="CJ90" s="309">
        <f ca="1">IF(CJ$1&gt;$C$59,CJ$53,MIN(MAX(CJ$53,-SUM($D90:CI90,$C90)),0))</f>
        <v>0</v>
      </c>
      <c r="CK90" s="309">
        <f ca="1">IF(CK$1&gt;$C$59,CK$53,MIN(MAX(CK$53,-SUM($D90:CJ90,$C90)),0))</f>
        <v>0</v>
      </c>
      <c r="CL90" s="309">
        <f ca="1">IF(CL$1&gt;$C$59,CL$53,MIN(MAX(CL$53,-SUM($D90:CK90,$C90)),0))</f>
        <v>-600.59</v>
      </c>
      <c r="CM90" s="309">
        <f ca="1">IF(CM$1&gt;$C$59,CM$53,MIN(MAX(CM$53,-SUM($D90:CL90,$C90)),0))</f>
        <v>-34.390999999999963</v>
      </c>
      <c r="CN90" s="309">
        <f ca="1">IF(CN$1&gt;$C$59,CN$53,MIN(MAX(CN$53,-SUM($D90:CM90,$C90)),0))</f>
        <v>-34.39100000000002</v>
      </c>
      <c r="CO90" s="309">
        <f ca="1">IF(CO$1&gt;$C$59,CO$53,MIN(MAX(CO$53,-SUM($D90:CN90,$C90)),0))</f>
        <v>-34.39100000000002</v>
      </c>
      <c r="CP90" s="309">
        <f ca="1">IF(CP$1&gt;$C$59,CP$53,MIN(MAX(CP$53,-SUM($D90:CO90,$C90)),0))</f>
        <v>-34.390999999999991</v>
      </c>
      <c r="CQ90" s="309">
        <f ca="1">IF(CQ$1&gt;$C$59,CQ$53,MIN(MAX(CQ$53,-SUM($D90:CP90,$C90)),0))</f>
        <v>-34.390999999999991</v>
      </c>
      <c r="CR90" s="309">
        <f ca="1">IF(CR$1&gt;$C$59,CR$53,MIN(MAX(CR$53,-SUM($D90:CQ90,$C90)),0))</f>
        <v>-34.390999999999991</v>
      </c>
      <c r="CS90" s="309">
        <f ca="1">IF(CS$1&gt;$C$59,CS$53,MIN(MAX(CS$53,-SUM($D90:CR90,$C90)),0))</f>
        <v>-34.390999999999991</v>
      </c>
      <c r="CT90" s="309">
        <f ca="1">IF(CT$1&gt;$C$59,CT$53,MIN(MAX(CT$53,-SUM($D90:CS90,$C90)),0))</f>
        <v>-34.39100000000002</v>
      </c>
      <c r="CU90" s="309">
        <f ca="1">IF(CU$1&gt;$C$59,CU$53,MIN(MAX(CU$53,-SUM($D90:CT90,$C90)),0))</f>
        <v>-34.390999999999991</v>
      </c>
      <c r="CV90" s="309">
        <f ca="1">IF(CV$1&gt;$C$59,CV$53,MIN(MAX(CV$53,-SUM($D90:CU90,$C90)),0))</f>
        <v>-34.390999999999991</v>
      </c>
      <c r="CW90" s="309">
        <f ca="1">IF(CW$1&gt;$C$59,CW$53,MIN(MAX(CW$53,-SUM($D90:CV90,$C90)),0))</f>
        <v>0</v>
      </c>
      <c r="CX90" s="309">
        <f ca="1">IF(CX$1&gt;$C$59,CX$53,MIN(MAX(CX$53,-SUM($D90:CW90,$C90)),0))</f>
        <v>0</v>
      </c>
      <c r="CY90" s="309">
        <f ca="1">IF(CY$1&gt;$C$59,CY$53,MIN(MAX(CY$53,-SUM($D90:CX90,$C90)),0))</f>
        <v>0</v>
      </c>
      <c r="CZ90" s="309">
        <f ca="1">IF(CZ$1&gt;$C$59,CZ$53,MIN(MAX(CZ$53,-SUM($D90:CY90,$C90)),0))</f>
        <v>0</v>
      </c>
      <c r="DA90" s="309">
        <f ca="1">IF(DA$1&gt;$C$59,DA$53,MIN(MAX(DA$53,-SUM($D90:CZ90,$C90)),0))</f>
        <v>0</v>
      </c>
      <c r="DB90" s="309">
        <f ca="1">IF(DB$1&gt;$C$59,DB$53,MIN(MAX(DB$53,-SUM($D90:DA90,$C90)),0))</f>
        <v>0</v>
      </c>
      <c r="DC90" s="309">
        <f ca="1">IF(DC$1&gt;$C$59,DC$53,MIN(MAX(DC$53,-SUM($D90:DB90,$C90)),0))</f>
        <v>0</v>
      </c>
      <c r="DD90" s="309">
        <f ca="1">IF(DD$1&gt;$C$59,DD$53,MIN(MAX(DD$53,-SUM($D90:DC90,$C90)),0))</f>
        <v>0</v>
      </c>
      <c r="DE90" s="309">
        <f ca="1">IF(DE$1&gt;$C$59,DE$53,MIN(MAX(DE$53,-SUM($D90:DD90,$C90)),0))</f>
        <v>0</v>
      </c>
      <c r="DF90" s="309">
        <f ca="1">IF(DF$1&gt;$C$59,DF$53,MIN(MAX(DF$53,-SUM($D90:DE90,$C90)),0))</f>
        <v>0</v>
      </c>
      <c r="DG90" s="309">
        <f ca="1">IF(DG$1&gt;$C$59,DG$53,MIN(MAX(DG$53,-SUM($D90:DF90,$C90)),0))</f>
        <v>0</v>
      </c>
      <c r="DH90" s="309">
        <f ca="1">IF(DH$1&gt;$C$59,DH$53,MIN(MAX(DH$53,-SUM($D90:DG90,$C90)),0))</f>
        <v>0</v>
      </c>
      <c r="DI90" s="309">
        <f ca="1">IF(DI$1&gt;$C$59,DI$53,MIN(MAX(DI$53,-SUM($D90:DH90,$C90)),0))</f>
        <v>0</v>
      </c>
    </row>
    <row r="91" spans="2:113" outlineLevel="3">
      <c r="B91">
        <v>24</v>
      </c>
      <c r="C91" s="21" cm="1">
        <f t="array" aca="1" ref="C91" ca="1">$C$56-INDEX($D$47:$CO$47,1,$B91-1)</f>
        <v>197.10000000000002</v>
      </c>
      <c r="D91" s="337">
        <v>0</v>
      </c>
      <c r="E91" s="309">
        <f ca="1">IF(E$1&gt;$C$59,E$53,MIN(MAX(E$53,-SUM($D91:D91,$C91)),0))</f>
        <v>0</v>
      </c>
      <c r="F91" s="309">
        <f ca="1">IF(F$1&gt;$C$59,F$53,MIN(MAX(F$53,-SUM($D91:E91,$C91)),0))</f>
        <v>0</v>
      </c>
      <c r="G91" s="309">
        <f ca="1">IF(G$1&gt;$C$59,G$53,MIN(MAX(G$53,-SUM($D91:F91,$C91)),0))</f>
        <v>0</v>
      </c>
      <c r="H91" s="309">
        <f ca="1">IF(H$1&gt;$C$59,H$53,MIN(MAX(H$53,-SUM($D91:G91,$C91)),0))</f>
        <v>0</v>
      </c>
      <c r="I91" s="309">
        <f ca="1">IF(I$1&gt;$C$59,I$53,MIN(MAX(I$53,-SUM($D91:H91,$C91)),0))</f>
        <v>0</v>
      </c>
      <c r="J91" s="309">
        <f ca="1">IF(J$1&gt;$C$59,J$53,MIN(MAX(J$53,-SUM($D91:I91,$C91)),0))</f>
        <v>0</v>
      </c>
      <c r="K91" s="309">
        <f ca="1">IF(K$1&gt;$C$59,K$53,MIN(MAX(K$53,-SUM($D91:J91,$C91)),0))</f>
        <v>0</v>
      </c>
      <c r="L91" s="309">
        <f ca="1">IF(L$1&gt;$C$59,L$53,MIN(MAX(L$53,-SUM($D91:K91,$C91)),0))</f>
        <v>0</v>
      </c>
      <c r="M91" s="309">
        <f ca="1">IF(M$1&gt;$C$59,M$53,MIN(MAX(M$53,-SUM($D91:L91,$C91)),0))</f>
        <v>0</v>
      </c>
      <c r="N91" s="309">
        <f ca="1">IF(N$1&gt;$C$59,N$53,MIN(MAX(N$53,-SUM($D91:M91,$C91)),0))</f>
        <v>0</v>
      </c>
      <c r="O91" s="309">
        <f ca="1">IF(O$1&gt;$C$59,O$53,MIN(MAX(O$53,-SUM($D91:N91,$C91)),0))</f>
        <v>0</v>
      </c>
      <c r="P91" s="309">
        <f ca="1">IF(P$1&gt;$C$59,P$53,MIN(MAX(P$53,-SUM($D91:O91,$C91)),0))</f>
        <v>0</v>
      </c>
      <c r="Q91" s="309">
        <f ca="1">IF(Q$1&gt;$C$59,Q$53,MIN(MAX(Q$53,-SUM($D91:P91,$C91)),0))</f>
        <v>0</v>
      </c>
      <c r="R91" s="309">
        <f ca="1">IF(R$1&gt;$C$59,R$53,MIN(MAX(R$53,-SUM($D91:Q91,$C91)),0))</f>
        <v>0</v>
      </c>
      <c r="S91" s="309">
        <f ca="1">IF(S$1&gt;$C$59,S$53,MIN(MAX(S$53,-SUM($D91:R91,$C91)),0))</f>
        <v>0</v>
      </c>
      <c r="T91" s="309">
        <f ca="1">IF(T$1&gt;$C$59,T$53,MIN(MAX(T$53,-SUM($D91:S91,$C91)),0))</f>
        <v>0</v>
      </c>
      <c r="U91" s="309">
        <f ca="1">IF(U$1&gt;$C$59,U$53,MIN(MAX(U$53,-SUM($D91:T91,$C91)),0))</f>
        <v>0</v>
      </c>
      <c r="V91" s="309">
        <f ca="1">IF(V$1&gt;$C$59,V$53,MIN(MAX(V$53,-SUM($D91:U91,$C91)),0))</f>
        <v>0</v>
      </c>
      <c r="W91" s="309">
        <f ca="1">IF(W$1&gt;$C$59,W$53,MIN(MAX(W$53,-SUM($D91:V91,$C91)),0))</f>
        <v>0</v>
      </c>
      <c r="X91" s="309">
        <f ca="1">IF(X$1&gt;$C$59,X$53,MIN(MAX(X$53,-SUM($D91:W91,$C91)),0))</f>
        <v>0</v>
      </c>
      <c r="Y91" s="309">
        <f ca="1">IF(Y$1&gt;$C$59,Y$53,MIN(MAX(Y$53,-SUM($D91:X91,$C91)),0))</f>
        <v>0</v>
      </c>
      <c r="Z91" s="309">
        <f ca="1">IF(Z$1&gt;$C$59,Z$53,MIN(MAX(Z$53,-SUM($D91:Y91,$C91)),0))</f>
        <v>0</v>
      </c>
      <c r="AA91" s="309">
        <f ca="1">IF(AA$1&gt;$C$59,AA$53,MIN(MAX(AA$53,-SUM($D91:Z91,$C91)),0))</f>
        <v>0</v>
      </c>
      <c r="AB91" s="309">
        <f ca="1">IF(AB$1&gt;$C$59,AB$53,MIN(MAX(AB$53,-SUM($D91:AA91,$C91)),0))</f>
        <v>0</v>
      </c>
      <c r="AC91" s="309">
        <f ca="1">IF(AC$1&gt;$C$59,AC$53,MIN(MAX(AC$53,-SUM($D91:AB91,$C91)),0))</f>
        <v>0</v>
      </c>
      <c r="AD91" s="309">
        <f ca="1">IF(AD$1&gt;$C$59,AD$53,MIN(MAX(AD$53,-SUM($D91:AC91,$C91)),0))</f>
        <v>0</v>
      </c>
      <c r="AE91" s="309">
        <f ca="1">IF(AE$1&gt;$C$59,AE$53,MIN(MAX(AE$53,-SUM($D91:AD91,$C91)),0))</f>
        <v>0</v>
      </c>
      <c r="AF91" s="309">
        <f ca="1">IF(AF$1&gt;$C$59,AF$53,MIN(MAX(AF$53,-SUM($D91:AE91,$C91)),0))</f>
        <v>-197.10000000000002</v>
      </c>
      <c r="AG91" s="309">
        <f ca="1">IF(AG$1&gt;$C$59,AG$53,MIN(MAX(AG$53,-SUM($D91:AF91,$C91)),0))</f>
        <v>0</v>
      </c>
      <c r="AH91" s="309">
        <f ca="1">IF(AH$1&gt;$C$59,AH$53,MIN(MAX(AH$53,-SUM($D91:AG91,$C91)),0))</f>
        <v>0</v>
      </c>
      <c r="AI91" s="309">
        <f ca="1">IF(AI$1&gt;$C$59,AI$53,MIN(MAX(AI$53,-SUM($D91:AH91,$C91)),0))</f>
        <v>0</v>
      </c>
      <c r="AJ91" s="309">
        <f ca="1">IF(AJ$1&gt;$C$59,AJ$53,MIN(MAX(AJ$53,-SUM($D91:AI91,$C91)),0))</f>
        <v>0</v>
      </c>
      <c r="AK91" s="309">
        <f ca="1">IF(AK$1&gt;$C$59,AK$53,MIN(MAX(AK$53,-SUM($D91:AJ91,$C91)),0))</f>
        <v>0</v>
      </c>
      <c r="AL91" s="309">
        <f ca="1">IF(AL$1&gt;$C$59,AL$53,MIN(MAX(AL$53,-SUM($D91:AK91,$C91)),0))</f>
        <v>0</v>
      </c>
      <c r="AM91" s="309">
        <f ca="1">IF(AM$1&gt;$C$59,AM$53,MIN(MAX(AM$53,-SUM($D91:AL91,$C91)),0))</f>
        <v>0</v>
      </c>
      <c r="AN91" s="309">
        <f ca="1">IF(AN$1&gt;$C$59,AN$53,MIN(MAX(AN$53,-SUM($D91:AM91,$C91)),0))</f>
        <v>0</v>
      </c>
      <c r="AO91" s="309">
        <f ca="1">IF(AO$1&gt;$C$59,AO$53,MIN(MAX(AO$53,-SUM($D91:AN91,$C91)),0))</f>
        <v>-0.89099999999999113</v>
      </c>
      <c r="AP91" s="309">
        <f ca="1">IF(AP$1&gt;$C$59,AP$53,MIN(MAX(AP$53,-SUM($D91:AO91,$C91)),0))</f>
        <v>-4.1910000000000025</v>
      </c>
      <c r="AQ91" s="309">
        <f ca="1">IF(AQ$1&gt;$C$59,AQ$53,MIN(MAX(AQ$53,-SUM($D91:AP91,$C91)),0))</f>
        <v>0</v>
      </c>
      <c r="AR91" s="309">
        <f ca="1">IF(AR$1&gt;$C$59,AR$53,MIN(MAX(AR$53,-SUM($D91:AQ91,$C91)),0))</f>
        <v>0</v>
      </c>
      <c r="AS91" s="309">
        <f ca="1">IF(AS$1&gt;$C$59,AS$53,MIN(MAX(AS$53,-SUM($D91:AR91,$C91)),0))</f>
        <v>0</v>
      </c>
      <c r="AT91" s="309">
        <f ca="1">IF(AT$1&gt;$C$59,AT$53,MIN(MAX(AT$53,-SUM($D91:AS91,$C91)),0))</f>
        <v>0</v>
      </c>
      <c r="AU91" s="309">
        <f ca="1">IF(AU$1&gt;$C$59,AU$53,MIN(MAX(AU$53,-SUM($D91:AT91,$C91)),0))</f>
        <v>0</v>
      </c>
      <c r="AV91" s="309">
        <f ca="1">IF(AV$1&gt;$C$59,AV$53,MIN(MAX(AV$53,-SUM($D91:AU91,$C91)),0))</f>
        <v>0</v>
      </c>
      <c r="AW91" s="309">
        <f ca="1">IF(AW$1&gt;$C$59,AW$53,MIN(MAX(AW$53,-SUM($D91:AV91,$C91)),0))</f>
        <v>0</v>
      </c>
      <c r="AX91" s="309">
        <f ca="1">IF(AX$1&gt;$C$59,AX$53,MIN(MAX(AX$53,-SUM($D91:AW91,$C91)),0))</f>
        <v>0</v>
      </c>
      <c r="AY91" s="309">
        <f ca="1">IF(AY$1&gt;$C$59,AY$53,MIN(MAX(AY$53,-SUM($D91:AX91,$C91)),0))</f>
        <v>0</v>
      </c>
      <c r="AZ91" s="309">
        <f ca="1">IF(AZ$1&gt;$C$59,AZ$53,MIN(MAX(AZ$53,-SUM($D91:AY91,$C91)),0))</f>
        <v>0</v>
      </c>
      <c r="BA91" s="309">
        <f ca="1">IF(BA$1&gt;$C$59,BA$53,MIN(MAX(BA$53,-SUM($D91:AZ91,$C91)),0))</f>
        <v>0</v>
      </c>
      <c r="BB91" s="309">
        <f ca="1">IF(BB$1&gt;$C$59,BB$53,MIN(MAX(BB$53,-SUM($D91:BA91,$C91)),0))</f>
        <v>0</v>
      </c>
      <c r="BC91" s="309">
        <f ca="1">IF(BC$1&gt;$C$59,BC$53,MIN(MAX(BC$53,-SUM($D91:BB91,$C91)),0))</f>
        <v>0</v>
      </c>
      <c r="BD91" s="309">
        <f ca="1">IF(BD$1&gt;$C$59,BD$53,MIN(MAX(BD$53,-SUM($D91:BC91,$C91)),0))</f>
        <v>0</v>
      </c>
      <c r="BE91" s="309">
        <f ca="1">IF(BE$1&gt;$C$59,BE$53,MIN(MAX(BE$53,-SUM($D91:BD91,$C91)),0))</f>
        <v>0</v>
      </c>
      <c r="BF91" s="309">
        <f ca="1">IF(BF$1&gt;$C$59,BF$53,MIN(MAX(BF$53,-SUM($D91:BE91,$C91)),0))</f>
        <v>0</v>
      </c>
      <c r="BG91" s="309">
        <f ca="1">IF(BG$1&gt;$C$59,BG$53,MIN(MAX(BG$53,-SUM($D91:BF91,$C91)),0))</f>
        <v>0</v>
      </c>
      <c r="BH91" s="309">
        <f ca="1">IF(BH$1&gt;$C$59,BH$53,MIN(MAX(BH$53,-SUM($D91:BG91,$C91)),0))</f>
        <v>0</v>
      </c>
      <c r="BI91" s="309">
        <f ca="1">IF(BI$1&gt;$C$59,BI$53,MIN(MAX(BI$53,-SUM($D91:BH91,$C91)),0))</f>
        <v>-600.59</v>
      </c>
      <c r="BJ91" s="309">
        <f ca="1">IF(BJ$1&gt;$C$59,BJ$53,MIN(MAX(BJ$53,-SUM($D91:BI91,$C91)),0))</f>
        <v>-33.990999999999985</v>
      </c>
      <c r="BK91" s="309">
        <f ca="1">IF(BK$1&gt;$C$59,BK$53,MIN(MAX(BK$53,-SUM($D91:BJ91,$C91)),0))</f>
        <v>-32.39100000000002</v>
      </c>
      <c r="BL91" s="309">
        <f ca="1">IF(BL$1&gt;$C$59,BL$53,MIN(MAX(BL$53,-SUM($D91:BK91,$C91)),0))</f>
        <v>-29.390999999999991</v>
      </c>
      <c r="BM91" s="309">
        <f ca="1">IF(BM$1&gt;$C$59,BM$53,MIN(MAX(BM$53,-SUM($D91:BL91,$C91)),0))</f>
        <v>-15.691000000000003</v>
      </c>
      <c r="BN91" s="309">
        <f ca="1">IF(BN$1&gt;$C$59,BN$53,MIN(MAX(BN$53,-SUM($D91:BM91,$C91)),0))</f>
        <v>-2.7909999999999968</v>
      </c>
      <c r="BO91" s="309">
        <f ca="1">IF(BO$1&gt;$C$59,BO$53,MIN(MAX(BO$53,-SUM($D91:BN91,$C91)),0))</f>
        <v>0</v>
      </c>
      <c r="BP91" s="309">
        <f ca="1">IF(BP$1&gt;$C$59,BP$53,MIN(MAX(BP$53,-SUM($D91:BO91,$C91)),0))</f>
        <v>0</v>
      </c>
      <c r="BQ91" s="309">
        <f ca="1">IF(BQ$1&gt;$C$59,BQ$53,MIN(MAX(BQ$53,-SUM($D91:BP91,$C91)),0))</f>
        <v>0</v>
      </c>
      <c r="BR91" s="309">
        <f ca="1">IF(BR$1&gt;$C$59,BR$53,MIN(MAX(BR$53,-SUM($D91:BQ91,$C91)),0))</f>
        <v>-0.89099999999999113</v>
      </c>
      <c r="BS91" s="309">
        <f ca="1">IF(BS$1&gt;$C$59,BS$53,MIN(MAX(BS$53,-SUM($D91:BR91,$C91)),0))</f>
        <v>-4.1910000000000025</v>
      </c>
      <c r="BT91" s="309">
        <f ca="1">IF(BT$1&gt;$C$59,BT$53,MIN(MAX(BT$53,-SUM($D91:BS91,$C91)),0))</f>
        <v>0</v>
      </c>
      <c r="BU91" s="309">
        <f ca="1">IF(BU$1&gt;$C$59,BU$53,MIN(MAX(BU$53,-SUM($D91:BT91,$C91)),0))</f>
        <v>0</v>
      </c>
      <c r="BV91" s="309">
        <f ca="1">IF(BV$1&gt;$C$59,BV$53,MIN(MAX(BV$53,-SUM($D91:BU91,$C91)),0))</f>
        <v>0</v>
      </c>
      <c r="BW91" s="309">
        <f ca="1">IF(BW$1&gt;$C$59,BW$53,MIN(MAX(BW$53,-SUM($D91:BV91,$C91)),0))</f>
        <v>0</v>
      </c>
      <c r="BX91" s="309">
        <f ca="1">IF(BX$1&gt;$C$59,BX$53,MIN(MAX(BX$53,-SUM($D91:BW91,$C91)),0))</f>
        <v>0</v>
      </c>
      <c r="BY91" s="309">
        <f ca="1">IF(BY$1&gt;$C$59,BY$53,MIN(MAX(BY$53,-SUM($D91:BX91,$C91)),0))</f>
        <v>0</v>
      </c>
      <c r="BZ91" s="309">
        <f ca="1">IF(BZ$1&gt;$C$59,BZ$53,MIN(MAX(BZ$53,-SUM($D91:BY91,$C91)),0))</f>
        <v>0</v>
      </c>
      <c r="CA91" s="309">
        <f ca="1">IF(CA$1&gt;$C$59,CA$53,MIN(MAX(CA$53,-SUM($D91:BZ91,$C91)),0))</f>
        <v>0</v>
      </c>
      <c r="CB91" s="309">
        <f ca="1">IF(CB$1&gt;$C$59,CB$53,MIN(MAX(CB$53,-SUM($D91:CA91,$C91)),0))</f>
        <v>0</v>
      </c>
      <c r="CC91" s="309">
        <f ca="1">IF(CC$1&gt;$C$59,CC$53,MIN(MAX(CC$53,-SUM($D91:CB91,$C91)),0))</f>
        <v>0</v>
      </c>
      <c r="CD91" s="309">
        <f ca="1">IF(CD$1&gt;$C$59,CD$53,MIN(MAX(CD$53,-SUM($D91:CC91,$C91)),0))</f>
        <v>0</v>
      </c>
      <c r="CE91" s="309">
        <f ca="1">IF(CE$1&gt;$C$59,CE$53,MIN(MAX(CE$53,-SUM($D91:CD91,$C91)),0))</f>
        <v>0</v>
      </c>
      <c r="CF91" s="309">
        <f ca="1">IF(CF$1&gt;$C$59,CF$53,MIN(MAX(CF$53,-SUM($D91:CE91,$C91)),0))</f>
        <v>0</v>
      </c>
      <c r="CG91" s="309">
        <f ca="1">IF(CG$1&gt;$C$59,CG$53,MIN(MAX(CG$53,-SUM($D91:CF91,$C91)),0))</f>
        <v>0</v>
      </c>
      <c r="CH91" s="309">
        <f ca="1">IF(CH$1&gt;$C$59,CH$53,MIN(MAX(CH$53,-SUM($D91:CG91,$C91)),0))</f>
        <v>0</v>
      </c>
      <c r="CI91" s="309">
        <f ca="1">IF(CI$1&gt;$C$59,CI$53,MIN(MAX(CI$53,-SUM($D91:CH91,$C91)),0))</f>
        <v>0</v>
      </c>
      <c r="CJ91" s="309">
        <f ca="1">IF(CJ$1&gt;$C$59,CJ$53,MIN(MAX(CJ$53,-SUM($D91:CI91,$C91)),0))</f>
        <v>0</v>
      </c>
      <c r="CK91" s="309">
        <f ca="1">IF(CK$1&gt;$C$59,CK$53,MIN(MAX(CK$53,-SUM($D91:CJ91,$C91)),0))</f>
        <v>0</v>
      </c>
      <c r="CL91" s="309">
        <f ca="1">IF(CL$1&gt;$C$59,CL$53,MIN(MAX(CL$53,-SUM($D91:CK91,$C91)),0))</f>
        <v>-600.59</v>
      </c>
      <c r="CM91" s="309">
        <f ca="1">IF(CM$1&gt;$C$59,CM$53,MIN(MAX(CM$53,-SUM($D91:CL91,$C91)),0))</f>
        <v>-34.390999999999963</v>
      </c>
      <c r="CN91" s="309">
        <f ca="1">IF(CN$1&gt;$C$59,CN$53,MIN(MAX(CN$53,-SUM($D91:CM91,$C91)),0))</f>
        <v>-34.39100000000002</v>
      </c>
      <c r="CO91" s="309">
        <f ca="1">IF(CO$1&gt;$C$59,CO$53,MIN(MAX(CO$53,-SUM($D91:CN91,$C91)),0))</f>
        <v>-34.39100000000002</v>
      </c>
      <c r="CP91" s="309">
        <f ca="1">IF(CP$1&gt;$C$59,CP$53,MIN(MAX(CP$53,-SUM($D91:CO91,$C91)),0))</f>
        <v>-34.390999999999991</v>
      </c>
      <c r="CQ91" s="309">
        <f ca="1">IF(CQ$1&gt;$C$59,CQ$53,MIN(MAX(CQ$53,-SUM($D91:CP91,$C91)),0))</f>
        <v>-34.390999999999991</v>
      </c>
      <c r="CR91" s="309">
        <f ca="1">IF(CR$1&gt;$C$59,CR$53,MIN(MAX(CR$53,-SUM($D91:CQ91,$C91)),0))</f>
        <v>-34.390999999999991</v>
      </c>
      <c r="CS91" s="309">
        <f ca="1">IF(CS$1&gt;$C$59,CS$53,MIN(MAX(CS$53,-SUM($D91:CR91,$C91)),0))</f>
        <v>-34.390999999999991</v>
      </c>
      <c r="CT91" s="309">
        <f ca="1">IF(CT$1&gt;$C$59,CT$53,MIN(MAX(CT$53,-SUM($D91:CS91,$C91)),0))</f>
        <v>-34.39100000000002</v>
      </c>
      <c r="CU91" s="309">
        <f ca="1">IF(CU$1&gt;$C$59,CU$53,MIN(MAX(CU$53,-SUM($D91:CT91,$C91)),0))</f>
        <v>-34.390999999999991</v>
      </c>
      <c r="CV91" s="309">
        <f ca="1">IF(CV$1&gt;$C$59,CV$53,MIN(MAX(CV$53,-SUM($D91:CU91,$C91)),0))</f>
        <v>-34.390999999999991</v>
      </c>
      <c r="CW91" s="309">
        <f ca="1">IF(CW$1&gt;$C$59,CW$53,MIN(MAX(CW$53,-SUM($D91:CV91,$C91)),0))</f>
        <v>0</v>
      </c>
      <c r="CX91" s="309">
        <f ca="1">IF(CX$1&gt;$C$59,CX$53,MIN(MAX(CX$53,-SUM($D91:CW91,$C91)),0))</f>
        <v>0</v>
      </c>
      <c r="CY91" s="309">
        <f ca="1">IF(CY$1&gt;$C$59,CY$53,MIN(MAX(CY$53,-SUM($D91:CX91,$C91)),0))</f>
        <v>0</v>
      </c>
      <c r="CZ91" s="309">
        <f ca="1">IF(CZ$1&gt;$C$59,CZ$53,MIN(MAX(CZ$53,-SUM($D91:CY91,$C91)),0))</f>
        <v>0</v>
      </c>
      <c r="DA91" s="309">
        <f ca="1">IF(DA$1&gt;$C$59,DA$53,MIN(MAX(DA$53,-SUM($D91:CZ91,$C91)),0))</f>
        <v>0</v>
      </c>
      <c r="DB91" s="309">
        <f ca="1">IF(DB$1&gt;$C$59,DB$53,MIN(MAX(DB$53,-SUM($D91:DA91,$C91)),0))</f>
        <v>0</v>
      </c>
      <c r="DC91" s="309">
        <f ca="1">IF(DC$1&gt;$C$59,DC$53,MIN(MAX(DC$53,-SUM($D91:DB91,$C91)),0))</f>
        <v>0</v>
      </c>
      <c r="DD91" s="309">
        <f ca="1">IF(DD$1&gt;$C$59,DD$53,MIN(MAX(DD$53,-SUM($D91:DC91,$C91)),0))</f>
        <v>0</v>
      </c>
      <c r="DE91" s="309">
        <f ca="1">IF(DE$1&gt;$C$59,DE$53,MIN(MAX(DE$53,-SUM($D91:DD91,$C91)),0))</f>
        <v>0</v>
      </c>
      <c r="DF91" s="309">
        <f ca="1">IF(DF$1&gt;$C$59,DF$53,MIN(MAX(DF$53,-SUM($D91:DE91,$C91)),0))</f>
        <v>0</v>
      </c>
      <c r="DG91" s="309">
        <f ca="1">IF(DG$1&gt;$C$59,DG$53,MIN(MAX(DG$53,-SUM($D91:DF91,$C91)),0))</f>
        <v>0</v>
      </c>
      <c r="DH91" s="309">
        <f ca="1">IF(DH$1&gt;$C$59,DH$53,MIN(MAX(DH$53,-SUM($D91:DG91,$C91)),0))</f>
        <v>0</v>
      </c>
      <c r="DI91" s="309">
        <f ca="1">IF(DI$1&gt;$C$59,DI$53,MIN(MAX(DI$53,-SUM($D91:DH91,$C91)),0))</f>
        <v>0</v>
      </c>
    </row>
    <row r="92" spans="2:113" outlineLevel="3">
      <c r="B92">
        <v>25</v>
      </c>
      <c r="C92" s="21" cm="1">
        <f t="array" aca="1" ref="C92" ca="1">$C$56-INDEX($D$47:$CO$47,1,$B92-1)</f>
        <v>156.89999999999998</v>
      </c>
      <c r="D92" s="337">
        <v>0</v>
      </c>
      <c r="E92" s="309">
        <f ca="1">IF(E$1&gt;$C$59,E$53,MIN(MAX(E$53,-SUM($D92:D92,$C92)),0))</f>
        <v>0</v>
      </c>
      <c r="F92" s="309">
        <f ca="1">IF(F$1&gt;$C$59,F$53,MIN(MAX(F$53,-SUM($D92:E92,$C92)),0))</f>
        <v>0</v>
      </c>
      <c r="G92" s="309">
        <f ca="1">IF(G$1&gt;$C$59,G$53,MIN(MAX(G$53,-SUM($D92:F92,$C92)),0))</f>
        <v>0</v>
      </c>
      <c r="H92" s="309">
        <f ca="1">IF(H$1&gt;$C$59,H$53,MIN(MAX(H$53,-SUM($D92:G92,$C92)),0))</f>
        <v>0</v>
      </c>
      <c r="I92" s="309">
        <f ca="1">IF(I$1&gt;$C$59,I$53,MIN(MAX(I$53,-SUM($D92:H92,$C92)),0))</f>
        <v>0</v>
      </c>
      <c r="J92" s="309">
        <f ca="1">IF(J$1&gt;$C$59,J$53,MIN(MAX(J$53,-SUM($D92:I92,$C92)),0))</f>
        <v>0</v>
      </c>
      <c r="K92" s="309">
        <f ca="1">IF(K$1&gt;$C$59,K$53,MIN(MAX(K$53,-SUM($D92:J92,$C92)),0))</f>
        <v>0</v>
      </c>
      <c r="L92" s="309">
        <f ca="1">IF(L$1&gt;$C$59,L$53,MIN(MAX(L$53,-SUM($D92:K92,$C92)),0))</f>
        <v>0</v>
      </c>
      <c r="M92" s="309">
        <f ca="1">IF(M$1&gt;$C$59,M$53,MIN(MAX(M$53,-SUM($D92:L92,$C92)),0))</f>
        <v>0</v>
      </c>
      <c r="N92" s="309">
        <f ca="1">IF(N$1&gt;$C$59,N$53,MIN(MAX(N$53,-SUM($D92:M92,$C92)),0))</f>
        <v>0</v>
      </c>
      <c r="O92" s="309">
        <f ca="1">IF(O$1&gt;$C$59,O$53,MIN(MAX(O$53,-SUM($D92:N92,$C92)),0))</f>
        <v>0</v>
      </c>
      <c r="P92" s="309">
        <f ca="1">IF(P$1&gt;$C$59,P$53,MIN(MAX(P$53,-SUM($D92:O92,$C92)),0))</f>
        <v>0</v>
      </c>
      <c r="Q92" s="309">
        <f ca="1">IF(Q$1&gt;$C$59,Q$53,MIN(MAX(Q$53,-SUM($D92:P92,$C92)),0))</f>
        <v>0</v>
      </c>
      <c r="R92" s="309">
        <f ca="1">IF(R$1&gt;$C$59,R$53,MIN(MAX(R$53,-SUM($D92:Q92,$C92)),0))</f>
        <v>0</v>
      </c>
      <c r="S92" s="309">
        <f ca="1">IF(S$1&gt;$C$59,S$53,MIN(MAX(S$53,-SUM($D92:R92,$C92)),0))</f>
        <v>0</v>
      </c>
      <c r="T92" s="309">
        <f ca="1">IF(T$1&gt;$C$59,T$53,MIN(MAX(T$53,-SUM($D92:S92,$C92)),0))</f>
        <v>0</v>
      </c>
      <c r="U92" s="309">
        <f ca="1">IF(U$1&gt;$C$59,U$53,MIN(MAX(U$53,-SUM($D92:T92,$C92)),0))</f>
        <v>0</v>
      </c>
      <c r="V92" s="309">
        <f ca="1">IF(V$1&gt;$C$59,V$53,MIN(MAX(V$53,-SUM($D92:U92,$C92)),0))</f>
        <v>0</v>
      </c>
      <c r="W92" s="309">
        <f ca="1">IF(W$1&gt;$C$59,W$53,MIN(MAX(W$53,-SUM($D92:V92,$C92)),0))</f>
        <v>0</v>
      </c>
      <c r="X92" s="309">
        <f ca="1">IF(X$1&gt;$C$59,X$53,MIN(MAX(X$53,-SUM($D92:W92,$C92)),0))</f>
        <v>0</v>
      </c>
      <c r="Y92" s="309">
        <f ca="1">IF(Y$1&gt;$C$59,Y$53,MIN(MAX(Y$53,-SUM($D92:X92,$C92)),0))</f>
        <v>0</v>
      </c>
      <c r="Z92" s="309">
        <f ca="1">IF(Z$1&gt;$C$59,Z$53,MIN(MAX(Z$53,-SUM($D92:Y92,$C92)),0))</f>
        <v>0</v>
      </c>
      <c r="AA92" s="309">
        <f ca="1">IF(AA$1&gt;$C$59,AA$53,MIN(MAX(AA$53,-SUM($D92:Z92,$C92)),0))</f>
        <v>0</v>
      </c>
      <c r="AB92" s="309">
        <f ca="1">IF(AB$1&gt;$C$59,AB$53,MIN(MAX(AB$53,-SUM($D92:AA92,$C92)),0))</f>
        <v>0</v>
      </c>
      <c r="AC92" s="309">
        <f ca="1">IF(AC$1&gt;$C$59,AC$53,MIN(MAX(AC$53,-SUM($D92:AB92,$C92)),0))</f>
        <v>0</v>
      </c>
      <c r="AD92" s="309">
        <f ca="1">IF(AD$1&gt;$C$59,AD$53,MIN(MAX(AD$53,-SUM($D92:AC92,$C92)),0))</f>
        <v>0</v>
      </c>
      <c r="AE92" s="309">
        <f ca="1">IF(AE$1&gt;$C$59,AE$53,MIN(MAX(AE$53,-SUM($D92:AD92,$C92)),0))</f>
        <v>0</v>
      </c>
      <c r="AF92" s="309">
        <f ca="1">IF(AF$1&gt;$C$59,AF$53,MIN(MAX(AF$53,-SUM($D92:AE92,$C92)),0))</f>
        <v>-156.89999999999998</v>
      </c>
      <c r="AG92" s="309">
        <f ca="1">IF(AG$1&gt;$C$59,AG$53,MIN(MAX(AG$53,-SUM($D92:AF92,$C92)),0))</f>
        <v>0</v>
      </c>
      <c r="AH92" s="309">
        <f ca="1">IF(AH$1&gt;$C$59,AH$53,MIN(MAX(AH$53,-SUM($D92:AG92,$C92)),0))</f>
        <v>0</v>
      </c>
      <c r="AI92" s="309">
        <f ca="1">IF(AI$1&gt;$C$59,AI$53,MIN(MAX(AI$53,-SUM($D92:AH92,$C92)),0))</f>
        <v>0</v>
      </c>
      <c r="AJ92" s="309">
        <f ca="1">IF(AJ$1&gt;$C$59,AJ$53,MIN(MAX(AJ$53,-SUM($D92:AI92,$C92)),0))</f>
        <v>0</v>
      </c>
      <c r="AK92" s="309">
        <f ca="1">IF(AK$1&gt;$C$59,AK$53,MIN(MAX(AK$53,-SUM($D92:AJ92,$C92)),0))</f>
        <v>0</v>
      </c>
      <c r="AL92" s="309">
        <f ca="1">IF(AL$1&gt;$C$59,AL$53,MIN(MAX(AL$53,-SUM($D92:AK92,$C92)),0))</f>
        <v>0</v>
      </c>
      <c r="AM92" s="309">
        <f ca="1">IF(AM$1&gt;$C$59,AM$53,MIN(MAX(AM$53,-SUM($D92:AL92,$C92)),0))</f>
        <v>0</v>
      </c>
      <c r="AN92" s="309">
        <f ca="1">IF(AN$1&gt;$C$59,AN$53,MIN(MAX(AN$53,-SUM($D92:AM92,$C92)),0))</f>
        <v>0</v>
      </c>
      <c r="AO92" s="309">
        <f ca="1">IF(AO$1&gt;$C$59,AO$53,MIN(MAX(AO$53,-SUM($D92:AN92,$C92)),0))</f>
        <v>-0.89099999999999113</v>
      </c>
      <c r="AP92" s="309">
        <f ca="1">IF(AP$1&gt;$C$59,AP$53,MIN(MAX(AP$53,-SUM($D92:AO92,$C92)),0))</f>
        <v>-4.1910000000000025</v>
      </c>
      <c r="AQ92" s="309">
        <f ca="1">IF(AQ$1&gt;$C$59,AQ$53,MIN(MAX(AQ$53,-SUM($D92:AP92,$C92)),0))</f>
        <v>0</v>
      </c>
      <c r="AR92" s="309">
        <f ca="1">IF(AR$1&gt;$C$59,AR$53,MIN(MAX(AR$53,-SUM($D92:AQ92,$C92)),0))</f>
        <v>0</v>
      </c>
      <c r="AS92" s="309">
        <f ca="1">IF(AS$1&gt;$C$59,AS$53,MIN(MAX(AS$53,-SUM($D92:AR92,$C92)),0))</f>
        <v>0</v>
      </c>
      <c r="AT92" s="309">
        <f ca="1">IF(AT$1&gt;$C$59,AT$53,MIN(MAX(AT$53,-SUM($D92:AS92,$C92)),0))</f>
        <v>0</v>
      </c>
      <c r="AU92" s="309">
        <f ca="1">IF(AU$1&gt;$C$59,AU$53,MIN(MAX(AU$53,-SUM($D92:AT92,$C92)),0))</f>
        <v>0</v>
      </c>
      <c r="AV92" s="309">
        <f ca="1">IF(AV$1&gt;$C$59,AV$53,MIN(MAX(AV$53,-SUM($D92:AU92,$C92)),0))</f>
        <v>0</v>
      </c>
      <c r="AW92" s="309">
        <f ca="1">IF(AW$1&gt;$C$59,AW$53,MIN(MAX(AW$53,-SUM($D92:AV92,$C92)),0))</f>
        <v>0</v>
      </c>
      <c r="AX92" s="309">
        <f ca="1">IF(AX$1&gt;$C$59,AX$53,MIN(MAX(AX$53,-SUM($D92:AW92,$C92)),0))</f>
        <v>0</v>
      </c>
      <c r="AY92" s="309">
        <f ca="1">IF(AY$1&gt;$C$59,AY$53,MIN(MAX(AY$53,-SUM($D92:AX92,$C92)),0))</f>
        <v>0</v>
      </c>
      <c r="AZ92" s="309">
        <f ca="1">IF(AZ$1&gt;$C$59,AZ$53,MIN(MAX(AZ$53,-SUM($D92:AY92,$C92)),0))</f>
        <v>0</v>
      </c>
      <c r="BA92" s="309">
        <f ca="1">IF(BA$1&gt;$C$59,BA$53,MIN(MAX(BA$53,-SUM($D92:AZ92,$C92)),0))</f>
        <v>0</v>
      </c>
      <c r="BB92" s="309">
        <f ca="1">IF(BB$1&gt;$C$59,BB$53,MIN(MAX(BB$53,-SUM($D92:BA92,$C92)),0))</f>
        <v>0</v>
      </c>
      <c r="BC92" s="309">
        <f ca="1">IF(BC$1&gt;$C$59,BC$53,MIN(MAX(BC$53,-SUM($D92:BB92,$C92)),0))</f>
        <v>0</v>
      </c>
      <c r="BD92" s="309">
        <f ca="1">IF(BD$1&gt;$C$59,BD$53,MIN(MAX(BD$53,-SUM($D92:BC92,$C92)),0))</f>
        <v>0</v>
      </c>
      <c r="BE92" s="309">
        <f ca="1">IF(BE$1&gt;$C$59,BE$53,MIN(MAX(BE$53,-SUM($D92:BD92,$C92)),0))</f>
        <v>0</v>
      </c>
      <c r="BF92" s="309">
        <f ca="1">IF(BF$1&gt;$C$59,BF$53,MIN(MAX(BF$53,-SUM($D92:BE92,$C92)),0))</f>
        <v>0</v>
      </c>
      <c r="BG92" s="309">
        <f ca="1">IF(BG$1&gt;$C$59,BG$53,MIN(MAX(BG$53,-SUM($D92:BF92,$C92)),0))</f>
        <v>0</v>
      </c>
      <c r="BH92" s="309">
        <f ca="1">IF(BH$1&gt;$C$59,BH$53,MIN(MAX(BH$53,-SUM($D92:BG92,$C92)),0))</f>
        <v>0</v>
      </c>
      <c r="BI92" s="309">
        <f ca="1">IF(BI$1&gt;$C$59,BI$53,MIN(MAX(BI$53,-SUM($D92:BH92,$C92)),0))</f>
        <v>-600.59</v>
      </c>
      <c r="BJ92" s="309">
        <f ca="1">IF(BJ$1&gt;$C$59,BJ$53,MIN(MAX(BJ$53,-SUM($D92:BI92,$C92)),0))</f>
        <v>-33.990999999999985</v>
      </c>
      <c r="BK92" s="309">
        <f ca="1">IF(BK$1&gt;$C$59,BK$53,MIN(MAX(BK$53,-SUM($D92:BJ92,$C92)),0))</f>
        <v>-32.39100000000002</v>
      </c>
      <c r="BL92" s="309">
        <f ca="1">IF(BL$1&gt;$C$59,BL$53,MIN(MAX(BL$53,-SUM($D92:BK92,$C92)),0))</f>
        <v>-29.390999999999991</v>
      </c>
      <c r="BM92" s="309">
        <f ca="1">IF(BM$1&gt;$C$59,BM$53,MIN(MAX(BM$53,-SUM($D92:BL92,$C92)),0))</f>
        <v>-15.691000000000003</v>
      </c>
      <c r="BN92" s="309">
        <f ca="1">IF(BN$1&gt;$C$59,BN$53,MIN(MAX(BN$53,-SUM($D92:BM92,$C92)),0))</f>
        <v>-2.7909999999999968</v>
      </c>
      <c r="BO92" s="309">
        <f ca="1">IF(BO$1&gt;$C$59,BO$53,MIN(MAX(BO$53,-SUM($D92:BN92,$C92)),0))</f>
        <v>0</v>
      </c>
      <c r="BP92" s="309">
        <f ca="1">IF(BP$1&gt;$C$59,BP$53,MIN(MAX(BP$53,-SUM($D92:BO92,$C92)),0))</f>
        <v>0</v>
      </c>
      <c r="BQ92" s="309">
        <f ca="1">IF(BQ$1&gt;$C$59,BQ$53,MIN(MAX(BQ$53,-SUM($D92:BP92,$C92)),0))</f>
        <v>0</v>
      </c>
      <c r="BR92" s="309">
        <f ca="1">IF(BR$1&gt;$C$59,BR$53,MIN(MAX(BR$53,-SUM($D92:BQ92,$C92)),0))</f>
        <v>-0.89099999999999113</v>
      </c>
      <c r="BS92" s="309">
        <f ca="1">IF(BS$1&gt;$C$59,BS$53,MIN(MAX(BS$53,-SUM($D92:BR92,$C92)),0))</f>
        <v>-4.1910000000000025</v>
      </c>
      <c r="BT92" s="309">
        <f ca="1">IF(BT$1&gt;$C$59,BT$53,MIN(MAX(BT$53,-SUM($D92:BS92,$C92)),0))</f>
        <v>0</v>
      </c>
      <c r="BU92" s="309">
        <f ca="1">IF(BU$1&gt;$C$59,BU$53,MIN(MAX(BU$53,-SUM($D92:BT92,$C92)),0))</f>
        <v>0</v>
      </c>
      <c r="BV92" s="309">
        <f ca="1">IF(BV$1&gt;$C$59,BV$53,MIN(MAX(BV$53,-SUM($D92:BU92,$C92)),0))</f>
        <v>0</v>
      </c>
      <c r="BW92" s="309">
        <f ca="1">IF(BW$1&gt;$C$59,BW$53,MIN(MAX(BW$53,-SUM($D92:BV92,$C92)),0))</f>
        <v>0</v>
      </c>
      <c r="BX92" s="309">
        <f ca="1">IF(BX$1&gt;$C$59,BX$53,MIN(MAX(BX$53,-SUM($D92:BW92,$C92)),0))</f>
        <v>0</v>
      </c>
      <c r="BY92" s="309">
        <f ca="1">IF(BY$1&gt;$C$59,BY$53,MIN(MAX(BY$53,-SUM($D92:BX92,$C92)),0))</f>
        <v>0</v>
      </c>
      <c r="BZ92" s="309">
        <f ca="1">IF(BZ$1&gt;$C$59,BZ$53,MIN(MAX(BZ$53,-SUM($D92:BY92,$C92)),0))</f>
        <v>0</v>
      </c>
      <c r="CA92" s="309">
        <f ca="1">IF(CA$1&gt;$C$59,CA$53,MIN(MAX(CA$53,-SUM($D92:BZ92,$C92)),0))</f>
        <v>0</v>
      </c>
      <c r="CB92" s="309">
        <f ca="1">IF(CB$1&gt;$C$59,CB$53,MIN(MAX(CB$53,-SUM($D92:CA92,$C92)),0))</f>
        <v>0</v>
      </c>
      <c r="CC92" s="309">
        <f ca="1">IF(CC$1&gt;$C$59,CC$53,MIN(MAX(CC$53,-SUM($D92:CB92,$C92)),0))</f>
        <v>0</v>
      </c>
      <c r="CD92" s="309">
        <f ca="1">IF(CD$1&gt;$C$59,CD$53,MIN(MAX(CD$53,-SUM($D92:CC92,$C92)),0))</f>
        <v>0</v>
      </c>
      <c r="CE92" s="309">
        <f ca="1">IF(CE$1&gt;$C$59,CE$53,MIN(MAX(CE$53,-SUM($D92:CD92,$C92)),0))</f>
        <v>0</v>
      </c>
      <c r="CF92" s="309">
        <f ca="1">IF(CF$1&gt;$C$59,CF$53,MIN(MAX(CF$53,-SUM($D92:CE92,$C92)),0))</f>
        <v>0</v>
      </c>
      <c r="CG92" s="309">
        <f ca="1">IF(CG$1&gt;$C$59,CG$53,MIN(MAX(CG$53,-SUM($D92:CF92,$C92)),0))</f>
        <v>0</v>
      </c>
      <c r="CH92" s="309">
        <f ca="1">IF(CH$1&gt;$C$59,CH$53,MIN(MAX(CH$53,-SUM($D92:CG92,$C92)),0))</f>
        <v>0</v>
      </c>
      <c r="CI92" s="309">
        <f ca="1">IF(CI$1&gt;$C$59,CI$53,MIN(MAX(CI$53,-SUM($D92:CH92,$C92)),0))</f>
        <v>0</v>
      </c>
      <c r="CJ92" s="309">
        <f ca="1">IF(CJ$1&gt;$C$59,CJ$53,MIN(MAX(CJ$53,-SUM($D92:CI92,$C92)),0))</f>
        <v>0</v>
      </c>
      <c r="CK92" s="309">
        <f ca="1">IF(CK$1&gt;$C$59,CK$53,MIN(MAX(CK$53,-SUM($D92:CJ92,$C92)),0))</f>
        <v>0</v>
      </c>
      <c r="CL92" s="309">
        <f ca="1">IF(CL$1&gt;$C$59,CL$53,MIN(MAX(CL$53,-SUM($D92:CK92,$C92)),0))</f>
        <v>-600.59</v>
      </c>
      <c r="CM92" s="309">
        <f ca="1">IF(CM$1&gt;$C$59,CM$53,MIN(MAX(CM$53,-SUM($D92:CL92,$C92)),0))</f>
        <v>-34.390999999999963</v>
      </c>
      <c r="CN92" s="309">
        <f ca="1">IF(CN$1&gt;$C$59,CN$53,MIN(MAX(CN$53,-SUM($D92:CM92,$C92)),0))</f>
        <v>-34.39100000000002</v>
      </c>
      <c r="CO92" s="309">
        <f ca="1">IF(CO$1&gt;$C$59,CO$53,MIN(MAX(CO$53,-SUM($D92:CN92,$C92)),0))</f>
        <v>-34.39100000000002</v>
      </c>
      <c r="CP92" s="309">
        <f ca="1">IF(CP$1&gt;$C$59,CP$53,MIN(MAX(CP$53,-SUM($D92:CO92,$C92)),0))</f>
        <v>-34.390999999999991</v>
      </c>
      <c r="CQ92" s="309">
        <f ca="1">IF(CQ$1&gt;$C$59,CQ$53,MIN(MAX(CQ$53,-SUM($D92:CP92,$C92)),0))</f>
        <v>-34.390999999999991</v>
      </c>
      <c r="CR92" s="309">
        <f ca="1">IF(CR$1&gt;$C$59,CR$53,MIN(MAX(CR$53,-SUM($D92:CQ92,$C92)),0))</f>
        <v>-34.390999999999991</v>
      </c>
      <c r="CS92" s="309">
        <f ca="1">IF(CS$1&gt;$C$59,CS$53,MIN(MAX(CS$53,-SUM($D92:CR92,$C92)),0))</f>
        <v>-34.390999999999991</v>
      </c>
      <c r="CT92" s="309">
        <f ca="1">IF(CT$1&gt;$C$59,CT$53,MIN(MAX(CT$53,-SUM($D92:CS92,$C92)),0))</f>
        <v>-34.39100000000002</v>
      </c>
      <c r="CU92" s="309">
        <f ca="1">IF(CU$1&gt;$C$59,CU$53,MIN(MAX(CU$53,-SUM($D92:CT92,$C92)),0))</f>
        <v>-34.390999999999991</v>
      </c>
      <c r="CV92" s="309">
        <f ca="1">IF(CV$1&gt;$C$59,CV$53,MIN(MAX(CV$53,-SUM($D92:CU92,$C92)),0))</f>
        <v>-34.390999999999991</v>
      </c>
      <c r="CW92" s="309">
        <f ca="1">IF(CW$1&gt;$C$59,CW$53,MIN(MAX(CW$53,-SUM($D92:CV92,$C92)),0))</f>
        <v>0</v>
      </c>
      <c r="CX92" s="309">
        <f ca="1">IF(CX$1&gt;$C$59,CX$53,MIN(MAX(CX$53,-SUM($D92:CW92,$C92)),0))</f>
        <v>0</v>
      </c>
      <c r="CY92" s="309">
        <f ca="1">IF(CY$1&gt;$C$59,CY$53,MIN(MAX(CY$53,-SUM($D92:CX92,$C92)),0))</f>
        <v>0</v>
      </c>
      <c r="CZ92" s="309">
        <f ca="1">IF(CZ$1&gt;$C$59,CZ$53,MIN(MAX(CZ$53,-SUM($D92:CY92,$C92)),0))</f>
        <v>0</v>
      </c>
      <c r="DA92" s="309">
        <f ca="1">IF(DA$1&gt;$C$59,DA$53,MIN(MAX(DA$53,-SUM($D92:CZ92,$C92)),0))</f>
        <v>0</v>
      </c>
      <c r="DB92" s="309">
        <f ca="1">IF(DB$1&gt;$C$59,DB$53,MIN(MAX(DB$53,-SUM($D92:DA92,$C92)),0))</f>
        <v>0</v>
      </c>
      <c r="DC92" s="309">
        <f ca="1">IF(DC$1&gt;$C$59,DC$53,MIN(MAX(DC$53,-SUM($D92:DB92,$C92)),0))</f>
        <v>0</v>
      </c>
      <c r="DD92" s="309">
        <f ca="1">IF(DD$1&gt;$C$59,DD$53,MIN(MAX(DD$53,-SUM($D92:DC92,$C92)),0))</f>
        <v>0</v>
      </c>
      <c r="DE92" s="309">
        <f ca="1">IF(DE$1&gt;$C$59,DE$53,MIN(MAX(DE$53,-SUM($D92:DD92,$C92)),0))</f>
        <v>0</v>
      </c>
      <c r="DF92" s="309">
        <f ca="1">IF(DF$1&gt;$C$59,DF$53,MIN(MAX(DF$53,-SUM($D92:DE92,$C92)),0))</f>
        <v>0</v>
      </c>
      <c r="DG92" s="309">
        <f ca="1">IF(DG$1&gt;$C$59,DG$53,MIN(MAX(DG$53,-SUM($D92:DF92,$C92)),0))</f>
        <v>0</v>
      </c>
      <c r="DH92" s="309">
        <f ca="1">IF(DH$1&gt;$C$59,DH$53,MIN(MAX(DH$53,-SUM($D92:DG92,$C92)),0))</f>
        <v>0</v>
      </c>
      <c r="DI92" s="309">
        <f ca="1">IF(DI$1&gt;$C$59,DI$53,MIN(MAX(DI$53,-SUM($D92:DH92,$C92)),0))</f>
        <v>0</v>
      </c>
    </row>
    <row r="93" spans="2:113" outlineLevel="3">
      <c r="B93">
        <v>26</v>
      </c>
      <c r="C93" s="21" cm="1">
        <f t="array" aca="1" ref="C93" ca="1">$C$56-INDEX($D$47:$CO$47,1,$B93-1)</f>
        <v>116.89999999999998</v>
      </c>
      <c r="D93" s="337">
        <v>0</v>
      </c>
      <c r="E93" s="309">
        <f ca="1">IF(E$1&gt;$C$59,E$53,MIN(MAX(E$53,-SUM($D93:D93,$C93)),0))</f>
        <v>0</v>
      </c>
      <c r="F93" s="309">
        <f ca="1">IF(F$1&gt;$C$59,F$53,MIN(MAX(F$53,-SUM($D93:E93,$C93)),0))</f>
        <v>0</v>
      </c>
      <c r="G93" s="309">
        <f ca="1">IF(G$1&gt;$C$59,G$53,MIN(MAX(G$53,-SUM($D93:F93,$C93)),0))</f>
        <v>0</v>
      </c>
      <c r="H93" s="309">
        <f ca="1">IF(H$1&gt;$C$59,H$53,MIN(MAX(H$53,-SUM($D93:G93,$C93)),0))</f>
        <v>0</v>
      </c>
      <c r="I93" s="309">
        <f ca="1">IF(I$1&gt;$C$59,I$53,MIN(MAX(I$53,-SUM($D93:H93,$C93)),0))</f>
        <v>0</v>
      </c>
      <c r="J93" s="309">
        <f ca="1">IF(J$1&gt;$C$59,J$53,MIN(MAX(J$53,-SUM($D93:I93,$C93)),0))</f>
        <v>0</v>
      </c>
      <c r="K93" s="309">
        <f ca="1">IF(K$1&gt;$C$59,K$53,MIN(MAX(K$53,-SUM($D93:J93,$C93)),0))</f>
        <v>0</v>
      </c>
      <c r="L93" s="309">
        <f ca="1">IF(L$1&gt;$C$59,L$53,MIN(MAX(L$53,-SUM($D93:K93,$C93)),0))</f>
        <v>0</v>
      </c>
      <c r="M93" s="309">
        <f ca="1">IF(M$1&gt;$C$59,M$53,MIN(MAX(M$53,-SUM($D93:L93,$C93)),0))</f>
        <v>0</v>
      </c>
      <c r="N93" s="309">
        <f ca="1">IF(N$1&gt;$C$59,N$53,MIN(MAX(N$53,-SUM($D93:M93,$C93)),0))</f>
        <v>0</v>
      </c>
      <c r="O93" s="309">
        <f ca="1">IF(O$1&gt;$C$59,O$53,MIN(MAX(O$53,-SUM($D93:N93,$C93)),0))</f>
        <v>0</v>
      </c>
      <c r="P93" s="309">
        <f ca="1">IF(P$1&gt;$C$59,P$53,MIN(MAX(P$53,-SUM($D93:O93,$C93)),0))</f>
        <v>0</v>
      </c>
      <c r="Q93" s="309">
        <f ca="1">IF(Q$1&gt;$C$59,Q$53,MIN(MAX(Q$53,-SUM($D93:P93,$C93)),0))</f>
        <v>0</v>
      </c>
      <c r="R93" s="309">
        <f ca="1">IF(R$1&gt;$C$59,R$53,MIN(MAX(R$53,-SUM($D93:Q93,$C93)),0))</f>
        <v>0</v>
      </c>
      <c r="S93" s="309">
        <f ca="1">IF(S$1&gt;$C$59,S$53,MIN(MAX(S$53,-SUM($D93:R93,$C93)),0))</f>
        <v>0</v>
      </c>
      <c r="T93" s="309">
        <f ca="1">IF(T$1&gt;$C$59,T$53,MIN(MAX(T$53,-SUM($D93:S93,$C93)),0))</f>
        <v>0</v>
      </c>
      <c r="U93" s="309">
        <f ca="1">IF(U$1&gt;$C$59,U$53,MIN(MAX(U$53,-SUM($D93:T93,$C93)),0))</f>
        <v>0</v>
      </c>
      <c r="V93" s="309">
        <f ca="1">IF(V$1&gt;$C$59,V$53,MIN(MAX(V$53,-SUM($D93:U93,$C93)),0))</f>
        <v>0</v>
      </c>
      <c r="W93" s="309">
        <f ca="1">IF(W$1&gt;$C$59,W$53,MIN(MAX(W$53,-SUM($D93:V93,$C93)),0))</f>
        <v>0</v>
      </c>
      <c r="X93" s="309">
        <f ca="1">IF(X$1&gt;$C$59,X$53,MIN(MAX(X$53,-SUM($D93:W93,$C93)),0))</f>
        <v>0</v>
      </c>
      <c r="Y93" s="309">
        <f ca="1">IF(Y$1&gt;$C$59,Y$53,MIN(MAX(Y$53,-SUM($D93:X93,$C93)),0))</f>
        <v>0</v>
      </c>
      <c r="Z93" s="309">
        <f ca="1">IF(Z$1&gt;$C$59,Z$53,MIN(MAX(Z$53,-SUM($D93:Y93,$C93)),0))</f>
        <v>0</v>
      </c>
      <c r="AA93" s="309">
        <f ca="1">IF(AA$1&gt;$C$59,AA$53,MIN(MAX(AA$53,-SUM($D93:Z93,$C93)),0))</f>
        <v>0</v>
      </c>
      <c r="AB93" s="309">
        <f ca="1">IF(AB$1&gt;$C$59,AB$53,MIN(MAX(AB$53,-SUM($D93:AA93,$C93)),0))</f>
        <v>0</v>
      </c>
      <c r="AC93" s="309">
        <f ca="1">IF(AC$1&gt;$C$59,AC$53,MIN(MAX(AC$53,-SUM($D93:AB93,$C93)),0))</f>
        <v>0</v>
      </c>
      <c r="AD93" s="309">
        <f ca="1">IF(AD$1&gt;$C$59,AD$53,MIN(MAX(AD$53,-SUM($D93:AC93,$C93)),0))</f>
        <v>0</v>
      </c>
      <c r="AE93" s="309">
        <f ca="1">IF(AE$1&gt;$C$59,AE$53,MIN(MAX(AE$53,-SUM($D93:AD93,$C93)),0))</f>
        <v>0</v>
      </c>
      <c r="AF93" s="309">
        <f ca="1">IF(AF$1&gt;$C$59,AF$53,MIN(MAX(AF$53,-SUM($D93:AE93,$C93)),0))</f>
        <v>-116.89999999999998</v>
      </c>
      <c r="AG93" s="309">
        <f ca="1">IF(AG$1&gt;$C$59,AG$53,MIN(MAX(AG$53,-SUM($D93:AF93,$C93)),0))</f>
        <v>0</v>
      </c>
      <c r="AH93" s="309">
        <f ca="1">IF(AH$1&gt;$C$59,AH$53,MIN(MAX(AH$53,-SUM($D93:AG93,$C93)),0))</f>
        <v>0</v>
      </c>
      <c r="AI93" s="309">
        <f ca="1">IF(AI$1&gt;$C$59,AI$53,MIN(MAX(AI$53,-SUM($D93:AH93,$C93)),0))</f>
        <v>0</v>
      </c>
      <c r="AJ93" s="309">
        <f ca="1">IF(AJ$1&gt;$C$59,AJ$53,MIN(MAX(AJ$53,-SUM($D93:AI93,$C93)),0))</f>
        <v>0</v>
      </c>
      <c r="AK93" s="309">
        <f ca="1">IF(AK$1&gt;$C$59,AK$53,MIN(MAX(AK$53,-SUM($D93:AJ93,$C93)),0))</f>
        <v>0</v>
      </c>
      <c r="AL93" s="309">
        <f ca="1">IF(AL$1&gt;$C$59,AL$53,MIN(MAX(AL$53,-SUM($D93:AK93,$C93)),0))</f>
        <v>0</v>
      </c>
      <c r="AM93" s="309">
        <f ca="1">IF(AM$1&gt;$C$59,AM$53,MIN(MAX(AM$53,-SUM($D93:AL93,$C93)),0))</f>
        <v>0</v>
      </c>
      <c r="AN93" s="309">
        <f ca="1">IF(AN$1&gt;$C$59,AN$53,MIN(MAX(AN$53,-SUM($D93:AM93,$C93)),0))</f>
        <v>0</v>
      </c>
      <c r="AO93" s="309">
        <f ca="1">IF(AO$1&gt;$C$59,AO$53,MIN(MAX(AO$53,-SUM($D93:AN93,$C93)),0))</f>
        <v>-0.89099999999999113</v>
      </c>
      <c r="AP93" s="309">
        <f ca="1">IF(AP$1&gt;$C$59,AP$53,MIN(MAX(AP$53,-SUM($D93:AO93,$C93)),0))</f>
        <v>-4.1910000000000025</v>
      </c>
      <c r="AQ93" s="309">
        <f ca="1">IF(AQ$1&gt;$C$59,AQ$53,MIN(MAX(AQ$53,-SUM($D93:AP93,$C93)),0))</f>
        <v>0</v>
      </c>
      <c r="AR93" s="309">
        <f ca="1">IF(AR$1&gt;$C$59,AR$53,MIN(MAX(AR$53,-SUM($D93:AQ93,$C93)),0))</f>
        <v>0</v>
      </c>
      <c r="AS93" s="309">
        <f ca="1">IF(AS$1&gt;$C$59,AS$53,MIN(MAX(AS$53,-SUM($D93:AR93,$C93)),0))</f>
        <v>0</v>
      </c>
      <c r="AT93" s="309">
        <f ca="1">IF(AT$1&gt;$C$59,AT$53,MIN(MAX(AT$53,-SUM($D93:AS93,$C93)),0))</f>
        <v>0</v>
      </c>
      <c r="AU93" s="309">
        <f ca="1">IF(AU$1&gt;$C$59,AU$53,MIN(MAX(AU$53,-SUM($D93:AT93,$C93)),0))</f>
        <v>0</v>
      </c>
      <c r="AV93" s="309">
        <f ca="1">IF(AV$1&gt;$C$59,AV$53,MIN(MAX(AV$53,-SUM($D93:AU93,$C93)),0))</f>
        <v>0</v>
      </c>
      <c r="AW93" s="309">
        <f ca="1">IF(AW$1&gt;$C$59,AW$53,MIN(MAX(AW$53,-SUM($D93:AV93,$C93)),0))</f>
        <v>0</v>
      </c>
      <c r="AX93" s="309">
        <f ca="1">IF(AX$1&gt;$C$59,AX$53,MIN(MAX(AX$53,-SUM($D93:AW93,$C93)),0))</f>
        <v>0</v>
      </c>
      <c r="AY93" s="309">
        <f ca="1">IF(AY$1&gt;$C$59,AY$53,MIN(MAX(AY$53,-SUM($D93:AX93,$C93)),0))</f>
        <v>0</v>
      </c>
      <c r="AZ93" s="309">
        <f ca="1">IF(AZ$1&gt;$C$59,AZ$53,MIN(MAX(AZ$53,-SUM($D93:AY93,$C93)),0))</f>
        <v>0</v>
      </c>
      <c r="BA93" s="309">
        <f ca="1">IF(BA$1&gt;$C$59,BA$53,MIN(MAX(BA$53,-SUM($D93:AZ93,$C93)),0))</f>
        <v>0</v>
      </c>
      <c r="BB93" s="309">
        <f ca="1">IF(BB$1&gt;$C$59,BB$53,MIN(MAX(BB$53,-SUM($D93:BA93,$C93)),0))</f>
        <v>0</v>
      </c>
      <c r="BC93" s="309">
        <f ca="1">IF(BC$1&gt;$C$59,BC$53,MIN(MAX(BC$53,-SUM($D93:BB93,$C93)),0))</f>
        <v>0</v>
      </c>
      <c r="BD93" s="309">
        <f ca="1">IF(BD$1&gt;$C$59,BD$53,MIN(MAX(BD$53,-SUM($D93:BC93,$C93)),0))</f>
        <v>0</v>
      </c>
      <c r="BE93" s="309">
        <f ca="1">IF(BE$1&gt;$C$59,BE$53,MIN(MAX(BE$53,-SUM($D93:BD93,$C93)),0))</f>
        <v>0</v>
      </c>
      <c r="BF93" s="309">
        <f ca="1">IF(BF$1&gt;$C$59,BF$53,MIN(MAX(BF$53,-SUM($D93:BE93,$C93)),0))</f>
        <v>0</v>
      </c>
      <c r="BG93" s="309">
        <f ca="1">IF(BG$1&gt;$C$59,BG$53,MIN(MAX(BG$53,-SUM($D93:BF93,$C93)),0))</f>
        <v>0</v>
      </c>
      <c r="BH93" s="309">
        <f ca="1">IF(BH$1&gt;$C$59,BH$53,MIN(MAX(BH$53,-SUM($D93:BG93,$C93)),0))</f>
        <v>0</v>
      </c>
      <c r="BI93" s="309">
        <f ca="1">IF(BI$1&gt;$C$59,BI$53,MIN(MAX(BI$53,-SUM($D93:BH93,$C93)),0))</f>
        <v>-600.59</v>
      </c>
      <c r="BJ93" s="309">
        <f ca="1">IF(BJ$1&gt;$C$59,BJ$53,MIN(MAX(BJ$53,-SUM($D93:BI93,$C93)),0))</f>
        <v>-33.990999999999985</v>
      </c>
      <c r="BK93" s="309">
        <f ca="1">IF(BK$1&gt;$C$59,BK$53,MIN(MAX(BK$53,-SUM($D93:BJ93,$C93)),0))</f>
        <v>-32.39100000000002</v>
      </c>
      <c r="BL93" s="309">
        <f ca="1">IF(BL$1&gt;$C$59,BL$53,MIN(MAX(BL$53,-SUM($D93:BK93,$C93)),0))</f>
        <v>-29.390999999999991</v>
      </c>
      <c r="BM93" s="309">
        <f ca="1">IF(BM$1&gt;$C$59,BM$53,MIN(MAX(BM$53,-SUM($D93:BL93,$C93)),0))</f>
        <v>-15.691000000000003</v>
      </c>
      <c r="BN93" s="309">
        <f ca="1">IF(BN$1&gt;$C$59,BN$53,MIN(MAX(BN$53,-SUM($D93:BM93,$C93)),0))</f>
        <v>-2.7909999999999968</v>
      </c>
      <c r="BO93" s="309">
        <f ca="1">IF(BO$1&gt;$C$59,BO$53,MIN(MAX(BO$53,-SUM($D93:BN93,$C93)),0))</f>
        <v>0</v>
      </c>
      <c r="BP93" s="309">
        <f ca="1">IF(BP$1&gt;$C$59,BP$53,MIN(MAX(BP$53,-SUM($D93:BO93,$C93)),0))</f>
        <v>0</v>
      </c>
      <c r="BQ93" s="309">
        <f ca="1">IF(BQ$1&gt;$C$59,BQ$53,MIN(MAX(BQ$53,-SUM($D93:BP93,$C93)),0))</f>
        <v>0</v>
      </c>
      <c r="BR93" s="309">
        <f ca="1">IF(BR$1&gt;$C$59,BR$53,MIN(MAX(BR$53,-SUM($D93:BQ93,$C93)),0))</f>
        <v>-0.89099999999999113</v>
      </c>
      <c r="BS93" s="309">
        <f ca="1">IF(BS$1&gt;$C$59,BS$53,MIN(MAX(BS$53,-SUM($D93:BR93,$C93)),0))</f>
        <v>-4.1910000000000025</v>
      </c>
      <c r="BT93" s="309">
        <f ca="1">IF(BT$1&gt;$C$59,BT$53,MIN(MAX(BT$53,-SUM($D93:BS93,$C93)),0))</f>
        <v>0</v>
      </c>
      <c r="BU93" s="309">
        <f ca="1">IF(BU$1&gt;$C$59,BU$53,MIN(MAX(BU$53,-SUM($D93:BT93,$C93)),0))</f>
        <v>0</v>
      </c>
      <c r="BV93" s="309">
        <f ca="1">IF(BV$1&gt;$C$59,BV$53,MIN(MAX(BV$53,-SUM($D93:BU93,$C93)),0))</f>
        <v>0</v>
      </c>
      <c r="BW93" s="309">
        <f ca="1">IF(BW$1&gt;$C$59,BW$53,MIN(MAX(BW$53,-SUM($D93:BV93,$C93)),0))</f>
        <v>0</v>
      </c>
      <c r="BX93" s="309">
        <f ca="1">IF(BX$1&gt;$C$59,BX$53,MIN(MAX(BX$53,-SUM($D93:BW93,$C93)),0))</f>
        <v>0</v>
      </c>
      <c r="BY93" s="309">
        <f ca="1">IF(BY$1&gt;$C$59,BY$53,MIN(MAX(BY$53,-SUM($D93:BX93,$C93)),0))</f>
        <v>0</v>
      </c>
      <c r="BZ93" s="309">
        <f ca="1">IF(BZ$1&gt;$C$59,BZ$53,MIN(MAX(BZ$53,-SUM($D93:BY93,$C93)),0))</f>
        <v>0</v>
      </c>
      <c r="CA93" s="309">
        <f ca="1">IF(CA$1&gt;$C$59,CA$53,MIN(MAX(CA$53,-SUM($D93:BZ93,$C93)),0))</f>
        <v>0</v>
      </c>
      <c r="CB93" s="309">
        <f ca="1">IF(CB$1&gt;$C$59,CB$53,MIN(MAX(CB$53,-SUM($D93:CA93,$C93)),0))</f>
        <v>0</v>
      </c>
      <c r="CC93" s="309">
        <f ca="1">IF(CC$1&gt;$C$59,CC$53,MIN(MAX(CC$53,-SUM($D93:CB93,$C93)),0))</f>
        <v>0</v>
      </c>
      <c r="CD93" s="309">
        <f ca="1">IF(CD$1&gt;$C$59,CD$53,MIN(MAX(CD$53,-SUM($D93:CC93,$C93)),0))</f>
        <v>0</v>
      </c>
      <c r="CE93" s="309">
        <f ca="1">IF(CE$1&gt;$C$59,CE$53,MIN(MAX(CE$53,-SUM($D93:CD93,$C93)),0))</f>
        <v>0</v>
      </c>
      <c r="CF93" s="309">
        <f ca="1">IF(CF$1&gt;$C$59,CF$53,MIN(MAX(CF$53,-SUM($D93:CE93,$C93)),0))</f>
        <v>0</v>
      </c>
      <c r="CG93" s="309">
        <f ca="1">IF(CG$1&gt;$C$59,CG$53,MIN(MAX(CG$53,-SUM($D93:CF93,$C93)),0))</f>
        <v>0</v>
      </c>
      <c r="CH93" s="309">
        <f ca="1">IF(CH$1&gt;$C$59,CH$53,MIN(MAX(CH$53,-SUM($D93:CG93,$C93)),0))</f>
        <v>0</v>
      </c>
      <c r="CI93" s="309">
        <f ca="1">IF(CI$1&gt;$C$59,CI$53,MIN(MAX(CI$53,-SUM($D93:CH93,$C93)),0))</f>
        <v>0</v>
      </c>
      <c r="CJ93" s="309">
        <f ca="1">IF(CJ$1&gt;$C$59,CJ$53,MIN(MAX(CJ$53,-SUM($D93:CI93,$C93)),0))</f>
        <v>0</v>
      </c>
      <c r="CK93" s="309">
        <f ca="1">IF(CK$1&gt;$C$59,CK$53,MIN(MAX(CK$53,-SUM($D93:CJ93,$C93)),0))</f>
        <v>0</v>
      </c>
      <c r="CL93" s="309">
        <f ca="1">IF(CL$1&gt;$C$59,CL$53,MIN(MAX(CL$53,-SUM($D93:CK93,$C93)),0))</f>
        <v>-600.59</v>
      </c>
      <c r="CM93" s="309">
        <f ca="1">IF(CM$1&gt;$C$59,CM$53,MIN(MAX(CM$53,-SUM($D93:CL93,$C93)),0))</f>
        <v>-34.390999999999963</v>
      </c>
      <c r="CN93" s="309">
        <f ca="1">IF(CN$1&gt;$C$59,CN$53,MIN(MAX(CN$53,-SUM($D93:CM93,$C93)),0))</f>
        <v>-34.39100000000002</v>
      </c>
      <c r="CO93" s="309">
        <f ca="1">IF(CO$1&gt;$C$59,CO$53,MIN(MAX(CO$53,-SUM($D93:CN93,$C93)),0))</f>
        <v>-34.39100000000002</v>
      </c>
      <c r="CP93" s="309">
        <f ca="1">IF(CP$1&gt;$C$59,CP$53,MIN(MAX(CP$53,-SUM($D93:CO93,$C93)),0))</f>
        <v>-34.390999999999991</v>
      </c>
      <c r="CQ93" s="309">
        <f ca="1">IF(CQ$1&gt;$C$59,CQ$53,MIN(MAX(CQ$53,-SUM($D93:CP93,$C93)),0))</f>
        <v>-34.390999999999991</v>
      </c>
      <c r="CR93" s="309">
        <f ca="1">IF(CR$1&gt;$C$59,CR$53,MIN(MAX(CR$53,-SUM($D93:CQ93,$C93)),0))</f>
        <v>-34.390999999999991</v>
      </c>
      <c r="CS93" s="309">
        <f ca="1">IF(CS$1&gt;$C$59,CS$53,MIN(MAX(CS$53,-SUM($D93:CR93,$C93)),0))</f>
        <v>-34.390999999999991</v>
      </c>
      <c r="CT93" s="309">
        <f ca="1">IF(CT$1&gt;$C$59,CT$53,MIN(MAX(CT$53,-SUM($D93:CS93,$C93)),0))</f>
        <v>-34.39100000000002</v>
      </c>
      <c r="CU93" s="309">
        <f ca="1">IF(CU$1&gt;$C$59,CU$53,MIN(MAX(CU$53,-SUM($D93:CT93,$C93)),0))</f>
        <v>-34.390999999999991</v>
      </c>
      <c r="CV93" s="309">
        <f ca="1">IF(CV$1&gt;$C$59,CV$53,MIN(MAX(CV$53,-SUM($D93:CU93,$C93)),0))</f>
        <v>-34.390999999999991</v>
      </c>
      <c r="CW93" s="309">
        <f ca="1">IF(CW$1&gt;$C$59,CW$53,MIN(MAX(CW$53,-SUM($D93:CV93,$C93)),0))</f>
        <v>0</v>
      </c>
      <c r="CX93" s="309">
        <f ca="1">IF(CX$1&gt;$C$59,CX$53,MIN(MAX(CX$53,-SUM($D93:CW93,$C93)),0))</f>
        <v>0</v>
      </c>
      <c r="CY93" s="309">
        <f ca="1">IF(CY$1&gt;$C$59,CY$53,MIN(MAX(CY$53,-SUM($D93:CX93,$C93)),0))</f>
        <v>0</v>
      </c>
      <c r="CZ93" s="309">
        <f ca="1">IF(CZ$1&gt;$C$59,CZ$53,MIN(MAX(CZ$53,-SUM($D93:CY93,$C93)),0))</f>
        <v>0</v>
      </c>
      <c r="DA93" s="309">
        <f ca="1">IF(DA$1&gt;$C$59,DA$53,MIN(MAX(DA$53,-SUM($D93:CZ93,$C93)),0))</f>
        <v>0</v>
      </c>
      <c r="DB93" s="309">
        <f ca="1">IF(DB$1&gt;$C$59,DB$53,MIN(MAX(DB$53,-SUM($D93:DA93,$C93)),0))</f>
        <v>0</v>
      </c>
      <c r="DC93" s="309">
        <f ca="1">IF(DC$1&gt;$C$59,DC$53,MIN(MAX(DC$53,-SUM($D93:DB93,$C93)),0))</f>
        <v>0</v>
      </c>
      <c r="DD93" s="309">
        <f ca="1">IF(DD$1&gt;$C$59,DD$53,MIN(MAX(DD$53,-SUM($D93:DC93,$C93)),0))</f>
        <v>0</v>
      </c>
      <c r="DE93" s="309">
        <f ca="1">IF(DE$1&gt;$C$59,DE$53,MIN(MAX(DE$53,-SUM($D93:DD93,$C93)),0))</f>
        <v>0</v>
      </c>
      <c r="DF93" s="309">
        <f ca="1">IF(DF$1&gt;$C$59,DF$53,MIN(MAX(DF$53,-SUM($D93:DE93,$C93)),0))</f>
        <v>0</v>
      </c>
      <c r="DG93" s="309">
        <f ca="1">IF(DG$1&gt;$C$59,DG$53,MIN(MAX(DG$53,-SUM($D93:DF93,$C93)),0))</f>
        <v>0</v>
      </c>
      <c r="DH93" s="309">
        <f ca="1">IF(DH$1&gt;$C$59,DH$53,MIN(MAX(DH$53,-SUM($D93:DG93,$C93)),0))</f>
        <v>0</v>
      </c>
      <c r="DI93" s="309">
        <f ca="1">IF(DI$1&gt;$C$59,DI$53,MIN(MAX(DI$53,-SUM($D93:DH93,$C93)),0))</f>
        <v>0</v>
      </c>
    </row>
    <row r="94" spans="2:113" outlineLevel="3">
      <c r="B94">
        <v>27</v>
      </c>
      <c r="C94" s="21" cm="1">
        <f t="array" aca="1" ref="C94" ca="1">$C$56-INDEX($D$47:$CO$47,1,$B94-1)</f>
        <v>77.5</v>
      </c>
      <c r="D94" s="337">
        <v>0</v>
      </c>
      <c r="E94" s="309">
        <f ca="1">IF(E$1&gt;$C$59,E$53,MIN(MAX(E$53,-SUM($D94:D94,$C94)),0))</f>
        <v>0</v>
      </c>
      <c r="F94" s="309">
        <f ca="1">IF(F$1&gt;$C$59,F$53,MIN(MAX(F$53,-SUM($D94:E94,$C94)),0))</f>
        <v>0</v>
      </c>
      <c r="G94" s="309">
        <f ca="1">IF(G$1&gt;$C$59,G$53,MIN(MAX(G$53,-SUM($D94:F94,$C94)),0))</f>
        <v>0</v>
      </c>
      <c r="H94" s="309">
        <f ca="1">IF(H$1&gt;$C$59,H$53,MIN(MAX(H$53,-SUM($D94:G94,$C94)),0))</f>
        <v>0</v>
      </c>
      <c r="I94" s="309">
        <f ca="1">IF(I$1&gt;$C$59,I$53,MIN(MAX(I$53,-SUM($D94:H94,$C94)),0))</f>
        <v>0</v>
      </c>
      <c r="J94" s="309">
        <f ca="1">IF(J$1&gt;$C$59,J$53,MIN(MAX(J$53,-SUM($D94:I94,$C94)),0))</f>
        <v>0</v>
      </c>
      <c r="K94" s="309">
        <f ca="1">IF(K$1&gt;$C$59,K$53,MIN(MAX(K$53,-SUM($D94:J94,$C94)),0))</f>
        <v>0</v>
      </c>
      <c r="L94" s="309">
        <f ca="1">IF(L$1&gt;$C$59,L$53,MIN(MAX(L$53,-SUM($D94:K94,$C94)),0))</f>
        <v>0</v>
      </c>
      <c r="M94" s="309">
        <f ca="1">IF(M$1&gt;$C$59,M$53,MIN(MAX(M$53,-SUM($D94:L94,$C94)),0))</f>
        <v>0</v>
      </c>
      <c r="N94" s="309">
        <f ca="1">IF(N$1&gt;$C$59,N$53,MIN(MAX(N$53,-SUM($D94:M94,$C94)),0))</f>
        <v>0</v>
      </c>
      <c r="O94" s="309">
        <f ca="1">IF(O$1&gt;$C$59,O$53,MIN(MAX(O$53,-SUM($D94:N94,$C94)),0))</f>
        <v>0</v>
      </c>
      <c r="P94" s="309">
        <f ca="1">IF(P$1&gt;$C$59,P$53,MIN(MAX(P$53,-SUM($D94:O94,$C94)),0))</f>
        <v>0</v>
      </c>
      <c r="Q94" s="309">
        <f ca="1">IF(Q$1&gt;$C$59,Q$53,MIN(MAX(Q$53,-SUM($D94:P94,$C94)),0))</f>
        <v>0</v>
      </c>
      <c r="R94" s="309">
        <f ca="1">IF(R$1&gt;$C$59,R$53,MIN(MAX(R$53,-SUM($D94:Q94,$C94)),0))</f>
        <v>0</v>
      </c>
      <c r="S94" s="309">
        <f ca="1">IF(S$1&gt;$C$59,S$53,MIN(MAX(S$53,-SUM($D94:R94,$C94)),0))</f>
        <v>0</v>
      </c>
      <c r="T94" s="309">
        <f ca="1">IF(T$1&gt;$C$59,T$53,MIN(MAX(T$53,-SUM($D94:S94,$C94)),0))</f>
        <v>0</v>
      </c>
      <c r="U94" s="309">
        <f ca="1">IF(U$1&gt;$C$59,U$53,MIN(MAX(U$53,-SUM($D94:T94,$C94)),0))</f>
        <v>0</v>
      </c>
      <c r="V94" s="309">
        <f ca="1">IF(V$1&gt;$C$59,V$53,MIN(MAX(V$53,-SUM($D94:U94,$C94)),0))</f>
        <v>0</v>
      </c>
      <c r="W94" s="309">
        <f ca="1">IF(W$1&gt;$C$59,W$53,MIN(MAX(W$53,-SUM($D94:V94,$C94)),0))</f>
        <v>0</v>
      </c>
      <c r="X94" s="309">
        <f ca="1">IF(X$1&gt;$C$59,X$53,MIN(MAX(X$53,-SUM($D94:W94,$C94)),0))</f>
        <v>0</v>
      </c>
      <c r="Y94" s="309">
        <f ca="1">IF(Y$1&gt;$C$59,Y$53,MIN(MAX(Y$53,-SUM($D94:X94,$C94)),0))</f>
        <v>0</v>
      </c>
      <c r="Z94" s="309">
        <f ca="1">IF(Z$1&gt;$C$59,Z$53,MIN(MAX(Z$53,-SUM($D94:Y94,$C94)),0))</f>
        <v>0</v>
      </c>
      <c r="AA94" s="309">
        <f ca="1">IF(AA$1&gt;$C$59,AA$53,MIN(MAX(AA$53,-SUM($D94:Z94,$C94)),0))</f>
        <v>0</v>
      </c>
      <c r="AB94" s="309">
        <f ca="1">IF(AB$1&gt;$C$59,AB$53,MIN(MAX(AB$53,-SUM($D94:AA94,$C94)),0))</f>
        <v>0</v>
      </c>
      <c r="AC94" s="309">
        <f ca="1">IF(AC$1&gt;$C$59,AC$53,MIN(MAX(AC$53,-SUM($D94:AB94,$C94)),0))</f>
        <v>0</v>
      </c>
      <c r="AD94" s="309">
        <f ca="1">IF(AD$1&gt;$C$59,AD$53,MIN(MAX(AD$53,-SUM($D94:AC94,$C94)),0))</f>
        <v>0</v>
      </c>
      <c r="AE94" s="309">
        <f ca="1">IF(AE$1&gt;$C$59,AE$53,MIN(MAX(AE$53,-SUM($D94:AD94,$C94)),0))</f>
        <v>0</v>
      </c>
      <c r="AF94" s="309">
        <f ca="1">IF(AF$1&gt;$C$59,AF$53,MIN(MAX(AF$53,-SUM($D94:AE94,$C94)),0))</f>
        <v>-77.5</v>
      </c>
      <c r="AG94" s="309">
        <f ca="1">IF(AG$1&gt;$C$59,AG$53,MIN(MAX(AG$53,-SUM($D94:AF94,$C94)),0))</f>
        <v>0</v>
      </c>
      <c r="AH94" s="309">
        <f ca="1">IF(AH$1&gt;$C$59,AH$53,MIN(MAX(AH$53,-SUM($D94:AG94,$C94)),0))</f>
        <v>0</v>
      </c>
      <c r="AI94" s="309">
        <f ca="1">IF(AI$1&gt;$C$59,AI$53,MIN(MAX(AI$53,-SUM($D94:AH94,$C94)),0))</f>
        <v>0</v>
      </c>
      <c r="AJ94" s="309">
        <f ca="1">IF(AJ$1&gt;$C$59,AJ$53,MIN(MAX(AJ$53,-SUM($D94:AI94,$C94)),0))</f>
        <v>0</v>
      </c>
      <c r="AK94" s="309">
        <f ca="1">IF(AK$1&gt;$C$59,AK$53,MIN(MAX(AK$53,-SUM($D94:AJ94,$C94)),0))</f>
        <v>0</v>
      </c>
      <c r="AL94" s="309">
        <f ca="1">IF(AL$1&gt;$C$59,AL$53,MIN(MAX(AL$53,-SUM($D94:AK94,$C94)),0))</f>
        <v>0</v>
      </c>
      <c r="AM94" s="309">
        <f ca="1">IF(AM$1&gt;$C$59,AM$53,MIN(MAX(AM$53,-SUM($D94:AL94,$C94)),0))</f>
        <v>0</v>
      </c>
      <c r="AN94" s="309">
        <f ca="1">IF(AN$1&gt;$C$59,AN$53,MIN(MAX(AN$53,-SUM($D94:AM94,$C94)),0))</f>
        <v>0</v>
      </c>
      <c r="AO94" s="309">
        <f ca="1">IF(AO$1&gt;$C$59,AO$53,MIN(MAX(AO$53,-SUM($D94:AN94,$C94)),0))</f>
        <v>-0.89099999999999113</v>
      </c>
      <c r="AP94" s="309">
        <f ca="1">IF(AP$1&gt;$C$59,AP$53,MIN(MAX(AP$53,-SUM($D94:AO94,$C94)),0))</f>
        <v>-4.1910000000000025</v>
      </c>
      <c r="AQ94" s="309">
        <f ca="1">IF(AQ$1&gt;$C$59,AQ$53,MIN(MAX(AQ$53,-SUM($D94:AP94,$C94)),0))</f>
        <v>0</v>
      </c>
      <c r="AR94" s="309">
        <f ca="1">IF(AR$1&gt;$C$59,AR$53,MIN(MAX(AR$53,-SUM($D94:AQ94,$C94)),0))</f>
        <v>0</v>
      </c>
      <c r="AS94" s="309">
        <f ca="1">IF(AS$1&gt;$C$59,AS$53,MIN(MAX(AS$53,-SUM($D94:AR94,$C94)),0))</f>
        <v>0</v>
      </c>
      <c r="AT94" s="309">
        <f ca="1">IF(AT$1&gt;$C$59,AT$53,MIN(MAX(AT$53,-SUM($D94:AS94,$C94)),0))</f>
        <v>0</v>
      </c>
      <c r="AU94" s="309">
        <f ca="1">IF(AU$1&gt;$C$59,AU$53,MIN(MAX(AU$53,-SUM($D94:AT94,$C94)),0))</f>
        <v>0</v>
      </c>
      <c r="AV94" s="309">
        <f ca="1">IF(AV$1&gt;$C$59,AV$53,MIN(MAX(AV$53,-SUM($D94:AU94,$C94)),0))</f>
        <v>0</v>
      </c>
      <c r="AW94" s="309">
        <f ca="1">IF(AW$1&gt;$C$59,AW$53,MIN(MAX(AW$53,-SUM($D94:AV94,$C94)),0))</f>
        <v>0</v>
      </c>
      <c r="AX94" s="309">
        <f ca="1">IF(AX$1&gt;$C$59,AX$53,MIN(MAX(AX$53,-SUM($D94:AW94,$C94)),0))</f>
        <v>0</v>
      </c>
      <c r="AY94" s="309">
        <f ca="1">IF(AY$1&gt;$C$59,AY$53,MIN(MAX(AY$53,-SUM($D94:AX94,$C94)),0))</f>
        <v>0</v>
      </c>
      <c r="AZ94" s="309">
        <f ca="1">IF(AZ$1&gt;$C$59,AZ$53,MIN(MAX(AZ$53,-SUM($D94:AY94,$C94)),0))</f>
        <v>0</v>
      </c>
      <c r="BA94" s="309">
        <f ca="1">IF(BA$1&gt;$C$59,BA$53,MIN(MAX(BA$53,-SUM($D94:AZ94,$C94)),0))</f>
        <v>0</v>
      </c>
      <c r="BB94" s="309">
        <f ca="1">IF(BB$1&gt;$C$59,BB$53,MIN(MAX(BB$53,-SUM($D94:BA94,$C94)),0))</f>
        <v>0</v>
      </c>
      <c r="BC94" s="309">
        <f ca="1">IF(BC$1&gt;$C$59,BC$53,MIN(MAX(BC$53,-SUM($D94:BB94,$C94)),0))</f>
        <v>0</v>
      </c>
      <c r="BD94" s="309">
        <f ca="1">IF(BD$1&gt;$C$59,BD$53,MIN(MAX(BD$53,-SUM($D94:BC94,$C94)),0))</f>
        <v>0</v>
      </c>
      <c r="BE94" s="309">
        <f ca="1">IF(BE$1&gt;$C$59,BE$53,MIN(MAX(BE$53,-SUM($D94:BD94,$C94)),0))</f>
        <v>0</v>
      </c>
      <c r="BF94" s="309">
        <f ca="1">IF(BF$1&gt;$C$59,BF$53,MIN(MAX(BF$53,-SUM($D94:BE94,$C94)),0))</f>
        <v>0</v>
      </c>
      <c r="BG94" s="309">
        <f ca="1">IF(BG$1&gt;$C$59,BG$53,MIN(MAX(BG$53,-SUM($D94:BF94,$C94)),0))</f>
        <v>0</v>
      </c>
      <c r="BH94" s="309">
        <f ca="1">IF(BH$1&gt;$C$59,BH$53,MIN(MAX(BH$53,-SUM($D94:BG94,$C94)),0))</f>
        <v>0</v>
      </c>
      <c r="BI94" s="309">
        <f ca="1">IF(BI$1&gt;$C$59,BI$53,MIN(MAX(BI$53,-SUM($D94:BH94,$C94)),0))</f>
        <v>-600.59</v>
      </c>
      <c r="BJ94" s="309">
        <f ca="1">IF(BJ$1&gt;$C$59,BJ$53,MIN(MAX(BJ$53,-SUM($D94:BI94,$C94)),0))</f>
        <v>-33.990999999999985</v>
      </c>
      <c r="BK94" s="309">
        <f ca="1">IF(BK$1&gt;$C$59,BK$53,MIN(MAX(BK$53,-SUM($D94:BJ94,$C94)),0))</f>
        <v>-32.39100000000002</v>
      </c>
      <c r="BL94" s="309">
        <f ca="1">IF(BL$1&gt;$C$59,BL$53,MIN(MAX(BL$53,-SUM($D94:BK94,$C94)),0))</f>
        <v>-29.390999999999991</v>
      </c>
      <c r="BM94" s="309">
        <f ca="1">IF(BM$1&gt;$C$59,BM$53,MIN(MAX(BM$53,-SUM($D94:BL94,$C94)),0))</f>
        <v>-15.691000000000003</v>
      </c>
      <c r="BN94" s="309">
        <f ca="1">IF(BN$1&gt;$C$59,BN$53,MIN(MAX(BN$53,-SUM($D94:BM94,$C94)),0))</f>
        <v>-2.7909999999999968</v>
      </c>
      <c r="BO94" s="309">
        <f ca="1">IF(BO$1&gt;$C$59,BO$53,MIN(MAX(BO$53,-SUM($D94:BN94,$C94)),0))</f>
        <v>0</v>
      </c>
      <c r="BP94" s="309">
        <f ca="1">IF(BP$1&gt;$C$59,BP$53,MIN(MAX(BP$53,-SUM($D94:BO94,$C94)),0))</f>
        <v>0</v>
      </c>
      <c r="BQ94" s="309">
        <f ca="1">IF(BQ$1&gt;$C$59,BQ$53,MIN(MAX(BQ$53,-SUM($D94:BP94,$C94)),0))</f>
        <v>0</v>
      </c>
      <c r="BR94" s="309">
        <f ca="1">IF(BR$1&gt;$C$59,BR$53,MIN(MAX(BR$53,-SUM($D94:BQ94,$C94)),0))</f>
        <v>-0.89099999999999113</v>
      </c>
      <c r="BS94" s="309">
        <f ca="1">IF(BS$1&gt;$C$59,BS$53,MIN(MAX(BS$53,-SUM($D94:BR94,$C94)),0))</f>
        <v>-4.1910000000000025</v>
      </c>
      <c r="BT94" s="309">
        <f ca="1">IF(BT$1&gt;$C$59,BT$53,MIN(MAX(BT$53,-SUM($D94:BS94,$C94)),0))</f>
        <v>0</v>
      </c>
      <c r="BU94" s="309">
        <f ca="1">IF(BU$1&gt;$C$59,BU$53,MIN(MAX(BU$53,-SUM($D94:BT94,$C94)),0))</f>
        <v>0</v>
      </c>
      <c r="BV94" s="309">
        <f ca="1">IF(BV$1&gt;$C$59,BV$53,MIN(MAX(BV$53,-SUM($D94:BU94,$C94)),0))</f>
        <v>0</v>
      </c>
      <c r="BW94" s="309">
        <f ca="1">IF(BW$1&gt;$C$59,BW$53,MIN(MAX(BW$53,-SUM($D94:BV94,$C94)),0))</f>
        <v>0</v>
      </c>
      <c r="BX94" s="309">
        <f ca="1">IF(BX$1&gt;$C$59,BX$53,MIN(MAX(BX$53,-SUM($D94:BW94,$C94)),0))</f>
        <v>0</v>
      </c>
      <c r="BY94" s="309">
        <f ca="1">IF(BY$1&gt;$C$59,BY$53,MIN(MAX(BY$53,-SUM($D94:BX94,$C94)),0))</f>
        <v>0</v>
      </c>
      <c r="BZ94" s="309">
        <f ca="1">IF(BZ$1&gt;$C$59,BZ$53,MIN(MAX(BZ$53,-SUM($D94:BY94,$C94)),0))</f>
        <v>0</v>
      </c>
      <c r="CA94" s="309">
        <f ca="1">IF(CA$1&gt;$C$59,CA$53,MIN(MAX(CA$53,-SUM($D94:BZ94,$C94)),0))</f>
        <v>0</v>
      </c>
      <c r="CB94" s="309">
        <f ca="1">IF(CB$1&gt;$C$59,CB$53,MIN(MAX(CB$53,-SUM($D94:CA94,$C94)),0))</f>
        <v>0</v>
      </c>
      <c r="CC94" s="309">
        <f ca="1">IF(CC$1&gt;$C$59,CC$53,MIN(MAX(CC$53,-SUM($D94:CB94,$C94)),0))</f>
        <v>0</v>
      </c>
      <c r="CD94" s="309">
        <f ca="1">IF(CD$1&gt;$C$59,CD$53,MIN(MAX(CD$53,-SUM($D94:CC94,$C94)),0))</f>
        <v>0</v>
      </c>
      <c r="CE94" s="309">
        <f ca="1">IF(CE$1&gt;$C$59,CE$53,MIN(MAX(CE$53,-SUM($D94:CD94,$C94)),0))</f>
        <v>0</v>
      </c>
      <c r="CF94" s="309">
        <f ca="1">IF(CF$1&gt;$C$59,CF$53,MIN(MAX(CF$53,-SUM($D94:CE94,$C94)),0))</f>
        <v>0</v>
      </c>
      <c r="CG94" s="309">
        <f ca="1">IF(CG$1&gt;$C$59,CG$53,MIN(MAX(CG$53,-SUM($D94:CF94,$C94)),0))</f>
        <v>0</v>
      </c>
      <c r="CH94" s="309">
        <f ca="1">IF(CH$1&gt;$C$59,CH$53,MIN(MAX(CH$53,-SUM($D94:CG94,$C94)),0))</f>
        <v>0</v>
      </c>
      <c r="CI94" s="309">
        <f ca="1">IF(CI$1&gt;$C$59,CI$53,MIN(MAX(CI$53,-SUM($D94:CH94,$C94)),0))</f>
        <v>0</v>
      </c>
      <c r="CJ94" s="309">
        <f ca="1">IF(CJ$1&gt;$C$59,CJ$53,MIN(MAX(CJ$53,-SUM($D94:CI94,$C94)),0))</f>
        <v>0</v>
      </c>
      <c r="CK94" s="309">
        <f ca="1">IF(CK$1&gt;$C$59,CK$53,MIN(MAX(CK$53,-SUM($D94:CJ94,$C94)),0))</f>
        <v>0</v>
      </c>
      <c r="CL94" s="309">
        <f ca="1">IF(CL$1&gt;$C$59,CL$53,MIN(MAX(CL$53,-SUM($D94:CK94,$C94)),0))</f>
        <v>-600.59</v>
      </c>
      <c r="CM94" s="309">
        <f ca="1">IF(CM$1&gt;$C$59,CM$53,MIN(MAX(CM$53,-SUM($D94:CL94,$C94)),0))</f>
        <v>-34.390999999999963</v>
      </c>
      <c r="CN94" s="309">
        <f ca="1">IF(CN$1&gt;$C$59,CN$53,MIN(MAX(CN$53,-SUM($D94:CM94,$C94)),0))</f>
        <v>-34.39100000000002</v>
      </c>
      <c r="CO94" s="309">
        <f ca="1">IF(CO$1&gt;$C$59,CO$53,MIN(MAX(CO$53,-SUM($D94:CN94,$C94)),0))</f>
        <v>-34.39100000000002</v>
      </c>
      <c r="CP94" s="309">
        <f ca="1">IF(CP$1&gt;$C$59,CP$53,MIN(MAX(CP$53,-SUM($D94:CO94,$C94)),0))</f>
        <v>-34.390999999999991</v>
      </c>
      <c r="CQ94" s="309">
        <f ca="1">IF(CQ$1&gt;$C$59,CQ$53,MIN(MAX(CQ$53,-SUM($D94:CP94,$C94)),0))</f>
        <v>-34.390999999999991</v>
      </c>
      <c r="CR94" s="309">
        <f ca="1">IF(CR$1&gt;$C$59,CR$53,MIN(MAX(CR$53,-SUM($D94:CQ94,$C94)),0))</f>
        <v>-34.390999999999991</v>
      </c>
      <c r="CS94" s="309">
        <f ca="1">IF(CS$1&gt;$C$59,CS$53,MIN(MAX(CS$53,-SUM($D94:CR94,$C94)),0))</f>
        <v>-34.390999999999991</v>
      </c>
      <c r="CT94" s="309">
        <f ca="1">IF(CT$1&gt;$C$59,CT$53,MIN(MAX(CT$53,-SUM($D94:CS94,$C94)),0))</f>
        <v>-34.39100000000002</v>
      </c>
      <c r="CU94" s="309">
        <f ca="1">IF(CU$1&gt;$C$59,CU$53,MIN(MAX(CU$53,-SUM($D94:CT94,$C94)),0))</f>
        <v>-34.390999999999991</v>
      </c>
      <c r="CV94" s="309">
        <f ca="1">IF(CV$1&gt;$C$59,CV$53,MIN(MAX(CV$53,-SUM($D94:CU94,$C94)),0))</f>
        <v>-34.390999999999991</v>
      </c>
      <c r="CW94" s="309">
        <f ca="1">IF(CW$1&gt;$C$59,CW$53,MIN(MAX(CW$53,-SUM($D94:CV94,$C94)),0))</f>
        <v>0</v>
      </c>
      <c r="CX94" s="309">
        <f ca="1">IF(CX$1&gt;$C$59,CX$53,MIN(MAX(CX$53,-SUM($D94:CW94,$C94)),0))</f>
        <v>0</v>
      </c>
      <c r="CY94" s="309">
        <f ca="1">IF(CY$1&gt;$C$59,CY$53,MIN(MAX(CY$53,-SUM($D94:CX94,$C94)),0))</f>
        <v>0</v>
      </c>
      <c r="CZ94" s="309">
        <f ca="1">IF(CZ$1&gt;$C$59,CZ$53,MIN(MAX(CZ$53,-SUM($D94:CY94,$C94)),0))</f>
        <v>0</v>
      </c>
      <c r="DA94" s="309">
        <f ca="1">IF(DA$1&gt;$C$59,DA$53,MIN(MAX(DA$53,-SUM($D94:CZ94,$C94)),0))</f>
        <v>0</v>
      </c>
      <c r="DB94" s="309">
        <f ca="1">IF(DB$1&gt;$C$59,DB$53,MIN(MAX(DB$53,-SUM($D94:DA94,$C94)),0))</f>
        <v>0</v>
      </c>
      <c r="DC94" s="309">
        <f ca="1">IF(DC$1&gt;$C$59,DC$53,MIN(MAX(DC$53,-SUM($D94:DB94,$C94)),0))</f>
        <v>0</v>
      </c>
      <c r="DD94" s="309">
        <f ca="1">IF(DD$1&gt;$C$59,DD$53,MIN(MAX(DD$53,-SUM($D94:DC94,$C94)),0))</f>
        <v>0</v>
      </c>
      <c r="DE94" s="309">
        <f ca="1">IF(DE$1&gt;$C$59,DE$53,MIN(MAX(DE$53,-SUM($D94:DD94,$C94)),0))</f>
        <v>0</v>
      </c>
      <c r="DF94" s="309">
        <f ca="1">IF(DF$1&gt;$C$59,DF$53,MIN(MAX(DF$53,-SUM($D94:DE94,$C94)),0))</f>
        <v>0</v>
      </c>
      <c r="DG94" s="309">
        <f ca="1">IF(DG$1&gt;$C$59,DG$53,MIN(MAX(DG$53,-SUM($D94:DF94,$C94)),0))</f>
        <v>0</v>
      </c>
      <c r="DH94" s="309">
        <f ca="1">IF(DH$1&gt;$C$59,DH$53,MIN(MAX(DH$53,-SUM($D94:DG94,$C94)),0))</f>
        <v>0</v>
      </c>
      <c r="DI94" s="309">
        <f ca="1">IF(DI$1&gt;$C$59,DI$53,MIN(MAX(DI$53,-SUM($D94:DH94,$C94)),0))</f>
        <v>0</v>
      </c>
    </row>
    <row r="95" spans="2:113" outlineLevel="3">
      <c r="B95">
        <v>28</v>
      </c>
      <c r="C95" s="21" cm="1">
        <f t="array" aca="1" ref="C95" ca="1">$C$56-INDEX($D$47:$CO$47,1,$B95-1)</f>
        <v>38.5</v>
      </c>
      <c r="D95" s="337">
        <v>0</v>
      </c>
      <c r="E95" s="309">
        <f ca="1">IF(E$1&gt;$C$59,E$53,MIN(MAX(E$53,-SUM($D95:D95,$C95)),0))</f>
        <v>0</v>
      </c>
      <c r="F95" s="309">
        <f ca="1">IF(F$1&gt;$C$59,F$53,MIN(MAX(F$53,-SUM($D95:E95,$C95)),0))</f>
        <v>0</v>
      </c>
      <c r="G95" s="309">
        <f ca="1">IF(G$1&gt;$C$59,G$53,MIN(MAX(G$53,-SUM($D95:F95,$C95)),0))</f>
        <v>0</v>
      </c>
      <c r="H95" s="309">
        <f ca="1">IF(H$1&gt;$C$59,H$53,MIN(MAX(H$53,-SUM($D95:G95,$C95)),0))</f>
        <v>0</v>
      </c>
      <c r="I95" s="309">
        <f ca="1">IF(I$1&gt;$C$59,I$53,MIN(MAX(I$53,-SUM($D95:H95,$C95)),0))</f>
        <v>0</v>
      </c>
      <c r="J95" s="309">
        <f ca="1">IF(J$1&gt;$C$59,J$53,MIN(MAX(J$53,-SUM($D95:I95,$C95)),0))</f>
        <v>0</v>
      </c>
      <c r="K95" s="309">
        <f ca="1">IF(K$1&gt;$C$59,K$53,MIN(MAX(K$53,-SUM($D95:J95,$C95)),0))</f>
        <v>0</v>
      </c>
      <c r="L95" s="309">
        <f ca="1">IF(L$1&gt;$C$59,L$53,MIN(MAX(L$53,-SUM($D95:K95,$C95)),0))</f>
        <v>0</v>
      </c>
      <c r="M95" s="309">
        <f ca="1">IF(M$1&gt;$C$59,M$53,MIN(MAX(M$53,-SUM($D95:L95,$C95)),0))</f>
        <v>0</v>
      </c>
      <c r="N95" s="309">
        <f ca="1">IF(N$1&gt;$C$59,N$53,MIN(MAX(N$53,-SUM($D95:M95,$C95)),0))</f>
        <v>0</v>
      </c>
      <c r="O95" s="309">
        <f ca="1">IF(O$1&gt;$C$59,O$53,MIN(MAX(O$53,-SUM($D95:N95,$C95)),0))</f>
        <v>0</v>
      </c>
      <c r="P95" s="309">
        <f ca="1">IF(P$1&gt;$C$59,P$53,MIN(MAX(P$53,-SUM($D95:O95,$C95)),0))</f>
        <v>0</v>
      </c>
      <c r="Q95" s="309">
        <f ca="1">IF(Q$1&gt;$C$59,Q$53,MIN(MAX(Q$53,-SUM($D95:P95,$C95)),0))</f>
        <v>0</v>
      </c>
      <c r="R95" s="309">
        <f ca="1">IF(R$1&gt;$C$59,R$53,MIN(MAX(R$53,-SUM($D95:Q95,$C95)),0))</f>
        <v>0</v>
      </c>
      <c r="S95" s="309">
        <f ca="1">IF(S$1&gt;$C$59,S$53,MIN(MAX(S$53,-SUM($D95:R95,$C95)),0))</f>
        <v>0</v>
      </c>
      <c r="T95" s="309">
        <f ca="1">IF(T$1&gt;$C$59,T$53,MIN(MAX(T$53,-SUM($D95:S95,$C95)),0))</f>
        <v>0</v>
      </c>
      <c r="U95" s="309">
        <f ca="1">IF(U$1&gt;$C$59,U$53,MIN(MAX(U$53,-SUM($D95:T95,$C95)),0))</f>
        <v>0</v>
      </c>
      <c r="V95" s="309">
        <f ca="1">IF(V$1&gt;$C$59,V$53,MIN(MAX(V$53,-SUM($D95:U95,$C95)),0))</f>
        <v>0</v>
      </c>
      <c r="W95" s="309">
        <f ca="1">IF(W$1&gt;$C$59,W$53,MIN(MAX(W$53,-SUM($D95:V95,$C95)),0))</f>
        <v>0</v>
      </c>
      <c r="X95" s="309">
        <f ca="1">IF(X$1&gt;$C$59,X$53,MIN(MAX(X$53,-SUM($D95:W95,$C95)),0))</f>
        <v>0</v>
      </c>
      <c r="Y95" s="309">
        <f ca="1">IF(Y$1&gt;$C$59,Y$53,MIN(MAX(Y$53,-SUM($D95:X95,$C95)),0))</f>
        <v>0</v>
      </c>
      <c r="Z95" s="309">
        <f ca="1">IF(Z$1&gt;$C$59,Z$53,MIN(MAX(Z$53,-SUM($D95:Y95,$C95)),0))</f>
        <v>0</v>
      </c>
      <c r="AA95" s="309">
        <f ca="1">IF(AA$1&gt;$C$59,AA$53,MIN(MAX(AA$53,-SUM($D95:Z95,$C95)),0))</f>
        <v>0</v>
      </c>
      <c r="AB95" s="309">
        <f ca="1">IF(AB$1&gt;$C$59,AB$53,MIN(MAX(AB$53,-SUM($D95:AA95,$C95)),0))</f>
        <v>0</v>
      </c>
      <c r="AC95" s="309">
        <f ca="1">IF(AC$1&gt;$C$59,AC$53,MIN(MAX(AC$53,-SUM($D95:AB95,$C95)),0))</f>
        <v>0</v>
      </c>
      <c r="AD95" s="309">
        <f ca="1">IF(AD$1&gt;$C$59,AD$53,MIN(MAX(AD$53,-SUM($D95:AC95,$C95)),0))</f>
        <v>0</v>
      </c>
      <c r="AE95" s="309">
        <f ca="1">IF(AE$1&gt;$C$59,AE$53,MIN(MAX(AE$53,-SUM($D95:AD95,$C95)),0))</f>
        <v>0</v>
      </c>
      <c r="AF95" s="309">
        <f ca="1">IF(AF$1&gt;$C$59,AF$53,MIN(MAX(AF$53,-SUM($D95:AE95,$C95)),0))</f>
        <v>-38.5</v>
      </c>
      <c r="AG95" s="309">
        <f ca="1">IF(AG$1&gt;$C$59,AG$53,MIN(MAX(AG$53,-SUM($D95:AF95,$C95)),0))</f>
        <v>0</v>
      </c>
      <c r="AH95" s="309">
        <f ca="1">IF(AH$1&gt;$C$59,AH$53,MIN(MAX(AH$53,-SUM($D95:AG95,$C95)),0))</f>
        <v>0</v>
      </c>
      <c r="AI95" s="309">
        <f ca="1">IF(AI$1&gt;$C$59,AI$53,MIN(MAX(AI$53,-SUM($D95:AH95,$C95)),0))</f>
        <v>0</v>
      </c>
      <c r="AJ95" s="309">
        <f ca="1">IF(AJ$1&gt;$C$59,AJ$53,MIN(MAX(AJ$53,-SUM($D95:AI95,$C95)),0))</f>
        <v>0</v>
      </c>
      <c r="AK95" s="309">
        <f ca="1">IF(AK$1&gt;$C$59,AK$53,MIN(MAX(AK$53,-SUM($D95:AJ95,$C95)),0))</f>
        <v>0</v>
      </c>
      <c r="AL95" s="309">
        <f ca="1">IF(AL$1&gt;$C$59,AL$53,MIN(MAX(AL$53,-SUM($D95:AK95,$C95)),0))</f>
        <v>0</v>
      </c>
      <c r="AM95" s="309">
        <f ca="1">IF(AM$1&gt;$C$59,AM$53,MIN(MAX(AM$53,-SUM($D95:AL95,$C95)),0))</f>
        <v>0</v>
      </c>
      <c r="AN95" s="309">
        <f ca="1">IF(AN$1&gt;$C$59,AN$53,MIN(MAX(AN$53,-SUM($D95:AM95,$C95)),0))</f>
        <v>0</v>
      </c>
      <c r="AO95" s="309">
        <f ca="1">IF(AO$1&gt;$C$59,AO$53,MIN(MAX(AO$53,-SUM($D95:AN95,$C95)),0))</f>
        <v>-0.89099999999999113</v>
      </c>
      <c r="AP95" s="309">
        <f ca="1">IF(AP$1&gt;$C$59,AP$53,MIN(MAX(AP$53,-SUM($D95:AO95,$C95)),0))</f>
        <v>-4.1910000000000025</v>
      </c>
      <c r="AQ95" s="309">
        <f ca="1">IF(AQ$1&gt;$C$59,AQ$53,MIN(MAX(AQ$53,-SUM($D95:AP95,$C95)),0))</f>
        <v>0</v>
      </c>
      <c r="AR95" s="309">
        <f ca="1">IF(AR$1&gt;$C$59,AR$53,MIN(MAX(AR$53,-SUM($D95:AQ95,$C95)),0))</f>
        <v>0</v>
      </c>
      <c r="AS95" s="309">
        <f ca="1">IF(AS$1&gt;$C$59,AS$53,MIN(MAX(AS$53,-SUM($D95:AR95,$C95)),0))</f>
        <v>0</v>
      </c>
      <c r="AT95" s="309">
        <f ca="1">IF(AT$1&gt;$C$59,AT$53,MIN(MAX(AT$53,-SUM($D95:AS95,$C95)),0))</f>
        <v>0</v>
      </c>
      <c r="AU95" s="309">
        <f ca="1">IF(AU$1&gt;$C$59,AU$53,MIN(MAX(AU$53,-SUM($D95:AT95,$C95)),0))</f>
        <v>0</v>
      </c>
      <c r="AV95" s="309">
        <f ca="1">IF(AV$1&gt;$C$59,AV$53,MIN(MAX(AV$53,-SUM($D95:AU95,$C95)),0))</f>
        <v>0</v>
      </c>
      <c r="AW95" s="309">
        <f ca="1">IF(AW$1&gt;$C$59,AW$53,MIN(MAX(AW$53,-SUM($D95:AV95,$C95)),0))</f>
        <v>0</v>
      </c>
      <c r="AX95" s="309">
        <f ca="1">IF(AX$1&gt;$C$59,AX$53,MIN(MAX(AX$53,-SUM($D95:AW95,$C95)),0))</f>
        <v>0</v>
      </c>
      <c r="AY95" s="309">
        <f ca="1">IF(AY$1&gt;$C$59,AY$53,MIN(MAX(AY$53,-SUM($D95:AX95,$C95)),0))</f>
        <v>0</v>
      </c>
      <c r="AZ95" s="309">
        <f ca="1">IF(AZ$1&gt;$C$59,AZ$53,MIN(MAX(AZ$53,-SUM($D95:AY95,$C95)),0))</f>
        <v>0</v>
      </c>
      <c r="BA95" s="309">
        <f ca="1">IF(BA$1&gt;$C$59,BA$53,MIN(MAX(BA$53,-SUM($D95:AZ95,$C95)),0))</f>
        <v>0</v>
      </c>
      <c r="BB95" s="309">
        <f ca="1">IF(BB$1&gt;$C$59,BB$53,MIN(MAX(BB$53,-SUM($D95:BA95,$C95)),0))</f>
        <v>0</v>
      </c>
      <c r="BC95" s="309">
        <f ca="1">IF(BC$1&gt;$C$59,BC$53,MIN(MAX(BC$53,-SUM($D95:BB95,$C95)),0))</f>
        <v>0</v>
      </c>
      <c r="BD95" s="309">
        <f ca="1">IF(BD$1&gt;$C$59,BD$53,MIN(MAX(BD$53,-SUM($D95:BC95,$C95)),0))</f>
        <v>0</v>
      </c>
      <c r="BE95" s="309">
        <f ca="1">IF(BE$1&gt;$C$59,BE$53,MIN(MAX(BE$53,-SUM($D95:BD95,$C95)),0))</f>
        <v>0</v>
      </c>
      <c r="BF95" s="309">
        <f ca="1">IF(BF$1&gt;$C$59,BF$53,MIN(MAX(BF$53,-SUM($D95:BE95,$C95)),0))</f>
        <v>0</v>
      </c>
      <c r="BG95" s="309">
        <f ca="1">IF(BG$1&gt;$C$59,BG$53,MIN(MAX(BG$53,-SUM($D95:BF95,$C95)),0))</f>
        <v>0</v>
      </c>
      <c r="BH95" s="309">
        <f ca="1">IF(BH$1&gt;$C$59,BH$53,MIN(MAX(BH$53,-SUM($D95:BG95,$C95)),0))</f>
        <v>0</v>
      </c>
      <c r="BI95" s="309">
        <f ca="1">IF(BI$1&gt;$C$59,BI$53,MIN(MAX(BI$53,-SUM($D95:BH95,$C95)),0))</f>
        <v>-600.59</v>
      </c>
      <c r="BJ95" s="309">
        <f ca="1">IF(BJ$1&gt;$C$59,BJ$53,MIN(MAX(BJ$53,-SUM($D95:BI95,$C95)),0))</f>
        <v>-33.990999999999985</v>
      </c>
      <c r="BK95" s="309">
        <f ca="1">IF(BK$1&gt;$C$59,BK$53,MIN(MAX(BK$53,-SUM($D95:BJ95,$C95)),0))</f>
        <v>-32.39100000000002</v>
      </c>
      <c r="BL95" s="309">
        <f ca="1">IF(BL$1&gt;$C$59,BL$53,MIN(MAX(BL$53,-SUM($D95:BK95,$C95)),0))</f>
        <v>-29.390999999999991</v>
      </c>
      <c r="BM95" s="309">
        <f ca="1">IF(BM$1&gt;$C$59,BM$53,MIN(MAX(BM$53,-SUM($D95:BL95,$C95)),0))</f>
        <v>-15.691000000000003</v>
      </c>
      <c r="BN95" s="309">
        <f ca="1">IF(BN$1&gt;$C$59,BN$53,MIN(MAX(BN$53,-SUM($D95:BM95,$C95)),0))</f>
        <v>-2.7909999999999968</v>
      </c>
      <c r="BO95" s="309">
        <f ca="1">IF(BO$1&gt;$C$59,BO$53,MIN(MAX(BO$53,-SUM($D95:BN95,$C95)),0))</f>
        <v>0</v>
      </c>
      <c r="BP95" s="309">
        <f ca="1">IF(BP$1&gt;$C$59,BP$53,MIN(MAX(BP$53,-SUM($D95:BO95,$C95)),0))</f>
        <v>0</v>
      </c>
      <c r="BQ95" s="309">
        <f ca="1">IF(BQ$1&gt;$C$59,BQ$53,MIN(MAX(BQ$53,-SUM($D95:BP95,$C95)),0))</f>
        <v>0</v>
      </c>
      <c r="BR95" s="309">
        <f ca="1">IF(BR$1&gt;$C$59,BR$53,MIN(MAX(BR$53,-SUM($D95:BQ95,$C95)),0))</f>
        <v>-0.89099999999999113</v>
      </c>
      <c r="BS95" s="309">
        <f ca="1">IF(BS$1&gt;$C$59,BS$53,MIN(MAX(BS$53,-SUM($D95:BR95,$C95)),0))</f>
        <v>-4.1910000000000025</v>
      </c>
      <c r="BT95" s="309">
        <f ca="1">IF(BT$1&gt;$C$59,BT$53,MIN(MAX(BT$53,-SUM($D95:BS95,$C95)),0))</f>
        <v>0</v>
      </c>
      <c r="BU95" s="309">
        <f ca="1">IF(BU$1&gt;$C$59,BU$53,MIN(MAX(BU$53,-SUM($D95:BT95,$C95)),0))</f>
        <v>0</v>
      </c>
      <c r="BV95" s="309">
        <f ca="1">IF(BV$1&gt;$C$59,BV$53,MIN(MAX(BV$53,-SUM($D95:BU95,$C95)),0))</f>
        <v>0</v>
      </c>
      <c r="BW95" s="309">
        <f ca="1">IF(BW$1&gt;$C$59,BW$53,MIN(MAX(BW$53,-SUM($D95:BV95,$C95)),0))</f>
        <v>0</v>
      </c>
      <c r="BX95" s="309">
        <f ca="1">IF(BX$1&gt;$C$59,BX$53,MIN(MAX(BX$53,-SUM($D95:BW95,$C95)),0))</f>
        <v>0</v>
      </c>
      <c r="BY95" s="309">
        <f ca="1">IF(BY$1&gt;$C$59,BY$53,MIN(MAX(BY$53,-SUM($D95:BX95,$C95)),0))</f>
        <v>0</v>
      </c>
      <c r="BZ95" s="309">
        <f ca="1">IF(BZ$1&gt;$C$59,BZ$53,MIN(MAX(BZ$53,-SUM($D95:BY95,$C95)),0))</f>
        <v>0</v>
      </c>
      <c r="CA95" s="309">
        <f ca="1">IF(CA$1&gt;$C$59,CA$53,MIN(MAX(CA$53,-SUM($D95:BZ95,$C95)),0))</f>
        <v>0</v>
      </c>
      <c r="CB95" s="309">
        <f ca="1">IF(CB$1&gt;$C$59,CB$53,MIN(MAX(CB$53,-SUM($D95:CA95,$C95)),0))</f>
        <v>0</v>
      </c>
      <c r="CC95" s="309">
        <f ca="1">IF(CC$1&gt;$C$59,CC$53,MIN(MAX(CC$53,-SUM($D95:CB95,$C95)),0))</f>
        <v>0</v>
      </c>
      <c r="CD95" s="309">
        <f ca="1">IF(CD$1&gt;$C$59,CD$53,MIN(MAX(CD$53,-SUM($D95:CC95,$C95)),0))</f>
        <v>0</v>
      </c>
      <c r="CE95" s="309">
        <f ca="1">IF(CE$1&gt;$C$59,CE$53,MIN(MAX(CE$53,-SUM($D95:CD95,$C95)),0))</f>
        <v>0</v>
      </c>
      <c r="CF95" s="309">
        <f ca="1">IF(CF$1&gt;$C$59,CF$53,MIN(MAX(CF$53,-SUM($D95:CE95,$C95)),0))</f>
        <v>0</v>
      </c>
      <c r="CG95" s="309">
        <f ca="1">IF(CG$1&gt;$C$59,CG$53,MIN(MAX(CG$53,-SUM($D95:CF95,$C95)),0))</f>
        <v>0</v>
      </c>
      <c r="CH95" s="309">
        <f ca="1">IF(CH$1&gt;$C$59,CH$53,MIN(MAX(CH$53,-SUM($D95:CG95,$C95)),0))</f>
        <v>0</v>
      </c>
      <c r="CI95" s="309">
        <f ca="1">IF(CI$1&gt;$C$59,CI$53,MIN(MAX(CI$53,-SUM($D95:CH95,$C95)),0))</f>
        <v>0</v>
      </c>
      <c r="CJ95" s="309">
        <f ca="1">IF(CJ$1&gt;$C$59,CJ$53,MIN(MAX(CJ$53,-SUM($D95:CI95,$C95)),0))</f>
        <v>0</v>
      </c>
      <c r="CK95" s="309">
        <f ca="1">IF(CK$1&gt;$C$59,CK$53,MIN(MAX(CK$53,-SUM($D95:CJ95,$C95)),0))</f>
        <v>0</v>
      </c>
      <c r="CL95" s="309">
        <f ca="1">IF(CL$1&gt;$C$59,CL$53,MIN(MAX(CL$53,-SUM($D95:CK95,$C95)),0))</f>
        <v>-600.59</v>
      </c>
      <c r="CM95" s="309">
        <f ca="1">IF(CM$1&gt;$C$59,CM$53,MIN(MAX(CM$53,-SUM($D95:CL95,$C95)),0))</f>
        <v>-34.390999999999963</v>
      </c>
      <c r="CN95" s="309">
        <f ca="1">IF(CN$1&gt;$C$59,CN$53,MIN(MAX(CN$53,-SUM($D95:CM95,$C95)),0))</f>
        <v>-34.39100000000002</v>
      </c>
      <c r="CO95" s="309">
        <f ca="1">IF(CO$1&gt;$C$59,CO$53,MIN(MAX(CO$53,-SUM($D95:CN95,$C95)),0))</f>
        <v>-34.39100000000002</v>
      </c>
      <c r="CP95" s="309">
        <f ca="1">IF(CP$1&gt;$C$59,CP$53,MIN(MAX(CP$53,-SUM($D95:CO95,$C95)),0))</f>
        <v>-34.390999999999991</v>
      </c>
      <c r="CQ95" s="309">
        <f ca="1">IF(CQ$1&gt;$C$59,CQ$53,MIN(MAX(CQ$53,-SUM($D95:CP95,$C95)),0))</f>
        <v>-34.390999999999991</v>
      </c>
      <c r="CR95" s="309">
        <f ca="1">IF(CR$1&gt;$C$59,CR$53,MIN(MAX(CR$53,-SUM($D95:CQ95,$C95)),0))</f>
        <v>-34.390999999999991</v>
      </c>
      <c r="CS95" s="309">
        <f ca="1">IF(CS$1&gt;$C$59,CS$53,MIN(MAX(CS$53,-SUM($D95:CR95,$C95)),0))</f>
        <v>-34.390999999999991</v>
      </c>
      <c r="CT95" s="309">
        <f ca="1">IF(CT$1&gt;$C$59,CT$53,MIN(MAX(CT$53,-SUM($D95:CS95,$C95)),0))</f>
        <v>-34.39100000000002</v>
      </c>
      <c r="CU95" s="309">
        <f ca="1">IF(CU$1&gt;$C$59,CU$53,MIN(MAX(CU$53,-SUM($D95:CT95,$C95)),0))</f>
        <v>-34.390999999999991</v>
      </c>
      <c r="CV95" s="309">
        <f ca="1">IF(CV$1&gt;$C$59,CV$53,MIN(MAX(CV$53,-SUM($D95:CU95,$C95)),0))</f>
        <v>-34.390999999999991</v>
      </c>
      <c r="CW95" s="309">
        <f ca="1">IF(CW$1&gt;$C$59,CW$53,MIN(MAX(CW$53,-SUM($D95:CV95,$C95)),0))</f>
        <v>0</v>
      </c>
      <c r="CX95" s="309">
        <f ca="1">IF(CX$1&gt;$C$59,CX$53,MIN(MAX(CX$53,-SUM($D95:CW95,$C95)),0))</f>
        <v>0</v>
      </c>
      <c r="CY95" s="309">
        <f ca="1">IF(CY$1&gt;$C$59,CY$53,MIN(MAX(CY$53,-SUM($D95:CX95,$C95)),0))</f>
        <v>0</v>
      </c>
      <c r="CZ95" s="309">
        <f ca="1">IF(CZ$1&gt;$C$59,CZ$53,MIN(MAX(CZ$53,-SUM($D95:CY95,$C95)),0))</f>
        <v>0</v>
      </c>
      <c r="DA95" s="309">
        <f ca="1">IF(DA$1&gt;$C$59,DA$53,MIN(MAX(DA$53,-SUM($D95:CZ95,$C95)),0))</f>
        <v>0</v>
      </c>
      <c r="DB95" s="309">
        <f ca="1">IF(DB$1&gt;$C$59,DB$53,MIN(MAX(DB$53,-SUM($D95:DA95,$C95)),0))</f>
        <v>0</v>
      </c>
      <c r="DC95" s="309">
        <f ca="1">IF(DC$1&gt;$C$59,DC$53,MIN(MAX(DC$53,-SUM($D95:DB95,$C95)),0))</f>
        <v>0</v>
      </c>
      <c r="DD95" s="309">
        <f ca="1">IF(DD$1&gt;$C$59,DD$53,MIN(MAX(DD$53,-SUM($D95:DC95,$C95)),0))</f>
        <v>0</v>
      </c>
      <c r="DE95" s="309">
        <f ca="1">IF(DE$1&gt;$C$59,DE$53,MIN(MAX(DE$53,-SUM($D95:DD95,$C95)),0))</f>
        <v>0</v>
      </c>
      <c r="DF95" s="309">
        <f ca="1">IF(DF$1&gt;$C$59,DF$53,MIN(MAX(DF$53,-SUM($D95:DE95,$C95)),0))</f>
        <v>0</v>
      </c>
      <c r="DG95" s="309">
        <f ca="1">IF(DG$1&gt;$C$59,DG$53,MIN(MAX(DG$53,-SUM($D95:DF95,$C95)),0))</f>
        <v>0</v>
      </c>
      <c r="DH95" s="309">
        <f ca="1">IF(DH$1&gt;$C$59,DH$53,MIN(MAX(DH$53,-SUM($D95:DG95,$C95)),0))</f>
        <v>0</v>
      </c>
      <c r="DI95" s="309">
        <f ca="1">IF(DI$1&gt;$C$59,DI$53,MIN(MAX(DI$53,-SUM($D95:DH95,$C95)),0))</f>
        <v>0</v>
      </c>
    </row>
    <row r="96" spans="2:113" outlineLevel="3">
      <c r="B96">
        <v>29</v>
      </c>
      <c r="C96" s="21" cm="1">
        <f t="array" aca="1" ref="C96" ca="1">$C$56-INDEX($D$47:$CO$47,1,$B96-1)</f>
        <v>0</v>
      </c>
      <c r="D96" s="337">
        <v>0</v>
      </c>
      <c r="E96" s="309">
        <f ca="1">IF(E$1&gt;$C$59,E$53,MIN(MAX(E$53,-SUM($D96:D96,$C96)),0))</f>
        <v>0</v>
      </c>
      <c r="F96" s="309">
        <f ca="1">IF(F$1&gt;$C$59,F$53,MIN(MAX(F$53,-SUM($D96:E96,$C96)),0))</f>
        <v>0</v>
      </c>
      <c r="G96" s="309">
        <f ca="1">IF(G$1&gt;$C$59,G$53,MIN(MAX(G$53,-SUM($D96:F96,$C96)),0))</f>
        <v>0</v>
      </c>
      <c r="H96" s="309">
        <f ca="1">IF(H$1&gt;$C$59,H$53,MIN(MAX(H$53,-SUM($D96:G96,$C96)),0))</f>
        <v>0</v>
      </c>
      <c r="I96" s="309">
        <f ca="1">IF(I$1&gt;$C$59,I$53,MIN(MAX(I$53,-SUM($D96:H96,$C96)),0))</f>
        <v>0</v>
      </c>
      <c r="J96" s="309">
        <f ca="1">IF(J$1&gt;$C$59,J$53,MIN(MAX(J$53,-SUM($D96:I96,$C96)),0))</f>
        <v>0</v>
      </c>
      <c r="K96" s="309">
        <f ca="1">IF(K$1&gt;$C$59,K$53,MIN(MAX(K$53,-SUM($D96:J96,$C96)),0))</f>
        <v>0</v>
      </c>
      <c r="L96" s="309">
        <f ca="1">IF(L$1&gt;$C$59,L$53,MIN(MAX(L$53,-SUM($D96:K96,$C96)),0))</f>
        <v>0</v>
      </c>
      <c r="M96" s="309">
        <f ca="1">IF(M$1&gt;$C$59,M$53,MIN(MAX(M$53,-SUM($D96:L96,$C96)),0))</f>
        <v>0</v>
      </c>
      <c r="N96" s="309">
        <f ca="1">IF(N$1&gt;$C$59,N$53,MIN(MAX(N$53,-SUM($D96:M96,$C96)),0))</f>
        <v>0</v>
      </c>
      <c r="O96" s="309">
        <f ca="1">IF(O$1&gt;$C$59,O$53,MIN(MAX(O$53,-SUM($D96:N96,$C96)),0))</f>
        <v>0</v>
      </c>
      <c r="P96" s="309">
        <f ca="1">IF(P$1&gt;$C$59,P$53,MIN(MAX(P$53,-SUM($D96:O96,$C96)),0))</f>
        <v>0</v>
      </c>
      <c r="Q96" s="309">
        <f ca="1">IF(Q$1&gt;$C$59,Q$53,MIN(MAX(Q$53,-SUM($D96:P96,$C96)),0))</f>
        <v>0</v>
      </c>
      <c r="R96" s="309">
        <f ca="1">IF(R$1&gt;$C$59,R$53,MIN(MAX(R$53,-SUM($D96:Q96,$C96)),0))</f>
        <v>0</v>
      </c>
      <c r="S96" s="309">
        <f ca="1">IF(S$1&gt;$C$59,S$53,MIN(MAX(S$53,-SUM($D96:R96,$C96)),0))</f>
        <v>0</v>
      </c>
      <c r="T96" s="309">
        <f ca="1">IF(T$1&gt;$C$59,T$53,MIN(MAX(T$53,-SUM($D96:S96,$C96)),0))</f>
        <v>0</v>
      </c>
      <c r="U96" s="309">
        <f ca="1">IF(U$1&gt;$C$59,U$53,MIN(MAX(U$53,-SUM($D96:T96,$C96)),0))</f>
        <v>0</v>
      </c>
      <c r="V96" s="309">
        <f ca="1">IF(V$1&gt;$C$59,V$53,MIN(MAX(V$53,-SUM($D96:U96,$C96)),0))</f>
        <v>0</v>
      </c>
      <c r="W96" s="309">
        <f ca="1">IF(W$1&gt;$C$59,W$53,MIN(MAX(W$53,-SUM($D96:V96,$C96)),0))</f>
        <v>0</v>
      </c>
      <c r="X96" s="309">
        <f ca="1">IF(X$1&gt;$C$59,X$53,MIN(MAX(X$53,-SUM($D96:W96,$C96)),0))</f>
        <v>0</v>
      </c>
      <c r="Y96" s="309">
        <f ca="1">IF(Y$1&gt;$C$59,Y$53,MIN(MAX(Y$53,-SUM($D96:X96,$C96)),0))</f>
        <v>0</v>
      </c>
      <c r="Z96" s="309">
        <f ca="1">IF(Z$1&gt;$C$59,Z$53,MIN(MAX(Z$53,-SUM($D96:Y96,$C96)),0))</f>
        <v>0</v>
      </c>
      <c r="AA96" s="309">
        <f ca="1">IF(AA$1&gt;$C$59,AA$53,MIN(MAX(AA$53,-SUM($D96:Z96,$C96)),0))</f>
        <v>0</v>
      </c>
      <c r="AB96" s="309">
        <f ca="1">IF(AB$1&gt;$C$59,AB$53,MIN(MAX(AB$53,-SUM($D96:AA96,$C96)),0))</f>
        <v>0</v>
      </c>
      <c r="AC96" s="309">
        <f ca="1">IF(AC$1&gt;$C$59,AC$53,MIN(MAX(AC$53,-SUM($D96:AB96,$C96)),0))</f>
        <v>0</v>
      </c>
      <c r="AD96" s="309">
        <f ca="1">IF(AD$1&gt;$C$59,AD$53,MIN(MAX(AD$53,-SUM($D96:AC96,$C96)),0))</f>
        <v>0</v>
      </c>
      <c r="AE96" s="309">
        <f ca="1">IF(AE$1&gt;$C$59,AE$53,MIN(MAX(AE$53,-SUM($D96:AD96,$C96)),0))</f>
        <v>0</v>
      </c>
      <c r="AF96" s="309">
        <f ca="1">IF(AF$1&gt;$C$59,AF$53,MIN(MAX(AF$53,-SUM($D96:AE96,$C96)),0))</f>
        <v>0</v>
      </c>
      <c r="AG96" s="309">
        <f ca="1">IF(AG$1&gt;$C$59,AG$53,MIN(MAX(AG$53,-SUM($D96:AF96,$C96)),0))</f>
        <v>0</v>
      </c>
      <c r="AH96" s="309">
        <f ca="1">IF(AH$1&gt;$C$59,AH$53,MIN(MAX(AH$53,-SUM($D96:AG96,$C96)),0))</f>
        <v>0</v>
      </c>
      <c r="AI96" s="309">
        <f ca="1">IF(AI$1&gt;$C$59,AI$53,MIN(MAX(AI$53,-SUM($D96:AH96,$C96)),0))</f>
        <v>0</v>
      </c>
      <c r="AJ96" s="309">
        <f ca="1">IF(AJ$1&gt;$C$59,AJ$53,MIN(MAX(AJ$53,-SUM($D96:AI96,$C96)),0))</f>
        <v>0</v>
      </c>
      <c r="AK96" s="309">
        <f ca="1">IF(AK$1&gt;$C$59,AK$53,MIN(MAX(AK$53,-SUM($D96:AJ96,$C96)),0))</f>
        <v>0</v>
      </c>
      <c r="AL96" s="309">
        <f ca="1">IF(AL$1&gt;$C$59,AL$53,MIN(MAX(AL$53,-SUM($D96:AK96,$C96)),0))</f>
        <v>0</v>
      </c>
      <c r="AM96" s="309">
        <f ca="1">IF(AM$1&gt;$C$59,AM$53,MIN(MAX(AM$53,-SUM($D96:AL96,$C96)),0))</f>
        <v>0</v>
      </c>
      <c r="AN96" s="309">
        <f ca="1">IF(AN$1&gt;$C$59,AN$53,MIN(MAX(AN$53,-SUM($D96:AM96,$C96)),0))</f>
        <v>0</v>
      </c>
      <c r="AO96" s="309">
        <f ca="1">IF(AO$1&gt;$C$59,AO$53,MIN(MAX(AO$53,-SUM($D96:AN96,$C96)),0))</f>
        <v>-0.89099999999999113</v>
      </c>
      <c r="AP96" s="309">
        <f ca="1">IF(AP$1&gt;$C$59,AP$53,MIN(MAX(AP$53,-SUM($D96:AO96,$C96)),0))</f>
        <v>-4.1910000000000025</v>
      </c>
      <c r="AQ96" s="309">
        <f ca="1">IF(AQ$1&gt;$C$59,AQ$53,MIN(MAX(AQ$53,-SUM($D96:AP96,$C96)),0))</f>
        <v>0</v>
      </c>
      <c r="AR96" s="309">
        <f ca="1">IF(AR$1&gt;$C$59,AR$53,MIN(MAX(AR$53,-SUM($D96:AQ96,$C96)),0))</f>
        <v>0</v>
      </c>
      <c r="AS96" s="309">
        <f ca="1">IF(AS$1&gt;$C$59,AS$53,MIN(MAX(AS$53,-SUM($D96:AR96,$C96)),0))</f>
        <v>0</v>
      </c>
      <c r="AT96" s="309">
        <f ca="1">IF(AT$1&gt;$C$59,AT$53,MIN(MAX(AT$53,-SUM($D96:AS96,$C96)),0))</f>
        <v>0</v>
      </c>
      <c r="AU96" s="309">
        <f ca="1">IF(AU$1&gt;$C$59,AU$53,MIN(MAX(AU$53,-SUM($D96:AT96,$C96)),0))</f>
        <v>0</v>
      </c>
      <c r="AV96" s="309">
        <f ca="1">IF(AV$1&gt;$C$59,AV$53,MIN(MAX(AV$53,-SUM($D96:AU96,$C96)),0))</f>
        <v>0</v>
      </c>
      <c r="AW96" s="309">
        <f ca="1">IF(AW$1&gt;$C$59,AW$53,MIN(MAX(AW$53,-SUM($D96:AV96,$C96)),0))</f>
        <v>0</v>
      </c>
      <c r="AX96" s="309">
        <f ca="1">IF(AX$1&gt;$C$59,AX$53,MIN(MAX(AX$53,-SUM($D96:AW96,$C96)),0))</f>
        <v>0</v>
      </c>
      <c r="AY96" s="309">
        <f ca="1">IF(AY$1&gt;$C$59,AY$53,MIN(MAX(AY$53,-SUM($D96:AX96,$C96)),0))</f>
        <v>0</v>
      </c>
      <c r="AZ96" s="309">
        <f ca="1">IF(AZ$1&gt;$C$59,AZ$53,MIN(MAX(AZ$53,-SUM($D96:AY96,$C96)),0))</f>
        <v>0</v>
      </c>
      <c r="BA96" s="309">
        <f ca="1">IF(BA$1&gt;$C$59,BA$53,MIN(MAX(BA$53,-SUM($D96:AZ96,$C96)),0))</f>
        <v>0</v>
      </c>
      <c r="BB96" s="309">
        <f ca="1">IF(BB$1&gt;$C$59,BB$53,MIN(MAX(BB$53,-SUM($D96:BA96,$C96)),0))</f>
        <v>0</v>
      </c>
      <c r="BC96" s="309">
        <f ca="1">IF(BC$1&gt;$C$59,BC$53,MIN(MAX(BC$53,-SUM($D96:BB96,$C96)),0))</f>
        <v>0</v>
      </c>
      <c r="BD96" s="309">
        <f ca="1">IF(BD$1&gt;$C$59,BD$53,MIN(MAX(BD$53,-SUM($D96:BC96,$C96)),0))</f>
        <v>0</v>
      </c>
      <c r="BE96" s="309">
        <f ca="1">IF(BE$1&gt;$C$59,BE$53,MIN(MAX(BE$53,-SUM($D96:BD96,$C96)),0))</f>
        <v>0</v>
      </c>
      <c r="BF96" s="309">
        <f ca="1">IF(BF$1&gt;$C$59,BF$53,MIN(MAX(BF$53,-SUM($D96:BE96,$C96)),0))</f>
        <v>0</v>
      </c>
      <c r="BG96" s="309">
        <f ca="1">IF(BG$1&gt;$C$59,BG$53,MIN(MAX(BG$53,-SUM($D96:BF96,$C96)),0))</f>
        <v>0</v>
      </c>
      <c r="BH96" s="309">
        <f ca="1">IF(BH$1&gt;$C$59,BH$53,MIN(MAX(BH$53,-SUM($D96:BG96,$C96)),0))</f>
        <v>0</v>
      </c>
      <c r="BI96" s="309">
        <f ca="1">IF(BI$1&gt;$C$59,BI$53,MIN(MAX(BI$53,-SUM($D96:BH96,$C96)),0))</f>
        <v>-600.59</v>
      </c>
      <c r="BJ96" s="309">
        <f ca="1">IF(BJ$1&gt;$C$59,BJ$53,MIN(MAX(BJ$53,-SUM($D96:BI96,$C96)),0))</f>
        <v>-33.990999999999985</v>
      </c>
      <c r="BK96" s="309">
        <f ca="1">IF(BK$1&gt;$C$59,BK$53,MIN(MAX(BK$53,-SUM($D96:BJ96,$C96)),0))</f>
        <v>-32.39100000000002</v>
      </c>
      <c r="BL96" s="309">
        <f ca="1">IF(BL$1&gt;$C$59,BL$53,MIN(MAX(BL$53,-SUM($D96:BK96,$C96)),0))</f>
        <v>-29.390999999999991</v>
      </c>
      <c r="BM96" s="309">
        <f ca="1">IF(BM$1&gt;$C$59,BM$53,MIN(MAX(BM$53,-SUM($D96:BL96,$C96)),0))</f>
        <v>-15.691000000000003</v>
      </c>
      <c r="BN96" s="309">
        <f ca="1">IF(BN$1&gt;$C$59,BN$53,MIN(MAX(BN$53,-SUM($D96:BM96,$C96)),0))</f>
        <v>-2.7909999999999968</v>
      </c>
      <c r="BO96" s="309">
        <f ca="1">IF(BO$1&gt;$C$59,BO$53,MIN(MAX(BO$53,-SUM($D96:BN96,$C96)),0))</f>
        <v>0</v>
      </c>
      <c r="BP96" s="309">
        <f ca="1">IF(BP$1&gt;$C$59,BP$53,MIN(MAX(BP$53,-SUM($D96:BO96,$C96)),0))</f>
        <v>0</v>
      </c>
      <c r="BQ96" s="309">
        <f ca="1">IF(BQ$1&gt;$C$59,BQ$53,MIN(MAX(BQ$53,-SUM($D96:BP96,$C96)),0))</f>
        <v>0</v>
      </c>
      <c r="BR96" s="309">
        <f ca="1">IF(BR$1&gt;$C$59,BR$53,MIN(MAX(BR$53,-SUM($D96:BQ96,$C96)),0))</f>
        <v>-0.89099999999999113</v>
      </c>
      <c r="BS96" s="309">
        <f ca="1">IF(BS$1&gt;$C$59,BS$53,MIN(MAX(BS$53,-SUM($D96:BR96,$C96)),0))</f>
        <v>-4.1910000000000025</v>
      </c>
      <c r="BT96" s="309">
        <f ca="1">IF(BT$1&gt;$C$59,BT$53,MIN(MAX(BT$53,-SUM($D96:BS96,$C96)),0))</f>
        <v>0</v>
      </c>
      <c r="BU96" s="309">
        <f ca="1">IF(BU$1&gt;$C$59,BU$53,MIN(MAX(BU$53,-SUM($D96:BT96,$C96)),0))</f>
        <v>0</v>
      </c>
      <c r="BV96" s="309">
        <f ca="1">IF(BV$1&gt;$C$59,BV$53,MIN(MAX(BV$53,-SUM($D96:BU96,$C96)),0))</f>
        <v>0</v>
      </c>
      <c r="BW96" s="309">
        <f ca="1">IF(BW$1&gt;$C$59,BW$53,MIN(MAX(BW$53,-SUM($D96:BV96,$C96)),0))</f>
        <v>0</v>
      </c>
      <c r="BX96" s="309">
        <f ca="1">IF(BX$1&gt;$C$59,BX$53,MIN(MAX(BX$53,-SUM($D96:BW96,$C96)),0))</f>
        <v>0</v>
      </c>
      <c r="BY96" s="309">
        <f ca="1">IF(BY$1&gt;$C$59,BY$53,MIN(MAX(BY$53,-SUM($D96:BX96,$C96)),0))</f>
        <v>0</v>
      </c>
      <c r="BZ96" s="309">
        <f ca="1">IF(BZ$1&gt;$C$59,BZ$53,MIN(MAX(BZ$53,-SUM($D96:BY96,$C96)),0))</f>
        <v>0</v>
      </c>
      <c r="CA96" s="309">
        <f ca="1">IF(CA$1&gt;$C$59,CA$53,MIN(MAX(CA$53,-SUM($D96:BZ96,$C96)),0))</f>
        <v>0</v>
      </c>
      <c r="CB96" s="309">
        <f ca="1">IF(CB$1&gt;$C$59,CB$53,MIN(MAX(CB$53,-SUM($D96:CA96,$C96)),0))</f>
        <v>0</v>
      </c>
      <c r="CC96" s="309">
        <f ca="1">IF(CC$1&gt;$C$59,CC$53,MIN(MAX(CC$53,-SUM($D96:CB96,$C96)),0))</f>
        <v>0</v>
      </c>
      <c r="CD96" s="309">
        <f ca="1">IF(CD$1&gt;$C$59,CD$53,MIN(MAX(CD$53,-SUM($D96:CC96,$C96)),0))</f>
        <v>0</v>
      </c>
      <c r="CE96" s="309">
        <f ca="1">IF(CE$1&gt;$C$59,CE$53,MIN(MAX(CE$53,-SUM($D96:CD96,$C96)),0))</f>
        <v>0</v>
      </c>
      <c r="CF96" s="309">
        <f ca="1">IF(CF$1&gt;$C$59,CF$53,MIN(MAX(CF$53,-SUM($D96:CE96,$C96)),0))</f>
        <v>0</v>
      </c>
      <c r="CG96" s="309">
        <f ca="1">IF(CG$1&gt;$C$59,CG$53,MIN(MAX(CG$53,-SUM($D96:CF96,$C96)),0))</f>
        <v>0</v>
      </c>
      <c r="CH96" s="309">
        <f ca="1">IF(CH$1&gt;$C$59,CH$53,MIN(MAX(CH$53,-SUM($D96:CG96,$C96)),0))</f>
        <v>0</v>
      </c>
      <c r="CI96" s="309">
        <f ca="1">IF(CI$1&gt;$C$59,CI$53,MIN(MAX(CI$53,-SUM($D96:CH96,$C96)),0))</f>
        <v>0</v>
      </c>
      <c r="CJ96" s="309">
        <f ca="1">IF(CJ$1&gt;$C$59,CJ$53,MIN(MAX(CJ$53,-SUM($D96:CI96,$C96)),0))</f>
        <v>0</v>
      </c>
      <c r="CK96" s="309">
        <f ca="1">IF(CK$1&gt;$C$59,CK$53,MIN(MAX(CK$53,-SUM($D96:CJ96,$C96)),0))</f>
        <v>0</v>
      </c>
      <c r="CL96" s="309">
        <f ca="1">IF(CL$1&gt;$C$59,CL$53,MIN(MAX(CL$53,-SUM($D96:CK96,$C96)),0))</f>
        <v>-600.59</v>
      </c>
      <c r="CM96" s="309">
        <f ca="1">IF(CM$1&gt;$C$59,CM$53,MIN(MAX(CM$53,-SUM($D96:CL96,$C96)),0))</f>
        <v>-34.390999999999963</v>
      </c>
      <c r="CN96" s="309">
        <f ca="1">IF(CN$1&gt;$C$59,CN$53,MIN(MAX(CN$53,-SUM($D96:CM96,$C96)),0))</f>
        <v>-34.39100000000002</v>
      </c>
      <c r="CO96" s="309">
        <f ca="1">IF(CO$1&gt;$C$59,CO$53,MIN(MAX(CO$53,-SUM($D96:CN96,$C96)),0))</f>
        <v>-34.39100000000002</v>
      </c>
      <c r="CP96" s="309">
        <f ca="1">IF(CP$1&gt;$C$59,CP$53,MIN(MAX(CP$53,-SUM($D96:CO96,$C96)),0))</f>
        <v>-34.390999999999991</v>
      </c>
      <c r="CQ96" s="309">
        <f ca="1">IF(CQ$1&gt;$C$59,CQ$53,MIN(MAX(CQ$53,-SUM($D96:CP96,$C96)),0))</f>
        <v>-34.390999999999991</v>
      </c>
      <c r="CR96" s="309">
        <f ca="1">IF(CR$1&gt;$C$59,CR$53,MIN(MAX(CR$53,-SUM($D96:CQ96,$C96)),0))</f>
        <v>-34.390999999999991</v>
      </c>
      <c r="CS96" s="309">
        <f ca="1">IF(CS$1&gt;$C$59,CS$53,MIN(MAX(CS$53,-SUM($D96:CR96,$C96)),0))</f>
        <v>-34.390999999999991</v>
      </c>
      <c r="CT96" s="309">
        <f ca="1">IF(CT$1&gt;$C$59,CT$53,MIN(MAX(CT$53,-SUM($D96:CS96,$C96)),0))</f>
        <v>-34.39100000000002</v>
      </c>
      <c r="CU96" s="309">
        <f ca="1">IF(CU$1&gt;$C$59,CU$53,MIN(MAX(CU$53,-SUM($D96:CT96,$C96)),0))</f>
        <v>-34.390999999999991</v>
      </c>
      <c r="CV96" s="309">
        <f ca="1">IF(CV$1&gt;$C$59,CV$53,MIN(MAX(CV$53,-SUM($D96:CU96,$C96)),0))</f>
        <v>-34.390999999999991</v>
      </c>
      <c r="CW96" s="309">
        <f ca="1">IF(CW$1&gt;$C$59,CW$53,MIN(MAX(CW$53,-SUM($D96:CV96,$C96)),0))</f>
        <v>0</v>
      </c>
      <c r="CX96" s="309">
        <f ca="1">IF(CX$1&gt;$C$59,CX$53,MIN(MAX(CX$53,-SUM($D96:CW96,$C96)),0))</f>
        <v>0</v>
      </c>
      <c r="CY96" s="309">
        <f ca="1">IF(CY$1&gt;$C$59,CY$53,MIN(MAX(CY$53,-SUM($D96:CX96,$C96)),0))</f>
        <v>0</v>
      </c>
      <c r="CZ96" s="309">
        <f ca="1">IF(CZ$1&gt;$C$59,CZ$53,MIN(MAX(CZ$53,-SUM($D96:CY96,$C96)),0))</f>
        <v>0</v>
      </c>
      <c r="DA96" s="309">
        <f ca="1">IF(DA$1&gt;$C$59,DA$53,MIN(MAX(DA$53,-SUM($D96:CZ96,$C96)),0))</f>
        <v>0</v>
      </c>
      <c r="DB96" s="309">
        <f ca="1">IF(DB$1&gt;$C$59,DB$53,MIN(MAX(DB$53,-SUM($D96:DA96,$C96)),0))</f>
        <v>0</v>
      </c>
      <c r="DC96" s="309">
        <f ca="1">IF(DC$1&gt;$C$59,DC$53,MIN(MAX(DC$53,-SUM($D96:DB96,$C96)),0))</f>
        <v>0</v>
      </c>
      <c r="DD96" s="309">
        <f ca="1">IF(DD$1&gt;$C$59,DD$53,MIN(MAX(DD$53,-SUM($D96:DC96,$C96)),0))</f>
        <v>0</v>
      </c>
      <c r="DE96" s="309">
        <f ca="1">IF(DE$1&gt;$C$59,DE$53,MIN(MAX(DE$53,-SUM($D96:DD96,$C96)),0))</f>
        <v>0</v>
      </c>
      <c r="DF96" s="309">
        <f ca="1">IF(DF$1&gt;$C$59,DF$53,MIN(MAX(DF$53,-SUM($D96:DE96,$C96)),0))</f>
        <v>0</v>
      </c>
      <c r="DG96" s="309">
        <f ca="1">IF(DG$1&gt;$C$59,DG$53,MIN(MAX(DG$53,-SUM($D96:DF96,$C96)),0))</f>
        <v>0</v>
      </c>
      <c r="DH96" s="309">
        <f ca="1">IF(DH$1&gt;$C$59,DH$53,MIN(MAX(DH$53,-SUM($D96:DG96,$C96)),0))</f>
        <v>0</v>
      </c>
      <c r="DI96" s="309">
        <f ca="1">IF(DI$1&gt;$C$59,DI$53,MIN(MAX(DI$53,-SUM($D96:DH96,$C96)),0))</f>
        <v>0</v>
      </c>
    </row>
    <row r="97" spans="1:113" outlineLevel="3">
      <c r="C97" s="21"/>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309"/>
      <c r="AE97" s="309"/>
      <c r="AF97" s="309"/>
      <c r="AG97" s="309"/>
      <c r="AH97" s="309"/>
      <c r="AI97" s="309"/>
      <c r="AJ97" s="309"/>
      <c r="AK97" s="309"/>
      <c r="AL97" s="309"/>
      <c r="AM97" s="309"/>
      <c r="AN97" s="309"/>
      <c r="AO97" s="309"/>
      <c r="AP97" s="309"/>
      <c r="AQ97" s="309"/>
      <c r="AR97" s="309"/>
      <c r="AS97" s="309"/>
      <c r="AT97" s="309"/>
      <c r="AU97" s="309"/>
      <c r="AV97" s="309"/>
      <c r="AW97" s="309"/>
      <c r="AX97" s="309"/>
      <c r="AY97" s="309"/>
      <c r="AZ97" s="309"/>
      <c r="BA97" s="309"/>
      <c r="BB97" s="309"/>
      <c r="BC97" s="309"/>
      <c r="BD97" s="309"/>
      <c r="BE97" s="309"/>
      <c r="BF97" s="309"/>
      <c r="BG97" s="309"/>
      <c r="BH97" s="309"/>
      <c r="BI97" s="309"/>
      <c r="BJ97" s="309"/>
      <c r="BK97" s="309"/>
      <c r="BL97" s="309"/>
      <c r="BM97" s="309"/>
      <c r="BN97" s="309"/>
      <c r="BO97" s="309"/>
      <c r="BP97" s="309"/>
      <c r="BQ97" s="309"/>
      <c r="BR97" s="309"/>
      <c r="BS97" s="309"/>
      <c r="BT97" s="309"/>
      <c r="BU97" s="309"/>
      <c r="BV97" s="309"/>
      <c r="BW97" s="309"/>
      <c r="BX97" s="309"/>
      <c r="BY97" s="309"/>
      <c r="BZ97" s="309"/>
      <c r="CA97" s="309"/>
      <c r="CB97" s="309"/>
      <c r="CC97" s="309"/>
      <c r="CD97" s="309"/>
      <c r="CE97" s="309"/>
      <c r="CF97" s="309"/>
      <c r="CG97" s="309"/>
      <c r="CH97" s="309"/>
      <c r="CI97" s="309"/>
      <c r="CJ97" s="309"/>
      <c r="CK97" s="309"/>
      <c r="CL97" s="309"/>
      <c r="CM97" s="309"/>
      <c r="CN97" s="309"/>
      <c r="CO97" s="309"/>
    </row>
    <row r="98" spans="1:113" outlineLevel="3">
      <c r="C98" s="21"/>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309"/>
      <c r="AE98" s="309"/>
      <c r="AF98" s="309"/>
      <c r="AG98" s="309"/>
      <c r="AH98" s="309"/>
      <c r="AI98" s="309"/>
      <c r="AJ98" s="309"/>
      <c r="AK98" s="309"/>
      <c r="AL98" s="309"/>
      <c r="AM98" s="309"/>
      <c r="AN98" s="309"/>
      <c r="AO98" s="309"/>
      <c r="AP98" s="309"/>
      <c r="AQ98" s="309"/>
      <c r="AR98" s="309"/>
      <c r="AS98" s="309"/>
      <c r="AT98" s="309"/>
      <c r="AU98" s="309"/>
      <c r="AV98" s="309"/>
      <c r="AW98" s="309"/>
      <c r="AX98" s="309"/>
      <c r="AY98" s="309"/>
      <c r="AZ98" s="309"/>
      <c r="BA98" s="309"/>
      <c r="BB98" s="309"/>
      <c r="BC98" s="309"/>
      <c r="BD98" s="309"/>
      <c r="BE98" s="309"/>
      <c r="BF98" s="309"/>
      <c r="BG98" s="309"/>
      <c r="BH98" s="309"/>
      <c r="BI98" s="309"/>
      <c r="BJ98" s="309"/>
      <c r="BK98" s="309"/>
      <c r="BL98" s="309"/>
      <c r="BM98" s="309"/>
      <c r="BN98" s="309"/>
      <c r="BO98" s="309"/>
      <c r="BP98" s="309"/>
      <c r="BQ98" s="309"/>
      <c r="BR98" s="309"/>
      <c r="BS98" s="309"/>
      <c r="BT98" s="309"/>
      <c r="BU98" s="309"/>
      <c r="BV98" s="309"/>
      <c r="BW98" s="309"/>
      <c r="BX98" s="309"/>
      <c r="BY98" s="309"/>
      <c r="BZ98" s="309"/>
      <c r="CA98" s="309"/>
      <c r="CB98" s="309"/>
      <c r="CC98" s="309"/>
      <c r="CD98" s="309"/>
      <c r="CE98" s="309"/>
      <c r="CF98" s="309"/>
      <c r="CG98" s="309"/>
      <c r="CH98" s="309"/>
      <c r="CI98" s="309"/>
      <c r="CJ98" s="309"/>
      <c r="CK98" s="309"/>
      <c r="CL98" s="309"/>
      <c r="CM98" s="309"/>
      <c r="CN98" s="309"/>
      <c r="CO98" s="309"/>
    </row>
    <row r="99" spans="1:113" s="344" customFormat="1" ht="15.75" thickBot="1">
      <c r="A99" s="343" t="s">
        <v>198</v>
      </c>
      <c r="D99" s="345"/>
      <c r="E99" s="345"/>
      <c r="F99" s="345"/>
      <c r="G99" s="345"/>
      <c r="H99" s="345"/>
      <c r="I99" s="345"/>
      <c r="J99" s="345"/>
      <c r="K99" s="345"/>
      <c r="L99" s="345"/>
      <c r="M99" s="345"/>
      <c r="N99" s="345"/>
      <c r="O99" s="345"/>
      <c r="P99" s="345"/>
      <c r="Q99" s="345"/>
      <c r="R99" s="345"/>
      <c r="S99" s="345"/>
      <c r="T99" s="345"/>
      <c r="U99" s="345"/>
      <c r="V99" s="345"/>
      <c r="W99" s="345"/>
      <c r="X99" s="345"/>
      <c r="Y99" s="345"/>
      <c r="Z99" s="345"/>
      <c r="AA99" s="345"/>
      <c r="AB99" s="345"/>
      <c r="AC99" s="345"/>
      <c r="AD99" s="345"/>
      <c r="AE99" s="345"/>
      <c r="AF99" s="345"/>
      <c r="AG99" s="345"/>
      <c r="AH99" s="345"/>
      <c r="AI99" s="345"/>
      <c r="AJ99" s="345"/>
      <c r="AK99" s="345"/>
      <c r="AL99" s="345"/>
      <c r="AM99" s="345"/>
      <c r="AN99" s="345"/>
      <c r="AO99" s="345"/>
      <c r="AP99" s="345"/>
      <c r="AQ99" s="345"/>
      <c r="AR99" s="345"/>
      <c r="AS99" s="345"/>
      <c r="AT99" s="345"/>
      <c r="AU99" s="345"/>
      <c r="AV99" s="345"/>
      <c r="AW99" s="345"/>
      <c r="AX99" s="345"/>
      <c r="AY99" s="345"/>
      <c r="AZ99" s="345"/>
      <c r="BA99" s="345"/>
      <c r="BB99" s="345"/>
      <c r="BC99" s="345"/>
      <c r="BD99" s="345"/>
      <c r="BE99" s="345"/>
      <c r="BF99" s="345"/>
      <c r="BG99" s="345"/>
      <c r="BH99" s="345"/>
      <c r="BI99" s="345"/>
      <c r="BJ99" s="345"/>
      <c r="BK99" s="345"/>
      <c r="BL99" s="345"/>
      <c r="BM99" s="345"/>
      <c r="BN99" s="345"/>
      <c r="BO99" s="345"/>
      <c r="BP99" s="345"/>
      <c r="BQ99" s="345"/>
      <c r="BR99" s="345"/>
      <c r="BS99" s="345"/>
      <c r="BT99" s="345"/>
      <c r="BU99" s="345"/>
      <c r="BV99" s="345"/>
      <c r="BW99" s="345"/>
      <c r="BX99" s="345"/>
      <c r="BY99" s="345"/>
      <c r="BZ99" s="345"/>
      <c r="CA99" s="345"/>
      <c r="CB99" s="345"/>
      <c r="CC99" s="345"/>
      <c r="CD99" s="345"/>
      <c r="CE99" s="345"/>
      <c r="CF99" s="345"/>
      <c r="CG99" s="345"/>
      <c r="CH99" s="345"/>
      <c r="CI99" s="345"/>
      <c r="CJ99" s="345"/>
      <c r="CK99" s="345"/>
      <c r="CL99" s="345"/>
      <c r="CM99" s="345"/>
      <c r="CN99" s="345"/>
      <c r="CO99" s="345"/>
    </row>
    <row r="100" spans="1:113" ht="15.75" hidden="1" outlineLevel="1" thickTop="1">
      <c r="A100" s="2"/>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309"/>
      <c r="AE100" s="309"/>
      <c r="AF100" s="309"/>
      <c r="AG100" s="309"/>
      <c r="AH100" s="309"/>
      <c r="AI100" s="309"/>
      <c r="AJ100" s="309"/>
      <c r="AK100" s="309"/>
      <c r="AL100" s="309"/>
      <c r="AM100" s="309"/>
      <c r="AN100" s="309"/>
      <c r="AO100" s="309"/>
      <c r="AP100" s="309"/>
      <c r="AQ100" s="309"/>
      <c r="AR100" s="309"/>
      <c r="AS100" s="309"/>
      <c r="AT100" s="309"/>
      <c r="AU100" s="309"/>
      <c r="AV100" s="309"/>
      <c r="AW100" s="309"/>
      <c r="AX100" s="309"/>
      <c r="AY100" s="309"/>
      <c r="AZ100" s="309"/>
      <c r="BA100" s="309"/>
      <c r="BB100" s="309"/>
      <c r="BC100" s="309"/>
      <c r="BD100" s="309"/>
      <c r="BE100" s="309"/>
      <c r="BF100" s="309"/>
      <c r="BG100" s="309"/>
      <c r="BH100" s="309"/>
      <c r="BI100" s="309"/>
      <c r="BJ100" s="309"/>
      <c r="BK100" s="309"/>
      <c r="BL100" s="309"/>
      <c r="BM100" s="309"/>
      <c r="BN100" s="309"/>
      <c r="BO100" s="309"/>
      <c r="BP100" s="309"/>
      <c r="BQ100" s="309"/>
      <c r="BR100" s="309"/>
      <c r="BS100" s="309"/>
      <c r="BT100" s="309"/>
      <c r="BU100" s="309"/>
      <c r="BV100" s="309"/>
      <c r="BW100" s="309"/>
      <c r="BX100" s="309"/>
      <c r="BY100" s="309"/>
      <c r="BZ100" s="309"/>
      <c r="CA100" s="309"/>
      <c r="CB100" s="309"/>
      <c r="CC100" s="309"/>
      <c r="CD100" s="309"/>
      <c r="CE100" s="309"/>
      <c r="CF100" s="309"/>
      <c r="CG100" s="309"/>
      <c r="CH100" s="309"/>
      <c r="CI100" s="309"/>
      <c r="CJ100" s="309"/>
      <c r="CK100" s="309"/>
      <c r="CL100" s="309"/>
      <c r="CM100" s="309"/>
      <c r="CN100" s="309"/>
      <c r="CO100" s="309"/>
    </row>
    <row r="101" spans="1:113" hidden="1" outlineLevel="1">
      <c r="A101" s="2" t="s">
        <v>171</v>
      </c>
      <c r="D101" s="339">
        <v>1</v>
      </c>
      <c r="E101" s="339">
        <v>2</v>
      </c>
      <c r="F101" s="339">
        <v>3</v>
      </c>
      <c r="G101" s="339">
        <v>4</v>
      </c>
      <c r="H101" s="339">
        <v>5</v>
      </c>
      <c r="I101" s="339">
        <v>6</v>
      </c>
      <c r="J101" s="339">
        <v>7</v>
      </c>
      <c r="K101" s="339">
        <v>8</v>
      </c>
      <c r="L101" s="339">
        <v>9</v>
      </c>
      <c r="M101" s="339">
        <v>10</v>
      </c>
      <c r="N101" s="339">
        <v>11</v>
      </c>
      <c r="O101" s="339">
        <v>12</v>
      </c>
      <c r="P101" s="339">
        <v>13</v>
      </c>
      <c r="Q101" s="339">
        <v>14</v>
      </c>
      <c r="R101" s="339">
        <v>15</v>
      </c>
      <c r="S101" s="339">
        <v>16</v>
      </c>
      <c r="T101" s="339">
        <v>17</v>
      </c>
      <c r="U101" s="339">
        <v>18</v>
      </c>
      <c r="V101" s="339">
        <v>19</v>
      </c>
      <c r="W101" s="339">
        <v>20</v>
      </c>
      <c r="X101" s="339">
        <v>21</v>
      </c>
      <c r="Y101" s="339">
        <v>22</v>
      </c>
      <c r="Z101" s="339">
        <v>23</v>
      </c>
      <c r="AA101" s="339">
        <v>24</v>
      </c>
      <c r="AB101" s="339">
        <v>25</v>
      </c>
      <c r="AC101" s="339">
        <v>26</v>
      </c>
      <c r="AD101" s="339">
        <v>27</v>
      </c>
      <c r="AE101" s="339">
        <v>28</v>
      </c>
      <c r="AF101" s="339">
        <v>29</v>
      </c>
      <c r="AG101" s="339">
        <v>30</v>
      </c>
      <c r="AH101" s="339">
        <v>31</v>
      </c>
      <c r="AI101" s="339">
        <v>32</v>
      </c>
      <c r="AJ101" s="339">
        <v>33</v>
      </c>
      <c r="AK101" s="339">
        <v>34</v>
      </c>
      <c r="AL101" s="339">
        <v>35</v>
      </c>
      <c r="AM101" s="339">
        <v>36</v>
      </c>
      <c r="AN101" s="339">
        <v>37</v>
      </c>
      <c r="AO101" s="339">
        <v>38</v>
      </c>
      <c r="AP101" s="339">
        <v>39</v>
      </c>
      <c r="AQ101" s="339">
        <v>40</v>
      </c>
      <c r="AR101" s="339">
        <v>41</v>
      </c>
      <c r="AS101" s="339">
        <v>42</v>
      </c>
      <c r="AT101" s="339">
        <v>43</v>
      </c>
      <c r="AU101" s="339">
        <v>44</v>
      </c>
      <c r="AV101" s="339">
        <v>45</v>
      </c>
      <c r="AW101" s="339">
        <v>46</v>
      </c>
      <c r="AX101" s="339">
        <v>47</v>
      </c>
      <c r="AY101" s="339">
        <v>48</v>
      </c>
      <c r="AZ101" s="339">
        <v>49</v>
      </c>
      <c r="BA101" s="339">
        <v>50</v>
      </c>
      <c r="BB101" s="339">
        <v>51</v>
      </c>
      <c r="BC101" s="339">
        <v>52</v>
      </c>
      <c r="BD101" s="339">
        <v>53</v>
      </c>
      <c r="BE101" s="339">
        <v>54</v>
      </c>
      <c r="BF101" s="339">
        <v>55</v>
      </c>
      <c r="BG101" s="339">
        <v>56</v>
      </c>
      <c r="BH101" s="339">
        <v>57</v>
      </c>
      <c r="BI101" s="339">
        <v>58</v>
      </c>
      <c r="BJ101" s="339">
        <v>59</v>
      </c>
      <c r="BK101" s="339">
        <v>60</v>
      </c>
      <c r="BL101" s="339">
        <v>61</v>
      </c>
      <c r="BM101" s="339">
        <v>62</v>
      </c>
      <c r="BN101" s="339">
        <v>63</v>
      </c>
      <c r="BO101" s="339">
        <v>64</v>
      </c>
      <c r="BP101" s="339">
        <v>65</v>
      </c>
      <c r="BQ101" s="339">
        <v>66</v>
      </c>
      <c r="BR101" s="339">
        <v>67</v>
      </c>
      <c r="BS101" s="339">
        <v>68</v>
      </c>
      <c r="BT101" s="339">
        <v>69</v>
      </c>
      <c r="BU101" s="339">
        <v>70</v>
      </c>
      <c r="BV101" s="339">
        <v>71</v>
      </c>
      <c r="BW101" s="339">
        <v>72</v>
      </c>
      <c r="BX101" s="339">
        <v>73</v>
      </c>
      <c r="BY101" s="339">
        <v>74</v>
      </c>
      <c r="BZ101" s="339">
        <v>75</v>
      </c>
      <c r="CA101" s="339">
        <v>76</v>
      </c>
      <c r="CB101" s="339">
        <v>77</v>
      </c>
      <c r="CC101" s="339">
        <v>78</v>
      </c>
      <c r="CD101" s="339">
        <v>79</v>
      </c>
      <c r="CE101" s="339">
        <v>80</v>
      </c>
      <c r="CF101" s="339">
        <v>81</v>
      </c>
      <c r="CG101" s="339">
        <v>82</v>
      </c>
      <c r="CH101" s="339">
        <v>83</v>
      </c>
      <c r="CI101" s="339">
        <v>84</v>
      </c>
      <c r="CJ101" s="339">
        <v>85</v>
      </c>
      <c r="CK101" s="339">
        <v>86</v>
      </c>
      <c r="CL101" s="339">
        <v>87</v>
      </c>
      <c r="CM101" s="339">
        <v>88</v>
      </c>
      <c r="CN101" s="339">
        <v>89</v>
      </c>
      <c r="CO101" s="339">
        <v>90</v>
      </c>
      <c r="CP101" s="339">
        <v>91</v>
      </c>
      <c r="CQ101" s="339">
        <v>92</v>
      </c>
      <c r="CR101" s="339">
        <v>93</v>
      </c>
      <c r="CS101" s="339">
        <v>94</v>
      </c>
      <c r="CT101" s="339">
        <v>95</v>
      </c>
      <c r="CU101" s="339">
        <v>96</v>
      </c>
      <c r="CV101" s="339">
        <v>97</v>
      </c>
      <c r="CW101" s="339">
        <v>98</v>
      </c>
      <c r="CX101" s="339">
        <v>99</v>
      </c>
      <c r="CY101" s="339">
        <v>100</v>
      </c>
      <c r="CZ101" s="339">
        <v>101</v>
      </c>
      <c r="DA101" s="339">
        <v>102</v>
      </c>
      <c r="DB101" s="339">
        <v>103</v>
      </c>
      <c r="DC101" s="339">
        <v>104</v>
      </c>
      <c r="DD101" s="339">
        <v>105</v>
      </c>
      <c r="DE101" s="339">
        <v>106</v>
      </c>
      <c r="DF101" s="339">
        <v>107</v>
      </c>
      <c r="DG101" s="339">
        <v>108</v>
      </c>
      <c r="DH101" s="339">
        <v>109</v>
      </c>
      <c r="DI101" s="339">
        <v>110</v>
      </c>
    </row>
    <row r="102" spans="1:113" hidden="1" outlineLevel="1">
      <c r="B102" t="s">
        <v>199</v>
      </c>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309"/>
      <c r="AE102" s="309"/>
      <c r="AF102" s="309"/>
      <c r="AG102" s="309"/>
      <c r="AH102" s="309"/>
      <c r="AI102" s="309"/>
      <c r="AJ102" s="309"/>
      <c r="AK102" s="309"/>
      <c r="AL102" s="309"/>
      <c r="AM102" s="309"/>
      <c r="AN102" s="309"/>
      <c r="AO102" s="309"/>
      <c r="AP102" s="309"/>
      <c r="AQ102" s="309"/>
      <c r="AR102" s="309"/>
      <c r="AS102" s="309"/>
      <c r="AT102" s="309"/>
      <c r="AU102" s="309"/>
      <c r="AV102" s="309"/>
      <c r="AW102" s="309"/>
      <c r="AX102" s="309"/>
      <c r="AY102" s="309"/>
      <c r="AZ102" s="309"/>
      <c r="BA102" s="309"/>
      <c r="BB102" s="309"/>
      <c r="BC102" s="309"/>
      <c r="BD102" s="309"/>
      <c r="BE102" s="309"/>
      <c r="BF102" s="309"/>
      <c r="BG102" s="309"/>
      <c r="BH102" s="309"/>
      <c r="BI102" s="309"/>
      <c r="BJ102" s="309"/>
      <c r="BK102" s="309"/>
      <c r="BL102" s="309"/>
      <c r="BM102" s="309"/>
      <c r="BN102" s="309"/>
      <c r="BO102" s="309"/>
      <c r="BP102" s="309"/>
      <c r="BQ102" s="309"/>
      <c r="BR102" s="309"/>
      <c r="BS102" s="309"/>
      <c r="BT102" s="309"/>
      <c r="BU102" s="309"/>
      <c r="BV102" s="309"/>
      <c r="BW102" s="309"/>
      <c r="BX102" s="309"/>
      <c r="BY102" s="309"/>
      <c r="BZ102" s="309"/>
      <c r="CA102" s="309"/>
      <c r="CB102" s="309"/>
      <c r="CC102" s="309"/>
      <c r="CD102" s="309"/>
      <c r="CE102" s="309"/>
      <c r="CF102" s="309"/>
      <c r="CG102" s="309"/>
      <c r="CH102" s="309"/>
      <c r="CI102" s="309"/>
      <c r="CJ102" s="309"/>
      <c r="CK102" s="309"/>
      <c r="CL102" s="309"/>
      <c r="CM102" s="309"/>
      <c r="CN102" s="309"/>
      <c r="CO102" s="309"/>
      <c r="CP102" s="309"/>
      <c r="CQ102" s="309"/>
      <c r="CR102" s="309"/>
      <c r="CS102" s="309"/>
      <c r="CT102" s="309"/>
      <c r="CU102" s="309"/>
      <c r="CV102" s="309"/>
      <c r="CW102" s="309"/>
      <c r="CX102" s="309"/>
      <c r="CY102" s="309"/>
      <c r="CZ102" s="309"/>
      <c r="DA102" s="309"/>
      <c r="DB102" s="309"/>
      <c r="DC102" s="309"/>
      <c r="DD102" s="309"/>
      <c r="DE102" s="309"/>
      <c r="DF102" s="309"/>
      <c r="DG102" s="309"/>
      <c r="DH102" s="309"/>
      <c r="DI102" s="309"/>
    </row>
    <row r="103" spans="1:113" hidden="1" outlineLevel="1">
      <c r="B103" t="s">
        <v>172</v>
      </c>
      <c r="D103" s="309">
        <f t="shared" ref="D103:AI103" si="232">IF(D$1&lt;rotationlength_DF,D$5,0)</f>
        <v>0.26542700000000002</v>
      </c>
      <c r="E103" s="309">
        <f t="shared" si="232"/>
        <v>1.1919059999999999</v>
      </c>
      <c r="F103" s="309">
        <f t="shared" si="232"/>
        <v>2.9426450000000002</v>
      </c>
      <c r="G103" s="309">
        <f t="shared" si="232"/>
        <v>5.540387</v>
      </c>
      <c r="H103" s="309">
        <f t="shared" si="232"/>
        <v>9.0538779999999992</v>
      </c>
      <c r="I103" s="309">
        <f t="shared" si="232"/>
        <v>13.204129</v>
      </c>
      <c r="J103" s="309">
        <f t="shared" si="232"/>
        <v>20.217307999999999</v>
      </c>
      <c r="K103" s="309">
        <f t="shared" si="232"/>
        <v>31.705532999999999</v>
      </c>
      <c r="L103" s="309">
        <f t="shared" si="232"/>
        <v>48.938712000000002</v>
      </c>
      <c r="M103" s="309">
        <f t="shared" si="232"/>
        <v>69.034058999999999</v>
      </c>
      <c r="N103" s="309">
        <f t="shared" si="232"/>
        <v>91.368173999999996</v>
      </c>
      <c r="O103" s="309">
        <f t="shared" si="232"/>
        <v>115.401619</v>
      </c>
      <c r="P103" s="309">
        <f t="shared" si="232"/>
        <v>141.79967300000001</v>
      </c>
      <c r="Q103" s="309">
        <f t="shared" si="232"/>
        <v>170.201539</v>
      </c>
      <c r="R103" s="309">
        <f t="shared" si="232"/>
        <v>199.857922</v>
      </c>
      <c r="S103" s="309">
        <f t="shared" si="232"/>
        <v>230.198375</v>
      </c>
      <c r="T103" s="309">
        <f t="shared" si="232"/>
        <v>261.370316</v>
      </c>
      <c r="U103" s="309">
        <f t="shared" si="232"/>
        <v>293.52997399999998</v>
      </c>
      <c r="V103" s="309">
        <f t="shared" si="232"/>
        <v>328.31251500000002</v>
      </c>
      <c r="W103" s="309">
        <f t="shared" si="232"/>
        <v>363.95795199999998</v>
      </c>
      <c r="X103" s="309">
        <f t="shared" si="232"/>
        <v>402.33270599999997</v>
      </c>
      <c r="Y103" s="309">
        <f t="shared" si="232"/>
        <v>441.39308299999999</v>
      </c>
      <c r="Z103" s="309">
        <f t="shared" si="232"/>
        <v>482.837288</v>
      </c>
      <c r="AA103" s="309">
        <f t="shared" si="232"/>
        <v>525.58686599999999</v>
      </c>
      <c r="AB103" s="309">
        <f t="shared" si="232"/>
        <v>569.51226799999995</v>
      </c>
      <c r="AC103" s="309">
        <f t="shared" si="232"/>
        <v>614.35720300000003</v>
      </c>
      <c r="AD103" s="309">
        <f t="shared" si="232"/>
        <v>659.84451200000001</v>
      </c>
      <c r="AE103" s="309">
        <f t="shared" si="232"/>
        <v>705.69845499999997</v>
      </c>
      <c r="AF103" s="309">
        <f t="shared" si="232"/>
        <v>751.68387800000005</v>
      </c>
      <c r="AG103" s="309">
        <f t="shared" si="232"/>
        <v>797.55092500000001</v>
      </c>
      <c r="AH103" s="309">
        <f t="shared" si="232"/>
        <v>843.101946</v>
      </c>
      <c r="AI103" s="309">
        <f t="shared" si="232"/>
        <v>888.13284699999997</v>
      </c>
      <c r="AJ103" s="309">
        <f t="shared" ref="AJ103:BO103" si="233">IF(AJ$1&lt;rotationlength_DF,AJ$5,0)</f>
        <v>932.48966800000005</v>
      </c>
      <c r="AK103" s="309">
        <f t="shared" si="233"/>
        <v>976.09576400000003</v>
      </c>
      <c r="AL103" s="309">
        <f t="shared" si="233"/>
        <v>1018.909225</v>
      </c>
      <c r="AM103" s="309">
        <f t="shared" si="233"/>
        <v>1060.890729</v>
      </c>
      <c r="AN103" s="309">
        <f t="shared" si="233"/>
        <v>1102.0179820000001</v>
      </c>
      <c r="AO103" s="309">
        <f t="shared" si="233"/>
        <v>1142.271745</v>
      </c>
      <c r="AP103" s="309">
        <f t="shared" si="233"/>
        <v>1181.6380429999999</v>
      </c>
      <c r="AQ103" s="309">
        <f t="shared" si="233"/>
        <v>1220.107469</v>
      </c>
      <c r="AR103" s="309">
        <f t="shared" si="233"/>
        <v>1257.676539</v>
      </c>
      <c r="AS103" s="309">
        <f t="shared" si="233"/>
        <v>1294.3439530000001</v>
      </c>
      <c r="AT103" s="309">
        <f t="shared" si="233"/>
        <v>1330.1101960000001</v>
      </c>
      <c r="AU103" s="309">
        <f t="shared" si="233"/>
        <v>1364.977052</v>
      </c>
      <c r="AV103" s="309">
        <f t="shared" si="233"/>
        <v>0</v>
      </c>
      <c r="AW103" s="309">
        <f t="shared" si="233"/>
        <v>0</v>
      </c>
      <c r="AX103" s="309">
        <f t="shared" si="233"/>
        <v>0</v>
      </c>
      <c r="AY103" s="309">
        <f t="shared" si="233"/>
        <v>0</v>
      </c>
      <c r="AZ103" s="309">
        <f t="shared" si="233"/>
        <v>0</v>
      </c>
      <c r="BA103" s="309">
        <f t="shared" si="233"/>
        <v>0</v>
      </c>
      <c r="BB103" s="309">
        <f t="shared" si="233"/>
        <v>0</v>
      </c>
      <c r="BC103" s="309">
        <f t="shared" si="233"/>
        <v>0</v>
      </c>
      <c r="BD103" s="309">
        <f t="shared" si="233"/>
        <v>0</v>
      </c>
      <c r="BE103" s="309">
        <f t="shared" si="233"/>
        <v>0</v>
      </c>
      <c r="BF103" s="309">
        <f t="shared" si="233"/>
        <v>0</v>
      </c>
      <c r="BG103" s="309">
        <f t="shared" si="233"/>
        <v>0</v>
      </c>
      <c r="BH103" s="309">
        <f t="shared" si="233"/>
        <v>0</v>
      </c>
      <c r="BI103" s="309">
        <f t="shared" si="233"/>
        <v>0</v>
      </c>
      <c r="BJ103" s="309">
        <f t="shared" si="233"/>
        <v>0</v>
      </c>
      <c r="BK103" s="309">
        <f t="shared" si="233"/>
        <v>0</v>
      </c>
      <c r="BL103" s="309">
        <f t="shared" si="233"/>
        <v>0</v>
      </c>
      <c r="BM103" s="309">
        <f t="shared" si="233"/>
        <v>0</v>
      </c>
      <c r="BN103" s="309">
        <f t="shared" si="233"/>
        <v>0</v>
      </c>
      <c r="BO103" s="309">
        <f t="shared" si="233"/>
        <v>0</v>
      </c>
      <c r="BP103" s="309">
        <f t="shared" ref="BP103:CU103" si="234">IF(BP$1&lt;rotationlength_DF,BP$5,0)</f>
        <v>0</v>
      </c>
      <c r="BQ103" s="309">
        <f t="shared" si="234"/>
        <v>0</v>
      </c>
      <c r="BR103" s="309">
        <f t="shared" si="234"/>
        <v>0</v>
      </c>
      <c r="BS103" s="309">
        <f t="shared" si="234"/>
        <v>0</v>
      </c>
      <c r="BT103" s="309">
        <f t="shared" si="234"/>
        <v>0</v>
      </c>
      <c r="BU103" s="309">
        <f t="shared" si="234"/>
        <v>0</v>
      </c>
      <c r="BV103" s="309">
        <f t="shared" si="234"/>
        <v>0</v>
      </c>
      <c r="BW103" s="309">
        <f t="shared" si="234"/>
        <v>0</v>
      </c>
      <c r="BX103" s="309">
        <f t="shared" si="234"/>
        <v>0</v>
      </c>
      <c r="BY103" s="309">
        <f t="shared" si="234"/>
        <v>0</v>
      </c>
      <c r="BZ103" s="309">
        <f t="shared" si="234"/>
        <v>0</v>
      </c>
      <c r="CA103" s="309">
        <f t="shared" si="234"/>
        <v>0</v>
      </c>
      <c r="CB103" s="309">
        <f t="shared" si="234"/>
        <v>0</v>
      </c>
      <c r="CC103" s="309">
        <f t="shared" si="234"/>
        <v>0</v>
      </c>
      <c r="CD103" s="309">
        <f t="shared" si="234"/>
        <v>0</v>
      </c>
      <c r="CE103" s="309">
        <f t="shared" si="234"/>
        <v>0</v>
      </c>
      <c r="CF103" s="309">
        <f t="shared" si="234"/>
        <v>0</v>
      </c>
      <c r="CG103" s="309">
        <f t="shared" si="234"/>
        <v>0</v>
      </c>
      <c r="CH103" s="309">
        <f t="shared" si="234"/>
        <v>0</v>
      </c>
      <c r="CI103" s="309">
        <f t="shared" si="234"/>
        <v>0</v>
      </c>
      <c r="CJ103" s="309">
        <f t="shared" si="234"/>
        <v>0</v>
      </c>
      <c r="CK103" s="309">
        <f t="shared" si="234"/>
        <v>0</v>
      </c>
      <c r="CL103" s="309">
        <f t="shared" si="234"/>
        <v>0</v>
      </c>
      <c r="CM103" s="309">
        <f t="shared" si="234"/>
        <v>0</v>
      </c>
      <c r="CN103" s="309">
        <f t="shared" si="234"/>
        <v>0</v>
      </c>
      <c r="CO103" s="309">
        <f t="shared" si="234"/>
        <v>0</v>
      </c>
      <c r="CP103" s="309">
        <f t="shared" si="234"/>
        <v>0</v>
      </c>
      <c r="CQ103" s="309">
        <f t="shared" si="234"/>
        <v>0</v>
      </c>
      <c r="CR103" s="309">
        <f t="shared" si="234"/>
        <v>0</v>
      </c>
      <c r="CS103" s="309">
        <f t="shared" si="234"/>
        <v>0</v>
      </c>
      <c r="CT103" s="309">
        <f t="shared" si="234"/>
        <v>0</v>
      </c>
      <c r="CU103" s="309">
        <f t="shared" si="234"/>
        <v>0</v>
      </c>
      <c r="CV103" s="309">
        <f t="shared" ref="CV103:DI103" si="235">IF(CV$1&lt;rotationlength_DF,CV$5,0)</f>
        <v>0</v>
      </c>
      <c r="CW103" s="309">
        <f t="shared" si="235"/>
        <v>0</v>
      </c>
      <c r="CX103" s="309">
        <f t="shared" si="235"/>
        <v>0</v>
      </c>
      <c r="CY103" s="309">
        <f t="shared" si="235"/>
        <v>0</v>
      </c>
      <c r="CZ103" s="309">
        <f t="shared" si="235"/>
        <v>0</v>
      </c>
      <c r="DA103" s="309">
        <f t="shared" si="235"/>
        <v>0</v>
      </c>
      <c r="DB103" s="309">
        <f t="shared" si="235"/>
        <v>0</v>
      </c>
      <c r="DC103" s="309">
        <f t="shared" si="235"/>
        <v>0</v>
      </c>
      <c r="DD103" s="309">
        <f t="shared" si="235"/>
        <v>0</v>
      </c>
      <c r="DE103" s="309">
        <f t="shared" si="235"/>
        <v>0</v>
      </c>
      <c r="DF103" s="309">
        <f t="shared" si="235"/>
        <v>0</v>
      </c>
      <c r="DG103" s="309">
        <f t="shared" si="235"/>
        <v>0</v>
      </c>
      <c r="DH103" s="309">
        <f t="shared" si="235"/>
        <v>0</v>
      </c>
      <c r="DI103" s="309">
        <f t="shared" si="235"/>
        <v>0</v>
      </c>
    </row>
    <row r="104" spans="1:113" hidden="1" outlineLevel="1">
      <c r="B104" t="s">
        <v>173</v>
      </c>
      <c r="D104" s="309" cm="1">
        <f t="array" ref="D104">IF(D1&gt;=rotationlength_DF,MAX(INDEX($D$5:$DI$5,1,rotationlength_DF)*(1-propbiomassremoved_DF)*(1-(E1-rotationlength_DF-1)/10),0),0)</f>
        <v>0</v>
      </c>
      <c r="E104" s="309" cm="1">
        <f t="array" ref="E104">IF(E1&gt;=rotationlength_DF,MAX(INDEX($D$5:$DI$5,1,rotationlength_DF)*(1-propbiomassremoved_DF)*(1-(F1-rotationlength_DF-1)/10),0),0)</f>
        <v>0</v>
      </c>
      <c r="F104" s="309" cm="1">
        <f t="array" ref="F104">IF(F1&gt;=rotationlength_DF,MAX(INDEX($D$5:$DI$5,1,rotationlength_DF)*(1-propbiomassremoved_DF)*(1-(G1-rotationlength_DF-1)/10),0),0)</f>
        <v>0</v>
      </c>
      <c r="G104" s="309" cm="1">
        <f t="array" ref="G104">IF(G1&gt;=rotationlength_DF,MAX(INDEX($D$5:$DI$5,1,rotationlength_DF)*(1-propbiomassremoved_DF)*(1-(H1-rotationlength_DF-1)/10),0),0)</f>
        <v>0</v>
      </c>
      <c r="H104" s="309" cm="1">
        <f t="array" ref="H104">IF(H1&gt;=rotationlength_DF,MAX(INDEX($D$5:$DI$5,1,rotationlength_DF)*(1-propbiomassremoved_DF)*(1-(I1-rotationlength_DF-1)/10),0),0)</f>
        <v>0</v>
      </c>
      <c r="I104" s="309" cm="1">
        <f t="array" ref="I104">IF(I1&gt;=rotationlength_DF,MAX(INDEX($D$5:$DI$5,1,rotationlength_DF)*(1-propbiomassremoved_DF)*(1-(J1-rotationlength_DF-1)/10),0),0)</f>
        <v>0</v>
      </c>
      <c r="J104" s="309" cm="1">
        <f t="array" ref="J104">IF(J1&gt;=rotationlength_DF,MAX(INDEX($D$5:$DI$5,1,rotationlength_DF)*(1-propbiomassremoved_DF)*(1-(K1-rotationlength_DF-1)/10),0),0)</f>
        <v>0</v>
      </c>
      <c r="K104" s="309" cm="1">
        <f t="array" ref="K104">IF(K1&gt;=rotationlength_DF,MAX(INDEX($D$5:$DI$5,1,rotationlength_DF)*(1-propbiomassremoved_DF)*(1-(L1-rotationlength_DF-1)/10),0),0)</f>
        <v>0</v>
      </c>
      <c r="L104" s="309" cm="1">
        <f t="array" ref="L104">IF(L1&gt;=rotationlength_DF,MAX(INDEX($D$5:$DI$5,1,rotationlength_DF)*(1-propbiomassremoved_DF)*(1-(M1-rotationlength_DF-1)/10),0),0)</f>
        <v>0</v>
      </c>
      <c r="M104" s="309" cm="1">
        <f t="array" ref="M104">IF(M1&gt;=rotationlength_DF,MAX(INDEX($D$5:$DI$5,1,rotationlength_DF)*(1-propbiomassremoved_DF)*(1-(N1-rotationlength_DF-1)/10),0),0)</f>
        <v>0</v>
      </c>
      <c r="N104" s="309" cm="1">
        <f t="array" ref="N104">IF(N1&gt;=rotationlength_DF,MAX(INDEX($D$5:$DI$5,1,rotationlength_DF)*(1-propbiomassremoved_DF)*(1-(O1-rotationlength_DF-1)/10),0),0)</f>
        <v>0</v>
      </c>
      <c r="O104" s="309" cm="1">
        <f t="array" ref="O104">IF(O1&gt;=rotationlength_DF,MAX(INDEX($D$5:$DI$5,1,rotationlength_DF)*(1-propbiomassremoved_DF)*(1-(P1-rotationlength_DF-1)/10),0),0)</f>
        <v>0</v>
      </c>
      <c r="P104" s="309" cm="1">
        <f t="array" ref="P104">IF(P1&gt;=rotationlength_DF,MAX(INDEX($D$5:$DI$5,1,rotationlength_DF)*(1-propbiomassremoved_DF)*(1-(Q1-rotationlength_DF-1)/10),0),0)</f>
        <v>0</v>
      </c>
      <c r="Q104" s="309" cm="1">
        <f t="array" ref="Q104">IF(Q1&gt;=rotationlength_DF,MAX(INDEX($D$5:$DI$5,1,rotationlength_DF)*(1-propbiomassremoved_DF)*(1-(R1-rotationlength_DF-1)/10),0),0)</f>
        <v>0</v>
      </c>
      <c r="R104" s="309" cm="1">
        <f t="array" ref="R104">IF(R1&gt;=rotationlength_DF,MAX(INDEX($D$5:$DI$5,1,rotationlength_DF)*(1-propbiomassremoved_DF)*(1-(S1-rotationlength_DF-1)/10),0),0)</f>
        <v>0</v>
      </c>
      <c r="S104" s="309" cm="1">
        <f t="array" ref="S104">IF(S1&gt;=rotationlength_DF,MAX(INDEX($D$5:$DI$5,1,rotationlength_DF)*(1-propbiomassremoved_DF)*(1-(T1-rotationlength_DF-1)/10),0),0)</f>
        <v>0</v>
      </c>
      <c r="T104" s="309" cm="1">
        <f t="array" ref="T104">IF(T1&gt;=rotationlength_DF,MAX(INDEX($D$5:$DI$5,1,rotationlength_DF)*(1-propbiomassremoved_DF)*(1-(U1-rotationlength_DF-1)/10),0),0)</f>
        <v>0</v>
      </c>
      <c r="U104" s="309" cm="1">
        <f t="array" ref="U104">IF(U1&gt;=rotationlength_DF,MAX(INDEX($D$5:$DI$5,1,rotationlength_DF)*(1-propbiomassremoved_DF)*(1-(V1-rotationlength_DF-1)/10),0),0)</f>
        <v>0</v>
      </c>
      <c r="V104" s="309" cm="1">
        <f t="array" ref="V104">IF(V1&gt;=rotationlength_DF,MAX(INDEX($D$5:$DI$5,1,rotationlength_DF)*(1-propbiomassremoved_DF)*(1-(W1-rotationlength_DF-1)/10),0),0)</f>
        <v>0</v>
      </c>
      <c r="W104" s="309" cm="1">
        <f t="array" ref="W104">IF(W1&gt;=rotationlength_DF,MAX(INDEX($D$5:$DI$5,1,rotationlength_DF)*(1-propbiomassremoved_DF)*(1-(X1-rotationlength_DF-1)/10),0),0)</f>
        <v>0</v>
      </c>
      <c r="X104" s="309" cm="1">
        <f t="array" ref="X104">IF(X1&gt;=rotationlength_DF,MAX(INDEX($D$5:$DI$5,1,rotationlength_DF)*(1-propbiomassremoved_DF)*(1-(Y1-rotationlength_DF-1)/10),0),0)</f>
        <v>0</v>
      </c>
      <c r="Y104" s="309" cm="1">
        <f t="array" ref="Y104">IF(Y1&gt;=rotationlength_DF,MAX(INDEX($D$5:$DI$5,1,rotationlength_DF)*(1-propbiomassremoved_DF)*(1-(Z1-rotationlength_DF-1)/10),0),0)</f>
        <v>0</v>
      </c>
      <c r="Z104" s="309" cm="1">
        <f t="array" ref="Z104">IF(Z1&gt;=rotationlength_DF,MAX(INDEX($D$5:$DI$5,1,rotationlength_DF)*(1-propbiomassremoved_DF)*(1-(AA1-rotationlength_DF-1)/10),0),0)</f>
        <v>0</v>
      </c>
      <c r="AA104" s="309" cm="1">
        <f t="array" ref="AA104">IF(AA1&gt;=rotationlength_DF,MAX(INDEX($D$5:$DI$5,1,rotationlength_DF)*(1-propbiomassremoved_DF)*(1-(AB1-rotationlength_DF-1)/10),0),0)</f>
        <v>0</v>
      </c>
      <c r="AB104" s="309" cm="1">
        <f t="array" ref="AB104">IF(AB1&gt;=rotationlength_DF,MAX(INDEX($D$5:$DI$5,1,rotationlength_DF)*(1-propbiomassremoved_DF)*(1-(AC1-rotationlength_DF-1)/10),0),0)</f>
        <v>0</v>
      </c>
      <c r="AC104" s="309" cm="1">
        <f t="array" ref="AC104">IF(AC1&gt;=rotationlength_DF,MAX(INDEX($D$5:$DI$5,1,rotationlength_DF)*(1-propbiomassremoved_DF)*(1-(AD1-rotationlength_DF-1)/10),0),0)</f>
        <v>0</v>
      </c>
      <c r="AD104" s="309" cm="1">
        <f t="array" ref="AD104">IF(AD1&gt;=rotationlength_DF,MAX(INDEX($D$5:$DI$5,1,rotationlength_DF)*(1-propbiomassremoved_DF)*(1-(AE1-rotationlength_DF-1)/10),0),0)</f>
        <v>0</v>
      </c>
      <c r="AE104" s="309" cm="1">
        <f t="array" ref="AE104">IF(AE1&gt;=rotationlength_DF,MAX(INDEX($D$5:$DI$5,1,rotationlength_DF)*(1-propbiomassremoved_DF)*(1-(AF1-rotationlength_DF-1)/10),0),0)</f>
        <v>0</v>
      </c>
      <c r="AF104" s="309" cm="1">
        <f t="array" ref="AF104">IF(AF1&gt;=rotationlength_DF,MAX(INDEX($D$5:$DI$5,1,rotationlength_DF)*(1-propbiomassremoved_DF)*(1-(AG1-rotationlength_DF-1)/10),0),0)</f>
        <v>0</v>
      </c>
      <c r="AG104" s="309" cm="1">
        <f t="array" ref="AG104">IF(AG1&gt;=rotationlength_DF,MAX(INDEX($D$5:$DI$5,1,rotationlength_DF)*(1-propbiomassremoved_DF)*(1-(AH1-rotationlength_DF-1)/10),0),0)</f>
        <v>0</v>
      </c>
      <c r="AH104" s="309" cm="1">
        <f t="array" ref="AH104">IF(AH1&gt;=rotationlength_DF,MAX(INDEX($D$5:$DI$5,1,rotationlength_DF)*(1-propbiomassremoved_DF)*(1-(AI1-rotationlength_DF-1)/10),0),0)</f>
        <v>0</v>
      </c>
      <c r="AI104" s="309" cm="1">
        <f t="array" ref="AI104">IF(AI1&gt;=rotationlength_DF,MAX(INDEX($D$5:$DI$5,1,rotationlength_DF)*(1-propbiomassremoved_DF)*(1-(AJ1-rotationlength_DF-1)/10),0),0)</f>
        <v>0</v>
      </c>
      <c r="AJ104" s="309" cm="1">
        <f t="array" ref="AJ104">IF(AJ1&gt;=rotationlength_DF,MAX(INDEX($D$5:$DI$5,1,rotationlength_DF)*(1-propbiomassremoved_DF)*(1-(AK1-rotationlength_DF-1)/10),0),0)</f>
        <v>0</v>
      </c>
      <c r="AK104" s="309" cm="1">
        <f t="array" ref="AK104">IF(AK1&gt;=rotationlength_DF,MAX(INDEX($D$5:$DI$5,1,rotationlength_DF)*(1-propbiomassremoved_DF)*(1-(AL1-rotationlength_DF-1)/10),0),0)</f>
        <v>0</v>
      </c>
      <c r="AL104" s="309" cm="1">
        <f t="array" ref="AL104">IF(AL1&gt;=rotationlength_DF,MAX(INDEX($D$5:$DI$5,1,rotationlength_DF)*(1-propbiomassremoved_DF)*(1-(AM1-rotationlength_DF-1)/10),0),0)</f>
        <v>0</v>
      </c>
      <c r="AM104" s="309" cm="1">
        <f t="array" ref="AM104">IF(AM1&gt;=rotationlength_DF,MAX(INDEX($D$5:$DI$5,1,rotationlength_DF)*(1-propbiomassremoved_DF)*(1-(AN1-rotationlength_DF-1)/10),0),0)</f>
        <v>0</v>
      </c>
      <c r="AN104" s="309" cm="1">
        <f t="array" ref="AN104">IF(AN1&gt;=rotationlength_DF,MAX(INDEX($D$5:$DI$5,1,rotationlength_DF)*(1-propbiomassremoved_DF)*(1-(AO1-rotationlength_DF-1)/10),0),0)</f>
        <v>0</v>
      </c>
      <c r="AO104" s="309" cm="1">
        <f t="array" ref="AO104">IF(AO1&gt;=rotationlength_DF,MAX(INDEX($D$5:$DI$5,1,rotationlength_DF)*(1-propbiomassremoved_DF)*(1-(AP1-rotationlength_DF-1)/10),0),0)</f>
        <v>0</v>
      </c>
      <c r="AP104" s="309" cm="1">
        <f t="array" ref="AP104">IF(AP1&gt;=rotationlength_DF,MAX(INDEX($D$5:$DI$5,1,rotationlength_DF)*(1-propbiomassremoved_DF)*(1-(AQ1-rotationlength_DF-1)/10),0),0)</f>
        <v>0</v>
      </c>
      <c r="AQ104" s="309" cm="1">
        <f t="array" ref="AQ104">IF(AQ1&gt;=rotationlength_DF,MAX(INDEX($D$5:$DI$5,1,rotationlength_DF)*(1-propbiomassremoved_DF)*(1-(AR1-rotationlength_DF-1)/10),0),0)</f>
        <v>0</v>
      </c>
      <c r="AR104" s="309" cm="1">
        <f t="array" ref="AR104">IF(AR1&gt;=rotationlength_DF,MAX(INDEX($D$5:$DI$5,1,rotationlength_DF)*(1-propbiomassremoved_DF)*(1-(AS1-rotationlength_DF-1)/10),0),0)</f>
        <v>0</v>
      </c>
      <c r="AS104" s="309" cm="1">
        <f t="array" ref="AS104">IF(AS1&gt;=rotationlength_DF,MAX(INDEX($D$5:$DI$5,1,rotationlength_DF)*(1-propbiomassremoved_DF)*(1-(AT1-rotationlength_DF-1)/10),0),0)</f>
        <v>0</v>
      </c>
      <c r="AT104" s="309" cm="1">
        <f t="array" ref="AT104">IF(AT1&gt;=rotationlength_DF,MAX(INDEX($D$5:$DI$5,1,rotationlength_DF)*(1-propbiomassremoved_DF)*(1-(AU1-rotationlength_DF-1)/10),0),0)</f>
        <v>0</v>
      </c>
      <c r="AU104" s="309" cm="1">
        <f t="array" ref="AU104">IF(AU1&gt;=rotationlength_DF,MAX(INDEX($D$5:$DI$5,1,rotationlength_DF)*(1-propbiomassremoved_DF)*(1-(AV1-rotationlength_DF-1)/10),0),0)</f>
        <v>0</v>
      </c>
      <c r="AV104" s="309" cm="1">
        <f t="array" ref="AV104">IF(AV1&gt;=rotationlength_DF,MAX(INDEX($D$5:$DI$5,1,rotationlength_DF)*(1-propbiomassremoved_DF)*(1-(AW1-rotationlength_DF-1)/10),0),0)</f>
        <v>477.74196819999997</v>
      </c>
      <c r="AW104" s="309" cm="1">
        <f t="array" ref="AW104">IF(AW1&gt;=rotationlength_DF,MAX(INDEX($D$5:$DI$5,1,rotationlength_DF)*(1-propbiomassremoved_DF)*(1-(AX1-rotationlength_DF-1)/10),0),0)</f>
        <v>429.96777137999999</v>
      </c>
      <c r="AX104" s="309" cm="1">
        <f t="array" ref="AX104">IF(AX1&gt;=rotationlength_DF,MAX(INDEX($D$5:$DI$5,1,rotationlength_DF)*(1-propbiomassremoved_DF)*(1-(AY1-rotationlength_DF-1)/10),0),0)</f>
        <v>382.19357456</v>
      </c>
      <c r="AY104" s="309" cm="1">
        <f t="array" ref="AY104">IF(AY1&gt;=rotationlength_DF,MAX(INDEX($D$5:$DI$5,1,rotationlength_DF)*(1-propbiomassremoved_DF)*(1-(AZ1-rotationlength_DF-1)/10),0),0)</f>
        <v>334.41937773999996</v>
      </c>
      <c r="AZ104" s="309" cm="1">
        <f t="array" ref="AZ104">IF(AZ1&gt;=rotationlength_DF,MAX(INDEX($D$5:$DI$5,1,rotationlength_DF)*(1-propbiomassremoved_DF)*(1-(BA1-rotationlength_DF-1)/10),0),0)</f>
        <v>286.64518091999997</v>
      </c>
      <c r="BA104" s="309" cm="1">
        <f t="array" ref="BA104">IF(BA1&gt;=rotationlength_DF,MAX(INDEX($D$5:$DI$5,1,rotationlength_DF)*(1-propbiomassremoved_DF)*(1-(BB1-rotationlength_DF-1)/10),0),0)</f>
        <v>238.87098409999999</v>
      </c>
      <c r="BB104" s="309" cm="1">
        <f t="array" ref="BB104">IF(BB1&gt;=rotationlength_DF,MAX(INDEX($D$5:$DI$5,1,rotationlength_DF)*(1-propbiomassremoved_DF)*(1-(BC1-rotationlength_DF-1)/10),0),0)</f>
        <v>191.09678728</v>
      </c>
      <c r="BC104" s="309" cm="1">
        <f t="array" ref="BC104">IF(BC1&gt;=rotationlength_DF,MAX(INDEX($D$5:$DI$5,1,rotationlength_DF)*(1-propbiomassremoved_DF)*(1-(BD1-rotationlength_DF-1)/10),0),0)</f>
        <v>143.32259046000001</v>
      </c>
      <c r="BD104" s="309" cm="1">
        <f t="array" ref="BD104">IF(BD1&gt;=rotationlength_DF,MAX(INDEX($D$5:$DI$5,1,rotationlength_DF)*(1-propbiomassremoved_DF)*(1-(BE1-rotationlength_DF-1)/10),0),0)</f>
        <v>95.548393639999972</v>
      </c>
      <c r="BE104" s="309" cm="1">
        <f t="array" ref="BE104">IF(BE1&gt;=rotationlength_DF,MAX(INDEX($D$5:$DI$5,1,rotationlength_DF)*(1-propbiomassremoved_DF)*(1-(BF1-rotationlength_DF-1)/10),0),0)</f>
        <v>47.774196819999986</v>
      </c>
      <c r="BF104" s="309" cm="1">
        <f t="array" ref="BF104">IF(BF1&gt;=rotationlength_DF,MAX(INDEX($D$5:$DI$5,1,rotationlength_DF)*(1-propbiomassremoved_DF)*(1-(BG1-rotationlength_DF-1)/10),0),0)</f>
        <v>0</v>
      </c>
      <c r="BG104" s="309" cm="1">
        <f t="array" ref="BG104">IF(BG1&gt;=rotationlength_DF,MAX(INDEX($D$5:$DI$5,1,rotationlength_DF)*(1-propbiomassremoved_DF)*(1-(BH1-rotationlength_DF-1)/10),0),0)</f>
        <v>0</v>
      </c>
      <c r="BH104" s="309" cm="1">
        <f t="array" ref="BH104">IF(BH1&gt;=rotationlength_DF,MAX(INDEX($D$5:$DI$5,1,rotationlength_DF)*(1-propbiomassremoved_DF)*(1-(BI1-rotationlength_DF-1)/10),0),0)</f>
        <v>0</v>
      </c>
      <c r="BI104" s="309" cm="1">
        <f t="array" ref="BI104">IF(BI1&gt;=rotationlength_DF,MAX(INDEX($D$5:$DI$5,1,rotationlength_DF)*(1-propbiomassremoved_DF)*(1-(BJ1-rotationlength_DF-1)/10),0),0)</f>
        <v>0</v>
      </c>
      <c r="BJ104" s="309" cm="1">
        <f t="array" ref="BJ104">IF(BJ1&gt;=rotationlength_DF,MAX(INDEX($D$5:$DI$5,1,rotationlength_DF)*(1-propbiomassremoved_DF)*(1-(BK1-rotationlength_DF-1)/10),0),0)</f>
        <v>0</v>
      </c>
      <c r="BK104" s="309" cm="1">
        <f t="array" ref="BK104">IF(BK1&gt;=rotationlength_DF,MAX(INDEX($D$5:$DI$5,1,rotationlength_DF)*(1-propbiomassremoved_DF)*(1-(BL1-rotationlength_DF-1)/10),0),0)</f>
        <v>0</v>
      </c>
      <c r="BL104" s="309" cm="1">
        <f t="array" ref="BL104">IF(BL1&gt;=rotationlength_DF,MAX(INDEX($D$5:$DI$5,1,rotationlength_DF)*(1-propbiomassremoved_DF)*(1-(BM1-rotationlength_DF-1)/10),0),0)</f>
        <v>0</v>
      </c>
      <c r="BM104" s="309" cm="1">
        <f t="array" ref="BM104">IF(BM1&gt;=rotationlength_DF,MAX(INDEX($D$5:$DI$5,1,rotationlength_DF)*(1-propbiomassremoved_DF)*(1-(BN1-rotationlength_DF-1)/10),0),0)</f>
        <v>0</v>
      </c>
      <c r="BN104" s="309" cm="1">
        <f t="array" ref="BN104">IF(BN1&gt;=rotationlength_DF,MAX(INDEX($D$5:$DI$5,1,rotationlength_DF)*(1-propbiomassremoved_DF)*(1-(BO1-rotationlength_DF-1)/10),0),0)</f>
        <v>0</v>
      </c>
      <c r="BO104" s="309" cm="1">
        <f t="array" ref="BO104">IF(BO1&gt;=rotationlength_DF,MAX(INDEX($D$5:$DI$5,1,rotationlength_DF)*(1-propbiomassremoved_DF)*(1-(BP1-rotationlength_DF-1)/10),0),0)</f>
        <v>0</v>
      </c>
      <c r="BP104" s="309" cm="1">
        <f t="array" ref="BP104">IF(BP1&gt;=rotationlength_DF,MAX(INDEX($D$5:$DI$5,1,rotationlength_DF)*(1-propbiomassremoved_DF)*(1-(BQ1-rotationlength_DF-1)/10),0),0)</f>
        <v>0</v>
      </c>
      <c r="BQ104" s="309" cm="1">
        <f t="array" ref="BQ104">IF(BQ1&gt;=rotationlength_DF,MAX(INDEX($D$5:$DI$5,1,rotationlength_DF)*(1-propbiomassremoved_DF)*(1-(BR1-rotationlength_DF-1)/10),0),0)</f>
        <v>0</v>
      </c>
      <c r="BR104" s="309" cm="1">
        <f t="array" ref="BR104">IF(BR1&gt;=rotationlength_DF,MAX(INDEX($D$5:$DI$5,1,rotationlength_DF)*(1-propbiomassremoved_DF)*(1-(BS1-rotationlength_DF-1)/10),0),0)</f>
        <v>0</v>
      </c>
      <c r="BS104" s="309" cm="1">
        <f t="array" ref="BS104">IF(BS1&gt;=rotationlength_DF,MAX(INDEX($D$5:$DI$5,1,rotationlength_DF)*(1-propbiomassremoved_DF)*(1-(BT1-rotationlength_DF-1)/10),0),0)</f>
        <v>0</v>
      </c>
      <c r="BT104" s="309" cm="1">
        <f t="array" ref="BT104">IF(BT1&gt;=rotationlength_DF,MAX(INDEX($D$5:$DI$5,1,rotationlength_DF)*(1-propbiomassremoved_DF)*(1-(BU1-rotationlength_DF-1)/10),0),0)</f>
        <v>0</v>
      </c>
      <c r="BU104" s="309" cm="1">
        <f t="array" ref="BU104">IF(BU1&gt;=rotationlength_DF,MAX(INDEX($D$5:$DI$5,1,rotationlength_DF)*(1-propbiomassremoved_DF)*(1-(BV1-rotationlength_DF-1)/10),0),0)</f>
        <v>0</v>
      </c>
      <c r="BV104" s="309" cm="1">
        <f t="array" ref="BV104">IF(BV1&gt;=rotationlength_DF,MAX(INDEX($D$5:$DI$5,1,rotationlength_DF)*(1-propbiomassremoved_DF)*(1-(BW1-rotationlength_DF-1)/10),0),0)</f>
        <v>0</v>
      </c>
      <c r="BW104" s="309" cm="1">
        <f t="array" ref="BW104">IF(BW1&gt;=rotationlength_DF,MAX(INDEX($D$5:$DI$5,1,rotationlength_DF)*(1-propbiomassremoved_DF)*(1-(BX1-rotationlength_DF-1)/10),0),0)</f>
        <v>0</v>
      </c>
      <c r="BX104" s="309" cm="1">
        <f t="array" ref="BX104">IF(BX1&gt;=rotationlength_DF,MAX(INDEX($D$5:$DI$5,1,rotationlength_DF)*(1-propbiomassremoved_DF)*(1-(BY1-rotationlength_DF-1)/10),0),0)</f>
        <v>0</v>
      </c>
      <c r="BY104" s="309" cm="1">
        <f t="array" ref="BY104">IF(BY1&gt;=rotationlength_DF,MAX(INDEX($D$5:$DI$5,1,rotationlength_DF)*(1-propbiomassremoved_DF)*(1-(BZ1-rotationlength_DF-1)/10),0),0)</f>
        <v>0</v>
      </c>
      <c r="BZ104" s="309" cm="1">
        <f t="array" ref="BZ104">IF(BZ1&gt;=rotationlength_DF,MAX(INDEX($D$5:$DI$5,1,rotationlength_DF)*(1-propbiomassremoved_DF)*(1-(CA1-rotationlength_DF-1)/10),0),0)</f>
        <v>0</v>
      </c>
      <c r="CA104" s="309" cm="1">
        <f t="array" ref="CA104">IF(CA1&gt;=rotationlength_DF,MAX(INDEX($D$5:$DI$5,1,rotationlength_DF)*(1-propbiomassremoved_DF)*(1-(CB1-rotationlength_DF-1)/10),0),0)</f>
        <v>0</v>
      </c>
      <c r="CB104" s="309" cm="1">
        <f t="array" ref="CB104">IF(CB1&gt;=rotationlength_DF,MAX(INDEX($D$5:$DI$5,1,rotationlength_DF)*(1-propbiomassremoved_DF)*(1-(CC1-rotationlength_DF-1)/10),0),0)</f>
        <v>0</v>
      </c>
      <c r="CC104" s="309" cm="1">
        <f t="array" ref="CC104">IF(CC1&gt;=rotationlength_DF,MAX(INDEX($D$5:$DI$5,1,rotationlength_DF)*(1-propbiomassremoved_DF)*(1-(CD1-rotationlength_DF-1)/10),0),0)</f>
        <v>0</v>
      </c>
      <c r="CD104" s="309" cm="1">
        <f t="array" ref="CD104">IF(CD1&gt;=rotationlength_DF,MAX(INDEX($D$5:$DI$5,1,rotationlength_DF)*(1-propbiomassremoved_DF)*(1-(CE1-rotationlength_DF-1)/10),0),0)</f>
        <v>0</v>
      </c>
      <c r="CE104" s="309" cm="1">
        <f t="array" ref="CE104">IF(CE1&gt;=rotationlength_DF,MAX(INDEX($D$5:$DI$5,1,rotationlength_DF)*(1-propbiomassremoved_DF)*(1-(CF1-rotationlength_DF-1)/10),0),0)</f>
        <v>0</v>
      </c>
      <c r="CF104" s="309" cm="1">
        <f t="array" ref="CF104">IF(CF1&gt;=rotationlength_DF,MAX(INDEX($D$5:$DI$5,1,rotationlength_DF)*(1-propbiomassremoved_DF)*(1-(CG1-rotationlength_DF-1)/10),0),0)</f>
        <v>0</v>
      </c>
      <c r="CG104" s="309" cm="1">
        <f t="array" ref="CG104">IF(CG1&gt;=rotationlength_DF,MAX(INDEX($D$5:$DI$5,1,rotationlength_DF)*(1-propbiomassremoved_DF)*(1-(CH1-rotationlength_DF-1)/10),0),0)</f>
        <v>0</v>
      </c>
      <c r="CH104" s="309" cm="1">
        <f t="array" ref="CH104">IF(CH1&gt;=rotationlength_DF,MAX(INDEX($D$5:$DI$5,1,rotationlength_DF)*(1-propbiomassremoved_DF)*(1-(CI1-rotationlength_DF-1)/10),0),0)</f>
        <v>0</v>
      </c>
      <c r="CI104" s="309" cm="1">
        <f t="array" ref="CI104">IF(CI1&gt;=rotationlength_DF,MAX(INDEX($D$5:$DI$5,1,rotationlength_DF)*(1-propbiomassremoved_DF)*(1-(CJ1-rotationlength_DF-1)/10),0),0)</f>
        <v>0</v>
      </c>
      <c r="CJ104" s="309" cm="1">
        <f t="array" ref="CJ104">IF(CJ1&gt;=rotationlength_DF,MAX(INDEX($D$5:$DI$5,1,rotationlength_DF)*(1-propbiomassremoved_DF)*(1-(CK1-rotationlength_DF-1)/10),0),0)</f>
        <v>0</v>
      </c>
      <c r="CK104" s="309" cm="1">
        <f t="array" ref="CK104">IF(CK1&gt;=rotationlength_DF,MAX(INDEX($D$5:$DI$5,1,rotationlength_DF)*(1-propbiomassremoved_DF)*(1-(CL1-rotationlength_DF-1)/10),0),0)</f>
        <v>0</v>
      </c>
      <c r="CL104" s="309" cm="1">
        <f t="array" ref="CL104">IF(CL1&gt;=rotationlength_DF,MAX(INDEX($D$5:$DI$5,1,rotationlength_DF)*(1-propbiomassremoved_DF)*(1-(CM1-rotationlength_DF-1)/10),0),0)</f>
        <v>0</v>
      </c>
      <c r="CM104" s="309" cm="1">
        <f t="array" ref="CM104">IF(CM1&gt;=rotationlength_DF,MAX(INDEX($D$5:$DI$5,1,rotationlength_DF)*(1-propbiomassremoved_DF)*(1-(CN1-rotationlength_DF-1)/10),0),0)</f>
        <v>0</v>
      </c>
      <c r="CN104" s="309" cm="1">
        <f t="array" ref="CN104">IF(CN1&gt;=rotationlength_DF,MAX(INDEX($D$5:$DI$5,1,rotationlength_DF)*(1-propbiomassremoved_DF)*(1-(CO1-rotationlength_DF-1)/10),0),0)</f>
        <v>0</v>
      </c>
      <c r="CO104" s="309" cm="1">
        <f t="array" ref="CO104">IF(CO1&gt;=rotationlength_DF,MAX(INDEX($D$5:$DI$5,1,rotationlength_DF)*(1-propbiomassremoved_DF)*(1-(CP1-rotationlength_DF-1)/10),0),0)</f>
        <v>0</v>
      </c>
      <c r="CP104" s="309" cm="1">
        <f t="array" ref="CP104">IF(CP1&gt;=rotationlength_DF,MAX(INDEX($D$5:$DI$5,1,rotationlength_DF)*(1-propbiomassremoved_DF)*(1-(CQ1-rotationlength_DF-1)/10),0),0)</f>
        <v>0</v>
      </c>
      <c r="CQ104" s="309" cm="1">
        <f t="array" ref="CQ104">IF(CQ1&gt;=rotationlength_DF,MAX(INDEX($D$5:$DI$5,1,rotationlength_DF)*(1-propbiomassremoved_DF)*(1-(CR1-rotationlength_DF-1)/10),0),0)</f>
        <v>0</v>
      </c>
      <c r="CR104" s="309" cm="1">
        <f t="array" ref="CR104">IF(CR1&gt;=rotationlength_DF,MAX(INDEX($D$5:$DI$5,1,rotationlength_DF)*(1-propbiomassremoved_DF)*(1-(CS1-rotationlength_DF-1)/10),0),0)</f>
        <v>0</v>
      </c>
      <c r="CS104" s="309" cm="1">
        <f t="array" ref="CS104">IF(CS1&gt;=rotationlength_DF,MAX(INDEX($D$5:$DI$5,1,rotationlength_DF)*(1-propbiomassremoved_DF)*(1-(CT1-rotationlength_DF-1)/10),0),0)</f>
        <v>0</v>
      </c>
      <c r="CT104" s="309" cm="1">
        <f t="array" ref="CT104">IF(CT1&gt;=rotationlength_DF,MAX(INDEX($D$5:$DI$5,1,rotationlength_DF)*(1-propbiomassremoved_DF)*(1-(CU1-rotationlength_DF-1)/10),0),0)</f>
        <v>0</v>
      </c>
      <c r="CU104" s="309" cm="1">
        <f t="array" ref="CU104">IF(CU1&gt;=rotationlength_DF,MAX(INDEX($D$5:$DI$5,1,rotationlength_DF)*(1-propbiomassremoved_DF)*(1-(CV1-rotationlength_DF-1)/10),0),0)</f>
        <v>0</v>
      </c>
      <c r="CV104" s="309" cm="1">
        <f t="array" ref="CV104">IF(CV1&gt;=rotationlength_DF,MAX(INDEX($D$5:$DI$5,1,rotationlength_DF)*(1-propbiomassremoved_DF)*(1-(CW1-rotationlength_DF-1)/10),0),0)</f>
        <v>0</v>
      </c>
      <c r="CW104" s="309" cm="1">
        <f t="array" ref="CW104">IF(CW1&gt;=rotationlength_DF,MAX(INDEX($D$5:$DI$5,1,rotationlength_DF)*(1-propbiomassremoved_DF)*(1-(CX1-rotationlength_DF-1)/10),0),0)</f>
        <v>0</v>
      </c>
      <c r="CX104" s="309" cm="1">
        <f t="array" ref="CX104">IF(CX1&gt;=rotationlength_DF,MAX(INDEX($D$5:$DI$5,1,rotationlength_DF)*(1-propbiomassremoved_DF)*(1-(CY1-rotationlength_DF-1)/10),0),0)</f>
        <v>0</v>
      </c>
      <c r="CY104" s="309" cm="1">
        <f t="array" ref="CY104">IF(CY1&gt;=rotationlength_DF,MAX(INDEX($D$5:$DI$5,1,rotationlength_DF)*(1-propbiomassremoved_DF)*(1-(CZ1-rotationlength_DF-1)/10),0),0)</f>
        <v>0</v>
      </c>
      <c r="CZ104" s="309" cm="1">
        <f t="array" ref="CZ104">IF(CZ1&gt;=rotationlength_DF,MAX(INDEX($D$5:$DI$5,1,rotationlength_DF)*(1-propbiomassremoved_DF)*(1-(DA1-rotationlength_DF-1)/10),0),0)</f>
        <v>0</v>
      </c>
      <c r="DA104" s="309" cm="1">
        <f t="array" ref="DA104">IF(DA1&gt;=rotationlength_DF,MAX(INDEX($D$5:$DI$5,1,rotationlength_DF)*(1-propbiomassremoved_DF)*(1-(DB1-rotationlength_DF-1)/10),0),0)</f>
        <v>0</v>
      </c>
      <c r="DB104" s="309" cm="1">
        <f t="array" ref="DB104">IF(DB1&gt;=rotationlength_DF,MAX(INDEX($D$5:$DI$5,1,rotationlength_DF)*(1-propbiomassremoved_DF)*(1-(DC1-rotationlength_DF-1)/10),0),0)</f>
        <v>0</v>
      </c>
      <c r="DC104" s="309" cm="1">
        <f t="array" ref="DC104">IF(DC1&gt;=rotationlength_DF,MAX(INDEX($D$5:$DI$5,1,rotationlength_DF)*(1-propbiomassremoved_DF)*(1-(DD1-rotationlength_DF-1)/10),0),0)</f>
        <v>0</v>
      </c>
      <c r="DD104" s="309" cm="1">
        <f t="array" ref="DD104">IF(DD1&gt;=rotationlength_DF,MAX(INDEX($D$5:$DI$5,1,rotationlength_DF)*(1-propbiomassremoved_DF)*(1-(DE1-rotationlength_DF-1)/10),0),0)</f>
        <v>0</v>
      </c>
      <c r="DE104" s="309" cm="1">
        <f t="array" ref="DE104">IF(DE1&gt;=rotationlength_DF,MAX(INDEX($D$5:$DI$5,1,rotationlength_DF)*(1-propbiomassremoved_DF)*(1-(DF1-rotationlength_DF-1)/10),0),0)</f>
        <v>0</v>
      </c>
      <c r="DF104" s="309" cm="1">
        <f t="array" ref="DF104">IF(DF1&gt;=rotationlength_DF,MAX(INDEX($D$5:$DI$5,1,rotationlength_DF)*(1-propbiomassremoved_DF)*(1-(DG1-rotationlength_DF-1)/10),0),0)</f>
        <v>0</v>
      </c>
      <c r="DG104" s="309" cm="1">
        <f t="array" ref="DG104">IF(DG1&gt;=rotationlength_DF,MAX(INDEX($D$5:$DI$5,1,rotationlength_DF)*(1-propbiomassremoved_DF)*(1-(DH1-rotationlength_DF-1)/10),0),0)</f>
        <v>0</v>
      </c>
      <c r="DH104" s="309" cm="1">
        <f t="array" ref="DH104">IF(DH1&gt;=rotationlength_DF,MAX(INDEX($D$5:$DI$5,1,rotationlength_DF)*(1-propbiomassremoved_DF)*(1-(DI1-rotationlength_DF-1)/10),0),0)</f>
        <v>0</v>
      </c>
      <c r="DI104" s="309" cm="1">
        <f t="array" ref="DI104">IF(DI1&gt;=rotationlength_DF,MAX(INDEX($D$5:$DI$5,1,rotationlength_DF)*(1-propbiomassremoved_DF)*(1-(DJ1-rotationlength_DF-1)/10),0),0)</f>
        <v>2675.3550219199997</v>
      </c>
    </row>
    <row r="105" spans="1:113" hidden="1" outlineLevel="1">
      <c r="B105" t="s">
        <v>174</v>
      </c>
      <c r="D105" s="334">
        <f t="shared" ref="D105:AI105" ca="1" si="236">IF(D$1&lt;SUM(rotationlength_DF,replantlag_DF),0,OFFSET($D103,0,D$1-SUM(rotationlength_DF,replantlag_DF)))</f>
        <v>0</v>
      </c>
      <c r="E105" s="334">
        <f t="shared" ca="1" si="236"/>
        <v>0</v>
      </c>
      <c r="F105" s="334">
        <f t="shared" ca="1" si="236"/>
        <v>0</v>
      </c>
      <c r="G105" s="334">
        <f t="shared" ca="1" si="236"/>
        <v>0</v>
      </c>
      <c r="H105" s="334">
        <f t="shared" ca="1" si="236"/>
        <v>0</v>
      </c>
      <c r="I105" s="334">
        <f t="shared" ca="1" si="236"/>
        <v>0</v>
      </c>
      <c r="J105" s="334">
        <f t="shared" ca="1" si="236"/>
        <v>0</v>
      </c>
      <c r="K105" s="334">
        <f t="shared" ca="1" si="236"/>
        <v>0</v>
      </c>
      <c r="L105" s="334">
        <f t="shared" ca="1" si="236"/>
        <v>0</v>
      </c>
      <c r="M105" s="334">
        <f t="shared" ca="1" si="236"/>
        <v>0</v>
      </c>
      <c r="N105" s="334">
        <f t="shared" ca="1" si="236"/>
        <v>0</v>
      </c>
      <c r="O105" s="334">
        <f t="shared" ca="1" si="236"/>
        <v>0</v>
      </c>
      <c r="P105" s="334">
        <f t="shared" ca="1" si="236"/>
        <v>0</v>
      </c>
      <c r="Q105" s="334">
        <f t="shared" ca="1" si="236"/>
        <v>0</v>
      </c>
      <c r="R105" s="334">
        <f t="shared" ca="1" si="236"/>
        <v>0</v>
      </c>
      <c r="S105" s="334">
        <f t="shared" ca="1" si="236"/>
        <v>0</v>
      </c>
      <c r="T105" s="334">
        <f t="shared" ca="1" si="236"/>
        <v>0</v>
      </c>
      <c r="U105" s="334">
        <f t="shared" ca="1" si="236"/>
        <v>0</v>
      </c>
      <c r="V105" s="334">
        <f t="shared" ca="1" si="236"/>
        <v>0</v>
      </c>
      <c r="W105" s="334">
        <f t="shared" ca="1" si="236"/>
        <v>0</v>
      </c>
      <c r="X105" s="334">
        <f t="shared" ca="1" si="236"/>
        <v>0</v>
      </c>
      <c r="Y105" s="334">
        <f t="shared" ca="1" si="236"/>
        <v>0</v>
      </c>
      <c r="Z105" s="334">
        <f t="shared" ca="1" si="236"/>
        <v>0</v>
      </c>
      <c r="AA105" s="334">
        <f t="shared" ca="1" si="236"/>
        <v>0</v>
      </c>
      <c r="AB105" s="334">
        <f t="shared" ca="1" si="236"/>
        <v>0</v>
      </c>
      <c r="AC105" s="334">
        <f t="shared" ca="1" si="236"/>
        <v>0</v>
      </c>
      <c r="AD105" s="334">
        <f t="shared" ca="1" si="236"/>
        <v>0</v>
      </c>
      <c r="AE105" s="334">
        <f t="shared" ca="1" si="236"/>
        <v>0</v>
      </c>
      <c r="AF105" s="334">
        <f t="shared" ca="1" si="236"/>
        <v>0</v>
      </c>
      <c r="AG105" s="334">
        <f t="shared" ca="1" si="236"/>
        <v>0</v>
      </c>
      <c r="AH105" s="334">
        <f t="shared" ca="1" si="236"/>
        <v>0</v>
      </c>
      <c r="AI105" s="334">
        <f t="shared" ca="1" si="236"/>
        <v>0</v>
      </c>
      <c r="AJ105" s="334">
        <f t="shared" ref="AJ105:BO105" ca="1" si="237">IF(AJ$1&lt;SUM(rotationlength_DF,replantlag_DF),0,OFFSET($D103,0,AJ$1-SUM(rotationlength_DF,replantlag_DF)))</f>
        <v>0</v>
      </c>
      <c r="AK105" s="334">
        <f t="shared" ca="1" si="237"/>
        <v>0</v>
      </c>
      <c r="AL105" s="334">
        <f t="shared" ca="1" si="237"/>
        <v>0</v>
      </c>
      <c r="AM105" s="334">
        <f t="shared" ca="1" si="237"/>
        <v>0</v>
      </c>
      <c r="AN105" s="334">
        <f t="shared" ca="1" si="237"/>
        <v>0</v>
      </c>
      <c r="AO105" s="334">
        <f t="shared" ca="1" si="237"/>
        <v>0</v>
      </c>
      <c r="AP105" s="334">
        <f t="shared" ca="1" si="237"/>
        <v>0</v>
      </c>
      <c r="AQ105" s="334">
        <f t="shared" ca="1" si="237"/>
        <v>0</v>
      </c>
      <c r="AR105" s="334">
        <f t="shared" ca="1" si="237"/>
        <v>0</v>
      </c>
      <c r="AS105" s="334">
        <f t="shared" ca="1" si="237"/>
        <v>0</v>
      </c>
      <c r="AT105" s="334">
        <f t="shared" ca="1" si="237"/>
        <v>0</v>
      </c>
      <c r="AU105" s="334">
        <f t="shared" ca="1" si="237"/>
        <v>0</v>
      </c>
      <c r="AV105" s="334">
        <f t="shared" ca="1" si="237"/>
        <v>0</v>
      </c>
      <c r="AW105" s="334">
        <f t="shared" ca="1" si="237"/>
        <v>0.26542700000000002</v>
      </c>
      <c r="AX105" s="334">
        <f t="shared" ca="1" si="237"/>
        <v>1.1919059999999999</v>
      </c>
      <c r="AY105" s="334">
        <f t="shared" ca="1" si="237"/>
        <v>2.9426450000000002</v>
      </c>
      <c r="AZ105" s="334">
        <f t="shared" ca="1" si="237"/>
        <v>5.540387</v>
      </c>
      <c r="BA105" s="334">
        <f t="shared" ca="1" si="237"/>
        <v>9.0538779999999992</v>
      </c>
      <c r="BB105" s="334">
        <f t="shared" ca="1" si="237"/>
        <v>13.204129</v>
      </c>
      <c r="BC105" s="334">
        <f t="shared" ca="1" si="237"/>
        <v>20.217307999999999</v>
      </c>
      <c r="BD105" s="334">
        <f t="shared" ca="1" si="237"/>
        <v>31.705532999999999</v>
      </c>
      <c r="BE105" s="334">
        <f t="shared" ca="1" si="237"/>
        <v>48.938712000000002</v>
      </c>
      <c r="BF105" s="334">
        <f t="shared" ca="1" si="237"/>
        <v>69.034058999999999</v>
      </c>
      <c r="BG105" s="334">
        <f t="shared" ca="1" si="237"/>
        <v>91.368173999999996</v>
      </c>
      <c r="BH105" s="334">
        <f t="shared" ca="1" si="237"/>
        <v>115.401619</v>
      </c>
      <c r="BI105" s="334">
        <f t="shared" ca="1" si="237"/>
        <v>141.79967300000001</v>
      </c>
      <c r="BJ105" s="334">
        <f t="shared" ca="1" si="237"/>
        <v>170.201539</v>
      </c>
      <c r="BK105" s="334">
        <f t="shared" ca="1" si="237"/>
        <v>199.857922</v>
      </c>
      <c r="BL105" s="334">
        <f t="shared" ca="1" si="237"/>
        <v>230.198375</v>
      </c>
      <c r="BM105" s="334">
        <f t="shared" ca="1" si="237"/>
        <v>261.370316</v>
      </c>
      <c r="BN105" s="334">
        <f t="shared" ca="1" si="237"/>
        <v>293.52997399999998</v>
      </c>
      <c r="BO105" s="334">
        <f t="shared" ca="1" si="237"/>
        <v>328.31251500000002</v>
      </c>
      <c r="BP105" s="334">
        <f t="shared" ref="BP105:CU105" ca="1" si="238">IF(BP$1&lt;SUM(rotationlength_DF,replantlag_DF),0,OFFSET($D103,0,BP$1-SUM(rotationlength_DF,replantlag_DF)))</f>
        <v>363.95795199999998</v>
      </c>
      <c r="BQ105" s="334">
        <f t="shared" ca="1" si="238"/>
        <v>402.33270599999997</v>
      </c>
      <c r="BR105" s="334">
        <f t="shared" ca="1" si="238"/>
        <v>441.39308299999999</v>
      </c>
      <c r="BS105" s="334">
        <f t="shared" ca="1" si="238"/>
        <v>482.837288</v>
      </c>
      <c r="BT105" s="334">
        <f t="shared" ca="1" si="238"/>
        <v>525.58686599999999</v>
      </c>
      <c r="BU105" s="334">
        <f t="shared" ca="1" si="238"/>
        <v>569.51226799999995</v>
      </c>
      <c r="BV105" s="334">
        <f t="shared" ca="1" si="238"/>
        <v>614.35720300000003</v>
      </c>
      <c r="BW105" s="334">
        <f t="shared" ca="1" si="238"/>
        <v>659.84451200000001</v>
      </c>
      <c r="BX105" s="334">
        <f t="shared" ca="1" si="238"/>
        <v>705.69845499999997</v>
      </c>
      <c r="BY105" s="334">
        <f t="shared" ca="1" si="238"/>
        <v>751.68387800000005</v>
      </c>
      <c r="BZ105" s="334">
        <f t="shared" ca="1" si="238"/>
        <v>797.55092500000001</v>
      </c>
      <c r="CA105" s="334">
        <f t="shared" ca="1" si="238"/>
        <v>843.101946</v>
      </c>
      <c r="CB105" s="334">
        <f t="shared" ca="1" si="238"/>
        <v>888.13284699999997</v>
      </c>
      <c r="CC105" s="334">
        <f t="shared" ca="1" si="238"/>
        <v>932.48966800000005</v>
      </c>
      <c r="CD105" s="334">
        <f t="shared" ca="1" si="238"/>
        <v>976.09576400000003</v>
      </c>
      <c r="CE105" s="334">
        <f t="shared" ca="1" si="238"/>
        <v>1018.909225</v>
      </c>
      <c r="CF105" s="334">
        <f t="shared" ca="1" si="238"/>
        <v>1060.890729</v>
      </c>
      <c r="CG105" s="334">
        <f t="shared" ca="1" si="238"/>
        <v>1102.0179820000001</v>
      </c>
      <c r="CH105" s="334">
        <f t="shared" ca="1" si="238"/>
        <v>1142.271745</v>
      </c>
      <c r="CI105" s="334">
        <f t="shared" ca="1" si="238"/>
        <v>1181.6380429999999</v>
      </c>
      <c r="CJ105" s="334">
        <f t="shared" ca="1" si="238"/>
        <v>1220.107469</v>
      </c>
      <c r="CK105" s="334">
        <f t="shared" ca="1" si="238"/>
        <v>1257.676539</v>
      </c>
      <c r="CL105" s="334">
        <f t="shared" ca="1" si="238"/>
        <v>1294.3439530000001</v>
      </c>
      <c r="CM105" s="334">
        <f t="shared" ca="1" si="238"/>
        <v>1330.1101960000001</v>
      </c>
      <c r="CN105" s="334">
        <f t="shared" ca="1" si="238"/>
        <v>1364.977052</v>
      </c>
      <c r="CO105" s="334">
        <f t="shared" ca="1" si="238"/>
        <v>0</v>
      </c>
      <c r="CP105" s="334">
        <f t="shared" ca="1" si="238"/>
        <v>0</v>
      </c>
      <c r="CQ105" s="334">
        <f t="shared" ca="1" si="238"/>
        <v>0</v>
      </c>
      <c r="CR105" s="334">
        <f t="shared" ca="1" si="238"/>
        <v>0</v>
      </c>
      <c r="CS105" s="334">
        <f t="shared" ca="1" si="238"/>
        <v>0</v>
      </c>
      <c r="CT105" s="334">
        <f t="shared" ca="1" si="238"/>
        <v>0</v>
      </c>
      <c r="CU105" s="334">
        <f t="shared" ca="1" si="238"/>
        <v>0</v>
      </c>
      <c r="CV105" s="334">
        <f t="shared" ref="CV105:DI105" ca="1" si="239">IF(CV$1&lt;SUM(rotationlength_DF,replantlag_DF),0,OFFSET($D103,0,CV$1-SUM(rotationlength_DF,replantlag_DF)))</f>
        <v>0</v>
      </c>
      <c r="CW105" s="334">
        <f t="shared" ca="1" si="239"/>
        <v>0</v>
      </c>
      <c r="CX105" s="334">
        <f t="shared" ca="1" si="239"/>
        <v>0</v>
      </c>
      <c r="CY105" s="334">
        <f t="shared" ca="1" si="239"/>
        <v>0</v>
      </c>
      <c r="CZ105" s="334">
        <f t="shared" ca="1" si="239"/>
        <v>0</v>
      </c>
      <c r="DA105" s="334">
        <f t="shared" ca="1" si="239"/>
        <v>0</v>
      </c>
      <c r="DB105" s="334">
        <f t="shared" ca="1" si="239"/>
        <v>0</v>
      </c>
      <c r="DC105" s="334">
        <f t="shared" ca="1" si="239"/>
        <v>0</v>
      </c>
      <c r="DD105" s="334">
        <f t="shared" ca="1" si="239"/>
        <v>0</v>
      </c>
      <c r="DE105" s="334">
        <f t="shared" ca="1" si="239"/>
        <v>0</v>
      </c>
      <c r="DF105" s="334">
        <f t="shared" ca="1" si="239"/>
        <v>0</v>
      </c>
      <c r="DG105" s="334">
        <f t="shared" ca="1" si="239"/>
        <v>0</v>
      </c>
      <c r="DH105" s="334">
        <f t="shared" ca="1" si="239"/>
        <v>0</v>
      </c>
      <c r="DI105" s="334">
        <f t="shared" ca="1" si="239"/>
        <v>0</v>
      </c>
    </row>
    <row r="106" spans="1:113" hidden="1" outlineLevel="1">
      <c r="B106" t="s">
        <v>175</v>
      </c>
      <c r="D106" s="334">
        <f t="shared" ref="D106:AI106" ca="1" si="240">IF(D$1&lt;SUM(rotationlength_DF,replantlag_DF),0,OFFSET($D104,0,D$1-SUM(rotationlength_DF,replantlag_DF)))</f>
        <v>0</v>
      </c>
      <c r="E106" s="334">
        <f t="shared" ca="1" si="240"/>
        <v>0</v>
      </c>
      <c r="F106" s="334">
        <f t="shared" ca="1" si="240"/>
        <v>0</v>
      </c>
      <c r="G106" s="334">
        <f t="shared" ca="1" si="240"/>
        <v>0</v>
      </c>
      <c r="H106" s="334">
        <f t="shared" ca="1" si="240"/>
        <v>0</v>
      </c>
      <c r="I106" s="334">
        <f t="shared" ca="1" si="240"/>
        <v>0</v>
      </c>
      <c r="J106" s="334">
        <f t="shared" ca="1" si="240"/>
        <v>0</v>
      </c>
      <c r="K106" s="334">
        <f t="shared" ca="1" si="240"/>
        <v>0</v>
      </c>
      <c r="L106" s="334">
        <f t="shared" ca="1" si="240"/>
        <v>0</v>
      </c>
      <c r="M106" s="334">
        <f t="shared" ca="1" si="240"/>
        <v>0</v>
      </c>
      <c r="N106" s="334">
        <f t="shared" ca="1" si="240"/>
        <v>0</v>
      </c>
      <c r="O106" s="334">
        <f t="shared" ca="1" si="240"/>
        <v>0</v>
      </c>
      <c r="P106" s="334">
        <f t="shared" ca="1" si="240"/>
        <v>0</v>
      </c>
      <c r="Q106" s="334">
        <f t="shared" ca="1" si="240"/>
        <v>0</v>
      </c>
      <c r="R106" s="334">
        <f t="shared" ca="1" si="240"/>
        <v>0</v>
      </c>
      <c r="S106" s="334">
        <f t="shared" ca="1" si="240"/>
        <v>0</v>
      </c>
      <c r="T106" s="334">
        <f t="shared" ca="1" si="240"/>
        <v>0</v>
      </c>
      <c r="U106" s="334">
        <f t="shared" ca="1" si="240"/>
        <v>0</v>
      </c>
      <c r="V106" s="334">
        <f t="shared" ca="1" si="240"/>
        <v>0</v>
      </c>
      <c r="W106" s="334">
        <f t="shared" ca="1" si="240"/>
        <v>0</v>
      </c>
      <c r="X106" s="334">
        <f t="shared" ca="1" si="240"/>
        <v>0</v>
      </c>
      <c r="Y106" s="334">
        <f t="shared" ca="1" si="240"/>
        <v>0</v>
      </c>
      <c r="Z106" s="334">
        <f t="shared" ca="1" si="240"/>
        <v>0</v>
      </c>
      <c r="AA106" s="334">
        <f t="shared" ca="1" si="240"/>
        <v>0</v>
      </c>
      <c r="AB106" s="334">
        <f t="shared" ca="1" si="240"/>
        <v>0</v>
      </c>
      <c r="AC106" s="334">
        <f t="shared" ca="1" si="240"/>
        <v>0</v>
      </c>
      <c r="AD106" s="334">
        <f t="shared" ca="1" si="240"/>
        <v>0</v>
      </c>
      <c r="AE106" s="334">
        <f t="shared" ca="1" si="240"/>
        <v>0</v>
      </c>
      <c r="AF106" s="334">
        <f t="shared" ca="1" si="240"/>
        <v>0</v>
      </c>
      <c r="AG106" s="334">
        <f t="shared" ca="1" si="240"/>
        <v>0</v>
      </c>
      <c r="AH106" s="334">
        <f t="shared" ca="1" si="240"/>
        <v>0</v>
      </c>
      <c r="AI106" s="334">
        <f t="shared" ca="1" si="240"/>
        <v>0</v>
      </c>
      <c r="AJ106" s="334">
        <f t="shared" ref="AJ106:BO106" ca="1" si="241">IF(AJ$1&lt;SUM(rotationlength_DF,replantlag_DF),0,OFFSET($D104,0,AJ$1-SUM(rotationlength_DF,replantlag_DF)))</f>
        <v>0</v>
      </c>
      <c r="AK106" s="334">
        <f t="shared" ca="1" si="241"/>
        <v>0</v>
      </c>
      <c r="AL106" s="334">
        <f t="shared" ca="1" si="241"/>
        <v>0</v>
      </c>
      <c r="AM106" s="334">
        <f t="shared" ca="1" si="241"/>
        <v>0</v>
      </c>
      <c r="AN106" s="334">
        <f t="shared" ca="1" si="241"/>
        <v>0</v>
      </c>
      <c r="AO106" s="334">
        <f t="shared" ca="1" si="241"/>
        <v>0</v>
      </c>
      <c r="AP106" s="334">
        <f t="shared" ca="1" si="241"/>
        <v>0</v>
      </c>
      <c r="AQ106" s="334">
        <f t="shared" ca="1" si="241"/>
        <v>0</v>
      </c>
      <c r="AR106" s="334">
        <f t="shared" ca="1" si="241"/>
        <v>0</v>
      </c>
      <c r="AS106" s="334">
        <f t="shared" ca="1" si="241"/>
        <v>0</v>
      </c>
      <c r="AT106" s="334">
        <f t="shared" ca="1" si="241"/>
        <v>0</v>
      </c>
      <c r="AU106" s="334">
        <f t="shared" ca="1" si="241"/>
        <v>0</v>
      </c>
      <c r="AV106" s="334">
        <f t="shared" ca="1" si="241"/>
        <v>0</v>
      </c>
      <c r="AW106" s="334">
        <f t="shared" ca="1" si="241"/>
        <v>0</v>
      </c>
      <c r="AX106" s="334">
        <f t="shared" ca="1" si="241"/>
        <v>0</v>
      </c>
      <c r="AY106" s="334">
        <f t="shared" ca="1" si="241"/>
        <v>0</v>
      </c>
      <c r="AZ106" s="334">
        <f t="shared" ca="1" si="241"/>
        <v>0</v>
      </c>
      <c r="BA106" s="334">
        <f t="shared" ca="1" si="241"/>
        <v>0</v>
      </c>
      <c r="BB106" s="334">
        <f t="shared" ca="1" si="241"/>
        <v>0</v>
      </c>
      <c r="BC106" s="334">
        <f t="shared" ca="1" si="241"/>
        <v>0</v>
      </c>
      <c r="BD106" s="334">
        <f t="shared" ca="1" si="241"/>
        <v>0</v>
      </c>
      <c r="BE106" s="334">
        <f t="shared" ca="1" si="241"/>
        <v>0</v>
      </c>
      <c r="BF106" s="334">
        <f t="shared" ca="1" si="241"/>
        <v>0</v>
      </c>
      <c r="BG106" s="334">
        <f t="shared" ca="1" si="241"/>
        <v>0</v>
      </c>
      <c r="BH106" s="334">
        <f t="shared" ca="1" si="241"/>
        <v>0</v>
      </c>
      <c r="BI106" s="334">
        <f t="shared" ca="1" si="241"/>
        <v>0</v>
      </c>
      <c r="BJ106" s="334">
        <f t="shared" ca="1" si="241"/>
        <v>0</v>
      </c>
      <c r="BK106" s="334">
        <f t="shared" ca="1" si="241"/>
        <v>0</v>
      </c>
      <c r="BL106" s="334">
        <f t="shared" ca="1" si="241"/>
        <v>0</v>
      </c>
      <c r="BM106" s="334">
        <f t="shared" ca="1" si="241"/>
        <v>0</v>
      </c>
      <c r="BN106" s="334">
        <f t="shared" ca="1" si="241"/>
        <v>0</v>
      </c>
      <c r="BO106" s="334">
        <f t="shared" ca="1" si="241"/>
        <v>0</v>
      </c>
      <c r="BP106" s="334">
        <f t="shared" ref="BP106:CU106" ca="1" si="242">IF(BP$1&lt;SUM(rotationlength_DF,replantlag_DF),0,OFFSET($D104,0,BP$1-SUM(rotationlength_DF,replantlag_DF)))</f>
        <v>0</v>
      </c>
      <c r="BQ106" s="334">
        <f t="shared" ca="1" si="242"/>
        <v>0</v>
      </c>
      <c r="BR106" s="334">
        <f t="shared" ca="1" si="242"/>
        <v>0</v>
      </c>
      <c r="BS106" s="334">
        <f t="shared" ca="1" si="242"/>
        <v>0</v>
      </c>
      <c r="BT106" s="334">
        <f t="shared" ca="1" si="242"/>
        <v>0</v>
      </c>
      <c r="BU106" s="334">
        <f t="shared" ca="1" si="242"/>
        <v>0</v>
      </c>
      <c r="BV106" s="334">
        <f t="shared" ca="1" si="242"/>
        <v>0</v>
      </c>
      <c r="BW106" s="334">
        <f t="shared" ca="1" si="242"/>
        <v>0</v>
      </c>
      <c r="BX106" s="334">
        <f t="shared" ca="1" si="242"/>
        <v>0</v>
      </c>
      <c r="BY106" s="334">
        <f t="shared" ca="1" si="242"/>
        <v>0</v>
      </c>
      <c r="BZ106" s="334">
        <f t="shared" ca="1" si="242"/>
        <v>0</v>
      </c>
      <c r="CA106" s="334">
        <f t="shared" ca="1" si="242"/>
        <v>0</v>
      </c>
      <c r="CB106" s="334">
        <f t="shared" ca="1" si="242"/>
        <v>0</v>
      </c>
      <c r="CC106" s="334">
        <f t="shared" ca="1" si="242"/>
        <v>0</v>
      </c>
      <c r="CD106" s="334">
        <f t="shared" ca="1" si="242"/>
        <v>0</v>
      </c>
      <c r="CE106" s="334">
        <f t="shared" ca="1" si="242"/>
        <v>0</v>
      </c>
      <c r="CF106" s="334">
        <f t="shared" ca="1" si="242"/>
        <v>0</v>
      </c>
      <c r="CG106" s="334">
        <f t="shared" ca="1" si="242"/>
        <v>0</v>
      </c>
      <c r="CH106" s="334">
        <f t="shared" ca="1" si="242"/>
        <v>0</v>
      </c>
      <c r="CI106" s="334">
        <f t="shared" ca="1" si="242"/>
        <v>0</v>
      </c>
      <c r="CJ106" s="334">
        <f t="shared" ca="1" si="242"/>
        <v>0</v>
      </c>
      <c r="CK106" s="334">
        <f t="shared" ca="1" si="242"/>
        <v>0</v>
      </c>
      <c r="CL106" s="334">
        <f t="shared" ca="1" si="242"/>
        <v>0</v>
      </c>
      <c r="CM106" s="334">
        <f t="shared" ca="1" si="242"/>
        <v>0</v>
      </c>
      <c r="CN106" s="334">
        <f t="shared" ca="1" si="242"/>
        <v>0</v>
      </c>
      <c r="CO106" s="334">
        <f t="shared" ca="1" si="242"/>
        <v>477.74196819999997</v>
      </c>
      <c r="CP106" s="334">
        <f t="shared" ca="1" si="242"/>
        <v>429.96777137999999</v>
      </c>
      <c r="CQ106" s="334">
        <f t="shared" ca="1" si="242"/>
        <v>382.19357456</v>
      </c>
      <c r="CR106" s="334">
        <f t="shared" ca="1" si="242"/>
        <v>334.41937773999996</v>
      </c>
      <c r="CS106" s="334">
        <f t="shared" ca="1" si="242"/>
        <v>286.64518091999997</v>
      </c>
      <c r="CT106" s="334">
        <f t="shared" ca="1" si="242"/>
        <v>238.87098409999999</v>
      </c>
      <c r="CU106" s="334">
        <f t="shared" ca="1" si="242"/>
        <v>191.09678728</v>
      </c>
      <c r="CV106" s="334">
        <f t="shared" ref="CV106:DI106" ca="1" si="243">IF(CV$1&lt;SUM(rotationlength_DF,replantlag_DF),0,OFFSET($D104,0,CV$1-SUM(rotationlength_DF,replantlag_DF)))</f>
        <v>143.32259046000001</v>
      </c>
      <c r="CW106" s="334">
        <f t="shared" ca="1" si="243"/>
        <v>95.548393639999972</v>
      </c>
      <c r="CX106" s="334">
        <f t="shared" ca="1" si="243"/>
        <v>47.774196819999986</v>
      </c>
      <c r="CY106" s="334">
        <f t="shared" ca="1" si="243"/>
        <v>0</v>
      </c>
      <c r="CZ106" s="334">
        <f t="shared" ca="1" si="243"/>
        <v>0</v>
      </c>
      <c r="DA106" s="334">
        <f t="shared" ca="1" si="243"/>
        <v>0</v>
      </c>
      <c r="DB106" s="334">
        <f t="shared" ca="1" si="243"/>
        <v>0</v>
      </c>
      <c r="DC106" s="334">
        <f t="shared" ca="1" si="243"/>
        <v>0</v>
      </c>
      <c r="DD106" s="334">
        <f t="shared" ca="1" si="243"/>
        <v>0</v>
      </c>
      <c r="DE106" s="334">
        <f t="shared" ca="1" si="243"/>
        <v>0</v>
      </c>
      <c r="DF106" s="334">
        <f t="shared" ca="1" si="243"/>
        <v>0</v>
      </c>
      <c r="DG106" s="334">
        <f t="shared" ca="1" si="243"/>
        <v>0</v>
      </c>
      <c r="DH106" s="334">
        <f t="shared" ca="1" si="243"/>
        <v>0</v>
      </c>
      <c r="DI106" s="334">
        <f t="shared" ca="1" si="243"/>
        <v>0</v>
      </c>
    </row>
    <row r="107" spans="1:113" hidden="1" outlineLevel="1">
      <c r="B107" t="s">
        <v>176</v>
      </c>
      <c r="D107" s="334">
        <f t="shared" ref="D107:AI107" ca="1" si="244">IF(D$1&lt;SUM(rotationlength_DF,replantlag_DF),0,OFFSET($D105,0,D$1-SUM(rotationlength_DF,replantlag_DF)))</f>
        <v>0</v>
      </c>
      <c r="E107" s="334">
        <f t="shared" ca="1" si="244"/>
        <v>0</v>
      </c>
      <c r="F107" s="334">
        <f t="shared" ca="1" si="244"/>
        <v>0</v>
      </c>
      <c r="G107" s="334">
        <f t="shared" ca="1" si="244"/>
        <v>0</v>
      </c>
      <c r="H107" s="334">
        <f t="shared" ca="1" si="244"/>
        <v>0</v>
      </c>
      <c r="I107" s="334">
        <f t="shared" ca="1" si="244"/>
        <v>0</v>
      </c>
      <c r="J107" s="334">
        <f t="shared" ca="1" si="244"/>
        <v>0</v>
      </c>
      <c r="K107" s="334">
        <f t="shared" ca="1" si="244"/>
        <v>0</v>
      </c>
      <c r="L107" s="334">
        <f t="shared" ca="1" si="244"/>
        <v>0</v>
      </c>
      <c r="M107" s="334">
        <f t="shared" ca="1" si="244"/>
        <v>0</v>
      </c>
      <c r="N107" s="334">
        <f t="shared" ca="1" si="244"/>
        <v>0</v>
      </c>
      <c r="O107" s="334">
        <f t="shared" ca="1" si="244"/>
        <v>0</v>
      </c>
      <c r="P107" s="334">
        <f t="shared" ca="1" si="244"/>
        <v>0</v>
      </c>
      <c r="Q107" s="334">
        <f t="shared" ca="1" si="244"/>
        <v>0</v>
      </c>
      <c r="R107" s="334">
        <f t="shared" ca="1" si="244"/>
        <v>0</v>
      </c>
      <c r="S107" s="334">
        <f t="shared" ca="1" si="244"/>
        <v>0</v>
      </c>
      <c r="T107" s="334">
        <f t="shared" ca="1" si="244"/>
        <v>0</v>
      </c>
      <c r="U107" s="334">
        <f t="shared" ca="1" si="244"/>
        <v>0</v>
      </c>
      <c r="V107" s="334">
        <f t="shared" ca="1" si="244"/>
        <v>0</v>
      </c>
      <c r="W107" s="334">
        <f t="shared" ca="1" si="244"/>
        <v>0</v>
      </c>
      <c r="X107" s="334">
        <f t="shared" ca="1" si="244"/>
        <v>0</v>
      </c>
      <c r="Y107" s="334">
        <f t="shared" ca="1" si="244"/>
        <v>0</v>
      </c>
      <c r="Z107" s="334">
        <f t="shared" ca="1" si="244"/>
        <v>0</v>
      </c>
      <c r="AA107" s="334">
        <f t="shared" ca="1" si="244"/>
        <v>0</v>
      </c>
      <c r="AB107" s="334">
        <f t="shared" ca="1" si="244"/>
        <v>0</v>
      </c>
      <c r="AC107" s="334">
        <f t="shared" ca="1" si="244"/>
        <v>0</v>
      </c>
      <c r="AD107" s="334">
        <f t="shared" ca="1" si="244"/>
        <v>0</v>
      </c>
      <c r="AE107" s="334">
        <f t="shared" ca="1" si="244"/>
        <v>0</v>
      </c>
      <c r="AF107" s="334">
        <f t="shared" ca="1" si="244"/>
        <v>0</v>
      </c>
      <c r="AG107" s="334">
        <f t="shared" ca="1" si="244"/>
        <v>0</v>
      </c>
      <c r="AH107" s="334">
        <f t="shared" ca="1" si="244"/>
        <v>0</v>
      </c>
      <c r="AI107" s="334">
        <f t="shared" ca="1" si="244"/>
        <v>0</v>
      </c>
      <c r="AJ107" s="334">
        <f t="shared" ref="AJ107:BO107" ca="1" si="245">IF(AJ$1&lt;SUM(rotationlength_DF,replantlag_DF),0,OFFSET($D105,0,AJ$1-SUM(rotationlength_DF,replantlag_DF)))</f>
        <v>0</v>
      </c>
      <c r="AK107" s="334">
        <f t="shared" ca="1" si="245"/>
        <v>0</v>
      </c>
      <c r="AL107" s="334">
        <f t="shared" ca="1" si="245"/>
        <v>0</v>
      </c>
      <c r="AM107" s="334">
        <f t="shared" ca="1" si="245"/>
        <v>0</v>
      </c>
      <c r="AN107" s="334">
        <f t="shared" ca="1" si="245"/>
        <v>0</v>
      </c>
      <c r="AO107" s="334">
        <f t="shared" ca="1" si="245"/>
        <v>0</v>
      </c>
      <c r="AP107" s="334">
        <f t="shared" ca="1" si="245"/>
        <v>0</v>
      </c>
      <c r="AQ107" s="334">
        <f t="shared" ca="1" si="245"/>
        <v>0</v>
      </c>
      <c r="AR107" s="334">
        <f t="shared" ca="1" si="245"/>
        <v>0</v>
      </c>
      <c r="AS107" s="334">
        <f t="shared" ca="1" si="245"/>
        <v>0</v>
      </c>
      <c r="AT107" s="334">
        <f t="shared" ca="1" si="245"/>
        <v>0</v>
      </c>
      <c r="AU107" s="334">
        <f t="shared" ca="1" si="245"/>
        <v>0</v>
      </c>
      <c r="AV107" s="334">
        <f t="shared" ca="1" si="245"/>
        <v>0</v>
      </c>
      <c r="AW107" s="334">
        <f t="shared" ca="1" si="245"/>
        <v>0</v>
      </c>
      <c r="AX107" s="334">
        <f t="shared" ca="1" si="245"/>
        <v>0</v>
      </c>
      <c r="AY107" s="334">
        <f t="shared" ca="1" si="245"/>
        <v>0</v>
      </c>
      <c r="AZ107" s="334">
        <f t="shared" ca="1" si="245"/>
        <v>0</v>
      </c>
      <c r="BA107" s="334">
        <f t="shared" ca="1" si="245"/>
        <v>0</v>
      </c>
      <c r="BB107" s="334">
        <f t="shared" ca="1" si="245"/>
        <v>0</v>
      </c>
      <c r="BC107" s="334">
        <f t="shared" ca="1" si="245"/>
        <v>0</v>
      </c>
      <c r="BD107" s="334">
        <f t="shared" ca="1" si="245"/>
        <v>0</v>
      </c>
      <c r="BE107" s="334">
        <f t="shared" ca="1" si="245"/>
        <v>0</v>
      </c>
      <c r="BF107" s="334">
        <f t="shared" ca="1" si="245"/>
        <v>0</v>
      </c>
      <c r="BG107" s="334">
        <f t="shared" ca="1" si="245"/>
        <v>0</v>
      </c>
      <c r="BH107" s="334">
        <f t="shared" ca="1" si="245"/>
        <v>0</v>
      </c>
      <c r="BI107" s="334">
        <f t="shared" ca="1" si="245"/>
        <v>0</v>
      </c>
      <c r="BJ107" s="334">
        <f t="shared" ca="1" si="245"/>
        <v>0</v>
      </c>
      <c r="BK107" s="334">
        <f t="shared" ca="1" si="245"/>
        <v>0</v>
      </c>
      <c r="BL107" s="334">
        <f t="shared" ca="1" si="245"/>
        <v>0</v>
      </c>
      <c r="BM107" s="334">
        <f t="shared" ca="1" si="245"/>
        <v>0</v>
      </c>
      <c r="BN107" s="334">
        <f t="shared" ca="1" si="245"/>
        <v>0</v>
      </c>
      <c r="BO107" s="334">
        <f t="shared" ca="1" si="245"/>
        <v>0</v>
      </c>
      <c r="BP107" s="334">
        <f t="shared" ref="BP107:CU107" ca="1" si="246">IF(BP$1&lt;SUM(rotationlength_DF,replantlag_DF),0,OFFSET($D105,0,BP$1-SUM(rotationlength_DF,replantlag_DF)))</f>
        <v>0</v>
      </c>
      <c r="BQ107" s="334">
        <f t="shared" ca="1" si="246"/>
        <v>0</v>
      </c>
      <c r="BR107" s="334">
        <f t="shared" ca="1" si="246"/>
        <v>0</v>
      </c>
      <c r="BS107" s="334">
        <f t="shared" ca="1" si="246"/>
        <v>0</v>
      </c>
      <c r="BT107" s="334">
        <f t="shared" ca="1" si="246"/>
        <v>0</v>
      </c>
      <c r="BU107" s="334">
        <f t="shared" ca="1" si="246"/>
        <v>0</v>
      </c>
      <c r="BV107" s="334">
        <f t="shared" ca="1" si="246"/>
        <v>0</v>
      </c>
      <c r="BW107" s="334">
        <f t="shared" ca="1" si="246"/>
        <v>0</v>
      </c>
      <c r="BX107" s="334">
        <f t="shared" ca="1" si="246"/>
        <v>0</v>
      </c>
      <c r="BY107" s="334">
        <f t="shared" ca="1" si="246"/>
        <v>0</v>
      </c>
      <c r="BZ107" s="334">
        <f t="shared" ca="1" si="246"/>
        <v>0</v>
      </c>
      <c r="CA107" s="334">
        <f t="shared" ca="1" si="246"/>
        <v>0</v>
      </c>
      <c r="CB107" s="334">
        <f t="shared" ca="1" si="246"/>
        <v>0</v>
      </c>
      <c r="CC107" s="334">
        <f t="shared" ca="1" si="246"/>
        <v>0</v>
      </c>
      <c r="CD107" s="334">
        <f t="shared" ca="1" si="246"/>
        <v>0</v>
      </c>
      <c r="CE107" s="334">
        <f t="shared" ca="1" si="246"/>
        <v>0</v>
      </c>
      <c r="CF107" s="334">
        <f t="shared" ca="1" si="246"/>
        <v>0</v>
      </c>
      <c r="CG107" s="334">
        <f t="shared" ca="1" si="246"/>
        <v>0</v>
      </c>
      <c r="CH107" s="334">
        <f t="shared" ca="1" si="246"/>
        <v>0</v>
      </c>
      <c r="CI107" s="334">
        <f t="shared" ca="1" si="246"/>
        <v>0</v>
      </c>
      <c r="CJ107" s="334">
        <f t="shared" ca="1" si="246"/>
        <v>0</v>
      </c>
      <c r="CK107" s="334">
        <f t="shared" ca="1" si="246"/>
        <v>0</v>
      </c>
      <c r="CL107" s="334">
        <f t="shared" ca="1" si="246"/>
        <v>0</v>
      </c>
      <c r="CM107" s="334">
        <f t="shared" ca="1" si="246"/>
        <v>0</v>
      </c>
      <c r="CN107" s="334">
        <f t="shared" ca="1" si="246"/>
        <v>0</v>
      </c>
      <c r="CO107" s="334">
        <f t="shared" ca="1" si="246"/>
        <v>0</v>
      </c>
      <c r="CP107" s="334">
        <f t="shared" ca="1" si="246"/>
        <v>0.26542700000000002</v>
      </c>
      <c r="CQ107" s="334">
        <f t="shared" ca="1" si="246"/>
        <v>1.1919059999999999</v>
      </c>
      <c r="CR107" s="334">
        <f t="shared" ca="1" si="246"/>
        <v>2.9426450000000002</v>
      </c>
      <c r="CS107" s="334">
        <f t="shared" ca="1" si="246"/>
        <v>5.540387</v>
      </c>
      <c r="CT107" s="334">
        <f t="shared" ca="1" si="246"/>
        <v>9.0538779999999992</v>
      </c>
      <c r="CU107" s="334">
        <f t="shared" ca="1" si="246"/>
        <v>13.204129</v>
      </c>
      <c r="CV107" s="334">
        <f t="shared" ref="CV107:DI107" ca="1" si="247">IF(CV$1&lt;SUM(rotationlength_DF,replantlag_DF),0,OFFSET($D105,0,CV$1-SUM(rotationlength_DF,replantlag_DF)))</f>
        <v>20.217307999999999</v>
      </c>
      <c r="CW107" s="334">
        <f t="shared" ca="1" si="247"/>
        <v>31.705532999999999</v>
      </c>
      <c r="CX107" s="334">
        <f t="shared" ca="1" si="247"/>
        <v>48.938712000000002</v>
      </c>
      <c r="CY107" s="334">
        <f t="shared" ca="1" si="247"/>
        <v>69.034058999999999</v>
      </c>
      <c r="CZ107" s="334">
        <f t="shared" ca="1" si="247"/>
        <v>91.368173999999996</v>
      </c>
      <c r="DA107" s="334">
        <f t="shared" ca="1" si="247"/>
        <v>115.401619</v>
      </c>
      <c r="DB107" s="334">
        <f t="shared" ca="1" si="247"/>
        <v>141.79967300000001</v>
      </c>
      <c r="DC107" s="334">
        <f t="shared" ca="1" si="247"/>
        <v>170.201539</v>
      </c>
      <c r="DD107" s="334">
        <f t="shared" ca="1" si="247"/>
        <v>199.857922</v>
      </c>
      <c r="DE107" s="334">
        <f t="shared" ca="1" si="247"/>
        <v>230.198375</v>
      </c>
      <c r="DF107" s="334">
        <f t="shared" ca="1" si="247"/>
        <v>261.370316</v>
      </c>
      <c r="DG107" s="334">
        <f t="shared" ca="1" si="247"/>
        <v>293.52997399999998</v>
      </c>
      <c r="DH107" s="334">
        <f t="shared" ca="1" si="247"/>
        <v>328.31251500000002</v>
      </c>
      <c r="DI107" s="334">
        <f t="shared" ca="1" si="247"/>
        <v>363.95795199999998</v>
      </c>
    </row>
    <row r="108" spans="1:113" hidden="1" outlineLevel="1">
      <c r="B108" t="s">
        <v>177</v>
      </c>
      <c r="D108" s="334">
        <f t="shared" ref="D108:AI108" ca="1" si="248">IF(D$1&lt;SUM(rotationlength_DF,replantlag_DF),0,OFFSET($D106,0,D$1-SUM(rotationlength_DF,replantlag_DF)))</f>
        <v>0</v>
      </c>
      <c r="E108" s="334">
        <f t="shared" ca="1" si="248"/>
        <v>0</v>
      </c>
      <c r="F108" s="334">
        <f t="shared" ca="1" si="248"/>
        <v>0</v>
      </c>
      <c r="G108" s="334">
        <f t="shared" ca="1" si="248"/>
        <v>0</v>
      </c>
      <c r="H108" s="334">
        <f t="shared" ca="1" si="248"/>
        <v>0</v>
      </c>
      <c r="I108" s="334">
        <f t="shared" ca="1" si="248"/>
        <v>0</v>
      </c>
      <c r="J108" s="334">
        <f t="shared" ca="1" si="248"/>
        <v>0</v>
      </c>
      <c r="K108" s="334">
        <f t="shared" ca="1" si="248"/>
        <v>0</v>
      </c>
      <c r="L108" s="334">
        <f t="shared" ca="1" si="248"/>
        <v>0</v>
      </c>
      <c r="M108" s="334">
        <f t="shared" ca="1" si="248"/>
        <v>0</v>
      </c>
      <c r="N108" s="334">
        <f t="shared" ca="1" si="248"/>
        <v>0</v>
      </c>
      <c r="O108" s="334">
        <f t="shared" ca="1" si="248"/>
        <v>0</v>
      </c>
      <c r="P108" s="334">
        <f t="shared" ca="1" si="248"/>
        <v>0</v>
      </c>
      <c r="Q108" s="334">
        <f t="shared" ca="1" si="248"/>
        <v>0</v>
      </c>
      <c r="R108" s="334">
        <f t="shared" ca="1" si="248"/>
        <v>0</v>
      </c>
      <c r="S108" s="334">
        <f t="shared" ca="1" si="248"/>
        <v>0</v>
      </c>
      <c r="T108" s="334">
        <f t="shared" ca="1" si="248"/>
        <v>0</v>
      </c>
      <c r="U108" s="334">
        <f t="shared" ca="1" si="248"/>
        <v>0</v>
      </c>
      <c r="V108" s="334">
        <f t="shared" ca="1" si="248"/>
        <v>0</v>
      </c>
      <c r="W108" s="334">
        <f t="shared" ca="1" si="248"/>
        <v>0</v>
      </c>
      <c r="X108" s="334">
        <f t="shared" ca="1" si="248"/>
        <v>0</v>
      </c>
      <c r="Y108" s="334">
        <f t="shared" ca="1" si="248"/>
        <v>0</v>
      </c>
      <c r="Z108" s="334">
        <f t="shared" ca="1" si="248"/>
        <v>0</v>
      </c>
      <c r="AA108" s="334">
        <f t="shared" ca="1" si="248"/>
        <v>0</v>
      </c>
      <c r="AB108" s="334">
        <f t="shared" ca="1" si="248"/>
        <v>0</v>
      </c>
      <c r="AC108" s="334">
        <f t="shared" ca="1" si="248"/>
        <v>0</v>
      </c>
      <c r="AD108" s="334">
        <f t="shared" ca="1" si="248"/>
        <v>0</v>
      </c>
      <c r="AE108" s="334">
        <f t="shared" ca="1" si="248"/>
        <v>0</v>
      </c>
      <c r="AF108" s="334">
        <f t="shared" ca="1" si="248"/>
        <v>0</v>
      </c>
      <c r="AG108" s="334">
        <f t="shared" ca="1" si="248"/>
        <v>0</v>
      </c>
      <c r="AH108" s="334">
        <f t="shared" ca="1" si="248"/>
        <v>0</v>
      </c>
      <c r="AI108" s="334">
        <f t="shared" ca="1" si="248"/>
        <v>0</v>
      </c>
      <c r="AJ108" s="334">
        <f t="shared" ref="AJ108:BO108" ca="1" si="249">IF(AJ$1&lt;SUM(rotationlength_DF,replantlag_DF),0,OFFSET($D106,0,AJ$1-SUM(rotationlength_DF,replantlag_DF)))</f>
        <v>0</v>
      </c>
      <c r="AK108" s="334">
        <f t="shared" ca="1" si="249"/>
        <v>0</v>
      </c>
      <c r="AL108" s="334">
        <f t="shared" ca="1" si="249"/>
        <v>0</v>
      </c>
      <c r="AM108" s="334">
        <f t="shared" ca="1" si="249"/>
        <v>0</v>
      </c>
      <c r="AN108" s="334">
        <f t="shared" ca="1" si="249"/>
        <v>0</v>
      </c>
      <c r="AO108" s="334">
        <f t="shared" ca="1" si="249"/>
        <v>0</v>
      </c>
      <c r="AP108" s="334">
        <f t="shared" ca="1" si="249"/>
        <v>0</v>
      </c>
      <c r="AQ108" s="334">
        <f t="shared" ca="1" si="249"/>
        <v>0</v>
      </c>
      <c r="AR108" s="334">
        <f t="shared" ca="1" si="249"/>
        <v>0</v>
      </c>
      <c r="AS108" s="334">
        <f t="shared" ca="1" si="249"/>
        <v>0</v>
      </c>
      <c r="AT108" s="334">
        <f t="shared" ca="1" si="249"/>
        <v>0</v>
      </c>
      <c r="AU108" s="334">
        <f t="shared" ca="1" si="249"/>
        <v>0</v>
      </c>
      <c r="AV108" s="334">
        <f t="shared" ca="1" si="249"/>
        <v>0</v>
      </c>
      <c r="AW108" s="334">
        <f t="shared" ca="1" si="249"/>
        <v>0</v>
      </c>
      <c r="AX108" s="334">
        <f t="shared" ca="1" si="249"/>
        <v>0</v>
      </c>
      <c r="AY108" s="334">
        <f t="shared" ca="1" si="249"/>
        <v>0</v>
      </c>
      <c r="AZ108" s="334">
        <f t="shared" ca="1" si="249"/>
        <v>0</v>
      </c>
      <c r="BA108" s="334">
        <f t="shared" ca="1" si="249"/>
        <v>0</v>
      </c>
      <c r="BB108" s="334">
        <f t="shared" ca="1" si="249"/>
        <v>0</v>
      </c>
      <c r="BC108" s="334">
        <f t="shared" ca="1" si="249"/>
        <v>0</v>
      </c>
      <c r="BD108" s="334">
        <f t="shared" ca="1" si="249"/>
        <v>0</v>
      </c>
      <c r="BE108" s="334">
        <f t="shared" ca="1" si="249"/>
        <v>0</v>
      </c>
      <c r="BF108" s="334">
        <f t="shared" ca="1" si="249"/>
        <v>0</v>
      </c>
      <c r="BG108" s="334">
        <f t="shared" ca="1" si="249"/>
        <v>0</v>
      </c>
      <c r="BH108" s="334">
        <f t="shared" ca="1" si="249"/>
        <v>0</v>
      </c>
      <c r="BI108" s="334">
        <f t="shared" ca="1" si="249"/>
        <v>0</v>
      </c>
      <c r="BJ108" s="334">
        <f t="shared" ca="1" si="249"/>
        <v>0</v>
      </c>
      <c r="BK108" s="334">
        <f t="shared" ca="1" si="249"/>
        <v>0</v>
      </c>
      <c r="BL108" s="334">
        <f t="shared" ca="1" si="249"/>
        <v>0</v>
      </c>
      <c r="BM108" s="334">
        <f t="shared" ca="1" si="249"/>
        <v>0</v>
      </c>
      <c r="BN108" s="334">
        <f t="shared" ca="1" si="249"/>
        <v>0</v>
      </c>
      <c r="BO108" s="334">
        <f t="shared" ca="1" si="249"/>
        <v>0</v>
      </c>
      <c r="BP108" s="334">
        <f t="shared" ref="BP108:CU108" ca="1" si="250">IF(BP$1&lt;SUM(rotationlength_DF,replantlag_DF),0,OFFSET($D106,0,BP$1-SUM(rotationlength_DF,replantlag_DF)))</f>
        <v>0</v>
      </c>
      <c r="BQ108" s="334">
        <f t="shared" ca="1" si="250"/>
        <v>0</v>
      </c>
      <c r="BR108" s="334">
        <f t="shared" ca="1" si="250"/>
        <v>0</v>
      </c>
      <c r="BS108" s="334">
        <f t="shared" ca="1" si="250"/>
        <v>0</v>
      </c>
      <c r="BT108" s="334">
        <f t="shared" ca="1" si="250"/>
        <v>0</v>
      </c>
      <c r="BU108" s="334">
        <f t="shared" ca="1" si="250"/>
        <v>0</v>
      </c>
      <c r="BV108" s="334">
        <f t="shared" ca="1" si="250"/>
        <v>0</v>
      </c>
      <c r="BW108" s="334">
        <f t="shared" ca="1" si="250"/>
        <v>0</v>
      </c>
      <c r="BX108" s="334">
        <f t="shared" ca="1" si="250"/>
        <v>0</v>
      </c>
      <c r="BY108" s="334">
        <f t="shared" ca="1" si="250"/>
        <v>0</v>
      </c>
      <c r="BZ108" s="334">
        <f t="shared" ca="1" si="250"/>
        <v>0</v>
      </c>
      <c r="CA108" s="334">
        <f t="shared" ca="1" si="250"/>
        <v>0</v>
      </c>
      <c r="CB108" s="334">
        <f t="shared" ca="1" si="250"/>
        <v>0</v>
      </c>
      <c r="CC108" s="334">
        <f t="shared" ca="1" si="250"/>
        <v>0</v>
      </c>
      <c r="CD108" s="334">
        <f t="shared" ca="1" si="250"/>
        <v>0</v>
      </c>
      <c r="CE108" s="334">
        <f t="shared" ca="1" si="250"/>
        <v>0</v>
      </c>
      <c r="CF108" s="334">
        <f t="shared" ca="1" si="250"/>
        <v>0</v>
      </c>
      <c r="CG108" s="334">
        <f t="shared" ca="1" si="250"/>
        <v>0</v>
      </c>
      <c r="CH108" s="334">
        <f t="shared" ca="1" si="250"/>
        <v>0</v>
      </c>
      <c r="CI108" s="334">
        <f t="shared" ca="1" si="250"/>
        <v>0</v>
      </c>
      <c r="CJ108" s="334">
        <f t="shared" ca="1" si="250"/>
        <v>0</v>
      </c>
      <c r="CK108" s="334">
        <f t="shared" ca="1" si="250"/>
        <v>0</v>
      </c>
      <c r="CL108" s="334">
        <f t="shared" ca="1" si="250"/>
        <v>0</v>
      </c>
      <c r="CM108" s="334">
        <f t="shared" ca="1" si="250"/>
        <v>0</v>
      </c>
      <c r="CN108" s="334">
        <f t="shared" ca="1" si="250"/>
        <v>0</v>
      </c>
      <c r="CO108" s="334">
        <f t="shared" ca="1" si="250"/>
        <v>0</v>
      </c>
      <c r="CP108" s="334">
        <f t="shared" ca="1" si="250"/>
        <v>0</v>
      </c>
      <c r="CQ108" s="334">
        <f t="shared" ca="1" si="250"/>
        <v>0</v>
      </c>
      <c r="CR108" s="334">
        <f t="shared" ca="1" si="250"/>
        <v>0</v>
      </c>
      <c r="CS108" s="334">
        <f t="shared" ca="1" si="250"/>
        <v>0</v>
      </c>
      <c r="CT108" s="334">
        <f t="shared" ca="1" si="250"/>
        <v>0</v>
      </c>
      <c r="CU108" s="334">
        <f t="shared" ca="1" si="250"/>
        <v>0</v>
      </c>
      <c r="CV108" s="334">
        <f t="shared" ref="CV108:DI108" ca="1" si="251">IF(CV$1&lt;SUM(rotationlength_DF,replantlag_DF),0,OFFSET($D106,0,CV$1-SUM(rotationlength_DF,replantlag_DF)))</f>
        <v>0</v>
      </c>
      <c r="CW108" s="334">
        <f t="shared" ca="1" si="251"/>
        <v>0</v>
      </c>
      <c r="CX108" s="334">
        <f t="shared" ca="1" si="251"/>
        <v>0</v>
      </c>
      <c r="CY108" s="334">
        <f t="shared" ca="1" si="251"/>
        <v>0</v>
      </c>
      <c r="CZ108" s="334">
        <f t="shared" ca="1" si="251"/>
        <v>0</v>
      </c>
      <c r="DA108" s="334">
        <f t="shared" ca="1" si="251"/>
        <v>0</v>
      </c>
      <c r="DB108" s="334">
        <f t="shared" ca="1" si="251"/>
        <v>0</v>
      </c>
      <c r="DC108" s="334">
        <f t="shared" ca="1" si="251"/>
        <v>0</v>
      </c>
      <c r="DD108" s="334">
        <f t="shared" ca="1" si="251"/>
        <v>0</v>
      </c>
      <c r="DE108" s="334">
        <f t="shared" ca="1" si="251"/>
        <v>0</v>
      </c>
      <c r="DF108" s="334">
        <f t="shared" ca="1" si="251"/>
        <v>0</v>
      </c>
      <c r="DG108" s="334">
        <f t="shared" ca="1" si="251"/>
        <v>0</v>
      </c>
      <c r="DH108" s="334">
        <f t="shared" ca="1" si="251"/>
        <v>0</v>
      </c>
      <c r="DI108" s="334">
        <f t="shared" ca="1" si="251"/>
        <v>0</v>
      </c>
    </row>
    <row r="109" spans="1:113" hidden="1" outlineLevel="1">
      <c r="A109" s="70" t="s">
        <v>178</v>
      </c>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309"/>
      <c r="AE109" s="309"/>
      <c r="AF109" s="309"/>
      <c r="AG109" s="309"/>
      <c r="AH109" s="309"/>
      <c r="AI109" s="309"/>
      <c r="AJ109" s="309"/>
      <c r="AK109" s="309"/>
      <c r="AL109" s="309"/>
      <c r="AM109" s="309"/>
      <c r="AN109" s="309"/>
      <c r="AO109" s="309"/>
      <c r="AP109" s="309"/>
      <c r="AQ109" s="309"/>
      <c r="AR109" s="309"/>
      <c r="AS109" s="309"/>
      <c r="AT109" s="309"/>
      <c r="AU109" s="309"/>
      <c r="AV109" s="309"/>
      <c r="AW109" s="309"/>
      <c r="AX109" s="309"/>
      <c r="AY109" s="309"/>
      <c r="AZ109" s="309"/>
      <c r="BA109" s="309"/>
      <c r="BB109" s="309"/>
      <c r="BC109" s="309"/>
      <c r="BD109" s="309"/>
      <c r="BE109" s="309"/>
      <c r="BF109" s="309"/>
      <c r="BG109" s="309"/>
      <c r="BH109" s="309"/>
      <c r="BI109" s="309"/>
      <c r="BJ109" s="309"/>
      <c r="BK109" s="309"/>
      <c r="BL109" s="309"/>
      <c r="BM109" s="309"/>
      <c r="BN109" s="309"/>
      <c r="BO109" s="309"/>
      <c r="BP109" s="309"/>
      <c r="BQ109" s="309"/>
      <c r="BR109" s="309"/>
      <c r="BS109" s="309"/>
      <c r="BT109" s="309"/>
      <c r="BU109" s="309"/>
      <c r="BV109" s="309"/>
      <c r="BW109" s="309"/>
      <c r="BX109" s="309"/>
      <c r="BY109" s="309"/>
      <c r="BZ109" s="309"/>
      <c r="CA109" s="309"/>
      <c r="CB109" s="309"/>
      <c r="CC109" s="309"/>
      <c r="CD109" s="309"/>
      <c r="CE109" s="309"/>
      <c r="CF109" s="309"/>
      <c r="CG109" s="309"/>
      <c r="CH109" s="309"/>
      <c r="CI109" s="309"/>
      <c r="CJ109" s="309"/>
      <c r="CK109" s="309"/>
      <c r="CL109" s="309"/>
      <c r="CM109" s="309"/>
      <c r="CN109" s="309"/>
      <c r="CO109" s="309"/>
      <c r="CP109" s="309"/>
      <c r="CQ109" s="309"/>
      <c r="CR109" s="309"/>
      <c r="CS109" s="309"/>
      <c r="CT109" s="309"/>
      <c r="CU109" s="309"/>
      <c r="CV109" s="309"/>
      <c r="CW109" s="309"/>
      <c r="CX109" s="309"/>
      <c r="CY109" s="309"/>
      <c r="CZ109" s="309"/>
      <c r="DA109" s="309"/>
      <c r="DB109" s="309"/>
      <c r="DC109" s="309"/>
      <c r="DD109" s="309"/>
      <c r="DE109" s="309"/>
      <c r="DF109" s="309"/>
      <c r="DG109" s="309"/>
      <c r="DH109" s="309"/>
      <c r="DI109" s="309"/>
    </row>
    <row r="110" spans="1:113" hidden="1" outlineLevel="1">
      <c r="B110" t="s">
        <v>179</v>
      </c>
      <c r="D110" s="309">
        <f t="shared" ref="D110:AI110" ca="1" si="252">SUM(D103,D105,D107)</f>
        <v>0.26542700000000002</v>
      </c>
      <c r="E110" s="309">
        <f t="shared" ca="1" si="252"/>
        <v>1.1919059999999999</v>
      </c>
      <c r="F110" s="309">
        <f t="shared" ca="1" si="252"/>
        <v>2.9426450000000002</v>
      </c>
      <c r="G110" s="309">
        <f t="shared" ca="1" si="252"/>
        <v>5.540387</v>
      </c>
      <c r="H110" s="309">
        <f t="shared" ca="1" si="252"/>
        <v>9.0538779999999992</v>
      </c>
      <c r="I110" s="309">
        <f t="shared" ca="1" si="252"/>
        <v>13.204129</v>
      </c>
      <c r="J110" s="309">
        <f t="shared" ca="1" si="252"/>
        <v>20.217307999999999</v>
      </c>
      <c r="K110" s="309">
        <f t="shared" ca="1" si="252"/>
        <v>31.705532999999999</v>
      </c>
      <c r="L110" s="309">
        <f t="shared" ca="1" si="252"/>
        <v>48.938712000000002</v>
      </c>
      <c r="M110" s="309">
        <f t="shared" ca="1" si="252"/>
        <v>69.034058999999999</v>
      </c>
      <c r="N110" s="309">
        <f t="shared" ca="1" si="252"/>
        <v>91.368173999999996</v>
      </c>
      <c r="O110" s="309">
        <f t="shared" ca="1" si="252"/>
        <v>115.401619</v>
      </c>
      <c r="P110" s="309">
        <f t="shared" ca="1" si="252"/>
        <v>141.79967300000001</v>
      </c>
      <c r="Q110" s="309">
        <f t="shared" ca="1" si="252"/>
        <v>170.201539</v>
      </c>
      <c r="R110" s="309">
        <f t="shared" ca="1" si="252"/>
        <v>199.857922</v>
      </c>
      <c r="S110" s="309">
        <f t="shared" ca="1" si="252"/>
        <v>230.198375</v>
      </c>
      <c r="T110" s="309">
        <f t="shared" ca="1" si="252"/>
        <v>261.370316</v>
      </c>
      <c r="U110" s="309">
        <f t="shared" ca="1" si="252"/>
        <v>293.52997399999998</v>
      </c>
      <c r="V110" s="309">
        <f t="shared" ca="1" si="252"/>
        <v>328.31251500000002</v>
      </c>
      <c r="W110" s="309">
        <f t="shared" ca="1" si="252"/>
        <v>363.95795199999998</v>
      </c>
      <c r="X110" s="309">
        <f t="shared" ca="1" si="252"/>
        <v>402.33270599999997</v>
      </c>
      <c r="Y110" s="309">
        <f t="shared" ca="1" si="252"/>
        <v>441.39308299999999</v>
      </c>
      <c r="Z110" s="309">
        <f t="shared" ca="1" si="252"/>
        <v>482.837288</v>
      </c>
      <c r="AA110" s="309">
        <f t="shared" ca="1" si="252"/>
        <v>525.58686599999999</v>
      </c>
      <c r="AB110" s="309">
        <f t="shared" ca="1" si="252"/>
        <v>569.51226799999995</v>
      </c>
      <c r="AC110" s="309">
        <f t="shared" ca="1" si="252"/>
        <v>614.35720300000003</v>
      </c>
      <c r="AD110" s="309">
        <f t="shared" ca="1" si="252"/>
        <v>659.84451200000001</v>
      </c>
      <c r="AE110" s="309">
        <f t="shared" ca="1" si="252"/>
        <v>705.69845499999997</v>
      </c>
      <c r="AF110" s="309">
        <f t="shared" ca="1" si="252"/>
        <v>751.68387800000005</v>
      </c>
      <c r="AG110" s="309">
        <f t="shared" ca="1" si="252"/>
        <v>797.55092500000001</v>
      </c>
      <c r="AH110" s="309">
        <f t="shared" ca="1" si="252"/>
        <v>843.101946</v>
      </c>
      <c r="AI110" s="309">
        <f t="shared" ca="1" si="252"/>
        <v>888.13284699999997</v>
      </c>
      <c r="AJ110" s="309">
        <f t="shared" ref="AJ110:BO110" ca="1" si="253">SUM(AJ103,AJ105,AJ107)</f>
        <v>932.48966800000005</v>
      </c>
      <c r="AK110" s="309">
        <f t="shared" ca="1" si="253"/>
        <v>976.09576400000003</v>
      </c>
      <c r="AL110" s="309">
        <f t="shared" ca="1" si="253"/>
        <v>1018.909225</v>
      </c>
      <c r="AM110" s="309">
        <f t="shared" ca="1" si="253"/>
        <v>1060.890729</v>
      </c>
      <c r="AN110" s="309">
        <f t="shared" ca="1" si="253"/>
        <v>1102.0179820000001</v>
      </c>
      <c r="AO110" s="309">
        <f t="shared" ca="1" si="253"/>
        <v>1142.271745</v>
      </c>
      <c r="AP110" s="309">
        <f t="shared" ca="1" si="253"/>
        <v>1181.6380429999999</v>
      </c>
      <c r="AQ110" s="309">
        <f t="shared" ca="1" si="253"/>
        <v>1220.107469</v>
      </c>
      <c r="AR110" s="309">
        <f t="shared" ca="1" si="253"/>
        <v>1257.676539</v>
      </c>
      <c r="AS110" s="309">
        <f t="shared" ca="1" si="253"/>
        <v>1294.3439530000001</v>
      </c>
      <c r="AT110" s="309">
        <f t="shared" ca="1" si="253"/>
        <v>1330.1101960000001</v>
      </c>
      <c r="AU110" s="309">
        <f t="shared" ca="1" si="253"/>
        <v>1364.977052</v>
      </c>
      <c r="AV110" s="309">
        <f t="shared" ca="1" si="253"/>
        <v>0</v>
      </c>
      <c r="AW110" s="309">
        <f t="shared" ca="1" si="253"/>
        <v>0.26542700000000002</v>
      </c>
      <c r="AX110" s="309">
        <f t="shared" ca="1" si="253"/>
        <v>1.1919059999999999</v>
      </c>
      <c r="AY110" s="309">
        <f t="shared" ca="1" si="253"/>
        <v>2.9426450000000002</v>
      </c>
      <c r="AZ110" s="309">
        <f t="shared" ca="1" si="253"/>
        <v>5.540387</v>
      </c>
      <c r="BA110" s="309">
        <f t="shared" ca="1" si="253"/>
        <v>9.0538779999999992</v>
      </c>
      <c r="BB110" s="309">
        <f t="shared" ca="1" si="253"/>
        <v>13.204129</v>
      </c>
      <c r="BC110" s="309">
        <f t="shared" ca="1" si="253"/>
        <v>20.217307999999999</v>
      </c>
      <c r="BD110" s="309">
        <f t="shared" ca="1" si="253"/>
        <v>31.705532999999999</v>
      </c>
      <c r="BE110" s="309">
        <f t="shared" ca="1" si="253"/>
        <v>48.938712000000002</v>
      </c>
      <c r="BF110" s="309">
        <f t="shared" ca="1" si="253"/>
        <v>69.034058999999999</v>
      </c>
      <c r="BG110" s="309">
        <f t="shared" ca="1" si="253"/>
        <v>91.368173999999996</v>
      </c>
      <c r="BH110" s="309">
        <f t="shared" ca="1" si="253"/>
        <v>115.401619</v>
      </c>
      <c r="BI110" s="309">
        <f t="shared" ca="1" si="253"/>
        <v>141.79967300000001</v>
      </c>
      <c r="BJ110" s="309">
        <f t="shared" ca="1" si="253"/>
        <v>170.201539</v>
      </c>
      <c r="BK110" s="309">
        <f t="shared" ca="1" si="253"/>
        <v>199.857922</v>
      </c>
      <c r="BL110" s="309">
        <f t="shared" ca="1" si="253"/>
        <v>230.198375</v>
      </c>
      <c r="BM110" s="309">
        <f t="shared" ca="1" si="253"/>
        <v>261.370316</v>
      </c>
      <c r="BN110" s="309">
        <f t="shared" ca="1" si="253"/>
        <v>293.52997399999998</v>
      </c>
      <c r="BO110" s="309">
        <f t="shared" ca="1" si="253"/>
        <v>328.31251500000002</v>
      </c>
      <c r="BP110" s="309">
        <f t="shared" ref="BP110:CO110" ca="1" si="254">SUM(BP103,BP105,BP107)</f>
        <v>363.95795199999998</v>
      </c>
      <c r="BQ110" s="309">
        <f t="shared" ca="1" si="254"/>
        <v>402.33270599999997</v>
      </c>
      <c r="BR110" s="309">
        <f t="shared" ca="1" si="254"/>
        <v>441.39308299999999</v>
      </c>
      <c r="BS110" s="309">
        <f t="shared" ca="1" si="254"/>
        <v>482.837288</v>
      </c>
      <c r="BT110" s="309">
        <f t="shared" ca="1" si="254"/>
        <v>525.58686599999999</v>
      </c>
      <c r="BU110" s="309">
        <f t="shared" ca="1" si="254"/>
        <v>569.51226799999995</v>
      </c>
      <c r="BV110" s="309">
        <f t="shared" ca="1" si="254"/>
        <v>614.35720300000003</v>
      </c>
      <c r="BW110" s="309">
        <f t="shared" ca="1" si="254"/>
        <v>659.84451200000001</v>
      </c>
      <c r="BX110" s="309">
        <f t="shared" ca="1" si="254"/>
        <v>705.69845499999997</v>
      </c>
      <c r="BY110" s="309">
        <f t="shared" ca="1" si="254"/>
        <v>751.68387800000005</v>
      </c>
      <c r="BZ110" s="309">
        <f t="shared" ca="1" si="254"/>
        <v>797.55092500000001</v>
      </c>
      <c r="CA110" s="309">
        <f t="shared" ca="1" si="254"/>
        <v>843.101946</v>
      </c>
      <c r="CB110" s="309">
        <f t="shared" ca="1" si="254"/>
        <v>888.13284699999997</v>
      </c>
      <c r="CC110" s="309">
        <f t="shared" ca="1" si="254"/>
        <v>932.48966800000005</v>
      </c>
      <c r="CD110" s="309">
        <f t="shared" ca="1" si="254"/>
        <v>976.09576400000003</v>
      </c>
      <c r="CE110" s="309">
        <f t="shared" ca="1" si="254"/>
        <v>1018.909225</v>
      </c>
      <c r="CF110" s="309">
        <f t="shared" ca="1" si="254"/>
        <v>1060.890729</v>
      </c>
      <c r="CG110" s="309">
        <f t="shared" ca="1" si="254"/>
        <v>1102.0179820000001</v>
      </c>
      <c r="CH110" s="309">
        <f t="shared" ca="1" si="254"/>
        <v>1142.271745</v>
      </c>
      <c r="CI110" s="309">
        <f t="shared" ca="1" si="254"/>
        <v>1181.6380429999999</v>
      </c>
      <c r="CJ110" s="309">
        <f t="shared" ca="1" si="254"/>
        <v>1220.107469</v>
      </c>
      <c r="CK110" s="309">
        <f t="shared" ca="1" si="254"/>
        <v>1257.676539</v>
      </c>
      <c r="CL110" s="309">
        <f t="shared" ca="1" si="254"/>
        <v>1294.3439530000001</v>
      </c>
      <c r="CM110" s="309">
        <f t="shared" ca="1" si="254"/>
        <v>1330.1101960000001</v>
      </c>
      <c r="CN110" s="309">
        <f t="shared" ca="1" si="254"/>
        <v>1364.977052</v>
      </c>
      <c r="CO110" s="309">
        <f t="shared" ca="1" si="254"/>
        <v>0</v>
      </c>
      <c r="CP110" s="309">
        <f t="shared" ref="CP110:DI110" ca="1" si="255">SUM(CP103,CP105,CP107)</f>
        <v>0.26542700000000002</v>
      </c>
      <c r="CQ110" s="309">
        <f t="shared" ca="1" si="255"/>
        <v>1.1919059999999999</v>
      </c>
      <c r="CR110" s="309">
        <f t="shared" ca="1" si="255"/>
        <v>2.9426450000000002</v>
      </c>
      <c r="CS110" s="309">
        <f t="shared" ca="1" si="255"/>
        <v>5.540387</v>
      </c>
      <c r="CT110" s="309">
        <f t="shared" ca="1" si="255"/>
        <v>9.0538779999999992</v>
      </c>
      <c r="CU110" s="309">
        <f t="shared" ca="1" si="255"/>
        <v>13.204129</v>
      </c>
      <c r="CV110" s="309">
        <f t="shared" ca="1" si="255"/>
        <v>20.217307999999999</v>
      </c>
      <c r="CW110" s="309">
        <f t="shared" ca="1" si="255"/>
        <v>31.705532999999999</v>
      </c>
      <c r="CX110" s="309">
        <f t="shared" ca="1" si="255"/>
        <v>48.938712000000002</v>
      </c>
      <c r="CY110" s="309">
        <f t="shared" ca="1" si="255"/>
        <v>69.034058999999999</v>
      </c>
      <c r="CZ110" s="309">
        <f t="shared" ca="1" si="255"/>
        <v>91.368173999999996</v>
      </c>
      <c r="DA110" s="309">
        <f t="shared" ca="1" si="255"/>
        <v>115.401619</v>
      </c>
      <c r="DB110" s="309">
        <f t="shared" ca="1" si="255"/>
        <v>141.79967300000001</v>
      </c>
      <c r="DC110" s="309">
        <f t="shared" ca="1" si="255"/>
        <v>170.201539</v>
      </c>
      <c r="DD110" s="309">
        <f t="shared" ca="1" si="255"/>
        <v>199.857922</v>
      </c>
      <c r="DE110" s="309">
        <f t="shared" ca="1" si="255"/>
        <v>230.198375</v>
      </c>
      <c r="DF110" s="309">
        <f t="shared" ca="1" si="255"/>
        <v>261.370316</v>
      </c>
      <c r="DG110" s="309">
        <f t="shared" ca="1" si="255"/>
        <v>293.52997399999998</v>
      </c>
      <c r="DH110" s="309">
        <f t="shared" ca="1" si="255"/>
        <v>328.31251500000002</v>
      </c>
      <c r="DI110" s="309">
        <f t="shared" ca="1" si="255"/>
        <v>363.95795199999998</v>
      </c>
    </row>
    <row r="111" spans="1:113" hidden="1" outlineLevel="1">
      <c r="B111" t="s">
        <v>180</v>
      </c>
      <c r="D111" s="309">
        <f t="shared" ref="D111:AI111" ca="1" si="256">SUM(D104,D106,D108)</f>
        <v>0</v>
      </c>
      <c r="E111" s="309">
        <f t="shared" ca="1" si="256"/>
        <v>0</v>
      </c>
      <c r="F111" s="309">
        <f t="shared" ca="1" si="256"/>
        <v>0</v>
      </c>
      <c r="G111" s="309">
        <f t="shared" ca="1" si="256"/>
        <v>0</v>
      </c>
      <c r="H111" s="309">
        <f t="shared" ca="1" si="256"/>
        <v>0</v>
      </c>
      <c r="I111" s="309">
        <f t="shared" ca="1" si="256"/>
        <v>0</v>
      </c>
      <c r="J111" s="309">
        <f t="shared" ca="1" si="256"/>
        <v>0</v>
      </c>
      <c r="K111" s="309">
        <f t="shared" ca="1" si="256"/>
        <v>0</v>
      </c>
      <c r="L111" s="309">
        <f t="shared" ca="1" si="256"/>
        <v>0</v>
      </c>
      <c r="M111" s="309">
        <f t="shared" ca="1" si="256"/>
        <v>0</v>
      </c>
      <c r="N111" s="309">
        <f t="shared" ca="1" si="256"/>
        <v>0</v>
      </c>
      <c r="O111" s="309">
        <f t="shared" ca="1" si="256"/>
        <v>0</v>
      </c>
      <c r="P111" s="309">
        <f t="shared" ca="1" si="256"/>
        <v>0</v>
      </c>
      <c r="Q111" s="309">
        <f t="shared" ca="1" si="256"/>
        <v>0</v>
      </c>
      <c r="R111" s="309">
        <f t="shared" ca="1" si="256"/>
        <v>0</v>
      </c>
      <c r="S111" s="309">
        <f t="shared" ca="1" si="256"/>
        <v>0</v>
      </c>
      <c r="T111" s="309">
        <f t="shared" ca="1" si="256"/>
        <v>0</v>
      </c>
      <c r="U111" s="309">
        <f t="shared" ca="1" si="256"/>
        <v>0</v>
      </c>
      <c r="V111" s="309">
        <f t="shared" ca="1" si="256"/>
        <v>0</v>
      </c>
      <c r="W111" s="309">
        <f t="shared" ca="1" si="256"/>
        <v>0</v>
      </c>
      <c r="X111" s="309">
        <f t="shared" ca="1" si="256"/>
        <v>0</v>
      </c>
      <c r="Y111" s="309">
        <f t="shared" ca="1" si="256"/>
        <v>0</v>
      </c>
      <c r="Z111" s="309">
        <f t="shared" ca="1" si="256"/>
        <v>0</v>
      </c>
      <c r="AA111" s="309">
        <f t="shared" ca="1" si="256"/>
        <v>0</v>
      </c>
      <c r="AB111" s="309">
        <f t="shared" ca="1" si="256"/>
        <v>0</v>
      </c>
      <c r="AC111" s="309">
        <f t="shared" ca="1" si="256"/>
        <v>0</v>
      </c>
      <c r="AD111" s="309">
        <f t="shared" ca="1" si="256"/>
        <v>0</v>
      </c>
      <c r="AE111" s="309">
        <f t="shared" ca="1" si="256"/>
        <v>0</v>
      </c>
      <c r="AF111" s="309">
        <f t="shared" ca="1" si="256"/>
        <v>0</v>
      </c>
      <c r="AG111" s="309">
        <f t="shared" ca="1" si="256"/>
        <v>0</v>
      </c>
      <c r="AH111" s="309">
        <f t="shared" ca="1" si="256"/>
        <v>0</v>
      </c>
      <c r="AI111" s="309">
        <f t="shared" ca="1" si="256"/>
        <v>0</v>
      </c>
      <c r="AJ111" s="309">
        <f t="shared" ref="AJ111:BO111" ca="1" si="257">SUM(AJ104,AJ106,AJ108)</f>
        <v>0</v>
      </c>
      <c r="AK111" s="309">
        <f t="shared" ca="1" si="257"/>
        <v>0</v>
      </c>
      <c r="AL111" s="309">
        <f t="shared" ca="1" si="257"/>
        <v>0</v>
      </c>
      <c r="AM111" s="309">
        <f t="shared" ca="1" si="257"/>
        <v>0</v>
      </c>
      <c r="AN111" s="309">
        <f t="shared" ca="1" si="257"/>
        <v>0</v>
      </c>
      <c r="AO111" s="309">
        <f t="shared" ca="1" si="257"/>
        <v>0</v>
      </c>
      <c r="AP111" s="309">
        <f t="shared" ca="1" si="257"/>
        <v>0</v>
      </c>
      <c r="AQ111" s="309">
        <f t="shared" ca="1" si="257"/>
        <v>0</v>
      </c>
      <c r="AR111" s="309">
        <f t="shared" ca="1" si="257"/>
        <v>0</v>
      </c>
      <c r="AS111" s="309">
        <f t="shared" ca="1" si="257"/>
        <v>0</v>
      </c>
      <c r="AT111" s="309">
        <f t="shared" ca="1" si="257"/>
        <v>0</v>
      </c>
      <c r="AU111" s="309">
        <f t="shared" ca="1" si="257"/>
        <v>0</v>
      </c>
      <c r="AV111" s="309">
        <f t="shared" ca="1" si="257"/>
        <v>477.74196819999997</v>
      </c>
      <c r="AW111" s="309">
        <f t="shared" ca="1" si="257"/>
        <v>429.96777137999999</v>
      </c>
      <c r="AX111" s="309">
        <f t="shared" ca="1" si="257"/>
        <v>382.19357456</v>
      </c>
      <c r="AY111" s="309">
        <f t="shared" ca="1" si="257"/>
        <v>334.41937773999996</v>
      </c>
      <c r="AZ111" s="309">
        <f t="shared" ca="1" si="257"/>
        <v>286.64518091999997</v>
      </c>
      <c r="BA111" s="309">
        <f t="shared" ca="1" si="257"/>
        <v>238.87098409999999</v>
      </c>
      <c r="BB111" s="309">
        <f t="shared" ca="1" si="257"/>
        <v>191.09678728</v>
      </c>
      <c r="BC111" s="309">
        <f t="shared" ca="1" si="257"/>
        <v>143.32259046000001</v>
      </c>
      <c r="BD111" s="309">
        <f t="shared" ca="1" si="257"/>
        <v>95.548393639999972</v>
      </c>
      <c r="BE111" s="309">
        <f t="shared" ca="1" si="257"/>
        <v>47.774196819999986</v>
      </c>
      <c r="BF111" s="309">
        <f t="shared" ca="1" si="257"/>
        <v>0</v>
      </c>
      <c r="BG111" s="309">
        <f t="shared" ca="1" si="257"/>
        <v>0</v>
      </c>
      <c r="BH111" s="309">
        <f t="shared" ca="1" si="257"/>
        <v>0</v>
      </c>
      <c r="BI111" s="309">
        <f t="shared" ca="1" si="257"/>
        <v>0</v>
      </c>
      <c r="BJ111" s="309">
        <f t="shared" ca="1" si="257"/>
        <v>0</v>
      </c>
      <c r="BK111" s="309">
        <f t="shared" ca="1" si="257"/>
        <v>0</v>
      </c>
      <c r="BL111" s="309">
        <f t="shared" ca="1" si="257"/>
        <v>0</v>
      </c>
      <c r="BM111" s="309">
        <f t="shared" ca="1" si="257"/>
        <v>0</v>
      </c>
      <c r="BN111" s="309">
        <f t="shared" ca="1" si="257"/>
        <v>0</v>
      </c>
      <c r="BO111" s="309">
        <f t="shared" ca="1" si="257"/>
        <v>0</v>
      </c>
      <c r="BP111" s="309">
        <f t="shared" ref="BP111:CO111" ca="1" si="258">SUM(BP104,BP106,BP108)</f>
        <v>0</v>
      </c>
      <c r="BQ111" s="309">
        <f t="shared" ca="1" si="258"/>
        <v>0</v>
      </c>
      <c r="BR111" s="309">
        <f t="shared" ca="1" si="258"/>
        <v>0</v>
      </c>
      <c r="BS111" s="309">
        <f t="shared" ca="1" si="258"/>
        <v>0</v>
      </c>
      <c r="BT111" s="309">
        <f t="shared" ca="1" si="258"/>
        <v>0</v>
      </c>
      <c r="BU111" s="309">
        <f t="shared" ca="1" si="258"/>
        <v>0</v>
      </c>
      <c r="BV111" s="309">
        <f t="shared" ca="1" si="258"/>
        <v>0</v>
      </c>
      <c r="BW111" s="309">
        <f t="shared" ca="1" si="258"/>
        <v>0</v>
      </c>
      <c r="BX111" s="309">
        <f t="shared" ca="1" si="258"/>
        <v>0</v>
      </c>
      <c r="BY111" s="309">
        <f t="shared" ca="1" si="258"/>
        <v>0</v>
      </c>
      <c r="BZ111" s="309">
        <f t="shared" ca="1" si="258"/>
        <v>0</v>
      </c>
      <c r="CA111" s="309">
        <f t="shared" ca="1" si="258"/>
        <v>0</v>
      </c>
      <c r="CB111" s="309">
        <f t="shared" ca="1" si="258"/>
        <v>0</v>
      </c>
      <c r="CC111" s="309">
        <f t="shared" ca="1" si="258"/>
        <v>0</v>
      </c>
      <c r="CD111" s="309">
        <f t="shared" ca="1" si="258"/>
        <v>0</v>
      </c>
      <c r="CE111" s="309">
        <f t="shared" ca="1" si="258"/>
        <v>0</v>
      </c>
      <c r="CF111" s="309">
        <f t="shared" ca="1" si="258"/>
        <v>0</v>
      </c>
      <c r="CG111" s="309">
        <f t="shared" ca="1" si="258"/>
        <v>0</v>
      </c>
      <c r="CH111" s="309">
        <f t="shared" ca="1" si="258"/>
        <v>0</v>
      </c>
      <c r="CI111" s="309">
        <f t="shared" ca="1" si="258"/>
        <v>0</v>
      </c>
      <c r="CJ111" s="309">
        <f t="shared" ca="1" si="258"/>
        <v>0</v>
      </c>
      <c r="CK111" s="309">
        <f t="shared" ca="1" si="258"/>
        <v>0</v>
      </c>
      <c r="CL111" s="309">
        <f t="shared" ca="1" si="258"/>
        <v>0</v>
      </c>
      <c r="CM111" s="309">
        <f t="shared" ca="1" si="258"/>
        <v>0</v>
      </c>
      <c r="CN111" s="309">
        <f t="shared" ca="1" si="258"/>
        <v>0</v>
      </c>
      <c r="CO111" s="309">
        <f t="shared" ca="1" si="258"/>
        <v>477.74196819999997</v>
      </c>
      <c r="CP111" s="309">
        <f t="shared" ref="CP111:DI111" ca="1" si="259">SUM(CP104,CP106,CP108)</f>
        <v>429.96777137999999</v>
      </c>
      <c r="CQ111" s="309">
        <f t="shared" ca="1" si="259"/>
        <v>382.19357456</v>
      </c>
      <c r="CR111" s="309">
        <f t="shared" ca="1" si="259"/>
        <v>334.41937773999996</v>
      </c>
      <c r="CS111" s="309">
        <f t="shared" ca="1" si="259"/>
        <v>286.64518091999997</v>
      </c>
      <c r="CT111" s="309">
        <f t="shared" ca="1" si="259"/>
        <v>238.87098409999999</v>
      </c>
      <c r="CU111" s="309">
        <f t="shared" ca="1" si="259"/>
        <v>191.09678728</v>
      </c>
      <c r="CV111" s="309">
        <f t="shared" ca="1" si="259"/>
        <v>143.32259046000001</v>
      </c>
      <c r="CW111" s="309">
        <f t="shared" ca="1" si="259"/>
        <v>95.548393639999972</v>
      </c>
      <c r="CX111" s="309">
        <f t="shared" ca="1" si="259"/>
        <v>47.774196819999986</v>
      </c>
      <c r="CY111" s="309">
        <f t="shared" ca="1" si="259"/>
        <v>0</v>
      </c>
      <c r="CZ111" s="309">
        <f t="shared" ca="1" si="259"/>
        <v>0</v>
      </c>
      <c r="DA111" s="309">
        <f t="shared" ca="1" si="259"/>
        <v>0</v>
      </c>
      <c r="DB111" s="309">
        <f t="shared" ca="1" si="259"/>
        <v>0</v>
      </c>
      <c r="DC111" s="309">
        <f t="shared" ca="1" si="259"/>
        <v>0</v>
      </c>
      <c r="DD111" s="309">
        <f t="shared" ca="1" si="259"/>
        <v>0</v>
      </c>
      <c r="DE111" s="309">
        <f t="shared" ca="1" si="259"/>
        <v>0</v>
      </c>
      <c r="DF111" s="309">
        <f t="shared" ca="1" si="259"/>
        <v>0</v>
      </c>
      <c r="DG111" s="309">
        <f t="shared" ca="1" si="259"/>
        <v>0</v>
      </c>
      <c r="DH111" s="309">
        <f t="shared" ca="1" si="259"/>
        <v>0</v>
      </c>
      <c r="DI111" s="309">
        <f t="shared" ca="1" si="259"/>
        <v>2675.3550219199997</v>
      </c>
    </row>
    <row r="112" spans="1:113" hidden="1" outlineLevel="1">
      <c r="B112" s="65" t="s">
        <v>116</v>
      </c>
      <c r="C112" s="65"/>
      <c r="D112" s="335">
        <f t="shared" ref="D112:AI112" ca="1" si="260">SUM(D103:D108)</f>
        <v>0.26542700000000002</v>
      </c>
      <c r="E112" s="335">
        <f t="shared" ca="1" si="260"/>
        <v>1.1919059999999999</v>
      </c>
      <c r="F112" s="335">
        <f t="shared" ca="1" si="260"/>
        <v>2.9426450000000002</v>
      </c>
      <c r="G112" s="335">
        <f t="shared" ca="1" si="260"/>
        <v>5.540387</v>
      </c>
      <c r="H112" s="335">
        <f t="shared" ca="1" si="260"/>
        <v>9.0538779999999992</v>
      </c>
      <c r="I112" s="335">
        <f t="shared" ca="1" si="260"/>
        <v>13.204129</v>
      </c>
      <c r="J112" s="335">
        <f t="shared" ca="1" si="260"/>
        <v>20.217307999999999</v>
      </c>
      <c r="K112" s="335">
        <f t="shared" ca="1" si="260"/>
        <v>31.705532999999999</v>
      </c>
      <c r="L112" s="335">
        <f t="shared" ca="1" si="260"/>
        <v>48.938712000000002</v>
      </c>
      <c r="M112" s="335">
        <f t="shared" ca="1" si="260"/>
        <v>69.034058999999999</v>
      </c>
      <c r="N112" s="335">
        <f t="shared" ca="1" si="260"/>
        <v>91.368173999999996</v>
      </c>
      <c r="O112" s="335">
        <f t="shared" ca="1" si="260"/>
        <v>115.401619</v>
      </c>
      <c r="P112" s="335">
        <f t="shared" ca="1" si="260"/>
        <v>141.79967300000001</v>
      </c>
      <c r="Q112" s="335">
        <f t="shared" ca="1" si="260"/>
        <v>170.201539</v>
      </c>
      <c r="R112" s="335">
        <f t="shared" ca="1" si="260"/>
        <v>199.857922</v>
      </c>
      <c r="S112" s="335">
        <f t="shared" ca="1" si="260"/>
        <v>230.198375</v>
      </c>
      <c r="T112" s="335">
        <f t="shared" ca="1" si="260"/>
        <v>261.370316</v>
      </c>
      <c r="U112" s="335">
        <f t="shared" ca="1" si="260"/>
        <v>293.52997399999998</v>
      </c>
      <c r="V112" s="335">
        <f t="shared" ca="1" si="260"/>
        <v>328.31251500000002</v>
      </c>
      <c r="W112" s="335">
        <f t="shared" ca="1" si="260"/>
        <v>363.95795199999998</v>
      </c>
      <c r="X112" s="335">
        <f t="shared" ca="1" si="260"/>
        <v>402.33270599999997</v>
      </c>
      <c r="Y112" s="335">
        <f t="shared" ca="1" si="260"/>
        <v>441.39308299999999</v>
      </c>
      <c r="Z112" s="335">
        <f t="shared" ca="1" si="260"/>
        <v>482.837288</v>
      </c>
      <c r="AA112" s="335">
        <f t="shared" ca="1" si="260"/>
        <v>525.58686599999999</v>
      </c>
      <c r="AB112" s="335">
        <f t="shared" ca="1" si="260"/>
        <v>569.51226799999995</v>
      </c>
      <c r="AC112" s="335">
        <f t="shared" ca="1" si="260"/>
        <v>614.35720300000003</v>
      </c>
      <c r="AD112" s="335">
        <f t="shared" ca="1" si="260"/>
        <v>659.84451200000001</v>
      </c>
      <c r="AE112" s="335">
        <f t="shared" ca="1" si="260"/>
        <v>705.69845499999997</v>
      </c>
      <c r="AF112" s="335">
        <f t="shared" ca="1" si="260"/>
        <v>751.68387800000005</v>
      </c>
      <c r="AG112" s="335">
        <f t="shared" ca="1" si="260"/>
        <v>797.55092500000001</v>
      </c>
      <c r="AH112" s="335">
        <f t="shared" ca="1" si="260"/>
        <v>843.101946</v>
      </c>
      <c r="AI112" s="335">
        <f t="shared" ca="1" si="260"/>
        <v>888.13284699999997</v>
      </c>
      <c r="AJ112" s="335">
        <f t="shared" ref="AJ112:BO112" ca="1" si="261">SUM(AJ103:AJ108)</f>
        <v>932.48966800000005</v>
      </c>
      <c r="AK112" s="335">
        <f t="shared" ca="1" si="261"/>
        <v>976.09576400000003</v>
      </c>
      <c r="AL112" s="335">
        <f t="shared" ca="1" si="261"/>
        <v>1018.909225</v>
      </c>
      <c r="AM112" s="335">
        <f t="shared" ca="1" si="261"/>
        <v>1060.890729</v>
      </c>
      <c r="AN112" s="335">
        <f t="shared" ca="1" si="261"/>
        <v>1102.0179820000001</v>
      </c>
      <c r="AO112" s="335">
        <f t="shared" ca="1" si="261"/>
        <v>1142.271745</v>
      </c>
      <c r="AP112" s="335">
        <f t="shared" ca="1" si="261"/>
        <v>1181.6380429999999</v>
      </c>
      <c r="AQ112" s="335">
        <f t="shared" ca="1" si="261"/>
        <v>1220.107469</v>
      </c>
      <c r="AR112" s="335">
        <f t="shared" ca="1" si="261"/>
        <v>1257.676539</v>
      </c>
      <c r="AS112" s="335">
        <f t="shared" ca="1" si="261"/>
        <v>1294.3439530000001</v>
      </c>
      <c r="AT112" s="335">
        <f t="shared" ca="1" si="261"/>
        <v>1330.1101960000001</v>
      </c>
      <c r="AU112" s="335">
        <f t="shared" ca="1" si="261"/>
        <v>1364.977052</v>
      </c>
      <c r="AV112" s="335">
        <f t="shared" ca="1" si="261"/>
        <v>477.74196819999997</v>
      </c>
      <c r="AW112" s="335">
        <f t="shared" ca="1" si="261"/>
        <v>430.23319837999998</v>
      </c>
      <c r="AX112" s="335">
        <f t="shared" ca="1" si="261"/>
        <v>383.38548056000002</v>
      </c>
      <c r="AY112" s="335">
        <f t="shared" ca="1" si="261"/>
        <v>337.36202273999999</v>
      </c>
      <c r="AZ112" s="335">
        <f t="shared" ca="1" si="261"/>
        <v>292.18556791999998</v>
      </c>
      <c r="BA112" s="335">
        <f t="shared" ca="1" si="261"/>
        <v>247.92486209999998</v>
      </c>
      <c r="BB112" s="335">
        <f t="shared" ca="1" si="261"/>
        <v>204.30091628</v>
      </c>
      <c r="BC112" s="335">
        <f t="shared" ca="1" si="261"/>
        <v>163.53989846000002</v>
      </c>
      <c r="BD112" s="335">
        <f t="shared" ca="1" si="261"/>
        <v>127.25392663999997</v>
      </c>
      <c r="BE112" s="335">
        <f t="shared" ca="1" si="261"/>
        <v>96.712908819999996</v>
      </c>
      <c r="BF112" s="335">
        <f t="shared" ca="1" si="261"/>
        <v>69.034058999999999</v>
      </c>
      <c r="BG112" s="335">
        <f t="shared" ca="1" si="261"/>
        <v>91.368173999999996</v>
      </c>
      <c r="BH112" s="335">
        <f t="shared" ca="1" si="261"/>
        <v>115.401619</v>
      </c>
      <c r="BI112" s="335">
        <f t="shared" ca="1" si="261"/>
        <v>141.79967300000001</v>
      </c>
      <c r="BJ112" s="335">
        <f t="shared" ca="1" si="261"/>
        <v>170.201539</v>
      </c>
      <c r="BK112" s="335">
        <f t="shared" ca="1" si="261"/>
        <v>199.857922</v>
      </c>
      <c r="BL112" s="335">
        <f t="shared" ca="1" si="261"/>
        <v>230.198375</v>
      </c>
      <c r="BM112" s="335">
        <f t="shared" ca="1" si="261"/>
        <v>261.370316</v>
      </c>
      <c r="BN112" s="335">
        <f t="shared" ca="1" si="261"/>
        <v>293.52997399999998</v>
      </c>
      <c r="BO112" s="335">
        <f t="shared" ca="1" si="261"/>
        <v>328.31251500000002</v>
      </c>
      <c r="BP112" s="335">
        <f t="shared" ref="BP112:CO112" ca="1" si="262">SUM(BP103:BP108)</f>
        <v>363.95795199999998</v>
      </c>
      <c r="BQ112" s="335">
        <f t="shared" ca="1" si="262"/>
        <v>402.33270599999997</v>
      </c>
      <c r="BR112" s="335">
        <f t="shared" ca="1" si="262"/>
        <v>441.39308299999999</v>
      </c>
      <c r="BS112" s="335">
        <f t="shared" ca="1" si="262"/>
        <v>482.837288</v>
      </c>
      <c r="BT112" s="335">
        <f t="shared" ca="1" si="262"/>
        <v>525.58686599999999</v>
      </c>
      <c r="BU112" s="335">
        <f t="shared" ca="1" si="262"/>
        <v>569.51226799999995</v>
      </c>
      <c r="BV112" s="335">
        <f t="shared" ca="1" si="262"/>
        <v>614.35720300000003</v>
      </c>
      <c r="BW112" s="335">
        <f t="shared" ca="1" si="262"/>
        <v>659.84451200000001</v>
      </c>
      <c r="BX112" s="335">
        <f t="shared" ca="1" si="262"/>
        <v>705.69845499999997</v>
      </c>
      <c r="BY112" s="335">
        <f t="shared" ca="1" si="262"/>
        <v>751.68387800000005</v>
      </c>
      <c r="BZ112" s="335">
        <f t="shared" ca="1" si="262"/>
        <v>797.55092500000001</v>
      </c>
      <c r="CA112" s="335">
        <f t="shared" ca="1" si="262"/>
        <v>843.101946</v>
      </c>
      <c r="CB112" s="335">
        <f t="shared" ca="1" si="262"/>
        <v>888.13284699999997</v>
      </c>
      <c r="CC112" s="335">
        <f t="shared" ca="1" si="262"/>
        <v>932.48966800000005</v>
      </c>
      <c r="CD112" s="335">
        <f t="shared" ca="1" si="262"/>
        <v>976.09576400000003</v>
      </c>
      <c r="CE112" s="335">
        <f t="shared" ca="1" si="262"/>
        <v>1018.909225</v>
      </c>
      <c r="CF112" s="335">
        <f t="shared" ca="1" si="262"/>
        <v>1060.890729</v>
      </c>
      <c r="CG112" s="335">
        <f t="shared" ca="1" si="262"/>
        <v>1102.0179820000001</v>
      </c>
      <c r="CH112" s="335">
        <f t="shared" ca="1" si="262"/>
        <v>1142.271745</v>
      </c>
      <c r="CI112" s="335">
        <f t="shared" ca="1" si="262"/>
        <v>1181.6380429999999</v>
      </c>
      <c r="CJ112" s="335">
        <f t="shared" ca="1" si="262"/>
        <v>1220.107469</v>
      </c>
      <c r="CK112" s="335">
        <f t="shared" ca="1" si="262"/>
        <v>1257.676539</v>
      </c>
      <c r="CL112" s="335">
        <f t="shared" ca="1" si="262"/>
        <v>1294.3439530000001</v>
      </c>
      <c r="CM112" s="335">
        <f t="shared" ca="1" si="262"/>
        <v>1330.1101960000001</v>
      </c>
      <c r="CN112" s="335">
        <f t="shared" ca="1" si="262"/>
        <v>1364.977052</v>
      </c>
      <c r="CO112" s="335">
        <f t="shared" ca="1" si="262"/>
        <v>477.74196819999997</v>
      </c>
      <c r="CP112" s="335">
        <f t="shared" ref="CP112:DI112" ca="1" si="263">SUM(CP103:CP108)</f>
        <v>430.23319837999998</v>
      </c>
      <c r="CQ112" s="335">
        <f t="shared" ca="1" si="263"/>
        <v>383.38548056000002</v>
      </c>
      <c r="CR112" s="335">
        <f t="shared" ca="1" si="263"/>
        <v>337.36202273999999</v>
      </c>
      <c r="CS112" s="335">
        <f t="shared" ca="1" si="263"/>
        <v>292.18556791999998</v>
      </c>
      <c r="CT112" s="335">
        <f t="shared" ca="1" si="263"/>
        <v>247.92486209999998</v>
      </c>
      <c r="CU112" s="335">
        <f t="shared" ca="1" si="263"/>
        <v>204.30091628</v>
      </c>
      <c r="CV112" s="335">
        <f t="shared" ca="1" si="263"/>
        <v>163.53989846000002</v>
      </c>
      <c r="CW112" s="335">
        <f t="shared" ca="1" si="263"/>
        <v>127.25392663999997</v>
      </c>
      <c r="CX112" s="335">
        <f t="shared" ca="1" si="263"/>
        <v>96.712908819999996</v>
      </c>
      <c r="CY112" s="335">
        <f t="shared" ca="1" si="263"/>
        <v>69.034058999999999</v>
      </c>
      <c r="CZ112" s="335">
        <f t="shared" ca="1" si="263"/>
        <v>91.368173999999996</v>
      </c>
      <c r="DA112" s="335">
        <f t="shared" ca="1" si="263"/>
        <v>115.401619</v>
      </c>
      <c r="DB112" s="335">
        <f t="shared" ca="1" si="263"/>
        <v>141.79967300000001</v>
      </c>
      <c r="DC112" s="335">
        <f t="shared" ca="1" si="263"/>
        <v>170.201539</v>
      </c>
      <c r="DD112" s="335">
        <f t="shared" ca="1" si="263"/>
        <v>199.857922</v>
      </c>
      <c r="DE112" s="335">
        <f t="shared" ca="1" si="263"/>
        <v>230.198375</v>
      </c>
      <c r="DF112" s="335">
        <f t="shared" ca="1" si="263"/>
        <v>261.370316</v>
      </c>
      <c r="DG112" s="335">
        <f t="shared" ca="1" si="263"/>
        <v>293.52997399999998</v>
      </c>
      <c r="DH112" s="335">
        <f t="shared" ca="1" si="263"/>
        <v>328.31251500000002</v>
      </c>
      <c r="DI112" s="335">
        <f t="shared" ca="1" si="263"/>
        <v>3039.3129739199994</v>
      </c>
    </row>
    <row r="113" spans="1:113" hidden="1" outlineLevel="1">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309"/>
      <c r="AE113" s="309"/>
      <c r="AF113" s="309"/>
      <c r="AG113" s="309"/>
      <c r="AH113" s="309"/>
      <c r="AI113" s="309"/>
      <c r="AJ113" s="309"/>
      <c r="AK113" s="309"/>
      <c r="AL113" s="309"/>
      <c r="AM113" s="309"/>
      <c r="AN113" s="309"/>
      <c r="AO113" s="309"/>
      <c r="AP113" s="309"/>
      <c r="AQ113" s="309"/>
      <c r="AR113" s="309"/>
      <c r="AS113" s="309"/>
      <c r="AT113" s="309"/>
      <c r="AU113" s="309"/>
      <c r="AV113" s="309"/>
      <c r="AW113" s="309"/>
      <c r="AX113" s="309"/>
      <c r="AY113" s="309"/>
      <c r="AZ113" s="309"/>
      <c r="BA113" s="309"/>
      <c r="BB113" s="309"/>
      <c r="BC113" s="309"/>
      <c r="BD113" s="309"/>
      <c r="BE113" s="309"/>
      <c r="BF113" s="309"/>
      <c r="BG113" s="309"/>
      <c r="BH113" s="309"/>
      <c r="BI113" s="309"/>
      <c r="BJ113" s="309"/>
      <c r="BK113" s="309"/>
      <c r="BL113" s="309"/>
      <c r="BM113" s="309"/>
      <c r="BN113" s="309"/>
      <c r="BO113" s="309"/>
      <c r="BP113" s="309"/>
      <c r="BQ113" s="309"/>
      <c r="BR113" s="309"/>
      <c r="BS113" s="309"/>
      <c r="BT113" s="309"/>
      <c r="BU113" s="309"/>
      <c r="BV113" s="309"/>
      <c r="BW113" s="309"/>
      <c r="BX113" s="309"/>
      <c r="BY113" s="309"/>
      <c r="BZ113" s="309"/>
      <c r="CA113" s="309"/>
      <c r="CB113" s="309"/>
      <c r="CC113" s="309"/>
      <c r="CD113" s="309"/>
      <c r="CE113" s="309"/>
      <c r="CF113" s="309"/>
      <c r="CG113" s="309"/>
      <c r="CH113" s="309"/>
      <c r="CI113" s="309"/>
      <c r="CJ113" s="309"/>
      <c r="CK113" s="309"/>
      <c r="CL113" s="309"/>
      <c r="CM113" s="309"/>
      <c r="CN113" s="309"/>
      <c r="CO113" s="309"/>
      <c r="CP113" s="309"/>
      <c r="CQ113" s="309"/>
      <c r="CR113" s="309"/>
      <c r="CS113" s="309"/>
      <c r="CT113" s="309"/>
      <c r="CU113" s="309"/>
      <c r="CV113" s="309"/>
      <c r="CW113" s="309"/>
      <c r="CX113" s="309"/>
      <c r="CY113" s="309"/>
      <c r="CZ113" s="309"/>
      <c r="DA113" s="309"/>
      <c r="DB113" s="309"/>
      <c r="DC113" s="309"/>
      <c r="DD113" s="309"/>
      <c r="DE113" s="309"/>
      <c r="DF113" s="309"/>
      <c r="DG113" s="309"/>
      <c r="DH113" s="309"/>
      <c r="DI113" s="309"/>
    </row>
    <row r="114" spans="1:113" hidden="1" outlineLevel="1">
      <c r="A114" s="2" t="s">
        <v>181</v>
      </c>
      <c r="D114" s="309"/>
      <c r="E114" s="309"/>
      <c r="F114" s="309"/>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309"/>
      <c r="AE114" s="309"/>
      <c r="AF114" s="309"/>
      <c r="AG114" s="309"/>
      <c r="AH114" s="309"/>
      <c r="AI114" s="309"/>
      <c r="AJ114" s="309"/>
      <c r="AK114" s="309"/>
      <c r="AL114" s="309"/>
      <c r="AM114" s="309"/>
      <c r="AN114" s="309"/>
      <c r="AO114" s="309"/>
      <c r="AP114" s="309"/>
      <c r="AQ114" s="309"/>
      <c r="AR114" s="309"/>
      <c r="AS114" s="309"/>
      <c r="AT114" s="309"/>
      <c r="AU114" s="309"/>
      <c r="AV114" s="309"/>
      <c r="AW114" s="309"/>
      <c r="AX114" s="309"/>
      <c r="AY114" s="309"/>
      <c r="AZ114" s="309"/>
      <c r="BA114" s="309"/>
      <c r="BB114" s="309"/>
      <c r="BC114" s="309"/>
      <c r="BD114" s="309"/>
      <c r="BE114" s="309"/>
      <c r="BF114" s="309"/>
      <c r="BG114" s="309"/>
      <c r="BH114" s="309"/>
      <c r="BI114" s="309"/>
      <c r="BJ114" s="309"/>
      <c r="BK114" s="309"/>
      <c r="BL114" s="309"/>
      <c r="BM114" s="309"/>
      <c r="BN114" s="309"/>
      <c r="BO114" s="309"/>
      <c r="BP114" s="309"/>
      <c r="BQ114" s="309"/>
      <c r="BR114" s="309"/>
      <c r="BS114" s="309"/>
      <c r="BT114" s="309"/>
      <c r="BU114" s="309"/>
      <c r="BV114" s="309"/>
      <c r="BW114" s="309"/>
      <c r="BX114" s="309"/>
      <c r="BY114" s="309"/>
      <c r="BZ114" s="309"/>
      <c r="CA114" s="309"/>
      <c r="CB114" s="309"/>
      <c r="CC114" s="309"/>
      <c r="CD114" s="309"/>
      <c r="CE114" s="309"/>
      <c r="CF114" s="309"/>
      <c r="CG114" s="309"/>
      <c r="CH114" s="309"/>
      <c r="CI114" s="309"/>
      <c r="CJ114" s="309"/>
      <c r="CK114" s="309"/>
      <c r="CL114" s="309"/>
      <c r="CM114" s="309"/>
      <c r="CN114" s="309"/>
      <c r="CO114" s="309"/>
      <c r="CP114" s="309"/>
      <c r="CQ114" s="309"/>
      <c r="CR114" s="309"/>
      <c r="CS114" s="309"/>
      <c r="CT114" s="309"/>
      <c r="CU114" s="309"/>
      <c r="CV114" s="309"/>
      <c r="CW114" s="309"/>
      <c r="CX114" s="309"/>
      <c r="CY114" s="309"/>
      <c r="CZ114" s="309"/>
      <c r="DA114" s="309"/>
      <c r="DB114" s="309"/>
      <c r="DC114" s="309"/>
      <c r="DD114" s="309"/>
      <c r="DE114" s="309"/>
      <c r="DF114" s="309"/>
      <c r="DG114" s="309"/>
      <c r="DH114" s="309"/>
      <c r="DI114" s="309"/>
    </row>
    <row r="115" spans="1:113" hidden="1" outlineLevel="1">
      <c r="B115" t="s">
        <v>182</v>
      </c>
      <c r="D115" s="338">
        <f ca="1">D112</f>
        <v>0.26542700000000002</v>
      </c>
      <c r="E115" s="309">
        <f t="shared" ref="E115:AJ115" ca="1" si="264">E112-D112</f>
        <v>0.92647899999999983</v>
      </c>
      <c r="F115" s="309">
        <f t="shared" ca="1" si="264"/>
        <v>1.7507390000000003</v>
      </c>
      <c r="G115" s="309">
        <f t="shared" ca="1" si="264"/>
        <v>2.5977419999999998</v>
      </c>
      <c r="H115" s="309">
        <f t="shared" ca="1" si="264"/>
        <v>3.5134909999999993</v>
      </c>
      <c r="I115" s="309">
        <f t="shared" ca="1" si="264"/>
        <v>4.1502510000000008</v>
      </c>
      <c r="J115" s="309">
        <f t="shared" ca="1" si="264"/>
        <v>7.0131789999999992</v>
      </c>
      <c r="K115" s="309">
        <f t="shared" ca="1" si="264"/>
        <v>11.488225</v>
      </c>
      <c r="L115" s="309">
        <f t="shared" ca="1" si="264"/>
        <v>17.233179000000003</v>
      </c>
      <c r="M115" s="309">
        <f t="shared" ca="1" si="264"/>
        <v>20.095346999999997</v>
      </c>
      <c r="N115" s="309">
        <f t="shared" ca="1" si="264"/>
        <v>22.334114999999997</v>
      </c>
      <c r="O115" s="309">
        <f t="shared" ca="1" si="264"/>
        <v>24.033445</v>
      </c>
      <c r="P115" s="309">
        <f t="shared" ca="1" si="264"/>
        <v>26.398054000000016</v>
      </c>
      <c r="Q115" s="309">
        <f t="shared" ca="1" si="264"/>
        <v>28.401865999999984</v>
      </c>
      <c r="R115" s="309">
        <f t="shared" ca="1" si="264"/>
        <v>29.656383000000005</v>
      </c>
      <c r="S115" s="309">
        <f t="shared" ca="1" si="264"/>
        <v>30.340452999999997</v>
      </c>
      <c r="T115" s="309">
        <f t="shared" ca="1" si="264"/>
        <v>31.171941000000004</v>
      </c>
      <c r="U115" s="309">
        <f t="shared" ca="1" si="264"/>
        <v>32.159657999999979</v>
      </c>
      <c r="V115" s="309">
        <f t="shared" ca="1" si="264"/>
        <v>34.782541000000037</v>
      </c>
      <c r="W115" s="309">
        <f t="shared" ca="1" si="264"/>
        <v>35.645436999999959</v>
      </c>
      <c r="X115" s="309">
        <f t="shared" ca="1" si="264"/>
        <v>38.374753999999996</v>
      </c>
      <c r="Y115" s="309">
        <f t="shared" ca="1" si="264"/>
        <v>39.060377000000017</v>
      </c>
      <c r="Z115" s="309">
        <f t="shared" ca="1" si="264"/>
        <v>41.444205000000011</v>
      </c>
      <c r="AA115" s="309">
        <f t="shared" ca="1" si="264"/>
        <v>42.749577999999985</v>
      </c>
      <c r="AB115" s="309">
        <f t="shared" ca="1" si="264"/>
        <v>43.925401999999963</v>
      </c>
      <c r="AC115" s="309">
        <f t="shared" ca="1" si="264"/>
        <v>44.844935000000078</v>
      </c>
      <c r="AD115" s="309">
        <f t="shared" ca="1" si="264"/>
        <v>45.487308999999982</v>
      </c>
      <c r="AE115" s="309">
        <f t="shared" ca="1" si="264"/>
        <v>45.853942999999958</v>
      </c>
      <c r="AF115" s="309">
        <f t="shared" ca="1" si="264"/>
        <v>45.985423000000083</v>
      </c>
      <c r="AG115" s="309">
        <f t="shared" ca="1" si="264"/>
        <v>45.867046999999957</v>
      </c>
      <c r="AH115" s="309">
        <f t="shared" ca="1" si="264"/>
        <v>45.551020999999992</v>
      </c>
      <c r="AI115" s="309">
        <f t="shared" ca="1" si="264"/>
        <v>45.030900999999972</v>
      </c>
      <c r="AJ115" s="309">
        <f t="shared" ca="1" si="264"/>
        <v>44.356821000000082</v>
      </c>
      <c r="AK115" s="309">
        <f t="shared" ref="AK115:BP115" ca="1" si="265">AK112-AJ112</f>
        <v>43.60609599999998</v>
      </c>
      <c r="AL115" s="309">
        <f t="shared" ca="1" si="265"/>
        <v>42.813460999999961</v>
      </c>
      <c r="AM115" s="309">
        <f t="shared" ca="1" si="265"/>
        <v>41.981503999999973</v>
      </c>
      <c r="AN115" s="309">
        <f t="shared" ca="1" si="265"/>
        <v>41.12725300000011</v>
      </c>
      <c r="AO115" s="309">
        <f t="shared" ca="1" si="265"/>
        <v>40.253762999999935</v>
      </c>
      <c r="AP115" s="309">
        <f t="shared" ca="1" si="265"/>
        <v>39.366297999999915</v>
      </c>
      <c r="AQ115" s="309">
        <f t="shared" ca="1" si="265"/>
        <v>38.469426000000112</v>
      </c>
      <c r="AR115" s="309">
        <f t="shared" ca="1" si="265"/>
        <v>37.569070000000011</v>
      </c>
      <c r="AS115" s="309">
        <f t="shared" ca="1" si="265"/>
        <v>36.667414000000008</v>
      </c>
      <c r="AT115" s="309">
        <f t="shared" ca="1" si="265"/>
        <v>35.766243000000031</v>
      </c>
      <c r="AU115" s="309">
        <f t="shared" ca="1" si="265"/>
        <v>34.866855999999871</v>
      </c>
      <c r="AV115" s="309">
        <f t="shared" ca="1" si="265"/>
        <v>-887.23508379999998</v>
      </c>
      <c r="AW115" s="309">
        <f t="shared" ca="1" si="265"/>
        <v>-47.508769819999998</v>
      </c>
      <c r="AX115" s="309">
        <f t="shared" ca="1" si="265"/>
        <v>-46.847717819999957</v>
      </c>
      <c r="AY115" s="309">
        <f t="shared" ca="1" si="265"/>
        <v>-46.023457820000033</v>
      </c>
      <c r="AZ115" s="309">
        <f t="shared" ca="1" si="265"/>
        <v>-45.176454820000004</v>
      </c>
      <c r="BA115" s="309">
        <f t="shared" ca="1" si="265"/>
        <v>-44.260705819999998</v>
      </c>
      <c r="BB115" s="309">
        <f t="shared" ca="1" si="265"/>
        <v>-43.623945819999989</v>
      </c>
      <c r="BC115" s="309">
        <f t="shared" ca="1" si="265"/>
        <v>-40.761017819999978</v>
      </c>
      <c r="BD115" s="309">
        <f t="shared" ca="1" si="265"/>
        <v>-36.285971820000043</v>
      </c>
      <c r="BE115" s="309">
        <f t="shared" ca="1" si="265"/>
        <v>-30.541017819999979</v>
      </c>
      <c r="BF115" s="309">
        <f t="shared" ca="1" si="265"/>
        <v>-27.678849819999996</v>
      </c>
      <c r="BG115" s="309">
        <f t="shared" ca="1" si="265"/>
        <v>22.334114999999997</v>
      </c>
      <c r="BH115" s="309">
        <f t="shared" ca="1" si="265"/>
        <v>24.033445</v>
      </c>
      <c r="BI115" s="309">
        <f t="shared" ca="1" si="265"/>
        <v>26.398054000000016</v>
      </c>
      <c r="BJ115" s="309">
        <f t="shared" ca="1" si="265"/>
        <v>28.401865999999984</v>
      </c>
      <c r="BK115" s="309">
        <f t="shared" ca="1" si="265"/>
        <v>29.656383000000005</v>
      </c>
      <c r="BL115" s="309">
        <f t="shared" ca="1" si="265"/>
        <v>30.340452999999997</v>
      </c>
      <c r="BM115" s="309">
        <f t="shared" ca="1" si="265"/>
        <v>31.171941000000004</v>
      </c>
      <c r="BN115" s="309">
        <f t="shared" ca="1" si="265"/>
        <v>32.159657999999979</v>
      </c>
      <c r="BO115" s="309">
        <f t="shared" ca="1" si="265"/>
        <v>34.782541000000037</v>
      </c>
      <c r="BP115" s="309">
        <f t="shared" ca="1" si="265"/>
        <v>35.645436999999959</v>
      </c>
      <c r="BQ115" s="309">
        <f t="shared" ref="BQ115:CO115" ca="1" si="266">BQ112-BP112</f>
        <v>38.374753999999996</v>
      </c>
      <c r="BR115" s="309">
        <f t="shared" ca="1" si="266"/>
        <v>39.060377000000017</v>
      </c>
      <c r="BS115" s="309">
        <f t="shared" ca="1" si="266"/>
        <v>41.444205000000011</v>
      </c>
      <c r="BT115" s="309">
        <f t="shared" ca="1" si="266"/>
        <v>42.749577999999985</v>
      </c>
      <c r="BU115" s="309">
        <f t="shared" ca="1" si="266"/>
        <v>43.925401999999963</v>
      </c>
      <c r="BV115" s="309">
        <f t="shared" ca="1" si="266"/>
        <v>44.844935000000078</v>
      </c>
      <c r="BW115" s="309">
        <f t="shared" ca="1" si="266"/>
        <v>45.487308999999982</v>
      </c>
      <c r="BX115" s="309">
        <f t="shared" ca="1" si="266"/>
        <v>45.853942999999958</v>
      </c>
      <c r="BY115" s="309">
        <f t="shared" ca="1" si="266"/>
        <v>45.985423000000083</v>
      </c>
      <c r="BZ115" s="309">
        <f t="shared" ca="1" si="266"/>
        <v>45.867046999999957</v>
      </c>
      <c r="CA115" s="309">
        <f t="shared" ca="1" si="266"/>
        <v>45.551020999999992</v>
      </c>
      <c r="CB115" s="309">
        <f t="shared" ca="1" si="266"/>
        <v>45.030900999999972</v>
      </c>
      <c r="CC115" s="309">
        <f t="shared" ca="1" si="266"/>
        <v>44.356821000000082</v>
      </c>
      <c r="CD115" s="309">
        <f t="shared" ca="1" si="266"/>
        <v>43.60609599999998</v>
      </c>
      <c r="CE115" s="309">
        <f t="shared" ca="1" si="266"/>
        <v>42.813460999999961</v>
      </c>
      <c r="CF115" s="309">
        <f t="shared" ca="1" si="266"/>
        <v>41.981503999999973</v>
      </c>
      <c r="CG115" s="309">
        <f t="shared" ca="1" si="266"/>
        <v>41.12725300000011</v>
      </c>
      <c r="CH115" s="309">
        <f t="shared" ca="1" si="266"/>
        <v>40.253762999999935</v>
      </c>
      <c r="CI115" s="309">
        <f t="shared" ca="1" si="266"/>
        <v>39.366297999999915</v>
      </c>
      <c r="CJ115" s="309">
        <f t="shared" ca="1" si="266"/>
        <v>38.469426000000112</v>
      </c>
      <c r="CK115" s="309">
        <f t="shared" ca="1" si="266"/>
        <v>37.569070000000011</v>
      </c>
      <c r="CL115" s="309">
        <f t="shared" ca="1" si="266"/>
        <v>36.667414000000008</v>
      </c>
      <c r="CM115" s="309">
        <f t="shared" ca="1" si="266"/>
        <v>35.766243000000031</v>
      </c>
      <c r="CN115" s="309">
        <f t="shared" ca="1" si="266"/>
        <v>34.866855999999871</v>
      </c>
      <c r="CO115" s="309">
        <f t="shared" ca="1" si="266"/>
        <v>-887.23508379999998</v>
      </c>
      <c r="CP115" s="309">
        <f t="shared" ref="CP115" ca="1" si="267">CP112-CO112</f>
        <v>-47.508769819999998</v>
      </c>
      <c r="CQ115" s="309">
        <f t="shared" ref="CQ115" ca="1" si="268">CQ112-CP112</f>
        <v>-46.847717819999957</v>
      </c>
      <c r="CR115" s="309">
        <f t="shared" ref="CR115" ca="1" si="269">CR112-CQ112</f>
        <v>-46.023457820000033</v>
      </c>
      <c r="CS115" s="309">
        <f t="shared" ref="CS115" ca="1" si="270">CS112-CR112</f>
        <v>-45.176454820000004</v>
      </c>
      <c r="CT115" s="309">
        <f t="shared" ref="CT115" ca="1" si="271">CT112-CS112</f>
        <v>-44.260705819999998</v>
      </c>
      <c r="CU115" s="309">
        <f t="shared" ref="CU115" ca="1" si="272">CU112-CT112</f>
        <v>-43.623945819999989</v>
      </c>
      <c r="CV115" s="309">
        <f t="shared" ref="CV115" ca="1" si="273">CV112-CU112</f>
        <v>-40.761017819999978</v>
      </c>
      <c r="CW115" s="309">
        <f t="shared" ref="CW115" ca="1" si="274">CW112-CV112</f>
        <v>-36.285971820000043</v>
      </c>
      <c r="CX115" s="309">
        <f t="shared" ref="CX115" ca="1" si="275">CX112-CW112</f>
        <v>-30.541017819999979</v>
      </c>
      <c r="CY115" s="309">
        <f t="shared" ref="CY115" ca="1" si="276">CY112-CX112</f>
        <v>-27.678849819999996</v>
      </c>
      <c r="CZ115" s="309">
        <f t="shared" ref="CZ115" ca="1" si="277">CZ112-CY112</f>
        <v>22.334114999999997</v>
      </c>
      <c r="DA115" s="309">
        <f t="shared" ref="DA115" ca="1" si="278">DA112-CZ112</f>
        <v>24.033445</v>
      </c>
      <c r="DB115" s="309">
        <f t="shared" ref="DB115" ca="1" si="279">DB112-DA112</f>
        <v>26.398054000000016</v>
      </c>
      <c r="DC115" s="309">
        <f t="shared" ref="DC115" ca="1" si="280">DC112-DB112</f>
        <v>28.401865999999984</v>
      </c>
      <c r="DD115" s="309">
        <f t="shared" ref="DD115" ca="1" si="281">DD112-DC112</f>
        <v>29.656383000000005</v>
      </c>
      <c r="DE115" s="309">
        <f t="shared" ref="DE115" ca="1" si="282">DE112-DD112</f>
        <v>30.340452999999997</v>
      </c>
      <c r="DF115" s="309">
        <f t="shared" ref="DF115" ca="1" si="283">DF112-DE112</f>
        <v>31.171941000000004</v>
      </c>
      <c r="DG115" s="309">
        <f t="shared" ref="DG115" ca="1" si="284">DG112-DF112</f>
        <v>32.159657999999979</v>
      </c>
      <c r="DH115" s="309">
        <f t="shared" ref="DH115" ca="1" si="285">DH112-DG112</f>
        <v>34.782541000000037</v>
      </c>
      <c r="DI115" s="309">
        <f t="shared" ref="DI115" ca="1" si="286">DI112-DH112</f>
        <v>2711.0004589199993</v>
      </c>
    </row>
    <row r="116" spans="1:113" hidden="1" outlineLevel="1">
      <c r="A116" s="70" t="s">
        <v>183</v>
      </c>
      <c r="D116" s="309"/>
      <c r="E116" s="309"/>
      <c r="F116" s="309"/>
      <c r="G116" s="309"/>
      <c r="H116" s="309"/>
      <c r="I116" s="309"/>
      <c r="J116" s="309"/>
      <c r="K116" s="309"/>
      <c r="L116" s="309"/>
      <c r="M116" s="309"/>
      <c r="N116" s="309"/>
      <c r="O116" s="309"/>
      <c r="P116" s="309"/>
      <c r="Q116" s="309"/>
      <c r="R116" s="309"/>
      <c r="S116" s="309"/>
      <c r="T116" s="309"/>
      <c r="U116" s="309"/>
      <c r="V116" s="309"/>
      <c r="W116" s="309"/>
      <c r="X116" s="309"/>
      <c r="Y116" s="309"/>
      <c r="Z116" s="309"/>
      <c r="AA116" s="309"/>
      <c r="AB116" s="309"/>
      <c r="AC116" s="309"/>
      <c r="AD116" s="309"/>
      <c r="AE116" s="309"/>
      <c r="AF116" s="309"/>
      <c r="AG116" s="309"/>
      <c r="AH116" s="309"/>
      <c r="AI116" s="309"/>
      <c r="AJ116" s="309"/>
      <c r="AK116" s="309"/>
      <c r="AL116" s="309"/>
      <c r="AM116" s="309"/>
      <c r="AN116" s="309"/>
      <c r="AO116" s="309"/>
      <c r="AP116" s="309"/>
      <c r="AQ116" s="309"/>
      <c r="AR116" s="309"/>
      <c r="AS116" s="309"/>
      <c r="AT116" s="309"/>
      <c r="AU116" s="309"/>
      <c r="AV116" s="309"/>
      <c r="AW116" s="309"/>
      <c r="AX116" s="309"/>
      <c r="AY116" s="309"/>
      <c r="AZ116" s="309"/>
      <c r="BA116" s="309"/>
      <c r="BB116" s="309"/>
      <c r="BC116" s="309"/>
      <c r="BD116" s="309"/>
      <c r="BE116" s="309"/>
      <c r="BF116" s="309"/>
      <c r="BG116" s="309"/>
      <c r="BH116" s="309"/>
      <c r="BI116" s="309"/>
      <c r="BJ116" s="309"/>
      <c r="BK116" s="309"/>
      <c r="BL116" s="309"/>
      <c r="BM116" s="309"/>
      <c r="BN116" s="309"/>
      <c r="BO116" s="309"/>
      <c r="BP116" s="309"/>
      <c r="BQ116" s="309"/>
      <c r="BR116" s="309"/>
      <c r="BS116" s="309"/>
      <c r="BT116" s="309"/>
      <c r="BU116" s="309"/>
      <c r="BV116" s="309"/>
      <c r="BW116" s="309"/>
      <c r="BX116" s="309"/>
      <c r="BY116" s="309"/>
      <c r="BZ116" s="309"/>
      <c r="CA116" s="309"/>
      <c r="CB116" s="309"/>
      <c r="CC116" s="309"/>
      <c r="CD116" s="309"/>
      <c r="CE116" s="309"/>
      <c r="CF116" s="309"/>
      <c r="CG116" s="309"/>
      <c r="CH116" s="309"/>
      <c r="CI116" s="309"/>
      <c r="CJ116" s="309"/>
      <c r="CK116" s="309"/>
      <c r="CL116" s="309"/>
      <c r="CM116" s="309"/>
      <c r="CN116" s="309"/>
      <c r="CO116" s="309"/>
      <c r="CP116" s="309"/>
      <c r="CQ116" s="309"/>
      <c r="CR116" s="309"/>
      <c r="CS116" s="309"/>
      <c r="CT116" s="309"/>
      <c r="CU116" s="309"/>
      <c r="CV116" s="309"/>
      <c r="CW116" s="309"/>
      <c r="CX116" s="309"/>
      <c r="CY116" s="309"/>
      <c r="CZ116" s="309"/>
      <c r="DA116" s="309"/>
      <c r="DB116" s="309"/>
      <c r="DC116" s="309"/>
      <c r="DD116" s="309"/>
      <c r="DE116" s="309"/>
      <c r="DF116" s="309"/>
      <c r="DG116" s="309"/>
      <c r="DH116" s="309"/>
      <c r="DI116" s="309"/>
    </row>
    <row r="117" spans="1:113" hidden="1" outlineLevel="1">
      <c r="B117" t="s">
        <v>184</v>
      </c>
      <c r="D117" s="309">
        <f t="shared" ref="D117:AI117" ca="1" si="287">IF(D115&gt;0,D115,0)</f>
        <v>0.26542700000000002</v>
      </c>
      <c r="E117" s="309">
        <f t="shared" ca="1" si="287"/>
        <v>0.92647899999999983</v>
      </c>
      <c r="F117" s="309">
        <f t="shared" ca="1" si="287"/>
        <v>1.7507390000000003</v>
      </c>
      <c r="G117" s="309">
        <f t="shared" ca="1" si="287"/>
        <v>2.5977419999999998</v>
      </c>
      <c r="H117" s="309">
        <f t="shared" ca="1" si="287"/>
        <v>3.5134909999999993</v>
      </c>
      <c r="I117" s="309">
        <f t="shared" ca="1" si="287"/>
        <v>4.1502510000000008</v>
      </c>
      <c r="J117" s="309">
        <f t="shared" ca="1" si="287"/>
        <v>7.0131789999999992</v>
      </c>
      <c r="K117" s="309">
        <f t="shared" ca="1" si="287"/>
        <v>11.488225</v>
      </c>
      <c r="L117" s="309">
        <f t="shared" ca="1" si="287"/>
        <v>17.233179000000003</v>
      </c>
      <c r="M117" s="309">
        <f t="shared" ca="1" si="287"/>
        <v>20.095346999999997</v>
      </c>
      <c r="N117" s="309">
        <f t="shared" ca="1" si="287"/>
        <v>22.334114999999997</v>
      </c>
      <c r="O117" s="309">
        <f t="shared" ca="1" si="287"/>
        <v>24.033445</v>
      </c>
      <c r="P117" s="309">
        <f t="shared" ca="1" si="287"/>
        <v>26.398054000000016</v>
      </c>
      <c r="Q117" s="309">
        <f t="shared" ca="1" si="287"/>
        <v>28.401865999999984</v>
      </c>
      <c r="R117" s="309">
        <f t="shared" ca="1" si="287"/>
        <v>29.656383000000005</v>
      </c>
      <c r="S117" s="309">
        <f t="shared" ca="1" si="287"/>
        <v>30.340452999999997</v>
      </c>
      <c r="T117" s="309">
        <f t="shared" ca="1" si="287"/>
        <v>31.171941000000004</v>
      </c>
      <c r="U117" s="309">
        <f t="shared" ca="1" si="287"/>
        <v>32.159657999999979</v>
      </c>
      <c r="V117" s="309">
        <f t="shared" ca="1" si="287"/>
        <v>34.782541000000037</v>
      </c>
      <c r="W117" s="309">
        <f t="shared" ca="1" si="287"/>
        <v>35.645436999999959</v>
      </c>
      <c r="X117" s="309">
        <f t="shared" ca="1" si="287"/>
        <v>38.374753999999996</v>
      </c>
      <c r="Y117" s="309">
        <f t="shared" ca="1" si="287"/>
        <v>39.060377000000017</v>
      </c>
      <c r="Z117" s="309">
        <f t="shared" ca="1" si="287"/>
        <v>41.444205000000011</v>
      </c>
      <c r="AA117" s="309">
        <f t="shared" ca="1" si="287"/>
        <v>42.749577999999985</v>
      </c>
      <c r="AB117" s="309">
        <f t="shared" ca="1" si="287"/>
        <v>43.925401999999963</v>
      </c>
      <c r="AC117" s="309">
        <f t="shared" ca="1" si="287"/>
        <v>44.844935000000078</v>
      </c>
      <c r="AD117" s="309">
        <f t="shared" ca="1" si="287"/>
        <v>45.487308999999982</v>
      </c>
      <c r="AE117" s="309">
        <f t="shared" ca="1" si="287"/>
        <v>45.853942999999958</v>
      </c>
      <c r="AF117" s="309">
        <f t="shared" ca="1" si="287"/>
        <v>45.985423000000083</v>
      </c>
      <c r="AG117" s="309">
        <f t="shared" ca="1" si="287"/>
        <v>45.867046999999957</v>
      </c>
      <c r="AH117" s="309">
        <f t="shared" ca="1" si="287"/>
        <v>45.551020999999992</v>
      </c>
      <c r="AI117" s="309">
        <f t="shared" ca="1" si="287"/>
        <v>45.030900999999972</v>
      </c>
      <c r="AJ117" s="309">
        <f t="shared" ref="AJ117:BO117" ca="1" si="288">IF(AJ115&gt;0,AJ115,0)</f>
        <v>44.356821000000082</v>
      </c>
      <c r="AK117" s="309">
        <f t="shared" ca="1" si="288"/>
        <v>43.60609599999998</v>
      </c>
      <c r="AL117" s="309">
        <f t="shared" ca="1" si="288"/>
        <v>42.813460999999961</v>
      </c>
      <c r="AM117" s="309">
        <f t="shared" ca="1" si="288"/>
        <v>41.981503999999973</v>
      </c>
      <c r="AN117" s="309">
        <f t="shared" ca="1" si="288"/>
        <v>41.12725300000011</v>
      </c>
      <c r="AO117" s="309">
        <f t="shared" ca="1" si="288"/>
        <v>40.253762999999935</v>
      </c>
      <c r="AP117" s="309">
        <f t="shared" ca="1" si="288"/>
        <v>39.366297999999915</v>
      </c>
      <c r="AQ117" s="309">
        <f t="shared" ca="1" si="288"/>
        <v>38.469426000000112</v>
      </c>
      <c r="AR117" s="309">
        <f t="shared" ca="1" si="288"/>
        <v>37.569070000000011</v>
      </c>
      <c r="AS117" s="309">
        <f t="shared" ca="1" si="288"/>
        <v>36.667414000000008</v>
      </c>
      <c r="AT117" s="309">
        <f t="shared" ca="1" si="288"/>
        <v>35.766243000000031</v>
      </c>
      <c r="AU117" s="309">
        <f t="shared" ca="1" si="288"/>
        <v>34.866855999999871</v>
      </c>
      <c r="AV117" s="309">
        <f t="shared" ca="1" si="288"/>
        <v>0</v>
      </c>
      <c r="AW117" s="309">
        <f t="shared" ca="1" si="288"/>
        <v>0</v>
      </c>
      <c r="AX117" s="309">
        <f t="shared" ca="1" si="288"/>
        <v>0</v>
      </c>
      <c r="AY117" s="309">
        <f t="shared" ca="1" si="288"/>
        <v>0</v>
      </c>
      <c r="AZ117" s="309">
        <f t="shared" ca="1" si="288"/>
        <v>0</v>
      </c>
      <c r="BA117" s="309">
        <f t="shared" ca="1" si="288"/>
        <v>0</v>
      </c>
      <c r="BB117" s="309">
        <f t="shared" ca="1" si="288"/>
        <v>0</v>
      </c>
      <c r="BC117" s="309">
        <f t="shared" ca="1" si="288"/>
        <v>0</v>
      </c>
      <c r="BD117" s="309">
        <f t="shared" ca="1" si="288"/>
        <v>0</v>
      </c>
      <c r="BE117" s="309">
        <f t="shared" ca="1" si="288"/>
        <v>0</v>
      </c>
      <c r="BF117" s="309">
        <f t="shared" ca="1" si="288"/>
        <v>0</v>
      </c>
      <c r="BG117" s="309">
        <f t="shared" ca="1" si="288"/>
        <v>22.334114999999997</v>
      </c>
      <c r="BH117" s="309">
        <f t="shared" ca="1" si="288"/>
        <v>24.033445</v>
      </c>
      <c r="BI117" s="309">
        <f t="shared" ca="1" si="288"/>
        <v>26.398054000000016</v>
      </c>
      <c r="BJ117" s="309">
        <f t="shared" ca="1" si="288"/>
        <v>28.401865999999984</v>
      </c>
      <c r="BK117" s="309">
        <f t="shared" ca="1" si="288"/>
        <v>29.656383000000005</v>
      </c>
      <c r="BL117" s="309">
        <f t="shared" ca="1" si="288"/>
        <v>30.340452999999997</v>
      </c>
      <c r="BM117" s="309">
        <f t="shared" ca="1" si="288"/>
        <v>31.171941000000004</v>
      </c>
      <c r="BN117" s="309">
        <f t="shared" ca="1" si="288"/>
        <v>32.159657999999979</v>
      </c>
      <c r="BO117" s="309">
        <f t="shared" ca="1" si="288"/>
        <v>34.782541000000037</v>
      </c>
      <c r="BP117" s="309">
        <f t="shared" ref="BP117:CO117" ca="1" si="289">IF(BP115&gt;0,BP115,0)</f>
        <v>35.645436999999959</v>
      </c>
      <c r="BQ117" s="309">
        <f t="shared" ca="1" si="289"/>
        <v>38.374753999999996</v>
      </c>
      <c r="BR117" s="309">
        <f t="shared" ca="1" si="289"/>
        <v>39.060377000000017</v>
      </c>
      <c r="BS117" s="309">
        <f t="shared" ca="1" si="289"/>
        <v>41.444205000000011</v>
      </c>
      <c r="BT117" s="309">
        <f t="shared" ca="1" si="289"/>
        <v>42.749577999999985</v>
      </c>
      <c r="BU117" s="309">
        <f t="shared" ca="1" si="289"/>
        <v>43.925401999999963</v>
      </c>
      <c r="BV117" s="309">
        <f t="shared" ca="1" si="289"/>
        <v>44.844935000000078</v>
      </c>
      <c r="BW117" s="309">
        <f t="shared" ca="1" si="289"/>
        <v>45.487308999999982</v>
      </c>
      <c r="BX117" s="309">
        <f t="shared" ca="1" si="289"/>
        <v>45.853942999999958</v>
      </c>
      <c r="BY117" s="309">
        <f t="shared" ca="1" si="289"/>
        <v>45.985423000000083</v>
      </c>
      <c r="BZ117" s="309">
        <f t="shared" ca="1" si="289"/>
        <v>45.867046999999957</v>
      </c>
      <c r="CA117" s="309">
        <f t="shared" ca="1" si="289"/>
        <v>45.551020999999992</v>
      </c>
      <c r="CB117" s="309">
        <f t="shared" ca="1" si="289"/>
        <v>45.030900999999972</v>
      </c>
      <c r="CC117" s="309">
        <f t="shared" ca="1" si="289"/>
        <v>44.356821000000082</v>
      </c>
      <c r="CD117" s="309">
        <f t="shared" ca="1" si="289"/>
        <v>43.60609599999998</v>
      </c>
      <c r="CE117" s="309">
        <f t="shared" ca="1" si="289"/>
        <v>42.813460999999961</v>
      </c>
      <c r="CF117" s="309">
        <f t="shared" ca="1" si="289"/>
        <v>41.981503999999973</v>
      </c>
      <c r="CG117" s="309">
        <f t="shared" ca="1" si="289"/>
        <v>41.12725300000011</v>
      </c>
      <c r="CH117" s="309">
        <f t="shared" ca="1" si="289"/>
        <v>40.253762999999935</v>
      </c>
      <c r="CI117" s="309">
        <f t="shared" ca="1" si="289"/>
        <v>39.366297999999915</v>
      </c>
      <c r="CJ117" s="309">
        <f t="shared" ca="1" si="289"/>
        <v>38.469426000000112</v>
      </c>
      <c r="CK117" s="309">
        <f t="shared" ca="1" si="289"/>
        <v>37.569070000000011</v>
      </c>
      <c r="CL117" s="309">
        <f t="shared" ca="1" si="289"/>
        <v>36.667414000000008</v>
      </c>
      <c r="CM117" s="309">
        <f t="shared" ca="1" si="289"/>
        <v>35.766243000000031</v>
      </c>
      <c r="CN117" s="309">
        <f t="shared" ca="1" si="289"/>
        <v>34.866855999999871</v>
      </c>
      <c r="CO117" s="309">
        <f t="shared" ca="1" si="289"/>
        <v>0</v>
      </c>
      <c r="CP117" s="309">
        <f t="shared" ref="CP117:DI117" ca="1" si="290">IF(CP115&gt;0,CP115,0)</f>
        <v>0</v>
      </c>
      <c r="CQ117" s="309">
        <f t="shared" ca="1" si="290"/>
        <v>0</v>
      </c>
      <c r="CR117" s="309">
        <f t="shared" ca="1" si="290"/>
        <v>0</v>
      </c>
      <c r="CS117" s="309">
        <f t="shared" ca="1" si="290"/>
        <v>0</v>
      </c>
      <c r="CT117" s="309">
        <f t="shared" ca="1" si="290"/>
        <v>0</v>
      </c>
      <c r="CU117" s="309">
        <f t="shared" ca="1" si="290"/>
        <v>0</v>
      </c>
      <c r="CV117" s="309">
        <f t="shared" ca="1" si="290"/>
        <v>0</v>
      </c>
      <c r="CW117" s="309">
        <f t="shared" ca="1" si="290"/>
        <v>0</v>
      </c>
      <c r="CX117" s="309">
        <f t="shared" ca="1" si="290"/>
        <v>0</v>
      </c>
      <c r="CY117" s="309">
        <f t="shared" ca="1" si="290"/>
        <v>0</v>
      </c>
      <c r="CZ117" s="309">
        <f t="shared" ca="1" si="290"/>
        <v>22.334114999999997</v>
      </c>
      <c r="DA117" s="309">
        <f t="shared" ca="1" si="290"/>
        <v>24.033445</v>
      </c>
      <c r="DB117" s="309">
        <f t="shared" ca="1" si="290"/>
        <v>26.398054000000016</v>
      </c>
      <c r="DC117" s="309">
        <f t="shared" ca="1" si="290"/>
        <v>28.401865999999984</v>
      </c>
      <c r="DD117" s="309">
        <f t="shared" ca="1" si="290"/>
        <v>29.656383000000005</v>
      </c>
      <c r="DE117" s="309">
        <f t="shared" ca="1" si="290"/>
        <v>30.340452999999997</v>
      </c>
      <c r="DF117" s="309">
        <f t="shared" ca="1" si="290"/>
        <v>31.171941000000004</v>
      </c>
      <c r="DG117" s="309">
        <f t="shared" ca="1" si="290"/>
        <v>32.159657999999979</v>
      </c>
      <c r="DH117" s="309">
        <f t="shared" ca="1" si="290"/>
        <v>34.782541000000037</v>
      </c>
      <c r="DI117" s="309">
        <f t="shared" ca="1" si="290"/>
        <v>2711.0004589199993</v>
      </c>
    </row>
    <row r="118" spans="1:113" hidden="1" outlineLevel="1">
      <c r="B118" t="s">
        <v>59</v>
      </c>
      <c r="D118" s="309">
        <f t="shared" ref="D118:AI118" ca="1" si="291">IF(D115&lt;0,D115,0)</f>
        <v>0</v>
      </c>
      <c r="E118" s="309">
        <f t="shared" ca="1" si="291"/>
        <v>0</v>
      </c>
      <c r="F118" s="309">
        <f t="shared" ca="1" si="291"/>
        <v>0</v>
      </c>
      <c r="G118" s="309">
        <f t="shared" ca="1" si="291"/>
        <v>0</v>
      </c>
      <c r="H118" s="309">
        <f t="shared" ca="1" si="291"/>
        <v>0</v>
      </c>
      <c r="I118" s="309">
        <f t="shared" ca="1" si="291"/>
        <v>0</v>
      </c>
      <c r="J118" s="309">
        <f t="shared" ca="1" si="291"/>
        <v>0</v>
      </c>
      <c r="K118" s="309">
        <f t="shared" ca="1" si="291"/>
        <v>0</v>
      </c>
      <c r="L118" s="309">
        <f t="shared" ca="1" si="291"/>
        <v>0</v>
      </c>
      <c r="M118" s="309">
        <f t="shared" ca="1" si="291"/>
        <v>0</v>
      </c>
      <c r="N118" s="309">
        <f t="shared" ca="1" si="291"/>
        <v>0</v>
      </c>
      <c r="O118" s="309">
        <f t="shared" ca="1" si="291"/>
        <v>0</v>
      </c>
      <c r="P118" s="309">
        <f t="shared" ca="1" si="291"/>
        <v>0</v>
      </c>
      <c r="Q118" s="309">
        <f t="shared" ca="1" si="291"/>
        <v>0</v>
      </c>
      <c r="R118" s="309">
        <f t="shared" ca="1" si="291"/>
        <v>0</v>
      </c>
      <c r="S118" s="309">
        <f t="shared" ca="1" si="291"/>
        <v>0</v>
      </c>
      <c r="T118" s="309">
        <f t="shared" ca="1" si="291"/>
        <v>0</v>
      </c>
      <c r="U118" s="309">
        <f t="shared" ca="1" si="291"/>
        <v>0</v>
      </c>
      <c r="V118" s="309">
        <f t="shared" ca="1" si="291"/>
        <v>0</v>
      </c>
      <c r="W118" s="309">
        <f t="shared" ca="1" si="291"/>
        <v>0</v>
      </c>
      <c r="X118" s="309">
        <f t="shared" ca="1" si="291"/>
        <v>0</v>
      </c>
      <c r="Y118" s="309">
        <f t="shared" ca="1" si="291"/>
        <v>0</v>
      </c>
      <c r="Z118" s="309">
        <f t="shared" ca="1" si="291"/>
        <v>0</v>
      </c>
      <c r="AA118" s="309">
        <f t="shared" ca="1" si="291"/>
        <v>0</v>
      </c>
      <c r="AB118" s="309">
        <f t="shared" ca="1" si="291"/>
        <v>0</v>
      </c>
      <c r="AC118" s="309">
        <f t="shared" ca="1" si="291"/>
        <v>0</v>
      </c>
      <c r="AD118" s="309">
        <f t="shared" ca="1" si="291"/>
        <v>0</v>
      </c>
      <c r="AE118" s="309">
        <f t="shared" ca="1" si="291"/>
        <v>0</v>
      </c>
      <c r="AF118" s="309">
        <f t="shared" ca="1" si="291"/>
        <v>0</v>
      </c>
      <c r="AG118" s="309">
        <f t="shared" ca="1" si="291"/>
        <v>0</v>
      </c>
      <c r="AH118" s="309">
        <f t="shared" ca="1" si="291"/>
        <v>0</v>
      </c>
      <c r="AI118" s="309">
        <f t="shared" ca="1" si="291"/>
        <v>0</v>
      </c>
      <c r="AJ118" s="309">
        <f t="shared" ref="AJ118:BO118" ca="1" si="292">IF(AJ115&lt;0,AJ115,0)</f>
        <v>0</v>
      </c>
      <c r="AK118" s="309">
        <f t="shared" ca="1" si="292"/>
        <v>0</v>
      </c>
      <c r="AL118" s="309">
        <f t="shared" ca="1" si="292"/>
        <v>0</v>
      </c>
      <c r="AM118" s="309">
        <f t="shared" ca="1" si="292"/>
        <v>0</v>
      </c>
      <c r="AN118" s="309">
        <f t="shared" ca="1" si="292"/>
        <v>0</v>
      </c>
      <c r="AO118" s="309">
        <f t="shared" ca="1" si="292"/>
        <v>0</v>
      </c>
      <c r="AP118" s="309">
        <f t="shared" ca="1" si="292"/>
        <v>0</v>
      </c>
      <c r="AQ118" s="309">
        <f t="shared" ca="1" si="292"/>
        <v>0</v>
      </c>
      <c r="AR118" s="309">
        <f t="shared" ca="1" si="292"/>
        <v>0</v>
      </c>
      <c r="AS118" s="309">
        <f t="shared" ca="1" si="292"/>
        <v>0</v>
      </c>
      <c r="AT118" s="309">
        <f t="shared" ca="1" si="292"/>
        <v>0</v>
      </c>
      <c r="AU118" s="309">
        <f t="shared" ca="1" si="292"/>
        <v>0</v>
      </c>
      <c r="AV118" s="309">
        <f t="shared" ca="1" si="292"/>
        <v>-887.23508379999998</v>
      </c>
      <c r="AW118" s="309">
        <f t="shared" ca="1" si="292"/>
        <v>-47.508769819999998</v>
      </c>
      <c r="AX118" s="309">
        <f t="shared" ca="1" si="292"/>
        <v>-46.847717819999957</v>
      </c>
      <c r="AY118" s="309">
        <f t="shared" ca="1" si="292"/>
        <v>-46.023457820000033</v>
      </c>
      <c r="AZ118" s="309">
        <f t="shared" ca="1" si="292"/>
        <v>-45.176454820000004</v>
      </c>
      <c r="BA118" s="309">
        <f t="shared" ca="1" si="292"/>
        <v>-44.260705819999998</v>
      </c>
      <c r="BB118" s="309">
        <f t="shared" ca="1" si="292"/>
        <v>-43.623945819999989</v>
      </c>
      <c r="BC118" s="309">
        <f t="shared" ca="1" si="292"/>
        <v>-40.761017819999978</v>
      </c>
      <c r="BD118" s="309">
        <f t="shared" ca="1" si="292"/>
        <v>-36.285971820000043</v>
      </c>
      <c r="BE118" s="309">
        <f t="shared" ca="1" si="292"/>
        <v>-30.541017819999979</v>
      </c>
      <c r="BF118" s="309">
        <f t="shared" ca="1" si="292"/>
        <v>-27.678849819999996</v>
      </c>
      <c r="BG118" s="309">
        <f t="shared" ca="1" si="292"/>
        <v>0</v>
      </c>
      <c r="BH118" s="309">
        <f t="shared" ca="1" si="292"/>
        <v>0</v>
      </c>
      <c r="BI118" s="309">
        <f t="shared" ca="1" si="292"/>
        <v>0</v>
      </c>
      <c r="BJ118" s="309">
        <f t="shared" ca="1" si="292"/>
        <v>0</v>
      </c>
      <c r="BK118" s="309">
        <f t="shared" ca="1" si="292"/>
        <v>0</v>
      </c>
      <c r="BL118" s="309">
        <f t="shared" ca="1" si="292"/>
        <v>0</v>
      </c>
      <c r="BM118" s="309">
        <f t="shared" ca="1" si="292"/>
        <v>0</v>
      </c>
      <c r="BN118" s="309">
        <f t="shared" ca="1" si="292"/>
        <v>0</v>
      </c>
      <c r="BO118" s="309">
        <f t="shared" ca="1" si="292"/>
        <v>0</v>
      </c>
      <c r="BP118" s="309">
        <f t="shared" ref="BP118:CO118" ca="1" si="293">IF(BP115&lt;0,BP115,0)</f>
        <v>0</v>
      </c>
      <c r="BQ118" s="309">
        <f t="shared" ca="1" si="293"/>
        <v>0</v>
      </c>
      <c r="BR118" s="309">
        <f t="shared" ca="1" si="293"/>
        <v>0</v>
      </c>
      <c r="BS118" s="309">
        <f t="shared" ca="1" si="293"/>
        <v>0</v>
      </c>
      <c r="BT118" s="309">
        <f t="shared" ca="1" si="293"/>
        <v>0</v>
      </c>
      <c r="BU118" s="309">
        <f t="shared" ca="1" si="293"/>
        <v>0</v>
      </c>
      <c r="BV118" s="309">
        <f t="shared" ca="1" si="293"/>
        <v>0</v>
      </c>
      <c r="BW118" s="309">
        <f t="shared" ca="1" si="293"/>
        <v>0</v>
      </c>
      <c r="BX118" s="309">
        <f t="shared" ca="1" si="293"/>
        <v>0</v>
      </c>
      <c r="BY118" s="309">
        <f t="shared" ca="1" si="293"/>
        <v>0</v>
      </c>
      <c r="BZ118" s="309">
        <f t="shared" ca="1" si="293"/>
        <v>0</v>
      </c>
      <c r="CA118" s="309">
        <f t="shared" ca="1" si="293"/>
        <v>0</v>
      </c>
      <c r="CB118" s="309">
        <f t="shared" ca="1" si="293"/>
        <v>0</v>
      </c>
      <c r="CC118" s="309">
        <f t="shared" ca="1" si="293"/>
        <v>0</v>
      </c>
      <c r="CD118" s="309">
        <f t="shared" ca="1" si="293"/>
        <v>0</v>
      </c>
      <c r="CE118" s="309">
        <f t="shared" ca="1" si="293"/>
        <v>0</v>
      </c>
      <c r="CF118" s="309">
        <f t="shared" ca="1" si="293"/>
        <v>0</v>
      </c>
      <c r="CG118" s="309">
        <f t="shared" ca="1" si="293"/>
        <v>0</v>
      </c>
      <c r="CH118" s="309">
        <f t="shared" ca="1" si="293"/>
        <v>0</v>
      </c>
      <c r="CI118" s="309">
        <f t="shared" ca="1" si="293"/>
        <v>0</v>
      </c>
      <c r="CJ118" s="309">
        <f t="shared" ca="1" si="293"/>
        <v>0</v>
      </c>
      <c r="CK118" s="309">
        <f t="shared" ca="1" si="293"/>
        <v>0</v>
      </c>
      <c r="CL118" s="309">
        <f t="shared" ca="1" si="293"/>
        <v>0</v>
      </c>
      <c r="CM118" s="309">
        <f t="shared" ca="1" si="293"/>
        <v>0</v>
      </c>
      <c r="CN118" s="309">
        <f t="shared" ca="1" si="293"/>
        <v>0</v>
      </c>
      <c r="CO118" s="309">
        <f t="shared" ca="1" si="293"/>
        <v>-887.23508379999998</v>
      </c>
      <c r="CP118" s="309">
        <f t="shared" ref="CP118:DI118" ca="1" si="294">IF(CP115&lt;0,CP115,0)</f>
        <v>-47.508769819999998</v>
      </c>
      <c r="CQ118" s="309">
        <f t="shared" ca="1" si="294"/>
        <v>-46.847717819999957</v>
      </c>
      <c r="CR118" s="309">
        <f t="shared" ca="1" si="294"/>
        <v>-46.023457820000033</v>
      </c>
      <c r="CS118" s="309">
        <f t="shared" ca="1" si="294"/>
        <v>-45.176454820000004</v>
      </c>
      <c r="CT118" s="309">
        <f t="shared" ca="1" si="294"/>
        <v>-44.260705819999998</v>
      </c>
      <c r="CU118" s="309">
        <f t="shared" ca="1" si="294"/>
        <v>-43.623945819999989</v>
      </c>
      <c r="CV118" s="309">
        <f t="shared" ca="1" si="294"/>
        <v>-40.761017819999978</v>
      </c>
      <c r="CW118" s="309">
        <f t="shared" ca="1" si="294"/>
        <v>-36.285971820000043</v>
      </c>
      <c r="CX118" s="309">
        <f t="shared" ca="1" si="294"/>
        <v>-30.541017819999979</v>
      </c>
      <c r="CY118" s="309">
        <f t="shared" ca="1" si="294"/>
        <v>-27.678849819999996</v>
      </c>
      <c r="CZ118" s="309">
        <f t="shared" ca="1" si="294"/>
        <v>0</v>
      </c>
      <c r="DA118" s="309">
        <f t="shared" ca="1" si="294"/>
        <v>0</v>
      </c>
      <c r="DB118" s="309">
        <f t="shared" ca="1" si="294"/>
        <v>0</v>
      </c>
      <c r="DC118" s="309">
        <f t="shared" ca="1" si="294"/>
        <v>0</v>
      </c>
      <c r="DD118" s="309">
        <f t="shared" ca="1" si="294"/>
        <v>0</v>
      </c>
      <c r="DE118" s="309">
        <f t="shared" ca="1" si="294"/>
        <v>0</v>
      </c>
      <c r="DF118" s="309">
        <f t="shared" ca="1" si="294"/>
        <v>0</v>
      </c>
      <c r="DG118" s="309">
        <f t="shared" ca="1" si="294"/>
        <v>0</v>
      </c>
      <c r="DH118" s="309">
        <f t="shared" ca="1" si="294"/>
        <v>0</v>
      </c>
      <c r="DI118" s="309">
        <f t="shared" ca="1" si="294"/>
        <v>0</v>
      </c>
    </row>
    <row r="119" spans="1:113" hidden="1" outlineLevel="1">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309"/>
      <c r="AE119" s="309"/>
      <c r="AF119" s="309"/>
      <c r="AG119" s="309"/>
      <c r="AH119" s="309"/>
      <c r="AI119" s="309"/>
      <c r="AJ119" s="309"/>
      <c r="AK119" s="309"/>
      <c r="AL119" s="309"/>
      <c r="AM119" s="309"/>
      <c r="AN119" s="309"/>
      <c r="AO119" s="309"/>
      <c r="AP119" s="309"/>
      <c r="AQ119" s="309"/>
      <c r="AR119" s="309"/>
      <c r="AS119" s="309"/>
      <c r="AT119" s="309"/>
      <c r="AU119" s="309"/>
      <c r="AV119" s="309"/>
      <c r="AW119" s="309"/>
      <c r="AX119" s="309"/>
      <c r="AY119" s="309"/>
      <c r="AZ119" s="309"/>
      <c r="BA119" s="309"/>
      <c r="BB119" s="309"/>
      <c r="BC119" s="309"/>
      <c r="BD119" s="309"/>
      <c r="BE119" s="309"/>
      <c r="BF119" s="309"/>
      <c r="BG119" s="309"/>
      <c r="BH119" s="309"/>
      <c r="BI119" s="309"/>
      <c r="BJ119" s="309"/>
      <c r="BK119" s="309"/>
      <c r="BL119" s="309"/>
      <c r="BM119" s="309"/>
      <c r="BN119" s="309"/>
      <c r="BO119" s="309"/>
      <c r="BP119" s="309"/>
      <c r="BQ119" s="309"/>
      <c r="BR119" s="309"/>
      <c r="BS119" s="309"/>
      <c r="BT119" s="309"/>
      <c r="BU119" s="309"/>
      <c r="BV119" s="309"/>
      <c r="BW119" s="309"/>
      <c r="BX119" s="309"/>
      <c r="BY119" s="309"/>
      <c r="BZ119" s="309"/>
      <c r="CA119" s="309"/>
      <c r="CB119" s="309"/>
      <c r="CC119" s="309"/>
      <c r="CD119" s="309"/>
      <c r="CE119" s="309"/>
      <c r="CF119" s="309"/>
      <c r="CG119" s="309"/>
      <c r="CH119" s="309"/>
      <c r="CI119" s="309"/>
      <c r="CJ119" s="309"/>
      <c r="CK119" s="309"/>
      <c r="CL119" s="309"/>
      <c r="CM119" s="309"/>
      <c r="CN119" s="309"/>
      <c r="CO119" s="309"/>
    </row>
    <row r="120" spans="1:113" hidden="1" outlineLevel="1">
      <c r="A120" s="2" t="s">
        <v>200</v>
      </c>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309"/>
      <c r="AE120" s="309"/>
      <c r="AF120" s="309"/>
      <c r="AG120" s="309"/>
      <c r="AH120" s="309"/>
      <c r="AI120" s="309"/>
      <c r="AJ120" s="309"/>
      <c r="AK120" s="309"/>
      <c r="AL120" s="309"/>
      <c r="AM120" s="309"/>
      <c r="AN120" s="309"/>
      <c r="AO120" s="309"/>
      <c r="AP120" s="309"/>
      <c r="AQ120" s="309"/>
      <c r="AR120" s="309"/>
      <c r="AS120" s="309"/>
      <c r="AT120" s="309"/>
      <c r="AU120" s="309"/>
      <c r="AV120" s="309"/>
      <c r="AW120" s="309"/>
      <c r="AX120" s="309"/>
      <c r="AY120" s="309"/>
      <c r="AZ120" s="309"/>
      <c r="BA120" s="309"/>
      <c r="BB120" s="309"/>
      <c r="BC120" s="309"/>
      <c r="BD120" s="309"/>
      <c r="BE120" s="309"/>
      <c r="BF120" s="309"/>
      <c r="BG120" s="309"/>
      <c r="BH120" s="309"/>
      <c r="BI120" s="309"/>
      <c r="BJ120" s="309"/>
      <c r="BK120" s="309"/>
      <c r="BL120" s="309"/>
      <c r="BM120" s="309"/>
      <c r="BN120" s="309"/>
      <c r="BO120" s="309"/>
      <c r="BP120" s="309"/>
      <c r="BQ120" s="309"/>
      <c r="BR120" s="309"/>
      <c r="BS120" s="309"/>
      <c r="BT120" s="309"/>
      <c r="BU120" s="309"/>
      <c r="BV120" s="309"/>
      <c r="BW120" s="309"/>
      <c r="BX120" s="309"/>
      <c r="BY120" s="309"/>
      <c r="BZ120" s="309"/>
      <c r="CA120" s="309"/>
      <c r="CB120" s="309"/>
      <c r="CC120" s="309"/>
      <c r="CD120" s="309"/>
      <c r="CE120" s="309"/>
      <c r="CF120" s="309"/>
      <c r="CG120" s="309"/>
      <c r="CH120" s="309"/>
      <c r="CI120" s="309"/>
      <c r="CJ120" s="309"/>
      <c r="CK120" s="309"/>
      <c r="CL120" s="309"/>
      <c r="CM120" s="309"/>
      <c r="CN120" s="309"/>
      <c r="CO120" s="309"/>
    </row>
    <row r="121" spans="1:113" ht="15.75" hidden="1" outlineLevel="1" thickBot="1">
      <c r="B121" t="s">
        <v>186</v>
      </c>
      <c r="C121" s="360">
        <f ca="1">MAX(OFFSET(D112,0,0,1,rotationlength_DF))</f>
        <v>1364.977052</v>
      </c>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309"/>
      <c r="AF121" s="309"/>
      <c r="AG121" s="309"/>
      <c r="AH121" s="309"/>
      <c r="AI121" s="309"/>
      <c r="AJ121" s="309"/>
      <c r="AK121" s="309"/>
      <c r="AL121" s="309"/>
      <c r="AM121" s="309"/>
      <c r="AN121" s="309"/>
      <c r="AO121" s="309"/>
      <c r="AP121" s="309"/>
      <c r="AQ121" s="309"/>
      <c r="AR121" s="309"/>
      <c r="AS121" s="309"/>
      <c r="AT121" s="309"/>
      <c r="AU121" s="309"/>
      <c r="AV121" s="309"/>
      <c r="AW121" s="309"/>
      <c r="AX121" s="309"/>
      <c r="AY121" s="309"/>
      <c r="AZ121" s="309"/>
      <c r="BA121" s="309"/>
      <c r="BB121" s="309"/>
      <c r="BC121" s="309"/>
      <c r="BD121" s="309"/>
      <c r="BE121" s="309"/>
      <c r="BF121" s="309"/>
      <c r="BG121" s="309"/>
      <c r="BH121" s="309"/>
      <c r="BI121" s="309"/>
      <c r="BJ121" s="309"/>
      <c r="BK121" s="309"/>
      <c r="BL121" s="309"/>
      <c r="BM121" s="309"/>
      <c r="BN121" s="309"/>
      <c r="BO121" s="309"/>
      <c r="BP121" s="309"/>
      <c r="BQ121" s="309"/>
      <c r="BR121" s="309"/>
      <c r="BS121" s="309"/>
      <c r="BT121" s="309"/>
      <c r="BU121" s="309"/>
      <c r="BV121" s="309"/>
      <c r="BW121" s="309"/>
      <c r="BX121" s="309"/>
      <c r="BY121" s="309"/>
      <c r="BZ121" s="309"/>
      <c r="CA121" s="309"/>
      <c r="CB121" s="309"/>
      <c r="CC121" s="309"/>
      <c r="CD121" s="309"/>
      <c r="CE121" s="309"/>
      <c r="CF121" s="309"/>
      <c r="CG121" s="309"/>
      <c r="CH121" s="309"/>
      <c r="CI121" s="309"/>
      <c r="CJ121" s="309"/>
      <c r="CK121" s="309"/>
      <c r="CL121" s="309"/>
      <c r="CM121" s="309"/>
      <c r="CN121" s="309"/>
      <c r="CO121" s="309"/>
    </row>
    <row r="122" spans="1:113" ht="16.5" hidden="1" outlineLevel="1" thickTop="1" thickBot="1">
      <c r="B122" t="s">
        <v>187</v>
      </c>
      <c r="C122" s="361">
        <f ca="1">MIN(OFFSET(D112,0,rotationlength_DF,1,rotationlength_DF))</f>
        <v>69.034058999999999</v>
      </c>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309"/>
      <c r="AF122" s="309"/>
      <c r="AG122" s="309"/>
      <c r="AH122" s="309"/>
      <c r="AI122" s="309"/>
      <c r="AJ122" s="309"/>
      <c r="AK122" s="309"/>
      <c r="AL122" s="309"/>
      <c r="AM122" s="309"/>
      <c r="AN122" s="309"/>
      <c r="AO122" s="309"/>
      <c r="AP122" s="309"/>
      <c r="AQ122" s="309"/>
      <c r="AR122" s="309"/>
      <c r="AS122" s="309"/>
      <c r="AT122" s="309"/>
      <c r="AU122" s="309"/>
      <c r="AV122" s="309"/>
      <c r="AW122" s="309"/>
      <c r="AX122" s="309"/>
      <c r="AY122" s="309"/>
      <c r="AZ122" s="309"/>
      <c r="BA122" s="309"/>
      <c r="BB122" s="309"/>
      <c r="BC122" s="309"/>
      <c r="BD122" s="309"/>
      <c r="BE122" s="309"/>
      <c r="BF122" s="309"/>
      <c r="BG122" s="309"/>
      <c r="BH122" s="309"/>
      <c r="BI122" s="309"/>
      <c r="BJ122" s="309"/>
      <c r="BK122" s="309"/>
      <c r="BL122" s="309"/>
      <c r="BM122" s="309"/>
      <c r="BN122" s="309"/>
      <c r="BO122" s="309"/>
      <c r="BP122" s="309"/>
      <c r="BQ122" s="309"/>
      <c r="BR122" s="309"/>
      <c r="BS122" s="309"/>
      <c r="BT122" s="309"/>
      <c r="BU122" s="309"/>
      <c r="BV122" s="309"/>
      <c r="BW122" s="309"/>
      <c r="BX122" s="309"/>
      <c r="BY122" s="309"/>
      <c r="BZ122" s="309"/>
      <c r="CA122" s="309"/>
      <c r="CB122" s="309"/>
      <c r="CC122" s="309"/>
      <c r="CD122" s="309"/>
      <c r="CE122" s="309"/>
      <c r="CF122" s="309"/>
      <c r="CG122" s="309"/>
      <c r="CH122" s="309"/>
      <c r="CI122" s="309"/>
      <c r="CJ122" s="309"/>
      <c r="CK122" s="309"/>
      <c r="CL122" s="309"/>
      <c r="CM122" s="309"/>
      <c r="CN122" s="309"/>
      <c r="CO122" s="309"/>
    </row>
    <row r="123" spans="1:113" ht="16.5" hidden="1" outlineLevel="1" thickTop="1" thickBot="1">
      <c r="B123" t="s">
        <v>188</v>
      </c>
      <c r="C123" s="360">
        <f ca="1">MATCH(C122,D112:CO112,1)+1</f>
        <v>11</v>
      </c>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309"/>
      <c r="AL123" s="309"/>
      <c r="AM123" s="309"/>
      <c r="AN123" s="309"/>
      <c r="AO123" s="309"/>
      <c r="AP123" s="309"/>
      <c r="AQ123" s="309"/>
      <c r="AR123" s="309"/>
      <c r="AS123" s="309"/>
      <c r="AT123" s="309"/>
      <c r="AU123" s="309"/>
      <c r="AV123" s="309"/>
      <c r="AW123" s="309"/>
      <c r="AX123" s="309"/>
      <c r="AY123" s="309"/>
      <c r="AZ123" s="309"/>
      <c r="BA123" s="309"/>
      <c r="BB123" s="309"/>
      <c r="BC123" s="309"/>
      <c r="BD123" s="309"/>
      <c r="BE123" s="309"/>
      <c r="BF123" s="309"/>
      <c r="BG123" s="309"/>
      <c r="BH123" s="309"/>
      <c r="BI123" s="309"/>
      <c r="BJ123" s="309"/>
      <c r="BK123" s="309"/>
      <c r="BL123" s="309"/>
      <c r="BM123" s="309"/>
      <c r="BN123" s="309"/>
      <c r="BO123" s="309"/>
      <c r="BP123" s="309"/>
      <c r="BQ123" s="309"/>
      <c r="BR123" s="309"/>
      <c r="BS123" s="309"/>
      <c r="BT123" s="309"/>
      <c r="BU123" s="309"/>
      <c r="BV123" s="309"/>
      <c r="BW123" s="309"/>
      <c r="BX123" s="309"/>
      <c r="BY123" s="309"/>
      <c r="BZ123" s="309"/>
      <c r="CA123" s="309"/>
      <c r="CB123" s="309"/>
      <c r="CC123" s="309"/>
      <c r="CD123" s="309"/>
      <c r="CE123" s="309"/>
      <c r="CF123" s="309"/>
      <c r="CG123" s="309"/>
      <c r="CH123" s="309"/>
      <c r="CI123" s="309"/>
      <c r="CJ123" s="309"/>
      <c r="CK123" s="309"/>
      <c r="CL123" s="309"/>
      <c r="CM123" s="309"/>
      <c r="CN123" s="309"/>
      <c r="CO123" s="309"/>
    </row>
    <row r="124" spans="1:113" ht="16.5" hidden="1" outlineLevel="1" thickTop="1" thickBot="1">
      <c r="B124" t="s">
        <v>189</v>
      </c>
      <c r="C124" s="360">
        <f ca="1">rotationlength_DF+MATCH(C122,OFFSET(D112,0,rotationlength_DF,1,rotationlength_DF),0)</f>
        <v>55</v>
      </c>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309"/>
      <c r="AF124" s="309"/>
      <c r="AG124" s="309"/>
      <c r="AH124" s="309"/>
      <c r="AI124" s="309"/>
      <c r="AJ124" s="309"/>
      <c r="AK124" s="309"/>
      <c r="AL124" s="309"/>
      <c r="AM124" s="309"/>
      <c r="AN124" s="309"/>
      <c r="AO124" s="309"/>
      <c r="AP124" s="309"/>
      <c r="AQ124" s="309"/>
      <c r="AR124" s="309"/>
      <c r="AS124" s="309"/>
      <c r="AT124" s="309"/>
      <c r="AU124" s="309"/>
      <c r="AV124" s="309"/>
      <c r="AW124" s="309"/>
      <c r="AX124" s="309"/>
      <c r="AY124" s="309"/>
      <c r="AZ124" s="309"/>
      <c r="BA124" s="309"/>
      <c r="BB124" s="309"/>
      <c r="BC124" s="309"/>
      <c r="BD124" s="309"/>
      <c r="BE124" s="309"/>
      <c r="BF124" s="309"/>
      <c r="BG124" s="309"/>
      <c r="BH124" s="309"/>
      <c r="BI124" s="309"/>
      <c r="BJ124" s="309"/>
      <c r="BK124" s="309"/>
      <c r="BL124" s="309"/>
      <c r="BM124" s="309"/>
      <c r="BN124" s="309"/>
      <c r="BO124" s="309"/>
      <c r="BP124" s="309"/>
      <c r="BQ124" s="309"/>
      <c r="BR124" s="309"/>
      <c r="BS124" s="309"/>
      <c r="BT124" s="309"/>
      <c r="BU124" s="309"/>
      <c r="BV124" s="309"/>
      <c r="BW124" s="309"/>
      <c r="BX124" s="309"/>
      <c r="BY124" s="309"/>
      <c r="BZ124" s="309"/>
      <c r="CA124" s="309"/>
      <c r="CB124" s="309"/>
      <c r="CC124" s="309"/>
      <c r="CD124" s="309"/>
      <c r="CE124" s="309"/>
      <c r="CF124" s="309"/>
      <c r="CG124" s="309"/>
      <c r="CH124" s="309"/>
      <c r="CI124" s="309"/>
      <c r="CJ124" s="309"/>
      <c r="CK124" s="309"/>
      <c r="CL124" s="309"/>
      <c r="CM124" s="309"/>
      <c r="CN124" s="309"/>
      <c r="CO124" s="309"/>
    </row>
    <row r="125" spans="1:113" ht="15.75" hidden="1" outlineLevel="1" thickTop="1">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309"/>
      <c r="AE125" s="309"/>
      <c r="AF125" s="309"/>
      <c r="AG125" s="309"/>
      <c r="AH125" s="309"/>
      <c r="AI125" s="309"/>
      <c r="AJ125" s="309"/>
      <c r="AK125" s="309"/>
      <c r="AL125" s="309"/>
      <c r="AM125" s="309"/>
      <c r="AN125" s="309"/>
      <c r="AO125" s="309"/>
      <c r="AP125" s="309"/>
      <c r="AQ125" s="309"/>
      <c r="AR125" s="309"/>
      <c r="AS125" s="309"/>
      <c r="AT125" s="309"/>
      <c r="AU125" s="309"/>
      <c r="AV125" s="309"/>
      <c r="AW125" s="309"/>
      <c r="AX125" s="309"/>
      <c r="AY125" s="309"/>
      <c r="AZ125" s="309"/>
      <c r="BA125" s="309"/>
      <c r="BB125" s="309"/>
      <c r="BC125" s="309"/>
      <c r="BD125" s="309"/>
      <c r="BE125" s="309"/>
      <c r="BF125" s="309"/>
      <c r="BG125" s="309"/>
      <c r="BH125" s="309"/>
      <c r="BI125" s="309"/>
      <c r="BJ125" s="309"/>
      <c r="BK125" s="309"/>
      <c r="BL125" s="309"/>
      <c r="BM125" s="309"/>
      <c r="BN125" s="309"/>
      <c r="BO125" s="309"/>
      <c r="BP125" s="309"/>
      <c r="BQ125" s="309"/>
      <c r="BR125" s="309"/>
      <c r="BS125" s="309"/>
      <c r="BT125" s="309"/>
      <c r="BU125" s="309"/>
      <c r="BV125" s="309"/>
      <c r="BW125" s="309"/>
      <c r="BX125" s="309"/>
      <c r="BY125" s="309"/>
      <c r="BZ125" s="309"/>
      <c r="CA125" s="309"/>
      <c r="CB125" s="309"/>
      <c r="CC125" s="309"/>
      <c r="CD125" s="309"/>
      <c r="CE125" s="309"/>
      <c r="CF125" s="309"/>
      <c r="CG125" s="309"/>
      <c r="CH125" s="309"/>
      <c r="CI125" s="309"/>
      <c r="CJ125" s="309"/>
      <c r="CK125" s="309"/>
      <c r="CL125" s="309"/>
      <c r="CM125" s="309"/>
      <c r="CN125" s="309"/>
      <c r="CO125" s="309"/>
    </row>
    <row r="126" spans="1:113" hidden="1" outlineLevel="1">
      <c r="A126" s="2" t="s">
        <v>190</v>
      </c>
      <c r="D126" s="309"/>
      <c r="E126" s="309"/>
      <c r="F126" s="309"/>
      <c r="G126" s="309"/>
      <c r="H126" s="309"/>
      <c r="I126" s="309"/>
      <c r="J126" s="309"/>
      <c r="K126" s="309"/>
      <c r="L126" s="309"/>
      <c r="M126" s="309"/>
      <c r="N126" s="309"/>
      <c r="O126" s="309"/>
      <c r="P126" s="309"/>
      <c r="Q126" s="309"/>
      <c r="R126" s="309"/>
      <c r="S126" s="309"/>
      <c r="T126" s="309"/>
      <c r="U126" s="309"/>
      <c r="V126" s="309"/>
      <c r="W126" s="309"/>
      <c r="X126" s="309"/>
      <c r="Y126" s="309"/>
      <c r="Z126" s="309"/>
      <c r="AA126" s="309"/>
      <c r="AB126" s="309"/>
      <c r="AC126" s="309"/>
      <c r="AD126" s="309"/>
      <c r="AE126" s="309"/>
      <c r="AF126" s="309"/>
      <c r="AG126" s="309"/>
      <c r="AH126" s="309"/>
      <c r="AI126" s="309"/>
      <c r="AJ126" s="309"/>
      <c r="AK126" s="309"/>
      <c r="AL126" s="309"/>
      <c r="AM126" s="309"/>
      <c r="AN126" s="309"/>
      <c r="AO126" s="309"/>
      <c r="AP126" s="309"/>
      <c r="AQ126" s="309"/>
      <c r="AR126" s="309"/>
      <c r="AS126" s="309"/>
      <c r="AT126" s="309"/>
      <c r="AU126" s="309"/>
      <c r="AV126" s="309"/>
      <c r="AW126" s="309"/>
      <c r="AX126" s="309"/>
      <c r="AY126" s="309"/>
      <c r="AZ126" s="309"/>
      <c r="BA126" s="309"/>
      <c r="BB126" s="309"/>
      <c r="BC126" s="309"/>
      <c r="BD126" s="309"/>
      <c r="BE126" s="309"/>
      <c r="BF126" s="309"/>
      <c r="BG126" s="309"/>
      <c r="BH126" s="309"/>
      <c r="BI126" s="309"/>
      <c r="BJ126" s="309"/>
      <c r="BK126" s="309"/>
      <c r="BL126" s="309"/>
      <c r="BM126" s="309"/>
      <c r="BN126" s="309"/>
      <c r="BO126" s="309"/>
      <c r="BP126" s="309"/>
      <c r="BQ126" s="309"/>
      <c r="BR126" s="309"/>
      <c r="BS126" s="309"/>
      <c r="BT126" s="309"/>
      <c r="BU126" s="309"/>
      <c r="BV126" s="309"/>
      <c r="BW126" s="309"/>
      <c r="BX126" s="309"/>
      <c r="BY126" s="309"/>
      <c r="BZ126" s="309"/>
      <c r="CA126" s="309"/>
      <c r="CB126" s="309"/>
      <c r="CC126" s="309"/>
      <c r="CD126" s="309"/>
      <c r="CE126" s="309"/>
      <c r="CF126" s="309"/>
      <c r="CG126" s="309"/>
      <c r="CH126" s="309"/>
      <c r="CI126" s="309"/>
      <c r="CJ126" s="309"/>
      <c r="CK126" s="309"/>
      <c r="CL126" s="309"/>
      <c r="CM126" s="309"/>
      <c r="CN126" s="309"/>
      <c r="CO126" s="309"/>
    </row>
    <row r="127" spans="1:113" ht="15.75" hidden="1" outlineLevel="1" thickBot="1">
      <c r="A127" s="2"/>
      <c r="B127" t="s">
        <v>191</v>
      </c>
      <c r="C127" s="361">
        <f>IF(lowriskClevel="Safe carbon",$C$122,IF(lowriskClevel="LTA carbon stock",0.9*averageCO2_DF,IF(lowriskClevel="Halfway between",AVERAGE($C$122,averageCO2_DF),IF(lowriskClevel="x% of LTA",lowriskClevel_percentofLTA*averageCO2_DF))))</f>
        <v>521.9</v>
      </c>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c r="AF127" s="309"/>
      <c r="AG127" s="309"/>
      <c r="AH127" s="309"/>
      <c r="AI127" s="309"/>
      <c r="AJ127" s="309"/>
      <c r="AK127" s="309"/>
      <c r="AL127" s="309"/>
      <c r="AM127" s="309"/>
      <c r="AN127" s="309"/>
      <c r="AO127" s="309"/>
      <c r="AP127" s="309"/>
      <c r="AQ127" s="309"/>
      <c r="AR127" s="309"/>
      <c r="AS127" s="309"/>
      <c r="AT127" s="309"/>
      <c r="AU127" s="309"/>
      <c r="AV127" s="309"/>
      <c r="AW127" s="309"/>
      <c r="AX127" s="309"/>
      <c r="AY127" s="309"/>
      <c r="AZ127" s="309"/>
      <c r="BA127" s="309"/>
      <c r="BB127" s="309"/>
      <c r="BC127" s="309"/>
      <c r="BD127" s="309"/>
      <c r="BE127" s="309"/>
      <c r="BF127" s="309"/>
      <c r="BG127" s="309"/>
      <c r="BH127" s="309"/>
      <c r="BI127" s="309"/>
      <c r="BJ127" s="309"/>
      <c r="BK127" s="309"/>
      <c r="BL127" s="309"/>
      <c r="BM127" s="309"/>
      <c r="BN127" s="309"/>
      <c r="BO127" s="309"/>
      <c r="BP127" s="309"/>
      <c r="BQ127" s="309"/>
      <c r="BR127" s="309"/>
      <c r="BS127" s="309"/>
      <c r="BT127" s="309"/>
      <c r="BU127" s="309"/>
      <c r="BV127" s="309"/>
      <c r="BW127" s="309"/>
      <c r="BX127" s="309"/>
      <c r="BY127" s="309"/>
      <c r="BZ127" s="309"/>
      <c r="CA127" s="309"/>
      <c r="CB127" s="309"/>
      <c r="CC127" s="309"/>
      <c r="CD127" s="309"/>
      <c r="CE127" s="309"/>
      <c r="CF127" s="309"/>
      <c r="CG127" s="309"/>
      <c r="CH127" s="309"/>
      <c r="CI127" s="309"/>
      <c r="CJ127" s="309"/>
      <c r="CK127" s="309"/>
      <c r="CL127" s="309"/>
      <c r="CM127" s="309"/>
      <c r="CN127" s="309"/>
      <c r="CO127" s="309"/>
    </row>
    <row r="128" spans="1:113" ht="15.75" hidden="1" outlineLevel="1" thickTop="1">
      <c r="B128" t="s">
        <v>192</v>
      </c>
      <c r="D128" s="309">
        <f t="shared" ref="D128:AI128" si="295">MIN(D5,$C$127)</f>
        <v>0.26542700000000002</v>
      </c>
      <c r="E128" s="309">
        <f t="shared" si="295"/>
        <v>1.1919059999999999</v>
      </c>
      <c r="F128" s="309">
        <f t="shared" si="295"/>
        <v>2.9426450000000002</v>
      </c>
      <c r="G128" s="309">
        <f t="shared" si="295"/>
        <v>5.540387</v>
      </c>
      <c r="H128" s="309">
        <f t="shared" si="295"/>
        <v>9.0538779999999992</v>
      </c>
      <c r="I128" s="309">
        <f t="shared" si="295"/>
        <v>13.204129</v>
      </c>
      <c r="J128" s="309">
        <f t="shared" si="295"/>
        <v>20.217307999999999</v>
      </c>
      <c r="K128" s="309">
        <f t="shared" si="295"/>
        <v>31.705532999999999</v>
      </c>
      <c r="L128" s="309">
        <f t="shared" si="295"/>
        <v>48.938712000000002</v>
      </c>
      <c r="M128" s="309">
        <f t="shared" si="295"/>
        <v>69.034058999999999</v>
      </c>
      <c r="N128" s="309">
        <f t="shared" si="295"/>
        <v>91.368173999999996</v>
      </c>
      <c r="O128" s="309">
        <f t="shared" si="295"/>
        <v>115.401619</v>
      </c>
      <c r="P128" s="309">
        <f t="shared" si="295"/>
        <v>141.79967300000001</v>
      </c>
      <c r="Q128" s="309">
        <f t="shared" si="295"/>
        <v>170.201539</v>
      </c>
      <c r="R128" s="309">
        <f t="shared" si="295"/>
        <v>199.857922</v>
      </c>
      <c r="S128" s="309">
        <f t="shared" si="295"/>
        <v>230.198375</v>
      </c>
      <c r="T128" s="309">
        <f t="shared" si="295"/>
        <v>261.370316</v>
      </c>
      <c r="U128" s="309">
        <f t="shared" si="295"/>
        <v>293.52997399999998</v>
      </c>
      <c r="V128" s="309">
        <f t="shared" si="295"/>
        <v>328.31251500000002</v>
      </c>
      <c r="W128" s="309">
        <f t="shared" si="295"/>
        <v>363.95795199999998</v>
      </c>
      <c r="X128" s="309">
        <f t="shared" si="295"/>
        <v>402.33270599999997</v>
      </c>
      <c r="Y128" s="309">
        <f t="shared" si="295"/>
        <v>441.39308299999999</v>
      </c>
      <c r="Z128" s="309">
        <f t="shared" si="295"/>
        <v>482.837288</v>
      </c>
      <c r="AA128" s="309">
        <f t="shared" si="295"/>
        <v>521.9</v>
      </c>
      <c r="AB128" s="309">
        <f t="shared" si="295"/>
        <v>521.9</v>
      </c>
      <c r="AC128" s="309">
        <f t="shared" si="295"/>
        <v>521.9</v>
      </c>
      <c r="AD128" s="309">
        <f t="shared" si="295"/>
        <v>521.9</v>
      </c>
      <c r="AE128" s="309">
        <f t="shared" si="295"/>
        <v>521.9</v>
      </c>
      <c r="AF128" s="309">
        <f t="shared" si="295"/>
        <v>521.9</v>
      </c>
      <c r="AG128" s="309">
        <f t="shared" si="295"/>
        <v>521.9</v>
      </c>
      <c r="AH128" s="309">
        <f t="shared" si="295"/>
        <v>521.9</v>
      </c>
      <c r="AI128" s="309">
        <f t="shared" si="295"/>
        <v>521.9</v>
      </c>
      <c r="AJ128" s="309">
        <f t="shared" ref="AJ128:BO128" si="296">MIN(AJ5,$C$127)</f>
        <v>521.9</v>
      </c>
      <c r="AK128" s="309">
        <f t="shared" si="296"/>
        <v>521.9</v>
      </c>
      <c r="AL128" s="309">
        <f t="shared" si="296"/>
        <v>521.9</v>
      </c>
      <c r="AM128" s="309">
        <f t="shared" si="296"/>
        <v>521.9</v>
      </c>
      <c r="AN128" s="309">
        <f t="shared" si="296"/>
        <v>521.9</v>
      </c>
      <c r="AO128" s="309">
        <f t="shared" si="296"/>
        <v>521.9</v>
      </c>
      <c r="AP128" s="309">
        <f t="shared" si="296"/>
        <v>521.9</v>
      </c>
      <c r="AQ128" s="309">
        <f t="shared" si="296"/>
        <v>521.9</v>
      </c>
      <c r="AR128" s="309">
        <f t="shared" si="296"/>
        <v>521.9</v>
      </c>
      <c r="AS128" s="309">
        <f t="shared" si="296"/>
        <v>521.9</v>
      </c>
      <c r="AT128" s="309">
        <f t="shared" si="296"/>
        <v>521.9</v>
      </c>
      <c r="AU128" s="309">
        <f t="shared" si="296"/>
        <v>521.9</v>
      </c>
      <c r="AV128" s="309">
        <f t="shared" si="296"/>
        <v>521.9</v>
      </c>
      <c r="AW128" s="309">
        <f t="shared" si="296"/>
        <v>521.9</v>
      </c>
      <c r="AX128" s="309">
        <f t="shared" si="296"/>
        <v>521.9</v>
      </c>
      <c r="AY128" s="309">
        <f t="shared" si="296"/>
        <v>521.9</v>
      </c>
      <c r="AZ128" s="309">
        <f t="shared" si="296"/>
        <v>521.9</v>
      </c>
      <c r="BA128" s="309">
        <f t="shared" si="296"/>
        <v>521.9</v>
      </c>
      <c r="BB128" s="309">
        <f t="shared" si="296"/>
        <v>521.9</v>
      </c>
      <c r="BC128" s="309">
        <f t="shared" si="296"/>
        <v>521.9</v>
      </c>
      <c r="BD128" s="309">
        <f t="shared" si="296"/>
        <v>521.9</v>
      </c>
      <c r="BE128" s="309">
        <f t="shared" si="296"/>
        <v>521.9</v>
      </c>
      <c r="BF128" s="309">
        <f t="shared" si="296"/>
        <v>521.9</v>
      </c>
      <c r="BG128" s="309">
        <f t="shared" si="296"/>
        <v>521.9</v>
      </c>
      <c r="BH128" s="309">
        <f t="shared" si="296"/>
        <v>521.9</v>
      </c>
      <c r="BI128" s="309">
        <f t="shared" si="296"/>
        <v>521.9</v>
      </c>
      <c r="BJ128" s="309">
        <f t="shared" si="296"/>
        <v>521.9</v>
      </c>
      <c r="BK128" s="309">
        <f t="shared" si="296"/>
        <v>521.9</v>
      </c>
      <c r="BL128" s="309">
        <f t="shared" si="296"/>
        <v>521.9</v>
      </c>
      <c r="BM128" s="309">
        <f t="shared" si="296"/>
        <v>521.9</v>
      </c>
      <c r="BN128" s="309">
        <f t="shared" si="296"/>
        <v>521.9</v>
      </c>
      <c r="BO128" s="309">
        <f t="shared" si="296"/>
        <v>521.9</v>
      </c>
      <c r="BP128" s="309">
        <f t="shared" ref="BP128:CO128" si="297">MIN(BP5,$C$127)</f>
        <v>521.9</v>
      </c>
      <c r="BQ128" s="309">
        <f t="shared" si="297"/>
        <v>521.9</v>
      </c>
      <c r="BR128" s="309">
        <f t="shared" si="297"/>
        <v>521.9</v>
      </c>
      <c r="BS128" s="309">
        <f t="shared" si="297"/>
        <v>521.9</v>
      </c>
      <c r="BT128" s="309">
        <f t="shared" si="297"/>
        <v>521.9</v>
      </c>
      <c r="BU128" s="309">
        <f t="shared" si="297"/>
        <v>521.9</v>
      </c>
      <c r="BV128" s="309">
        <f t="shared" si="297"/>
        <v>521.9</v>
      </c>
      <c r="BW128" s="309">
        <f t="shared" si="297"/>
        <v>521.9</v>
      </c>
      <c r="BX128" s="309">
        <f t="shared" si="297"/>
        <v>521.9</v>
      </c>
      <c r="BY128" s="309">
        <f t="shared" si="297"/>
        <v>521.9</v>
      </c>
      <c r="BZ128" s="309">
        <f t="shared" si="297"/>
        <v>521.9</v>
      </c>
      <c r="CA128" s="309">
        <f t="shared" si="297"/>
        <v>521.9</v>
      </c>
      <c r="CB128" s="309">
        <f t="shared" si="297"/>
        <v>521.9</v>
      </c>
      <c r="CC128" s="309">
        <f t="shared" si="297"/>
        <v>521.9</v>
      </c>
      <c r="CD128" s="309">
        <f t="shared" si="297"/>
        <v>521.9</v>
      </c>
      <c r="CE128" s="309">
        <f t="shared" si="297"/>
        <v>521.9</v>
      </c>
      <c r="CF128" s="309">
        <f t="shared" si="297"/>
        <v>521.9</v>
      </c>
      <c r="CG128" s="309">
        <f t="shared" si="297"/>
        <v>521.9</v>
      </c>
      <c r="CH128" s="309">
        <f t="shared" si="297"/>
        <v>521.9</v>
      </c>
      <c r="CI128" s="309">
        <f t="shared" si="297"/>
        <v>521.9</v>
      </c>
      <c r="CJ128" s="309">
        <f t="shared" si="297"/>
        <v>521.9</v>
      </c>
      <c r="CK128" s="309">
        <f t="shared" si="297"/>
        <v>521.9</v>
      </c>
      <c r="CL128" s="309">
        <f t="shared" si="297"/>
        <v>521.9</v>
      </c>
      <c r="CM128" s="309">
        <f t="shared" si="297"/>
        <v>521.9</v>
      </c>
      <c r="CN128" s="309">
        <f t="shared" si="297"/>
        <v>521.9</v>
      </c>
      <c r="CO128" s="309">
        <f t="shared" si="297"/>
        <v>521.9</v>
      </c>
    </row>
    <row r="129" spans="1:93" hidden="1" outlineLevel="1">
      <c r="B129" t="s">
        <v>193</v>
      </c>
      <c r="D129" s="336">
        <f>D128</f>
        <v>0.26542700000000002</v>
      </c>
      <c r="E129" s="309">
        <f t="shared" ref="E129:AJ129" si="298">E128-D128</f>
        <v>0.92647899999999983</v>
      </c>
      <c r="F129" s="309">
        <f t="shared" si="298"/>
        <v>1.7507390000000003</v>
      </c>
      <c r="G129" s="309">
        <f t="shared" si="298"/>
        <v>2.5977419999999998</v>
      </c>
      <c r="H129" s="309">
        <f t="shared" si="298"/>
        <v>3.5134909999999993</v>
      </c>
      <c r="I129" s="309">
        <f t="shared" si="298"/>
        <v>4.1502510000000008</v>
      </c>
      <c r="J129" s="309">
        <f t="shared" si="298"/>
        <v>7.0131789999999992</v>
      </c>
      <c r="K129" s="309">
        <f t="shared" si="298"/>
        <v>11.488225</v>
      </c>
      <c r="L129" s="309">
        <f t="shared" si="298"/>
        <v>17.233179000000003</v>
      </c>
      <c r="M129" s="309">
        <f t="shared" si="298"/>
        <v>20.095346999999997</v>
      </c>
      <c r="N129" s="309">
        <f t="shared" si="298"/>
        <v>22.334114999999997</v>
      </c>
      <c r="O129" s="309">
        <f t="shared" si="298"/>
        <v>24.033445</v>
      </c>
      <c r="P129" s="309">
        <f t="shared" si="298"/>
        <v>26.398054000000016</v>
      </c>
      <c r="Q129" s="309">
        <f t="shared" si="298"/>
        <v>28.401865999999984</v>
      </c>
      <c r="R129" s="309">
        <f t="shared" si="298"/>
        <v>29.656383000000005</v>
      </c>
      <c r="S129" s="309">
        <f t="shared" si="298"/>
        <v>30.340452999999997</v>
      </c>
      <c r="T129" s="309">
        <f t="shared" si="298"/>
        <v>31.171941000000004</v>
      </c>
      <c r="U129" s="309">
        <f t="shared" si="298"/>
        <v>32.159657999999979</v>
      </c>
      <c r="V129" s="309">
        <f t="shared" si="298"/>
        <v>34.782541000000037</v>
      </c>
      <c r="W129" s="309">
        <f t="shared" si="298"/>
        <v>35.645436999999959</v>
      </c>
      <c r="X129" s="309">
        <f t="shared" si="298"/>
        <v>38.374753999999996</v>
      </c>
      <c r="Y129" s="309">
        <f t="shared" si="298"/>
        <v>39.060377000000017</v>
      </c>
      <c r="Z129" s="309">
        <f t="shared" si="298"/>
        <v>41.444205000000011</v>
      </c>
      <c r="AA129" s="309">
        <f t="shared" si="298"/>
        <v>39.062711999999976</v>
      </c>
      <c r="AB129" s="309">
        <f t="shared" si="298"/>
        <v>0</v>
      </c>
      <c r="AC129" s="309">
        <f t="shared" si="298"/>
        <v>0</v>
      </c>
      <c r="AD129" s="309">
        <f t="shared" si="298"/>
        <v>0</v>
      </c>
      <c r="AE129" s="309">
        <f t="shared" si="298"/>
        <v>0</v>
      </c>
      <c r="AF129" s="309">
        <f t="shared" si="298"/>
        <v>0</v>
      </c>
      <c r="AG129" s="309">
        <f t="shared" si="298"/>
        <v>0</v>
      </c>
      <c r="AH129" s="309">
        <f t="shared" si="298"/>
        <v>0</v>
      </c>
      <c r="AI129" s="309">
        <f t="shared" si="298"/>
        <v>0</v>
      </c>
      <c r="AJ129" s="309">
        <f t="shared" si="298"/>
        <v>0</v>
      </c>
      <c r="AK129" s="309">
        <f t="shared" ref="AK129:BP129" si="299">AK128-AJ128</f>
        <v>0</v>
      </c>
      <c r="AL129" s="309">
        <f t="shared" si="299"/>
        <v>0</v>
      </c>
      <c r="AM129" s="309">
        <f t="shared" si="299"/>
        <v>0</v>
      </c>
      <c r="AN129" s="309">
        <f t="shared" si="299"/>
        <v>0</v>
      </c>
      <c r="AO129" s="309">
        <f t="shared" si="299"/>
        <v>0</v>
      </c>
      <c r="AP129" s="309">
        <f t="shared" si="299"/>
        <v>0</v>
      </c>
      <c r="AQ129" s="309">
        <f t="shared" si="299"/>
        <v>0</v>
      </c>
      <c r="AR129" s="309">
        <f t="shared" si="299"/>
        <v>0</v>
      </c>
      <c r="AS129" s="309">
        <f t="shared" si="299"/>
        <v>0</v>
      </c>
      <c r="AT129" s="309">
        <f t="shared" si="299"/>
        <v>0</v>
      </c>
      <c r="AU129" s="309">
        <f t="shared" si="299"/>
        <v>0</v>
      </c>
      <c r="AV129" s="309">
        <f t="shared" si="299"/>
        <v>0</v>
      </c>
      <c r="AW129" s="309">
        <f t="shared" si="299"/>
        <v>0</v>
      </c>
      <c r="AX129" s="309">
        <f t="shared" si="299"/>
        <v>0</v>
      </c>
      <c r="AY129" s="309">
        <f t="shared" si="299"/>
        <v>0</v>
      </c>
      <c r="AZ129" s="309">
        <f t="shared" si="299"/>
        <v>0</v>
      </c>
      <c r="BA129" s="309">
        <f t="shared" si="299"/>
        <v>0</v>
      </c>
      <c r="BB129" s="309">
        <f t="shared" si="299"/>
        <v>0</v>
      </c>
      <c r="BC129" s="309">
        <f t="shared" si="299"/>
        <v>0</v>
      </c>
      <c r="BD129" s="309">
        <f t="shared" si="299"/>
        <v>0</v>
      </c>
      <c r="BE129" s="309">
        <f t="shared" si="299"/>
        <v>0</v>
      </c>
      <c r="BF129" s="309">
        <f t="shared" si="299"/>
        <v>0</v>
      </c>
      <c r="BG129" s="309">
        <f t="shared" si="299"/>
        <v>0</v>
      </c>
      <c r="BH129" s="309">
        <f t="shared" si="299"/>
        <v>0</v>
      </c>
      <c r="BI129" s="309">
        <f t="shared" si="299"/>
        <v>0</v>
      </c>
      <c r="BJ129" s="309">
        <f t="shared" si="299"/>
        <v>0</v>
      </c>
      <c r="BK129" s="309">
        <f t="shared" si="299"/>
        <v>0</v>
      </c>
      <c r="BL129" s="309">
        <f t="shared" si="299"/>
        <v>0</v>
      </c>
      <c r="BM129" s="309">
        <f t="shared" si="299"/>
        <v>0</v>
      </c>
      <c r="BN129" s="309">
        <f t="shared" si="299"/>
        <v>0</v>
      </c>
      <c r="BO129" s="309">
        <f t="shared" si="299"/>
        <v>0</v>
      </c>
      <c r="BP129" s="309">
        <f t="shared" si="299"/>
        <v>0</v>
      </c>
      <c r="BQ129" s="309">
        <f t="shared" ref="BQ129:CO129" si="300">BQ128-BP128</f>
        <v>0</v>
      </c>
      <c r="BR129" s="309">
        <f t="shared" si="300"/>
        <v>0</v>
      </c>
      <c r="BS129" s="309">
        <f t="shared" si="300"/>
        <v>0</v>
      </c>
      <c r="BT129" s="309">
        <f t="shared" si="300"/>
        <v>0</v>
      </c>
      <c r="BU129" s="309">
        <f t="shared" si="300"/>
        <v>0</v>
      </c>
      <c r="BV129" s="309">
        <f t="shared" si="300"/>
        <v>0</v>
      </c>
      <c r="BW129" s="309">
        <f t="shared" si="300"/>
        <v>0</v>
      </c>
      <c r="BX129" s="309">
        <f t="shared" si="300"/>
        <v>0</v>
      </c>
      <c r="BY129" s="309">
        <f t="shared" si="300"/>
        <v>0</v>
      </c>
      <c r="BZ129" s="309">
        <f t="shared" si="300"/>
        <v>0</v>
      </c>
      <c r="CA129" s="309">
        <f t="shared" si="300"/>
        <v>0</v>
      </c>
      <c r="CB129" s="309">
        <f t="shared" si="300"/>
        <v>0</v>
      </c>
      <c r="CC129" s="309">
        <f t="shared" si="300"/>
        <v>0</v>
      </c>
      <c r="CD129" s="309">
        <f t="shared" si="300"/>
        <v>0</v>
      </c>
      <c r="CE129" s="309">
        <f t="shared" si="300"/>
        <v>0</v>
      </c>
      <c r="CF129" s="309">
        <f t="shared" si="300"/>
        <v>0</v>
      </c>
      <c r="CG129" s="309">
        <f t="shared" si="300"/>
        <v>0</v>
      </c>
      <c r="CH129" s="309">
        <f t="shared" si="300"/>
        <v>0</v>
      </c>
      <c r="CI129" s="309">
        <f t="shared" si="300"/>
        <v>0</v>
      </c>
      <c r="CJ129" s="309">
        <f t="shared" si="300"/>
        <v>0</v>
      </c>
      <c r="CK129" s="309">
        <f t="shared" si="300"/>
        <v>0</v>
      </c>
      <c r="CL129" s="309">
        <f t="shared" si="300"/>
        <v>0</v>
      </c>
      <c r="CM129" s="309">
        <f t="shared" si="300"/>
        <v>0</v>
      </c>
      <c r="CN129" s="309">
        <f t="shared" si="300"/>
        <v>0</v>
      </c>
      <c r="CO129" s="309">
        <f t="shared" si="300"/>
        <v>0</v>
      </c>
    </row>
    <row r="130" spans="1:93" hidden="1" outlineLevel="1">
      <c r="D130" s="309"/>
      <c r="E130" s="309"/>
      <c r="F130" s="309"/>
      <c r="G130" s="309"/>
      <c r="H130" s="309"/>
      <c r="I130" s="309"/>
      <c r="J130" s="309"/>
      <c r="K130" s="309"/>
      <c r="L130" s="309"/>
      <c r="M130" s="309"/>
      <c r="N130" s="309"/>
      <c r="O130" s="309"/>
      <c r="P130" s="309"/>
      <c r="Q130" s="309"/>
      <c r="R130" s="309"/>
      <c r="S130" s="309"/>
      <c r="T130" s="309"/>
      <c r="U130" s="309"/>
      <c r="V130" s="309"/>
      <c r="W130" s="309"/>
      <c r="X130" s="309"/>
      <c r="Y130" s="309"/>
      <c r="Z130" s="309"/>
      <c r="AA130" s="309"/>
      <c r="AB130" s="309"/>
      <c r="AC130" s="309"/>
      <c r="AD130" s="309"/>
      <c r="AE130" s="309"/>
      <c r="AF130" s="309"/>
      <c r="AG130" s="309"/>
      <c r="AH130" s="309"/>
      <c r="AI130" s="309"/>
      <c r="AJ130" s="309"/>
      <c r="AK130" s="309"/>
      <c r="AL130" s="309"/>
      <c r="AM130" s="309"/>
      <c r="AN130" s="309"/>
      <c r="AO130" s="309"/>
      <c r="AP130" s="309"/>
      <c r="AQ130" s="309"/>
      <c r="AR130" s="309"/>
      <c r="AS130" s="309"/>
      <c r="AT130" s="309"/>
      <c r="AU130" s="309"/>
      <c r="AV130" s="309"/>
      <c r="AW130" s="309"/>
      <c r="AX130" s="309"/>
      <c r="AY130" s="309"/>
      <c r="AZ130" s="309"/>
      <c r="BA130" s="309"/>
      <c r="BB130" s="309"/>
      <c r="BC130" s="309"/>
      <c r="BD130" s="309"/>
      <c r="BE130" s="309"/>
      <c r="BF130" s="309"/>
      <c r="BG130" s="309"/>
      <c r="BH130" s="309"/>
      <c r="BI130" s="309"/>
      <c r="BJ130" s="309"/>
      <c r="BK130" s="309"/>
      <c r="BL130" s="309"/>
      <c r="BM130" s="309"/>
      <c r="BN130" s="309"/>
      <c r="BO130" s="309"/>
      <c r="BP130" s="309"/>
      <c r="BQ130" s="309"/>
      <c r="BR130" s="309"/>
      <c r="BS130" s="309"/>
      <c r="BT130" s="309"/>
      <c r="BU130" s="309"/>
      <c r="BV130" s="309"/>
      <c r="BW130" s="309"/>
      <c r="BX130" s="309"/>
      <c r="BY130" s="309"/>
      <c r="BZ130" s="309"/>
      <c r="CA130" s="309"/>
      <c r="CB130" s="309"/>
      <c r="CC130" s="309"/>
      <c r="CD130" s="309"/>
      <c r="CE130" s="309"/>
      <c r="CF130" s="309"/>
      <c r="CG130" s="309"/>
      <c r="CH130" s="309"/>
      <c r="CI130" s="309"/>
      <c r="CJ130" s="309"/>
      <c r="CK130" s="309"/>
      <c r="CL130" s="309"/>
      <c r="CM130" s="309"/>
      <c r="CN130" s="309"/>
      <c r="CO130" s="309"/>
    </row>
    <row r="131" spans="1:93" hidden="1" outlineLevel="1">
      <c r="A131" s="2" t="s">
        <v>194</v>
      </c>
      <c r="D131" s="309" t="s">
        <v>195</v>
      </c>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309"/>
      <c r="AE131" s="309"/>
      <c r="AF131" s="309"/>
      <c r="AG131" s="309"/>
      <c r="AH131" s="309"/>
      <c r="AI131" s="309"/>
      <c r="AJ131" s="309"/>
      <c r="AK131" s="309"/>
      <c r="AL131" s="309"/>
      <c r="AM131" s="309"/>
      <c r="AN131" s="309"/>
      <c r="AO131" s="309"/>
      <c r="AP131" s="309"/>
      <c r="AQ131" s="309"/>
      <c r="AR131" s="309"/>
      <c r="AS131" s="309"/>
      <c r="AT131" s="309"/>
      <c r="AU131" s="309"/>
      <c r="AV131" s="309"/>
      <c r="AW131" s="309"/>
      <c r="AX131" s="309"/>
      <c r="AY131" s="309"/>
      <c r="AZ131" s="309"/>
      <c r="BA131" s="309"/>
      <c r="BB131" s="309"/>
      <c r="BC131" s="309"/>
      <c r="BD131" s="309"/>
      <c r="BE131" s="309"/>
      <c r="BF131" s="309"/>
      <c r="BG131" s="309"/>
      <c r="BH131" s="309"/>
      <c r="BI131" s="309"/>
      <c r="BJ131" s="309"/>
      <c r="BK131" s="309"/>
      <c r="BL131" s="309"/>
      <c r="BM131" s="309"/>
      <c r="BN131" s="309"/>
      <c r="BO131" s="309"/>
      <c r="BP131" s="309"/>
      <c r="BQ131" s="309"/>
      <c r="BR131" s="309"/>
      <c r="BS131" s="309"/>
      <c r="BT131" s="309"/>
      <c r="BU131" s="309"/>
      <c r="BV131" s="309"/>
      <c r="BW131" s="309"/>
      <c r="BX131" s="309"/>
      <c r="BY131" s="309"/>
      <c r="BZ131" s="309"/>
      <c r="CA131" s="309"/>
      <c r="CB131" s="309"/>
      <c r="CC131" s="309"/>
      <c r="CD131" s="309"/>
      <c r="CE131" s="309"/>
      <c r="CF131" s="309"/>
      <c r="CG131" s="309"/>
      <c r="CH131" s="309"/>
      <c r="CI131" s="309"/>
      <c r="CJ131" s="309"/>
      <c r="CK131" s="309"/>
      <c r="CL131" s="309"/>
      <c r="CM131" s="309"/>
      <c r="CN131" s="309"/>
      <c r="CO131" s="309"/>
    </row>
    <row r="132" spans="1:93" hidden="1" outlineLevel="1">
      <c r="B132" t="s">
        <v>196</v>
      </c>
      <c r="C132" t="s">
        <v>197</v>
      </c>
      <c r="D132" s="309"/>
      <c r="E132" s="309"/>
      <c r="F132" s="309"/>
      <c r="G132" s="309"/>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309"/>
      <c r="AE132" s="309"/>
      <c r="AF132" s="309"/>
      <c r="AG132" s="309"/>
      <c r="AH132" s="309"/>
      <c r="AI132" s="309"/>
      <c r="AJ132" s="309"/>
      <c r="AK132" s="309"/>
      <c r="AL132" s="309"/>
      <c r="AM132" s="309"/>
      <c r="AN132" s="309"/>
      <c r="AO132" s="309"/>
      <c r="AP132" s="309"/>
      <c r="AQ132" s="309"/>
      <c r="AR132" s="309"/>
      <c r="AS132" s="309"/>
      <c r="AT132" s="309"/>
      <c r="AU132" s="309"/>
      <c r="AV132" s="309"/>
      <c r="AW132" s="309"/>
      <c r="AX132" s="309"/>
      <c r="AY132" s="309"/>
      <c r="AZ132" s="309"/>
      <c r="BA132" s="309"/>
      <c r="BB132" s="309"/>
      <c r="BC132" s="309"/>
      <c r="BD132" s="309"/>
      <c r="BE132" s="309"/>
      <c r="BF132" s="309"/>
      <c r="BG132" s="309"/>
      <c r="BH132" s="309"/>
      <c r="BI132" s="309"/>
      <c r="BJ132" s="309"/>
      <c r="BK132" s="309"/>
      <c r="BL132" s="309"/>
      <c r="BM132" s="309"/>
      <c r="BN132" s="309"/>
      <c r="BO132" s="309"/>
      <c r="BP132" s="309"/>
      <c r="BQ132" s="309"/>
      <c r="BR132" s="309"/>
      <c r="BS132" s="309"/>
      <c r="BT132" s="309"/>
      <c r="BU132" s="309"/>
      <c r="BV132" s="309"/>
      <c r="BW132" s="309"/>
      <c r="BX132" s="309"/>
      <c r="BY132" s="309"/>
      <c r="BZ132" s="309"/>
      <c r="CA132" s="309"/>
      <c r="CB132" s="309"/>
      <c r="CC132" s="309"/>
      <c r="CD132" s="309"/>
      <c r="CE132" s="309"/>
      <c r="CF132" s="309"/>
      <c r="CG132" s="309"/>
      <c r="CH132" s="309"/>
      <c r="CI132" s="309"/>
      <c r="CJ132" s="309"/>
      <c r="CK132" s="309"/>
      <c r="CL132" s="309"/>
      <c r="CM132" s="309"/>
      <c r="CN132" s="309"/>
      <c r="CO132" s="309"/>
    </row>
    <row r="133" spans="1:93" hidden="1" outlineLevel="1">
      <c r="B133">
        <v>1</v>
      </c>
      <c r="C133" s="75">
        <f ca="1">$C$121</f>
        <v>1364.977052</v>
      </c>
      <c r="D133" s="337">
        <v>0</v>
      </c>
      <c r="E133" s="309">
        <f ca="1">IF(E$1&gt;$C$124,E$118,MIN(MAX(E$118,-SUM($D133:D133,$C133)),0))</f>
        <v>0</v>
      </c>
      <c r="F133" s="309">
        <f ca="1">IF(F$1&gt;$C$124,F$118,MIN(MAX(F$118,-SUM($D133:E133,$C133)),0))</f>
        <v>0</v>
      </c>
      <c r="G133" s="309">
        <f ca="1">IF(G$1&gt;$C$124,G$118,MIN(MAX(G$118,-SUM($D133:F133,$C133)),0))</f>
        <v>0</v>
      </c>
      <c r="H133" s="309">
        <f ca="1">IF(H$1&gt;$C$124,H$118,MIN(MAX(H$118,-SUM($D133:G133,$C133)),0))</f>
        <v>0</v>
      </c>
      <c r="I133" s="309">
        <f ca="1">IF(I$1&gt;$C$124,I$118,MIN(MAX(I$118,-SUM($D133:H133,$C133)),0))</f>
        <v>0</v>
      </c>
      <c r="J133" s="309">
        <f ca="1">IF(J$1&gt;$C$124,J$118,MIN(MAX(J$118,-SUM($D133:I133,$C133)),0))</f>
        <v>0</v>
      </c>
      <c r="K133" s="309">
        <f ca="1">IF(K$1&gt;$C$124,K$118,MIN(MAX(K$118,-SUM($D133:J133,$C133)),0))</f>
        <v>0</v>
      </c>
      <c r="L133" s="309">
        <f ca="1">IF(L$1&gt;$C$124,L$118,MIN(MAX(L$118,-SUM($D133:K133,$C133)),0))</f>
        <v>0</v>
      </c>
      <c r="M133" s="309">
        <f ca="1">IF(M$1&gt;$C$124,M$118,MIN(MAX(M$118,-SUM($D133:L133,$C133)),0))</f>
        <v>0</v>
      </c>
      <c r="N133" s="309">
        <f ca="1">IF(N$1&gt;$C$124,N$118,MIN(MAX(N$118,-SUM($D133:M133,$C133)),0))</f>
        <v>0</v>
      </c>
      <c r="O133" s="309">
        <f ca="1">IF(O$1&gt;$C$124,O$118,MIN(MAX(O$118,-SUM($D133:N133,$C133)),0))</f>
        <v>0</v>
      </c>
      <c r="P133" s="309">
        <f ca="1">IF(P$1&gt;$C$124,P$118,MIN(MAX(P$118,-SUM($D133:O133,$C133)),0))</f>
        <v>0</v>
      </c>
      <c r="Q133" s="309">
        <f ca="1">IF(Q$1&gt;$C$124,Q$118,MIN(MAX(Q$118,-SUM($D133:P133,$C133)),0))</f>
        <v>0</v>
      </c>
      <c r="R133" s="309">
        <f ca="1">IF(R$1&gt;$C$124,R$118,MIN(MAX(R$118,-SUM($D133:Q133,$C133)),0))</f>
        <v>0</v>
      </c>
      <c r="S133" s="309">
        <f ca="1">IF(S$1&gt;$C$124,S$118,MIN(MAX(S$118,-SUM($D133:R133,$C133)),0))</f>
        <v>0</v>
      </c>
      <c r="T133" s="309">
        <f ca="1">IF(T$1&gt;$C$124,T$118,MIN(MAX(T$118,-SUM($D133:S133,$C133)),0))</f>
        <v>0</v>
      </c>
      <c r="U133" s="309">
        <f ca="1">IF(U$1&gt;$C$124,U$118,MIN(MAX(U$118,-SUM($D133:T133,$C133)),0))</f>
        <v>0</v>
      </c>
      <c r="V133" s="309">
        <f ca="1">IF(V$1&gt;$C$124,V$118,MIN(MAX(V$118,-SUM($D133:U133,$C133)),0))</f>
        <v>0</v>
      </c>
      <c r="W133" s="309">
        <f ca="1">IF(W$1&gt;$C$124,W$118,MIN(MAX(W$118,-SUM($D133:V133,$C133)),0))</f>
        <v>0</v>
      </c>
      <c r="X133" s="309">
        <f ca="1">IF(X$1&gt;$C$124,X$118,MIN(MAX(X$118,-SUM($D133:W133,$C133)),0))</f>
        <v>0</v>
      </c>
      <c r="Y133" s="309">
        <f ca="1">IF(Y$1&gt;$C$124,Y$118,MIN(MAX(Y$118,-SUM($D133:X133,$C133)),0))</f>
        <v>0</v>
      </c>
      <c r="Z133" s="309">
        <f ca="1">IF(Z$1&gt;$C$124,Z$118,MIN(MAX(Z$118,-SUM($D133:Y133,$C133)),0))</f>
        <v>0</v>
      </c>
      <c r="AA133" s="309">
        <f ca="1">IF(AA$1&gt;$C$124,AA$118,MIN(MAX(AA$118,-SUM($D133:Z133,$C133)),0))</f>
        <v>0</v>
      </c>
      <c r="AB133" s="309">
        <f ca="1">IF(AB$1&gt;$C$124,AB$118,MIN(MAX(AB$118,-SUM($D133:AA133,$C133)),0))</f>
        <v>0</v>
      </c>
      <c r="AC133" s="309">
        <f ca="1">IF(AC$1&gt;$C$124,AC$118,MIN(MAX(AC$118,-SUM($D133:AB133,$C133)),0))</f>
        <v>0</v>
      </c>
      <c r="AD133" s="309">
        <f ca="1">IF(AD$1&gt;$C$124,AD$118,MIN(MAX(AD$118,-SUM($D133:AC133,$C133)),0))</f>
        <v>0</v>
      </c>
      <c r="AE133" s="309">
        <f ca="1">IF(AE$1&gt;$C$124,AE$118,MIN(MAX(AE$118,-SUM($D133:AD133,$C133)),0))</f>
        <v>0</v>
      </c>
      <c r="AF133" s="309">
        <f ca="1">IF(AF$1&gt;$C$124,AF$118,MIN(MAX(AF$118,-SUM($D133:AE133,$C133)),0))</f>
        <v>0</v>
      </c>
      <c r="AG133" s="309">
        <f ca="1">IF(AG$1&gt;$C$124,AG$118,MIN(MAX(AG$118,-SUM($D133:AF133,$C133)),0))</f>
        <v>0</v>
      </c>
      <c r="AH133" s="309">
        <f ca="1">IF(AH$1&gt;$C$124,AH$118,MIN(MAX(AH$118,-SUM($D133:AG133,$C133)),0))</f>
        <v>0</v>
      </c>
      <c r="AI133" s="309">
        <f ca="1">IF(AI$1&gt;$C$124,AI$118,MIN(MAX(AI$118,-SUM($D133:AH133,$C133)),0))</f>
        <v>0</v>
      </c>
      <c r="AJ133" s="309">
        <f ca="1">IF(AJ$1&gt;$C$124,AJ$118,MIN(MAX(AJ$118,-SUM($D133:AI133,$C133)),0))</f>
        <v>0</v>
      </c>
      <c r="AK133" s="309">
        <f ca="1">IF(AK$1&gt;$C$124,AK$118,MIN(MAX(AK$118,-SUM($D133:AJ133,$C133)),0))</f>
        <v>0</v>
      </c>
      <c r="AL133" s="309">
        <f ca="1">IF(AL$1&gt;$C$124,AL$118,MIN(MAX(AL$118,-SUM($D133:AK133,$C133)),0))</f>
        <v>0</v>
      </c>
      <c r="AM133" s="309">
        <f ca="1">IF(AM$1&gt;$C$124,AM$118,MIN(MAX(AM$118,-SUM($D133:AL133,$C133)),0))</f>
        <v>0</v>
      </c>
      <c r="AN133" s="309">
        <f ca="1">IF(AN$1&gt;$C$124,AN$118,MIN(MAX(AN$118,-SUM($D133:AM133,$C133)),0))</f>
        <v>0</v>
      </c>
      <c r="AO133" s="309">
        <f ca="1">IF(AO$1&gt;$C$124,AO$118,MIN(MAX(AO$118,-SUM($D133:AN133,$C133)),0))</f>
        <v>0</v>
      </c>
      <c r="AP133" s="309">
        <f ca="1">IF(AP$1&gt;$C$124,AP$118,MIN(MAX(AP$118,-SUM($D133:AO133,$C133)),0))</f>
        <v>0</v>
      </c>
      <c r="AQ133" s="309">
        <f ca="1">IF(AQ$1&gt;$C$124,AQ$118,MIN(MAX(AQ$118,-SUM($D133:AP133,$C133)),0))</f>
        <v>0</v>
      </c>
      <c r="AR133" s="309">
        <f ca="1">IF(AR$1&gt;$C$124,AR$118,MIN(MAX(AR$118,-SUM($D133:AQ133,$C133)),0))</f>
        <v>0</v>
      </c>
      <c r="AS133" s="309">
        <f ca="1">IF(AS$1&gt;$C$124,AS$118,MIN(MAX(AS$118,-SUM($D133:AR133,$C133)),0))</f>
        <v>0</v>
      </c>
      <c r="AT133" s="309">
        <f ca="1">IF(AT$1&gt;$C$124,AT$118,MIN(MAX(AT$118,-SUM($D133:AS133,$C133)),0))</f>
        <v>0</v>
      </c>
      <c r="AU133" s="309">
        <f ca="1">IF(AU$1&gt;$C$124,AU$118,MIN(MAX(AU$118,-SUM($D133:AT133,$C133)),0))</f>
        <v>0</v>
      </c>
      <c r="AV133" s="309">
        <f ca="1">IF(AV$1&gt;$C$124,AV$118,MIN(MAX(AV$118,-SUM($D133:AU133,$C133)),0))</f>
        <v>-887.23508379999998</v>
      </c>
      <c r="AW133" s="309">
        <f ca="1">IF(AW$1&gt;$C$124,AW$118,MIN(MAX(AW$118,-SUM($D133:AV133,$C133)),0))</f>
        <v>-47.508769819999998</v>
      </c>
      <c r="AX133" s="309">
        <f ca="1">IF(AX$1&gt;$C$124,AX$118,MIN(MAX(AX$118,-SUM($D133:AW133,$C133)),0))</f>
        <v>-46.847717819999957</v>
      </c>
      <c r="AY133" s="309">
        <f ca="1">IF(AY$1&gt;$C$124,AY$118,MIN(MAX(AY$118,-SUM($D133:AX133,$C133)),0))</f>
        <v>-46.023457820000033</v>
      </c>
      <c r="AZ133" s="309">
        <f ca="1">IF(AZ$1&gt;$C$124,AZ$118,MIN(MAX(AZ$118,-SUM($D133:AY133,$C133)),0))</f>
        <v>-45.176454820000004</v>
      </c>
      <c r="BA133" s="309">
        <f ca="1">IF(BA$1&gt;$C$124,BA$118,MIN(MAX(BA$118,-SUM($D133:AZ133,$C133)),0))</f>
        <v>-44.260705819999998</v>
      </c>
      <c r="BB133" s="309">
        <f ca="1">IF(BB$1&gt;$C$124,BB$118,MIN(MAX(BB$118,-SUM($D133:BA133,$C133)),0))</f>
        <v>-43.623945819999989</v>
      </c>
      <c r="BC133" s="309">
        <f ca="1">IF(BC$1&gt;$C$124,BC$118,MIN(MAX(BC$118,-SUM($D133:BB133,$C133)),0))</f>
        <v>-40.761017819999978</v>
      </c>
      <c r="BD133" s="309">
        <f ca="1">IF(BD$1&gt;$C$124,BD$118,MIN(MAX(BD$118,-SUM($D133:BC133,$C133)),0))</f>
        <v>-36.285971820000043</v>
      </c>
      <c r="BE133" s="309">
        <f ca="1">IF(BE$1&gt;$C$124,BE$118,MIN(MAX(BE$118,-SUM($D133:BD133,$C133)),0))</f>
        <v>-30.541017819999979</v>
      </c>
      <c r="BF133" s="309">
        <f ca="1">IF(BF$1&gt;$C$124,BF$118,MIN(MAX(BF$118,-SUM($D133:BE133,$C133)),0))</f>
        <v>-27.678849819999996</v>
      </c>
      <c r="BG133" s="309">
        <f ca="1">IF(BG$1&gt;$C$124,BG$118,MIN(MAX(BG$118,-SUM($D133:BF133,$C133)),0))</f>
        <v>0</v>
      </c>
      <c r="BH133" s="309">
        <f ca="1">IF(BH$1&gt;$C$124,BH$118,MIN(MAX(BH$118,-SUM($D133:BG133,$C133)),0))</f>
        <v>0</v>
      </c>
      <c r="BI133" s="309">
        <f ca="1">IF(BI$1&gt;$C$124,BI$118,MIN(MAX(BI$118,-SUM($D133:BH133,$C133)),0))</f>
        <v>0</v>
      </c>
      <c r="BJ133" s="309">
        <f ca="1">IF(BJ$1&gt;$C$124,BJ$118,MIN(MAX(BJ$118,-SUM($D133:BI133,$C133)),0))</f>
        <v>0</v>
      </c>
      <c r="BK133" s="309">
        <f ca="1">IF(BK$1&gt;$C$124,BK$118,MIN(MAX(BK$118,-SUM($D133:BJ133,$C133)),0))</f>
        <v>0</v>
      </c>
      <c r="BL133" s="309">
        <f ca="1">IF(BL$1&gt;$C$124,BL$118,MIN(MAX(BL$118,-SUM($D133:BK133,$C133)),0))</f>
        <v>0</v>
      </c>
      <c r="BM133" s="309">
        <f ca="1">IF(BM$1&gt;$C$124,BM$118,MIN(MAX(BM$118,-SUM($D133:BL133,$C133)),0))</f>
        <v>0</v>
      </c>
      <c r="BN133" s="309">
        <f ca="1">IF(BN$1&gt;$C$124,BN$118,MIN(MAX(BN$118,-SUM($D133:BM133,$C133)),0))</f>
        <v>0</v>
      </c>
      <c r="BO133" s="309">
        <f ca="1">IF(BO$1&gt;$C$124,BO$118,MIN(MAX(BO$118,-SUM($D133:BN133,$C133)),0))</f>
        <v>0</v>
      </c>
      <c r="BP133" s="309">
        <f ca="1">IF(BP$1&gt;$C$124,BP$118,MIN(MAX(BP$118,-SUM($D133:BO133,$C133)),0))</f>
        <v>0</v>
      </c>
      <c r="BQ133" s="309">
        <f ca="1">IF(BQ$1&gt;$C$124,BQ$118,MIN(MAX(BQ$118,-SUM($D133:BP133,$C133)),0))</f>
        <v>0</v>
      </c>
      <c r="BR133" s="309">
        <f ca="1">IF(BR$1&gt;$C$124,BR$118,MIN(MAX(BR$118,-SUM($D133:BQ133,$C133)),0))</f>
        <v>0</v>
      </c>
      <c r="BS133" s="309">
        <f ca="1">IF(BS$1&gt;$C$124,BS$118,MIN(MAX(BS$118,-SUM($D133:BR133,$C133)),0))</f>
        <v>0</v>
      </c>
      <c r="BT133" s="309">
        <f ca="1">IF(BT$1&gt;$C$124,BT$118,MIN(MAX(BT$118,-SUM($D133:BS133,$C133)),0))</f>
        <v>0</v>
      </c>
      <c r="BU133" s="309">
        <f ca="1">IF(BU$1&gt;$C$124,BU$118,MIN(MAX(BU$118,-SUM($D133:BT133,$C133)),0))</f>
        <v>0</v>
      </c>
      <c r="BV133" s="309">
        <f ca="1">IF(BV$1&gt;$C$124,BV$118,MIN(MAX(BV$118,-SUM($D133:BU133,$C133)),0))</f>
        <v>0</v>
      </c>
      <c r="BW133" s="309">
        <f ca="1">IF(BW$1&gt;$C$124,BW$118,MIN(MAX(BW$118,-SUM($D133:BV133,$C133)),0))</f>
        <v>0</v>
      </c>
      <c r="BX133" s="309">
        <f ca="1">IF(BX$1&gt;$C$124,BX$118,MIN(MAX(BX$118,-SUM($D133:BW133,$C133)),0))</f>
        <v>0</v>
      </c>
      <c r="BY133" s="309">
        <f ca="1">IF(BY$1&gt;$C$124,BY$118,MIN(MAX(BY$118,-SUM($D133:BX133,$C133)),0))</f>
        <v>0</v>
      </c>
      <c r="BZ133" s="309">
        <f ca="1">IF(BZ$1&gt;$C$124,BZ$118,MIN(MAX(BZ$118,-SUM($D133:BY133,$C133)),0))</f>
        <v>0</v>
      </c>
      <c r="CA133" s="309">
        <f ca="1">IF(CA$1&gt;$C$124,CA$118,MIN(MAX(CA$118,-SUM($D133:BZ133,$C133)),0))</f>
        <v>0</v>
      </c>
      <c r="CB133" s="309">
        <f ca="1">IF(CB$1&gt;$C$124,CB$118,MIN(MAX(CB$118,-SUM($D133:CA133,$C133)),0))</f>
        <v>0</v>
      </c>
      <c r="CC133" s="309">
        <f ca="1">IF(CC$1&gt;$C$124,CC$118,MIN(MAX(CC$118,-SUM($D133:CB133,$C133)),0))</f>
        <v>0</v>
      </c>
      <c r="CD133" s="309">
        <f ca="1">IF(CD$1&gt;$C$124,CD$118,MIN(MAX(CD$118,-SUM($D133:CC133,$C133)),0))</f>
        <v>0</v>
      </c>
      <c r="CE133" s="309">
        <f ca="1">IF(CE$1&gt;$C$124,CE$118,MIN(MAX(CE$118,-SUM($D133:CD133,$C133)),0))</f>
        <v>0</v>
      </c>
      <c r="CF133" s="309">
        <f ca="1">IF(CF$1&gt;$C$124,CF$118,MIN(MAX(CF$118,-SUM($D133:CE133,$C133)),0))</f>
        <v>0</v>
      </c>
      <c r="CG133" s="309">
        <f ca="1">IF(CG$1&gt;$C$124,CG$118,MIN(MAX(CG$118,-SUM($D133:CF133,$C133)),0))</f>
        <v>0</v>
      </c>
      <c r="CH133" s="309">
        <f ca="1">IF(CH$1&gt;$C$124,CH$118,MIN(MAX(CH$118,-SUM($D133:CG133,$C133)),0))</f>
        <v>0</v>
      </c>
      <c r="CI133" s="309">
        <f ca="1">IF(CI$1&gt;$C$124,CI$118,MIN(MAX(CI$118,-SUM($D133:CH133,$C133)),0))</f>
        <v>0</v>
      </c>
      <c r="CJ133" s="309">
        <f ca="1">IF(CJ$1&gt;$C$124,CJ$118,MIN(MAX(CJ$118,-SUM($D133:CI133,$C133)),0))</f>
        <v>0</v>
      </c>
      <c r="CK133" s="309">
        <f ca="1">IF(CK$1&gt;$C$124,CK$118,MIN(MAX(CK$118,-SUM($D133:CJ133,$C133)),0))</f>
        <v>0</v>
      </c>
      <c r="CL133" s="309">
        <f ca="1">IF(CL$1&gt;$C$124,CL$118,MIN(MAX(CL$118,-SUM($D133:CK133,$C133)),0))</f>
        <v>0</v>
      </c>
      <c r="CM133" s="309">
        <f ca="1">IF(CM$1&gt;$C$124,CM$118,MIN(MAX(CM$118,-SUM($D133:CL133,$C133)),0))</f>
        <v>0</v>
      </c>
      <c r="CN133" s="309">
        <f ca="1">IF(CN$1&gt;$C$124,CN$118,MIN(MAX(CN$118,-SUM($D133:CM133,$C133)),0))</f>
        <v>0</v>
      </c>
      <c r="CO133" s="309">
        <f ca="1">IF(CO$1&gt;$C$124,CO$118,MIN(MAX(CO$118,-SUM($D133:CN133,$C133)),0))</f>
        <v>-887.23508379999998</v>
      </c>
    </row>
    <row r="134" spans="1:93" hidden="1" outlineLevel="1">
      <c r="B134">
        <v>2</v>
      </c>
      <c r="C134" s="61" cm="1">
        <f t="array" aca="1" ref="C134" ca="1">$C$121-INDEX($D$112:$CO$112,1,$B134-1)</f>
        <v>1364.7116249999999</v>
      </c>
      <c r="D134" s="337">
        <v>0</v>
      </c>
      <c r="E134" s="309">
        <f ca="1">IF(E$1&gt;$C$124,E$118,MIN(MAX(E$118,-SUM($D134:D134,$C134)),0))</f>
        <v>0</v>
      </c>
      <c r="F134" s="309">
        <f ca="1">IF(F$1&gt;$C$124,F$118,MIN(MAX(F$118,-SUM($D134:E134,$C134)),0))</f>
        <v>0</v>
      </c>
      <c r="G134" s="309">
        <f ca="1">IF(G$1&gt;$C$124,G$118,MIN(MAX(G$118,-SUM($D134:F134,$C134)),0))</f>
        <v>0</v>
      </c>
      <c r="H134" s="309">
        <f ca="1">IF(H$1&gt;$C$124,H$118,MIN(MAX(H$118,-SUM($D134:G134,$C134)),0))</f>
        <v>0</v>
      </c>
      <c r="I134" s="309">
        <f ca="1">IF(I$1&gt;$C$124,I$118,MIN(MAX(I$118,-SUM($D134:H134,$C134)),0))</f>
        <v>0</v>
      </c>
      <c r="J134" s="309">
        <f ca="1">IF(J$1&gt;$C$124,J$118,MIN(MAX(J$118,-SUM($D134:I134,$C134)),0))</f>
        <v>0</v>
      </c>
      <c r="K134" s="309">
        <f ca="1">IF(K$1&gt;$C$124,K$118,MIN(MAX(K$118,-SUM($D134:J134,$C134)),0))</f>
        <v>0</v>
      </c>
      <c r="L134" s="309">
        <f ca="1">IF(L$1&gt;$C$124,L$118,MIN(MAX(L$118,-SUM($D134:K134,$C134)),0))</f>
        <v>0</v>
      </c>
      <c r="M134" s="309">
        <f ca="1">IF(M$1&gt;$C$124,M$118,MIN(MAX(M$118,-SUM($D134:L134,$C134)),0))</f>
        <v>0</v>
      </c>
      <c r="N134" s="309">
        <f ca="1">IF(N$1&gt;$C$124,N$118,MIN(MAX(N$118,-SUM($D134:M134,$C134)),0))</f>
        <v>0</v>
      </c>
      <c r="O134" s="309">
        <f ca="1">IF(O$1&gt;$C$124,O$118,MIN(MAX(O$118,-SUM($D134:N134,$C134)),0))</f>
        <v>0</v>
      </c>
      <c r="P134" s="309">
        <f ca="1">IF(P$1&gt;$C$124,P$118,MIN(MAX(P$118,-SUM($D134:O134,$C134)),0))</f>
        <v>0</v>
      </c>
      <c r="Q134" s="309">
        <f ca="1">IF(Q$1&gt;$C$124,Q$118,MIN(MAX(Q$118,-SUM($D134:P134,$C134)),0))</f>
        <v>0</v>
      </c>
      <c r="R134" s="309">
        <f ca="1">IF(R$1&gt;$C$124,R$118,MIN(MAX(R$118,-SUM($D134:Q134,$C134)),0))</f>
        <v>0</v>
      </c>
      <c r="S134" s="309">
        <f ca="1">IF(S$1&gt;$C$124,S$118,MIN(MAX(S$118,-SUM($D134:R134,$C134)),0))</f>
        <v>0</v>
      </c>
      <c r="T134" s="309">
        <f ca="1">IF(T$1&gt;$C$124,T$118,MIN(MAX(T$118,-SUM($D134:S134,$C134)),0))</f>
        <v>0</v>
      </c>
      <c r="U134" s="309">
        <f ca="1">IF(U$1&gt;$C$124,U$118,MIN(MAX(U$118,-SUM($D134:T134,$C134)),0))</f>
        <v>0</v>
      </c>
      <c r="V134" s="309">
        <f ca="1">IF(V$1&gt;$C$124,V$118,MIN(MAX(V$118,-SUM($D134:U134,$C134)),0))</f>
        <v>0</v>
      </c>
      <c r="W134" s="309">
        <f ca="1">IF(W$1&gt;$C$124,W$118,MIN(MAX(W$118,-SUM($D134:V134,$C134)),0))</f>
        <v>0</v>
      </c>
      <c r="X134" s="309">
        <f ca="1">IF(X$1&gt;$C$124,X$118,MIN(MAX(X$118,-SUM($D134:W134,$C134)),0))</f>
        <v>0</v>
      </c>
      <c r="Y134" s="309">
        <f ca="1">IF(Y$1&gt;$C$124,Y$118,MIN(MAX(Y$118,-SUM($D134:X134,$C134)),0))</f>
        <v>0</v>
      </c>
      <c r="Z134" s="309">
        <f ca="1">IF(Z$1&gt;$C$124,Z$118,MIN(MAX(Z$118,-SUM($D134:Y134,$C134)),0))</f>
        <v>0</v>
      </c>
      <c r="AA134" s="309">
        <f ca="1">IF(AA$1&gt;$C$124,AA$118,MIN(MAX(AA$118,-SUM($D134:Z134,$C134)),0))</f>
        <v>0</v>
      </c>
      <c r="AB134" s="309">
        <f ca="1">IF(AB$1&gt;$C$124,AB$118,MIN(MAX(AB$118,-SUM($D134:AA134,$C134)),0))</f>
        <v>0</v>
      </c>
      <c r="AC134" s="309">
        <f ca="1">IF(AC$1&gt;$C$124,AC$118,MIN(MAX(AC$118,-SUM($D134:AB134,$C134)),0))</f>
        <v>0</v>
      </c>
      <c r="AD134" s="309">
        <f ca="1">IF(AD$1&gt;$C$124,AD$118,MIN(MAX(AD$118,-SUM($D134:AC134,$C134)),0))</f>
        <v>0</v>
      </c>
      <c r="AE134" s="309">
        <f ca="1">IF(AE$1&gt;$C$124,AE$118,MIN(MAX(AE$118,-SUM($D134:AD134,$C134)),0))</f>
        <v>0</v>
      </c>
      <c r="AF134" s="309">
        <f ca="1">IF(AF$1&gt;$C$124,AF$118,MIN(MAX(AF$118,-SUM($D134:AE134,$C134)),0))</f>
        <v>0</v>
      </c>
      <c r="AG134" s="309">
        <f ca="1">IF(AG$1&gt;$C$124,AG$118,MIN(MAX(AG$118,-SUM($D134:AF134,$C134)),0))</f>
        <v>0</v>
      </c>
      <c r="AH134" s="309">
        <f ca="1">IF(AH$1&gt;$C$124,AH$118,MIN(MAX(AH$118,-SUM($D134:AG134,$C134)),0))</f>
        <v>0</v>
      </c>
      <c r="AI134" s="309">
        <f ca="1">IF(AI$1&gt;$C$124,AI$118,MIN(MAX(AI$118,-SUM($D134:AH134,$C134)),0))</f>
        <v>0</v>
      </c>
      <c r="AJ134" s="309">
        <f ca="1">IF(AJ$1&gt;$C$124,AJ$118,MIN(MAX(AJ$118,-SUM($D134:AI134,$C134)),0))</f>
        <v>0</v>
      </c>
      <c r="AK134" s="309">
        <f ca="1">IF(AK$1&gt;$C$124,AK$118,MIN(MAX(AK$118,-SUM($D134:AJ134,$C134)),0))</f>
        <v>0</v>
      </c>
      <c r="AL134" s="309">
        <f ca="1">IF(AL$1&gt;$C$124,AL$118,MIN(MAX(AL$118,-SUM($D134:AK134,$C134)),0))</f>
        <v>0</v>
      </c>
      <c r="AM134" s="309">
        <f ca="1">IF(AM$1&gt;$C$124,AM$118,MIN(MAX(AM$118,-SUM($D134:AL134,$C134)),0))</f>
        <v>0</v>
      </c>
      <c r="AN134" s="309">
        <f ca="1">IF(AN$1&gt;$C$124,AN$118,MIN(MAX(AN$118,-SUM($D134:AM134,$C134)),0))</f>
        <v>0</v>
      </c>
      <c r="AO134" s="309">
        <f ca="1">IF(AO$1&gt;$C$124,AO$118,MIN(MAX(AO$118,-SUM($D134:AN134,$C134)),0))</f>
        <v>0</v>
      </c>
      <c r="AP134" s="309">
        <f ca="1">IF(AP$1&gt;$C$124,AP$118,MIN(MAX(AP$118,-SUM($D134:AO134,$C134)),0))</f>
        <v>0</v>
      </c>
      <c r="AQ134" s="309">
        <f ca="1">IF(AQ$1&gt;$C$124,AQ$118,MIN(MAX(AQ$118,-SUM($D134:AP134,$C134)),0))</f>
        <v>0</v>
      </c>
      <c r="AR134" s="309">
        <f ca="1">IF(AR$1&gt;$C$124,AR$118,MIN(MAX(AR$118,-SUM($D134:AQ134,$C134)),0))</f>
        <v>0</v>
      </c>
      <c r="AS134" s="309">
        <f ca="1">IF(AS$1&gt;$C$124,AS$118,MIN(MAX(AS$118,-SUM($D134:AR134,$C134)),0))</f>
        <v>0</v>
      </c>
      <c r="AT134" s="309">
        <f ca="1">IF(AT$1&gt;$C$124,AT$118,MIN(MAX(AT$118,-SUM($D134:AS134,$C134)),0))</f>
        <v>0</v>
      </c>
      <c r="AU134" s="309">
        <f ca="1">IF(AU$1&gt;$C$124,AU$118,MIN(MAX(AU$118,-SUM($D134:AT134,$C134)),0))</f>
        <v>0</v>
      </c>
      <c r="AV134" s="309">
        <f ca="1">IF(AV$1&gt;$C$124,AV$118,MIN(MAX(AV$118,-SUM($D134:AU134,$C134)),0))</f>
        <v>-887.23508379999998</v>
      </c>
      <c r="AW134" s="309">
        <f ca="1">IF(AW$1&gt;$C$124,AW$118,MIN(MAX(AW$118,-SUM($D134:AV134,$C134)),0))</f>
        <v>-47.508769819999998</v>
      </c>
      <c r="AX134" s="309">
        <f ca="1">IF(AX$1&gt;$C$124,AX$118,MIN(MAX(AX$118,-SUM($D134:AW134,$C134)),0))</f>
        <v>-46.847717819999957</v>
      </c>
      <c r="AY134" s="309">
        <f ca="1">IF(AY$1&gt;$C$124,AY$118,MIN(MAX(AY$118,-SUM($D134:AX134,$C134)),0))</f>
        <v>-46.023457820000033</v>
      </c>
      <c r="AZ134" s="309">
        <f ca="1">IF(AZ$1&gt;$C$124,AZ$118,MIN(MAX(AZ$118,-SUM($D134:AY134,$C134)),0))</f>
        <v>-45.176454820000004</v>
      </c>
      <c r="BA134" s="309">
        <f ca="1">IF(BA$1&gt;$C$124,BA$118,MIN(MAX(BA$118,-SUM($D134:AZ134,$C134)),0))</f>
        <v>-44.260705819999998</v>
      </c>
      <c r="BB134" s="309">
        <f ca="1">IF(BB$1&gt;$C$124,BB$118,MIN(MAX(BB$118,-SUM($D134:BA134,$C134)),0))</f>
        <v>-43.623945819999989</v>
      </c>
      <c r="BC134" s="309">
        <f ca="1">IF(BC$1&gt;$C$124,BC$118,MIN(MAX(BC$118,-SUM($D134:BB134,$C134)),0))</f>
        <v>-40.761017819999978</v>
      </c>
      <c r="BD134" s="309">
        <f ca="1">IF(BD$1&gt;$C$124,BD$118,MIN(MAX(BD$118,-SUM($D134:BC134,$C134)),0))</f>
        <v>-36.285971820000043</v>
      </c>
      <c r="BE134" s="309">
        <f ca="1">IF(BE$1&gt;$C$124,BE$118,MIN(MAX(BE$118,-SUM($D134:BD134,$C134)),0))</f>
        <v>-30.541017819999979</v>
      </c>
      <c r="BF134" s="309">
        <f ca="1">IF(BF$1&gt;$C$124,BF$118,MIN(MAX(BF$118,-SUM($D134:BE134,$C134)),0))</f>
        <v>-27.678849819999996</v>
      </c>
      <c r="BG134" s="309">
        <f ca="1">IF(BG$1&gt;$C$124,BG$118,MIN(MAX(BG$118,-SUM($D134:BF134,$C134)),0))</f>
        <v>0</v>
      </c>
      <c r="BH134" s="309">
        <f ca="1">IF(BH$1&gt;$C$124,BH$118,MIN(MAX(BH$118,-SUM($D134:BG134,$C134)),0))</f>
        <v>0</v>
      </c>
      <c r="BI134" s="309">
        <f ca="1">IF(BI$1&gt;$C$124,BI$118,MIN(MAX(BI$118,-SUM($D134:BH134,$C134)),0))</f>
        <v>0</v>
      </c>
      <c r="BJ134" s="309">
        <f ca="1">IF(BJ$1&gt;$C$124,BJ$118,MIN(MAX(BJ$118,-SUM($D134:BI134,$C134)),0))</f>
        <v>0</v>
      </c>
      <c r="BK134" s="309">
        <f ca="1">IF(BK$1&gt;$C$124,BK$118,MIN(MAX(BK$118,-SUM($D134:BJ134,$C134)),0))</f>
        <v>0</v>
      </c>
      <c r="BL134" s="309">
        <f ca="1">IF(BL$1&gt;$C$124,BL$118,MIN(MAX(BL$118,-SUM($D134:BK134,$C134)),0))</f>
        <v>0</v>
      </c>
      <c r="BM134" s="309">
        <f ca="1">IF(BM$1&gt;$C$124,BM$118,MIN(MAX(BM$118,-SUM($D134:BL134,$C134)),0))</f>
        <v>0</v>
      </c>
      <c r="BN134" s="309">
        <f ca="1">IF(BN$1&gt;$C$124,BN$118,MIN(MAX(BN$118,-SUM($D134:BM134,$C134)),0))</f>
        <v>0</v>
      </c>
      <c r="BO134" s="309">
        <f ca="1">IF(BO$1&gt;$C$124,BO$118,MIN(MAX(BO$118,-SUM($D134:BN134,$C134)),0))</f>
        <v>0</v>
      </c>
      <c r="BP134" s="309">
        <f ca="1">IF(BP$1&gt;$C$124,BP$118,MIN(MAX(BP$118,-SUM($D134:BO134,$C134)),0))</f>
        <v>0</v>
      </c>
      <c r="BQ134" s="309">
        <f ca="1">IF(BQ$1&gt;$C$124,BQ$118,MIN(MAX(BQ$118,-SUM($D134:BP134,$C134)),0))</f>
        <v>0</v>
      </c>
      <c r="BR134" s="309">
        <f ca="1">IF(BR$1&gt;$C$124,BR$118,MIN(MAX(BR$118,-SUM($D134:BQ134,$C134)),0))</f>
        <v>0</v>
      </c>
      <c r="BS134" s="309">
        <f ca="1">IF(BS$1&gt;$C$124,BS$118,MIN(MAX(BS$118,-SUM($D134:BR134,$C134)),0))</f>
        <v>0</v>
      </c>
      <c r="BT134" s="309">
        <f ca="1">IF(BT$1&gt;$C$124,BT$118,MIN(MAX(BT$118,-SUM($D134:BS134,$C134)),0))</f>
        <v>0</v>
      </c>
      <c r="BU134" s="309">
        <f ca="1">IF(BU$1&gt;$C$124,BU$118,MIN(MAX(BU$118,-SUM($D134:BT134,$C134)),0))</f>
        <v>0</v>
      </c>
      <c r="BV134" s="309">
        <f ca="1">IF(BV$1&gt;$C$124,BV$118,MIN(MAX(BV$118,-SUM($D134:BU134,$C134)),0))</f>
        <v>0</v>
      </c>
      <c r="BW134" s="309">
        <f ca="1">IF(BW$1&gt;$C$124,BW$118,MIN(MAX(BW$118,-SUM($D134:BV134,$C134)),0))</f>
        <v>0</v>
      </c>
      <c r="BX134" s="309">
        <f ca="1">IF(BX$1&gt;$C$124,BX$118,MIN(MAX(BX$118,-SUM($D134:BW134,$C134)),0))</f>
        <v>0</v>
      </c>
      <c r="BY134" s="309">
        <f ca="1">IF(BY$1&gt;$C$124,BY$118,MIN(MAX(BY$118,-SUM($D134:BX134,$C134)),0))</f>
        <v>0</v>
      </c>
      <c r="BZ134" s="309">
        <f ca="1">IF(BZ$1&gt;$C$124,BZ$118,MIN(MAX(BZ$118,-SUM($D134:BY134,$C134)),0))</f>
        <v>0</v>
      </c>
      <c r="CA134" s="309">
        <f ca="1">IF(CA$1&gt;$C$124,CA$118,MIN(MAX(CA$118,-SUM($D134:BZ134,$C134)),0))</f>
        <v>0</v>
      </c>
      <c r="CB134" s="309">
        <f ca="1">IF(CB$1&gt;$C$124,CB$118,MIN(MAX(CB$118,-SUM($D134:CA134,$C134)),0))</f>
        <v>0</v>
      </c>
      <c r="CC134" s="309">
        <f ca="1">IF(CC$1&gt;$C$124,CC$118,MIN(MAX(CC$118,-SUM($D134:CB134,$C134)),0))</f>
        <v>0</v>
      </c>
      <c r="CD134" s="309">
        <f ca="1">IF(CD$1&gt;$C$124,CD$118,MIN(MAX(CD$118,-SUM($D134:CC134,$C134)),0))</f>
        <v>0</v>
      </c>
      <c r="CE134" s="309">
        <f ca="1">IF(CE$1&gt;$C$124,CE$118,MIN(MAX(CE$118,-SUM($D134:CD134,$C134)),0))</f>
        <v>0</v>
      </c>
      <c r="CF134" s="309">
        <f ca="1">IF(CF$1&gt;$C$124,CF$118,MIN(MAX(CF$118,-SUM($D134:CE134,$C134)),0))</f>
        <v>0</v>
      </c>
      <c r="CG134" s="309">
        <f ca="1">IF(CG$1&gt;$C$124,CG$118,MIN(MAX(CG$118,-SUM($D134:CF134,$C134)),0))</f>
        <v>0</v>
      </c>
      <c r="CH134" s="309">
        <f ca="1">IF(CH$1&gt;$C$124,CH$118,MIN(MAX(CH$118,-SUM($D134:CG134,$C134)),0))</f>
        <v>0</v>
      </c>
      <c r="CI134" s="309">
        <f ca="1">IF(CI$1&gt;$C$124,CI$118,MIN(MAX(CI$118,-SUM($D134:CH134,$C134)),0))</f>
        <v>0</v>
      </c>
      <c r="CJ134" s="309">
        <f ca="1">IF(CJ$1&gt;$C$124,CJ$118,MIN(MAX(CJ$118,-SUM($D134:CI134,$C134)),0))</f>
        <v>0</v>
      </c>
      <c r="CK134" s="309">
        <f ca="1">IF(CK$1&gt;$C$124,CK$118,MIN(MAX(CK$118,-SUM($D134:CJ134,$C134)),0))</f>
        <v>0</v>
      </c>
      <c r="CL134" s="309">
        <f ca="1">IF(CL$1&gt;$C$124,CL$118,MIN(MAX(CL$118,-SUM($D134:CK134,$C134)),0))</f>
        <v>0</v>
      </c>
      <c r="CM134" s="309">
        <f ca="1">IF(CM$1&gt;$C$124,CM$118,MIN(MAX(CM$118,-SUM($D134:CL134,$C134)),0))</f>
        <v>0</v>
      </c>
      <c r="CN134" s="309">
        <f ca="1">IF(CN$1&gt;$C$124,CN$118,MIN(MAX(CN$118,-SUM($D134:CM134,$C134)),0))</f>
        <v>0</v>
      </c>
      <c r="CO134" s="309">
        <f ca="1">IF(CO$1&gt;$C$124,CO$118,MIN(MAX(CO$118,-SUM($D134:CN134,$C134)),0))</f>
        <v>-887.23508379999998</v>
      </c>
    </row>
    <row r="135" spans="1:93" hidden="1" outlineLevel="1">
      <c r="B135">
        <v>3</v>
      </c>
      <c r="C135" s="61" cm="1">
        <f t="array" aca="1" ref="C135" ca="1">$C$121-INDEX($D$112:$CO$112,1,$B135-1)</f>
        <v>1363.7851459999999</v>
      </c>
      <c r="D135" s="337">
        <v>0</v>
      </c>
      <c r="E135" s="309">
        <f ca="1">IF(E$1&gt;$C$124,E$118,MIN(MAX(E$118,-SUM($D135:D135,$C135)),0))</f>
        <v>0</v>
      </c>
      <c r="F135" s="309">
        <f ca="1">IF(F$1&gt;$C$124,F$118,MIN(MAX(F$118,-SUM($D135:E135,$C135)),0))</f>
        <v>0</v>
      </c>
      <c r="G135" s="309">
        <f ca="1">IF(G$1&gt;$C$124,G$118,MIN(MAX(G$118,-SUM($D135:F135,$C135)),0))</f>
        <v>0</v>
      </c>
      <c r="H135" s="309">
        <f ca="1">IF(H$1&gt;$C$124,H$118,MIN(MAX(H$118,-SUM($D135:G135,$C135)),0))</f>
        <v>0</v>
      </c>
      <c r="I135" s="309">
        <f ca="1">IF(I$1&gt;$C$124,I$118,MIN(MAX(I$118,-SUM($D135:H135,$C135)),0))</f>
        <v>0</v>
      </c>
      <c r="J135" s="309">
        <f ca="1">IF(J$1&gt;$C$124,J$118,MIN(MAX(J$118,-SUM($D135:I135,$C135)),0))</f>
        <v>0</v>
      </c>
      <c r="K135" s="309">
        <f ca="1">IF(K$1&gt;$C$124,K$118,MIN(MAX(K$118,-SUM($D135:J135,$C135)),0))</f>
        <v>0</v>
      </c>
      <c r="L135" s="309">
        <f ca="1">IF(L$1&gt;$C$124,L$118,MIN(MAX(L$118,-SUM($D135:K135,$C135)),0))</f>
        <v>0</v>
      </c>
      <c r="M135" s="309">
        <f ca="1">IF(M$1&gt;$C$124,M$118,MIN(MAX(M$118,-SUM($D135:L135,$C135)),0))</f>
        <v>0</v>
      </c>
      <c r="N135" s="309">
        <f ca="1">IF(N$1&gt;$C$124,N$118,MIN(MAX(N$118,-SUM($D135:M135,$C135)),0))</f>
        <v>0</v>
      </c>
      <c r="O135" s="309">
        <f ca="1">IF(O$1&gt;$C$124,O$118,MIN(MAX(O$118,-SUM($D135:N135,$C135)),0))</f>
        <v>0</v>
      </c>
      <c r="P135" s="309">
        <f ca="1">IF(P$1&gt;$C$124,P$118,MIN(MAX(P$118,-SUM($D135:O135,$C135)),0))</f>
        <v>0</v>
      </c>
      <c r="Q135" s="309">
        <f ca="1">IF(Q$1&gt;$C$124,Q$118,MIN(MAX(Q$118,-SUM($D135:P135,$C135)),0))</f>
        <v>0</v>
      </c>
      <c r="R135" s="309">
        <f ca="1">IF(R$1&gt;$C$124,R$118,MIN(MAX(R$118,-SUM($D135:Q135,$C135)),0))</f>
        <v>0</v>
      </c>
      <c r="S135" s="309">
        <f ca="1">IF(S$1&gt;$C$124,S$118,MIN(MAX(S$118,-SUM($D135:R135,$C135)),0))</f>
        <v>0</v>
      </c>
      <c r="T135" s="309">
        <f ca="1">IF(T$1&gt;$C$124,T$118,MIN(MAX(T$118,-SUM($D135:S135,$C135)),0))</f>
        <v>0</v>
      </c>
      <c r="U135" s="309">
        <f ca="1">IF(U$1&gt;$C$124,U$118,MIN(MAX(U$118,-SUM($D135:T135,$C135)),0))</f>
        <v>0</v>
      </c>
      <c r="V135" s="309">
        <f ca="1">IF(V$1&gt;$C$124,V$118,MIN(MAX(V$118,-SUM($D135:U135,$C135)),0))</f>
        <v>0</v>
      </c>
      <c r="W135" s="309">
        <f ca="1">IF(W$1&gt;$C$124,W$118,MIN(MAX(W$118,-SUM($D135:V135,$C135)),0))</f>
        <v>0</v>
      </c>
      <c r="X135" s="309">
        <f ca="1">IF(X$1&gt;$C$124,X$118,MIN(MAX(X$118,-SUM($D135:W135,$C135)),0))</f>
        <v>0</v>
      </c>
      <c r="Y135" s="309">
        <f ca="1">IF(Y$1&gt;$C$124,Y$118,MIN(MAX(Y$118,-SUM($D135:X135,$C135)),0))</f>
        <v>0</v>
      </c>
      <c r="Z135" s="309">
        <f ca="1">IF(Z$1&gt;$C$124,Z$118,MIN(MAX(Z$118,-SUM($D135:Y135,$C135)),0))</f>
        <v>0</v>
      </c>
      <c r="AA135" s="309">
        <f ca="1">IF(AA$1&gt;$C$124,AA$118,MIN(MAX(AA$118,-SUM($D135:Z135,$C135)),0))</f>
        <v>0</v>
      </c>
      <c r="AB135" s="309">
        <f ca="1">IF(AB$1&gt;$C$124,AB$118,MIN(MAX(AB$118,-SUM($D135:AA135,$C135)),0))</f>
        <v>0</v>
      </c>
      <c r="AC135" s="309">
        <f ca="1">IF(AC$1&gt;$C$124,AC$118,MIN(MAX(AC$118,-SUM($D135:AB135,$C135)),0))</f>
        <v>0</v>
      </c>
      <c r="AD135" s="309">
        <f ca="1">IF(AD$1&gt;$C$124,AD$118,MIN(MAX(AD$118,-SUM($D135:AC135,$C135)),0))</f>
        <v>0</v>
      </c>
      <c r="AE135" s="309">
        <f ca="1">IF(AE$1&gt;$C$124,AE$118,MIN(MAX(AE$118,-SUM($D135:AD135,$C135)),0))</f>
        <v>0</v>
      </c>
      <c r="AF135" s="309">
        <f ca="1">IF(AF$1&gt;$C$124,AF$118,MIN(MAX(AF$118,-SUM($D135:AE135,$C135)),0))</f>
        <v>0</v>
      </c>
      <c r="AG135" s="309">
        <f ca="1">IF(AG$1&gt;$C$124,AG$118,MIN(MAX(AG$118,-SUM($D135:AF135,$C135)),0))</f>
        <v>0</v>
      </c>
      <c r="AH135" s="309">
        <f ca="1">IF(AH$1&gt;$C$124,AH$118,MIN(MAX(AH$118,-SUM($D135:AG135,$C135)),0))</f>
        <v>0</v>
      </c>
      <c r="AI135" s="309">
        <f ca="1">IF(AI$1&gt;$C$124,AI$118,MIN(MAX(AI$118,-SUM($D135:AH135,$C135)),0))</f>
        <v>0</v>
      </c>
      <c r="AJ135" s="309">
        <f ca="1">IF(AJ$1&gt;$C$124,AJ$118,MIN(MAX(AJ$118,-SUM($D135:AI135,$C135)),0))</f>
        <v>0</v>
      </c>
      <c r="AK135" s="309">
        <f ca="1">IF(AK$1&gt;$C$124,AK$118,MIN(MAX(AK$118,-SUM($D135:AJ135,$C135)),0))</f>
        <v>0</v>
      </c>
      <c r="AL135" s="309">
        <f ca="1">IF(AL$1&gt;$C$124,AL$118,MIN(MAX(AL$118,-SUM($D135:AK135,$C135)),0))</f>
        <v>0</v>
      </c>
      <c r="AM135" s="309">
        <f ca="1">IF(AM$1&gt;$C$124,AM$118,MIN(MAX(AM$118,-SUM($D135:AL135,$C135)),0))</f>
        <v>0</v>
      </c>
      <c r="AN135" s="309">
        <f ca="1">IF(AN$1&gt;$C$124,AN$118,MIN(MAX(AN$118,-SUM($D135:AM135,$C135)),0))</f>
        <v>0</v>
      </c>
      <c r="AO135" s="309">
        <f ca="1">IF(AO$1&gt;$C$124,AO$118,MIN(MAX(AO$118,-SUM($D135:AN135,$C135)),0))</f>
        <v>0</v>
      </c>
      <c r="AP135" s="309">
        <f ca="1">IF(AP$1&gt;$C$124,AP$118,MIN(MAX(AP$118,-SUM($D135:AO135,$C135)),0))</f>
        <v>0</v>
      </c>
      <c r="AQ135" s="309">
        <f ca="1">IF(AQ$1&gt;$C$124,AQ$118,MIN(MAX(AQ$118,-SUM($D135:AP135,$C135)),0))</f>
        <v>0</v>
      </c>
      <c r="AR135" s="309">
        <f ca="1">IF(AR$1&gt;$C$124,AR$118,MIN(MAX(AR$118,-SUM($D135:AQ135,$C135)),0))</f>
        <v>0</v>
      </c>
      <c r="AS135" s="309">
        <f ca="1">IF(AS$1&gt;$C$124,AS$118,MIN(MAX(AS$118,-SUM($D135:AR135,$C135)),0))</f>
        <v>0</v>
      </c>
      <c r="AT135" s="309">
        <f ca="1">IF(AT$1&gt;$C$124,AT$118,MIN(MAX(AT$118,-SUM($D135:AS135,$C135)),0))</f>
        <v>0</v>
      </c>
      <c r="AU135" s="309">
        <f ca="1">IF(AU$1&gt;$C$124,AU$118,MIN(MAX(AU$118,-SUM($D135:AT135,$C135)),0))</f>
        <v>0</v>
      </c>
      <c r="AV135" s="309">
        <f ca="1">IF(AV$1&gt;$C$124,AV$118,MIN(MAX(AV$118,-SUM($D135:AU135,$C135)),0))</f>
        <v>-887.23508379999998</v>
      </c>
      <c r="AW135" s="309">
        <f ca="1">IF(AW$1&gt;$C$124,AW$118,MIN(MAX(AW$118,-SUM($D135:AV135,$C135)),0))</f>
        <v>-47.508769819999998</v>
      </c>
      <c r="AX135" s="309">
        <f ca="1">IF(AX$1&gt;$C$124,AX$118,MIN(MAX(AX$118,-SUM($D135:AW135,$C135)),0))</f>
        <v>-46.847717819999957</v>
      </c>
      <c r="AY135" s="309">
        <f ca="1">IF(AY$1&gt;$C$124,AY$118,MIN(MAX(AY$118,-SUM($D135:AX135,$C135)),0))</f>
        <v>-46.023457820000033</v>
      </c>
      <c r="AZ135" s="309">
        <f ca="1">IF(AZ$1&gt;$C$124,AZ$118,MIN(MAX(AZ$118,-SUM($D135:AY135,$C135)),0))</f>
        <v>-45.176454820000004</v>
      </c>
      <c r="BA135" s="309">
        <f ca="1">IF(BA$1&gt;$C$124,BA$118,MIN(MAX(BA$118,-SUM($D135:AZ135,$C135)),0))</f>
        <v>-44.260705819999998</v>
      </c>
      <c r="BB135" s="309">
        <f ca="1">IF(BB$1&gt;$C$124,BB$118,MIN(MAX(BB$118,-SUM($D135:BA135,$C135)),0))</f>
        <v>-43.623945819999989</v>
      </c>
      <c r="BC135" s="309">
        <f ca="1">IF(BC$1&gt;$C$124,BC$118,MIN(MAX(BC$118,-SUM($D135:BB135,$C135)),0))</f>
        <v>-40.761017819999978</v>
      </c>
      <c r="BD135" s="309">
        <f ca="1">IF(BD$1&gt;$C$124,BD$118,MIN(MAX(BD$118,-SUM($D135:BC135,$C135)),0))</f>
        <v>-36.285971820000043</v>
      </c>
      <c r="BE135" s="309">
        <f ca="1">IF(BE$1&gt;$C$124,BE$118,MIN(MAX(BE$118,-SUM($D135:BD135,$C135)),0))</f>
        <v>-30.541017819999979</v>
      </c>
      <c r="BF135" s="309">
        <f ca="1">IF(BF$1&gt;$C$124,BF$118,MIN(MAX(BF$118,-SUM($D135:BE135,$C135)),0))</f>
        <v>-27.678849819999996</v>
      </c>
      <c r="BG135" s="309">
        <f ca="1">IF(BG$1&gt;$C$124,BG$118,MIN(MAX(BG$118,-SUM($D135:BF135,$C135)),0))</f>
        <v>0</v>
      </c>
      <c r="BH135" s="309">
        <f ca="1">IF(BH$1&gt;$C$124,BH$118,MIN(MAX(BH$118,-SUM($D135:BG135,$C135)),0))</f>
        <v>0</v>
      </c>
      <c r="BI135" s="309">
        <f ca="1">IF(BI$1&gt;$C$124,BI$118,MIN(MAX(BI$118,-SUM($D135:BH135,$C135)),0))</f>
        <v>0</v>
      </c>
      <c r="BJ135" s="309">
        <f ca="1">IF(BJ$1&gt;$C$124,BJ$118,MIN(MAX(BJ$118,-SUM($D135:BI135,$C135)),0))</f>
        <v>0</v>
      </c>
      <c r="BK135" s="309">
        <f ca="1">IF(BK$1&gt;$C$124,BK$118,MIN(MAX(BK$118,-SUM($D135:BJ135,$C135)),0))</f>
        <v>0</v>
      </c>
      <c r="BL135" s="309">
        <f ca="1">IF(BL$1&gt;$C$124,BL$118,MIN(MAX(BL$118,-SUM($D135:BK135,$C135)),0))</f>
        <v>0</v>
      </c>
      <c r="BM135" s="309">
        <f ca="1">IF(BM$1&gt;$C$124,BM$118,MIN(MAX(BM$118,-SUM($D135:BL135,$C135)),0))</f>
        <v>0</v>
      </c>
      <c r="BN135" s="309">
        <f ca="1">IF(BN$1&gt;$C$124,BN$118,MIN(MAX(BN$118,-SUM($D135:BM135,$C135)),0))</f>
        <v>0</v>
      </c>
      <c r="BO135" s="309">
        <f ca="1">IF(BO$1&gt;$C$124,BO$118,MIN(MAX(BO$118,-SUM($D135:BN135,$C135)),0))</f>
        <v>0</v>
      </c>
      <c r="BP135" s="309">
        <f ca="1">IF(BP$1&gt;$C$124,BP$118,MIN(MAX(BP$118,-SUM($D135:BO135,$C135)),0))</f>
        <v>0</v>
      </c>
      <c r="BQ135" s="309">
        <f ca="1">IF(BQ$1&gt;$C$124,BQ$118,MIN(MAX(BQ$118,-SUM($D135:BP135,$C135)),0))</f>
        <v>0</v>
      </c>
      <c r="BR135" s="309">
        <f ca="1">IF(BR$1&gt;$C$124,BR$118,MIN(MAX(BR$118,-SUM($D135:BQ135,$C135)),0))</f>
        <v>0</v>
      </c>
      <c r="BS135" s="309">
        <f ca="1">IF(BS$1&gt;$C$124,BS$118,MIN(MAX(BS$118,-SUM($D135:BR135,$C135)),0))</f>
        <v>0</v>
      </c>
      <c r="BT135" s="309">
        <f ca="1">IF(BT$1&gt;$C$124,BT$118,MIN(MAX(BT$118,-SUM($D135:BS135,$C135)),0))</f>
        <v>0</v>
      </c>
      <c r="BU135" s="309">
        <f ca="1">IF(BU$1&gt;$C$124,BU$118,MIN(MAX(BU$118,-SUM($D135:BT135,$C135)),0))</f>
        <v>0</v>
      </c>
      <c r="BV135" s="309">
        <f ca="1">IF(BV$1&gt;$C$124,BV$118,MIN(MAX(BV$118,-SUM($D135:BU135,$C135)),0))</f>
        <v>0</v>
      </c>
      <c r="BW135" s="309">
        <f ca="1">IF(BW$1&gt;$C$124,BW$118,MIN(MAX(BW$118,-SUM($D135:BV135,$C135)),0))</f>
        <v>0</v>
      </c>
      <c r="BX135" s="309">
        <f ca="1">IF(BX$1&gt;$C$124,BX$118,MIN(MAX(BX$118,-SUM($D135:BW135,$C135)),0))</f>
        <v>0</v>
      </c>
      <c r="BY135" s="309">
        <f ca="1">IF(BY$1&gt;$C$124,BY$118,MIN(MAX(BY$118,-SUM($D135:BX135,$C135)),0))</f>
        <v>0</v>
      </c>
      <c r="BZ135" s="309">
        <f ca="1">IF(BZ$1&gt;$C$124,BZ$118,MIN(MAX(BZ$118,-SUM($D135:BY135,$C135)),0))</f>
        <v>0</v>
      </c>
      <c r="CA135" s="309">
        <f ca="1">IF(CA$1&gt;$C$124,CA$118,MIN(MAX(CA$118,-SUM($D135:BZ135,$C135)),0))</f>
        <v>0</v>
      </c>
      <c r="CB135" s="309">
        <f ca="1">IF(CB$1&gt;$C$124,CB$118,MIN(MAX(CB$118,-SUM($D135:CA135,$C135)),0))</f>
        <v>0</v>
      </c>
      <c r="CC135" s="309">
        <f ca="1">IF(CC$1&gt;$C$124,CC$118,MIN(MAX(CC$118,-SUM($D135:CB135,$C135)),0))</f>
        <v>0</v>
      </c>
      <c r="CD135" s="309">
        <f ca="1">IF(CD$1&gt;$C$124,CD$118,MIN(MAX(CD$118,-SUM($D135:CC135,$C135)),0))</f>
        <v>0</v>
      </c>
      <c r="CE135" s="309">
        <f ca="1">IF(CE$1&gt;$C$124,CE$118,MIN(MAX(CE$118,-SUM($D135:CD135,$C135)),0))</f>
        <v>0</v>
      </c>
      <c r="CF135" s="309">
        <f ca="1">IF(CF$1&gt;$C$124,CF$118,MIN(MAX(CF$118,-SUM($D135:CE135,$C135)),0))</f>
        <v>0</v>
      </c>
      <c r="CG135" s="309">
        <f ca="1">IF(CG$1&gt;$C$124,CG$118,MIN(MAX(CG$118,-SUM($D135:CF135,$C135)),0))</f>
        <v>0</v>
      </c>
      <c r="CH135" s="309">
        <f ca="1">IF(CH$1&gt;$C$124,CH$118,MIN(MAX(CH$118,-SUM($D135:CG135,$C135)),0))</f>
        <v>0</v>
      </c>
      <c r="CI135" s="309">
        <f ca="1">IF(CI$1&gt;$C$124,CI$118,MIN(MAX(CI$118,-SUM($D135:CH135,$C135)),0))</f>
        <v>0</v>
      </c>
      <c r="CJ135" s="309">
        <f ca="1">IF(CJ$1&gt;$C$124,CJ$118,MIN(MAX(CJ$118,-SUM($D135:CI135,$C135)),0))</f>
        <v>0</v>
      </c>
      <c r="CK135" s="309">
        <f ca="1">IF(CK$1&gt;$C$124,CK$118,MIN(MAX(CK$118,-SUM($D135:CJ135,$C135)),0))</f>
        <v>0</v>
      </c>
      <c r="CL135" s="309">
        <f ca="1">IF(CL$1&gt;$C$124,CL$118,MIN(MAX(CL$118,-SUM($D135:CK135,$C135)),0))</f>
        <v>0</v>
      </c>
      <c r="CM135" s="309">
        <f ca="1">IF(CM$1&gt;$C$124,CM$118,MIN(MAX(CM$118,-SUM($D135:CL135,$C135)),0))</f>
        <v>0</v>
      </c>
      <c r="CN135" s="309">
        <f ca="1">IF(CN$1&gt;$C$124,CN$118,MIN(MAX(CN$118,-SUM($D135:CM135,$C135)),0))</f>
        <v>0</v>
      </c>
      <c r="CO135" s="309">
        <f ca="1">IF(CO$1&gt;$C$124,CO$118,MIN(MAX(CO$118,-SUM($D135:CN135,$C135)),0))</f>
        <v>-887.23508379999998</v>
      </c>
    </row>
    <row r="136" spans="1:93" hidden="1" outlineLevel="1">
      <c r="B136">
        <v>4</v>
      </c>
      <c r="C136" s="61" cm="1">
        <f t="array" aca="1" ref="C136" ca="1">$C$121-INDEX($D$112:$CO$112,1,$B136-1)</f>
        <v>1362.0344069999999</v>
      </c>
      <c r="D136" s="337">
        <v>0</v>
      </c>
      <c r="E136" s="309">
        <f ca="1">IF(E$1&gt;$C$124,E$118,MIN(MAX(E$118,-SUM($D136:D136,$C136)),0))</f>
        <v>0</v>
      </c>
      <c r="F136" s="309">
        <f ca="1">IF(F$1&gt;$C$124,F$118,MIN(MAX(F$118,-SUM($D136:E136,$C136)),0))</f>
        <v>0</v>
      </c>
      <c r="G136" s="309">
        <f ca="1">IF(G$1&gt;$C$124,G$118,MIN(MAX(G$118,-SUM($D136:F136,$C136)),0))</f>
        <v>0</v>
      </c>
      <c r="H136" s="309">
        <f ca="1">IF(H$1&gt;$C$124,H$118,MIN(MAX(H$118,-SUM($D136:G136,$C136)),0))</f>
        <v>0</v>
      </c>
      <c r="I136" s="309">
        <f ca="1">IF(I$1&gt;$C$124,I$118,MIN(MAX(I$118,-SUM($D136:H136,$C136)),0))</f>
        <v>0</v>
      </c>
      <c r="J136" s="309">
        <f ca="1">IF(J$1&gt;$C$124,J$118,MIN(MAX(J$118,-SUM($D136:I136,$C136)),0))</f>
        <v>0</v>
      </c>
      <c r="K136" s="309">
        <f ca="1">IF(K$1&gt;$C$124,K$118,MIN(MAX(K$118,-SUM($D136:J136,$C136)),0))</f>
        <v>0</v>
      </c>
      <c r="L136" s="309">
        <f ca="1">IF(L$1&gt;$C$124,L$118,MIN(MAX(L$118,-SUM($D136:K136,$C136)),0))</f>
        <v>0</v>
      </c>
      <c r="M136" s="309">
        <f ca="1">IF(M$1&gt;$C$124,M$118,MIN(MAX(M$118,-SUM($D136:L136,$C136)),0))</f>
        <v>0</v>
      </c>
      <c r="N136" s="309">
        <f ca="1">IF(N$1&gt;$C$124,N$118,MIN(MAX(N$118,-SUM($D136:M136,$C136)),0))</f>
        <v>0</v>
      </c>
      <c r="O136" s="309">
        <f ca="1">IF(O$1&gt;$C$124,O$118,MIN(MAX(O$118,-SUM($D136:N136,$C136)),0))</f>
        <v>0</v>
      </c>
      <c r="P136" s="309">
        <f ca="1">IF(P$1&gt;$C$124,P$118,MIN(MAX(P$118,-SUM($D136:O136,$C136)),0))</f>
        <v>0</v>
      </c>
      <c r="Q136" s="309">
        <f ca="1">IF(Q$1&gt;$C$124,Q$118,MIN(MAX(Q$118,-SUM($D136:P136,$C136)),0))</f>
        <v>0</v>
      </c>
      <c r="R136" s="309">
        <f ca="1">IF(R$1&gt;$C$124,R$118,MIN(MAX(R$118,-SUM($D136:Q136,$C136)),0))</f>
        <v>0</v>
      </c>
      <c r="S136" s="309">
        <f ca="1">IF(S$1&gt;$C$124,S$118,MIN(MAX(S$118,-SUM($D136:R136,$C136)),0))</f>
        <v>0</v>
      </c>
      <c r="T136" s="309">
        <f ca="1">IF(T$1&gt;$C$124,T$118,MIN(MAX(T$118,-SUM($D136:S136,$C136)),0))</f>
        <v>0</v>
      </c>
      <c r="U136" s="309">
        <f ca="1">IF(U$1&gt;$C$124,U$118,MIN(MAX(U$118,-SUM($D136:T136,$C136)),0))</f>
        <v>0</v>
      </c>
      <c r="V136" s="309">
        <f ca="1">IF(V$1&gt;$C$124,V$118,MIN(MAX(V$118,-SUM($D136:U136,$C136)),0))</f>
        <v>0</v>
      </c>
      <c r="W136" s="309">
        <f ca="1">IF(W$1&gt;$C$124,W$118,MIN(MAX(W$118,-SUM($D136:V136,$C136)),0))</f>
        <v>0</v>
      </c>
      <c r="X136" s="309">
        <f ca="1">IF(X$1&gt;$C$124,X$118,MIN(MAX(X$118,-SUM($D136:W136,$C136)),0))</f>
        <v>0</v>
      </c>
      <c r="Y136" s="309">
        <f ca="1">IF(Y$1&gt;$C$124,Y$118,MIN(MAX(Y$118,-SUM($D136:X136,$C136)),0))</f>
        <v>0</v>
      </c>
      <c r="Z136" s="309">
        <f ca="1">IF(Z$1&gt;$C$124,Z$118,MIN(MAX(Z$118,-SUM($D136:Y136,$C136)),0))</f>
        <v>0</v>
      </c>
      <c r="AA136" s="309">
        <f ca="1">IF(AA$1&gt;$C$124,AA$118,MIN(MAX(AA$118,-SUM($D136:Z136,$C136)),0))</f>
        <v>0</v>
      </c>
      <c r="AB136" s="309">
        <f ca="1">IF(AB$1&gt;$C$124,AB$118,MIN(MAX(AB$118,-SUM($D136:AA136,$C136)),0))</f>
        <v>0</v>
      </c>
      <c r="AC136" s="309">
        <f ca="1">IF(AC$1&gt;$C$124,AC$118,MIN(MAX(AC$118,-SUM($D136:AB136,$C136)),0))</f>
        <v>0</v>
      </c>
      <c r="AD136" s="309">
        <f ca="1">IF(AD$1&gt;$C$124,AD$118,MIN(MAX(AD$118,-SUM($D136:AC136,$C136)),0))</f>
        <v>0</v>
      </c>
      <c r="AE136" s="309">
        <f ca="1">IF(AE$1&gt;$C$124,AE$118,MIN(MAX(AE$118,-SUM($D136:AD136,$C136)),0))</f>
        <v>0</v>
      </c>
      <c r="AF136" s="309">
        <f ca="1">IF(AF$1&gt;$C$124,AF$118,MIN(MAX(AF$118,-SUM($D136:AE136,$C136)),0))</f>
        <v>0</v>
      </c>
      <c r="AG136" s="309">
        <f ca="1">IF(AG$1&gt;$C$124,AG$118,MIN(MAX(AG$118,-SUM($D136:AF136,$C136)),0))</f>
        <v>0</v>
      </c>
      <c r="AH136" s="309">
        <f ca="1">IF(AH$1&gt;$C$124,AH$118,MIN(MAX(AH$118,-SUM($D136:AG136,$C136)),0))</f>
        <v>0</v>
      </c>
      <c r="AI136" s="309">
        <f ca="1">IF(AI$1&gt;$C$124,AI$118,MIN(MAX(AI$118,-SUM($D136:AH136,$C136)),0))</f>
        <v>0</v>
      </c>
      <c r="AJ136" s="309">
        <f ca="1">IF(AJ$1&gt;$C$124,AJ$118,MIN(MAX(AJ$118,-SUM($D136:AI136,$C136)),0))</f>
        <v>0</v>
      </c>
      <c r="AK136" s="309">
        <f ca="1">IF(AK$1&gt;$C$124,AK$118,MIN(MAX(AK$118,-SUM($D136:AJ136,$C136)),0))</f>
        <v>0</v>
      </c>
      <c r="AL136" s="309">
        <f ca="1">IF(AL$1&gt;$C$124,AL$118,MIN(MAX(AL$118,-SUM($D136:AK136,$C136)),0))</f>
        <v>0</v>
      </c>
      <c r="AM136" s="309">
        <f ca="1">IF(AM$1&gt;$C$124,AM$118,MIN(MAX(AM$118,-SUM($D136:AL136,$C136)),0))</f>
        <v>0</v>
      </c>
      <c r="AN136" s="309">
        <f ca="1">IF(AN$1&gt;$C$124,AN$118,MIN(MAX(AN$118,-SUM($D136:AM136,$C136)),0))</f>
        <v>0</v>
      </c>
      <c r="AO136" s="309">
        <f ca="1">IF(AO$1&gt;$C$124,AO$118,MIN(MAX(AO$118,-SUM($D136:AN136,$C136)),0))</f>
        <v>0</v>
      </c>
      <c r="AP136" s="309">
        <f ca="1">IF(AP$1&gt;$C$124,AP$118,MIN(MAX(AP$118,-SUM($D136:AO136,$C136)),0))</f>
        <v>0</v>
      </c>
      <c r="AQ136" s="309">
        <f ca="1">IF(AQ$1&gt;$C$124,AQ$118,MIN(MAX(AQ$118,-SUM($D136:AP136,$C136)),0))</f>
        <v>0</v>
      </c>
      <c r="AR136" s="309">
        <f ca="1">IF(AR$1&gt;$C$124,AR$118,MIN(MAX(AR$118,-SUM($D136:AQ136,$C136)),0))</f>
        <v>0</v>
      </c>
      <c r="AS136" s="309">
        <f ca="1">IF(AS$1&gt;$C$124,AS$118,MIN(MAX(AS$118,-SUM($D136:AR136,$C136)),0))</f>
        <v>0</v>
      </c>
      <c r="AT136" s="309">
        <f ca="1">IF(AT$1&gt;$C$124,AT$118,MIN(MAX(AT$118,-SUM($D136:AS136,$C136)),0))</f>
        <v>0</v>
      </c>
      <c r="AU136" s="309">
        <f ca="1">IF(AU$1&gt;$C$124,AU$118,MIN(MAX(AU$118,-SUM($D136:AT136,$C136)),0))</f>
        <v>0</v>
      </c>
      <c r="AV136" s="309">
        <f ca="1">IF(AV$1&gt;$C$124,AV$118,MIN(MAX(AV$118,-SUM($D136:AU136,$C136)),0))</f>
        <v>-887.23508379999998</v>
      </c>
      <c r="AW136" s="309">
        <f ca="1">IF(AW$1&gt;$C$124,AW$118,MIN(MAX(AW$118,-SUM($D136:AV136,$C136)),0))</f>
        <v>-47.508769819999998</v>
      </c>
      <c r="AX136" s="309">
        <f ca="1">IF(AX$1&gt;$C$124,AX$118,MIN(MAX(AX$118,-SUM($D136:AW136,$C136)),0))</f>
        <v>-46.847717819999957</v>
      </c>
      <c r="AY136" s="309">
        <f ca="1">IF(AY$1&gt;$C$124,AY$118,MIN(MAX(AY$118,-SUM($D136:AX136,$C136)),0))</f>
        <v>-46.023457820000033</v>
      </c>
      <c r="AZ136" s="309">
        <f ca="1">IF(AZ$1&gt;$C$124,AZ$118,MIN(MAX(AZ$118,-SUM($D136:AY136,$C136)),0))</f>
        <v>-45.176454820000004</v>
      </c>
      <c r="BA136" s="309">
        <f ca="1">IF(BA$1&gt;$C$124,BA$118,MIN(MAX(BA$118,-SUM($D136:AZ136,$C136)),0))</f>
        <v>-44.260705819999998</v>
      </c>
      <c r="BB136" s="309">
        <f ca="1">IF(BB$1&gt;$C$124,BB$118,MIN(MAX(BB$118,-SUM($D136:BA136,$C136)),0))</f>
        <v>-43.623945819999989</v>
      </c>
      <c r="BC136" s="309">
        <f ca="1">IF(BC$1&gt;$C$124,BC$118,MIN(MAX(BC$118,-SUM($D136:BB136,$C136)),0))</f>
        <v>-40.761017819999978</v>
      </c>
      <c r="BD136" s="309">
        <f ca="1">IF(BD$1&gt;$C$124,BD$118,MIN(MAX(BD$118,-SUM($D136:BC136,$C136)),0))</f>
        <v>-36.285971820000043</v>
      </c>
      <c r="BE136" s="309">
        <f ca="1">IF(BE$1&gt;$C$124,BE$118,MIN(MAX(BE$118,-SUM($D136:BD136,$C136)),0))</f>
        <v>-30.541017819999979</v>
      </c>
      <c r="BF136" s="309">
        <f ca="1">IF(BF$1&gt;$C$124,BF$118,MIN(MAX(BF$118,-SUM($D136:BE136,$C136)),0))</f>
        <v>-27.678849819999996</v>
      </c>
      <c r="BG136" s="309">
        <f ca="1">IF(BG$1&gt;$C$124,BG$118,MIN(MAX(BG$118,-SUM($D136:BF136,$C136)),0))</f>
        <v>0</v>
      </c>
      <c r="BH136" s="309">
        <f ca="1">IF(BH$1&gt;$C$124,BH$118,MIN(MAX(BH$118,-SUM($D136:BG136,$C136)),0))</f>
        <v>0</v>
      </c>
      <c r="BI136" s="309">
        <f ca="1">IF(BI$1&gt;$C$124,BI$118,MIN(MAX(BI$118,-SUM($D136:BH136,$C136)),0))</f>
        <v>0</v>
      </c>
      <c r="BJ136" s="309">
        <f ca="1">IF(BJ$1&gt;$C$124,BJ$118,MIN(MAX(BJ$118,-SUM($D136:BI136,$C136)),0))</f>
        <v>0</v>
      </c>
      <c r="BK136" s="309">
        <f ca="1">IF(BK$1&gt;$C$124,BK$118,MIN(MAX(BK$118,-SUM($D136:BJ136,$C136)),0))</f>
        <v>0</v>
      </c>
      <c r="BL136" s="309">
        <f ca="1">IF(BL$1&gt;$C$124,BL$118,MIN(MAX(BL$118,-SUM($D136:BK136,$C136)),0))</f>
        <v>0</v>
      </c>
      <c r="BM136" s="309">
        <f ca="1">IF(BM$1&gt;$C$124,BM$118,MIN(MAX(BM$118,-SUM($D136:BL136,$C136)),0))</f>
        <v>0</v>
      </c>
      <c r="BN136" s="309">
        <f ca="1">IF(BN$1&gt;$C$124,BN$118,MIN(MAX(BN$118,-SUM($D136:BM136,$C136)),0))</f>
        <v>0</v>
      </c>
      <c r="BO136" s="309">
        <f ca="1">IF(BO$1&gt;$C$124,BO$118,MIN(MAX(BO$118,-SUM($D136:BN136,$C136)),0))</f>
        <v>0</v>
      </c>
      <c r="BP136" s="309">
        <f ca="1">IF(BP$1&gt;$C$124,BP$118,MIN(MAX(BP$118,-SUM($D136:BO136,$C136)),0))</f>
        <v>0</v>
      </c>
      <c r="BQ136" s="309">
        <f ca="1">IF(BQ$1&gt;$C$124,BQ$118,MIN(MAX(BQ$118,-SUM($D136:BP136,$C136)),0))</f>
        <v>0</v>
      </c>
      <c r="BR136" s="309">
        <f ca="1">IF(BR$1&gt;$C$124,BR$118,MIN(MAX(BR$118,-SUM($D136:BQ136,$C136)),0))</f>
        <v>0</v>
      </c>
      <c r="BS136" s="309">
        <f ca="1">IF(BS$1&gt;$C$124,BS$118,MIN(MAX(BS$118,-SUM($D136:BR136,$C136)),0))</f>
        <v>0</v>
      </c>
      <c r="BT136" s="309">
        <f ca="1">IF(BT$1&gt;$C$124,BT$118,MIN(MAX(BT$118,-SUM($D136:BS136,$C136)),0))</f>
        <v>0</v>
      </c>
      <c r="BU136" s="309">
        <f ca="1">IF(BU$1&gt;$C$124,BU$118,MIN(MAX(BU$118,-SUM($D136:BT136,$C136)),0))</f>
        <v>0</v>
      </c>
      <c r="BV136" s="309">
        <f ca="1">IF(BV$1&gt;$C$124,BV$118,MIN(MAX(BV$118,-SUM($D136:BU136,$C136)),0))</f>
        <v>0</v>
      </c>
      <c r="BW136" s="309">
        <f ca="1">IF(BW$1&gt;$C$124,BW$118,MIN(MAX(BW$118,-SUM($D136:BV136,$C136)),0))</f>
        <v>0</v>
      </c>
      <c r="BX136" s="309">
        <f ca="1">IF(BX$1&gt;$C$124,BX$118,MIN(MAX(BX$118,-SUM($D136:BW136,$C136)),0))</f>
        <v>0</v>
      </c>
      <c r="BY136" s="309">
        <f ca="1">IF(BY$1&gt;$C$124,BY$118,MIN(MAX(BY$118,-SUM($D136:BX136,$C136)),0))</f>
        <v>0</v>
      </c>
      <c r="BZ136" s="309">
        <f ca="1">IF(BZ$1&gt;$C$124,BZ$118,MIN(MAX(BZ$118,-SUM($D136:BY136,$C136)),0))</f>
        <v>0</v>
      </c>
      <c r="CA136" s="309">
        <f ca="1">IF(CA$1&gt;$C$124,CA$118,MIN(MAX(CA$118,-SUM($D136:BZ136,$C136)),0))</f>
        <v>0</v>
      </c>
      <c r="CB136" s="309">
        <f ca="1">IF(CB$1&gt;$C$124,CB$118,MIN(MAX(CB$118,-SUM($D136:CA136,$C136)),0))</f>
        <v>0</v>
      </c>
      <c r="CC136" s="309">
        <f ca="1">IF(CC$1&gt;$C$124,CC$118,MIN(MAX(CC$118,-SUM($D136:CB136,$C136)),0))</f>
        <v>0</v>
      </c>
      <c r="CD136" s="309">
        <f ca="1">IF(CD$1&gt;$C$124,CD$118,MIN(MAX(CD$118,-SUM($D136:CC136,$C136)),0))</f>
        <v>0</v>
      </c>
      <c r="CE136" s="309">
        <f ca="1">IF(CE$1&gt;$C$124,CE$118,MIN(MAX(CE$118,-SUM($D136:CD136,$C136)),0))</f>
        <v>0</v>
      </c>
      <c r="CF136" s="309">
        <f ca="1">IF(CF$1&gt;$C$124,CF$118,MIN(MAX(CF$118,-SUM($D136:CE136,$C136)),0))</f>
        <v>0</v>
      </c>
      <c r="CG136" s="309">
        <f ca="1">IF(CG$1&gt;$C$124,CG$118,MIN(MAX(CG$118,-SUM($D136:CF136,$C136)),0))</f>
        <v>0</v>
      </c>
      <c r="CH136" s="309">
        <f ca="1">IF(CH$1&gt;$C$124,CH$118,MIN(MAX(CH$118,-SUM($D136:CG136,$C136)),0))</f>
        <v>0</v>
      </c>
      <c r="CI136" s="309">
        <f ca="1">IF(CI$1&gt;$C$124,CI$118,MIN(MAX(CI$118,-SUM($D136:CH136,$C136)),0))</f>
        <v>0</v>
      </c>
      <c r="CJ136" s="309">
        <f ca="1">IF(CJ$1&gt;$C$124,CJ$118,MIN(MAX(CJ$118,-SUM($D136:CI136,$C136)),0))</f>
        <v>0</v>
      </c>
      <c r="CK136" s="309">
        <f ca="1">IF(CK$1&gt;$C$124,CK$118,MIN(MAX(CK$118,-SUM($D136:CJ136,$C136)),0))</f>
        <v>0</v>
      </c>
      <c r="CL136" s="309">
        <f ca="1">IF(CL$1&gt;$C$124,CL$118,MIN(MAX(CL$118,-SUM($D136:CK136,$C136)),0))</f>
        <v>0</v>
      </c>
      <c r="CM136" s="309">
        <f ca="1">IF(CM$1&gt;$C$124,CM$118,MIN(MAX(CM$118,-SUM($D136:CL136,$C136)),0))</f>
        <v>0</v>
      </c>
      <c r="CN136" s="309">
        <f ca="1">IF(CN$1&gt;$C$124,CN$118,MIN(MAX(CN$118,-SUM($D136:CM136,$C136)),0))</f>
        <v>0</v>
      </c>
      <c r="CO136" s="309">
        <f ca="1">IF(CO$1&gt;$C$124,CO$118,MIN(MAX(CO$118,-SUM($D136:CN136,$C136)),0))</f>
        <v>-887.23508379999998</v>
      </c>
    </row>
    <row r="137" spans="1:93" hidden="1" outlineLevel="1">
      <c r="B137">
        <v>5</v>
      </c>
      <c r="C137" s="61" cm="1">
        <f t="array" aca="1" ref="C137" ca="1">$C$121-INDEX($D$112:$CO$112,1,$B137-1)</f>
        <v>1359.4366649999999</v>
      </c>
      <c r="D137" s="337">
        <v>0</v>
      </c>
      <c r="E137" s="309">
        <f ca="1">IF(E$1&gt;$C$124,E$118,MIN(MAX(E$118,-SUM($D137:D137,$C137)),0))</f>
        <v>0</v>
      </c>
      <c r="F137" s="309">
        <f ca="1">IF(F$1&gt;$C$124,F$118,MIN(MAX(F$118,-SUM($D137:E137,$C137)),0))</f>
        <v>0</v>
      </c>
      <c r="G137" s="309">
        <f ca="1">IF(G$1&gt;$C$124,G$118,MIN(MAX(G$118,-SUM($D137:F137,$C137)),0))</f>
        <v>0</v>
      </c>
      <c r="H137" s="309">
        <f ca="1">IF(H$1&gt;$C$124,H$118,MIN(MAX(H$118,-SUM($D137:G137,$C137)),0))</f>
        <v>0</v>
      </c>
      <c r="I137" s="309">
        <f ca="1">IF(I$1&gt;$C$124,I$118,MIN(MAX(I$118,-SUM($D137:H137,$C137)),0))</f>
        <v>0</v>
      </c>
      <c r="J137" s="309">
        <f ca="1">IF(J$1&gt;$C$124,J$118,MIN(MAX(J$118,-SUM($D137:I137,$C137)),0))</f>
        <v>0</v>
      </c>
      <c r="K137" s="309">
        <f ca="1">IF(K$1&gt;$C$124,K$118,MIN(MAX(K$118,-SUM($D137:J137,$C137)),0))</f>
        <v>0</v>
      </c>
      <c r="L137" s="309">
        <f ca="1">IF(L$1&gt;$C$124,L$118,MIN(MAX(L$118,-SUM($D137:K137,$C137)),0))</f>
        <v>0</v>
      </c>
      <c r="M137" s="309">
        <f ca="1">IF(M$1&gt;$C$124,M$118,MIN(MAX(M$118,-SUM($D137:L137,$C137)),0))</f>
        <v>0</v>
      </c>
      <c r="N137" s="309">
        <f ca="1">IF(N$1&gt;$C$124,N$118,MIN(MAX(N$118,-SUM($D137:M137,$C137)),0))</f>
        <v>0</v>
      </c>
      <c r="O137" s="309">
        <f ca="1">IF(O$1&gt;$C$124,O$118,MIN(MAX(O$118,-SUM($D137:N137,$C137)),0))</f>
        <v>0</v>
      </c>
      <c r="P137" s="309">
        <f ca="1">IF(P$1&gt;$C$124,P$118,MIN(MAX(P$118,-SUM($D137:O137,$C137)),0))</f>
        <v>0</v>
      </c>
      <c r="Q137" s="309">
        <f ca="1">IF(Q$1&gt;$C$124,Q$118,MIN(MAX(Q$118,-SUM($D137:P137,$C137)),0))</f>
        <v>0</v>
      </c>
      <c r="R137" s="309">
        <f ca="1">IF(R$1&gt;$C$124,R$118,MIN(MAX(R$118,-SUM($D137:Q137,$C137)),0))</f>
        <v>0</v>
      </c>
      <c r="S137" s="309">
        <f ca="1">IF(S$1&gt;$C$124,S$118,MIN(MAX(S$118,-SUM($D137:R137,$C137)),0))</f>
        <v>0</v>
      </c>
      <c r="T137" s="309">
        <f ca="1">IF(T$1&gt;$C$124,T$118,MIN(MAX(T$118,-SUM($D137:S137,$C137)),0))</f>
        <v>0</v>
      </c>
      <c r="U137" s="309">
        <f ca="1">IF(U$1&gt;$C$124,U$118,MIN(MAX(U$118,-SUM($D137:T137,$C137)),0))</f>
        <v>0</v>
      </c>
      <c r="V137" s="309">
        <f ca="1">IF(V$1&gt;$C$124,V$118,MIN(MAX(V$118,-SUM($D137:U137,$C137)),0))</f>
        <v>0</v>
      </c>
      <c r="W137" s="309">
        <f ca="1">IF(W$1&gt;$C$124,W$118,MIN(MAX(W$118,-SUM($D137:V137,$C137)),0))</f>
        <v>0</v>
      </c>
      <c r="X137" s="309">
        <f ca="1">IF(X$1&gt;$C$124,X$118,MIN(MAX(X$118,-SUM($D137:W137,$C137)),0))</f>
        <v>0</v>
      </c>
      <c r="Y137" s="309">
        <f ca="1">IF(Y$1&gt;$C$124,Y$118,MIN(MAX(Y$118,-SUM($D137:X137,$C137)),0))</f>
        <v>0</v>
      </c>
      <c r="Z137" s="309">
        <f ca="1">IF(Z$1&gt;$C$124,Z$118,MIN(MAX(Z$118,-SUM($D137:Y137,$C137)),0))</f>
        <v>0</v>
      </c>
      <c r="AA137" s="309">
        <f ca="1">IF(AA$1&gt;$C$124,AA$118,MIN(MAX(AA$118,-SUM($D137:Z137,$C137)),0))</f>
        <v>0</v>
      </c>
      <c r="AB137" s="309">
        <f ca="1">IF(AB$1&gt;$C$124,AB$118,MIN(MAX(AB$118,-SUM($D137:AA137,$C137)),0))</f>
        <v>0</v>
      </c>
      <c r="AC137" s="309">
        <f ca="1">IF(AC$1&gt;$C$124,AC$118,MIN(MAX(AC$118,-SUM($D137:AB137,$C137)),0))</f>
        <v>0</v>
      </c>
      <c r="AD137" s="309">
        <f ca="1">IF(AD$1&gt;$C$124,AD$118,MIN(MAX(AD$118,-SUM($D137:AC137,$C137)),0))</f>
        <v>0</v>
      </c>
      <c r="AE137" s="309">
        <f ca="1">IF(AE$1&gt;$C$124,AE$118,MIN(MAX(AE$118,-SUM($D137:AD137,$C137)),0))</f>
        <v>0</v>
      </c>
      <c r="AF137" s="309">
        <f ca="1">IF(AF$1&gt;$C$124,AF$118,MIN(MAX(AF$118,-SUM($D137:AE137,$C137)),0))</f>
        <v>0</v>
      </c>
      <c r="AG137" s="309">
        <f ca="1">IF(AG$1&gt;$C$124,AG$118,MIN(MAX(AG$118,-SUM($D137:AF137,$C137)),0))</f>
        <v>0</v>
      </c>
      <c r="AH137" s="309">
        <f ca="1">IF(AH$1&gt;$C$124,AH$118,MIN(MAX(AH$118,-SUM($D137:AG137,$C137)),0))</f>
        <v>0</v>
      </c>
      <c r="AI137" s="309">
        <f ca="1">IF(AI$1&gt;$C$124,AI$118,MIN(MAX(AI$118,-SUM($D137:AH137,$C137)),0))</f>
        <v>0</v>
      </c>
      <c r="AJ137" s="309">
        <f ca="1">IF(AJ$1&gt;$C$124,AJ$118,MIN(MAX(AJ$118,-SUM($D137:AI137,$C137)),0))</f>
        <v>0</v>
      </c>
      <c r="AK137" s="309">
        <f ca="1">IF(AK$1&gt;$C$124,AK$118,MIN(MAX(AK$118,-SUM($D137:AJ137,$C137)),0))</f>
        <v>0</v>
      </c>
      <c r="AL137" s="309">
        <f ca="1">IF(AL$1&gt;$C$124,AL$118,MIN(MAX(AL$118,-SUM($D137:AK137,$C137)),0))</f>
        <v>0</v>
      </c>
      <c r="AM137" s="309">
        <f ca="1">IF(AM$1&gt;$C$124,AM$118,MIN(MAX(AM$118,-SUM($D137:AL137,$C137)),0))</f>
        <v>0</v>
      </c>
      <c r="AN137" s="309">
        <f ca="1">IF(AN$1&gt;$C$124,AN$118,MIN(MAX(AN$118,-SUM($D137:AM137,$C137)),0))</f>
        <v>0</v>
      </c>
      <c r="AO137" s="309">
        <f ca="1">IF(AO$1&gt;$C$124,AO$118,MIN(MAX(AO$118,-SUM($D137:AN137,$C137)),0))</f>
        <v>0</v>
      </c>
      <c r="AP137" s="309">
        <f ca="1">IF(AP$1&gt;$C$124,AP$118,MIN(MAX(AP$118,-SUM($D137:AO137,$C137)),0))</f>
        <v>0</v>
      </c>
      <c r="AQ137" s="309">
        <f ca="1">IF(AQ$1&gt;$C$124,AQ$118,MIN(MAX(AQ$118,-SUM($D137:AP137,$C137)),0))</f>
        <v>0</v>
      </c>
      <c r="AR137" s="309">
        <f ca="1">IF(AR$1&gt;$C$124,AR$118,MIN(MAX(AR$118,-SUM($D137:AQ137,$C137)),0))</f>
        <v>0</v>
      </c>
      <c r="AS137" s="309">
        <f ca="1">IF(AS$1&gt;$C$124,AS$118,MIN(MAX(AS$118,-SUM($D137:AR137,$C137)),0))</f>
        <v>0</v>
      </c>
      <c r="AT137" s="309">
        <f ca="1">IF(AT$1&gt;$C$124,AT$118,MIN(MAX(AT$118,-SUM($D137:AS137,$C137)),0))</f>
        <v>0</v>
      </c>
      <c r="AU137" s="309">
        <f ca="1">IF(AU$1&gt;$C$124,AU$118,MIN(MAX(AU$118,-SUM($D137:AT137,$C137)),0))</f>
        <v>0</v>
      </c>
      <c r="AV137" s="309">
        <f ca="1">IF(AV$1&gt;$C$124,AV$118,MIN(MAX(AV$118,-SUM($D137:AU137,$C137)),0))</f>
        <v>-887.23508379999998</v>
      </c>
      <c r="AW137" s="309">
        <f ca="1">IF(AW$1&gt;$C$124,AW$118,MIN(MAX(AW$118,-SUM($D137:AV137,$C137)),0))</f>
        <v>-47.508769819999998</v>
      </c>
      <c r="AX137" s="309">
        <f ca="1">IF(AX$1&gt;$C$124,AX$118,MIN(MAX(AX$118,-SUM($D137:AW137,$C137)),0))</f>
        <v>-46.847717819999957</v>
      </c>
      <c r="AY137" s="309">
        <f ca="1">IF(AY$1&gt;$C$124,AY$118,MIN(MAX(AY$118,-SUM($D137:AX137,$C137)),0))</f>
        <v>-46.023457820000033</v>
      </c>
      <c r="AZ137" s="309">
        <f ca="1">IF(AZ$1&gt;$C$124,AZ$118,MIN(MAX(AZ$118,-SUM($D137:AY137,$C137)),0))</f>
        <v>-45.176454820000004</v>
      </c>
      <c r="BA137" s="309">
        <f ca="1">IF(BA$1&gt;$C$124,BA$118,MIN(MAX(BA$118,-SUM($D137:AZ137,$C137)),0))</f>
        <v>-44.260705819999998</v>
      </c>
      <c r="BB137" s="309">
        <f ca="1">IF(BB$1&gt;$C$124,BB$118,MIN(MAX(BB$118,-SUM($D137:BA137,$C137)),0))</f>
        <v>-43.623945819999989</v>
      </c>
      <c r="BC137" s="309">
        <f ca="1">IF(BC$1&gt;$C$124,BC$118,MIN(MAX(BC$118,-SUM($D137:BB137,$C137)),0))</f>
        <v>-40.761017819999978</v>
      </c>
      <c r="BD137" s="309">
        <f ca="1">IF(BD$1&gt;$C$124,BD$118,MIN(MAX(BD$118,-SUM($D137:BC137,$C137)),0))</f>
        <v>-36.285971820000043</v>
      </c>
      <c r="BE137" s="309">
        <f ca="1">IF(BE$1&gt;$C$124,BE$118,MIN(MAX(BE$118,-SUM($D137:BD137,$C137)),0))</f>
        <v>-30.541017819999979</v>
      </c>
      <c r="BF137" s="309">
        <f ca="1">IF(BF$1&gt;$C$124,BF$118,MIN(MAX(BF$118,-SUM($D137:BE137,$C137)),0))</f>
        <v>-27.678849819999996</v>
      </c>
      <c r="BG137" s="309">
        <f ca="1">IF(BG$1&gt;$C$124,BG$118,MIN(MAX(BG$118,-SUM($D137:BF137,$C137)),0))</f>
        <v>0</v>
      </c>
      <c r="BH137" s="309">
        <f ca="1">IF(BH$1&gt;$C$124,BH$118,MIN(MAX(BH$118,-SUM($D137:BG137,$C137)),0))</f>
        <v>0</v>
      </c>
      <c r="BI137" s="309">
        <f ca="1">IF(BI$1&gt;$C$124,BI$118,MIN(MAX(BI$118,-SUM($D137:BH137,$C137)),0))</f>
        <v>0</v>
      </c>
      <c r="BJ137" s="309">
        <f ca="1">IF(BJ$1&gt;$C$124,BJ$118,MIN(MAX(BJ$118,-SUM($D137:BI137,$C137)),0))</f>
        <v>0</v>
      </c>
      <c r="BK137" s="309">
        <f ca="1">IF(BK$1&gt;$C$124,BK$118,MIN(MAX(BK$118,-SUM($D137:BJ137,$C137)),0))</f>
        <v>0</v>
      </c>
      <c r="BL137" s="309">
        <f ca="1">IF(BL$1&gt;$C$124,BL$118,MIN(MAX(BL$118,-SUM($D137:BK137,$C137)),0))</f>
        <v>0</v>
      </c>
      <c r="BM137" s="309">
        <f ca="1">IF(BM$1&gt;$C$124,BM$118,MIN(MAX(BM$118,-SUM($D137:BL137,$C137)),0))</f>
        <v>0</v>
      </c>
      <c r="BN137" s="309">
        <f ca="1">IF(BN$1&gt;$C$124,BN$118,MIN(MAX(BN$118,-SUM($D137:BM137,$C137)),0))</f>
        <v>0</v>
      </c>
      <c r="BO137" s="309">
        <f ca="1">IF(BO$1&gt;$C$124,BO$118,MIN(MAX(BO$118,-SUM($D137:BN137,$C137)),0))</f>
        <v>0</v>
      </c>
      <c r="BP137" s="309">
        <f ca="1">IF(BP$1&gt;$C$124,BP$118,MIN(MAX(BP$118,-SUM($D137:BO137,$C137)),0))</f>
        <v>0</v>
      </c>
      <c r="BQ137" s="309">
        <f ca="1">IF(BQ$1&gt;$C$124,BQ$118,MIN(MAX(BQ$118,-SUM($D137:BP137,$C137)),0))</f>
        <v>0</v>
      </c>
      <c r="BR137" s="309">
        <f ca="1">IF(BR$1&gt;$C$124,BR$118,MIN(MAX(BR$118,-SUM($D137:BQ137,$C137)),0))</f>
        <v>0</v>
      </c>
      <c r="BS137" s="309">
        <f ca="1">IF(BS$1&gt;$C$124,BS$118,MIN(MAX(BS$118,-SUM($D137:BR137,$C137)),0))</f>
        <v>0</v>
      </c>
      <c r="BT137" s="309">
        <f ca="1">IF(BT$1&gt;$C$124,BT$118,MIN(MAX(BT$118,-SUM($D137:BS137,$C137)),0))</f>
        <v>0</v>
      </c>
      <c r="BU137" s="309">
        <f ca="1">IF(BU$1&gt;$C$124,BU$118,MIN(MAX(BU$118,-SUM($D137:BT137,$C137)),0))</f>
        <v>0</v>
      </c>
      <c r="BV137" s="309">
        <f ca="1">IF(BV$1&gt;$C$124,BV$118,MIN(MAX(BV$118,-SUM($D137:BU137,$C137)),0))</f>
        <v>0</v>
      </c>
      <c r="BW137" s="309">
        <f ca="1">IF(BW$1&gt;$C$124,BW$118,MIN(MAX(BW$118,-SUM($D137:BV137,$C137)),0))</f>
        <v>0</v>
      </c>
      <c r="BX137" s="309">
        <f ca="1">IF(BX$1&gt;$C$124,BX$118,MIN(MAX(BX$118,-SUM($D137:BW137,$C137)),0))</f>
        <v>0</v>
      </c>
      <c r="BY137" s="309">
        <f ca="1">IF(BY$1&gt;$C$124,BY$118,MIN(MAX(BY$118,-SUM($D137:BX137,$C137)),0))</f>
        <v>0</v>
      </c>
      <c r="BZ137" s="309">
        <f ca="1">IF(BZ$1&gt;$C$124,BZ$118,MIN(MAX(BZ$118,-SUM($D137:BY137,$C137)),0))</f>
        <v>0</v>
      </c>
      <c r="CA137" s="309">
        <f ca="1">IF(CA$1&gt;$C$124,CA$118,MIN(MAX(CA$118,-SUM($D137:BZ137,$C137)),0))</f>
        <v>0</v>
      </c>
      <c r="CB137" s="309">
        <f ca="1">IF(CB$1&gt;$C$124,CB$118,MIN(MAX(CB$118,-SUM($D137:CA137,$C137)),0))</f>
        <v>0</v>
      </c>
      <c r="CC137" s="309">
        <f ca="1">IF(CC$1&gt;$C$124,CC$118,MIN(MAX(CC$118,-SUM($D137:CB137,$C137)),0))</f>
        <v>0</v>
      </c>
      <c r="CD137" s="309">
        <f ca="1">IF(CD$1&gt;$C$124,CD$118,MIN(MAX(CD$118,-SUM($D137:CC137,$C137)),0))</f>
        <v>0</v>
      </c>
      <c r="CE137" s="309">
        <f ca="1">IF(CE$1&gt;$C$124,CE$118,MIN(MAX(CE$118,-SUM($D137:CD137,$C137)),0))</f>
        <v>0</v>
      </c>
      <c r="CF137" s="309">
        <f ca="1">IF(CF$1&gt;$C$124,CF$118,MIN(MAX(CF$118,-SUM($D137:CE137,$C137)),0))</f>
        <v>0</v>
      </c>
      <c r="CG137" s="309">
        <f ca="1">IF(CG$1&gt;$C$124,CG$118,MIN(MAX(CG$118,-SUM($D137:CF137,$C137)),0))</f>
        <v>0</v>
      </c>
      <c r="CH137" s="309">
        <f ca="1">IF(CH$1&gt;$C$124,CH$118,MIN(MAX(CH$118,-SUM($D137:CG137,$C137)),0))</f>
        <v>0</v>
      </c>
      <c r="CI137" s="309">
        <f ca="1">IF(CI$1&gt;$C$124,CI$118,MIN(MAX(CI$118,-SUM($D137:CH137,$C137)),0))</f>
        <v>0</v>
      </c>
      <c r="CJ137" s="309">
        <f ca="1">IF(CJ$1&gt;$C$124,CJ$118,MIN(MAX(CJ$118,-SUM($D137:CI137,$C137)),0))</f>
        <v>0</v>
      </c>
      <c r="CK137" s="309">
        <f ca="1">IF(CK$1&gt;$C$124,CK$118,MIN(MAX(CK$118,-SUM($D137:CJ137,$C137)),0))</f>
        <v>0</v>
      </c>
      <c r="CL137" s="309">
        <f ca="1">IF(CL$1&gt;$C$124,CL$118,MIN(MAX(CL$118,-SUM($D137:CK137,$C137)),0))</f>
        <v>0</v>
      </c>
      <c r="CM137" s="309">
        <f ca="1">IF(CM$1&gt;$C$124,CM$118,MIN(MAX(CM$118,-SUM($D137:CL137,$C137)),0))</f>
        <v>0</v>
      </c>
      <c r="CN137" s="309">
        <f ca="1">IF(CN$1&gt;$C$124,CN$118,MIN(MAX(CN$118,-SUM($D137:CM137,$C137)),0))</f>
        <v>0</v>
      </c>
      <c r="CO137" s="309">
        <f ca="1">IF(CO$1&gt;$C$124,CO$118,MIN(MAX(CO$118,-SUM($D137:CN137,$C137)),0))</f>
        <v>-887.23508379999998</v>
      </c>
    </row>
    <row r="138" spans="1:93" hidden="1" outlineLevel="1">
      <c r="B138">
        <v>6</v>
      </c>
      <c r="C138" s="61" cm="1">
        <f t="array" aca="1" ref="C138" ca="1">$C$121-INDEX($D$112:$CO$112,1,$B138-1)</f>
        <v>1355.923174</v>
      </c>
      <c r="D138" s="337">
        <v>0</v>
      </c>
      <c r="E138" s="309">
        <f ca="1">IF(E$1&gt;$C$124,E$118,MIN(MAX(E$118,-SUM($D138:D138,$C138)),0))</f>
        <v>0</v>
      </c>
      <c r="F138" s="309">
        <f ca="1">IF(F$1&gt;$C$124,F$118,MIN(MAX(F$118,-SUM($D138:E138,$C138)),0))</f>
        <v>0</v>
      </c>
      <c r="G138" s="309">
        <f ca="1">IF(G$1&gt;$C$124,G$118,MIN(MAX(G$118,-SUM($D138:F138,$C138)),0))</f>
        <v>0</v>
      </c>
      <c r="H138" s="309">
        <f ca="1">IF(H$1&gt;$C$124,H$118,MIN(MAX(H$118,-SUM($D138:G138,$C138)),0))</f>
        <v>0</v>
      </c>
      <c r="I138" s="309">
        <f ca="1">IF(I$1&gt;$C$124,I$118,MIN(MAX(I$118,-SUM($D138:H138,$C138)),0))</f>
        <v>0</v>
      </c>
      <c r="J138" s="309">
        <f ca="1">IF(J$1&gt;$C$124,J$118,MIN(MAX(J$118,-SUM($D138:I138,$C138)),0))</f>
        <v>0</v>
      </c>
      <c r="K138" s="309">
        <f ca="1">IF(K$1&gt;$C$124,K$118,MIN(MAX(K$118,-SUM($D138:J138,$C138)),0))</f>
        <v>0</v>
      </c>
      <c r="L138" s="309">
        <f ca="1">IF(L$1&gt;$C$124,L$118,MIN(MAX(L$118,-SUM($D138:K138,$C138)),0))</f>
        <v>0</v>
      </c>
      <c r="M138" s="309">
        <f ca="1">IF(M$1&gt;$C$124,M$118,MIN(MAX(M$118,-SUM($D138:L138,$C138)),0))</f>
        <v>0</v>
      </c>
      <c r="N138" s="309">
        <f ca="1">IF(N$1&gt;$C$124,N$118,MIN(MAX(N$118,-SUM($D138:M138,$C138)),0))</f>
        <v>0</v>
      </c>
      <c r="O138" s="309">
        <f ca="1">IF(O$1&gt;$C$124,O$118,MIN(MAX(O$118,-SUM($D138:N138,$C138)),0))</f>
        <v>0</v>
      </c>
      <c r="P138" s="309">
        <f ca="1">IF(P$1&gt;$C$124,P$118,MIN(MAX(P$118,-SUM($D138:O138,$C138)),0))</f>
        <v>0</v>
      </c>
      <c r="Q138" s="309">
        <f ca="1">IF(Q$1&gt;$C$124,Q$118,MIN(MAX(Q$118,-SUM($D138:P138,$C138)),0))</f>
        <v>0</v>
      </c>
      <c r="R138" s="309">
        <f ca="1">IF(R$1&gt;$C$124,R$118,MIN(MAX(R$118,-SUM($D138:Q138,$C138)),0))</f>
        <v>0</v>
      </c>
      <c r="S138" s="309">
        <f ca="1">IF(S$1&gt;$C$124,S$118,MIN(MAX(S$118,-SUM($D138:R138,$C138)),0))</f>
        <v>0</v>
      </c>
      <c r="T138" s="309">
        <f ca="1">IF(T$1&gt;$C$124,T$118,MIN(MAX(T$118,-SUM($D138:S138,$C138)),0))</f>
        <v>0</v>
      </c>
      <c r="U138" s="309">
        <f ca="1">IF(U$1&gt;$C$124,U$118,MIN(MAX(U$118,-SUM($D138:T138,$C138)),0))</f>
        <v>0</v>
      </c>
      <c r="V138" s="309">
        <f ca="1">IF(V$1&gt;$C$124,V$118,MIN(MAX(V$118,-SUM($D138:U138,$C138)),0))</f>
        <v>0</v>
      </c>
      <c r="W138" s="309">
        <f ca="1">IF(W$1&gt;$C$124,W$118,MIN(MAX(W$118,-SUM($D138:V138,$C138)),0))</f>
        <v>0</v>
      </c>
      <c r="X138" s="309">
        <f ca="1">IF(X$1&gt;$C$124,X$118,MIN(MAX(X$118,-SUM($D138:W138,$C138)),0))</f>
        <v>0</v>
      </c>
      <c r="Y138" s="309">
        <f ca="1">IF(Y$1&gt;$C$124,Y$118,MIN(MAX(Y$118,-SUM($D138:X138,$C138)),0))</f>
        <v>0</v>
      </c>
      <c r="Z138" s="309">
        <f ca="1">IF(Z$1&gt;$C$124,Z$118,MIN(MAX(Z$118,-SUM($D138:Y138,$C138)),0))</f>
        <v>0</v>
      </c>
      <c r="AA138" s="309">
        <f ca="1">IF(AA$1&gt;$C$124,AA$118,MIN(MAX(AA$118,-SUM($D138:Z138,$C138)),0))</f>
        <v>0</v>
      </c>
      <c r="AB138" s="309">
        <f ca="1">IF(AB$1&gt;$C$124,AB$118,MIN(MAX(AB$118,-SUM($D138:AA138,$C138)),0))</f>
        <v>0</v>
      </c>
      <c r="AC138" s="309">
        <f ca="1">IF(AC$1&gt;$C$124,AC$118,MIN(MAX(AC$118,-SUM($D138:AB138,$C138)),0))</f>
        <v>0</v>
      </c>
      <c r="AD138" s="309">
        <f ca="1">IF(AD$1&gt;$C$124,AD$118,MIN(MAX(AD$118,-SUM($D138:AC138,$C138)),0))</f>
        <v>0</v>
      </c>
      <c r="AE138" s="309">
        <f ca="1">IF(AE$1&gt;$C$124,AE$118,MIN(MAX(AE$118,-SUM($D138:AD138,$C138)),0))</f>
        <v>0</v>
      </c>
      <c r="AF138" s="309">
        <f ca="1">IF(AF$1&gt;$C$124,AF$118,MIN(MAX(AF$118,-SUM($D138:AE138,$C138)),0))</f>
        <v>0</v>
      </c>
      <c r="AG138" s="309">
        <f ca="1">IF(AG$1&gt;$C$124,AG$118,MIN(MAX(AG$118,-SUM($D138:AF138,$C138)),0))</f>
        <v>0</v>
      </c>
      <c r="AH138" s="309">
        <f ca="1">IF(AH$1&gt;$C$124,AH$118,MIN(MAX(AH$118,-SUM($D138:AG138,$C138)),0))</f>
        <v>0</v>
      </c>
      <c r="AI138" s="309">
        <f ca="1">IF(AI$1&gt;$C$124,AI$118,MIN(MAX(AI$118,-SUM($D138:AH138,$C138)),0))</f>
        <v>0</v>
      </c>
      <c r="AJ138" s="309">
        <f ca="1">IF(AJ$1&gt;$C$124,AJ$118,MIN(MAX(AJ$118,-SUM($D138:AI138,$C138)),0))</f>
        <v>0</v>
      </c>
      <c r="AK138" s="309">
        <f ca="1">IF(AK$1&gt;$C$124,AK$118,MIN(MAX(AK$118,-SUM($D138:AJ138,$C138)),0))</f>
        <v>0</v>
      </c>
      <c r="AL138" s="309">
        <f ca="1">IF(AL$1&gt;$C$124,AL$118,MIN(MAX(AL$118,-SUM($D138:AK138,$C138)),0))</f>
        <v>0</v>
      </c>
      <c r="AM138" s="309">
        <f ca="1">IF(AM$1&gt;$C$124,AM$118,MIN(MAX(AM$118,-SUM($D138:AL138,$C138)),0))</f>
        <v>0</v>
      </c>
      <c r="AN138" s="309">
        <f ca="1">IF(AN$1&gt;$C$124,AN$118,MIN(MAX(AN$118,-SUM($D138:AM138,$C138)),0))</f>
        <v>0</v>
      </c>
      <c r="AO138" s="309">
        <f ca="1">IF(AO$1&gt;$C$124,AO$118,MIN(MAX(AO$118,-SUM($D138:AN138,$C138)),0))</f>
        <v>0</v>
      </c>
      <c r="AP138" s="309">
        <f ca="1">IF(AP$1&gt;$C$124,AP$118,MIN(MAX(AP$118,-SUM($D138:AO138,$C138)),0))</f>
        <v>0</v>
      </c>
      <c r="AQ138" s="309">
        <f ca="1">IF(AQ$1&gt;$C$124,AQ$118,MIN(MAX(AQ$118,-SUM($D138:AP138,$C138)),0))</f>
        <v>0</v>
      </c>
      <c r="AR138" s="309">
        <f ca="1">IF(AR$1&gt;$C$124,AR$118,MIN(MAX(AR$118,-SUM($D138:AQ138,$C138)),0))</f>
        <v>0</v>
      </c>
      <c r="AS138" s="309">
        <f ca="1">IF(AS$1&gt;$C$124,AS$118,MIN(MAX(AS$118,-SUM($D138:AR138,$C138)),0))</f>
        <v>0</v>
      </c>
      <c r="AT138" s="309">
        <f ca="1">IF(AT$1&gt;$C$124,AT$118,MIN(MAX(AT$118,-SUM($D138:AS138,$C138)),0))</f>
        <v>0</v>
      </c>
      <c r="AU138" s="309">
        <f ca="1">IF(AU$1&gt;$C$124,AU$118,MIN(MAX(AU$118,-SUM($D138:AT138,$C138)),0))</f>
        <v>0</v>
      </c>
      <c r="AV138" s="309">
        <f ca="1">IF(AV$1&gt;$C$124,AV$118,MIN(MAX(AV$118,-SUM($D138:AU138,$C138)),0))</f>
        <v>-887.23508379999998</v>
      </c>
      <c r="AW138" s="309">
        <f ca="1">IF(AW$1&gt;$C$124,AW$118,MIN(MAX(AW$118,-SUM($D138:AV138,$C138)),0))</f>
        <v>-47.508769819999998</v>
      </c>
      <c r="AX138" s="309">
        <f ca="1">IF(AX$1&gt;$C$124,AX$118,MIN(MAX(AX$118,-SUM($D138:AW138,$C138)),0))</f>
        <v>-46.847717819999957</v>
      </c>
      <c r="AY138" s="309">
        <f ca="1">IF(AY$1&gt;$C$124,AY$118,MIN(MAX(AY$118,-SUM($D138:AX138,$C138)),0))</f>
        <v>-46.023457820000033</v>
      </c>
      <c r="AZ138" s="309">
        <f ca="1">IF(AZ$1&gt;$C$124,AZ$118,MIN(MAX(AZ$118,-SUM($D138:AY138,$C138)),0))</f>
        <v>-45.176454820000004</v>
      </c>
      <c r="BA138" s="309">
        <f ca="1">IF(BA$1&gt;$C$124,BA$118,MIN(MAX(BA$118,-SUM($D138:AZ138,$C138)),0))</f>
        <v>-44.260705819999998</v>
      </c>
      <c r="BB138" s="309">
        <f ca="1">IF(BB$1&gt;$C$124,BB$118,MIN(MAX(BB$118,-SUM($D138:BA138,$C138)),0))</f>
        <v>-43.623945819999989</v>
      </c>
      <c r="BC138" s="309">
        <f ca="1">IF(BC$1&gt;$C$124,BC$118,MIN(MAX(BC$118,-SUM($D138:BB138,$C138)),0))</f>
        <v>-40.761017819999978</v>
      </c>
      <c r="BD138" s="309">
        <f ca="1">IF(BD$1&gt;$C$124,BD$118,MIN(MAX(BD$118,-SUM($D138:BC138,$C138)),0))</f>
        <v>-36.285971820000043</v>
      </c>
      <c r="BE138" s="309">
        <f ca="1">IF(BE$1&gt;$C$124,BE$118,MIN(MAX(BE$118,-SUM($D138:BD138,$C138)),0))</f>
        <v>-30.541017819999979</v>
      </c>
      <c r="BF138" s="309">
        <f ca="1">IF(BF$1&gt;$C$124,BF$118,MIN(MAX(BF$118,-SUM($D138:BE138,$C138)),0))</f>
        <v>-27.678849819999996</v>
      </c>
      <c r="BG138" s="309">
        <f ca="1">IF(BG$1&gt;$C$124,BG$118,MIN(MAX(BG$118,-SUM($D138:BF138,$C138)),0))</f>
        <v>0</v>
      </c>
      <c r="BH138" s="309">
        <f ca="1">IF(BH$1&gt;$C$124,BH$118,MIN(MAX(BH$118,-SUM($D138:BG138,$C138)),0))</f>
        <v>0</v>
      </c>
      <c r="BI138" s="309">
        <f ca="1">IF(BI$1&gt;$C$124,BI$118,MIN(MAX(BI$118,-SUM($D138:BH138,$C138)),0))</f>
        <v>0</v>
      </c>
      <c r="BJ138" s="309">
        <f ca="1">IF(BJ$1&gt;$C$124,BJ$118,MIN(MAX(BJ$118,-SUM($D138:BI138,$C138)),0))</f>
        <v>0</v>
      </c>
      <c r="BK138" s="309">
        <f ca="1">IF(BK$1&gt;$C$124,BK$118,MIN(MAX(BK$118,-SUM($D138:BJ138,$C138)),0))</f>
        <v>0</v>
      </c>
      <c r="BL138" s="309">
        <f ca="1">IF(BL$1&gt;$C$124,BL$118,MIN(MAX(BL$118,-SUM($D138:BK138,$C138)),0))</f>
        <v>0</v>
      </c>
      <c r="BM138" s="309">
        <f ca="1">IF(BM$1&gt;$C$124,BM$118,MIN(MAX(BM$118,-SUM($D138:BL138,$C138)),0))</f>
        <v>0</v>
      </c>
      <c r="BN138" s="309">
        <f ca="1">IF(BN$1&gt;$C$124,BN$118,MIN(MAX(BN$118,-SUM($D138:BM138,$C138)),0))</f>
        <v>0</v>
      </c>
      <c r="BO138" s="309">
        <f ca="1">IF(BO$1&gt;$C$124,BO$118,MIN(MAX(BO$118,-SUM($D138:BN138,$C138)),0))</f>
        <v>0</v>
      </c>
      <c r="BP138" s="309">
        <f ca="1">IF(BP$1&gt;$C$124,BP$118,MIN(MAX(BP$118,-SUM($D138:BO138,$C138)),0))</f>
        <v>0</v>
      </c>
      <c r="BQ138" s="309">
        <f ca="1">IF(BQ$1&gt;$C$124,BQ$118,MIN(MAX(BQ$118,-SUM($D138:BP138,$C138)),0))</f>
        <v>0</v>
      </c>
      <c r="BR138" s="309">
        <f ca="1">IF(BR$1&gt;$C$124,BR$118,MIN(MAX(BR$118,-SUM($D138:BQ138,$C138)),0))</f>
        <v>0</v>
      </c>
      <c r="BS138" s="309">
        <f ca="1">IF(BS$1&gt;$C$124,BS$118,MIN(MAX(BS$118,-SUM($D138:BR138,$C138)),0))</f>
        <v>0</v>
      </c>
      <c r="BT138" s="309">
        <f ca="1">IF(BT$1&gt;$C$124,BT$118,MIN(MAX(BT$118,-SUM($D138:BS138,$C138)),0))</f>
        <v>0</v>
      </c>
      <c r="BU138" s="309">
        <f ca="1">IF(BU$1&gt;$C$124,BU$118,MIN(MAX(BU$118,-SUM($D138:BT138,$C138)),0))</f>
        <v>0</v>
      </c>
      <c r="BV138" s="309">
        <f ca="1">IF(BV$1&gt;$C$124,BV$118,MIN(MAX(BV$118,-SUM($D138:BU138,$C138)),0))</f>
        <v>0</v>
      </c>
      <c r="BW138" s="309">
        <f ca="1">IF(BW$1&gt;$C$124,BW$118,MIN(MAX(BW$118,-SUM($D138:BV138,$C138)),0))</f>
        <v>0</v>
      </c>
      <c r="BX138" s="309">
        <f ca="1">IF(BX$1&gt;$C$124,BX$118,MIN(MAX(BX$118,-SUM($D138:BW138,$C138)),0))</f>
        <v>0</v>
      </c>
      <c r="BY138" s="309">
        <f ca="1">IF(BY$1&gt;$C$124,BY$118,MIN(MAX(BY$118,-SUM($D138:BX138,$C138)),0))</f>
        <v>0</v>
      </c>
      <c r="BZ138" s="309">
        <f ca="1">IF(BZ$1&gt;$C$124,BZ$118,MIN(MAX(BZ$118,-SUM($D138:BY138,$C138)),0))</f>
        <v>0</v>
      </c>
      <c r="CA138" s="309">
        <f ca="1">IF(CA$1&gt;$C$124,CA$118,MIN(MAX(CA$118,-SUM($D138:BZ138,$C138)),0))</f>
        <v>0</v>
      </c>
      <c r="CB138" s="309">
        <f ca="1">IF(CB$1&gt;$C$124,CB$118,MIN(MAX(CB$118,-SUM($D138:CA138,$C138)),0))</f>
        <v>0</v>
      </c>
      <c r="CC138" s="309">
        <f ca="1">IF(CC$1&gt;$C$124,CC$118,MIN(MAX(CC$118,-SUM($D138:CB138,$C138)),0))</f>
        <v>0</v>
      </c>
      <c r="CD138" s="309">
        <f ca="1">IF(CD$1&gt;$C$124,CD$118,MIN(MAX(CD$118,-SUM($D138:CC138,$C138)),0))</f>
        <v>0</v>
      </c>
      <c r="CE138" s="309">
        <f ca="1">IF(CE$1&gt;$C$124,CE$118,MIN(MAX(CE$118,-SUM($D138:CD138,$C138)),0))</f>
        <v>0</v>
      </c>
      <c r="CF138" s="309">
        <f ca="1">IF(CF$1&gt;$C$124,CF$118,MIN(MAX(CF$118,-SUM($D138:CE138,$C138)),0))</f>
        <v>0</v>
      </c>
      <c r="CG138" s="309">
        <f ca="1">IF(CG$1&gt;$C$124,CG$118,MIN(MAX(CG$118,-SUM($D138:CF138,$C138)),0))</f>
        <v>0</v>
      </c>
      <c r="CH138" s="309">
        <f ca="1">IF(CH$1&gt;$C$124,CH$118,MIN(MAX(CH$118,-SUM($D138:CG138,$C138)),0))</f>
        <v>0</v>
      </c>
      <c r="CI138" s="309">
        <f ca="1">IF(CI$1&gt;$C$124,CI$118,MIN(MAX(CI$118,-SUM($D138:CH138,$C138)),0))</f>
        <v>0</v>
      </c>
      <c r="CJ138" s="309">
        <f ca="1">IF(CJ$1&gt;$C$124,CJ$118,MIN(MAX(CJ$118,-SUM($D138:CI138,$C138)),0))</f>
        <v>0</v>
      </c>
      <c r="CK138" s="309">
        <f ca="1">IF(CK$1&gt;$C$124,CK$118,MIN(MAX(CK$118,-SUM($D138:CJ138,$C138)),0))</f>
        <v>0</v>
      </c>
      <c r="CL138" s="309">
        <f ca="1">IF(CL$1&gt;$C$124,CL$118,MIN(MAX(CL$118,-SUM($D138:CK138,$C138)),0))</f>
        <v>0</v>
      </c>
      <c r="CM138" s="309">
        <f ca="1">IF(CM$1&gt;$C$124,CM$118,MIN(MAX(CM$118,-SUM($D138:CL138,$C138)),0))</f>
        <v>0</v>
      </c>
      <c r="CN138" s="309">
        <f ca="1">IF(CN$1&gt;$C$124,CN$118,MIN(MAX(CN$118,-SUM($D138:CM138,$C138)),0))</f>
        <v>0</v>
      </c>
      <c r="CO138" s="309">
        <f ca="1">IF(CO$1&gt;$C$124,CO$118,MIN(MAX(CO$118,-SUM($D138:CN138,$C138)),0))</f>
        <v>-887.23508379999998</v>
      </c>
    </row>
    <row r="139" spans="1:93" hidden="1" outlineLevel="1">
      <c r="B139">
        <v>7</v>
      </c>
      <c r="C139" s="61" cm="1">
        <f t="array" aca="1" ref="C139" ca="1">$C$121-INDEX($D$112:$CO$112,1,$B139-1)</f>
        <v>1351.772923</v>
      </c>
      <c r="D139" s="337">
        <v>0</v>
      </c>
      <c r="E139" s="309">
        <f ca="1">IF(E$1&gt;$C$124,E$118,MIN(MAX(E$118,-SUM($D139:D139,$C139)),0))</f>
        <v>0</v>
      </c>
      <c r="F139" s="309">
        <f ca="1">IF(F$1&gt;$C$124,F$118,MIN(MAX(F$118,-SUM($D139:E139,$C139)),0))</f>
        <v>0</v>
      </c>
      <c r="G139" s="309">
        <f ca="1">IF(G$1&gt;$C$124,G$118,MIN(MAX(G$118,-SUM($D139:F139,$C139)),0))</f>
        <v>0</v>
      </c>
      <c r="H139" s="309">
        <f ca="1">IF(H$1&gt;$C$124,H$118,MIN(MAX(H$118,-SUM($D139:G139,$C139)),0))</f>
        <v>0</v>
      </c>
      <c r="I139" s="309">
        <f ca="1">IF(I$1&gt;$C$124,I$118,MIN(MAX(I$118,-SUM($D139:H139,$C139)),0))</f>
        <v>0</v>
      </c>
      <c r="J139" s="309">
        <f ca="1">IF(J$1&gt;$C$124,J$118,MIN(MAX(J$118,-SUM($D139:I139,$C139)),0))</f>
        <v>0</v>
      </c>
      <c r="K139" s="309">
        <f ca="1">IF(K$1&gt;$C$124,K$118,MIN(MAX(K$118,-SUM($D139:J139,$C139)),0))</f>
        <v>0</v>
      </c>
      <c r="L139" s="309">
        <f ca="1">IF(L$1&gt;$C$124,L$118,MIN(MAX(L$118,-SUM($D139:K139,$C139)),0))</f>
        <v>0</v>
      </c>
      <c r="M139" s="309">
        <f ca="1">IF(M$1&gt;$C$124,M$118,MIN(MAX(M$118,-SUM($D139:L139,$C139)),0))</f>
        <v>0</v>
      </c>
      <c r="N139" s="309">
        <f ca="1">IF(N$1&gt;$C$124,N$118,MIN(MAX(N$118,-SUM($D139:M139,$C139)),0))</f>
        <v>0</v>
      </c>
      <c r="O139" s="309">
        <f ca="1">IF(O$1&gt;$C$124,O$118,MIN(MAX(O$118,-SUM($D139:N139,$C139)),0))</f>
        <v>0</v>
      </c>
      <c r="P139" s="309">
        <f ca="1">IF(P$1&gt;$C$124,P$118,MIN(MAX(P$118,-SUM($D139:O139,$C139)),0))</f>
        <v>0</v>
      </c>
      <c r="Q139" s="309">
        <f ca="1">IF(Q$1&gt;$C$124,Q$118,MIN(MAX(Q$118,-SUM($D139:P139,$C139)),0))</f>
        <v>0</v>
      </c>
      <c r="R139" s="309">
        <f ca="1">IF(R$1&gt;$C$124,R$118,MIN(MAX(R$118,-SUM($D139:Q139,$C139)),0))</f>
        <v>0</v>
      </c>
      <c r="S139" s="309">
        <f ca="1">IF(S$1&gt;$C$124,S$118,MIN(MAX(S$118,-SUM($D139:R139,$C139)),0))</f>
        <v>0</v>
      </c>
      <c r="T139" s="309">
        <f ca="1">IF(T$1&gt;$C$124,T$118,MIN(MAX(T$118,-SUM($D139:S139,$C139)),0))</f>
        <v>0</v>
      </c>
      <c r="U139" s="309">
        <f ca="1">IF(U$1&gt;$C$124,U$118,MIN(MAX(U$118,-SUM($D139:T139,$C139)),0))</f>
        <v>0</v>
      </c>
      <c r="V139" s="309">
        <f ca="1">IF(V$1&gt;$C$124,V$118,MIN(MAX(V$118,-SUM($D139:U139,$C139)),0))</f>
        <v>0</v>
      </c>
      <c r="W139" s="309">
        <f ca="1">IF(W$1&gt;$C$124,W$118,MIN(MAX(W$118,-SUM($D139:V139,$C139)),0))</f>
        <v>0</v>
      </c>
      <c r="X139" s="309">
        <f ca="1">IF(X$1&gt;$C$124,X$118,MIN(MAX(X$118,-SUM($D139:W139,$C139)),0))</f>
        <v>0</v>
      </c>
      <c r="Y139" s="309">
        <f ca="1">IF(Y$1&gt;$C$124,Y$118,MIN(MAX(Y$118,-SUM($D139:X139,$C139)),0))</f>
        <v>0</v>
      </c>
      <c r="Z139" s="309">
        <f ca="1">IF(Z$1&gt;$C$124,Z$118,MIN(MAX(Z$118,-SUM($D139:Y139,$C139)),0))</f>
        <v>0</v>
      </c>
      <c r="AA139" s="309">
        <f ca="1">IF(AA$1&gt;$C$124,AA$118,MIN(MAX(AA$118,-SUM($D139:Z139,$C139)),0))</f>
        <v>0</v>
      </c>
      <c r="AB139" s="309">
        <f ca="1">IF(AB$1&gt;$C$124,AB$118,MIN(MAX(AB$118,-SUM($D139:AA139,$C139)),0))</f>
        <v>0</v>
      </c>
      <c r="AC139" s="309">
        <f ca="1">IF(AC$1&gt;$C$124,AC$118,MIN(MAX(AC$118,-SUM($D139:AB139,$C139)),0))</f>
        <v>0</v>
      </c>
      <c r="AD139" s="309">
        <f ca="1">IF(AD$1&gt;$C$124,AD$118,MIN(MAX(AD$118,-SUM($D139:AC139,$C139)),0))</f>
        <v>0</v>
      </c>
      <c r="AE139" s="309">
        <f ca="1">IF(AE$1&gt;$C$124,AE$118,MIN(MAX(AE$118,-SUM($D139:AD139,$C139)),0))</f>
        <v>0</v>
      </c>
      <c r="AF139" s="309">
        <f ca="1">IF(AF$1&gt;$C$124,AF$118,MIN(MAX(AF$118,-SUM($D139:AE139,$C139)),0))</f>
        <v>0</v>
      </c>
      <c r="AG139" s="309">
        <f ca="1">IF(AG$1&gt;$C$124,AG$118,MIN(MAX(AG$118,-SUM($D139:AF139,$C139)),0))</f>
        <v>0</v>
      </c>
      <c r="AH139" s="309">
        <f ca="1">IF(AH$1&gt;$C$124,AH$118,MIN(MAX(AH$118,-SUM($D139:AG139,$C139)),0))</f>
        <v>0</v>
      </c>
      <c r="AI139" s="309">
        <f ca="1">IF(AI$1&gt;$C$124,AI$118,MIN(MAX(AI$118,-SUM($D139:AH139,$C139)),0))</f>
        <v>0</v>
      </c>
      <c r="AJ139" s="309">
        <f ca="1">IF(AJ$1&gt;$C$124,AJ$118,MIN(MAX(AJ$118,-SUM($D139:AI139,$C139)),0))</f>
        <v>0</v>
      </c>
      <c r="AK139" s="309">
        <f ca="1">IF(AK$1&gt;$C$124,AK$118,MIN(MAX(AK$118,-SUM($D139:AJ139,$C139)),0))</f>
        <v>0</v>
      </c>
      <c r="AL139" s="309">
        <f ca="1">IF(AL$1&gt;$C$124,AL$118,MIN(MAX(AL$118,-SUM($D139:AK139,$C139)),0))</f>
        <v>0</v>
      </c>
      <c r="AM139" s="309">
        <f ca="1">IF(AM$1&gt;$C$124,AM$118,MIN(MAX(AM$118,-SUM($D139:AL139,$C139)),0))</f>
        <v>0</v>
      </c>
      <c r="AN139" s="309">
        <f ca="1">IF(AN$1&gt;$C$124,AN$118,MIN(MAX(AN$118,-SUM($D139:AM139,$C139)),0))</f>
        <v>0</v>
      </c>
      <c r="AO139" s="309">
        <f ca="1">IF(AO$1&gt;$C$124,AO$118,MIN(MAX(AO$118,-SUM($D139:AN139,$C139)),0))</f>
        <v>0</v>
      </c>
      <c r="AP139" s="309">
        <f ca="1">IF(AP$1&gt;$C$124,AP$118,MIN(MAX(AP$118,-SUM($D139:AO139,$C139)),0))</f>
        <v>0</v>
      </c>
      <c r="AQ139" s="309">
        <f ca="1">IF(AQ$1&gt;$C$124,AQ$118,MIN(MAX(AQ$118,-SUM($D139:AP139,$C139)),0))</f>
        <v>0</v>
      </c>
      <c r="AR139" s="309">
        <f ca="1">IF(AR$1&gt;$C$124,AR$118,MIN(MAX(AR$118,-SUM($D139:AQ139,$C139)),0))</f>
        <v>0</v>
      </c>
      <c r="AS139" s="309">
        <f ca="1">IF(AS$1&gt;$C$124,AS$118,MIN(MAX(AS$118,-SUM($D139:AR139,$C139)),0))</f>
        <v>0</v>
      </c>
      <c r="AT139" s="309">
        <f ca="1">IF(AT$1&gt;$C$124,AT$118,MIN(MAX(AT$118,-SUM($D139:AS139,$C139)),0))</f>
        <v>0</v>
      </c>
      <c r="AU139" s="309">
        <f ca="1">IF(AU$1&gt;$C$124,AU$118,MIN(MAX(AU$118,-SUM($D139:AT139,$C139)),0))</f>
        <v>0</v>
      </c>
      <c r="AV139" s="309">
        <f ca="1">IF(AV$1&gt;$C$124,AV$118,MIN(MAX(AV$118,-SUM($D139:AU139,$C139)),0))</f>
        <v>-887.23508379999998</v>
      </c>
      <c r="AW139" s="309">
        <f ca="1">IF(AW$1&gt;$C$124,AW$118,MIN(MAX(AW$118,-SUM($D139:AV139,$C139)),0))</f>
        <v>-47.508769819999998</v>
      </c>
      <c r="AX139" s="309">
        <f ca="1">IF(AX$1&gt;$C$124,AX$118,MIN(MAX(AX$118,-SUM($D139:AW139,$C139)),0))</f>
        <v>-46.847717819999957</v>
      </c>
      <c r="AY139" s="309">
        <f ca="1">IF(AY$1&gt;$C$124,AY$118,MIN(MAX(AY$118,-SUM($D139:AX139,$C139)),0))</f>
        <v>-46.023457820000033</v>
      </c>
      <c r="AZ139" s="309">
        <f ca="1">IF(AZ$1&gt;$C$124,AZ$118,MIN(MAX(AZ$118,-SUM($D139:AY139,$C139)),0))</f>
        <v>-45.176454820000004</v>
      </c>
      <c r="BA139" s="309">
        <f ca="1">IF(BA$1&gt;$C$124,BA$118,MIN(MAX(BA$118,-SUM($D139:AZ139,$C139)),0))</f>
        <v>-44.260705819999998</v>
      </c>
      <c r="BB139" s="309">
        <f ca="1">IF(BB$1&gt;$C$124,BB$118,MIN(MAX(BB$118,-SUM($D139:BA139,$C139)),0))</f>
        <v>-43.623945819999989</v>
      </c>
      <c r="BC139" s="309">
        <f ca="1">IF(BC$1&gt;$C$124,BC$118,MIN(MAX(BC$118,-SUM($D139:BB139,$C139)),0))</f>
        <v>-40.761017819999978</v>
      </c>
      <c r="BD139" s="309">
        <f ca="1">IF(BD$1&gt;$C$124,BD$118,MIN(MAX(BD$118,-SUM($D139:BC139,$C139)),0))</f>
        <v>-36.285971820000043</v>
      </c>
      <c r="BE139" s="309">
        <f ca="1">IF(BE$1&gt;$C$124,BE$118,MIN(MAX(BE$118,-SUM($D139:BD139,$C139)),0))</f>
        <v>-30.541017819999979</v>
      </c>
      <c r="BF139" s="309">
        <f ca="1">IF(BF$1&gt;$C$124,BF$118,MIN(MAX(BF$118,-SUM($D139:BE139,$C139)),0))</f>
        <v>-27.678849819999996</v>
      </c>
      <c r="BG139" s="309">
        <f ca="1">IF(BG$1&gt;$C$124,BG$118,MIN(MAX(BG$118,-SUM($D139:BF139,$C139)),0))</f>
        <v>0</v>
      </c>
      <c r="BH139" s="309">
        <f ca="1">IF(BH$1&gt;$C$124,BH$118,MIN(MAX(BH$118,-SUM($D139:BG139,$C139)),0))</f>
        <v>0</v>
      </c>
      <c r="BI139" s="309">
        <f ca="1">IF(BI$1&gt;$C$124,BI$118,MIN(MAX(BI$118,-SUM($D139:BH139,$C139)),0))</f>
        <v>0</v>
      </c>
      <c r="BJ139" s="309">
        <f ca="1">IF(BJ$1&gt;$C$124,BJ$118,MIN(MAX(BJ$118,-SUM($D139:BI139,$C139)),0))</f>
        <v>0</v>
      </c>
      <c r="BK139" s="309">
        <f ca="1">IF(BK$1&gt;$C$124,BK$118,MIN(MAX(BK$118,-SUM($D139:BJ139,$C139)),0))</f>
        <v>0</v>
      </c>
      <c r="BL139" s="309">
        <f ca="1">IF(BL$1&gt;$C$124,BL$118,MIN(MAX(BL$118,-SUM($D139:BK139,$C139)),0))</f>
        <v>0</v>
      </c>
      <c r="BM139" s="309">
        <f ca="1">IF(BM$1&gt;$C$124,BM$118,MIN(MAX(BM$118,-SUM($D139:BL139,$C139)),0))</f>
        <v>0</v>
      </c>
      <c r="BN139" s="309">
        <f ca="1">IF(BN$1&gt;$C$124,BN$118,MIN(MAX(BN$118,-SUM($D139:BM139,$C139)),0))</f>
        <v>0</v>
      </c>
      <c r="BO139" s="309">
        <f ca="1">IF(BO$1&gt;$C$124,BO$118,MIN(MAX(BO$118,-SUM($D139:BN139,$C139)),0))</f>
        <v>0</v>
      </c>
      <c r="BP139" s="309">
        <f ca="1">IF(BP$1&gt;$C$124,BP$118,MIN(MAX(BP$118,-SUM($D139:BO139,$C139)),0))</f>
        <v>0</v>
      </c>
      <c r="BQ139" s="309">
        <f ca="1">IF(BQ$1&gt;$C$124,BQ$118,MIN(MAX(BQ$118,-SUM($D139:BP139,$C139)),0))</f>
        <v>0</v>
      </c>
      <c r="BR139" s="309">
        <f ca="1">IF(BR$1&gt;$C$124,BR$118,MIN(MAX(BR$118,-SUM($D139:BQ139,$C139)),0))</f>
        <v>0</v>
      </c>
      <c r="BS139" s="309">
        <f ca="1">IF(BS$1&gt;$C$124,BS$118,MIN(MAX(BS$118,-SUM($D139:BR139,$C139)),0))</f>
        <v>0</v>
      </c>
      <c r="BT139" s="309">
        <f ca="1">IF(BT$1&gt;$C$124,BT$118,MIN(MAX(BT$118,-SUM($D139:BS139,$C139)),0))</f>
        <v>0</v>
      </c>
      <c r="BU139" s="309">
        <f ca="1">IF(BU$1&gt;$C$124,BU$118,MIN(MAX(BU$118,-SUM($D139:BT139,$C139)),0))</f>
        <v>0</v>
      </c>
      <c r="BV139" s="309">
        <f ca="1">IF(BV$1&gt;$C$124,BV$118,MIN(MAX(BV$118,-SUM($D139:BU139,$C139)),0))</f>
        <v>0</v>
      </c>
      <c r="BW139" s="309">
        <f ca="1">IF(BW$1&gt;$C$124,BW$118,MIN(MAX(BW$118,-SUM($D139:BV139,$C139)),0))</f>
        <v>0</v>
      </c>
      <c r="BX139" s="309">
        <f ca="1">IF(BX$1&gt;$C$124,BX$118,MIN(MAX(BX$118,-SUM($D139:BW139,$C139)),0))</f>
        <v>0</v>
      </c>
      <c r="BY139" s="309">
        <f ca="1">IF(BY$1&gt;$C$124,BY$118,MIN(MAX(BY$118,-SUM($D139:BX139,$C139)),0))</f>
        <v>0</v>
      </c>
      <c r="BZ139" s="309">
        <f ca="1">IF(BZ$1&gt;$C$124,BZ$118,MIN(MAX(BZ$118,-SUM($D139:BY139,$C139)),0))</f>
        <v>0</v>
      </c>
      <c r="CA139" s="309">
        <f ca="1">IF(CA$1&gt;$C$124,CA$118,MIN(MAX(CA$118,-SUM($D139:BZ139,$C139)),0))</f>
        <v>0</v>
      </c>
      <c r="CB139" s="309">
        <f ca="1">IF(CB$1&gt;$C$124,CB$118,MIN(MAX(CB$118,-SUM($D139:CA139,$C139)),0))</f>
        <v>0</v>
      </c>
      <c r="CC139" s="309">
        <f ca="1">IF(CC$1&gt;$C$124,CC$118,MIN(MAX(CC$118,-SUM($D139:CB139,$C139)),0))</f>
        <v>0</v>
      </c>
      <c r="CD139" s="309">
        <f ca="1">IF(CD$1&gt;$C$124,CD$118,MIN(MAX(CD$118,-SUM($D139:CC139,$C139)),0))</f>
        <v>0</v>
      </c>
      <c r="CE139" s="309">
        <f ca="1">IF(CE$1&gt;$C$124,CE$118,MIN(MAX(CE$118,-SUM($D139:CD139,$C139)),0))</f>
        <v>0</v>
      </c>
      <c r="CF139" s="309">
        <f ca="1">IF(CF$1&gt;$C$124,CF$118,MIN(MAX(CF$118,-SUM($D139:CE139,$C139)),0))</f>
        <v>0</v>
      </c>
      <c r="CG139" s="309">
        <f ca="1">IF(CG$1&gt;$C$124,CG$118,MIN(MAX(CG$118,-SUM($D139:CF139,$C139)),0))</f>
        <v>0</v>
      </c>
      <c r="CH139" s="309">
        <f ca="1">IF(CH$1&gt;$C$124,CH$118,MIN(MAX(CH$118,-SUM($D139:CG139,$C139)),0))</f>
        <v>0</v>
      </c>
      <c r="CI139" s="309">
        <f ca="1">IF(CI$1&gt;$C$124,CI$118,MIN(MAX(CI$118,-SUM($D139:CH139,$C139)),0))</f>
        <v>0</v>
      </c>
      <c r="CJ139" s="309">
        <f ca="1">IF(CJ$1&gt;$C$124,CJ$118,MIN(MAX(CJ$118,-SUM($D139:CI139,$C139)),0))</f>
        <v>0</v>
      </c>
      <c r="CK139" s="309">
        <f ca="1">IF(CK$1&gt;$C$124,CK$118,MIN(MAX(CK$118,-SUM($D139:CJ139,$C139)),0))</f>
        <v>0</v>
      </c>
      <c r="CL139" s="309">
        <f ca="1">IF(CL$1&gt;$C$124,CL$118,MIN(MAX(CL$118,-SUM($D139:CK139,$C139)),0))</f>
        <v>0</v>
      </c>
      <c r="CM139" s="309">
        <f ca="1">IF(CM$1&gt;$C$124,CM$118,MIN(MAX(CM$118,-SUM($D139:CL139,$C139)),0))</f>
        <v>0</v>
      </c>
      <c r="CN139" s="309">
        <f ca="1">IF(CN$1&gt;$C$124,CN$118,MIN(MAX(CN$118,-SUM($D139:CM139,$C139)),0))</f>
        <v>0</v>
      </c>
      <c r="CO139" s="309">
        <f ca="1">IF(CO$1&gt;$C$124,CO$118,MIN(MAX(CO$118,-SUM($D139:CN139,$C139)),0))</f>
        <v>-887.23508379999998</v>
      </c>
    </row>
    <row r="140" spans="1:93" hidden="1" outlineLevel="1">
      <c r="B140">
        <v>8</v>
      </c>
      <c r="C140" s="61" cm="1">
        <f t="array" aca="1" ref="C140" ca="1">$C$121-INDEX($D$112:$CO$112,1,$B140-1)</f>
        <v>1344.759744</v>
      </c>
      <c r="D140" s="337">
        <v>0</v>
      </c>
      <c r="E140" s="309">
        <f ca="1">IF(E$1&gt;$C$124,E$118,MIN(MAX(E$118,-SUM($D140:D140,$C140)),0))</f>
        <v>0</v>
      </c>
      <c r="F140" s="309">
        <f ca="1">IF(F$1&gt;$C$124,F$118,MIN(MAX(F$118,-SUM($D140:E140,$C140)),0))</f>
        <v>0</v>
      </c>
      <c r="G140" s="309">
        <f ca="1">IF(G$1&gt;$C$124,G$118,MIN(MAX(G$118,-SUM($D140:F140,$C140)),0))</f>
        <v>0</v>
      </c>
      <c r="H140" s="309">
        <f ca="1">IF(H$1&gt;$C$124,H$118,MIN(MAX(H$118,-SUM($D140:G140,$C140)),0))</f>
        <v>0</v>
      </c>
      <c r="I140" s="309">
        <f ca="1">IF(I$1&gt;$C$124,I$118,MIN(MAX(I$118,-SUM($D140:H140,$C140)),0))</f>
        <v>0</v>
      </c>
      <c r="J140" s="309">
        <f ca="1">IF(J$1&gt;$C$124,J$118,MIN(MAX(J$118,-SUM($D140:I140,$C140)),0))</f>
        <v>0</v>
      </c>
      <c r="K140" s="309">
        <f ca="1">IF(K$1&gt;$C$124,K$118,MIN(MAX(K$118,-SUM($D140:J140,$C140)),0))</f>
        <v>0</v>
      </c>
      <c r="L140" s="309">
        <f ca="1">IF(L$1&gt;$C$124,L$118,MIN(MAX(L$118,-SUM($D140:K140,$C140)),0))</f>
        <v>0</v>
      </c>
      <c r="M140" s="309">
        <f ca="1">IF(M$1&gt;$C$124,M$118,MIN(MAX(M$118,-SUM($D140:L140,$C140)),0))</f>
        <v>0</v>
      </c>
      <c r="N140" s="309">
        <f ca="1">IF(N$1&gt;$C$124,N$118,MIN(MAX(N$118,-SUM($D140:M140,$C140)),0))</f>
        <v>0</v>
      </c>
      <c r="O140" s="309">
        <f ca="1">IF(O$1&gt;$C$124,O$118,MIN(MAX(O$118,-SUM($D140:N140,$C140)),0))</f>
        <v>0</v>
      </c>
      <c r="P140" s="309">
        <f ca="1">IF(P$1&gt;$C$124,P$118,MIN(MAX(P$118,-SUM($D140:O140,$C140)),0))</f>
        <v>0</v>
      </c>
      <c r="Q140" s="309">
        <f ca="1">IF(Q$1&gt;$C$124,Q$118,MIN(MAX(Q$118,-SUM($D140:P140,$C140)),0))</f>
        <v>0</v>
      </c>
      <c r="R140" s="309">
        <f ca="1">IF(R$1&gt;$C$124,R$118,MIN(MAX(R$118,-SUM($D140:Q140,$C140)),0))</f>
        <v>0</v>
      </c>
      <c r="S140" s="309">
        <f ca="1">IF(S$1&gt;$C$124,S$118,MIN(MAX(S$118,-SUM($D140:R140,$C140)),0))</f>
        <v>0</v>
      </c>
      <c r="T140" s="309">
        <f ca="1">IF(T$1&gt;$C$124,T$118,MIN(MAX(T$118,-SUM($D140:S140,$C140)),0))</f>
        <v>0</v>
      </c>
      <c r="U140" s="309">
        <f ca="1">IF(U$1&gt;$C$124,U$118,MIN(MAX(U$118,-SUM($D140:T140,$C140)),0))</f>
        <v>0</v>
      </c>
      <c r="V140" s="309">
        <f ca="1">IF(V$1&gt;$C$124,V$118,MIN(MAX(V$118,-SUM($D140:U140,$C140)),0))</f>
        <v>0</v>
      </c>
      <c r="W140" s="309">
        <f ca="1">IF(W$1&gt;$C$124,W$118,MIN(MAX(W$118,-SUM($D140:V140,$C140)),0))</f>
        <v>0</v>
      </c>
      <c r="X140" s="309">
        <f ca="1">IF(X$1&gt;$C$124,X$118,MIN(MAX(X$118,-SUM($D140:W140,$C140)),0))</f>
        <v>0</v>
      </c>
      <c r="Y140" s="309">
        <f ca="1">IF(Y$1&gt;$C$124,Y$118,MIN(MAX(Y$118,-SUM($D140:X140,$C140)),0))</f>
        <v>0</v>
      </c>
      <c r="Z140" s="309">
        <f ca="1">IF(Z$1&gt;$C$124,Z$118,MIN(MAX(Z$118,-SUM($D140:Y140,$C140)),0))</f>
        <v>0</v>
      </c>
      <c r="AA140" s="309">
        <f ca="1">IF(AA$1&gt;$C$124,AA$118,MIN(MAX(AA$118,-SUM($D140:Z140,$C140)),0))</f>
        <v>0</v>
      </c>
      <c r="AB140" s="309">
        <f ca="1">IF(AB$1&gt;$C$124,AB$118,MIN(MAX(AB$118,-SUM($D140:AA140,$C140)),0))</f>
        <v>0</v>
      </c>
      <c r="AC140" s="309">
        <f ca="1">IF(AC$1&gt;$C$124,AC$118,MIN(MAX(AC$118,-SUM($D140:AB140,$C140)),0))</f>
        <v>0</v>
      </c>
      <c r="AD140" s="309">
        <f ca="1">IF(AD$1&gt;$C$124,AD$118,MIN(MAX(AD$118,-SUM($D140:AC140,$C140)),0))</f>
        <v>0</v>
      </c>
      <c r="AE140" s="309">
        <f ca="1">IF(AE$1&gt;$C$124,AE$118,MIN(MAX(AE$118,-SUM($D140:AD140,$C140)),0))</f>
        <v>0</v>
      </c>
      <c r="AF140" s="309">
        <f ca="1">IF(AF$1&gt;$C$124,AF$118,MIN(MAX(AF$118,-SUM($D140:AE140,$C140)),0))</f>
        <v>0</v>
      </c>
      <c r="AG140" s="309">
        <f ca="1">IF(AG$1&gt;$C$124,AG$118,MIN(MAX(AG$118,-SUM($D140:AF140,$C140)),0))</f>
        <v>0</v>
      </c>
      <c r="AH140" s="309">
        <f ca="1">IF(AH$1&gt;$C$124,AH$118,MIN(MAX(AH$118,-SUM($D140:AG140,$C140)),0))</f>
        <v>0</v>
      </c>
      <c r="AI140" s="309">
        <f ca="1">IF(AI$1&gt;$C$124,AI$118,MIN(MAX(AI$118,-SUM($D140:AH140,$C140)),0))</f>
        <v>0</v>
      </c>
      <c r="AJ140" s="309">
        <f ca="1">IF(AJ$1&gt;$C$124,AJ$118,MIN(MAX(AJ$118,-SUM($D140:AI140,$C140)),0))</f>
        <v>0</v>
      </c>
      <c r="AK140" s="309">
        <f ca="1">IF(AK$1&gt;$C$124,AK$118,MIN(MAX(AK$118,-SUM($D140:AJ140,$C140)),0))</f>
        <v>0</v>
      </c>
      <c r="AL140" s="309">
        <f ca="1">IF(AL$1&gt;$C$124,AL$118,MIN(MAX(AL$118,-SUM($D140:AK140,$C140)),0))</f>
        <v>0</v>
      </c>
      <c r="AM140" s="309">
        <f ca="1">IF(AM$1&gt;$C$124,AM$118,MIN(MAX(AM$118,-SUM($D140:AL140,$C140)),0))</f>
        <v>0</v>
      </c>
      <c r="AN140" s="309">
        <f ca="1">IF(AN$1&gt;$C$124,AN$118,MIN(MAX(AN$118,-SUM($D140:AM140,$C140)),0))</f>
        <v>0</v>
      </c>
      <c r="AO140" s="309">
        <f ca="1">IF(AO$1&gt;$C$124,AO$118,MIN(MAX(AO$118,-SUM($D140:AN140,$C140)),0))</f>
        <v>0</v>
      </c>
      <c r="AP140" s="309">
        <f ca="1">IF(AP$1&gt;$C$124,AP$118,MIN(MAX(AP$118,-SUM($D140:AO140,$C140)),0))</f>
        <v>0</v>
      </c>
      <c r="AQ140" s="309">
        <f ca="1">IF(AQ$1&gt;$C$124,AQ$118,MIN(MAX(AQ$118,-SUM($D140:AP140,$C140)),0))</f>
        <v>0</v>
      </c>
      <c r="AR140" s="309">
        <f ca="1">IF(AR$1&gt;$C$124,AR$118,MIN(MAX(AR$118,-SUM($D140:AQ140,$C140)),0))</f>
        <v>0</v>
      </c>
      <c r="AS140" s="309">
        <f ca="1">IF(AS$1&gt;$C$124,AS$118,MIN(MAX(AS$118,-SUM($D140:AR140,$C140)),0))</f>
        <v>0</v>
      </c>
      <c r="AT140" s="309">
        <f ca="1">IF(AT$1&gt;$C$124,AT$118,MIN(MAX(AT$118,-SUM($D140:AS140,$C140)),0))</f>
        <v>0</v>
      </c>
      <c r="AU140" s="309">
        <f ca="1">IF(AU$1&gt;$C$124,AU$118,MIN(MAX(AU$118,-SUM($D140:AT140,$C140)),0))</f>
        <v>0</v>
      </c>
      <c r="AV140" s="309">
        <f ca="1">IF(AV$1&gt;$C$124,AV$118,MIN(MAX(AV$118,-SUM($D140:AU140,$C140)),0))</f>
        <v>-887.23508379999998</v>
      </c>
      <c r="AW140" s="309">
        <f ca="1">IF(AW$1&gt;$C$124,AW$118,MIN(MAX(AW$118,-SUM($D140:AV140,$C140)),0))</f>
        <v>-47.508769819999998</v>
      </c>
      <c r="AX140" s="309">
        <f ca="1">IF(AX$1&gt;$C$124,AX$118,MIN(MAX(AX$118,-SUM($D140:AW140,$C140)),0))</f>
        <v>-46.847717819999957</v>
      </c>
      <c r="AY140" s="309">
        <f ca="1">IF(AY$1&gt;$C$124,AY$118,MIN(MAX(AY$118,-SUM($D140:AX140,$C140)),0))</f>
        <v>-46.023457820000033</v>
      </c>
      <c r="AZ140" s="309">
        <f ca="1">IF(AZ$1&gt;$C$124,AZ$118,MIN(MAX(AZ$118,-SUM($D140:AY140,$C140)),0))</f>
        <v>-45.176454820000004</v>
      </c>
      <c r="BA140" s="309">
        <f ca="1">IF(BA$1&gt;$C$124,BA$118,MIN(MAX(BA$118,-SUM($D140:AZ140,$C140)),0))</f>
        <v>-44.260705819999998</v>
      </c>
      <c r="BB140" s="309">
        <f ca="1">IF(BB$1&gt;$C$124,BB$118,MIN(MAX(BB$118,-SUM($D140:BA140,$C140)),0))</f>
        <v>-43.623945819999989</v>
      </c>
      <c r="BC140" s="309">
        <f ca="1">IF(BC$1&gt;$C$124,BC$118,MIN(MAX(BC$118,-SUM($D140:BB140,$C140)),0))</f>
        <v>-40.761017819999978</v>
      </c>
      <c r="BD140" s="309">
        <f ca="1">IF(BD$1&gt;$C$124,BD$118,MIN(MAX(BD$118,-SUM($D140:BC140,$C140)),0))</f>
        <v>-36.285971820000043</v>
      </c>
      <c r="BE140" s="309">
        <f ca="1">IF(BE$1&gt;$C$124,BE$118,MIN(MAX(BE$118,-SUM($D140:BD140,$C140)),0))</f>
        <v>-30.541017819999979</v>
      </c>
      <c r="BF140" s="309">
        <f ca="1">IF(BF$1&gt;$C$124,BF$118,MIN(MAX(BF$118,-SUM($D140:BE140,$C140)),0))</f>
        <v>-27.678849819999996</v>
      </c>
      <c r="BG140" s="309">
        <f ca="1">IF(BG$1&gt;$C$124,BG$118,MIN(MAX(BG$118,-SUM($D140:BF140,$C140)),0))</f>
        <v>0</v>
      </c>
      <c r="BH140" s="309">
        <f ca="1">IF(BH$1&gt;$C$124,BH$118,MIN(MAX(BH$118,-SUM($D140:BG140,$C140)),0))</f>
        <v>0</v>
      </c>
      <c r="BI140" s="309">
        <f ca="1">IF(BI$1&gt;$C$124,BI$118,MIN(MAX(BI$118,-SUM($D140:BH140,$C140)),0))</f>
        <v>0</v>
      </c>
      <c r="BJ140" s="309">
        <f ca="1">IF(BJ$1&gt;$C$124,BJ$118,MIN(MAX(BJ$118,-SUM($D140:BI140,$C140)),0))</f>
        <v>0</v>
      </c>
      <c r="BK140" s="309">
        <f ca="1">IF(BK$1&gt;$C$124,BK$118,MIN(MAX(BK$118,-SUM($D140:BJ140,$C140)),0))</f>
        <v>0</v>
      </c>
      <c r="BL140" s="309">
        <f ca="1">IF(BL$1&gt;$C$124,BL$118,MIN(MAX(BL$118,-SUM($D140:BK140,$C140)),0))</f>
        <v>0</v>
      </c>
      <c r="BM140" s="309">
        <f ca="1">IF(BM$1&gt;$C$124,BM$118,MIN(MAX(BM$118,-SUM($D140:BL140,$C140)),0))</f>
        <v>0</v>
      </c>
      <c r="BN140" s="309">
        <f ca="1">IF(BN$1&gt;$C$124,BN$118,MIN(MAX(BN$118,-SUM($D140:BM140,$C140)),0))</f>
        <v>0</v>
      </c>
      <c r="BO140" s="309">
        <f ca="1">IF(BO$1&gt;$C$124,BO$118,MIN(MAX(BO$118,-SUM($D140:BN140,$C140)),0))</f>
        <v>0</v>
      </c>
      <c r="BP140" s="309">
        <f ca="1">IF(BP$1&gt;$C$124,BP$118,MIN(MAX(BP$118,-SUM($D140:BO140,$C140)),0))</f>
        <v>0</v>
      </c>
      <c r="BQ140" s="309">
        <f ca="1">IF(BQ$1&gt;$C$124,BQ$118,MIN(MAX(BQ$118,-SUM($D140:BP140,$C140)),0))</f>
        <v>0</v>
      </c>
      <c r="BR140" s="309">
        <f ca="1">IF(BR$1&gt;$C$124,BR$118,MIN(MAX(BR$118,-SUM($D140:BQ140,$C140)),0))</f>
        <v>0</v>
      </c>
      <c r="BS140" s="309">
        <f ca="1">IF(BS$1&gt;$C$124,BS$118,MIN(MAX(BS$118,-SUM($D140:BR140,$C140)),0))</f>
        <v>0</v>
      </c>
      <c r="BT140" s="309">
        <f ca="1">IF(BT$1&gt;$C$124,BT$118,MIN(MAX(BT$118,-SUM($D140:BS140,$C140)),0))</f>
        <v>0</v>
      </c>
      <c r="BU140" s="309">
        <f ca="1">IF(BU$1&gt;$C$124,BU$118,MIN(MAX(BU$118,-SUM($D140:BT140,$C140)),0))</f>
        <v>0</v>
      </c>
      <c r="BV140" s="309">
        <f ca="1">IF(BV$1&gt;$C$124,BV$118,MIN(MAX(BV$118,-SUM($D140:BU140,$C140)),0))</f>
        <v>0</v>
      </c>
      <c r="BW140" s="309">
        <f ca="1">IF(BW$1&gt;$C$124,BW$118,MIN(MAX(BW$118,-SUM($D140:BV140,$C140)),0))</f>
        <v>0</v>
      </c>
      <c r="BX140" s="309">
        <f ca="1">IF(BX$1&gt;$C$124,BX$118,MIN(MAX(BX$118,-SUM($D140:BW140,$C140)),0))</f>
        <v>0</v>
      </c>
      <c r="BY140" s="309">
        <f ca="1">IF(BY$1&gt;$C$124,BY$118,MIN(MAX(BY$118,-SUM($D140:BX140,$C140)),0))</f>
        <v>0</v>
      </c>
      <c r="BZ140" s="309">
        <f ca="1">IF(BZ$1&gt;$C$124,BZ$118,MIN(MAX(BZ$118,-SUM($D140:BY140,$C140)),0))</f>
        <v>0</v>
      </c>
      <c r="CA140" s="309">
        <f ca="1">IF(CA$1&gt;$C$124,CA$118,MIN(MAX(CA$118,-SUM($D140:BZ140,$C140)),0))</f>
        <v>0</v>
      </c>
      <c r="CB140" s="309">
        <f ca="1">IF(CB$1&gt;$C$124,CB$118,MIN(MAX(CB$118,-SUM($D140:CA140,$C140)),0))</f>
        <v>0</v>
      </c>
      <c r="CC140" s="309">
        <f ca="1">IF(CC$1&gt;$C$124,CC$118,MIN(MAX(CC$118,-SUM($D140:CB140,$C140)),0))</f>
        <v>0</v>
      </c>
      <c r="CD140" s="309">
        <f ca="1">IF(CD$1&gt;$C$124,CD$118,MIN(MAX(CD$118,-SUM($D140:CC140,$C140)),0))</f>
        <v>0</v>
      </c>
      <c r="CE140" s="309">
        <f ca="1">IF(CE$1&gt;$C$124,CE$118,MIN(MAX(CE$118,-SUM($D140:CD140,$C140)),0))</f>
        <v>0</v>
      </c>
      <c r="CF140" s="309">
        <f ca="1">IF(CF$1&gt;$C$124,CF$118,MIN(MAX(CF$118,-SUM($D140:CE140,$C140)),0))</f>
        <v>0</v>
      </c>
      <c r="CG140" s="309">
        <f ca="1">IF(CG$1&gt;$C$124,CG$118,MIN(MAX(CG$118,-SUM($D140:CF140,$C140)),0))</f>
        <v>0</v>
      </c>
      <c r="CH140" s="309">
        <f ca="1">IF(CH$1&gt;$C$124,CH$118,MIN(MAX(CH$118,-SUM($D140:CG140,$C140)),0))</f>
        <v>0</v>
      </c>
      <c r="CI140" s="309">
        <f ca="1">IF(CI$1&gt;$C$124,CI$118,MIN(MAX(CI$118,-SUM($D140:CH140,$C140)),0))</f>
        <v>0</v>
      </c>
      <c r="CJ140" s="309">
        <f ca="1">IF(CJ$1&gt;$C$124,CJ$118,MIN(MAX(CJ$118,-SUM($D140:CI140,$C140)),0))</f>
        <v>0</v>
      </c>
      <c r="CK140" s="309">
        <f ca="1">IF(CK$1&gt;$C$124,CK$118,MIN(MAX(CK$118,-SUM($D140:CJ140,$C140)),0))</f>
        <v>0</v>
      </c>
      <c r="CL140" s="309">
        <f ca="1">IF(CL$1&gt;$C$124,CL$118,MIN(MAX(CL$118,-SUM($D140:CK140,$C140)),0))</f>
        <v>0</v>
      </c>
      <c r="CM140" s="309">
        <f ca="1">IF(CM$1&gt;$C$124,CM$118,MIN(MAX(CM$118,-SUM($D140:CL140,$C140)),0))</f>
        <v>0</v>
      </c>
      <c r="CN140" s="309">
        <f ca="1">IF(CN$1&gt;$C$124,CN$118,MIN(MAX(CN$118,-SUM($D140:CM140,$C140)),0))</f>
        <v>0</v>
      </c>
      <c r="CO140" s="309">
        <f ca="1">IF(CO$1&gt;$C$124,CO$118,MIN(MAX(CO$118,-SUM($D140:CN140,$C140)),0))</f>
        <v>-887.23508379999998</v>
      </c>
    </row>
    <row r="141" spans="1:93" hidden="1" outlineLevel="1">
      <c r="B141">
        <v>9</v>
      </c>
      <c r="C141" s="61" cm="1">
        <f t="array" aca="1" ref="C141" ca="1">$C$121-INDEX($D$112:$CO$112,1,$B141-1)</f>
        <v>1333.2715189999999</v>
      </c>
      <c r="D141" s="337">
        <v>0</v>
      </c>
      <c r="E141" s="309">
        <f ca="1">IF(E$1&gt;$C$124,E$118,MIN(MAX(E$118,-SUM($D141:D141,$C141)),0))</f>
        <v>0</v>
      </c>
      <c r="F141" s="309">
        <f ca="1">IF(F$1&gt;$C$124,F$118,MIN(MAX(F$118,-SUM($D141:E141,$C141)),0))</f>
        <v>0</v>
      </c>
      <c r="G141" s="309">
        <f ca="1">IF(G$1&gt;$C$124,G$118,MIN(MAX(G$118,-SUM($D141:F141,$C141)),0))</f>
        <v>0</v>
      </c>
      <c r="H141" s="309">
        <f ca="1">IF(H$1&gt;$C$124,H$118,MIN(MAX(H$118,-SUM($D141:G141,$C141)),0))</f>
        <v>0</v>
      </c>
      <c r="I141" s="309">
        <f ca="1">IF(I$1&gt;$C$124,I$118,MIN(MAX(I$118,-SUM($D141:H141,$C141)),0))</f>
        <v>0</v>
      </c>
      <c r="J141" s="309">
        <f ca="1">IF(J$1&gt;$C$124,J$118,MIN(MAX(J$118,-SUM($D141:I141,$C141)),0))</f>
        <v>0</v>
      </c>
      <c r="K141" s="309">
        <f ca="1">IF(K$1&gt;$C$124,K$118,MIN(MAX(K$118,-SUM($D141:J141,$C141)),0))</f>
        <v>0</v>
      </c>
      <c r="L141" s="309">
        <f ca="1">IF(L$1&gt;$C$124,L$118,MIN(MAX(L$118,-SUM($D141:K141,$C141)),0))</f>
        <v>0</v>
      </c>
      <c r="M141" s="309">
        <f ca="1">IF(M$1&gt;$C$124,M$118,MIN(MAX(M$118,-SUM($D141:L141,$C141)),0))</f>
        <v>0</v>
      </c>
      <c r="N141" s="309">
        <f ca="1">IF(N$1&gt;$C$124,N$118,MIN(MAX(N$118,-SUM($D141:M141,$C141)),0))</f>
        <v>0</v>
      </c>
      <c r="O141" s="309">
        <f ca="1">IF(O$1&gt;$C$124,O$118,MIN(MAX(O$118,-SUM($D141:N141,$C141)),0))</f>
        <v>0</v>
      </c>
      <c r="P141" s="309">
        <f ca="1">IF(P$1&gt;$C$124,P$118,MIN(MAX(P$118,-SUM($D141:O141,$C141)),0))</f>
        <v>0</v>
      </c>
      <c r="Q141" s="309">
        <f ca="1">IF(Q$1&gt;$C$124,Q$118,MIN(MAX(Q$118,-SUM($D141:P141,$C141)),0))</f>
        <v>0</v>
      </c>
      <c r="R141" s="309">
        <f ca="1">IF(R$1&gt;$C$124,R$118,MIN(MAX(R$118,-SUM($D141:Q141,$C141)),0))</f>
        <v>0</v>
      </c>
      <c r="S141" s="309">
        <f ca="1">IF(S$1&gt;$C$124,S$118,MIN(MAX(S$118,-SUM($D141:R141,$C141)),0))</f>
        <v>0</v>
      </c>
      <c r="T141" s="309">
        <f ca="1">IF(T$1&gt;$C$124,T$118,MIN(MAX(T$118,-SUM($D141:S141,$C141)),0))</f>
        <v>0</v>
      </c>
      <c r="U141" s="309">
        <f ca="1">IF(U$1&gt;$C$124,U$118,MIN(MAX(U$118,-SUM($D141:T141,$C141)),0))</f>
        <v>0</v>
      </c>
      <c r="V141" s="309">
        <f ca="1">IF(V$1&gt;$C$124,V$118,MIN(MAX(V$118,-SUM($D141:U141,$C141)),0))</f>
        <v>0</v>
      </c>
      <c r="W141" s="309">
        <f ca="1">IF(W$1&gt;$C$124,W$118,MIN(MAX(W$118,-SUM($D141:V141,$C141)),0))</f>
        <v>0</v>
      </c>
      <c r="X141" s="309">
        <f ca="1">IF(X$1&gt;$C$124,X$118,MIN(MAX(X$118,-SUM($D141:W141,$C141)),0))</f>
        <v>0</v>
      </c>
      <c r="Y141" s="309">
        <f ca="1">IF(Y$1&gt;$C$124,Y$118,MIN(MAX(Y$118,-SUM($D141:X141,$C141)),0))</f>
        <v>0</v>
      </c>
      <c r="Z141" s="309">
        <f ca="1">IF(Z$1&gt;$C$124,Z$118,MIN(MAX(Z$118,-SUM($D141:Y141,$C141)),0))</f>
        <v>0</v>
      </c>
      <c r="AA141" s="309">
        <f ca="1">IF(AA$1&gt;$C$124,AA$118,MIN(MAX(AA$118,-SUM($D141:Z141,$C141)),0))</f>
        <v>0</v>
      </c>
      <c r="AB141" s="309">
        <f ca="1">IF(AB$1&gt;$C$124,AB$118,MIN(MAX(AB$118,-SUM($D141:AA141,$C141)),0))</f>
        <v>0</v>
      </c>
      <c r="AC141" s="309">
        <f ca="1">IF(AC$1&gt;$C$124,AC$118,MIN(MAX(AC$118,-SUM($D141:AB141,$C141)),0))</f>
        <v>0</v>
      </c>
      <c r="AD141" s="309">
        <f ca="1">IF(AD$1&gt;$C$124,AD$118,MIN(MAX(AD$118,-SUM($D141:AC141,$C141)),0))</f>
        <v>0</v>
      </c>
      <c r="AE141" s="309">
        <f ca="1">IF(AE$1&gt;$C$124,AE$118,MIN(MAX(AE$118,-SUM($D141:AD141,$C141)),0))</f>
        <v>0</v>
      </c>
      <c r="AF141" s="309">
        <f ca="1">IF(AF$1&gt;$C$124,AF$118,MIN(MAX(AF$118,-SUM($D141:AE141,$C141)),0))</f>
        <v>0</v>
      </c>
      <c r="AG141" s="309">
        <f ca="1">IF(AG$1&gt;$C$124,AG$118,MIN(MAX(AG$118,-SUM($D141:AF141,$C141)),0))</f>
        <v>0</v>
      </c>
      <c r="AH141" s="309">
        <f ca="1">IF(AH$1&gt;$C$124,AH$118,MIN(MAX(AH$118,-SUM($D141:AG141,$C141)),0))</f>
        <v>0</v>
      </c>
      <c r="AI141" s="309">
        <f ca="1">IF(AI$1&gt;$C$124,AI$118,MIN(MAX(AI$118,-SUM($D141:AH141,$C141)),0))</f>
        <v>0</v>
      </c>
      <c r="AJ141" s="309">
        <f ca="1">IF(AJ$1&gt;$C$124,AJ$118,MIN(MAX(AJ$118,-SUM($D141:AI141,$C141)),0))</f>
        <v>0</v>
      </c>
      <c r="AK141" s="309">
        <f ca="1">IF(AK$1&gt;$C$124,AK$118,MIN(MAX(AK$118,-SUM($D141:AJ141,$C141)),0))</f>
        <v>0</v>
      </c>
      <c r="AL141" s="309">
        <f ca="1">IF(AL$1&gt;$C$124,AL$118,MIN(MAX(AL$118,-SUM($D141:AK141,$C141)),0))</f>
        <v>0</v>
      </c>
      <c r="AM141" s="309">
        <f ca="1">IF(AM$1&gt;$C$124,AM$118,MIN(MAX(AM$118,-SUM($D141:AL141,$C141)),0))</f>
        <v>0</v>
      </c>
      <c r="AN141" s="309">
        <f ca="1">IF(AN$1&gt;$C$124,AN$118,MIN(MAX(AN$118,-SUM($D141:AM141,$C141)),0))</f>
        <v>0</v>
      </c>
      <c r="AO141" s="309">
        <f ca="1">IF(AO$1&gt;$C$124,AO$118,MIN(MAX(AO$118,-SUM($D141:AN141,$C141)),0))</f>
        <v>0</v>
      </c>
      <c r="AP141" s="309">
        <f ca="1">IF(AP$1&gt;$C$124,AP$118,MIN(MAX(AP$118,-SUM($D141:AO141,$C141)),0))</f>
        <v>0</v>
      </c>
      <c r="AQ141" s="309">
        <f ca="1">IF(AQ$1&gt;$C$124,AQ$118,MIN(MAX(AQ$118,-SUM($D141:AP141,$C141)),0))</f>
        <v>0</v>
      </c>
      <c r="AR141" s="309">
        <f ca="1">IF(AR$1&gt;$C$124,AR$118,MIN(MAX(AR$118,-SUM($D141:AQ141,$C141)),0))</f>
        <v>0</v>
      </c>
      <c r="AS141" s="309">
        <f ca="1">IF(AS$1&gt;$C$124,AS$118,MIN(MAX(AS$118,-SUM($D141:AR141,$C141)),0))</f>
        <v>0</v>
      </c>
      <c r="AT141" s="309">
        <f ca="1">IF(AT$1&gt;$C$124,AT$118,MIN(MAX(AT$118,-SUM($D141:AS141,$C141)),0))</f>
        <v>0</v>
      </c>
      <c r="AU141" s="309">
        <f ca="1">IF(AU$1&gt;$C$124,AU$118,MIN(MAX(AU$118,-SUM($D141:AT141,$C141)),0))</f>
        <v>0</v>
      </c>
      <c r="AV141" s="309">
        <f ca="1">IF(AV$1&gt;$C$124,AV$118,MIN(MAX(AV$118,-SUM($D141:AU141,$C141)),0))</f>
        <v>-887.23508379999998</v>
      </c>
      <c r="AW141" s="309">
        <f ca="1">IF(AW$1&gt;$C$124,AW$118,MIN(MAX(AW$118,-SUM($D141:AV141,$C141)),0))</f>
        <v>-47.508769819999998</v>
      </c>
      <c r="AX141" s="309">
        <f ca="1">IF(AX$1&gt;$C$124,AX$118,MIN(MAX(AX$118,-SUM($D141:AW141,$C141)),0))</f>
        <v>-46.847717819999957</v>
      </c>
      <c r="AY141" s="309">
        <f ca="1">IF(AY$1&gt;$C$124,AY$118,MIN(MAX(AY$118,-SUM($D141:AX141,$C141)),0))</f>
        <v>-46.023457820000033</v>
      </c>
      <c r="AZ141" s="309">
        <f ca="1">IF(AZ$1&gt;$C$124,AZ$118,MIN(MAX(AZ$118,-SUM($D141:AY141,$C141)),0))</f>
        <v>-45.176454820000004</v>
      </c>
      <c r="BA141" s="309">
        <f ca="1">IF(BA$1&gt;$C$124,BA$118,MIN(MAX(BA$118,-SUM($D141:AZ141,$C141)),0))</f>
        <v>-44.260705819999998</v>
      </c>
      <c r="BB141" s="309">
        <f ca="1">IF(BB$1&gt;$C$124,BB$118,MIN(MAX(BB$118,-SUM($D141:BA141,$C141)),0))</f>
        <v>-43.623945819999989</v>
      </c>
      <c r="BC141" s="309">
        <f ca="1">IF(BC$1&gt;$C$124,BC$118,MIN(MAX(BC$118,-SUM($D141:BB141,$C141)),0))</f>
        <v>-40.761017819999978</v>
      </c>
      <c r="BD141" s="309">
        <f ca="1">IF(BD$1&gt;$C$124,BD$118,MIN(MAX(BD$118,-SUM($D141:BC141,$C141)),0))</f>
        <v>-36.285971820000043</v>
      </c>
      <c r="BE141" s="309">
        <f ca="1">IF(BE$1&gt;$C$124,BE$118,MIN(MAX(BE$118,-SUM($D141:BD141,$C141)),0))</f>
        <v>-30.541017819999979</v>
      </c>
      <c r="BF141" s="309">
        <f ca="1">IF(BF$1&gt;$C$124,BF$118,MIN(MAX(BF$118,-SUM($D141:BE141,$C141)),0))</f>
        <v>-27.678849819999996</v>
      </c>
      <c r="BG141" s="309">
        <f ca="1">IF(BG$1&gt;$C$124,BG$118,MIN(MAX(BG$118,-SUM($D141:BF141,$C141)),0))</f>
        <v>0</v>
      </c>
      <c r="BH141" s="309">
        <f ca="1">IF(BH$1&gt;$C$124,BH$118,MIN(MAX(BH$118,-SUM($D141:BG141,$C141)),0))</f>
        <v>0</v>
      </c>
      <c r="BI141" s="309">
        <f ca="1">IF(BI$1&gt;$C$124,BI$118,MIN(MAX(BI$118,-SUM($D141:BH141,$C141)),0))</f>
        <v>0</v>
      </c>
      <c r="BJ141" s="309">
        <f ca="1">IF(BJ$1&gt;$C$124,BJ$118,MIN(MAX(BJ$118,-SUM($D141:BI141,$C141)),0))</f>
        <v>0</v>
      </c>
      <c r="BK141" s="309">
        <f ca="1">IF(BK$1&gt;$C$124,BK$118,MIN(MAX(BK$118,-SUM($D141:BJ141,$C141)),0))</f>
        <v>0</v>
      </c>
      <c r="BL141" s="309">
        <f ca="1">IF(BL$1&gt;$C$124,BL$118,MIN(MAX(BL$118,-SUM($D141:BK141,$C141)),0))</f>
        <v>0</v>
      </c>
      <c r="BM141" s="309">
        <f ca="1">IF(BM$1&gt;$C$124,BM$118,MIN(MAX(BM$118,-SUM($D141:BL141,$C141)),0))</f>
        <v>0</v>
      </c>
      <c r="BN141" s="309">
        <f ca="1">IF(BN$1&gt;$C$124,BN$118,MIN(MAX(BN$118,-SUM($D141:BM141,$C141)),0))</f>
        <v>0</v>
      </c>
      <c r="BO141" s="309">
        <f ca="1">IF(BO$1&gt;$C$124,BO$118,MIN(MAX(BO$118,-SUM($D141:BN141,$C141)),0))</f>
        <v>0</v>
      </c>
      <c r="BP141" s="309">
        <f ca="1">IF(BP$1&gt;$C$124,BP$118,MIN(MAX(BP$118,-SUM($D141:BO141,$C141)),0))</f>
        <v>0</v>
      </c>
      <c r="BQ141" s="309">
        <f ca="1">IF(BQ$1&gt;$C$124,BQ$118,MIN(MAX(BQ$118,-SUM($D141:BP141,$C141)),0))</f>
        <v>0</v>
      </c>
      <c r="BR141" s="309">
        <f ca="1">IF(BR$1&gt;$C$124,BR$118,MIN(MAX(BR$118,-SUM($D141:BQ141,$C141)),0))</f>
        <v>0</v>
      </c>
      <c r="BS141" s="309">
        <f ca="1">IF(BS$1&gt;$C$124,BS$118,MIN(MAX(BS$118,-SUM($D141:BR141,$C141)),0))</f>
        <v>0</v>
      </c>
      <c r="BT141" s="309">
        <f ca="1">IF(BT$1&gt;$C$124,BT$118,MIN(MAX(BT$118,-SUM($D141:BS141,$C141)),0))</f>
        <v>0</v>
      </c>
      <c r="BU141" s="309">
        <f ca="1">IF(BU$1&gt;$C$124,BU$118,MIN(MAX(BU$118,-SUM($D141:BT141,$C141)),0))</f>
        <v>0</v>
      </c>
      <c r="BV141" s="309">
        <f ca="1">IF(BV$1&gt;$C$124,BV$118,MIN(MAX(BV$118,-SUM($D141:BU141,$C141)),0))</f>
        <v>0</v>
      </c>
      <c r="BW141" s="309">
        <f ca="1">IF(BW$1&gt;$C$124,BW$118,MIN(MAX(BW$118,-SUM($D141:BV141,$C141)),0))</f>
        <v>0</v>
      </c>
      <c r="BX141" s="309">
        <f ca="1">IF(BX$1&gt;$C$124,BX$118,MIN(MAX(BX$118,-SUM($D141:BW141,$C141)),0))</f>
        <v>0</v>
      </c>
      <c r="BY141" s="309">
        <f ca="1">IF(BY$1&gt;$C$124,BY$118,MIN(MAX(BY$118,-SUM($D141:BX141,$C141)),0))</f>
        <v>0</v>
      </c>
      <c r="BZ141" s="309">
        <f ca="1">IF(BZ$1&gt;$C$124,BZ$118,MIN(MAX(BZ$118,-SUM($D141:BY141,$C141)),0))</f>
        <v>0</v>
      </c>
      <c r="CA141" s="309">
        <f ca="1">IF(CA$1&gt;$C$124,CA$118,MIN(MAX(CA$118,-SUM($D141:BZ141,$C141)),0))</f>
        <v>0</v>
      </c>
      <c r="CB141" s="309">
        <f ca="1">IF(CB$1&gt;$C$124,CB$118,MIN(MAX(CB$118,-SUM($D141:CA141,$C141)),0))</f>
        <v>0</v>
      </c>
      <c r="CC141" s="309">
        <f ca="1">IF(CC$1&gt;$C$124,CC$118,MIN(MAX(CC$118,-SUM($D141:CB141,$C141)),0))</f>
        <v>0</v>
      </c>
      <c r="CD141" s="309">
        <f ca="1">IF(CD$1&gt;$C$124,CD$118,MIN(MAX(CD$118,-SUM($D141:CC141,$C141)),0))</f>
        <v>0</v>
      </c>
      <c r="CE141" s="309">
        <f ca="1">IF(CE$1&gt;$C$124,CE$118,MIN(MAX(CE$118,-SUM($D141:CD141,$C141)),0))</f>
        <v>0</v>
      </c>
      <c r="CF141" s="309">
        <f ca="1">IF(CF$1&gt;$C$124,CF$118,MIN(MAX(CF$118,-SUM($D141:CE141,$C141)),0))</f>
        <v>0</v>
      </c>
      <c r="CG141" s="309">
        <f ca="1">IF(CG$1&gt;$C$124,CG$118,MIN(MAX(CG$118,-SUM($D141:CF141,$C141)),0))</f>
        <v>0</v>
      </c>
      <c r="CH141" s="309">
        <f ca="1">IF(CH$1&gt;$C$124,CH$118,MIN(MAX(CH$118,-SUM($D141:CG141,$C141)),0))</f>
        <v>0</v>
      </c>
      <c r="CI141" s="309">
        <f ca="1">IF(CI$1&gt;$C$124,CI$118,MIN(MAX(CI$118,-SUM($D141:CH141,$C141)),0))</f>
        <v>0</v>
      </c>
      <c r="CJ141" s="309">
        <f ca="1">IF(CJ$1&gt;$C$124,CJ$118,MIN(MAX(CJ$118,-SUM($D141:CI141,$C141)),0))</f>
        <v>0</v>
      </c>
      <c r="CK141" s="309">
        <f ca="1">IF(CK$1&gt;$C$124,CK$118,MIN(MAX(CK$118,-SUM($D141:CJ141,$C141)),0))</f>
        <v>0</v>
      </c>
      <c r="CL141" s="309">
        <f ca="1">IF(CL$1&gt;$C$124,CL$118,MIN(MAX(CL$118,-SUM($D141:CK141,$C141)),0))</f>
        <v>0</v>
      </c>
      <c r="CM141" s="309">
        <f ca="1">IF(CM$1&gt;$C$124,CM$118,MIN(MAX(CM$118,-SUM($D141:CL141,$C141)),0))</f>
        <v>0</v>
      </c>
      <c r="CN141" s="309">
        <f ca="1">IF(CN$1&gt;$C$124,CN$118,MIN(MAX(CN$118,-SUM($D141:CM141,$C141)),0))</f>
        <v>0</v>
      </c>
      <c r="CO141" s="309">
        <f ca="1">IF(CO$1&gt;$C$124,CO$118,MIN(MAX(CO$118,-SUM($D141:CN141,$C141)),0))</f>
        <v>-887.23508379999998</v>
      </c>
    </row>
    <row r="142" spans="1:93" hidden="1" outlineLevel="1">
      <c r="B142">
        <v>10</v>
      </c>
      <c r="C142" s="61" cm="1">
        <f t="array" aca="1" ref="C142" ca="1">$C$121-INDEX($D$112:$CO$112,1,$B142-1)</f>
        <v>1316.0383400000001</v>
      </c>
      <c r="D142" s="337">
        <v>0</v>
      </c>
      <c r="E142" s="309">
        <f ca="1">IF(E$1&gt;$C$124,E$118,MIN(MAX(E$118,-SUM($D142:D142,$C142)),0))</f>
        <v>0</v>
      </c>
      <c r="F142" s="309">
        <f ca="1">IF(F$1&gt;$C$124,F$118,MIN(MAX(F$118,-SUM($D142:E142,$C142)),0))</f>
        <v>0</v>
      </c>
      <c r="G142" s="309">
        <f ca="1">IF(G$1&gt;$C$124,G$118,MIN(MAX(G$118,-SUM($D142:F142,$C142)),0))</f>
        <v>0</v>
      </c>
      <c r="H142" s="309">
        <f ca="1">IF(H$1&gt;$C$124,H$118,MIN(MAX(H$118,-SUM($D142:G142,$C142)),0))</f>
        <v>0</v>
      </c>
      <c r="I142" s="309">
        <f ca="1">IF(I$1&gt;$C$124,I$118,MIN(MAX(I$118,-SUM($D142:H142,$C142)),0))</f>
        <v>0</v>
      </c>
      <c r="J142" s="309">
        <f ca="1">IF(J$1&gt;$C$124,J$118,MIN(MAX(J$118,-SUM($D142:I142,$C142)),0))</f>
        <v>0</v>
      </c>
      <c r="K142" s="309">
        <f ca="1">IF(K$1&gt;$C$124,K$118,MIN(MAX(K$118,-SUM($D142:J142,$C142)),0))</f>
        <v>0</v>
      </c>
      <c r="L142" s="309">
        <f ca="1">IF(L$1&gt;$C$124,L$118,MIN(MAX(L$118,-SUM($D142:K142,$C142)),0))</f>
        <v>0</v>
      </c>
      <c r="M142" s="309">
        <f ca="1">IF(M$1&gt;$C$124,M$118,MIN(MAX(M$118,-SUM($D142:L142,$C142)),0))</f>
        <v>0</v>
      </c>
      <c r="N142" s="309">
        <f ca="1">IF(N$1&gt;$C$124,N$118,MIN(MAX(N$118,-SUM($D142:M142,$C142)),0))</f>
        <v>0</v>
      </c>
      <c r="O142" s="309">
        <f ca="1">IF(O$1&gt;$C$124,O$118,MIN(MAX(O$118,-SUM($D142:N142,$C142)),0))</f>
        <v>0</v>
      </c>
      <c r="P142" s="309">
        <f ca="1">IF(P$1&gt;$C$124,P$118,MIN(MAX(P$118,-SUM($D142:O142,$C142)),0))</f>
        <v>0</v>
      </c>
      <c r="Q142" s="309">
        <f ca="1">IF(Q$1&gt;$C$124,Q$118,MIN(MAX(Q$118,-SUM($D142:P142,$C142)),0))</f>
        <v>0</v>
      </c>
      <c r="R142" s="309">
        <f ca="1">IF(R$1&gt;$C$124,R$118,MIN(MAX(R$118,-SUM($D142:Q142,$C142)),0))</f>
        <v>0</v>
      </c>
      <c r="S142" s="309">
        <f ca="1">IF(S$1&gt;$C$124,S$118,MIN(MAX(S$118,-SUM($D142:R142,$C142)),0))</f>
        <v>0</v>
      </c>
      <c r="T142" s="309">
        <f ca="1">IF(T$1&gt;$C$124,T$118,MIN(MAX(T$118,-SUM($D142:S142,$C142)),0))</f>
        <v>0</v>
      </c>
      <c r="U142" s="309">
        <f ca="1">IF(U$1&gt;$C$124,U$118,MIN(MAX(U$118,-SUM($D142:T142,$C142)),0))</f>
        <v>0</v>
      </c>
      <c r="V142" s="309">
        <f ca="1">IF(V$1&gt;$C$124,V$118,MIN(MAX(V$118,-SUM($D142:U142,$C142)),0))</f>
        <v>0</v>
      </c>
      <c r="W142" s="309">
        <f ca="1">IF(W$1&gt;$C$124,W$118,MIN(MAX(W$118,-SUM($D142:V142,$C142)),0))</f>
        <v>0</v>
      </c>
      <c r="X142" s="309">
        <f ca="1">IF(X$1&gt;$C$124,X$118,MIN(MAX(X$118,-SUM($D142:W142,$C142)),0))</f>
        <v>0</v>
      </c>
      <c r="Y142" s="309">
        <f ca="1">IF(Y$1&gt;$C$124,Y$118,MIN(MAX(Y$118,-SUM($D142:X142,$C142)),0))</f>
        <v>0</v>
      </c>
      <c r="Z142" s="309">
        <f ca="1">IF(Z$1&gt;$C$124,Z$118,MIN(MAX(Z$118,-SUM($D142:Y142,$C142)),0))</f>
        <v>0</v>
      </c>
      <c r="AA142" s="309">
        <f ca="1">IF(AA$1&gt;$C$124,AA$118,MIN(MAX(AA$118,-SUM($D142:Z142,$C142)),0))</f>
        <v>0</v>
      </c>
      <c r="AB142" s="309">
        <f ca="1">IF(AB$1&gt;$C$124,AB$118,MIN(MAX(AB$118,-SUM($D142:AA142,$C142)),0))</f>
        <v>0</v>
      </c>
      <c r="AC142" s="309">
        <f ca="1">IF(AC$1&gt;$C$124,AC$118,MIN(MAX(AC$118,-SUM($D142:AB142,$C142)),0))</f>
        <v>0</v>
      </c>
      <c r="AD142" s="309">
        <f ca="1">IF(AD$1&gt;$C$124,AD$118,MIN(MAX(AD$118,-SUM($D142:AC142,$C142)),0))</f>
        <v>0</v>
      </c>
      <c r="AE142" s="309">
        <f ca="1">IF(AE$1&gt;$C$124,AE$118,MIN(MAX(AE$118,-SUM($D142:AD142,$C142)),0))</f>
        <v>0</v>
      </c>
      <c r="AF142" s="309">
        <f ca="1">IF(AF$1&gt;$C$124,AF$118,MIN(MAX(AF$118,-SUM($D142:AE142,$C142)),0))</f>
        <v>0</v>
      </c>
      <c r="AG142" s="309">
        <f ca="1">IF(AG$1&gt;$C$124,AG$118,MIN(MAX(AG$118,-SUM($D142:AF142,$C142)),0))</f>
        <v>0</v>
      </c>
      <c r="AH142" s="309">
        <f ca="1">IF(AH$1&gt;$C$124,AH$118,MIN(MAX(AH$118,-SUM($D142:AG142,$C142)),0))</f>
        <v>0</v>
      </c>
      <c r="AI142" s="309">
        <f ca="1">IF(AI$1&gt;$C$124,AI$118,MIN(MAX(AI$118,-SUM($D142:AH142,$C142)),0))</f>
        <v>0</v>
      </c>
      <c r="AJ142" s="309">
        <f ca="1">IF(AJ$1&gt;$C$124,AJ$118,MIN(MAX(AJ$118,-SUM($D142:AI142,$C142)),0))</f>
        <v>0</v>
      </c>
      <c r="AK142" s="309">
        <f ca="1">IF(AK$1&gt;$C$124,AK$118,MIN(MAX(AK$118,-SUM($D142:AJ142,$C142)),0))</f>
        <v>0</v>
      </c>
      <c r="AL142" s="309">
        <f ca="1">IF(AL$1&gt;$C$124,AL$118,MIN(MAX(AL$118,-SUM($D142:AK142,$C142)),0))</f>
        <v>0</v>
      </c>
      <c r="AM142" s="309">
        <f ca="1">IF(AM$1&gt;$C$124,AM$118,MIN(MAX(AM$118,-SUM($D142:AL142,$C142)),0))</f>
        <v>0</v>
      </c>
      <c r="AN142" s="309">
        <f ca="1">IF(AN$1&gt;$C$124,AN$118,MIN(MAX(AN$118,-SUM($D142:AM142,$C142)),0))</f>
        <v>0</v>
      </c>
      <c r="AO142" s="309">
        <f ca="1">IF(AO$1&gt;$C$124,AO$118,MIN(MAX(AO$118,-SUM($D142:AN142,$C142)),0))</f>
        <v>0</v>
      </c>
      <c r="AP142" s="309">
        <f ca="1">IF(AP$1&gt;$C$124,AP$118,MIN(MAX(AP$118,-SUM($D142:AO142,$C142)),0))</f>
        <v>0</v>
      </c>
      <c r="AQ142" s="309">
        <f ca="1">IF(AQ$1&gt;$C$124,AQ$118,MIN(MAX(AQ$118,-SUM($D142:AP142,$C142)),0))</f>
        <v>0</v>
      </c>
      <c r="AR142" s="309">
        <f ca="1">IF(AR$1&gt;$C$124,AR$118,MIN(MAX(AR$118,-SUM($D142:AQ142,$C142)),0))</f>
        <v>0</v>
      </c>
      <c r="AS142" s="309">
        <f ca="1">IF(AS$1&gt;$C$124,AS$118,MIN(MAX(AS$118,-SUM($D142:AR142,$C142)),0))</f>
        <v>0</v>
      </c>
      <c r="AT142" s="309">
        <f ca="1">IF(AT$1&gt;$C$124,AT$118,MIN(MAX(AT$118,-SUM($D142:AS142,$C142)),0))</f>
        <v>0</v>
      </c>
      <c r="AU142" s="309">
        <f ca="1">IF(AU$1&gt;$C$124,AU$118,MIN(MAX(AU$118,-SUM($D142:AT142,$C142)),0))</f>
        <v>0</v>
      </c>
      <c r="AV142" s="309">
        <f ca="1">IF(AV$1&gt;$C$124,AV$118,MIN(MAX(AV$118,-SUM($D142:AU142,$C142)),0))</f>
        <v>-887.23508379999998</v>
      </c>
      <c r="AW142" s="309">
        <f ca="1">IF(AW$1&gt;$C$124,AW$118,MIN(MAX(AW$118,-SUM($D142:AV142,$C142)),0))</f>
        <v>-47.508769819999998</v>
      </c>
      <c r="AX142" s="309">
        <f ca="1">IF(AX$1&gt;$C$124,AX$118,MIN(MAX(AX$118,-SUM($D142:AW142,$C142)),0))</f>
        <v>-46.847717819999957</v>
      </c>
      <c r="AY142" s="309">
        <f ca="1">IF(AY$1&gt;$C$124,AY$118,MIN(MAX(AY$118,-SUM($D142:AX142,$C142)),0))</f>
        <v>-46.023457820000033</v>
      </c>
      <c r="AZ142" s="309">
        <f ca="1">IF(AZ$1&gt;$C$124,AZ$118,MIN(MAX(AZ$118,-SUM($D142:AY142,$C142)),0))</f>
        <v>-45.176454820000004</v>
      </c>
      <c r="BA142" s="309">
        <f ca="1">IF(BA$1&gt;$C$124,BA$118,MIN(MAX(BA$118,-SUM($D142:AZ142,$C142)),0))</f>
        <v>-44.260705819999998</v>
      </c>
      <c r="BB142" s="309">
        <f ca="1">IF(BB$1&gt;$C$124,BB$118,MIN(MAX(BB$118,-SUM($D142:BA142,$C142)),0))</f>
        <v>-43.623945819999989</v>
      </c>
      <c r="BC142" s="309">
        <f ca="1">IF(BC$1&gt;$C$124,BC$118,MIN(MAX(BC$118,-SUM($D142:BB142,$C142)),0))</f>
        <v>-40.761017819999978</v>
      </c>
      <c r="BD142" s="309">
        <f ca="1">IF(BD$1&gt;$C$124,BD$118,MIN(MAX(BD$118,-SUM($D142:BC142,$C142)),0))</f>
        <v>-36.285971820000043</v>
      </c>
      <c r="BE142" s="309">
        <f ca="1">IF(BE$1&gt;$C$124,BE$118,MIN(MAX(BE$118,-SUM($D142:BD142,$C142)),0))</f>
        <v>-30.541017819999979</v>
      </c>
      <c r="BF142" s="309">
        <f ca="1">IF(BF$1&gt;$C$124,BF$118,MIN(MAX(BF$118,-SUM($D142:BE142,$C142)),0))</f>
        <v>-27.678849819999996</v>
      </c>
      <c r="BG142" s="309">
        <f ca="1">IF(BG$1&gt;$C$124,BG$118,MIN(MAX(BG$118,-SUM($D142:BF142,$C142)),0))</f>
        <v>0</v>
      </c>
      <c r="BH142" s="309">
        <f ca="1">IF(BH$1&gt;$C$124,BH$118,MIN(MAX(BH$118,-SUM($D142:BG142,$C142)),0))</f>
        <v>0</v>
      </c>
      <c r="BI142" s="309">
        <f ca="1">IF(BI$1&gt;$C$124,BI$118,MIN(MAX(BI$118,-SUM($D142:BH142,$C142)),0))</f>
        <v>0</v>
      </c>
      <c r="BJ142" s="309">
        <f ca="1">IF(BJ$1&gt;$C$124,BJ$118,MIN(MAX(BJ$118,-SUM($D142:BI142,$C142)),0))</f>
        <v>0</v>
      </c>
      <c r="BK142" s="309">
        <f ca="1">IF(BK$1&gt;$C$124,BK$118,MIN(MAX(BK$118,-SUM($D142:BJ142,$C142)),0))</f>
        <v>0</v>
      </c>
      <c r="BL142" s="309">
        <f ca="1">IF(BL$1&gt;$C$124,BL$118,MIN(MAX(BL$118,-SUM($D142:BK142,$C142)),0))</f>
        <v>0</v>
      </c>
      <c r="BM142" s="309">
        <f ca="1">IF(BM$1&gt;$C$124,BM$118,MIN(MAX(BM$118,-SUM($D142:BL142,$C142)),0))</f>
        <v>0</v>
      </c>
      <c r="BN142" s="309">
        <f ca="1">IF(BN$1&gt;$C$124,BN$118,MIN(MAX(BN$118,-SUM($D142:BM142,$C142)),0))</f>
        <v>0</v>
      </c>
      <c r="BO142" s="309">
        <f ca="1">IF(BO$1&gt;$C$124,BO$118,MIN(MAX(BO$118,-SUM($D142:BN142,$C142)),0))</f>
        <v>0</v>
      </c>
      <c r="BP142" s="309">
        <f ca="1">IF(BP$1&gt;$C$124,BP$118,MIN(MAX(BP$118,-SUM($D142:BO142,$C142)),0))</f>
        <v>0</v>
      </c>
      <c r="BQ142" s="309">
        <f ca="1">IF(BQ$1&gt;$C$124,BQ$118,MIN(MAX(BQ$118,-SUM($D142:BP142,$C142)),0))</f>
        <v>0</v>
      </c>
      <c r="BR142" s="309">
        <f ca="1">IF(BR$1&gt;$C$124,BR$118,MIN(MAX(BR$118,-SUM($D142:BQ142,$C142)),0))</f>
        <v>0</v>
      </c>
      <c r="BS142" s="309">
        <f ca="1">IF(BS$1&gt;$C$124,BS$118,MIN(MAX(BS$118,-SUM($D142:BR142,$C142)),0))</f>
        <v>0</v>
      </c>
      <c r="BT142" s="309">
        <f ca="1">IF(BT$1&gt;$C$124,BT$118,MIN(MAX(BT$118,-SUM($D142:BS142,$C142)),0))</f>
        <v>0</v>
      </c>
      <c r="BU142" s="309">
        <f ca="1">IF(BU$1&gt;$C$124,BU$118,MIN(MAX(BU$118,-SUM($D142:BT142,$C142)),0))</f>
        <v>0</v>
      </c>
      <c r="BV142" s="309">
        <f ca="1">IF(BV$1&gt;$C$124,BV$118,MIN(MAX(BV$118,-SUM($D142:BU142,$C142)),0))</f>
        <v>0</v>
      </c>
      <c r="BW142" s="309">
        <f ca="1">IF(BW$1&gt;$C$124,BW$118,MIN(MAX(BW$118,-SUM($D142:BV142,$C142)),0))</f>
        <v>0</v>
      </c>
      <c r="BX142" s="309">
        <f ca="1">IF(BX$1&gt;$C$124,BX$118,MIN(MAX(BX$118,-SUM($D142:BW142,$C142)),0))</f>
        <v>0</v>
      </c>
      <c r="BY142" s="309">
        <f ca="1">IF(BY$1&gt;$C$124,BY$118,MIN(MAX(BY$118,-SUM($D142:BX142,$C142)),0))</f>
        <v>0</v>
      </c>
      <c r="BZ142" s="309">
        <f ca="1">IF(BZ$1&gt;$C$124,BZ$118,MIN(MAX(BZ$118,-SUM($D142:BY142,$C142)),0))</f>
        <v>0</v>
      </c>
      <c r="CA142" s="309">
        <f ca="1">IF(CA$1&gt;$C$124,CA$118,MIN(MAX(CA$118,-SUM($D142:BZ142,$C142)),0))</f>
        <v>0</v>
      </c>
      <c r="CB142" s="309">
        <f ca="1">IF(CB$1&gt;$C$124,CB$118,MIN(MAX(CB$118,-SUM($D142:CA142,$C142)),0))</f>
        <v>0</v>
      </c>
      <c r="CC142" s="309">
        <f ca="1">IF(CC$1&gt;$C$124,CC$118,MIN(MAX(CC$118,-SUM($D142:CB142,$C142)),0))</f>
        <v>0</v>
      </c>
      <c r="CD142" s="309">
        <f ca="1">IF(CD$1&gt;$C$124,CD$118,MIN(MAX(CD$118,-SUM($D142:CC142,$C142)),0))</f>
        <v>0</v>
      </c>
      <c r="CE142" s="309">
        <f ca="1">IF(CE$1&gt;$C$124,CE$118,MIN(MAX(CE$118,-SUM($D142:CD142,$C142)),0))</f>
        <v>0</v>
      </c>
      <c r="CF142" s="309">
        <f ca="1">IF(CF$1&gt;$C$124,CF$118,MIN(MAX(CF$118,-SUM($D142:CE142,$C142)),0))</f>
        <v>0</v>
      </c>
      <c r="CG142" s="309">
        <f ca="1">IF(CG$1&gt;$C$124,CG$118,MIN(MAX(CG$118,-SUM($D142:CF142,$C142)),0))</f>
        <v>0</v>
      </c>
      <c r="CH142" s="309">
        <f ca="1">IF(CH$1&gt;$C$124,CH$118,MIN(MAX(CH$118,-SUM($D142:CG142,$C142)),0))</f>
        <v>0</v>
      </c>
      <c r="CI142" s="309">
        <f ca="1">IF(CI$1&gt;$C$124,CI$118,MIN(MAX(CI$118,-SUM($D142:CH142,$C142)),0))</f>
        <v>0</v>
      </c>
      <c r="CJ142" s="309">
        <f ca="1">IF(CJ$1&gt;$C$124,CJ$118,MIN(MAX(CJ$118,-SUM($D142:CI142,$C142)),0))</f>
        <v>0</v>
      </c>
      <c r="CK142" s="309">
        <f ca="1">IF(CK$1&gt;$C$124,CK$118,MIN(MAX(CK$118,-SUM($D142:CJ142,$C142)),0))</f>
        <v>0</v>
      </c>
      <c r="CL142" s="309">
        <f ca="1">IF(CL$1&gt;$C$124,CL$118,MIN(MAX(CL$118,-SUM($D142:CK142,$C142)),0))</f>
        <v>0</v>
      </c>
      <c r="CM142" s="309">
        <f ca="1">IF(CM$1&gt;$C$124,CM$118,MIN(MAX(CM$118,-SUM($D142:CL142,$C142)),0))</f>
        <v>0</v>
      </c>
      <c r="CN142" s="309">
        <f ca="1">IF(CN$1&gt;$C$124,CN$118,MIN(MAX(CN$118,-SUM($D142:CM142,$C142)),0))</f>
        <v>0</v>
      </c>
      <c r="CO142" s="309">
        <f ca="1">IF(CO$1&gt;$C$124,CO$118,MIN(MAX(CO$118,-SUM($D142:CN142,$C142)),0))</f>
        <v>-887.23508379999998</v>
      </c>
    </row>
    <row r="143" spans="1:93" hidden="1" outlineLevel="1">
      <c r="B143">
        <v>11</v>
      </c>
      <c r="C143" s="61" cm="1">
        <f t="array" aca="1" ref="C143" ca="1">$C$121-INDEX($D$112:$CO$112,1,$B143-1)</f>
        <v>1295.9429929999999</v>
      </c>
      <c r="D143" s="337">
        <v>0</v>
      </c>
      <c r="E143" s="309">
        <f ca="1">IF(E$1&gt;$C$124,E$118,MIN(MAX(E$118,-SUM($D143:D143,$C143)),0))</f>
        <v>0</v>
      </c>
      <c r="F143" s="309">
        <f ca="1">IF(F$1&gt;$C$124,F$118,MIN(MAX(F$118,-SUM($D143:E143,$C143)),0))</f>
        <v>0</v>
      </c>
      <c r="G143" s="309">
        <f ca="1">IF(G$1&gt;$C$124,G$118,MIN(MAX(G$118,-SUM($D143:F143,$C143)),0))</f>
        <v>0</v>
      </c>
      <c r="H143" s="309">
        <f ca="1">IF(H$1&gt;$C$124,H$118,MIN(MAX(H$118,-SUM($D143:G143,$C143)),0))</f>
        <v>0</v>
      </c>
      <c r="I143" s="309">
        <f ca="1">IF(I$1&gt;$C$124,I$118,MIN(MAX(I$118,-SUM($D143:H143,$C143)),0))</f>
        <v>0</v>
      </c>
      <c r="J143" s="309">
        <f ca="1">IF(J$1&gt;$C$124,J$118,MIN(MAX(J$118,-SUM($D143:I143,$C143)),0))</f>
        <v>0</v>
      </c>
      <c r="K143" s="309">
        <f ca="1">IF(K$1&gt;$C$124,K$118,MIN(MAX(K$118,-SUM($D143:J143,$C143)),0))</f>
        <v>0</v>
      </c>
      <c r="L143" s="309">
        <f ca="1">IF(L$1&gt;$C$124,L$118,MIN(MAX(L$118,-SUM($D143:K143,$C143)),0))</f>
        <v>0</v>
      </c>
      <c r="M143" s="309">
        <f ca="1">IF(M$1&gt;$C$124,M$118,MIN(MAX(M$118,-SUM($D143:L143,$C143)),0))</f>
        <v>0</v>
      </c>
      <c r="N143" s="309">
        <f ca="1">IF(N$1&gt;$C$124,N$118,MIN(MAX(N$118,-SUM($D143:M143,$C143)),0))</f>
        <v>0</v>
      </c>
      <c r="O143" s="309">
        <f ca="1">IF(O$1&gt;$C$124,O$118,MIN(MAX(O$118,-SUM($D143:N143,$C143)),0))</f>
        <v>0</v>
      </c>
      <c r="P143" s="309">
        <f ca="1">IF(P$1&gt;$C$124,P$118,MIN(MAX(P$118,-SUM($D143:O143,$C143)),0))</f>
        <v>0</v>
      </c>
      <c r="Q143" s="309">
        <f ca="1">IF(Q$1&gt;$C$124,Q$118,MIN(MAX(Q$118,-SUM($D143:P143,$C143)),0))</f>
        <v>0</v>
      </c>
      <c r="R143" s="309">
        <f ca="1">IF(R$1&gt;$C$124,R$118,MIN(MAX(R$118,-SUM($D143:Q143,$C143)),0))</f>
        <v>0</v>
      </c>
      <c r="S143" s="309">
        <f ca="1">IF(S$1&gt;$C$124,S$118,MIN(MAX(S$118,-SUM($D143:R143,$C143)),0))</f>
        <v>0</v>
      </c>
      <c r="T143" s="309">
        <f ca="1">IF(T$1&gt;$C$124,T$118,MIN(MAX(T$118,-SUM($D143:S143,$C143)),0))</f>
        <v>0</v>
      </c>
      <c r="U143" s="309">
        <f ca="1">IF(U$1&gt;$C$124,U$118,MIN(MAX(U$118,-SUM($D143:T143,$C143)),0))</f>
        <v>0</v>
      </c>
      <c r="V143" s="309">
        <f ca="1">IF(V$1&gt;$C$124,V$118,MIN(MAX(V$118,-SUM($D143:U143,$C143)),0))</f>
        <v>0</v>
      </c>
      <c r="W143" s="309">
        <f ca="1">IF(W$1&gt;$C$124,W$118,MIN(MAX(W$118,-SUM($D143:V143,$C143)),0))</f>
        <v>0</v>
      </c>
      <c r="X143" s="309">
        <f ca="1">IF(X$1&gt;$C$124,X$118,MIN(MAX(X$118,-SUM($D143:W143,$C143)),0))</f>
        <v>0</v>
      </c>
      <c r="Y143" s="309">
        <f ca="1">IF(Y$1&gt;$C$124,Y$118,MIN(MAX(Y$118,-SUM($D143:X143,$C143)),0))</f>
        <v>0</v>
      </c>
      <c r="Z143" s="309">
        <f ca="1">IF(Z$1&gt;$C$124,Z$118,MIN(MAX(Z$118,-SUM($D143:Y143,$C143)),0))</f>
        <v>0</v>
      </c>
      <c r="AA143" s="309">
        <f ca="1">IF(AA$1&gt;$C$124,AA$118,MIN(MAX(AA$118,-SUM($D143:Z143,$C143)),0))</f>
        <v>0</v>
      </c>
      <c r="AB143" s="309">
        <f ca="1">IF(AB$1&gt;$C$124,AB$118,MIN(MAX(AB$118,-SUM($D143:AA143,$C143)),0))</f>
        <v>0</v>
      </c>
      <c r="AC143" s="309">
        <f ca="1">IF(AC$1&gt;$C$124,AC$118,MIN(MAX(AC$118,-SUM($D143:AB143,$C143)),0))</f>
        <v>0</v>
      </c>
      <c r="AD143" s="309">
        <f ca="1">IF(AD$1&gt;$C$124,AD$118,MIN(MAX(AD$118,-SUM($D143:AC143,$C143)),0))</f>
        <v>0</v>
      </c>
      <c r="AE143" s="309">
        <f ca="1">IF(AE$1&gt;$C$124,AE$118,MIN(MAX(AE$118,-SUM($D143:AD143,$C143)),0))</f>
        <v>0</v>
      </c>
      <c r="AF143" s="309">
        <f ca="1">IF(AF$1&gt;$C$124,AF$118,MIN(MAX(AF$118,-SUM($D143:AE143,$C143)),0))</f>
        <v>0</v>
      </c>
      <c r="AG143" s="309">
        <f ca="1">IF(AG$1&gt;$C$124,AG$118,MIN(MAX(AG$118,-SUM($D143:AF143,$C143)),0))</f>
        <v>0</v>
      </c>
      <c r="AH143" s="309">
        <f ca="1">IF(AH$1&gt;$C$124,AH$118,MIN(MAX(AH$118,-SUM($D143:AG143,$C143)),0))</f>
        <v>0</v>
      </c>
      <c r="AI143" s="309">
        <f ca="1">IF(AI$1&gt;$C$124,AI$118,MIN(MAX(AI$118,-SUM($D143:AH143,$C143)),0))</f>
        <v>0</v>
      </c>
      <c r="AJ143" s="309">
        <f ca="1">IF(AJ$1&gt;$C$124,AJ$118,MIN(MAX(AJ$118,-SUM($D143:AI143,$C143)),0))</f>
        <v>0</v>
      </c>
      <c r="AK143" s="309">
        <f ca="1">IF(AK$1&gt;$C$124,AK$118,MIN(MAX(AK$118,-SUM($D143:AJ143,$C143)),0))</f>
        <v>0</v>
      </c>
      <c r="AL143" s="309">
        <f ca="1">IF(AL$1&gt;$C$124,AL$118,MIN(MAX(AL$118,-SUM($D143:AK143,$C143)),0))</f>
        <v>0</v>
      </c>
      <c r="AM143" s="309">
        <f ca="1">IF(AM$1&gt;$C$124,AM$118,MIN(MAX(AM$118,-SUM($D143:AL143,$C143)),0))</f>
        <v>0</v>
      </c>
      <c r="AN143" s="309">
        <f ca="1">IF(AN$1&gt;$C$124,AN$118,MIN(MAX(AN$118,-SUM($D143:AM143,$C143)),0))</f>
        <v>0</v>
      </c>
      <c r="AO143" s="309">
        <f ca="1">IF(AO$1&gt;$C$124,AO$118,MIN(MAX(AO$118,-SUM($D143:AN143,$C143)),0))</f>
        <v>0</v>
      </c>
      <c r="AP143" s="309">
        <f ca="1">IF(AP$1&gt;$C$124,AP$118,MIN(MAX(AP$118,-SUM($D143:AO143,$C143)),0))</f>
        <v>0</v>
      </c>
      <c r="AQ143" s="309">
        <f ca="1">IF(AQ$1&gt;$C$124,AQ$118,MIN(MAX(AQ$118,-SUM($D143:AP143,$C143)),0))</f>
        <v>0</v>
      </c>
      <c r="AR143" s="309">
        <f ca="1">IF(AR$1&gt;$C$124,AR$118,MIN(MAX(AR$118,-SUM($D143:AQ143,$C143)),0))</f>
        <v>0</v>
      </c>
      <c r="AS143" s="309">
        <f ca="1">IF(AS$1&gt;$C$124,AS$118,MIN(MAX(AS$118,-SUM($D143:AR143,$C143)),0))</f>
        <v>0</v>
      </c>
      <c r="AT143" s="309">
        <f ca="1">IF(AT$1&gt;$C$124,AT$118,MIN(MAX(AT$118,-SUM($D143:AS143,$C143)),0))</f>
        <v>0</v>
      </c>
      <c r="AU143" s="309">
        <f ca="1">IF(AU$1&gt;$C$124,AU$118,MIN(MAX(AU$118,-SUM($D143:AT143,$C143)),0))</f>
        <v>0</v>
      </c>
      <c r="AV143" s="309">
        <f ca="1">IF(AV$1&gt;$C$124,AV$118,MIN(MAX(AV$118,-SUM($D143:AU143,$C143)),0))</f>
        <v>-887.23508379999998</v>
      </c>
      <c r="AW143" s="309">
        <f ca="1">IF(AW$1&gt;$C$124,AW$118,MIN(MAX(AW$118,-SUM($D143:AV143,$C143)),0))</f>
        <v>-47.508769819999998</v>
      </c>
      <c r="AX143" s="309">
        <f ca="1">IF(AX$1&gt;$C$124,AX$118,MIN(MAX(AX$118,-SUM($D143:AW143,$C143)),0))</f>
        <v>-46.847717819999957</v>
      </c>
      <c r="AY143" s="309">
        <f ca="1">IF(AY$1&gt;$C$124,AY$118,MIN(MAX(AY$118,-SUM($D143:AX143,$C143)),0))</f>
        <v>-46.023457820000033</v>
      </c>
      <c r="AZ143" s="309">
        <f ca="1">IF(AZ$1&gt;$C$124,AZ$118,MIN(MAX(AZ$118,-SUM($D143:AY143,$C143)),0))</f>
        <v>-45.176454820000004</v>
      </c>
      <c r="BA143" s="309">
        <f ca="1">IF(BA$1&gt;$C$124,BA$118,MIN(MAX(BA$118,-SUM($D143:AZ143,$C143)),0))</f>
        <v>-44.260705819999998</v>
      </c>
      <c r="BB143" s="309">
        <f ca="1">IF(BB$1&gt;$C$124,BB$118,MIN(MAX(BB$118,-SUM($D143:BA143,$C143)),0))</f>
        <v>-43.623945819999989</v>
      </c>
      <c r="BC143" s="309">
        <f ca="1">IF(BC$1&gt;$C$124,BC$118,MIN(MAX(BC$118,-SUM($D143:BB143,$C143)),0))</f>
        <v>-40.761017819999978</v>
      </c>
      <c r="BD143" s="309">
        <f ca="1">IF(BD$1&gt;$C$124,BD$118,MIN(MAX(BD$118,-SUM($D143:BC143,$C143)),0))</f>
        <v>-36.285971820000043</v>
      </c>
      <c r="BE143" s="309">
        <f ca="1">IF(BE$1&gt;$C$124,BE$118,MIN(MAX(BE$118,-SUM($D143:BD143,$C143)),0))</f>
        <v>-30.541017819999979</v>
      </c>
      <c r="BF143" s="309">
        <f ca="1">IF(BF$1&gt;$C$124,BF$118,MIN(MAX(BF$118,-SUM($D143:BE143,$C143)),0))</f>
        <v>-27.678849819999868</v>
      </c>
      <c r="BG143" s="309">
        <f ca="1">IF(BG$1&gt;$C$124,BG$118,MIN(MAX(BG$118,-SUM($D143:BF143,$C143)),0))</f>
        <v>0</v>
      </c>
      <c r="BH143" s="309">
        <f ca="1">IF(BH$1&gt;$C$124,BH$118,MIN(MAX(BH$118,-SUM($D143:BG143,$C143)),0))</f>
        <v>0</v>
      </c>
      <c r="BI143" s="309">
        <f ca="1">IF(BI$1&gt;$C$124,BI$118,MIN(MAX(BI$118,-SUM($D143:BH143,$C143)),0))</f>
        <v>0</v>
      </c>
      <c r="BJ143" s="309">
        <f ca="1">IF(BJ$1&gt;$C$124,BJ$118,MIN(MAX(BJ$118,-SUM($D143:BI143,$C143)),0))</f>
        <v>0</v>
      </c>
      <c r="BK143" s="309">
        <f ca="1">IF(BK$1&gt;$C$124,BK$118,MIN(MAX(BK$118,-SUM($D143:BJ143,$C143)),0))</f>
        <v>0</v>
      </c>
      <c r="BL143" s="309">
        <f ca="1">IF(BL$1&gt;$C$124,BL$118,MIN(MAX(BL$118,-SUM($D143:BK143,$C143)),0))</f>
        <v>0</v>
      </c>
      <c r="BM143" s="309">
        <f ca="1">IF(BM$1&gt;$C$124,BM$118,MIN(MAX(BM$118,-SUM($D143:BL143,$C143)),0))</f>
        <v>0</v>
      </c>
      <c r="BN143" s="309">
        <f ca="1">IF(BN$1&gt;$C$124,BN$118,MIN(MAX(BN$118,-SUM($D143:BM143,$C143)),0))</f>
        <v>0</v>
      </c>
      <c r="BO143" s="309">
        <f ca="1">IF(BO$1&gt;$C$124,BO$118,MIN(MAX(BO$118,-SUM($D143:BN143,$C143)),0))</f>
        <v>0</v>
      </c>
      <c r="BP143" s="309">
        <f ca="1">IF(BP$1&gt;$C$124,BP$118,MIN(MAX(BP$118,-SUM($D143:BO143,$C143)),0))</f>
        <v>0</v>
      </c>
      <c r="BQ143" s="309">
        <f ca="1">IF(BQ$1&gt;$C$124,BQ$118,MIN(MAX(BQ$118,-SUM($D143:BP143,$C143)),0))</f>
        <v>0</v>
      </c>
      <c r="BR143" s="309">
        <f ca="1">IF(BR$1&gt;$C$124,BR$118,MIN(MAX(BR$118,-SUM($D143:BQ143,$C143)),0))</f>
        <v>0</v>
      </c>
      <c r="BS143" s="309">
        <f ca="1">IF(BS$1&gt;$C$124,BS$118,MIN(MAX(BS$118,-SUM($D143:BR143,$C143)),0))</f>
        <v>0</v>
      </c>
      <c r="BT143" s="309">
        <f ca="1">IF(BT$1&gt;$C$124,BT$118,MIN(MAX(BT$118,-SUM($D143:BS143,$C143)),0))</f>
        <v>0</v>
      </c>
      <c r="BU143" s="309">
        <f ca="1">IF(BU$1&gt;$C$124,BU$118,MIN(MAX(BU$118,-SUM($D143:BT143,$C143)),0))</f>
        <v>0</v>
      </c>
      <c r="BV143" s="309">
        <f ca="1">IF(BV$1&gt;$C$124,BV$118,MIN(MAX(BV$118,-SUM($D143:BU143,$C143)),0))</f>
        <v>0</v>
      </c>
      <c r="BW143" s="309">
        <f ca="1">IF(BW$1&gt;$C$124,BW$118,MIN(MAX(BW$118,-SUM($D143:BV143,$C143)),0))</f>
        <v>0</v>
      </c>
      <c r="BX143" s="309">
        <f ca="1">IF(BX$1&gt;$C$124,BX$118,MIN(MAX(BX$118,-SUM($D143:BW143,$C143)),0))</f>
        <v>0</v>
      </c>
      <c r="BY143" s="309">
        <f ca="1">IF(BY$1&gt;$C$124,BY$118,MIN(MAX(BY$118,-SUM($D143:BX143,$C143)),0))</f>
        <v>0</v>
      </c>
      <c r="BZ143" s="309">
        <f ca="1">IF(BZ$1&gt;$C$124,BZ$118,MIN(MAX(BZ$118,-SUM($D143:BY143,$C143)),0))</f>
        <v>0</v>
      </c>
      <c r="CA143" s="309">
        <f ca="1">IF(CA$1&gt;$C$124,CA$118,MIN(MAX(CA$118,-SUM($D143:BZ143,$C143)),0))</f>
        <v>0</v>
      </c>
      <c r="CB143" s="309">
        <f ca="1">IF(CB$1&gt;$C$124,CB$118,MIN(MAX(CB$118,-SUM($D143:CA143,$C143)),0))</f>
        <v>0</v>
      </c>
      <c r="CC143" s="309">
        <f ca="1">IF(CC$1&gt;$C$124,CC$118,MIN(MAX(CC$118,-SUM($D143:CB143,$C143)),0))</f>
        <v>0</v>
      </c>
      <c r="CD143" s="309">
        <f ca="1">IF(CD$1&gt;$C$124,CD$118,MIN(MAX(CD$118,-SUM($D143:CC143,$C143)),0))</f>
        <v>0</v>
      </c>
      <c r="CE143" s="309">
        <f ca="1">IF(CE$1&gt;$C$124,CE$118,MIN(MAX(CE$118,-SUM($D143:CD143,$C143)),0))</f>
        <v>0</v>
      </c>
      <c r="CF143" s="309">
        <f ca="1">IF(CF$1&gt;$C$124,CF$118,MIN(MAX(CF$118,-SUM($D143:CE143,$C143)),0))</f>
        <v>0</v>
      </c>
      <c r="CG143" s="309">
        <f ca="1">IF(CG$1&gt;$C$124,CG$118,MIN(MAX(CG$118,-SUM($D143:CF143,$C143)),0))</f>
        <v>0</v>
      </c>
      <c r="CH143" s="309">
        <f ca="1">IF(CH$1&gt;$C$124,CH$118,MIN(MAX(CH$118,-SUM($D143:CG143,$C143)),0))</f>
        <v>0</v>
      </c>
      <c r="CI143" s="309">
        <f ca="1">IF(CI$1&gt;$C$124,CI$118,MIN(MAX(CI$118,-SUM($D143:CH143,$C143)),0))</f>
        <v>0</v>
      </c>
      <c r="CJ143" s="309">
        <f ca="1">IF(CJ$1&gt;$C$124,CJ$118,MIN(MAX(CJ$118,-SUM($D143:CI143,$C143)),0))</f>
        <v>0</v>
      </c>
      <c r="CK143" s="309">
        <f ca="1">IF(CK$1&gt;$C$124,CK$118,MIN(MAX(CK$118,-SUM($D143:CJ143,$C143)),0))</f>
        <v>0</v>
      </c>
      <c r="CL143" s="309">
        <f ca="1">IF(CL$1&gt;$C$124,CL$118,MIN(MAX(CL$118,-SUM($D143:CK143,$C143)),0))</f>
        <v>0</v>
      </c>
      <c r="CM143" s="309">
        <f ca="1">IF(CM$1&gt;$C$124,CM$118,MIN(MAX(CM$118,-SUM($D143:CL143,$C143)),0))</f>
        <v>0</v>
      </c>
      <c r="CN143" s="309">
        <f ca="1">IF(CN$1&gt;$C$124,CN$118,MIN(MAX(CN$118,-SUM($D143:CM143,$C143)),0))</f>
        <v>0</v>
      </c>
      <c r="CO143" s="309">
        <f ca="1">IF(CO$1&gt;$C$124,CO$118,MIN(MAX(CO$118,-SUM($D143:CN143,$C143)),0))</f>
        <v>-887.23508379999998</v>
      </c>
    </row>
    <row r="144" spans="1:93" hidden="1" outlineLevel="1">
      <c r="B144">
        <v>12</v>
      </c>
      <c r="C144" s="61" cm="1">
        <f t="array" aca="1" ref="C144" ca="1">$C$121-INDEX($D$112:$CO$112,1,$B144-1)</f>
        <v>1273.608878</v>
      </c>
      <c r="D144" s="337">
        <v>0</v>
      </c>
      <c r="E144" s="309">
        <f ca="1">IF(E$1&gt;$C$124,E$118,MIN(MAX(E$118,-SUM($D144:D144,$C144)),0))</f>
        <v>0</v>
      </c>
      <c r="F144" s="309">
        <f ca="1">IF(F$1&gt;$C$124,F$118,MIN(MAX(F$118,-SUM($D144:E144,$C144)),0))</f>
        <v>0</v>
      </c>
      <c r="G144" s="309">
        <f ca="1">IF(G$1&gt;$C$124,G$118,MIN(MAX(G$118,-SUM($D144:F144,$C144)),0))</f>
        <v>0</v>
      </c>
      <c r="H144" s="309">
        <f ca="1">IF(H$1&gt;$C$124,H$118,MIN(MAX(H$118,-SUM($D144:G144,$C144)),0))</f>
        <v>0</v>
      </c>
      <c r="I144" s="309">
        <f ca="1">IF(I$1&gt;$C$124,I$118,MIN(MAX(I$118,-SUM($D144:H144,$C144)),0))</f>
        <v>0</v>
      </c>
      <c r="J144" s="309">
        <f ca="1">IF(J$1&gt;$C$124,J$118,MIN(MAX(J$118,-SUM($D144:I144,$C144)),0))</f>
        <v>0</v>
      </c>
      <c r="K144" s="309">
        <f ca="1">IF(K$1&gt;$C$124,K$118,MIN(MAX(K$118,-SUM($D144:J144,$C144)),0))</f>
        <v>0</v>
      </c>
      <c r="L144" s="309">
        <f ca="1">IF(L$1&gt;$C$124,L$118,MIN(MAX(L$118,-SUM($D144:K144,$C144)),0))</f>
        <v>0</v>
      </c>
      <c r="M144" s="309">
        <f ca="1">IF(M$1&gt;$C$124,M$118,MIN(MAX(M$118,-SUM($D144:L144,$C144)),0))</f>
        <v>0</v>
      </c>
      <c r="N144" s="309">
        <f ca="1">IF(N$1&gt;$C$124,N$118,MIN(MAX(N$118,-SUM($D144:M144,$C144)),0))</f>
        <v>0</v>
      </c>
      <c r="O144" s="309">
        <f ca="1">IF(O$1&gt;$C$124,O$118,MIN(MAX(O$118,-SUM($D144:N144,$C144)),0))</f>
        <v>0</v>
      </c>
      <c r="P144" s="309">
        <f ca="1">IF(P$1&gt;$C$124,P$118,MIN(MAX(P$118,-SUM($D144:O144,$C144)),0))</f>
        <v>0</v>
      </c>
      <c r="Q144" s="309">
        <f ca="1">IF(Q$1&gt;$C$124,Q$118,MIN(MAX(Q$118,-SUM($D144:P144,$C144)),0))</f>
        <v>0</v>
      </c>
      <c r="R144" s="309">
        <f ca="1">IF(R$1&gt;$C$124,R$118,MIN(MAX(R$118,-SUM($D144:Q144,$C144)),0))</f>
        <v>0</v>
      </c>
      <c r="S144" s="309">
        <f ca="1">IF(S$1&gt;$C$124,S$118,MIN(MAX(S$118,-SUM($D144:R144,$C144)),0))</f>
        <v>0</v>
      </c>
      <c r="T144" s="309">
        <f ca="1">IF(T$1&gt;$C$124,T$118,MIN(MAX(T$118,-SUM($D144:S144,$C144)),0))</f>
        <v>0</v>
      </c>
      <c r="U144" s="309">
        <f ca="1">IF(U$1&gt;$C$124,U$118,MIN(MAX(U$118,-SUM($D144:T144,$C144)),0))</f>
        <v>0</v>
      </c>
      <c r="V144" s="309">
        <f ca="1">IF(V$1&gt;$C$124,V$118,MIN(MAX(V$118,-SUM($D144:U144,$C144)),0))</f>
        <v>0</v>
      </c>
      <c r="W144" s="309">
        <f ca="1">IF(W$1&gt;$C$124,W$118,MIN(MAX(W$118,-SUM($D144:V144,$C144)),0))</f>
        <v>0</v>
      </c>
      <c r="X144" s="309">
        <f ca="1">IF(X$1&gt;$C$124,X$118,MIN(MAX(X$118,-SUM($D144:W144,$C144)),0))</f>
        <v>0</v>
      </c>
      <c r="Y144" s="309">
        <f ca="1">IF(Y$1&gt;$C$124,Y$118,MIN(MAX(Y$118,-SUM($D144:X144,$C144)),0))</f>
        <v>0</v>
      </c>
      <c r="Z144" s="309">
        <f ca="1">IF(Z$1&gt;$C$124,Z$118,MIN(MAX(Z$118,-SUM($D144:Y144,$C144)),0))</f>
        <v>0</v>
      </c>
      <c r="AA144" s="309">
        <f ca="1">IF(AA$1&gt;$C$124,AA$118,MIN(MAX(AA$118,-SUM($D144:Z144,$C144)),0))</f>
        <v>0</v>
      </c>
      <c r="AB144" s="309">
        <f ca="1">IF(AB$1&gt;$C$124,AB$118,MIN(MAX(AB$118,-SUM($D144:AA144,$C144)),0))</f>
        <v>0</v>
      </c>
      <c r="AC144" s="309">
        <f ca="1">IF(AC$1&gt;$C$124,AC$118,MIN(MAX(AC$118,-SUM($D144:AB144,$C144)),0))</f>
        <v>0</v>
      </c>
      <c r="AD144" s="309">
        <f ca="1">IF(AD$1&gt;$C$124,AD$118,MIN(MAX(AD$118,-SUM($D144:AC144,$C144)),0))</f>
        <v>0</v>
      </c>
      <c r="AE144" s="309">
        <f ca="1">IF(AE$1&gt;$C$124,AE$118,MIN(MAX(AE$118,-SUM($D144:AD144,$C144)),0))</f>
        <v>0</v>
      </c>
      <c r="AF144" s="309">
        <f ca="1">IF(AF$1&gt;$C$124,AF$118,MIN(MAX(AF$118,-SUM($D144:AE144,$C144)),0))</f>
        <v>0</v>
      </c>
      <c r="AG144" s="309">
        <f ca="1">IF(AG$1&gt;$C$124,AG$118,MIN(MAX(AG$118,-SUM($D144:AF144,$C144)),0))</f>
        <v>0</v>
      </c>
      <c r="AH144" s="309">
        <f ca="1">IF(AH$1&gt;$C$124,AH$118,MIN(MAX(AH$118,-SUM($D144:AG144,$C144)),0))</f>
        <v>0</v>
      </c>
      <c r="AI144" s="309">
        <f ca="1">IF(AI$1&gt;$C$124,AI$118,MIN(MAX(AI$118,-SUM($D144:AH144,$C144)),0))</f>
        <v>0</v>
      </c>
      <c r="AJ144" s="309">
        <f ca="1">IF(AJ$1&gt;$C$124,AJ$118,MIN(MAX(AJ$118,-SUM($D144:AI144,$C144)),0))</f>
        <v>0</v>
      </c>
      <c r="AK144" s="309">
        <f ca="1">IF(AK$1&gt;$C$124,AK$118,MIN(MAX(AK$118,-SUM($D144:AJ144,$C144)),0))</f>
        <v>0</v>
      </c>
      <c r="AL144" s="309">
        <f ca="1">IF(AL$1&gt;$C$124,AL$118,MIN(MAX(AL$118,-SUM($D144:AK144,$C144)),0))</f>
        <v>0</v>
      </c>
      <c r="AM144" s="309">
        <f ca="1">IF(AM$1&gt;$C$124,AM$118,MIN(MAX(AM$118,-SUM($D144:AL144,$C144)),0))</f>
        <v>0</v>
      </c>
      <c r="AN144" s="309">
        <f ca="1">IF(AN$1&gt;$C$124,AN$118,MIN(MAX(AN$118,-SUM($D144:AM144,$C144)),0))</f>
        <v>0</v>
      </c>
      <c r="AO144" s="309">
        <f ca="1">IF(AO$1&gt;$C$124,AO$118,MIN(MAX(AO$118,-SUM($D144:AN144,$C144)),0))</f>
        <v>0</v>
      </c>
      <c r="AP144" s="309">
        <f ca="1">IF(AP$1&gt;$C$124,AP$118,MIN(MAX(AP$118,-SUM($D144:AO144,$C144)),0))</f>
        <v>0</v>
      </c>
      <c r="AQ144" s="309">
        <f ca="1">IF(AQ$1&gt;$C$124,AQ$118,MIN(MAX(AQ$118,-SUM($D144:AP144,$C144)),0))</f>
        <v>0</v>
      </c>
      <c r="AR144" s="309">
        <f ca="1">IF(AR$1&gt;$C$124,AR$118,MIN(MAX(AR$118,-SUM($D144:AQ144,$C144)),0))</f>
        <v>0</v>
      </c>
      <c r="AS144" s="309">
        <f ca="1">IF(AS$1&gt;$C$124,AS$118,MIN(MAX(AS$118,-SUM($D144:AR144,$C144)),0))</f>
        <v>0</v>
      </c>
      <c r="AT144" s="309">
        <f ca="1">IF(AT$1&gt;$C$124,AT$118,MIN(MAX(AT$118,-SUM($D144:AS144,$C144)),0))</f>
        <v>0</v>
      </c>
      <c r="AU144" s="309">
        <f ca="1">IF(AU$1&gt;$C$124,AU$118,MIN(MAX(AU$118,-SUM($D144:AT144,$C144)),0))</f>
        <v>0</v>
      </c>
      <c r="AV144" s="309">
        <f ca="1">IF(AV$1&gt;$C$124,AV$118,MIN(MAX(AV$118,-SUM($D144:AU144,$C144)),0))</f>
        <v>-887.23508379999998</v>
      </c>
      <c r="AW144" s="309">
        <f ca="1">IF(AW$1&gt;$C$124,AW$118,MIN(MAX(AW$118,-SUM($D144:AV144,$C144)),0))</f>
        <v>-47.508769819999998</v>
      </c>
      <c r="AX144" s="309">
        <f ca="1">IF(AX$1&gt;$C$124,AX$118,MIN(MAX(AX$118,-SUM($D144:AW144,$C144)),0))</f>
        <v>-46.847717819999957</v>
      </c>
      <c r="AY144" s="309">
        <f ca="1">IF(AY$1&gt;$C$124,AY$118,MIN(MAX(AY$118,-SUM($D144:AX144,$C144)),0))</f>
        <v>-46.023457820000033</v>
      </c>
      <c r="AZ144" s="309">
        <f ca="1">IF(AZ$1&gt;$C$124,AZ$118,MIN(MAX(AZ$118,-SUM($D144:AY144,$C144)),0))</f>
        <v>-45.176454820000004</v>
      </c>
      <c r="BA144" s="309">
        <f ca="1">IF(BA$1&gt;$C$124,BA$118,MIN(MAX(BA$118,-SUM($D144:AZ144,$C144)),0))</f>
        <v>-44.260705819999998</v>
      </c>
      <c r="BB144" s="309">
        <f ca="1">IF(BB$1&gt;$C$124,BB$118,MIN(MAX(BB$118,-SUM($D144:BA144,$C144)),0))</f>
        <v>-43.623945819999989</v>
      </c>
      <c r="BC144" s="309">
        <f ca="1">IF(BC$1&gt;$C$124,BC$118,MIN(MAX(BC$118,-SUM($D144:BB144,$C144)),0))</f>
        <v>-40.761017819999978</v>
      </c>
      <c r="BD144" s="309">
        <f ca="1">IF(BD$1&gt;$C$124,BD$118,MIN(MAX(BD$118,-SUM($D144:BC144,$C144)),0))</f>
        <v>-36.285971820000043</v>
      </c>
      <c r="BE144" s="309">
        <f ca="1">IF(BE$1&gt;$C$124,BE$118,MIN(MAX(BE$118,-SUM($D144:BD144,$C144)),0))</f>
        <v>-30.541017819999979</v>
      </c>
      <c r="BF144" s="309">
        <f ca="1">IF(BF$1&gt;$C$124,BF$118,MIN(MAX(BF$118,-SUM($D144:BE144,$C144)),0))</f>
        <v>-5.3447348199999851</v>
      </c>
      <c r="BG144" s="309">
        <f ca="1">IF(BG$1&gt;$C$124,BG$118,MIN(MAX(BG$118,-SUM($D144:BF144,$C144)),0))</f>
        <v>0</v>
      </c>
      <c r="BH144" s="309">
        <f ca="1">IF(BH$1&gt;$C$124,BH$118,MIN(MAX(BH$118,-SUM($D144:BG144,$C144)),0))</f>
        <v>0</v>
      </c>
      <c r="BI144" s="309">
        <f ca="1">IF(BI$1&gt;$C$124,BI$118,MIN(MAX(BI$118,-SUM($D144:BH144,$C144)),0))</f>
        <v>0</v>
      </c>
      <c r="BJ144" s="309">
        <f ca="1">IF(BJ$1&gt;$C$124,BJ$118,MIN(MAX(BJ$118,-SUM($D144:BI144,$C144)),0))</f>
        <v>0</v>
      </c>
      <c r="BK144" s="309">
        <f ca="1">IF(BK$1&gt;$C$124,BK$118,MIN(MAX(BK$118,-SUM($D144:BJ144,$C144)),0))</f>
        <v>0</v>
      </c>
      <c r="BL144" s="309">
        <f ca="1">IF(BL$1&gt;$C$124,BL$118,MIN(MAX(BL$118,-SUM($D144:BK144,$C144)),0))</f>
        <v>0</v>
      </c>
      <c r="BM144" s="309">
        <f ca="1">IF(BM$1&gt;$C$124,BM$118,MIN(MAX(BM$118,-SUM($D144:BL144,$C144)),0))</f>
        <v>0</v>
      </c>
      <c r="BN144" s="309">
        <f ca="1">IF(BN$1&gt;$C$124,BN$118,MIN(MAX(BN$118,-SUM($D144:BM144,$C144)),0))</f>
        <v>0</v>
      </c>
      <c r="BO144" s="309">
        <f ca="1">IF(BO$1&gt;$C$124,BO$118,MIN(MAX(BO$118,-SUM($D144:BN144,$C144)),0))</f>
        <v>0</v>
      </c>
      <c r="BP144" s="309">
        <f ca="1">IF(BP$1&gt;$C$124,BP$118,MIN(MAX(BP$118,-SUM($D144:BO144,$C144)),0))</f>
        <v>0</v>
      </c>
      <c r="BQ144" s="309">
        <f ca="1">IF(BQ$1&gt;$C$124,BQ$118,MIN(MAX(BQ$118,-SUM($D144:BP144,$C144)),0))</f>
        <v>0</v>
      </c>
      <c r="BR144" s="309">
        <f ca="1">IF(BR$1&gt;$C$124,BR$118,MIN(MAX(BR$118,-SUM($D144:BQ144,$C144)),0))</f>
        <v>0</v>
      </c>
      <c r="BS144" s="309">
        <f ca="1">IF(BS$1&gt;$C$124,BS$118,MIN(MAX(BS$118,-SUM($D144:BR144,$C144)),0))</f>
        <v>0</v>
      </c>
      <c r="BT144" s="309">
        <f ca="1">IF(BT$1&gt;$C$124,BT$118,MIN(MAX(BT$118,-SUM($D144:BS144,$C144)),0))</f>
        <v>0</v>
      </c>
      <c r="BU144" s="309">
        <f ca="1">IF(BU$1&gt;$C$124,BU$118,MIN(MAX(BU$118,-SUM($D144:BT144,$C144)),0))</f>
        <v>0</v>
      </c>
      <c r="BV144" s="309">
        <f ca="1">IF(BV$1&gt;$C$124,BV$118,MIN(MAX(BV$118,-SUM($D144:BU144,$C144)),0))</f>
        <v>0</v>
      </c>
      <c r="BW144" s="309">
        <f ca="1">IF(BW$1&gt;$C$124,BW$118,MIN(MAX(BW$118,-SUM($D144:BV144,$C144)),0))</f>
        <v>0</v>
      </c>
      <c r="BX144" s="309">
        <f ca="1">IF(BX$1&gt;$C$124,BX$118,MIN(MAX(BX$118,-SUM($D144:BW144,$C144)),0))</f>
        <v>0</v>
      </c>
      <c r="BY144" s="309">
        <f ca="1">IF(BY$1&gt;$C$124,BY$118,MIN(MAX(BY$118,-SUM($D144:BX144,$C144)),0))</f>
        <v>0</v>
      </c>
      <c r="BZ144" s="309">
        <f ca="1">IF(BZ$1&gt;$C$124,BZ$118,MIN(MAX(BZ$118,-SUM($D144:BY144,$C144)),0))</f>
        <v>0</v>
      </c>
      <c r="CA144" s="309">
        <f ca="1">IF(CA$1&gt;$C$124,CA$118,MIN(MAX(CA$118,-SUM($D144:BZ144,$C144)),0))</f>
        <v>0</v>
      </c>
      <c r="CB144" s="309">
        <f ca="1">IF(CB$1&gt;$C$124,CB$118,MIN(MAX(CB$118,-SUM($D144:CA144,$C144)),0))</f>
        <v>0</v>
      </c>
      <c r="CC144" s="309">
        <f ca="1">IF(CC$1&gt;$C$124,CC$118,MIN(MAX(CC$118,-SUM($D144:CB144,$C144)),0))</f>
        <v>0</v>
      </c>
      <c r="CD144" s="309">
        <f ca="1">IF(CD$1&gt;$C$124,CD$118,MIN(MAX(CD$118,-SUM($D144:CC144,$C144)),0))</f>
        <v>0</v>
      </c>
      <c r="CE144" s="309">
        <f ca="1">IF(CE$1&gt;$C$124,CE$118,MIN(MAX(CE$118,-SUM($D144:CD144,$C144)),0))</f>
        <v>0</v>
      </c>
      <c r="CF144" s="309">
        <f ca="1">IF(CF$1&gt;$C$124,CF$118,MIN(MAX(CF$118,-SUM($D144:CE144,$C144)),0))</f>
        <v>0</v>
      </c>
      <c r="CG144" s="309">
        <f ca="1">IF(CG$1&gt;$C$124,CG$118,MIN(MAX(CG$118,-SUM($D144:CF144,$C144)),0))</f>
        <v>0</v>
      </c>
      <c r="CH144" s="309">
        <f ca="1">IF(CH$1&gt;$C$124,CH$118,MIN(MAX(CH$118,-SUM($D144:CG144,$C144)),0))</f>
        <v>0</v>
      </c>
      <c r="CI144" s="309">
        <f ca="1">IF(CI$1&gt;$C$124,CI$118,MIN(MAX(CI$118,-SUM($D144:CH144,$C144)),0))</f>
        <v>0</v>
      </c>
      <c r="CJ144" s="309">
        <f ca="1">IF(CJ$1&gt;$C$124,CJ$118,MIN(MAX(CJ$118,-SUM($D144:CI144,$C144)),0))</f>
        <v>0</v>
      </c>
      <c r="CK144" s="309">
        <f ca="1">IF(CK$1&gt;$C$124,CK$118,MIN(MAX(CK$118,-SUM($D144:CJ144,$C144)),0))</f>
        <v>0</v>
      </c>
      <c r="CL144" s="309">
        <f ca="1">IF(CL$1&gt;$C$124,CL$118,MIN(MAX(CL$118,-SUM($D144:CK144,$C144)),0))</f>
        <v>0</v>
      </c>
      <c r="CM144" s="309">
        <f ca="1">IF(CM$1&gt;$C$124,CM$118,MIN(MAX(CM$118,-SUM($D144:CL144,$C144)),0))</f>
        <v>0</v>
      </c>
      <c r="CN144" s="309">
        <f ca="1">IF(CN$1&gt;$C$124,CN$118,MIN(MAX(CN$118,-SUM($D144:CM144,$C144)),0))</f>
        <v>0</v>
      </c>
      <c r="CO144" s="309">
        <f ca="1">IF(CO$1&gt;$C$124,CO$118,MIN(MAX(CO$118,-SUM($D144:CN144,$C144)),0))</f>
        <v>-887.23508379999998</v>
      </c>
    </row>
    <row r="145" spans="2:93" hidden="1" outlineLevel="1">
      <c r="B145">
        <v>13</v>
      </c>
      <c r="C145" s="61" cm="1">
        <f t="array" aca="1" ref="C145" ca="1">$C$121-INDEX($D$112:$CO$112,1,$B145-1)</f>
        <v>1249.575433</v>
      </c>
      <c r="D145" s="337">
        <v>0</v>
      </c>
      <c r="E145" s="309">
        <f ca="1">IF(E$1&gt;$C$124,E$118,MIN(MAX(E$118,-SUM($D145:D145,$C145)),0))</f>
        <v>0</v>
      </c>
      <c r="F145" s="309">
        <f ca="1">IF(F$1&gt;$C$124,F$118,MIN(MAX(F$118,-SUM($D145:E145,$C145)),0))</f>
        <v>0</v>
      </c>
      <c r="G145" s="309">
        <f ca="1">IF(G$1&gt;$C$124,G$118,MIN(MAX(G$118,-SUM($D145:F145,$C145)),0))</f>
        <v>0</v>
      </c>
      <c r="H145" s="309">
        <f ca="1">IF(H$1&gt;$C$124,H$118,MIN(MAX(H$118,-SUM($D145:G145,$C145)),0))</f>
        <v>0</v>
      </c>
      <c r="I145" s="309">
        <f ca="1">IF(I$1&gt;$C$124,I$118,MIN(MAX(I$118,-SUM($D145:H145,$C145)),0))</f>
        <v>0</v>
      </c>
      <c r="J145" s="309">
        <f ca="1">IF(J$1&gt;$C$124,J$118,MIN(MAX(J$118,-SUM($D145:I145,$C145)),0))</f>
        <v>0</v>
      </c>
      <c r="K145" s="309">
        <f ca="1">IF(K$1&gt;$C$124,K$118,MIN(MAX(K$118,-SUM($D145:J145,$C145)),0))</f>
        <v>0</v>
      </c>
      <c r="L145" s="309">
        <f ca="1">IF(L$1&gt;$C$124,L$118,MIN(MAX(L$118,-SUM($D145:K145,$C145)),0))</f>
        <v>0</v>
      </c>
      <c r="M145" s="309">
        <f ca="1">IF(M$1&gt;$C$124,M$118,MIN(MAX(M$118,-SUM($D145:L145,$C145)),0))</f>
        <v>0</v>
      </c>
      <c r="N145" s="309">
        <f ca="1">IF(N$1&gt;$C$124,N$118,MIN(MAX(N$118,-SUM($D145:M145,$C145)),0))</f>
        <v>0</v>
      </c>
      <c r="O145" s="309">
        <f ca="1">IF(O$1&gt;$C$124,O$118,MIN(MAX(O$118,-SUM($D145:N145,$C145)),0))</f>
        <v>0</v>
      </c>
      <c r="P145" s="309">
        <f ca="1">IF(P$1&gt;$C$124,P$118,MIN(MAX(P$118,-SUM($D145:O145,$C145)),0))</f>
        <v>0</v>
      </c>
      <c r="Q145" s="309">
        <f ca="1">IF(Q$1&gt;$C$124,Q$118,MIN(MAX(Q$118,-SUM($D145:P145,$C145)),0))</f>
        <v>0</v>
      </c>
      <c r="R145" s="309">
        <f ca="1">IF(R$1&gt;$C$124,R$118,MIN(MAX(R$118,-SUM($D145:Q145,$C145)),0))</f>
        <v>0</v>
      </c>
      <c r="S145" s="309">
        <f ca="1">IF(S$1&gt;$C$124,S$118,MIN(MAX(S$118,-SUM($D145:R145,$C145)),0))</f>
        <v>0</v>
      </c>
      <c r="T145" s="309">
        <f ca="1">IF(T$1&gt;$C$124,T$118,MIN(MAX(T$118,-SUM($D145:S145,$C145)),0))</f>
        <v>0</v>
      </c>
      <c r="U145" s="309">
        <f ca="1">IF(U$1&gt;$C$124,U$118,MIN(MAX(U$118,-SUM($D145:T145,$C145)),0))</f>
        <v>0</v>
      </c>
      <c r="V145" s="309">
        <f ca="1">IF(V$1&gt;$C$124,V$118,MIN(MAX(V$118,-SUM($D145:U145,$C145)),0))</f>
        <v>0</v>
      </c>
      <c r="W145" s="309">
        <f ca="1">IF(W$1&gt;$C$124,W$118,MIN(MAX(W$118,-SUM($D145:V145,$C145)),0))</f>
        <v>0</v>
      </c>
      <c r="X145" s="309">
        <f ca="1">IF(X$1&gt;$C$124,X$118,MIN(MAX(X$118,-SUM($D145:W145,$C145)),0))</f>
        <v>0</v>
      </c>
      <c r="Y145" s="309">
        <f ca="1">IF(Y$1&gt;$C$124,Y$118,MIN(MAX(Y$118,-SUM($D145:X145,$C145)),0))</f>
        <v>0</v>
      </c>
      <c r="Z145" s="309">
        <f ca="1">IF(Z$1&gt;$C$124,Z$118,MIN(MAX(Z$118,-SUM($D145:Y145,$C145)),0))</f>
        <v>0</v>
      </c>
      <c r="AA145" s="309">
        <f ca="1">IF(AA$1&gt;$C$124,AA$118,MIN(MAX(AA$118,-SUM($D145:Z145,$C145)),0))</f>
        <v>0</v>
      </c>
      <c r="AB145" s="309">
        <f ca="1">IF(AB$1&gt;$C$124,AB$118,MIN(MAX(AB$118,-SUM($D145:AA145,$C145)),0))</f>
        <v>0</v>
      </c>
      <c r="AC145" s="309">
        <f ca="1">IF(AC$1&gt;$C$124,AC$118,MIN(MAX(AC$118,-SUM($D145:AB145,$C145)),0))</f>
        <v>0</v>
      </c>
      <c r="AD145" s="309">
        <f ca="1">IF(AD$1&gt;$C$124,AD$118,MIN(MAX(AD$118,-SUM($D145:AC145,$C145)),0))</f>
        <v>0</v>
      </c>
      <c r="AE145" s="309">
        <f ca="1">IF(AE$1&gt;$C$124,AE$118,MIN(MAX(AE$118,-SUM($D145:AD145,$C145)),0))</f>
        <v>0</v>
      </c>
      <c r="AF145" s="309">
        <f ca="1">IF(AF$1&gt;$C$124,AF$118,MIN(MAX(AF$118,-SUM($D145:AE145,$C145)),0))</f>
        <v>0</v>
      </c>
      <c r="AG145" s="309">
        <f ca="1">IF(AG$1&gt;$C$124,AG$118,MIN(MAX(AG$118,-SUM($D145:AF145,$C145)),0))</f>
        <v>0</v>
      </c>
      <c r="AH145" s="309">
        <f ca="1">IF(AH$1&gt;$C$124,AH$118,MIN(MAX(AH$118,-SUM($D145:AG145,$C145)),0))</f>
        <v>0</v>
      </c>
      <c r="AI145" s="309">
        <f ca="1">IF(AI$1&gt;$C$124,AI$118,MIN(MAX(AI$118,-SUM($D145:AH145,$C145)),0))</f>
        <v>0</v>
      </c>
      <c r="AJ145" s="309">
        <f ca="1">IF(AJ$1&gt;$C$124,AJ$118,MIN(MAX(AJ$118,-SUM($D145:AI145,$C145)),0))</f>
        <v>0</v>
      </c>
      <c r="AK145" s="309">
        <f ca="1">IF(AK$1&gt;$C$124,AK$118,MIN(MAX(AK$118,-SUM($D145:AJ145,$C145)),0))</f>
        <v>0</v>
      </c>
      <c r="AL145" s="309">
        <f ca="1">IF(AL$1&gt;$C$124,AL$118,MIN(MAX(AL$118,-SUM($D145:AK145,$C145)),0))</f>
        <v>0</v>
      </c>
      <c r="AM145" s="309">
        <f ca="1">IF(AM$1&gt;$C$124,AM$118,MIN(MAX(AM$118,-SUM($D145:AL145,$C145)),0))</f>
        <v>0</v>
      </c>
      <c r="AN145" s="309">
        <f ca="1">IF(AN$1&gt;$C$124,AN$118,MIN(MAX(AN$118,-SUM($D145:AM145,$C145)),0))</f>
        <v>0</v>
      </c>
      <c r="AO145" s="309">
        <f ca="1">IF(AO$1&gt;$C$124,AO$118,MIN(MAX(AO$118,-SUM($D145:AN145,$C145)),0))</f>
        <v>0</v>
      </c>
      <c r="AP145" s="309">
        <f ca="1">IF(AP$1&gt;$C$124,AP$118,MIN(MAX(AP$118,-SUM($D145:AO145,$C145)),0))</f>
        <v>0</v>
      </c>
      <c r="AQ145" s="309">
        <f ca="1">IF(AQ$1&gt;$C$124,AQ$118,MIN(MAX(AQ$118,-SUM($D145:AP145,$C145)),0))</f>
        <v>0</v>
      </c>
      <c r="AR145" s="309">
        <f ca="1">IF(AR$1&gt;$C$124,AR$118,MIN(MAX(AR$118,-SUM($D145:AQ145,$C145)),0))</f>
        <v>0</v>
      </c>
      <c r="AS145" s="309">
        <f ca="1">IF(AS$1&gt;$C$124,AS$118,MIN(MAX(AS$118,-SUM($D145:AR145,$C145)),0))</f>
        <v>0</v>
      </c>
      <c r="AT145" s="309">
        <f ca="1">IF(AT$1&gt;$C$124,AT$118,MIN(MAX(AT$118,-SUM($D145:AS145,$C145)),0))</f>
        <v>0</v>
      </c>
      <c r="AU145" s="309">
        <f ca="1">IF(AU$1&gt;$C$124,AU$118,MIN(MAX(AU$118,-SUM($D145:AT145,$C145)),0))</f>
        <v>0</v>
      </c>
      <c r="AV145" s="309">
        <f ca="1">IF(AV$1&gt;$C$124,AV$118,MIN(MAX(AV$118,-SUM($D145:AU145,$C145)),0))</f>
        <v>-887.23508379999998</v>
      </c>
      <c r="AW145" s="309">
        <f ca="1">IF(AW$1&gt;$C$124,AW$118,MIN(MAX(AW$118,-SUM($D145:AV145,$C145)),0))</f>
        <v>-47.508769819999998</v>
      </c>
      <c r="AX145" s="309">
        <f ca="1">IF(AX$1&gt;$C$124,AX$118,MIN(MAX(AX$118,-SUM($D145:AW145,$C145)),0))</f>
        <v>-46.847717819999957</v>
      </c>
      <c r="AY145" s="309">
        <f ca="1">IF(AY$1&gt;$C$124,AY$118,MIN(MAX(AY$118,-SUM($D145:AX145,$C145)),0))</f>
        <v>-46.023457820000033</v>
      </c>
      <c r="AZ145" s="309">
        <f ca="1">IF(AZ$1&gt;$C$124,AZ$118,MIN(MAX(AZ$118,-SUM($D145:AY145,$C145)),0))</f>
        <v>-45.176454820000004</v>
      </c>
      <c r="BA145" s="309">
        <f ca="1">IF(BA$1&gt;$C$124,BA$118,MIN(MAX(BA$118,-SUM($D145:AZ145,$C145)),0))</f>
        <v>-44.260705819999998</v>
      </c>
      <c r="BB145" s="309">
        <f ca="1">IF(BB$1&gt;$C$124,BB$118,MIN(MAX(BB$118,-SUM($D145:BA145,$C145)),0))</f>
        <v>-43.623945819999989</v>
      </c>
      <c r="BC145" s="309">
        <f ca="1">IF(BC$1&gt;$C$124,BC$118,MIN(MAX(BC$118,-SUM($D145:BB145,$C145)),0))</f>
        <v>-40.761017819999978</v>
      </c>
      <c r="BD145" s="309">
        <f ca="1">IF(BD$1&gt;$C$124,BD$118,MIN(MAX(BD$118,-SUM($D145:BC145,$C145)),0))</f>
        <v>-36.285971820000043</v>
      </c>
      <c r="BE145" s="309">
        <f ca="1">IF(BE$1&gt;$C$124,BE$118,MIN(MAX(BE$118,-SUM($D145:BD145,$C145)),0))</f>
        <v>-11.852307639999935</v>
      </c>
      <c r="BF145" s="309">
        <f ca="1">IF(BF$1&gt;$C$124,BF$118,MIN(MAX(BF$118,-SUM($D145:BE145,$C145)),0))</f>
        <v>0</v>
      </c>
      <c r="BG145" s="309">
        <f ca="1">IF(BG$1&gt;$C$124,BG$118,MIN(MAX(BG$118,-SUM($D145:BF145,$C145)),0))</f>
        <v>0</v>
      </c>
      <c r="BH145" s="309">
        <f ca="1">IF(BH$1&gt;$C$124,BH$118,MIN(MAX(BH$118,-SUM($D145:BG145,$C145)),0))</f>
        <v>0</v>
      </c>
      <c r="BI145" s="309">
        <f ca="1">IF(BI$1&gt;$C$124,BI$118,MIN(MAX(BI$118,-SUM($D145:BH145,$C145)),0))</f>
        <v>0</v>
      </c>
      <c r="BJ145" s="309">
        <f ca="1">IF(BJ$1&gt;$C$124,BJ$118,MIN(MAX(BJ$118,-SUM($D145:BI145,$C145)),0))</f>
        <v>0</v>
      </c>
      <c r="BK145" s="309">
        <f ca="1">IF(BK$1&gt;$C$124,BK$118,MIN(MAX(BK$118,-SUM($D145:BJ145,$C145)),0))</f>
        <v>0</v>
      </c>
      <c r="BL145" s="309">
        <f ca="1">IF(BL$1&gt;$C$124,BL$118,MIN(MAX(BL$118,-SUM($D145:BK145,$C145)),0))</f>
        <v>0</v>
      </c>
      <c r="BM145" s="309">
        <f ca="1">IF(BM$1&gt;$C$124,BM$118,MIN(MAX(BM$118,-SUM($D145:BL145,$C145)),0))</f>
        <v>0</v>
      </c>
      <c r="BN145" s="309">
        <f ca="1">IF(BN$1&gt;$C$124,BN$118,MIN(MAX(BN$118,-SUM($D145:BM145,$C145)),0))</f>
        <v>0</v>
      </c>
      <c r="BO145" s="309">
        <f ca="1">IF(BO$1&gt;$C$124,BO$118,MIN(MAX(BO$118,-SUM($D145:BN145,$C145)),0))</f>
        <v>0</v>
      </c>
      <c r="BP145" s="309">
        <f ca="1">IF(BP$1&gt;$C$124,BP$118,MIN(MAX(BP$118,-SUM($D145:BO145,$C145)),0))</f>
        <v>0</v>
      </c>
      <c r="BQ145" s="309">
        <f ca="1">IF(BQ$1&gt;$C$124,BQ$118,MIN(MAX(BQ$118,-SUM($D145:BP145,$C145)),0))</f>
        <v>0</v>
      </c>
      <c r="BR145" s="309">
        <f ca="1">IF(BR$1&gt;$C$124,BR$118,MIN(MAX(BR$118,-SUM($D145:BQ145,$C145)),0))</f>
        <v>0</v>
      </c>
      <c r="BS145" s="309">
        <f ca="1">IF(BS$1&gt;$C$124,BS$118,MIN(MAX(BS$118,-SUM($D145:BR145,$C145)),0))</f>
        <v>0</v>
      </c>
      <c r="BT145" s="309">
        <f ca="1">IF(BT$1&gt;$C$124,BT$118,MIN(MAX(BT$118,-SUM($D145:BS145,$C145)),0))</f>
        <v>0</v>
      </c>
      <c r="BU145" s="309">
        <f ca="1">IF(BU$1&gt;$C$124,BU$118,MIN(MAX(BU$118,-SUM($D145:BT145,$C145)),0))</f>
        <v>0</v>
      </c>
      <c r="BV145" s="309">
        <f ca="1">IF(BV$1&gt;$C$124,BV$118,MIN(MAX(BV$118,-SUM($D145:BU145,$C145)),0))</f>
        <v>0</v>
      </c>
      <c r="BW145" s="309">
        <f ca="1">IF(BW$1&gt;$C$124,BW$118,MIN(MAX(BW$118,-SUM($D145:BV145,$C145)),0))</f>
        <v>0</v>
      </c>
      <c r="BX145" s="309">
        <f ca="1">IF(BX$1&gt;$C$124,BX$118,MIN(MAX(BX$118,-SUM($D145:BW145,$C145)),0))</f>
        <v>0</v>
      </c>
      <c r="BY145" s="309">
        <f ca="1">IF(BY$1&gt;$C$124,BY$118,MIN(MAX(BY$118,-SUM($D145:BX145,$C145)),0))</f>
        <v>0</v>
      </c>
      <c r="BZ145" s="309">
        <f ca="1">IF(BZ$1&gt;$C$124,BZ$118,MIN(MAX(BZ$118,-SUM($D145:BY145,$C145)),0))</f>
        <v>0</v>
      </c>
      <c r="CA145" s="309">
        <f ca="1">IF(CA$1&gt;$C$124,CA$118,MIN(MAX(CA$118,-SUM($D145:BZ145,$C145)),0))</f>
        <v>0</v>
      </c>
      <c r="CB145" s="309">
        <f ca="1">IF(CB$1&gt;$C$124,CB$118,MIN(MAX(CB$118,-SUM($D145:CA145,$C145)),0))</f>
        <v>0</v>
      </c>
      <c r="CC145" s="309">
        <f ca="1">IF(CC$1&gt;$C$124,CC$118,MIN(MAX(CC$118,-SUM($D145:CB145,$C145)),0))</f>
        <v>0</v>
      </c>
      <c r="CD145" s="309">
        <f ca="1">IF(CD$1&gt;$C$124,CD$118,MIN(MAX(CD$118,-SUM($D145:CC145,$C145)),0))</f>
        <v>0</v>
      </c>
      <c r="CE145" s="309">
        <f ca="1">IF(CE$1&gt;$C$124,CE$118,MIN(MAX(CE$118,-SUM($D145:CD145,$C145)),0))</f>
        <v>0</v>
      </c>
      <c r="CF145" s="309">
        <f ca="1">IF(CF$1&gt;$C$124,CF$118,MIN(MAX(CF$118,-SUM($D145:CE145,$C145)),0))</f>
        <v>0</v>
      </c>
      <c r="CG145" s="309">
        <f ca="1">IF(CG$1&gt;$C$124,CG$118,MIN(MAX(CG$118,-SUM($D145:CF145,$C145)),0))</f>
        <v>0</v>
      </c>
      <c r="CH145" s="309">
        <f ca="1">IF(CH$1&gt;$C$124,CH$118,MIN(MAX(CH$118,-SUM($D145:CG145,$C145)),0))</f>
        <v>0</v>
      </c>
      <c r="CI145" s="309">
        <f ca="1">IF(CI$1&gt;$C$124,CI$118,MIN(MAX(CI$118,-SUM($D145:CH145,$C145)),0))</f>
        <v>0</v>
      </c>
      <c r="CJ145" s="309">
        <f ca="1">IF(CJ$1&gt;$C$124,CJ$118,MIN(MAX(CJ$118,-SUM($D145:CI145,$C145)),0))</f>
        <v>0</v>
      </c>
      <c r="CK145" s="309">
        <f ca="1">IF(CK$1&gt;$C$124,CK$118,MIN(MAX(CK$118,-SUM($D145:CJ145,$C145)),0))</f>
        <v>0</v>
      </c>
      <c r="CL145" s="309">
        <f ca="1">IF(CL$1&gt;$C$124,CL$118,MIN(MAX(CL$118,-SUM($D145:CK145,$C145)),0))</f>
        <v>0</v>
      </c>
      <c r="CM145" s="309">
        <f ca="1">IF(CM$1&gt;$C$124,CM$118,MIN(MAX(CM$118,-SUM($D145:CL145,$C145)),0))</f>
        <v>0</v>
      </c>
      <c r="CN145" s="309">
        <f ca="1">IF(CN$1&gt;$C$124,CN$118,MIN(MAX(CN$118,-SUM($D145:CM145,$C145)),0))</f>
        <v>0</v>
      </c>
      <c r="CO145" s="309">
        <f ca="1">IF(CO$1&gt;$C$124,CO$118,MIN(MAX(CO$118,-SUM($D145:CN145,$C145)),0))</f>
        <v>-887.23508379999998</v>
      </c>
    </row>
    <row r="146" spans="2:93" hidden="1" outlineLevel="1">
      <c r="B146">
        <v>14</v>
      </c>
      <c r="C146" s="61" cm="1">
        <f t="array" aca="1" ref="C146" ca="1">$C$121-INDEX($D$112:$CO$112,1,$B146-1)</f>
        <v>1223.177379</v>
      </c>
      <c r="D146" s="337">
        <v>0</v>
      </c>
      <c r="E146" s="309">
        <f ca="1">IF(E$1&gt;$C$124,E$118,MIN(MAX(E$118,-SUM($D146:D146,$C146)),0))</f>
        <v>0</v>
      </c>
      <c r="F146" s="309">
        <f ca="1">IF(F$1&gt;$C$124,F$118,MIN(MAX(F$118,-SUM($D146:E146,$C146)),0))</f>
        <v>0</v>
      </c>
      <c r="G146" s="309">
        <f ca="1">IF(G$1&gt;$C$124,G$118,MIN(MAX(G$118,-SUM($D146:F146,$C146)),0))</f>
        <v>0</v>
      </c>
      <c r="H146" s="309">
        <f ca="1">IF(H$1&gt;$C$124,H$118,MIN(MAX(H$118,-SUM($D146:G146,$C146)),0))</f>
        <v>0</v>
      </c>
      <c r="I146" s="309">
        <f ca="1">IF(I$1&gt;$C$124,I$118,MIN(MAX(I$118,-SUM($D146:H146,$C146)),0))</f>
        <v>0</v>
      </c>
      <c r="J146" s="309">
        <f ca="1">IF(J$1&gt;$C$124,J$118,MIN(MAX(J$118,-SUM($D146:I146,$C146)),0))</f>
        <v>0</v>
      </c>
      <c r="K146" s="309">
        <f ca="1">IF(K$1&gt;$C$124,K$118,MIN(MAX(K$118,-SUM($D146:J146,$C146)),0))</f>
        <v>0</v>
      </c>
      <c r="L146" s="309">
        <f ca="1">IF(L$1&gt;$C$124,L$118,MIN(MAX(L$118,-SUM($D146:K146,$C146)),0))</f>
        <v>0</v>
      </c>
      <c r="M146" s="309">
        <f ca="1">IF(M$1&gt;$C$124,M$118,MIN(MAX(M$118,-SUM($D146:L146,$C146)),0))</f>
        <v>0</v>
      </c>
      <c r="N146" s="309">
        <f ca="1">IF(N$1&gt;$C$124,N$118,MIN(MAX(N$118,-SUM($D146:M146,$C146)),0))</f>
        <v>0</v>
      </c>
      <c r="O146" s="309">
        <f ca="1">IF(O$1&gt;$C$124,O$118,MIN(MAX(O$118,-SUM($D146:N146,$C146)),0))</f>
        <v>0</v>
      </c>
      <c r="P146" s="309">
        <f ca="1">IF(P$1&gt;$C$124,P$118,MIN(MAX(P$118,-SUM($D146:O146,$C146)),0))</f>
        <v>0</v>
      </c>
      <c r="Q146" s="309">
        <f ca="1">IF(Q$1&gt;$C$124,Q$118,MIN(MAX(Q$118,-SUM($D146:P146,$C146)),0))</f>
        <v>0</v>
      </c>
      <c r="R146" s="309">
        <f ca="1">IF(R$1&gt;$C$124,R$118,MIN(MAX(R$118,-SUM($D146:Q146,$C146)),0))</f>
        <v>0</v>
      </c>
      <c r="S146" s="309">
        <f ca="1">IF(S$1&gt;$C$124,S$118,MIN(MAX(S$118,-SUM($D146:R146,$C146)),0))</f>
        <v>0</v>
      </c>
      <c r="T146" s="309">
        <f ca="1">IF(T$1&gt;$C$124,T$118,MIN(MAX(T$118,-SUM($D146:S146,$C146)),0))</f>
        <v>0</v>
      </c>
      <c r="U146" s="309">
        <f ca="1">IF(U$1&gt;$C$124,U$118,MIN(MAX(U$118,-SUM($D146:T146,$C146)),0))</f>
        <v>0</v>
      </c>
      <c r="V146" s="309">
        <f ca="1">IF(V$1&gt;$C$124,V$118,MIN(MAX(V$118,-SUM($D146:U146,$C146)),0))</f>
        <v>0</v>
      </c>
      <c r="W146" s="309">
        <f ca="1">IF(W$1&gt;$C$124,W$118,MIN(MAX(W$118,-SUM($D146:V146,$C146)),0))</f>
        <v>0</v>
      </c>
      <c r="X146" s="309">
        <f ca="1">IF(X$1&gt;$C$124,X$118,MIN(MAX(X$118,-SUM($D146:W146,$C146)),0))</f>
        <v>0</v>
      </c>
      <c r="Y146" s="309">
        <f ca="1">IF(Y$1&gt;$C$124,Y$118,MIN(MAX(Y$118,-SUM($D146:X146,$C146)),0))</f>
        <v>0</v>
      </c>
      <c r="Z146" s="309">
        <f ca="1">IF(Z$1&gt;$C$124,Z$118,MIN(MAX(Z$118,-SUM($D146:Y146,$C146)),0))</f>
        <v>0</v>
      </c>
      <c r="AA146" s="309">
        <f ca="1">IF(AA$1&gt;$C$124,AA$118,MIN(MAX(AA$118,-SUM($D146:Z146,$C146)),0))</f>
        <v>0</v>
      </c>
      <c r="AB146" s="309">
        <f ca="1">IF(AB$1&gt;$C$124,AB$118,MIN(MAX(AB$118,-SUM($D146:AA146,$C146)),0))</f>
        <v>0</v>
      </c>
      <c r="AC146" s="309">
        <f ca="1">IF(AC$1&gt;$C$124,AC$118,MIN(MAX(AC$118,-SUM($D146:AB146,$C146)),0))</f>
        <v>0</v>
      </c>
      <c r="AD146" s="309">
        <f ca="1">IF(AD$1&gt;$C$124,AD$118,MIN(MAX(AD$118,-SUM($D146:AC146,$C146)),0))</f>
        <v>0</v>
      </c>
      <c r="AE146" s="309">
        <f ca="1">IF(AE$1&gt;$C$124,AE$118,MIN(MAX(AE$118,-SUM($D146:AD146,$C146)),0))</f>
        <v>0</v>
      </c>
      <c r="AF146" s="309">
        <f ca="1">IF(AF$1&gt;$C$124,AF$118,MIN(MAX(AF$118,-SUM($D146:AE146,$C146)),0))</f>
        <v>0</v>
      </c>
      <c r="AG146" s="309">
        <f ca="1">IF(AG$1&gt;$C$124,AG$118,MIN(MAX(AG$118,-SUM($D146:AF146,$C146)),0))</f>
        <v>0</v>
      </c>
      <c r="AH146" s="309">
        <f ca="1">IF(AH$1&gt;$C$124,AH$118,MIN(MAX(AH$118,-SUM($D146:AG146,$C146)),0))</f>
        <v>0</v>
      </c>
      <c r="AI146" s="309">
        <f ca="1">IF(AI$1&gt;$C$124,AI$118,MIN(MAX(AI$118,-SUM($D146:AH146,$C146)),0))</f>
        <v>0</v>
      </c>
      <c r="AJ146" s="309">
        <f ca="1">IF(AJ$1&gt;$C$124,AJ$118,MIN(MAX(AJ$118,-SUM($D146:AI146,$C146)),0))</f>
        <v>0</v>
      </c>
      <c r="AK146" s="309">
        <f ca="1">IF(AK$1&gt;$C$124,AK$118,MIN(MAX(AK$118,-SUM($D146:AJ146,$C146)),0))</f>
        <v>0</v>
      </c>
      <c r="AL146" s="309">
        <f ca="1">IF(AL$1&gt;$C$124,AL$118,MIN(MAX(AL$118,-SUM($D146:AK146,$C146)),0))</f>
        <v>0</v>
      </c>
      <c r="AM146" s="309">
        <f ca="1">IF(AM$1&gt;$C$124,AM$118,MIN(MAX(AM$118,-SUM($D146:AL146,$C146)),0))</f>
        <v>0</v>
      </c>
      <c r="AN146" s="309">
        <f ca="1">IF(AN$1&gt;$C$124,AN$118,MIN(MAX(AN$118,-SUM($D146:AM146,$C146)),0))</f>
        <v>0</v>
      </c>
      <c r="AO146" s="309">
        <f ca="1">IF(AO$1&gt;$C$124,AO$118,MIN(MAX(AO$118,-SUM($D146:AN146,$C146)),0))</f>
        <v>0</v>
      </c>
      <c r="AP146" s="309">
        <f ca="1">IF(AP$1&gt;$C$124,AP$118,MIN(MAX(AP$118,-SUM($D146:AO146,$C146)),0))</f>
        <v>0</v>
      </c>
      <c r="AQ146" s="309">
        <f ca="1">IF(AQ$1&gt;$C$124,AQ$118,MIN(MAX(AQ$118,-SUM($D146:AP146,$C146)),0))</f>
        <v>0</v>
      </c>
      <c r="AR146" s="309">
        <f ca="1">IF(AR$1&gt;$C$124,AR$118,MIN(MAX(AR$118,-SUM($D146:AQ146,$C146)),0))</f>
        <v>0</v>
      </c>
      <c r="AS146" s="309">
        <f ca="1">IF(AS$1&gt;$C$124,AS$118,MIN(MAX(AS$118,-SUM($D146:AR146,$C146)),0))</f>
        <v>0</v>
      </c>
      <c r="AT146" s="309">
        <f ca="1">IF(AT$1&gt;$C$124,AT$118,MIN(MAX(AT$118,-SUM($D146:AS146,$C146)),0))</f>
        <v>0</v>
      </c>
      <c r="AU146" s="309">
        <f ca="1">IF(AU$1&gt;$C$124,AU$118,MIN(MAX(AU$118,-SUM($D146:AT146,$C146)),0))</f>
        <v>0</v>
      </c>
      <c r="AV146" s="309">
        <f ca="1">IF(AV$1&gt;$C$124,AV$118,MIN(MAX(AV$118,-SUM($D146:AU146,$C146)),0))</f>
        <v>-887.23508379999998</v>
      </c>
      <c r="AW146" s="309">
        <f ca="1">IF(AW$1&gt;$C$124,AW$118,MIN(MAX(AW$118,-SUM($D146:AV146,$C146)),0))</f>
        <v>-47.508769819999998</v>
      </c>
      <c r="AX146" s="309">
        <f ca="1">IF(AX$1&gt;$C$124,AX$118,MIN(MAX(AX$118,-SUM($D146:AW146,$C146)),0))</f>
        <v>-46.847717819999957</v>
      </c>
      <c r="AY146" s="309">
        <f ca="1">IF(AY$1&gt;$C$124,AY$118,MIN(MAX(AY$118,-SUM($D146:AX146,$C146)),0))</f>
        <v>-46.023457820000033</v>
      </c>
      <c r="AZ146" s="309">
        <f ca="1">IF(AZ$1&gt;$C$124,AZ$118,MIN(MAX(AZ$118,-SUM($D146:AY146,$C146)),0))</f>
        <v>-45.176454820000004</v>
      </c>
      <c r="BA146" s="309">
        <f ca="1">IF(BA$1&gt;$C$124,BA$118,MIN(MAX(BA$118,-SUM($D146:AZ146,$C146)),0))</f>
        <v>-44.260705819999998</v>
      </c>
      <c r="BB146" s="309">
        <f ca="1">IF(BB$1&gt;$C$124,BB$118,MIN(MAX(BB$118,-SUM($D146:BA146,$C146)),0))</f>
        <v>-43.623945819999989</v>
      </c>
      <c r="BC146" s="309">
        <f ca="1">IF(BC$1&gt;$C$124,BC$118,MIN(MAX(BC$118,-SUM($D146:BB146,$C146)),0))</f>
        <v>-40.761017819999978</v>
      </c>
      <c r="BD146" s="309">
        <f ca="1">IF(BD$1&gt;$C$124,BD$118,MIN(MAX(BD$118,-SUM($D146:BC146,$C146)),0))</f>
        <v>-21.74022545999992</v>
      </c>
      <c r="BE146" s="309">
        <f ca="1">IF(BE$1&gt;$C$124,BE$118,MIN(MAX(BE$118,-SUM($D146:BD146,$C146)),0))</f>
        <v>0</v>
      </c>
      <c r="BF146" s="309">
        <f ca="1">IF(BF$1&gt;$C$124,BF$118,MIN(MAX(BF$118,-SUM($D146:BE146,$C146)),0))</f>
        <v>0</v>
      </c>
      <c r="BG146" s="309">
        <f ca="1">IF(BG$1&gt;$C$124,BG$118,MIN(MAX(BG$118,-SUM($D146:BF146,$C146)),0))</f>
        <v>0</v>
      </c>
      <c r="BH146" s="309">
        <f ca="1">IF(BH$1&gt;$C$124,BH$118,MIN(MAX(BH$118,-SUM($D146:BG146,$C146)),0))</f>
        <v>0</v>
      </c>
      <c r="BI146" s="309">
        <f ca="1">IF(BI$1&gt;$C$124,BI$118,MIN(MAX(BI$118,-SUM($D146:BH146,$C146)),0))</f>
        <v>0</v>
      </c>
      <c r="BJ146" s="309">
        <f ca="1">IF(BJ$1&gt;$C$124,BJ$118,MIN(MAX(BJ$118,-SUM($D146:BI146,$C146)),0))</f>
        <v>0</v>
      </c>
      <c r="BK146" s="309">
        <f ca="1">IF(BK$1&gt;$C$124,BK$118,MIN(MAX(BK$118,-SUM($D146:BJ146,$C146)),0))</f>
        <v>0</v>
      </c>
      <c r="BL146" s="309">
        <f ca="1">IF(BL$1&gt;$C$124,BL$118,MIN(MAX(BL$118,-SUM($D146:BK146,$C146)),0))</f>
        <v>0</v>
      </c>
      <c r="BM146" s="309">
        <f ca="1">IF(BM$1&gt;$C$124,BM$118,MIN(MAX(BM$118,-SUM($D146:BL146,$C146)),0))</f>
        <v>0</v>
      </c>
      <c r="BN146" s="309">
        <f ca="1">IF(BN$1&gt;$C$124,BN$118,MIN(MAX(BN$118,-SUM($D146:BM146,$C146)),0))</f>
        <v>0</v>
      </c>
      <c r="BO146" s="309">
        <f ca="1">IF(BO$1&gt;$C$124,BO$118,MIN(MAX(BO$118,-SUM($D146:BN146,$C146)),0))</f>
        <v>0</v>
      </c>
      <c r="BP146" s="309">
        <f ca="1">IF(BP$1&gt;$C$124,BP$118,MIN(MAX(BP$118,-SUM($D146:BO146,$C146)),0))</f>
        <v>0</v>
      </c>
      <c r="BQ146" s="309">
        <f ca="1">IF(BQ$1&gt;$C$124,BQ$118,MIN(MAX(BQ$118,-SUM($D146:BP146,$C146)),0))</f>
        <v>0</v>
      </c>
      <c r="BR146" s="309">
        <f ca="1">IF(BR$1&gt;$C$124,BR$118,MIN(MAX(BR$118,-SUM($D146:BQ146,$C146)),0))</f>
        <v>0</v>
      </c>
      <c r="BS146" s="309">
        <f ca="1">IF(BS$1&gt;$C$124,BS$118,MIN(MAX(BS$118,-SUM($D146:BR146,$C146)),0))</f>
        <v>0</v>
      </c>
      <c r="BT146" s="309">
        <f ca="1">IF(BT$1&gt;$C$124,BT$118,MIN(MAX(BT$118,-SUM($D146:BS146,$C146)),0))</f>
        <v>0</v>
      </c>
      <c r="BU146" s="309">
        <f ca="1">IF(BU$1&gt;$C$124,BU$118,MIN(MAX(BU$118,-SUM($D146:BT146,$C146)),0))</f>
        <v>0</v>
      </c>
      <c r="BV146" s="309">
        <f ca="1">IF(BV$1&gt;$C$124,BV$118,MIN(MAX(BV$118,-SUM($D146:BU146,$C146)),0))</f>
        <v>0</v>
      </c>
      <c r="BW146" s="309">
        <f ca="1">IF(BW$1&gt;$C$124,BW$118,MIN(MAX(BW$118,-SUM($D146:BV146,$C146)),0))</f>
        <v>0</v>
      </c>
      <c r="BX146" s="309">
        <f ca="1">IF(BX$1&gt;$C$124,BX$118,MIN(MAX(BX$118,-SUM($D146:BW146,$C146)),0))</f>
        <v>0</v>
      </c>
      <c r="BY146" s="309">
        <f ca="1">IF(BY$1&gt;$C$124,BY$118,MIN(MAX(BY$118,-SUM($D146:BX146,$C146)),0))</f>
        <v>0</v>
      </c>
      <c r="BZ146" s="309">
        <f ca="1">IF(BZ$1&gt;$C$124,BZ$118,MIN(MAX(BZ$118,-SUM($D146:BY146,$C146)),0))</f>
        <v>0</v>
      </c>
      <c r="CA146" s="309">
        <f ca="1">IF(CA$1&gt;$C$124,CA$118,MIN(MAX(CA$118,-SUM($D146:BZ146,$C146)),0))</f>
        <v>0</v>
      </c>
      <c r="CB146" s="309">
        <f ca="1">IF(CB$1&gt;$C$124,CB$118,MIN(MAX(CB$118,-SUM($D146:CA146,$C146)),0))</f>
        <v>0</v>
      </c>
      <c r="CC146" s="309">
        <f ca="1">IF(CC$1&gt;$C$124,CC$118,MIN(MAX(CC$118,-SUM($D146:CB146,$C146)),0))</f>
        <v>0</v>
      </c>
      <c r="CD146" s="309">
        <f ca="1">IF(CD$1&gt;$C$124,CD$118,MIN(MAX(CD$118,-SUM($D146:CC146,$C146)),0))</f>
        <v>0</v>
      </c>
      <c r="CE146" s="309">
        <f ca="1">IF(CE$1&gt;$C$124,CE$118,MIN(MAX(CE$118,-SUM($D146:CD146,$C146)),0))</f>
        <v>0</v>
      </c>
      <c r="CF146" s="309">
        <f ca="1">IF(CF$1&gt;$C$124,CF$118,MIN(MAX(CF$118,-SUM($D146:CE146,$C146)),0))</f>
        <v>0</v>
      </c>
      <c r="CG146" s="309">
        <f ca="1">IF(CG$1&gt;$C$124,CG$118,MIN(MAX(CG$118,-SUM($D146:CF146,$C146)),0))</f>
        <v>0</v>
      </c>
      <c r="CH146" s="309">
        <f ca="1">IF(CH$1&gt;$C$124,CH$118,MIN(MAX(CH$118,-SUM($D146:CG146,$C146)),0))</f>
        <v>0</v>
      </c>
      <c r="CI146" s="309">
        <f ca="1">IF(CI$1&gt;$C$124,CI$118,MIN(MAX(CI$118,-SUM($D146:CH146,$C146)),0))</f>
        <v>0</v>
      </c>
      <c r="CJ146" s="309">
        <f ca="1">IF(CJ$1&gt;$C$124,CJ$118,MIN(MAX(CJ$118,-SUM($D146:CI146,$C146)),0))</f>
        <v>0</v>
      </c>
      <c r="CK146" s="309">
        <f ca="1">IF(CK$1&gt;$C$124,CK$118,MIN(MAX(CK$118,-SUM($D146:CJ146,$C146)),0))</f>
        <v>0</v>
      </c>
      <c r="CL146" s="309">
        <f ca="1">IF(CL$1&gt;$C$124,CL$118,MIN(MAX(CL$118,-SUM($D146:CK146,$C146)),0))</f>
        <v>0</v>
      </c>
      <c r="CM146" s="309">
        <f ca="1">IF(CM$1&gt;$C$124,CM$118,MIN(MAX(CM$118,-SUM($D146:CL146,$C146)),0))</f>
        <v>0</v>
      </c>
      <c r="CN146" s="309">
        <f ca="1">IF(CN$1&gt;$C$124,CN$118,MIN(MAX(CN$118,-SUM($D146:CM146,$C146)),0))</f>
        <v>0</v>
      </c>
      <c r="CO146" s="309">
        <f ca="1">IF(CO$1&gt;$C$124,CO$118,MIN(MAX(CO$118,-SUM($D146:CN146,$C146)),0))</f>
        <v>-887.23508379999998</v>
      </c>
    </row>
    <row r="147" spans="2:93" hidden="1" outlineLevel="1">
      <c r="B147">
        <v>15</v>
      </c>
      <c r="C147" s="61" cm="1">
        <f t="array" aca="1" ref="C147" ca="1">$C$121-INDEX($D$112:$CO$112,1,$B147-1)</f>
        <v>1194.775513</v>
      </c>
      <c r="D147" s="337">
        <v>0</v>
      </c>
      <c r="E147" s="309">
        <f ca="1">IF(E$1&gt;$C$124,E$118,MIN(MAX(E$118,-SUM($D147:D147,$C147)),0))</f>
        <v>0</v>
      </c>
      <c r="F147" s="309">
        <f ca="1">IF(F$1&gt;$C$124,F$118,MIN(MAX(F$118,-SUM($D147:E147,$C147)),0))</f>
        <v>0</v>
      </c>
      <c r="G147" s="309">
        <f ca="1">IF(G$1&gt;$C$124,G$118,MIN(MAX(G$118,-SUM($D147:F147,$C147)),0))</f>
        <v>0</v>
      </c>
      <c r="H147" s="309">
        <f ca="1">IF(H$1&gt;$C$124,H$118,MIN(MAX(H$118,-SUM($D147:G147,$C147)),0))</f>
        <v>0</v>
      </c>
      <c r="I147" s="309">
        <f ca="1">IF(I$1&gt;$C$124,I$118,MIN(MAX(I$118,-SUM($D147:H147,$C147)),0))</f>
        <v>0</v>
      </c>
      <c r="J147" s="309">
        <f ca="1">IF(J$1&gt;$C$124,J$118,MIN(MAX(J$118,-SUM($D147:I147,$C147)),0))</f>
        <v>0</v>
      </c>
      <c r="K147" s="309">
        <f ca="1">IF(K$1&gt;$C$124,K$118,MIN(MAX(K$118,-SUM($D147:J147,$C147)),0))</f>
        <v>0</v>
      </c>
      <c r="L147" s="309">
        <f ca="1">IF(L$1&gt;$C$124,L$118,MIN(MAX(L$118,-SUM($D147:K147,$C147)),0))</f>
        <v>0</v>
      </c>
      <c r="M147" s="309">
        <f ca="1">IF(M$1&gt;$C$124,M$118,MIN(MAX(M$118,-SUM($D147:L147,$C147)),0))</f>
        <v>0</v>
      </c>
      <c r="N147" s="309">
        <f ca="1">IF(N$1&gt;$C$124,N$118,MIN(MAX(N$118,-SUM($D147:M147,$C147)),0))</f>
        <v>0</v>
      </c>
      <c r="O147" s="309">
        <f ca="1">IF(O$1&gt;$C$124,O$118,MIN(MAX(O$118,-SUM($D147:N147,$C147)),0))</f>
        <v>0</v>
      </c>
      <c r="P147" s="309">
        <f ca="1">IF(P$1&gt;$C$124,P$118,MIN(MAX(P$118,-SUM($D147:O147,$C147)),0))</f>
        <v>0</v>
      </c>
      <c r="Q147" s="309">
        <f ca="1">IF(Q$1&gt;$C$124,Q$118,MIN(MAX(Q$118,-SUM($D147:P147,$C147)),0))</f>
        <v>0</v>
      </c>
      <c r="R147" s="309">
        <f ca="1">IF(R$1&gt;$C$124,R$118,MIN(MAX(R$118,-SUM($D147:Q147,$C147)),0))</f>
        <v>0</v>
      </c>
      <c r="S147" s="309">
        <f ca="1">IF(S$1&gt;$C$124,S$118,MIN(MAX(S$118,-SUM($D147:R147,$C147)),0))</f>
        <v>0</v>
      </c>
      <c r="T147" s="309">
        <f ca="1">IF(T$1&gt;$C$124,T$118,MIN(MAX(T$118,-SUM($D147:S147,$C147)),0))</f>
        <v>0</v>
      </c>
      <c r="U147" s="309">
        <f ca="1">IF(U$1&gt;$C$124,U$118,MIN(MAX(U$118,-SUM($D147:T147,$C147)),0))</f>
        <v>0</v>
      </c>
      <c r="V147" s="309">
        <f ca="1">IF(V$1&gt;$C$124,V$118,MIN(MAX(V$118,-SUM($D147:U147,$C147)),0))</f>
        <v>0</v>
      </c>
      <c r="W147" s="309">
        <f ca="1">IF(W$1&gt;$C$124,W$118,MIN(MAX(W$118,-SUM($D147:V147,$C147)),0))</f>
        <v>0</v>
      </c>
      <c r="X147" s="309">
        <f ca="1">IF(X$1&gt;$C$124,X$118,MIN(MAX(X$118,-SUM($D147:W147,$C147)),0))</f>
        <v>0</v>
      </c>
      <c r="Y147" s="309">
        <f ca="1">IF(Y$1&gt;$C$124,Y$118,MIN(MAX(Y$118,-SUM($D147:X147,$C147)),0))</f>
        <v>0</v>
      </c>
      <c r="Z147" s="309">
        <f ca="1">IF(Z$1&gt;$C$124,Z$118,MIN(MAX(Z$118,-SUM($D147:Y147,$C147)),0))</f>
        <v>0</v>
      </c>
      <c r="AA147" s="309">
        <f ca="1">IF(AA$1&gt;$C$124,AA$118,MIN(MAX(AA$118,-SUM($D147:Z147,$C147)),0))</f>
        <v>0</v>
      </c>
      <c r="AB147" s="309">
        <f ca="1">IF(AB$1&gt;$C$124,AB$118,MIN(MAX(AB$118,-SUM($D147:AA147,$C147)),0))</f>
        <v>0</v>
      </c>
      <c r="AC147" s="309">
        <f ca="1">IF(AC$1&gt;$C$124,AC$118,MIN(MAX(AC$118,-SUM($D147:AB147,$C147)),0))</f>
        <v>0</v>
      </c>
      <c r="AD147" s="309">
        <f ca="1">IF(AD$1&gt;$C$124,AD$118,MIN(MAX(AD$118,-SUM($D147:AC147,$C147)),0))</f>
        <v>0</v>
      </c>
      <c r="AE147" s="309">
        <f ca="1">IF(AE$1&gt;$C$124,AE$118,MIN(MAX(AE$118,-SUM($D147:AD147,$C147)),0))</f>
        <v>0</v>
      </c>
      <c r="AF147" s="309">
        <f ca="1">IF(AF$1&gt;$C$124,AF$118,MIN(MAX(AF$118,-SUM($D147:AE147,$C147)),0))</f>
        <v>0</v>
      </c>
      <c r="AG147" s="309">
        <f ca="1">IF(AG$1&gt;$C$124,AG$118,MIN(MAX(AG$118,-SUM($D147:AF147,$C147)),0))</f>
        <v>0</v>
      </c>
      <c r="AH147" s="309">
        <f ca="1">IF(AH$1&gt;$C$124,AH$118,MIN(MAX(AH$118,-SUM($D147:AG147,$C147)),0))</f>
        <v>0</v>
      </c>
      <c r="AI147" s="309">
        <f ca="1">IF(AI$1&gt;$C$124,AI$118,MIN(MAX(AI$118,-SUM($D147:AH147,$C147)),0))</f>
        <v>0</v>
      </c>
      <c r="AJ147" s="309">
        <f ca="1">IF(AJ$1&gt;$C$124,AJ$118,MIN(MAX(AJ$118,-SUM($D147:AI147,$C147)),0))</f>
        <v>0</v>
      </c>
      <c r="AK147" s="309">
        <f ca="1">IF(AK$1&gt;$C$124,AK$118,MIN(MAX(AK$118,-SUM($D147:AJ147,$C147)),0))</f>
        <v>0</v>
      </c>
      <c r="AL147" s="309">
        <f ca="1">IF(AL$1&gt;$C$124,AL$118,MIN(MAX(AL$118,-SUM($D147:AK147,$C147)),0))</f>
        <v>0</v>
      </c>
      <c r="AM147" s="309">
        <f ca="1">IF(AM$1&gt;$C$124,AM$118,MIN(MAX(AM$118,-SUM($D147:AL147,$C147)),0))</f>
        <v>0</v>
      </c>
      <c r="AN147" s="309">
        <f ca="1">IF(AN$1&gt;$C$124,AN$118,MIN(MAX(AN$118,-SUM($D147:AM147,$C147)),0))</f>
        <v>0</v>
      </c>
      <c r="AO147" s="309">
        <f ca="1">IF(AO$1&gt;$C$124,AO$118,MIN(MAX(AO$118,-SUM($D147:AN147,$C147)),0))</f>
        <v>0</v>
      </c>
      <c r="AP147" s="309">
        <f ca="1">IF(AP$1&gt;$C$124,AP$118,MIN(MAX(AP$118,-SUM($D147:AO147,$C147)),0))</f>
        <v>0</v>
      </c>
      <c r="AQ147" s="309">
        <f ca="1">IF(AQ$1&gt;$C$124,AQ$118,MIN(MAX(AQ$118,-SUM($D147:AP147,$C147)),0))</f>
        <v>0</v>
      </c>
      <c r="AR147" s="309">
        <f ca="1">IF(AR$1&gt;$C$124,AR$118,MIN(MAX(AR$118,-SUM($D147:AQ147,$C147)),0))</f>
        <v>0</v>
      </c>
      <c r="AS147" s="309">
        <f ca="1">IF(AS$1&gt;$C$124,AS$118,MIN(MAX(AS$118,-SUM($D147:AR147,$C147)),0))</f>
        <v>0</v>
      </c>
      <c r="AT147" s="309">
        <f ca="1">IF(AT$1&gt;$C$124,AT$118,MIN(MAX(AT$118,-SUM($D147:AS147,$C147)),0))</f>
        <v>0</v>
      </c>
      <c r="AU147" s="309">
        <f ca="1">IF(AU$1&gt;$C$124,AU$118,MIN(MAX(AU$118,-SUM($D147:AT147,$C147)),0))</f>
        <v>0</v>
      </c>
      <c r="AV147" s="309">
        <f ca="1">IF(AV$1&gt;$C$124,AV$118,MIN(MAX(AV$118,-SUM($D147:AU147,$C147)),0))</f>
        <v>-887.23508379999998</v>
      </c>
      <c r="AW147" s="309">
        <f ca="1">IF(AW$1&gt;$C$124,AW$118,MIN(MAX(AW$118,-SUM($D147:AV147,$C147)),0))</f>
        <v>-47.508769819999998</v>
      </c>
      <c r="AX147" s="309">
        <f ca="1">IF(AX$1&gt;$C$124,AX$118,MIN(MAX(AX$118,-SUM($D147:AW147,$C147)),0))</f>
        <v>-46.847717819999957</v>
      </c>
      <c r="AY147" s="309">
        <f ca="1">IF(AY$1&gt;$C$124,AY$118,MIN(MAX(AY$118,-SUM($D147:AX147,$C147)),0))</f>
        <v>-46.023457820000033</v>
      </c>
      <c r="AZ147" s="309">
        <f ca="1">IF(AZ$1&gt;$C$124,AZ$118,MIN(MAX(AZ$118,-SUM($D147:AY147,$C147)),0))</f>
        <v>-45.176454820000004</v>
      </c>
      <c r="BA147" s="309">
        <f ca="1">IF(BA$1&gt;$C$124,BA$118,MIN(MAX(BA$118,-SUM($D147:AZ147,$C147)),0))</f>
        <v>-44.260705819999998</v>
      </c>
      <c r="BB147" s="309">
        <f ca="1">IF(BB$1&gt;$C$124,BB$118,MIN(MAX(BB$118,-SUM($D147:BA147,$C147)),0))</f>
        <v>-43.623945819999989</v>
      </c>
      <c r="BC147" s="309">
        <f ca="1">IF(BC$1&gt;$C$124,BC$118,MIN(MAX(BC$118,-SUM($D147:BB147,$C147)),0))</f>
        <v>-34.099377279999999</v>
      </c>
      <c r="BD147" s="309">
        <f ca="1">IF(BD$1&gt;$C$124,BD$118,MIN(MAX(BD$118,-SUM($D147:BC147,$C147)),0))</f>
        <v>0</v>
      </c>
      <c r="BE147" s="309">
        <f ca="1">IF(BE$1&gt;$C$124,BE$118,MIN(MAX(BE$118,-SUM($D147:BD147,$C147)),0))</f>
        <v>0</v>
      </c>
      <c r="BF147" s="309">
        <f ca="1">IF(BF$1&gt;$C$124,BF$118,MIN(MAX(BF$118,-SUM($D147:BE147,$C147)),0))</f>
        <v>0</v>
      </c>
      <c r="BG147" s="309">
        <f ca="1">IF(BG$1&gt;$C$124,BG$118,MIN(MAX(BG$118,-SUM($D147:BF147,$C147)),0))</f>
        <v>0</v>
      </c>
      <c r="BH147" s="309">
        <f ca="1">IF(BH$1&gt;$C$124,BH$118,MIN(MAX(BH$118,-SUM($D147:BG147,$C147)),0))</f>
        <v>0</v>
      </c>
      <c r="BI147" s="309">
        <f ca="1">IF(BI$1&gt;$C$124,BI$118,MIN(MAX(BI$118,-SUM($D147:BH147,$C147)),0))</f>
        <v>0</v>
      </c>
      <c r="BJ147" s="309">
        <f ca="1">IF(BJ$1&gt;$C$124,BJ$118,MIN(MAX(BJ$118,-SUM($D147:BI147,$C147)),0))</f>
        <v>0</v>
      </c>
      <c r="BK147" s="309">
        <f ca="1">IF(BK$1&gt;$C$124,BK$118,MIN(MAX(BK$118,-SUM($D147:BJ147,$C147)),0))</f>
        <v>0</v>
      </c>
      <c r="BL147" s="309">
        <f ca="1">IF(BL$1&gt;$C$124,BL$118,MIN(MAX(BL$118,-SUM($D147:BK147,$C147)),0))</f>
        <v>0</v>
      </c>
      <c r="BM147" s="309">
        <f ca="1">IF(BM$1&gt;$C$124,BM$118,MIN(MAX(BM$118,-SUM($D147:BL147,$C147)),0))</f>
        <v>0</v>
      </c>
      <c r="BN147" s="309">
        <f ca="1">IF(BN$1&gt;$C$124,BN$118,MIN(MAX(BN$118,-SUM($D147:BM147,$C147)),0))</f>
        <v>0</v>
      </c>
      <c r="BO147" s="309">
        <f ca="1">IF(BO$1&gt;$C$124,BO$118,MIN(MAX(BO$118,-SUM($D147:BN147,$C147)),0))</f>
        <v>0</v>
      </c>
      <c r="BP147" s="309">
        <f ca="1">IF(BP$1&gt;$C$124,BP$118,MIN(MAX(BP$118,-SUM($D147:BO147,$C147)),0))</f>
        <v>0</v>
      </c>
      <c r="BQ147" s="309">
        <f ca="1">IF(BQ$1&gt;$C$124,BQ$118,MIN(MAX(BQ$118,-SUM($D147:BP147,$C147)),0))</f>
        <v>0</v>
      </c>
      <c r="BR147" s="309">
        <f ca="1">IF(BR$1&gt;$C$124,BR$118,MIN(MAX(BR$118,-SUM($D147:BQ147,$C147)),0))</f>
        <v>0</v>
      </c>
      <c r="BS147" s="309">
        <f ca="1">IF(BS$1&gt;$C$124,BS$118,MIN(MAX(BS$118,-SUM($D147:BR147,$C147)),0))</f>
        <v>0</v>
      </c>
      <c r="BT147" s="309">
        <f ca="1">IF(BT$1&gt;$C$124,BT$118,MIN(MAX(BT$118,-SUM($D147:BS147,$C147)),0))</f>
        <v>0</v>
      </c>
      <c r="BU147" s="309">
        <f ca="1">IF(BU$1&gt;$C$124,BU$118,MIN(MAX(BU$118,-SUM($D147:BT147,$C147)),0))</f>
        <v>0</v>
      </c>
      <c r="BV147" s="309">
        <f ca="1">IF(BV$1&gt;$C$124,BV$118,MIN(MAX(BV$118,-SUM($D147:BU147,$C147)),0))</f>
        <v>0</v>
      </c>
      <c r="BW147" s="309">
        <f ca="1">IF(BW$1&gt;$C$124,BW$118,MIN(MAX(BW$118,-SUM($D147:BV147,$C147)),0))</f>
        <v>0</v>
      </c>
      <c r="BX147" s="309">
        <f ca="1">IF(BX$1&gt;$C$124,BX$118,MIN(MAX(BX$118,-SUM($D147:BW147,$C147)),0))</f>
        <v>0</v>
      </c>
      <c r="BY147" s="309">
        <f ca="1">IF(BY$1&gt;$C$124,BY$118,MIN(MAX(BY$118,-SUM($D147:BX147,$C147)),0))</f>
        <v>0</v>
      </c>
      <c r="BZ147" s="309">
        <f ca="1">IF(BZ$1&gt;$C$124,BZ$118,MIN(MAX(BZ$118,-SUM($D147:BY147,$C147)),0))</f>
        <v>0</v>
      </c>
      <c r="CA147" s="309">
        <f ca="1">IF(CA$1&gt;$C$124,CA$118,MIN(MAX(CA$118,-SUM($D147:BZ147,$C147)),0))</f>
        <v>0</v>
      </c>
      <c r="CB147" s="309">
        <f ca="1">IF(CB$1&gt;$C$124,CB$118,MIN(MAX(CB$118,-SUM($D147:CA147,$C147)),0))</f>
        <v>0</v>
      </c>
      <c r="CC147" s="309">
        <f ca="1">IF(CC$1&gt;$C$124,CC$118,MIN(MAX(CC$118,-SUM($D147:CB147,$C147)),0))</f>
        <v>0</v>
      </c>
      <c r="CD147" s="309">
        <f ca="1">IF(CD$1&gt;$C$124,CD$118,MIN(MAX(CD$118,-SUM($D147:CC147,$C147)),0))</f>
        <v>0</v>
      </c>
      <c r="CE147" s="309">
        <f ca="1">IF(CE$1&gt;$C$124,CE$118,MIN(MAX(CE$118,-SUM($D147:CD147,$C147)),0))</f>
        <v>0</v>
      </c>
      <c r="CF147" s="309">
        <f ca="1">IF(CF$1&gt;$C$124,CF$118,MIN(MAX(CF$118,-SUM($D147:CE147,$C147)),0))</f>
        <v>0</v>
      </c>
      <c r="CG147" s="309">
        <f ca="1">IF(CG$1&gt;$C$124,CG$118,MIN(MAX(CG$118,-SUM($D147:CF147,$C147)),0))</f>
        <v>0</v>
      </c>
      <c r="CH147" s="309">
        <f ca="1">IF(CH$1&gt;$C$124,CH$118,MIN(MAX(CH$118,-SUM($D147:CG147,$C147)),0))</f>
        <v>0</v>
      </c>
      <c r="CI147" s="309">
        <f ca="1">IF(CI$1&gt;$C$124,CI$118,MIN(MAX(CI$118,-SUM($D147:CH147,$C147)),0))</f>
        <v>0</v>
      </c>
      <c r="CJ147" s="309">
        <f ca="1">IF(CJ$1&gt;$C$124,CJ$118,MIN(MAX(CJ$118,-SUM($D147:CI147,$C147)),0))</f>
        <v>0</v>
      </c>
      <c r="CK147" s="309">
        <f ca="1">IF(CK$1&gt;$C$124,CK$118,MIN(MAX(CK$118,-SUM($D147:CJ147,$C147)),0))</f>
        <v>0</v>
      </c>
      <c r="CL147" s="309">
        <f ca="1">IF(CL$1&gt;$C$124,CL$118,MIN(MAX(CL$118,-SUM($D147:CK147,$C147)),0))</f>
        <v>0</v>
      </c>
      <c r="CM147" s="309">
        <f ca="1">IF(CM$1&gt;$C$124,CM$118,MIN(MAX(CM$118,-SUM($D147:CL147,$C147)),0))</f>
        <v>0</v>
      </c>
      <c r="CN147" s="309">
        <f ca="1">IF(CN$1&gt;$C$124,CN$118,MIN(MAX(CN$118,-SUM($D147:CM147,$C147)),0))</f>
        <v>0</v>
      </c>
      <c r="CO147" s="309">
        <f ca="1">IF(CO$1&gt;$C$124,CO$118,MIN(MAX(CO$118,-SUM($D147:CN147,$C147)),0))</f>
        <v>-887.23508379999998</v>
      </c>
    </row>
    <row r="148" spans="2:93" hidden="1" outlineLevel="1">
      <c r="B148">
        <v>16</v>
      </c>
      <c r="C148" s="61" cm="1">
        <f t="array" aca="1" ref="C148" ca="1">$C$121-INDEX($D$112:$CO$112,1,$B148-1)</f>
        <v>1165.11913</v>
      </c>
      <c r="D148" s="337">
        <v>0</v>
      </c>
      <c r="E148" s="309">
        <f ca="1">IF(E$1&gt;$C$124,E$118,MIN(MAX(E$118,-SUM($D148:D148,$C148)),0))</f>
        <v>0</v>
      </c>
      <c r="F148" s="309">
        <f ca="1">IF(F$1&gt;$C$124,F$118,MIN(MAX(F$118,-SUM($D148:E148,$C148)),0))</f>
        <v>0</v>
      </c>
      <c r="G148" s="309">
        <f ca="1">IF(G$1&gt;$C$124,G$118,MIN(MAX(G$118,-SUM($D148:F148,$C148)),0))</f>
        <v>0</v>
      </c>
      <c r="H148" s="309">
        <f ca="1">IF(H$1&gt;$C$124,H$118,MIN(MAX(H$118,-SUM($D148:G148,$C148)),0))</f>
        <v>0</v>
      </c>
      <c r="I148" s="309">
        <f ca="1">IF(I$1&gt;$C$124,I$118,MIN(MAX(I$118,-SUM($D148:H148,$C148)),0))</f>
        <v>0</v>
      </c>
      <c r="J148" s="309">
        <f ca="1">IF(J$1&gt;$C$124,J$118,MIN(MAX(J$118,-SUM($D148:I148,$C148)),0))</f>
        <v>0</v>
      </c>
      <c r="K148" s="309">
        <f ca="1">IF(K$1&gt;$C$124,K$118,MIN(MAX(K$118,-SUM($D148:J148,$C148)),0))</f>
        <v>0</v>
      </c>
      <c r="L148" s="309">
        <f ca="1">IF(L$1&gt;$C$124,L$118,MIN(MAX(L$118,-SUM($D148:K148,$C148)),0))</f>
        <v>0</v>
      </c>
      <c r="M148" s="309">
        <f ca="1">IF(M$1&gt;$C$124,M$118,MIN(MAX(M$118,-SUM($D148:L148,$C148)),0))</f>
        <v>0</v>
      </c>
      <c r="N148" s="309">
        <f ca="1">IF(N$1&gt;$C$124,N$118,MIN(MAX(N$118,-SUM($D148:M148,$C148)),0))</f>
        <v>0</v>
      </c>
      <c r="O148" s="309">
        <f ca="1">IF(O$1&gt;$C$124,O$118,MIN(MAX(O$118,-SUM($D148:N148,$C148)),0))</f>
        <v>0</v>
      </c>
      <c r="P148" s="309">
        <f ca="1">IF(P$1&gt;$C$124,P$118,MIN(MAX(P$118,-SUM($D148:O148,$C148)),0))</f>
        <v>0</v>
      </c>
      <c r="Q148" s="309">
        <f ca="1">IF(Q$1&gt;$C$124,Q$118,MIN(MAX(Q$118,-SUM($D148:P148,$C148)),0))</f>
        <v>0</v>
      </c>
      <c r="R148" s="309">
        <f ca="1">IF(R$1&gt;$C$124,R$118,MIN(MAX(R$118,-SUM($D148:Q148,$C148)),0))</f>
        <v>0</v>
      </c>
      <c r="S148" s="309">
        <f ca="1">IF(S$1&gt;$C$124,S$118,MIN(MAX(S$118,-SUM($D148:R148,$C148)),0))</f>
        <v>0</v>
      </c>
      <c r="T148" s="309">
        <f ca="1">IF(T$1&gt;$C$124,T$118,MIN(MAX(T$118,-SUM($D148:S148,$C148)),0))</f>
        <v>0</v>
      </c>
      <c r="U148" s="309">
        <f ca="1">IF(U$1&gt;$C$124,U$118,MIN(MAX(U$118,-SUM($D148:T148,$C148)),0))</f>
        <v>0</v>
      </c>
      <c r="V148" s="309">
        <f ca="1">IF(V$1&gt;$C$124,V$118,MIN(MAX(V$118,-SUM($D148:U148,$C148)),0))</f>
        <v>0</v>
      </c>
      <c r="W148" s="309">
        <f ca="1">IF(W$1&gt;$C$124,W$118,MIN(MAX(W$118,-SUM($D148:V148,$C148)),0))</f>
        <v>0</v>
      </c>
      <c r="X148" s="309">
        <f ca="1">IF(X$1&gt;$C$124,X$118,MIN(MAX(X$118,-SUM($D148:W148,$C148)),0))</f>
        <v>0</v>
      </c>
      <c r="Y148" s="309">
        <f ca="1">IF(Y$1&gt;$C$124,Y$118,MIN(MAX(Y$118,-SUM($D148:X148,$C148)),0))</f>
        <v>0</v>
      </c>
      <c r="Z148" s="309">
        <f ca="1">IF(Z$1&gt;$C$124,Z$118,MIN(MAX(Z$118,-SUM($D148:Y148,$C148)),0))</f>
        <v>0</v>
      </c>
      <c r="AA148" s="309">
        <f ca="1">IF(AA$1&gt;$C$124,AA$118,MIN(MAX(AA$118,-SUM($D148:Z148,$C148)),0))</f>
        <v>0</v>
      </c>
      <c r="AB148" s="309">
        <f ca="1">IF(AB$1&gt;$C$124,AB$118,MIN(MAX(AB$118,-SUM($D148:AA148,$C148)),0))</f>
        <v>0</v>
      </c>
      <c r="AC148" s="309">
        <f ca="1">IF(AC$1&gt;$C$124,AC$118,MIN(MAX(AC$118,-SUM($D148:AB148,$C148)),0))</f>
        <v>0</v>
      </c>
      <c r="AD148" s="309">
        <f ca="1">IF(AD$1&gt;$C$124,AD$118,MIN(MAX(AD$118,-SUM($D148:AC148,$C148)),0))</f>
        <v>0</v>
      </c>
      <c r="AE148" s="309">
        <f ca="1">IF(AE$1&gt;$C$124,AE$118,MIN(MAX(AE$118,-SUM($D148:AD148,$C148)),0))</f>
        <v>0</v>
      </c>
      <c r="AF148" s="309">
        <f ca="1">IF(AF$1&gt;$C$124,AF$118,MIN(MAX(AF$118,-SUM($D148:AE148,$C148)),0))</f>
        <v>0</v>
      </c>
      <c r="AG148" s="309">
        <f ca="1">IF(AG$1&gt;$C$124,AG$118,MIN(MAX(AG$118,-SUM($D148:AF148,$C148)),0))</f>
        <v>0</v>
      </c>
      <c r="AH148" s="309">
        <f ca="1">IF(AH$1&gt;$C$124,AH$118,MIN(MAX(AH$118,-SUM($D148:AG148,$C148)),0))</f>
        <v>0</v>
      </c>
      <c r="AI148" s="309">
        <f ca="1">IF(AI$1&gt;$C$124,AI$118,MIN(MAX(AI$118,-SUM($D148:AH148,$C148)),0))</f>
        <v>0</v>
      </c>
      <c r="AJ148" s="309">
        <f ca="1">IF(AJ$1&gt;$C$124,AJ$118,MIN(MAX(AJ$118,-SUM($D148:AI148,$C148)),0))</f>
        <v>0</v>
      </c>
      <c r="AK148" s="309">
        <f ca="1">IF(AK$1&gt;$C$124,AK$118,MIN(MAX(AK$118,-SUM($D148:AJ148,$C148)),0))</f>
        <v>0</v>
      </c>
      <c r="AL148" s="309">
        <f ca="1">IF(AL$1&gt;$C$124,AL$118,MIN(MAX(AL$118,-SUM($D148:AK148,$C148)),0))</f>
        <v>0</v>
      </c>
      <c r="AM148" s="309">
        <f ca="1">IF(AM$1&gt;$C$124,AM$118,MIN(MAX(AM$118,-SUM($D148:AL148,$C148)),0))</f>
        <v>0</v>
      </c>
      <c r="AN148" s="309">
        <f ca="1">IF(AN$1&gt;$C$124,AN$118,MIN(MAX(AN$118,-SUM($D148:AM148,$C148)),0))</f>
        <v>0</v>
      </c>
      <c r="AO148" s="309">
        <f ca="1">IF(AO$1&gt;$C$124,AO$118,MIN(MAX(AO$118,-SUM($D148:AN148,$C148)),0))</f>
        <v>0</v>
      </c>
      <c r="AP148" s="309">
        <f ca="1">IF(AP$1&gt;$C$124,AP$118,MIN(MAX(AP$118,-SUM($D148:AO148,$C148)),0))</f>
        <v>0</v>
      </c>
      <c r="AQ148" s="309">
        <f ca="1">IF(AQ$1&gt;$C$124,AQ$118,MIN(MAX(AQ$118,-SUM($D148:AP148,$C148)),0))</f>
        <v>0</v>
      </c>
      <c r="AR148" s="309">
        <f ca="1">IF(AR$1&gt;$C$124,AR$118,MIN(MAX(AR$118,-SUM($D148:AQ148,$C148)),0))</f>
        <v>0</v>
      </c>
      <c r="AS148" s="309">
        <f ca="1">IF(AS$1&gt;$C$124,AS$118,MIN(MAX(AS$118,-SUM($D148:AR148,$C148)),0))</f>
        <v>0</v>
      </c>
      <c r="AT148" s="309">
        <f ca="1">IF(AT$1&gt;$C$124,AT$118,MIN(MAX(AT$118,-SUM($D148:AS148,$C148)),0))</f>
        <v>0</v>
      </c>
      <c r="AU148" s="309">
        <f ca="1">IF(AU$1&gt;$C$124,AU$118,MIN(MAX(AU$118,-SUM($D148:AT148,$C148)),0))</f>
        <v>0</v>
      </c>
      <c r="AV148" s="309">
        <f ca="1">IF(AV$1&gt;$C$124,AV$118,MIN(MAX(AV$118,-SUM($D148:AU148,$C148)),0))</f>
        <v>-887.23508379999998</v>
      </c>
      <c r="AW148" s="309">
        <f ca="1">IF(AW$1&gt;$C$124,AW$118,MIN(MAX(AW$118,-SUM($D148:AV148,$C148)),0))</f>
        <v>-47.508769819999998</v>
      </c>
      <c r="AX148" s="309">
        <f ca="1">IF(AX$1&gt;$C$124,AX$118,MIN(MAX(AX$118,-SUM($D148:AW148,$C148)),0))</f>
        <v>-46.847717819999957</v>
      </c>
      <c r="AY148" s="309">
        <f ca="1">IF(AY$1&gt;$C$124,AY$118,MIN(MAX(AY$118,-SUM($D148:AX148,$C148)),0))</f>
        <v>-46.023457820000033</v>
      </c>
      <c r="AZ148" s="309">
        <f ca="1">IF(AZ$1&gt;$C$124,AZ$118,MIN(MAX(AZ$118,-SUM($D148:AY148,$C148)),0))</f>
        <v>-45.176454820000004</v>
      </c>
      <c r="BA148" s="309">
        <f ca="1">IF(BA$1&gt;$C$124,BA$118,MIN(MAX(BA$118,-SUM($D148:AZ148,$C148)),0))</f>
        <v>-44.260705819999998</v>
      </c>
      <c r="BB148" s="309">
        <f ca="1">IF(BB$1&gt;$C$124,BB$118,MIN(MAX(BB$118,-SUM($D148:BA148,$C148)),0))</f>
        <v>-43.623945819999989</v>
      </c>
      <c r="BC148" s="309">
        <f ca="1">IF(BC$1&gt;$C$124,BC$118,MIN(MAX(BC$118,-SUM($D148:BB148,$C148)),0))</f>
        <v>-4.4429942799999935</v>
      </c>
      <c r="BD148" s="309">
        <f ca="1">IF(BD$1&gt;$C$124,BD$118,MIN(MAX(BD$118,-SUM($D148:BC148,$C148)),0))</f>
        <v>0</v>
      </c>
      <c r="BE148" s="309">
        <f ca="1">IF(BE$1&gt;$C$124,BE$118,MIN(MAX(BE$118,-SUM($D148:BD148,$C148)),0))</f>
        <v>0</v>
      </c>
      <c r="BF148" s="309">
        <f ca="1">IF(BF$1&gt;$C$124,BF$118,MIN(MAX(BF$118,-SUM($D148:BE148,$C148)),0))</f>
        <v>0</v>
      </c>
      <c r="BG148" s="309">
        <f ca="1">IF(BG$1&gt;$C$124,BG$118,MIN(MAX(BG$118,-SUM($D148:BF148,$C148)),0))</f>
        <v>0</v>
      </c>
      <c r="BH148" s="309">
        <f ca="1">IF(BH$1&gt;$C$124,BH$118,MIN(MAX(BH$118,-SUM($D148:BG148,$C148)),0))</f>
        <v>0</v>
      </c>
      <c r="BI148" s="309">
        <f ca="1">IF(BI$1&gt;$C$124,BI$118,MIN(MAX(BI$118,-SUM($D148:BH148,$C148)),0))</f>
        <v>0</v>
      </c>
      <c r="BJ148" s="309">
        <f ca="1">IF(BJ$1&gt;$C$124,BJ$118,MIN(MAX(BJ$118,-SUM($D148:BI148,$C148)),0))</f>
        <v>0</v>
      </c>
      <c r="BK148" s="309">
        <f ca="1">IF(BK$1&gt;$C$124,BK$118,MIN(MAX(BK$118,-SUM($D148:BJ148,$C148)),0))</f>
        <v>0</v>
      </c>
      <c r="BL148" s="309">
        <f ca="1">IF(BL$1&gt;$C$124,BL$118,MIN(MAX(BL$118,-SUM($D148:BK148,$C148)),0))</f>
        <v>0</v>
      </c>
      <c r="BM148" s="309">
        <f ca="1">IF(BM$1&gt;$C$124,BM$118,MIN(MAX(BM$118,-SUM($D148:BL148,$C148)),0))</f>
        <v>0</v>
      </c>
      <c r="BN148" s="309">
        <f ca="1">IF(BN$1&gt;$C$124,BN$118,MIN(MAX(BN$118,-SUM($D148:BM148,$C148)),0))</f>
        <v>0</v>
      </c>
      <c r="BO148" s="309">
        <f ca="1">IF(BO$1&gt;$C$124,BO$118,MIN(MAX(BO$118,-SUM($D148:BN148,$C148)),0))</f>
        <v>0</v>
      </c>
      <c r="BP148" s="309">
        <f ca="1">IF(BP$1&gt;$C$124,BP$118,MIN(MAX(BP$118,-SUM($D148:BO148,$C148)),0))</f>
        <v>0</v>
      </c>
      <c r="BQ148" s="309">
        <f ca="1">IF(BQ$1&gt;$C$124,BQ$118,MIN(MAX(BQ$118,-SUM($D148:BP148,$C148)),0))</f>
        <v>0</v>
      </c>
      <c r="BR148" s="309">
        <f ca="1">IF(BR$1&gt;$C$124,BR$118,MIN(MAX(BR$118,-SUM($D148:BQ148,$C148)),0))</f>
        <v>0</v>
      </c>
      <c r="BS148" s="309">
        <f ca="1">IF(BS$1&gt;$C$124,BS$118,MIN(MAX(BS$118,-SUM($D148:BR148,$C148)),0))</f>
        <v>0</v>
      </c>
      <c r="BT148" s="309">
        <f ca="1">IF(BT$1&gt;$C$124,BT$118,MIN(MAX(BT$118,-SUM($D148:BS148,$C148)),0))</f>
        <v>0</v>
      </c>
      <c r="BU148" s="309">
        <f ca="1">IF(BU$1&gt;$C$124,BU$118,MIN(MAX(BU$118,-SUM($D148:BT148,$C148)),0))</f>
        <v>0</v>
      </c>
      <c r="BV148" s="309">
        <f ca="1">IF(BV$1&gt;$C$124,BV$118,MIN(MAX(BV$118,-SUM($D148:BU148,$C148)),0))</f>
        <v>0</v>
      </c>
      <c r="BW148" s="309">
        <f ca="1">IF(BW$1&gt;$C$124,BW$118,MIN(MAX(BW$118,-SUM($D148:BV148,$C148)),0))</f>
        <v>0</v>
      </c>
      <c r="BX148" s="309">
        <f ca="1">IF(BX$1&gt;$C$124,BX$118,MIN(MAX(BX$118,-SUM($D148:BW148,$C148)),0))</f>
        <v>0</v>
      </c>
      <c r="BY148" s="309">
        <f ca="1">IF(BY$1&gt;$C$124,BY$118,MIN(MAX(BY$118,-SUM($D148:BX148,$C148)),0))</f>
        <v>0</v>
      </c>
      <c r="BZ148" s="309">
        <f ca="1">IF(BZ$1&gt;$C$124,BZ$118,MIN(MAX(BZ$118,-SUM($D148:BY148,$C148)),0))</f>
        <v>0</v>
      </c>
      <c r="CA148" s="309">
        <f ca="1">IF(CA$1&gt;$C$124,CA$118,MIN(MAX(CA$118,-SUM($D148:BZ148,$C148)),0))</f>
        <v>0</v>
      </c>
      <c r="CB148" s="309">
        <f ca="1">IF(CB$1&gt;$C$124,CB$118,MIN(MAX(CB$118,-SUM($D148:CA148,$C148)),0))</f>
        <v>0</v>
      </c>
      <c r="CC148" s="309">
        <f ca="1">IF(CC$1&gt;$C$124,CC$118,MIN(MAX(CC$118,-SUM($D148:CB148,$C148)),0))</f>
        <v>0</v>
      </c>
      <c r="CD148" s="309">
        <f ca="1">IF(CD$1&gt;$C$124,CD$118,MIN(MAX(CD$118,-SUM($D148:CC148,$C148)),0))</f>
        <v>0</v>
      </c>
      <c r="CE148" s="309">
        <f ca="1">IF(CE$1&gt;$C$124,CE$118,MIN(MAX(CE$118,-SUM($D148:CD148,$C148)),0))</f>
        <v>0</v>
      </c>
      <c r="CF148" s="309">
        <f ca="1">IF(CF$1&gt;$C$124,CF$118,MIN(MAX(CF$118,-SUM($D148:CE148,$C148)),0))</f>
        <v>0</v>
      </c>
      <c r="CG148" s="309">
        <f ca="1">IF(CG$1&gt;$C$124,CG$118,MIN(MAX(CG$118,-SUM($D148:CF148,$C148)),0))</f>
        <v>0</v>
      </c>
      <c r="CH148" s="309">
        <f ca="1">IF(CH$1&gt;$C$124,CH$118,MIN(MAX(CH$118,-SUM($D148:CG148,$C148)),0))</f>
        <v>0</v>
      </c>
      <c r="CI148" s="309">
        <f ca="1">IF(CI$1&gt;$C$124,CI$118,MIN(MAX(CI$118,-SUM($D148:CH148,$C148)),0))</f>
        <v>0</v>
      </c>
      <c r="CJ148" s="309">
        <f ca="1">IF(CJ$1&gt;$C$124,CJ$118,MIN(MAX(CJ$118,-SUM($D148:CI148,$C148)),0))</f>
        <v>0</v>
      </c>
      <c r="CK148" s="309">
        <f ca="1">IF(CK$1&gt;$C$124,CK$118,MIN(MAX(CK$118,-SUM($D148:CJ148,$C148)),0))</f>
        <v>0</v>
      </c>
      <c r="CL148" s="309">
        <f ca="1">IF(CL$1&gt;$C$124,CL$118,MIN(MAX(CL$118,-SUM($D148:CK148,$C148)),0))</f>
        <v>0</v>
      </c>
      <c r="CM148" s="309">
        <f ca="1">IF(CM$1&gt;$C$124,CM$118,MIN(MAX(CM$118,-SUM($D148:CL148,$C148)),0))</f>
        <v>0</v>
      </c>
      <c r="CN148" s="309">
        <f ca="1">IF(CN$1&gt;$C$124,CN$118,MIN(MAX(CN$118,-SUM($D148:CM148,$C148)),0))</f>
        <v>0</v>
      </c>
      <c r="CO148" s="309">
        <f ca="1">IF(CO$1&gt;$C$124,CO$118,MIN(MAX(CO$118,-SUM($D148:CN148,$C148)),0))</f>
        <v>-887.23508379999998</v>
      </c>
    </row>
    <row r="149" spans="2:93" hidden="1" outlineLevel="1">
      <c r="B149">
        <v>17</v>
      </c>
      <c r="C149" s="61" cm="1">
        <f t="array" aca="1" ref="C149" ca="1">$C$121-INDEX($D$112:$CO$112,1,$B149-1)</f>
        <v>1134.778677</v>
      </c>
      <c r="D149" s="337">
        <v>0</v>
      </c>
      <c r="E149" s="309">
        <f ca="1">IF(E$1&gt;$C$124,E$118,MIN(MAX(E$118,-SUM($D149:D149,$C149)),0))</f>
        <v>0</v>
      </c>
      <c r="F149" s="309">
        <f ca="1">IF(F$1&gt;$C$124,F$118,MIN(MAX(F$118,-SUM($D149:E149,$C149)),0))</f>
        <v>0</v>
      </c>
      <c r="G149" s="309">
        <f ca="1">IF(G$1&gt;$C$124,G$118,MIN(MAX(G$118,-SUM($D149:F149,$C149)),0))</f>
        <v>0</v>
      </c>
      <c r="H149" s="309">
        <f ca="1">IF(H$1&gt;$C$124,H$118,MIN(MAX(H$118,-SUM($D149:G149,$C149)),0))</f>
        <v>0</v>
      </c>
      <c r="I149" s="309">
        <f ca="1">IF(I$1&gt;$C$124,I$118,MIN(MAX(I$118,-SUM($D149:H149,$C149)),0))</f>
        <v>0</v>
      </c>
      <c r="J149" s="309">
        <f ca="1">IF(J$1&gt;$C$124,J$118,MIN(MAX(J$118,-SUM($D149:I149,$C149)),0))</f>
        <v>0</v>
      </c>
      <c r="K149" s="309">
        <f ca="1">IF(K$1&gt;$C$124,K$118,MIN(MAX(K$118,-SUM($D149:J149,$C149)),0))</f>
        <v>0</v>
      </c>
      <c r="L149" s="309">
        <f ca="1">IF(L$1&gt;$C$124,L$118,MIN(MAX(L$118,-SUM($D149:K149,$C149)),0))</f>
        <v>0</v>
      </c>
      <c r="M149" s="309">
        <f ca="1">IF(M$1&gt;$C$124,M$118,MIN(MAX(M$118,-SUM($D149:L149,$C149)),0))</f>
        <v>0</v>
      </c>
      <c r="N149" s="309">
        <f ca="1">IF(N$1&gt;$C$124,N$118,MIN(MAX(N$118,-SUM($D149:M149,$C149)),0))</f>
        <v>0</v>
      </c>
      <c r="O149" s="309">
        <f ca="1">IF(O$1&gt;$C$124,O$118,MIN(MAX(O$118,-SUM($D149:N149,$C149)),0))</f>
        <v>0</v>
      </c>
      <c r="P149" s="309">
        <f ca="1">IF(P$1&gt;$C$124,P$118,MIN(MAX(P$118,-SUM($D149:O149,$C149)),0))</f>
        <v>0</v>
      </c>
      <c r="Q149" s="309">
        <f ca="1">IF(Q$1&gt;$C$124,Q$118,MIN(MAX(Q$118,-SUM($D149:P149,$C149)),0))</f>
        <v>0</v>
      </c>
      <c r="R149" s="309">
        <f ca="1">IF(R$1&gt;$C$124,R$118,MIN(MAX(R$118,-SUM($D149:Q149,$C149)),0))</f>
        <v>0</v>
      </c>
      <c r="S149" s="309">
        <f ca="1">IF(S$1&gt;$C$124,S$118,MIN(MAX(S$118,-SUM($D149:R149,$C149)),0))</f>
        <v>0</v>
      </c>
      <c r="T149" s="309">
        <f ca="1">IF(T$1&gt;$C$124,T$118,MIN(MAX(T$118,-SUM($D149:S149,$C149)),0))</f>
        <v>0</v>
      </c>
      <c r="U149" s="309">
        <f ca="1">IF(U$1&gt;$C$124,U$118,MIN(MAX(U$118,-SUM($D149:T149,$C149)),0))</f>
        <v>0</v>
      </c>
      <c r="V149" s="309">
        <f ca="1">IF(V$1&gt;$C$124,V$118,MIN(MAX(V$118,-SUM($D149:U149,$C149)),0))</f>
        <v>0</v>
      </c>
      <c r="W149" s="309">
        <f ca="1">IF(W$1&gt;$C$124,W$118,MIN(MAX(W$118,-SUM($D149:V149,$C149)),0))</f>
        <v>0</v>
      </c>
      <c r="X149" s="309">
        <f ca="1">IF(X$1&gt;$C$124,X$118,MIN(MAX(X$118,-SUM($D149:W149,$C149)),0))</f>
        <v>0</v>
      </c>
      <c r="Y149" s="309">
        <f ca="1">IF(Y$1&gt;$C$124,Y$118,MIN(MAX(Y$118,-SUM($D149:X149,$C149)),0))</f>
        <v>0</v>
      </c>
      <c r="Z149" s="309">
        <f ca="1">IF(Z$1&gt;$C$124,Z$118,MIN(MAX(Z$118,-SUM($D149:Y149,$C149)),0))</f>
        <v>0</v>
      </c>
      <c r="AA149" s="309">
        <f ca="1">IF(AA$1&gt;$C$124,AA$118,MIN(MAX(AA$118,-SUM($D149:Z149,$C149)),0))</f>
        <v>0</v>
      </c>
      <c r="AB149" s="309">
        <f ca="1">IF(AB$1&gt;$C$124,AB$118,MIN(MAX(AB$118,-SUM($D149:AA149,$C149)),0))</f>
        <v>0</v>
      </c>
      <c r="AC149" s="309">
        <f ca="1">IF(AC$1&gt;$C$124,AC$118,MIN(MAX(AC$118,-SUM($D149:AB149,$C149)),0))</f>
        <v>0</v>
      </c>
      <c r="AD149" s="309">
        <f ca="1">IF(AD$1&gt;$C$124,AD$118,MIN(MAX(AD$118,-SUM($D149:AC149,$C149)),0))</f>
        <v>0</v>
      </c>
      <c r="AE149" s="309">
        <f ca="1">IF(AE$1&gt;$C$124,AE$118,MIN(MAX(AE$118,-SUM($D149:AD149,$C149)),0))</f>
        <v>0</v>
      </c>
      <c r="AF149" s="309">
        <f ca="1">IF(AF$1&gt;$C$124,AF$118,MIN(MAX(AF$118,-SUM($D149:AE149,$C149)),0))</f>
        <v>0</v>
      </c>
      <c r="AG149" s="309">
        <f ca="1">IF(AG$1&gt;$C$124,AG$118,MIN(MAX(AG$118,-SUM($D149:AF149,$C149)),0))</f>
        <v>0</v>
      </c>
      <c r="AH149" s="309">
        <f ca="1">IF(AH$1&gt;$C$124,AH$118,MIN(MAX(AH$118,-SUM($D149:AG149,$C149)),0))</f>
        <v>0</v>
      </c>
      <c r="AI149" s="309">
        <f ca="1">IF(AI$1&gt;$C$124,AI$118,MIN(MAX(AI$118,-SUM($D149:AH149,$C149)),0))</f>
        <v>0</v>
      </c>
      <c r="AJ149" s="309">
        <f ca="1">IF(AJ$1&gt;$C$124,AJ$118,MIN(MAX(AJ$118,-SUM($D149:AI149,$C149)),0))</f>
        <v>0</v>
      </c>
      <c r="AK149" s="309">
        <f ca="1">IF(AK$1&gt;$C$124,AK$118,MIN(MAX(AK$118,-SUM($D149:AJ149,$C149)),0))</f>
        <v>0</v>
      </c>
      <c r="AL149" s="309">
        <f ca="1">IF(AL$1&gt;$C$124,AL$118,MIN(MAX(AL$118,-SUM($D149:AK149,$C149)),0))</f>
        <v>0</v>
      </c>
      <c r="AM149" s="309">
        <f ca="1">IF(AM$1&gt;$C$124,AM$118,MIN(MAX(AM$118,-SUM($D149:AL149,$C149)),0))</f>
        <v>0</v>
      </c>
      <c r="AN149" s="309">
        <f ca="1">IF(AN$1&gt;$C$124,AN$118,MIN(MAX(AN$118,-SUM($D149:AM149,$C149)),0))</f>
        <v>0</v>
      </c>
      <c r="AO149" s="309">
        <f ca="1">IF(AO$1&gt;$C$124,AO$118,MIN(MAX(AO$118,-SUM($D149:AN149,$C149)),0))</f>
        <v>0</v>
      </c>
      <c r="AP149" s="309">
        <f ca="1">IF(AP$1&gt;$C$124,AP$118,MIN(MAX(AP$118,-SUM($D149:AO149,$C149)),0))</f>
        <v>0</v>
      </c>
      <c r="AQ149" s="309">
        <f ca="1">IF(AQ$1&gt;$C$124,AQ$118,MIN(MAX(AQ$118,-SUM($D149:AP149,$C149)),0))</f>
        <v>0</v>
      </c>
      <c r="AR149" s="309">
        <f ca="1">IF(AR$1&gt;$C$124,AR$118,MIN(MAX(AR$118,-SUM($D149:AQ149,$C149)),0))</f>
        <v>0</v>
      </c>
      <c r="AS149" s="309">
        <f ca="1">IF(AS$1&gt;$C$124,AS$118,MIN(MAX(AS$118,-SUM($D149:AR149,$C149)),0))</f>
        <v>0</v>
      </c>
      <c r="AT149" s="309">
        <f ca="1">IF(AT$1&gt;$C$124,AT$118,MIN(MAX(AT$118,-SUM($D149:AS149,$C149)),0))</f>
        <v>0</v>
      </c>
      <c r="AU149" s="309">
        <f ca="1">IF(AU$1&gt;$C$124,AU$118,MIN(MAX(AU$118,-SUM($D149:AT149,$C149)),0))</f>
        <v>0</v>
      </c>
      <c r="AV149" s="309">
        <f ca="1">IF(AV$1&gt;$C$124,AV$118,MIN(MAX(AV$118,-SUM($D149:AU149,$C149)),0))</f>
        <v>-887.23508379999998</v>
      </c>
      <c r="AW149" s="309">
        <f ca="1">IF(AW$1&gt;$C$124,AW$118,MIN(MAX(AW$118,-SUM($D149:AV149,$C149)),0))</f>
        <v>-47.508769819999998</v>
      </c>
      <c r="AX149" s="309">
        <f ca="1">IF(AX$1&gt;$C$124,AX$118,MIN(MAX(AX$118,-SUM($D149:AW149,$C149)),0))</f>
        <v>-46.847717819999957</v>
      </c>
      <c r="AY149" s="309">
        <f ca="1">IF(AY$1&gt;$C$124,AY$118,MIN(MAX(AY$118,-SUM($D149:AX149,$C149)),0))</f>
        <v>-46.023457820000033</v>
      </c>
      <c r="AZ149" s="309">
        <f ca="1">IF(AZ$1&gt;$C$124,AZ$118,MIN(MAX(AZ$118,-SUM($D149:AY149,$C149)),0))</f>
        <v>-45.176454820000004</v>
      </c>
      <c r="BA149" s="309">
        <f ca="1">IF(BA$1&gt;$C$124,BA$118,MIN(MAX(BA$118,-SUM($D149:AZ149,$C149)),0))</f>
        <v>-44.260705819999998</v>
      </c>
      <c r="BB149" s="309">
        <f ca="1">IF(BB$1&gt;$C$124,BB$118,MIN(MAX(BB$118,-SUM($D149:BA149,$C149)),0))</f>
        <v>-17.726487099999986</v>
      </c>
      <c r="BC149" s="309">
        <f ca="1">IF(BC$1&gt;$C$124,BC$118,MIN(MAX(BC$118,-SUM($D149:BB149,$C149)),0))</f>
        <v>0</v>
      </c>
      <c r="BD149" s="309">
        <f ca="1">IF(BD$1&gt;$C$124,BD$118,MIN(MAX(BD$118,-SUM($D149:BC149,$C149)),0))</f>
        <v>0</v>
      </c>
      <c r="BE149" s="309">
        <f ca="1">IF(BE$1&gt;$C$124,BE$118,MIN(MAX(BE$118,-SUM($D149:BD149,$C149)),0))</f>
        <v>0</v>
      </c>
      <c r="BF149" s="309">
        <f ca="1">IF(BF$1&gt;$C$124,BF$118,MIN(MAX(BF$118,-SUM($D149:BE149,$C149)),0))</f>
        <v>0</v>
      </c>
      <c r="BG149" s="309">
        <f ca="1">IF(BG$1&gt;$C$124,BG$118,MIN(MAX(BG$118,-SUM($D149:BF149,$C149)),0))</f>
        <v>0</v>
      </c>
      <c r="BH149" s="309">
        <f ca="1">IF(BH$1&gt;$C$124,BH$118,MIN(MAX(BH$118,-SUM($D149:BG149,$C149)),0))</f>
        <v>0</v>
      </c>
      <c r="BI149" s="309">
        <f ca="1">IF(BI$1&gt;$C$124,BI$118,MIN(MAX(BI$118,-SUM($D149:BH149,$C149)),0))</f>
        <v>0</v>
      </c>
      <c r="BJ149" s="309">
        <f ca="1">IF(BJ$1&gt;$C$124,BJ$118,MIN(MAX(BJ$118,-SUM($D149:BI149,$C149)),0))</f>
        <v>0</v>
      </c>
      <c r="BK149" s="309">
        <f ca="1">IF(BK$1&gt;$C$124,BK$118,MIN(MAX(BK$118,-SUM($D149:BJ149,$C149)),0))</f>
        <v>0</v>
      </c>
      <c r="BL149" s="309">
        <f ca="1">IF(BL$1&gt;$C$124,BL$118,MIN(MAX(BL$118,-SUM($D149:BK149,$C149)),0))</f>
        <v>0</v>
      </c>
      <c r="BM149" s="309">
        <f ca="1">IF(BM$1&gt;$C$124,BM$118,MIN(MAX(BM$118,-SUM($D149:BL149,$C149)),0))</f>
        <v>0</v>
      </c>
      <c r="BN149" s="309">
        <f ca="1">IF(BN$1&gt;$C$124,BN$118,MIN(MAX(BN$118,-SUM($D149:BM149,$C149)),0))</f>
        <v>0</v>
      </c>
      <c r="BO149" s="309">
        <f ca="1">IF(BO$1&gt;$C$124,BO$118,MIN(MAX(BO$118,-SUM($D149:BN149,$C149)),0))</f>
        <v>0</v>
      </c>
      <c r="BP149" s="309">
        <f ca="1">IF(BP$1&gt;$C$124,BP$118,MIN(MAX(BP$118,-SUM($D149:BO149,$C149)),0))</f>
        <v>0</v>
      </c>
      <c r="BQ149" s="309">
        <f ca="1">IF(BQ$1&gt;$C$124,BQ$118,MIN(MAX(BQ$118,-SUM($D149:BP149,$C149)),0))</f>
        <v>0</v>
      </c>
      <c r="BR149" s="309">
        <f ca="1">IF(BR$1&gt;$C$124,BR$118,MIN(MAX(BR$118,-SUM($D149:BQ149,$C149)),0))</f>
        <v>0</v>
      </c>
      <c r="BS149" s="309">
        <f ca="1">IF(BS$1&gt;$C$124,BS$118,MIN(MAX(BS$118,-SUM($D149:BR149,$C149)),0))</f>
        <v>0</v>
      </c>
      <c r="BT149" s="309">
        <f ca="1">IF(BT$1&gt;$C$124,BT$118,MIN(MAX(BT$118,-SUM($D149:BS149,$C149)),0))</f>
        <v>0</v>
      </c>
      <c r="BU149" s="309">
        <f ca="1">IF(BU$1&gt;$C$124,BU$118,MIN(MAX(BU$118,-SUM($D149:BT149,$C149)),0))</f>
        <v>0</v>
      </c>
      <c r="BV149" s="309">
        <f ca="1">IF(BV$1&gt;$C$124,BV$118,MIN(MAX(BV$118,-SUM($D149:BU149,$C149)),0))</f>
        <v>0</v>
      </c>
      <c r="BW149" s="309">
        <f ca="1">IF(BW$1&gt;$C$124,BW$118,MIN(MAX(BW$118,-SUM($D149:BV149,$C149)),0))</f>
        <v>0</v>
      </c>
      <c r="BX149" s="309">
        <f ca="1">IF(BX$1&gt;$C$124,BX$118,MIN(MAX(BX$118,-SUM($D149:BW149,$C149)),0))</f>
        <v>0</v>
      </c>
      <c r="BY149" s="309">
        <f ca="1">IF(BY$1&gt;$C$124,BY$118,MIN(MAX(BY$118,-SUM($D149:BX149,$C149)),0))</f>
        <v>0</v>
      </c>
      <c r="BZ149" s="309">
        <f ca="1">IF(BZ$1&gt;$C$124,BZ$118,MIN(MAX(BZ$118,-SUM($D149:BY149,$C149)),0))</f>
        <v>0</v>
      </c>
      <c r="CA149" s="309">
        <f ca="1">IF(CA$1&gt;$C$124,CA$118,MIN(MAX(CA$118,-SUM($D149:BZ149,$C149)),0))</f>
        <v>0</v>
      </c>
      <c r="CB149" s="309">
        <f ca="1">IF(CB$1&gt;$C$124,CB$118,MIN(MAX(CB$118,-SUM($D149:CA149,$C149)),0))</f>
        <v>0</v>
      </c>
      <c r="CC149" s="309">
        <f ca="1">IF(CC$1&gt;$C$124,CC$118,MIN(MAX(CC$118,-SUM($D149:CB149,$C149)),0))</f>
        <v>0</v>
      </c>
      <c r="CD149" s="309">
        <f ca="1">IF(CD$1&gt;$C$124,CD$118,MIN(MAX(CD$118,-SUM($D149:CC149,$C149)),0))</f>
        <v>0</v>
      </c>
      <c r="CE149" s="309">
        <f ca="1">IF(CE$1&gt;$C$124,CE$118,MIN(MAX(CE$118,-SUM($D149:CD149,$C149)),0))</f>
        <v>0</v>
      </c>
      <c r="CF149" s="309">
        <f ca="1">IF(CF$1&gt;$C$124,CF$118,MIN(MAX(CF$118,-SUM($D149:CE149,$C149)),0))</f>
        <v>0</v>
      </c>
      <c r="CG149" s="309">
        <f ca="1">IF(CG$1&gt;$C$124,CG$118,MIN(MAX(CG$118,-SUM($D149:CF149,$C149)),0))</f>
        <v>0</v>
      </c>
      <c r="CH149" s="309">
        <f ca="1">IF(CH$1&gt;$C$124,CH$118,MIN(MAX(CH$118,-SUM($D149:CG149,$C149)),0))</f>
        <v>0</v>
      </c>
      <c r="CI149" s="309">
        <f ca="1">IF(CI$1&gt;$C$124,CI$118,MIN(MAX(CI$118,-SUM($D149:CH149,$C149)),0))</f>
        <v>0</v>
      </c>
      <c r="CJ149" s="309">
        <f ca="1">IF(CJ$1&gt;$C$124,CJ$118,MIN(MAX(CJ$118,-SUM($D149:CI149,$C149)),0))</f>
        <v>0</v>
      </c>
      <c r="CK149" s="309">
        <f ca="1">IF(CK$1&gt;$C$124,CK$118,MIN(MAX(CK$118,-SUM($D149:CJ149,$C149)),0))</f>
        <v>0</v>
      </c>
      <c r="CL149" s="309">
        <f ca="1">IF(CL$1&gt;$C$124,CL$118,MIN(MAX(CL$118,-SUM($D149:CK149,$C149)),0))</f>
        <v>0</v>
      </c>
      <c r="CM149" s="309">
        <f ca="1">IF(CM$1&gt;$C$124,CM$118,MIN(MAX(CM$118,-SUM($D149:CL149,$C149)),0))</f>
        <v>0</v>
      </c>
      <c r="CN149" s="309">
        <f ca="1">IF(CN$1&gt;$C$124,CN$118,MIN(MAX(CN$118,-SUM($D149:CM149,$C149)),0))</f>
        <v>0</v>
      </c>
      <c r="CO149" s="309">
        <f ca="1">IF(CO$1&gt;$C$124,CO$118,MIN(MAX(CO$118,-SUM($D149:CN149,$C149)),0))</f>
        <v>-887.23508379999998</v>
      </c>
    </row>
    <row r="150" spans="2:93" hidden="1" outlineLevel="1">
      <c r="B150">
        <v>18</v>
      </c>
      <c r="C150" s="61" cm="1">
        <f t="array" aca="1" ref="C150" ca="1">$C$121-INDEX($D$112:$CO$112,1,$B150-1)</f>
        <v>1103.606736</v>
      </c>
      <c r="D150" s="337">
        <v>0</v>
      </c>
      <c r="E150" s="309">
        <f ca="1">IF(E$1&gt;$C$124,E$118,MIN(MAX(E$118,-SUM($D150:D150,$C150)),0))</f>
        <v>0</v>
      </c>
      <c r="F150" s="309">
        <f ca="1">IF(F$1&gt;$C$124,F$118,MIN(MAX(F$118,-SUM($D150:E150,$C150)),0))</f>
        <v>0</v>
      </c>
      <c r="G150" s="309">
        <f ca="1">IF(G$1&gt;$C$124,G$118,MIN(MAX(G$118,-SUM($D150:F150,$C150)),0))</f>
        <v>0</v>
      </c>
      <c r="H150" s="309">
        <f ca="1">IF(H$1&gt;$C$124,H$118,MIN(MAX(H$118,-SUM($D150:G150,$C150)),0))</f>
        <v>0</v>
      </c>
      <c r="I150" s="309">
        <f ca="1">IF(I$1&gt;$C$124,I$118,MIN(MAX(I$118,-SUM($D150:H150,$C150)),0))</f>
        <v>0</v>
      </c>
      <c r="J150" s="309">
        <f ca="1">IF(J$1&gt;$C$124,J$118,MIN(MAX(J$118,-SUM($D150:I150,$C150)),0))</f>
        <v>0</v>
      </c>
      <c r="K150" s="309">
        <f ca="1">IF(K$1&gt;$C$124,K$118,MIN(MAX(K$118,-SUM($D150:J150,$C150)),0))</f>
        <v>0</v>
      </c>
      <c r="L150" s="309">
        <f ca="1">IF(L$1&gt;$C$124,L$118,MIN(MAX(L$118,-SUM($D150:K150,$C150)),0))</f>
        <v>0</v>
      </c>
      <c r="M150" s="309">
        <f ca="1">IF(M$1&gt;$C$124,M$118,MIN(MAX(M$118,-SUM($D150:L150,$C150)),0))</f>
        <v>0</v>
      </c>
      <c r="N150" s="309">
        <f ca="1">IF(N$1&gt;$C$124,N$118,MIN(MAX(N$118,-SUM($D150:M150,$C150)),0))</f>
        <v>0</v>
      </c>
      <c r="O150" s="309">
        <f ca="1">IF(O$1&gt;$C$124,O$118,MIN(MAX(O$118,-SUM($D150:N150,$C150)),0))</f>
        <v>0</v>
      </c>
      <c r="P150" s="309">
        <f ca="1">IF(P$1&gt;$C$124,P$118,MIN(MAX(P$118,-SUM($D150:O150,$C150)),0))</f>
        <v>0</v>
      </c>
      <c r="Q150" s="309">
        <f ca="1">IF(Q$1&gt;$C$124,Q$118,MIN(MAX(Q$118,-SUM($D150:P150,$C150)),0))</f>
        <v>0</v>
      </c>
      <c r="R150" s="309">
        <f ca="1">IF(R$1&gt;$C$124,R$118,MIN(MAX(R$118,-SUM($D150:Q150,$C150)),0))</f>
        <v>0</v>
      </c>
      <c r="S150" s="309">
        <f ca="1">IF(S$1&gt;$C$124,S$118,MIN(MAX(S$118,-SUM($D150:R150,$C150)),0))</f>
        <v>0</v>
      </c>
      <c r="T150" s="309">
        <f ca="1">IF(T$1&gt;$C$124,T$118,MIN(MAX(T$118,-SUM($D150:S150,$C150)),0))</f>
        <v>0</v>
      </c>
      <c r="U150" s="309">
        <f ca="1">IF(U$1&gt;$C$124,U$118,MIN(MAX(U$118,-SUM($D150:T150,$C150)),0))</f>
        <v>0</v>
      </c>
      <c r="V150" s="309">
        <f ca="1">IF(V$1&gt;$C$124,V$118,MIN(MAX(V$118,-SUM($D150:U150,$C150)),0))</f>
        <v>0</v>
      </c>
      <c r="W150" s="309">
        <f ca="1">IF(W$1&gt;$C$124,W$118,MIN(MAX(W$118,-SUM($D150:V150,$C150)),0))</f>
        <v>0</v>
      </c>
      <c r="X150" s="309">
        <f ca="1">IF(X$1&gt;$C$124,X$118,MIN(MAX(X$118,-SUM($D150:W150,$C150)),0))</f>
        <v>0</v>
      </c>
      <c r="Y150" s="309">
        <f ca="1">IF(Y$1&gt;$C$124,Y$118,MIN(MAX(Y$118,-SUM($D150:X150,$C150)),0))</f>
        <v>0</v>
      </c>
      <c r="Z150" s="309">
        <f ca="1">IF(Z$1&gt;$C$124,Z$118,MIN(MAX(Z$118,-SUM($D150:Y150,$C150)),0))</f>
        <v>0</v>
      </c>
      <c r="AA150" s="309">
        <f ca="1">IF(AA$1&gt;$C$124,AA$118,MIN(MAX(AA$118,-SUM($D150:Z150,$C150)),0))</f>
        <v>0</v>
      </c>
      <c r="AB150" s="309">
        <f ca="1">IF(AB$1&gt;$C$124,AB$118,MIN(MAX(AB$118,-SUM($D150:AA150,$C150)),0))</f>
        <v>0</v>
      </c>
      <c r="AC150" s="309">
        <f ca="1">IF(AC$1&gt;$C$124,AC$118,MIN(MAX(AC$118,-SUM($D150:AB150,$C150)),0))</f>
        <v>0</v>
      </c>
      <c r="AD150" s="309">
        <f ca="1">IF(AD$1&gt;$C$124,AD$118,MIN(MAX(AD$118,-SUM($D150:AC150,$C150)),0))</f>
        <v>0</v>
      </c>
      <c r="AE150" s="309">
        <f ca="1">IF(AE$1&gt;$C$124,AE$118,MIN(MAX(AE$118,-SUM($D150:AD150,$C150)),0))</f>
        <v>0</v>
      </c>
      <c r="AF150" s="309">
        <f ca="1">IF(AF$1&gt;$C$124,AF$118,MIN(MAX(AF$118,-SUM($D150:AE150,$C150)),0))</f>
        <v>0</v>
      </c>
      <c r="AG150" s="309">
        <f ca="1">IF(AG$1&gt;$C$124,AG$118,MIN(MAX(AG$118,-SUM($D150:AF150,$C150)),0))</f>
        <v>0</v>
      </c>
      <c r="AH150" s="309">
        <f ca="1">IF(AH$1&gt;$C$124,AH$118,MIN(MAX(AH$118,-SUM($D150:AG150,$C150)),0))</f>
        <v>0</v>
      </c>
      <c r="AI150" s="309">
        <f ca="1">IF(AI$1&gt;$C$124,AI$118,MIN(MAX(AI$118,-SUM($D150:AH150,$C150)),0))</f>
        <v>0</v>
      </c>
      <c r="AJ150" s="309">
        <f ca="1">IF(AJ$1&gt;$C$124,AJ$118,MIN(MAX(AJ$118,-SUM($D150:AI150,$C150)),0))</f>
        <v>0</v>
      </c>
      <c r="AK150" s="309">
        <f ca="1">IF(AK$1&gt;$C$124,AK$118,MIN(MAX(AK$118,-SUM($D150:AJ150,$C150)),0))</f>
        <v>0</v>
      </c>
      <c r="AL150" s="309">
        <f ca="1">IF(AL$1&gt;$C$124,AL$118,MIN(MAX(AL$118,-SUM($D150:AK150,$C150)),0))</f>
        <v>0</v>
      </c>
      <c r="AM150" s="309">
        <f ca="1">IF(AM$1&gt;$C$124,AM$118,MIN(MAX(AM$118,-SUM($D150:AL150,$C150)),0))</f>
        <v>0</v>
      </c>
      <c r="AN150" s="309">
        <f ca="1">IF(AN$1&gt;$C$124,AN$118,MIN(MAX(AN$118,-SUM($D150:AM150,$C150)),0))</f>
        <v>0</v>
      </c>
      <c r="AO150" s="309">
        <f ca="1">IF(AO$1&gt;$C$124,AO$118,MIN(MAX(AO$118,-SUM($D150:AN150,$C150)),0))</f>
        <v>0</v>
      </c>
      <c r="AP150" s="309">
        <f ca="1">IF(AP$1&gt;$C$124,AP$118,MIN(MAX(AP$118,-SUM($D150:AO150,$C150)),0))</f>
        <v>0</v>
      </c>
      <c r="AQ150" s="309">
        <f ca="1">IF(AQ$1&gt;$C$124,AQ$118,MIN(MAX(AQ$118,-SUM($D150:AP150,$C150)),0))</f>
        <v>0</v>
      </c>
      <c r="AR150" s="309">
        <f ca="1">IF(AR$1&gt;$C$124,AR$118,MIN(MAX(AR$118,-SUM($D150:AQ150,$C150)),0))</f>
        <v>0</v>
      </c>
      <c r="AS150" s="309">
        <f ca="1">IF(AS$1&gt;$C$124,AS$118,MIN(MAX(AS$118,-SUM($D150:AR150,$C150)),0))</f>
        <v>0</v>
      </c>
      <c r="AT150" s="309">
        <f ca="1">IF(AT$1&gt;$C$124,AT$118,MIN(MAX(AT$118,-SUM($D150:AS150,$C150)),0))</f>
        <v>0</v>
      </c>
      <c r="AU150" s="309">
        <f ca="1">IF(AU$1&gt;$C$124,AU$118,MIN(MAX(AU$118,-SUM($D150:AT150,$C150)),0))</f>
        <v>0</v>
      </c>
      <c r="AV150" s="309">
        <f ca="1">IF(AV$1&gt;$C$124,AV$118,MIN(MAX(AV$118,-SUM($D150:AU150,$C150)),0))</f>
        <v>-887.23508379999998</v>
      </c>
      <c r="AW150" s="309">
        <f ca="1">IF(AW$1&gt;$C$124,AW$118,MIN(MAX(AW$118,-SUM($D150:AV150,$C150)),0))</f>
        <v>-47.508769819999998</v>
      </c>
      <c r="AX150" s="309">
        <f ca="1">IF(AX$1&gt;$C$124,AX$118,MIN(MAX(AX$118,-SUM($D150:AW150,$C150)),0))</f>
        <v>-46.847717819999957</v>
      </c>
      <c r="AY150" s="309">
        <f ca="1">IF(AY$1&gt;$C$124,AY$118,MIN(MAX(AY$118,-SUM($D150:AX150,$C150)),0))</f>
        <v>-46.023457820000033</v>
      </c>
      <c r="AZ150" s="309">
        <f ca="1">IF(AZ$1&gt;$C$124,AZ$118,MIN(MAX(AZ$118,-SUM($D150:AY150,$C150)),0))</f>
        <v>-45.176454820000004</v>
      </c>
      <c r="BA150" s="309">
        <f ca="1">IF(BA$1&gt;$C$124,BA$118,MIN(MAX(BA$118,-SUM($D150:AZ150,$C150)),0))</f>
        <v>-30.815251920000037</v>
      </c>
      <c r="BB150" s="309">
        <f ca="1">IF(BB$1&gt;$C$124,BB$118,MIN(MAX(BB$118,-SUM($D150:BA150,$C150)),0))</f>
        <v>0</v>
      </c>
      <c r="BC150" s="309">
        <f ca="1">IF(BC$1&gt;$C$124,BC$118,MIN(MAX(BC$118,-SUM($D150:BB150,$C150)),0))</f>
        <v>0</v>
      </c>
      <c r="BD150" s="309">
        <f ca="1">IF(BD$1&gt;$C$124,BD$118,MIN(MAX(BD$118,-SUM($D150:BC150,$C150)),0))</f>
        <v>0</v>
      </c>
      <c r="BE150" s="309">
        <f ca="1">IF(BE$1&gt;$C$124,BE$118,MIN(MAX(BE$118,-SUM($D150:BD150,$C150)),0))</f>
        <v>0</v>
      </c>
      <c r="BF150" s="309">
        <f ca="1">IF(BF$1&gt;$C$124,BF$118,MIN(MAX(BF$118,-SUM($D150:BE150,$C150)),0))</f>
        <v>0</v>
      </c>
      <c r="BG150" s="309">
        <f ca="1">IF(BG$1&gt;$C$124,BG$118,MIN(MAX(BG$118,-SUM($D150:BF150,$C150)),0))</f>
        <v>0</v>
      </c>
      <c r="BH150" s="309">
        <f ca="1">IF(BH$1&gt;$C$124,BH$118,MIN(MAX(BH$118,-SUM($D150:BG150,$C150)),0))</f>
        <v>0</v>
      </c>
      <c r="BI150" s="309">
        <f ca="1">IF(BI$1&gt;$C$124,BI$118,MIN(MAX(BI$118,-SUM($D150:BH150,$C150)),0))</f>
        <v>0</v>
      </c>
      <c r="BJ150" s="309">
        <f ca="1">IF(BJ$1&gt;$C$124,BJ$118,MIN(MAX(BJ$118,-SUM($D150:BI150,$C150)),0))</f>
        <v>0</v>
      </c>
      <c r="BK150" s="309">
        <f ca="1">IF(BK$1&gt;$C$124,BK$118,MIN(MAX(BK$118,-SUM($D150:BJ150,$C150)),0))</f>
        <v>0</v>
      </c>
      <c r="BL150" s="309">
        <f ca="1">IF(BL$1&gt;$C$124,BL$118,MIN(MAX(BL$118,-SUM($D150:BK150,$C150)),0))</f>
        <v>0</v>
      </c>
      <c r="BM150" s="309">
        <f ca="1">IF(BM$1&gt;$C$124,BM$118,MIN(MAX(BM$118,-SUM($D150:BL150,$C150)),0))</f>
        <v>0</v>
      </c>
      <c r="BN150" s="309">
        <f ca="1">IF(BN$1&gt;$C$124,BN$118,MIN(MAX(BN$118,-SUM($D150:BM150,$C150)),0))</f>
        <v>0</v>
      </c>
      <c r="BO150" s="309">
        <f ca="1">IF(BO$1&gt;$C$124,BO$118,MIN(MAX(BO$118,-SUM($D150:BN150,$C150)),0))</f>
        <v>0</v>
      </c>
      <c r="BP150" s="309">
        <f ca="1">IF(BP$1&gt;$C$124,BP$118,MIN(MAX(BP$118,-SUM($D150:BO150,$C150)),0))</f>
        <v>0</v>
      </c>
      <c r="BQ150" s="309">
        <f ca="1">IF(BQ$1&gt;$C$124,BQ$118,MIN(MAX(BQ$118,-SUM($D150:BP150,$C150)),0))</f>
        <v>0</v>
      </c>
      <c r="BR150" s="309">
        <f ca="1">IF(BR$1&gt;$C$124,BR$118,MIN(MAX(BR$118,-SUM($D150:BQ150,$C150)),0))</f>
        <v>0</v>
      </c>
      <c r="BS150" s="309">
        <f ca="1">IF(BS$1&gt;$C$124,BS$118,MIN(MAX(BS$118,-SUM($D150:BR150,$C150)),0))</f>
        <v>0</v>
      </c>
      <c r="BT150" s="309">
        <f ca="1">IF(BT$1&gt;$C$124,BT$118,MIN(MAX(BT$118,-SUM($D150:BS150,$C150)),0))</f>
        <v>0</v>
      </c>
      <c r="BU150" s="309">
        <f ca="1">IF(BU$1&gt;$C$124,BU$118,MIN(MAX(BU$118,-SUM($D150:BT150,$C150)),0))</f>
        <v>0</v>
      </c>
      <c r="BV150" s="309">
        <f ca="1">IF(BV$1&gt;$C$124,BV$118,MIN(MAX(BV$118,-SUM($D150:BU150,$C150)),0))</f>
        <v>0</v>
      </c>
      <c r="BW150" s="309">
        <f ca="1">IF(BW$1&gt;$C$124,BW$118,MIN(MAX(BW$118,-SUM($D150:BV150,$C150)),0))</f>
        <v>0</v>
      </c>
      <c r="BX150" s="309">
        <f ca="1">IF(BX$1&gt;$C$124,BX$118,MIN(MAX(BX$118,-SUM($D150:BW150,$C150)),0))</f>
        <v>0</v>
      </c>
      <c r="BY150" s="309">
        <f ca="1">IF(BY$1&gt;$C$124,BY$118,MIN(MAX(BY$118,-SUM($D150:BX150,$C150)),0))</f>
        <v>0</v>
      </c>
      <c r="BZ150" s="309">
        <f ca="1">IF(BZ$1&gt;$C$124,BZ$118,MIN(MAX(BZ$118,-SUM($D150:BY150,$C150)),0))</f>
        <v>0</v>
      </c>
      <c r="CA150" s="309">
        <f ca="1">IF(CA$1&gt;$C$124,CA$118,MIN(MAX(CA$118,-SUM($D150:BZ150,$C150)),0))</f>
        <v>0</v>
      </c>
      <c r="CB150" s="309">
        <f ca="1">IF(CB$1&gt;$C$124,CB$118,MIN(MAX(CB$118,-SUM($D150:CA150,$C150)),0))</f>
        <v>0</v>
      </c>
      <c r="CC150" s="309">
        <f ca="1">IF(CC$1&gt;$C$124,CC$118,MIN(MAX(CC$118,-SUM($D150:CB150,$C150)),0))</f>
        <v>0</v>
      </c>
      <c r="CD150" s="309">
        <f ca="1">IF(CD$1&gt;$C$124,CD$118,MIN(MAX(CD$118,-SUM($D150:CC150,$C150)),0))</f>
        <v>0</v>
      </c>
      <c r="CE150" s="309">
        <f ca="1">IF(CE$1&gt;$C$124,CE$118,MIN(MAX(CE$118,-SUM($D150:CD150,$C150)),0))</f>
        <v>0</v>
      </c>
      <c r="CF150" s="309">
        <f ca="1">IF(CF$1&gt;$C$124,CF$118,MIN(MAX(CF$118,-SUM($D150:CE150,$C150)),0))</f>
        <v>0</v>
      </c>
      <c r="CG150" s="309">
        <f ca="1">IF(CG$1&gt;$C$124,CG$118,MIN(MAX(CG$118,-SUM($D150:CF150,$C150)),0))</f>
        <v>0</v>
      </c>
      <c r="CH150" s="309">
        <f ca="1">IF(CH$1&gt;$C$124,CH$118,MIN(MAX(CH$118,-SUM($D150:CG150,$C150)),0))</f>
        <v>0</v>
      </c>
      <c r="CI150" s="309">
        <f ca="1">IF(CI$1&gt;$C$124,CI$118,MIN(MAX(CI$118,-SUM($D150:CH150,$C150)),0))</f>
        <v>0</v>
      </c>
      <c r="CJ150" s="309">
        <f ca="1">IF(CJ$1&gt;$C$124,CJ$118,MIN(MAX(CJ$118,-SUM($D150:CI150,$C150)),0))</f>
        <v>0</v>
      </c>
      <c r="CK150" s="309">
        <f ca="1">IF(CK$1&gt;$C$124,CK$118,MIN(MAX(CK$118,-SUM($D150:CJ150,$C150)),0))</f>
        <v>0</v>
      </c>
      <c r="CL150" s="309">
        <f ca="1">IF(CL$1&gt;$C$124,CL$118,MIN(MAX(CL$118,-SUM($D150:CK150,$C150)),0))</f>
        <v>0</v>
      </c>
      <c r="CM150" s="309">
        <f ca="1">IF(CM$1&gt;$C$124,CM$118,MIN(MAX(CM$118,-SUM($D150:CL150,$C150)),0))</f>
        <v>0</v>
      </c>
      <c r="CN150" s="309">
        <f ca="1">IF(CN$1&gt;$C$124,CN$118,MIN(MAX(CN$118,-SUM($D150:CM150,$C150)),0))</f>
        <v>0</v>
      </c>
      <c r="CO150" s="309">
        <f ca="1">IF(CO$1&gt;$C$124,CO$118,MIN(MAX(CO$118,-SUM($D150:CN150,$C150)),0))</f>
        <v>-887.23508379999998</v>
      </c>
    </row>
    <row r="151" spans="2:93" hidden="1" outlineLevel="1">
      <c r="B151">
        <v>19</v>
      </c>
      <c r="C151" s="61" cm="1">
        <f t="array" aca="1" ref="C151" ca="1">$C$121-INDEX($D$112:$CO$112,1,$B151-1)</f>
        <v>1071.4470779999999</v>
      </c>
      <c r="D151" s="337">
        <v>0</v>
      </c>
      <c r="E151" s="309">
        <f ca="1">IF(E$1&gt;$C$124,E$118,MIN(MAX(E$118,-SUM($D151:D151,$C151)),0))</f>
        <v>0</v>
      </c>
      <c r="F151" s="309">
        <f ca="1">IF(F$1&gt;$C$124,F$118,MIN(MAX(F$118,-SUM($D151:E151,$C151)),0))</f>
        <v>0</v>
      </c>
      <c r="G151" s="309">
        <f ca="1">IF(G$1&gt;$C$124,G$118,MIN(MAX(G$118,-SUM($D151:F151,$C151)),0))</f>
        <v>0</v>
      </c>
      <c r="H151" s="309">
        <f ca="1">IF(H$1&gt;$C$124,H$118,MIN(MAX(H$118,-SUM($D151:G151,$C151)),0))</f>
        <v>0</v>
      </c>
      <c r="I151" s="309">
        <f ca="1">IF(I$1&gt;$C$124,I$118,MIN(MAX(I$118,-SUM($D151:H151,$C151)),0))</f>
        <v>0</v>
      </c>
      <c r="J151" s="309">
        <f ca="1">IF(J$1&gt;$C$124,J$118,MIN(MAX(J$118,-SUM($D151:I151,$C151)),0))</f>
        <v>0</v>
      </c>
      <c r="K151" s="309">
        <f ca="1">IF(K$1&gt;$C$124,K$118,MIN(MAX(K$118,-SUM($D151:J151,$C151)),0))</f>
        <v>0</v>
      </c>
      <c r="L151" s="309">
        <f ca="1">IF(L$1&gt;$C$124,L$118,MIN(MAX(L$118,-SUM($D151:K151,$C151)),0))</f>
        <v>0</v>
      </c>
      <c r="M151" s="309">
        <f ca="1">IF(M$1&gt;$C$124,M$118,MIN(MAX(M$118,-SUM($D151:L151,$C151)),0))</f>
        <v>0</v>
      </c>
      <c r="N151" s="309">
        <f ca="1">IF(N$1&gt;$C$124,N$118,MIN(MAX(N$118,-SUM($D151:M151,$C151)),0))</f>
        <v>0</v>
      </c>
      <c r="O151" s="309">
        <f ca="1">IF(O$1&gt;$C$124,O$118,MIN(MAX(O$118,-SUM($D151:N151,$C151)),0))</f>
        <v>0</v>
      </c>
      <c r="P151" s="309">
        <f ca="1">IF(P$1&gt;$C$124,P$118,MIN(MAX(P$118,-SUM($D151:O151,$C151)),0))</f>
        <v>0</v>
      </c>
      <c r="Q151" s="309">
        <f ca="1">IF(Q$1&gt;$C$124,Q$118,MIN(MAX(Q$118,-SUM($D151:P151,$C151)),0))</f>
        <v>0</v>
      </c>
      <c r="R151" s="309">
        <f ca="1">IF(R$1&gt;$C$124,R$118,MIN(MAX(R$118,-SUM($D151:Q151,$C151)),0))</f>
        <v>0</v>
      </c>
      <c r="S151" s="309">
        <f ca="1">IF(S$1&gt;$C$124,S$118,MIN(MAX(S$118,-SUM($D151:R151,$C151)),0))</f>
        <v>0</v>
      </c>
      <c r="T151" s="309">
        <f ca="1">IF(T$1&gt;$C$124,T$118,MIN(MAX(T$118,-SUM($D151:S151,$C151)),0))</f>
        <v>0</v>
      </c>
      <c r="U151" s="309">
        <f ca="1">IF(U$1&gt;$C$124,U$118,MIN(MAX(U$118,-SUM($D151:T151,$C151)),0))</f>
        <v>0</v>
      </c>
      <c r="V151" s="309">
        <f ca="1">IF(V$1&gt;$C$124,V$118,MIN(MAX(V$118,-SUM($D151:U151,$C151)),0))</f>
        <v>0</v>
      </c>
      <c r="W151" s="309">
        <f ca="1">IF(W$1&gt;$C$124,W$118,MIN(MAX(W$118,-SUM($D151:V151,$C151)),0))</f>
        <v>0</v>
      </c>
      <c r="X151" s="309">
        <f ca="1">IF(X$1&gt;$C$124,X$118,MIN(MAX(X$118,-SUM($D151:W151,$C151)),0))</f>
        <v>0</v>
      </c>
      <c r="Y151" s="309">
        <f ca="1">IF(Y$1&gt;$C$124,Y$118,MIN(MAX(Y$118,-SUM($D151:X151,$C151)),0))</f>
        <v>0</v>
      </c>
      <c r="Z151" s="309">
        <f ca="1">IF(Z$1&gt;$C$124,Z$118,MIN(MAX(Z$118,-SUM($D151:Y151,$C151)),0))</f>
        <v>0</v>
      </c>
      <c r="AA151" s="309">
        <f ca="1">IF(AA$1&gt;$C$124,AA$118,MIN(MAX(AA$118,-SUM($D151:Z151,$C151)),0))</f>
        <v>0</v>
      </c>
      <c r="AB151" s="309">
        <f ca="1">IF(AB$1&gt;$C$124,AB$118,MIN(MAX(AB$118,-SUM($D151:AA151,$C151)),0))</f>
        <v>0</v>
      </c>
      <c r="AC151" s="309">
        <f ca="1">IF(AC$1&gt;$C$124,AC$118,MIN(MAX(AC$118,-SUM($D151:AB151,$C151)),0))</f>
        <v>0</v>
      </c>
      <c r="AD151" s="309">
        <f ca="1">IF(AD$1&gt;$C$124,AD$118,MIN(MAX(AD$118,-SUM($D151:AC151,$C151)),0))</f>
        <v>0</v>
      </c>
      <c r="AE151" s="309">
        <f ca="1">IF(AE$1&gt;$C$124,AE$118,MIN(MAX(AE$118,-SUM($D151:AD151,$C151)),0))</f>
        <v>0</v>
      </c>
      <c r="AF151" s="309">
        <f ca="1">IF(AF$1&gt;$C$124,AF$118,MIN(MAX(AF$118,-SUM($D151:AE151,$C151)),0))</f>
        <v>0</v>
      </c>
      <c r="AG151" s="309">
        <f ca="1">IF(AG$1&gt;$C$124,AG$118,MIN(MAX(AG$118,-SUM($D151:AF151,$C151)),0))</f>
        <v>0</v>
      </c>
      <c r="AH151" s="309">
        <f ca="1">IF(AH$1&gt;$C$124,AH$118,MIN(MAX(AH$118,-SUM($D151:AG151,$C151)),0))</f>
        <v>0</v>
      </c>
      <c r="AI151" s="309">
        <f ca="1">IF(AI$1&gt;$C$124,AI$118,MIN(MAX(AI$118,-SUM($D151:AH151,$C151)),0))</f>
        <v>0</v>
      </c>
      <c r="AJ151" s="309">
        <f ca="1">IF(AJ$1&gt;$C$124,AJ$118,MIN(MAX(AJ$118,-SUM($D151:AI151,$C151)),0))</f>
        <v>0</v>
      </c>
      <c r="AK151" s="309">
        <f ca="1">IF(AK$1&gt;$C$124,AK$118,MIN(MAX(AK$118,-SUM($D151:AJ151,$C151)),0))</f>
        <v>0</v>
      </c>
      <c r="AL151" s="309">
        <f ca="1">IF(AL$1&gt;$C$124,AL$118,MIN(MAX(AL$118,-SUM($D151:AK151,$C151)),0))</f>
        <v>0</v>
      </c>
      <c r="AM151" s="309">
        <f ca="1">IF(AM$1&gt;$C$124,AM$118,MIN(MAX(AM$118,-SUM($D151:AL151,$C151)),0))</f>
        <v>0</v>
      </c>
      <c r="AN151" s="309">
        <f ca="1">IF(AN$1&gt;$C$124,AN$118,MIN(MAX(AN$118,-SUM($D151:AM151,$C151)),0))</f>
        <v>0</v>
      </c>
      <c r="AO151" s="309">
        <f ca="1">IF(AO$1&gt;$C$124,AO$118,MIN(MAX(AO$118,-SUM($D151:AN151,$C151)),0))</f>
        <v>0</v>
      </c>
      <c r="AP151" s="309">
        <f ca="1">IF(AP$1&gt;$C$124,AP$118,MIN(MAX(AP$118,-SUM($D151:AO151,$C151)),0))</f>
        <v>0</v>
      </c>
      <c r="AQ151" s="309">
        <f ca="1">IF(AQ$1&gt;$C$124,AQ$118,MIN(MAX(AQ$118,-SUM($D151:AP151,$C151)),0))</f>
        <v>0</v>
      </c>
      <c r="AR151" s="309">
        <f ca="1">IF(AR$1&gt;$C$124,AR$118,MIN(MAX(AR$118,-SUM($D151:AQ151,$C151)),0))</f>
        <v>0</v>
      </c>
      <c r="AS151" s="309">
        <f ca="1">IF(AS$1&gt;$C$124,AS$118,MIN(MAX(AS$118,-SUM($D151:AR151,$C151)),0))</f>
        <v>0</v>
      </c>
      <c r="AT151" s="309">
        <f ca="1">IF(AT$1&gt;$C$124,AT$118,MIN(MAX(AT$118,-SUM($D151:AS151,$C151)),0))</f>
        <v>0</v>
      </c>
      <c r="AU151" s="309">
        <f ca="1">IF(AU$1&gt;$C$124,AU$118,MIN(MAX(AU$118,-SUM($D151:AT151,$C151)),0))</f>
        <v>0</v>
      </c>
      <c r="AV151" s="309">
        <f ca="1">IF(AV$1&gt;$C$124,AV$118,MIN(MAX(AV$118,-SUM($D151:AU151,$C151)),0))</f>
        <v>-887.23508379999998</v>
      </c>
      <c r="AW151" s="309">
        <f ca="1">IF(AW$1&gt;$C$124,AW$118,MIN(MAX(AW$118,-SUM($D151:AV151,$C151)),0))</f>
        <v>-47.508769819999998</v>
      </c>
      <c r="AX151" s="309">
        <f ca="1">IF(AX$1&gt;$C$124,AX$118,MIN(MAX(AX$118,-SUM($D151:AW151,$C151)),0))</f>
        <v>-46.847717819999957</v>
      </c>
      <c r="AY151" s="309">
        <f ca="1">IF(AY$1&gt;$C$124,AY$118,MIN(MAX(AY$118,-SUM($D151:AX151,$C151)),0))</f>
        <v>-46.023457820000033</v>
      </c>
      <c r="AZ151" s="309">
        <f ca="1">IF(AZ$1&gt;$C$124,AZ$118,MIN(MAX(AZ$118,-SUM($D151:AY151,$C151)),0))</f>
        <v>-43.832048739999891</v>
      </c>
      <c r="BA151" s="309">
        <f ca="1">IF(BA$1&gt;$C$124,BA$118,MIN(MAX(BA$118,-SUM($D151:AZ151,$C151)),0))</f>
        <v>0</v>
      </c>
      <c r="BB151" s="309">
        <f ca="1">IF(BB$1&gt;$C$124,BB$118,MIN(MAX(BB$118,-SUM($D151:BA151,$C151)),0))</f>
        <v>0</v>
      </c>
      <c r="BC151" s="309">
        <f ca="1">IF(BC$1&gt;$C$124,BC$118,MIN(MAX(BC$118,-SUM($D151:BB151,$C151)),0))</f>
        <v>0</v>
      </c>
      <c r="BD151" s="309">
        <f ca="1">IF(BD$1&gt;$C$124,BD$118,MIN(MAX(BD$118,-SUM($D151:BC151,$C151)),0))</f>
        <v>0</v>
      </c>
      <c r="BE151" s="309">
        <f ca="1">IF(BE$1&gt;$C$124,BE$118,MIN(MAX(BE$118,-SUM($D151:BD151,$C151)),0))</f>
        <v>0</v>
      </c>
      <c r="BF151" s="309">
        <f ca="1">IF(BF$1&gt;$C$124,BF$118,MIN(MAX(BF$118,-SUM($D151:BE151,$C151)),0))</f>
        <v>0</v>
      </c>
      <c r="BG151" s="309">
        <f ca="1">IF(BG$1&gt;$C$124,BG$118,MIN(MAX(BG$118,-SUM($D151:BF151,$C151)),0))</f>
        <v>0</v>
      </c>
      <c r="BH151" s="309">
        <f ca="1">IF(BH$1&gt;$C$124,BH$118,MIN(MAX(BH$118,-SUM($D151:BG151,$C151)),0))</f>
        <v>0</v>
      </c>
      <c r="BI151" s="309">
        <f ca="1">IF(BI$1&gt;$C$124,BI$118,MIN(MAX(BI$118,-SUM($D151:BH151,$C151)),0))</f>
        <v>0</v>
      </c>
      <c r="BJ151" s="309">
        <f ca="1">IF(BJ$1&gt;$C$124,BJ$118,MIN(MAX(BJ$118,-SUM($D151:BI151,$C151)),0))</f>
        <v>0</v>
      </c>
      <c r="BK151" s="309">
        <f ca="1">IF(BK$1&gt;$C$124,BK$118,MIN(MAX(BK$118,-SUM($D151:BJ151,$C151)),0))</f>
        <v>0</v>
      </c>
      <c r="BL151" s="309">
        <f ca="1">IF(BL$1&gt;$C$124,BL$118,MIN(MAX(BL$118,-SUM($D151:BK151,$C151)),0))</f>
        <v>0</v>
      </c>
      <c r="BM151" s="309">
        <f ca="1">IF(BM$1&gt;$C$124,BM$118,MIN(MAX(BM$118,-SUM($D151:BL151,$C151)),0))</f>
        <v>0</v>
      </c>
      <c r="BN151" s="309">
        <f ca="1">IF(BN$1&gt;$C$124,BN$118,MIN(MAX(BN$118,-SUM($D151:BM151,$C151)),0))</f>
        <v>0</v>
      </c>
      <c r="BO151" s="309">
        <f ca="1">IF(BO$1&gt;$C$124,BO$118,MIN(MAX(BO$118,-SUM($D151:BN151,$C151)),0))</f>
        <v>0</v>
      </c>
      <c r="BP151" s="309">
        <f ca="1">IF(BP$1&gt;$C$124,BP$118,MIN(MAX(BP$118,-SUM($D151:BO151,$C151)),0))</f>
        <v>0</v>
      </c>
      <c r="BQ151" s="309">
        <f ca="1">IF(BQ$1&gt;$C$124,BQ$118,MIN(MAX(BQ$118,-SUM($D151:BP151,$C151)),0))</f>
        <v>0</v>
      </c>
      <c r="BR151" s="309">
        <f ca="1">IF(BR$1&gt;$C$124,BR$118,MIN(MAX(BR$118,-SUM($D151:BQ151,$C151)),0))</f>
        <v>0</v>
      </c>
      <c r="BS151" s="309">
        <f ca="1">IF(BS$1&gt;$C$124,BS$118,MIN(MAX(BS$118,-SUM($D151:BR151,$C151)),0))</f>
        <v>0</v>
      </c>
      <c r="BT151" s="309">
        <f ca="1">IF(BT$1&gt;$C$124,BT$118,MIN(MAX(BT$118,-SUM($D151:BS151,$C151)),0))</f>
        <v>0</v>
      </c>
      <c r="BU151" s="309">
        <f ca="1">IF(BU$1&gt;$C$124,BU$118,MIN(MAX(BU$118,-SUM($D151:BT151,$C151)),0))</f>
        <v>0</v>
      </c>
      <c r="BV151" s="309">
        <f ca="1">IF(BV$1&gt;$C$124,BV$118,MIN(MAX(BV$118,-SUM($D151:BU151,$C151)),0))</f>
        <v>0</v>
      </c>
      <c r="BW151" s="309">
        <f ca="1">IF(BW$1&gt;$C$124,BW$118,MIN(MAX(BW$118,-SUM($D151:BV151,$C151)),0))</f>
        <v>0</v>
      </c>
      <c r="BX151" s="309">
        <f ca="1">IF(BX$1&gt;$C$124,BX$118,MIN(MAX(BX$118,-SUM($D151:BW151,$C151)),0))</f>
        <v>0</v>
      </c>
      <c r="BY151" s="309">
        <f ca="1">IF(BY$1&gt;$C$124,BY$118,MIN(MAX(BY$118,-SUM($D151:BX151,$C151)),0))</f>
        <v>0</v>
      </c>
      <c r="BZ151" s="309">
        <f ca="1">IF(BZ$1&gt;$C$124,BZ$118,MIN(MAX(BZ$118,-SUM($D151:BY151,$C151)),0))</f>
        <v>0</v>
      </c>
      <c r="CA151" s="309">
        <f ca="1">IF(CA$1&gt;$C$124,CA$118,MIN(MAX(CA$118,-SUM($D151:BZ151,$C151)),0))</f>
        <v>0</v>
      </c>
      <c r="CB151" s="309">
        <f ca="1">IF(CB$1&gt;$C$124,CB$118,MIN(MAX(CB$118,-SUM($D151:CA151,$C151)),0))</f>
        <v>0</v>
      </c>
      <c r="CC151" s="309">
        <f ca="1">IF(CC$1&gt;$C$124,CC$118,MIN(MAX(CC$118,-SUM($D151:CB151,$C151)),0))</f>
        <v>0</v>
      </c>
      <c r="CD151" s="309">
        <f ca="1">IF(CD$1&gt;$C$124,CD$118,MIN(MAX(CD$118,-SUM($D151:CC151,$C151)),0))</f>
        <v>0</v>
      </c>
      <c r="CE151" s="309">
        <f ca="1">IF(CE$1&gt;$C$124,CE$118,MIN(MAX(CE$118,-SUM($D151:CD151,$C151)),0))</f>
        <v>0</v>
      </c>
      <c r="CF151" s="309">
        <f ca="1">IF(CF$1&gt;$C$124,CF$118,MIN(MAX(CF$118,-SUM($D151:CE151,$C151)),0))</f>
        <v>0</v>
      </c>
      <c r="CG151" s="309">
        <f ca="1">IF(CG$1&gt;$C$124,CG$118,MIN(MAX(CG$118,-SUM($D151:CF151,$C151)),0))</f>
        <v>0</v>
      </c>
      <c r="CH151" s="309">
        <f ca="1">IF(CH$1&gt;$C$124,CH$118,MIN(MAX(CH$118,-SUM($D151:CG151,$C151)),0))</f>
        <v>0</v>
      </c>
      <c r="CI151" s="309">
        <f ca="1">IF(CI$1&gt;$C$124,CI$118,MIN(MAX(CI$118,-SUM($D151:CH151,$C151)),0))</f>
        <v>0</v>
      </c>
      <c r="CJ151" s="309">
        <f ca="1">IF(CJ$1&gt;$C$124,CJ$118,MIN(MAX(CJ$118,-SUM($D151:CI151,$C151)),0))</f>
        <v>0</v>
      </c>
      <c r="CK151" s="309">
        <f ca="1">IF(CK$1&gt;$C$124,CK$118,MIN(MAX(CK$118,-SUM($D151:CJ151,$C151)),0))</f>
        <v>0</v>
      </c>
      <c r="CL151" s="309">
        <f ca="1">IF(CL$1&gt;$C$124,CL$118,MIN(MAX(CL$118,-SUM($D151:CK151,$C151)),0))</f>
        <v>0</v>
      </c>
      <c r="CM151" s="309">
        <f ca="1">IF(CM$1&gt;$C$124,CM$118,MIN(MAX(CM$118,-SUM($D151:CL151,$C151)),0))</f>
        <v>0</v>
      </c>
      <c r="CN151" s="309">
        <f ca="1">IF(CN$1&gt;$C$124,CN$118,MIN(MAX(CN$118,-SUM($D151:CM151,$C151)),0))</f>
        <v>0</v>
      </c>
      <c r="CO151" s="309">
        <f ca="1">IF(CO$1&gt;$C$124,CO$118,MIN(MAX(CO$118,-SUM($D151:CN151,$C151)),0))</f>
        <v>-887.23508379999998</v>
      </c>
    </row>
    <row r="152" spans="2:93" hidden="1" outlineLevel="1">
      <c r="B152">
        <v>20</v>
      </c>
      <c r="C152" s="61" cm="1">
        <f t="array" aca="1" ref="C152" ca="1">$C$121-INDEX($D$112:$CO$112,1,$B152-1)</f>
        <v>1036.6645369999999</v>
      </c>
      <c r="D152" s="337">
        <v>0</v>
      </c>
      <c r="E152" s="309">
        <f ca="1">IF(E$1&gt;$C$124,E$118,MIN(MAX(E$118,-SUM($D152:D152,$C152)),0))</f>
        <v>0</v>
      </c>
      <c r="F152" s="309">
        <f ca="1">IF(F$1&gt;$C$124,F$118,MIN(MAX(F$118,-SUM($D152:E152,$C152)),0))</f>
        <v>0</v>
      </c>
      <c r="G152" s="309">
        <f ca="1">IF(G$1&gt;$C$124,G$118,MIN(MAX(G$118,-SUM($D152:F152,$C152)),0))</f>
        <v>0</v>
      </c>
      <c r="H152" s="309">
        <f ca="1">IF(H$1&gt;$C$124,H$118,MIN(MAX(H$118,-SUM($D152:G152,$C152)),0))</f>
        <v>0</v>
      </c>
      <c r="I152" s="309">
        <f ca="1">IF(I$1&gt;$C$124,I$118,MIN(MAX(I$118,-SUM($D152:H152,$C152)),0))</f>
        <v>0</v>
      </c>
      <c r="J152" s="309">
        <f ca="1">IF(J$1&gt;$C$124,J$118,MIN(MAX(J$118,-SUM($D152:I152,$C152)),0))</f>
        <v>0</v>
      </c>
      <c r="K152" s="309">
        <f ca="1">IF(K$1&gt;$C$124,K$118,MIN(MAX(K$118,-SUM($D152:J152,$C152)),0))</f>
        <v>0</v>
      </c>
      <c r="L152" s="309">
        <f ca="1">IF(L$1&gt;$C$124,L$118,MIN(MAX(L$118,-SUM($D152:K152,$C152)),0))</f>
        <v>0</v>
      </c>
      <c r="M152" s="309">
        <f ca="1">IF(M$1&gt;$C$124,M$118,MIN(MAX(M$118,-SUM($D152:L152,$C152)),0))</f>
        <v>0</v>
      </c>
      <c r="N152" s="309">
        <f ca="1">IF(N$1&gt;$C$124,N$118,MIN(MAX(N$118,-SUM($D152:M152,$C152)),0))</f>
        <v>0</v>
      </c>
      <c r="O152" s="309">
        <f ca="1">IF(O$1&gt;$C$124,O$118,MIN(MAX(O$118,-SUM($D152:N152,$C152)),0))</f>
        <v>0</v>
      </c>
      <c r="P152" s="309">
        <f ca="1">IF(P$1&gt;$C$124,P$118,MIN(MAX(P$118,-SUM($D152:O152,$C152)),0))</f>
        <v>0</v>
      </c>
      <c r="Q152" s="309">
        <f ca="1">IF(Q$1&gt;$C$124,Q$118,MIN(MAX(Q$118,-SUM($D152:P152,$C152)),0))</f>
        <v>0</v>
      </c>
      <c r="R152" s="309">
        <f ca="1">IF(R$1&gt;$C$124,R$118,MIN(MAX(R$118,-SUM($D152:Q152,$C152)),0))</f>
        <v>0</v>
      </c>
      <c r="S152" s="309">
        <f ca="1">IF(S$1&gt;$C$124,S$118,MIN(MAX(S$118,-SUM($D152:R152,$C152)),0))</f>
        <v>0</v>
      </c>
      <c r="T152" s="309">
        <f ca="1">IF(T$1&gt;$C$124,T$118,MIN(MAX(T$118,-SUM($D152:S152,$C152)),0))</f>
        <v>0</v>
      </c>
      <c r="U152" s="309">
        <f ca="1">IF(U$1&gt;$C$124,U$118,MIN(MAX(U$118,-SUM($D152:T152,$C152)),0))</f>
        <v>0</v>
      </c>
      <c r="V152" s="309">
        <f ca="1">IF(V$1&gt;$C$124,V$118,MIN(MAX(V$118,-SUM($D152:U152,$C152)),0))</f>
        <v>0</v>
      </c>
      <c r="W152" s="309">
        <f ca="1">IF(W$1&gt;$C$124,W$118,MIN(MAX(W$118,-SUM($D152:V152,$C152)),0))</f>
        <v>0</v>
      </c>
      <c r="X152" s="309">
        <f ca="1">IF(X$1&gt;$C$124,X$118,MIN(MAX(X$118,-SUM($D152:W152,$C152)),0))</f>
        <v>0</v>
      </c>
      <c r="Y152" s="309">
        <f ca="1">IF(Y$1&gt;$C$124,Y$118,MIN(MAX(Y$118,-SUM($D152:X152,$C152)),0))</f>
        <v>0</v>
      </c>
      <c r="Z152" s="309">
        <f ca="1">IF(Z$1&gt;$C$124,Z$118,MIN(MAX(Z$118,-SUM($D152:Y152,$C152)),0))</f>
        <v>0</v>
      </c>
      <c r="AA152" s="309">
        <f ca="1">IF(AA$1&gt;$C$124,AA$118,MIN(MAX(AA$118,-SUM($D152:Z152,$C152)),0))</f>
        <v>0</v>
      </c>
      <c r="AB152" s="309">
        <f ca="1">IF(AB$1&gt;$C$124,AB$118,MIN(MAX(AB$118,-SUM($D152:AA152,$C152)),0))</f>
        <v>0</v>
      </c>
      <c r="AC152" s="309">
        <f ca="1">IF(AC$1&gt;$C$124,AC$118,MIN(MAX(AC$118,-SUM($D152:AB152,$C152)),0))</f>
        <v>0</v>
      </c>
      <c r="AD152" s="309">
        <f ca="1">IF(AD$1&gt;$C$124,AD$118,MIN(MAX(AD$118,-SUM($D152:AC152,$C152)),0))</f>
        <v>0</v>
      </c>
      <c r="AE152" s="309">
        <f ca="1">IF(AE$1&gt;$C$124,AE$118,MIN(MAX(AE$118,-SUM($D152:AD152,$C152)),0))</f>
        <v>0</v>
      </c>
      <c r="AF152" s="309">
        <f ca="1">IF(AF$1&gt;$C$124,AF$118,MIN(MAX(AF$118,-SUM($D152:AE152,$C152)),0))</f>
        <v>0</v>
      </c>
      <c r="AG152" s="309">
        <f ca="1">IF(AG$1&gt;$C$124,AG$118,MIN(MAX(AG$118,-SUM($D152:AF152,$C152)),0))</f>
        <v>0</v>
      </c>
      <c r="AH152" s="309">
        <f ca="1">IF(AH$1&gt;$C$124,AH$118,MIN(MAX(AH$118,-SUM($D152:AG152,$C152)),0))</f>
        <v>0</v>
      </c>
      <c r="AI152" s="309">
        <f ca="1">IF(AI$1&gt;$C$124,AI$118,MIN(MAX(AI$118,-SUM($D152:AH152,$C152)),0))</f>
        <v>0</v>
      </c>
      <c r="AJ152" s="309">
        <f ca="1">IF(AJ$1&gt;$C$124,AJ$118,MIN(MAX(AJ$118,-SUM($D152:AI152,$C152)),0))</f>
        <v>0</v>
      </c>
      <c r="AK152" s="309">
        <f ca="1">IF(AK$1&gt;$C$124,AK$118,MIN(MAX(AK$118,-SUM($D152:AJ152,$C152)),0))</f>
        <v>0</v>
      </c>
      <c r="AL152" s="309">
        <f ca="1">IF(AL$1&gt;$C$124,AL$118,MIN(MAX(AL$118,-SUM($D152:AK152,$C152)),0))</f>
        <v>0</v>
      </c>
      <c r="AM152" s="309">
        <f ca="1">IF(AM$1&gt;$C$124,AM$118,MIN(MAX(AM$118,-SUM($D152:AL152,$C152)),0))</f>
        <v>0</v>
      </c>
      <c r="AN152" s="309">
        <f ca="1">IF(AN$1&gt;$C$124,AN$118,MIN(MAX(AN$118,-SUM($D152:AM152,$C152)),0))</f>
        <v>0</v>
      </c>
      <c r="AO152" s="309">
        <f ca="1">IF(AO$1&gt;$C$124,AO$118,MIN(MAX(AO$118,-SUM($D152:AN152,$C152)),0))</f>
        <v>0</v>
      </c>
      <c r="AP152" s="309">
        <f ca="1">IF(AP$1&gt;$C$124,AP$118,MIN(MAX(AP$118,-SUM($D152:AO152,$C152)),0))</f>
        <v>0</v>
      </c>
      <c r="AQ152" s="309">
        <f ca="1">IF(AQ$1&gt;$C$124,AQ$118,MIN(MAX(AQ$118,-SUM($D152:AP152,$C152)),0))</f>
        <v>0</v>
      </c>
      <c r="AR152" s="309">
        <f ca="1">IF(AR$1&gt;$C$124,AR$118,MIN(MAX(AR$118,-SUM($D152:AQ152,$C152)),0))</f>
        <v>0</v>
      </c>
      <c r="AS152" s="309">
        <f ca="1">IF(AS$1&gt;$C$124,AS$118,MIN(MAX(AS$118,-SUM($D152:AR152,$C152)),0))</f>
        <v>0</v>
      </c>
      <c r="AT152" s="309">
        <f ca="1">IF(AT$1&gt;$C$124,AT$118,MIN(MAX(AT$118,-SUM($D152:AS152,$C152)),0))</f>
        <v>0</v>
      </c>
      <c r="AU152" s="309">
        <f ca="1">IF(AU$1&gt;$C$124,AU$118,MIN(MAX(AU$118,-SUM($D152:AT152,$C152)),0))</f>
        <v>0</v>
      </c>
      <c r="AV152" s="309">
        <f ca="1">IF(AV$1&gt;$C$124,AV$118,MIN(MAX(AV$118,-SUM($D152:AU152,$C152)),0))</f>
        <v>-887.23508379999998</v>
      </c>
      <c r="AW152" s="309">
        <f ca="1">IF(AW$1&gt;$C$124,AW$118,MIN(MAX(AW$118,-SUM($D152:AV152,$C152)),0))</f>
        <v>-47.508769819999998</v>
      </c>
      <c r="AX152" s="309">
        <f ca="1">IF(AX$1&gt;$C$124,AX$118,MIN(MAX(AX$118,-SUM($D152:AW152,$C152)),0))</f>
        <v>-46.847717819999957</v>
      </c>
      <c r="AY152" s="309">
        <f ca="1">IF(AY$1&gt;$C$124,AY$118,MIN(MAX(AY$118,-SUM($D152:AX152,$C152)),0))</f>
        <v>-46.023457820000033</v>
      </c>
      <c r="AZ152" s="309">
        <f ca="1">IF(AZ$1&gt;$C$124,AZ$118,MIN(MAX(AZ$118,-SUM($D152:AY152,$C152)),0))</f>
        <v>-9.0495077399998536</v>
      </c>
      <c r="BA152" s="309">
        <f ca="1">IF(BA$1&gt;$C$124,BA$118,MIN(MAX(BA$118,-SUM($D152:AZ152,$C152)),0))</f>
        <v>0</v>
      </c>
      <c r="BB152" s="309">
        <f ca="1">IF(BB$1&gt;$C$124,BB$118,MIN(MAX(BB$118,-SUM($D152:BA152,$C152)),0))</f>
        <v>0</v>
      </c>
      <c r="BC152" s="309">
        <f ca="1">IF(BC$1&gt;$C$124,BC$118,MIN(MAX(BC$118,-SUM($D152:BB152,$C152)),0))</f>
        <v>0</v>
      </c>
      <c r="BD152" s="309">
        <f ca="1">IF(BD$1&gt;$C$124,BD$118,MIN(MAX(BD$118,-SUM($D152:BC152,$C152)),0))</f>
        <v>0</v>
      </c>
      <c r="BE152" s="309">
        <f ca="1">IF(BE$1&gt;$C$124,BE$118,MIN(MAX(BE$118,-SUM($D152:BD152,$C152)),0))</f>
        <v>0</v>
      </c>
      <c r="BF152" s="309">
        <f ca="1">IF(BF$1&gt;$C$124,BF$118,MIN(MAX(BF$118,-SUM($D152:BE152,$C152)),0))</f>
        <v>0</v>
      </c>
      <c r="BG152" s="309">
        <f ca="1">IF(BG$1&gt;$C$124,BG$118,MIN(MAX(BG$118,-SUM($D152:BF152,$C152)),0))</f>
        <v>0</v>
      </c>
      <c r="BH152" s="309">
        <f ca="1">IF(BH$1&gt;$C$124,BH$118,MIN(MAX(BH$118,-SUM($D152:BG152,$C152)),0))</f>
        <v>0</v>
      </c>
      <c r="BI152" s="309">
        <f ca="1">IF(BI$1&gt;$C$124,BI$118,MIN(MAX(BI$118,-SUM($D152:BH152,$C152)),0))</f>
        <v>0</v>
      </c>
      <c r="BJ152" s="309">
        <f ca="1">IF(BJ$1&gt;$C$124,BJ$118,MIN(MAX(BJ$118,-SUM($D152:BI152,$C152)),0))</f>
        <v>0</v>
      </c>
      <c r="BK152" s="309">
        <f ca="1">IF(BK$1&gt;$C$124,BK$118,MIN(MAX(BK$118,-SUM($D152:BJ152,$C152)),0))</f>
        <v>0</v>
      </c>
      <c r="BL152" s="309">
        <f ca="1">IF(BL$1&gt;$C$124,BL$118,MIN(MAX(BL$118,-SUM($D152:BK152,$C152)),0))</f>
        <v>0</v>
      </c>
      <c r="BM152" s="309">
        <f ca="1">IF(BM$1&gt;$C$124,BM$118,MIN(MAX(BM$118,-SUM($D152:BL152,$C152)),0))</f>
        <v>0</v>
      </c>
      <c r="BN152" s="309">
        <f ca="1">IF(BN$1&gt;$C$124,BN$118,MIN(MAX(BN$118,-SUM($D152:BM152,$C152)),0))</f>
        <v>0</v>
      </c>
      <c r="BO152" s="309">
        <f ca="1">IF(BO$1&gt;$C$124,BO$118,MIN(MAX(BO$118,-SUM($D152:BN152,$C152)),0))</f>
        <v>0</v>
      </c>
      <c r="BP152" s="309">
        <f ca="1">IF(BP$1&gt;$C$124,BP$118,MIN(MAX(BP$118,-SUM($D152:BO152,$C152)),0))</f>
        <v>0</v>
      </c>
      <c r="BQ152" s="309">
        <f ca="1">IF(BQ$1&gt;$C$124,BQ$118,MIN(MAX(BQ$118,-SUM($D152:BP152,$C152)),0))</f>
        <v>0</v>
      </c>
      <c r="BR152" s="309">
        <f ca="1">IF(BR$1&gt;$C$124,BR$118,MIN(MAX(BR$118,-SUM($D152:BQ152,$C152)),0))</f>
        <v>0</v>
      </c>
      <c r="BS152" s="309">
        <f ca="1">IF(BS$1&gt;$C$124,BS$118,MIN(MAX(BS$118,-SUM($D152:BR152,$C152)),0))</f>
        <v>0</v>
      </c>
      <c r="BT152" s="309">
        <f ca="1">IF(BT$1&gt;$C$124,BT$118,MIN(MAX(BT$118,-SUM($D152:BS152,$C152)),0))</f>
        <v>0</v>
      </c>
      <c r="BU152" s="309">
        <f ca="1">IF(BU$1&gt;$C$124,BU$118,MIN(MAX(BU$118,-SUM($D152:BT152,$C152)),0))</f>
        <v>0</v>
      </c>
      <c r="BV152" s="309">
        <f ca="1">IF(BV$1&gt;$C$124,BV$118,MIN(MAX(BV$118,-SUM($D152:BU152,$C152)),0))</f>
        <v>0</v>
      </c>
      <c r="BW152" s="309">
        <f ca="1">IF(BW$1&gt;$C$124,BW$118,MIN(MAX(BW$118,-SUM($D152:BV152,$C152)),0))</f>
        <v>0</v>
      </c>
      <c r="BX152" s="309">
        <f ca="1">IF(BX$1&gt;$C$124,BX$118,MIN(MAX(BX$118,-SUM($D152:BW152,$C152)),0))</f>
        <v>0</v>
      </c>
      <c r="BY152" s="309">
        <f ca="1">IF(BY$1&gt;$C$124,BY$118,MIN(MAX(BY$118,-SUM($D152:BX152,$C152)),0))</f>
        <v>0</v>
      </c>
      <c r="BZ152" s="309">
        <f ca="1">IF(BZ$1&gt;$C$124,BZ$118,MIN(MAX(BZ$118,-SUM($D152:BY152,$C152)),0))</f>
        <v>0</v>
      </c>
      <c r="CA152" s="309">
        <f ca="1">IF(CA$1&gt;$C$124,CA$118,MIN(MAX(CA$118,-SUM($D152:BZ152,$C152)),0))</f>
        <v>0</v>
      </c>
      <c r="CB152" s="309">
        <f ca="1">IF(CB$1&gt;$C$124,CB$118,MIN(MAX(CB$118,-SUM($D152:CA152,$C152)),0))</f>
        <v>0</v>
      </c>
      <c r="CC152" s="309">
        <f ca="1">IF(CC$1&gt;$C$124,CC$118,MIN(MAX(CC$118,-SUM($D152:CB152,$C152)),0))</f>
        <v>0</v>
      </c>
      <c r="CD152" s="309">
        <f ca="1">IF(CD$1&gt;$C$124,CD$118,MIN(MAX(CD$118,-SUM($D152:CC152,$C152)),0))</f>
        <v>0</v>
      </c>
      <c r="CE152" s="309">
        <f ca="1">IF(CE$1&gt;$C$124,CE$118,MIN(MAX(CE$118,-SUM($D152:CD152,$C152)),0))</f>
        <v>0</v>
      </c>
      <c r="CF152" s="309">
        <f ca="1">IF(CF$1&gt;$C$124,CF$118,MIN(MAX(CF$118,-SUM($D152:CE152,$C152)),0))</f>
        <v>0</v>
      </c>
      <c r="CG152" s="309">
        <f ca="1">IF(CG$1&gt;$C$124,CG$118,MIN(MAX(CG$118,-SUM($D152:CF152,$C152)),0))</f>
        <v>0</v>
      </c>
      <c r="CH152" s="309">
        <f ca="1">IF(CH$1&gt;$C$124,CH$118,MIN(MAX(CH$118,-SUM($D152:CG152,$C152)),0))</f>
        <v>0</v>
      </c>
      <c r="CI152" s="309">
        <f ca="1">IF(CI$1&gt;$C$124,CI$118,MIN(MAX(CI$118,-SUM($D152:CH152,$C152)),0))</f>
        <v>0</v>
      </c>
      <c r="CJ152" s="309">
        <f ca="1">IF(CJ$1&gt;$C$124,CJ$118,MIN(MAX(CJ$118,-SUM($D152:CI152,$C152)),0))</f>
        <v>0</v>
      </c>
      <c r="CK152" s="309">
        <f ca="1">IF(CK$1&gt;$C$124,CK$118,MIN(MAX(CK$118,-SUM($D152:CJ152,$C152)),0))</f>
        <v>0</v>
      </c>
      <c r="CL152" s="309">
        <f ca="1">IF(CL$1&gt;$C$124,CL$118,MIN(MAX(CL$118,-SUM($D152:CK152,$C152)),0))</f>
        <v>0</v>
      </c>
      <c r="CM152" s="309">
        <f ca="1">IF(CM$1&gt;$C$124,CM$118,MIN(MAX(CM$118,-SUM($D152:CL152,$C152)),0))</f>
        <v>0</v>
      </c>
      <c r="CN152" s="309">
        <f ca="1">IF(CN$1&gt;$C$124,CN$118,MIN(MAX(CN$118,-SUM($D152:CM152,$C152)),0))</f>
        <v>0</v>
      </c>
      <c r="CO152" s="309">
        <f ca="1">IF(CO$1&gt;$C$124,CO$118,MIN(MAX(CO$118,-SUM($D152:CN152,$C152)),0))</f>
        <v>-887.23508379999998</v>
      </c>
    </row>
    <row r="153" spans="2:93" hidden="1" outlineLevel="1">
      <c r="B153">
        <v>21</v>
      </c>
      <c r="C153" s="61" cm="1">
        <f t="array" aca="1" ref="C153" ca="1">$C$121-INDEX($D$112:$CO$112,1,$B153-1)</f>
        <v>1001.0191</v>
      </c>
      <c r="D153" s="337">
        <v>0</v>
      </c>
      <c r="E153" s="309">
        <f ca="1">IF(E$1&gt;$C$124,E$118,MIN(MAX(E$118,-SUM($D153:D153,$C153)),0))</f>
        <v>0</v>
      </c>
      <c r="F153" s="309">
        <f ca="1">IF(F$1&gt;$C$124,F$118,MIN(MAX(F$118,-SUM($D153:E153,$C153)),0))</f>
        <v>0</v>
      </c>
      <c r="G153" s="309">
        <f ca="1">IF(G$1&gt;$C$124,G$118,MIN(MAX(G$118,-SUM($D153:F153,$C153)),0))</f>
        <v>0</v>
      </c>
      <c r="H153" s="309">
        <f ca="1">IF(H$1&gt;$C$124,H$118,MIN(MAX(H$118,-SUM($D153:G153,$C153)),0))</f>
        <v>0</v>
      </c>
      <c r="I153" s="309">
        <f ca="1">IF(I$1&gt;$C$124,I$118,MIN(MAX(I$118,-SUM($D153:H153,$C153)),0))</f>
        <v>0</v>
      </c>
      <c r="J153" s="309">
        <f ca="1">IF(J$1&gt;$C$124,J$118,MIN(MAX(J$118,-SUM($D153:I153,$C153)),0))</f>
        <v>0</v>
      </c>
      <c r="K153" s="309">
        <f ca="1">IF(K$1&gt;$C$124,K$118,MIN(MAX(K$118,-SUM($D153:J153,$C153)),0))</f>
        <v>0</v>
      </c>
      <c r="L153" s="309">
        <f ca="1">IF(L$1&gt;$C$124,L$118,MIN(MAX(L$118,-SUM($D153:K153,$C153)),0))</f>
        <v>0</v>
      </c>
      <c r="M153" s="309">
        <f ca="1">IF(M$1&gt;$C$124,M$118,MIN(MAX(M$118,-SUM($D153:L153,$C153)),0))</f>
        <v>0</v>
      </c>
      <c r="N153" s="309">
        <f ca="1">IF(N$1&gt;$C$124,N$118,MIN(MAX(N$118,-SUM($D153:M153,$C153)),0))</f>
        <v>0</v>
      </c>
      <c r="O153" s="309">
        <f ca="1">IF(O$1&gt;$C$124,O$118,MIN(MAX(O$118,-SUM($D153:N153,$C153)),0))</f>
        <v>0</v>
      </c>
      <c r="P153" s="309">
        <f ca="1">IF(P$1&gt;$C$124,P$118,MIN(MAX(P$118,-SUM($D153:O153,$C153)),0))</f>
        <v>0</v>
      </c>
      <c r="Q153" s="309">
        <f ca="1">IF(Q$1&gt;$C$124,Q$118,MIN(MAX(Q$118,-SUM($D153:P153,$C153)),0))</f>
        <v>0</v>
      </c>
      <c r="R153" s="309">
        <f ca="1">IF(R$1&gt;$C$124,R$118,MIN(MAX(R$118,-SUM($D153:Q153,$C153)),0))</f>
        <v>0</v>
      </c>
      <c r="S153" s="309">
        <f ca="1">IF(S$1&gt;$C$124,S$118,MIN(MAX(S$118,-SUM($D153:R153,$C153)),0))</f>
        <v>0</v>
      </c>
      <c r="T153" s="309">
        <f ca="1">IF(T$1&gt;$C$124,T$118,MIN(MAX(T$118,-SUM($D153:S153,$C153)),0))</f>
        <v>0</v>
      </c>
      <c r="U153" s="309">
        <f ca="1">IF(U$1&gt;$C$124,U$118,MIN(MAX(U$118,-SUM($D153:T153,$C153)),0))</f>
        <v>0</v>
      </c>
      <c r="V153" s="309">
        <f ca="1">IF(V$1&gt;$C$124,V$118,MIN(MAX(V$118,-SUM($D153:U153,$C153)),0))</f>
        <v>0</v>
      </c>
      <c r="W153" s="309">
        <f ca="1">IF(W$1&gt;$C$124,W$118,MIN(MAX(W$118,-SUM($D153:V153,$C153)),0))</f>
        <v>0</v>
      </c>
      <c r="X153" s="309">
        <f ca="1">IF(X$1&gt;$C$124,X$118,MIN(MAX(X$118,-SUM($D153:W153,$C153)),0))</f>
        <v>0</v>
      </c>
      <c r="Y153" s="309">
        <f ca="1">IF(Y$1&gt;$C$124,Y$118,MIN(MAX(Y$118,-SUM($D153:X153,$C153)),0))</f>
        <v>0</v>
      </c>
      <c r="Z153" s="309">
        <f ca="1">IF(Z$1&gt;$C$124,Z$118,MIN(MAX(Z$118,-SUM($D153:Y153,$C153)),0))</f>
        <v>0</v>
      </c>
      <c r="AA153" s="309">
        <f ca="1">IF(AA$1&gt;$C$124,AA$118,MIN(MAX(AA$118,-SUM($D153:Z153,$C153)),0))</f>
        <v>0</v>
      </c>
      <c r="AB153" s="309">
        <f ca="1">IF(AB$1&gt;$C$124,AB$118,MIN(MAX(AB$118,-SUM($D153:AA153,$C153)),0))</f>
        <v>0</v>
      </c>
      <c r="AC153" s="309">
        <f ca="1">IF(AC$1&gt;$C$124,AC$118,MIN(MAX(AC$118,-SUM($D153:AB153,$C153)),0))</f>
        <v>0</v>
      </c>
      <c r="AD153" s="309">
        <f ca="1">IF(AD$1&gt;$C$124,AD$118,MIN(MAX(AD$118,-SUM($D153:AC153,$C153)),0))</f>
        <v>0</v>
      </c>
      <c r="AE153" s="309">
        <f ca="1">IF(AE$1&gt;$C$124,AE$118,MIN(MAX(AE$118,-SUM($D153:AD153,$C153)),0))</f>
        <v>0</v>
      </c>
      <c r="AF153" s="309">
        <f ca="1">IF(AF$1&gt;$C$124,AF$118,MIN(MAX(AF$118,-SUM($D153:AE153,$C153)),0))</f>
        <v>0</v>
      </c>
      <c r="AG153" s="309">
        <f ca="1">IF(AG$1&gt;$C$124,AG$118,MIN(MAX(AG$118,-SUM($D153:AF153,$C153)),0))</f>
        <v>0</v>
      </c>
      <c r="AH153" s="309">
        <f ca="1">IF(AH$1&gt;$C$124,AH$118,MIN(MAX(AH$118,-SUM($D153:AG153,$C153)),0))</f>
        <v>0</v>
      </c>
      <c r="AI153" s="309">
        <f ca="1">IF(AI$1&gt;$C$124,AI$118,MIN(MAX(AI$118,-SUM($D153:AH153,$C153)),0))</f>
        <v>0</v>
      </c>
      <c r="AJ153" s="309">
        <f ca="1">IF(AJ$1&gt;$C$124,AJ$118,MIN(MAX(AJ$118,-SUM($D153:AI153,$C153)),0))</f>
        <v>0</v>
      </c>
      <c r="AK153" s="309">
        <f ca="1">IF(AK$1&gt;$C$124,AK$118,MIN(MAX(AK$118,-SUM($D153:AJ153,$C153)),0))</f>
        <v>0</v>
      </c>
      <c r="AL153" s="309">
        <f ca="1">IF(AL$1&gt;$C$124,AL$118,MIN(MAX(AL$118,-SUM($D153:AK153,$C153)),0))</f>
        <v>0</v>
      </c>
      <c r="AM153" s="309">
        <f ca="1">IF(AM$1&gt;$C$124,AM$118,MIN(MAX(AM$118,-SUM($D153:AL153,$C153)),0))</f>
        <v>0</v>
      </c>
      <c r="AN153" s="309">
        <f ca="1">IF(AN$1&gt;$C$124,AN$118,MIN(MAX(AN$118,-SUM($D153:AM153,$C153)),0))</f>
        <v>0</v>
      </c>
      <c r="AO153" s="309">
        <f ca="1">IF(AO$1&gt;$C$124,AO$118,MIN(MAX(AO$118,-SUM($D153:AN153,$C153)),0))</f>
        <v>0</v>
      </c>
      <c r="AP153" s="309">
        <f ca="1">IF(AP$1&gt;$C$124,AP$118,MIN(MAX(AP$118,-SUM($D153:AO153,$C153)),0))</f>
        <v>0</v>
      </c>
      <c r="AQ153" s="309">
        <f ca="1">IF(AQ$1&gt;$C$124,AQ$118,MIN(MAX(AQ$118,-SUM($D153:AP153,$C153)),0))</f>
        <v>0</v>
      </c>
      <c r="AR153" s="309">
        <f ca="1">IF(AR$1&gt;$C$124,AR$118,MIN(MAX(AR$118,-SUM($D153:AQ153,$C153)),0))</f>
        <v>0</v>
      </c>
      <c r="AS153" s="309">
        <f ca="1">IF(AS$1&gt;$C$124,AS$118,MIN(MAX(AS$118,-SUM($D153:AR153,$C153)),0))</f>
        <v>0</v>
      </c>
      <c r="AT153" s="309">
        <f ca="1">IF(AT$1&gt;$C$124,AT$118,MIN(MAX(AT$118,-SUM($D153:AS153,$C153)),0))</f>
        <v>0</v>
      </c>
      <c r="AU153" s="309">
        <f ca="1">IF(AU$1&gt;$C$124,AU$118,MIN(MAX(AU$118,-SUM($D153:AT153,$C153)),0))</f>
        <v>0</v>
      </c>
      <c r="AV153" s="309">
        <f ca="1">IF(AV$1&gt;$C$124,AV$118,MIN(MAX(AV$118,-SUM($D153:AU153,$C153)),0))</f>
        <v>-887.23508379999998</v>
      </c>
      <c r="AW153" s="309">
        <f ca="1">IF(AW$1&gt;$C$124,AW$118,MIN(MAX(AW$118,-SUM($D153:AV153,$C153)),0))</f>
        <v>-47.508769819999998</v>
      </c>
      <c r="AX153" s="309">
        <f ca="1">IF(AX$1&gt;$C$124,AX$118,MIN(MAX(AX$118,-SUM($D153:AW153,$C153)),0))</f>
        <v>-46.847717819999957</v>
      </c>
      <c r="AY153" s="309">
        <f ca="1">IF(AY$1&gt;$C$124,AY$118,MIN(MAX(AY$118,-SUM($D153:AX153,$C153)),0))</f>
        <v>-19.427528560000042</v>
      </c>
      <c r="AZ153" s="309">
        <f ca="1">IF(AZ$1&gt;$C$124,AZ$118,MIN(MAX(AZ$118,-SUM($D153:AY153,$C153)),0))</f>
        <v>0</v>
      </c>
      <c r="BA153" s="309">
        <f ca="1">IF(BA$1&gt;$C$124,BA$118,MIN(MAX(BA$118,-SUM($D153:AZ153,$C153)),0))</f>
        <v>0</v>
      </c>
      <c r="BB153" s="309">
        <f ca="1">IF(BB$1&gt;$C$124,BB$118,MIN(MAX(BB$118,-SUM($D153:BA153,$C153)),0))</f>
        <v>0</v>
      </c>
      <c r="BC153" s="309">
        <f ca="1">IF(BC$1&gt;$C$124,BC$118,MIN(MAX(BC$118,-SUM($D153:BB153,$C153)),0))</f>
        <v>0</v>
      </c>
      <c r="BD153" s="309">
        <f ca="1">IF(BD$1&gt;$C$124,BD$118,MIN(MAX(BD$118,-SUM($D153:BC153,$C153)),0))</f>
        <v>0</v>
      </c>
      <c r="BE153" s="309">
        <f ca="1">IF(BE$1&gt;$C$124,BE$118,MIN(MAX(BE$118,-SUM($D153:BD153,$C153)),0))</f>
        <v>0</v>
      </c>
      <c r="BF153" s="309">
        <f ca="1">IF(BF$1&gt;$C$124,BF$118,MIN(MAX(BF$118,-SUM($D153:BE153,$C153)),0))</f>
        <v>0</v>
      </c>
      <c r="BG153" s="309">
        <f ca="1">IF(BG$1&gt;$C$124,BG$118,MIN(MAX(BG$118,-SUM($D153:BF153,$C153)),0))</f>
        <v>0</v>
      </c>
      <c r="BH153" s="309">
        <f ca="1">IF(BH$1&gt;$C$124,BH$118,MIN(MAX(BH$118,-SUM($D153:BG153,$C153)),0))</f>
        <v>0</v>
      </c>
      <c r="BI153" s="309">
        <f ca="1">IF(BI$1&gt;$C$124,BI$118,MIN(MAX(BI$118,-SUM($D153:BH153,$C153)),0))</f>
        <v>0</v>
      </c>
      <c r="BJ153" s="309">
        <f ca="1">IF(BJ$1&gt;$C$124,BJ$118,MIN(MAX(BJ$118,-SUM($D153:BI153,$C153)),0))</f>
        <v>0</v>
      </c>
      <c r="BK153" s="309">
        <f ca="1">IF(BK$1&gt;$C$124,BK$118,MIN(MAX(BK$118,-SUM($D153:BJ153,$C153)),0))</f>
        <v>0</v>
      </c>
      <c r="BL153" s="309">
        <f ca="1">IF(BL$1&gt;$C$124,BL$118,MIN(MAX(BL$118,-SUM($D153:BK153,$C153)),0))</f>
        <v>0</v>
      </c>
      <c r="BM153" s="309">
        <f ca="1">IF(BM$1&gt;$C$124,BM$118,MIN(MAX(BM$118,-SUM($D153:BL153,$C153)),0))</f>
        <v>0</v>
      </c>
      <c r="BN153" s="309">
        <f ca="1">IF(BN$1&gt;$C$124,BN$118,MIN(MAX(BN$118,-SUM($D153:BM153,$C153)),0))</f>
        <v>0</v>
      </c>
      <c r="BO153" s="309">
        <f ca="1">IF(BO$1&gt;$C$124,BO$118,MIN(MAX(BO$118,-SUM($D153:BN153,$C153)),0))</f>
        <v>0</v>
      </c>
      <c r="BP153" s="309">
        <f ca="1">IF(BP$1&gt;$C$124,BP$118,MIN(MAX(BP$118,-SUM($D153:BO153,$C153)),0))</f>
        <v>0</v>
      </c>
      <c r="BQ153" s="309">
        <f ca="1">IF(BQ$1&gt;$C$124,BQ$118,MIN(MAX(BQ$118,-SUM($D153:BP153,$C153)),0))</f>
        <v>0</v>
      </c>
      <c r="BR153" s="309">
        <f ca="1">IF(BR$1&gt;$C$124,BR$118,MIN(MAX(BR$118,-SUM($D153:BQ153,$C153)),0))</f>
        <v>0</v>
      </c>
      <c r="BS153" s="309">
        <f ca="1">IF(BS$1&gt;$C$124,BS$118,MIN(MAX(BS$118,-SUM($D153:BR153,$C153)),0))</f>
        <v>0</v>
      </c>
      <c r="BT153" s="309">
        <f ca="1">IF(BT$1&gt;$C$124,BT$118,MIN(MAX(BT$118,-SUM($D153:BS153,$C153)),0))</f>
        <v>0</v>
      </c>
      <c r="BU153" s="309">
        <f ca="1">IF(BU$1&gt;$C$124,BU$118,MIN(MAX(BU$118,-SUM($D153:BT153,$C153)),0))</f>
        <v>0</v>
      </c>
      <c r="BV153" s="309">
        <f ca="1">IF(BV$1&gt;$C$124,BV$118,MIN(MAX(BV$118,-SUM($D153:BU153,$C153)),0))</f>
        <v>0</v>
      </c>
      <c r="BW153" s="309">
        <f ca="1">IF(BW$1&gt;$C$124,BW$118,MIN(MAX(BW$118,-SUM($D153:BV153,$C153)),0))</f>
        <v>0</v>
      </c>
      <c r="BX153" s="309">
        <f ca="1">IF(BX$1&gt;$C$124,BX$118,MIN(MAX(BX$118,-SUM($D153:BW153,$C153)),0))</f>
        <v>0</v>
      </c>
      <c r="BY153" s="309">
        <f ca="1">IF(BY$1&gt;$C$124,BY$118,MIN(MAX(BY$118,-SUM($D153:BX153,$C153)),0))</f>
        <v>0</v>
      </c>
      <c r="BZ153" s="309">
        <f ca="1">IF(BZ$1&gt;$C$124,BZ$118,MIN(MAX(BZ$118,-SUM($D153:BY153,$C153)),0))</f>
        <v>0</v>
      </c>
      <c r="CA153" s="309">
        <f ca="1">IF(CA$1&gt;$C$124,CA$118,MIN(MAX(CA$118,-SUM($D153:BZ153,$C153)),0))</f>
        <v>0</v>
      </c>
      <c r="CB153" s="309">
        <f ca="1">IF(CB$1&gt;$C$124,CB$118,MIN(MAX(CB$118,-SUM($D153:CA153,$C153)),0))</f>
        <v>0</v>
      </c>
      <c r="CC153" s="309">
        <f ca="1">IF(CC$1&gt;$C$124,CC$118,MIN(MAX(CC$118,-SUM($D153:CB153,$C153)),0))</f>
        <v>0</v>
      </c>
      <c r="CD153" s="309">
        <f ca="1">IF(CD$1&gt;$C$124,CD$118,MIN(MAX(CD$118,-SUM($D153:CC153,$C153)),0))</f>
        <v>0</v>
      </c>
      <c r="CE153" s="309">
        <f ca="1">IF(CE$1&gt;$C$124,CE$118,MIN(MAX(CE$118,-SUM($D153:CD153,$C153)),0))</f>
        <v>0</v>
      </c>
      <c r="CF153" s="309">
        <f ca="1">IF(CF$1&gt;$C$124,CF$118,MIN(MAX(CF$118,-SUM($D153:CE153,$C153)),0))</f>
        <v>0</v>
      </c>
      <c r="CG153" s="309">
        <f ca="1">IF(CG$1&gt;$C$124,CG$118,MIN(MAX(CG$118,-SUM($D153:CF153,$C153)),0))</f>
        <v>0</v>
      </c>
      <c r="CH153" s="309">
        <f ca="1">IF(CH$1&gt;$C$124,CH$118,MIN(MAX(CH$118,-SUM($D153:CG153,$C153)),0))</f>
        <v>0</v>
      </c>
      <c r="CI153" s="309">
        <f ca="1">IF(CI$1&gt;$C$124,CI$118,MIN(MAX(CI$118,-SUM($D153:CH153,$C153)),0))</f>
        <v>0</v>
      </c>
      <c r="CJ153" s="309">
        <f ca="1">IF(CJ$1&gt;$C$124,CJ$118,MIN(MAX(CJ$118,-SUM($D153:CI153,$C153)),0))</f>
        <v>0</v>
      </c>
      <c r="CK153" s="309">
        <f ca="1">IF(CK$1&gt;$C$124,CK$118,MIN(MAX(CK$118,-SUM($D153:CJ153,$C153)),0))</f>
        <v>0</v>
      </c>
      <c r="CL153" s="309">
        <f ca="1">IF(CL$1&gt;$C$124,CL$118,MIN(MAX(CL$118,-SUM($D153:CK153,$C153)),0))</f>
        <v>0</v>
      </c>
      <c r="CM153" s="309">
        <f ca="1">IF(CM$1&gt;$C$124,CM$118,MIN(MAX(CM$118,-SUM($D153:CL153,$C153)),0))</f>
        <v>0</v>
      </c>
      <c r="CN153" s="309">
        <f ca="1">IF(CN$1&gt;$C$124,CN$118,MIN(MAX(CN$118,-SUM($D153:CM153,$C153)),0))</f>
        <v>0</v>
      </c>
      <c r="CO153" s="309">
        <f ca="1">IF(CO$1&gt;$C$124,CO$118,MIN(MAX(CO$118,-SUM($D153:CN153,$C153)),0))</f>
        <v>-887.23508379999998</v>
      </c>
    </row>
    <row r="154" spans="2:93" hidden="1" outlineLevel="1">
      <c r="B154">
        <v>22</v>
      </c>
      <c r="C154" s="61" cm="1">
        <f t="array" aca="1" ref="C154" ca="1">$C$121-INDEX($D$112:$CO$112,1,$B154-1)</f>
        <v>962.64434600000004</v>
      </c>
      <c r="D154" s="337">
        <v>0</v>
      </c>
      <c r="E154" s="309">
        <f ca="1">IF(E$1&gt;$C$124,E$118,MIN(MAX(E$118,-SUM($D154:D154,$C154)),0))</f>
        <v>0</v>
      </c>
      <c r="F154" s="309">
        <f ca="1">IF(F$1&gt;$C$124,F$118,MIN(MAX(F$118,-SUM($D154:E154,$C154)),0))</f>
        <v>0</v>
      </c>
      <c r="G154" s="309">
        <f ca="1">IF(G$1&gt;$C$124,G$118,MIN(MAX(G$118,-SUM($D154:F154,$C154)),0))</f>
        <v>0</v>
      </c>
      <c r="H154" s="309">
        <f ca="1">IF(H$1&gt;$C$124,H$118,MIN(MAX(H$118,-SUM($D154:G154,$C154)),0))</f>
        <v>0</v>
      </c>
      <c r="I154" s="309">
        <f ca="1">IF(I$1&gt;$C$124,I$118,MIN(MAX(I$118,-SUM($D154:H154,$C154)),0))</f>
        <v>0</v>
      </c>
      <c r="J154" s="309">
        <f ca="1">IF(J$1&gt;$C$124,J$118,MIN(MAX(J$118,-SUM($D154:I154,$C154)),0))</f>
        <v>0</v>
      </c>
      <c r="K154" s="309">
        <f ca="1">IF(K$1&gt;$C$124,K$118,MIN(MAX(K$118,-SUM($D154:J154,$C154)),0))</f>
        <v>0</v>
      </c>
      <c r="L154" s="309">
        <f ca="1">IF(L$1&gt;$C$124,L$118,MIN(MAX(L$118,-SUM($D154:K154,$C154)),0))</f>
        <v>0</v>
      </c>
      <c r="M154" s="309">
        <f ca="1">IF(M$1&gt;$C$124,M$118,MIN(MAX(M$118,-SUM($D154:L154,$C154)),0))</f>
        <v>0</v>
      </c>
      <c r="N154" s="309">
        <f ca="1">IF(N$1&gt;$C$124,N$118,MIN(MAX(N$118,-SUM($D154:M154,$C154)),0))</f>
        <v>0</v>
      </c>
      <c r="O154" s="309">
        <f ca="1">IF(O$1&gt;$C$124,O$118,MIN(MAX(O$118,-SUM($D154:N154,$C154)),0))</f>
        <v>0</v>
      </c>
      <c r="P154" s="309">
        <f ca="1">IF(P$1&gt;$C$124,P$118,MIN(MAX(P$118,-SUM($D154:O154,$C154)),0))</f>
        <v>0</v>
      </c>
      <c r="Q154" s="309">
        <f ca="1">IF(Q$1&gt;$C$124,Q$118,MIN(MAX(Q$118,-SUM($D154:P154,$C154)),0))</f>
        <v>0</v>
      </c>
      <c r="R154" s="309">
        <f ca="1">IF(R$1&gt;$C$124,R$118,MIN(MAX(R$118,-SUM($D154:Q154,$C154)),0))</f>
        <v>0</v>
      </c>
      <c r="S154" s="309">
        <f ca="1">IF(S$1&gt;$C$124,S$118,MIN(MAX(S$118,-SUM($D154:R154,$C154)),0))</f>
        <v>0</v>
      </c>
      <c r="T154" s="309">
        <f ca="1">IF(T$1&gt;$C$124,T$118,MIN(MAX(T$118,-SUM($D154:S154,$C154)),0))</f>
        <v>0</v>
      </c>
      <c r="U154" s="309">
        <f ca="1">IF(U$1&gt;$C$124,U$118,MIN(MAX(U$118,-SUM($D154:T154,$C154)),0))</f>
        <v>0</v>
      </c>
      <c r="V154" s="309">
        <f ca="1">IF(V$1&gt;$C$124,V$118,MIN(MAX(V$118,-SUM($D154:U154,$C154)),0))</f>
        <v>0</v>
      </c>
      <c r="W154" s="309">
        <f ca="1">IF(W$1&gt;$C$124,W$118,MIN(MAX(W$118,-SUM($D154:V154,$C154)),0))</f>
        <v>0</v>
      </c>
      <c r="X154" s="309">
        <f ca="1">IF(X$1&gt;$C$124,X$118,MIN(MAX(X$118,-SUM($D154:W154,$C154)),0))</f>
        <v>0</v>
      </c>
      <c r="Y154" s="309">
        <f ca="1">IF(Y$1&gt;$C$124,Y$118,MIN(MAX(Y$118,-SUM($D154:X154,$C154)),0))</f>
        <v>0</v>
      </c>
      <c r="Z154" s="309">
        <f ca="1">IF(Z$1&gt;$C$124,Z$118,MIN(MAX(Z$118,-SUM($D154:Y154,$C154)),0))</f>
        <v>0</v>
      </c>
      <c r="AA154" s="309">
        <f ca="1">IF(AA$1&gt;$C$124,AA$118,MIN(MAX(AA$118,-SUM($D154:Z154,$C154)),0))</f>
        <v>0</v>
      </c>
      <c r="AB154" s="309">
        <f ca="1">IF(AB$1&gt;$C$124,AB$118,MIN(MAX(AB$118,-SUM($D154:AA154,$C154)),0))</f>
        <v>0</v>
      </c>
      <c r="AC154" s="309">
        <f ca="1">IF(AC$1&gt;$C$124,AC$118,MIN(MAX(AC$118,-SUM($D154:AB154,$C154)),0))</f>
        <v>0</v>
      </c>
      <c r="AD154" s="309">
        <f ca="1">IF(AD$1&gt;$C$124,AD$118,MIN(MAX(AD$118,-SUM($D154:AC154,$C154)),0))</f>
        <v>0</v>
      </c>
      <c r="AE154" s="309">
        <f ca="1">IF(AE$1&gt;$C$124,AE$118,MIN(MAX(AE$118,-SUM($D154:AD154,$C154)),0))</f>
        <v>0</v>
      </c>
      <c r="AF154" s="309">
        <f ca="1">IF(AF$1&gt;$C$124,AF$118,MIN(MAX(AF$118,-SUM($D154:AE154,$C154)),0))</f>
        <v>0</v>
      </c>
      <c r="AG154" s="309">
        <f ca="1">IF(AG$1&gt;$C$124,AG$118,MIN(MAX(AG$118,-SUM($D154:AF154,$C154)),0))</f>
        <v>0</v>
      </c>
      <c r="AH154" s="309">
        <f ca="1">IF(AH$1&gt;$C$124,AH$118,MIN(MAX(AH$118,-SUM($D154:AG154,$C154)),0))</f>
        <v>0</v>
      </c>
      <c r="AI154" s="309">
        <f ca="1">IF(AI$1&gt;$C$124,AI$118,MIN(MAX(AI$118,-SUM($D154:AH154,$C154)),0))</f>
        <v>0</v>
      </c>
      <c r="AJ154" s="309">
        <f ca="1">IF(AJ$1&gt;$C$124,AJ$118,MIN(MAX(AJ$118,-SUM($D154:AI154,$C154)),0))</f>
        <v>0</v>
      </c>
      <c r="AK154" s="309">
        <f ca="1">IF(AK$1&gt;$C$124,AK$118,MIN(MAX(AK$118,-SUM($D154:AJ154,$C154)),0))</f>
        <v>0</v>
      </c>
      <c r="AL154" s="309">
        <f ca="1">IF(AL$1&gt;$C$124,AL$118,MIN(MAX(AL$118,-SUM($D154:AK154,$C154)),0))</f>
        <v>0</v>
      </c>
      <c r="AM154" s="309">
        <f ca="1">IF(AM$1&gt;$C$124,AM$118,MIN(MAX(AM$118,-SUM($D154:AL154,$C154)),0))</f>
        <v>0</v>
      </c>
      <c r="AN154" s="309">
        <f ca="1">IF(AN$1&gt;$C$124,AN$118,MIN(MAX(AN$118,-SUM($D154:AM154,$C154)),0))</f>
        <v>0</v>
      </c>
      <c r="AO154" s="309">
        <f ca="1">IF(AO$1&gt;$C$124,AO$118,MIN(MAX(AO$118,-SUM($D154:AN154,$C154)),0))</f>
        <v>0</v>
      </c>
      <c r="AP154" s="309">
        <f ca="1">IF(AP$1&gt;$C$124,AP$118,MIN(MAX(AP$118,-SUM($D154:AO154,$C154)),0))</f>
        <v>0</v>
      </c>
      <c r="AQ154" s="309">
        <f ca="1">IF(AQ$1&gt;$C$124,AQ$118,MIN(MAX(AQ$118,-SUM($D154:AP154,$C154)),0))</f>
        <v>0</v>
      </c>
      <c r="AR154" s="309">
        <f ca="1">IF(AR$1&gt;$C$124,AR$118,MIN(MAX(AR$118,-SUM($D154:AQ154,$C154)),0))</f>
        <v>0</v>
      </c>
      <c r="AS154" s="309">
        <f ca="1">IF(AS$1&gt;$C$124,AS$118,MIN(MAX(AS$118,-SUM($D154:AR154,$C154)),0))</f>
        <v>0</v>
      </c>
      <c r="AT154" s="309">
        <f ca="1">IF(AT$1&gt;$C$124,AT$118,MIN(MAX(AT$118,-SUM($D154:AS154,$C154)),0))</f>
        <v>0</v>
      </c>
      <c r="AU154" s="309">
        <f ca="1">IF(AU$1&gt;$C$124,AU$118,MIN(MAX(AU$118,-SUM($D154:AT154,$C154)),0))</f>
        <v>0</v>
      </c>
      <c r="AV154" s="309">
        <f ca="1">IF(AV$1&gt;$C$124,AV$118,MIN(MAX(AV$118,-SUM($D154:AU154,$C154)),0))</f>
        <v>-887.23508379999998</v>
      </c>
      <c r="AW154" s="309">
        <f ca="1">IF(AW$1&gt;$C$124,AW$118,MIN(MAX(AW$118,-SUM($D154:AV154,$C154)),0))</f>
        <v>-47.508769819999998</v>
      </c>
      <c r="AX154" s="309">
        <f ca="1">IF(AX$1&gt;$C$124,AX$118,MIN(MAX(AX$118,-SUM($D154:AW154,$C154)),0))</f>
        <v>-27.90049238000006</v>
      </c>
      <c r="AY154" s="309">
        <f ca="1">IF(AY$1&gt;$C$124,AY$118,MIN(MAX(AY$118,-SUM($D154:AX154,$C154)),0))</f>
        <v>0</v>
      </c>
      <c r="AZ154" s="309">
        <f ca="1">IF(AZ$1&gt;$C$124,AZ$118,MIN(MAX(AZ$118,-SUM($D154:AY154,$C154)),0))</f>
        <v>0</v>
      </c>
      <c r="BA154" s="309">
        <f ca="1">IF(BA$1&gt;$C$124,BA$118,MIN(MAX(BA$118,-SUM($D154:AZ154,$C154)),0))</f>
        <v>0</v>
      </c>
      <c r="BB154" s="309">
        <f ca="1">IF(BB$1&gt;$C$124,BB$118,MIN(MAX(BB$118,-SUM($D154:BA154,$C154)),0))</f>
        <v>0</v>
      </c>
      <c r="BC154" s="309">
        <f ca="1">IF(BC$1&gt;$C$124,BC$118,MIN(MAX(BC$118,-SUM($D154:BB154,$C154)),0))</f>
        <v>0</v>
      </c>
      <c r="BD154" s="309">
        <f ca="1">IF(BD$1&gt;$C$124,BD$118,MIN(MAX(BD$118,-SUM($D154:BC154,$C154)),0))</f>
        <v>0</v>
      </c>
      <c r="BE154" s="309">
        <f ca="1">IF(BE$1&gt;$C$124,BE$118,MIN(MAX(BE$118,-SUM($D154:BD154,$C154)),0))</f>
        <v>0</v>
      </c>
      <c r="BF154" s="309">
        <f ca="1">IF(BF$1&gt;$C$124,BF$118,MIN(MAX(BF$118,-SUM($D154:BE154,$C154)),0))</f>
        <v>0</v>
      </c>
      <c r="BG154" s="309">
        <f ca="1">IF(BG$1&gt;$C$124,BG$118,MIN(MAX(BG$118,-SUM($D154:BF154,$C154)),0))</f>
        <v>0</v>
      </c>
      <c r="BH154" s="309">
        <f ca="1">IF(BH$1&gt;$C$124,BH$118,MIN(MAX(BH$118,-SUM($D154:BG154,$C154)),0))</f>
        <v>0</v>
      </c>
      <c r="BI154" s="309">
        <f ca="1">IF(BI$1&gt;$C$124,BI$118,MIN(MAX(BI$118,-SUM($D154:BH154,$C154)),0))</f>
        <v>0</v>
      </c>
      <c r="BJ154" s="309">
        <f ca="1">IF(BJ$1&gt;$C$124,BJ$118,MIN(MAX(BJ$118,-SUM($D154:BI154,$C154)),0))</f>
        <v>0</v>
      </c>
      <c r="BK154" s="309">
        <f ca="1">IF(BK$1&gt;$C$124,BK$118,MIN(MAX(BK$118,-SUM($D154:BJ154,$C154)),0))</f>
        <v>0</v>
      </c>
      <c r="BL154" s="309">
        <f ca="1">IF(BL$1&gt;$C$124,BL$118,MIN(MAX(BL$118,-SUM($D154:BK154,$C154)),0))</f>
        <v>0</v>
      </c>
      <c r="BM154" s="309">
        <f ca="1">IF(BM$1&gt;$C$124,BM$118,MIN(MAX(BM$118,-SUM($D154:BL154,$C154)),0))</f>
        <v>0</v>
      </c>
      <c r="BN154" s="309">
        <f ca="1">IF(BN$1&gt;$C$124,BN$118,MIN(MAX(BN$118,-SUM($D154:BM154,$C154)),0))</f>
        <v>0</v>
      </c>
      <c r="BO154" s="309">
        <f ca="1">IF(BO$1&gt;$C$124,BO$118,MIN(MAX(BO$118,-SUM($D154:BN154,$C154)),0))</f>
        <v>0</v>
      </c>
      <c r="BP154" s="309">
        <f ca="1">IF(BP$1&gt;$C$124,BP$118,MIN(MAX(BP$118,-SUM($D154:BO154,$C154)),0))</f>
        <v>0</v>
      </c>
      <c r="BQ154" s="309">
        <f ca="1">IF(BQ$1&gt;$C$124,BQ$118,MIN(MAX(BQ$118,-SUM($D154:BP154,$C154)),0))</f>
        <v>0</v>
      </c>
      <c r="BR154" s="309">
        <f ca="1">IF(BR$1&gt;$C$124,BR$118,MIN(MAX(BR$118,-SUM($D154:BQ154,$C154)),0))</f>
        <v>0</v>
      </c>
      <c r="BS154" s="309">
        <f ca="1">IF(BS$1&gt;$C$124,BS$118,MIN(MAX(BS$118,-SUM($D154:BR154,$C154)),0))</f>
        <v>0</v>
      </c>
      <c r="BT154" s="309">
        <f ca="1">IF(BT$1&gt;$C$124,BT$118,MIN(MAX(BT$118,-SUM($D154:BS154,$C154)),0))</f>
        <v>0</v>
      </c>
      <c r="BU154" s="309">
        <f ca="1">IF(BU$1&gt;$C$124,BU$118,MIN(MAX(BU$118,-SUM($D154:BT154,$C154)),0))</f>
        <v>0</v>
      </c>
      <c r="BV154" s="309">
        <f ca="1">IF(BV$1&gt;$C$124,BV$118,MIN(MAX(BV$118,-SUM($D154:BU154,$C154)),0))</f>
        <v>0</v>
      </c>
      <c r="BW154" s="309">
        <f ca="1">IF(BW$1&gt;$C$124,BW$118,MIN(MAX(BW$118,-SUM($D154:BV154,$C154)),0))</f>
        <v>0</v>
      </c>
      <c r="BX154" s="309">
        <f ca="1">IF(BX$1&gt;$C$124,BX$118,MIN(MAX(BX$118,-SUM($D154:BW154,$C154)),0))</f>
        <v>0</v>
      </c>
      <c r="BY154" s="309">
        <f ca="1">IF(BY$1&gt;$C$124,BY$118,MIN(MAX(BY$118,-SUM($D154:BX154,$C154)),0))</f>
        <v>0</v>
      </c>
      <c r="BZ154" s="309">
        <f ca="1">IF(BZ$1&gt;$C$124,BZ$118,MIN(MAX(BZ$118,-SUM($D154:BY154,$C154)),0))</f>
        <v>0</v>
      </c>
      <c r="CA154" s="309">
        <f ca="1">IF(CA$1&gt;$C$124,CA$118,MIN(MAX(CA$118,-SUM($D154:BZ154,$C154)),0))</f>
        <v>0</v>
      </c>
      <c r="CB154" s="309">
        <f ca="1">IF(CB$1&gt;$C$124,CB$118,MIN(MAX(CB$118,-SUM($D154:CA154,$C154)),0))</f>
        <v>0</v>
      </c>
      <c r="CC154" s="309">
        <f ca="1">IF(CC$1&gt;$C$124,CC$118,MIN(MAX(CC$118,-SUM($D154:CB154,$C154)),0))</f>
        <v>0</v>
      </c>
      <c r="CD154" s="309">
        <f ca="1">IF(CD$1&gt;$C$124,CD$118,MIN(MAX(CD$118,-SUM($D154:CC154,$C154)),0))</f>
        <v>0</v>
      </c>
      <c r="CE154" s="309">
        <f ca="1">IF(CE$1&gt;$C$124,CE$118,MIN(MAX(CE$118,-SUM($D154:CD154,$C154)),0))</f>
        <v>0</v>
      </c>
      <c r="CF154" s="309">
        <f ca="1">IF(CF$1&gt;$C$124,CF$118,MIN(MAX(CF$118,-SUM($D154:CE154,$C154)),0))</f>
        <v>0</v>
      </c>
      <c r="CG154" s="309">
        <f ca="1">IF(CG$1&gt;$C$124,CG$118,MIN(MAX(CG$118,-SUM($D154:CF154,$C154)),0))</f>
        <v>0</v>
      </c>
      <c r="CH154" s="309">
        <f ca="1">IF(CH$1&gt;$C$124,CH$118,MIN(MAX(CH$118,-SUM($D154:CG154,$C154)),0))</f>
        <v>0</v>
      </c>
      <c r="CI154" s="309">
        <f ca="1">IF(CI$1&gt;$C$124,CI$118,MIN(MAX(CI$118,-SUM($D154:CH154,$C154)),0))</f>
        <v>0</v>
      </c>
      <c r="CJ154" s="309">
        <f ca="1">IF(CJ$1&gt;$C$124,CJ$118,MIN(MAX(CJ$118,-SUM($D154:CI154,$C154)),0))</f>
        <v>0</v>
      </c>
      <c r="CK154" s="309">
        <f ca="1">IF(CK$1&gt;$C$124,CK$118,MIN(MAX(CK$118,-SUM($D154:CJ154,$C154)),0))</f>
        <v>0</v>
      </c>
      <c r="CL154" s="309">
        <f ca="1">IF(CL$1&gt;$C$124,CL$118,MIN(MAX(CL$118,-SUM($D154:CK154,$C154)),0))</f>
        <v>0</v>
      </c>
      <c r="CM154" s="309">
        <f ca="1">IF(CM$1&gt;$C$124,CM$118,MIN(MAX(CM$118,-SUM($D154:CL154,$C154)),0))</f>
        <v>0</v>
      </c>
      <c r="CN154" s="309">
        <f ca="1">IF(CN$1&gt;$C$124,CN$118,MIN(MAX(CN$118,-SUM($D154:CM154,$C154)),0))</f>
        <v>0</v>
      </c>
      <c r="CO154" s="309">
        <f ca="1">IF(CO$1&gt;$C$124,CO$118,MIN(MAX(CO$118,-SUM($D154:CN154,$C154)),0))</f>
        <v>-887.23508379999998</v>
      </c>
    </row>
    <row r="155" spans="2:93" hidden="1" outlineLevel="1">
      <c r="B155">
        <v>23</v>
      </c>
      <c r="C155" s="61" cm="1">
        <f t="array" aca="1" ref="C155" ca="1">$C$121-INDEX($D$112:$CO$112,1,$B155-1)</f>
        <v>923.58396900000002</v>
      </c>
      <c r="D155" s="337">
        <v>0</v>
      </c>
      <c r="E155" s="309">
        <f ca="1">IF(E$1&gt;$C$124,E$118,MIN(MAX(E$118,-SUM($D155:D155,$C155)),0))</f>
        <v>0</v>
      </c>
      <c r="F155" s="309">
        <f ca="1">IF(F$1&gt;$C$124,F$118,MIN(MAX(F$118,-SUM($D155:E155,$C155)),0))</f>
        <v>0</v>
      </c>
      <c r="G155" s="309">
        <f ca="1">IF(G$1&gt;$C$124,G$118,MIN(MAX(G$118,-SUM($D155:F155,$C155)),0))</f>
        <v>0</v>
      </c>
      <c r="H155" s="309">
        <f ca="1">IF(H$1&gt;$C$124,H$118,MIN(MAX(H$118,-SUM($D155:G155,$C155)),0))</f>
        <v>0</v>
      </c>
      <c r="I155" s="309">
        <f ca="1">IF(I$1&gt;$C$124,I$118,MIN(MAX(I$118,-SUM($D155:H155,$C155)),0))</f>
        <v>0</v>
      </c>
      <c r="J155" s="309">
        <f ca="1">IF(J$1&gt;$C$124,J$118,MIN(MAX(J$118,-SUM($D155:I155,$C155)),0))</f>
        <v>0</v>
      </c>
      <c r="K155" s="309">
        <f ca="1">IF(K$1&gt;$C$124,K$118,MIN(MAX(K$118,-SUM($D155:J155,$C155)),0))</f>
        <v>0</v>
      </c>
      <c r="L155" s="309">
        <f ca="1">IF(L$1&gt;$C$124,L$118,MIN(MAX(L$118,-SUM($D155:K155,$C155)),0))</f>
        <v>0</v>
      </c>
      <c r="M155" s="309">
        <f ca="1">IF(M$1&gt;$C$124,M$118,MIN(MAX(M$118,-SUM($D155:L155,$C155)),0))</f>
        <v>0</v>
      </c>
      <c r="N155" s="309">
        <f ca="1">IF(N$1&gt;$C$124,N$118,MIN(MAX(N$118,-SUM($D155:M155,$C155)),0))</f>
        <v>0</v>
      </c>
      <c r="O155" s="309">
        <f ca="1">IF(O$1&gt;$C$124,O$118,MIN(MAX(O$118,-SUM($D155:N155,$C155)),0))</f>
        <v>0</v>
      </c>
      <c r="P155" s="309">
        <f ca="1">IF(P$1&gt;$C$124,P$118,MIN(MAX(P$118,-SUM($D155:O155,$C155)),0))</f>
        <v>0</v>
      </c>
      <c r="Q155" s="309">
        <f ca="1">IF(Q$1&gt;$C$124,Q$118,MIN(MAX(Q$118,-SUM($D155:P155,$C155)),0))</f>
        <v>0</v>
      </c>
      <c r="R155" s="309">
        <f ca="1">IF(R$1&gt;$C$124,R$118,MIN(MAX(R$118,-SUM($D155:Q155,$C155)),0))</f>
        <v>0</v>
      </c>
      <c r="S155" s="309">
        <f ca="1">IF(S$1&gt;$C$124,S$118,MIN(MAX(S$118,-SUM($D155:R155,$C155)),0))</f>
        <v>0</v>
      </c>
      <c r="T155" s="309">
        <f ca="1">IF(T$1&gt;$C$124,T$118,MIN(MAX(T$118,-SUM($D155:S155,$C155)),0))</f>
        <v>0</v>
      </c>
      <c r="U155" s="309">
        <f ca="1">IF(U$1&gt;$C$124,U$118,MIN(MAX(U$118,-SUM($D155:T155,$C155)),0))</f>
        <v>0</v>
      </c>
      <c r="V155" s="309">
        <f ca="1">IF(V$1&gt;$C$124,V$118,MIN(MAX(V$118,-SUM($D155:U155,$C155)),0))</f>
        <v>0</v>
      </c>
      <c r="W155" s="309">
        <f ca="1">IF(W$1&gt;$C$124,W$118,MIN(MAX(W$118,-SUM($D155:V155,$C155)),0))</f>
        <v>0</v>
      </c>
      <c r="X155" s="309">
        <f ca="1">IF(X$1&gt;$C$124,X$118,MIN(MAX(X$118,-SUM($D155:W155,$C155)),0))</f>
        <v>0</v>
      </c>
      <c r="Y155" s="309">
        <f ca="1">IF(Y$1&gt;$C$124,Y$118,MIN(MAX(Y$118,-SUM($D155:X155,$C155)),0))</f>
        <v>0</v>
      </c>
      <c r="Z155" s="309">
        <f ca="1">IF(Z$1&gt;$C$124,Z$118,MIN(MAX(Z$118,-SUM($D155:Y155,$C155)),0))</f>
        <v>0</v>
      </c>
      <c r="AA155" s="309">
        <f ca="1">IF(AA$1&gt;$C$124,AA$118,MIN(MAX(AA$118,-SUM($D155:Z155,$C155)),0))</f>
        <v>0</v>
      </c>
      <c r="AB155" s="309">
        <f ca="1">IF(AB$1&gt;$C$124,AB$118,MIN(MAX(AB$118,-SUM($D155:AA155,$C155)),0))</f>
        <v>0</v>
      </c>
      <c r="AC155" s="309">
        <f ca="1">IF(AC$1&gt;$C$124,AC$118,MIN(MAX(AC$118,-SUM($D155:AB155,$C155)),0))</f>
        <v>0</v>
      </c>
      <c r="AD155" s="309">
        <f ca="1">IF(AD$1&gt;$C$124,AD$118,MIN(MAX(AD$118,-SUM($D155:AC155,$C155)),0))</f>
        <v>0</v>
      </c>
      <c r="AE155" s="309">
        <f ca="1">IF(AE$1&gt;$C$124,AE$118,MIN(MAX(AE$118,-SUM($D155:AD155,$C155)),0))</f>
        <v>0</v>
      </c>
      <c r="AF155" s="309">
        <f ca="1">IF(AF$1&gt;$C$124,AF$118,MIN(MAX(AF$118,-SUM($D155:AE155,$C155)),0))</f>
        <v>0</v>
      </c>
      <c r="AG155" s="309">
        <f ca="1">IF(AG$1&gt;$C$124,AG$118,MIN(MAX(AG$118,-SUM($D155:AF155,$C155)),0))</f>
        <v>0</v>
      </c>
      <c r="AH155" s="309">
        <f ca="1">IF(AH$1&gt;$C$124,AH$118,MIN(MAX(AH$118,-SUM($D155:AG155,$C155)),0))</f>
        <v>0</v>
      </c>
      <c r="AI155" s="309">
        <f ca="1">IF(AI$1&gt;$C$124,AI$118,MIN(MAX(AI$118,-SUM($D155:AH155,$C155)),0))</f>
        <v>0</v>
      </c>
      <c r="AJ155" s="309">
        <f ca="1">IF(AJ$1&gt;$C$124,AJ$118,MIN(MAX(AJ$118,-SUM($D155:AI155,$C155)),0))</f>
        <v>0</v>
      </c>
      <c r="AK155" s="309">
        <f ca="1">IF(AK$1&gt;$C$124,AK$118,MIN(MAX(AK$118,-SUM($D155:AJ155,$C155)),0))</f>
        <v>0</v>
      </c>
      <c r="AL155" s="309">
        <f ca="1">IF(AL$1&gt;$C$124,AL$118,MIN(MAX(AL$118,-SUM($D155:AK155,$C155)),0))</f>
        <v>0</v>
      </c>
      <c r="AM155" s="309">
        <f ca="1">IF(AM$1&gt;$C$124,AM$118,MIN(MAX(AM$118,-SUM($D155:AL155,$C155)),0))</f>
        <v>0</v>
      </c>
      <c r="AN155" s="309">
        <f ca="1">IF(AN$1&gt;$C$124,AN$118,MIN(MAX(AN$118,-SUM($D155:AM155,$C155)),0))</f>
        <v>0</v>
      </c>
      <c r="AO155" s="309">
        <f ca="1">IF(AO$1&gt;$C$124,AO$118,MIN(MAX(AO$118,-SUM($D155:AN155,$C155)),0))</f>
        <v>0</v>
      </c>
      <c r="AP155" s="309">
        <f ca="1">IF(AP$1&gt;$C$124,AP$118,MIN(MAX(AP$118,-SUM($D155:AO155,$C155)),0))</f>
        <v>0</v>
      </c>
      <c r="AQ155" s="309">
        <f ca="1">IF(AQ$1&gt;$C$124,AQ$118,MIN(MAX(AQ$118,-SUM($D155:AP155,$C155)),0))</f>
        <v>0</v>
      </c>
      <c r="AR155" s="309">
        <f ca="1">IF(AR$1&gt;$C$124,AR$118,MIN(MAX(AR$118,-SUM($D155:AQ155,$C155)),0))</f>
        <v>0</v>
      </c>
      <c r="AS155" s="309">
        <f ca="1">IF(AS$1&gt;$C$124,AS$118,MIN(MAX(AS$118,-SUM($D155:AR155,$C155)),0))</f>
        <v>0</v>
      </c>
      <c r="AT155" s="309">
        <f ca="1">IF(AT$1&gt;$C$124,AT$118,MIN(MAX(AT$118,-SUM($D155:AS155,$C155)),0))</f>
        <v>0</v>
      </c>
      <c r="AU155" s="309">
        <f ca="1">IF(AU$1&gt;$C$124,AU$118,MIN(MAX(AU$118,-SUM($D155:AT155,$C155)),0))</f>
        <v>0</v>
      </c>
      <c r="AV155" s="309">
        <f ca="1">IF(AV$1&gt;$C$124,AV$118,MIN(MAX(AV$118,-SUM($D155:AU155,$C155)),0))</f>
        <v>-887.23508379999998</v>
      </c>
      <c r="AW155" s="309">
        <f ca="1">IF(AW$1&gt;$C$124,AW$118,MIN(MAX(AW$118,-SUM($D155:AV155,$C155)),0))</f>
        <v>-36.348885200000041</v>
      </c>
      <c r="AX155" s="309">
        <f ca="1">IF(AX$1&gt;$C$124,AX$118,MIN(MAX(AX$118,-SUM($D155:AW155,$C155)),0))</f>
        <v>0</v>
      </c>
      <c r="AY155" s="309">
        <f ca="1">IF(AY$1&gt;$C$124,AY$118,MIN(MAX(AY$118,-SUM($D155:AX155,$C155)),0))</f>
        <v>0</v>
      </c>
      <c r="AZ155" s="309">
        <f ca="1">IF(AZ$1&gt;$C$124,AZ$118,MIN(MAX(AZ$118,-SUM($D155:AY155,$C155)),0))</f>
        <v>0</v>
      </c>
      <c r="BA155" s="309">
        <f ca="1">IF(BA$1&gt;$C$124,BA$118,MIN(MAX(BA$118,-SUM($D155:AZ155,$C155)),0))</f>
        <v>0</v>
      </c>
      <c r="BB155" s="309">
        <f ca="1">IF(BB$1&gt;$C$124,BB$118,MIN(MAX(BB$118,-SUM($D155:BA155,$C155)),0))</f>
        <v>0</v>
      </c>
      <c r="BC155" s="309">
        <f ca="1">IF(BC$1&gt;$C$124,BC$118,MIN(MAX(BC$118,-SUM($D155:BB155,$C155)),0))</f>
        <v>0</v>
      </c>
      <c r="BD155" s="309">
        <f ca="1">IF(BD$1&gt;$C$124,BD$118,MIN(MAX(BD$118,-SUM($D155:BC155,$C155)),0))</f>
        <v>0</v>
      </c>
      <c r="BE155" s="309">
        <f ca="1">IF(BE$1&gt;$C$124,BE$118,MIN(MAX(BE$118,-SUM($D155:BD155,$C155)),0))</f>
        <v>0</v>
      </c>
      <c r="BF155" s="309">
        <f ca="1">IF(BF$1&gt;$C$124,BF$118,MIN(MAX(BF$118,-SUM($D155:BE155,$C155)),0))</f>
        <v>0</v>
      </c>
      <c r="BG155" s="309">
        <f ca="1">IF(BG$1&gt;$C$124,BG$118,MIN(MAX(BG$118,-SUM($D155:BF155,$C155)),0))</f>
        <v>0</v>
      </c>
      <c r="BH155" s="309">
        <f ca="1">IF(BH$1&gt;$C$124,BH$118,MIN(MAX(BH$118,-SUM($D155:BG155,$C155)),0))</f>
        <v>0</v>
      </c>
      <c r="BI155" s="309">
        <f ca="1">IF(BI$1&gt;$C$124,BI$118,MIN(MAX(BI$118,-SUM($D155:BH155,$C155)),0))</f>
        <v>0</v>
      </c>
      <c r="BJ155" s="309">
        <f ca="1">IF(BJ$1&gt;$C$124,BJ$118,MIN(MAX(BJ$118,-SUM($D155:BI155,$C155)),0))</f>
        <v>0</v>
      </c>
      <c r="BK155" s="309">
        <f ca="1">IF(BK$1&gt;$C$124,BK$118,MIN(MAX(BK$118,-SUM($D155:BJ155,$C155)),0))</f>
        <v>0</v>
      </c>
      <c r="BL155" s="309">
        <f ca="1">IF(BL$1&gt;$C$124,BL$118,MIN(MAX(BL$118,-SUM($D155:BK155,$C155)),0))</f>
        <v>0</v>
      </c>
      <c r="BM155" s="309">
        <f ca="1">IF(BM$1&gt;$C$124,BM$118,MIN(MAX(BM$118,-SUM($D155:BL155,$C155)),0))</f>
        <v>0</v>
      </c>
      <c r="BN155" s="309">
        <f ca="1">IF(BN$1&gt;$C$124,BN$118,MIN(MAX(BN$118,-SUM($D155:BM155,$C155)),0))</f>
        <v>0</v>
      </c>
      <c r="BO155" s="309">
        <f ca="1">IF(BO$1&gt;$C$124,BO$118,MIN(MAX(BO$118,-SUM($D155:BN155,$C155)),0))</f>
        <v>0</v>
      </c>
      <c r="BP155" s="309">
        <f ca="1">IF(BP$1&gt;$C$124,BP$118,MIN(MAX(BP$118,-SUM($D155:BO155,$C155)),0))</f>
        <v>0</v>
      </c>
      <c r="BQ155" s="309">
        <f ca="1">IF(BQ$1&gt;$C$124,BQ$118,MIN(MAX(BQ$118,-SUM($D155:BP155,$C155)),0))</f>
        <v>0</v>
      </c>
      <c r="BR155" s="309">
        <f ca="1">IF(BR$1&gt;$C$124,BR$118,MIN(MAX(BR$118,-SUM($D155:BQ155,$C155)),0))</f>
        <v>0</v>
      </c>
      <c r="BS155" s="309">
        <f ca="1">IF(BS$1&gt;$C$124,BS$118,MIN(MAX(BS$118,-SUM($D155:BR155,$C155)),0))</f>
        <v>0</v>
      </c>
      <c r="BT155" s="309">
        <f ca="1">IF(BT$1&gt;$C$124,BT$118,MIN(MAX(BT$118,-SUM($D155:BS155,$C155)),0))</f>
        <v>0</v>
      </c>
      <c r="BU155" s="309">
        <f ca="1">IF(BU$1&gt;$C$124,BU$118,MIN(MAX(BU$118,-SUM($D155:BT155,$C155)),0))</f>
        <v>0</v>
      </c>
      <c r="BV155" s="309">
        <f ca="1">IF(BV$1&gt;$C$124,BV$118,MIN(MAX(BV$118,-SUM($D155:BU155,$C155)),0))</f>
        <v>0</v>
      </c>
      <c r="BW155" s="309">
        <f ca="1">IF(BW$1&gt;$C$124,BW$118,MIN(MAX(BW$118,-SUM($D155:BV155,$C155)),0))</f>
        <v>0</v>
      </c>
      <c r="BX155" s="309">
        <f ca="1">IF(BX$1&gt;$C$124,BX$118,MIN(MAX(BX$118,-SUM($D155:BW155,$C155)),0))</f>
        <v>0</v>
      </c>
      <c r="BY155" s="309">
        <f ca="1">IF(BY$1&gt;$C$124,BY$118,MIN(MAX(BY$118,-SUM($D155:BX155,$C155)),0))</f>
        <v>0</v>
      </c>
      <c r="BZ155" s="309">
        <f ca="1">IF(BZ$1&gt;$C$124,BZ$118,MIN(MAX(BZ$118,-SUM($D155:BY155,$C155)),0))</f>
        <v>0</v>
      </c>
      <c r="CA155" s="309">
        <f ca="1">IF(CA$1&gt;$C$124,CA$118,MIN(MAX(CA$118,-SUM($D155:BZ155,$C155)),0))</f>
        <v>0</v>
      </c>
      <c r="CB155" s="309">
        <f ca="1">IF(CB$1&gt;$C$124,CB$118,MIN(MAX(CB$118,-SUM($D155:CA155,$C155)),0))</f>
        <v>0</v>
      </c>
      <c r="CC155" s="309">
        <f ca="1">IF(CC$1&gt;$C$124,CC$118,MIN(MAX(CC$118,-SUM($D155:CB155,$C155)),0))</f>
        <v>0</v>
      </c>
      <c r="CD155" s="309">
        <f ca="1">IF(CD$1&gt;$C$124,CD$118,MIN(MAX(CD$118,-SUM($D155:CC155,$C155)),0))</f>
        <v>0</v>
      </c>
      <c r="CE155" s="309">
        <f ca="1">IF(CE$1&gt;$C$124,CE$118,MIN(MAX(CE$118,-SUM($D155:CD155,$C155)),0))</f>
        <v>0</v>
      </c>
      <c r="CF155" s="309">
        <f ca="1">IF(CF$1&gt;$C$124,CF$118,MIN(MAX(CF$118,-SUM($D155:CE155,$C155)),0))</f>
        <v>0</v>
      </c>
      <c r="CG155" s="309">
        <f ca="1">IF(CG$1&gt;$C$124,CG$118,MIN(MAX(CG$118,-SUM($D155:CF155,$C155)),0))</f>
        <v>0</v>
      </c>
      <c r="CH155" s="309">
        <f ca="1">IF(CH$1&gt;$C$124,CH$118,MIN(MAX(CH$118,-SUM($D155:CG155,$C155)),0))</f>
        <v>0</v>
      </c>
      <c r="CI155" s="309">
        <f ca="1">IF(CI$1&gt;$C$124,CI$118,MIN(MAX(CI$118,-SUM($D155:CH155,$C155)),0))</f>
        <v>0</v>
      </c>
      <c r="CJ155" s="309">
        <f ca="1">IF(CJ$1&gt;$C$124,CJ$118,MIN(MAX(CJ$118,-SUM($D155:CI155,$C155)),0))</f>
        <v>0</v>
      </c>
      <c r="CK155" s="309">
        <f ca="1">IF(CK$1&gt;$C$124,CK$118,MIN(MAX(CK$118,-SUM($D155:CJ155,$C155)),0))</f>
        <v>0</v>
      </c>
      <c r="CL155" s="309">
        <f ca="1">IF(CL$1&gt;$C$124,CL$118,MIN(MAX(CL$118,-SUM($D155:CK155,$C155)),0))</f>
        <v>0</v>
      </c>
      <c r="CM155" s="309">
        <f ca="1">IF(CM$1&gt;$C$124,CM$118,MIN(MAX(CM$118,-SUM($D155:CL155,$C155)),0))</f>
        <v>0</v>
      </c>
      <c r="CN155" s="309">
        <f ca="1">IF(CN$1&gt;$C$124,CN$118,MIN(MAX(CN$118,-SUM($D155:CM155,$C155)),0))</f>
        <v>0</v>
      </c>
      <c r="CO155" s="309">
        <f ca="1">IF(CO$1&gt;$C$124,CO$118,MIN(MAX(CO$118,-SUM($D155:CN155,$C155)),0))</f>
        <v>-887.23508379999998</v>
      </c>
    </row>
    <row r="156" spans="2:93" hidden="1" outlineLevel="1">
      <c r="B156">
        <v>24</v>
      </c>
      <c r="C156" s="61" cm="1">
        <f t="array" aca="1" ref="C156" ca="1">$C$121-INDEX($D$112:$CO$112,1,$B156-1)</f>
        <v>882.13976400000001</v>
      </c>
      <c r="D156" s="337">
        <v>0</v>
      </c>
      <c r="E156" s="309">
        <f ca="1">IF(E$1&gt;$C$124,E$118,MIN(MAX(E$118,-SUM($D156:D156,$C156)),0))</f>
        <v>0</v>
      </c>
      <c r="F156" s="309">
        <f ca="1">IF(F$1&gt;$C$124,F$118,MIN(MAX(F$118,-SUM($D156:E156,$C156)),0))</f>
        <v>0</v>
      </c>
      <c r="G156" s="309">
        <f ca="1">IF(G$1&gt;$C$124,G$118,MIN(MAX(G$118,-SUM($D156:F156,$C156)),0))</f>
        <v>0</v>
      </c>
      <c r="H156" s="309">
        <f ca="1">IF(H$1&gt;$C$124,H$118,MIN(MAX(H$118,-SUM($D156:G156,$C156)),0))</f>
        <v>0</v>
      </c>
      <c r="I156" s="309">
        <f ca="1">IF(I$1&gt;$C$124,I$118,MIN(MAX(I$118,-SUM($D156:H156,$C156)),0))</f>
        <v>0</v>
      </c>
      <c r="J156" s="309">
        <f ca="1">IF(J$1&gt;$C$124,J$118,MIN(MAX(J$118,-SUM($D156:I156,$C156)),0))</f>
        <v>0</v>
      </c>
      <c r="K156" s="309">
        <f ca="1">IF(K$1&gt;$C$124,K$118,MIN(MAX(K$118,-SUM($D156:J156,$C156)),0))</f>
        <v>0</v>
      </c>
      <c r="L156" s="309">
        <f ca="1">IF(L$1&gt;$C$124,L$118,MIN(MAX(L$118,-SUM($D156:K156,$C156)),0))</f>
        <v>0</v>
      </c>
      <c r="M156" s="309">
        <f ca="1">IF(M$1&gt;$C$124,M$118,MIN(MAX(M$118,-SUM($D156:L156,$C156)),0))</f>
        <v>0</v>
      </c>
      <c r="N156" s="309">
        <f ca="1">IF(N$1&gt;$C$124,N$118,MIN(MAX(N$118,-SUM($D156:M156,$C156)),0))</f>
        <v>0</v>
      </c>
      <c r="O156" s="309">
        <f ca="1">IF(O$1&gt;$C$124,O$118,MIN(MAX(O$118,-SUM($D156:N156,$C156)),0))</f>
        <v>0</v>
      </c>
      <c r="P156" s="309">
        <f ca="1">IF(P$1&gt;$C$124,P$118,MIN(MAX(P$118,-SUM($D156:O156,$C156)),0))</f>
        <v>0</v>
      </c>
      <c r="Q156" s="309">
        <f ca="1">IF(Q$1&gt;$C$124,Q$118,MIN(MAX(Q$118,-SUM($D156:P156,$C156)),0))</f>
        <v>0</v>
      </c>
      <c r="R156" s="309">
        <f ca="1">IF(R$1&gt;$C$124,R$118,MIN(MAX(R$118,-SUM($D156:Q156,$C156)),0))</f>
        <v>0</v>
      </c>
      <c r="S156" s="309">
        <f ca="1">IF(S$1&gt;$C$124,S$118,MIN(MAX(S$118,-SUM($D156:R156,$C156)),0))</f>
        <v>0</v>
      </c>
      <c r="T156" s="309">
        <f ca="1">IF(T$1&gt;$C$124,T$118,MIN(MAX(T$118,-SUM($D156:S156,$C156)),0))</f>
        <v>0</v>
      </c>
      <c r="U156" s="309">
        <f ca="1">IF(U$1&gt;$C$124,U$118,MIN(MAX(U$118,-SUM($D156:T156,$C156)),0))</f>
        <v>0</v>
      </c>
      <c r="V156" s="309">
        <f ca="1">IF(V$1&gt;$C$124,V$118,MIN(MAX(V$118,-SUM($D156:U156,$C156)),0))</f>
        <v>0</v>
      </c>
      <c r="W156" s="309">
        <f ca="1">IF(W$1&gt;$C$124,W$118,MIN(MAX(W$118,-SUM($D156:V156,$C156)),0))</f>
        <v>0</v>
      </c>
      <c r="X156" s="309">
        <f ca="1">IF(X$1&gt;$C$124,X$118,MIN(MAX(X$118,-SUM($D156:W156,$C156)),0))</f>
        <v>0</v>
      </c>
      <c r="Y156" s="309">
        <f ca="1">IF(Y$1&gt;$C$124,Y$118,MIN(MAX(Y$118,-SUM($D156:X156,$C156)),0))</f>
        <v>0</v>
      </c>
      <c r="Z156" s="309">
        <f ca="1">IF(Z$1&gt;$C$124,Z$118,MIN(MAX(Z$118,-SUM($D156:Y156,$C156)),0))</f>
        <v>0</v>
      </c>
      <c r="AA156" s="309">
        <f ca="1">IF(AA$1&gt;$C$124,AA$118,MIN(MAX(AA$118,-SUM($D156:Z156,$C156)),0))</f>
        <v>0</v>
      </c>
      <c r="AB156" s="309">
        <f ca="1">IF(AB$1&gt;$C$124,AB$118,MIN(MAX(AB$118,-SUM($D156:AA156,$C156)),0))</f>
        <v>0</v>
      </c>
      <c r="AC156" s="309">
        <f ca="1">IF(AC$1&gt;$C$124,AC$118,MIN(MAX(AC$118,-SUM($D156:AB156,$C156)),0))</f>
        <v>0</v>
      </c>
      <c r="AD156" s="309">
        <f ca="1">IF(AD$1&gt;$C$124,AD$118,MIN(MAX(AD$118,-SUM($D156:AC156,$C156)),0))</f>
        <v>0</v>
      </c>
      <c r="AE156" s="309">
        <f ca="1">IF(AE$1&gt;$C$124,AE$118,MIN(MAX(AE$118,-SUM($D156:AD156,$C156)),0))</f>
        <v>0</v>
      </c>
      <c r="AF156" s="309">
        <f ca="1">IF(AF$1&gt;$C$124,AF$118,MIN(MAX(AF$118,-SUM($D156:AE156,$C156)),0))</f>
        <v>0</v>
      </c>
      <c r="AG156" s="309">
        <f ca="1">IF(AG$1&gt;$C$124,AG$118,MIN(MAX(AG$118,-SUM($D156:AF156,$C156)),0))</f>
        <v>0</v>
      </c>
      <c r="AH156" s="309">
        <f ca="1">IF(AH$1&gt;$C$124,AH$118,MIN(MAX(AH$118,-SUM($D156:AG156,$C156)),0))</f>
        <v>0</v>
      </c>
      <c r="AI156" s="309">
        <f ca="1">IF(AI$1&gt;$C$124,AI$118,MIN(MAX(AI$118,-SUM($D156:AH156,$C156)),0))</f>
        <v>0</v>
      </c>
      <c r="AJ156" s="309">
        <f ca="1">IF(AJ$1&gt;$C$124,AJ$118,MIN(MAX(AJ$118,-SUM($D156:AI156,$C156)),0))</f>
        <v>0</v>
      </c>
      <c r="AK156" s="309">
        <f ca="1">IF(AK$1&gt;$C$124,AK$118,MIN(MAX(AK$118,-SUM($D156:AJ156,$C156)),0))</f>
        <v>0</v>
      </c>
      <c r="AL156" s="309">
        <f ca="1">IF(AL$1&gt;$C$124,AL$118,MIN(MAX(AL$118,-SUM($D156:AK156,$C156)),0))</f>
        <v>0</v>
      </c>
      <c r="AM156" s="309">
        <f ca="1">IF(AM$1&gt;$C$124,AM$118,MIN(MAX(AM$118,-SUM($D156:AL156,$C156)),0))</f>
        <v>0</v>
      </c>
      <c r="AN156" s="309">
        <f ca="1">IF(AN$1&gt;$C$124,AN$118,MIN(MAX(AN$118,-SUM($D156:AM156,$C156)),0))</f>
        <v>0</v>
      </c>
      <c r="AO156" s="309">
        <f ca="1">IF(AO$1&gt;$C$124,AO$118,MIN(MAX(AO$118,-SUM($D156:AN156,$C156)),0))</f>
        <v>0</v>
      </c>
      <c r="AP156" s="309">
        <f ca="1">IF(AP$1&gt;$C$124,AP$118,MIN(MAX(AP$118,-SUM($D156:AO156,$C156)),0))</f>
        <v>0</v>
      </c>
      <c r="AQ156" s="309">
        <f ca="1">IF(AQ$1&gt;$C$124,AQ$118,MIN(MAX(AQ$118,-SUM($D156:AP156,$C156)),0))</f>
        <v>0</v>
      </c>
      <c r="AR156" s="309">
        <f ca="1">IF(AR$1&gt;$C$124,AR$118,MIN(MAX(AR$118,-SUM($D156:AQ156,$C156)),0))</f>
        <v>0</v>
      </c>
      <c r="AS156" s="309">
        <f ca="1">IF(AS$1&gt;$C$124,AS$118,MIN(MAX(AS$118,-SUM($D156:AR156,$C156)),0))</f>
        <v>0</v>
      </c>
      <c r="AT156" s="309">
        <f ca="1">IF(AT$1&gt;$C$124,AT$118,MIN(MAX(AT$118,-SUM($D156:AS156,$C156)),0))</f>
        <v>0</v>
      </c>
      <c r="AU156" s="309">
        <f ca="1">IF(AU$1&gt;$C$124,AU$118,MIN(MAX(AU$118,-SUM($D156:AT156,$C156)),0))</f>
        <v>0</v>
      </c>
      <c r="AV156" s="309">
        <f ca="1">IF(AV$1&gt;$C$124,AV$118,MIN(MAX(AV$118,-SUM($D156:AU156,$C156)),0))</f>
        <v>-882.13976400000001</v>
      </c>
      <c r="AW156" s="309">
        <f ca="1">IF(AW$1&gt;$C$124,AW$118,MIN(MAX(AW$118,-SUM($D156:AV156,$C156)),0))</f>
        <v>0</v>
      </c>
      <c r="AX156" s="309">
        <f ca="1">IF(AX$1&gt;$C$124,AX$118,MIN(MAX(AX$118,-SUM($D156:AW156,$C156)),0))</f>
        <v>0</v>
      </c>
      <c r="AY156" s="309">
        <f ca="1">IF(AY$1&gt;$C$124,AY$118,MIN(MAX(AY$118,-SUM($D156:AX156,$C156)),0))</f>
        <v>0</v>
      </c>
      <c r="AZ156" s="309">
        <f ca="1">IF(AZ$1&gt;$C$124,AZ$118,MIN(MAX(AZ$118,-SUM($D156:AY156,$C156)),0))</f>
        <v>0</v>
      </c>
      <c r="BA156" s="309">
        <f ca="1">IF(BA$1&gt;$C$124,BA$118,MIN(MAX(BA$118,-SUM($D156:AZ156,$C156)),0))</f>
        <v>0</v>
      </c>
      <c r="BB156" s="309">
        <f ca="1">IF(BB$1&gt;$C$124,BB$118,MIN(MAX(BB$118,-SUM($D156:BA156,$C156)),0))</f>
        <v>0</v>
      </c>
      <c r="BC156" s="309">
        <f ca="1">IF(BC$1&gt;$C$124,BC$118,MIN(MAX(BC$118,-SUM($D156:BB156,$C156)),0))</f>
        <v>0</v>
      </c>
      <c r="BD156" s="309">
        <f ca="1">IF(BD$1&gt;$C$124,BD$118,MIN(MAX(BD$118,-SUM($D156:BC156,$C156)),0))</f>
        <v>0</v>
      </c>
      <c r="BE156" s="309">
        <f ca="1">IF(BE$1&gt;$C$124,BE$118,MIN(MAX(BE$118,-SUM($D156:BD156,$C156)),0))</f>
        <v>0</v>
      </c>
      <c r="BF156" s="309">
        <f ca="1">IF(BF$1&gt;$C$124,BF$118,MIN(MAX(BF$118,-SUM($D156:BE156,$C156)),0))</f>
        <v>0</v>
      </c>
      <c r="BG156" s="309">
        <f ca="1">IF(BG$1&gt;$C$124,BG$118,MIN(MAX(BG$118,-SUM($D156:BF156,$C156)),0))</f>
        <v>0</v>
      </c>
      <c r="BH156" s="309">
        <f ca="1">IF(BH$1&gt;$C$124,BH$118,MIN(MAX(BH$118,-SUM($D156:BG156,$C156)),0))</f>
        <v>0</v>
      </c>
      <c r="BI156" s="309">
        <f ca="1">IF(BI$1&gt;$C$124,BI$118,MIN(MAX(BI$118,-SUM($D156:BH156,$C156)),0))</f>
        <v>0</v>
      </c>
      <c r="BJ156" s="309">
        <f ca="1">IF(BJ$1&gt;$C$124,BJ$118,MIN(MAX(BJ$118,-SUM($D156:BI156,$C156)),0))</f>
        <v>0</v>
      </c>
      <c r="BK156" s="309">
        <f ca="1">IF(BK$1&gt;$C$124,BK$118,MIN(MAX(BK$118,-SUM($D156:BJ156,$C156)),0))</f>
        <v>0</v>
      </c>
      <c r="BL156" s="309">
        <f ca="1">IF(BL$1&gt;$C$124,BL$118,MIN(MAX(BL$118,-SUM($D156:BK156,$C156)),0))</f>
        <v>0</v>
      </c>
      <c r="BM156" s="309">
        <f ca="1">IF(BM$1&gt;$C$124,BM$118,MIN(MAX(BM$118,-SUM($D156:BL156,$C156)),0))</f>
        <v>0</v>
      </c>
      <c r="BN156" s="309">
        <f ca="1">IF(BN$1&gt;$C$124,BN$118,MIN(MAX(BN$118,-SUM($D156:BM156,$C156)),0))</f>
        <v>0</v>
      </c>
      <c r="BO156" s="309">
        <f ca="1">IF(BO$1&gt;$C$124,BO$118,MIN(MAX(BO$118,-SUM($D156:BN156,$C156)),0))</f>
        <v>0</v>
      </c>
      <c r="BP156" s="309">
        <f ca="1">IF(BP$1&gt;$C$124,BP$118,MIN(MAX(BP$118,-SUM($D156:BO156,$C156)),0))</f>
        <v>0</v>
      </c>
      <c r="BQ156" s="309">
        <f ca="1">IF(BQ$1&gt;$C$124,BQ$118,MIN(MAX(BQ$118,-SUM($D156:BP156,$C156)),0))</f>
        <v>0</v>
      </c>
      <c r="BR156" s="309">
        <f ca="1">IF(BR$1&gt;$C$124,BR$118,MIN(MAX(BR$118,-SUM($D156:BQ156,$C156)),0))</f>
        <v>0</v>
      </c>
      <c r="BS156" s="309">
        <f ca="1">IF(BS$1&gt;$C$124,BS$118,MIN(MAX(BS$118,-SUM($D156:BR156,$C156)),0))</f>
        <v>0</v>
      </c>
      <c r="BT156" s="309">
        <f ca="1">IF(BT$1&gt;$C$124,BT$118,MIN(MAX(BT$118,-SUM($D156:BS156,$C156)),0))</f>
        <v>0</v>
      </c>
      <c r="BU156" s="309">
        <f ca="1">IF(BU$1&gt;$C$124,BU$118,MIN(MAX(BU$118,-SUM($D156:BT156,$C156)),0))</f>
        <v>0</v>
      </c>
      <c r="BV156" s="309">
        <f ca="1">IF(BV$1&gt;$C$124,BV$118,MIN(MAX(BV$118,-SUM($D156:BU156,$C156)),0))</f>
        <v>0</v>
      </c>
      <c r="BW156" s="309">
        <f ca="1">IF(BW$1&gt;$C$124,BW$118,MIN(MAX(BW$118,-SUM($D156:BV156,$C156)),0))</f>
        <v>0</v>
      </c>
      <c r="BX156" s="309">
        <f ca="1">IF(BX$1&gt;$C$124,BX$118,MIN(MAX(BX$118,-SUM($D156:BW156,$C156)),0))</f>
        <v>0</v>
      </c>
      <c r="BY156" s="309">
        <f ca="1">IF(BY$1&gt;$C$124,BY$118,MIN(MAX(BY$118,-SUM($D156:BX156,$C156)),0))</f>
        <v>0</v>
      </c>
      <c r="BZ156" s="309">
        <f ca="1">IF(BZ$1&gt;$C$124,BZ$118,MIN(MAX(BZ$118,-SUM($D156:BY156,$C156)),0))</f>
        <v>0</v>
      </c>
      <c r="CA156" s="309">
        <f ca="1">IF(CA$1&gt;$C$124,CA$118,MIN(MAX(CA$118,-SUM($D156:BZ156,$C156)),0))</f>
        <v>0</v>
      </c>
      <c r="CB156" s="309">
        <f ca="1">IF(CB$1&gt;$C$124,CB$118,MIN(MAX(CB$118,-SUM($D156:CA156,$C156)),0))</f>
        <v>0</v>
      </c>
      <c r="CC156" s="309">
        <f ca="1">IF(CC$1&gt;$C$124,CC$118,MIN(MAX(CC$118,-SUM($D156:CB156,$C156)),0))</f>
        <v>0</v>
      </c>
      <c r="CD156" s="309">
        <f ca="1">IF(CD$1&gt;$C$124,CD$118,MIN(MAX(CD$118,-SUM($D156:CC156,$C156)),0))</f>
        <v>0</v>
      </c>
      <c r="CE156" s="309">
        <f ca="1">IF(CE$1&gt;$C$124,CE$118,MIN(MAX(CE$118,-SUM($D156:CD156,$C156)),0))</f>
        <v>0</v>
      </c>
      <c r="CF156" s="309">
        <f ca="1">IF(CF$1&gt;$C$124,CF$118,MIN(MAX(CF$118,-SUM($D156:CE156,$C156)),0))</f>
        <v>0</v>
      </c>
      <c r="CG156" s="309">
        <f ca="1">IF(CG$1&gt;$C$124,CG$118,MIN(MAX(CG$118,-SUM($D156:CF156,$C156)),0))</f>
        <v>0</v>
      </c>
      <c r="CH156" s="309">
        <f ca="1">IF(CH$1&gt;$C$124,CH$118,MIN(MAX(CH$118,-SUM($D156:CG156,$C156)),0))</f>
        <v>0</v>
      </c>
      <c r="CI156" s="309">
        <f ca="1">IF(CI$1&gt;$C$124,CI$118,MIN(MAX(CI$118,-SUM($D156:CH156,$C156)),0))</f>
        <v>0</v>
      </c>
      <c r="CJ156" s="309">
        <f ca="1">IF(CJ$1&gt;$C$124,CJ$118,MIN(MAX(CJ$118,-SUM($D156:CI156,$C156)),0))</f>
        <v>0</v>
      </c>
      <c r="CK156" s="309">
        <f ca="1">IF(CK$1&gt;$C$124,CK$118,MIN(MAX(CK$118,-SUM($D156:CJ156,$C156)),0))</f>
        <v>0</v>
      </c>
      <c r="CL156" s="309">
        <f ca="1">IF(CL$1&gt;$C$124,CL$118,MIN(MAX(CL$118,-SUM($D156:CK156,$C156)),0))</f>
        <v>0</v>
      </c>
      <c r="CM156" s="309">
        <f ca="1">IF(CM$1&gt;$C$124,CM$118,MIN(MAX(CM$118,-SUM($D156:CL156,$C156)),0))</f>
        <v>0</v>
      </c>
      <c r="CN156" s="309">
        <f ca="1">IF(CN$1&gt;$C$124,CN$118,MIN(MAX(CN$118,-SUM($D156:CM156,$C156)),0))</f>
        <v>0</v>
      </c>
      <c r="CO156" s="309">
        <f ca="1">IF(CO$1&gt;$C$124,CO$118,MIN(MAX(CO$118,-SUM($D156:CN156,$C156)),0))</f>
        <v>-887.23508379999998</v>
      </c>
    </row>
    <row r="157" spans="2:93" hidden="1" outlineLevel="1">
      <c r="B157">
        <v>25</v>
      </c>
      <c r="C157" s="61" cm="1">
        <f t="array" aca="1" ref="C157" ca="1">$C$121-INDEX($D$112:$CO$112,1,$B157-1)</f>
        <v>839.39018599999997</v>
      </c>
      <c r="D157" s="337">
        <v>0</v>
      </c>
      <c r="E157" s="309">
        <f ca="1">IF(E$1&gt;$C$124,E$118,MIN(MAX(E$118,-SUM($D157:D157,$C157)),0))</f>
        <v>0</v>
      </c>
      <c r="F157" s="309">
        <f ca="1">IF(F$1&gt;$C$124,F$118,MIN(MAX(F$118,-SUM($D157:E157,$C157)),0))</f>
        <v>0</v>
      </c>
      <c r="G157" s="309">
        <f ca="1">IF(G$1&gt;$C$124,G$118,MIN(MAX(G$118,-SUM($D157:F157,$C157)),0))</f>
        <v>0</v>
      </c>
      <c r="H157" s="309">
        <f ca="1">IF(H$1&gt;$C$124,H$118,MIN(MAX(H$118,-SUM($D157:G157,$C157)),0))</f>
        <v>0</v>
      </c>
      <c r="I157" s="309">
        <f ca="1">IF(I$1&gt;$C$124,I$118,MIN(MAX(I$118,-SUM($D157:H157,$C157)),0))</f>
        <v>0</v>
      </c>
      <c r="J157" s="309">
        <f ca="1">IF(J$1&gt;$C$124,J$118,MIN(MAX(J$118,-SUM($D157:I157,$C157)),0))</f>
        <v>0</v>
      </c>
      <c r="K157" s="309">
        <f ca="1">IF(K$1&gt;$C$124,K$118,MIN(MAX(K$118,-SUM($D157:J157,$C157)),0))</f>
        <v>0</v>
      </c>
      <c r="L157" s="309">
        <f ca="1">IF(L$1&gt;$C$124,L$118,MIN(MAX(L$118,-SUM($D157:K157,$C157)),0))</f>
        <v>0</v>
      </c>
      <c r="M157" s="309">
        <f ca="1">IF(M$1&gt;$C$124,M$118,MIN(MAX(M$118,-SUM($D157:L157,$C157)),0))</f>
        <v>0</v>
      </c>
      <c r="N157" s="309">
        <f ca="1">IF(N$1&gt;$C$124,N$118,MIN(MAX(N$118,-SUM($D157:M157,$C157)),0))</f>
        <v>0</v>
      </c>
      <c r="O157" s="309">
        <f ca="1">IF(O$1&gt;$C$124,O$118,MIN(MAX(O$118,-SUM($D157:N157,$C157)),0))</f>
        <v>0</v>
      </c>
      <c r="P157" s="309">
        <f ca="1">IF(P$1&gt;$C$124,P$118,MIN(MAX(P$118,-SUM($D157:O157,$C157)),0))</f>
        <v>0</v>
      </c>
      <c r="Q157" s="309">
        <f ca="1">IF(Q$1&gt;$C$124,Q$118,MIN(MAX(Q$118,-SUM($D157:P157,$C157)),0))</f>
        <v>0</v>
      </c>
      <c r="R157" s="309">
        <f ca="1">IF(R$1&gt;$C$124,R$118,MIN(MAX(R$118,-SUM($D157:Q157,$C157)),0))</f>
        <v>0</v>
      </c>
      <c r="S157" s="309">
        <f ca="1">IF(S$1&gt;$C$124,S$118,MIN(MAX(S$118,-SUM($D157:R157,$C157)),0))</f>
        <v>0</v>
      </c>
      <c r="T157" s="309">
        <f ca="1">IF(T$1&gt;$C$124,T$118,MIN(MAX(T$118,-SUM($D157:S157,$C157)),0))</f>
        <v>0</v>
      </c>
      <c r="U157" s="309">
        <f ca="1">IF(U$1&gt;$C$124,U$118,MIN(MAX(U$118,-SUM($D157:T157,$C157)),0))</f>
        <v>0</v>
      </c>
      <c r="V157" s="309">
        <f ca="1">IF(V$1&gt;$C$124,V$118,MIN(MAX(V$118,-SUM($D157:U157,$C157)),0))</f>
        <v>0</v>
      </c>
      <c r="W157" s="309">
        <f ca="1">IF(W$1&gt;$C$124,W$118,MIN(MAX(W$118,-SUM($D157:V157,$C157)),0))</f>
        <v>0</v>
      </c>
      <c r="X157" s="309">
        <f ca="1">IF(X$1&gt;$C$124,X$118,MIN(MAX(X$118,-SUM($D157:W157,$C157)),0))</f>
        <v>0</v>
      </c>
      <c r="Y157" s="309">
        <f ca="1">IF(Y$1&gt;$C$124,Y$118,MIN(MAX(Y$118,-SUM($D157:X157,$C157)),0))</f>
        <v>0</v>
      </c>
      <c r="Z157" s="309">
        <f ca="1">IF(Z$1&gt;$C$124,Z$118,MIN(MAX(Z$118,-SUM($D157:Y157,$C157)),0))</f>
        <v>0</v>
      </c>
      <c r="AA157" s="309">
        <f ca="1">IF(AA$1&gt;$C$124,AA$118,MIN(MAX(AA$118,-SUM($D157:Z157,$C157)),0))</f>
        <v>0</v>
      </c>
      <c r="AB157" s="309">
        <f ca="1">IF(AB$1&gt;$C$124,AB$118,MIN(MAX(AB$118,-SUM($D157:AA157,$C157)),0))</f>
        <v>0</v>
      </c>
      <c r="AC157" s="309">
        <f ca="1">IF(AC$1&gt;$C$124,AC$118,MIN(MAX(AC$118,-SUM($D157:AB157,$C157)),0))</f>
        <v>0</v>
      </c>
      <c r="AD157" s="309">
        <f ca="1">IF(AD$1&gt;$C$124,AD$118,MIN(MAX(AD$118,-SUM($D157:AC157,$C157)),0))</f>
        <v>0</v>
      </c>
      <c r="AE157" s="309">
        <f ca="1">IF(AE$1&gt;$C$124,AE$118,MIN(MAX(AE$118,-SUM($D157:AD157,$C157)),0))</f>
        <v>0</v>
      </c>
      <c r="AF157" s="309">
        <f ca="1">IF(AF$1&gt;$C$124,AF$118,MIN(MAX(AF$118,-SUM($D157:AE157,$C157)),0))</f>
        <v>0</v>
      </c>
      <c r="AG157" s="309">
        <f ca="1">IF(AG$1&gt;$C$124,AG$118,MIN(MAX(AG$118,-SUM($D157:AF157,$C157)),0))</f>
        <v>0</v>
      </c>
      <c r="AH157" s="309">
        <f ca="1">IF(AH$1&gt;$C$124,AH$118,MIN(MAX(AH$118,-SUM($D157:AG157,$C157)),0))</f>
        <v>0</v>
      </c>
      <c r="AI157" s="309">
        <f ca="1">IF(AI$1&gt;$C$124,AI$118,MIN(MAX(AI$118,-SUM($D157:AH157,$C157)),0))</f>
        <v>0</v>
      </c>
      <c r="AJ157" s="309">
        <f ca="1">IF(AJ$1&gt;$C$124,AJ$118,MIN(MAX(AJ$118,-SUM($D157:AI157,$C157)),0))</f>
        <v>0</v>
      </c>
      <c r="AK157" s="309">
        <f ca="1">IF(AK$1&gt;$C$124,AK$118,MIN(MAX(AK$118,-SUM($D157:AJ157,$C157)),0))</f>
        <v>0</v>
      </c>
      <c r="AL157" s="309">
        <f ca="1">IF(AL$1&gt;$C$124,AL$118,MIN(MAX(AL$118,-SUM($D157:AK157,$C157)),0))</f>
        <v>0</v>
      </c>
      <c r="AM157" s="309">
        <f ca="1">IF(AM$1&gt;$C$124,AM$118,MIN(MAX(AM$118,-SUM($D157:AL157,$C157)),0))</f>
        <v>0</v>
      </c>
      <c r="AN157" s="309">
        <f ca="1">IF(AN$1&gt;$C$124,AN$118,MIN(MAX(AN$118,-SUM($D157:AM157,$C157)),0))</f>
        <v>0</v>
      </c>
      <c r="AO157" s="309">
        <f ca="1">IF(AO$1&gt;$C$124,AO$118,MIN(MAX(AO$118,-SUM($D157:AN157,$C157)),0))</f>
        <v>0</v>
      </c>
      <c r="AP157" s="309">
        <f ca="1">IF(AP$1&gt;$C$124,AP$118,MIN(MAX(AP$118,-SUM($D157:AO157,$C157)),0))</f>
        <v>0</v>
      </c>
      <c r="AQ157" s="309">
        <f ca="1">IF(AQ$1&gt;$C$124,AQ$118,MIN(MAX(AQ$118,-SUM($D157:AP157,$C157)),0))</f>
        <v>0</v>
      </c>
      <c r="AR157" s="309">
        <f ca="1">IF(AR$1&gt;$C$124,AR$118,MIN(MAX(AR$118,-SUM($D157:AQ157,$C157)),0))</f>
        <v>0</v>
      </c>
      <c r="AS157" s="309">
        <f ca="1">IF(AS$1&gt;$C$124,AS$118,MIN(MAX(AS$118,-SUM($D157:AR157,$C157)),0))</f>
        <v>0</v>
      </c>
      <c r="AT157" s="309">
        <f ca="1">IF(AT$1&gt;$C$124,AT$118,MIN(MAX(AT$118,-SUM($D157:AS157,$C157)),0))</f>
        <v>0</v>
      </c>
      <c r="AU157" s="309">
        <f ca="1">IF(AU$1&gt;$C$124,AU$118,MIN(MAX(AU$118,-SUM($D157:AT157,$C157)),0))</f>
        <v>0</v>
      </c>
      <c r="AV157" s="309">
        <f ca="1">IF(AV$1&gt;$C$124,AV$118,MIN(MAX(AV$118,-SUM($D157:AU157,$C157)),0))</f>
        <v>-839.39018599999997</v>
      </c>
      <c r="AW157" s="309">
        <f ca="1">IF(AW$1&gt;$C$124,AW$118,MIN(MAX(AW$118,-SUM($D157:AV157,$C157)),0))</f>
        <v>0</v>
      </c>
      <c r="AX157" s="309">
        <f ca="1">IF(AX$1&gt;$C$124,AX$118,MIN(MAX(AX$118,-SUM($D157:AW157,$C157)),0))</f>
        <v>0</v>
      </c>
      <c r="AY157" s="309">
        <f ca="1">IF(AY$1&gt;$C$124,AY$118,MIN(MAX(AY$118,-SUM($D157:AX157,$C157)),0))</f>
        <v>0</v>
      </c>
      <c r="AZ157" s="309">
        <f ca="1">IF(AZ$1&gt;$C$124,AZ$118,MIN(MAX(AZ$118,-SUM($D157:AY157,$C157)),0))</f>
        <v>0</v>
      </c>
      <c r="BA157" s="309">
        <f ca="1">IF(BA$1&gt;$C$124,BA$118,MIN(MAX(BA$118,-SUM($D157:AZ157,$C157)),0))</f>
        <v>0</v>
      </c>
      <c r="BB157" s="309">
        <f ca="1">IF(BB$1&gt;$C$124,BB$118,MIN(MAX(BB$118,-SUM($D157:BA157,$C157)),0))</f>
        <v>0</v>
      </c>
      <c r="BC157" s="309">
        <f ca="1">IF(BC$1&gt;$C$124,BC$118,MIN(MAX(BC$118,-SUM($D157:BB157,$C157)),0))</f>
        <v>0</v>
      </c>
      <c r="BD157" s="309">
        <f ca="1">IF(BD$1&gt;$C$124,BD$118,MIN(MAX(BD$118,-SUM($D157:BC157,$C157)),0))</f>
        <v>0</v>
      </c>
      <c r="BE157" s="309">
        <f ca="1">IF(BE$1&gt;$C$124,BE$118,MIN(MAX(BE$118,-SUM($D157:BD157,$C157)),0))</f>
        <v>0</v>
      </c>
      <c r="BF157" s="309">
        <f ca="1">IF(BF$1&gt;$C$124,BF$118,MIN(MAX(BF$118,-SUM($D157:BE157,$C157)),0))</f>
        <v>0</v>
      </c>
      <c r="BG157" s="309">
        <f ca="1">IF(BG$1&gt;$C$124,BG$118,MIN(MAX(BG$118,-SUM($D157:BF157,$C157)),0))</f>
        <v>0</v>
      </c>
      <c r="BH157" s="309">
        <f ca="1">IF(BH$1&gt;$C$124,BH$118,MIN(MAX(BH$118,-SUM($D157:BG157,$C157)),0))</f>
        <v>0</v>
      </c>
      <c r="BI157" s="309">
        <f ca="1">IF(BI$1&gt;$C$124,BI$118,MIN(MAX(BI$118,-SUM($D157:BH157,$C157)),0))</f>
        <v>0</v>
      </c>
      <c r="BJ157" s="309">
        <f ca="1">IF(BJ$1&gt;$C$124,BJ$118,MIN(MAX(BJ$118,-SUM($D157:BI157,$C157)),0))</f>
        <v>0</v>
      </c>
      <c r="BK157" s="309">
        <f ca="1">IF(BK$1&gt;$C$124,BK$118,MIN(MAX(BK$118,-SUM($D157:BJ157,$C157)),0))</f>
        <v>0</v>
      </c>
      <c r="BL157" s="309">
        <f ca="1">IF(BL$1&gt;$C$124,BL$118,MIN(MAX(BL$118,-SUM($D157:BK157,$C157)),0))</f>
        <v>0</v>
      </c>
      <c r="BM157" s="309">
        <f ca="1">IF(BM$1&gt;$C$124,BM$118,MIN(MAX(BM$118,-SUM($D157:BL157,$C157)),0))</f>
        <v>0</v>
      </c>
      <c r="BN157" s="309">
        <f ca="1">IF(BN$1&gt;$C$124,BN$118,MIN(MAX(BN$118,-SUM($D157:BM157,$C157)),0))</f>
        <v>0</v>
      </c>
      <c r="BO157" s="309">
        <f ca="1">IF(BO$1&gt;$C$124,BO$118,MIN(MAX(BO$118,-SUM($D157:BN157,$C157)),0))</f>
        <v>0</v>
      </c>
      <c r="BP157" s="309">
        <f ca="1">IF(BP$1&gt;$C$124,BP$118,MIN(MAX(BP$118,-SUM($D157:BO157,$C157)),0))</f>
        <v>0</v>
      </c>
      <c r="BQ157" s="309">
        <f ca="1">IF(BQ$1&gt;$C$124,BQ$118,MIN(MAX(BQ$118,-SUM($D157:BP157,$C157)),0))</f>
        <v>0</v>
      </c>
      <c r="BR157" s="309">
        <f ca="1">IF(BR$1&gt;$C$124,BR$118,MIN(MAX(BR$118,-SUM($D157:BQ157,$C157)),0))</f>
        <v>0</v>
      </c>
      <c r="BS157" s="309">
        <f ca="1">IF(BS$1&gt;$C$124,BS$118,MIN(MAX(BS$118,-SUM($D157:BR157,$C157)),0))</f>
        <v>0</v>
      </c>
      <c r="BT157" s="309">
        <f ca="1">IF(BT$1&gt;$C$124,BT$118,MIN(MAX(BT$118,-SUM($D157:BS157,$C157)),0))</f>
        <v>0</v>
      </c>
      <c r="BU157" s="309">
        <f ca="1">IF(BU$1&gt;$C$124,BU$118,MIN(MAX(BU$118,-SUM($D157:BT157,$C157)),0))</f>
        <v>0</v>
      </c>
      <c r="BV157" s="309">
        <f ca="1">IF(BV$1&gt;$C$124,BV$118,MIN(MAX(BV$118,-SUM($D157:BU157,$C157)),0))</f>
        <v>0</v>
      </c>
      <c r="BW157" s="309">
        <f ca="1">IF(BW$1&gt;$C$124,BW$118,MIN(MAX(BW$118,-SUM($D157:BV157,$C157)),0))</f>
        <v>0</v>
      </c>
      <c r="BX157" s="309">
        <f ca="1">IF(BX$1&gt;$C$124,BX$118,MIN(MAX(BX$118,-SUM($D157:BW157,$C157)),0))</f>
        <v>0</v>
      </c>
      <c r="BY157" s="309">
        <f ca="1">IF(BY$1&gt;$C$124,BY$118,MIN(MAX(BY$118,-SUM($D157:BX157,$C157)),0))</f>
        <v>0</v>
      </c>
      <c r="BZ157" s="309">
        <f ca="1">IF(BZ$1&gt;$C$124,BZ$118,MIN(MAX(BZ$118,-SUM($D157:BY157,$C157)),0))</f>
        <v>0</v>
      </c>
      <c r="CA157" s="309">
        <f ca="1">IF(CA$1&gt;$C$124,CA$118,MIN(MAX(CA$118,-SUM($D157:BZ157,$C157)),0))</f>
        <v>0</v>
      </c>
      <c r="CB157" s="309">
        <f ca="1">IF(CB$1&gt;$C$124,CB$118,MIN(MAX(CB$118,-SUM($D157:CA157,$C157)),0))</f>
        <v>0</v>
      </c>
      <c r="CC157" s="309">
        <f ca="1">IF(CC$1&gt;$C$124,CC$118,MIN(MAX(CC$118,-SUM($D157:CB157,$C157)),0))</f>
        <v>0</v>
      </c>
      <c r="CD157" s="309">
        <f ca="1">IF(CD$1&gt;$C$124,CD$118,MIN(MAX(CD$118,-SUM($D157:CC157,$C157)),0))</f>
        <v>0</v>
      </c>
      <c r="CE157" s="309">
        <f ca="1">IF(CE$1&gt;$C$124,CE$118,MIN(MAX(CE$118,-SUM($D157:CD157,$C157)),0))</f>
        <v>0</v>
      </c>
      <c r="CF157" s="309">
        <f ca="1">IF(CF$1&gt;$C$124,CF$118,MIN(MAX(CF$118,-SUM($D157:CE157,$C157)),0))</f>
        <v>0</v>
      </c>
      <c r="CG157" s="309">
        <f ca="1">IF(CG$1&gt;$C$124,CG$118,MIN(MAX(CG$118,-SUM($D157:CF157,$C157)),0))</f>
        <v>0</v>
      </c>
      <c r="CH157" s="309">
        <f ca="1">IF(CH$1&gt;$C$124,CH$118,MIN(MAX(CH$118,-SUM($D157:CG157,$C157)),0))</f>
        <v>0</v>
      </c>
      <c r="CI157" s="309">
        <f ca="1">IF(CI$1&gt;$C$124,CI$118,MIN(MAX(CI$118,-SUM($D157:CH157,$C157)),0))</f>
        <v>0</v>
      </c>
      <c r="CJ157" s="309">
        <f ca="1">IF(CJ$1&gt;$C$124,CJ$118,MIN(MAX(CJ$118,-SUM($D157:CI157,$C157)),0))</f>
        <v>0</v>
      </c>
      <c r="CK157" s="309">
        <f ca="1">IF(CK$1&gt;$C$124,CK$118,MIN(MAX(CK$118,-SUM($D157:CJ157,$C157)),0))</f>
        <v>0</v>
      </c>
      <c r="CL157" s="309">
        <f ca="1">IF(CL$1&gt;$C$124,CL$118,MIN(MAX(CL$118,-SUM($D157:CK157,$C157)),0))</f>
        <v>0</v>
      </c>
      <c r="CM157" s="309">
        <f ca="1">IF(CM$1&gt;$C$124,CM$118,MIN(MAX(CM$118,-SUM($D157:CL157,$C157)),0))</f>
        <v>0</v>
      </c>
      <c r="CN157" s="309">
        <f ca="1">IF(CN$1&gt;$C$124,CN$118,MIN(MAX(CN$118,-SUM($D157:CM157,$C157)),0))</f>
        <v>0</v>
      </c>
      <c r="CO157" s="309">
        <f ca="1">IF(CO$1&gt;$C$124,CO$118,MIN(MAX(CO$118,-SUM($D157:CN157,$C157)),0))</f>
        <v>-887.23508379999998</v>
      </c>
    </row>
    <row r="158" spans="2:93" hidden="1" outlineLevel="1">
      <c r="B158">
        <v>26</v>
      </c>
      <c r="C158" s="61" cm="1">
        <f t="array" aca="1" ref="C158" ca="1">$C$121-INDEX($D$112:$CO$112,1,$B158-1)</f>
        <v>795.46478400000001</v>
      </c>
      <c r="D158" s="337">
        <v>0</v>
      </c>
      <c r="E158" s="309">
        <f ca="1">IF(E$1&gt;$C$124,E$118,MIN(MAX(E$118,-SUM($D158:D158,$C158)),0))</f>
        <v>0</v>
      </c>
      <c r="F158" s="309">
        <f ca="1">IF(F$1&gt;$C$124,F$118,MIN(MAX(F$118,-SUM($D158:E158,$C158)),0))</f>
        <v>0</v>
      </c>
      <c r="G158" s="309">
        <f ca="1">IF(G$1&gt;$C$124,G$118,MIN(MAX(G$118,-SUM($D158:F158,$C158)),0))</f>
        <v>0</v>
      </c>
      <c r="H158" s="309">
        <f ca="1">IF(H$1&gt;$C$124,H$118,MIN(MAX(H$118,-SUM($D158:G158,$C158)),0))</f>
        <v>0</v>
      </c>
      <c r="I158" s="309">
        <f ca="1">IF(I$1&gt;$C$124,I$118,MIN(MAX(I$118,-SUM($D158:H158,$C158)),0))</f>
        <v>0</v>
      </c>
      <c r="J158" s="309">
        <f ca="1">IF(J$1&gt;$C$124,J$118,MIN(MAX(J$118,-SUM($D158:I158,$C158)),0))</f>
        <v>0</v>
      </c>
      <c r="K158" s="309">
        <f ca="1">IF(K$1&gt;$C$124,K$118,MIN(MAX(K$118,-SUM($D158:J158,$C158)),0))</f>
        <v>0</v>
      </c>
      <c r="L158" s="309">
        <f ca="1">IF(L$1&gt;$C$124,L$118,MIN(MAX(L$118,-SUM($D158:K158,$C158)),0))</f>
        <v>0</v>
      </c>
      <c r="M158" s="309">
        <f ca="1">IF(M$1&gt;$C$124,M$118,MIN(MAX(M$118,-SUM($D158:L158,$C158)),0))</f>
        <v>0</v>
      </c>
      <c r="N158" s="309">
        <f ca="1">IF(N$1&gt;$C$124,N$118,MIN(MAX(N$118,-SUM($D158:M158,$C158)),0))</f>
        <v>0</v>
      </c>
      <c r="O158" s="309">
        <f ca="1">IF(O$1&gt;$C$124,O$118,MIN(MAX(O$118,-SUM($D158:N158,$C158)),0))</f>
        <v>0</v>
      </c>
      <c r="P158" s="309">
        <f ca="1">IF(P$1&gt;$C$124,P$118,MIN(MAX(P$118,-SUM($D158:O158,$C158)),0))</f>
        <v>0</v>
      </c>
      <c r="Q158" s="309">
        <f ca="1">IF(Q$1&gt;$C$124,Q$118,MIN(MAX(Q$118,-SUM($D158:P158,$C158)),0))</f>
        <v>0</v>
      </c>
      <c r="R158" s="309">
        <f ca="1">IF(R$1&gt;$C$124,R$118,MIN(MAX(R$118,-SUM($D158:Q158,$C158)),0))</f>
        <v>0</v>
      </c>
      <c r="S158" s="309">
        <f ca="1">IF(S$1&gt;$C$124,S$118,MIN(MAX(S$118,-SUM($D158:R158,$C158)),0))</f>
        <v>0</v>
      </c>
      <c r="T158" s="309">
        <f ca="1">IF(T$1&gt;$C$124,T$118,MIN(MAX(T$118,-SUM($D158:S158,$C158)),0))</f>
        <v>0</v>
      </c>
      <c r="U158" s="309">
        <f ca="1">IF(U$1&gt;$C$124,U$118,MIN(MAX(U$118,-SUM($D158:T158,$C158)),0))</f>
        <v>0</v>
      </c>
      <c r="V158" s="309">
        <f ca="1">IF(V$1&gt;$C$124,V$118,MIN(MAX(V$118,-SUM($D158:U158,$C158)),0))</f>
        <v>0</v>
      </c>
      <c r="W158" s="309">
        <f ca="1">IF(W$1&gt;$C$124,W$118,MIN(MAX(W$118,-SUM($D158:V158,$C158)),0))</f>
        <v>0</v>
      </c>
      <c r="X158" s="309">
        <f ca="1">IF(X$1&gt;$C$124,X$118,MIN(MAX(X$118,-SUM($D158:W158,$C158)),0))</f>
        <v>0</v>
      </c>
      <c r="Y158" s="309">
        <f ca="1">IF(Y$1&gt;$C$124,Y$118,MIN(MAX(Y$118,-SUM($D158:X158,$C158)),0))</f>
        <v>0</v>
      </c>
      <c r="Z158" s="309">
        <f ca="1">IF(Z$1&gt;$C$124,Z$118,MIN(MAX(Z$118,-SUM($D158:Y158,$C158)),0))</f>
        <v>0</v>
      </c>
      <c r="AA158" s="309">
        <f ca="1">IF(AA$1&gt;$C$124,AA$118,MIN(MAX(AA$118,-SUM($D158:Z158,$C158)),0))</f>
        <v>0</v>
      </c>
      <c r="AB158" s="309">
        <f ca="1">IF(AB$1&gt;$C$124,AB$118,MIN(MAX(AB$118,-SUM($D158:AA158,$C158)),0))</f>
        <v>0</v>
      </c>
      <c r="AC158" s="309">
        <f ca="1">IF(AC$1&gt;$C$124,AC$118,MIN(MAX(AC$118,-SUM($D158:AB158,$C158)),0))</f>
        <v>0</v>
      </c>
      <c r="AD158" s="309">
        <f ca="1">IF(AD$1&gt;$C$124,AD$118,MIN(MAX(AD$118,-SUM($D158:AC158,$C158)),0))</f>
        <v>0</v>
      </c>
      <c r="AE158" s="309">
        <f ca="1">IF(AE$1&gt;$C$124,AE$118,MIN(MAX(AE$118,-SUM($D158:AD158,$C158)),0))</f>
        <v>0</v>
      </c>
      <c r="AF158" s="309">
        <f ca="1">IF(AF$1&gt;$C$124,AF$118,MIN(MAX(AF$118,-SUM($D158:AE158,$C158)),0))</f>
        <v>0</v>
      </c>
      <c r="AG158" s="309">
        <f ca="1">IF(AG$1&gt;$C$124,AG$118,MIN(MAX(AG$118,-SUM($D158:AF158,$C158)),0))</f>
        <v>0</v>
      </c>
      <c r="AH158" s="309">
        <f ca="1">IF(AH$1&gt;$C$124,AH$118,MIN(MAX(AH$118,-SUM($D158:AG158,$C158)),0))</f>
        <v>0</v>
      </c>
      <c r="AI158" s="309">
        <f ca="1">IF(AI$1&gt;$C$124,AI$118,MIN(MAX(AI$118,-SUM($D158:AH158,$C158)),0))</f>
        <v>0</v>
      </c>
      <c r="AJ158" s="309">
        <f ca="1">IF(AJ$1&gt;$C$124,AJ$118,MIN(MAX(AJ$118,-SUM($D158:AI158,$C158)),0))</f>
        <v>0</v>
      </c>
      <c r="AK158" s="309">
        <f ca="1">IF(AK$1&gt;$C$124,AK$118,MIN(MAX(AK$118,-SUM($D158:AJ158,$C158)),0))</f>
        <v>0</v>
      </c>
      <c r="AL158" s="309">
        <f ca="1">IF(AL$1&gt;$C$124,AL$118,MIN(MAX(AL$118,-SUM($D158:AK158,$C158)),0))</f>
        <v>0</v>
      </c>
      <c r="AM158" s="309">
        <f ca="1">IF(AM$1&gt;$C$124,AM$118,MIN(MAX(AM$118,-SUM($D158:AL158,$C158)),0))</f>
        <v>0</v>
      </c>
      <c r="AN158" s="309">
        <f ca="1">IF(AN$1&gt;$C$124,AN$118,MIN(MAX(AN$118,-SUM($D158:AM158,$C158)),0))</f>
        <v>0</v>
      </c>
      <c r="AO158" s="309">
        <f ca="1">IF(AO$1&gt;$C$124,AO$118,MIN(MAX(AO$118,-SUM($D158:AN158,$C158)),0))</f>
        <v>0</v>
      </c>
      <c r="AP158" s="309">
        <f ca="1">IF(AP$1&gt;$C$124,AP$118,MIN(MAX(AP$118,-SUM($D158:AO158,$C158)),0))</f>
        <v>0</v>
      </c>
      <c r="AQ158" s="309">
        <f ca="1">IF(AQ$1&gt;$C$124,AQ$118,MIN(MAX(AQ$118,-SUM($D158:AP158,$C158)),0))</f>
        <v>0</v>
      </c>
      <c r="AR158" s="309">
        <f ca="1">IF(AR$1&gt;$C$124,AR$118,MIN(MAX(AR$118,-SUM($D158:AQ158,$C158)),0))</f>
        <v>0</v>
      </c>
      <c r="AS158" s="309">
        <f ca="1">IF(AS$1&gt;$C$124,AS$118,MIN(MAX(AS$118,-SUM($D158:AR158,$C158)),0))</f>
        <v>0</v>
      </c>
      <c r="AT158" s="309">
        <f ca="1">IF(AT$1&gt;$C$124,AT$118,MIN(MAX(AT$118,-SUM($D158:AS158,$C158)),0))</f>
        <v>0</v>
      </c>
      <c r="AU158" s="309">
        <f ca="1">IF(AU$1&gt;$C$124,AU$118,MIN(MAX(AU$118,-SUM($D158:AT158,$C158)),0))</f>
        <v>0</v>
      </c>
      <c r="AV158" s="309">
        <f ca="1">IF(AV$1&gt;$C$124,AV$118,MIN(MAX(AV$118,-SUM($D158:AU158,$C158)),0))</f>
        <v>-795.46478400000001</v>
      </c>
      <c r="AW158" s="309">
        <f ca="1">IF(AW$1&gt;$C$124,AW$118,MIN(MAX(AW$118,-SUM($D158:AV158,$C158)),0))</f>
        <v>0</v>
      </c>
      <c r="AX158" s="309">
        <f ca="1">IF(AX$1&gt;$C$124,AX$118,MIN(MAX(AX$118,-SUM($D158:AW158,$C158)),0))</f>
        <v>0</v>
      </c>
      <c r="AY158" s="309">
        <f ca="1">IF(AY$1&gt;$C$124,AY$118,MIN(MAX(AY$118,-SUM($D158:AX158,$C158)),0))</f>
        <v>0</v>
      </c>
      <c r="AZ158" s="309">
        <f ca="1">IF(AZ$1&gt;$C$124,AZ$118,MIN(MAX(AZ$118,-SUM($D158:AY158,$C158)),0))</f>
        <v>0</v>
      </c>
      <c r="BA158" s="309">
        <f ca="1">IF(BA$1&gt;$C$124,BA$118,MIN(MAX(BA$118,-SUM($D158:AZ158,$C158)),0))</f>
        <v>0</v>
      </c>
      <c r="BB158" s="309">
        <f ca="1">IF(BB$1&gt;$C$124,BB$118,MIN(MAX(BB$118,-SUM($D158:BA158,$C158)),0))</f>
        <v>0</v>
      </c>
      <c r="BC158" s="309">
        <f ca="1">IF(BC$1&gt;$C$124,BC$118,MIN(MAX(BC$118,-SUM($D158:BB158,$C158)),0))</f>
        <v>0</v>
      </c>
      <c r="BD158" s="309">
        <f ca="1">IF(BD$1&gt;$C$124,BD$118,MIN(MAX(BD$118,-SUM($D158:BC158,$C158)),0))</f>
        <v>0</v>
      </c>
      <c r="BE158" s="309">
        <f ca="1">IF(BE$1&gt;$C$124,BE$118,MIN(MAX(BE$118,-SUM($D158:BD158,$C158)),0))</f>
        <v>0</v>
      </c>
      <c r="BF158" s="309">
        <f ca="1">IF(BF$1&gt;$C$124,BF$118,MIN(MAX(BF$118,-SUM($D158:BE158,$C158)),0))</f>
        <v>0</v>
      </c>
      <c r="BG158" s="309">
        <f ca="1">IF(BG$1&gt;$C$124,BG$118,MIN(MAX(BG$118,-SUM($D158:BF158,$C158)),0))</f>
        <v>0</v>
      </c>
      <c r="BH158" s="309">
        <f ca="1">IF(BH$1&gt;$C$124,BH$118,MIN(MAX(BH$118,-SUM($D158:BG158,$C158)),0))</f>
        <v>0</v>
      </c>
      <c r="BI158" s="309">
        <f ca="1">IF(BI$1&gt;$C$124,BI$118,MIN(MAX(BI$118,-SUM($D158:BH158,$C158)),0))</f>
        <v>0</v>
      </c>
      <c r="BJ158" s="309">
        <f ca="1">IF(BJ$1&gt;$C$124,BJ$118,MIN(MAX(BJ$118,-SUM($D158:BI158,$C158)),0))</f>
        <v>0</v>
      </c>
      <c r="BK158" s="309">
        <f ca="1">IF(BK$1&gt;$C$124,BK$118,MIN(MAX(BK$118,-SUM($D158:BJ158,$C158)),0))</f>
        <v>0</v>
      </c>
      <c r="BL158" s="309">
        <f ca="1">IF(BL$1&gt;$C$124,BL$118,MIN(MAX(BL$118,-SUM($D158:BK158,$C158)),0))</f>
        <v>0</v>
      </c>
      <c r="BM158" s="309">
        <f ca="1">IF(BM$1&gt;$C$124,BM$118,MIN(MAX(BM$118,-SUM($D158:BL158,$C158)),0))</f>
        <v>0</v>
      </c>
      <c r="BN158" s="309">
        <f ca="1">IF(BN$1&gt;$C$124,BN$118,MIN(MAX(BN$118,-SUM($D158:BM158,$C158)),0))</f>
        <v>0</v>
      </c>
      <c r="BO158" s="309">
        <f ca="1">IF(BO$1&gt;$C$124,BO$118,MIN(MAX(BO$118,-SUM($D158:BN158,$C158)),0))</f>
        <v>0</v>
      </c>
      <c r="BP158" s="309">
        <f ca="1">IF(BP$1&gt;$C$124,BP$118,MIN(MAX(BP$118,-SUM($D158:BO158,$C158)),0))</f>
        <v>0</v>
      </c>
      <c r="BQ158" s="309">
        <f ca="1">IF(BQ$1&gt;$C$124,BQ$118,MIN(MAX(BQ$118,-SUM($D158:BP158,$C158)),0))</f>
        <v>0</v>
      </c>
      <c r="BR158" s="309">
        <f ca="1">IF(BR$1&gt;$C$124,BR$118,MIN(MAX(BR$118,-SUM($D158:BQ158,$C158)),0))</f>
        <v>0</v>
      </c>
      <c r="BS158" s="309">
        <f ca="1">IF(BS$1&gt;$C$124,BS$118,MIN(MAX(BS$118,-SUM($D158:BR158,$C158)),0))</f>
        <v>0</v>
      </c>
      <c r="BT158" s="309">
        <f ca="1">IF(BT$1&gt;$C$124,BT$118,MIN(MAX(BT$118,-SUM($D158:BS158,$C158)),0))</f>
        <v>0</v>
      </c>
      <c r="BU158" s="309">
        <f ca="1">IF(BU$1&gt;$C$124,BU$118,MIN(MAX(BU$118,-SUM($D158:BT158,$C158)),0))</f>
        <v>0</v>
      </c>
      <c r="BV158" s="309">
        <f ca="1">IF(BV$1&gt;$C$124,BV$118,MIN(MAX(BV$118,-SUM($D158:BU158,$C158)),0))</f>
        <v>0</v>
      </c>
      <c r="BW158" s="309">
        <f ca="1">IF(BW$1&gt;$C$124,BW$118,MIN(MAX(BW$118,-SUM($D158:BV158,$C158)),0))</f>
        <v>0</v>
      </c>
      <c r="BX158" s="309">
        <f ca="1">IF(BX$1&gt;$C$124,BX$118,MIN(MAX(BX$118,-SUM($D158:BW158,$C158)),0))</f>
        <v>0</v>
      </c>
      <c r="BY158" s="309">
        <f ca="1">IF(BY$1&gt;$C$124,BY$118,MIN(MAX(BY$118,-SUM($D158:BX158,$C158)),0))</f>
        <v>0</v>
      </c>
      <c r="BZ158" s="309">
        <f ca="1">IF(BZ$1&gt;$C$124,BZ$118,MIN(MAX(BZ$118,-SUM($D158:BY158,$C158)),0))</f>
        <v>0</v>
      </c>
      <c r="CA158" s="309">
        <f ca="1">IF(CA$1&gt;$C$124,CA$118,MIN(MAX(CA$118,-SUM($D158:BZ158,$C158)),0))</f>
        <v>0</v>
      </c>
      <c r="CB158" s="309">
        <f ca="1">IF(CB$1&gt;$C$124,CB$118,MIN(MAX(CB$118,-SUM($D158:CA158,$C158)),0))</f>
        <v>0</v>
      </c>
      <c r="CC158" s="309">
        <f ca="1">IF(CC$1&gt;$C$124,CC$118,MIN(MAX(CC$118,-SUM($D158:CB158,$C158)),0))</f>
        <v>0</v>
      </c>
      <c r="CD158" s="309">
        <f ca="1">IF(CD$1&gt;$C$124,CD$118,MIN(MAX(CD$118,-SUM($D158:CC158,$C158)),0))</f>
        <v>0</v>
      </c>
      <c r="CE158" s="309">
        <f ca="1">IF(CE$1&gt;$C$124,CE$118,MIN(MAX(CE$118,-SUM($D158:CD158,$C158)),0))</f>
        <v>0</v>
      </c>
      <c r="CF158" s="309">
        <f ca="1">IF(CF$1&gt;$C$124,CF$118,MIN(MAX(CF$118,-SUM($D158:CE158,$C158)),0))</f>
        <v>0</v>
      </c>
      <c r="CG158" s="309">
        <f ca="1">IF(CG$1&gt;$C$124,CG$118,MIN(MAX(CG$118,-SUM($D158:CF158,$C158)),0))</f>
        <v>0</v>
      </c>
      <c r="CH158" s="309">
        <f ca="1">IF(CH$1&gt;$C$124,CH$118,MIN(MAX(CH$118,-SUM($D158:CG158,$C158)),0))</f>
        <v>0</v>
      </c>
      <c r="CI158" s="309">
        <f ca="1">IF(CI$1&gt;$C$124,CI$118,MIN(MAX(CI$118,-SUM($D158:CH158,$C158)),0))</f>
        <v>0</v>
      </c>
      <c r="CJ158" s="309">
        <f ca="1">IF(CJ$1&gt;$C$124,CJ$118,MIN(MAX(CJ$118,-SUM($D158:CI158,$C158)),0))</f>
        <v>0</v>
      </c>
      <c r="CK158" s="309">
        <f ca="1">IF(CK$1&gt;$C$124,CK$118,MIN(MAX(CK$118,-SUM($D158:CJ158,$C158)),0))</f>
        <v>0</v>
      </c>
      <c r="CL158" s="309">
        <f ca="1">IF(CL$1&gt;$C$124,CL$118,MIN(MAX(CL$118,-SUM($D158:CK158,$C158)),0))</f>
        <v>0</v>
      </c>
      <c r="CM158" s="309">
        <f ca="1">IF(CM$1&gt;$C$124,CM$118,MIN(MAX(CM$118,-SUM($D158:CL158,$C158)),0))</f>
        <v>0</v>
      </c>
      <c r="CN158" s="309">
        <f ca="1">IF(CN$1&gt;$C$124,CN$118,MIN(MAX(CN$118,-SUM($D158:CM158,$C158)),0))</f>
        <v>0</v>
      </c>
      <c r="CO158" s="309">
        <f ca="1">IF(CO$1&gt;$C$124,CO$118,MIN(MAX(CO$118,-SUM($D158:CN158,$C158)),0))</f>
        <v>-887.23508379999998</v>
      </c>
    </row>
    <row r="159" spans="2:93" hidden="1" outlineLevel="1">
      <c r="B159">
        <v>27</v>
      </c>
      <c r="C159" s="61" cm="1">
        <f t="array" aca="1" ref="C159" ca="1">$C$121-INDEX($D$112:$CO$112,1,$B159-1)</f>
        <v>750.61984899999993</v>
      </c>
      <c r="D159" s="337">
        <v>0</v>
      </c>
      <c r="E159" s="309">
        <f ca="1">IF(E$1&gt;$C$124,E$118,MIN(MAX(E$118,-SUM($D159:D159,$C159)),0))</f>
        <v>0</v>
      </c>
      <c r="F159" s="309">
        <f ca="1">IF(F$1&gt;$C$124,F$118,MIN(MAX(F$118,-SUM($D159:E159,$C159)),0))</f>
        <v>0</v>
      </c>
      <c r="G159" s="309">
        <f ca="1">IF(G$1&gt;$C$124,G$118,MIN(MAX(G$118,-SUM($D159:F159,$C159)),0))</f>
        <v>0</v>
      </c>
      <c r="H159" s="309">
        <f ca="1">IF(H$1&gt;$C$124,H$118,MIN(MAX(H$118,-SUM($D159:G159,$C159)),0))</f>
        <v>0</v>
      </c>
      <c r="I159" s="309">
        <f ca="1">IF(I$1&gt;$C$124,I$118,MIN(MAX(I$118,-SUM($D159:H159,$C159)),0))</f>
        <v>0</v>
      </c>
      <c r="J159" s="309">
        <f ca="1">IF(J$1&gt;$C$124,J$118,MIN(MAX(J$118,-SUM($D159:I159,$C159)),0))</f>
        <v>0</v>
      </c>
      <c r="K159" s="309">
        <f ca="1">IF(K$1&gt;$C$124,K$118,MIN(MAX(K$118,-SUM($D159:J159,$C159)),0))</f>
        <v>0</v>
      </c>
      <c r="L159" s="309">
        <f ca="1">IF(L$1&gt;$C$124,L$118,MIN(MAX(L$118,-SUM($D159:K159,$C159)),0))</f>
        <v>0</v>
      </c>
      <c r="M159" s="309">
        <f ca="1">IF(M$1&gt;$C$124,M$118,MIN(MAX(M$118,-SUM($D159:L159,$C159)),0))</f>
        <v>0</v>
      </c>
      <c r="N159" s="309">
        <f ca="1">IF(N$1&gt;$C$124,N$118,MIN(MAX(N$118,-SUM($D159:M159,$C159)),0))</f>
        <v>0</v>
      </c>
      <c r="O159" s="309">
        <f ca="1">IF(O$1&gt;$C$124,O$118,MIN(MAX(O$118,-SUM($D159:N159,$C159)),0))</f>
        <v>0</v>
      </c>
      <c r="P159" s="309">
        <f ca="1">IF(P$1&gt;$C$124,P$118,MIN(MAX(P$118,-SUM($D159:O159,$C159)),0))</f>
        <v>0</v>
      </c>
      <c r="Q159" s="309">
        <f ca="1">IF(Q$1&gt;$C$124,Q$118,MIN(MAX(Q$118,-SUM($D159:P159,$C159)),0))</f>
        <v>0</v>
      </c>
      <c r="R159" s="309">
        <f ca="1">IF(R$1&gt;$C$124,R$118,MIN(MAX(R$118,-SUM($D159:Q159,$C159)),0))</f>
        <v>0</v>
      </c>
      <c r="S159" s="309">
        <f ca="1">IF(S$1&gt;$C$124,S$118,MIN(MAX(S$118,-SUM($D159:R159,$C159)),0))</f>
        <v>0</v>
      </c>
      <c r="T159" s="309">
        <f ca="1">IF(T$1&gt;$C$124,T$118,MIN(MAX(T$118,-SUM($D159:S159,$C159)),0))</f>
        <v>0</v>
      </c>
      <c r="U159" s="309">
        <f ca="1">IF(U$1&gt;$C$124,U$118,MIN(MAX(U$118,-SUM($D159:T159,$C159)),0))</f>
        <v>0</v>
      </c>
      <c r="V159" s="309">
        <f ca="1">IF(V$1&gt;$C$124,V$118,MIN(MAX(V$118,-SUM($D159:U159,$C159)),0))</f>
        <v>0</v>
      </c>
      <c r="W159" s="309">
        <f ca="1">IF(W$1&gt;$C$124,W$118,MIN(MAX(W$118,-SUM($D159:V159,$C159)),0))</f>
        <v>0</v>
      </c>
      <c r="X159" s="309">
        <f ca="1">IF(X$1&gt;$C$124,X$118,MIN(MAX(X$118,-SUM($D159:W159,$C159)),0))</f>
        <v>0</v>
      </c>
      <c r="Y159" s="309">
        <f ca="1">IF(Y$1&gt;$C$124,Y$118,MIN(MAX(Y$118,-SUM($D159:X159,$C159)),0))</f>
        <v>0</v>
      </c>
      <c r="Z159" s="309">
        <f ca="1">IF(Z$1&gt;$C$124,Z$118,MIN(MAX(Z$118,-SUM($D159:Y159,$C159)),0))</f>
        <v>0</v>
      </c>
      <c r="AA159" s="309">
        <f ca="1">IF(AA$1&gt;$C$124,AA$118,MIN(MAX(AA$118,-SUM($D159:Z159,$C159)),0))</f>
        <v>0</v>
      </c>
      <c r="AB159" s="309">
        <f ca="1">IF(AB$1&gt;$C$124,AB$118,MIN(MAX(AB$118,-SUM($D159:AA159,$C159)),0))</f>
        <v>0</v>
      </c>
      <c r="AC159" s="309">
        <f ca="1">IF(AC$1&gt;$C$124,AC$118,MIN(MAX(AC$118,-SUM($D159:AB159,$C159)),0))</f>
        <v>0</v>
      </c>
      <c r="AD159" s="309">
        <f ca="1">IF(AD$1&gt;$C$124,AD$118,MIN(MAX(AD$118,-SUM($D159:AC159,$C159)),0))</f>
        <v>0</v>
      </c>
      <c r="AE159" s="309">
        <f ca="1">IF(AE$1&gt;$C$124,AE$118,MIN(MAX(AE$118,-SUM($D159:AD159,$C159)),0))</f>
        <v>0</v>
      </c>
      <c r="AF159" s="309">
        <f ca="1">IF(AF$1&gt;$C$124,AF$118,MIN(MAX(AF$118,-SUM($D159:AE159,$C159)),0))</f>
        <v>0</v>
      </c>
      <c r="AG159" s="309">
        <f ca="1">IF(AG$1&gt;$C$124,AG$118,MIN(MAX(AG$118,-SUM($D159:AF159,$C159)),0))</f>
        <v>0</v>
      </c>
      <c r="AH159" s="309">
        <f ca="1">IF(AH$1&gt;$C$124,AH$118,MIN(MAX(AH$118,-SUM($D159:AG159,$C159)),0))</f>
        <v>0</v>
      </c>
      <c r="AI159" s="309">
        <f ca="1">IF(AI$1&gt;$C$124,AI$118,MIN(MAX(AI$118,-SUM($D159:AH159,$C159)),0))</f>
        <v>0</v>
      </c>
      <c r="AJ159" s="309">
        <f ca="1">IF(AJ$1&gt;$C$124,AJ$118,MIN(MAX(AJ$118,-SUM($D159:AI159,$C159)),0))</f>
        <v>0</v>
      </c>
      <c r="AK159" s="309">
        <f ca="1">IF(AK$1&gt;$C$124,AK$118,MIN(MAX(AK$118,-SUM($D159:AJ159,$C159)),0))</f>
        <v>0</v>
      </c>
      <c r="AL159" s="309">
        <f ca="1">IF(AL$1&gt;$C$124,AL$118,MIN(MAX(AL$118,-SUM($D159:AK159,$C159)),0))</f>
        <v>0</v>
      </c>
      <c r="AM159" s="309">
        <f ca="1">IF(AM$1&gt;$C$124,AM$118,MIN(MAX(AM$118,-SUM($D159:AL159,$C159)),0))</f>
        <v>0</v>
      </c>
      <c r="AN159" s="309">
        <f ca="1">IF(AN$1&gt;$C$124,AN$118,MIN(MAX(AN$118,-SUM($D159:AM159,$C159)),0))</f>
        <v>0</v>
      </c>
      <c r="AO159" s="309">
        <f ca="1">IF(AO$1&gt;$C$124,AO$118,MIN(MAX(AO$118,-SUM($D159:AN159,$C159)),0))</f>
        <v>0</v>
      </c>
      <c r="AP159" s="309">
        <f ca="1">IF(AP$1&gt;$C$124,AP$118,MIN(MAX(AP$118,-SUM($D159:AO159,$C159)),0))</f>
        <v>0</v>
      </c>
      <c r="AQ159" s="309">
        <f ca="1">IF(AQ$1&gt;$C$124,AQ$118,MIN(MAX(AQ$118,-SUM($D159:AP159,$C159)),0))</f>
        <v>0</v>
      </c>
      <c r="AR159" s="309">
        <f ca="1">IF(AR$1&gt;$C$124,AR$118,MIN(MAX(AR$118,-SUM($D159:AQ159,$C159)),0))</f>
        <v>0</v>
      </c>
      <c r="AS159" s="309">
        <f ca="1">IF(AS$1&gt;$C$124,AS$118,MIN(MAX(AS$118,-SUM($D159:AR159,$C159)),0))</f>
        <v>0</v>
      </c>
      <c r="AT159" s="309">
        <f ca="1">IF(AT$1&gt;$C$124,AT$118,MIN(MAX(AT$118,-SUM($D159:AS159,$C159)),0))</f>
        <v>0</v>
      </c>
      <c r="AU159" s="309">
        <f ca="1">IF(AU$1&gt;$C$124,AU$118,MIN(MAX(AU$118,-SUM($D159:AT159,$C159)),0))</f>
        <v>0</v>
      </c>
      <c r="AV159" s="309">
        <f ca="1">IF(AV$1&gt;$C$124,AV$118,MIN(MAX(AV$118,-SUM($D159:AU159,$C159)),0))</f>
        <v>-750.61984899999993</v>
      </c>
      <c r="AW159" s="309">
        <f ca="1">IF(AW$1&gt;$C$124,AW$118,MIN(MAX(AW$118,-SUM($D159:AV159,$C159)),0))</f>
        <v>0</v>
      </c>
      <c r="AX159" s="309">
        <f ca="1">IF(AX$1&gt;$C$124,AX$118,MIN(MAX(AX$118,-SUM($D159:AW159,$C159)),0))</f>
        <v>0</v>
      </c>
      <c r="AY159" s="309">
        <f ca="1">IF(AY$1&gt;$C$124,AY$118,MIN(MAX(AY$118,-SUM($D159:AX159,$C159)),0))</f>
        <v>0</v>
      </c>
      <c r="AZ159" s="309">
        <f ca="1">IF(AZ$1&gt;$C$124,AZ$118,MIN(MAX(AZ$118,-SUM($D159:AY159,$C159)),0))</f>
        <v>0</v>
      </c>
      <c r="BA159" s="309">
        <f ca="1">IF(BA$1&gt;$C$124,BA$118,MIN(MAX(BA$118,-SUM($D159:AZ159,$C159)),0))</f>
        <v>0</v>
      </c>
      <c r="BB159" s="309">
        <f ca="1">IF(BB$1&gt;$C$124,BB$118,MIN(MAX(BB$118,-SUM($D159:BA159,$C159)),0))</f>
        <v>0</v>
      </c>
      <c r="BC159" s="309">
        <f ca="1">IF(BC$1&gt;$C$124,BC$118,MIN(MAX(BC$118,-SUM($D159:BB159,$C159)),0))</f>
        <v>0</v>
      </c>
      <c r="BD159" s="309">
        <f ca="1">IF(BD$1&gt;$C$124,BD$118,MIN(MAX(BD$118,-SUM($D159:BC159,$C159)),0))</f>
        <v>0</v>
      </c>
      <c r="BE159" s="309">
        <f ca="1">IF(BE$1&gt;$C$124,BE$118,MIN(MAX(BE$118,-SUM($D159:BD159,$C159)),0))</f>
        <v>0</v>
      </c>
      <c r="BF159" s="309">
        <f ca="1">IF(BF$1&gt;$C$124,BF$118,MIN(MAX(BF$118,-SUM($D159:BE159,$C159)),0))</f>
        <v>0</v>
      </c>
      <c r="BG159" s="309">
        <f ca="1">IF(BG$1&gt;$C$124,BG$118,MIN(MAX(BG$118,-SUM($D159:BF159,$C159)),0))</f>
        <v>0</v>
      </c>
      <c r="BH159" s="309">
        <f ca="1">IF(BH$1&gt;$C$124,BH$118,MIN(MAX(BH$118,-SUM($D159:BG159,$C159)),0))</f>
        <v>0</v>
      </c>
      <c r="BI159" s="309">
        <f ca="1">IF(BI$1&gt;$C$124,BI$118,MIN(MAX(BI$118,-SUM($D159:BH159,$C159)),0))</f>
        <v>0</v>
      </c>
      <c r="BJ159" s="309">
        <f ca="1">IF(BJ$1&gt;$C$124,BJ$118,MIN(MAX(BJ$118,-SUM($D159:BI159,$C159)),0))</f>
        <v>0</v>
      </c>
      <c r="BK159" s="309">
        <f ca="1">IF(BK$1&gt;$C$124,BK$118,MIN(MAX(BK$118,-SUM($D159:BJ159,$C159)),0))</f>
        <v>0</v>
      </c>
      <c r="BL159" s="309">
        <f ca="1">IF(BL$1&gt;$C$124,BL$118,MIN(MAX(BL$118,-SUM($D159:BK159,$C159)),0))</f>
        <v>0</v>
      </c>
      <c r="BM159" s="309">
        <f ca="1">IF(BM$1&gt;$C$124,BM$118,MIN(MAX(BM$118,-SUM($D159:BL159,$C159)),0))</f>
        <v>0</v>
      </c>
      <c r="BN159" s="309">
        <f ca="1">IF(BN$1&gt;$C$124,BN$118,MIN(MAX(BN$118,-SUM($D159:BM159,$C159)),0))</f>
        <v>0</v>
      </c>
      <c r="BO159" s="309">
        <f ca="1">IF(BO$1&gt;$C$124,BO$118,MIN(MAX(BO$118,-SUM($D159:BN159,$C159)),0))</f>
        <v>0</v>
      </c>
      <c r="BP159" s="309">
        <f ca="1">IF(BP$1&gt;$C$124,BP$118,MIN(MAX(BP$118,-SUM($D159:BO159,$C159)),0))</f>
        <v>0</v>
      </c>
      <c r="BQ159" s="309">
        <f ca="1">IF(BQ$1&gt;$C$124,BQ$118,MIN(MAX(BQ$118,-SUM($D159:BP159,$C159)),0))</f>
        <v>0</v>
      </c>
      <c r="BR159" s="309">
        <f ca="1">IF(BR$1&gt;$C$124,BR$118,MIN(MAX(BR$118,-SUM($D159:BQ159,$C159)),0))</f>
        <v>0</v>
      </c>
      <c r="BS159" s="309">
        <f ca="1">IF(BS$1&gt;$C$124,BS$118,MIN(MAX(BS$118,-SUM($D159:BR159,$C159)),0))</f>
        <v>0</v>
      </c>
      <c r="BT159" s="309">
        <f ca="1">IF(BT$1&gt;$C$124,BT$118,MIN(MAX(BT$118,-SUM($D159:BS159,$C159)),0))</f>
        <v>0</v>
      </c>
      <c r="BU159" s="309">
        <f ca="1">IF(BU$1&gt;$C$124,BU$118,MIN(MAX(BU$118,-SUM($D159:BT159,$C159)),0))</f>
        <v>0</v>
      </c>
      <c r="BV159" s="309">
        <f ca="1">IF(BV$1&gt;$C$124,BV$118,MIN(MAX(BV$118,-SUM($D159:BU159,$C159)),0))</f>
        <v>0</v>
      </c>
      <c r="BW159" s="309">
        <f ca="1">IF(BW$1&gt;$C$124,BW$118,MIN(MAX(BW$118,-SUM($D159:BV159,$C159)),0))</f>
        <v>0</v>
      </c>
      <c r="BX159" s="309">
        <f ca="1">IF(BX$1&gt;$C$124,BX$118,MIN(MAX(BX$118,-SUM($D159:BW159,$C159)),0))</f>
        <v>0</v>
      </c>
      <c r="BY159" s="309">
        <f ca="1">IF(BY$1&gt;$C$124,BY$118,MIN(MAX(BY$118,-SUM($D159:BX159,$C159)),0))</f>
        <v>0</v>
      </c>
      <c r="BZ159" s="309">
        <f ca="1">IF(BZ$1&gt;$C$124,BZ$118,MIN(MAX(BZ$118,-SUM($D159:BY159,$C159)),0))</f>
        <v>0</v>
      </c>
      <c r="CA159" s="309">
        <f ca="1">IF(CA$1&gt;$C$124,CA$118,MIN(MAX(CA$118,-SUM($D159:BZ159,$C159)),0))</f>
        <v>0</v>
      </c>
      <c r="CB159" s="309">
        <f ca="1">IF(CB$1&gt;$C$124,CB$118,MIN(MAX(CB$118,-SUM($D159:CA159,$C159)),0))</f>
        <v>0</v>
      </c>
      <c r="CC159" s="309">
        <f ca="1">IF(CC$1&gt;$C$124,CC$118,MIN(MAX(CC$118,-SUM($D159:CB159,$C159)),0))</f>
        <v>0</v>
      </c>
      <c r="CD159" s="309">
        <f ca="1">IF(CD$1&gt;$C$124,CD$118,MIN(MAX(CD$118,-SUM($D159:CC159,$C159)),0))</f>
        <v>0</v>
      </c>
      <c r="CE159" s="309">
        <f ca="1">IF(CE$1&gt;$C$124,CE$118,MIN(MAX(CE$118,-SUM($D159:CD159,$C159)),0))</f>
        <v>0</v>
      </c>
      <c r="CF159" s="309">
        <f ca="1">IF(CF$1&gt;$C$124,CF$118,MIN(MAX(CF$118,-SUM($D159:CE159,$C159)),0))</f>
        <v>0</v>
      </c>
      <c r="CG159" s="309">
        <f ca="1">IF(CG$1&gt;$C$124,CG$118,MIN(MAX(CG$118,-SUM($D159:CF159,$C159)),0))</f>
        <v>0</v>
      </c>
      <c r="CH159" s="309">
        <f ca="1">IF(CH$1&gt;$C$124,CH$118,MIN(MAX(CH$118,-SUM($D159:CG159,$C159)),0))</f>
        <v>0</v>
      </c>
      <c r="CI159" s="309">
        <f ca="1">IF(CI$1&gt;$C$124,CI$118,MIN(MAX(CI$118,-SUM($D159:CH159,$C159)),0))</f>
        <v>0</v>
      </c>
      <c r="CJ159" s="309">
        <f ca="1">IF(CJ$1&gt;$C$124,CJ$118,MIN(MAX(CJ$118,-SUM($D159:CI159,$C159)),0))</f>
        <v>0</v>
      </c>
      <c r="CK159" s="309">
        <f ca="1">IF(CK$1&gt;$C$124,CK$118,MIN(MAX(CK$118,-SUM($D159:CJ159,$C159)),0))</f>
        <v>0</v>
      </c>
      <c r="CL159" s="309">
        <f ca="1">IF(CL$1&gt;$C$124,CL$118,MIN(MAX(CL$118,-SUM($D159:CK159,$C159)),0))</f>
        <v>0</v>
      </c>
      <c r="CM159" s="309">
        <f ca="1">IF(CM$1&gt;$C$124,CM$118,MIN(MAX(CM$118,-SUM($D159:CL159,$C159)),0))</f>
        <v>0</v>
      </c>
      <c r="CN159" s="309">
        <f ca="1">IF(CN$1&gt;$C$124,CN$118,MIN(MAX(CN$118,-SUM($D159:CM159,$C159)),0))</f>
        <v>0</v>
      </c>
      <c r="CO159" s="309">
        <f ca="1">IF(CO$1&gt;$C$124,CO$118,MIN(MAX(CO$118,-SUM($D159:CN159,$C159)),0))</f>
        <v>-887.23508379999998</v>
      </c>
    </row>
    <row r="160" spans="2:93" hidden="1" outlineLevel="1">
      <c r="B160">
        <v>28</v>
      </c>
      <c r="C160" s="61" cm="1">
        <f t="array" aca="1" ref="C160" ca="1">$C$121-INDEX($D$112:$CO$112,1,$B160-1)</f>
        <v>705.13253999999995</v>
      </c>
      <c r="D160" s="337">
        <v>0</v>
      </c>
      <c r="E160" s="309">
        <f ca="1">IF(E$1&gt;$C$124,E$118,MIN(MAX(E$118,-SUM($D160:D160,$C160)),0))</f>
        <v>0</v>
      </c>
      <c r="F160" s="309">
        <f ca="1">IF(F$1&gt;$C$124,F$118,MIN(MAX(F$118,-SUM($D160:E160,$C160)),0))</f>
        <v>0</v>
      </c>
      <c r="G160" s="309">
        <f ca="1">IF(G$1&gt;$C$124,G$118,MIN(MAX(G$118,-SUM($D160:F160,$C160)),0))</f>
        <v>0</v>
      </c>
      <c r="H160" s="309">
        <f ca="1">IF(H$1&gt;$C$124,H$118,MIN(MAX(H$118,-SUM($D160:G160,$C160)),0))</f>
        <v>0</v>
      </c>
      <c r="I160" s="309">
        <f ca="1">IF(I$1&gt;$C$124,I$118,MIN(MAX(I$118,-SUM($D160:H160,$C160)),0))</f>
        <v>0</v>
      </c>
      <c r="J160" s="309">
        <f ca="1">IF(J$1&gt;$C$124,J$118,MIN(MAX(J$118,-SUM($D160:I160,$C160)),0))</f>
        <v>0</v>
      </c>
      <c r="K160" s="309">
        <f ca="1">IF(K$1&gt;$C$124,K$118,MIN(MAX(K$118,-SUM($D160:J160,$C160)),0))</f>
        <v>0</v>
      </c>
      <c r="L160" s="309">
        <f ca="1">IF(L$1&gt;$C$124,L$118,MIN(MAX(L$118,-SUM($D160:K160,$C160)),0))</f>
        <v>0</v>
      </c>
      <c r="M160" s="309">
        <f ca="1">IF(M$1&gt;$C$124,M$118,MIN(MAX(M$118,-SUM($D160:L160,$C160)),0))</f>
        <v>0</v>
      </c>
      <c r="N160" s="309">
        <f ca="1">IF(N$1&gt;$C$124,N$118,MIN(MAX(N$118,-SUM($D160:M160,$C160)),0))</f>
        <v>0</v>
      </c>
      <c r="O160" s="309">
        <f ca="1">IF(O$1&gt;$C$124,O$118,MIN(MAX(O$118,-SUM($D160:N160,$C160)),0))</f>
        <v>0</v>
      </c>
      <c r="P160" s="309">
        <f ca="1">IF(P$1&gt;$C$124,P$118,MIN(MAX(P$118,-SUM($D160:O160,$C160)),0))</f>
        <v>0</v>
      </c>
      <c r="Q160" s="309">
        <f ca="1">IF(Q$1&gt;$C$124,Q$118,MIN(MAX(Q$118,-SUM($D160:P160,$C160)),0))</f>
        <v>0</v>
      </c>
      <c r="R160" s="309">
        <f ca="1">IF(R$1&gt;$C$124,R$118,MIN(MAX(R$118,-SUM($D160:Q160,$C160)),0))</f>
        <v>0</v>
      </c>
      <c r="S160" s="309">
        <f ca="1">IF(S$1&gt;$C$124,S$118,MIN(MAX(S$118,-SUM($D160:R160,$C160)),0))</f>
        <v>0</v>
      </c>
      <c r="T160" s="309">
        <f ca="1">IF(T$1&gt;$C$124,T$118,MIN(MAX(T$118,-SUM($D160:S160,$C160)),0))</f>
        <v>0</v>
      </c>
      <c r="U160" s="309">
        <f ca="1">IF(U$1&gt;$C$124,U$118,MIN(MAX(U$118,-SUM($D160:T160,$C160)),0))</f>
        <v>0</v>
      </c>
      <c r="V160" s="309">
        <f ca="1">IF(V$1&gt;$C$124,V$118,MIN(MAX(V$118,-SUM($D160:U160,$C160)),0))</f>
        <v>0</v>
      </c>
      <c r="W160" s="309">
        <f ca="1">IF(W$1&gt;$C$124,W$118,MIN(MAX(W$118,-SUM($D160:V160,$C160)),0))</f>
        <v>0</v>
      </c>
      <c r="X160" s="309">
        <f ca="1">IF(X$1&gt;$C$124,X$118,MIN(MAX(X$118,-SUM($D160:W160,$C160)),0))</f>
        <v>0</v>
      </c>
      <c r="Y160" s="309">
        <f ca="1">IF(Y$1&gt;$C$124,Y$118,MIN(MAX(Y$118,-SUM($D160:X160,$C160)),0))</f>
        <v>0</v>
      </c>
      <c r="Z160" s="309">
        <f ca="1">IF(Z$1&gt;$C$124,Z$118,MIN(MAX(Z$118,-SUM($D160:Y160,$C160)),0))</f>
        <v>0</v>
      </c>
      <c r="AA160" s="309">
        <f ca="1">IF(AA$1&gt;$C$124,AA$118,MIN(MAX(AA$118,-SUM($D160:Z160,$C160)),0))</f>
        <v>0</v>
      </c>
      <c r="AB160" s="309">
        <f ca="1">IF(AB$1&gt;$C$124,AB$118,MIN(MAX(AB$118,-SUM($D160:AA160,$C160)),0))</f>
        <v>0</v>
      </c>
      <c r="AC160" s="309">
        <f ca="1">IF(AC$1&gt;$C$124,AC$118,MIN(MAX(AC$118,-SUM($D160:AB160,$C160)),0))</f>
        <v>0</v>
      </c>
      <c r="AD160" s="309">
        <f ca="1">IF(AD$1&gt;$C$124,AD$118,MIN(MAX(AD$118,-SUM($D160:AC160,$C160)),0))</f>
        <v>0</v>
      </c>
      <c r="AE160" s="309">
        <f ca="1">IF(AE$1&gt;$C$124,AE$118,MIN(MAX(AE$118,-SUM($D160:AD160,$C160)),0))</f>
        <v>0</v>
      </c>
      <c r="AF160" s="309">
        <f ca="1">IF(AF$1&gt;$C$124,AF$118,MIN(MAX(AF$118,-SUM($D160:AE160,$C160)),0))</f>
        <v>0</v>
      </c>
      <c r="AG160" s="309">
        <f ca="1">IF(AG$1&gt;$C$124,AG$118,MIN(MAX(AG$118,-SUM($D160:AF160,$C160)),0))</f>
        <v>0</v>
      </c>
      <c r="AH160" s="309">
        <f ca="1">IF(AH$1&gt;$C$124,AH$118,MIN(MAX(AH$118,-SUM($D160:AG160,$C160)),0))</f>
        <v>0</v>
      </c>
      <c r="AI160" s="309">
        <f ca="1">IF(AI$1&gt;$C$124,AI$118,MIN(MAX(AI$118,-SUM($D160:AH160,$C160)),0))</f>
        <v>0</v>
      </c>
      <c r="AJ160" s="309">
        <f ca="1">IF(AJ$1&gt;$C$124,AJ$118,MIN(MAX(AJ$118,-SUM($D160:AI160,$C160)),0))</f>
        <v>0</v>
      </c>
      <c r="AK160" s="309">
        <f ca="1">IF(AK$1&gt;$C$124,AK$118,MIN(MAX(AK$118,-SUM($D160:AJ160,$C160)),0))</f>
        <v>0</v>
      </c>
      <c r="AL160" s="309">
        <f ca="1">IF(AL$1&gt;$C$124,AL$118,MIN(MAX(AL$118,-SUM($D160:AK160,$C160)),0))</f>
        <v>0</v>
      </c>
      <c r="AM160" s="309">
        <f ca="1">IF(AM$1&gt;$C$124,AM$118,MIN(MAX(AM$118,-SUM($D160:AL160,$C160)),0))</f>
        <v>0</v>
      </c>
      <c r="AN160" s="309">
        <f ca="1">IF(AN$1&gt;$C$124,AN$118,MIN(MAX(AN$118,-SUM($D160:AM160,$C160)),0))</f>
        <v>0</v>
      </c>
      <c r="AO160" s="309">
        <f ca="1">IF(AO$1&gt;$C$124,AO$118,MIN(MAX(AO$118,-SUM($D160:AN160,$C160)),0))</f>
        <v>0</v>
      </c>
      <c r="AP160" s="309">
        <f ca="1">IF(AP$1&gt;$C$124,AP$118,MIN(MAX(AP$118,-SUM($D160:AO160,$C160)),0))</f>
        <v>0</v>
      </c>
      <c r="AQ160" s="309">
        <f ca="1">IF(AQ$1&gt;$C$124,AQ$118,MIN(MAX(AQ$118,-SUM($D160:AP160,$C160)),0))</f>
        <v>0</v>
      </c>
      <c r="AR160" s="309">
        <f ca="1">IF(AR$1&gt;$C$124,AR$118,MIN(MAX(AR$118,-SUM($D160:AQ160,$C160)),0))</f>
        <v>0</v>
      </c>
      <c r="AS160" s="309">
        <f ca="1">IF(AS$1&gt;$C$124,AS$118,MIN(MAX(AS$118,-SUM($D160:AR160,$C160)),0))</f>
        <v>0</v>
      </c>
      <c r="AT160" s="309">
        <f ca="1">IF(AT$1&gt;$C$124,AT$118,MIN(MAX(AT$118,-SUM($D160:AS160,$C160)),0))</f>
        <v>0</v>
      </c>
      <c r="AU160" s="309">
        <f ca="1">IF(AU$1&gt;$C$124,AU$118,MIN(MAX(AU$118,-SUM($D160:AT160,$C160)),0))</f>
        <v>0</v>
      </c>
      <c r="AV160" s="309">
        <f ca="1">IF(AV$1&gt;$C$124,AV$118,MIN(MAX(AV$118,-SUM($D160:AU160,$C160)),0))</f>
        <v>-705.13253999999995</v>
      </c>
      <c r="AW160" s="309">
        <f ca="1">IF(AW$1&gt;$C$124,AW$118,MIN(MAX(AW$118,-SUM($D160:AV160,$C160)),0))</f>
        <v>0</v>
      </c>
      <c r="AX160" s="309">
        <f ca="1">IF(AX$1&gt;$C$124,AX$118,MIN(MAX(AX$118,-SUM($D160:AW160,$C160)),0))</f>
        <v>0</v>
      </c>
      <c r="AY160" s="309">
        <f ca="1">IF(AY$1&gt;$C$124,AY$118,MIN(MAX(AY$118,-SUM($D160:AX160,$C160)),0))</f>
        <v>0</v>
      </c>
      <c r="AZ160" s="309">
        <f ca="1">IF(AZ$1&gt;$C$124,AZ$118,MIN(MAX(AZ$118,-SUM($D160:AY160,$C160)),0))</f>
        <v>0</v>
      </c>
      <c r="BA160" s="309">
        <f ca="1">IF(BA$1&gt;$C$124,BA$118,MIN(MAX(BA$118,-SUM($D160:AZ160,$C160)),0))</f>
        <v>0</v>
      </c>
      <c r="BB160" s="309">
        <f ca="1">IF(BB$1&gt;$C$124,BB$118,MIN(MAX(BB$118,-SUM($D160:BA160,$C160)),0))</f>
        <v>0</v>
      </c>
      <c r="BC160" s="309">
        <f ca="1">IF(BC$1&gt;$C$124,BC$118,MIN(MAX(BC$118,-SUM($D160:BB160,$C160)),0))</f>
        <v>0</v>
      </c>
      <c r="BD160" s="309">
        <f ca="1">IF(BD$1&gt;$C$124,BD$118,MIN(MAX(BD$118,-SUM($D160:BC160,$C160)),0))</f>
        <v>0</v>
      </c>
      <c r="BE160" s="309">
        <f ca="1">IF(BE$1&gt;$C$124,BE$118,MIN(MAX(BE$118,-SUM($D160:BD160,$C160)),0))</f>
        <v>0</v>
      </c>
      <c r="BF160" s="309">
        <f ca="1">IF(BF$1&gt;$C$124,BF$118,MIN(MAX(BF$118,-SUM($D160:BE160,$C160)),0))</f>
        <v>0</v>
      </c>
      <c r="BG160" s="309">
        <f ca="1">IF(BG$1&gt;$C$124,BG$118,MIN(MAX(BG$118,-SUM($D160:BF160,$C160)),0))</f>
        <v>0</v>
      </c>
      <c r="BH160" s="309">
        <f ca="1">IF(BH$1&gt;$C$124,BH$118,MIN(MAX(BH$118,-SUM($D160:BG160,$C160)),0))</f>
        <v>0</v>
      </c>
      <c r="BI160" s="309">
        <f ca="1">IF(BI$1&gt;$C$124,BI$118,MIN(MAX(BI$118,-SUM($D160:BH160,$C160)),0))</f>
        <v>0</v>
      </c>
      <c r="BJ160" s="309">
        <f ca="1">IF(BJ$1&gt;$C$124,BJ$118,MIN(MAX(BJ$118,-SUM($D160:BI160,$C160)),0))</f>
        <v>0</v>
      </c>
      <c r="BK160" s="309">
        <f ca="1">IF(BK$1&gt;$C$124,BK$118,MIN(MAX(BK$118,-SUM($D160:BJ160,$C160)),0))</f>
        <v>0</v>
      </c>
      <c r="BL160" s="309">
        <f ca="1">IF(BL$1&gt;$C$124,BL$118,MIN(MAX(BL$118,-SUM($D160:BK160,$C160)),0))</f>
        <v>0</v>
      </c>
      <c r="BM160" s="309">
        <f ca="1">IF(BM$1&gt;$C$124,BM$118,MIN(MAX(BM$118,-SUM($D160:BL160,$C160)),0))</f>
        <v>0</v>
      </c>
      <c r="BN160" s="309">
        <f ca="1">IF(BN$1&gt;$C$124,BN$118,MIN(MAX(BN$118,-SUM($D160:BM160,$C160)),0))</f>
        <v>0</v>
      </c>
      <c r="BO160" s="309">
        <f ca="1">IF(BO$1&gt;$C$124,BO$118,MIN(MAX(BO$118,-SUM($D160:BN160,$C160)),0))</f>
        <v>0</v>
      </c>
      <c r="BP160" s="309">
        <f ca="1">IF(BP$1&gt;$C$124,BP$118,MIN(MAX(BP$118,-SUM($D160:BO160,$C160)),0))</f>
        <v>0</v>
      </c>
      <c r="BQ160" s="309">
        <f ca="1">IF(BQ$1&gt;$C$124,BQ$118,MIN(MAX(BQ$118,-SUM($D160:BP160,$C160)),0))</f>
        <v>0</v>
      </c>
      <c r="BR160" s="309">
        <f ca="1">IF(BR$1&gt;$C$124,BR$118,MIN(MAX(BR$118,-SUM($D160:BQ160,$C160)),0))</f>
        <v>0</v>
      </c>
      <c r="BS160" s="309">
        <f ca="1">IF(BS$1&gt;$C$124,BS$118,MIN(MAX(BS$118,-SUM($D160:BR160,$C160)),0))</f>
        <v>0</v>
      </c>
      <c r="BT160" s="309">
        <f ca="1">IF(BT$1&gt;$C$124,BT$118,MIN(MAX(BT$118,-SUM($D160:BS160,$C160)),0))</f>
        <v>0</v>
      </c>
      <c r="BU160" s="309">
        <f ca="1">IF(BU$1&gt;$C$124,BU$118,MIN(MAX(BU$118,-SUM($D160:BT160,$C160)),0))</f>
        <v>0</v>
      </c>
      <c r="BV160" s="309">
        <f ca="1">IF(BV$1&gt;$C$124,BV$118,MIN(MAX(BV$118,-SUM($D160:BU160,$C160)),0))</f>
        <v>0</v>
      </c>
      <c r="BW160" s="309">
        <f ca="1">IF(BW$1&gt;$C$124,BW$118,MIN(MAX(BW$118,-SUM($D160:BV160,$C160)),0))</f>
        <v>0</v>
      </c>
      <c r="BX160" s="309">
        <f ca="1">IF(BX$1&gt;$C$124,BX$118,MIN(MAX(BX$118,-SUM($D160:BW160,$C160)),0))</f>
        <v>0</v>
      </c>
      <c r="BY160" s="309">
        <f ca="1">IF(BY$1&gt;$C$124,BY$118,MIN(MAX(BY$118,-SUM($D160:BX160,$C160)),0))</f>
        <v>0</v>
      </c>
      <c r="BZ160" s="309">
        <f ca="1">IF(BZ$1&gt;$C$124,BZ$118,MIN(MAX(BZ$118,-SUM($D160:BY160,$C160)),0))</f>
        <v>0</v>
      </c>
      <c r="CA160" s="309">
        <f ca="1">IF(CA$1&gt;$C$124,CA$118,MIN(MAX(CA$118,-SUM($D160:BZ160,$C160)),0))</f>
        <v>0</v>
      </c>
      <c r="CB160" s="309">
        <f ca="1">IF(CB$1&gt;$C$124,CB$118,MIN(MAX(CB$118,-SUM($D160:CA160,$C160)),0))</f>
        <v>0</v>
      </c>
      <c r="CC160" s="309">
        <f ca="1">IF(CC$1&gt;$C$124,CC$118,MIN(MAX(CC$118,-SUM($D160:CB160,$C160)),0))</f>
        <v>0</v>
      </c>
      <c r="CD160" s="309">
        <f ca="1">IF(CD$1&gt;$C$124,CD$118,MIN(MAX(CD$118,-SUM($D160:CC160,$C160)),0))</f>
        <v>0</v>
      </c>
      <c r="CE160" s="309">
        <f ca="1">IF(CE$1&gt;$C$124,CE$118,MIN(MAX(CE$118,-SUM($D160:CD160,$C160)),0))</f>
        <v>0</v>
      </c>
      <c r="CF160" s="309">
        <f ca="1">IF(CF$1&gt;$C$124,CF$118,MIN(MAX(CF$118,-SUM($D160:CE160,$C160)),0))</f>
        <v>0</v>
      </c>
      <c r="CG160" s="309">
        <f ca="1">IF(CG$1&gt;$C$124,CG$118,MIN(MAX(CG$118,-SUM($D160:CF160,$C160)),0))</f>
        <v>0</v>
      </c>
      <c r="CH160" s="309">
        <f ca="1">IF(CH$1&gt;$C$124,CH$118,MIN(MAX(CH$118,-SUM($D160:CG160,$C160)),0))</f>
        <v>0</v>
      </c>
      <c r="CI160" s="309">
        <f ca="1">IF(CI$1&gt;$C$124,CI$118,MIN(MAX(CI$118,-SUM($D160:CH160,$C160)),0))</f>
        <v>0</v>
      </c>
      <c r="CJ160" s="309">
        <f ca="1">IF(CJ$1&gt;$C$124,CJ$118,MIN(MAX(CJ$118,-SUM($D160:CI160,$C160)),0))</f>
        <v>0</v>
      </c>
      <c r="CK160" s="309">
        <f ca="1">IF(CK$1&gt;$C$124,CK$118,MIN(MAX(CK$118,-SUM($D160:CJ160,$C160)),0))</f>
        <v>0</v>
      </c>
      <c r="CL160" s="309">
        <f ca="1">IF(CL$1&gt;$C$124,CL$118,MIN(MAX(CL$118,-SUM($D160:CK160,$C160)),0))</f>
        <v>0</v>
      </c>
      <c r="CM160" s="309">
        <f ca="1">IF(CM$1&gt;$C$124,CM$118,MIN(MAX(CM$118,-SUM($D160:CL160,$C160)),0))</f>
        <v>0</v>
      </c>
      <c r="CN160" s="309">
        <f ca="1">IF(CN$1&gt;$C$124,CN$118,MIN(MAX(CN$118,-SUM($D160:CM160,$C160)),0))</f>
        <v>0</v>
      </c>
      <c r="CO160" s="309">
        <f ca="1">IF(CO$1&gt;$C$124,CO$118,MIN(MAX(CO$118,-SUM($D160:CN160,$C160)),0))</f>
        <v>-887.23508379999998</v>
      </c>
    </row>
    <row r="161" spans="1:103" hidden="1" outlineLevel="1">
      <c r="B161">
        <v>29</v>
      </c>
      <c r="C161" s="61" cm="1">
        <f t="array" aca="1" ref="C161" ca="1">$C$121-INDEX($D$112:$CO$112,1,$B161-1)</f>
        <v>659.27859699999999</v>
      </c>
      <c r="D161" s="337">
        <v>0</v>
      </c>
      <c r="E161" s="309">
        <f ca="1">IF(E$1&gt;$C$124,E$118,MIN(MAX(E$118,-SUM($D161:D161,$C161)),0))</f>
        <v>0</v>
      </c>
      <c r="F161" s="309">
        <f ca="1">IF(F$1&gt;$C$124,F$118,MIN(MAX(F$118,-SUM($D161:E161,$C161)),0))</f>
        <v>0</v>
      </c>
      <c r="G161" s="309">
        <f ca="1">IF(G$1&gt;$C$124,G$118,MIN(MAX(G$118,-SUM($D161:F161,$C161)),0))</f>
        <v>0</v>
      </c>
      <c r="H161" s="309">
        <f ca="1">IF(H$1&gt;$C$124,H$118,MIN(MAX(H$118,-SUM($D161:G161,$C161)),0))</f>
        <v>0</v>
      </c>
      <c r="I161" s="309">
        <f ca="1">IF(I$1&gt;$C$124,I$118,MIN(MAX(I$118,-SUM($D161:H161,$C161)),0))</f>
        <v>0</v>
      </c>
      <c r="J161" s="309">
        <f ca="1">IF(J$1&gt;$C$124,J$118,MIN(MAX(J$118,-SUM($D161:I161,$C161)),0))</f>
        <v>0</v>
      </c>
      <c r="K161" s="309">
        <f ca="1">IF(K$1&gt;$C$124,K$118,MIN(MAX(K$118,-SUM($D161:J161,$C161)),0))</f>
        <v>0</v>
      </c>
      <c r="L161" s="309">
        <f ca="1">IF(L$1&gt;$C$124,L$118,MIN(MAX(L$118,-SUM($D161:K161,$C161)),0))</f>
        <v>0</v>
      </c>
      <c r="M161" s="309">
        <f ca="1">IF(M$1&gt;$C$124,M$118,MIN(MAX(M$118,-SUM($D161:L161,$C161)),0))</f>
        <v>0</v>
      </c>
      <c r="N161" s="309">
        <f ca="1">IF(N$1&gt;$C$124,N$118,MIN(MAX(N$118,-SUM($D161:M161,$C161)),0))</f>
        <v>0</v>
      </c>
      <c r="O161" s="309">
        <f ca="1">IF(O$1&gt;$C$124,O$118,MIN(MAX(O$118,-SUM($D161:N161,$C161)),0))</f>
        <v>0</v>
      </c>
      <c r="P161" s="309">
        <f ca="1">IF(P$1&gt;$C$124,P$118,MIN(MAX(P$118,-SUM($D161:O161,$C161)),0))</f>
        <v>0</v>
      </c>
      <c r="Q161" s="309">
        <f ca="1">IF(Q$1&gt;$C$124,Q$118,MIN(MAX(Q$118,-SUM($D161:P161,$C161)),0))</f>
        <v>0</v>
      </c>
      <c r="R161" s="309">
        <f ca="1">IF(R$1&gt;$C$124,R$118,MIN(MAX(R$118,-SUM($D161:Q161,$C161)),0))</f>
        <v>0</v>
      </c>
      <c r="S161" s="309">
        <f ca="1">IF(S$1&gt;$C$124,S$118,MIN(MAX(S$118,-SUM($D161:R161,$C161)),0))</f>
        <v>0</v>
      </c>
      <c r="T161" s="309">
        <f ca="1">IF(T$1&gt;$C$124,T$118,MIN(MAX(T$118,-SUM($D161:S161,$C161)),0))</f>
        <v>0</v>
      </c>
      <c r="U161" s="309">
        <f ca="1">IF(U$1&gt;$C$124,U$118,MIN(MAX(U$118,-SUM($D161:T161,$C161)),0))</f>
        <v>0</v>
      </c>
      <c r="V161" s="309">
        <f ca="1">IF(V$1&gt;$C$124,V$118,MIN(MAX(V$118,-SUM($D161:U161,$C161)),0))</f>
        <v>0</v>
      </c>
      <c r="W161" s="309">
        <f ca="1">IF(W$1&gt;$C$124,W$118,MIN(MAX(W$118,-SUM($D161:V161,$C161)),0))</f>
        <v>0</v>
      </c>
      <c r="X161" s="309">
        <f ca="1">IF(X$1&gt;$C$124,X$118,MIN(MAX(X$118,-SUM($D161:W161,$C161)),0))</f>
        <v>0</v>
      </c>
      <c r="Y161" s="309">
        <f ca="1">IF(Y$1&gt;$C$124,Y$118,MIN(MAX(Y$118,-SUM($D161:X161,$C161)),0))</f>
        <v>0</v>
      </c>
      <c r="Z161" s="309">
        <f ca="1">IF(Z$1&gt;$C$124,Z$118,MIN(MAX(Z$118,-SUM($D161:Y161,$C161)),0))</f>
        <v>0</v>
      </c>
      <c r="AA161" s="309">
        <f ca="1">IF(AA$1&gt;$C$124,AA$118,MIN(MAX(AA$118,-SUM($D161:Z161,$C161)),0))</f>
        <v>0</v>
      </c>
      <c r="AB161" s="309">
        <f ca="1">IF(AB$1&gt;$C$124,AB$118,MIN(MAX(AB$118,-SUM($D161:AA161,$C161)),0))</f>
        <v>0</v>
      </c>
      <c r="AC161" s="309">
        <f ca="1">IF(AC$1&gt;$C$124,AC$118,MIN(MAX(AC$118,-SUM($D161:AB161,$C161)),0))</f>
        <v>0</v>
      </c>
      <c r="AD161" s="309">
        <f ca="1">IF(AD$1&gt;$C$124,AD$118,MIN(MAX(AD$118,-SUM($D161:AC161,$C161)),0))</f>
        <v>0</v>
      </c>
      <c r="AE161" s="309">
        <f ca="1">IF(AE$1&gt;$C$124,AE$118,MIN(MAX(AE$118,-SUM($D161:AD161,$C161)),0))</f>
        <v>0</v>
      </c>
      <c r="AF161" s="309">
        <f ca="1">IF(AF$1&gt;$C$124,AF$118,MIN(MAX(AF$118,-SUM($D161:AE161,$C161)),0))</f>
        <v>0</v>
      </c>
      <c r="AG161" s="309">
        <f ca="1">IF(AG$1&gt;$C$124,AG$118,MIN(MAX(AG$118,-SUM($D161:AF161,$C161)),0))</f>
        <v>0</v>
      </c>
      <c r="AH161" s="309">
        <f ca="1">IF(AH$1&gt;$C$124,AH$118,MIN(MAX(AH$118,-SUM($D161:AG161,$C161)),0))</f>
        <v>0</v>
      </c>
      <c r="AI161" s="309">
        <f ca="1">IF(AI$1&gt;$C$124,AI$118,MIN(MAX(AI$118,-SUM($D161:AH161,$C161)),0))</f>
        <v>0</v>
      </c>
      <c r="AJ161" s="309">
        <f ca="1">IF(AJ$1&gt;$C$124,AJ$118,MIN(MAX(AJ$118,-SUM($D161:AI161,$C161)),0))</f>
        <v>0</v>
      </c>
      <c r="AK161" s="309">
        <f ca="1">IF(AK$1&gt;$C$124,AK$118,MIN(MAX(AK$118,-SUM($D161:AJ161,$C161)),0))</f>
        <v>0</v>
      </c>
      <c r="AL161" s="309">
        <f ca="1">IF(AL$1&gt;$C$124,AL$118,MIN(MAX(AL$118,-SUM($D161:AK161,$C161)),0))</f>
        <v>0</v>
      </c>
      <c r="AM161" s="309">
        <f ca="1">IF(AM$1&gt;$C$124,AM$118,MIN(MAX(AM$118,-SUM($D161:AL161,$C161)),0))</f>
        <v>0</v>
      </c>
      <c r="AN161" s="309">
        <f ca="1">IF(AN$1&gt;$C$124,AN$118,MIN(MAX(AN$118,-SUM($D161:AM161,$C161)),0))</f>
        <v>0</v>
      </c>
      <c r="AO161" s="309">
        <f ca="1">IF(AO$1&gt;$C$124,AO$118,MIN(MAX(AO$118,-SUM($D161:AN161,$C161)),0))</f>
        <v>0</v>
      </c>
      <c r="AP161" s="309">
        <f ca="1">IF(AP$1&gt;$C$124,AP$118,MIN(MAX(AP$118,-SUM($D161:AO161,$C161)),0))</f>
        <v>0</v>
      </c>
      <c r="AQ161" s="309">
        <f ca="1">IF(AQ$1&gt;$C$124,AQ$118,MIN(MAX(AQ$118,-SUM($D161:AP161,$C161)),0))</f>
        <v>0</v>
      </c>
      <c r="AR161" s="309">
        <f ca="1">IF(AR$1&gt;$C$124,AR$118,MIN(MAX(AR$118,-SUM($D161:AQ161,$C161)),0))</f>
        <v>0</v>
      </c>
      <c r="AS161" s="309">
        <f ca="1">IF(AS$1&gt;$C$124,AS$118,MIN(MAX(AS$118,-SUM($D161:AR161,$C161)),0))</f>
        <v>0</v>
      </c>
      <c r="AT161" s="309">
        <f ca="1">IF(AT$1&gt;$C$124,AT$118,MIN(MAX(AT$118,-SUM($D161:AS161,$C161)),0))</f>
        <v>0</v>
      </c>
      <c r="AU161" s="309">
        <f ca="1">IF(AU$1&gt;$C$124,AU$118,MIN(MAX(AU$118,-SUM($D161:AT161,$C161)),0))</f>
        <v>0</v>
      </c>
      <c r="AV161" s="309">
        <f ca="1">IF(AV$1&gt;$C$124,AV$118,MIN(MAX(AV$118,-SUM($D161:AU161,$C161)),0))</f>
        <v>-659.27859699999999</v>
      </c>
      <c r="AW161" s="309">
        <f ca="1">IF(AW$1&gt;$C$124,AW$118,MIN(MAX(AW$118,-SUM($D161:AV161,$C161)),0))</f>
        <v>0</v>
      </c>
      <c r="AX161" s="309">
        <f ca="1">IF(AX$1&gt;$C$124,AX$118,MIN(MAX(AX$118,-SUM($D161:AW161,$C161)),0))</f>
        <v>0</v>
      </c>
      <c r="AY161" s="309">
        <f ca="1">IF(AY$1&gt;$C$124,AY$118,MIN(MAX(AY$118,-SUM($D161:AX161,$C161)),0))</f>
        <v>0</v>
      </c>
      <c r="AZ161" s="309">
        <f ca="1">IF(AZ$1&gt;$C$124,AZ$118,MIN(MAX(AZ$118,-SUM($D161:AY161,$C161)),0))</f>
        <v>0</v>
      </c>
      <c r="BA161" s="309">
        <f ca="1">IF(BA$1&gt;$C$124,BA$118,MIN(MAX(BA$118,-SUM($D161:AZ161,$C161)),0))</f>
        <v>0</v>
      </c>
      <c r="BB161" s="309">
        <f ca="1">IF(BB$1&gt;$C$124,BB$118,MIN(MAX(BB$118,-SUM($D161:BA161,$C161)),0))</f>
        <v>0</v>
      </c>
      <c r="BC161" s="309">
        <f ca="1">IF(BC$1&gt;$C$124,BC$118,MIN(MAX(BC$118,-SUM($D161:BB161,$C161)),0))</f>
        <v>0</v>
      </c>
      <c r="BD161" s="309">
        <f ca="1">IF(BD$1&gt;$C$124,BD$118,MIN(MAX(BD$118,-SUM($D161:BC161,$C161)),0))</f>
        <v>0</v>
      </c>
      <c r="BE161" s="309">
        <f ca="1">IF(BE$1&gt;$C$124,BE$118,MIN(MAX(BE$118,-SUM($D161:BD161,$C161)),0))</f>
        <v>0</v>
      </c>
      <c r="BF161" s="309">
        <f ca="1">IF(BF$1&gt;$C$124,BF$118,MIN(MAX(BF$118,-SUM($D161:BE161,$C161)),0))</f>
        <v>0</v>
      </c>
      <c r="BG161" s="309">
        <f ca="1">IF(BG$1&gt;$C$124,BG$118,MIN(MAX(BG$118,-SUM($D161:BF161,$C161)),0))</f>
        <v>0</v>
      </c>
      <c r="BH161" s="309">
        <f ca="1">IF(BH$1&gt;$C$124,BH$118,MIN(MAX(BH$118,-SUM($D161:BG161,$C161)),0))</f>
        <v>0</v>
      </c>
      <c r="BI161" s="309">
        <f ca="1">IF(BI$1&gt;$C$124,BI$118,MIN(MAX(BI$118,-SUM($D161:BH161,$C161)),0))</f>
        <v>0</v>
      </c>
      <c r="BJ161" s="309">
        <f ca="1">IF(BJ$1&gt;$C$124,BJ$118,MIN(MAX(BJ$118,-SUM($D161:BI161,$C161)),0))</f>
        <v>0</v>
      </c>
      <c r="BK161" s="309">
        <f ca="1">IF(BK$1&gt;$C$124,BK$118,MIN(MAX(BK$118,-SUM($D161:BJ161,$C161)),0))</f>
        <v>0</v>
      </c>
      <c r="BL161" s="309">
        <f ca="1">IF(BL$1&gt;$C$124,BL$118,MIN(MAX(BL$118,-SUM($D161:BK161,$C161)),0))</f>
        <v>0</v>
      </c>
      <c r="BM161" s="309">
        <f ca="1">IF(BM$1&gt;$C$124,BM$118,MIN(MAX(BM$118,-SUM($D161:BL161,$C161)),0))</f>
        <v>0</v>
      </c>
      <c r="BN161" s="309">
        <f ca="1">IF(BN$1&gt;$C$124,BN$118,MIN(MAX(BN$118,-SUM($D161:BM161,$C161)),0))</f>
        <v>0</v>
      </c>
      <c r="BO161" s="309">
        <f ca="1">IF(BO$1&gt;$C$124,BO$118,MIN(MAX(BO$118,-SUM($D161:BN161,$C161)),0))</f>
        <v>0</v>
      </c>
      <c r="BP161" s="309">
        <f ca="1">IF(BP$1&gt;$C$124,BP$118,MIN(MAX(BP$118,-SUM($D161:BO161,$C161)),0))</f>
        <v>0</v>
      </c>
      <c r="BQ161" s="309">
        <f ca="1">IF(BQ$1&gt;$C$124,BQ$118,MIN(MAX(BQ$118,-SUM($D161:BP161,$C161)),0))</f>
        <v>0</v>
      </c>
      <c r="BR161" s="309">
        <f ca="1">IF(BR$1&gt;$C$124,BR$118,MIN(MAX(BR$118,-SUM($D161:BQ161,$C161)),0))</f>
        <v>0</v>
      </c>
      <c r="BS161" s="309">
        <f ca="1">IF(BS$1&gt;$C$124,BS$118,MIN(MAX(BS$118,-SUM($D161:BR161,$C161)),0))</f>
        <v>0</v>
      </c>
      <c r="BT161" s="309">
        <f ca="1">IF(BT$1&gt;$C$124,BT$118,MIN(MAX(BT$118,-SUM($D161:BS161,$C161)),0))</f>
        <v>0</v>
      </c>
      <c r="BU161" s="309">
        <f ca="1">IF(BU$1&gt;$C$124,BU$118,MIN(MAX(BU$118,-SUM($D161:BT161,$C161)),0))</f>
        <v>0</v>
      </c>
      <c r="BV161" s="309">
        <f ca="1">IF(BV$1&gt;$C$124,BV$118,MIN(MAX(BV$118,-SUM($D161:BU161,$C161)),0))</f>
        <v>0</v>
      </c>
      <c r="BW161" s="309">
        <f ca="1">IF(BW$1&gt;$C$124,BW$118,MIN(MAX(BW$118,-SUM($D161:BV161,$C161)),0))</f>
        <v>0</v>
      </c>
      <c r="BX161" s="309">
        <f ca="1">IF(BX$1&gt;$C$124,BX$118,MIN(MAX(BX$118,-SUM($D161:BW161,$C161)),0))</f>
        <v>0</v>
      </c>
      <c r="BY161" s="309">
        <f ca="1">IF(BY$1&gt;$C$124,BY$118,MIN(MAX(BY$118,-SUM($D161:BX161,$C161)),0))</f>
        <v>0</v>
      </c>
      <c r="BZ161" s="309">
        <f ca="1">IF(BZ$1&gt;$C$124,BZ$118,MIN(MAX(BZ$118,-SUM($D161:BY161,$C161)),0))</f>
        <v>0</v>
      </c>
      <c r="CA161" s="309">
        <f ca="1">IF(CA$1&gt;$C$124,CA$118,MIN(MAX(CA$118,-SUM($D161:BZ161,$C161)),0))</f>
        <v>0</v>
      </c>
      <c r="CB161" s="309">
        <f ca="1">IF(CB$1&gt;$C$124,CB$118,MIN(MAX(CB$118,-SUM($D161:CA161,$C161)),0))</f>
        <v>0</v>
      </c>
      <c r="CC161" s="309">
        <f ca="1">IF(CC$1&gt;$C$124,CC$118,MIN(MAX(CC$118,-SUM($D161:CB161,$C161)),0))</f>
        <v>0</v>
      </c>
      <c r="CD161" s="309">
        <f ca="1">IF(CD$1&gt;$C$124,CD$118,MIN(MAX(CD$118,-SUM($D161:CC161,$C161)),0))</f>
        <v>0</v>
      </c>
      <c r="CE161" s="309">
        <f ca="1">IF(CE$1&gt;$C$124,CE$118,MIN(MAX(CE$118,-SUM($D161:CD161,$C161)),0))</f>
        <v>0</v>
      </c>
      <c r="CF161" s="309">
        <f ca="1">IF(CF$1&gt;$C$124,CF$118,MIN(MAX(CF$118,-SUM($D161:CE161,$C161)),0))</f>
        <v>0</v>
      </c>
      <c r="CG161" s="309">
        <f ca="1">IF(CG$1&gt;$C$124,CG$118,MIN(MAX(CG$118,-SUM($D161:CF161,$C161)),0))</f>
        <v>0</v>
      </c>
      <c r="CH161" s="309">
        <f ca="1">IF(CH$1&gt;$C$124,CH$118,MIN(MAX(CH$118,-SUM($D161:CG161,$C161)),0))</f>
        <v>0</v>
      </c>
      <c r="CI161" s="309">
        <f ca="1">IF(CI$1&gt;$C$124,CI$118,MIN(MAX(CI$118,-SUM($D161:CH161,$C161)),0))</f>
        <v>0</v>
      </c>
      <c r="CJ161" s="309">
        <f ca="1">IF(CJ$1&gt;$C$124,CJ$118,MIN(MAX(CJ$118,-SUM($D161:CI161,$C161)),0))</f>
        <v>0</v>
      </c>
      <c r="CK161" s="309">
        <f ca="1">IF(CK$1&gt;$C$124,CK$118,MIN(MAX(CK$118,-SUM($D161:CJ161,$C161)),0))</f>
        <v>0</v>
      </c>
      <c r="CL161" s="309">
        <f ca="1">IF(CL$1&gt;$C$124,CL$118,MIN(MAX(CL$118,-SUM($D161:CK161,$C161)),0))</f>
        <v>0</v>
      </c>
      <c r="CM161" s="309">
        <f ca="1">IF(CM$1&gt;$C$124,CM$118,MIN(MAX(CM$118,-SUM($D161:CL161,$C161)),0))</f>
        <v>0</v>
      </c>
      <c r="CN161" s="309">
        <f ca="1">IF(CN$1&gt;$C$124,CN$118,MIN(MAX(CN$118,-SUM($D161:CM161,$C161)),0))</f>
        <v>0</v>
      </c>
      <c r="CO161" s="309">
        <f ca="1">IF(CO$1&gt;$C$124,CO$118,MIN(MAX(CO$118,-SUM($D161:CN161,$C161)),0))</f>
        <v>-887.23508379999998</v>
      </c>
    </row>
    <row r="162" spans="1:103" hidden="1" outlineLevel="1"/>
    <row r="163" spans="1:103" hidden="1" outlineLevel="1">
      <c r="D163" s="309"/>
    </row>
    <row r="164" spans="1:103" s="347" customFormat="1" ht="16.5" collapsed="1" thickTop="1" thickBot="1">
      <c r="A164" s="346" t="s">
        <v>201</v>
      </c>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8"/>
      <c r="Z164" s="348"/>
      <c r="AA164" s="348"/>
      <c r="AB164" s="348"/>
      <c r="AC164" s="348"/>
      <c r="AD164" s="348"/>
      <c r="AE164" s="348"/>
      <c r="AF164" s="348"/>
      <c r="AG164" s="348"/>
      <c r="AH164" s="348"/>
      <c r="AI164" s="348"/>
      <c r="AJ164" s="348"/>
      <c r="AK164" s="348"/>
      <c r="AL164" s="348"/>
      <c r="AM164" s="348"/>
      <c r="AN164" s="348"/>
      <c r="AO164" s="348"/>
      <c r="AP164" s="348"/>
      <c r="AQ164" s="348"/>
      <c r="AR164" s="348"/>
      <c r="AS164" s="348"/>
      <c r="AT164" s="348"/>
      <c r="AU164" s="348"/>
      <c r="AV164" s="348"/>
      <c r="AW164" s="348"/>
      <c r="AX164" s="348"/>
      <c r="AY164" s="348"/>
      <c r="AZ164" s="348"/>
      <c r="BA164" s="348"/>
      <c r="BB164" s="348"/>
      <c r="BC164" s="348"/>
      <c r="BD164" s="348"/>
      <c r="BE164" s="348"/>
      <c r="BF164" s="348"/>
      <c r="BG164" s="348"/>
      <c r="BH164" s="348"/>
      <c r="BI164" s="348"/>
      <c r="BJ164" s="348"/>
      <c r="BK164" s="348"/>
      <c r="BL164" s="348"/>
      <c r="BM164" s="348"/>
      <c r="BN164" s="348"/>
      <c r="BO164" s="348"/>
      <c r="BP164" s="348"/>
      <c r="BQ164" s="348"/>
      <c r="BR164" s="348"/>
      <c r="BS164" s="348"/>
      <c r="BT164" s="348"/>
      <c r="BU164" s="348"/>
      <c r="BV164" s="348"/>
      <c r="BW164" s="348"/>
      <c r="BX164" s="348"/>
      <c r="BY164" s="348"/>
      <c r="BZ164" s="348"/>
      <c r="CA164" s="348"/>
      <c r="CB164" s="348"/>
      <c r="CC164" s="348"/>
      <c r="CD164" s="348"/>
      <c r="CE164" s="348"/>
      <c r="CF164" s="348"/>
      <c r="CG164" s="348"/>
      <c r="CH164" s="348"/>
      <c r="CI164" s="348"/>
      <c r="CJ164" s="348"/>
      <c r="CK164" s="348"/>
      <c r="CL164" s="348"/>
      <c r="CM164" s="348"/>
      <c r="CN164" s="348"/>
      <c r="CO164" s="348"/>
    </row>
    <row r="165" spans="1:103" ht="15.75" hidden="1" outlineLevel="1" thickTop="1">
      <c r="A165" s="2"/>
      <c r="D165" s="309"/>
      <c r="E165" s="309"/>
      <c r="F165" s="309"/>
      <c r="G165" s="309"/>
      <c r="H165" s="309"/>
      <c r="I165" s="309"/>
      <c r="J165" s="309"/>
      <c r="K165" s="309"/>
      <c r="L165" s="309"/>
      <c r="M165" s="309"/>
      <c r="N165" s="309"/>
      <c r="O165" s="309"/>
      <c r="P165" s="309"/>
      <c r="Q165" s="309"/>
      <c r="R165" s="309"/>
      <c r="S165" s="309"/>
      <c r="T165" s="309"/>
      <c r="U165" s="309"/>
      <c r="V165" s="309"/>
      <c r="W165" s="309"/>
      <c r="X165" s="309"/>
      <c r="Y165" s="309"/>
      <c r="Z165" s="309"/>
      <c r="AA165" s="309"/>
      <c r="AB165" s="309"/>
      <c r="AC165" s="309"/>
      <c r="AD165" s="309"/>
      <c r="AE165" s="309"/>
      <c r="AF165" s="309"/>
      <c r="AG165" s="309"/>
      <c r="AH165" s="309"/>
      <c r="AI165" s="309"/>
      <c r="AJ165" s="309"/>
      <c r="AK165" s="309"/>
      <c r="AL165" s="309"/>
      <c r="AM165" s="309"/>
      <c r="AN165" s="309"/>
      <c r="AO165" s="309"/>
      <c r="AP165" s="309"/>
      <c r="AQ165" s="309"/>
      <c r="AR165" s="309"/>
      <c r="AS165" s="309"/>
      <c r="AT165" s="309"/>
      <c r="AU165" s="309"/>
      <c r="AV165" s="309"/>
      <c r="AW165" s="309"/>
      <c r="AX165" s="309"/>
      <c r="AY165" s="309"/>
      <c r="AZ165" s="309"/>
      <c r="BA165" s="309"/>
      <c r="BB165" s="309"/>
      <c r="BC165" s="309"/>
      <c r="BD165" s="309"/>
      <c r="BE165" s="309"/>
      <c r="BF165" s="309"/>
      <c r="BG165" s="309"/>
      <c r="BH165" s="309"/>
      <c r="BI165" s="309"/>
      <c r="BJ165" s="309"/>
      <c r="BK165" s="309"/>
      <c r="BL165" s="309"/>
      <c r="BM165" s="309"/>
      <c r="BN165" s="309"/>
      <c r="BO165" s="309"/>
      <c r="BP165" s="309"/>
      <c r="BQ165" s="309"/>
      <c r="BR165" s="309"/>
      <c r="BS165" s="309"/>
      <c r="BT165" s="309"/>
      <c r="BU165" s="309"/>
      <c r="BV165" s="309"/>
      <c r="BW165" s="309"/>
      <c r="BX165" s="309"/>
      <c r="BY165" s="309"/>
      <c r="BZ165" s="309"/>
      <c r="CA165" s="309"/>
      <c r="CB165" s="309"/>
      <c r="CC165" s="309"/>
      <c r="CD165" s="309"/>
      <c r="CE165" s="309"/>
      <c r="CF165" s="309"/>
      <c r="CG165" s="309"/>
      <c r="CH165" s="309"/>
      <c r="CI165" s="309"/>
      <c r="CJ165" s="309"/>
      <c r="CK165" s="309"/>
      <c r="CL165" s="309"/>
      <c r="CM165" s="309"/>
      <c r="CN165" s="309"/>
      <c r="CO165" s="309"/>
    </row>
    <row r="166" spans="1:103" hidden="1" outlineLevel="1">
      <c r="A166" s="2" t="s">
        <v>171</v>
      </c>
      <c r="D166" s="339">
        <v>1</v>
      </c>
      <c r="E166" s="339">
        <v>2</v>
      </c>
      <c r="F166" s="339">
        <v>3</v>
      </c>
      <c r="G166" s="339">
        <v>4</v>
      </c>
      <c r="H166" s="339">
        <v>5</v>
      </c>
      <c r="I166" s="339">
        <v>6</v>
      </c>
      <c r="J166" s="339">
        <v>7</v>
      </c>
      <c r="K166" s="339">
        <v>8</v>
      </c>
      <c r="L166" s="339">
        <v>9</v>
      </c>
      <c r="M166" s="339">
        <v>10</v>
      </c>
      <c r="N166" s="339">
        <v>11</v>
      </c>
      <c r="O166" s="339">
        <v>12</v>
      </c>
      <c r="P166" s="339">
        <v>13</v>
      </c>
      <c r="Q166" s="339">
        <v>14</v>
      </c>
      <c r="R166" s="339">
        <v>15</v>
      </c>
      <c r="S166" s="339">
        <v>16</v>
      </c>
      <c r="T166" s="339">
        <v>17</v>
      </c>
      <c r="U166" s="339">
        <v>18</v>
      </c>
      <c r="V166" s="339">
        <v>19</v>
      </c>
      <c r="W166" s="339">
        <v>20</v>
      </c>
      <c r="X166" s="339">
        <v>21</v>
      </c>
      <c r="Y166" s="339">
        <v>22</v>
      </c>
      <c r="Z166" s="339">
        <v>23</v>
      </c>
      <c r="AA166" s="339">
        <v>24</v>
      </c>
      <c r="AB166" s="339">
        <v>25</v>
      </c>
      <c r="AC166" s="339">
        <v>26</v>
      </c>
      <c r="AD166" s="339">
        <v>27</v>
      </c>
      <c r="AE166" s="339">
        <v>28</v>
      </c>
      <c r="AF166" s="339">
        <v>29</v>
      </c>
      <c r="AG166" s="339">
        <v>30</v>
      </c>
      <c r="AH166" s="339">
        <v>31</v>
      </c>
      <c r="AI166" s="339">
        <v>32</v>
      </c>
      <c r="AJ166" s="339">
        <v>33</v>
      </c>
      <c r="AK166" s="339">
        <v>34</v>
      </c>
      <c r="AL166" s="339">
        <v>35</v>
      </c>
      <c r="AM166" s="339">
        <v>36</v>
      </c>
      <c r="AN166" s="339">
        <v>37</v>
      </c>
      <c r="AO166" s="339">
        <v>38</v>
      </c>
      <c r="AP166" s="339">
        <v>39</v>
      </c>
      <c r="AQ166" s="339">
        <v>40</v>
      </c>
      <c r="AR166" s="339">
        <v>41</v>
      </c>
      <c r="AS166" s="339">
        <v>42</v>
      </c>
      <c r="AT166" s="339">
        <v>43</v>
      </c>
      <c r="AU166" s="339">
        <v>44</v>
      </c>
      <c r="AV166" s="339">
        <v>45</v>
      </c>
      <c r="AW166" s="339">
        <v>46</v>
      </c>
      <c r="AX166" s="339">
        <v>47</v>
      </c>
      <c r="AY166" s="339">
        <v>48</v>
      </c>
      <c r="AZ166" s="339">
        <v>49</v>
      </c>
      <c r="BA166" s="339">
        <v>50</v>
      </c>
      <c r="BB166" s="339">
        <v>51</v>
      </c>
      <c r="BC166" s="339">
        <v>52</v>
      </c>
      <c r="BD166" s="339">
        <v>53</v>
      </c>
      <c r="BE166" s="339">
        <v>54</v>
      </c>
      <c r="BF166" s="339">
        <v>55</v>
      </c>
      <c r="BG166" s="339">
        <v>56</v>
      </c>
      <c r="BH166" s="339">
        <v>57</v>
      </c>
      <c r="BI166" s="339">
        <v>58</v>
      </c>
      <c r="BJ166" s="339">
        <v>59</v>
      </c>
      <c r="BK166" s="339">
        <v>60</v>
      </c>
      <c r="BL166" s="339">
        <v>61</v>
      </c>
      <c r="BM166" s="339">
        <v>62</v>
      </c>
      <c r="BN166" s="339">
        <v>63</v>
      </c>
      <c r="BO166" s="339">
        <v>64</v>
      </c>
      <c r="BP166" s="339">
        <v>65</v>
      </c>
      <c r="BQ166" s="339">
        <v>66</v>
      </c>
      <c r="BR166" s="339">
        <v>67</v>
      </c>
      <c r="BS166" s="339">
        <v>68</v>
      </c>
      <c r="BT166" s="339">
        <v>69</v>
      </c>
      <c r="BU166" s="339">
        <v>70</v>
      </c>
      <c r="BV166" s="339">
        <v>71</v>
      </c>
      <c r="BW166" s="339">
        <v>72</v>
      </c>
      <c r="BX166" s="339">
        <v>73</v>
      </c>
      <c r="BY166" s="339">
        <v>74</v>
      </c>
      <c r="BZ166" s="339">
        <v>75</v>
      </c>
      <c r="CA166" s="339">
        <v>76</v>
      </c>
      <c r="CB166" s="339">
        <v>77</v>
      </c>
      <c r="CC166" s="339">
        <v>78</v>
      </c>
      <c r="CD166" s="339">
        <v>79</v>
      </c>
      <c r="CE166" s="339">
        <v>80</v>
      </c>
      <c r="CF166" s="339">
        <v>81</v>
      </c>
      <c r="CG166" s="339">
        <v>82</v>
      </c>
      <c r="CH166" s="339">
        <v>83</v>
      </c>
      <c r="CI166" s="339">
        <v>84</v>
      </c>
      <c r="CJ166" s="339">
        <v>85</v>
      </c>
      <c r="CK166" s="339">
        <v>86</v>
      </c>
      <c r="CL166" s="339">
        <v>87</v>
      </c>
      <c r="CM166" s="339">
        <v>88</v>
      </c>
      <c r="CN166" s="339">
        <v>89</v>
      </c>
      <c r="CO166" s="339">
        <v>90</v>
      </c>
    </row>
    <row r="167" spans="1:103" hidden="1" outlineLevel="1">
      <c r="B167" t="s">
        <v>199</v>
      </c>
      <c r="D167" s="309"/>
      <c r="E167" s="309"/>
      <c r="F167" s="309"/>
      <c r="G167" s="309"/>
      <c r="H167" s="309"/>
      <c r="I167" s="309"/>
      <c r="J167" s="309"/>
      <c r="K167" s="309"/>
      <c r="L167" s="309"/>
      <c r="M167" s="309"/>
      <c r="N167" s="309"/>
      <c r="O167" s="309"/>
      <c r="P167" s="309"/>
      <c r="Q167" s="309"/>
      <c r="R167" s="309"/>
      <c r="S167" s="309"/>
      <c r="T167" s="309"/>
      <c r="U167" s="309"/>
      <c r="V167" s="309"/>
      <c r="W167" s="309"/>
      <c r="X167" s="309"/>
      <c r="Y167" s="309"/>
      <c r="Z167" s="309"/>
      <c r="AA167" s="309"/>
      <c r="AB167" s="309"/>
      <c r="AC167" s="309"/>
      <c r="AD167" s="309"/>
      <c r="AE167" s="309"/>
      <c r="AF167" s="309"/>
      <c r="AG167" s="309"/>
      <c r="AH167" s="309"/>
      <c r="AI167" s="309"/>
      <c r="AJ167" s="309"/>
      <c r="AK167" s="309"/>
      <c r="AL167" s="309"/>
      <c r="AM167" s="309"/>
      <c r="AN167" s="309"/>
      <c r="AO167" s="309"/>
      <c r="AP167" s="309"/>
      <c r="AQ167" s="309"/>
      <c r="AR167" s="309"/>
      <c r="AS167" s="309"/>
      <c r="AT167" s="309"/>
      <c r="AU167" s="309"/>
      <c r="AV167" s="309"/>
      <c r="AW167" s="309"/>
      <c r="AX167" s="309"/>
      <c r="AY167" s="309"/>
      <c r="AZ167" s="309"/>
      <c r="BA167" s="309"/>
      <c r="BB167" s="309"/>
      <c r="BC167" s="309"/>
      <c r="BD167" s="309"/>
      <c r="BE167" s="309"/>
      <c r="BF167" s="309"/>
      <c r="BG167" s="309"/>
      <c r="BH167" s="309"/>
      <c r="BI167" s="309"/>
      <c r="BJ167" s="309"/>
      <c r="BK167" s="309"/>
      <c r="BL167" s="309"/>
      <c r="BM167" s="309"/>
      <c r="BN167" s="309"/>
      <c r="BO167" s="309"/>
      <c r="BP167" s="309"/>
      <c r="BQ167" s="309"/>
      <c r="BR167" s="309"/>
      <c r="BS167" s="309"/>
      <c r="BT167" s="309"/>
      <c r="BU167" s="309"/>
      <c r="BV167" s="309"/>
      <c r="BW167" s="309"/>
      <c r="BX167" s="309"/>
      <c r="BY167" s="309"/>
      <c r="BZ167" s="309"/>
      <c r="CA167" s="309"/>
      <c r="CB167" s="309"/>
      <c r="CC167" s="309"/>
      <c r="CD167" s="309"/>
      <c r="CE167" s="309"/>
      <c r="CF167" s="309"/>
      <c r="CG167" s="309"/>
      <c r="CH167" s="309"/>
      <c r="CI167" s="309"/>
      <c r="CJ167" s="309"/>
      <c r="CK167" s="309"/>
      <c r="CL167" s="309"/>
      <c r="CM167" s="309"/>
      <c r="CN167" s="309"/>
      <c r="CO167" s="309"/>
    </row>
    <row r="168" spans="1:103" hidden="1" outlineLevel="1">
      <c r="B168" t="s">
        <v>172</v>
      </c>
      <c r="D168" s="309">
        <f t="shared" ref="D168:AI168" si="301">IF(D$1&lt;rotationlength_exsoft,D$6,0)</f>
        <v>0.6</v>
      </c>
      <c r="E168" s="309">
        <f t="shared" si="301"/>
        <v>1.8</v>
      </c>
      <c r="F168" s="309">
        <f t="shared" si="301"/>
        <v>4.5</v>
      </c>
      <c r="G168" s="309">
        <f t="shared" si="301"/>
        <v>10.9</v>
      </c>
      <c r="H168" s="309">
        <f t="shared" si="301"/>
        <v>22.9</v>
      </c>
      <c r="I168" s="309">
        <f t="shared" si="301"/>
        <v>40</v>
      </c>
      <c r="J168" s="309">
        <f t="shared" si="301"/>
        <v>61</v>
      </c>
      <c r="K168" s="309">
        <f t="shared" si="301"/>
        <v>84.8</v>
      </c>
      <c r="L168" s="309">
        <f t="shared" si="301"/>
        <v>111.3</v>
      </c>
      <c r="M168" s="309">
        <f t="shared" si="301"/>
        <v>139.69999999999999</v>
      </c>
      <c r="N168" s="309">
        <f t="shared" si="301"/>
        <v>168.5</v>
      </c>
      <c r="O168" s="309">
        <f t="shared" si="301"/>
        <v>196.7</v>
      </c>
      <c r="P168" s="309">
        <f t="shared" si="301"/>
        <v>226.4</v>
      </c>
      <c r="Q168" s="309">
        <f t="shared" si="301"/>
        <v>257.5</v>
      </c>
      <c r="R168" s="309">
        <f t="shared" si="301"/>
        <v>289.8</v>
      </c>
      <c r="S168" s="309">
        <f t="shared" si="301"/>
        <v>323.3</v>
      </c>
      <c r="T168" s="309">
        <f t="shared" si="301"/>
        <v>357.7</v>
      </c>
      <c r="U168" s="309">
        <f t="shared" si="301"/>
        <v>393.1</v>
      </c>
      <c r="V168" s="309">
        <f t="shared" si="301"/>
        <v>428.9</v>
      </c>
      <c r="W168" s="309">
        <f t="shared" si="301"/>
        <v>465.1</v>
      </c>
      <c r="X168" s="309">
        <f t="shared" si="301"/>
        <v>501.9</v>
      </c>
      <c r="Y168" s="309">
        <f t="shared" si="301"/>
        <v>537.9</v>
      </c>
      <c r="Z168" s="309">
        <f t="shared" si="301"/>
        <v>574.6</v>
      </c>
      <c r="AA168" s="309">
        <f t="shared" si="301"/>
        <v>612.79999999999995</v>
      </c>
      <c r="AB168" s="309">
        <f t="shared" si="301"/>
        <v>651.20000000000005</v>
      </c>
      <c r="AC168" s="309">
        <f t="shared" si="301"/>
        <v>690</v>
      </c>
      <c r="AD168" s="309">
        <f t="shared" si="301"/>
        <v>728.9</v>
      </c>
      <c r="AE168" s="309">
        <f t="shared" si="301"/>
        <v>767.8</v>
      </c>
      <c r="AF168" s="309">
        <f t="shared" si="301"/>
        <v>806.7</v>
      </c>
      <c r="AG168" s="309">
        <f t="shared" si="301"/>
        <v>806.7</v>
      </c>
      <c r="AH168" s="309">
        <f t="shared" si="301"/>
        <v>843.101946</v>
      </c>
      <c r="AI168" s="309">
        <f t="shared" si="301"/>
        <v>888.13284699999997</v>
      </c>
      <c r="AJ168" s="309">
        <f t="shared" ref="AJ168:BO168" si="302">IF(AJ$1&lt;rotationlength_exsoft,AJ$6,0)</f>
        <v>932.48966800000005</v>
      </c>
      <c r="AK168" s="309">
        <f t="shared" si="302"/>
        <v>976.09576400000003</v>
      </c>
      <c r="AL168" s="309">
        <f t="shared" si="302"/>
        <v>1018.909225</v>
      </c>
      <c r="AM168" s="309">
        <f t="shared" si="302"/>
        <v>1060.890729</v>
      </c>
      <c r="AN168" s="309">
        <f t="shared" si="302"/>
        <v>1102.0179820000001</v>
      </c>
      <c r="AO168" s="309">
        <f t="shared" si="302"/>
        <v>1142.271745</v>
      </c>
      <c r="AP168" s="309">
        <f t="shared" si="302"/>
        <v>1181.6380429999999</v>
      </c>
      <c r="AQ168" s="309">
        <f t="shared" si="302"/>
        <v>0</v>
      </c>
      <c r="AR168" s="309">
        <f t="shared" si="302"/>
        <v>0</v>
      </c>
      <c r="AS168" s="309">
        <f t="shared" si="302"/>
        <v>0</v>
      </c>
      <c r="AT168" s="309">
        <f t="shared" si="302"/>
        <v>0</v>
      </c>
      <c r="AU168" s="309">
        <f t="shared" si="302"/>
        <v>0</v>
      </c>
      <c r="AV168" s="309">
        <f t="shared" si="302"/>
        <v>0</v>
      </c>
      <c r="AW168" s="309">
        <f t="shared" si="302"/>
        <v>0</v>
      </c>
      <c r="AX168" s="309">
        <f t="shared" si="302"/>
        <v>0</v>
      </c>
      <c r="AY168" s="309">
        <f t="shared" si="302"/>
        <v>0</v>
      </c>
      <c r="AZ168" s="309">
        <f t="shared" si="302"/>
        <v>0</v>
      </c>
      <c r="BA168" s="309">
        <f t="shared" si="302"/>
        <v>0</v>
      </c>
      <c r="BB168" s="309">
        <f t="shared" si="302"/>
        <v>0</v>
      </c>
      <c r="BC168" s="309">
        <f t="shared" si="302"/>
        <v>0</v>
      </c>
      <c r="BD168" s="309">
        <f t="shared" si="302"/>
        <v>0</v>
      </c>
      <c r="BE168" s="309">
        <f t="shared" si="302"/>
        <v>0</v>
      </c>
      <c r="BF168" s="309">
        <f t="shared" si="302"/>
        <v>0</v>
      </c>
      <c r="BG168" s="309">
        <f t="shared" si="302"/>
        <v>0</v>
      </c>
      <c r="BH168" s="309">
        <f t="shared" si="302"/>
        <v>0</v>
      </c>
      <c r="BI168" s="309">
        <f t="shared" si="302"/>
        <v>0</v>
      </c>
      <c r="BJ168" s="309">
        <f t="shared" si="302"/>
        <v>0</v>
      </c>
      <c r="BK168" s="309">
        <f t="shared" si="302"/>
        <v>0</v>
      </c>
      <c r="BL168" s="309">
        <f t="shared" si="302"/>
        <v>0</v>
      </c>
      <c r="BM168" s="309">
        <f t="shared" si="302"/>
        <v>0</v>
      </c>
      <c r="BN168" s="309">
        <f t="shared" si="302"/>
        <v>0</v>
      </c>
      <c r="BO168" s="309">
        <f t="shared" si="302"/>
        <v>0</v>
      </c>
      <c r="BP168" s="309">
        <f t="shared" ref="BP168:CO168" si="303">IF(BP$1&lt;rotationlength_exsoft,BP$6,0)</f>
        <v>0</v>
      </c>
      <c r="BQ168" s="309">
        <f t="shared" si="303"/>
        <v>0</v>
      </c>
      <c r="BR168" s="309">
        <f t="shared" si="303"/>
        <v>0</v>
      </c>
      <c r="BS168" s="309">
        <f t="shared" si="303"/>
        <v>0</v>
      </c>
      <c r="BT168" s="309">
        <f t="shared" si="303"/>
        <v>0</v>
      </c>
      <c r="BU168" s="309">
        <f t="shared" si="303"/>
        <v>0</v>
      </c>
      <c r="BV168" s="309">
        <f t="shared" si="303"/>
        <v>0</v>
      </c>
      <c r="BW168" s="309">
        <f t="shared" si="303"/>
        <v>0</v>
      </c>
      <c r="BX168" s="309">
        <f t="shared" si="303"/>
        <v>0</v>
      </c>
      <c r="BY168" s="309">
        <f t="shared" si="303"/>
        <v>0</v>
      </c>
      <c r="BZ168" s="309">
        <f t="shared" si="303"/>
        <v>0</v>
      </c>
      <c r="CA168" s="309">
        <f t="shared" si="303"/>
        <v>0</v>
      </c>
      <c r="CB168" s="309">
        <f t="shared" si="303"/>
        <v>0</v>
      </c>
      <c r="CC168" s="309">
        <f t="shared" si="303"/>
        <v>0</v>
      </c>
      <c r="CD168" s="309">
        <f t="shared" si="303"/>
        <v>0</v>
      </c>
      <c r="CE168" s="309">
        <f t="shared" si="303"/>
        <v>0</v>
      </c>
      <c r="CF168" s="309">
        <f t="shared" si="303"/>
        <v>0</v>
      </c>
      <c r="CG168" s="309">
        <f t="shared" si="303"/>
        <v>0</v>
      </c>
      <c r="CH168" s="309">
        <f t="shared" si="303"/>
        <v>0</v>
      </c>
      <c r="CI168" s="309">
        <f t="shared" si="303"/>
        <v>0</v>
      </c>
      <c r="CJ168" s="309">
        <f t="shared" si="303"/>
        <v>0</v>
      </c>
      <c r="CK168" s="309">
        <f t="shared" si="303"/>
        <v>0</v>
      </c>
      <c r="CL168" s="309">
        <f t="shared" si="303"/>
        <v>0</v>
      </c>
      <c r="CM168" s="309">
        <f t="shared" si="303"/>
        <v>0</v>
      </c>
      <c r="CN168" s="309">
        <f t="shared" si="303"/>
        <v>0</v>
      </c>
      <c r="CO168" s="309">
        <f t="shared" si="303"/>
        <v>0</v>
      </c>
      <c r="CP168" s="21"/>
      <c r="CQ168" s="21"/>
      <c r="CR168" s="21"/>
      <c r="CS168" s="21"/>
      <c r="CT168" s="21"/>
      <c r="CU168" s="21"/>
      <c r="CV168" s="21"/>
      <c r="CW168" s="21"/>
      <c r="CX168" s="21"/>
      <c r="CY168" s="21"/>
    </row>
    <row r="169" spans="1:103" hidden="1" outlineLevel="1">
      <c r="B169" t="s">
        <v>173</v>
      </c>
      <c r="D169" s="340" cm="1">
        <f t="array" ref="D169">IF(D$1&gt;=rotationlength_exsoft,MAX(INDEX($D$6:$DI$6,1,rotationlength_exsoft)*(1-propbiomassremoved_exsoft)*(1-(E$1-rotationlength_exsoft-1)/10),0),0)</f>
        <v>0</v>
      </c>
      <c r="E169" s="340" cm="1">
        <f t="array" ref="E169">IF(E$1&gt;=rotationlength_exsoft,MAX(INDEX($D$6:$DI$6,1,rotationlength_exsoft)*(1-propbiomassremoved_exsoft)*(1-(F$1-rotationlength_exsoft-1)/10),0),0)</f>
        <v>0</v>
      </c>
      <c r="F169" s="340" cm="1">
        <f t="array" ref="F169">IF(F$1&gt;=rotationlength_exsoft,MAX(INDEX($D$6:$DI$6,1,rotationlength_exsoft)*(1-propbiomassremoved_exsoft)*(1-(G$1-rotationlength_exsoft-1)/10),0),0)</f>
        <v>0</v>
      </c>
      <c r="G169" s="340" cm="1">
        <f t="array" ref="G169">IF(G$1&gt;=rotationlength_exsoft,MAX(INDEX($D$6:$DI$6,1,rotationlength_exsoft)*(1-propbiomassremoved_exsoft)*(1-(H$1-rotationlength_exsoft-1)/10),0),0)</f>
        <v>0</v>
      </c>
      <c r="H169" s="340" cm="1">
        <f t="array" ref="H169">IF(H$1&gt;=rotationlength_exsoft,MAX(INDEX($D$6:$DI$6,1,rotationlength_exsoft)*(1-propbiomassremoved_exsoft)*(1-(I$1-rotationlength_exsoft-1)/10),0),0)</f>
        <v>0</v>
      </c>
      <c r="I169" s="340" cm="1">
        <f t="array" ref="I169">IF(I$1&gt;=rotationlength_exsoft,MAX(INDEX($D$6:$DI$6,1,rotationlength_exsoft)*(1-propbiomassremoved_exsoft)*(1-(J$1-rotationlength_exsoft-1)/10),0),0)</f>
        <v>0</v>
      </c>
      <c r="J169" s="340" cm="1">
        <f t="array" ref="J169">IF(J$1&gt;=rotationlength_exsoft,MAX(INDEX($D$6:$DI$6,1,rotationlength_exsoft)*(1-propbiomassremoved_exsoft)*(1-(K$1-rotationlength_exsoft-1)/10),0),0)</f>
        <v>0</v>
      </c>
      <c r="K169" s="340" cm="1">
        <f t="array" ref="K169">IF(K$1&gt;=rotationlength_exsoft,MAX(INDEX($D$6:$DI$6,1,rotationlength_exsoft)*(1-propbiomassremoved_exsoft)*(1-(L$1-rotationlength_exsoft-1)/10),0),0)</f>
        <v>0</v>
      </c>
      <c r="L169" s="340" cm="1">
        <f t="array" ref="L169">IF(L$1&gt;=rotationlength_exsoft,MAX(INDEX($D$6:$DI$6,1,rotationlength_exsoft)*(1-propbiomassremoved_exsoft)*(1-(M$1-rotationlength_exsoft-1)/10),0),0)</f>
        <v>0</v>
      </c>
      <c r="M169" s="340" cm="1">
        <f t="array" ref="M169">IF(M$1&gt;=rotationlength_exsoft,MAX(INDEX($D$6:$DI$6,1,rotationlength_exsoft)*(1-propbiomassremoved_exsoft)*(1-(N$1-rotationlength_exsoft-1)/10),0),0)</f>
        <v>0</v>
      </c>
      <c r="N169" s="340" cm="1">
        <f t="array" ref="N169">IF(N$1&gt;=rotationlength_exsoft,MAX(INDEX($D$6:$DI$6,1,rotationlength_exsoft)*(1-propbiomassremoved_exsoft)*(1-(O$1-rotationlength_exsoft-1)/10),0),0)</f>
        <v>0</v>
      </c>
      <c r="O169" s="340" cm="1">
        <f t="array" ref="O169">IF(O$1&gt;=rotationlength_exsoft,MAX(INDEX($D$6:$DI$6,1,rotationlength_exsoft)*(1-propbiomassremoved_exsoft)*(1-(P$1-rotationlength_exsoft-1)/10),0),0)</f>
        <v>0</v>
      </c>
      <c r="P169" s="340" cm="1">
        <f t="array" ref="P169">IF(P$1&gt;=rotationlength_exsoft,MAX(INDEX($D$6:$DI$6,1,rotationlength_exsoft)*(1-propbiomassremoved_exsoft)*(1-(Q$1-rotationlength_exsoft-1)/10),0),0)</f>
        <v>0</v>
      </c>
      <c r="Q169" s="340" cm="1">
        <f t="array" ref="Q169">IF(Q$1&gt;=rotationlength_exsoft,MAX(INDEX($D$6:$DI$6,1,rotationlength_exsoft)*(1-propbiomassremoved_exsoft)*(1-(R$1-rotationlength_exsoft-1)/10),0),0)</f>
        <v>0</v>
      </c>
      <c r="R169" s="340" cm="1">
        <f t="array" ref="R169">IF(R$1&gt;=rotationlength_exsoft,MAX(INDEX($D$6:$DI$6,1,rotationlength_exsoft)*(1-propbiomassremoved_exsoft)*(1-(S$1-rotationlength_exsoft-1)/10),0),0)</f>
        <v>0</v>
      </c>
      <c r="S169" s="340" cm="1">
        <f t="array" ref="S169">IF(S$1&gt;=rotationlength_exsoft,MAX(INDEX($D$6:$DI$6,1,rotationlength_exsoft)*(1-propbiomassremoved_exsoft)*(1-(T$1-rotationlength_exsoft-1)/10),0),0)</f>
        <v>0</v>
      </c>
      <c r="T169" s="340" cm="1">
        <f t="array" ref="T169">IF(T$1&gt;=rotationlength_exsoft,MAX(INDEX($D$6:$DI$6,1,rotationlength_exsoft)*(1-propbiomassremoved_exsoft)*(1-(U$1-rotationlength_exsoft-1)/10),0),0)</f>
        <v>0</v>
      </c>
      <c r="U169" s="340" cm="1">
        <f t="array" ref="U169">IF(U$1&gt;=rotationlength_exsoft,MAX(INDEX($D$6:$DI$6,1,rotationlength_exsoft)*(1-propbiomassremoved_exsoft)*(1-(V$1-rotationlength_exsoft-1)/10),0),0)</f>
        <v>0</v>
      </c>
      <c r="V169" s="340" cm="1">
        <f t="array" ref="V169">IF(V$1&gt;=rotationlength_exsoft,MAX(INDEX($D$6:$DI$6,1,rotationlength_exsoft)*(1-propbiomassremoved_exsoft)*(1-(W$1-rotationlength_exsoft-1)/10),0),0)</f>
        <v>0</v>
      </c>
      <c r="W169" s="340" cm="1">
        <f t="array" ref="W169">IF(W$1&gt;=rotationlength_exsoft,MAX(INDEX($D$6:$DI$6,1,rotationlength_exsoft)*(1-propbiomassremoved_exsoft)*(1-(X$1-rotationlength_exsoft-1)/10),0),0)</f>
        <v>0</v>
      </c>
      <c r="X169" s="340" cm="1">
        <f t="array" ref="X169">IF(X$1&gt;=rotationlength_exsoft,MAX(INDEX($D$6:$DI$6,1,rotationlength_exsoft)*(1-propbiomassremoved_exsoft)*(1-(Y$1-rotationlength_exsoft-1)/10),0),0)</f>
        <v>0</v>
      </c>
      <c r="Y169" s="340" cm="1">
        <f t="array" ref="Y169">IF(Y$1&gt;=rotationlength_exsoft,MAX(INDEX($D$6:$DI$6,1,rotationlength_exsoft)*(1-propbiomassremoved_exsoft)*(1-(Z$1-rotationlength_exsoft-1)/10),0),0)</f>
        <v>0</v>
      </c>
      <c r="Z169" s="340" cm="1">
        <f t="array" ref="Z169">IF(Z$1&gt;=rotationlength_exsoft,MAX(INDEX($D$6:$DI$6,1,rotationlength_exsoft)*(1-propbiomassremoved_exsoft)*(1-(AA$1-rotationlength_exsoft-1)/10),0),0)</f>
        <v>0</v>
      </c>
      <c r="AA169" s="340" cm="1">
        <f t="array" ref="AA169">IF(AA$1&gt;=rotationlength_exsoft,MAX(INDEX($D$6:$DI$6,1,rotationlength_exsoft)*(1-propbiomassremoved_exsoft)*(1-(AB$1-rotationlength_exsoft-1)/10),0),0)</f>
        <v>0</v>
      </c>
      <c r="AB169" s="340" cm="1">
        <f t="array" ref="AB169">IF(AB$1&gt;=rotationlength_exsoft,MAX(INDEX($D$6:$DI$6,1,rotationlength_exsoft)*(1-propbiomassremoved_exsoft)*(1-(AC$1-rotationlength_exsoft-1)/10),0),0)</f>
        <v>0</v>
      </c>
      <c r="AC169" s="340" cm="1">
        <f t="array" ref="AC169">IF(AC$1&gt;=rotationlength_exsoft,MAX(INDEX($D$6:$DI$6,1,rotationlength_exsoft)*(1-propbiomassremoved_exsoft)*(1-(AD$1-rotationlength_exsoft-1)/10),0),0)</f>
        <v>0</v>
      </c>
      <c r="AD169" s="340" cm="1">
        <f t="array" ref="AD169">IF(AD$1&gt;=rotationlength_exsoft,MAX(INDEX($D$6:$DI$6,1,rotationlength_exsoft)*(1-propbiomassremoved_exsoft)*(1-(AE$1-rotationlength_exsoft-1)/10),0),0)</f>
        <v>0</v>
      </c>
      <c r="AE169" s="340" cm="1">
        <f t="array" ref="AE169">IF(AE$1&gt;=rotationlength_exsoft,MAX(INDEX($D$6:$DI$6,1,rotationlength_exsoft)*(1-propbiomassremoved_exsoft)*(1-(AF$1-rotationlength_exsoft-1)/10),0),0)</f>
        <v>0</v>
      </c>
      <c r="AF169" s="340" cm="1">
        <f t="array" ref="AF169">IF(AF$1&gt;=rotationlength_exsoft,MAX(INDEX($D$6:$DI$6,1,rotationlength_exsoft)*(1-propbiomassremoved_exsoft)*(1-(AG$1-rotationlength_exsoft-1)/10),0),0)</f>
        <v>0</v>
      </c>
      <c r="AG169" s="340" cm="1">
        <f t="array" ref="AG169">IF(AG$1&gt;=rotationlength_exsoft,MAX(INDEX($D$6:$DI$6,1,rotationlength_exsoft)*(1-propbiomassremoved_exsoft)*(1-(AH$1-rotationlength_exsoft-1)/10),0),0)</f>
        <v>0</v>
      </c>
      <c r="AH169" s="340" cm="1">
        <f t="array" ref="AH169">IF(AH$1&gt;=rotationlength_exsoft,MAX(INDEX($D$6:$DI$6,1,rotationlength_exsoft)*(1-propbiomassremoved_exsoft)*(1-(AI$1-rotationlength_exsoft-1)/10),0),0)</f>
        <v>0</v>
      </c>
      <c r="AI169" s="340" cm="1">
        <f t="array" ref="AI169">IF(AI$1&gt;=rotationlength_exsoft,MAX(INDEX($D$6:$DI$6,1,rotationlength_exsoft)*(1-propbiomassremoved_exsoft)*(1-(AJ$1-rotationlength_exsoft-1)/10),0),0)</f>
        <v>0</v>
      </c>
      <c r="AJ169" s="340" cm="1">
        <f t="array" ref="AJ169">IF(AJ$1&gt;=rotationlength_exsoft,MAX(INDEX($D$6:$DI$6,1,rotationlength_exsoft)*(1-propbiomassremoved_exsoft)*(1-(AK$1-rotationlength_exsoft-1)/10),0),0)</f>
        <v>0</v>
      </c>
      <c r="AK169" s="340" cm="1">
        <f t="array" ref="AK169">IF(AK$1&gt;=rotationlength_exsoft,MAX(INDEX($D$6:$DI$6,1,rotationlength_exsoft)*(1-propbiomassremoved_exsoft)*(1-(AL$1-rotationlength_exsoft-1)/10),0),0)</f>
        <v>0</v>
      </c>
      <c r="AL169" s="340" cm="1">
        <f t="array" ref="AL169">IF(AL$1&gt;=rotationlength_exsoft,MAX(INDEX($D$6:$DI$6,1,rotationlength_exsoft)*(1-propbiomassremoved_exsoft)*(1-(AM$1-rotationlength_exsoft-1)/10),0),0)</f>
        <v>0</v>
      </c>
      <c r="AM169" s="340" cm="1">
        <f t="array" ref="AM169">IF(AM$1&gt;=rotationlength_exsoft,MAX(INDEX($D$6:$DI$6,1,rotationlength_exsoft)*(1-propbiomassremoved_exsoft)*(1-(AN$1-rotationlength_exsoft-1)/10),0),0)</f>
        <v>0</v>
      </c>
      <c r="AN169" s="340" cm="1">
        <f t="array" ref="AN169">IF(AN$1&gt;=rotationlength_exsoft,MAX(INDEX($D$6:$DI$6,1,rotationlength_exsoft)*(1-propbiomassremoved_exsoft)*(1-(AO$1-rotationlength_exsoft-1)/10),0),0)</f>
        <v>0</v>
      </c>
      <c r="AO169" s="340" cm="1">
        <f t="array" ref="AO169">IF(AO$1&gt;=rotationlength_exsoft,MAX(INDEX($D$6:$DI$6,1,rotationlength_exsoft)*(1-propbiomassremoved_exsoft)*(1-(AP$1-rotationlength_exsoft-1)/10),0),0)</f>
        <v>0</v>
      </c>
      <c r="AP169" s="340" cm="1">
        <f t="array" ref="AP169">IF(AP$1&gt;=rotationlength_exsoft,MAX(INDEX($D$6:$DI$6,1,rotationlength_exsoft)*(1-propbiomassremoved_exsoft)*(1-(AQ$1-rotationlength_exsoft-1)/10),0),0)</f>
        <v>0</v>
      </c>
      <c r="AQ169" s="340" cm="1">
        <f t="array" ref="AQ169">IF(AQ$1&gt;=rotationlength_exsoft,MAX(INDEX($D$6:$DI$6,1,rotationlength_exsoft)*(1-propbiomassremoved_exsoft)*(1-(AR$1-rotationlength_exsoft-1)/10),0),0)</f>
        <v>427.03761414999997</v>
      </c>
      <c r="AR169" s="340" cm="1">
        <f t="array" ref="AR169">IF(AR$1&gt;=rotationlength_exsoft,MAX(INDEX($D$6:$DI$6,1,rotationlength_exsoft)*(1-propbiomassremoved_exsoft)*(1-(AS$1-rotationlength_exsoft-1)/10),0),0)</f>
        <v>384.33385273499999</v>
      </c>
      <c r="AS169" s="340" cm="1">
        <f t="array" ref="AS169">IF(AS$1&gt;=rotationlength_exsoft,MAX(INDEX($D$6:$DI$6,1,rotationlength_exsoft)*(1-propbiomassremoved_exsoft)*(1-(AT$1-rotationlength_exsoft-1)/10),0),0)</f>
        <v>341.63009132000002</v>
      </c>
      <c r="AT169" s="340" cm="1">
        <f t="array" ref="AT169">IF(AT$1&gt;=rotationlength_exsoft,MAX(INDEX($D$6:$DI$6,1,rotationlength_exsoft)*(1-propbiomassremoved_exsoft)*(1-(AU$1-rotationlength_exsoft-1)/10),0),0)</f>
        <v>298.92632990499993</v>
      </c>
      <c r="AU169" s="340" cm="1">
        <f t="array" ref="AU169">IF(AU$1&gt;=rotationlength_exsoft,MAX(INDEX($D$6:$DI$6,1,rotationlength_exsoft)*(1-propbiomassremoved_exsoft)*(1-(AV$1-rotationlength_exsoft-1)/10),0),0)</f>
        <v>256.22256848999996</v>
      </c>
      <c r="AV169" s="340" cm="1">
        <f t="array" ref="AV169">IF(AV$1&gt;=rotationlength_exsoft,MAX(INDEX($D$6:$DI$6,1,rotationlength_exsoft)*(1-propbiomassremoved_exsoft)*(1-(AW$1-rotationlength_exsoft-1)/10),0),0)</f>
        <v>213.51880707499998</v>
      </c>
      <c r="AW169" s="340" cm="1">
        <f t="array" ref="AW169">IF(AW$1&gt;=rotationlength_exsoft,MAX(INDEX($D$6:$DI$6,1,rotationlength_exsoft)*(1-propbiomassremoved_exsoft)*(1-(AX$1-rotationlength_exsoft-1)/10),0),0)</f>
        <v>170.81504566000001</v>
      </c>
      <c r="AX169" s="340" cm="1">
        <f t="array" ref="AX169">IF(AX$1&gt;=rotationlength_exsoft,MAX(INDEX($D$6:$DI$6,1,rotationlength_exsoft)*(1-propbiomassremoved_exsoft)*(1-(AY$1-rotationlength_exsoft-1)/10),0),0)</f>
        <v>128.11128424500001</v>
      </c>
      <c r="AY169" s="340" cm="1">
        <f t="array" ref="AY169">IF(AY$1&gt;=rotationlength_exsoft,MAX(INDEX($D$6:$DI$6,1,rotationlength_exsoft)*(1-propbiomassremoved_exsoft)*(1-(AZ$1-rotationlength_exsoft-1)/10),0),0)</f>
        <v>85.407522829999976</v>
      </c>
      <c r="AZ169" s="340" cm="1">
        <f t="array" ref="AZ169">IF(AZ$1&gt;=rotationlength_exsoft,MAX(INDEX($D$6:$DI$6,1,rotationlength_exsoft)*(1-propbiomassremoved_exsoft)*(1-(BA$1-rotationlength_exsoft-1)/10),0),0)</f>
        <v>42.703761414999988</v>
      </c>
      <c r="BA169" s="340" cm="1">
        <f t="array" ref="BA169">IF(BA$1&gt;=rotationlength_exsoft,MAX(INDEX($D$6:$DI$6,1,rotationlength_exsoft)*(1-propbiomassremoved_exsoft)*(1-(BB$1-rotationlength_exsoft-1)/10),0),0)</f>
        <v>0</v>
      </c>
      <c r="BB169" s="340" cm="1">
        <f t="array" ref="BB169">IF(BB$1&gt;=rotationlength_exsoft,MAX(INDEX($D$6:$DI$6,1,rotationlength_exsoft)*(1-propbiomassremoved_exsoft)*(1-(BC$1-rotationlength_exsoft-1)/10),0),0)</f>
        <v>0</v>
      </c>
      <c r="BC169" s="340" cm="1">
        <f t="array" ref="BC169">IF(BC$1&gt;=rotationlength_exsoft,MAX(INDEX($D$6:$DI$6,1,rotationlength_exsoft)*(1-propbiomassremoved_exsoft)*(1-(BD$1-rotationlength_exsoft-1)/10),0),0)</f>
        <v>0</v>
      </c>
      <c r="BD169" s="340" cm="1">
        <f t="array" ref="BD169">IF(BD$1&gt;=rotationlength_exsoft,MAX(INDEX($D$6:$DI$6,1,rotationlength_exsoft)*(1-propbiomassremoved_exsoft)*(1-(BE$1-rotationlength_exsoft-1)/10),0),0)</f>
        <v>0</v>
      </c>
      <c r="BE169" s="340" cm="1">
        <f t="array" ref="BE169">IF(BE$1&gt;=rotationlength_exsoft,MAX(INDEX($D$6:$DI$6,1,rotationlength_exsoft)*(1-propbiomassremoved_exsoft)*(1-(BF$1-rotationlength_exsoft-1)/10),0),0)</f>
        <v>0</v>
      </c>
      <c r="BF169" s="340" cm="1">
        <f t="array" ref="BF169">IF(BF$1&gt;=rotationlength_exsoft,MAX(INDEX($D$6:$DI$6,1,rotationlength_exsoft)*(1-propbiomassremoved_exsoft)*(1-(BG$1-rotationlength_exsoft-1)/10),0),0)</f>
        <v>0</v>
      </c>
      <c r="BG169" s="340" cm="1">
        <f t="array" ref="BG169">IF(BG$1&gt;=rotationlength_exsoft,MAX(INDEX($D$6:$DI$6,1,rotationlength_exsoft)*(1-propbiomassremoved_exsoft)*(1-(BH$1-rotationlength_exsoft-1)/10),0),0)</f>
        <v>0</v>
      </c>
      <c r="BH169" s="340" cm="1">
        <f t="array" ref="BH169">IF(BH$1&gt;=rotationlength_exsoft,MAX(INDEX($D$6:$DI$6,1,rotationlength_exsoft)*(1-propbiomassremoved_exsoft)*(1-(BI$1-rotationlength_exsoft-1)/10),0),0)</f>
        <v>0</v>
      </c>
      <c r="BI169" s="340" cm="1">
        <f t="array" ref="BI169">IF(BI$1&gt;=rotationlength_exsoft,MAX(INDEX($D$6:$DI$6,1,rotationlength_exsoft)*(1-propbiomassremoved_exsoft)*(1-(BJ$1-rotationlength_exsoft-1)/10),0),0)</f>
        <v>0</v>
      </c>
      <c r="BJ169" s="340" cm="1">
        <f t="array" ref="BJ169">IF(BJ$1&gt;=rotationlength_exsoft,MAX(INDEX($D$6:$DI$6,1,rotationlength_exsoft)*(1-propbiomassremoved_exsoft)*(1-(BK$1-rotationlength_exsoft-1)/10),0),0)</f>
        <v>0</v>
      </c>
      <c r="BK169" s="340" cm="1">
        <f t="array" ref="BK169">IF(BK$1&gt;=rotationlength_exsoft,MAX(INDEX($D$6:$DI$6,1,rotationlength_exsoft)*(1-propbiomassremoved_exsoft)*(1-(BL$1-rotationlength_exsoft-1)/10),0),0)</f>
        <v>0</v>
      </c>
      <c r="BL169" s="340" cm="1">
        <f t="array" ref="BL169">IF(BL$1&gt;=rotationlength_exsoft,MAX(INDEX($D$6:$DI$6,1,rotationlength_exsoft)*(1-propbiomassremoved_exsoft)*(1-(BM$1-rotationlength_exsoft-1)/10),0),0)</f>
        <v>0</v>
      </c>
      <c r="BM169" s="340" cm="1">
        <f t="array" ref="BM169">IF(BM$1&gt;=rotationlength_exsoft,MAX(INDEX($D$6:$DI$6,1,rotationlength_exsoft)*(1-propbiomassremoved_exsoft)*(1-(BN$1-rotationlength_exsoft-1)/10),0),0)</f>
        <v>0</v>
      </c>
      <c r="BN169" s="340" cm="1">
        <f t="array" ref="BN169">IF(BN$1&gt;=rotationlength_exsoft,MAX(INDEX($D$6:$DI$6,1,rotationlength_exsoft)*(1-propbiomassremoved_exsoft)*(1-(BO$1-rotationlength_exsoft-1)/10),0),0)</f>
        <v>0</v>
      </c>
      <c r="BO169" s="340" cm="1">
        <f t="array" ref="BO169">IF(BO$1&gt;=rotationlength_exsoft,MAX(INDEX($D$6:$DI$6,1,rotationlength_exsoft)*(1-propbiomassremoved_exsoft)*(1-(BP$1-rotationlength_exsoft-1)/10),0),0)</f>
        <v>0</v>
      </c>
      <c r="BP169" s="340" cm="1">
        <f t="array" ref="BP169">IF(BP$1&gt;=rotationlength_exsoft,MAX(INDEX($D$6:$DI$6,1,rotationlength_exsoft)*(1-propbiomassremoved_exsoft)*(1-(BQ$1-rotationlength_exsoft-1)/10),0),0)</f>
        <v>0</v>
      </c>
      <c r="BQ169" s="340" cm="1">
        <f t="array" ref="BQ169">IF(BQ$1&gt;=rotationlength_exsoft,MAX(INDEX($D$6:$DI$6,1,rotationlength_exsoft)*(1-propbiomassremoved_exsoft)*(1-(BR$1-rotationlength_exsoft-1)/10),0),0)</f>
        <v>0</v>
      </c>
      <c r="BR169" s="340" cm="1">
        <f t="array" ref="BR169">IF(BR$1&gt;=rotationlength_exsoft,MAX(INDEX($D$6:$DI$6,1,rotationlength_exsoft)*(1-propbiomassremoved_exsoft)*(1-(BS$1-rotationlength_exsoft-1)/10),0),0)</f>
        <v>0</v>
      </c>
      <c r="BS169" s="340" cm="1">
        <f t="array" ref="BS169">IF(BS$1&gt;=rotationlength_exsoft,MAX(INDEX($D$6:$DI$6,1,rotationlength_exsoft)*(1-propbiomassremoved_exsoft)*(1-(BT$1-rotationlength_exsoft-1)/10),0),0)</f>
        <v>0</v>
      </c>
      <c r="BT169" s="340" cm="1">
        <f t="array" ref="BT169">IF(BT$1&gt;=rotationlength_exsoft,MAX(INDEX($D$6:$DI$6,1,rotationlength_exsoft)*(1-propbiomassremoved_exsoft)*(1-(BU$1-rotationlength_exsoft-1)/10),0),0)</f>
        <v>0</v>
      </c>
      <c r="BU169" s="340" cm="1">
        <f t="array" ref="BU169">IF(BU$1&gt;=rotationlength_exsoft,MAX(INDEX($D$6:$DI$6,1,rotationlength_exsoft)*(1-propbiomassremoved_exsoft)*(1-(BV$1-rotationlength_exsoft-1)/10),0),0)</f>
        <v>0</v>
      </c>
      <c r="BV169" s="340" cm="1">
        <f t="array" ref="BV169">IF(BV$1&gt;=rotationlength_exsoft,MAX(INDEX($D$6:$DI$6,1,rotationlength_exsoft)*(1-propbiomassremoved_exsoft)*(1-(BW$1-rotationlength_exsoft-1)/10),0),0)</f>
        <v>0</v>
      </c>
      <c r="BW169" s="340" cm="1">
        <f t="array" ref="BW169">IF(BW$1&gt;=rotationlength_exsoft,MAX(INDEX($D$6:$DI$6,1,rotationlength_exsoft)*(1-propbiomassremoved_exsoft)*(1-(BX$1-rotationlength_exsoft-1)/10),0),0)</f>
        <v>0</v>
      </c>
      <c r="BX169" s="340" cm="1">
        <f t="array" ref="BX169">IF(BX$1&gt;=rotationlength_exsoft,MAX(INDEX($D$6:$DI$6,1,rotationlength_exsoft)*(1-propbiomassremoved_exsoft)*(1-(BY$1-rotationlength_exsoft-1)/10),0),0)</f>
        <v>0</v>
      </c>
      <c r="BY169" s="340" cm="1">
        <f t="array" ref="BY169">IF(BY$1&gt;=rotationlength_exsoft,MAX(INDEX($D$6:$DI$6,1,rotationlength_exsoft)*(1-propbiomassremoved_exsoft)*(1-(BZ$1-rotationlength_exsoft-1)/10),0),0)</f>
        <v>0</v>
      </c>
      <c r="BZ169" s="340" cm="1">
        <f t="array" ref="BZ169">IF(BZ$1&gt;=rotationlength_exsoft,MAX(INDEX($D$6:$DI$6,1,rotationlength_exsoft)*(1-propbiomassremoved_exsoft)*(1-(CA$1-rotationlength_exsoft-1)/10),0),0)</f>
        <v>0</v>
      </c>
      <c r="CA169" s="340" cm="1">
        <f t="array" ref="CA169">IF(CA$1&gt;=rotationlength_exsoft,MAX(INDEX($D$6:$DI$6,1,rotationlength_exsoft)*(1-propbiomassremoved_exsoft)*(1-(CB$1-rotationlength_exsoft-1)/10),0),0)</f>
        <v>0</v>
      </c>
      <c r="CB169" s="340" cm="1">
        <f t="array" ref="CB169">IF(CB$1&gt;=rotationlength_exsoft,MAX(INDEX($D$6:$DI$6,1,rotationlength_exsoft)*(1-propbiomassremoved_exsoft)*(1-(CC$1-rotationlength_exsoft-1)/10),0),0)</f>
        <v>0</v>
      </c>
      <c r="CC169" s="340" cm="1">
        <f t="array" ref="CC169">IF(CC$1&gt;=rotationlength_exsoft,MAX(INDEX($D$6:$DI$6,1,rotationlength_exsoft)*(1-propbiomassremoved_exsoft)*(1-(CD$1-rotationlength_exsoft-1)/10),0),0)</f>
        <v>0</v>
      </c>
      <c r="CD169" s="340" cm="1">
        <f t="array" ref="CD169">IF(CD$1&gt;=rotationlength_exsoft,MAX(INDEX($D$6:$DI$6,1,rotationlength_exsoft)*(1-propbiomassremoved_exsoft)*(1-(CE$1-rotationlength_exsoft-1)/10),0),0)</f>
        <v>0</v>
      </c>
      <c r="CE169" s="340" cm="1">
        <f t="array" ref="CE169">IF(CE$1&gt;=rotationlength_exsoft,MAX(INDEX($D$6:$DI$6,1,rotationlength_exsoft)*(1-propbiomassremoved_exsoft)*(1-(CF$1-rotationlength_exsoft-1)/10),0),0)</f>
        <v>0</v>
      </c>
      <c r="CF169" s="340" cm="1">
        <f t="array" ref="CF169">IF(CF$1&gt;=rotationlength_exsoft,MAX(INDEX($D$6:$DI$6,1,rotationlength_exsoft)*(1-propbiomassremoved_exsoft)*(1-(CG$1-rotationlength_exsoft-1)/10),0),0)</f>
        <v>0</v>
      </c>
      <c r="CG169" s="340" cm="1">
        <f t="array" ref="CG169">IF(CG$1&gt;=rotationlength_exsoft,MAX(INDEX($D$6:$DI$6,1,rotationlength_exsoft)*(1-propbiomassremoved_exsoft)*(1-(CH$1-rotationlength_exsoft-1)/10),0),0)</f>
        <v>0</v>
      </c>
      <c r="CH169" s="340" cm="1">
        <f t="array" ref="CH169">IF(CH$1&gt;=rotationlength_exsoft,MAX(INDEX($D$6:$DI$6,1,rotationlength_exsoft)*(1-propbiomassremoved_exsoft)*(1-(CI$1-rotationlength_exsoft-1)/10),0),0)</f>
        <v>0</v>
      </c>
      <c r="CI169" s="340" cm="1">
        <f t="array" ref="CI169">IF(CI$1&gt;=rotationlength_exsoft,MAX(INDEX($D$6:$DI$6,1,rotationlength_exsoft)*(1-propbiomassremoved_exsoft)*(1-(CJ$1-rotationlength_exsoft-1)/10),0),0)</f>
        <v>0</v>
      </c>
      <c r="CJ169" s="340" cm="1">
        <f t="array" ref="CJ169">IF(CJ$1&gt;=rotationlength_exsoft,MAX(INDEX($D$6:$DI$6,1,rotationlength_exsoft)*(1-propbiomassremoved_exsoft)*(1-(CK$1-rotationlength_exsoft-1)/10),0),0)</f>
        <v>0</v>
      </c>
      <c r="CK169" s="340" cm="1">
        <f t="array" ref="CK169">IF(CK$1&gt;=rotationlength_exsoft,MAX(INDEX($D$6:$DI$6,1,rotationlength_exsoft)*(1-propbiomassremoved_exsoft)*(1-(CL$1-rotationlength_exsoft-1)/10),0),0)</f>
        <v>0</v>
      </c>
      <c r="CL169" s="340" cm="1">
        <f t="array" ref="CL169">IF(CL$1&gt;=rotationlength_exsoft,MAX(INDEX($D$6:$DI$6,1,rotationlength_exsoft)*(1-propbiomassremoved_exsoft)*(1-(CM$1-rotationlength_exsoft-1)/10),0),0)</f>
        <v>0</v>
      </c>
      <c r="CM169" s="340" cm="1">
        <f t="array" ref="CM169">IF(CM$1&gt;=rotationlength_exsoft,MAX(INDEX($D$6:$DI$6,1,rotationlength_exsoft)*(1-propbiomassremoved_exsoft)*(1-(CN$1-rotationlength_exsoft-1)/10),0),0)</f>
        <v>0</v>
      </c>
      <c r="CN169" s="340" cm="1">
        <f t="array" ref="CN169">IF(CN$1&gt;=rotationlength_exsoft,MAX(INDEX($D$6:$DI$6,1,rotationlength_exsoft)*(1-propbiomassremoved_exsoft)*(1-(CO$1-rotationlength_exsoft-1)/10),0),0)</f>
        <v>0</v>
      </c>
      <c r="CO169" s="340" cm="1">
        <f t="array" ref="CO169">IF(CO$1&gt;=rotationlength_exsoft,MAX(INDEX($D$6:$DI$6,1,rotationlength_exsoft)*(1-propbiomassremoved_exsoft)*(1-(CP$1-rotationlength_exsoft-1)/10),0),0)</f>
        <v>0</v>
      </c>
    </row>
    <row r="170" spans="1:103" hidden="1" outlineLevel="1">
      <c r="B170" t="s">
        <v>174</v>
      </c>
      <c r="D170" s="334">
        <f t="shared" ref="D170:AI170" ca="1" si="304">IF(D$1&lt;SUM(rotationlength_exsoft,replantlag_exsoft),0,OFFSET($D168,0,D$1-SUM(rotationlength_exsoft,replantlag_exsoft)))</f>
        <v>0</v>
      </c>
      <c r="E170" s="334">
        <f t="shared" ca="1" si="304"/>
        <v>0</v>
      </c>
      <c r="F170" s="334">
        <f t="shared" ca="1" si="304"/>
        <v>0</v>
      </c>
      <c r="G170" s="334">
        <f t="shared" ca="1" si="304"/>
        <v>0</v>
      </c>
      <c r="H170" s="334">
        <f t="shared" ca="1" si="304"/>
        <v>0</v>
      </c>
      <c r="I170" s="334">
        <f t="shared" ca="1" si="304"/>
        <v>0</v>
      </c>
      <c r="J170" s="334">
        <f t="shared" ca="1" si="304"/>
        <v>0</v>
      </c>
      <c r="K170" s="334">
        <f t="shared" ca="1" si="304"/>
        <v>0</v>
      </c>
      <c r="L170" s="334">
        <f t="shared" ca="1" si="304"/>
        <v>0</v>
      </c>
      <c r="M170" s="334">
        <f t="shared" ca="1" si="304"/>
        <v>0</v>
      </c>
      <c r="N170" s="334">
        <f t="shared" ca="1" si="304"/>
        <v>0</v>
      </c>
      <c r="O170" s="334">
        <f t="shared" ca="1" si="304"/>
        <v>0</v>
      </c>
      <c r="P170" s="334">
        <f t="shared" ca="1" si="304"/>
        <v>0</v>
      </c>
      <c r="Q170" s="334">
        <f t="shared" ca="1" si="304"/>
        <v>0</v>
      </c>
      <c r="R170" s="334">
        <f t="shared" ca="1" si="304"/>
        <v>0</v>
      </c>
      <c r="S170" s="334">
        <f t="shared" ca="1" si="304"/>
        <v>0</v>
      </c>
      <c r="T170" s="334">
        <f t="shared" ca="1" si="304"/>
        <v>0</v>
      </c>
      <c r="U170" s="334">
        <f t="shared" ca="1" si="304"/>
        <v>0</v>
      </c>
      <c r="V170" s="334">
        <f t="shared" ca="1" si="304"/>
        <v>0</v>
      </c>
      <c r="W170" s="334">
        <f t="shared" ca="1" si="304"/>
        <v>0</v>
      </c>
      <c r="X170" s="334">
        <f t="shared" ca="1" si="304"/>
        <v>0</v>
      </c>
      <c r="Y170" s="334">
        <f t="shared" ca="1" si="304"/>
        <v>0</v>
      </c>
      <c r="Z170" s="334">
        <f t="shared" ca="1" si="304"/>
        <v>0</v>
      </c>
      <c r="AA170" s="334">
        <f t="shared" ca="1" si="304"/>
        <v>0</v>
      </c>
      <c r="AB170" s="334">
        <f t="shared" ca="1" si="304"/>
        <v>0</v>
      </c>
      <c r="AC170" s="334">
        <f t="shared" ca="1" si="304"/>
        <v>0</v>
      </c>
      <c r="AD170" s="334">
        <f t="shared" ca="1" si="304"/>
        <v>0</v>
      </c>
      <c r="AE170" s="334">
        <f t="shared" ca="1" si="304"/>
        <v>0</v>
      </c>
      <c r="AF170" s="334">
        <f t="shared" ca="1" si="304"/>
        <v>0</v>
      </c>
      <c r="AG170" s="334">
        <f t="shared" ca="1" si="304"/>
        <v>0</v>
      </c>
      <c r="AH170" s="334">
        <f t="shared" ca="1" si="304"/>
        <v>0</v>
      </c>
      <c r="AI170" s="334">
        <f t="shared" ca="1" si="304"/>
        <v>0</v>
      </c>
      <c r="AJ170" s="334">
        <f t="shared" ref="AJ170:BO170" ca="1" si="305">IF(AJ$1&lt;SUM(rotationlength_exsoft,replantlag_exsoft),0,OFFSET($D168,0,AJ$1-SUM(rotationlength_exsoft,replantlag_exsoft)))</f>
        <v>0</v>
      </c>
      <c r="AK170" s="334">
        <f t="shared" ca="1" si="305"/>
        <v>0</v>
      </c>
      <c r="AL170" s="334">
        <f t="shared" ca="1" si="305"/>
        <v>0</v>
      </c>
      <c r="AM170" s="334">
        <f t="shared" ca="1" si="305"/>
        <v>0</v>
      </c>
      <c r="AN170" s="334">
        <f t="shared" ca="1" si="305"/>
        <v>0</v>
      </c>
      <c r="AO170" s="334">
        <f t="shared" ca="1" si="305"/>
        <v>0</v>
      </c>
      <c r="AP170" s="334">
        <f t="shared" ca="1" si="305"/>
        <v>0</v>
      </c>
      <c r="AQ170" s="334">
        <f t="shared" ca="1" si="305"/>
        <v>0</v>
      </c>
      <c r="AR170" s="334">
        <f t="shared" ca="1" si="305"/>
        <v>0.6</v>
      </c>
      <c r="AS170" s="334">
        <f t="shared" ca="1" si="305"/>
        <v>1.8</v>
      </c>
      <c r="AT170" s="334">
        <f t="shared" ca="1" si="305"/>
        <v>4.5</v>
      </c>
      <c r="AU170" s="334">
        <f t="shared" ca="1" si="305"/>
        <v>10.9</v>
      </c>
      <c r="AV170" s="334">
        <f t="shared" ca="1" si="305"/>
        <v>22.9</v>
      </c>
      <c r="AW170" s="334">
        <f t="shared" ca="1" si="305"/>
        <v>40</v>
      </c>
      <c r="AX170" s="334">
        <f t="shared" ca="1" si="305"/>
        <v>61</v>
      </c>
      <c r="AY170" s="334">
        <f t="shared" ca="1" si="305"/>
        <v>84.8</v>
      </c>
      <c r="AZ170" s="334">
        <f t="shared" ca="1" si="305"/>
        <v>111.3</v>
      </c>
      <c r="BA170" s="334">
        <f t="shared" ca="1" si="305"/>
        <v>139.69999999999999</v>
      </c>
      <c r="BB170" s="334">
        <f t="shared" ca="1" si="305"/>
        <v>168.5</v>
      </c>
      <c r="BC170" s="334">
        <f t="shared" ca="1" si="305"/>
        <v>196.7</v>
      </c>
      <c r="BD170" s="334">
        <f t="shared" ca="1" si="305"/>
        <v>226.4</v>
      </c>
      <c r="BE170" s="334">
        <f t="shared" ca="1" si="305"/>
        <v>257.5</v>
      </c>
      <c r="BF170" s="334">
        <f t="shared" ca="1" si="305"/>
        <v>289.8</v>
      </c>
      <c r="BG170" s="334">
        <f t="shared" ca="1" si="305"/>
        <v>323.3</v>
      </c>
      <c r="BH170" s="334">
        <f t="shared" ca="1" si="305"/>
        <v>357.7</v>
      </c>
      <c r="BI170" s="334">
        <f t="shared" ca="1" si="305"/>
        <v>393.1</v>
      </c>
      <c r="BJ170" s="334">
        <f t="shared" ca="1" si="305"/>
        <v>428.9</v>
      </c>
      <c r="BK170" s="334">
        <f t="shared" ca="1" si="305"/>
        <v>465.1</v>
      </c>
      <c r="BL170" s="334">
        <f t="shared" ca="1" si="305"/>
        <v>501.9</v>
      </c>
      <c r="BM170" s="334">
        <f t="shared" ca="1" si="305"/>
        <v>537.9</v>
      </c>
      <c r="BN170" s="334">
        <f t="shared" ca="1" si="305"/>
        <v>574.6</v>
      </c>
      <c r="BO170" s="334">
        <f t="shared" ca="1" si="305"/>
        <v>612.79999999999995</v>
      </c>
      <c r="BP170" s="334">
        <f t="shared" ref="BP170:CO170" ca="1" si="306">IF(BP$1&lt;SUM(rotationlength_exsoft,replantlag_exsoft),0,OFFSET($D168,0,BP$1-SUM(rotationlength_exsoft,replantlag_exsoft)))</f>
        <v>651.20000000000005</v>
      </c>
      <c r="BQ170" s="334">
        <f t="shared" ca="1" si="306"/>
        <v>690</v>
      </c>
      <c r="BR170" s="334">
        <f t="shared" ca="1" si="306"/>
        <v>728.9</v>
      </c>
      <c r="BS170" s="334">
        <f t="shared" ca="1" si="306"/>
        <v>767.8</v>
      </c>
      <c r="BT170" s="334">
        <f t="shared" ca="1" si="306"/>
        <v>806.7</v>
      </c>
      <c r="BU170" s="334">
        <f t="shared" ca="1" si="306"/>
        <v>806.7</v>
      </c>
      <c r="BV170" s="334">
        <f t="shared" ca="1" si="306"/>
        <v>843.101946</v>
      </c>
      <c r="BW170" s="334">
        <f t="shared" ca="1" si="306"/>
        <v>888.13284699999997</v>
      </c>
      <c r="BX170" s="334">
        <f t="shared" ca="1" si="306"/>
        <v>932.48966800000005</v>
      </c>
      <c r="BY170" s="334">
        <f t="shared" ca="1" si="306"/>
        <v>976.09576400000003</v>
      </c>
      <c r="BZ170" s="334">
        <f t="shared" ca="1" si="306"/>
        <v>1018.909225</v>
      </c>
      <c r="CA170" s="334">
        <f t="shared" ca="1" si="306"/>
        <v>1060.890729</v>
      </c>
      <c r="CB170" s="334">
        <f t="shared" ca="1" si="306"/>
        <v>1102.0179820000001</v>
      </c>
      <c r="CC170" s="334">
        <f t="shared" ca="1" si="306"/>
        <v>1142.271745</v>
      </c>
      <c r="CD170" s="334">
        <f t="shared" ca="1" si="306"/>
        <v>1181.6380429999999</v>
      </c>
      <c r="CE170" s="334">
        <f t="shared" ca="1" si="306"/>
        <v>0</v>
      </c>
      <c r="CF170" s="334">
        <f t="shared" ca="1" si="306"/>
        <v>0</v>
      </c>
      <c r="CG170" s="334">
        <f t="shared" ca="1" si="306"/>
        <v>0</v>
      </c>
      <c r="CH170" s="334">
        <f t="shared" ca="1" si="306"/>
        <v>0</v>
      </c>
      <c r="CI170" s="334">
        <f t="shared" ca="1" si="306"/>
        <v>0</v>
      </c>
      <c r="CJ170" s="334">
        <f t="shared" ca="1" si="306"/>
        <v>0</v>
      </c>
      <c r="CK170" s="334">
        <f t="shared" ca="1" si="306"/>
        <v>0</v>
      </c>
      <c r="CL170" s="334">
        <f t="shared" ca="1" si="306"/>
        <v>0</v>
      </c>
      <c r="CM170" s="334">
        <f t="shared" ca="1" si="306"/>
        <v>0</v>
      </c>
      <c r="CN170" s="334">
        <f t="shared" ca="1" si="306"/>
        <v>0</v>
      </c>
      <c r="CO170" s="334">
        <f t="shared" ca="1" si="306"/>
        <v>0</v>
      </c>
      <c r="CP170" s="22"/>
      <c r="CQ170" s="22"/>
      <c r="CR170" s="22"/>
      <c r="CS170" s="22"/>
      <c r="CT170" s="22"/>
      <c r="CU170" s="22"/>
      <c r="CV170" s="22"/>
      <c r="CW170" s="22"/>
      <c r="CX170" s="22"/>
      <c r="CY170" s="22"/>
    </row>
    <row r="171" spans="1:103" hidden="1" outlineLevel="1">
      <c r="B171" t="s">
        <v>175</v>
      </c>
      <c r="D171" s="334">
        <f t="shared" ref="D171:AI171" ca="1" si="307">IF(D$1&lt;SUM(rotationlength_exsoft,replantlag_exsoft),0,OFFSET($D169,0,D$1-SUM(rotationlength_exsoft,replantlag_exsoft)))</f>
        <v>0</v>
      </c>
      <c r="E171" s="334">
        <f t="shared" ca="1" si="307"/>
        <v>0</v>
      </c>
      <c r="F171" s="334">
        <f t="shared" ca="1" si="307"/>
        <v>0</v>
      </c>
      <c r="G171" s="334">
        <f t="shared" ca="1" si="307"/>
        <v>0</v>
      </c>
      <c r="H171" s="334">
        <f t="shared" ca="1" si="307"/>
        <v>0</v>
      </c>
      <c r="I171" s="334">
        <f t="shared" ca="1" si="307"/>
        <v>0</v>
      </c>
      <c r="J171" s="334">
        <f t="shared" ca="1" si="307"/>
        <v>0</v>
      </c>
      <c r="K171" s="334">
        <f t="shared" ca="1" si="307"/>
        <v>0</v>
      </c>
      <c r="L171" s="334">
        <f t="shared" ca="1" si="307"/>
        <v>0</v>
      </c>
      <c r="M171" s="334">
        <f t="shared" ca="1" si="307"/>
        <v>0</v>
      </c>
      <c r="N171" s="334">
        <f t="shared" ca="1" si="307"/>
        <v>0</v>
      </c>
      <c r="O171" s="334">
        <f t="shared" ca="1" si="307"/>
        <v>0</v>
      </c>
      <c r="P171" s="334">
        <f t="shared" ca="1" si="307"/>
        <v>0</v>
      </c>
      <c r="Q171" s="334">
        <f t="shared" ca="1" si="307"/>
        <v>0</v>
      </c>
      <c r="R171" s="334">
        <f t="shared" ca="1" si="307"/>
        <v>0</v>
      </c>
      <c r="S171" s="334">
        <f t="shared" ca="1" si="307"/>
        <v>0</v>
      </c>
      <c r="T171" s="334">
        <f t="shared" ca="1" si="307"/>
        <v>0</v>
      </c>
      <c r="U171" s="334">
        <f t="shared" ca="1" si="307"/>
        <v>0</v>
      </c>
      <c r="V171" s="334">
        <f t="shared" ca="1" si="307"/>
        <v>0</v>
      </c>
      <c r="W171" s="334">
        <f t="shared" ca="1" si="307"/>
        <v>0</v>
      </c>
      <c r="X171" s="334">
        <f t="shared" ca="1" si="307"/>
        <v>0</v>
      </c>
      <c r="Y171" s="334">
        <f t="shared" ca="1" si="307"/>
        <v>0</v>
      </c>
      <c r="Z171" s="334">
        <f t="shared" ca="1" si="307"/>
        <v>0</v>
      </c>
      <c r="AA171" s="334">
        <f t="shared" ca="1" si="307"/>
        <v>0</v>
      </c>
      <c r="AB171" s="334">
        <f t="shared" ca="1" si="307"/>
        <v>0</v>
      </c>
      <c r="AC171" s="334">
        <f t="shared" ca="1" si="307"/>
        <v>0</v>
      </c>
      <c r="AD171" s="334">
        <f t="shared" ca="1" si="307"/>
        <v>0</v>
      </c>
      <c r="AE171" s="334">
        <f t="shared" ca="1" si="307"/>
        <v>0</v>
      </c>
      <c r="AF171" s="334">
        <f t="shared" ca="1" si="307"/>
        <v>0</v>
      </c>
      <c r="AG171" s="334">
        <f t="shared" ca="1" si="307"/>
        <v>0</v>
      </c>
      <c r="AH171" s="334">
        <f t="shared" ca="1" si="307"/>
        <v>0</v>
      </c>
      <c r="AI171" s="334">
        <f t="shared" ca="1" si="307"/>
        <v>0</v>
      </c>
      <c r="AJ171" s="334">
        <f t="shared" ref="AJ171:BO171" ca="1" si="308">IF(AJ$1&lt;SUM(rotationlength_exsoft,replantlag_exsoft),0,OFFSET($D169,0,AJ$1-SUM(rotationlength_exsoft,replantlag_exsoft)))</f>
        <v>0</v>
      </c>
      <c r="AK171" s="334">
        <f t="shared" ca="1" si="308"/>
        <v>0</v>
      </c>
      <c r="AL171" s="334">
        <f t="shared" ca="1" si="308"/>
        <v>0</v>
      </c>
      <c r="AM171" s="334">
        <f t="shared" ca="1" si="308"/>
        <v>0</v>
      </c>
      <c r="AN171" s="334">
        <f t="shared" ca="1" si="308"/>
        <v>0</v>
      </c>
      <c r="AO171" s="334">
        <f t="shared" ca="1" si="308"/>
        <v>0</v>
      </c>
      <c r="AP171" s="334">
        <f t="shared" ca="1" si="308"/>
        <v>0</v>
      </c>
      <c r="AQ171" s="334">
        <f t="shared" ca="1" si="308"/>
        <v>0</v>
      </c>
      <c r="AR171" s="334">
        <f t="shared" ca="1" si="308"/>
        <v>0</v>
      </c>
      <c r="AS171" s="334">
        <f t="shared" ca="1" si="308"/>
        <v>0</v>
      </c>
      <c r="AT171" s="334">
        <f t="shared" ca="1" si="308"/>
        <v>0</v>
      </c>
      <c r="AU171" s="334">
        <f t="shared" ca="1" si="308"/>
        <v>0</v>
      </c>
      <c r="AV171" s="334">
        <f t="shared" ca="1" si="308"/>
        <v>0</v>
      </c>
      <c r="AW171" s="334">
        <f t="shared" ca="1" si="308"/>
        <v>0</v>
      </c>
      <c r="AX171" s="334">
        <f t="shared" ca="1" si="308"/>
        <v>0</v>
      </c>
      <c r="AY171" s="334">
        <f t="shared" ca="1" si="308"/>
        <v>0</v>
      </c>
      <c r="AZ171" s="334">
        <f t="shared" ca="1" si="308"/>
        <v>0</v>
      </c>
      <c r="BA171" s="334">
        <f t="shared" ca="1" si="308"/>
        <v>0</v>
      </c>
      <c r="BB171" s="334">
        <f t="shared" ca="1" si="308"/>
        <v>0</v>
      </c>
      <c r="BC171" s="334">
        <f t="shared" ca="1" si="308"/>
        <v>0</v>
      </c>
      <c r="BD171" s="334">
        <f t="shared" ca="1" si="308"/>
        <v>0</v>
      </c>
      <c r="BE171" s="334">
        <f t="shared" ca="1" si="308"/>
        <v>0</v>
      </c>
      <c r="BF171" s="334">
        <f t="shared" ca="1" si="308"/>
        <v>0</v>
      </c>
      <c r="BG171" s="334">
        <f t="shared" ca="1" si="308"/>
        <v>0</v>
      </c>
      <c r="BH171" s="334">
        <f t="shared" ca="1" si="308"/>
        <v>0</v>
      </c>
      <c r="BI171" s="334">
        <f t="shared" ca="1" si="308"/>
        <v>0</v>
      </c>
      <c r="BJ171" s="334">
        <f t="shared" ca="1" si="308"/>
        <v>0</v>
      </c>
      <c r="BK171" s="334">
        <f t="shared" ca="1" si="308"/>
        <v>0</v>
      </c>
      <c r="BL171" s="334">
        <f t="shared" ca="1" si="308"/>
        <v>0</v>
      </c>
      <c r="BM171" s="334">
        <f t="shared" ca="1" si="308"/>
        <v>0</v>
      </c>
      <c r="BN171" s="334">
        <f t="shared" ca="1" si="308"/>
        <v>0</v>
      </c>
      <c r="BO171" s="334">
        <f t="shared" ca="1" si="308"/>
        <v>0</v>
      </c>
      <c r="BP171" s="334">
        <f t="shared" ref="BP171:CO171" ca="1" si="309">IF(BP$1&lt;SUM(rotationlength_exsoft,replantlag_exsoft),0,OFFSET($D169,0,BP$1-SUM(rotationlength_exsoft,replantlag_exsoft)))</f>
        <v>0</v>
      </c>
      <c r="BQ171" s="334">
        <f t="shared" ca="1" si="309"/>
        <v>0</v>
      </c>
      <c r="BR171" s="334">
        <f t="shared" ca="1" si="309"/>
        <v>0</v>
      </c>
      <c r="BS171" s="334">
        <f t="shared" ca="1" si="309"/>
        <v>0</v>
      </c>
      <c r="BT171" s="334">
        <f t="shared" ca="1" si="309"/>
        <v>0</v>
      </c>
      <c r="BU171" s="334">
        <f t="shared" ca="1" si="309"/>
        <v>0</v>
      </c>
      <c r="BV171" s="334">
        <f t="shared" ca="1" si="309"/>
        <v>0</v>
      </c>
      <c r="BW171" s="334">
        <f t="shared" ca="1" si="309"/>
        <v>0</v>
      </c>
      <c r="BX171" s="334">
        <f t="shared" ca="1" si="309"/>
        <v>0</v>
      </c>
      <c r="BY171" s="334">
        <f t="shared" ca="1" si="309"/>
        <v>0</v>
      </c>
      <c r="BZ171" s="334">
        <f t="shared" ca="1" si="309"/>
        <v>0</v>
      </c>
      <c r="CA171" s="334">
        <f t="shared" ca="1" si="309"/>
        <v>0</v>
      </c>
      <c r="CB171" s="334">
        <f t="shared" ca="1" si="309"/>
        <v>0</v>
      </c>
      <c r="CC171" s="334">
        <f t="shared" ca="1" si="309"/>
        <v>0</v>
      </c>
      <c r="CD171" s="334">
        <f t="shared" ca="1" si="309"/>
        <v>0</v>
      </c>
      <c r="CE171" s="334">
        <f t="shared" ca="1" si="309"/>
        <v>427.03761414999997</v>
      </c>
      <c r="CF171" s="334">
        <f t="shared" ca="1" si="309"/>
        <v>384.33385273499999</v>
      </c>
      <c r="CG171" s="334">
        <f t="shared" ca="1" si="309"/>
        <v>341.63009132000002</v>
      </c>
      <c r="CH171" s="334">
        <f t="shared" ca="1" si="309"/>
        <v>298.92632990499993</v>
      </c>
      <c r="CI171" s="334">
        <f t="shared" ca="1" si="309"/>
        <v>256.22256848999996</v>
      </c>
      <c r="CJ171" s="334">
        <f t="shared" ca="1" si="309"/>
        <v>213.51880707499998</v>
      </c>
      <c r="CK171" s="334">
        <f t="shared" ca="1" si="309"/>
        <v>170.81504566000001</v>
      </c>
      <c r="CL171" s="334">
        <f t="shared" ca="1" si="309"/>
        <v>128.11128424500001</v>
      </c>
      <c r="CM171" s="334">
        <f t="shared" ca="1" si="309"/>
        <v>85.407522829999976</v>
      </c>
      <c r="CN171" s="334">
        <f t="shared" ca="1" si="309"/>
        <v>42.703761414999988</v>
      </c>
      <c r="CO171" s="334">
        <f t="shared" ca="1" si="309"/>
        <v>0</v>
      </c>
      <c r="CP171" s="22"/>
      <c r="CQ171" s="22"/>
      <c r="CR171" s="22"/>
      <c r="CS171" s="22"/>
      <c r="CT171" s="22"/>
      <c r="CU171" s="22"/>
      <c r="CV171" s="22"/>
      <c r="CW171" s="22"/>
      <c r="CX171" s="22"/>
      <c r="CY171" s="22"/>
    </row>
    <row r="172" spans="1:103" hidden="1" outlineLevel="1">
      <c r="B172" t="s">
        <v>176</v>
      </c>
      <c r="D172" s="334">
        <f t="shared" ref="D172:AI172" ca="1" si="310">IF(D$1&lt;SUM(rotationlength_exsoft,replantlag_exsoft),0,OFFSET($D170,0,D$1-SUM(rotationlength_exsoft,replantlag_exsoft)))</f>
        <v>0</v>
      </c>
      <c r="E172" s="334">
        <f t="shared" ca="1" si="310"/>
        <v>0</v>
      </c>
      <c r="F172" s="334">
        <f t="shared" ca="1" si="310"/>
        <v>0</v>
      </c>
      <c r="G172" s="334">
        <f t="shared" ca="1" si="310"/>
        <v>0</v>
      </c>
      <c r="H172" s="334">
        <f t="shared" ca="1" si="310"/>
        <v>0</v>
      </c>
      <c r="I172" s="334">
        <f t="shared" ca="1" si="310"/>
        <v>0</v>
      </c>
      <c r="J172" s="334">
        <f t="shared" ca="1" si="310"/>
        <v>0</v>
      </c>
      <c r="K172" s="334">
        <f t="shared" ca="1" si="310"/>
        <v>0</v>
      </c>
      <c r="L172" s="334">
        <f t="shared" ca="1" si="310"/>
        <v>0</v>
      </c>
      <c r="M172" s="334">
        <f t="shared" ca="1" si="310"/>
        <v>0</v>
      </c>
      <c r="N172" s="334">
        <f t="shared" ca="1" si="310"/>
        <v>0</v>
      </c>
      <c r="O172" s="334">
        <f t="shared" ca="1" si="310"/>
        <v>0</v>
      </c>
      <c r="P172" s="334">
        <f t="shared" ca="1" si="310"/>
        <v>0</v>
      </c>
      <c r="Q172" s="334">
        <f t="shared" ca="1" si="310"/>
        <v>0</v>
      </c>
      <c r="R172" s="334">
        <f t="shared" ca="1" si="310"/>
        <v>0</v>
      </c>
      <c r="S172" s="334">
        <f t="shared" ca="1" si="310"/>
        <v>0</v>
      </c>
      <c r="T172" s="334">
        <f t="shared" ca="1" si="310"/>
        <v>0</v>
      </c>
      <c r="U172" s="334">
        <f t="shared" ca="1" si="310"/>
        <v>0</v>
      </c>
      <c r="V172" s="334">
        <f t="shared" ca="1" si="310"/>
        <v>0</v>
      </c>
      <c r="W172" s="334">
        <f t="shared" ca="1" si="310"/>
        <v>0</v>
      </c>
      <c r="X172" s="334">
        <f t="shared" ca="1" si="310"/>
        <v>0</v>
      </c>
      <c r="Y172" s="334">
        <f t="shared" ca="1" si="310"/>
        <v>0</v>
      </c>
      <c r="Z172" s="334">
        <f t="shared" ca="1" si="310"/>
        <v>0</v>
      </c>
      <c r="AA172" s="334">
        <f t="shared" ca="1" si="310"/>
        <v>0</v>
      </c>
      <c r="AB172" s="334">
        <f t="shared" ca="1" si="310"/>
        <v>0</v>
      </c>
      <c r="AC172" s="334">
        <f t="shared" ca="1" si="310"/>
        <v>0</v>
      </c>
      <c r="AD172" s="334">
        <f t="shared" ca="1" si="310"/>
        <v>0</v>
      </c>
      <c r="AE172" s="334">
        <f t="shared" ca="1" si="310"/>
        <v>0</v>
      </c>
      <c r="AF172" s="334">
        <f t="shared" ca="1" si="310"/>
        <v>0</v>
      </c>
      <c r="AG172" s="334">
        <f t="shared" ca="1" si="310"/>
        <v>0</v>
      </c>
      <c r="AH172" s="334">
        <f t="shared" ca="1" si="310"/>
        <v>0</v>
      </c>
      <c r="AI172" s="334">
        <f t="shared" ca="1" si="310"/>
        <v>0</v>
      </c>
      <c r="AJ172" s="334">
        <f t="shared" ref="AJ172:BO172" ca="1" si="311">IF(AJ$1&lt;SUM(rotationlength_exsoft,replantlag_exsoft),0,OFFSET($D170,0,AJ$1-SUM(rotationlength_exsoft,replantlag_exsoft)))</f>
        <v>0</v>
      </c>
      <c r="AK172" s="334">
        <f t="shared" ca="1" si="311"/>
        <v>0</v>
      </c>
      <c r="AL172" s="334">
        <f t="shared" ca="1" si="311"/>
        <v>0</v>
      </c>
      <c r="AM172" s="334">
        <f t="shared" ca="1" si="311"/>
        <v>0</v>
      </c>
      <c r="AN172" s="334">
        <f t="shared" ca="1" si="311"/>
        <v>0</v>
      </c>
      <c r="AO172" s="334">
        <f t="shared" ca="1" si="311"/>
        <v>0</v>
      </c>
      <c r="AP172" s="334">
        <f t="shared" ca="1" si="311"/>
        <v>0</v>
      </c>
      <c r="AQ172" s="334">
        <f t="shared" ca="1" si="311"/>
        <v>0</v>
      </c>
      <c r="AR172" s="334">
        <f t="shared" ca="1" si="311"/>
        <v>0</v>
      </c>
      <c r="AS172" s="334">
        <f t="shared" ca="1" si="311"/>
        <v>0</v>
      </c>
      <c r="AT172" s="334">
        <f t="shared" ca="1" si="311"/>
        <v>0</v>
      </c>
      <c r="AU172" s="334">
        <f t="shared" ca="1" si="311"/>
        <v>0</v>
      </c>
      <c r="AV172" s="334">
        <f t="shared" ca="1" si="311"/>
        <v>0</v>
      </c>
      <c r="AW172" s="334">
        <f t="shared" ca="1" si="311"/>
        <v>0</v>
      </c>
      <c r="AX172" s="334">
        <f t="shared" ca="1" si="311"/>
        <v>0</v>
      </c>
      <c r="AY172" s="334">
        <f t="shared" ca="1" si="311"/>
        <v>0</v>
      </c>
      <c r="AZ172" s="334">
        <f t="shared" ca="1" si="311"/>
        <v>0</v>
      </c>
      <c r="BA172" s="334">
        <f t="shared" ca="1" si="311"/>
        <v>0</v>
      </c>
      <c r="BB172" s="334">
        <f t="shared" ca="1" si="311"/>
        <v>0</v>
      </c>
      <c r="BC172" s="334">
        <f t="shared" ca="1" si="311"/>
        <v>0</v>
      </c>
      <c r="BD172" s="334">
        <f t="shared" ca="1" si="311"/>
        <v>0</v>
      </c>
      <c r="BE172" s="334">
        <f t="shared" ca="1" si="311"/>
        <v>0</v>
      </c>
      <c r="BF172" s="334">
        <f t="shared" ca="1" si="311"/>
        <v>0</v>
      </c>
      <c r="BG172" s="334">
        <f t="shared" ca="1" si="311"/>
        <v>0</v>
      </c>
      <c r="BH172" s="334">
        <f t="shared" ca="1" si="311"/>
        <v>0</v>
      </c>
      <c r="BI172" s="334">
        <f t="shared" ca="1" si="311"/>
        <v>0</v>
      </c>
      <c r="BJ172" s="334">
        <f t="shared" ca="1" si="311"/>
        <v>0</v>
      </c>
      <c r="BK172" s="334">
        <f t="shared" ca="1" si="311"/>
        <v>0</v>
      </c>
      <c r="BL172" s="334">
        <f t="shared" ca="1" si="311"/>
        <v>0</v>
      </c>
      <c r="BM172" s="334">
        <f t="shared" ca="1" si="311"/>
        <v>0</v>
      </c>
      <c r="BN172" s="334">
        <f t="shared" ca="1" si="311"/>
        <v>0</v>
      </c>
      <c r="BO172" s="334">
        <f t="shared" ca="1" si="311"/>
        <v>0</v>
      </c>
      <c r="BP172" s="334">
        <f t="shared" ref="BP172:CO172" ca="1" si="312">IF(BP$1&lt;SUM(rotationlength_exsoft,replantlag_exsoft),0,OFFSET($D170,0,BP$1-SUM(rotationlength_exsoft,replantlag_exsoft)))</f>
        <v>0</v>
      </c>
      <c r="BQ172" s="334">
        <f t="shared" ca="1" si="312"/>
        <v>0</v>
      </c>
      <c r="BR172" s="334">
        <f t="shared" ca="1" si="312"/>
        <v>0</v>
      </c>
      <c r="BS172" s="334">
        <f t="shared" ca="1" si="312"/>
        <v>0</v>
      </c>
      <c r="BT172" s="334">
        <f t="shared" ca="1" si="312"/>
        <v>0</v>
      </c>
      <c r="BU172" s="334">
        <f t="shared" ca="1" si="312"/>
        <v>0</v>
      </c>
      <c r="BV172" s="334">
        <f t="shared" ca="1" si="312"/>
        <v>0</v>
      </c>
      <c r="BW172" s="334">
        <f t="shared" ca="1" si="312"/>
        <v>0</v>
      </c>
      <c r="BX172" s="334">
        <f t="shared" ca="1" si="312"/>
        <v>0</v>
      </c>
      <c r="BY172" s="334">
        <f t="shared" ca="1" si="312"/>
        <v>0</v>
      </c>
      <c r="BZ172" s="334">
        <f t="shared" ca="1" si="312"/>
        <v>0</v>
      </c>
      <c r="CA172" s="334">
        <f t="shared" ca="1" si="312"/>
        <v>0</v>
      </c>
      <c r="CB172" s="334">
        <f t="shared" ca="1" si="312"/>
        <v>0</v>
      </c>
      <c r="CC172" s="334">
        <f t="shared" ca="1" si="312"/>
        <v>0</v>
      </c>
      <c r="CD172" s="334">
        <f t="shared" ca="1" si="312"/>
        <v>0</v>
      </c>
      <c r="CE172" s="334">
        <f t="shared" ca="1" si="312"/>
        <v>0</v>
      </c>
      <c r="CF172" s="334">
        <f t="shared" ca="1" si="312"/>
        <v>0.6</v>
      </c>
      <c r="CG172" s="334">
        <f t="shared" ca="1" si="312"/>
        <v>1.8</v>
      </c>
      <c r="CH172" s="334">
        <f t="shared" ca="1" si="312"/>
        <v>4.5</v>
      </c>
      <c r="CI172" s="334">
        <f t="shared" ca="1" si="312"/>
        <v>10.9</v>
      </c>
      <c r="CJ172" s="334">
        <f t="shared" ca="1" si="312"/>
        <v>22.9</v>
      </c>
      <c r="CK172" s="334">
        <f t="shared" ca="1" si="312"/>
        <v>40</v>
      </c>
      <c r="CL172" s="334">
        <f t="shared" ca="1" si="312"/>
        <v>61</v>
      </c>
      <c r="CM172" s="334">
        <f t="shared" ca="1" si="312"/>
        <v>84.8</v>
      </c>
      <c r="CN172" s="334">
        <f t="shared" ca="1" si="312"/>
        <v>111.3</v>
      </c>
      <c r="CO172" s="334">
        <f t="shared" ca="1" si="312"/>
        <v>139.69999999999999</v>
      </c>
      <c r="CP172" s="22"/>
      <c r="CQ172" s="22"/>
      <c r="CR172" s="22"/>
      <c r="CS172" s="22"/>
      <c r="CT172" s="22"/>
      <c r="CU172" s="22"/>
      <c r="CV172" s="22"/>
      <c r="CW172" s="22"/>
      <c r="CX172" s="22"/>
      <c r="CY172" s="22"/>
    </row>
    <row r="173" spans="1:103" hidden="1" outlineLevel="1">
      <c r="B173" t="s">
        <v>177</v>
      </c>
      <c r="D173" s="334">
        <f t="shared" ref="D173:AI173" ca="1" si="313">IF(D$1&lt;SUM(rotationlength_exsoft,replantlag_exsoft),0,OFFSET($D171,0,D$1-SUM(rotationlength_exsoft,replantlag_exsoft)))</f>
        <v>0</v>
      </c>
      <c r="E173" s="334">
        <f t="shared" ca="1" si="313"/>
        <v>0</v>
      </c>
      <c r="F173" s="334">
        <f t="shared" ca="1" si="313"/>
        <v>0</v>
      </c>
      <c r="G173" s="334">
        <f t="shared" ca="1" si="313"/>
        <v>0</v>
      </c>
      <c r="H173" s="334">
        <f t="shared" ca="1" si="313"/>
        <v>0</v>
      </c>
      <c r="I173" s="334">
        <f t="shared" ca="1" si="313"/>
        <v>0</v>
      </c>
      <c r="J173" s="334">
        <f t="shared" ca="1" si="313"/>
        <v>0</v>
      </c>
      <c r="K173" s="334">
        <f t="shared" ca="1" si="313"/>
        <v>0</v>
      </c>
      <c r="L173" s="334">
        <f t="shared" ca="1" si="313"/>
        <v>0</v>
      </c>
      <c r="M173" s="334">
        <f t="shared" ca="1" si="313"/>
        <v>0</v>
      </c>
      <c r="N173" s="334">
        <f t="shared" ca="1" si="313"/>
        <v>0</v>
      </c>
      <c r="O173" s="334">
        <f t="shared" ca="1" si="313"/>
        <v>0</v>
      </c>
      <c r="P173" s="334">
        <f t="shared" ca="1" si="313"/>
        <v>0</v>
      </c>
      <c r="Q173" s="334">
        <f t="shared" ca="1" si="313"/>
        <v>0</v>
      </c>
      <c r="R173" s="334">
        <f t="shared" ca="1" si="313"/>
        <v>0</v>
      </c>
      <c r="S173" s="334">
        <f t="shared" ca="1" si="313"/>
        <v>0</v>
      </c>
      <c r="T173" s="334">
        <f t="shared" ca="1" si="313"/>
        <v>0</v>
      </c>
      <c r="U173" s="334">
        <f t="shared" ca="1" si="313"/>
        <v>0</v>
      </c>
      <c r="V173" s="334">
        <f t="shared" ca="1" si="313"/>
        <v>0</v>
      </c>
      <c r="W173" s="334">
        <f t="shared" ca="1" si="313"/>
        <v>0</v>
      </c>
      <c r="X173" s="334">
        <f t="shared" ca="1" si="313"/>
        <v>0</v>
      </c>
      <c r="Y173" s="334">
        <f t="shared" ca="1" si="313"/>
        <v>0</v>
      </c>
      <c r="Z173" s="334">
        <f t="shared" ca="1" si="313"/>
        <v>0</v>
      </c>
      <c r="AA173" s="334">
        <f t="shared" ca="1" si="313"/>
        <v>0</v>
      </c>
      <c r="AB173" s="334">
        <f t="shared" ca="1" si="313"/>
        <v>0</v>
      </c>
      <c r="AC173" s="334">
        <f t="shared" ca="1" si="313"/>
        <v>0</v>
      </c>
      <c r="AD173" s="334">
        <f t="shared" ca="1" si="313"/>
        <v>0</v>
      </c>
      <c r="AE173" s="334">
        <f t="shared" ca="1" si="313"/>
        <v>0</v>
      </c>
      <c r="AF173" s="334">
        <f t="shared" ca="1" si="313"/>
        <v>0</v>
      </c>
      <c r="AG173" s="334">
        <f t="shared" ca="1" si="313"/>
        <v>0</v>
      </c>
      <c r="AH173" s="334">
        <f t="shared" ca="1" si="313"/>
        <v>0</v>
      </c>
      <c r="AI173" s="334">
        <f t="shared" ca="1" si="313"/>
        <v>0</v>
      </c>
      <c r="AJ173" s="334">
        <f t="shared" ref="AJ173:BO173" ca="1" si="314">IF(AJ$1&lt;SUM(rotationlength_exsoft,replantlag_exsoft),0,OFFSET($D171,0,AJ$1-SUM(rotationlength_exsoft,replantlag_exsoft)))</f>
        <v>0</v>
      </c>
      <c r="AK173" s="334">
        <f t="shared" ca="1" si="314"/>
        <v>0</v>
      </c>
      <c r="AL173" s="334">
        <f t="shared" ca="1" si="314"/>
        <v>0</v>
      </c>
      <c r="AM173" s="334">
        <f t="shared" ca="1" si="314"/>
        <v>0</v>
      </c>
      <c r="AN173" s="334">
        <f t="shared" ca="1" si="314"/>
        <v>0</v>
      </c>
      <c r="AO173" s="334">
        <f t="shared" ca="1" si="314"/>
        <v>0</v>
      </c>
      <c r="AP173" s="334">
        <f t="shared" ca="1" si="314"/>
        <v>0</v>
      </c>
      <c r="AQ173" s="334">
        <f t="shared" ca="1" si="314"/>
        <v>0</v>
      </c>
      <c r="AR173" s="334">
        <f t="shared" ca="1" si="314"/>
        <v>0</v>
      </c>
      <c r="AS173" s="334">
        <f t="shared" ca="1" si="314"/>
        <v>0</v>
      </c>
      <c r="AT173" s="334">
        <f t="shared" ca="1" si="314"/>
        <v>0</v>
      </c>
      <c r="AU173" s="334">
        <f t="shared" ca="1" si="314"/>
        <v>0</v>
      </c>
      <c r="AV173" s="334">
        <f t="shared" ca="1" si="314"/>
        <v>0</v>
      </c>
      <c r="AW173" s="334">
        <f t="shared" ca="1" si="314"/>
        <v>0</v>
      </c>
      <c r="AX173" s="334">
        <f t="shared" ca="1" si="314"/>
        <v>0</v>
      </c>
      <c r="AY173" s="334">
        <f t="shared" ca="1" si="314"/>
        <v>0</v>
      </c>
      <c r="AZ173" s="334">
        <f t="shared" ca="1" si="314"/>
        <v>0</v>
      </c>
      <c r="BA173" s="334">
        <f t="shared" ca="1" si="314"/>
        <v>0</v>
      </c>
      <c r="BB173" s="334">
        <f t="shared" ca="1" si="314"/>
        <v>0</v>
      </c>
      <c r="BC173" s="334">
        <f t="shared" ca="1" si="314"/>
        <v>0</v>
      </c>
      <c r="BD173" s="334">
        <f t="shared" ca="1" si="314"/>
        <v>0</v>
      </c>
      <c r="BE173" s="334">
        <f t="shared" ca="1" si="314"/>
        <v>0</v>
      </c>
      <c r="BF173" s="334">
        <f t="shared" ca="1" si="314"/>
        <v>0</v>
      </c>
      <c r="BG173" s="334">
        <f t="shared" ca="1" si="314"/>
        <v>0</v>
      </c>
      <c r="BH173" s="334">
        <f t="shared" ca="1" si="314"/>
        <v>0</v>
      </c>
      <c r="BI173" s="334">
        <f t="shared" ca="1" si="314"/>
        <v>0</v>
      </c>
      <c r="BJ173" s="334">
        <f t="shared" ca="1" si="314"/>
        <v>0</v>
      </c>
      <c r="BK173" s="334">
        <f t="shared" ca="1" si="314"/>
        <v>0</v>
      </c>
      <c r="BL173" s="334">
        <f t="shared" ca="1" si="314"/>
        <v>0</v>
      </c>
      <c r="BM173" s="334">
        <f t="shared" ca="1" si="314"/>
        <v>0</v>
      </c>
      <c r="BN173" s="334">
        <f t="shared" ca="1" si="314"/>
        <v>0</v>
      </c>
      <c r="BO173" s="334">
        <f t="shared" ca="1" si="314"/>
        <v>0</v>
      </c>
      <c r="BP173" s="334">
        <f t="shared" ref="BP173:CO173" ca="1" si="315">IF(BP$1&lt;SUM(rotationlength_exsoft,replantlag_exsoft),0,OFFSET($D171,0,BP$1-SUM(rotationlength_exsoft,replantlag_exsoft)))</f>
        <v>0</v>
      </c>
      <c r="BQ173" s="334">
        <f t="shared" ca="1" si="315"/>
        <v>0</v>
      </c>
      <c r="BR173" s="334">
        <f t="shared" ca="1" si="315"/>
        <v>0</v>
      </c>
      <c r="BS173" s="334">
        <f t="shared" ca="1" si="315"/>
        <v>0</v>
      </c>
      <c r="BT173" s="334">
        <f t="shared" ca="1" si="315"/>
        <v>0</v>
      </c>
      <c r="BU173" s="334">
        <f t="shared" ca="1" si="315"/>
        <v>0</v>
      </c>
      <c r="BV173" s="334">
        <f t="shared" ca="1" si="315"/>
        <v>0</v>
      </c>
      <c r="BW173" s="334">
        <f t="shared" ca="1" si="315"/>
        <v>0</v>
      </c>
      <c r="BX173" s="334">
        <f t="shared" ca="1" si="315"/>
        <v>0</v>
      </c>
      <c r="BY173" s="334">
        <f t="shared" ca="1" si="315"/>
        <v>0</v>
      </c>
      <c r="BZ173" s="334">
        <f t="shared" ca="1" si="315"/>
        <v>0</v>
      </c>
      <c r="CA173" s="334">
        <f t="shared" ca="1" si="315"/>
        <v>0</v>
      </c>
      <c r="CB173" s="334">
        <f t="shared" ca="1" si="315"/>
        <v>0</v>
      </c>
      <c r="CC173" s="334">
        <f t="shared" ca="1" si="315"/>
        <v>0</v>
      </c>
      <c r="CD173" s="334">
        <f t="shared" ca="1" si="315"/>
        <v>0</v>
      </c>
      <c r="CE173" s="334">
        <f t="shared" ca="1" si="315"/>
        <v>0</v>
      </c>
      <c r="CF173" s="334">
        <f t="shared" ca="1" si="315"/>
        <v>0</v>
      </c>
      <c r="CG173" s="334">
        <f t="shared" ca="1" si="315"/>
        <v>0</v>
      </c>
      <c r="CH173" s="334">
        <f t="shared" ca="1" si="315"/>
        <v>0</v>
      </c>
      <c r="CI173" s="334">
        <f t="shared" ca="1" si="315"/>
        <v>0</v>
      </c>
      <c r="CJ173" s="334">
        <f t="shared" ca="1" si="315"/>
        <v>0</v>
      </c>
      <c r="CK173" s="334">
        <f t="shared" ca="1" si="315"/>
        <v>0</v>
      </c>
      <c r="CL173" s="334">
        <f t="shared" ca="1" si="315"/>
        <v>0</v>
      </c>
      <c r="CM173" s="334">
        <f t="shared" ca="1" si="315"/>
        <v>0</v>
      </c>
      <c r="CN173" s="334">
        <f t="shared" ca="1" si="315"/>
        <v>0</v>
      </c>
      <c r="CO173" s="334">
        <f t="shared" ca="1" si="315"/>
        <v>0</v>
      </c>
      <c r="CP173" s="22"/>
      <c r="CQ173" s="22"/>
      <c r="CR173" s="22"/>
      <c r="CS173" s="22"/>
      <c r="CT173" s="22"/>
      <c r="CU173" s="22"/>
      <c r="CV173" s="22"/>
      <c r="CW173" s="22"/>
      <c r="CX173" s="22"/>
      <c r="CY173" s="22"/>
    </row>
    <row r="174" spans="1:103" hidden="1" outlineLevel="1">
      <c r="A174" s="70" t="s">
        <v>178</v>
      </c>
      <c r="D174" s="309"/>
      <c r="E174" s="309"/>
      <c r="F174" s="309"/>
      <c r="G174" s="309"/>
      <c r="H174" s="309"/>
      <c r="I174" s="309"/>
      <c r="J174" s="309"/>
      <c r="K174" s="309"/>
      <c r="L174" s="309"/>
      <c r="M174" s="309"/>
      <c r="N174" s="309"/>
      <c r="O174" s="309"/>
      <c r="P174" s="309"/>
      <c r="Q174" s="309"/>
      <c r="R174" s="309"/>
      <c r="S174" s="309"/>
      <c r="T174" s="309"/>
      <c r="U174" s="309"/>
      <c r="V174" s="309"/>
      <c r="W174" s="309"/>
      <c r="X174" s="309"/>
      <c r="Y174" s="309"/>
      <c r="Z174" s="309"/>
      <c r="AA174" s="309"/>
      <c r="AB174" s="309"/>
      <c r="AC174" s="309"/>
      <c r="AD174" s="309"/>
      <c r="AE174" s="309"/>
      <c r="AF174" s="309"/>
      <c r="AG174" s="309"/>
      <c r="AH174" s="309"/>
      <c r="AI174" s="309"/>
      <c r="AJ174" s="309"/>
      <c r="AK174" s="309"/>
      <c r="AL174" s="309"/>
      <c r="AM174" s="309"/>
      <c r="AN174" s="309"/>
      <c r="AO174" s="309"/>
      <c r="AP174" s="309"/>
      <c r="AQ174" s="309"/>
      <c r="AR174" s="309"/>
      <c r="AS174" s="309"/>
      <c r="AT174" s="309"/>
      <c r="AU174" s="309"/>
      <c r="AV174" s="309"/>
      <c r="AW174" s="309"/>
      <c r="AX174" s="309"/>
      <c r="AY174" s="309"/>
      <c r="AZ174" s="309"/>
      <c r="BA174" s="309"/>
      <c r="BB174" s="309"/>
      <c r="BC174" s="309"/>
      <c r="BD174" s="309"/>
      <c r="BE174" s="309"/>
      <c r="BF174" s="309"/>
      <c r="BG174" s="309"/>
      <c r="BH174" s="309"/>
      <c r="BI174" s="309"/>
      <c r="BJ174" s="309"/>
      <c r="BK174" s="309"/>
      <c r="BL174" s="309"/>
      <c r="BM174" s="309"/>
      <c r="BN174" s="309"/>
      <c r="BO174" s="309"/>
      <c r="BP174" s="309"/>
      <c r="BQ174" s="309"/>
      <c r="BR174" s="309"/>
      <c r="BS174" s="309"/>
      <c r="BT174" s="309"/>
      <c r="BU174" s="309"/>
      <c r="BV174" s="309"/>
      <c r="BW174" s="309"/>
      <c r="BX174" s="309"/>
      <c r="BY174" s="309"/>
      <c r="BZ174" s="309"/>
      <c r="CA174" s="309"/>
      <c r="CB174" s="309"/>
      <c r="CC174" s="309"/>
      <c r="CD174" s="309"/>
      <c r="CE174" s="309"/>
      <c r="CF174" s="309"/>
      <c r="CG174" s="309"/>
      <c r="CH174" s="309"/>
      <c r="CI174" s="309"/>
      <c r="CJ174" s="309"/>
      <c r="CK174" s="309"/>
      <c r="CL174" s="309"/>
      <c r="CM174" s="309"/>
      <c r="CN174" s="309"/>
      <c r="CO174" s="309"/>
    </row>
    <row r="175" spans="1:103" hidden="1" outlineLevel="1">
      <c r="B175" t="s">
        <v>179</v>
      </c>
      <c r="D175" s="309">
        <f t="shared" ref="D175:BO175" ca="1" si="316">SUM(D168,D170,D172)</f>
        <v>0.6</v>
      </c>
      <c r="E175" s="309">
        <f t="shared" ca="1" si="316"/>
        <v>1.8</v>
      </c>
      <c r="F175" s="309">
        <f t="shared" ca="1" si="316"/>
        <v>4.5</v>
      </c>
      <c r="G175" s="309">
        <f t="shared" ca="1" si="316"/>
        <v>10.9</v>
      </c>
      <c r="H175" s="309">
        <f t="shared" ca="1" si="316"/>
        <v>22.9</v>
      </c>
      <c r="I175" s="309">
        <f t="shared" ca="1" si="316"/>
        <v>40</v>
      </c>
      <c r="J175" s="309">
        <f t="shared" ca="1" si="316"/>
        <v>61</v>
      </c>
      <c r="K175" s="309">
        <f t="shared" ca="1" si="316"/>
        <v>84.8</v>
      </c>
      <c r="L175" s="309">
        <f t="shared" ca="1" si="316"/>
        <v>111.3</v>
      </c>
      <c r="M175" s="309">
        <f t="shared" ca="1" si="316"/>
        <v>139.69999999999999</v>
      </c>
      <c r="N175" s="309">
        <f t="shared" ca="1" si="316"/>
        <v>168.5</v>
      </c>
      <c r="O175" s="309">
        <f t="shared" ca="1" si="316"/>
        <v>196.7</v>
      </c>
      <c r="P175" s="309">
        <f t="shared" ca="1" si="316"/>
        <v>226.4</v>
      </c>
      <c r="Q175" s="309">
        <f t="shared" ca="1" si="316"/>
        <v>257.5</v>
      </c>
      <c r="R175" s="309">
        <f t="shared" ca="1" si="316"/>
        <v>289.8</v>
      </c>
      <c r="S175" s="309">
        <f t="shared" ca="1" si="316"/>
        <v>323.3</v>
      </c>
      <c r="T175" s="309">
        <f t="shared" ca="1" si="316"/>
        <v>357.7</v>
      </c>
      <c r="U175" s="309">
        <f t="shared" ca="1" si="316"/>
        <v>393.1</v>
      </c>
      <c r="V175" s="309">
        <f t="shared" ca="1" si="316"/>
        <v>428.9</v>
      </c>
      <c r="W175" s="309">
        <f t="shared" ca="1" si="316"/>
        <v>465.1</v>
      </c>
      <c r="X175" s="309">
        <f t="shared" ca="1" si="316"/>
        <v>501.9</v>
      </c>
      <c r="Y175" s="309">
        <f t="shared" ca="1" si="316"/>
        <v>537.9</v>
      </c>
      <c r="Z175" s="309">
        <f t="shared" ca="1" si="316"/>
        <v>574.6</v>
      </c>
      <c r="AA175" s="309">
        <f t="shared" ca="1" si="316"/>
        <v>612.79999999999995</v>
      </c>
      <c r="AB175" s="309">
        <f t="shared" ca="1" si="316"/>
        <v>651.20000000000005</v>
      </c>
      <c r="AC175" s="309">
        <f t="shared" ca="1" si="316"/>
        <v>690</v>
      </c>
      <c r="AD175" s="309">
        <f t="shared" ca="1" si="316"/>
        <v>728.9</v>
      </c>
      <c r="AE175" s="309">
        <f t="shared" ca="1" si="316"/>
        <v>767.8</v>
      </c>
      <c r="AF175" s="309">
        <f t="shared" ca="1" si="316"/>
        <v>806.7</v>
      </c>
      <c r="AG175" s="309">
        <f t="shared" ca="1" si="316"/>
        <v>806.7</v>
      </c>
      <c r="AH175" s="309">
        <f t="shared" ca="1" si="316"/>
        <v>843.101946</v>
      </c>
      <c r="AI175" s="309">
        <f t="shared" ca="1" si="316"/>
        <v>888.13284699999997</v>
      </c>
      <c r="AJ175" s="309">
        <f t="shared" ca="1" si="316"/>
        <v>932.48966800000005</v>
      </c>
      <c r="AK175" s="309">
        <f t="shared" ca="1" si="316"/>
        <v>976.09576400000003</v>
      </c>
      <c r="AL175" s="309">
        <f t="shared" ca="1" si="316"/>
        <v>1018.909225</v>
      </c>
      <c r="AM175" s="309">
        <f t="shared" ca="1" si="316"/>
        <v>1060.890729</v>
      </c>
      <c r="AN175" s="309">
        <f t="shared" ca="1" si="316"/>
        <v>1102.0179820000001</v>
      </c>
      <c r="AO175" s="309">
        <f t="shared" ca="1" si="316"/>
        <v>1142.271745</v>
      </c>
      <c r="AP175" s="309">
        <f t="shared" ca="1" si="316"/>
        <v>1181.6380429999999</v>
      </c>
      <c r="AQ175" s="309">
        <f t="shared" ca="1" si="316"/>
        <v>0</v>
      </c>
      <c r="AR175" s="309">
        <f t="shared" ca="1" si="316"/>
        <v>0.6</v>
      </c>
      <c r="AS175" s="309">
        <f t="shared" ca="1" si="316"/>
        <v>1.8</v>
      </c>
      <c r="AT175" s="309">
        <f t="shared" ca="1" si="316"/>
        <v>4.5</v>
      </c>
      <c r="AU175" s="309">
        <f t="shared" ca="1" si="316"/>
        <v>10.9</v>
      </c>
      <c r="AV175" s="309">
        <f t="shared" ca="1" si="316"/>
        <v>22.9</v>
      </c>
      <c r="AW175" s="309">
        <f t="shared" ca="1" si="316"/>
        <v>40</v>
      </c>
      <c r="AX175" s="309">
        <f t="shared" ca="1" si="316"/>
        <v>61</v>
      </c>
      <c r="AY175" s="309">
        <f t="shared" ca="1" si="316"/>
        <v>84.8</v>
      </c>
      <c r="AZ175" s="309">
        <f t="shared" ca="1" si="316"/>
        <v>111.3</v>
      </c>
      <c r="BA175" s="309">
        <f t="shared" ca="1" si="316"/>
        <v>139.69999999999999</v>
      </c>
      <c r="BB175" s="309">
        <f t="shared" ca="1" si="316"/>
        <v>168.5</v>
      </c>
      <c r="BC175" s="309">
        <f t="shared" ca="1" si="316"/>
        <v>196.7</v>
      </c>
      <c r="BD175" s="309">
        <f t="shared" ca="1" si="316"/>
        <v>226.4</v>
      </c>
      <c r="BE175" s="309">
        <f t="shared" ca="1" si="316"/>
        <v>257.5</v>
      </c>
      <c r="BF175" s="309">
        <f t="shared" ca="1" si="316"/>
        <v>289.8</v>
      </c>
      <c r="BG175" s="309">
        <f t="shared" ca="1" si="316"/>
        <v>323.3</v>
      </c>
      <c r="BH175" s="309">
        <f t="shared" ca="1" si="316"/>
        <v>357.7</v>
      </c>
      <c r="BI175" s="309">
        <f t="shared" ca="1" si="316"/>
        <v>393.1</v>
      </c>
      <c r="BJ175" s="309">
        <f t="shared" ca="1" si="316"/>
        <v>428.9</v>
      </c>
      <c r="BK175" s="309">
        <f t="shared" ca="1" si="316"/>
        <v>465.1</v>
      </c>
      <c r="BL175" s="309">
        <f t="shared" ca="1" si="316"/>
        <v>501.9</v>
      </c>
      <c r="BM175" s="309">
        <f t="shared" ca="1" si="316"/>
        <v>537.9</v>
      </c>
      <c r="BN175" s="309">
        <f t="shared" ca="1" si="316"/>
        <v>574.6</v>
      </c>
      <c r="BO175" s="309">
        <f t="shared" ca="1" si="316"/>
        <v>612.79999999999995</v>
      </c>
      <c r="BP175" s="309">
        <f t="shared" ref="BP175:CO175" ca="1" si="317">SUM(BP168,BP170,BP172)</f>
        <v>651.20000000000005</v>
      </c>
      <c r="BQ175" s="309">
        <f t="shared" ca="1" si="317"/>
        <v>690</v>
      </c>
      <c r="BR175" s="309">
        <f t="shared" ca="1" si="317"/>
        <v>728.9</v>
      </c>
      <c r="BS175" s="309">
        <f t="shared" ca="1" si="317"/>
        <v>767.8</v>
      </c>
      <c r="BT175" s="309">
        <f t="shared" ca="1" si="317"/>
        <v>806.7</v>
      </c>
      <c r="BU175" s="309">
        <f t="shared" ca="1" si="317"/>
        <v>806.7</v>
      </c>
      <c r="BV175" s="309">
        <f t="shared" ca="1" si="317"/>
        <v>843.101946</v>
      </c>
      <c r="BW175" s="309">
        <f t="shared" ca="1" si="317"/>
        <v>888.13284699999997</v>
      </c>
      <c r="BX175" s="309">
        <f t="shared" ca="1" si="317"/>
        <v>932.48966800000005</v>
      </c>
      <c r="BY175" s="309">
        <f t="shared" ca="1" si="317"/>
        <v>976.09576400000003</v>
      </c>
      <c r="BZ175" s="309">
        <f t="shared" ca="1" si="317"/>
        <v>1018.909225</v>
      </c>
      <c r="CA175" s="309">
        <f t="shared" ca="1" si="317"/>
        <v>1060.890729</v>
      </c>
      <c r="CB175" s="309">
        <f t="shared" ca="1" si="317"/>
        <v>1102.0179820000001</v>
      </c>
      <c r="CC175" s="309">
        <f t="shared" ca="1" si="317"/>
        <v>1142.271745</v>
      </c>
      <c r="CD175" s="309">
        <f t="shared" ca="1" si="317"/>
        <v>1181.6380429999999</v>
      </c>
      <c r="CE175" s="309">
        <f t="shared" ca="1" si="317"/>
        <v>0</v>
      </c>
      <c r="CF175" s="309">
        <f t="shared" ca="1" si="317"/>
        <v>0.6</v>
      </c>
      <c r="CG175" s="309">
        <f t="shared" ca="1" si="317"/>
        <v>1.8</v>
      </c>
      <c r="CH175" s="309">
        <f t="shared" ca="1" si="317"/>
        <v>4.5</v>
      </c>
      <c r="CI175" s="309">
        <f t="shared" ca="1" si="317"/>
        <v>10.9</v>
      </c>
      <c r="CJ175" s="309">
        <f t="shared" ca="1" si="317"/>
        <v>22.9</v>
      </c>
      <c r="CK175" s="309">
        <f t="shared" ca="1" si="317"/>
        <v>40</v>
      </c>
      <c r="CL175" s="309">
        <f t="shared" ca="1" si="317"/>
        <v>61</v>
      </c>
      <c r="CM175" s="309">
        <f t="shared" ca="1" si="317"/>
        <v>84.8</v>
      </c>
      <c r="CN175" s="309">
        <f t="shared" ca="1" si="317"/>
        <v>111.3</v>
      </c>
      <c r="CO175" s="309">
        <f t="shared" ca="1" si="317"/>
        <v>139.69999999999999</v>
      </c>
    </row>
    <row r="176" spans="1:103" hidden="1" outlineLevel="1">
      <c r="B176" t="s">
        <v>180</v>
      </c>
      <c r="D176" s="309">
        <f t="shared" ref="D176:BO176" ca="1" si="318">SUM(D169,D171,D173)</f>
        <v>0</v>
      </c>
      <c r="E176" s="309">
        <f t="shared" ca="1" si="318"/>
        <v>0</v>
      </c>
      <c r="F176" s="309">
        <f t="shared" ca="1" si="318"/>
        <v>0</v>
      </c>
      <c r="G176" s="309">
        <f t="shared" ca="1" si="318"/>
        <v>0</v>
      </c>
      <c r="H176" s="309">
        <f t="shared" ca="1" si="318"/>
        <v>0</v>
      </c>
      <c r="I176" s="309">
        <f t="shared" ca="1" si="318"/>
        <v>0</v>
      </c>
      <c r="J176" s="309">
        <f t="shared" ca="1" si="318"/>
        <v>0</v>
      </c>
      <c r="K176" s="309">
        <f t="shared" ca="1" si="318"/>
        <v>0</v>
      </c>
      <c r="L176" s="309">
        <f t="shared" ca="1" si="318"/>
        <v>0</v>
      </c>
      <c r="M176" s="309">
        <f t="shared" ca="1" si="318"/>
        <v>0</v>
      </c>
      <c r="N176" s="309">
        <f t="shared" ca="1" si="318"/>
        <v>0</v>
      </c>
      <c r="O176" s="309">
        <f t="shared" ca="1" si="318"/>
        <v>0</v>
      </c>
      <c r="P176" s="309">
        <f t="shared" ca="1" si="318"/>
        <v>0</v>
      </c>
      <c r="Q176" s="309">
        <f t="shared" ca="1" si="318"/>
        <v>0</v>
      </c>
      <c r="R176" s="309">
        <f t="shared" ca="1" si="318"/>
        <v>0</v>
      </c>
      <c r="S176" s="309">
        <f t="shared" ca="1" si="318"/>
        <v>0</v>
      </c>
      <c r="T176" s="309">
        <f t="shared" ca="1" si="318"/>
        <v>0</v>
      </c>
      <c r="U176" s="309">
        <f t="shared" ca="1" si="318"/>
        <v>0</v>
      </c>
      <c r="V176" s="309">
        <f t="shared" ca="1" si="318"/>
        <v>0</v>
      </c>
      <c r="W176" s="309">
        <f t="shared" ca="1" si="318"/>
        <v>0</v>
      </c>
      <c r="X176" s="309">
        <f t="shared" ca="1" si="318"/>
        <v>0</v>
      </c>
      <c r="Y176" s="309">
        <f t="shared" ca="1" si="318"/>
        <v>0</v>
      </c>
      <c r="Z176" s="309">
        <f t="shared" ca="1" si="318"/>
        <v>0</v>
      </c>
      <c r="AA176" s="309">
        <f t="shared" ca="1" si="318"/>
        <v>0</v>
      </c>
      <c r="AB176" s="309">
        <f t="shared" ca="1" si="318"/>
        <v>0</v>
      </c>
      <c r="AC176" s="309">
        <f t="shared" ca="1" si="318"/>
        <v>0</v>
      </c>
      <c r="AD176" s="309">
        <f t="shared" ca="1" si="318"/>
        <v>0</v>
      </c>
      <c r="AE176" s="309">
        <f t="shared" ca="1" si="318"/>
        <v>0</v>
      </c>
      <c r="AF176" s="309">
        <f t="shared" ca="1" si="318"/>
        <v>0</v>
      </c>
      <c r="AG176" s="309">
        <f t="shared" ca="1" si="318"/>
        <v>0</v>
      </c>
      <c r="AH176" s="309">
        <f t="shared" ca="1" si="318"/>
        <v>0</v>
      </c>
      <c r="AI176" s="309">
        <f t="shared" ca="1" si="318"/>
        <v>0</v>
      </c>
      <c r="AJ176" s="309">
        <f t="shared" ca="1" si="318"/>
        <v>0</v>
      </c>
      <c r="AK176" s="309">
        <f t="shared" ca="1" si="318"/>
        <v>0</v>
      </c>
      <c r="AL176" s="309">
        <f t="shared" ca="1" si="318"/>
        <v>0</v>
      </c>
      <c r="AM176" s="309">
        <f t="shared" ca="1" si="318"/>
        <v>0</v>
      </c>
      <c r="AN176" s="309">
        <f t="shared" ca="1" si="318"/>
        <v>0</v>
      </c>
      <c r="AO176" s="309">
        <f t="shared" ca="1" si="318"/>
        <v>0</v>
      </c>
      <c r="AP176" s="309">
        <f t="shared" ca="1" si="318"/>
        <v>0</v>
      </c>
      <c r="AQ176" s="309">
        <f t="shared" ca="1" si="318"/>
        <v>427.03761414999997</v>
      </c>
      <c r="AR176" s="309">
        <f t="shared" ca="1" si="318"/>
        <v>384.33385273499999</v>
      </c>
      <c r="AS176" s="309">
        <f t="shared" ca="1" si="318"/>
        <v>341.63009132000002</v>
      </c>
      <c r="AT176" s="309">
        <f t="shared" ca="1" si="318"/>
        <v>298.92632990499993</v>
      </c>
      <c r="AU176" s="309">
        <f t="shared" ca="1" si="318"/>
        <v>256.22256848999996</v>
      </c>
      <c r="AV176" s="309">
        <f t="shared" ca="1" si="318"/>
        <v>213.51880707499998</v>
      </c>
      <c r="AW176" s="309">
        <f t="shared" ca="1" si="318"/>
        <v>170.81504566000001</v>
      </c>
      <c r="AX176" s="309">
        <f t="shared" ca="1" si="318"/>
        <v>128.11128424500001</v>
      </c>
      <c r="AY176" s="309">
        <f t="shared" ca="1" si="318"/>
        <v>85.407522829999976</v>
      </c>
      <c r="AZ176" s="309">
        <f t="shared" ca="1" si="318"/>
        <v>42.703761414999988</v>
      </c>
      <c r="BA176" s="309">
        <f t="shared" ca="1" si="318"/>
        <v>0</v>
      </c>
      <c r="BB176" s="309">
        <f t="shared" ca="1" si="318"/>
        <v>0</v>
      </c>
      <c r="BC176" s="309">
        <f t="shared" ca="1" si="318"/>
        <v>0</v>
      </c>
      <c r="BD176" s="309">
        <f t="shared" ca="1" si="318"/>
        <v>0</v>
      </c>
      <c r="BE176" s="309">
        <f t="shared" ca="1" si="318"/>
        <v>0</v>
      </c>
      <c r="BF176" s="309">
        <f t="shared" ca="1" si="318"/>
        <v>0</v>
      </c>
      <c r="BG176" s="309">
        <f t="shared" ca="1" si="318"/>
        <v>0</v>
      </c>
      <c r="BH176" s="309">
        <f t="shared" ca="1" si="318"/>
        <v>0</v>
      </c>
      <c r="BI176" s="309">
        <f t="shared" ca="1" si="318"/>
        <v>0</v>
      </c>
      <c r="BJ176" s="309">
        <f t="shared" ca="1" si="318"/>
        <v>0</v>
      </c>
      <c r="BK176" s="309">
        <f t="shared" ca="1" si="318"/>
        <v>0</v>
      </c>
      <c r="BL176" s="309">
        <f t="shared" ca="1" si="318"/>
        <v>0</v>
      </c>
      <c r="BM176" s="309">
        <f t="shared" ca="1" si="318"/>
        <v>0</v>
      </c>
      <c r="BN176" s="309">
        <f t="shared" ca="1" si="318"/>
        <v>0</v>
      </c>
      <c r="BO176" s="309">
        <f t="shared" ca="1" si="318"/>
        <v>0</v>
      </c>
      <c r="BP176" s="309">
        <f t="shared" ref="BP176:CO176" ca="1" si="319">SUM(BP169,BP171,BP173)</f>
        <v>0</v>
      </c>
      <c r="BQ176" s="309">
        <f t="shared" ca="1" si="319"/>
        <v>0</v>
      </c>
      <c r="BR176" s="309">
        <f t="shared" ca="1" si="319"/>
        <v>0</v>
      </c>
      <c r="BS176" s="309">
        <f t="shared" ca="1" si="319"/>
        <v>0</v>
      </c>
      <c r="BT176" s="309">
        <f t="shared" ca="1" si="319"/>
        <v>0</v>
      </c>
      <c r="BU176" s="309">
        <f t="shared" ca="1" si="319"/>
        <v>0</v>
      </c>
      <c r="BV176" s="309">
        <f t="shared" ca="1" si="319"/>
        <v>0</v>
      </c>
      <c r="BW176" s="309">
        <f t="shared" ca="1" si="319"/>
        <v>0</v>
      </c>
      <c r="BX176" s="309">
        <f t="shared" ca="1" si="319"/>
        <v>0</v>
      </c>
      <c r="BY176" s="309">
        <f t="shared" ca="1" si="319"/>
        <v>0</v>
      </c>
      <c r="BZ176" s="309">
        <f t="shared" ca="1" si="319"/>
        <v>0</v>
      </c>
      <c r="CA176" s="309">
        <f t="shared" ca="1" si="319"/>
        <v>0</v>
      </c>
      <c r="CB176" s="309">
        <f t="shared" ca="1" si="319"/>
        <v>0</v>
      </c>
      <c r="CC176" s="309">
        <f t="shared" ca="1" si="319"/>
        <v>0</v>
      </c>
      <c r="CD176" s="309">
        <f t="shared" ca="1" si="319"/>
        <v>0</v>
      </c>
      <c r="CE176" s="309">
        <f t="shared" ca="1" si="319"/>
        <v>427.03761414999997</v>
      </c>
      <c r="CF176" s="309">
        <f t="shared" ca="1" si="319"/>
        <v>384.33385273499999</v>
      </c>
      <c r="CG176" s="309">
        <f t="shared" ca="1" si="319"/>
        <v>341.63009132000002</v>
      </c>
      <c r="CH176" s="309">
        <f t="shared" ca="1" si="319"/>
        <v>298.92632990499993</v>
      </c>
      <c r="CI176" s="309">
        <f t="shared" ca="1" si="319"/>
        <v>256.22256848999996</v>
      </c>
      <c r="CJ176" s="309">
        <f t="shared" ca="1" si="319"/>
        <v>213.51880707499998</v>
      </c>
      <c r="CK176" s="309">
        <f t="shared" ca="1" si="319"/>
        <v>170.81504566000001</v>
      </c>
      <c r="CL176" s="309">
        <f t="shared" ca="1" si="319"/>
        <v>128.11128424500001</v>
      </c>
      <c r="CM176" s="309">
        <f t="shared" ca="1" si="319"/>
        <v>85.407522829999976</v>
      </c>
      <c r="CN176" s="309">
        <f t="shared" ca="1" si="319"/>
        <v>42.703761414999988</v>
      </c>
      <c r="CO176" s="309">
        <f t="shared" ca="1" si="319"/>
        <v>0</v>
      </c>
    </row>
    <row r="177" spans="1:93" hidden="1" outlineLevel="1">
      <c r="B177" s="65" t="s">
        <v>116</v>
      </c>
      <c r="C177" s="65"/>
      <c r="D177" s="335">
        <f t="shared" ref="D177:AI177" ca="1" si="320">SUM(D168:D173)</f>
        <v>0.6</v>
      </c>
      <c r="E177" s="335">
        <f t="shared" ca="1" si="320"/>
        <v>1.8</v>
      </c>
      <c r="F177" s="335">
        <f t="shared" ca="1" si="320"/>
        <v>4.5</v>
      </c>
      <c r="G177" s="335">
        <f t="shared" ca="1" si="320"/>
        <v>10.9</v>
      </c>
      <c r="H177" s="335">
        <f t="shared" ca="1" si="320"/>
        <v>22.9</v>
      </c>
      <c r="I177" s="335">
        <f t="shared" ca="1" si="320"/>
        <v>40</v>
      </c>
      <c r="J177" s="335">
        <f t="shared" ca="1" si="320"/>
        <v>61</v>
      </c>
      <c r="K177" s="335">
        <f t="shared" ca="1" si="320"/>
        <v>84.8</v>
      </c>
      <c r="L177" s="335">
        <f t="shared" ca="1" si="320"/>
        <v>111.3</v>
      </c>
      <c r="M177" s="335">
        <f t="shared" ca="1" si="320"/>
        <v>139.69999999999999</v>
      </c>
      <c r="N177" s="335">
        <f t="shared" ca="1" si="320"/>
        <v>168.5</v>
      </c>
      <c r="O177" s="335">
        <f t="shared" ca="1" si="320"/>
        <v>196.7</v>
      </c>
      <c r="P177" s="335">
        <f t="shared" ca="1" si="320"/>
        <v>226.4</v>
      </c>
      <c r="Q177" s="335">
        <f t="shared" ca="1" si="320"/>
        <v>257.5</v>
      </c>
      <c r="R177" s="335">
        <f t="shared" ca="1" si="320"/>
        <v>289.8</v>
      </c>
      <c r="S177" s="335">
        <f t="shared" ca="1" si="320"/>
        <v>323.3</v>
      </c>
      <c r="T177" s="335">
        <f t="shared" ca="1" si="320"/>
        <v>357.7</v>
      </c>
      <c r="U177" s="335">
        <f t="shared" ca="1" si="320"/>
        <v>393.1</v>
      </c>
      <c r="V177" s="335">
        <f t="shared" ca="1" si="320"/>
        <v>428.9</v>
      </c>
      <c r="W177" s="335">
        <f t="shared" ca="1" si="320"/>
        <v>465.1</v>
      </c>
      <c r="X177" s="335">
        <f t="shared" ca="1" si="320"/>
        <v>501.9</v>
      </c>
      <c r="Y177" s="335">
        <f t="shared" ca="1" si="320"/>
        <v>537.9</v>
      </c>
      <c r="Z177" s="335">
        <f t="shared" ca="1" si="320"/>
        <v>574.6</v>
      </c>
      <c r="AA177" s="335">
        <f t="shared" ca="1" si="320"/>
        <v>612.79999999999995</v>
      </c>
      <c r="AB177" s="335">
        <f t="shared" ca="1" si="320"/>
        <v>651.20000000000005</v>
      </c>
      <c r="AC177" s="335">
        <f t="shared" ca="1" si="320"/>
        <v>690</v>
      </c>
      <c r="AD177" s="335">
        <f t="shared" ca="1" si="320"/>
        <v>728.9</v>
      </c>
      <c r="AE177" s="335">
        <f t="shared" ca="1" si="320"/>
        <v>767.8</v>
      </c>
      <c r="AF177" s="335">
        <f t="shared" ca="1" si="320"/>
        <v>806.7</v>
      </c>
      <c r="AG177" s="335">
        <f t="shared" ca="1" si="320"/>
        <v>806.7</v>
      </c>
      <c r="AH177" s="335">
        <f t="shared" ca="1" si="320"/>
        <v>843.101946</v>
      </c>
      <c r="AI177" s="335">
        <f t="shared" ca="1" si="320"/>
        <v>888.13284699999997</v>
      </c>
      <c r="AJ177" s="335">
        <f t="shared" ref="AJ177:CO177" ca="1" si="321">SUM(AJ168:AJ173)</f>
        <v>932.48966800000005</v>
      </c>
      <c r="AK177" s="335">
        <f t="shared" ca="1" si="321"/>
        <v>976.09576400000003</v>
      </c>
      <c r="AL177" s="335">
        <f t="shared" ca="1" si="321"/>
        <v>1018.909225</v>
      </c>
      <c r="AM177" s="335">
        <f t="shared" ca="1" si="321"/>
        <v>1060.890729</v>
      </c>
      <c r="AN177" s="335">
        <f t="shared" ca="1" si="321"/>
        <v>1102.0179820000001</v>
      </c>
      <c r="AO177" s="335">
        <f t="shared" ca="1" si="321"/>
        <v>1142.271745</v>
      </c>
      <c r="AP177" s="335">
        <f t="shared" ca="1" si="321"/>
        <v>1181.6380429999999</v>
      </c>
      <c r="AQ177" s="335">
        <f t="shared" ca="1" si="321"/>
        <v>427.03761414999997</v>
      </c>
      <c r="AR177" s="335">
        <f t="shared" ca="1" si="321"/>
        <v>384.93385273500002</v>
      </c>
      <c r="AS177" s="335">
        <f t="shared" ca="1" si="321"/>
        <v>343.43009132000003</v>
      </c>
      <c r="AT177" s="335">
        <f t="shared" ca="1" si="321"/>
        <v>303.42632990499993</v>
      </c>
      <c r="AU177" s="335">
        <f t="shared" ca="1" si="321"/>
        <v>267.12256848999994</v>
      </c>
      <c r="AV177" s="335">
        <f t="shared" ca="1" si="321"/>
        <v>236.41880707499999</v>
      </c>
      <c r="AW177" s="335">
        <f t="shared" ca="1" si="321"/>
        <v>210.81504566000001</v>
      </c>
      <c r="AX177" s="335">
        <f t="shared" ca="1" si="321"/>
        <v>189.11128424500001</v>
      </c>
      <c r="AY177" s="335">
        <f t="shared" ca="1" si="321"/>
        <v>170.20752282999996</v>
      </c>
      <c r="AZ177" s="335">
        <f t="shared" ca="1" si="321"/>
        <v>154.00376141499999</v>
      </c>
      <c r="BA177" s="335">
        <f t="shared" ca="1" si="321"/>
        <v>139.69999999999999</v>
      </c>
      <c r="BB177" s="335">
        <f t="shared" ca="1" si="321"/>
        <v>168.5</v>
      </c>
      <c r="BC177" s="335">
        <f t="shared" ca="1" si="321"/>
        <v>196.7</v>
      </c>
      <c r="BD177" s="335">
        <f t="shared" ca="1" si="321"/>
        <v>226.4</v>
      </c>
      <c r="BE177" s="335">
        <f t="shared" ca="1" si="321"/>
        <v>257.5</v>
      </c>
      <c r="BF177" s="335">
        <f t="shared" ca="1" si="321"/>
        <v>289.8</v>
      </c>
      <c r="BG177" s="335">
        <f t="shared" ca="1" si="321"/>
        <v>323.3</v>
      </c>
      <c r="BH177" s="335">
        <f t="shared" ca="1" si="321"/>
        <v>357.7</v>
      </c>
      <c r="BI177" s="335">
        <f t="shared" ca="1" si="321"/>
        <v>393.1</v>
      </c>
      <c r="BJ177" s="335">
        <f t="shared" ca="1" si="321"/>
        <v>428.9</v>
      </c>
      <c r="BK177" s="335">
        <f t="shared" ca="1" si="321"/>
        <v>465.1</v>
      </c>
      <c r="BL177" s="335">
        <f t="shared" ca="1" si="321"/>
        <v>501.9</v>
      </c>
      <c r="BM177" s="335">
        <f t="shared" ca="1" si="321"/>
        <v>537.9</v>
      </c>
      <c r="BN177" s="335">
        <f t="shared" ca="1" si="321"/>
        <v>574.6</v>
      </c>
      <c r="BO177" s="335">
        <f t="shared" ca="1" si="321"/>
        <v>612.79999999999995</v>
      </c>
      <c r="BP177" s="335">
        <f t="shared" ca="1" si="321"/>
        <v>651.20000000000005</v>
      </c>
      <c r="BQ177" s="335">
        <f t="shared" ca="1" si="321"/>
        <v>690</v>
      </c>
      <c r="BR177" s="335">
        <f t="shared" ca="1" si="321"/>
        <v>728.9</v>
      </c>
      <c r="BS177" s="335">
        <f t="shared" ca="1" si="321"/>
        <v>767.8</v>
      </c>
      <c r="BT177" s="335">
        <f t="shared" ca="1" si="321"/>
        <v>806.7</v>
      </c>
      <c r="BU177" s="335">
        <f t="shared" ca="1" si="321"/>
        <v>806.7</v>
      </c>
      <c r="BV177" s="335">
        <f t="shared" ca="1" si="321"/>
        <v>843.101946</v>
      </c>
      <c r="BW177" s="335">
        <f t="shared" ca="1" si="321"/>
        <v>888.13284699999997</v>
      </c>
      <c r="BX177" s="335">
        <f t="shared" ca="1" si="321"/>
        <v>932.48966800000005</v>
      </c>
      <c r="BY177" s="335">
        <f t="shared" ca="1" si="321"/>
        <v>976.09576400000003</v>
      </c>
      <c r="BZ177" s="335">
        <f t="shared" ca="1" si="321"/>
        <v>1018.909225</v>
      </c>
      <c r="CA177" s="335">
        <f t="shared" ca="1" si="321"/>
        <v>1060.890729</v>
      </c>
      <c r="CB177" s="335">
        <f t="shared" ca="1" si="321"/>
        <v>1102.0179820000001</v>
      </c>
      <c r="CC177" s="335">
        <f t="shared" ca="1" si="321"/>
        <v>1142.271745</v>
      </c>
      <c r="CD177" s="335">
        <f t="shared" ca="1" si="321"/>
        <v>1181.6380429999999</v>
      </c>
      <c r="CE177" s="335">
        <f t="shared" ca="1" si="321"/>
        <v>427.03761414999997</v>
      </c>
      <c r="CF177" s="335">
        <f t="shared" ca="1" si="321"/>
        <v>384.93385273500002</v>
      </c>
      <c r="CG177" s="335">
        <f t="shared" ca="1" si="321"/>
        <v>343.43009132000003</v>
      </c>
      <c r="CH177" s="335">
        <f t="shared" ca="1" si="321"/>
        <v>303.42632990499993</v>
      </c>
      <c r="CI177" s="335">
        <f t="shared" ca="1" si="321"/>
        <v>267.12256848999994</v>
      </c>
      <c r="CJ177" s="335">
        <f t="shared" ca="1" si="321"/>
        <v>236.41880707499999</v>
      </c>
      <c r="CK177" s="335">
        <f t="shared" ca="1" si="321"/>
        <v>210.81504566000001</v>
      </c>
      <c r="CL177" s="335">
        <f t="shared" ca="1" si="321"/>
        <v>189.11128424500001</v>
      </c>
      <c r="CM177" s="335">
        <f t="shared" ca="1" si="321"/>
        <v>170.20752282999996</v>
      </c>
      <c r="CN177" s="335">
        <f t="shared" ca="1" si="321"/>
        <v>154.00376141499999</v>
      </c>
      <c r="CO177" s="335">
        <f t="shared" ca="1" si="321"/>
        <v>139.69999999999999</v>
      </c>
    </row>
    <row r="178" spans="1:93" hidden="1" outlineLevel="1">
      <c r="D178" s="309"/>
      <c r="E178" s="309"/>
      <c r="F178" s="309"/>
      <c r="G178" s="309"/>
      <c r="H178" s="309"/>
      <c r="I178" s="309"/>
      <c r="J178" s="309"/>
      <c r="K178" s="309"/>
      <c r="L178" s="309"/>
      <c r="M178" s="309"/>
      <c r="N178" s="309"/>
      <c r="O178" s="309"/>
      <c r="P178" s="309"/>
      <c r="Q178" s="309"/>
      <c r="R178" s="309"/>
      <c r="S178" s="309"/>
      <c r="T178" s="309"/>
      <c r="U178" s="309"/>
      <c r="V178" s="309"/>
      <c r="W178" s="309"/>
      <c r="X178" s="309"/>
      <c r="Y178" s="309"/>
      <c r="Z178" s="309"/>
      <c r="AA178" s="309"/>
      <c r="AB178" s="309"/>
      <c r="AC178" s="309"/>
      <c r="AD178" s="309"/>
      <c r="AE178" s="309"/>
      <c r="AF178" s="309"/>
      <c r="AG178" s="309"/>
      <c r="AH178" s="309"/>
      <c r="AI178" s="309"/>
      <c r="AJ178" s="309"/>
      <c r="AK178" s="309"/>
      <c r="AL178" s="309"/>
      <c r="AM178" s="309"/>
      <c r="AN178" s="309"/>
      <c r="AO178" s="309"/>
      <c r="AP178" s="309"/>
      <c r="AQ178" s="309"/>
      <c r="AR178" s="309"/>
      <c r="AS178" s="309"/>
      <c r="AT178" s="309"/>
      <c r="AU178" s="309"/>
      <c r="AV178" s="309"/>
      <c r="AW178" s="309"/>
      <c r="AX178" s="309"/>
      <c r="AY178" s="309"/>
      <c r="AZ178" s="309"/>
      <c r="BA178" s="309"/>
      <c r="BB178" s="309"/>
      <c r="BC178" s="309"/>
      <c r="BD178" s="309"/>
      <c r="BE178" s="309"/>
      <c r="BF178" s="309"/>
      <c r="BG178" s="309"/>
      <c r="BH178" s="309"/>
      <c r="BI178" s="309"/>
      <c r="BJ178" s="309"/>
      <c r="BK178" s="309"/>
      <c r="BL178" s="309"/>
      <c r="BM178" s="309"/>
      <c r="BN178" s="309"/>
      <c r="BO178" s="309"/>
      <c r="BP178" s="309"/>
      <c r="BQ178" s="309"/>
      <c r="BR178" s="309"/>
      <c r="BS178" s="309"/>
      <c r="BT178" s="309"/>
      <c r="BU178" s="309"/>
      <c r="BV178" s="309"/>
      <c r="BW178" s="309"/>
      <c r="BX178" s="309"/>
      <c r="BY178" s="309"/>
      <c r="BZ178" s="309"/>
      <c r="CA178" s="309"/>
      <c r="CB178" s="309"/>
      <c r="CC178" s="309"/>
      <c r="CD178" s="309"/>
      <c r="CE178" s="309"/>
      <c r="CF178" s="309"/>
      <c r="CG178" s="309"/>
      <c r="CH178" s="309"/>
      <c r="CI178" s="309"/>
      <c r="CJ178" s="309"/>
      <c r="CK178" s="309"/>
      <c r="CL178" s="309"/>
      <c r="CM178" s="309"/>
      <c r="CN178" s="309"/>
      <c r="CO178" s="309"/>
    </row>
    <row r="179" spans="1:93" hidden="1" outlineLevel="1">
      <c r="A179" s="2" t="s">
        <v>181</v>
      </c>
      <c r="D179" s="309"/>
      <c r="E179" s="309"/>
      <c r="F179" s="309"/>
      <c r="G179" s="309"/>
      <c r="H179" s="309"/>
      <c r="I179" s="309"/>
      <c r="J179" s="309"/>
      <c r="K179" s="309"/>
      <c r="L179" s="309"/>
      <c r="M179" s="309"/>
      <c r="N179" s="309"/>
      <c r="O179" s="309"/>
      <c r="P179" s="309"/>
      <c r="Q179" s="309"/>
      <c r="R179" s="309"/>
      <c r="S179" s="309"/>
      <c r="T179" s="309"/>
      <c r="U179" s="309"/>
      <c r="V179" s="309"/>
      <c r="W179" s="309"/>
      <c r="X179" s="309"/>
      <c r="Y179" s="309"/>
      <c r="Z179" s="309"/>
      <c r="AA179" s="309"/>
      <c r="AB179" s="309"/>
      <c r="AC179" s="309"/>
      <c r="AD179" s="309"/>
      <c r="AE179" s="309"/>
      <c r="AF179" s="309"/>
      <c r="AG179" s="309"/>
      <c r="AH179" s="309"/>
      <c r="AI179" s="309"/>
      <c r="AJ179" s="309"/>
      <c r="AK179" s="309"/>
      <c r="AL179" s="309"/>
      <c r="AM179" s="309"/>
      <c r="AN179" s="309"/>
      <c r="AO179" s="309"/>
      <c r="AP179" s="309"/>
      <c r="AQ179" s="309"/>
      <c r="AR179" s="309"/>
      <c r="AS179" s="309"/>
      <c r="AT179" s="309"/>
      <c r="AU179" s="309"/>
      <c r="AV179" s="309"/>
      <c r="AW179" s="309"/>
      <c r="AX179" s="309"/>
      <c r="AY179" s="309"/>
      <c r="AZ179" s="309"/>
      <c r="BA179" s="309"/>
      <c r="BB179" s="309"/>
      <c r="BC179" s="309"/>
      <c r="BD179" s="309"/>
      <c r="BE179" s="309"/>
      <c r="BF179" s="309"/>
      <c r="BG179" s="309"/>
      <c r="BH179" s="309"/>
      <c r="BI179" s="309"/>
      <c r="BJ179" s="309"/>
      <c r="BK179" s="309"/>
      <c r="BL179" s="309"/>
      <c r="BM179" s="309"/>
      <c r="BN179" s="309"/>
      <c r="BO179" s="309"/>
      <c r="BP179" s="309"/>
      <c r="BQ179" s="309"/>
      <c r="BR179" s="309"/>
      <c r="BS179" s="309"/>
      <c r="BT179" s="309"/>
      <c r="BU179" s="309"/>
      <c r="BV179" s="309"/>
      <c r="BW179" s="309"/>
      <c r="BX179" s="309"/>
      <c r="BY179" s="309"/>
      <c r="BZ179" s="309"/>
      <c r="CA179" s="309"/>
      <c r="CB179" s="309"/>
      <c r="CC179" s="309"/>
      <c r="CD179" s="309"/>
      <c r="CE179" s="309"/>
      <c r="CF179" s="309"/>
      <c r="CG179" s="309"/>
      <c r="CH179" s="309"/>
      <c r="CI179" s="309"/>
      <c r="CJ179" s="309"/>
      <c r="CK179" s="309"/>
      <c r="CL179" s="309"/>
      <c r="CM179" s="309"/>
      <c r="CN179" s="309"/>
      <c r="CO179" s="309"/>
    </row>
    <row r="180" spans="1:93" hidden="1" outlineLevel="1">
      <c r="B180" t="s">
        <v>182</v>
      </c>
      <c r="D180" s="338">
        <f ca="1">D177</f>
        <v>0.6</v>
      </c>
      <c r="E180" s="309">
        <f t="shared" ref="E180" ca="1" si="322">E177-D177</f>
        <v>1.2000000000000002</v>
      </c>
      <c r="F180" s="309">
        <f t="shared" ref="F180" ca="1" si="323">F177-E177</f>
        <v>2.7</v>
      </c>
      <c r="G180" s="309">
        <f t="shared" ref="G180" ca="1" si="324">G177-F177</f>
        <v>6.4</v>
      </c>
      <c r="H180" s="309">
        <f t="shared" ref="H180" ca="1" si="325">H177-G177</f>
        <v>11.999999999999998</v>
      </c>
      <c r="I180" s="309">
        <f t="shared" ref="I180" ca="1" si="326">I177-H177</f>
        <v>17.100000000000001</v>
      </c>
      <c r="J180" s="309">
        <f t="shared" ref="J180" ca="1" si="327">J177-I177</f>
        <v>21</v>
      </c>
      <c r="K180" s="309">
        <f t="shared" ref="K180" ca="1" si="328">K177-J177</f>
        <v>23.799999999999997</v>
      </c>
      <c r="L180" s="309">
        <f t="shared" ref="L180" ca="1" si="329">L177-K177</f>
        <v>26.5</v>
      </c>
      <c r="M180" s="309">
        <f t="shared" ref="M180" ca="1" si="330">M177-L177</f>
        <v>28.399999999999991</v>
      </c>
      <c r="N180" s="309">
        <f t="shared" ref="N180" ca="1" si="331">N177-M177</f>
        <v>28.800000000000011</v>
      </c>
      <c r="O180" s="309">
        <f t="shared" ref="O180" ca="1" si="332">O177-N177</f>
        <v>28.199999999999989</v>
      </c>
      <c r="P180" s="309">
        <f t="shared" ref="P180" ca="1" si="333">P177-O177</f>
        <v>29.700000000000017</v>
      </c>
      <c r="Q180" s="309">
        <f t="shared" ref="Q180" ca="1" si="334">Q177-P177</f>
        <v>31.099999999999994</v>
      </c>
      <c r="R180" s="309">
        <f t="shared" ref="R180" ca="1" si="335">R177-Q177</f>
        <v>32.300000000000011</v>
      </c>
      <c r="S180" s="309">
        <f t="shared" ref="S180" ca="1" si="336">S177-R177</f>
        <v>33.5</v>
      </c>
      <c r="T180" s="309">
        <f t="shared" ref="T180" ca="1" si="337">T177-S177</f>
        <v>34.399999999999977</v>
      </c>
      <c r="U180" s="309">
        <f t="shared" ref="U180" ca="1" si="338">U177-T177</f>
        <v>35.400000000000034</v>
      </c>
      <c r="V180" s="309">
        <f t="shared" ref="V180" ca="1" si="339">V177-U177</f>
        <v>35.799999999999955</v>
      </c>
      <c r="W180" s="309">
        <f t="shared" ref="W180" ca="1" si="340">W177-V177</f>
        <v>36.200000000000045</v>
      </c>
      <c r="X180" s="309">
        <f t="shared" ref="X180" ca="1" si="341">X177-W177</f>
        <v>36.799999999999955</v>
      </c>
      <c r="Y180" s="309">
        <f t="shared" ref="Y180" ca="1" si="342">Y177-X177</f>
        <v>36</v>
      </c>
      <c r="Z180" s="309">
        <f t="shared" ref="Z180" ca="1" si="343">Z177-Y177</f>
        <v>36.700000000000045</v>
      </c>
      <c r="AA180" s="309">
        <f t="shared" ref="AA180" ca="1" si="344">AA177-Z177</f>
        <v>38.199999999999932</v>
      </c>
      <c r="AB180" s="309">
        <f t="shared" ref="AB180" ca="1" si="345">AB177-AA177</f>
        <v>38.400000000000091</v>
      </c>
      <c r="AC180" s="309">
        <f t="shared" ref="AC180" ca="1" si="346">AC177-AB177</f>
        <v>38.799999999999955</v>
      </c>
      <c r="AD180" s="309">
        <f t="shared" ref="AD180" ca="1" si="347">AD177-AC177</f>
        <v>38.899999999999977</v>
      </c>
      <c r="AE180" s="309">
        <f t="shared" ref="AE180" ca="1" si="348">AE177-AD177</f>
        <v>38.899999999999977</v>
      </c>
      <c r="AF180" s="309">
        <f t="shared" ref="AF180" ca="1" si="349">AF177-AE177</f>
        <v>38.900000000000091</v>
      </c>
      <c r="AG180" s="309">
        <f t="shared" ref="AG180" ca="1" si="350">AG177-AF177</f>
        <v>0</v>
      </c>
      <c r="AH180" s="309">
        <f t="shared" ref="AH180" ca="1" si="351">AH177-AG177</f>
        <v>36.401945999999953</v>
      </c>
      <c r="AI180" s="309">
        <f t="shared" ref="AI180" ca="1" si="352">AI177-AH177</f>
        <v>45.030900999999972</v>
      </c>
      <c r="AJ180" s="309">
        <f t="shared" ref="AJ180" ca="1" si="353">AJ177-AI177</f>
        <v>44.356821000000082</v>
      </c>
      <c r="AK180" s="309">
        <f t="shared" ref="AK180" ca="1" si="354">AK177-AJ177</f>
        <v>43.60609599999998</v>
      </c>
      <c r="AL180" s="309">
        <f t="shared" ref="AL180" ca="1" si="355">AL177-AK177</f>
        <v>42.813460999999961</v>
      </c>
      <c r="AM180" s="309">
        <f t="shared" ref="AM180" ca="1" si="356">AM177-AL177</f>
        <v>41.981503999999973</v>
      </c>
      <c r="AN180" s="309">
        <f t="shared" ref="AN180" ca="1" si="357">AN177-AM177</f>
        <v>41.12725300000011</v>
      </c>
      <c r="AO180" s="309">
        <f t="shared" ref="AO180" ca="1" si="358">AO177-AN177</f>
        <v>40.253762999999935</v>
      </c>
      <c r="AP180" s="309">
        <f t="shared" ref="AP180" ca="1" si="359">AP177-AO177</f>
        <v>39.366297999999915</v>
      </c>
      <c r="AQ180" s="309">
        <f t="shared" ref="AQ180" ca="1" si="360">AQ177-AP177</f>
        <v>-754.60042884999996</v>
      </c>
      <c r="AR180" s="309">
        <f t="shared" ref="AR180" ca="1" si="361">AR177-AQ177</f>
        <v>-42.103761414999951</v>
      </c>
      <c r="AS180" s="309">
        <f t="shared" ref="AS180" ca="1" si="362">AS177-AR177</f>
        <v>-41.503761414999985</v>
      </c>
      <c r="AT180" s="309">
        <f t="shared" ref="AT180" ca="1" si="363">AT177-AS177</f>
        <v>-40.003761415000099</v>
      </c>
      <c r="AU180" s="309">
        <f t="shared" ref="AU180" ca="1" si="364">AU177-AT177</f>
        <v>-36.303761414999997</v>
      </c>
      <c r="AV180" s="309">
        <f t="shared" ref="AV180" ca="1" si="365">AV177-AU177</f>
        <v>-30.703761414999946</v>
      </c>
      <c r="AW180" s="309">
        <f t="shared" ref="AW180" ca="1" si="366">AW177-AV177</f>
        <v>-25.60376141499998</v>
      </c>
      <c r="AX180" s="309">
        <f t="shared" ref="AX180" ca="1" si="367">AX177-AW177</f>
        <v>-21.703761415000002</v>
      </c>
      <c r="AY180" s="309">
        <f t="shared" ref="AY180" ca="1" si="368">AY177-AX177</f>
        <v>-18.903761415000048</v>
      </c>
      <c r="AZ180" s="309">
        <f t="shared" ref="AZ180" ca="1" si="369">AZ177-AY177</f>
        <v>-16.203761414999974</v>
      </c>
      <c r="BA180" s="309">
        <f t="shared" ref="BA180" ca="1" si="370">BA177-AZ177</f>
        <v>-14.303761414999997</v>
      </c>
      <c r="BB180" s="309">
        <f t="shared" ref="BB180" ca="1" si="371">BB177-BA177</f>
        <v>28.800000000000011</v>
      </c>
      <c r="BC180" s="309">
        <f t="shared" ref="BC180" ca="1" si="372">BC177-BB177</f>
        <v>28.199999999999989</v>
      </c>
      <c r="BD180" s="309">
        <f t="shared" ref="BD180" ca="1" si="373">BD177-BC177</f>
        <v>29.700000000000017</v>
      </c>
      <c r="BE180" s="309">
        <f t="shared" ref="BE180" ca="1" si="374">BE177-BD177</f>
        <v>31.099999999999994</v>
      </c>
      <c r="BF180" s="309">
        <f t="shared" ref="BF180" ca="1" si="375">BF177-BE177</f>
        <v>32.300000000000011</v>
      </c>
      <c r="BG180" s="309">
        <f t="shared" ref="BG180" ca="1" si="376">BG177-BF177</f>
        <v>33.5</v>
      </c>
      <c r="BH180" s="309">
        <f t="shared" ref="BH180" ca="1" si="377">BH177-BG177</f>
        <v>34.399999999999977</v>
      </c>
      <c r="BI180" s="309">
        <f t="shared" ref="BI180" ca="1" si="378">BI177-BH177</f>
        <v>35.400000000000034</v>
      </c>
      <c r="BJ180" s="309">
        <f t="shared" ref="BJ180" ca="1" si="379">BJ177-BI177</f>
        <v>35.799999999999955</v>
      </c>
      <c r="BK180" s="309">
        <f t="shared" ref="BK180" ca="1" si="380">BK177-BJ177</f>
        <v>36.200000000000045</v>
      </c>
      <c r="BL180" s="309">
        <f t="shared" ref="BL180" ca="1" si="381">BL177-BK177</f>
        <v>36.799999999999955</v>
      </c>
      <c r="BM180" s="309">
        <f t="shared" ref="BM180" ca="1" si="382">BM177-BL177</f>
        <v>36</v>
      </c>
      <c r="BN180" s="309">
        <f t="shared" ref="BN180" ca="1" si="383">BN177-BM177</f>
        <v>36.700000000000045</v>
      </c>
      <c r="BO180" s="309">
        <f t="shared" ref="BO180" ca="1" si="384">BO177-BN177</f>
        <v>38.199999999999932</v>
      </c>
      <c r="BP180" s="309">
        <f t="shared" ref="BP180" ca="1" si="385">BP177-BO177</f>
        <v>38.400000000000091</v>
      </c>
      <c r="BQ180" s="309">
        <f t="shared" ref="BQ180" ca="1" si="386">BQ177-BP177</f>
        <v>38.799999999999955</v>
      </c>
      <c r="BR180" s="309">
        <f t="shared" ref="BR180" ca="1" si="387">BR177-BQ177</f>
        <v>38.899999999999977</v>
      </c>
      <c r="BS180" s="309">
        <f t="shared" ref="BS180" ca="1" si="388">BS177-BR177</f>
        <v>38.899999999999977</v>
      </c>
      <c r="BT180" s="309">
        <f t="shared" ref="BT180" ca="1" si="389">BT177-BS177</f>
        <v>38.900000000000091</v>
      </c>
      <c r="BU180" s="309">
        <f t="shared" ref="BU180" ca="1" si="390">BU177-BT177</f>
        <v>0</v>
      </c>
      <c r="BV180" s="309">
        <f t="shared" ref="BV180" ca="1" si="391">BV177-BU177</f>
        <v>36.401945999999953</v>
      </c>
      <c r="BW180" s="309">
        <f t="shared" ref="BW180" ca="1" si="392">BW177-BV177</f>
        <v>45.030900999999972</v>
      </c>
      <c r="BX180" s="309">
        <f t="shared" ref="BX180" ca="1" si="393">BX177-BW177</f>
        <v>44.356821000000082</v>
      </c>
      <c r="BY180" s="309">
        <f t="shared" ref="BY180" ca="1" si="394">BY177-BX177</f>
        <v>43.60609599999998</v>
      </c>
      <c r="BZ180" s="309">
        <f t="shared" ref="BZ180" ca="1" si="395">BZ177-BY177</f>
        <v>42.813460999999961</v>
      </c>
      <c r="CA180" s="309">
        <f t="shared" ref="CA180" ca="1" si="396">CA177-BZ177</f>
        <v>41.981503999999973</v>
      </c>
      <c r="CB180" s="309">
        <f t="shared" ref="CB180" ca="1" si="397">CB177-CA177</f>
        <v>41.12725300000011</v>
      </c>
      <c r="CC180" s="309">
        <f t="shared" ref="CC180" ca="1" si="398">CC177-CB177</f>
        <v>40.253762999999935</v>
      </c>
      <c r="CD180" s="309">
        <f t="shared" ref="CD180" ca="1" si="399">CD177-CC177</f>
        <v>39.366297999999915</v>
      </c>
      <c r="CE180" s="309">
        <f t="shared" ref="CE180" ca="1" si="400">CE177-CD177</f>
        <v>-754.60042884999996</v>
      </c>
      <c r="CF180" s="309">
        <f t="shared" ref="CF180" ca="1" si="401">CF177-CE177</f>
        <v>-42.103761414999951</v>
      </c>
      <c r="CG180" s="309">
        <f t="shared" ref="CG180" ca="1" si="402">CG177-CF177</f>
        <v>-41.503761414999985</v>
      </c>
      <c r="CH180" s="309">
        <f t="shared" ref="CH180" ca="1" si="403">CH177-CG177</f>
        <v>-40.003761415000099</v>
      </c>
      <c r="CI180" s="309">
        <f t="shared" ref="CI180" ca="1" si="404">CI177-CH177</f>
        <v>-36.303761414999997</v>
      </c>
      <c r="CJ180" s="309">
        <f t="shared" ref="CJ180" ca="1" si="405">CJ177-CI177</f>
        <v>-30.703761414999946</v>
      </c>
      <c r="CK180" s="309">
        <f t="shared" ref="CK180" ca="1" si="406">CK177-CJ177</f>
        <v>-25.60376141499998</v>
      </c>
      <c r="CL180" s="309">
        <f t="shared" ref="CL180" ca="1" si="407">CL177-CK177</f>
        <v>-21.703761415000002</v>
      </c>
      <c r="CM180" s="309">
        <f t="shared" ref="CM180" ca="1" si="408">CM177-CL177</f>
        <v>-18.903761415000048</v>
      </c>
      <c r="CN180" s="309">
        <f t="shared" ref="CN180" ca="1" si="409">CN177-CM177</f>
        <v>-16.203761414999974</v>
      </c>
      <c r="CO180" s="309">
        <f t="shared" ref="CO180" ca="1" si="410">CO177-CN177</f>
        <v>-14.303761414999997</v>
      </c>
    </row>
    <row r="181" spans="1:93" hidden="1" outlineLevel="1">
      <c r="A181" s="70" t="s">
        <v>183</v>
      </c>
      <c r="D181" s="309"/>
      <c r="E181" s="309"/>
      <c r="F181" s="309"/>
      <c r="G181" s="309"/>
      <c r="H181" s="309"/>
      <c r="I181" s="309"/>
      <c r="J181" s="309"/>
      <c r="K181" s="309"/>
      <c r="L181" s="309"/>
      <c r="M181" s="309"/>
      <c r="N181" s="309"/>
      <c r="O181" s="309"/>
      <c r="P181" s="309"/>
      <c r="Q181" s="309"/>
      <c r="R181" s="309"/>
      <c r="S181" s="309"/>
      <c r="T181" s="309"/>
      <c r="U181" s="309"/>
      <c r="V181" s="309"/>
      <c r="W181" s="309"/>
      <c r="X181" s="309"/>
      <c r="Y181" s="309"/>
      <c r="Z181" s="309"/>
      <c r="AA181" s="309"/>
      <c r="AB181" s="309"/>
      <c r="AC181" s="309"/>
      <c r="AD181" s="309"/>
      <c r="AE181" s="309"/>
      <c r="AF181" s="309"/>
      <c r="AG181" s="309"/>
      <c r="AH181" s="309"/>
      <c r="AI181" s="309"/>
      <c r="AJ181" s="309"/>
      <c r="AK181" s="309"/>
      <c r="AL181" s="309"/>
      <c r="AM181" s="309"/>
      <c r="AN181" s="309"/>
      <c r="AO181" s="309"/>
      <c r="AP181" s="309"/>
      <c r="AQ181" s="309"/>
      <c r="AR181" s="309"/>
      <c r="AS181" s="309"/>
      <c r="AT181" s="309"/>
      <c r="AU181" s="309"/>
      <c r="AV181" s="309"/>
      <c r="AW181" s="309"/>
      <c r="AX181" s="309"/>
      <c r="AY181" s="309"/>
      <c r="AZ181" s="309"/>
      <c r="BA181" s="309"/>
      <c r="BB181" s="309"/>
      <c r="BC181" s="309"/>
      <c r="BD181" s="309"/>
      <c r="BE181" s="309"/>
      <c r="BF181" s="309"/>
      <c r="BG181" s="309"/>
      <c r="BH181" s="309"/>
      <c r="BI181" s="309"/>
      <c r="BJ181" s="309"/>
      <c r="BK181" s="309"/>
      <c r="BL181" s="309"/>
      <c r="BM181" s="309"/>
      <c r="BN181" s="309"/>
      <c r="BO181" s="309"/>
      <c r="BP181" s="309"/>
      <c r="BQ181" s="309"/>
      <c r="BR181" s="309"/>
      <c r="BS181" s="309"/>
      <c r="BT181" s="309"/>
      <c r="BU181" s="309"/>
      <c r="BV181" s="309"/>
      <c r="BW181" s="309"/>
      <c r="BX181" s="309"/>
      <c r="BY181" s="309"/>
      <c r="BZ181" s="309"/>
      <c r="CA181" s="309"/>
      <c r="CB181" s="309"/>
      <c r="CC181" s="309"/>
      <c r="CD181" s="309"/>
      <c r="CE181" s="309"/>
      <c r="CF181" s="309"/>
      <c r="CG181" s="309"/>
      <c r="CH181" s="309"/>
      <c r="CI181" s="309"/>
      <c r="CJ181" s="309"/>
      <c r="CK181" s="309"/>
      <c r="CL181" s="309"/>
      <c r="CM181" s="309"/>
      <c r="CN181" s="309"/>
      <c r="CO181" s="309"/>
    </row>
    <row r="182" spans="1:93" hidden="1" outlineLevel="1">
      <c r="B182" t="s">
        <v>184</v>
      </c>
      <c r="D182" s="309">
        <f t="shared" ref="D182:BO182" ca="1" si="411">IF(D180&gt;0,D180,0)</f>
        <v>0.6</v>
      </c>
      <c r="E182" s="309">
        <f t="shared" ca="1" si="411"/>
        <v>1.2000000000000002</v>
      </c>
      <c r="F182" s="309">
        <f t="shared" ca="1" si="411"/>
        <v>2.7</v>
      </c>
      <c r="G182" s="309">
        <f t="shared" ca="1" si="411"/>
        <v>6.4</v>
      </c>
      <c r="H182" s="309">
        <f t="shared" ca="1" si="411"/>
        <v>11.999999999999998</v>
      </c>
      <c r="I182" s="309">
        <f t="shared" ca="1" si="411"/>
        <v>17.100000000000001</v>
      </c>
      <c r="J182" s="309">
        <f t="shared" ca="1" si="411"/>
        <v>21</v>
      </c>
      <c r="K182" s="309">
        <f t="shared" ca="1" si="411"/>
        <v>23.799999999999997</v>
      </c>
      <c r="L182" s="309">
        <f t="shared" ca="1" si="411"/>
        <v>26.5</v>
      </c>
      <c r="M182" s="309">
        <f t="shared" ca="1" si="411"/>
        <v>28.399999999999991</v>
      </c>
      <c r="N182" s="309">
        <f t="shared" ca="1" si="411"/>
        <v>28.800000000000011</v>
      </c>
      <c r="O182" s="309">
        <f t="shared" ca="1" si="411"/>
        <v>28.199999999999989</v>
      </c>
      <c r="P182" s="309">
        <f t="shared" ca="1" si="411"/>
        <v>29.700000000000017</v>
      </c>
      <c r="Q182" s="309">
        <f t="shared" ca="1" si="411"/>
        <v>31.099999999999994</v>
      </c>
      <c r="R182" s="309">
        <f t="shared" ca="1" si="411"/>
        <v>32.300000000000011</v>
      </c>
      <c r="S182" s="309">
        <f t="shared" ca="1" si="411"/>
        <v>33.5</v>
      </c>
      <c r="T182" s="309">
        <f t="shared" ca="1" si="411"/>
        <v>34.399999999999977</v>
      </c>
      <c r="U182" s="309">
        <f t="shared" ca="1" si="411"/>
        <v>35.400000000000034</v>
      </c>
      <c r="V182" s="309">
        <f t="shared" ca="1" si="411"/>
        <v>35.799999999999955</v>
      </c>
      <c r="W182" s="309">
        <f t="shared" ca="1" si="411"/>
        <v>36.200000000000045</v>
      </c>
      <c r="X182" s="309">
        <f t="shared" ca="1" si="411"/>
        <v>36.799999999999955</v>
      </c>
      <c r="Y182" s="309">
        <f t="shared" ca="1" si="411"/>
        <v>36</v>
      </c>
      <c r="Z182" s="309">
        <f t="shared" ca="1" si="411"/>
        <v>36.700000000000045</v>
      </c>
      <c r="AA182" s="309">
        <f t="shared" ca="1" si="411"/>
        <v>38.199999999999932</v>
      </c>
      <c r="AB182" s="309">
        <f t="shared" ca="1" si="411"/>
        <v>38.400000000000091</v>
      </c>
      <c r="AC182" s="309">
        <f t="shared" ca="1" si="411"/>
        <v>38.799999999999955</v>
      </c>
      <c r="AD182" s="309">
        <f t="shared" ca="1" si="411"/>
        <v>38.899999999999977</v>
      </c>
      <c r="AE182" s="309">
        <f t="shared" ca="1" si="411"/>
        <v>38.899999999999977</v>
      </c>
      <c r="AF182" s="309">
        <f t="shared" ca="1" si="411"/>
        <v>38.900000000000091</v>
      </c>
      <c r="AG182" s="309">
        <f t="shared" ca="1" si="411"/>
        <v>0</v>
      </c>
      <c r="AH182" s="309">
        <f t="shared" ca="1" si="411"/>
        <v>36.401945999999953</v>
      </c>
      <c r="AI182" s="309">
        <f t="shared" ca="1" si="411"/>
        <v>45.030900999999972</v>
      </c>
      <c r="AJ182" s="309">
        <f t="shared" ca="1" si="411"/>
        <v>44.356821000000082</v>
      </c>
      <c r="AK182" s="309">
        <f t="shared" ca="1" si="411"/>
        <v>43.60609599999998</v>
      </c>
      <c r="AL182" s="309">
        <f t="shared" ca="1" si="411"/>
        <v>42.813460999999961</v>
      </c>
      <c r="AM182" s="309">
        <f t="shared" ca="1" si="411"/>
        <v>41.981503999999973</v>
      </c>
      <c r="AN182" s="309">
        <f t="shared" ca="1" si="411"/>
        <v>41.12725300000011</v>
      </c>
      <c r="AO182" s="309">
        <f t="shared" ca="1" si="411"/>
        <v>40.253762999999935</v>
      </c>
      <c r="AP182" s="309">
        <f t="shared" ca="1" si="411"/>
        <v>39.366297999999915</v>
      </c>
      <c r="AQ182" s="309">
        <f t="shared" ca="1" si="411"/>
        <v>0</v>
      </c>
      <c r="AR182" s="309">
        <f t="shared" ca="1" si="411"/>
        <v>0</v>
      </c>
      <c r="AS182" s="309">
        <f t="shared" ca="1" si="411"/>
        <v>0</v>
      </c>
      <c r="AT182" s="309">
        <f t="shared" ca="1" si="411"/>
        <v>0</v>
      </c>
      <c r="AU182" s="309">
        <f t="shared" ca="1" si="411"/>
        <v>0</v>
      </c>
      <c r="AV182" s="309">
        <f t="shared" ca="1" si="411"/>
        <v>0</v>
      </c>
      <c r="AW182" s="309">
        <f t="shared" ca="1" si="411"/>
        <v>0</v>
      </c>
      <c r="AX182" s="309">
        <f t="shared" ca="1" si="411"/>
        <v>0</v>
      </c>
      <c r="AY182" s="309">
        <f t="shared" ca="1" si="411"/>
        <v>0</v>
      </c>
      <c r="AZ182" s="309">
        <f t="shared" ca="1" si="411"/>
        <v>0</v>
      </c>
      <c r="BA182" s="309">
        <f t="shared" ca="1" si="411"/>
        <v>0</v>
      </c>
      <c r="BB182" s="309">
        <f t="shared" ca="1" si="411"/>
        <v>28.800000000000011</v>
      </c>
      <c r="BC182" s="309">
        <f t="shared" ca="1" si="411"/>
        <v>28.199999999999989</v>
      </c>
      <c r="BD182" s="309">
        <f t="shared" ca="1" si="411"/>
        <v>29.700000000000017</v>
      </c>
      <c r="BE182" s="309">
        <f t="shared" ca="1" si="411"/>
        <v>31.099999999999994</v>
      </c>
      <c r="BF182" s="309">
        <f t="shared" ca="1" si="411"/>
        <v>32.300000000000011</v>
      </c>
      <c r="BG182" s="309">
        <f t="shared" ca="1" si="411"/>
        <v>33.5</v>
      </c>
      <c r="BH182" s="309">
        <f t="shared" ca="1" si="411"/>
        <v>34.399999999999977</v>
      </c>
      <c r="BI182" s="309">
        <f t="shared" ca="1" si="411"/>
        <v>35.400000000000034</v>
      </c>
      <c r="BJ182" s="309">
        <f t="shared" ca="1" si="411"/>
        <v>35.799999999999955</v>
      </c>
      <c r="BK182" s="309">
        <f t="shared" ca="1" si="411"/>
        <v>36.200000000000045</v>
      </c>
      <c r="BL182" s="309">
        <f t="shared" ca="1" si="411"/>
        <v>36.799999999999955</v>
      </c>
      <c r="BM182" s="309">
        <f t="shared" ca="1" si="411"/>
        <v>36</v>
      </c>
      <c r="BN182" s="309">
        <f t="shared" ca="1" si="411"/>
        <v>36.700000000000045</v>
      </c>
      <c r="BO182" s="309">
        <f t="shared" ca="1" si="411"/>
        <v>38.199999999999932</v>
      </c>
      <c r="BP182" s="309">
        <f t="shared" ref="BP182:CO182" ca="1" si="412">IF(BP180&gt;0,BP180,0)</f>
        <v>38.400000000000091</v>
      </c>
      <c r="BQ182" s="309">
        <f t="shared" ca="1" si="412"/>
        <v>38.799999999999955</v>
      </c>
      <c r="BR182" s="309">
        <f t="shared" ca="1" si="412"/>
        <v>38.899999999999977</v>
      </c>
      <c r="BS182" s="309">
        <f t="shared" ca="1" si="412"/>
        <v>38.899999999999977</v>
      </c>
      <c r="BT182" s="309">
        <f t="shared" ca="1" si="412"/>
        <v>38.900000000000091</v>
      </c>
      <c r="BU182" s="309">
        <f t="shared" ca="1" si="412"/>
        <v>0</v>
      </c>
      <c r="BV182" s="309">
        <f t="shared" ca="1" si="412"/>
        <v>36.401945999999953</v>
      </c>
      <c r="BW182" s="309">
        <f t="shared" ca="1" si="412"/>
        <v>45.030900999999972</v>
      </c>
      <c r="BX182" s="309">
        <f t="shared" ca="1" si="412"/>
        <v>44.356821000000082</v>
      </c>
      <c r="BY182" s="309">
        <f t="shared" ca="1" si="412"/>
        <v>43.60609599999998</v>
      </c>
      <c r="BZ182" s="309">
        <f t="shared" ca="1" si="412"/>
        <v>42.813460999999961</v>
      </c>
      <c r="CA182" s="309">
        <f t="shared" ca="1" si="412"/>
        <v>41.981503999999973</v>
      </c>
      <c r="CB182" s="309">
        <f t="shared" ca="1" si="412"/>
        <v>41.12725300000011</v>
      </c>
      <c r="CC182" s="309">
        <f t="shared" ca="1" si="412"/>
        <v>40.253762999999935</v>
      </c>
      <c r="CD182" s="309">
        <f t="shared" ca="1" si="412"/>
        <v>39.366297999999915</v>
      </c>
      <c r="CE182" s="309">
        <f t="shared" ca="1" si="412"/>
        <v>0</v>
      </c>
      <c r="CF182" s="309">
        <f t="shared" ca="1" si="412"/>
        <v>0</v>
      </c>
      <c r="CG182" s="309">
        <f t="shared" ca="1" si="412"/>
        <v>0</v>
      </c>
      <c r="CH182" s="309">
        <f t="shared" ca="1" si="412"/>
        <v>0</v>
      </c>
      <c r="CI182" s="309">
        <f t="shared" ca="1" si="412"/>
        <v>0</v>
      </c>
      <c r="CJ182" s="309">
        <f t="shared" ca="1" si="412"/>
        <v>0</v>
      </c>
      <c r="CK182" s="309">
        <f t="shared" ca="1" si="412"/>
        <v>0</v>
      </c>
      <c r="CL182" s="309">
        <f t="shared" ca="1" si="412"/>
        <v>0</v>
      </c>
      <c r="CM182" s="309">
        <f t="shared" ca="1" si="412"/>
        <v>0</v>
      </c>
      <c r="CN182" s="309">
        <f t="shared" ca="1" si="412"/>
        <v>0</v>
      </c>
      <c r="CO182" s="309">
        <f t="shared" ca="1" si="412"/>
        <v>0</v>
      </c>
    </row>
    <row r="183" spans="1:93" hidden="1" outlineLevel="1">
      <c r="B183" t="s">
        <v>59</v>
      </c>
      <c r="D183" s="309">
        <f t="shared" ref="D183:BO183" ca="1" si="413">IF(D180&lt;0,D180,0)</f>
        <v>0</v>
      </c>
      <c r="E183" s="309">
        <f t="shared" ca="1" si="413"/>
        <v>0</v>
      </c>
      <c r="F183" s="309">
        <f t="shared" ca="1" si="413"/>
        <v>0</v>
      </c>
      <c r="G183" s="309">
        <f t="shared" ca="1" si="413"/>
        <v>0</v>
      </c>
      <c r="H183" s="309">
        <f t="shared" ca="1" si="413"/>
        <v>0</v>
      </c>
      <c r="I183" s="309">
        <f t="shared" ca="1" si="413"/>
        <v>0</v>
      </c>
      <c r="J183" s="309">
        <f t="shared" ca="1" si="413"/>
        <v>0</v>
      </c>
      <c r="K183" s="309">
        <f t="shared" ca="1" si="413"/>
        <v>0</v>
      </c>
      <c r="L183" s="309">
        <f t="shared" ca="1" si="413"/>
        <v>0</v>
      </c>
      <c r="M183" s="309">
        <f t="shared" ca="1" si="413"/>
        <v>0</v>
      </c>
      <c r="N183" s="309">
        <f t="shared" ca="1" si="413"/>
        <v>0</v>
      </c>
      <c r="O183" s="309">
        <f t="shared" ca="1" si="413"/>
        <v>0</v>
      </c>
      <c r="P183" s="309">
        <f t="shared" ca="1" si="413"/>
        <v>0</v>
      </c>
      <c r="Q183" s="309">
        <f t="shared" ca="1" si="413"/>
        <v>0</v>
      </c>
      <c r="R183" s="309">
        <f t="shared" ca="1" si="413"/>
        <v>0</v>
      </c>
      <c r="S183" s="309">
        <f t="shared" ca="1" si="413"/>
        <v>0</v>
      </c>
      <c r="T183" s="309">
        <f t="shared" ca="1" si="413"/>
        <v>0</v>
      </c>
      <c r="U183" s="309">
        <f t="shared" ca="1" si="413"/>
        <v>0</v>
      </c>
      <c r="V183" s="309">
        <f t="shared" ca="1" si="413"/>
        <v>0</v>
      </c>
      <c r="W183" s="309">
        <f t="shared" ca="1" si="413"/>
        <v>0</v>
      </c>
      <c r="X183" s="309">
        <f t="shared" ca="1" si="413"/>
        <v>0</v>
      </c>
      <c r="Y183" s="309">
        <f t="shared" ca="1" si="413"/>
        <v>0</v>
      </c>
      <c r="Z183" s="309">
        <f t="shared" ca="1" si="413"/>
        <v>0</v>
      </c>
      <c r="AA183" s="309">
        <f t="shared" ca="1" si="413"/>
        <v>0</v>
      </c>
      <c r="AB183" s="309">
        <f t="shared" ca="1" si="413"/>
        <v>0</v>
      </c>
      <c r="AC183" s="309">
        <f t="shared" ca="1" si="413"/>
        <v>0</v>
      </c>
      <c r="AD183" s="309">
        <f t="shared" ca="1" si="413"/>
        <v>0</v>
      </c>
      <c r="AE183" s="309">
        <f t="shared" ca="1" si="413"/>
        <v>0</v>
      </c>
      <c r="AF183" s="309">
        <f t="shared" ca="1" si="413"/>
        <v>0</v>
      </c>
      <c r="AG183" s="309">
        <f t="shared" ca="1" si="413"/>
        <v>0</v>
      </c>
      <c r="AH183" s="309">
        <f t="shared" ca="1" si="413"/>
        <v>0</v>
      </c>
      <c r="AI183" s="309">
        <f t="shared" ca="1" si="413"/>
        <v>0</v>
      </c>
      <c r="AJ183" s="309">
        <f t="shared" ca="1" si="413"/>
        <v>0</v>
      </c>
      <c r="AK183" s="309">
        <f t="shared" ca="1" si="413"/>
        <v>0</v>
      </c>
      <c r="AL183" s="309">
        <f t="shared" ca="1" si="413"/>
        <v>0</v>
      </c>
      <c r="AM183" s="309">
        <f t="shared" ca="1" si="413"/>
        <v>0</v>
      </c>
      <c r="AN183" s="309">
        <f t="shared" ca="1" si="413"/>
        <v>0</v>
      </c>
      <c r="AO183" s="309">
        <f t="shared" ca="1" si="413"/>
        <v>0</v>
      </c>
      <c r="AP183" s="309">
        <f t="shared" ca="1" si="413"/>
        <v>0</v>
      </c>
      <c r="AQ183" s="309">
        <f t="shared" ca="1" si="413"/>
        <v>-754.60042884999996</v>
      </c>
      <c r="AR183" s="309">
        <f t="shared" ca="1" si="413"/>
        <v>-42.103761414999951</v>
      </c>
      <c r="AS183" s="309">
        <f t="shared" ca="1" si="413"/>
        <v>-41.503761414999985</v>
      </c>
      <c r="AT183" s="309">
        <f t="shared" ca="1" si="413"/>
        <v>-40.003761415000099</v>
      </c>
      <c r="AU183" s="309">
        <f t="shared" ca="1" si="413"/>
        <v>-36.303761414999997</v>
      </c>
      <c r="AV183" s="309">
        <f t="shared" ca="1" si="413"/>
        <v>-30.703761414999946</v>
      </c>
      <c r="AW183" s="309">
        <f t="shared" ca="1" si="413"/>
        <v>-25.60376141499998</v>
      </c>
      <c r="AX183" s="309">
        <f t="shared" ca="1" si="413"/>
        <v>-21.703761415000002</v>
      </c>
      <c r="AY183" s="309">
        <f t="shared" ca="1" si="413"/>
        <v>-18.903761415000048</v>
      </c>
      <c r="AZ183" s="309">
        <f t="shared" ca="1" si="413"/>
        <v>-16.203761414999974</v>
      </c>
      <c r="BA183" s="309">
        <f t="shared" ca="1" si="413"/>
        <v>-14.303761414999997</v>
      </c>
      <c r="BB183" s="309">
        <f t="shared" ca="1" si="413"/>
        <v>0</v>
      </c>
      <c r="BC183" s="309">
        <f t="shared" ca="1" si="413"/>
        <v>0</v>
      </c>
      <c r="BD183" s="309">
        <f t="shared" ca="1" si="413"/>
        <v>0</v>
      </c>
      <c r="BE183" s="309">
        <f t="shared" ca="1" si="413"/>
        <v>0</v>
      </c>
      <c r="BF183" s="309">
        <f t="shared" ca="1" si="413"/>
        <v>0</v>
      </c>
      <c r="BG183" s="309">
        <f t="shared" ca="1" si="413"/>
        <v>0</v>
      </c>
      <c r="BH183" s="309">
        <f t="shared" ca="1" si="413"/>
        <v>0</v>
      </c>
      <c r="BI183" s="309">
        <f t="shared" ca="1" si="413"/>
        <v>0</v>
      </c>
      <c r="BJ183" s="309">
        <f t="shared" ca="1" si="413"/>
        <v>0</v>
      </c>
      <c r="BK183" s="309">
        <f t="shared" ca="1" si="413"/>
        <v>0</v>
      </c>
      <c r="BL183" s="309">
        <f t="shared" ca="1" si="413"/>
        <v>0</v>
      </c>
      <c r="BM183" s="309">
        <f t="shared" ca="1" si="413"/>
        <v>0</v>
      </c>
      <c r="BN183" s="309">
        <f t="shared" ca="1" si="413"/>
        <v>0</v>
      </c>
      <c r="BO183" s="309">
        <f t="shared" ca="1" si="413"/>
        <v>0</v>
      </c>
      <c r="BP183" s="309">
        <f t="shared" ref="BP183:CO183" ca="1" si="414">IF(BP180&lt;0,BP180,0)</f>
        <v>0</v>
      </c>
      <c r="BQ183" s="309">
        <f t="shared" ca="1" si="414"/>
        <v>0</v>
      </c>
      <c r="BR183" s="309">
        <f t="shared" ca="1" si="414"/>
        <v>0</v>
      </c>
      <c r="BS183" s="309">
        <f t="shared" ca="1" si="414"/>
        <v>0</v>
      </c>
      <c r="BT183" s="309">
        <f t="shared" ca="1" si="414"/>
        <v>0</v>
      </c>
      <c r="BU183" s="309">
        <f t="shared" ca="1" si="414"/>
        <v>0</v>
      </c>
      <c r="BV183" s="309">
        <f t="shared" ca="1" si="414"/>
        <v>0</v>
      </c>
      <c r="BW183" s="309">
        <f t="shared" ca="1" si="414"/>
        <v>0</v>
      </c>
      <c r="BX183" s="309">
        <f t="shared" ca="1" si="414"/>
        <v>0</v>
      </c>
      <c r="BY183" s="309">
        <f t="shared" ca="1" si="414"/>
        <v>0</v>
      </c>
      <c r="BZ183" s="309">
        <f t="shared" ca="1" si="414"/>
        <v>0</v>
      </c>
      <c r="CA183" s="309">
        <f t="shared" ca="1" si="414"/>
        <v>0</v>
      </c>
      <c r="CB183" s="309">
        <f t="shared" ca="1" si="414"/>
        <v>0</v>
      </c>
      <c r="CC183" s="309">
        <f t="shared" ca="1" si="414"/>
        <v>0</v>
      </c>
      <c r="CD183" s="309">
        <f t="shared" ca="1" si="414"/>
        <v>0</v>
      </c>
      <c r="CE183" s="309">
        <f t="shared" ca="1" si="414"/>
        <v>-754.60042884999996</v>
      </c>
      <c r="CF183" s="309">
        <f t="shared" ca="1" si="414"/>
        <v>-42.103761414999951</v>
      </c>
      <c r="CG183" s="309">
        <f t="shared" ca="1" si="414"/>
        <v>-41.503761414999985</v>
      </c>
      <c r="CH183" s="309">
        <f t="shared" ca="1" si="414"/>
        <v>-40.003761415000099</v>
      </c>
      <c r="CI183" s="309">
        <f t="shared" ca="1" si="414"/>
        <v>-36.303761414999997</v>
      </c>
      <c r="CJ183" s="309">
        <f t="shared" ca="1" si="414"/>
        <v>-30.703761414999946</v>
      </c>
      <c r="CK183" s="309">
        <f t="shared" ca="1" si="414"/>
        <v>-25.60376141499998</v>
      </c>
      <c r="CL183" s="309">
        <f t="shared" ca="1" si="414"/>
        <v>-21.703761415000002</v>
      </c>
      <c r="CM183" s="309">
        <f t="shared" ca="1" si="414"/>
        <v>-18.903761415000048</v>
      </c>
      <c r="CN183" s="309">
        <f t="shared" ca="1" si="414"/>
        <v>-16.203761414999974</v>
      </c>
      <c r="CO183" s="309">
        <f t="shared" ca="1" si="414"/>
        <v>-14.303761414999997</v>
      </c>
    </row>
    <row r="184" spans="1:93" hidden="1" outlineLevel="1">
      <c r="D184" s="309"/>
      <c r="E184" s="309"/>
      <c r="F184" s="309"/>
      <c r="G184" s="309"/>
      <c r="H184" s="309"/>
      <c r="I184" s="309"/>
      <c r="J184" s="309"/>
      <c r="K184" s="309"/>
      <c r="L184" s="309"/>
      <c r="M184" s="309"/>
      <c r="N184" s="309"/>
      <c r="O184" s="309"/>
      <c r="P184" s="309"/>
      <c r="Q184" s="309"/>
      <c r="R184" s="309"/>
      <c r="S184" s="309"/>
      <c r="T184" s="309"/>
      <c r="U184" s="309"/>
      <c r="V184" s="309"/>
      <c r="W184" s="309"/>
      <c r="X184" s="309"/>
      <c r="Y184" s="309"/>
      <c r="Z184" s="309"/>
      <c r="AA184" s="309"/>
      <c r="AB184" s="309"/>
      <c r="AC184" s="309"/>
      <c r="AD184" s="309"/>
      <c r="AE184" s="309"/>
      <c r="AF184" s="309"/>
      <c r="AG184" s="309"/>
      <c r="AH184" s="309"/>
      <c r="AI184" s="309"/>
      <c r="AJ184" s="309"/>
      <c r="AK184" s="309"/>
      <c r="AL184" s="309"/>
      <c r="AM184" s="309"/>
      <c r="AN184" s="309"/>
      <c r="AO184" s="309"/>
      <c r="AP184" s="309"/>
      <c r="AQ184" s="309"/>
      <c r="AR184" s="309"/>
      <c r="AS184" s="309"/>
      <c r="AT184" s="309"/>
      <c r="AU184" s="309"/>
      <c r="AV184" s="309"/>
      <c r="AW184" s="309"/>
      <c r="AX184" s="309"/>
      <c r="AY184" s="309"/>
      <c r="AZ184" s="309"/>
      <c r="BA184" s="309"/>
      <c r="BB184" s="309"/>
      <c r="BC184" s="309"/>
      <c r="BD184" s="309"/>
      <c r="BE184" s="309"/>
      <c r="BF184" s="309"/>
      <c r="BG184" s="309"/>
      <c r="BH184" s="309"/>
      <c r="BI184" s="309"/>
      <c r="BJ184" s="309"/>
      <c r="BK184" s="309"/>
      <c r="BL184" s="309"/>
      <c r="BM184" s="309"/>
      <c r="BN184" s="309"/>
      <c r="BO184" s="309"/>
      <c r="BP184" s="309"/>
      <c r="BQ184" s="309"/>
      <c r="BR184" s="309"/>
      <c r="BS184" s="309"/>
      <c r="BT184" s="309"/>
      <c r="BU184" s="309"/>
      <c r="BV184" s="309"/>
      <c r="BW184" s="309"/>
      <c r="BX184" s="309"/>
      <c r="BY184" s="309"/>
      <c r="BZ184" s="309"/>
      <c r="CA184" s="309"/>
      <c r="CB184" s="309"/>
      <c r="CC184" s="309"/>
      <c r="CD184" s="309"/>
      <c r="CE184" s="309"/>
      <c r="CF184" s="309"/>
      <c r="CG184" s="309"/>
      <c r="CH184" s="309"/>
      <c r="CI184" s="309"/>
      <c r="CJ184" s="309"/>
      <c r="CK184" s="309"/>
      <c r="CL184" s="309"/>
      <c r="CM184" s="309"/>
      <c r="CN184" s="309"/>
      <c r="CO184" s="309"/>
    </row>
    <row r="185" spans="1:93" hidden="1" outlineLevel="1">
      <c r="A185" s="2" t="s">
        <v>200</v>
      </c>
      <c r="D185" s="309"/>
      <c r="E185" s="309"/>
      <c r="F185" s="309"/>
      <c r="G185" s="309"/>
      <c r="H185" s="309"/>
      <c r="I185" s="309"/>
      <c r="J185" s="309"/>
      <c r="K185" s="309"/>
      <c r="L185" s="309"/>
      <c r="M185" s="309"/>
      <c r="N185" s="309"/>
      <c r="O185" s="309"/>
      <c r="P185" s="309"/>
      <c r="Q185" s="309"/>
      <c r="R185" s="309"/>
      <c r="S185" s="309"/>
      <c r="T185" s="309"/>
      <c r="U185" s="309"/>
      <c r="V185" s="309"/>
      <c r="W185" s="309"/>
      <c r="X185" s="309"/>
      <c r="Y185" s="309"/>
      <c r="Z185" s="309"/>
      <c r="AA185" s="309"/>
      <c r="AB185" s="309"/>
      <c r="AC185" s="309"/>
      <c r="AD185" s="309"/>
      <c r="AE185" s="309"/>
      <c r="AF185" s="309"/>
      <c r="AG185" s="309"/>
      <c r="AH185" s="309"/>
      <c r="AI185" s="309"/>
      <c r="AJ185" s="309"/>
      <c r="AK185" s="309"/>
      <c r="AL185" s="309"/>
      <c r="AM185" s="309"/>
      <c r="AN185" s="309"/>
      <c r="AO185" s="309"/>
      <c r="AP185" s="309"/>
      <c r="AQ185" s="309"/>
      <c r="AR185" s="309"/>
      <c r="AS185" s="309"/>
      <c r="AT185" s="309"/>
      <c r="AU185" s="309"/>
      <c r="AV185" s="309"/>
      <c r="AW185" s="309"/>
      <c r="AX185" s="309"/>
      <c r="AY185" s="309"/>
      <c r="AZ185" s="309"/>
      <c r="BA185" s="309"/>
      <c r="BB185" s="309"/>
      <c r="BC185" s="309"/>
      <c r="BD185" s="309"/>
      <c r="BE185" s="309"/>
      <c r="BF185" s="309"/>
      <c r="BG185" s="309"/>
      <c r="BH185" s="309"/>
      <c r="BI185" s="309"/>
      <c r="BJ185" s="309"/>
      <c r="BK185" s="309"/>
      <c r="BL185" s="309"/>
      <c r="BM185" s="309"/>
      <c r="BN185" s="309"/>
      <c r="BO185" s="309"/>
      <c r="BP185" s="309"/>
      <c r="BQ185" s="309"/>
      <c r="BR185" s="309"/>
      <c r="BS185" s="309"/>
      <c r="BT185" s="309"/>
      <c r="BU185" s="309"/>
      <c r="BV185" s="309"/>
      <c r="BW185" s="309"/>
      <c r="BX185" s="309"/>
      <c r="BY185" s="309"/>
      <c r="BZ185" s="309"/>
      <c r="CA185" s="309"/>
      <c r="CB185" s="309"/>
      <c r="CC185" s="309"/>
      <c r="CD185" s="309"/>
      <c r="CE185" s="309"/>
      <c r="CF185" s="309"/>
      <c r="CG185" s="309"/>
      <c r="CH185" s="309"/>
      <c r="CI185" s="309"/>
      <c r="CJ185" s="309"/>
      <c r="CK185" s="309"/>
      <c r="CL185" s="309"/>
      <c r="CM185" s="309"/>
      <c r="CN185" s="309"/>
      <c r="CO185" s="309"/>
    </row>
    <row r="186" spans="1:93" ht="15.75" hidden="1" outlineLevel="1" thickBot="1">
      <c r="B186" t="s">
        <v>186</v>
      </c>
      <c r="C186" s="360">
        <f ca="1">MAX(OFFSET(D177,0,0,1,rotationlength_exsoft))</f>
        <v>1181.6380429999999</v>
      </c>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309"/>
      <c r="AE186" s="309"/>
      <c r="AF186" s="309"/>
      <c r="AG186" s="309"/>
      <c r="AH186" s="309"/>
      <c r="AI186" s="309"/>
      <c r="AJ186" s="309"/>
      <c r="AK186" s="309"/>
      <c r="AL186" s="309"/>
      <c r="AM186" s="309"/>
      <c r="AN186" s="309"/>
      <c r="AO186" s="309"/>
      <c r="AP186" s="309"/>
      <c r="AQ186" s="309"/>
      <c r="AR186" s="309"/>
      <c r="AS186" s="309"/>
      <c r="AT186" s="309"/>
      <c r="AU186" s="309"/>
      <c r="AV186" s="309"/>
      <c r="AW186" s="309"/>
      <c r="AX186" s="309"/>
      <c r="AY186" s="309"/>
      <c r="AZ186" s="309"/>
      <c r="BA186" s="309"/>
      <c r="BB186" s="309"/>
      <c r="BC186" s="309"/>
      <c r="BD186" s="309"/>
      <c r="BE186" s="309"/>
      <c r="BF186" s="309"/>
      <c r="BG186" s="309"/>
      <c r="BH186" s="309"/>
      <c r="BI186" s="309"/>
      <c r="BJ186" s="309"/>
      <c r="BK186" s="309"/>
      <c r="BL186" s="309"/>
      <c r="BM186" s="309"/>
      <c r="BN186" s="309"/>
      <c r="BO186" s="309"/>
      <c r="BP186" s="309"/>
      <c r="BQ186" s="309"/>
      <c r="BR186" s="309"/>
      <c r="BS186" s="309"/>
      <c r="BT186" s="309"/>
      <c r="BU186" s="309"/>
      <c r="BV186" s="309"/>
      <c r="BW186" s="309"/>
      <c r="BX186" s="309"/>
      <c r="BY186" s="309"/>
      <c r="BZ186" s="309"/>
      <c r="CA186" s="309"/>
      <c r="CB186" s="309"/>
      <c r="CC186" s="309"/>
      <c r="CD186" s="309"/>
      <c r="CE186" s="309"/>
      <c r="CF186" s="309"/>
      <c r="CG186" s="309"/>
      <c r="CH186" s="309"/>
      <c r="CI186" s="309"/>
      <c r="CJ186" s="309"/>
      <c r="CK186" s="309"/>
      <c r="CL186" s="309"/>
      <c r="CM186" s="309"/>
      <c r="CN186" s="309"/>
      <c r="CO186" s="309"/>
    </row>
    <row r="187" spans="1:93" ht="16.5" hidden="1" outlineLevel="1" thickTop="1" thickBot="1">
      <c r="B187" t="s">
        <v>187</v>
      </c>
      <c r="C187" s="361">
        <f ca="1">MIN(OFFSET(D177,0,rotationlength_exsoft,1,rotationlength_exsoft))</f>
        <v>139.69999999999999</v>
      </c>
      <c r="D187" s="309"/>
      <c r="E187" s="309"/>
      <c r="F187" s="309"/>
      <c r="G187" s="309"/>
      <c r="H187" s="309"/>
      <c r="I187" s="309"/>
      <c r="J187" s="309"/>
      <c r="K187" s="309"/>
      <c r="L187" s="309"/>
      <c r="M187" s="309"/>
      <c r="N187" s="309"/>
      <c r="O187" s="309"/>
      <c r="P187" s="309"/>
      <c r="Q187" s="309"/>
      <c r="R187" s="309"/>
      <c r="S187" s="309"/>
      <c r="T187" s="309"/>
      <c r="U187" s="309"/>
      <c r="V187" s="309"/>
      <c r="W187" s="309"/>
      <c r="X187" s="309"/>
      <c r="Y187" s="309"/>
      <c r="Z187" s="309"/>
      <c r="AA187" s="309"/>
      <c r="AB187" s="309"/>
      <c r="AC187" s="309"/>
      <c r="AD187" s="309"/>
      <c r="AE187" s="309"/>
      <c r="AF187" s="309"/>
      <c r="AG187" s="309"/>
      <c r="AH187" s="309"/>
      <c r="AI187" s="309"/>
      <c r="AJ187" s="309"/>
      <c r="AK187" s="309"/>
      <c r="AL187" s="309"/>
      <c r="AM187" s="309"/>
      <c r="AN187" s="309"/>
      <c r="AO187" s="309"/>
      <c r="AP187" s="309"/>
      <c r="AQ187" s="309"/>
      <c r="AR187" s="309"/>
      <c r="AS187" s="309"/>
      <c r="AT187" s="309"/>
      <c r="AU187" s="309"/>
      <c r="AV187" s="309"/>
      <c r="AW187" s="309"/>
      <c r="AX187" s="309"/>
      <c r="AY187" s="309"/>
      <c r="AZ187" s="309"/>
      <c r="BA187" s="309"/>
      <c r="BB187" s="309"/>
      <c r="BC187" s="309"/>
      <c r="BD187" s="309"/>
      <c r="BE187" s="309"/>
      <c r="BF187" s="309"/>
      <c r="BG187" s="309"/>
      <c r="BH187" s="309"/>
      <c r="BI187" s="309"/>
      <c r="BJ187" s="309"/>
      <c r="BK187" s="309"/>
      <c r="BL187" s="309"/>
      <c r="BM187" s="309"/>
      <c r="BN187" s="309"/>
      <c r="BO187" s="309"/>
      <c r="BP187" s="309"/>
      <c r="BQ187" s="309"/>
      <c r="BR187" s="309"/>
      <c r="BS187" s="309"/>
      <c r="BT187" s="309"/>
      <c r="BU187" s="309"/>
      <c r="BV187" s="309"/>
      <c r="BW187" s="309"/>
      <c r="BX187" s="309"/>
      <c r="BY187" s="309"/>
      <c r="BZ187" s="309"/>
      <c r="CA187" s="309"/>
      <c r="CB187" s="309"/>
      <c r="CC187" s="309"/>
      <c r="CD187" s="309"/>
      <c r="CE187" s="309"/>
      <c r="CF187" s="309"/>
      <c r="CG187" s="309"/>
      <c r="CH187" s="309"/>
      <c r="CI187" s="309"/>
      <c r="CJ187" s="309"/>
      <c r="CK187" s="309"/>
      <c r="CL187" s="309"/>
      <c r="CM187" s="309"/>
      <c r="CN187" s="309"/>
      <c r="CO187" s="309"/>
    </row>
    <row r="188" spans="1:93" ht="16.5" hidden="1" outlineLevel="1" thickTop="1" thickBot="1">
      <c r="B188" t="s">
        <v>188</v>
      </c>
      <c r="C188" s="360">
        <f ca="1">MATCH(C187,D177:CO177,1)+1</f>
        <v>11</v>
      </c>
      <c r="D188" s="309"/>
      <c r="E188" s="309"/>
      <c r="F188" s="309"/>
      <c r="G188" s="309"/>
      <c r="H188" s="309"/>
      <c r="I188" s="309"/>
      <c r="J188" s="309"/>
      <c r="K188" s="309"/>
      <c r="L188" s="309"/>
      <c r="M188" s="309"/>
      <c r="N188" s="309"/>
      <c r="O188" s="309"/>
      <c r="P188" s="309"/>
      <c r="Q188" s="309"/>
      <c r="R188" s="309"/>
      <c r="S188" s="309"/>
      <c r="T188" s="309"/>
      <c r="U188" s="309"/>
      <c r="V188" s="309"/>
      <c r="W188" s="309"/>
      <c r="X188" s="309"/>
      <c r="Y188" s="309"/>
      <c r="Z188" s="309"/>
      <c r="AA188" s="309"/>
      <c r="AB188" s="309"/>
      <c r="AC188" s="309"/>
      <c r="AD188" s="309"/>
      <c r="AE188" s="309"/>
      <c r="AF188" s="309"/>
      <c r="AG188" s="309"/>
      <c r="AH188" s="309"/>
      <c r="AI188" s="309"/>
      <c r="AJ188" s="309"/>
      <c r="AK188" s="309"/>
      <c r="AL188" s="309"/>
      <c r="AM188" s="309"/>
      <c r="AN188" s="309"/>
      <c r="AO188" s="309"/>
      <c r="AP188" s="309"/>
      <c r="AQ188" s="309"/>
      <c r="AR188" s="309"/>
      <c r="AS188" s="309"/>
      <c r="AT188" s="309"/>
      <c r="AU188" s="309"/>
      <c r="AV188" s="309"/>
      <c r="AW188" s="309"/>
      <c r="AX188" s="309"/>
      <c r="AY188" s="309"/>
      <c r="AZ188" s="309"/>
      <c r="BA188" s="309"/>
      <c r="BB188" s="309"/>
      <c r="BC188" s="309"/>
      <c r="BD188" s="309"/>
      <c r="BE188" s="309"/>
      <c r="BF188" s="309"/>
      <c r="BG188" s="309"/>
      <c r="BH188" s="309"/>
      <c r="BI188" s="309"/>
      <c r="BJ188" s="309"/>
      <c r="BK188" s="309"/>
      <c r="BL188" s="309"/>
      <c r="BM188" s="309"/>
      <c r="BN188" s="309"/>
      <c r="BO188" s="309"/>
      <c r="BP188" s="309"/>
      <c r="BQ188" s="309"/>
      <c r="BR188" s="309"/>
      <c r="BS188" s="309"/>
      <c r="BT188" s="309"/>
      <c r="BU188" s="309"/>
      <c r="BV188" s="309"/>
      <c r="BW188" s="309"/>
      <c r="BX188" s="309"/>
      <c r="BY188" s="309"/>
      <c r="BZ188" s="309"/>
      <c r="CA188" s="309"/>
      <c r="CB188" s="309"/>
      <c r="CC188" s="309"/>
      <c r="CD188" s="309"/>
      <c r="CE188" s="309"/>
      <c r="CF188" s="309"/>
      <c r="CG188" s="309"/>
      <c r="CH188" s="309"/>
      <c r="CI188" s="309"/>
      <c r="CJ188" s="309"/>
      <c r="CK188" s="309"/>
      <c r="CL188" s="309"/>
      <c r="CM188" s="309"/>
      <c r="CN188" s="309"/>
      <c r="CO188" s="309"/>
    </row>
    <row r="189" spans="1:93" ht="16.5" hidden="1" outlineLevel="1" thickTop="1" thickBot="1">
      <c r="B189" t="s">
        <v>189</v>
      </c>
      <c r="C189" s="360">
        <f ca="1">rotationlength_exsoft+MATCH(C187,OFFSET(D177,0,rotationlength_exsoft,1,rotationlength_exsoft),0)</f>
        <v>50</v>
      </c>
      <c r="D189" s="309"/>
      <c r="E189" s="309"/>
      <c r="F189" s="309"/>
      <c r="G189" s="309"/>
      <c r="H189" s="309"/>
      <c r="I189" s="309"/>
      <c r="J189" s="309"/>
      <c r="K189" s="309"/>
      <c r="L189" s="309"/>
      <c r="M189" s="309"/>
      <c r="N189" s="309"/>
      <c r="O189" s="309"/>
      <c r="P189" s="309"/>
      <c r="Q189" s="309"/>
      <c r="R189" s="309"/>
      <c r="S189" s="309"/>
      <c r="T189" s="309"/>
      <c r="U189" s="309"/>
      <c r="V189" s="309"/>
      <c r="W189" s="309"/>
      <c r="X189" s="309"/>
      <c r="Y189" s="309"/>
      <c r="Z189" s="309"/>
      <c r="AA189" s="309"/>
      <c r="AB189" s="309"/>
      <c r="AC189" s="309"/>
      <c r="AD189" s="309"/>
      <c r="AE189" s="309"/>
      <c r="AF189" s="309"/>
      <c r="AG189" s="309"/>
      <c r="AH189" s="309"/>
      <c r="AI189" s="309"/>
      <c r="AJ189" s="309"/>
      <c r="AK189" s="309"/>
      <c r="AL189" s="309"/>
      <c r="AM189" s="309"/>
      <c r="AN189" s="309"/>
      <c r="AO189" s="309"/>
      <c r="AP189" s="309"/>
      <c r="AQ189" s="309"/>
      <c r="AR189" s="309"/>
      <c r="AS189" s="309"/>
      <c r="AT189" s="309"/>
      <c r="AU189" s="309"/>
      <c r="AV189" s="309"/>
      <c r="AW189" s="309"/>
      <c r="AX189" s="309"/>
      <c r="AY189" s="309"/>
      <c r="AZ189" s="309"/>
      <c r="BA189" s="309"/>
      <c r="BB189" s="309"/>
      <c r="BC189" s="309"/>
      <c r="BD189" s="309"/>
      <c r="BE189" s="309"/>
      <c r="BF189" s="309"/>
      <c r="BG189" s="309"/>
      <c r="BH189" s="309"/>
      <c r="BI189" s="309"/>
      <c r="BJ189" s="309"/>
      <c r="BK189" s="309"/>
      <c r="BL189" s="309"/>
      <c r="BM189" s="309"/>
      <c r="BN189" s="309"/>
      <c r="BO189" s="309"/>
      <c r="BP189" s="309"/>
      <c r="BQ189" s="309"/>
      <c r="BR189" s="309"/>
      <c r="BS189" s="309"/>
      <c r="BT189" s="309"/>
      <c r="BU189" s="309"/>
      <c r="BV189" s="309"/>
      <c r="BW189" s="309"/>
      <c r="BX189" s="309"/>
      <c r="BY189" s="309"/>
      <c r="BZ189" s="309"/>
      <c r="CA189" s="309"/>
      <c r="CB189" s="309"/>
      <c r="CC189" s="309"/>
      <c r="CD189" s="309"/>
      <c r="CE189" s="309"/>
      <c r="CF189" s="309"/>
      <c r="CG189" s="309"/>
      <c r="CH189" s="309"/>
      <c r="CI189" s="309"/>
      <c r="CJ189" s="309"/>
      <c r="CK189" s="309"/>
      <c r="CL189" s="309"/>
      <c r="CM189" s="309"/>
      <c r="CN189" s="309"/>
      <c r="CO189" s="309"/>
    </row>
    <row r="190" spans="1:93" ht="15.75" hidden="1" outlineLevel="1" thickTop="1">
      <c r="C190" s="2"/>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309"/>
      <c r="AF190" s="309"/>
      <c r="AG190" s="309"/>
      <c r="AH190" s="309"/>
      <c r="AI190" s="309"/>
      <c r="AJ190" s="309"/>
      <c r="AK190" s="309"/>
      <c r="AL190" s="309"/>
      <c r="AM190" s="309"/>
      <c r="AN190" s="309"/>
      <c r="AO190" s="309"/>
      <c r="AP190" s="309"/>
      <c r="AQ190" s="309"/>
      <c r="AR190" s="309"/>
      <c r="AS190" s="309"/>
      <c r="AT190" s="309"/>
      <c r="AU190" s="309"/>
      <c r="AV190" s="309"/>
      <c r="AW190" s="309"/>
      <c r="AX190" s="309"/>
      <c r="AY190" s="309"/>
      <c r="AZ190" s="309"/>
      <c r="BA190" s="309"/>
      <c r="BB190" s="309"/>
      <c r="BC190" s="309"/>
      <c r="BD190" s="309"/>
      <c r="BE190" s="309"/>
      <c r="BF190" s="309"/>
      <c r="BG190" s="309"/>
      <c r="BH190" s="309"/>
      <c r="BI190" s="309"/>
      <c r="BJ190" s="309"/>
      <c r="BK190" s="309"/>
      <c r="BL190" s="309"/>
      <c r="BM190" s="309"/>
      <c r="BN190" s="309"/>
      <c r="BO190" s="309"/>
      <c r="BP190" s="309"/>
      <c r="BQ190" s="309"/>
      <c r="BR190" s="309"/>
      <c r="BS190" s="309"/>
      <c r="BT190" s="309"/>
      <c r="BU190" s="309"/>
      <c r="BV190" s="309"/>
      <c r="BW190" s="309"/>
      <c r="BX190" s="309"/>
      <c r="BY190" s="309"/>
      <c r="BZ190" s="309"/>
      <c r="CA190" s="309"/>
      <c r="CB190" s="309"/>
      <c r="CC190" s="309"/>
      <c r="CD190" s="309"/>
      <c r="CE190" s="309"/>
      <c r="CF190" s="309"/>
      <c r="CG190" s="309"/>
      <c r="CH190" s="309"/>
      <c r="CI190" s="309"/>
      <c r="CJ190" s="309"/>
      <c r="CK190" s="309"/>
      <c r="CL190" s="309"/>
      <c r="CM190" s="309"/>
      <c r="CN190" s="309"/>
      <c r="CO190" s="309"/>
    </row>
    <row r="191" spans="1:93" hidden="1" outlineLevel="1">
      <c r="A191" s="2" t="s">
        <v>190</v>
      </c>
      <c r="C191" s="2"/>
      <c r="D191" s="309"/>
      <c r="E191" s="309"/>
      <c r="F191" s="309"/>
      <c r="G191" s="309"/>
      <c r="H191" s="309"/>
      <c r="I191" s="309"/>
      <c r="J191" s="309"/>
      <c r="K191" s="309"/>
      <c r="L191" s="309"/>
      <c r="M191" s="309"/>
      <c r="N191" s="309"/>
      <c r="O191" s="309"/>
      <c r="P191" s="309"/>
      <c r="Q191" s="309"/>
      <c r="R191" s="309"/>
      <c r="S191" s="309"/>
      <c r="T191" s="309"/>
      <c r="U191" s="309"/>
      <c r="V191" s="309"/>
      <c r="W191" s="309"/>
      <c r="X191" s="309"/>
      <c r="Y191" s="309"/>
      <c r="Z191" s="309"/>
      <c r="AA191" s="309"/>
      <c r="AB191" s="309"/>
      <c r="AC191" s="309"/>
      <c r="AD191" s="309"/>
      <c r="AE191" s="309"/>
      <c r="AF191" s="309"/>
      <c r="AG191" s="309"/>
      <c r="AH191" s="309"/>
      <c r="AI191" s="309"/>
      <c r="AJ191" s="309"/>
      <c r="AK191" s="309"/>
      <c r="AL191" s="309"/>
      <c r="AM191" s="309"/>
      <c r="AN191" s="309"/>
      <c r="AO191" s="309"/>
      <c r="AP191" s="309"/>
      <c r="AQ191" s="309"/>
      <c r="AR191" s="309"/>
      <c r="AS191" s="309"/>
      <c r="AT191" s="309"/>
      <c r="AU191" s="309"/>
      <c r="AV191" s="309"/>
      <c r="AW191" s="309"/>
      <c r="AX191" s="309"/>
      <c r="AY191" s="309"/>
      <c r="AZ191" s="309"/>
      <c r="BA191" s="309"/>
      <c r="BB191" s="309"/>
      <c r="BC191" s="309"/>
      <c r="BD191" s="309"/>
      <c r="BE191" s="309"/>
      <c r="BF191" s="309"/>
      <c r="BG191" s="309"/>
      <c r="BH191" s="309"/>
      <c r="BI191" s="309"/>
      <c r="BJ191" s="309"/>
      <c r="BK191" s="309"/>
      <c r="BL191" s="309"/>
      <c r="BM191" s="309"/>
      <c r="BN191" s="309"/>
      <c r="BO191" s="309"/>
      <c r="BP191" s="309"/>
      <c r="BQ191" s="309"/>
      <c r="BR191" s="309"/>
      <c r="BS191" s="309"/>
      <c r="BT191" s="309"/>
      <c r="BU191" s="309"/>
      <c r="BV191" s="309"/>
      <c r="BW191" s="309"/>
      <c r="BX191" s="309"/>
      <c r="BY191" s="309"/>
      <c r="BZ191" s="309"/>
      <c r="CA191" s="309"/>
      <c r="CB191" s="309"/>
      <c r="CC191" s="309"/>
      <c r="CD191" s="309"/>
      <c r="CE191" s="309"/>
      <c r="CF191" s="309"/>
      <c r="CG191" s="309"/>
      <c r="CH191" s="309"/>
      <c r="CI191" s="309"/>
      <c r="CJ191" s="309"/>
      <c r="CK191" s="309"/>
      <c r="CL191" s="309"/>
      <c r="CM191" s="309"/>
      <c r="CN191" s="309"/>
      <c r="CO191" s="309"/>
    </row>
    <row r="192" spans="1:93" ht="15.75" hidden="1" outlineLevel="1" thickBot="1">
      <c r="A192" s="2"/>
      <c r="B192" t="s">
        <v>191</v>
      </c>
      <c r="C192" s="361">
        <f>IF(lowriskClevel="Safe carbon",$C$187,IF(lowriskClevel="LTA carbon stock",0.9*averageCO2_DF,IF(lowriskClevel="Halfway between",AVERAGE($C$187,averageCO2_DF),IF(lowriskClevel="x% of LTA",lowriskClevel_percentofLTA*averageCO2_exsoft))))</f>
        <v>457.3</v>
      </c>
      <c r="D192" s="309"/>
      <c r="E192" s="309"/>
      <c r="F192" s="309"/>
      <c r="G192" s="309"/>
      <c r="H192" s="309"/>
      <c r="I192" s="309"/>
      <c r="J192" s="309"/>
      <c r="K192" s="309"/>
      <c r="L192" s="309"/>
      <c r="M192" s="309"/>
      <c r="N192" s="309"/>
      <c r="O192" s="309"/>
      <c r="P192" s="309"/>
      <c r="Q192" s="309"/>
      <c r="R192" s="309"/>
      <c r="S192" s="309"/>
      <c r="T192" s="309"/>
      <c r="U192" s="309"/>
      <c r="V192" s="309"/>
      <c r="W192" s="309"/>
      <c r="X192" s="309"/>
      <c r="Y192" s="309"/>
      <c r="Z192" s="309"/>
      <c r="AA192" s="309"/>
      <c r="AB192" s="309"/>
      <c r="AC192" s="309"/>
      <c r="AD192" s="309"/>
      <c r="AE192" s="309"/>
      <c r="AF192" s="309"/>
      <c r="AG192" s="309"/>
      <c r="AH192" s="309"/>
      <c r="AI192" s="309"/>
      <c r="AJ192" s="309"/>
      <c r="AK192" s="309"/>
      <c r="AL192" s="309"/>
      <c r="AM192" s="309"/>
      <c r="AN192" s="309"/>
      <c r="AO192" s="309"/>
      <c r="AP192" s="309"/>
      <c r="AQ192" s="309"/>
      <c r="AR192" s="309"/>
      <c r="AS192" s="309"/>
      <c r="AT192" s="309"/>
      <c r="AU192" s="309"/>
      <c r="AV192" s="309"/>
      <c r="AW192" s="309"/>
      <c r="AX192" s="309"/>
      <c r="AY192" s="309"/>
      <c r="AZ192" s="309"/>
      <c r="BA192" s="309"/>
      <c r="BB192" s="309"/>
      <c r="BC192" s="309"/>
      <c r="BD192" s="309"/>
      <c r="BE192" s="309"/>
      <c r="BF192" s="309"/>
      <c r="BG192" s="309"/>
      <c r="BH192" s="309"/>
      <c r="BI192" s="309"/>
      <c r="BJ192" s="309"/>
      <c r="BK192" s="309"/>
      <c r="BL192" s="309"/>
      <c r="BM192" s="309"/>
      <c r="BN192" s="309"/>
      <c r="BO192" s="309"/>
      <c r="BP192" s="309"/>
      <c r="BQ192" s="309"/>
      <c r="BR192" s="309"/>
      <c r="BS192" s="309"/>
      <c r="BT192" s="309"/>
      <c r="BU192" s="309"/>
      <c r="BV192" s="309"/>
      <c r="BW192" s="309"/>
      <c r="BX192" s="309"/>
      <c r="BY192" s="309"/>
      <c r="BZ192" s="309"/>
      <c r="CA192" s="309"/>
      <c r="CB192" s="309"/>
      <c r="CC192" s="309"/>
      <c r="CD192" s="309"/>
      <c r="CE192" s="309"/>
      <c r="CF192" s="309"/>
      <c r="CG192" s="309"/>
      <c r="CH192" s="309"/>
      <c r="CI192" s="309"/>
      <c r="CJ192" s="309"/>
      <c r="CK192" s="309"/>
      <c r="CL192" s="309"/>
      <c r="CM192" s="309"/>
      <c r="CN192" s="309"/>
      <c r="CO192" s="309"/>
    </row>
    <row r="193" spans="1:93" ht="15.75" hidden="1" outlineLevel="1" thickTop="1">
      <c r="B193" t="s">
        <v>192</v>
      </c>
      <c r="D193" s="309">
        <f>MIN(D6,$C$192)</f>
        <v>0.6</v>
      </c>
      <c r="E193" s="309">
        <f t="shared" ref="E193:BP193" si="415">MIN(E6,$C$192)</f>
        <v>1.8</v>
      </c>
      <c r="F193" s="309">
        <f t="shared" si="415"/>
        <v>4.5</v>
      </c>
      <c r="G193" s="309">
        <f t="shared" si="415"/>
        <v>10.9</v>
      </c>
      <c r="H193" s="309">
        <f t="shared" si="415"/>
        <v>22.9</v>
      </c>
      <c r="I193" s="309">
        <f t="shared" si="415"/>
        <v>40</v>
      </c>
      <c r="J193" s="309">
        <f t="shared" si="415"/>
        <v>61</v>
      </c>
      <c r="K193" s="309">
        <f t="shared" si="415"/>
        <v>84.8</v>
      </c>
      <c r="L193" s="309">
        <f t="shared" si="415"/>
        <v>111.3</v>
      </c>
      <c r="M193" s="309">
        <f t="shared" si="415"/>
        <v>139.69999999999999</v>
      </c>
      <c r="N193" s="309">
        <f t="shared" si="415"/>
        <v>168.5</v>
      </c>
      <c r="O193" s="309">
        <f t="shared" si="415"/>
        <v>196.7</v>
      </c>
      <c r="P193" s="309">
        <f t="shared" si="415"/>
        <v>226.4</v>
      </c>
      <c r="Q193" s="309">
        <f t="shared" si="415"/>
        <v>257.5</v>
      </c>
      <c r="R193" s="309">
        <f t="shared" si="415"/>
        <v>289.8</v>
      </c>
      <c r="S193" s="309">
        <f t="shared" si="415"/>
        <v>323.3</v>
      </c>
      <c r="T193" s="309">
        <f t="shared" si="415"/>
        <v>357.7</v>
      </c>
      <c r="U193" s="309">
        <f t="shared" si="415"/>
        <v>393.1</v>
      </c>
      <c r="V193" s="309">
        <f t="shared" si="415"/>
        <v>428.9</v>
      </c>
      <c r="W193" s="309">
        <f t="shared" si="415"/>
        <v>457.3</v>
      </c>
      <c r="X193" s="309">
        <f t="shared" si="415"/>
        <v>457.3</v>
      </c>
      <c r="Y193" s="309">
        <f t="shared" si="415"/>
        <v>457.3</v>
      </c>
      <c r="Z193" s="309">
        <f t="shared" si="415"/>
        <v>457.3</v>
      </c>
      <c r="AA193" s="309">
        <f t="shared" si="415"/>
        <v>457.3</v>
      </c>
      <c r="AB193" s="309">
        <f t="shared" si="415"/>
        <v>457.3</v>
      </c>
      <c r="AC193" s="309">
        <f t="shared" si="415"/>
        <v>457.3</v>
      </c>
      <c r="AD193" s="309">
        <f t="shared" si="415"/>
        <v>457.3</v>
      </c>
      <c r="AE193" s="309">
        <f t="shared" si="415"/>
        <v>457.3</v>
      </c>
      <c r="AF193" s="309">
        <f t="shared" si="415"/>
        <v>457.3</v>
      </c>
      <c r="AG193" s="309">
        <f t="shared" si="415"/>
        <v>457.3</v>
      </c>
      <c r="AH193" s="309">
        <f t="shared" si="415"/>
        <v>457.3</v>
      </c>
      <c r="AI193" s="309">
        <f t="shared" si="415"/>
        <v>457.3</v>
      </c>
      <c r="AJ193" s="309">
        <f t="shared" si="415"/>
        <v>457.3</v>
      </c>
      <c r="AK193" s="309">
        <f t="shared" si="415"/>
        <v>457.3</v>
      </c>
      <c r="AL193" s="309">
        <f t="shared" si="415"/>
        <v>457.3</v>
      </c>
      <c r="AM193" s="309">
        <f t="shared" si="415"/>
        <v>457.3</v>
      </c>
      <c r="AN193" s="309">
        <f t="shared" si="415"/>
        <v>457.3</v>
      </c>
      <c r="AO193" s="309">
        <f t="shared" si="415"/>
        <v>457.3</v>
      </c>
      <c r="AP193" s="309">
        <f t="shared" si="415"/>
        <v>457.3</v>
      </c>
      <c r="AQ193" s="309">
        <f t="shared" si="415"/>
        <v>457.3</v>
      </c>
      <c r="AR193" s="309">
        <f t="shared" si="415"/>
        <v>457.3</v>
      </c>
      <c r="AS193" s="309">
        <f t="shared" si="415"/>
        <v>457.3</v>
      </c>
      <c r="AT193" s="309">
        <f t="shared" si="415"/>
        <v>457.3</v>
      </c>
      <c r="AU193" s="309">
        <f t="shared" si="415"/>
        <v>457.3</v>
      </c>
      <c r="AV193" s="309">
        <f t="shared" si="415"/>
        <v>457.3</v>
      </c>
      <c r="AW193" s="309">
        <f t="shared" si="415"/>
        <v>457.3</v>
      </c>
      <c r="AX193" s="309">
        <f t="shared" si="415"/>
        <v>457.3</v>
      </c>
      <c r="AY193" s="309">
        <f t="shared" si="415"/>
        <v>457.3</v>
      </c>
      <c r="AZ193" s="309">
        <f t="shared" si="415"/>
        <v>457.3</v>
      </c>
      <c r="BA193" s="309">
        <f t="shared" si="415"/>
        <v>457.3</v>
      </c>
      <c r="BB193" s="309">
        <f t="shared" si="415"/>
        <v>457.3</v>
      </c>
      <c r="BC193" s="309">
        <f t="shared" si="415"/>
        <v>457.3</v>
      </c>
      <c r="BD193" s="309">
        <f t="shared" si="415"/>
        <v>457.3</v>
      </c>
      <c r="BE193" s="309">
        <f t="shared" si="415"/>
        <v>457.3</v>
      </c>
      <c r="BF193" s="309">
        <f t="shared" si="415"/>
        <v>457.3</v>
      </c>
      <c r="BG193" s="309">
        <f t="shared" si="415"/>
        <v>457.3</v>
      </c>
      <c r="BH193" s="309">
        <f t="shared" si="415"/>
        <v>457.3</v>
      </c>
      <c r="BI193" s="309">
        <f t="shared" si="415"/>
        <v>457.3</v>
      </c>
      <c r="BJ193" s="309">
        <f t="shared" si="415"/>
        <v>457.3</v>
      </c>
      <c r="BK193" s="309">
        <f t="shared" si="415"/>
        <v>457.3</v>
      </c>
      <c r="BL193" s="309">
        <f t="shared" si="415"/>
        <v>457.3</v>
      </c>
      <c r="BM193" s="309">
        <f t="shared" si="415"/>
        <v>457.3</v>
      </c>
      <c r="BN193" s="309">
        <f t="shared" si="415"/>
        <v>457.3</v>
      </c>
      <c r="BO193" s="309">
        <f t="shared" si="415"/>
        <v>457.3</v>
      </c>
      <c r="BP193" s="309">
        <f t="shared" si="415"/>
        <v>457.3</v>
      </c>
      <c r="BQ193" s="309">
        <f t="shared" ref="BQ193:CO193" si="416">MIN(BQ6,$C$192)</f>
        <v>457.3</v>
      </c>
      <c r="BR193" s="309">
        <f t="shared" si="416"/>
        <v>457.3</v>
      </c>
      <c r="BS193" s="309">
        <f t="shared" si="416"/>
        <v>457.3</v>
      </c>
      <c r="BT193" s="309">
        <f t="shared" si="416"/>
        <v>457.3</v>
      </c>
      <c r="BU193" s="309">
        <f t="shared" si="416"/>
        <v>457.3</v>
      </c>
      <c r="BV193" s="309">
        <f t="shared" si="416"/>
        <v>457.3</v>
      </c>
      <c r="BW193" s="309">
        <f t="shared" si="416"/>
        <v>457.3</v>
      </c>
      <c r="BX193" s="309">
        <f t="shared" si="416"/>
        <v>457.3</v>
      </c>
      <c r="BY193" s="309">
        <f t="shared" si="416"/>
        <v>457.3</v>
      </c>
      <c r="BZ193" s="309">
        <f t="shared" si="416"/>
        <v>457.3</v>
      </c>
      <c r="CA193" s="309">
        <f t="shared" si="416"/>
        <v>457.3</v>
      </c>
      <c r="CB193" s="309">
        <f t="shared" si="416"/>
        <v>457.3</v>
      </c>
      <c r="CC193" s="309">
        <f t="shared" si="416"/>
        <v>457.3</v>
      </c>
      <c r="CD193" s="309">
        <f t="shared" si="416"/>
        <v>457.3</v>
      </c>
      <c r="CE193" s="309">
        <f t="shared" si="416"/>
        <v>457.3</v>
      </c>
      <c r="CF193" s="309">
        <f t="shared" si="416"/>
        <v>457.3</v>
      </c>
      <c r="CG193" s="309">
        <f t="shared" si="416"/>
        <v>457.3</v>
      </c>
      <c r="CH193" s="309">
        <f t="shared" si="416"/>
        <v>457.3</v>
      </c>
      <c r="CI193" s="309">
        <f t="shared" si="416"/>
        <v>457.3</v>
      </c>
      <c r="CJ193" s="309">
        <f t="shared" si="416"/>
        <v>457.3</v>
      </c>
      <c r="CK193" s="309">
        <f t="shared" si="416"/>
        <v>457.3</v>
      </c>
      <c r="CL193" s="309">
        <f t="shared" si="416"/>
        <v>457.3</v>
      </c>
      <c r="CM193" s="309">
        <f t="shared" si="416"/>
        <v>457.3</v>
      </c>
      <c r="CN193" s="309">
        <f t="shared" si="416"/>
        <v>457.3</v>
      </c>
      <c r="CO193" s="309">
        <f t="shared" si="416"/>
        <v>457.3</v>
      </c>
    </row>
    <row r="194" spans="1:93" hidden="1" outlineLevel="1">
      <c r="B194" t="s">
        <v>193</v>
      </c>
      <c r="D194" s="336">
        <f>D193</f>
        <v>0.6</v>
      </c>
      <c r="E194" s="309">
        <f t="shared" ref="E194" si="417">E193-D193</f>
        <v>1.2000000000000002</v>
      </c>
      <c r="F194" s="309">
        <f t="shared" ref="F194" si="418">F193-E193</f>
        <v>2.7</v>
      </c>
      <c r="G194" s="309">
        <f t="shared" ref="G194" si="419">G193-F193</f>
        <v>6.4</v>
      </c>
      <c r="H194" s="309">
        <f t="shared" ref="H194" si="420">H193-G193</f>
        <v>11.999999999999998</v>
      </c>
      <c r="I194" s="309">
        <f t="shared" ref="I194" si="421">I193-H193</f>
        <v>17.100000000000001</v>
      </c>
      <c r="J194" s="309">
        <f t="shared" ref="J194" si="422">J193-I193</f>
        <v>21</v>
      </c>
      <c r="K194" s="309">
        <f t="shared" ref="K194" si="423">K193-J193</f>
        <v>23.799999999999997</v>
      </c>
      <c r="L194" s="309">
        <f t="shared" ref="L194" si="424">L193-K193</f>
        <v>26.5</v>
      </c>
      <c r="M194" s="309">
        <f t="shared" ref="M194" si="425">M193-L193</f>
        <v>28.399999999999991</v>
      </c>
      <c r="N194" s="309">
        <f t="shared" ref="N194" si="426">N193-M193</f>
        <v>28.800000000000011</v>
      </c>
      <c r="O194" s="309">
        <f t="shared" ref="O194" si="427">O193-N193</f>
        <v>28.199999999999989</v>
      </c>
      <c r="P194" s="309">
        <f t="shared" ref="P194" si="428">P193-O193</f>
        <v>29.700000000000017</v>
      </c>
      <c r="Q194" s="309">
        <f t="shared" ref="Q194" si="429">Q193-P193</f>
        <v>31.099999999999994</v>
      </c>
      <c r="R194" s="309">
        <f t="shared" ref="R194" si="430">R193-Q193</f>
        <v>32.300000000000011</v>
      </c>
      <c r="S194" s="309">
        <f t="shared" ref="S194" si="431">S193-R193</f>
        <v>33.5</v>
      </c>
      <c r="T194" s="309">
        <f t="shared" ref="T194" si="432">T193-S193</f>
        <v>34.399999999999977</v>
      </c>
      <c r="U194" s="309">
        <f t="shared" ref="U194" si="433">U193-T193</f>
        <v>35.400000000000034</v>
      </c>
      <c r="V194" s="309">
        <f t="shared" ref="V194" si="434">V193-U193</f>
        <v>35.799999999999955</v>
      </c>
      <c r="W194" s="309">
        <f t="shared" ref="W194" si="435">W193-V193</f>
        <v>28.400000000000034</v>
      </c>
      <c r="X194" s="309">
        <f t="shared" ref="X194" si="436">X193-W193</f>
        <v>0</v>
      </c>
      <c r="Y194" s="309">
        <f t="shared" ref="Y194" si="437">Y193-X193</f>
        <v>0</v>
      </c>
      <c r="Z194" s="309">
        <f t="shared" ref="Z194" si="438">Z193-Y193</f>
        <v>0</v>
      </c>
      <c r="AA194" s="309">
        <f t="shared" ref="AA194" si="439">AA193-Z193</f>
        <v>0</v>
      </c>
      <c r="AB194" s="309">
        <f t="shared" ref="AB194" si="440">AB193-AA193</f>
        <v>0</v>
      </c>
      <c r="AC194" s="309">
        <f t="shared" ref="AC194" si="441">AC193-AB193</f>
        <v>0</v>
      </c>
      <c r="AD194" s="309">
        <f t="shared" ref="AD194" si="442">AD193-AC193</f>
        <v>0</v>
      </c>
      <c r="AE194" s="309">
        <f t="shared" ref="AE194" si="443">AE193-AD193</f>
        <v>0</v>
      </c>
      <c r="AF194" s="309">
        <f t="shared" ref="AF194" si="444">AF193-AE193</f>
        <v>0</v>
      </c>
      <c r="AG194" s="309">
        <f t="shared" ref="AG194" si="445">AG193-AF193</f>
        <v>0</v>
      </c>
      <c r="AH194" s="309">
        <f t="shared" ref="AH194" si="446">AH193-AG193</f>
        <v>0</v>
      </c>
      <c r="AI194" s="309">
        <f t="shared" ref="AI194" si="447">AI193-AH193</f>
        <v>0</v>
      </c>
      <c r="AJ194" s="309">
        <f t="shared" ref="AJ194" si="448">AJ193-AI193</f>
        <v>0</v>
      </c>
      <c r="AK194" s="309">
        <f t="shared" ref="AK194" si="449">AK193-AJ193</f>
        <v>0</v>
      </c>
      <c r="AL194" s="309">
        <f t="shared" ref="AL194" si="450">AL193-AK193</f>
        <v>0</v>
      </c>
      <c r="AM194" s="309">
        <f t="shared" ref="AM194" si="451">AM193-AL193</f>
        <v>0</v>
      </c>
      <c r="AN194" s="309">
        <f t="shared" ref="AN194" si="452">AN193-AM193</f>
        <v>0</v>
      </c>
      <c r="AO194" s="309">
        <f t="shared" ref="AO194" si="453">AO193-AN193</f>
        <v>0</v>
      </c>
      <c r="AP194" s="309">
        <f t="shared" ref="AP194" si="454">AP193-AO193</f>
        <v>0</v>
      </c>
      <c r="AQ194" s="309">
        <f t="shared" ref="AQ194" si="455">AQ193-AP193</f>
        <v>0</v>
      </c>
      <c r="AR194" s="309">
        <f t="shared" ref="AR194" si="456">AR193-AQ193</f>
        <v>0</v>
      </c>
      <c r="AS194" s="309">
        <f t="shared" ref="AS194" si="457">AS193-AR193</f>
        <v>0</v>
      </c>
      <c r="AT194" s="309">
        <f t="shared" ref="AT194" si="458">AT193-AS193</f>
        <v>0</v>
      </c>
      <c r="AU194" s="309">
        <f t="shared" ref="AU194" si="459">AU193-AT193</f>
        <v>0</v>
      </c>
      <c r="AV194" s="309">
        <f t="shared" ref="AV194" si="460">AV193-AU193</f>
        <v>0</v>
      </c>
      <c r="AW194" s="309">
        <f t="shared" ref="AW194" si="461">AW193-AV193</f>
        <v>0</v>
      </c>
      <c r="AX194" s="309">
        <f t="shared" ref="AX194" si="462">AX193-AW193</f>
        <v>0</v>
      </c>
      <c r="AY194" s="309">
        <f t="shared" ref="AY194" si="463">AY193-AX193</f>
        <v>0</v>
      </c>
      <c r="AZ194" s="309">
        <f t="shared" ref="AZ194" si="464">AZ193-AY193</f>
        <v>0</v>
      </c>
      <c r="BA194" s="309">
        <f t="shared" ref="BA194" si="465">BA193-AZ193</f>
        <v>0</v>
      </c>
      <c r="BB194" s="309">
        <f t="shared" ref="BB194" si="466">BB193-BA193</f>
        <v>0</v>
      </c>
      <c r="BC194" s="309">
        <f t="shared" ref="BC194" si="467">BC193-BB193</f>
        <v>0</v>
      </c>
      <c r="BD194" s="309">
        <f t="shared" ref="BD194" si="468">BD193-BC193</f>
        <v>0</v>
      </c>
      <c r="BE194" s="309">
        <f t="shared" ref="BE194" si="469">BE193-BD193</f>
        <v>0</v>
      </c>
      <c r="BF194" s="309">
        <f t="shared" ref="BF194" si="470">BF193-BE193</f>
        <v>0</v>
      </c>
      <c r="BG194" s="309">
        <f t="shared" ref="BG194" si="471">BG193-BF193</f>
        <v>0</v>
      </c>
      <c r="BH194" s="309">
        <f t="shared" ref="BH194" si="472">BH193-BG193</f>
        <v>0</v>
      </c>
      <c r="BI194" s="309">
        <f t="shared" ref="BI194" si="473">BI193-BH193</f>
        <v>0</v>
      </c>
      <c r="BJ194" s="309">
        <f t="shared" ref="BJ194" si="474">BJ193-BI193</f>
        <v>0</v>
      </c>
      <c r="BK194" s="309">
        <f t="shared" ref="BK194" si="475">BK193-BJ193</f>
        <v>0</v>
      </c>
      <c r="BL194" s="309">
        <f t="shared" ref="BL194" si="476">BL193-BK193</f>
        <v>0</v>
      </c>
      <c r="BM194" s="309">
        <f t="shared" ref="BM194" si="477">BM193-BL193</f>
        <v>0</v>
      </c>
      <c r="BN194" s="309">
        <f t="shared" ref="BN194" si="478">BN193-BM193</f>
        <v>0</v>
      </c>
      <c r="BO194" s="309">
        <f t="shared" ref="BO194" si="479">BO193-BN193</f>
        <v>0</v>
      </c>
      <c r="BP194" s="309">
        <f t="shared" ref="BP194" si="480">BP193-BO193</f>
        <v>0</v>
      </c>
      <c r="BQ194" s="309">
        <f t="shared" ref="BQ194" si="481">BQ193-BP193</f>
        <v>0</v>
      </c>
      <c r="BR194" s="309">
        <f t="shared" ref="BR194" si="482">BR193-BQ193</f>
        <v>0</v>
      </c>
      <c r="BS194" s="309">
        <f t="shared" ref="BS194" si="483">BS193-BR193</f>
        <v>0</v>
      </c>
      <c r="BT194" s="309">
        <f t="shared" ref="BT194" si="484">BT193-BS193</f>
        <v>0</v>
      </c>
      <c r="BU194" s="309">
        <f t="shared" ref="BU194" si="485">BU193-BT193</f>
        <v>0</v>
      </c>
      <c r="BV194" s="309">
        <f t="shared" ref="BV194" si="486">BV193-BU193</f>
        <v>0</v>
      </c>
      <c r="BW194" s="309">
        <f t="shared" ref="BW194" si="487">BW193-BV193</f>
        <v>0</v>
      </c>
      <c r="BX194" s="309">
        <f t="shared" ref="BX194" si="488">BX193-BW193</f>
        <v>0</v>
      </c>
      <c r="BY194" s="309">
        <f t="shared" ref="BY194" si="489">BY193-BX193</f>
        <v>0</v>
      </c>
      <c r="BZ194" s="309">
        <f t="shared" ref="BZ194" si="490">BZ193-BY193</f>
        <v>0</v>
      </c>
      <c r="CA194" s="309">
        <f t="shared" ref="CA194" si="491">CA193-BZ193</f>
        <v>0</v>
      </c>
      <c r="CB194" s="309">
        <f t="shared" ref="CB194" si="492">CB193-CA193</f>
        <v>0</v>
      </c>
      <c r="CC194" s="309">
        <f t="shared" ref="CC194" si="493">CC193-CB193</f>
        <v>0</v>
      </c>
      <c r="CD194" s="309">
        <f t="shared" ref="CD194" si="494">CD193-CC193</f>
        <v>0</v>
      </c>
      <c r="CE194" s="309">
        <f t="shared" ref="CE194" si="495">CE193-CD193</f>
        <v>0</v>
      </c>
      <c r="CF194" s="309">
        <f t="shared" ref="CF194" si="496">CF193-CE193</f>
        <v>0</v>
      </c>
      <c r="CG194" s="309">
        <f t="shared" ref="CG194" si="497">CG193-CF193</f>
        <v>0</v>
      </c>
      <c r="CH194" s="309">
        <f t="shared" ref="CH194" si="498">CH193-CG193</f>
        <v>0</v>
      </c>
      <c r="CI194" s="309">
        <f t="shared" ref="CI194" si="499">CI193-CH193</f>
        <v>0</v>
      </c>
      <c r="CJ194" s="309">
        <f t="shared" ref="CJ194" si="500">CJ193-CI193</f>
        <v>0</v>
      </c>
      <c r="CK194" s="309">
        <f t="shared" ref="CK194" si="501">CK193-CJ193</f>
        <v>0</v>
      </c>
      <c r="CL194" s="309">
        <f t="shared" ref="CL194" si="502">CL193-CK193</f>
        <v>0</v>
      </c>
      <c r="CM194" s="309">
        <f t="shared" ref="CM194" si="503">CM193-CL193</f>
        <v>0</v>
      </c>
      <c r="CN194" s="309">
        <f t="shared" ref="CN194" si="504">CN193-CM193</f>
        <v>0</v>
      </c>
      <c r="CO194" s="309">
        <f t="shared" ref="CO194" si="505">CO193-CN193</f>
        <v>0</v>
      </c>
    </row>
    <row r="195" spans="1:93" hidden="1" outlineLevel="1">
      <c r="D195" s="309"/>
      <c r="E195" s="309"/>
      <c r="F195" s="309"/>
      <c r="G195" s="309"/>
      <c r="H195" s="309"/>
      <c r="I195" s="309"/>
      <c r="J195" s="309"/>
      <c r="K195" s="309"/>
      <c r="L195" s="309"/>
      <c r="M195" s="309"/>
      <c r="N195" s="309"/>
      <c r="O195" s="309"/>
      <c r="P195" s="309"/>
      <c r="Q195" s="309"/>
      <c r="R195" s="309"/>
      <c r="S195" s="309"/>
      <c r="T195" s="309"/>
      <c r="U195" s="309"/>
      <c r="V195" s="309"/>
      <c r="W195" s="309"/>
      <c r="X195" s="309"/>
      <c r="Y195" s="309"/>
      <c r="Z195" s="309"/>
      <c r="AA195" s="309"/>
      <c r="AB195" s="309"/>
      <c r="AC195" s="309"/>
      <c r="AD195" s="309"/>
      <c r="AE195" s="309"/>
      <c r="AF195" s="309"/>
      <c r="AG195" s="309"/>
      <c r="AH195" s="309"/>
      <c r="AI195" s="309"/>
      <c r="AJ195" s="309"/>
      <c r="AK195" s="309"/>
      <c r="AL195" s="309"/>
      <c r="AM195" s="309"/>
      <c r="AN195" s="309"/>
      <c r="AO195" s="309"/>
      <c r="AP195" s="309"/>
      <c r="AQ195" s="309"/>
      <c r="AR195" s="309"/>
      <c r="AS195" s="309"/>
      <c r="AT195" s="309"/>
      <c r="AU195" s="309"/>
      <c r="AV195" s="309"/>
      <c r="AW195" s="309"/>
      <c r="AX195" s="309"/>
      <c r="AY195" s="309"/>
      <c r="AZ195" s="309"/>
      <c r="BA195" s="309"/>
      <c r="BB195" s="309"/>
      <c r="BC195" s="309"/>
      <c r="BD195" s="309"/>
      <c r="BE195" s="309"/>
      <c r="BF195" s="309"/>
      <c r="BG195" s="309"/>
      <c r="BH195" s="309"/>
      <c r="BI195" s="309"/>
      <c r="BJ195" s="309"/>
      <c r="BK195" s="309"/>
      <c r="BL195" s="309"/>
      <c r="BM195" s="309"/>
      <c r="BN195" s="309"/>
      <c r="BO195" s="309"/>
      <c r="BP195" s="309"/>
      <c r="BQ195" s="309"/>
      <c r="BR195" s="309"/>
      <c r="BS195" s="309"/>
      <c r="BT195" s="309"/>
      <c r="BU195" s="309"/>
      <c r="BV195" s="309"/>
      <c r="BW195" s="309"/>
      <c r="BX195" s="309"/>
      <c r="BY195" s="309"/>
      <c r="BZ195" s="309"/>
      <c r="CA195" s="309"/>
      <c r="CB195" s="309"/>
      <c r="CC195" s="309"/>
      <c r="CD195" s="309"/>
      <c r="CE195" s="309"/>
      <c r="CF195" s="309"/>
      <c r="CG195" s="309"/>
      <c r="CH195" s="309"/>
      <c r="CI195" s="309"/>
      <c r="CJ195" s="309"/>
      <c r="CK195" s="309"/>
      <c r="CL195" s="309"/>
      <c r="CM195" s="309"/>
      <c r="CN195" s="309"/>
      <c r="CO195" s="309"/>
    </row>
    <row r="196" spans="1:93" hidden="1" outlineLevel="1">
      <c r="A196" s="2" t="s">
        <v>194</v>
      </c>
      <c r="D196" s="309" t="s">
        <v>195</v>
      </c>
      <c r="E196" s="309"/>
      <c r="F196" s="309"/>
      <c r="G196" s="309"/>
      <c r="H196" s="309"/>
      <c r="I196" s="309"/>
      <c r="J196" s="309"/>
      <c r="K196" s="309"/>
      <c r="L196" s="309"/>
      <c r="M196" s="309"/>
      <c r="N196" s="309"/>
      <c r="O196" s="309"/>
      <c r="P196" s="309"/>
      <c r="Q196" s="309"/>
      <c r="R196" s="309"/>
      <c r="S196" s="309"/>
      <c r="T196" s="309"/>
      <c r="U196" s="309"/>
      <c r="V196" s="309"/>
      <c r="W196" s="309"/>
      <c r="X196" s="309"/>
      <c r="Y196" s="309"/>
      <c r="Z196" s="309"/>
      <c r="AA196" s="309"/>
      <c r="AB196" s="309"/>
      <c r="AC196" s="309"/>
      <c r="AD196" s="309"/>
      <c r="AE196" s="309"/>
      <c r="AF196" s="309"/>
      <c r="AG196" s="309"/>
      <c r="AH196" s="309"/>
      <c r="AI196" s="309"/>
      <c r="AJ196" s="309"/>
      <c r="AK196" s="309"/>
      <c r="AL196" s="309"/>
      <c r="AM196" s="309"/>
      <c r="AN196" s="309"/>
      <c r="AO196" s="309"/>
      <c r="AP196" s="309"/>
      <c r="AQ196" s="309"/>
      <c r="AR196" s="309"/>
      <c r="AS196" s="309"/>
      <c r="AT196" s="309"/>
      <c r="AU196" s="309"/>
      <c r="AV196" s="309"/>
      <c r="AW196" s="309"/>
      <c r="AX196" s="309"/>
      <c r="AY196" s="309"/>
      <c r="AZ196" s="309"/>
      <c r="BA196" s="309"/>
      <c r="BB196" s="309"/>
      <c r="BC196" s="309"/>
      <c r="BD196" s="309"/>
      <c r="BE196" s="309"/>
      <c r="BF196" s="309"/>
      <c r="BG196" s="309"/>
      <c r="BH196" s="309"/>
      <c r="BI196" s="309"/>
      <c r="BJ196" s="309"/>
      <c r="BK196" s="309"/>
      <c r="BL196" s="309"/>
      <c r="BM196" s="309"/>
      <c r="BN196" s="309"/>
      <c r="BO196" s="309"/>
      <c r="BP196" s="309"/>
      <c r="BQ196" s="309"/>
      <c r="BR196" s="309"/>
      <c r="BS196" s="309"/>
      <c r="BT196" s="309"/>
      <c r="BU196" s="309"/>
      <c r="BV196" s="309"/>
      <c r="BW196" s="309"/>
      <c r="BX196" s="309"/>
      <c r="BY196" s="309"/>
      <c r="BZ196" s="309"/>
      <c r="CA196" s="309"/>
      <c r="CB196" s="309"/>
      <c r="CC196" s="309"/>
      <c r="CD196" s="309"/>
      <c r="CE196" s="309"/>
      <c r="CF196" s="309"/>
      <c r="CG196" s="309"/>
      <c r="CH196" s="309"/>
      <c r="CI196" s="309"/>
      <c r="CJ196" s="309"/>
      <c r="CK196" s="309"/>
      <c r="CL196" s="309"/>
      <c r="CM196" s="309"/>
      <c r="CN196" s="309"/>
      <c r="CO196" s="309"/>
    </row>
    <row r="197" spans="1:93" hidden="1" outlineLevel="1">
      <c r="B197" t="s">
        <v>196</v>
      </c>
      <c r="C197" t="s">
        <v>197</v>
      </c>
      <c r="D197" s="309"/>
      <c r="E197" s="309"/>
      <c r="F197" s="309"/>
      <c r="G197" s="309"/>
      <c r="H197" s="309"/>
      <c r="I197" s="309"/>
      <c r="J197" s="309"/>
      <c r="K197" s="309"/>
      <c r="L197" s="309"/>
      <c r="M197" s="309"/>
      <c r="N197" s="309"/>
      <c r="O197" s="309"/>
      <c r="P197" s="309"/>
      <c r="Q197" s="309"/>
      <c r="R197" s="309"/>
      <c r="S197" s="309"/>
      <c r="T197" s="309"/>
      <c r="U197" s="309"/>
      <c r="V197" s="309"/>
      <c r="W197" s="309"/>
      <c r="X197" s="309"/>
      <c r="Y197" s="309"/>
      <c r="Z197" s="309"/>
      <c r="AA197" s="309"/>
      <c r="AB197" s="309"/>
      <c r="AC197" s="309"/>
      <c r="AD197" s="309"/>
      <c r="AE197" s="309"/>
      <c r="AF197" s="309"/>
      <c r="AG197" s="309"/>
      <c r="AH197" s="309"/>
      <c r="AI197" s="309"/>
      <c r="AJ197" s="309"/>
      <c r="AK197" s="309"/>
      <c r="AL197" s="309"/>
      <c r="AM197" s="309"/>
      <c r="AN197" s="309"/>
      <c r="AO197" s="309"/>
      <c r="AP197" s="309"/>
      <c r="AQ197" s="309"/>
      <c r="AR197" s="309"/>
      <c r="AS197" s="309"/>
      <c r="AT197" s="309"/>
      <c r="AU197" s="309"/>
      <c r="AV197" s="309"/>
      <c r="AW197" s="309"/>
      <c r="AX197" s="309"/>
      <c r="AY197" s="309"/>
      <c r="AZ197" s="309"/>
      <c r="BA197" s="309"/>
      <c r="BB197" s="309"/>
      <c r="BC197" s="309"/>
      <c r="BD197" s="309"/>
      <c r="BE197" s="309"/>
      <c r="BF197" s="309"/>
      <c r="BG197" s="309"/>
      <c r="BH197" s="309"/>
      <c r="BI197" s="309"/>
      <c r="BJ197" s="309"/>
      <c r="BK197" s="309"/>
      <c r="BL197" s="309"/>
      <c r="BM197" s="309"/>
      <c r="BN197" s="309"/>
      <c r="BO197" s="309"/>
      <c r="BP197" s="309"/>
      <c r="BQ197" s="309"/>
      <c r="BR197" s="309"/>
      <c r="BS197" s="309"/>
      <c r="BT197" s="309"/>
      <c r="BU197" s="309"/>
      <c r="BV197" s="309"/>
      <c r="BW197" s="309"/>
      <c r="BX197" s="309"/>
      <c r="BY197" s="309"/>
      <c r="BZ197" s="309"/>
      <c r="CA197" s="309"/>
      <c r="CB197" s="309"/>
      <c r="CC197" s="309"/>
      <c r="CD197" s="309"/>
      <c r="CE197" s="309"/>
      <c r="CF197" s="309"/>
      <c r="CG197" s="309"/>
      <c r="CH197" s="309"/>
      <c r="CI197" s="309"/>
      <c r="CJ197" s="309"/>
      <c r="CK197" s="309"/>
      <c r="CL197" s="309"/>
      <c r="CM197" s="309"/>
      <c r="CN197" s="309"/>
      <c r="CO197" s="309"/>
    </row>
    <row r="198" spans="1:93" hidden="1" outlineLevel="1">
      <c r="B198">
        <v>1</v>
      </c>
      <c r="C198" s="75">
        <f ca="1">$C$121</f>
        <v>1364.977052</v>
      </c>
      <c r="D198" s="337">
        <v>0</v>
      </c>
      <c r="E198" s="309">
        <f ca="1">IF(E$1&gt;$C$124,E$118,MIN(MAX(E$118,-SUM($D198:D198,$C198)),0))</f>
        <v>0</v>
      </c>
      <c r="F198" s="309">
        <f ca="1">IF(F$1&gt;$C$124,F$118,MIN(MAX(F$118,-SUM($D198:E198,$C198)),0))</f>
        <v>0</v>
      </c>
      <c r="G198" s="309">
        <f ca="1">IF(G$1&gt;$C$124,G$118,MIN(MAX(G$118,-SUM($D198:F198,$C198)),0))</f>
        <v>0</v>
      </c>
      <c r="H198" s="309">
        <f ca="1">IF(H$1&gt;$C$124,H$118,MIN(MAX(H$118,-SUM($D198:G198,$C198)),0))</f>
        <v>0</v>
      </c>
      <c r="I198" s="309">
        <f ca="1">IF(I$1&gt;$C$124,I$118,MIN(MAX(I$118,-SUM($D198:H198,$C198)),0))</f>
        <v>0</v>
      </c>
      <c r="J198" s="309">
        <f ca="1">IF(J$1&gt;$C$124,J$118,MIN(MAX(J$118,-SUM($D198:I198,$C198)),0))</f>
        <v>0</v>
      </c>
      <c r="K198" s="309">
        <f ca="1">IF(K$1&gt;$C$124,K$118,MIN(MAX(K$118,-SUM($D198:J198,$C198)),0))</f>
        <v>0</v>
      </c>
      <c r="L198" s="309">
        <f ca="1">IF(L$1&gt;$C$124,L$118,MIN(MAX(L$118,-SUM($D198:K198,$C198)),0))</f>
        <v>0</v>
      </c>
      <c r="M198" s="309">
        <f ca="1">IF(M$1&gt;$C$124,M$118,MIN(MAX(M$118,-SUM($D198:L198,$C198)),0))</f>
        <v>0</v>
      </c>
      <c r="N198" s="309">
        <f ca="1">IF(N$1&gt;$C$124,N$118,MIN(MAX(N$118,-SUM($D198:M198,$C198)),0))</f>
        <v>0</v>
      </c>
      <c r="O198" s="309">
        <f ca="1">IF(O$1&gt;$C$124,O$118,MIN(MAX(O$118,-SUM($D198:N198,$C198)),0))</f>
        <v>0</v>
      </c>
      <c r="P198" s="309">
        <f ca="1">IF(P$1&gt;$C$124,P$118,MIN(MAX(P$118,-SUM($D198:O198,$C198)),0))</f>
        <v>0</v>
      </c>
      <c r="Q198" s="309">
        <f ca="1">IF(Q$1&gt;$C$124,Q$118,MIN(MAX(Q$118,-SUM($D198:P198,$C198)),0))</f>
        <v>0</v>
      </c>
      <c r="R198" s="309">
        <f ca="1">IF(R$1&gt;$C$124,R$118,MIN(MAX(R$118,-SUM($D198:Q198,$C198)),0))</f>
        <v>0</v>
      </c>
      <c r="S198" s="309">
        <f ca="1">IF(S$1&gt;$C$124,S$118,MIN(MAX(S$118,-SUM($D198:R198,$C198)),0))</f>
        <v>0</v>
      </c>
      <c r="T198" s="309">
        <f ca="1">IF(T$1&gt;$C$124,T$118,MIN(MAX(T$118,-SUM($D198:S198,$C198)),0))</f>
        <v>0</v>
      </c>
      <c r="U198" s="309">
        <f ca="1">IF(U$1&gt;$C$124,U$118,MIN(MAX(U$118,-SUM($D198:T198,$C198)),0))</f>
        <v>0</v>
      </c>
      <c r="V198" s="309">
        <f ca="1">IF(V$1&gt;$C$124,V$118,MIN(MAX(V$118,-SUM($D198:U198,$C198)),0))</f>
        <v>0</v>
      </c>
      <c r="W198" s="309">
        <f ca="1">IF(W$1&gt;$C$124,W$118,MIN(MAX(W$118,-SUM($D198:V198,$C198)),0))</f>
        <v>0</v>
      </c>
      <c r="X198" s="309">
        <f ca="1">IF(X$1&gt;$C$124,X$118,MIN(MAX(X$118,-SUM($D198:W198,$C198)),0))</f>
        <v>0</v>
      </c>
      <c r="Y198" s="309">
        <f ca="1">IF(Y$1&gt;$C$124,Y$118,MIN(MAX(Y$118,-SUM($D198:X198,$C198)),0))</f>
        <v>0</v>
      </c>
      <c r="Z198" s="309">
        <f ca="1">IF(Z$1&gt;$C$124,Z$118,MIN(MAX(Z$118,-SUM($D198:Y198,$C198)),0))</f>
        <v>0</v>
      </c>
      <c r="AA198" s="309">
        <f ca="1">IF(AA$1&gt;$C$124,AA$118,MIN(MAX(AA$118,-SUM($D198:Z198,$C198)),0))</f>
        <v>0</v>
      </c>
      <c r="AB198" s="309">
        <f ca="1">IF(AB$1&gt;$C$124,AB$118,MIN(MAX(AB$118,-SUM($D198:AA198,$C198)),0))</f>
        <v>0</v>
      </c>
      <c r="AC198" s="309">
        <f ca="1">IF(AC$1&gt;$C$124,AC$118,MIN(MAX(AC$118,-SUM($D198:AB198,$C198)),0))</f>
        <v>0</v>
      </c>
      <c r="AD198" s="309">
        <f ca="1">IF(AD$1&gt;$C$124,AD$118,MIN(MAX(AD$118,-SUM($D198:AC198,$C198)),0))</f>
        <v>0</v>
      </c>
      <c r="AE198" s="309">
        <f ca="1">IF(AE$1&gt;$C$124,AE$118,MIN(MAX(AE$118,-SUM($D198:AD198,$C198)),0))</f>
        <v>0</v>
      </c>
      <c r="AF198" s="309">
        <f ca="1">IF(AF$1&gt;$C$124,AF$118,MIN(MAX(AF$118,-SUM($D198:AE198,$C198)),0))</f>
        <v>0</v>
      </c>
      <c r="AG198" s="309">
        <f ca="1">IF(AG$1&gt;$C$124,AG$118,MIN(MAX(AG$118,-SUM($D198:AF198,$C198)),0))</f>
        <v>0</v>
      </c>
      <c r="AH198" s="309">
        <f ca="1">IF(AH$1&gt;$C$124,AH$118,MIN(MAX(AH$118,-SUM($D198:AG198,$C198)),0))</f>
        <v>0</v>
      </c>
      <c r="AI198" s="309">
        <f ca="1">IF(AI$1&gt;$C$124,AI$118,MIN(MAX(AI$118,-SUM($D198:AH198,$C198)),0))</f>
        <v>0</v>
      </c>
      <c r="AJ198" s="309">
        <f ca="1">IF(AJ$1&gt;$C$124,AJ$118,MIN(MAX(AJ$118,-SUM($D198:AI198,$C198)),0))</f>
        <v>0</v>
      </c>
      <c r="AK198" s="309">
        <f ca="1">IF(AK$1&gt;$C$124,AK$118,MIN(MAX(AK$118,-SUM($D198:AJ198,$C198)),0))</f>
        <v>0</v>
      </c>
      <c r="AL198" s="309">
        <f ca="1">IF(AL$1&gt;$C$124,AL$118,MIN(MAX(AL$118,-SUM($D198:AK198,$C198)),0))</f>
        <v>0</v>
      </c>
      <c r="AM198" s="309">
        <f ca="1">IF(AM$1&gt;$C$124,AM$118,MIN(MAX(AM$118,-SUM($D198:AL198,$C198)),0))</f>
        <v>0</v>
      </c>
      <c r="AN198" s="309">
        <f ca="1">IF(AN$1&gt;$C$124,AN$118,MIN(MAX(AN$118,-SUM($D198:AM198,$C198)),0))</f>
        <v>0</v>
      </c>
      <c r="AO198" s="309">
        <f ca="1">IF(AO$1&gt;$C$124,AO$118,MIN(MAX(AO$118,-SUM($D198:AN198,$C198)),0))</f>
        <v>0</v>
      </c>
      <c r="AP198" s="309">
        <f ca="1">IF(AP$1&gt;$C$124,AP$118,MIN(MAX(AP$118,-SUM($D198:AO198,$C198)),0))</f>
        <v>0</v>
      </c>
      <c r="AQ198" s="309">
        <f ca="1">IF(AQ$1&gt;$C$124,AQ$118,MIN(MAX(AQ$118,-SUM($D198:AP198,$C198)),0))</f>
        <v>0</v>
      </c>
      <c r="AR198" s="309">
        <f ca="1">IF(AR$1&gt;$C$124,AR$118,MIN(MAX(AR$118,-SUM($D198:AQ198,$C198)),0))</f>
        <v>0</v>
      </c>
      <c r="AS198" s="309">
        <f ca="1">IF(AS$1&gt;$C$124,AS$118,MIN(MAX(AS$118,-SUM($D198:AR198,$C198)),0))</f>
        <v>0</v>
      </c>
      <c r="AT198" s="309">
        <f ca="1">IF(AT$1&gt;$C$124,AT$118,MIN(MAX(AT$118,-SUM($D198:AS198,$C198)),0))</f>
        <v>0</v>
      </c>
      <c r="AU198" s="309">
        <f ca="1">IF(AU$1&gt;$C$124,AU$118,MIN(MAX(AU$118,-SUM($D198:AT198,$C198)),0))</f>
        <v>0</v>
      </c>
      <c r="AV198" s="309">
        <f ca="1">IF(AV$1&gt;$C$124,AV$118,MIN(MAX(AV$118,-SUM($D198:AU198,$C198)),0))</f>
        <v>-887.23508379999998</v>
      </c>
      <c r="AW198" s="309">
        <f ca="1">IF(AW$1&gt;$C$124,AW$118,MIN(MAX(AW$118,-SUM($D198:AV198,$C198)),0))</f>
        <v>-47.508769819999998</v>
      </c>
      <c r="AX198" s="309">
        <f ca="1">IF(AX$1&gt;$C$124,AX$118,MIN(MAX(AX$118,-SUM($D198:AW198,$C198)),0))</f>
        <v>-46.847717819999957</v>
      </c>
      <c r="AY198" s="309">
        <f ca="1">IF(AY$1&gt;$C$124,AY$118,MIN(MAX(AY$118,-SUM($D198:AX198,$C198)),0))</f>
        <v>-46.023457820000033</v>
      </c>
      <c r="AZ198" s="309">
        <f ca="1">IF(AZ$1&gt;$C$124,AZ$118,MIN(MAX(AZ$118,-SUM($D198:AY198,$C198)),0))</f>
        <v>-45.176454820000004</v>
      </c>
      <c r="BA198" s="309">
        <f ca="1">IF(BA$1&gt;$C$124,BA$118,MIN(MAX(BA$118,-SUM($D198:AZ198,$C198)),0))</f>
        <v>-44.260705819999998</v>
      </c>
      <c r="BB198" s="309">
        <f ca="1">IF(BB$1&gt;$C$124,BB$118,MIN(MAX(BB$118,-SUM($D198:BA198,$C198)),0))</f>
        <v>-43.623945819999989</v>
      </c>
      <c r="BC198" s="309">
        <f ca="1">IF(BC$1&gt;$C$124,BC$118,MIN(MAX(BC$118,-SUM($D198:BB198,$C198)),0))</f>
        <v>-40.761017819999978</v>
      </c>
      <c r="BD198" s="309">
        <f ca="1">IF(BD$1&gt;$C$124,BD$118,MIN(MAX(BD$118,-SUM($D198:BC198,$C198)),0))</f>
        <v>-36.285971820000043</v>
      </c>
      <c r="BE198" s="309">
        <f ca="1">IF(BE$1&gt;$C$124,BE$118,MIN(MAX(BE$118,-SUM($D198:BD198,$C198)),0))</f>
        <v>-30.541017819999979</v>
      </c>
      <c r="BF198" s="309">
        <f ca="1">IF(BF$1&gt;$C$124,BF$118,MIN(MAX(BF$118,-SUM($D198:BE198,$C198)),0))</f>
        <v>-27.678849819999996</v>
      </c>
      <c r="BG198" s="309">
        <f ca="1">IF(BG$1&gt;$C$124,BG$118,MIN(MAX(BG$118,-SUM($D198:BF198,$C198)),0))</f>
        <v>0</v>
      </c>
      <c r="BH198" s="309">
        <f ca="1">IF(BH$1&gt;$C$124,BH$118,MIN(MAX(BH$118,-SUM($D198:BG198,$C198)),0))</f>
        <v>0</v>
      </c>
      <c r="BI198" s="309">
        <f ca="1">IF(BI$1&gt;$C$124,BI$118,MIN(MAX(BI$118,-SUM($D198:BH198,$C198)),0))</f>
        <v>0</v>
      </c>
      <c r="BJ198" s="309">
        <f ca="1">IF(BJ$1&gt;$C$124,BJ$118,MIN(MAX(BJ$118,-SUM($D198:BI198,$C198)),0))</f>
        <v>0</v>
      </c>
      <c r="BK198" s="309">
        <f ca="1">IF(BK$1&gt;$C$124,BK$118,MIN(MAX(BK$118,-SUM($D198:BJ198,$C198)),0))</f>
        <v>0</v>
      </c>
      <c r="BL198" s="309">
        <f ca="1">IF(BL$1&gt;$C$124,BL$118,MIN(MAX(BL$118,-SUM($D198:BK198,$C198)),0))</f>
        <v>0</v>
      </c>
      <c r="BM198" s="309">
        <f ca="1">IF(BM$1&gt;$C$124,BM$118,MIN(MAX(BM$118,-SUM($D198:BL198,$C198)),0))</f>
        <v>0</v>
      </c>
      <c r="BN198" s="309">
        <f ca="1">IF(BN$1&gt;$C$124,BN$118,MIN(MAX(BN$118,-SUM($D198:BM198,$C198)),0))</f>
        <v>0</v>
      </c>
      <c r="BO198" s="309">
        <f ca="1">IF(BO$1&gt;$C$124,BO$118,MIN(MAX(BO$118,-SUM($D198:BN198,$C198)),0))</f>
        <v>0</v>
      </c>
      <c r="BP198" s="309">
        <f ca="1">IF(BP$1&gt;$C$124,BP$118,MIN(MAX(BP$118,-SUM($D198:BO198,$C198)),0))</f>
        <v>0</v>
      </c>
      <c r="BQ198" s="309">
        <f ca="1">IF(BQ$1&gt;$C$124,BQ$118,MIN(MAX(BQ$118,-SUM($D198:BP198,$C198)),0))</f>
        <v>0</v>
      </c>
      <c r="BR198" s="309">
        <f ca="1">IF(BR$1&gt;$C$124,BR$118,MIN(MAX(BR$118,-SUM($D198:BQ198,$C198)),0))</f>
        <v>0</v>
      </c>
      <c r="BS198" s="309">
        <f ca="1">IF(BS$1&gt;$C$124,BS$118,MIN(MAX(BS$118,-SUM($D198:BR198,$C198)),0))</f>
        <v>0</v>
      </c>
      <c r="BT198" s="309">
        <f ca="1">IF(BT$1&gt;$C$124,BT$118,MIN(MAX(BT$118,-SUM($D198:BS198,$C198)),0))</f>
        <v>0</v>
      </c>
      <c r="BU198" s="309">
        <f ca="1">IF(BU$1&gt;$C$124,BU$118,MIN(MAX(BU$118,-SUM($D198:BT198,$C198)),0))</f>
        <v>0</v>
      </c>
      <c r="BV198" s="309">
        <f ca="1">IF(BV$1&gt;$C$124,BV$118,MIN(MAX(BV$118,-SUM($D198:BU198,$C198)),0))</f>
        <v>0</v>
      </c>
      <c r="BW198" s="309">
        <f ca="1">IF(BW$1&gt;$C$124,BW$118,MIN(MAX(BW$118,-SUM($D198:BV198,$C198)),0))</f>
        <v>0</v>
      </c>
      <c r="BX198" s="309">
        <f ca="1">IF(BX$1&gt;$C$124,BX$118,MIN(MAX(BX$118,-SUM($D198:BW198,$C198)),0))</f>
        <v>0</v>
      </c>
      <c r="BY198" s="309">
        <f ca="1">IF(BY$1&gt;$C$124,BY$118,MIN(MAX(BY$118,-SUM($D198:BX198,$C198)),0))</f>
        <v>0</v>
      </c>
      <c r="BZ198" s="309">
        <f ca="1">IF(BZ$1&gt;$C$124,BZ$118,MIN(MAX(BZ$118,-SUM($D198:BY198,$C198)),0))</f>
        <v>0</v>
      </c>
      <c r="CA198" s="309">
        <f ca="1">IF(CA$1&gt;$C$124,CA$118,MIN(MAX(CA$118,-SUM($D198:BZ198,$C198)),0))</f>
        <v>0</v>
      </c>
      <c r="CB198" s="309">
        <f ca="1">IF(CB$1&gt;$C$124,CB$118,MIN(MAX(CB$118,-SUM($D198:CA198,$C198)),0))</f>
        <v>0</v>
      </c>
      <c r="CC198" s="309">
        <f ca="1">IF(CC$1&gt;$C$124,CC$118,MIN(MAX(CC$118,-SUM($D198:CB198,$C198)),0))</f>
        <v>0</v>
      </c>
      <c r="CD198" s="309">
        <f ca="1">IF(CD$1&gt;$C$124,CD$118,MIN(MAX(CD$118,-SUM($D198:CC198,$C198)),0))</f>
        <v>0</v>
      </c>
      <c r="CE198" s="309">
        <f ca="1">IF(CE$1&gt;$C$124,CE$118,MIN(MAX(CE$118,-SUM($D198:CD198,$C198)),0))</f>
        <v>0</v>
      </c>
      <c r="CF198" s="309">
        <f ca="1">IF(CF$1&gt;$C$124,CF$118,MIN(MAX(CF$118,-SUM($D198:CE198,$C198)),0))</f>
        <v>0</v>
      </c>
      <c r="CG198" s="309">
        <f ca="1">IF(CG$1&gt;$C$124,CG$118,MIN(MAX(CG$118,-SUM($D198:CF198,$C198)),0))</f>
        <v>0</v>
      </c>
      <c r="CH198" s="309">
        <f ca="1">IF(CH$1&gt;$C$124,CH$118,MIN(MAX(CH$118,-SUM($D198:CG198,$C198)),0))</f>
        <v>0</v>
      </c>
      <c r="CI198" s="309">
        <f ca="1">IF(CI$1&gt;$C$124,CI$118,MIN(MAX(CI$118,-SUM($D198:CH198,$C198)),0))</f>
        <v>0</v>
      </c>
      <c r="CJ198" s="309">
        <f ca="1">IF(CJ$1&gt;$C$124,CJ$118,MIN(MAX(CJ$118,-SUM($D198:CI198,$C198)),0))</f>
        <v>0</v>
      </c>
      <c r="CK198" s="309">
        <f ca="1">IF(CK$1&gt;$C$124,CK$118,MIN(MAX(CK$118,-SUM($D198:CJ198,$C198)),0))</f>
        <v>0</v>
      </c>
      <c r="CL198" s="309">
        <f ca="1">IF(CL$1&gt;$C$124,CL$118,MIN(MAX(CL$118,-SUM($D198:CK198,$C198)),0))</f>
        <v>0</v>
      </c>
      <c r="CM198" s="309">
        <f ca="1">IF(CM$1&gt;$C$124,CM$118,MIN(MAX(CM$118,-SUM($D198:CL198,$C198)),0))</f>
        <v>0</v>
      </c>
      <c r="CN198" s="309">
        <f ca="1">IF(CN$1&gt;$C$124,CN$118,MIN(MAX(CN$118,-SUM($D198:CM198,$C198)),0))</f>
        <v>0</v>
      </c>
      <c r="CO198" s="309">
        <f ca="1">IF(CO$1&gt;$C$124,CO$118,MIN(MAX(CO$118,-SUM($D198:CN198,$C198)),0))</f>
        <v>-887.23508379999998</v>
      </c>
    </row>
    <row r="199" spans="1:93" hidden="1" outlineLevel="1">
      <c r="B199">
        <v>2</v>
      </c>
      <c r="C199" s="61" cm="1">
        <f t="array" aca="1" ref="C199" ca="1">$C$121-INDEX($D$112:$CO$112,1,$B199-1)</f>
        <v>1364.7116249999999</v>
      </c>
      <c r="D199" s="337">
        <v>0</v>
      </c>
      <c r="E199" s="309">
        <f ca="1">IF(E$1&gt;$C$124,E$118,MIN(MAX(E$118,-SUM($D199:D199,$C199)),0))</f>
        <v>0</v>
      </c>
      <c r="F199" s="309">
        <f ca="1">IF(F$1&gt;$C$124,F$118,MIN(MAX(F$118,-SUM($D199:E199,$C199)),0))</f>
        <v>0</v>
      </c>
      <c r="G199" s="309">
        <f ca="1">IF(G$1&gt;$C$124,G$118,MIN(MAX(G$118,-SUM($D199:F199,$C199)),0))</f>
        <v>0</v>
      </c>
      <c r="H199" s="309">
        <f ca="1">IF(H$1&gt;$C$124,H$118,MIN(MAX(H$118,-SUM($D199:G199,$C199)),0))</f>
        <v>0</v>
      </c>
      <c r="I199" s="309">
        <f ca="1">IF(I$1&gt;$C$124,I$118,MIN(MAX(I$118,-SUM($D199:H199,$C199)),0))</f>
        <v>0</v>
      </c>
      <c r="J199" s="309">
        <f ca="1">IF(J$1&gt;$C$124,J$118,MIN(MAX(J$118,-SUM($D199:I199,$C199)),0))</f>
        <v>0</v>
      </c>
      <c r="K199" s="309">
        <f ca="1">IF(K$1&gt;$C$124,K$118,MIN(MAX(K$118,-SUM($D199:J199,$C199)),0))</f>
        <v>0</v>
      </c>
      <c r="L199" s="309">
        <f ca="1">IF(L$1&gt;$C$124,L$118,MIN(MAX(L$118,-SUM($D199:K199,$C199)),0))</f>
        <v>0</v>
      </c>
      <c r="M199" s="309">
        <f ca="1">IF(M$1&gt;$C$124,M$118,MIN(MAX(M$118,-SUM($D199:L199,$C199)),0))</f>
        <v>0</v>
      </c>
      <c r="N199" s="309">
        <f ca="1">IF(N$1&gt;$C$124,N$118,MIN(MAX(N$118,-SUM($D199:M199,$C199)),0))</f>
        <v>0</v>
      </c>
      <c r="O199" s="309">
        <f ca="1">IF(O$1&gt;$C$124,O$118,MIN(MAX(O$118,-SUM($D199:N199,$C199)),0))</f>
        <v>0</v>
      </c>
      <c r="P199" s="309">
        <f ca="1">IF(P$1&gt;$C$124,P$118,MIN(MAX(P$118,-SUM($D199:O199,$C199)),0))</f>
        <v>0</v>
      </c>
      <c r="Q199" s="309">
        <f ca="1">IF(Q$1&gt;$C$124,Q$118,MIN(MAX(Q$118,-SUM($D199:P199,$C199)),0))</f>
        <v>0</v>
      </c>
      <c r="R199" s="309">
        <f ca="1">IF(R$1&gt;$C$124,R$118,MIN(MAX(R$118,-SUM($D199:Q199,$C199)),0))</f>
        <v>0</v>
      </c>
      <c r="S199" s="309">
        <f ca="1">IF(S$1&gt;$C$124,S$118,MIN(MAX(S$118,-SUM($D199:R199,$C199)),0))</f>
        <v>0</v>
      </c>
      <c r="T199" s="309">
        <f ca="1">IF(T$1&gt;$C$124,T$118,MIN(MAX(T$118,-SUM($D199:S199,$C199)),0))</f>
        <v>0</v>
      </c>
      <c r="U199" s="309">
        <f ca="1">IF(U$1&gt;$C$124,U$118,MIN(MAX(U$118,-SUM($D199:T199,$C199)),0))</f>
        <v>0</v>
      </c>
      <c r="V199" s="309">
        <f ca="1">IF(V$1&gt;$C$124,V$118,MIN(MAX(V$118,-SUM($D199:U199,$C199)),0))</f>
        <v>0</v>
      </c>
      <c r="W199" s="309">
        <f ca="1">IF(W$1&gt;$C$124,W$118,MIN(MAX(W$118,-SUM($D199:V199,$C199)),0))</f>
        <v>0</v>
      </c>
      <c r="X199" s="309">
        <f ca="1">IF(X$1&gt;$C$124,X$118,MIN(MAX(X$118,-SUM($D199:W199,$C199)),0))</f>
        <v>0</v>
      </c>
      <c r="Y199" s="309">
        <f ca="1">IF(Y$1&gt;$C$124,Y$118,MIN(MAX(Y$118,-SUM($D199:X199,$C199)),0))</f>
        <v>0</v>
      </c>
      <c r="Z199" s="309">
        <f ca="1">IF(Z$1&gt;$C$124,Z$118,MIN(MAX(Z$118,-SUM($D199:Y199,$C199)),0))</f>
        <v>0</v>
      </c>
      <c r="AA199" s="309">
        <f ca="1">IF(AA$1&gt;$C$124,AA$118,MIN(MAX(AA$118,-SUM($D199:Z199,$C199)),0))</f>
        <v>0</v>
      </c>
      <c r="AB199" s="309">
        <f ca="1">IF(AB$1&gt;$C$124,AB$118,MIN(MAX(AB$118,-SUM($D199:AA199,$C199)),0))</f>
        <v>0</v>
      </c>
      <c r="AC199" s="309">
        <f ca="1">IF(AC$1&gt;$C$124,AC$118,MIN(MAX(AC$118,-SUM($D199:AB199,$C199)),0))</f>
        <v>0</v>
      </c>
      <c r="AD199" s="309">
        <f ca="1">IF(AD$1&gt;$C$124,AD$118,MIN(MAX(AD$118,-SUM($D199:AC199,$C199)),0))</f>
        <v>0</v>
      </c>
      <c r="AE199" s="309">
        <f ca="1">IF(AE$1&gt;$C$124,AE$118,MIN(MAX(AE$118,-SUM($D199:AD199,$C199)),0))</f>
        <v>0</v>
      </c>
      <c r="AF199" s="309">
        <f ca="1">IF(AF$1&gt;$C$124,AF$118,MIN(MAX(AF$118,-SUM($D199:AE199,$C199)),0))</f>
        <v>0</v>
      </c>
      <c r="AG199" s="309">
        <f ca="1">IF(AG$1&gt;$C$124,AG$118,MIN(MAX(AG$118,-SUM($D199:AF199,$C199)),0))</f>
        <v>0</v>
      </c>
      <c r="AH199" s="309">
        <f ca="1">IF(AH$1&gt;$C$124,AH$118,MIN(MAX(AH$118,-SUM($D199:AG199,$C199)),0))</f>
        <v>0</v>
      </c>
      <c r="AI199" s="309">
        <f ca="1">IF(AI$1&gt;$C$124,AI$118,MIN(MAX(AI$118,-SUM($D199:AH199,$C199)),0))</f>
        <v>0</v>
      </c>
      <c r="AJ199" s="309">
        <f ca="1">IF(AJ$1&gt;$C$124,AJ$118,MIN(MAX(AJ$118,-SUM($D199:AI199,$C199)),0))</f>
        <v>0</v>
      </c>
      <c r="AK199" s="309">
        <f ca="1">IF(AK$1&gt;$C$124,AK$118,MIN(MAX(AK$118,-SUM($D199:AJ199,$C199)),0))</f>
        <v>0</v>
      </c>
      <c r="AL199" s="309">
        <f ca="1">IF(AL$1&gt;$C$124,AL$118,MIN(MAX(AL$118,-SUM($D199:AK199,$C199)),0))</f>
        <v>0</v>
      </c>
      <c r="AM199" s="309">
        <f ca="1">IF(AM$1&gt;$C$124,AM$118,MIN(MAX(AM$118,-SUM($D199:AL199,$C199)),0))</f>
        <v>0</v>
      </c>
      <c r="AN199" s="309">
        <f ca="1">IF(AN$1&gt;$C$124,AN$118,MIN(MAX(AN$118,-SUM($D199:AM199,$C199)),0))</f>
        <v>0</v>
      </c>
      <c r="AO199" s="309">
        <f ca="1">IF(AO$1&gt;$C$124,AO$118,MIN(MAX(AO$118,-SUM($D199:AN199,$C199)),0))</f>
        <v>0</v>
      </c>
      <c r="AP199" s="309">
        <f ca="1">IF(AP$1&gt;$C$124,AP$118,MIN(MAX(AP$118,-SUM($D199:AO199,$C199)),0))</f>
        <v>0</v>
      </c>
      <c r="AQ199" s="309">
        <f ca="1">IF(AQ$1&gt;$C$124,AQ$118,MIN(MAX(AQ$118,-SUM($D199:AP199,$C199)),0))</f>
        <v>0</v>
      </c>
      <c r="AR199" s="309">
        <f ca="1">IF(AR$1&gt;$C$124,AR$118,MIN(MAX(AR$118,-SUM($D199:AQ199,$C199)),0))</f>
        <v>0</v>
      </c>
      <c r="AS199" s="309">
        <f ca="1">IF(AS$1&gt;$C$124,AS$118,MIN(MAX(AS$118,-SUM($D199:AR199,$C199)),0))</f>
        <v>0</v>
      </c>
      <c r="AT199" s="309">
        <f ca="1">IF(AT$1&gt;$C$124,AT$118,MIN(MAX(AT$118,-SUM($D199:AS199,$C199)),0))</f>
        <v>0</v>
      </c>
      <c r="AU199" s="309">
        <f ca="1">IF(AU$1&gt;$C$124,AU$118,MIN(MAX(AU$118,-SUM($D199:AT199,$C199)),0))</f>
        <v>0</v>
      </c>
      <c r="AV199" s="309">
        <f ca="1">IF(AV$1&gt;$C$124,AV$118,MIN(MAX(AV$118,-SUM($D199:AU199,$C199)),0))</f>
        <v>-887.23508379999998</v>
      </c>
      <c r="AW199" s="309">
        <f ca="1">IF(AW$1&gt;$C$124,AW$118,MIN(MAX(AW$118,-SUM($D199:AV199,$C199)),0))</f>
        <v>-47.508769819999998</v>
      </c>
      <c r="AX199" s="309">
        <f ca="1">IF(AX$1&gt;$C$124,AX$118,MIN(MAX(AX$118,-SUM($D199:AW199,$C199)),0))</f>
        <v>-46.847717819999957</v>
      </c>
      <c r="AY199" s="309">
        <f ca="1">IF(AY$1&gt;$C$124,AY$118,MIN(MAX(AY$118,-SUM($D199:AX199,$C199)),0))</f>
        <v>-46.023457820000033</v>
      </c>
      <c r="AZ199" s="309">
        <f ca="1">IF(AZ$1&gt;$C$124,AZ$118,MIN(MAX(AZ$118,-SUM($D199:AY199,$C199)),0))</f>
        <v>-45.176454820000004</v>
      </c>
      <c r="BA199" s="309">
        <f ca="1">IF(BA$1&gt;$C$124,BA$118,MIN(MAX(BA$118,-SUM($D199:AZ199,$C199)),0))</f>
        <v>-44.260705819999998</v>
      </c>
      <c r="BB199" s="309">
        <f ca="1">IF(BB$1&gt;$C$124,BB$118,MIN(MAX(BB$118,-SUM($D199:BA199,$C199)),0))</f>
        <v>-43.623945819999989</v>
      </c>
      <c r="BC199" s="309">
        <f ca="1">IF(BC$1&gt;$C$124,BC$118,MIN(MAX(BC$118,-SUM($D199:BB199,$C199)),0))</f>
        <v>-40.761017819999978</v>
      </c>
      <c r="BD199" s="309">
        <f ca="1">IF(BD$1&gt;$C$124,BD$118,MIN(MAX(BD$118,-SUM($D199:BC199,$C199)),0))</f>
        <v>-36.285971820000043</v>
      </c>
      <c r="BE199" s="309">
        <f ca="1">IF(BE$1&gt;$C$124,BE$118,MIN(MAX(BE$118,-SUM($D199:BD199,$C199)),0))</f>
        <v>-30.541017819999979</v>
      </c>
      <c r="BF199" s="309">
        <f ca="1">IF(BF$1&gt;$C$124,BF$118,MIN(MAX(BF$118,-SUM($D199:BE199,$C199)),0))</f>
        <v>-27.678849819999996</v>
      </c>
      <c r="BG199" s="309">
        <f ca="1">IF(BG$1&gt;$C$124,BG$118,MIN(MAX(BG$118,-SUM($D199:BF199,$C199)),0))</f>
        <v>0</v>
      </c>
      <c r="BH199" s="309">
        <f ca="1">IF(BH$1&gt;$C$124,BH$118,MIN(MAX(BH$118,-SUM($D199:BG199,$C199)),0))</f>
        <v>0</v>
      </c>
      <c r="BI199" s="309">
        <f ca="1">IF(BI$1&gt;$C$124,BI$118,MIN(MAX(BI$118,-SUM($D199:BH199,$C199)),0))</f>
        <v>0</v>
      </c>
      <c r="BJ199" s="309">
        <f ca="1">IF(BJ$1&gt;$C$124,BJ$118,MIN(MAX(BJ$118,-SUM($D199:BI199,$C199)),0))</f>
        <v>0</v>
      </c>
      <c r="BK199" s="309">
        <f ca="1">IF(BK$1&gt;$C$124,BK$118,MIN(MAX(BK$118,-SUM($D199:BJ199,$C199)),0))</f>
        <v>0</v>
      </c>
      <c r="BL199" s="309">
        <f ca="1">IF(BL$1&gt;$C$124,BL$118,MIN(MAX(BL$118,-SUM($D199:BK199,$C199)),0))</f>
        <v>0</v>
      </c>
      <c r="BM199" s="309">
        <f ca="1">IF(BM$1&gt;$C$124,BM$118,MIN(MAX(BM$118,-SUM($D199:BL199,$C199)),0))</f>
        <v>0</v>
      </c>
      <c r="BN199" s="309">
        <f ca="1">IF(BN$1&gt;$C$124,BN$118,MIN(MAX(BN$118,-SUM($D199:BM199,$C199)),0))</f>
        <v>0</v>
      </c>
      <c r="BO199" s="309">
        <f ca="1">IF(BO$1&gt;$C$124,BO$118,MIN(MAX(BO$118,-SUM($D199:BN199,$C199)),0))</f>
        <v>0</v>
      </c>
      <c r="BP199" s="309">
        <f ca="1">IF(BP$1&gt;$C$124,BP$118,MIN(MAX(BP$118,-SUM($D199:BO199,$C199)),0))</f>
        <v>0</v>
      </c>
      <c r="BQ199" s="309">
        <f ca="1">IF(BQ$1&gt;$C$124,BQ$118,MIN(MAX(BQ$118,-SUM($D199:BP199,$C199)),0))</f>
        <v>0</v>
      </c>
      <c r="BR199" s="309">
        <f ca="1">IF(BR$1&gt;$C$124,BR$118,MIN(MAX(BR$118,-SUM($D199:BQ199,$C199)),0))</f>
        <v>0</v>
      </c>
      <c r="BS199" s="309">
        <f ca="1">IF(BS$1&gt;$C$124,BS$118,MIN(MAX(BS$118,-SUM($D199:BR199,$C199)),0))</f>
        <v>0</v>
      </c>
      <c r="BT199" s="309">
        <f ca="1">IF(BT$1&gt;$C$124,BT$118,MIN(MAX(BT$118,-SUM($D199:BS199,$C199)),0))</f>
        <v>0</v>
      </c>
      <c r="BU199" s="309">
        <f ca="1">IF(BU$1&gt;$C$124,BU$118,MIN(MAX(BU$118,-SUM($D199:BT199,$C199)),0))</f>
        <v>0</v>
      </c>
      <c r="BV199" s="309">
        <f ca="1">IF(BV$1&gt;$C$124,BV$118,MIN(MAX(BV$118,-SUM($D199:BU199,$C199)),0))</f>
        <v>0</v>
      </c>
      <c r="BW199" s="309">
        <f ca="1">IF(BW$1&gt;$C$124,BW$118,MIN(MAX(BW$118,-SUM($D199:BV199,$C199)),0))</f>
        <v>0</v>
      </c>
      <c r="BX199" s="309">
        <f ca="1">IF(BX$1&gt;$C$124,BX$118,MIN(MAX(BX$118,-SUM($D199:BW199,$C199)),0))</f>
        <v>0</v>
      </c>
      <c r="BY199" s="309">
        <f ca="1">IF(BY$1&gt;$C$124,BY$118,MIN(MAX(BY$118,-SUM($D199:BX199,$C199)),0))</f>
        <v>0</v>
      </c>
      <c r="BZ199" s="309">
        <f ca="1">IF(BZ$1&gt;$C$124,BZ$118,MIN(MAX(BZ$118,-SUM($D199:BY199,$C199)),0))</f>
        <v>0</v>
      </c>
      <c r="CA199" s="309">
        <f ca="1">IF(CA$1&gt;$C$124,CA$118,MIN(MAX(CA$118,-SUM($D199:BZ199,$C199)),0))</f>
        <v>0</v>
      </c>
      <c r="CB199" s="309">
        <f ca="1">IF(CB$1&gt;$C$124,CB$118,MIN(MAX(CB$118,-SUM($D199:CA199,$C199)),0))</f>
        <v>0</v>
      </c>
      <c r="CC199" s="309">
        <f ca="1">IF(CC$1&gt;$C$124,CC$118,MIN(MAX(CC$118,-SUM($D199:CB199,$C199)),0))</f>
        <v>0</v>
      </c>
      <c r="CD199" s="309">
        <f ca="1">IF(CD$1&gt;$C$124,CD$118,MIN(MAX(CD$118,-SUM($D199:CC199,$C199)),0))</f>
        <v>0</v>
      </c>
      <c r="CE199" s="309">
        <f ca="1">IF(CE$1&gt;$C$124,CE$118,MIN(MAX(CE$118,-SUM($D199:CD199,$C199)),0))</f>
        <v>0</v>
      </c>
      <c r="CF199" s="309">
        <f ca="1">IF(CF$1&gt;$C$124,CF$118,MIN(MAX(CF$118,-SUM($D199:CE199,$C199)),0))</f>
        <v>0</v>
      </c>
      <c r="CG199" s="309">
        <f ca="1">IF(CG$1&gt;$C$124,CG$118,MIN(MAX(CG$118,-SUM($D199:CF199,$C199)),0))</f>
        <v>0</v>
      </c>
      <c r="CH199" s="309">
        <f ca="1">IF(CH$1&gt;$C$124,CH$118,MIN(MAX(CH$118,-SUM($D199:CG199,$C199)),0))</f>
        <v>0</v>
      </c>
      <c r="CI199" s="309">
        <f ca="1">IF(CI$1&gt;$C$124,CI$118,MIN(MAX(CI$118,-SUM($D199:CH199,$C199)),0))</f>
        <v>0</v>
      </c>
      <c r="CJ199" s="309">
        <f ca="1">IF(CJ$1&gt;$C$124,CJ$118,MIN(MAX(CJ$118,-SUM($D199:CI199,$C199)),0))</f>
        <v>0</v>
      </c>
      <c r="CK199" s="309">
        <f ca="1">IF(CK$1&gt;$C$124,CK$118,MIN(MAX(CK$118,-SUM($D199:CJ199,$C199)),0))</f>
        <v>0</v>
      </c>
      <c r="CL199" s="309">
        <f ca="1">IF(CL$1&gt;$C$124,CL$118,MIN(MAX(CL$118,-SUM($D199:CK199,$C199)),0))</f>
        <v>0</v>
      </c>
      <c r="CM199" s="309">
        <f ca="1">IF(CM$1&gt;$C$124,CM$118,MIN(MAX(CM$118,-SUM($D199:CL199,$C199)),0))</f>
        <v>0</v>
      </c>
      <c r="CN199" s="309">
        <f ca="1">IF(CN$1&gt;$C$124,CN$118,MIN(MAX(CN$118,-SUM($D199:CM199,$C199)),0))</f>
        <v>0</v>
      </c>
      <c r="CO199" s="309">
        <f ca="1">IF(CO$1&gt;$C$124,CO$118,MIN(MAX(CO$118,-SUM($D199:CN199,$C199)),0))</f>
        <v>-887.23508379999998</v>
      </c>
    </row>
    <row r="200" spans="1:93" hidden="1" outlineLevel="1">
      <c r="B200">
        <v>3</v>
      </c>
      <c r="C200" s="61" cm="1">
        <f t="array" aca="1" ref="C200" ca="1">$C$121-INDEX($D$112:$CO$112,1,$B200-1)</f>
        <v>1363.7851459999999</v>
      </c>
      <c r="D200" s="337">
        <v>0</v>
      </c>
      <c r="E200" s="309">
        <f ca="1">IF(E$1&gt;$C$124,E$118,MIN(MAX(E$118,-SUM($D200:D200,$C200)),0))</f>
        <v>0</v>
      </c>
      <c r="F200" s="309">
        <f ca="1">IF(F$1&gt;$C$124,F$118,MIN(MAX(F$118,-SUM($D200:E200,$C200)),0))</f>
        <v>0</v>
      </c>
      <c r="G200" s="309">
        <f ca="1">IF(G$1&gt;$C$124,G$118,MIN(MAX(G$118,-SUM($D200:F200,$C200)),0))</f>
        <v>0</v>
      </c>
      <c r="H200" s="309">
        <f ca="1">IF(H$1&gt;$C$124,H$118,MIN(MAX(H$118,-SUM($D200:G200,$C200)),0))</f>
        <v>0</v>
      </c>
      <c r="I200" s="309">
        <f ca="1">IF(I$1&gt;$C$124,I$118,MIN(MAX(I$118,-SUM($D200:H200,$C200)),0))</f>
        <v>0</v>
      </c>
      <c r="J200" s="309">
        <f ca="1">IF(J$1&gt;$C$124,J$118,MIN(MAX(J$118,-SUM($D200:I200,$C200)),0))</f>
        <v>0</v>
      </c>
      <c r="K200" s="309">
        <f ca="1">IF(K$1&gt;$C$124,K$118,MIN(MAX(K$118,-SUM($D200:J200,$C200)),0))</f>
        <v>0</v>
      </c>
      <c r="L200" s="309">
        <f ca="1">IF(L$1&gt;$C$124,L$118,MIN(MAX(L$118,-SUM($D200:K200,$C200)),0))</f>
        <v>0</v>
      </c>
      <c r="M200" s="309">
        <f ca="1">IF(M$1&gt;$C$124,M$118,MIN(MAX(M$118,-SUM($D200:L200,$C200)),0))</f>
        <v>0</v>
      </c>
      <c r="N200" s="309">
        <f ca="1">IF(N$1&gt;$C$124,N$118,MIN(MAX(N$118,-SUM($D200:M200,$C200)),0))</f>
        <v>0</v>
      </c>
      <c r="O200" s="309">
        <f ca="1">IF(O$1&gt;$C$124,O$118,MIN(MAX(O$118,-SUM($D200:N200,$C200)),0))</f>
        <v>0</v>
      </c>
      <c r="P200" s="309">
        <f ca="1">IF(P$1&gt;$C$124,P$118,MIN(MAX(P$118,-SUM($D200:O200,$C200)),0))</f>
        <v>0</v>
      </c>
      <c r="Q200" s="309">
        <f ca="1">IF(Q$1&gt;$C$124,Q$118,MIN(MAX(Q$118,-SUM($D200:P200,$C200)),0))</f>
        <v>0</v>
      </c>
      <c r="R200" s="309">
        <f ca="1">IF(R$1&gt;$C$124,R$118,MIN(MAX(R$118,-SUM($D200:Q200,$C200)),0))</f>
        <v>0</v>
      </c>
      <c r="S200" s="309">
        <f ca="1">IF(S$1&gt;$C$124,S$118,MIN(MAX(S$118,-SUM($D200:R200,$C200)),0))</f>
        <v>0</v>
      </c>
      <c r="T200" s="309">
        <f ca="1">IF(T$1&gt;$C$124,T$118,MIN(MAX(T$118,-SUM($D200:S200,$C200)),0))</f>
        <v>0</v>
      </c>
      <c r="U200" s="309">
        <f ca="1">IF(U$1&gt;$C$124,U$118,MIN(MAX(U$118,-SUM($D200:T200,$C200)),0))</f>
        <v>0</v>
      </c>
      <c r="V200" s="309">
        <f ca="1">IF(V$1&gt;$C$124,V$118,MIN(MAX(V$118,-SUM($D200:U200,$C200)),0))</f>
        <v>0</v>
      </c>
      <c r="W200" s="309">
        <f ca="1">IF(W$1&gt;$C$124,W$118,MIN(MAX(W$118,-SUM($D200:V200,$C200)),0))</f>
        <v>0</v>
      </c>
      <c r="X200" s="309">
        <f ca="1">IF(X$1&gt;$C$124,X$118,MIN(MAX(X$118,-SUM($D200:W200,$C200)),0))</f>
        <v>0</v>
      </c>
      <c r="Y200" s="309">
        <f ca="1">IF(Y$1&gt;$C$124,Y$118,MIN(MAX(Y$118,-SUM($D200:X200,$C200)),0))</f>
        <v>0</v>
      </c>
      <c r="Z200" s="309">
        <f ca="1">IF(Z$1&gt;$C$124,Z$118,MIN(MAX(Z$118,-SUM($D200:Y200,$C200)),0))</f>
        <v>0</v>
      </c>
      <c r="AA200" s="309">
        <f ca="1">IF(AA$1&gt;$C$124,AA$118,MIN(MAX(AA$118,-SUM($D200:Z200,$C200)),0))</f>
        <v>0</v>
      </c>
      <c r="AB200" s="309">
        <f ca="1">IF(AB$1&gt;$C$124,AB$118,MIN(MAX(AB$118,-SUM($D200:AA200,$C200)),0))</f>
        <v>0</v>
      </c>
      <c r="AC200" s="309">
        <f ca="1">IF(AC$1&gt;$C$124,AC$118,MIN(MAX(AC$118,-SUM($D200:AB200,$C200)),0))</f>
        <v>0</v>
      </c>
      <c r="AD200" s="309">
        <f ca="1">IF(AD$1&gt;$C$124,AD$118,MIN(MAX(AD$118,-SUM($D200:AC200,$C200)),0))</f>
        <v>0</v>
      </c>
      <c r="AE200" s="309">
        <f ca="1">IF(AE$1&gt;$C$124,AE$118,MIN(MAX(AE$118,-SUM($D200:AD200,$C200)),0))</f>
        <v>0</v>
      </c>
      <c r="AF200" s="309">
        <f ca="1">IF(AF$1&gt;$C$124,AF$118,MIN(MAX(AF$118,-SUM($D200:AE200,$C200)),0))</f>
        <v>0</v>
      </c>
      <c r="AG200" s="309">
        <f ca="1">IF(AG$1&gt;$C$124,AG$118,MIN(MAX(AG$118,-SUM($D200:AF200,$C200)),0))</f>
        <v>0</v>
      </c>
      <c r="AH200" s="309">
        <f ca="1">IF(AH$1&gt;$C$124,AH$118,MIN(MAX(AH$118,-SUM($D200:AG200,$C200)),0))</f>
        <v>0</v>
      </c>
      <c r="AI200" s="309">
        <f ca="1">IF(AI$1&gt;$C$124,AI$118,MIN(MAX(AI$118,-SUM($D200:AH200,$C200)),0))</f>
        <v>0</v>
      </c>
      <c r="AJ200" s="309">
        <f ca="1">IF(AJ$1&gt;$C$124,AJ$118,MIN(MAX(AJ$118,-SUM($D200:AI200,$C200)),0))</f>
        <v>0</v>
      </c>
      <c r="AK200" s="309">
        <f ca="1">IF(AK$1&gt;$C$124,AK$118,MIN(MAX(AK$118,-SUM($D200:AJ200,$C200)),0))</f>
        <v>0</v>
      </c>
      <c r="AL200" s="309">
        <f ca="1">IF(AL$1&gt;$C$124,AL$118,MIN(MAX(AL$118,-SUM($D200:AK200,$C200)),0))</f>
        <v>0</v>
      </c>
      <c r="AM200" s="309">
        <f ca="1">IF(AM$1&gt;$C$124,AM$118,MIN(MAX(AM$118,-SUM($D200:AL200,$C200)),0))</f>
        <v>0</v>
      </c>
      <c r="AN200" s="309">
        <f ca="1">IF(AN$1&gt;$C$124,AN$118,MIN(MAX(AN$118,-SUM($D200:AM200,$C200)),0))</f>
        <v>0</v>
      </c>
      <c r="AO200" s="309">
        <f ca="1">IF(AO$1&gt;$C$124,AO$118,MIN(MAX(AO$118,-SUM($D200:AN200,$C200)),0))</f>
        <v>0</v>
      </c>
      <c r="AP200" s="309">
        <f ca="1">IF(AP$1&gt;$C$124,AP$118,MIN(MAX(AP$118,-SUM($D200:AO200,$C200)),0))</f>
        <v>0</v>
      </c>
      <c r="AQ200" s="309">
        <f ca="1">IF(AQ$1&gt;$C$124,AQ$118,MIN(MAX(AQ$118,-SUM($D200:AP200,$C200)),0))</f>
        <v>0</v>
      </c>
      <c r="AR200" s="309">
        <f ca="1">IF(AR$1&gt;$C$124,AR$118,MIN(MAX(AR$118,-SUM($D200:AQ200,$C200)),0))</f>
        <v>0</v>
      </c>
      <c r="AS200" s="309">
        <f ca="1">IF(AS$1&gt;$C$124,AS$118,MIN(MAX(AS$118,-SUM($D200:AR200,$C200)),0))</f>
        <v>0</v>
      </c>
      <c r="AT200" s="309">
        <f ca="1">IF(AT$1&gt;$C$124,AT$118,MIN(MAX(AT$118,-SUM($D200:AS200,$C200)),0))</f>
        <v>0</v>
      </c>
      <c r="AU200" s="309">
        <f ca="1">IF(AU$1&gt;$C$124,AU$118,MIN(MAX(AU$118,-SUM($D200:AT200,$C200)),0))</f>
        <v>0</v>
      </c>
      <c r="AV200" s="309">
        <f ca="1">IF(AV$1&gt;$C$124,AV$118,MIN(MAX(AV$118,-SUM($D200:AU200,$C200)),0))</f>
        <v>-887.23508379999998</v>
      </c>
      <c r="AW200" s="309">
        <f ca="1">IF(AW$1&gt;$C$124,AW$118,MIN(MAX(AW$118,-SUM($D200:AV200,$C200)),0))</f>
        <v>-47.508769819999998</v>
      </c>
      <c r="AX200" s="309">
        <f ca="1">IF(AX$1&gt;$C$124,AX$118,MIN(MAX(AX$118,-SUM($D200:AW200,$C200)),0))</f>
        <v>-46.847717819999957</v>
      </c>
      <c r="AY200" s="309">
        <f ca="1">IF(AY$1&gt;$C$124,AY$118,MIN(MAX(AY$118,-SUM($D200:AX200,$C200)),0))</f>
        <v>-46.023457820000033</v>
      </c>
      <c r="AZ200" s="309">
        <f ca="1">IF(AZ$1&gt;$C$124,AZ$118,MIN(MAX(AZ$118,-SUM($D200:AY200,$C200)),0))</f>
        <v>-45.176454820000004</v>
      </c>
      <c r="BA200" s="309">
        <f ca="1">IF(BA$1&gt;$C$124,BA$118,MIN(MAX(BA$118,-SUM($D200:AZ200,$C200)),0))</f>
        <v>-44.260705819999998</v>
      </c>
      <c r="BB200" s="309">
        <f ca="1">IF(BB$1&gt;$C$124,BB$118,MIN(MAX(BB$118,-SUM($D200:BA200,$C200)),0))</f>
        <v>-43.623945819999989</v>
      </c>
      <c r="BC200" s="309">
        <f ca="1">IF(BC$1&gt;$C$124,BC$118,MIN(MAX(BC$118,-SUM($D200:BB200,$C200)),0))</f>
        <v>-40.761017819999978</v>
      </c>
      <c r="BD200" s="309">
        <f ca="1">IF(BD$1&gt;$C$124,BD$118,MIN(MAX(BD$118,-SUM($D200:BC200,$C200)),0))</f>
        <v>-36.285971820000043</v>
      </c>
      <c r="BE200" s="309">
        <f ca="1">IF(BE$1&gt;$C$124,BE$118,MIN(MAX(BE$118,-SUM($D200:BD200,$C200)),0))</f>
        <v>-30.541017819999979</v>
      </c>
      <c r="BF200" s="309">
        <f ca="1">IF(BF$1&gt;$C$124,BF$118,MIN(MAX(BF$118,-SUM($D200:BE200,$C200)),0))</f>
        <v>-27.678849819999996</v>
      </c>
      <c r="BG200" s="309">
        <f ca="1">IF(BG$1&gt;$C$124,BG$118,MIN(MAX(BG$118,-SUM($D200:BF200,$C200)),0))</f>
        <v>0</v>
      </c>
      <c r="BH200" s="309">
        <f ca="1">IF(BH$1&gt;$C$124,BH$118,MIN(MAX(BH$118,-SUM($D200:BG200,$C200)),0))</f>
        <v>0</v>
      </c>
      <c r="BI200" s="309">
        <f ca="1">IF(BI$1&gt;$C$124,BI$118,MIN(MAX(BI$118,-SUM($D200:BH200,$C200)),0))</f>
        <v>0</v>
      </c>
      <c r="BJ200" s="309">
        <f ca="1">IF(BJ$1&gt;$C$124,BJ$118,MIN(MAX(BJ$118,-SUM($D200:BI200,$C200)),0))</f>
        <v>0</v>
      </c>
      <c r="BK200" s="309">
        <f ca="1">IF(BK$1&gt;$C$124,BK$118,MIN(MAX(BK$118,-SUM($D200:BJ200,$C200)),0))</f>
        <v>0</v>
      </c>
      <c r="BL200" s="309">
        <f ca="1">IF(BL$1&gt;$C$124,BL$118,MIN(MAX(BL$118,-SUM($D200:BK200,$C200)),0))</f>
        <v>0</v>
      </c>
      <c r="BM200" s="309">
        <f ca="1">IF(BM$1&gt;$C$124,BM$118,MIN(MAX(BM$118,-SUM($D200:BL200,$C200)),0))</f>
        <v>0</v>
      </c>
      <c r="BN200" s="309">
        <f ca="1">IF(BN$1&gt;$C$124,BN$118,MIN(MAX(BN$118,-SUM($D200:BM200,$C200)),0))</f>
        <v>0</v>
      </c>
      <c r="BO200" s="309">
        <f ca="1">IF(BO$1&gt;$C$124,BO$118,MIN(MAX(BO$118,-SUM($D200:BN200,$C200)),0))</f>
        <v>0</v>
      </c>
      <c r="BP200" s="309">
        <f ca="1">IF(BP$1&gt;$C$124,BP$118,MIN(MAX(BP$118,-SUM($D200:BO200,$C200)),0))</f>
        <v>0</v>
      </c>
      <c r="BQ200" s="309">
        <f ca="1">IF(BQ$1&gt;$C$124,BQ$118,MIN(MAX(BQ$118,-SUM($D200:BP200,$C200)),0))</f>
        <v>0</v>
      </c>
      <c r="BR200" s="309">
        <f ca="1">IF(BR$1&gt;$C$124,BR$118,MIN(MAX(BR$118,-SUM($D200:BQ200,$C200)),0))</f>
        <v>0</v>
      </c>
      <c r="BS200" s="309">
        <f ca="1">IF(BS$1&gt;$C$124,BS$118,MIN(MAX(BS$118,-SUM($D200:BR200,$C200)),0))</f>
        <v>0</v>
      </c>
      <c r="BT200" s="309">
        <f ca="1">IF(BT$1&gt;$C$124,BT$118,MIN(MAX(BT$118,-SUM($D200:BS200,$C200)),0))</f>
        <v>0</v>
      </c>
      <c r="BU200" s="309">
        <f ca="1">IF(BU$1&gt;$C$124,BU$118,MIN(MAX(BU$118,-SUM($D200:BT200,$C200)),0))</f>
        <v>0</v>
      </c>
      <c r="BV200" s="309">
        <f ca="1">IF(BV$1&gt;$C$124,BV$118,MIN(MAX(BV$118,-SUM($D200:BU200,$C200)),0))</f>
        <v>0</v>
      </c>
      <c r="BW200" s="309">
        <f ca="1">IF(BW$1&gt;$C$124,BW$118,MIN(MAX(BW$118,-SUM($D200:BV200,$C200)),0))</f>
        <v>0</v>
      </c>
      <c r="BX200" s="309">
        <f ca="1">IF(BX$1&gt;$C$124,BX$118,MIN(MAX(BX$118,-SUM($D200:BW200,$C200)),0))</f>
        <v>0</v>
      </c>
      <c r="BY200" s="309">
        <f ca="1">IF(BY$1&gt;$C$124,BY$118,MIN(MAX(BY$118,-SUM($D200:BX200,$C200)),0))</f>
        <v>0</v>
      </c>
      <c r="BZ200" s="309">
        <f ca="1">IF(BZ$1&gt;$C$124,BZ$118,MIN(MAX(BZ$118,-SUM($D200:BY200,$C200)),0))</f>
        <v>0</v>
      </c>
      <c r="CA200" s="309">
        <f ca="1">IF(CA$1&gt;$C$124,CA$118,MIN(MAX(CA$118,-SUM($D200:BZ200,$C200)),0))</f>
        <v>0</v>
      </c>
      <c r="CB200" s="309">
        <f ca="1">IF(CB$1&gt;$C$124,CB$118,MIN(MAX(CB$118,-SUM($D200:CA200,$C200)),0))</f>
        <v>0</v>
      </c>
      <c r="CC200" s="309">
        <f ca="1">IF(CC$1&gt;$C$124,CC$118,MIN(MAX(CC$118,-SUM($D200:CB200,$C200)),0))</f>
        <v>0</v>
      </c>
      <c r="CD200" s="309">
        <f ca="1">IF(CD$1&gt;$C$124,CD$118,MIN(MAX(CD$118,-SUM($D200:CC200,$C200)),0))</f>
        <v>0</v>
      </c>
      <c r="CE200" s="309">
        <f ca="1">IF(CE$1&gt;$C$124,CE$118,MIN(MAX(CE$118,-SUM($D200:CD200,$C200)),0))</f>
        <v>0</v>
      </c>
      <c r="CF200" s="309">
        <f ca="1">IF(CF$1&gt;$C$124,CF$118,MIN(MAX(CF$118,-SUM($D200:CE200,$C200)),0))</f>
        <v>0</v>
      </c>
      <c r="CG200" s="309">
        <f ca="1">IF(CG$1&gt;$C$124,CG$118,MIN(MAX(CG$118,-SUM($D200:CF200,$C200)),0))</f>
        <v>0</v>
      </c>
      <c r="CH200" s="309">
        <f ca="1">IF(CH$1&gt;$C$124,CH$118,MIN(MAX(CH$118,-SUM($D200:CG200,$C200)),0))</f>
        <v>0</v>
      </c>
      <c r="CI200" s="309">
        <f ca="1">IF(CI$1&gt;$C$124,CI$118,MIN(MAX(CI$118,-SUM($D200:CH200,$C200)),0))</f>
        <v>0</v>
      </c>
      <c r="CJ200" s="309">
        <f ca="1">IF(CJ$1&gt;$C$124,CJ$118,MIN(MAX(CJ$118,-SUM($D200:CI200,$C200)),0))</f>
        <v>0</v>
      </c>
      <c r="CK200" s="309">
        <f ca="1">IF(CK$1&gt;$C$124,CK$118,MIN(MAX(CK$118,-SUM($D200:CJ200,$C200)),0))</f>
        <v>0</v>
      </c>
      <c r="CL200" s="309">
        <f ca="1">IF(CL$1&gt;$C$124,CL$118,MIN(MAX(CL$118,-SUM($D200:CK200,$C200)),0))</f>
        <v>0</v>
      </c>
      <c r="CM200" s="309">
        <f ca="1">IF(CM$1&gt;$C$124,CM$118,MIN(MAX(CM$118,-SUM($D200:CL200,$C200)),0))</f>
        <v>0</v>
      </c>
      <c r="CN200" s="309">
        <f ca="1">IF(CN$1&gt;$C$124,CN$118,MIN(MAX(CN$118,-SUM($D200:CM200,$C200)),0))</f>
        <v>0</v>
      </c>
      <c r="CO200" s="309">
        <f ca="1">IF(CO$1&gt;$C$124,CO$118,MIN(MAX(CO$118,-SUM($D200:CN200,$C200)),0))</f>
        <v>-887.23508379999998</v>
      </c>
    </row>
    <row r="201" spans="1:93" hidden="1" outlineLevel="1">
      <c r="B201">
        <v>4</v>
      </c>
      <c r="C201" s="61" cm="1">
        <f t="array" aca="1" ref="C201" ca="1">$C$121-INDEX($D$112:$CO$112,1,$B201-1)</f>
        <v>1362.0344069999999</v>
      </c>
      <c r="D201" s="337">
        <v>0</v>
      </c>
      <c r="E201" s="309">
        <f ca="1">IF(E$1&gt;$C$124,E$118,MIN(MAX(E$118,-SUM($D201:D201,$C201)),0))</f>
        <v>0</v>
      </c>
      <c r="F201" s="309">
        <f ca="1">IF(F$1&gt;$C$124,F$118,MIN(MAX(F$118,-SUM($D201:E201,$C201)),0))</f>
        <v>0</v>
      </c>
      <c r="G201" s="309">
        <f ca="1">IF(G$1&gt;$C$124,G$118,MIN(MAX(G$118,-SUM($D201:F201,$C201)),0))</f>
        <v>0</v>
      </c>
      <c r="H201" s="309">
        <f ca="1">IF(H$1&gt;$C$124,H$118,MIN(MAX(H$118,-SUM($D201:G201,$C201)),0))</f>
        <v>0</v>
      </c>
      <c r="I201" s="309">
        <f ca="1">IF(I$1&gt;$C$124,I$118,MIN(MAX(I$118,-SUM($D201:H201,$C201)),0))</f>
        <v>0</v>
      </c>
      <c r="J201" s="309">
        <f ca="1">IF(J$1&gt;$C$124,J$118,MIN(MAX(J$118,-SUM($D201:I201,$C201)),0))</f>
        <v>0</v>
      </c>
      <c r="K201" s="309">
        <f ca="1">IF(K$1&gt;$C$124,K$118,MIN(MAX(K$118,-SUM($D201:J201,$C201)),0))</f>
        <v>0</v>
      </c>
      <c r="L201" s="309">
        <f ca="1">IF(L$1&gt;$C$124,L$118,MIN(MAX(L$118,-SUM($D201:K201,$C201)),0))</f>
        <v>0</v>
      </c>
      <c r="M201" s="309">
        <f ca="1">IF(M$1&gt;$C$124,M$118,MIN(MAX(M$118,-SUM($D201:L201,$C201)),0))</f>
        <v>0</v>
      </c>
      <c r="N201" s="309">
        <f ca="1">IF(N$1&gt;$C$124,N$118,MIN(MAX(N$118,-SUM($D201:M201,$C201)),0))</f>
        <v>0</v>
      </c>
      <c r="O201" s="309">
        <f ca="1">IF(O$1&gt;$C$124,O$118,MIN(MAX(O$118,-SUM($D201:N201,$C201)),0))</f>
        <v>0</v>
      </c>
      <c r="P201" s="309">
        <f ca="1">IF(P$1&gt;$C$124,P$118,MIN(MAX(P$118,-SUM($D201:O201,$C201)),0))</f>
        <v>0</v>
      </c>
      <c r="Q201" s="309">
        <f ca="1">IF(Q$1&gt;$C$124,Q$118,MIN(MAX(Q$118,-SUM($D201:P201,$C201)),0))</f>
        <v>0</v>
      </c>
      <c r="R201" s="309">
        <f ca="1">IF(R$1&gt;$C$124,R$118,MIN(MAX(R$118,-SUM($D201:Q201,$C201)),0))</f>
        <v>0</v>
      </c>
      <c r="S201" s="309">
        <f ca="1">IF(S$1&gt;$C$124,S$118,MIN(MAX(S$118,-SUM($D201:R201,$C201)),0))</f>
        <v>0</v>
      </c>
      <c r="T201" s="309">
        <f ca="1">IF(T$1&gt;$C$124,T$118,MIN(MAX(T$118,-SUM($D201:S201,$C201)),0))</f>
        <v>0</v>
      </c>
      <c r="U201" s="309">
        <f ca="1">IF(U$1&gt;$C$124,U$118,MIN(MAX(U$118,-SUM($D201:T201,$C201)),0))</f>
        <v>0</v>
      </c>
      <c r="V201" s="309">
        <f ca="1">IF(V$1&gt;$C$124,V$118,MIN(MAX(V$118,-SUM($D201:U201,$C201)),0))</f>
        <v>0</v>
      </c>
      <c r="W201" s="309">
        <f ca="1">IF(W$1&gt;$C$124,W$118,MIN(MAX(W$118,-SUM($D201:V201,$C201)),0))</f>
        <v>0</v>
      </c>
      <c r="X201" s="309">
        <f ca="1">IF(X$1&gt;$C$124,X$118,MIN(MAX(X$118,-SUM($D201:W201,$C201)),0))</f>
        <v>0</v>
      </c>
      <c r="Y201" s="309">
        <f ca="1">IF(Y$1&gt;$C$124,Y$118,MIN(MAX(Y$118,-SUM($D201:X201,$C201)),0))</f>
        <v>0</v>
      </c>
      <c r="Z201" s="309">
        <f ca="1">IF(Z$1&gt;$C$124,Z$118,MIN(MAX(Z$118,-SUM($D201:Y201,$C201)),0))</f>
        <v>0</v>
      </c>
      <c r="AA201" s="309">
        <f ca="1">IF(AA$1&gt;$C$124,AA$118,MIN(MAX(AA$118,-SUM($D201:Z201,$C201)),0))</f>
        <v>0</v>
      </c>
      <c r="AB201" s="309">
        <f ca="1">IF(AB$1&gt;$C$124,AB$118,MIN(MAX(AB$118,-SUM($D201:AA201,$C201)),0))</f>
        <v>0</v>
      </c>
      <c r="AC201" s="309">
        <f ca="1">IF(AC$1&gt;$C$124,AC$118,MIN(MAX(AC$118,-SUM($D201:AB201,$C201)),0))</f>
        <v>0</v>
      </c>
      <c r="AD201" s="309">
        <f ca="1">IF(AD$1&gt;$C$124,AD$118,MIN(MAX(AD$118,-SUM($D201:AC201,$C201)),0))</f>
        <v>0</v>
      </c>
      <c r="AE201" s="309">
        <f ca="1">IF(AE$1&gt;$C$124,AE$118,MIN(MAX(AE$118,-SUM($D201:AD201,$C201)),0))</f>
        <v>0</v>
      </c>
      <c r="AF201" s="309">
        <f ca="1">IF(AF$1&gt;$C$124,AF$118,MIN(MAX(AF$118,-SUM($D201:AE201,$C201)),0))</f>
        <v>0</v>
      </c>
      <c r="AG201" s="309">
        <f ca="1">IF(AG$1&gt;$C$124,AG$118,MIN(MAX(AG$118,-SUM($D201:AF201,$C201)),0))</f>
        <v>0</v>
      </c>
      <c r="AH201" s="309">
        <f ca="1">IF(AH$1&gt;$C$124,AH$118,MIN(MAX(AH$118,-SUM($D201:AG201,$C201)),0))</f>
        <v>0</v>
      </c>
      <c r="AI201" s="309">
        <f ca="1">IF(AI$1&gt;$C$124,AI$118,MIN(MAX(AI$118,-SUM($D201:AH201,$C201)),0))</f>
        <v>0</v>
      </c>
      <c r="AJ201" s="309">
        <f ca="1">IF(AJ$1&gt;$C$124,AJ$118,MIN(MAX(AJ$118,-SUM($D201:AI201,$C201)),0))</f>
        <v>0</v>
      </c>
      <c r="AK201" s="309">
        <f ca="1">IF(AK$1&gt;$C$124,AK$118,MIN(MAX(AK$118,-SUM($D201:AJ201,$C201)),0))</f>
        <v>0</v>
      </c>
      <c r="AL201" s="309">
        <f ca="1">IF(AL$1&gt;$C$124,AL$118,MIN(MAX(AL$118,-SUM($D201:AK201,$C201)),0))</f>
        <v>0</v>
      </c>
      <c r="AM201" s="309">
        <f ca="1">IF(AM$1&gt;$C$124,AM$118,MIN(MAX(AM$118,-SUM($D201:AL201,$C201)),0))</f>
        <v>0</v>
      </c>
      <c r="AN201" s="309">
        <f ca="1">IF(AN$1&gt;$C$124,AN$118,MIN(MAX(AN$118,-SUM($D201:AM201,$C201)),0))</f>
        <v>0</v>
      </c>
      <c r="AO201" s="309">
        <f ca="1">IF(AO$1&gt;$C$124,AO$118,MIN(MAX(AO$118,-SUM($D201:AN201,$C201)),0))</f>
        <v>0</v>
      </c>
      <c r="AP201" s="309">
        <f ca="1">IF(AP$1&gt;$C$124,AP$118,MIN(MAX(AP$118,-SUM($D201:AO201,$C201)),0))</f>
        <v>0</v>
      </c>
      <c r="AQ201" s="309">
        <f ca="1">IF(AQ$1&gt;$C$124,AQ$118,MIN(MAX(AQ$118,-SUM($D201:AP201,$C201)),0))</f>
        <v>0</v>
      </c>
      <c r="AR201" s="309">
        <f ca="1">IF(AR$1&gt;$C$124,AR$118,MIN(MAX(AR$118,-SUM($D201:AQ201,$C201)),0))</f>
        <v>0</v>
      </c>
      <c r="AS201" s="309">
        <f ca="1">IF(AS$1&gt;$C$124,AS$118,MIN(MAX(AS$118,-SUM($D201:AR201,$C201)),0))</f>
        <v>0</v>
      </c>
      <c r="AT201" s="309">
        <f ca="1">IF(AT$1&gt;$C$124,AT$118,MIN(MAX(AT$118,-SUM($D201:AS201,$C201)),0))</f>
        <v>0</v>
      </c>
      <c r="AU201" s="309">
        <f ca="1">IF(AU$1&gt;$C$124,AU$118,MIN(MAX(AU$118,-SUM($D201:AT201,$C201)),0))</f>
        <v>0</v>
      </c>
      <c r="AV201" s="309">
        <f ca="1">IF(AV$1&gt;$C$124,AV$118,MIN(MAX(AV$118,-SUM($D201:AU201,$C201)),0))</f>
        <v>-887.23508379999998</v>
      </c>
      <c r="AW201" s="309">
        <f ca="1">IF(AW$1&gt;$C$124,AW$118,MIN(MAX(AW$118,-SUM($D201:AV201,$C201)),0))</f>
        <v>-47.508769819999998</v>
      </c>
      <c r="AX201" s="309">
        <f ca="1">IF(AX$1&gt;$C$124,AX$118,MIN(MAX(AX$118,-SUM($D201:AW201,$C201)),0))</f>
        <v>-46.847717819999957</v>
      </c>
      <c r="AY201" s="309">
        <f ca="1">IF(AY$1&gt;$C$124,AY$118,MIN(MAX(AY$118,-SUM($D201:AX201,$C201)),0))</f>
        <v>-46.023457820000033</v>
      </c>
      <c r="AZ201" s="309">
        <f ca="1">IF(AZ$1&gt;$C$124,AZ$118,MIN(MAX(AZ$118,-SUM($D201:AY201,$C201)),0))</f>
        <v>-45.176454820000004</v>
      </c>
      <c r="BA201" s="309">
        <f ca="1">IF(BA$1&gt;$C$124,BA$118,MIN(MAX(BA$118,-SUM($D201:AZ201,$C201)),0))</f>
        <v>-44.260705819999998</v>
      </c>
      <c r="BB201" s="309">
        <f ca="1">IF(BB$1&gt;$C$124,BB$118,MIN(MAX(BB$118,-SUM($D201:BA201,$C201)),0))</f>
        <v>-43.623945819999989</v>
      </c>
      <c r="BC201" s="309">
        <f ca="1">IF(BC$1&gt;$C$124,BC$118,MIN(MAX(BC$118,-SUM($D201:BB201,$C201)),0))</f>
        <v>-40.761017819999978</v>
      </c>
      <c r="BD201" s="309">
        <f ca="1">IF(BD$1&gt;$C$124,BD$118,MIN(MAX(BD$118,-SUM($D201:BC201,$C201)),0))</f>
        <v>-36.285971820000043</v>
      </c>
      <c r="BE201" s="309">
        <f ca="1">IF(BE$1&gt;$C$124,BE$118,MIN(MAX(BE$118,-SUM($D201:BD201,$C201)),0))</f>
        <v>-30.541017819999979</v>
      </c>
      <c r="BF201" s="309">
        <f ca="1">IF(BF$1&gt;$C$124,BF$118,MIN(MAX(BF$118,-SUM($D201:BE201,$C201)),0))</f>
        <v>-27.678849819999996</v>
      </c>
      <c r="BG201" s="309">
        <f ca="1">IF(BG$1&gt;$C$124,BG$118,MIN(MAX(BG$118,-SUM($D201:BF201,$C201)),0))</f>
        <v>0</v>
      </c>
      <c r="BH201" s="309">
        <f ca="1">IF(BH$1&gt;$C$124,BH$118,MIN(MAX(BH$118,-SUM($D201:BG201,$C201)),0))</f>
        <v>0</v>
      </c>
      <c r="BI201" s="309">
        <f ca="1">IF(BI$1&gt;$C$124,BI$118,MIN(MAX(BI$118,-SUM($D201:BH201,$C201)),0))</f>
        <v>0</v>
      </c>
      <c r="BJ201" s="309">
        <f ca="1">IF(BJ$1&gt;$C$124,BJ$118,MIN(MAX(BJ$118,-SUM($D201:BI201,$C201)),0))</f>
        <v>0</v>
      </c>
      <c r="BK201" s="309">
        <f ca="1">IF(BK$1&gt;$C$124,BK$118,MIN(MAX(BK$118,-SUM($D201:BJ201,$C201)),0))</f>
        <v>0</v>
      </c>
      <c r="BL201" s="309">
        <f ca="1">IF(BL$1&gt;$C$124,BL$118,MIN(MAX(BL$118,-SUM($D201:BK201,$C201)),0))</f>
        <v>0</v>
      </c>
      <c r="BM201" s="309">
        <f ca="1">IF(BM$1&gt;$C$124,BM$118,MIN(MAX(BM$118,-SUM($D201:BL201,$C201)),0))</f>
        <v>0</v>
      </c>
      <c r="BN201" s="309">
        <f ca="1">IF(BN$1&gt;$C$124,BN$118,MIN(MAX(BN$118,-SUM($D201:BM201,$C201)),0))</f>
        <v>0</v>
      </c>
      <c r="BO201" s="309">
        <f ca="1">IF(BO$1&gt;$C$124,BO$118,MIN(MAX(BO$118,-SUM($D201:BN201,$C201)),0))</f>
        <v>0</v>
      </c>
      <c r="BP201" s="309">
        <f ca="1">IF(BP$1&gt;$C$124,BP$118,MIN(MAX(BP$118,-SUM($D201:BO201,$C201)),0))</f>
        <v>0</v>
      </c>
      <c r="BQ201" s="309">
        <f ca="1">IF(BQ$1&gt;$C$124,BQ$118,MIN(MAX(BQ$118,-SUM($D201:BP201,$C201)),0))</f>
        <v>0</v>
      </c>
      <c r="BR201" s="309">
        <f ca="1">IF(BR$1&gt;$C$124,BR$118,MIN(MAX(BR$118,-SUM($D201:BQ201,$C201)),0))</f>
        <v>0</v>
      </c>
      <c r="BS201" s="309">
        <f ca="1">IF(BS$1&gt;$C$124,BS$118,MIN(MAX(BS$118,-SUM($D201:BR201,$C201)),0))</f>
        <v>0</v>
      </c>
      <c r="BT201" s="309">
        <f ca="1">IF(BT$1&gt;$C$124,BT$118,MIN(MAX(BT$118,-SUM($D201:BS201,$C201)),0))</f>
        <v>0</v>
      </c>
      <c r="BU201" s="309">
        <f ca="1">IF(BU$1&gt;$C$124,BU$118,MIN(MAX(BU$118,-SUM($D201:BT201,$C201)),0))</f>
        <v>0</v>
      </c>
      <c r="BV201" s="309">
        <f ca="1">IF(BV$1&gt;$C$124,BV$118,MIN(MAX(BV$118,-SUM($D201:BU201,$C201)),0))</f>
        <v>0</v>
      </c>
      <c r="BW201" s="309">
        <f ca="1">IF(BW$1&gt;$C$124,BW$118,MIN(MAX(BW$118,-SUM($D201:BV201,$C201)),0))</f>
        <v>0</v>
      </c>
      <c r="BX201" s="309">
        <f ca="1">IF(BX$1&gt;$C$124,BX$118,MIN(MAX(BX$118,-SUM($D201:BW201,$C201)),0))</f>
        <v>0</v>
      </c>
      <c r="BY201" s="309">
        <f ca="1">IF(BY$1&gt;$C$124,BY$118,MIN(MAX(BY$118,-SUM($D201:BX201,$C201)),0))</f>
        <v>0</v>
      </c>
      <c r="BZ201" s="309">
        <f ca="1">IF(BZ$1&gt;$C$124,BZ$118,MIN(MAX(BZ$118,-SUM($D201:BY201,$C201)),0))</f>
        <v>0</v>
      </c>
      <c r="CA201" s="309">
        <f ca="1">IF(CA$1&gt;$C$124,CA$118,MIN(MAX(CA$118,-SUM($D201:BZ201,$C201)),0))</f>
        <v>0</v>
      </c>
      <c r="CB201" s="309">
        <f ca="1">IF(CB$1&gt;$C$124,CB$118,MIN(MAX(CB$118,-SUM($D201:CA201,$C201)),0))</f>
        <v>0</v>
      </c>
      <c r="CC201" s="309">
        <f ca="1">IF(CC$1&gt;$C$124,CC$118,MIN(MAX(CC$118,-SUM($D201:CB201,$C201)),0))</f>
        <v>0</v>
      </c>
      <c r="CD201" s="309">
        <f ca="1">IF(CD$1&gt;$C$124,CD$118,MIN(MAX(CD$118,-SUM($D201:CC201,$C201)),0))</f>
        <v>0</v>
      </c>
      <c r="CE201" s="309">
        <f ca="1">IF(CE$1&gt;$C$124,CE$118,MIN(MAX(CE$118,-SUM($D201:CD201,$C201)),0))</f>
        <v>0</v>
      </c>
      <c r="CF201" s="309">
        <f ca="1">IF(CF$1&gt;$C$124,CF$118,MIN(MAX(CF$118,-SUM($D201:CE201,$C201)),0))</f>
        <v>0</v>
      </c>
      <c r="CG201" s="309">
        <f ca="1">IF(CG$1&gt;$C$124,CG$118,MIN(MAX(CG$118,-SUM($D201:CF201,$C201)),0))</f>
        <v>0</v>
      </c>
      <c r="CH201" s="309">
        <f ca="1">IF(CH$1&gt;$C$124,CH$118,MIN(MAX(CH$118,-SUM($D201:CG201,$C201)),0))</f>
        <v>0</v>
      </c>
      <c r="CI201" s="309">
        <f ca="1">IF(CI$1&gt;$C$124,CI$118,MIN(MAX(CI$118,-SUM($D201:CH201,$C201)),0))</f>
        <v>0</v>
      </c>
      <c r="CJ201" s="309">
        <f ca="1">IF(CJ$1&gt;$C$124,CJ$118,MIN(MAX(CJ$118,-SUM($D201:CI201,$C201)),0))</f>
        <v>0</v>
      </c>
      <c r="CK201" s="309">
        <f ca="1">IF(CK$1&gt;$C$124,CK$118,MIN(MAX(CK$118,-SUM($D201:CJ201,$C201)),0))</f>
        <v>0</v>
      </c>
      <c r="CL201" s="309">
        <f ca="1">IF(CL$1&gt;$C$124,CL$118,MIN(MAX(CL$118,-SUM($D201:CK201,$C201)),0))</f>
        <v>0</v>
      </c>
      <c r="CM201" s="309">
        <f ca="1">IF(CM$1&gt;$C$124,CM$118,MIN(MAX(CM$118,-SUM($D201:CL201,$C201)),0))</f>
        <v>0</v>
      </c>
      <c r="CN201" s="309">
        <f ca="1">IF(CN$1&gt;$C$124,CN$118,MIN(MAX(CN$118,-SUM($D201:CM201,$C201)),0))</f>
        <v>0</v>
      </c>
      <c r="CO201" s="309">
        <f ca="1">IF(CO$1&gt;$C$124,CO$118,MIN(MAX(CO$118,-SUM($D201:CN201,$C201)),0))</f>
        <v>-887.23508379999998</v>
      </c>
    </row>
    <row r="202" spans="1:93" hidden="1" outlineLevel="1">
      <c r="B202">
        <v>5</v>
      </c>
      <c r="C202" s="61" cm="1">
        <f t="array" aca="1" ref="C202" ca="1">$C$121-INDEX($D$112:$CO$112,1,$B202-1)</f>
        <v>1359.4366649999999</v>
      </c>
      <c r="D202" s="337">
        <v>0</v>
      </c>
      <c r="E202" s="309">
        <f ca="1">IF(E$1&gt;$C$124,E$118,MIN(MAX(E$118,-SUM($D202:D202,$C202)),0))</f>
        <v>0</v>
      </c>
      <c r="F202" s="309">
        <f ca="1">IF(F$1&gt;$C$124,F$118,MIN(MAX(F$118,-SUM($D202:E202,$C202)),0))</f>
        <v>0</v>
      </c>
      <c r="G202" s="309">
        <f ca="1">IF(G$1&gt;$C$124,G$118,MIN(MAX(G$118,-SUM($D202:F202,$C202)),0))</f>
        <v>0</v>
      </c>
      <c r="H202" s="309">
        <f ca="1">IF(H$1&gt;$C$124,H$118,MIN(MAX(H$118,-SUM($D202:G202,$C202)),0))</f>
        <v>0</v>
      </c>
      <c r="I202" s="309">
        <f ca="1">IF(I$1&gt;$C$124,I$118,MIN(MAX(I$118,-SUM($D202:H202,$C202)),0))</f>
        <v>0</v>
      </c>
      <c r="J202" s="309">
        <f ca="1">IF(J$1&gt;$C$124,J$118,MIN(MAX(J$118,-SUM($D202:I202,$C202)),0))</f>
        <v>0</v>
      </c>
      <c r="K202" s="309">
        <f ca="1">IF(K$1&gt;$C$124,K$118,MIN(MAX(K$118,-SUM($D202:J202,$C202)),0))</f>
        <v>0</v>
      </c>
      <c r="L202" s="309">
        <f ca="1">IF(L$1&gt;$C$124,L$118,MIN(MAX(L$118,-SUM($D202:K202,$C202)),0))</f>
        <v>0</v>
      </c>
      <c r="M202" s="309">
        <f ca="1">IF(M$1&gt;$C$124,M$118,MIN(MAX(M$118,-SUM($D202:L202,$C202)),0))</f>
        <v>0</v>
      </c>
      <c r="N202" s="309">
        <f ca="1">IF(N$1&gt;$C$124,N$118,MIN(MAX(N$118,-SUM($D202:M202,$C202)),0))</f>
        <v>0</v>
      </c>
      <c r="O202" s="309">
        <f ca="1">IF(O$1&gt;$C$124,O$118,MIN(MAX(O$118,-SUM($D202:N202,$C202)),0))</f>
        <v>0</v>
      </c>
      <c r="P202" s="309">
        <f ca="1">IF(P$1&gt;$C$124,P$118,MIN(MAX(P$118,-SUM($D202:O202,$C202)),0))</f>
        <v>0</v>
      </c>
      <c r="Q202" s="309">
        <f ca="1">IF(Q$1&gt;$C$124,Q$118,MIN(MAX(Q$118,-SUM($D202:P202,$C202)),0))</f>
        <v>0</v>
      </c>
      <c r="R202" s="309">
        <f ca="1">IF(R$1&gt;$C$124,R$118,MIN(MAX(R$118,-SUM($D202:Q202,$C202)),0))</f>
        <v>0</v>
      </c>
      <c r="S202" s="309">
        <f ca="1">IF(S$1&gt;$C$124,S$118,MIN(MAX(S$118,-SUM($D202:R202,$C202)),0))</f>
        <v>0</v>
      </c>
      <c r="T202" s="309">
        <f ca="1">IF(T$1&gt;$C$124,T$118,MIN(MAX(T$118,-SUM($D202:S202,$C202)),0))</f>
        <v>0</v>
      </c>
      <c r="U202" s="309">
        <f ca="1">IF(U$1&gt;$C$124,U$118,MIN(MAX(U$118,-SUM($D202:T202,$C202)),0))</f>
        <v>0</v>
      </c>
      <c r="V202" s="309">
        <f ca="1">IF(V$1&gt;$C$124,V$118,MIN(MAX(V$118,-SUM($D202:U202,$C202)),0))</f>
        <v>0</v>
      </c>
      <c r="W202" s="309">
        <f ca="1">IF(W$1&gt;$C$124,W$118,MIN(MAX(W$118,-SUM($D202:V202,$C202)),0))</f>
        <v>0</v>
      </c>
      <c r="X202" s="309">
        <f ca="1">IF(X$1&gt;$C$124,X$118,MIN(MAX(X$118,-SUM($D202:W202,$C202)),0))</f>
        <v>0</v>
      </c>
      <c r="Y202" s="309">
        <f ca="1">IF(Y$1&gt;$C$124,Y$118,MIN(MAX(Y$118,-SUM($D202:X202,$C202)),0))</f>
        <v>0</v>
      </c>
      <c r="Z202" s="309">
        <f ca="1">IF(Z$1&gt;$C$124,Z$118,MIN(MAX(Z$118,-SUM($D202:Y202,$C202)),0))</f>
        <v>0</v>
      </c>
      <c r="AA202" s="309">
        <f ca="1">IF(AA$1&gt;$C$124,AA$118,MIN(MAX(AA$118,-SUM($D202:Z202,$C202)),0))</f>
        <v>0</v>
      </c>
      <c r="AB202" s="309">
        <f ca="1">IF(AB$1&gt;$C$124,AB$118,MIN(MAX(AB$118,-SUM($D202:AA202,$C202)),0))</f>
        <v>0</v>
      </c>
      <c r="AC202" s="309">
        <f ca="1">IF(AC$1&gt;$C$124,AC$118,MIN(MAX(AC$118,-SUM($D202:AB202,$C202)),0))</f>
        <v>0</v>
      </c>
      <c r="AD202" s="309">
        <f ca="1">IF(AD$1&gt;$C$124,AD$118,MIN(MAX(AD$118,-SUM($D202:AC202,$C202)),0))</f>
        <v>0</v>
      </c>
      <c r="AE202" s="309">
        <f ca="1">IF(AE$1&gt;$C$124,AE$118,MIN(MAX(AE$118,-SUM($D202:AD202,$C202)),0))</f>
        <v>0</v>
      </c>
      <c r="AF202" s="309">
        <f ca="1">IF(AF$1&gt;$C$124,AF$118,MIN(MAX(AF$118,-SUM($D202:AE202,$C202)),0))</f>
        <v>0</v>
      </c>
      <c r="AG202" s="309">
        <f ca="1">IF(AG$1&gt;$C$124,AG$118,MIN(MAX(AG$118,-SUM($D202:AF202,$C202)),0))</f>
        <v>0</v>
      </c>
      <c r="AH202" s="309">
        <f ca="1">IF(AH$1&gt;$C$124,AH$118,MIN(MAX(AH$118,-SUM($D202:AG202,$C202)),0))</f>
        <v>0</v>
      </c>
      <c r="AI202" s="309">
        <f ca="1">IF(AI$1&gt;$C$124,AI$118,MIN(MAX(AI$118,-SUM($D202:AH202,$C202)),0))</f>
        <v>0</v>
      </c>
      <c r="AJ202" s="309">
        <f ca="1">IF(AJ$1&gt;$C$124,AJ$118,MIN(MAX(AJ$118,-SUM($D202:AI202,$C202)),0))</f>
        <v>0</v>
      </c>
      <c r="AK202" s="309">
        <f ca="1">IF(AK$1&gt;$C$124,AK$118,MIN(MAX(AK$118,-SUM($D202:AJ202,$C202)),0))</f>
        <v>0</v>
      </c>
      <c r="AL202" s="309">
        <f ca="1">IF(AL$1&gt;$C$124,AL$118,MIN(MAX(AL$118,-SUM($D202:AK202,$C202)),0))</f>
        <v>0</v>
      </c>
      <c r="AM202" s="309">
        <f ca="1">IF(AM$1&gt;$C$124,AM$118,MIN(MAX(AM$118,-SUM($D202:AL202,$C202)),0))</f>
        <v>0</v>
      </c>
      <c r="AN202" s="309">
        <f ca="1">IF(AN$1&gt;$C$124,AN$118,MIN(MAX(AN$118,-SUM($D202:AM202,$C202)),0))</f>
        <v>0</v>
      </c>
      <c r="AO202" s="309">
        <f ca="1">IF(AO$1&gt;$C$124,AO$118,MIN(MAX(AO$118,-SUM($D202:AN202,$C202)),0))</f>
        <v>0</v>
      </c>
      <c r="AP202" s="309">
        <f ca="1">IF(AP$1&gt;$C$124,AP$118,MIN(MAX(AP$118,-SUM($D202:AO202,$C202)),0))</f>
        <v>0</v>
      </c>
      <c r="AQ202" s="309">
        <f ca="1">IF(AQ$1&gt;$C$124,AQ$118,MIN(MAX(AQ$118,-SUM($D202:AP202,$C202)),0))</f>
        <v>0</v>
      </c>
      <c r="AR202" s="309">
        <f ca="1">IF(AR$1&gt;$C$124,AR$118,MIN(MAX(AR$118,-SUM($D202:AQ202,$C202)),0))</f>
        <v>0</v>
      </c>
      <c r="AS202" s="309">
        <f ca="1">IF(AS$1&gt;$C$124,AS$118,MIN(MAX(AS$118,-SUM($D202:AR202,$C202)),0))</f>
        <v>0</v>
      </c>
      <c r="AT202" s="309">
        <f ca="1">IF(AT$1&gt;$C$124,AT$118,MIN(MAX(AT$118,-SUM($D202:AS202,$C202)),0))</f>
        <v>0</v>
      </c>
      <c r="AU202" s="309">
        <f ca="1">IF(AU$1&gt;$C$124,AU$118,MIN(MAX(AU$118,-SUM($D202:AT202,$C202)),0))</f>
        <v>0</v>
      </c>
      <c r="AV202" s="309">
        <f ca="1">IF(AV$1&gt;$C$124,AV$118,MIN(MAX(AV$118,-SUM($D202:AU202,$C202)),0))</f>
        <v>-887.23508379999998</v>
      </c>
      <c r="AW202" s="309">
        <f ca="1">IF(AW$1&gt;$C$124,AW$118,MIN(MAX(AW$118,-SUM($D202:AV202,$C202)),0))</f>
        <v>-47.508769819999998</v>
      </c>
      <c r="AX202" s="309">
        <f ca="1">IF(AX$1&gt;$C$124,AX$118,MIN(MAX(AX$118,-SUM($D202:AW202,$C202)),0))</f>
        <v>-46.847717819999957</v>
      </c>
      <c r="AY202" s="309">
        <f ca="1">IF(AY$1&gt;$C$124,AY$118,MIN(MAX(AY$118,-SUM($D202:AX202,$C202)),0))</f>
        <v>-46.023457820000033</v>
      </c>
      <c r="AZ202" s="309">
        <f ca="1">IF(AZ$1&gt;$C$124,AZ$118,MIN(MAX(AZ$118,-SUM($D202:AY202,$C202)),0))</f>
        <v>-45.176454820000004</v>
      </c>
      <c r="BA202" s="309">
        <f ca="1">IF(BA$1&gt;$C$124,BA$118,MIN(MAX(BA$118,-SUM($D202:AZ202,$C202)),0))</f>
        <v>-44.260705819999998</v>
      </c>
      <c r="BB202" s="309">
        <f ca="1">IF(BB$1&gt;$C$124,BB$118,MIN(MAX(BB$118,-SUM($D202:BA202,$C202)),0))</f>
        <v>-43.623945819999989</v>
      </c>
      <c r="BC202" s="309">
        <f ca="1">IF(BC$1&gt;$C$124,BC$118,MIN(MAX(BC$118,-SUM($D202:BB202,$C202)),0))</f>
        <v>-40.761017819999978</v>
      </c>
      <c r="BD202" s="309">
        <f ca="1">IF(BD$1&gt;$C$124,BD$118,MIN(MAX(BD$118,-SUM($D202:BC202,$C202)),0))</f>
        <v>-36.285971820000043</v>
      </c>
      <c r="BE202" s="309">
        <f ca="1">IF(BE$1&gt;$C$124,BE$118,MIN(MAX(BE$118,-SUM($D202:BD202,$C202)),0))</f>
        <v>-30.541017819999979</v>
      </c>
      <c r="BF202" s="309">
        <f ca="1">IF(BF$1&gt;$C$124,BF$118,MIN(MAX(BF$118,-SUM($D202:BE202,$C202)),0))</f>
        <v>-27.678849819999996</v>
      </c>
      <c r="BG202" s="309">
        <f ca="1">IF(BG$1&gt;$C$124,BG$118,MIN(MAX(BG$118,-SUM($D202:BF202,$C202)),0))</f>
        <v>0</v>
      </c>
      <c r="BH202" s="309">
        <f ca="1">IF(BH$1&gt;$C$124,BH$118,MIN(MAX(BH$118,-SUM($D202:BG202,$C202)),0))</f>
        <v>0</v>
      </c>
      <c r="BI202" s="309">
        <f ca="1">IF(BI$1&gt;$C$124,BI$118,MIN(MAX(BI$118,-SUM($D202:BH202,$C202)),0))</f>
        <v>0</v>
      </c>
      <c r="BJ202" s="309">
        <f ca="1">IF(BJ$1&gt;$C$124,BJ$118,MIN(MAX(BJ$118,-SUM($D202:BI202,$C202)),0))</f>
        <v>0</v>
      </c>
      <c r="BK202" s="309">
        <f ca="1">IF(BK$1&gt;$C$124,BK$118,MIN(MAX(BK$118,-SUM($D202:BJ202,$C202)),0))</f>
        <v>0</v>
      </c>
      <c r="BL202" s="309">
        <f ca="1">IF(BL$1&gt;$C$124,BL$118,MIN(MAX(BL$118,-SUM($D202:BK202,$C202)),0))</f>
        <v>0</v>
      </c>
      <c r="BM202" s="309">
        <f ca="1">IF(BM$1&gt;$C$124,BM$118,MIN(MAX(BM$118,-SUM($D202:BL202,$C202)),0))</f>
        <v>0</v>
      </c>
      <c r="BN202" s="309">
        <f ca="1">IF(BN$1&gt;$C$124,BN$118,MIN(MAX(BN$118,-SUM($D202:BM202,$C202)),0))</f>
        <v>0</v>
      </c>
      <c r="BO202" s="309">
        <f ca="1">IF(BO$1&gt;$C$124,BO$118,MIN(MAX(BO$118,-SUM($D202:BN202,$C202)),0))</f>
        <v>0</v>
      </c>
      <c r="BP202" s="309">
        <f ca="1">IF(BP$1&gt;$C$124,BP$118,MIN(MAX(BP$118,-SUM($D202:BO202,$C202)),0))</f>
        <v>0</v>
      </c>
      <c r="BQ202" s="309">
        <f ca="1">IF(BQ$1&gt;$C$124,BQ$118,MIN(MAX(BQ$118,-SUM($D202:BP202,$C202)),0))</f>
        <v>0</v>
      </c>
      <c r="BR202" s="309">
        <f ca="1">IF(BR$1&gt;$C$124,BR$118,MIN(MAX(BR$118,-SUM($D202:BQ202,$C202)),0))</f>
        <v>0</v>
      </c>
      <c r="BS202" s="309">
        <f ca="1">IF(BS$1&gt;$C$124,BS$118,MIN(MAX(BS$118,-SUM($D202:BR202,$C202)),0))</f>
        <v>0</v>
      </c>
      <c r="BT202" s="309">
        <f ca="1">IF(BT$1&gt;$C$124,BT$118,MIN(MAX(BT$118,-SUM($D202:BS202,$C202)),0))</f>
        <v>0</v>
      </c>
      <c r="BU202" s="309">
        <f ca="1">IF(BU$1&gt;$C$124,BU$118,MIN(MAX(BU$118,-SUM($D202:BT202,$C202)),0))</f>
        <v>0</v>
      </c>
      <c r="BV202" s="309">
        <f ca="1">IF(BV$1&gt;$C$124,BV$118,MIN(MAX(BV$118,-SUM($D202:BU202,$C202)),0))</f>
        <v>0</v>
      </c>
      <c r="BW202" s="309">
        <f ca="1">IF(BW$1&gt;$C$124,BW$118,MIN(MAX(BW$118,-SUM($D202:BV202,$C202)),0))</f>
        <v>0</v>
      </c>
      <c r="BX202" s="309">
        <f ca="1">IF(BX$1&gt;$C$124,BX$118,MIN(MAX(BX$118,-SUM($D202:BW202,$C202)),0))</f>
        <v>0</v>
      </c>
      <c r="BY202" s="309">
        <f ca="1">IF(BY$1&gt;$C$124,BY$118,MIN(MAX(BY$118,-SUM($D202:BX202,$C202)),0))</f>
        <v>0</v>
      </c>
      <c r="BZ202" s="309">
        <f ca="1">IF(BZ$1&gt;$C$124,BZ$118,MIN(MAX(BZ$118,-SUM($D202:BY202,$C202)),0))</f>
        <v>0</v>
      </c>
      <c r="CA202" s="309">
        <f ca="1">IF(CA$1&gt;$C$124,CA$118,MIN(MAX(CA$118,-SUM($D202:BZ202,$C202)),0))</f>
        <v>0</v>
      </c>
      <c r="CB202" s="309">
        <f ca="1">IF(CB$1&gt;$C$124,CB$118,MIN(MAX(CB$118,-SUM($D202:CA202,$C202)),0))</f>
        <v>0</v>
      </c>
      <c r="CC202" s="309">
        <f ca="1">IF(CC$1&gt;$C$124,CC$118,MIN(MAX(CC$118,-SUM($D202:CB202,$C202)),0))</f>
        <v>0</v>
      </c>
      <c r="CD202" s="309">
        <f ca="1">IF(CD$1&gt;$C$124,CD$118,MIN(MAX(CD$118,-SUM($D202:CC202,$C202)),0))</f>
        <v>0</v>
      </c>
      <c r="CE202" s="309">
        <f ca="1">IF(CE$1&gt;$C$124,CE$118,MIN(MAX(CE$118,-SUM($D202:CD202,$C202)),0))</f>
        <v>0</v>
      </c>
      <c r="CF202" s="309">
        <f ca="1">IF(CF$1&gt;$C$124,CF$118,MIN(MAX(CF$118,-SUM($D202:CE202,$C202)),0))</f>
        <v>0</v>
      </c>
      <c r="CG202" s="309">
        <f ca="1">IF(CG$1&gt;$C$124,CG$118,MIN(MAX(CG$118,-SUM($D202:CF202,$C202)),0))</f>
        <v>0</v>
      </c>
      <c r="CH202" s="309">
        <f ca="1">IF(CH$1&gt;$C$124,CH$118,MIN(MAX(CH$118,-SUM($D202:CG202,$C202)),0))</f>
        <v>0</v>
      </c>
      <c r="CI202" s="309">
        <f ca="1">IF(CI$1&gt;$C$124,CI$118,MIN(MAX(CI$118,-SUM($D202:CH202,$C202)),0))</f>
        <v>0</v>
      </c>
      <c r="CJ202" s="309">
        <f ca="1">IF(CJ$1&gt;$C$124,CJ$118,MIN(MAX(CJ$118,-SUM($D202:CI202,$C202)),0))</f>
        <v>0</v>
      </c>
      <c r="CK202" s="309">
        <f ca="1">IF(CK$1&gt;$C$124,CK$118,MIN(MAX(CK$118,-SUM($D202:CJ202,$C202)),0))</f>
        <v>0</v>
      </c>
      <c r="CL202" s="309">
        <f ca="1">IF(CL$1&gt;$C$124,CL$118,MIN(MAX(CL$118,-SUM($D202:CK202,$C202)),0))</f>
        <v>0</v>
      </c>
      <c r="CM202" s="309">
        <f ca="1">IF(CM$1&gt;$C$124,CM$118,MIN(MAX(CM$118,-SUM($D202:CL202,$C202)),0))</f>
        <v>0</v>
      </c>
      <c r="CN202" s="309">
        <f ca="1">IF(CN$1&gt;$C$124,CN$118,MIN(MAX(CN$118,-SUM($D202:CM202,$C202)),0))</f>
        <v>0</v>
      </c>
      <c r="CO202" s="309">
        <f ca="1">IF(CO$1&gt;$C$124,CO$118,MIN(MAX(CO$118,-SUM($D202:CN202,$C202)),0))</f>
        <v>-887.23508379999998</v>
      </c>
    </row>
    <row r="203" spans="1:93" hidden="1" outlineLevel="1">
      <c r="B203">
        <v>6</v>
      </c>
      <c r="C203" s="61" cm="1">
        <f t="array" aca="1" ref="C203" ca="1">$C$121-INDEX($D$112:$CO$112,1,$B203-1)</f>
        <v>1355.923174</v>
      </c>
      <c r="D203" s="337">
        <v>0</v>
      </c>
      <c r="E203" s="309">
        <f ca="1">IF(E$1&gt;$C$124,E$118,MIN(MAX(E$118,-SUM($D203:D203,$C203)),0))</f>
        <v>0</v>
      </c>
      <c r="F203" s="309">
        <f ca="1">IF(F$1&gt;$C$124,F$118,MIN(MAX(F$118,-SUM($D203:E203,$C203)),0))</f>
        <v>0</v>
      </c>
      <c r="G203" s="309">
        <f ca="1">IF(G$1&gt;$C$124,G$118,MIN(MAX(G$118,-SUM($D203:F203,$C203)),0))</f>
        <v>0</v>
      </c>
      <c r="H203" s="309">
        <f ca="1">IF(H$1&gt;$C$124,H$118,MIN(MAX(H$118,-SUM($D203:G203,$C203)),0))</f>
        <v>0</v>
      </c>
      <c r="I203" s="309">
        <f ca="1">IF(I$1&gt;$C$124,I$118,MIN(MAX(I$118,-SUM($D203:H203,$C203)),0))</f>
        <v>0</v>
      </c>
      <c r="J203" s="309">
        <f ca="1">IF(J$1&gt;$C$124,J$118,MIN(MAX(J$118,-SUM($D203:I203,$C203)),0))</f>
        <v>0</v>
      </c>
      <c r="K203" s="309">
        <f ca="1">IF(K$1&gt;$C$124,K$118,MIN(MAX(K$118,-SUM($D203:J203,$C203)),0))</f>
        <v>0</v>
      </c>
      <c r="L203" s="309">
        <f ca="1">IF(L$1&gt;$C$124,L$118,MIN(MAX(L$118,-SUM($D203:K203,$C203)),0))</f>
        <v>0</v>
      </c>
      <c r="M203" s="309">
        <f ca="1">IF(M$1&gt;$C$124,M$118,MIN(MAX(M$118,-SUM($D203:L203,$C203)),0))</f>
        <v>0</v>
      </c>
      <c r="N203" s="309">
        <f ca="1">IF(N$1&gt;$C$124,N$118,MIN(MAX(N$118,-SUM($D203:M203,$C203)),0))</f>
        <v>0</v>
      </c>
      <c r="O203" s="309">
        <f ca="1">IF(O$1&gt;$C$124,O$118,MIN(MAX(O$118,-SUM($D203:N203,$C203)),0))</f>
        <v>0</v>
      </c>
      <c r="P203" s="309">
        <f ca="1">IF(P$1&gt;$C$124,P$118,MIN(MAX(P$118,-SUM($D203:O203,$C203)),0))</f>
        <v>0</v>
      </c>
      <c r="Q203" s="309">
        <f ca="1">IF(Q$1&gt;$C$124,Q$118,MIN(MAX(Q$118,-SUM($D203:P203,$C203)),0))</f>
        <v>0</v>
      </c>
      <c r="R203" s="309">
        <f ca="1">IF(R$1&gt;$C$124,R$118,MIN(MAX(R$118,-SUM($D203:Q203,$C203)),0))</f>
        <v>0</v>
      </c>
      <c r="S203" s="309">
        <f ca="1">IF(S$1&gt;$C$124,S$118,MIN(MAX(S$118,-SUM($D203:R203,$C203)),0))</f>
        <v>0</v>
      </c>
      <c r="T203" s="309">
        <f ca="1">IF(T$1&gt;$C$124,T$118,MIN(MAX(T$118,-SUM($D203:S203,$C203)),0))</f>
        <v>0</v>
      </c>
      <c r="U203" s="309">
        <f ca="1">IF(U$1&gt;$C$124,U$118,MIN(MAX(U$118,-SUM($D203:T203,$C203)),0))</f>
        <v>0</v>
      </c>
      <c r="V203" s="309">
        <f ca="1">IF(V$1&gt;$C$124,V$118,MIN(MAX(V$118,-SUM($D203:U203,$C203)),0))</f>
        <v>0</v>
      </c>
      <c r="W203" s="309">
        <f ca="1">IF(W$1&gt;$C$124,W$118,MIN(MAX(W$118,-SUM($D203:V203,$C203)),0))</f>
        <v>0</v>
      </c>
      <c r="X203" s="309">
        <f ca="1">IF(X$1&gt;$C$124,X$118,MIN(MAX(X$118,-SUM($D203:W203,$C203)),0))</f>
        <v>0</v>
      </c>
      <c r="Y203" s="309">
        <f ca="1">IF(Y$1&gt;$C$124,Y$118,MIN(MAX(Y$118,-SUM($D203:X203,$C203)),0))</f>
        <v>0</v>
      </c>
      <c r="Z203" s="309">
        <f ca="1">IF(Z$1&gt;$C$124,Z$118,MIN(MAX(Z$118,-SUM($D203:Y203,$C203)),0))</f>
        <v>0</v>
      </c>
      <c r="AA203" s="309">
        <f ca="1">IF(AA$1&gt;$C$124,AA$118,MIN(MAX(AA$118,-SUM($D203:Z203,$C203)),0))</f>
        <v>0</v>
      </c>
      <c r="AB203" s="309">
        <f ca="1">IF(AB$1&gt;$C$124,AB$118,MIN(MAX(AB$118,-SUM($D203:AA203,$C203)),0))</f>
        <v>0</v>
      </c>
      <c r="AC203" s="309">
        <f ca="1">IF(AC$1&gt;$C$124,AC$118,MIN(MAX(AC$118,-SUM($D203:AB203,$C203)),0))</f>
        <v>0</v>
      </c>
      <c r="AD203" s="309">
        <f ca="1">IF(AD$1&gt;$C$124,AD$118,MIN(MAX(AD$118,-SUM($D203:AC203,$C203)),0))</f>
        <v>0</v>
      </c>
      <c r="AE203" s="309">
        <f ca="1">IF(AE$1&gt;$C$124,AE$118,MIN(MAX(AE$118,-SUM($D203:AD203,$C203)),0))</f>
        <v>0</v>
      </c>
      <c r="AF203" s="309">
        <f ca="1">IF(AF$1&gt;$C$124,AF$118,MIN(MAX(AF$118,-SUM($D203:AE203,$C203)),0))</f>
        <v>0</v>
      </c>
      <c r="AG203" s="309">
        <f ca="1">IF(AG$1&gt;$C$124,AG$118,MIN(MAX(AG$118,-SUM($D203:AF203,$C203)),0))</f>
        <v>0</v>
      </c>
      <c r="AH203" s="309">
        <f ca="1">IF(AH$1&gt;$C$124,AH$118,MIN(MAX(AH$118,-SUM($D203:AG203,$C203)),0))</f>
        <v>0</v>
      </c>
      <c r="AI203" s="309">
        <f ca="1">IF(AI$1&gt;$C$124,AI$118,MIN(MAX(AI$118,-SUM($D203:AH203,$C203)),0))</f>
        <v>0</v>
      </c>
      <c r="AJ203" s="309">
        <f ca="1">IF(AJ$1&gt;$C$124,AJ$118,MIN(MAX(AJ$118,-SUM($D203:AI203,$C203)),0))</f>
        <v>0</v>
      </c>
      <c r="AK203" s="309">
        <f ca="1">IF(AK$1&gt;$C$124,AK$118,MIN(MAX(AK$118,-SUM($D203:AJ203,$C203)),0))</f>
        <v>0</v>
      </c>
      <c r="AL203" s="309">
        <f ca="1">IF(AL$1&gt;$C$124,AL$118,MIN(MAX(AL$118,-SUM($D203:AK203,$C203)),0))</f>
        <v>0</v>
      </c>
      <c r="AM203" s="309">
        <f ca="1">IF(AM$1&gt;$C$124,AM$118,MIN(MAX(AM$118,-SUM($D203:AL203,$C203)),0))</f>
        <v>0</v>
      </c>
      <c r="AN203" s="309">
        <f ca="1">IF(AN$1&gt;$C$124,AN$118,MIN(MAX(AN$118,-SUM($D203:AM203,$C203)),0))</f>
        <v>0</v>
      </c>
      <c r="AO203" s="309">
        <f ca="1">IF(AO$1&gt;$C$124,AO$118,MIN(MAX(AO$118,-SUM($D203:AN203,$C203)),0))</f>
        <v>0</v>
      </c>
      <c r="AP203" s="309">
        <f ca="1">IF(AP$1&gt;$C$124,AP$118,MIN(MAX(AP$118,-SUM($D203:AO203,$C203)),0))</f>
        <v>0</v>
      </c>
      <c r="AQ203" s="309">
        <f ca="1">IF(AQ$1&gt;$C$124,AQ$118,MIN(MAX(AQ$118,-SUM($D203:AP203,$C203)),0))</f>
        <v>0</v>
      </c>
      <c r="AR203" s="309">
        <f ca="1">IF(AR$1&gt;$C$124,AR$118,MIN(MAX(AR$118,-SUM($D203:AQ203,$C203)),0))</f>
        <v>0</v>
      </c>
      <c r="AS203" s="309">
        <f ca="1">IF(AS$1&gt;$C$124,AS$118,MIN(MAX(AS$118,-SUM($D203:AR203,$C203)),0))</f>
        <v>0</v>
      </c>
      <c r="AT203" s="309">
        <f ca="1">IF(AT$1&gt;$C$124,AT$118,MIN(MAX(AT$118,-SUM($D203:AS203,$C203)),0))</f>
        <v>0</v>
      </c>
      <c r="AU203" s="309">
        <f ca="1">IF(AU$1&gt;$C$124,AU$118,MIN(MAX(AU$118,-SUM($D203:AT203,$C203)),0))</f>
        <v>0</v>
      </c>
      <c r="AV203" s="309">
        <f ca="1">IF(AV$1&gt;$C$124,AV$118,MIN(MAX(AV$118,-SUM($D203:AU203,$C203)),0))</f>
        <v>-887.23508379999998</v>
      </c>
      <c r="AW203" s="309">
        <f ca="1">IF(AW$1&gt;$C$124,AW$118,MIN(MAX(AW$118,-SUM($D203:AV203,$C203)),0))</f>
        <v>-47.508769819999998</v>
      </c>
      <c r="AX203" s="309">
        <f ca="1">IF(AX$1&gt;$C$124,AX$118,MIN(MAX(AX$118,-SUM($D203:AW203,$C203)),0))</f>
        <v>-46.847717819999957</v>
      </c>
      <c r="AY203" s="309">
        <f ca="1">IF(AY$1&gt;$C$124,AY$118,MIN(MAX(AY$118,-SUM($D203:AX203,$C203)),0))</f>
        <v>-46.023457820000033</v>
      </c>
      <c r="AZ203" s="309">
        <f ca="1">IF(AZ$1&gt;$C$124,AZ$118,MIN(MAX(AZ$118,-SUM($D203:AY203,$C203)),0))</f>
        <v>-45.176454820000004</v>
      </c>
      <c r="BA203" s="309">
        <f ca="1">IF(BA$1&gt;$C$124,BA$118,MIN(MAX(BA$118,-SUM($D203:AZ203,$C203)),0))</f>
        <v>-44.260705819999998</v>
      </c>
      <c r="BB203" s="309">
        <f ca="1">IF(BB$1&gt;$C$124,BB$118,MIN(MAX(BB$118,-SUM($D203:BA203,$C203)),0))</f>
        <v>-43.623945819999989</v>
      </c>
      <c r="BC203" s="309">
        <f ca="1">IF(BC$1&gt;$C$124,BC$118,MIN(MAX(BC$118,-SUM($D203:BB203,$C203)),0))</f>
        <v>-40.761017819999978</v>
      </c>
      <c r="BD203" s="309">
        <f ca="1">IF(BD$1&gt;$C$124,BD$118,MIN(MAX(BD$118,-SUM($D203:BC203,$C203)),0))</f>
        <v>-36.285971820000043</v>
      </c>
      <c r="BE203" s="309">
        <f ca="1">IF(BE$1&gt;$C$124,BE$118,MIN(MAX(BE$118,-SUM($D203:BD203,$C203)),0))</f>
        <v>-30.541017819999979</v>
      </c>
      <c r="BF203" s="309">
        <f ca="1">IF(BF$1&gt;$C$124,BF$118,MIN(MAX(BF$118,-SUM($D203:BE203,$C203)),0))</f>
        <v>-27.678849819999996</v>
      </c>
      <c r="BG203" s="309">
        <f ca="1">IF(BG$1&gt;$C$124,BG$118,MIN(MAX(BG$118,-SUM($D203:BF203,$C203)),0))</f>
        <v>0</v>
      </c>
      <c r="BH203" s="309">
        <f ca="1">IF(BH$1&gt;$C$124,BH$118,MIN(MAX(BH$118,-SUM($D203:BG203,$C203)),0))</f>
        <v>0</v>
      </c>
      <c r="BI203" s="309">
        <f ca="1">IF(BI$1&gt;$C$124,BI$118,MIN(MAX(BI$118,-SUM($D203:BH203,$C203)),0))</f>
        <v>0</v>
      </c>
      <c r="BJ203" s="309">
        <f ca="1">IF(BJ$1&gt;$C$124,BJ$118,MIN(MAX(BJ$118,-SUM($D203:BI203,$C203)),0))</f>
        <v>0</v>
      </c>
      <c r="BK203" s="309">
        <f ca="1">IF(BK$1&gt;$C$124,BK$118,MIN(MAX(BK$118,-SUM($D203:BJ203,$C203)),0))</f>
        <v>0</v>
      </c>
      <c r="BL203" s="309">
        <f ca="1">IF(BL$1&gt;$C$124,BL$118,MIN(MAX(BL$118,-SUM($D203:BK203,$C203)),0))</f>
        <v>0</v>
      </c>
      <c r="BM203" s="309">
        <f ca="1">IF(BM$1&gt;$C$124,BM$118,MIN(MAX(BM$118,-SUM($D203:BL203,$C203)),0))</f>
        <v>0</v>
      </c>
      <c r="BN203" s="309">
        <f ca="1">IF(BN$1&gt;$C$124,BN$118,MIN(MAX(BN$118,-SUM($D203:BM203,$C203)),0))</f>
        <v>0</v>
      </c>
      <c r="BO203" s="309">
        <f ca="1">IF(BO$1&gt;$C$124,BO$118,MIN(MAX(BO$118,-SUM($D203:BN203,$C203)),0))</f>
        <v>0</v>
      </c>
      <c r="BP203" s="309">
        <f ca="1">IF(BP$1&gt;$C$124,BP$118,MIN(MAX(BP$118,-SUM($D203:BO203,$C203)),0))</f>
        <v>0</v>
      </c>
      <c r="BQ203" s="309">
        <f ca="1">IF(BQ$1&gt;$C$124,BQ$118,MIN(MAX(BQ$118,-SUM($D203:BP203,$C203)),0))</f>
        <v>0</v>
      </c>
      <c r="BR203" s="309">
        <f ca="1">IF(BR$1&gt;$C$124,BR$118,MIN(MAX(BR$118,-SUM($D203:BQ203,$C203)),0))</f>
        <v>0</v>
      </c>
      <c r="BS203" s="309">
        <f ca="1">IF(BS$1&gt;$C$124,BS$118,MIN(MAX(BS$118,-SUM($D203:BR203,$C203)),0))</f>
        <v>0</v>
      </c>
      <c r="BT203" s="309">
        <f ca="1">IF(BT$1&gt;$C$124,BT$118,MIN(MAX(BT$118,-SUM($D203:BS203,$C203)),0))</f>
        <v>0</v>
      </c>
      <c r="BU203" s="309">
        <f ca="1">IF(BU$1&gt;$C$124,BU$118,MIN(MAX(BU$118,-SUM($D203:BT203,$C203)),0))</f>
        <v>0</v>
      </c>
      <c r="BV203" s="309">
        <f ca="1">IF(BV$1&gt;$C$124,BV$118,MIN(MAX(BV$118,-SUM($D203:BU203,$C203)),0))</f>
        <v>0</v>
      </c>
      <c r="BW203" s="309">
        <f ca="1">IF(BW$1&gt;$C$124,BW$118,MIN(MAX(BW$118,-SUM($D203:BV203,$C203)),0))</f>
        <v>0</v>
      </c>
      <c r="BX203" s="309">
        <f ca="1">IF(BX$1&gt;$C$124,BX$118,MIN(MAX(BX$118,-SUM($D203:BW203,$C203)),0))</f>
        <v>0</v>
      </c>
      <c r="BY203" s="309">
        <f ca="1">IF(BY$1&gt;$C$124,BY$118,MIN(MAX(BY$118,-SUM($D203:BX203,$C203)),0))</f>
        <v>0</v>
      </c>
      <c r="BZ203" s="309">
        <f ca="1">IF(BZ$1&gt;$C$124,BZ$118,MIN(MAX(BZ$118,-SUM($D203:BY203,$C203)),0))</f>
        <v>0</v>
      </c>
      <c r="CA203" s="309">
        <f ca="1">IF(CA$1&gt;$C$124,CA$118,MIN(MAX(CA$118,-SUM($D203:BZ203,$C203)),0))</f>
        <v>0</v>
      </c>
      <c r="CB203" s="309">
        <f ca="1">IF(CB$1&gt;$C$124,CB$118,MIN(MAX(CB$118,-SUM($D203:CA203,$C203)),0))</f>
        <v>0</v>
      </c>
      <c r="CC203" s="309">
        <f ca="1">IF(CC$1&gt;$C$124,CC$118,MIN(MAX(CC$118,-SUM($D203:CB203,$C203)),0))</f>
        <v>0</v>
      </c>
      <c r="CD203" s="309">
        <f ca="1">IF(CD$1&gt;$C$124,CD$118,MIN(MAX(CD$118,-SUM($D203:CC203,$C203)),0))</f>
        <v>0</v>
      </c>
      <c r="CE203" s="309">
        <f ca="1">IF(CE$1&gt;$C$124,CE$118,MIN(MAX(CE$118,-SUM($D203:CD203,$C203)),0))</f>
        <v>0</v>
      </c>
      <c r="CF203" s="309">
        <f ca="1">IF(CF$1&gt;$C$124,CF$118,MIN(MAX(CF$118,-SUM($D203:CE203,$C203)),0))</f>
        <v>0</v>
      </c>
      <c r="CG203" s="309">
        <f ca="1">IF(CG$1&gt;$C$124,CG$118,MIN(MAX(CG$118,-SUM($D203:CF203,$C203)),0))</f>
        <v>0</v>
      </c>
      <c r="CH203" s="309">
        <f ca="1">IF(CH$1&gt;$C$124,CH$118,MIN(MAX(CH$118,-SUM($D203:CG203,$C203)),0))</f>
        <v>0</v>
      </c>
      <c r="CI203" s="309">
        <f ca="1">IF(CI$1&gt;$C$124,CI$118,MIN(MAX(CI$118,-SUM($D203:CH203,$C203)),0))</f>
        <v>0</v>
      </c>
      <c r="CJ203" s="309">
        <f ca="1">IF(CJ$1&gt;$C$124,CJ$118,MIN(MAX(CJ$118,-SUM($D203:CI203,$C203)),0))</f>
        <v>0</v>
      </c>
      <c r="CK203" s="309">
        <f ca="1">IF(CK$1&gt;$C$124,CK$118,MIN(MAX(CK$118,-SUM($D203:CJ203,$C203)),0))</f>
        <v>0</v>
      </c>
      <c r="CL203" s="309">
        <f ca="1">IF(CL$1&gt;$C$124,CL$118,MIN(MAX(CL$118,-SUM($D203:CK203,$C203)),0))</f>
        <v>0</v>
      </c>
      <c r="CM203" s="309">
        <f ca="1">IF(CM$1&gt;$C$124,CM$118,MIN(MAX(CM$118,-SUM($D203:CL203,$C203)),0))</f>
        <v>0</v>
      </c>
      <c r="CN203" s="309">
        <f ca="1">IF(CN$1&gt;$C$124,CN$118,MIN(MAX(CN$118,-SUM($D203:CM203,$C203)),0))</f>
        <v>0</v>
      </c>
      <c r="CO203" s="309">
        <f ca="1">IF(CO$1&gt;$C$124,CO$118,MIN(MAX(CO$118,-SUM($D203:CN203,$C203)),0))</f>
        <v>-887.23508379999998</v>
      </c>
    </row>
    <row r="204" spans="1:93" hidden="1" outlineLevel="1">
      <c r="B204">
        <v>7</v>
      </c>
      <c r="C204" s="61" cm="1">
        <f t="array" aca="1" ref="C204" ca="1">$C$121-INDEX($D$112:$CO$112,1,$B204-1)</f>
        <v>1351.772923</v>
      </c>
      <c r="D204" s="337">
        <v>0</v>
      </c>
      <c r="E204" s="309">
        <f ca="1">IF(E$1&gt;$C$124,E$118,MIN(MAX(E$118,-SUM($D204:D204,$C204)),0))</f>
        <v>0</v>
      </c>
      <c r="F204" s="309">
        <f ca="1">IF(F$1&gt;$C$124,F$118,MIN(MAX(F$118,-SUM($D204:E204,$C204)),0))</f>
        <v>0</v>
      </c>
      <c r="G204" s="309">
        <f ca="1">IF(G$1&gt;$C$124,G$118,MIN(MAX(G$118,-SUM($D204:F204,$C204)),0))</f>
        <v>0</v>
      </c>
      <c r="H204" s="309">
        <f ca="1">IF(H$1&gt;$C$124,H$118,MIN(MAX(H$118,-SUM($D204:G204,$C204)),0))</f>
        <v>0</v>
      </c>
      <c r="I204" s="309">
        <f ca="1">IF(I$1&gt;$C$124,I$118,MIN(MAX(I$118,-SUM($D204:H204,$C204)),0))</f>
        <v>0</v>
      </c>
      <c r="J204" s="309">
        <f ca="1">IF(J$1&gt;$C$124,J$118,MIN(MAX(J$118,-SUM($D204:I204,$C204)),0))</f>
        <v>0</v>
      </c>
      <c r="K204" s="309">
        <f ca="1">IF(K$1&gt;$C$124,K$118,MIN(MAX(K$118,-SUM($D204:J204,$C204)),0))</f>
        <v>0</v>
      </c>
      <c r="L204" s="309">
        <f ca="1">IF(L$1&gt;$C$124,L$118,MIN(MAX(L$118,-SUM($D204:K204,$C204)),0))</f>
        <v>0</v>
      </c>
      <c r="M204" s="309">
        <f ca="1">IF(M$1&gt;$C$124,M$118,MIN(MAX(M$118,-SUM($D204:L204,$C204)),0))</f>
        <v>0</v>
      </c>
      <c r="N204" s="309">
        <f ca="1">IF(N$1&gt;$C$124,N$118,MIN(MAX(N$118,-SUM($D204:M204,$C204)),0))</f>
        <v>0</v>
      </c>
      <c r="O204" s="309">
        <f ca="1">IF(O$1&gt;$C$124,O$118,MIN(MAX(O$118,-SUM($D204:N204,$C204)),0))</f>
        <v>0</v>
      </c>
      <c r="P204" s="309">
        <f ca="1">IF(P$1&gt;$C$124,P$118,MIN(MAX(P$118,-SUM($D204:O204,$C204)),0))</f>
        <v>0</v>
      </c>
      <c r="Q204" s="309">
        <f ca="1">IF(Q$1&gt;$C$124,Q$118,MIN(MAX(Q$118,-SUM($D204:P204,$C204)),0))</f>
        <v>0</v>
      </c>
      <c r="R204" s="309">
        <f ca="1">IF(R$1&gt;$C$124,R$118,MIN(MAX(R$118,-SUM($D204:Q204,$C204)),0))</f>
        <v>0</v>
      </c>
      <c r="S204" s="309">
        <f ca="1">IF(S$1&gt;$C$124,S$118,MIN(MAX(S$118,-SUM($D204:R204,$C204)),0))</f>
        <v>0</v>
      </c>
      <c r="T204" s="309">
        <f ca="1">IF(T$1&gt;$C$124,T$118,MIN(MAX(T$118,-SUM($D204:S204,$C204)),0))</f>
        <v>0</v>
      </c>
      <c r="U204" s="309">
        <f ca="1">IF(U$1&gt;$C$124,U$118,MIN(MAX(U$118,-SUM($D204:T204,$C204)),0))</f>
        <v>0</v>
      </c>
      <c r="V204" s="309">
        <f ca="1">IF(V$1&gt;$C$124,V$118,MIN(MAX(V$118,-SUM($D204:U204,$C204)),0))</f>
        <v>0</v>
      </c>
      <c r="W204" s="309">
        <f ca="1">IF(W$1&gt;$C$124,W$118,MIN(MAX(W$118,-SUM($D204:V204,$C204)),0))</f>
        <v>0</v>
      </c>
      <c r="X204" s="309">
        <f ca="1">IF(X$1&gt;$C$124,X$118,MIN(MAX(X$118,-SUM($D204:W204,$C204)),0))</f>
        <v>0</v>
      </c>
      <c r="Y204" s="309">
        <f ca="1">IF(Y$1&gt;$C$124,Y$118,MIN(MAX(Y$118,-SUM($D204:X204,$C204)),0))</f>
        <v>0</v>
      </c>
      <c r="Z204" s="309">
        <f ca="1">IF(Z$1&gt;$C$124,Z$118,MIN(MAX(Z$118,-SUM($D204:Y204,$C204)),0))</f>
        <v>0</v>
      </c>
      <c r="AA204" s="309">
        <f ca="1">IF(AA$1&gt;$C$124,AA$118,MIN(MAX(AA$118,-SUM($D204:Z204,$C204)),0))</f>
        <v>0</v>
      </c>
      <c r="AB204" s="309">
        <f ca="1">IF(AB$1&gt;$C$124,AB$118,MIN(MAX(AB$118,-SUM($D204:AA204,$C204)),0))</f>
        <v>0</v>
      </c>
      <c r="AC204" s="309">
        <f ca="1">IF(AC$1&gt;$C$124,AC$118,MIN(MAX(AC$118,-SUM($D204:AB204,$C204)),0))</f>
        <v>0</v>
      </c>
      <c r="AD204" s="309">
        <f ca="1">IF(AD$1&gt;$C$124,AD$118,MIN(MAX(AD$118,-SUM($D204:AC204,$C204)),0))</f>
        <v>0</v>
      </c>
      <c r="AE204" s="309">
        <f ca="1">IF(AE$1&gt;$C$124,AE$118,MIN(MAX(AE$118,-SUM($D204:AD204,$C204)),0))</f>
        <v>0</v>
      </c>
      <c r="AF204" s="309">
        <f ca="1">IF(AF$1&gt;$C$124,AF$118,MIN(MAX(AF$118,-SUM($D204:AE204,$C204)),0))</f>
        <v>0</v>
      </c>
      <c r="AG204" s="309">
        <f ca="1">IF(AG$1&gt;$C$124,AG$118,MIN(MAX(AG$118,-SUM($D204:AF204,$C204)),0))</f>
        <v>0</v>
      </c>
      <c r="AH204" s="309">
        <f ca="1">IF(AH$1&gt;$C$124,AH$118,MIN(MAX(AH$118,-SUM($D204:AG204,$C204)),0))</f>
        <v>0</v>
      </c>
      <c r="AI204" s="309">
        <f ca="1">IF(AI$1&gt;$C$124,AI$118,MIN(MAX(AI$118,-SUM($D204:AH204,$C204)),0))</f>
        <v>0</v>
      </c>
      <c r="AJ204" s="309">
        <f ca="1">IF(AJ$1&gt;$C$124,AJ$118,MIN(MAX(AJ$118,-SUM($D204:AI204,$C204)),0))</f>
        <v>0</v>
      </c>
      <c r="AK204" s="309">
        <f ca="1">IF(AK$1&gt;$C$124,AK$118,MIN(MAX(AK$118,-SUM($D204:AJ204,$C204)),0))</f>
        <v>0</v>
      </c>
      <c r="AL204" s="309">
        <f ca="1">IF(AL$1&gt;$C$124,AL$118,MIN(MAX(AL$118,-SUM($D204:AK204,$C204)),0))</f>
        <v>0</v>
      </c>
      <c r="AM204" s="309">
        <f ca="1">IF(AM$1&gt;$C$124,AM$118,MIN(MAX(AM$118,-SUM($D204:AL204,$C204)),0))</f>
        <v>0</v>
      </c>
      <c r="AN204" s="309">
        <f ca="1">IF(AN$1&gt;$C$124,AN$118,MIN(MAX(AN$118,-SUM($D204:AM204,$C204)),0))</f>
        <v>0</v>
      </c>
      <c r="AO204" s="309">
        <f ca="1">IF(AO$1&gt;$C$124,AO$118,MIN(MAX(AO$118,-SUM($D204:AN204,$C204)),0))</f>
        <v>0</v>
      </c>
      <c r="AP204" s="309">
        <f ca="1">IF(AP$1&gt;$C$124,AP$118,MIN(MAX(AP$118,-SUM($D204:AO204,$C204)),0))</f>
        <v>0</v>
      </c>
      <c r="AQ204" s="309">
        <f ca="1">IF(AQ$1&gt;$C$124,AQ$118,MIN(MAX(AQ$118,-SUM($D204:AP204,$C204)),0))</f>
        <v>0</v>
      </c>
      <c r="AR204" s="309">
        <f ca="1">IF(AR$1&gt;$C$124,AR$118,MIN(MAX(AR$118,-SUM($D204:AQ204,$C204)),0))</f>
        <v>0</v>
      </c>
      <c r="AS204" s="309">
        <f ca="1">IF(AS$1&gt;$C$124,AS$118,MIN(MAX(AS$118,-SUM($D204:AR204,$C204)),0))</f>
        <v>0</v>
      </c>
      <c r="AT204" s="309">
        <f ca="1">IF(AT$1&gt;$C$124,AT$118,MIN(MAX(AT$118,-SUM($D204:AS204,$C204)),0))</f>
        <v>0</v>
      </c>
      <c r="AU204" s="309">
        <f ca="1">IF(AU$1&gt;$C$124,AU$118,MIN(MAX(AU$118,-SUM($D204:AT204,$C204)),0))</f>
        <v>0</v>
      </c>
      <c r="AV204" s="309">
        <f ca="1">IF(AV$1&gt;$C$124,AV$118,MIN(MAX(AV$118,-SUM($D204:AU204,$C204)),0))</f>
        <v>-887.23508379999998</v>
      </c>
      <c r="AW204" s="309">
        <f ca="1">IF(AW$1&gt;$C$124,AW$118,MIN(MAX(AW$118,-SUM($D204:AV204,$C204)),0))</f>
        <v>-47.508769819999998</v>
      </c>
      <c r="AX204" s="309">
        <f ca="1">IF(AX$1&gt;$C$124,AX$118,MIN(MAX(AX$118,-SUM($D204:AW204,$C204)),0))</f>
        <v>-46.847717819999957</v>
      </c>
      <c r="AY204" s="309">
        <f ca="1">IF(AY$1&gt;$C$124,AY$118,MIN(MAX(AY$118,-SUM($D204:AX204,$C204)),0))</f>
        <v>-46.023457820000033</v>
      </c>
      <c r="AZ204" s="309">
        <f ca="1">IF(AZ$1&gt;$C$124,AZ$118,MIN(MAX(AZ$118,-SUM($D204:AY204,$C204)),0))</f>
        <v>-45.176454820000004</v>
      </c>
      <c r="BA204" s="309">
        <f ca="1">IF(BA$1&gt;$C$124,BA$118,MIN(MAX(BA$118,-SUM($D204:AZ204,$C204)),0))</f>
        <v>-44.260705819999998</v>
      </c>
      <c r="BB204" s="309">
        <f ca="1">IF(BB$1&gt;$C$124,BB$118,MIN(MAX(BB$118,-SUM($D204:BA204,$C204)),0))</f>
        <v>-43.623945819999989</v>
      </c>
      <c r="BC204" s="309">
        <f ca="1">IF(BC$1&gt;$C$124,BC$118,MIN(MAX(BC$118,-SUM($D204:BB204,$C204)),0))</f>
        <v>-40.761017819999978</v>
      </c>
      <c r="BD204" s="309">
        <f ca="1">IF(BD$1&gt;$C$124,BD$118,MIN(MAX(BD$118,-SUM($D204:BC204,$C204)),0))</f>
        <v>-36.285971820000043</v>
      </c>
      <c r="BE204" s="309">
        <f ca="1">IF(BE$1&gt;$C$124,BE$118,MIN(MAX(BE$118,-SUM($D204:BD204,$C204)),0))</f>
        <v>-30.541017819999979</v>
      </c>
      <c r="BF204" s="309">
        <f ca="1">IF(BF$1&gt;$C$124,BF$118,MIN(MAX(BF$118,-SUM($D204:BE204,$C204)),0))</f>
        <v>-27.678849819999996</v>
      </c>
      <c r="BG204" s="309">
        <f ca="1">IF(BG$1&gt;$C$124,BG$118,MIN(MAX(BG$118,-SUM($D204:BF204,$C204)),0))</f>
        <v>0</v>
      </c>
      <c r="BH204" s="309">
        <f ca="1">IF(BH$1&gt;$C$124,BH$118,MIN(MAX(BH$118,-SUM($D204:BG204,$C204)),0))</f>
        <v>0</v>
      </c>
      <c r="BI204" s="309">
        <f ca="1">IF(BI$1&gt;$C$124,BI$118,MIN(MAX(BI$118,-SUM($D204:BH204,$C204)),0))</f>
        <v>0</v>
      </c>
      <c r="BJ204" s="309">
        <f ca="1">IF(BJ$1&gt;$C$124,BJ$118,MIN(MAX(BJ$118,-SUM($D204:BI204,$C204)),0))</f>
        <v>0</v>
      </c>
      <c r="BK204" s="309">
        <f ca="1">IF(BK$1&gt;$C$124,BK$118,MIN(MAX(BK$118,-SUM($D204:BJ204,$C204)),0))</f>
        <v>0</v>
      </c>
      <c r="BL204" s="309">
        <f ca="1">IF(BL$1&gt;$C$124,BL$118,MIN(MAX(BL$118,-SUM($D204:BK204,$C204)),0))</f>
        <v>0</v>
      </c>
      <c r="BM204" s="309">
        <f ca="1">IF(BM$1&gt;$C$124,BM$118,MIN(MAX(BM$118,-SUM($D204:BL204,$C204)),0))</f>
        <v>0</v>
      </c>
      <c r="BN204" s="309">
        <f ca="1">IF(BN$1&gt;$C$124,BN$118,MIN(MAX(BN$118,-SUM($D204:BM204,$C204)),0))</f>
        <v>0</v>
      </c>
      <c r="BO204" s="309">
        <f ca="1">IF(BO$1&gt;$C$124,BO$118,MIN(MAX(BO$118,-SUM($D204:BN204,$C204)),0))</f>
        <v>0</v>
      </c>
      <c r="BP204" s="309">
        <f ca="1">IF(BP$1&gt;$C$124,BP$118,MIN(MAX(BP$118,-SUM($D204:BO204,$C204)),0))</f>
        <v>0</v>
      </c>
      <c r="BQ204" s="309">
        <f ca="1">IF(BQ$1&gt;$C$124,BQ$118,MIN(MAX(BQ$118,-SUM($D204:BP204,$C204)),0))</f>
        <v>0</v>
      </c>
      <c r="BR204" s="309">
        <f ca="1">IF(BR$1&gt;$C$124,BR$118,MIN(MAX(BR$118,-SUM($D204:BQ204,$C204)),0))</f>
        <v>0</v>
      </c>
      <c r="BS204" s="309">
        <f ca="1">IF(BS$1&gt;$C$124,BS$118,MIN(MAX(BS$118,-SUM($D204:BR204,$C204)),0))</f>
        <v>0</v>
      </c>
      <c r="BT204" s="309">
        <f ca="1">IF(BT$1&gt;$C$124,BT$118,MIN(MAX(BT$118,-SUM($D204:BS204,$C204)),0))</f>
        <v>0</v>
      </c>
      <c r="BU204" s="309">
        <f ca="1">IF(BU$1&gt;$C$124,BU$118,MIN(MAX(BU$118,-SUM($D204:BT204,$C204)),0))</f>
        <v>0</v>
      </c>
      <c r="BV204" s="309">
        <f ca="1">IF(BV$1&gt;$C$124,BV$118,MIN(MAX(BV$118,-SUM($D204:BU204,$C204)),0))</f>
        <v>0</v>
      </c>
      <c r="BW204" s="309">
        <f ca="1">IF(BW$1&gt;$C$124,BW$118,MIN(MAX(BW$118,-SUM($D204:BV204,$C204)),0))</f>
        <v>0</v>
      </c>
      <c r="BX204" s="309">
        <f ca="1">IF(BX$1&gt;$C$124,BX$118,MIN(MAX(BX$118,-SUM($D204:BW204,$C204)),0))</f>
        <v>0</v>
      </c>
      <c r="BY204" s="309">
        <f ca="1">IF(BY$1&gt;$C$124,BY$118,MIN(MAX(BY$118,-SUM($D204:BX204,$C204)),0))</f>
        <v>0</v>
      </c>
      <c r="BZ204" s="309">
        <f ca="1">IF(BZ$1&gt;$C$124,BZ$118,MIN(MAX(BZ$118,-SUM($D204:BY204,$C204)),0))</f>
        <v>0</v>
      </c>
      <c r="CA204" s="309">
        <f ca="1">IF(CA$1&gt;$C$124,CA$118,MIN(MAX(CA$118,-SUM($D204:BZ204,$C204)),0))</f>
        <v>0</v>
      </c>
      <c r="CB204" s="309">
        <f ca="1">IF(CB$1&gt;$C$124,CB$118,MIN(MAX(CB$118,-SUM($D204:CA204,$C204)),0))</f>
        <v>0</v>
      </c>
      <c r="CC204" s="309">
        <f ca="1">IF(CC$1&gt;$C$124,CC$118,MIN(MAX(CC$118,-SUM($D204:CB204,$C204)),0))</f>
        <v>0</v>
      </c>
      <c r="CD204" s="309">
        <f ca="1">IF(CD$1&gt;$C$124,CD$118,MIN(MAX(CD$118,-SUM($D204:CC204,$C204)),0))</f>
        <v>0</v>
      </c>
      <c r="CE204" s="309">
        <f ca="1">IF(CE$1&gt;$C$124,CE$118,MIN(MAX(CE$118,-SUM($D204:CD204,$C204)),0))</f>
        <v>0</v>
      </c>
      <c r="CF204" s="309">
        <f ca="1">IF(CF$1&gt;$C$124,CF$118,MIN(MAX(CF$118,-SUM($D204:CE204,$C204)),0))</f>
        <v>0</v>
      </c>
      <c r="CG204" s="309">
        <f ca="1">IF(CG$1&gt;$C$124,CG$118,MIN(MAX(CG$118,-SUM($D204:CF204,$C204)),0))</f>
        <v>0</v>
      </c>
      <c r="CH204" s="309">
        <f ca="1">IF(CH$1&gt;$C$124,CH$118,MIN(MAX(CH$118,-SUM($D204:CG204,$C204)),0))</f>
        <v>0</v>
      </c>
      <c r="CI204" s="309">
        <f ca="1">IF(CI$1&gt;$C$124,CI$118,MIN(MAX(CI$118,-SUM($D204:CH204,$C204)),0))</f>
        <v>0</v>
      </c>
      <c r="CJ204" s="309">
        <f ca="1">IF(CJ$1&gt;$C$124,CJ$118,MIN(MAX(CJ$118,-SUM($D204:CI204,$C204)),0))</f>
        <v>0</v>
      </c>
      <c r="CK204" s="309">
        <f ca="1">IF(CK$1&gt;$C$124,CK$118,MIN(MAX(CK$118,-SUM($D204:CJ204,$C204)),0))</f>
        <v>0</v>
      </c>
      <c r="CL204" s="309">
        <f ca="1">IF(CL$1&gt;$C$124,CL$118,MIN(MAX(CL$118,-SUM($D204:CK204,$C204)),0))</f>
        <v>0</v>
      </c>
      <c r="CM204" s="309">
        <f ca="1">IF(CM$1&gt;$C$124,CM$118,MIN(MAX(CM$118,-SUM($D204:CL204,$C204)),0))</f>
        <v>0</v>
      </c>
      <c r="CN204" s="309">
        <f ca="1">IF(CN$1&gt;$C$124,CN$118,MIN(MAX(CN$118,-SUM($D204:CM204,$C204)),0))</f>
        <v>0</v>
      </c>
      <c r="CO204" s="309">
        <f ca="1">IF(CO$1&gt;$C$124,CO$118,MIN(MAX(CO$118,-SUM($D204:CN204,$C204)),0))</f>
        <v>-887.23508379999998</v>
      </c>
    </row>
    <row r="205" spans="1:93" hidden="1" outlineLevel="1">
      <c r="B205">
        <v>8</v>
      </c>
      <c r="C205" s="61" cm="1">
        <f t="array" aca="1" ref="C205" ca="1">$C$121-INDEX($D$112:$CO$112,1,$B205-1)</f>
        <v>1344.759744</v>
      </c>
      <c r="D205" s="337">
        <v>0</v>
      </c>
      <c r="E205" s="309">
        <f ca="1">IF(E$1&gt;$C$124,E$118,MIN(MAX(E$118,-SUM($D205:D205,$C205)),0))</f>
        <v>0</v>
      </c>
      <c r="F205" s="309">
        <f ca="1">IF(F$1&gt;$C$124,F$118,MIN(MAX(F$118,-SUM($D205:E205,$C205)),0))</f>
        <v>0</v>
      </c>
      <c r="G205" s="309">
        <f ca="1">IF(G$1&gt;$C$124,G$118,MIN(MAX(G$118,-SUM($D205:F205,$C205)),0))</f>
        <v>0</v>
      </c>
      <c r="H205" s="309">
        <f ca="1">IF(H$1&gt;$C$124,H$118,MIN(MAX(H$118,-SUM($D205:G205,$C205)),0))</f>
        <v>0</v>
      </c>
      <c r="I205" s="309">
        <f ca="1">IF(I$1&gt;$C$124,I$118,MIN(MAX(I$118,-SUM($D205:H205,$C205)),0))</f>
        <v>0</v>
      </c>
      <c r="J205" s="309">
        <f ca="1">IF(J$1&gt;$C$124,J$118,MIN(MAX(J$118,-SUM($D205:I205,$C205)),0))</f>
        <v>0</v>
      </c>
      <c r="K205" s="309">
        <f ca="1">IF(K$1&gt;$C$124,K$118,MIN(MAX(K$118,-SUM($D205:J205,$C205)),0))</f>
        <v>0</v>
      </c>
      <c r="L205" s="309">
        <f ca="1">IF(L$1&gt;$C$124,L$118,MIN(MAX(L$118,-SUM($D205:K205,$C205)),0))</f>
        <v>0</v>
      </c>
      <c r="M205" s="309">
        <f ca="1">IF(M$1&gt;$C$124,M$118,MIN(MAX(M$118,-SUM($D205:L205,$C205)),0))</f>
        <v>0</v>
      </c>
      <c r="N205" s="309">
        <f ca="1">IF(N$1&gt;$C$124,N$118,MIN(MAX(N$118,-SUM($D205:M205,$C205)),0))</f>
        <v>0</v>
      </c>
      <c r="O205" s="309">
        <f ca="1">IF(O$1&gt;$C$124,O$118,MIN(MAX(O$118,-SUM($D205:N205,$C205)),0))</f>
        <v>0</v>
      </c>
      <c r="P205" s="309">
        <f ca="1">IF(P$1&gt;$C$124,P$118,MIN(MAX(P$118,-SUM($D205:O205,$C205)),0))</f>
        <v>0</v>
      </c>
      <c r="Q205" s="309">
        <f ca="1">IF(Q$1&gt;$C$124,Q$118,MIN(MAX(Q$118,-SUM($D205:P205,$C205)),0))</f>
        <v>0</v>
      </c>
      <c r="R205" s="309">
        <f ca="1">IF(R$1&gt;$C$124,R$118,MIN(MAX(R$118,-SUM($D205:Q205,$C205)),0))</f>
        <v>0</v>
      </c>
      <c r="S205" s="309">
        <f ca="1">IF(S$1&gt;$C$124,S$118,MIN(MAX(S$118,-SUM($D205:R205,$C205)),0))</f>
        <v>0</v>
      </c>
      <c r="T205" s="309">
        <f ca="1">IF(T$1&gt;$C$124,T$118,MIN(MAX(T$118,-SUM($D205:S205,$C205)),0))</f>
        <v>0</v>
      </c>
      <c r="U205" s="309">
        <f ca="1">IF(U$1&gt;$C$124,U$118,MIN(MAX(U$118,-SUM($D205:T205,$C205)),0))</f>
        <v>0</v>
      </c>
      <c r="V205" s="309">
        <f ca="1">IF(V$1&gt;$C$124,V$118,MIN(MAX(V$118,-SUM($D205:U205,$C205)),0))</f>
        <v>0</v>
      </c>
      <c r="W205" s="309">
        <f ca="1">IF(W$1&gt;$C$124,W$118,MIN(MAX(W$118,-SUM($D205:V205,$C205)),0))</f>
        <v>0</v>
      </c>
      <c r="X205" s="309">
        <f ca="1">IF(X$1&gt;$C$124,X$118,MIN(MAX(X$118,-SUM($D205:W205,$C205)),0))</f>
        <v>0</v>
      </c>
      <c r="Y205" s="309">
        <f ca="1">IF(Y$1&gt;$C$124,Y$118,MIN(MAX(Y$118,-SUM($D205:X205,$C205)),0))</f>
        <v>0</v>
      </c>
      <c r="Z205" s="309">
        <f ca="1">IF(Z$1&gt;$C$124,Z$118,MIN(MAX(Z$118,-SUM($D205:Y205,$C205)),0))</f>
        <v>0</v>
      </c>
      <c r="AA205" s="309">
        <f ca="1">IF(AA$1&gt;$C$124,AA$118,MIN(MAX(AA$118,-SUM($D205:Z205,$C205)),0))</f>
        <v>0</v>
      </c>
      <c r="AB205" s="309">
        <f ca="1">IF(AB$1&gt;$C$124,AB$118,MIN(MAX(AB$118,-SUM($D205:AA205,$C205)),0))</f>
        <v>0</v>
      </c>
      <c r="AC205" s="309">
        <f ca="1">IF(AC$1&gt;$C$124,AC$118,MIN(MAX(AC$118,-SUM($D205:AB205,$C205)),0))</f>
        <v>0</v>
      </c>
      <c r="AD205" s="309">
        <f ca="1">IF(AD$1&gt;$C$124,AD$118,MIN(MAX(AD$118,-SUM($D205:AC205,$C205)),0))</f>
        <v>0</v>
      </c>
      <c r="AE205" s="309">
        <f ca="1">IF(AE$1&gt;$C$124,AE$118,MIN(MAX(AE$118,-SUM($D205:AD205,$C205)),0))</f>
        <v>0</v>
      </c>
      <c r="AF205" s="309">
        <f ca="1">IF(AF$1&gt;$C$124,AF$118,MIN(MAX(AF$118,-SUM($D205:AE205,$C205)),0))</f>
        <v>0</v>
      </c>
      <c r="AG205" s="309">
        <f ca="1">IF(AG$1&gt;$C$124,AG$118,MIN(MAX(AG$118,-SUM($D205:AF205,$C205)),0))</f>
        <v>0</v>
      </c>
      <c r="AH205" s="309">
        <f ca="1">IF(AH$1&gt;$C$124,AH$118,MIN(MAX(AH$118,-SUM($D205:AG205,$C205)),0))</f>
        <v>0</v>
      </c>
      <c r="AI205" s="309">
        <f ca="1">IF(AI$1&gt;$C$124,AI$118,MIN(MAX(AI$118,-SUM($D205:AH205,$C205)),0))</f>
        <v>0</v>
      </c>
      <c r="AJ205" s="309">
        <f ca="1">IF(AJ$1&gt;$C$124,AJ$118,MIN(MAX(AJ$118,-SUM($D205:AI205,$C205)),0))</f>
        <v>0</v>
      </c>
      <c r="AK205" s="309">
        <f ca="1">IF(AK$1&gt;$C$124,AK$118,MIN(MAX(AK$118,-SUM($D205:AJ205,$C205)),0))</f>
        <v>0</v>
      </c>
      <c r="AL205" s="309">
        <f ca="1">IF(AL$1&gt;$C$124,AL$118,MIN(MAX(AL$118,-SUM($D205:AK205,$C205)),0))</f>
        <v>0</v>
      </c>
      <c r="AM205" s="309">
        <f ca="1">IF(AM$1&gt;$C$124,AM$118,MIN(MAX(AM$118,-SUM($D205:AL205,$C205)),0))</f>
        <v>0</v>
      </c>
      <c r="AN205" s="309">
        <f ca="1">IF(AN$1&gt;$C$124,AN$118,MIN(MAX(AN$118,-SUM($D205:AM205,$C205)),0))</f>
        <v>0</v>
      </c>
      <c r="AO205" s="309">
        <f ca="1">IF(AO$1&gt;$C$124,AO$118,MIN(MAX(AO$118,-SUM($D205:AN205,$C205)),0))</f>
        <v>0</v>
      </c>
      <c r="AP205" s="309">
        <f ca="1">IF(AP$1&gt;$C$124,AP$118,MIN(MAX(AP$118,-SUM($D205:AO205,$C205)),0))</f>
        <v>0</v>
      </c>
      <c r="AQ205" s="309">
        <f ca="1">IF(AQ$1&gt;$C$124,AQ$118,MIN(MAX(AQ$118,-SUM($D205:AP205,$C205)),0))</f>
        <v>0</v>
      </c>
      <c r="AR205" s="309">
        <f ca="1">IF(AR$1&gt;$C$124,AR$118,MIN(MAX(AR$118,-SUM($D205:AQ205,$C205)),0))</f>
        <v>0</v>
      </c>
      <c r="AS205" s="309">
        <f ca="1">IF(AS$1&gt;$C$124,AS$118,MIN(MAX(AS$118,-SUM($D205:AR205,$C205)),0))</f>
        <v>0</v>
      </c>
      <c r="AT205" s="309">
        <f ca="1">IF(AT$1&gt;$C$124,AT$118,MIN(MAX(AT$118,-SUM($D205:AS205,$C205)),0))</f>
        <v>0</v>
      </c>
      <c r="AU205" s="309">
        <f ca="1">IF(AU$1&gt;$C$124,AU$118,MIN(MAX(AU$118,-SUM($D205:AT205,$C205)),0))</f>
        <v>0</v>
      </c>
      <c r="AV205" s="309">
        <f ca="1">IF(AV$1&gt;$C$124,AV$118,MIN(MAX(AV$118,-SUM($D205:AU205,$C205)),0))</f>
        <v>-887.23508379999998</v>
      </c>
      <c r="AW205" s="309">
        <f ca="1">IF(AW$1&gt;$C$124,AW$118,MIN(MAX(AW$118,-SUM($D205:AV205,$C205)),0))</f>
        <v>-47.508769819999998</v>
      </c>
      <c r="AX205" s="309">
        <f ca="1">IF(AX$1&gt;$C$124,AX$118,MIN(MAX(AX$118,-SUM($D205:AW205,$C205)),0))</f>
        <v>-46.847717819999957</v>
      </c>
      <c r="AY205" s="309">
        <f ca="1">IF(AY$1&gt;$C$124,AY$118,MIN(MAX(AY$118,-SUM($D205:AX205,$C205)),0))</f>
        <v>-46.023457820000033</v>
      </c>
      <c r="AZ205" s="309">
        <f ca="1">IF(AZ$1&gt;$C$124,AZ$118,MIN(MAX(AZ$118,-SUM($D205:AY205,$C205)),0))</f>
        <v>-45.176454820000004</v>
      </c>
      <c r="BA205" s="309">
        <f ca="1">IF(BA$1&gt;$C$124,BA$118,MIN(MAX(BA$118,-SUM($D205:AZ205,$C205)),0))</f>
        <v>-44.260705819999998</v>
      </c>
      <c r="BB205" s="309">
        <f ca="1">IF(BB$1&gt;$C$124,BB$118,MIN(MAX(BB$118,-SUM($D205:BA205,$C205)),0))</f>
        <v>-43.623945819999989</v>
      </c>
      <c r="BC205" s="309">
        <f ca="1">IF(BC$1&gt;$C$124,BC$118,MIN(MAX(BC$118,-SUM($D205:BB205,$C205)),0))</f>
        <v>-40.761017819999978</v>
      </c>
      <c r="BD205" s="309">
        <f ca="1">IF(BD$1&gt;$C$124,BD$118,MIN(MAX(BD$118,-SUM($D205:BC205,$C205)),0))</f>
        <v>-36.285971820000043</v>
      </c>
      <c r="BE205" s="309">
        <f ca="1">IF(BE$1&gt;$C$124,BE$118,MIN(MAX(BE$118,-SUM($D205:BD205,$C205)),0))</f>
        <v>-30.541017819999979</v>
      </c>
      <c r="BF205" s="309">
        <f ca="1">IF(BF$1&gt;$C$124,BF$118,MIN(MAX(BF$118,-SUM($D205:BE205,$C205)),0))</f>
        <v>-27.678849819999996</v>
      </c>
      <c r="BG205" s="309">
        <f ca="1">IF(BG$1&gt;$C$124,BG$118,MIN(MAX(BG$118,-SUM($D205:BF205,$C205)),0))</f>
        <v>0</v>
      </c>
      <c r="BH205" s="309">
        <f ca="1">IF(BH$1&gt;$C$124,BH$118,MIN(MAX(BH$118,-SUM($D205:BG205,$C205)),0))</f>
        <v>0</v>
      </c>
      <c r="BI205" s="309">
        <f ca="1">IF(BI$1&gt;$C$124,BI$118,MIN(MAX(BI$118,-SUM($D205:BH205,$C205)),0))</f>
        <v>0</v>
      </c>
      <c r="BJ205" s="309">
        <f ca="1">IF(BJ$1&gt;$C$124,BJ$118,MIN(MAX(BJ$118,-SUM($D205:BI205,$C205)),0))</f>
        <v>0</v>
      </c>
      <c r="BK205" s="309">
        <f ca="1">IF(BK$1&gt;$C$124,BK$118,MIN(MAX(BK$118,-SUM($D205:BJ205,$C205)),0))</f>
        <v>0</v>
      </c>
      <c r="BL205" s="309">
        <f ca="1">IF(BL$1&gt;$C$124,BL$118,MIN(MAX(BL$118,-SUM($D205:BK205,$C205)),0))</f>
        <v>0</v>
      </c>
      <c r="BM205" s="309">
        <f ca="1">IF(BM$1&gt;$C$124,BM$118,MIN(MAX(BM$118,-SUM($D205:BL205,$C205)),0))</f>
        <v>0</v>
      </c>
      <c r="BN205" s="309">
        <f ca="1">IF(BN$1&gt;$C$124,BN$118,MIN(MAX(BN$118,-SUM($D205:BM205,$C205)),0))</f>
        <v>0</v>
      </c>
      <c r="BO205" s="309">
        <f ca="1">IF(BO$1&gt;$C$124,BO$118,MIN(MAX(BO$118,-SUM($D205:BN205,$C205)),0))</f>
        <v>0</v>
      </c>
      <c r="BP205" s="309">
        <f ca="1">IF(BP$1&gt;$C$124,BP$118,MIN(MAX(BP$118,-SUM($D205:BO205,$C205)),0))</f>
        <v>0</v>
      </c>
      <c r="BQ205" s="309">
        <f ca="1">IF(BQ$1&gt;$C$124,BQ$118,MIN(MAX(BQ$118,-SUM($D205:BP205,$C205)),0))</f>
        <v>0</v>
      </c>
      <c r="BR205" s="309">
        <f ca="1">IF(BR$1&gt;$C$124,BR$118,MIN(MAX(BR$118,-SUM($D205:BQ205,$C205)),0))</f>
        <v>0</v>
      </c>
      <c r="BS205" s="309">
        <f ca="1">IF(BS$1&gt;$C$124,BS$118,MIN(MAX(BS$118,-SUM($D205:BR205,$C205)),0))</f>
        <v>0</v>
      </c>
      <c r="BT205" s="309">
        <f ca="1">IF(BT$1&gt;$C$124,BT$118,MIN(MAX(BT$118,-SUM($D205:BS205,$C205)),0))</f>
        <v>0</v>
      </c>
      <c r="BU205" s="309">
        <f ca="1">IF(BU$1&gt;$C$124,BU$118,MIN(MAX(BU$118,-SUM($D205:BT205,$C205)),0))</f>
        <v>0</v>
      </c>
      <c r="BV205" s="309">
        <f ca="1">IF(BV$1&gt;$C$124,BV$118,MIN(MAX(BV$118,-SUM($D205:BU205,$C205)),0))</f>
        <v>0</v>
      </c>
      <c r="BW205" s="309">
        <f ca="1">IF(BW$1&gt;$C$124,BW$118,MIN(MAX(BW$118,-SUM($D205:BV205,$C205)),0))</f>
        <v>0</v>
      </c>
      <c r="BX205" s="309">
        <f ca="1">IF(BX$1&gt;$C$124,BX$118,MIN(MAX(BX$118,-SUM($D205:BW205,$C205)),0))</f>
        <v>0</v>
      </c>
      <c r="BY205" s="309">
        <f ca="1">IF(BY$1&gt;$C$124,BY$118,MIN(MAX(BY$118,-SUM($D205:BX205,$C205)),0))</f>
        <v>0</v>
      </c>
      <c r="BZ205" s="309">
        <f ca="1">IF(BZ$1&gt;$C$124,BZ$118,MIN(MAX(BZ$118,-SUM($D205:BY205,$C205)),0))</f>
        <v>0</v>
      </c>
      <c r="CA205" s="309">
        <f ca="1">IF(CA$1&gt;$C$124,CA$118,MIN(MAX(CA$118,-SUM($D205:BZ205,$C205)),0))</f>
        <v>0</v>
      </c>
      <c r="CB205" s="309">
        <f ca="1">IF(CB$1&gt;$C$124,CB$118,MIN(MAX(CB$118,-SUM($D205:CA205,$C205)),0))</f>
        <v>0</v>
      </c>
      <c r="CC205" s="309">
        <f ca="1">IF(CC$1&gt;$C$124,CC$118,MIN(MAX(CC$118,-SUM($D205:CB205,$C205)),0))</f>
        <v>0</v>
      </c>
      <c r="CD205" s="309">
        <f ca="1">IF(CD$1&gt;$C$124,CD$118,MIN(MAX(CD$118,-SUM($D205:CC205,$C205)),0))</f>
        <v>0</v>
      </c>
      <c r="CE205" s="309">
        <f ca="1">IF(CE$1&gt;$C$124,CE$118,MIN(MAX(CE$118,-SUM($D205:CD205,$C205)),0))</f>
        <v>0</v>
      </c>
      <c r="CF205" s="309">
        <f ca="1">IF(CF$1&gt;$C$124,CF$118,MIN(MAX(CF$118,-SUM($D205:CE205,$C205)),0))</f>
        <v>0</v>
      </c>
      <c r="CG205" s="309">
        <f ca="1">IF(CG$1&gt;$C$124,CG$118,MIN(MAX(CG$118,-SUM($D205:CF205,$C205)),0))</f>
        <v>0</v>
      </c>
      <c r="CH205" s="309">
        <f ca="1">IF(CH$1&gt;$C$124,CH$118,MIN(MAX(CH$118,-SUM($D205:CG205,$C205)),0))</f>
        <v>0</v>
      </c>
      <c r="CI205" s="309">
        <f ca="1">IF(CI$1&gt;$C$124,CI$118,MIN(MAX(CI$118,-SUM($D205:CH205,$C205)),0))</f>
        <v>0</v>
      </c>
      <c r="CJ205" s="309">
        <f ca="1">IF(CJ$1&gt;$C$124,CJ$118,MIN(MAX(CJ$118,-SUM($D205:CI205,$C205)),0))</f>
        <v>0</v>
      </c>
      <c r="CK205" s="309">
        <f ca="1">IF(CK$1&gt;$C$124,CK$118,MIN(MAX(CK$118,-SUM($D205:CJ205,$C205)),0))</f>
        <v>0</v>
      </c>
      <c r="CL205" s="309">
        <f ca="1">IF(CL$1&gt;$C$124,CL$118,MIN(MAX(CL$118,-SUM($D205:CK205,$C205)),0))</f>
        <v>0</v>
      </c>
      <c r="CM205" s="309">
        <f ca="1">IF(CM$1&gt;$C$124,CM$118,MIN(MAX(CM$118,-SUM($D205:CL205,$C205)),0))</f>
        <v>0</v>
      </c>
      <c r="CN205" s="309">
        <f ca="1">IF(CN$1&gt;$C$124,CN$118,MIN(MAX(CN$118,-SUM($D205:CM205,$C205)),0))</f>
        <v>0</v>
      </c>
      <c r="CO205" s="309">
        <f ca="1">IF(CO$1&gt;$C$124,CO$118,MIN(MAX(CO$118,-SUM($D205:CN205,$C205)),0))</f>
        <v>-887.23508379999998</v>
      </c>
    </row>
    <row r="206" spans="1:93" hidden="1" outlineLevel="1">
      <c r="B206">
        <v>9</v>
      </c>
      <c r="C206" s="61" cm="1">
        <f t="array" aca="1" ref="C206" ca="1">$C$121-INDEX($D$112:$CO$112,1,$B206-1)</f>
        <v>1333.2715189999999</v>
      </c>
      <c r="D206" s="337">
        <v>0</v>
      </c>
      <c r="E206" s="309">
        <f ca="1">IF(E$1&gt;$C$124,E$118,MIN(MAX(E$118,-SUM($D206:D206,$C206)),0))</f>
        <v>0</v>
      </c>
      <c r="F206" s="309">
        <f ca="1">IF(F$1&gt;$C$124,F$118,MIN(MAX(F$118,-SUM($D206:E206,$C206)),0))</f>
        <v>0</v>
      </c>
      <c r="G206" s="309">
        <f ca="1">IF(G$1&gt;$C$124,G$118,MIN(MAX(G$118,-SUM($D206:F206,$C206)),0))</f>
        <v>0</v>
      </c>
      <c r="H206" s="309">
        <f ca="1">IF(H$1&gt;$C$124,H$118,MIN(MAX(H$118,-SUM($D206:G206,$C206)),0))</f>
        <v>0</v>
      </c>
      <c r="I206" s="309">
        <f ca="1">IF(I$1&gt;$C$124,I$118,MIN(MAX(I$118,-SUM($D206:H206,$C206)),0))</f>
        <v>0</v>
      </c>
      <c r="J206" s="309">
        <f ca="1">IF(J$1&gt;$C$124,J$118,MIN(MAX(J$118,-SUM($D206:I206,$C206)),0))</f>
        <v>0</v>
      </c>
      <c r="K206" s="309">
        <f ca="1">IF(K$1&gt;$C$124,K$118,MIN(MAX(K$118,-SUM($D206:J206,$C206)),0))</f>
        <v>0</v>
      </c>
      <c r="L206" s="309">
        <f ca="1">IF(L$1&gt;$C$124,L$118,MIN(MAX(L$118,-SUM($D206:K206,$C206)),0))</f>
        <v>0</v>
      </c>
      <c r="M206" s="309">
        <f ca="1">IF(M$1&gt;$C$124,M$118,MIN(MAX(M$118,-SUM($D206:L206,$C206)),0))</f>
        <v>0</v>
      </c>
      <c r="N206" s="309">
        <f ca="1">IF(N$1&gt;$C$124,N$118,MIN(MAX(N$118,-SUM($D206:M206,$C206)),0))</f>
        <v>0</v>
      </c>
      <c r="O206" s="309">
        <f ca="1">IF(O$1&gt;$C$124,O$118,MIN(MAX(O$118,-SUM($D206:N206,$C206)),0))</f>
        <v>0</v>
      </c>
      <c r="P206" s="309">
        <f ca="1">IF(P$1&gt;$C$124,P$118,MIN(MAX(P$118,-SUM($D206:O206,$C206)),0))</f>
        <v>0</v>
      </c>
      <c r="Q206" s="309">
        <f ca="1">IF(Q$1&gt;$C$124,Q$118,MIN(MAX(Q$118,-SUM($D206:P206,$C206)),0))</f>
        <v>0</v>
      </c>
      <c r="R206" s="309">
        <f ca="1">IF(R$1&gt;$C$124,R$118,MIN(MAX(R$118,-SUM($D206:Q206,$C206)),0))</f>
        <v>0</v>
      </c>
      <c r="S206" s="309">
        <f ca="1">IF(S$1&gt;$C$124,S$118,MIN(MAX(S$118,-SUM($D206:R206,$C206)),0))</f>
        <v>0</v>
      </c>
      <c r="T206" s="309">
        <f ca="1">IF(T$1&gt;$C$124,T$118,MIN(MAX(T$118,-SUM($D206:S206,$C206)),0))</f>
        <v>0</v>
      </c>
      <c r="U206" s="309">
        <f ca="1">IF(U$1&gt;$C$124,U$118,MIN(MAX(U$118,-SUM($D206:T206,$C206)),0))</f>
        <v>0</v>
      </c>
      <c r="V206" s="309">
        <f ca="1">IF(V$1&gt;$C$124,V$118,MIN(MAX(V$118,-SUM($D206:U206,$C206)),0))</f>
        <v>0</v>
      </c>
      <c r="W206" s="309">
        <f ca="1">IF(W$1&gt;$C$124,W$118,MIN(MAX(W$118,-SUM($D206:V206,$C206)),0))</f>
        <v>0</v>
      </c>
      <c r="X206" s="309">
        <f ca="1">IF(X$1&gt;$C$124,X$118,MIN(MAX(X$118,-SUM($D206:W206,$C206)),0))</f>
        <v>0</v>
      </c>
      <c r="Y206" s="309">
        <f ca="1">IF(Y$1&gt;$C$124,Y$118,MIN(MAX(Y$118,-SUM($D206:X206,$C206)),0))</f>
        <v>0</v>
      </c>
      <c r="Z206" s="309">
        <f ca="1">IF(Z$1&gt;$C$124,Z$118,MIN(MAX(Z$118,-SUM($D206:Y206,$C206)),0))</f>
        <v>0</v>
      </c>
      <c r="AA206" s="309">
        <f ca="1">IF(AA$1&gt;$C$124,AA$118,MIN(MAX(AA$118,-SUM($D206:Z206,$C206)),0))</f>
        <v>0</v>
      </c>
      <c r="AB206" s="309">
        <f ca="1">IF(AB$1&gt;$C$124,AB$118,MIN(MAX(AB$118,-SUM($D206:AA206,$C206)),0))</f>
        <v>0</v>
      </c>
      <c r="AC206" s="309">
        <f ca="1">IF(AC$1&gt;$C$124,AC$118,MIN(MAX(AC$118,-SUM($D206:AB206,$C206)),0))</f>
        <v>0</v>
      </c>
      <c r="AD206" s="309">
        <f ca="1">IF(AD$1&gt;$C$124,AD$118,MIN(MAX(AD$118,-SUM($D206:AC206,$C206)),0))</f>
        <v>0</v>
      </c>
      <c r="AE206" s="309">
        <f ca="1">IF(AE$1&gt;$C$124,AE$118,MIN(MAX(AE$118,-SUM($D206:AD206,$C206)),0))</f>
        <v>0</v>
      </c>
      <c r="AF206" s="309">
        <f ca="1">IF(AF$1&gt;$C$124,AF$118,MIN(MAX(AF$118,-SUM($D206:AE206,$C206)),0))</f>
        <v>0</v>
      </c>
      <c r="AG206" s="309">
        <f ca="1">IF(AG$1&gt;$C$124,AG$118,MIN(MAX(AG$118,-SUM($D206:AF206,$C206)),0))</f>
        <v>0</v>
      </c>
      <c r="AH206" s="309">
        <f ca="1">IF(AH$1&gt;$C$124,AH$118,MIN(MAX(AH$118,-SUM($D206:AG206,$C206)),0))</f>
        <v>0</v>
      </c>
      <c r="AI206" s="309">
        <f ca="1">IF(AI$1&gt;$C$124,AI$118,MIN(MAX(AI$118,-SUM($D206:AH206,$C206)),0))</f>
        <v>0</v>
      </c>
      <c r="AJ206" s="309">
        <f ca="1">IF(AJ$1&gt;$C$124,AJ$118,MIN(MAX(AJ$118,-SUM($D206:AI206,$C206)),0))</f>
        <v>0</v>
      </c>
      <c r="AK206" s="309">
        <f ca="1">IF(AK$1&gt;$C$124,AK$118,MIN(MAX(AK$118,-SUM($D206:AJ206,$C206)),0))</f>
        <v>0</v>
      </c>
      <c r="AL206" s="309">
        <f ca="1">IF(AL$1&gt;$C$124,AL$118,MIN(MAX(AL$118,-SUM($D206:AK206,$C206)),0))</f>
        <v>0</v>
      </c>
      <c r="AM206" s="309">
        <f ca="1">IF(AM$1&gt;$C$124,AM$118,MIN(MAX(AM$118,-SUM($D206:AL206,$C206)),0))</f>
        <v>0</v>
      </c>
      <c r="AN206" s="309">
        <f ca="1">IF(AN$1&gt;$C$124,AN$118,MIN(MAX(AN$118,-SUM($D206:AM206,$C206)),0))</f>
        <v>0</v>
      </c>
      <c r="AO206" s="309">
        <f ca="1">IF(AO$1&gt;$C$124,AO$118,MIN(MAX(AO$118,-SUM($D206:AN206,$C206)),0))</f>
        <v>0</v>
      </c>
      <c r="AP206" s="309">
        <f ca="1">IF(AP$1&gt;$C$124,AP$118,MIN(MAX(AP$118,-SUM($D206:AO206,$C206)),0))</f>
        <v>0</v>
      </c>
      <c r="AQ206" s="309">
        <f ca="1">IF(AQ$1&gt;$C$124,AQ$118,MIN(MAX(AQ$118,-SUM($D206:AP206,$C206)),0))</f>
        <v>0</v>
      </c>
      <c r="AR206" s="309">
        <f ca="1">IF(AR$1&gt;$C$124,AR$118,MIN(MAX(AR$118,-SUM($D206:AQ206,$C206)),0))</f>
        <v>0</v>
      </c>
      <c r="AS206" s="309">
        <f ca="1">IF(AS$1&gt;$C$124,AS$118,MIN(MAX(AS$118,-SUM($D206:AR206,$C206)),0))</f>
        <v>0</v>
      </c>
      <c r="AT206" s="309">
        <f ca="1">IF(AT$1&gt;$C$124,AT$118,MIN(MAX(AT$118,-SUM($D206:AS206,$C206)),0))</f>
        <v>0</v>
      </c>
      <c r="AU206" s="309">
        <f ca="1">IF(AU$1&gt;$C$124,AU$118,MIN(MAX(AU$118,-SUM($D206:AT206,$C206)),0))</f>
        <v>0</v>
      </c>
      <c r="AV206" s="309">
        <f ca="1">IF(AV$1&gt;$C$124,AV$118,MIN(MAX(AV$118,-SUM($D206:AU206,$C206)),0))</f>
        <v>-887.23508379999998</v>
      </c>
      <c r="AW206" s="309">
        <f ca="1">IF(AW$1&gt;$C$124,AW$118,MIN(MAX(AW$118,-SUM($D206:AV206,$C206)),0))</f>
        <v>-47.508769819999998</v>
      </c>
      <c r="AX206" s="309">
        <f ca="1">IF(AX$1&gt;$C$124,AX$118,MIN(MAX(AX$118,-SUM($D206:AW206,$C206)),0))</f>
        <v>-46.847717819999957</v>
      </c>
      <c r="AY206" s="309">
        <f ca="1">IF(AY$1&gt;$C$124,AY$118,MIN(MAX(AY$118,-SUM($D206:AX206,$C206)),0))</f>
        <v>-46.023457820000033</v>
      </c>
      <c r="AZ206" s="309">
        <f ca="1">IF(AZ$1&gt;$C$124,AZ$118,MIN(MAX(AZ$118,-SUM($D206:AY206,$C206)),0))</f>
        <v>-45.176454820000004</v>
      </c>
      <c r="BA206" s="309">
        <f ca="1">IF(BA$1&gt;$C$124,BA$118,MIN(MAX(BA$118,-SUM($D206:AZ206,$C206)),0))</f>
        <v>-44.260705819999998</v>
      </c>
      <c r="BB206" s="309">
        <f ca="1">IF(BB$1&gt;$C$124,BB$118,MIN(MAX(BB$118,-SUM($D206:BA206,$C206)),0))</f>
        <v>-43.623945819999989</v>
      </c>
      <c r="BC206" s="309">
        <f ca="1">IF(BC$1&gt;$C$124,BC$118,MIN(MAX(BC$118,-SUM($D206:BB206,$C206)),0))</f>
        <v>-40.761017819999978</v>
      </c>
      <c r="BD206" s="309">
        <f ca="1">IF(BD$1&gt;$C$124,BD$118,MIN(MAX(BD$118,-SUM($D206:BC206,$C206)),0))</f>
        <v>-36.285971820000043</v>
      </c>
      <c r="BE206" s="309">
        <f ca="1">IF(BE$1&gt;$C$124,BE$118,MIN(MAX(BE$118,-SUM($D206:BD206,$C206)),0))</f>
        <v>-30.541017819999979</v>
      </c>
      <c r="BF206" s="309">
        <f ca="1">IF(BF$1&gt;$C$124,BF$118,MIN(MAX(BF$118,-SUM($D206:BE206,$C206)),0))</f>
        <v>-27.678849819999996</v>
      </c>
      <c r="BG206" s="309">
        <f ca="1">IF(BG$1&gt;$C$124,BG$118,MIN(MAX(BG$118,-SUM($D206:BF206,$C206)),0))</f>
        <v>0</v>
      </c>
      <c r="BH206" s="309">
        <f ca="1">IF(BH$1&gt;$C$124,BH$118,MIN(MAX(BH$118,-SUM($D206:BG206,$C206)),0))</f>
        <v>0</v>
      </c>
      <c r="BI206" s="309">
        <f ca="1">IF(BI$1&gt;$C$124,BI$118,MIN(MAX(BI$118,-SUM($D206:BH206,$C206)),0))</f>
        <v>0</v>
      </c>
      <c r="BJ206" s="309">
        <f ca="1">IF(BJ$1&gt;$C$124,BJ$118,MIN(MAX(BJ$118,-SUM($D206:BI206,$C206)),0))</f>
        <v>0</v>
      </c>
      <c r="BK206" s="309">
        <f ca="1">IF(BK$1&gt;$C$124,BK$118,MIN(MAX(BK$118,-SUM($D206:BJ206,$C206)),0))</f>
        <v>0</v>
      </c>
      <c r="BL206" s="309">
        <f ca="1">IF(BL$1&gt;$C$124,BL$118,MIN(MAX(BL$118,-SUM($D206:BK206,$C206)),0))</f>
        <v>0</v>
      </c>
      <c r="BM206" s="309">
        <f ca="1">IF(BM$1&gt;$C$124,BM$118,MIN(MAX(BM$118,-SUM($D206:BL206,$C206)),0))</f>
        <v>0</v>
      </c>
      <c r="BN206" s="309">
        <f ca="1">IF(BN$1&gt;$C$124,BN$118,MIN(MAX(BN$118,-SUM($D206:BM206,$C206)),0))</f>
        <v>0</v>
      </c>
      <c r="BO206" s="309">
        <f ca="1">IF(BO$1&gt;$C$124,BO$118,MIN(MAX(BO$118,-SUM($D206:BN206,$C206)),0))</f>
        <v>0</v>
      </c>
      <c r="BP206" s="309">
        <f ca="1">IF(BP$1&gt;$C$124,BP$118,MIN(MAX(BP$118,-SUM($D206:BO206,$C206)),0))</f>
        <v>0</v>
      </c>
      <c r="BQ206" s="309">
        <f ca="1">IF(BQ$1&gt;$C$124,BQ$118,MIN(MAX(BQ$118,-SUM($D206:BP206,$C206)),0))</f>
        <v>0</v>
      </c>
      <c r="BR206" s="309">
        <f ca="1">IF(BR$1&gt;$C$124,BR$118,MIN(MAX(BR$118,-SUM($D206:BQ206,$C206)),0))</f>
        <v>0</v>
      </c>
      <c r="BS206" s="309">
        <f ca="1">IF(BS$1&gt;$C$124,BS$118,MIN(MAX(BS$118,-SUM($D206:BR206,$C206)),0))</f>
        <v>0</v>
      </c>
      <c r="BT206" s="309">
        <f ca="1">IF(BT$1&gt;$C$124,BT$118,MIN(MAX(BT$118,-SUM($D206:BS206,$C206)),0))</f>
        <v>0</v>
      </c>
      <c r="BU206" s="309">
        <f ca="1">IF(BU$1&gt;$C$124,BU$118,MIN(MAX(BU$118,-SUM($D206:BT206,$C206)),0))</f>
        <v>0</v>
      </c>
      <c r="BV206" s="309">
        <f ca="1">IF(BV$1&gt;$C$124,BV$118,MIN(MAX(BV$118,-SUM($D206:BU206,$C206)),0))</f>
        <v>0</v>
      </c>
      <c r="BW206" s="309">
        <f ca="1">IF(BW$1&gt;$C$124,BW$118,MIN(MAX(BW$118,-SUM($D206:BV206,$C206)),0))</f>
        <v>0</v>
      </c>
      <c r="BX206" s="309">
        <f ca="1">IF(BX$1&gt;$C$124,BX$118,MIN(MAX(BX$118,-SUM($D206:BW206,$C206)),0))</f>
        <v>0</v>
      </c>
      <c r="BY206" s="309">
        <f ca="1">IF(BY$1&gt;$C$124,BY$118,MIN(MAX(BY$118,-SUM($D206:BX206,$C206)),0))</f>
        <v>0</v>
      </c>
      <c r="BZ206" s="309">
        <f ca="1">IF(BZ$1&gt;$C$124,BZ$118,MIN(MAX(BZ$118,-SUM($D206:BY206,$C206)),0))</f>
        <v>0</v>
      </c>
      <c r="CA206" s="309">
        <f ca="1">IF(CA$1&gt;$C$124,CA$118,MIN(MAX(CA$118,-SUM($D206:BZ206,$C206)),0))</f>
        <v>0</v>
      </c>
      <c r="CB206" s="309">
        <f ca="1">IF(CB$1&gt;$C$124,CB$118,MIN(MAX(CB$118,-SUM($D206:CA206,$C206)),0))</f>
        <v>0</v>
      </c>
      <c r="CC206" s="309">
        <f ca="1">IF(CC$1&gt;$C$124,CC$118,MIN(MAX(CC$118,-SUM($D206:CB206,$C206)),0))</f>
        <v>0</v>
      </c>
      <c r="CD206" s="309">
        <f ca="1">IF(CD$1&gt;$C$124,CD$118,MIN(MAX(CD$118,-SUM($D206:CC206,$C206)),0))</f>
        <v>0</v>
      </c>
      <c r="CE206" s="309">
        <f ca="1">IF(CE$1&gt;$C$124,CE$118,MIN(MAX(CE$118,-SUM($D206:CD206,$C206)),0))</f>
        <v>0</v>
      </c>
      <c r="CF206" s="309">
        <f ca="1">IF(CF$1&gt;$C$124,CF$118,MIN(MAX(CF$118,-SUM($D206:CE206,$C206)),0))</f>
        <v>0</v>
      </c>
      <c r="CG206" s="309">
        <f ca="1">IF(CG$1&gt;$C$124,CG$118,MIN(MAX(CG$118,-SUM($D206:CF206,$C206)),0))</f>
        <v>0</v>
      </c>
      <c r="CH206" s="309">
        <f ca="1">IF(CH$1&gt;$C$124,CH$118,MIN(MAX(CH$118,-SUM($D206:CG206,$C206)),0))</f>
        <v>0</v>
      </c>
      <c r="CI206" s="309">
        <f ca="1">IF(CI$1&gt;$C$124,CI$118,MIN(MAX(CI$118,-SUM($D206:CH206,$C206)),0))</f>
        <v>0</v>
      </c>
      <c r="CJ206" s="309">
        <f ca="1">IF(CJ$1&gt;$C$124,CJ$118,MIN(MAX(CJ$118,-SUM($D206:CI206,$C206)),0))</f>
        <v>0</v>
      </c>
      <c r="CK206" s="309">
        <f ca="1">IF(CK$1&gt;$C$124,CK$118,MIN(MAX(CK$118,-SUM($D206:CJ206,$C206)),0))</f>
        <v>0</v>
      </c>
      <c r="CL206" s="309">
        <f ca="1">IF(CL$1&gt;$C$124,CL$118,MIN(MAX(CL$118,-SUM($D206:CK206,$C206)),0))</f>
        <v>0</v>
      </c>
      <c r="CM206" s="309">
        <f ca="1">IF(CM$1&gt;$C$124,CM$118,MIN(MAX(CM$118,-SUM($D206:CL206,$C206)),0))</f>
        <v>0</v>
      </c>
      <c r="CN206" s="309">
        <f ca="1">IF(CN$1&gt;$C$124,CN$118,MIN(MAX(CN$118,-SUM($D206:CM206,$C206)),0))</f>
        <v>0</v>
      </c>
      <c r="CO206" s="309">
        <f ca="1">IF(CO$1&gt;$C$124,CO$118,MIN(MAX(CO$118,-SUM($D206:CN206,$C206)),0))</f>
        <v>-887.23508379999998</v>
      </c>
    </row>
    <row r="207" spans="1:93" hidden="1" outlineLevel="1">
      <c r="B207">
        <v>10</v>
      </c>
      <c r="C207" s="61" cm="1">
        <f t="array" aca="1" ref="C207" ca="1">$C$121-INDEX($D$112:$CO$112,1,$B207-1)</f>
        <v>1316.0383400000001</v>
      </c>
      <c r="D207" s="337">
        <v>0</v>
      </c>
      <c r="E207" s="309">
        <f ca="1">IF(E$1&gt;$C$124,E$118,MIN(MAX(E$118,-SUM($D207:D207,$C207)),0))</f>
        <v>0</v>
      </c>
      <c r="F207" s="309">
        <f ca="1">IF(F$1&gt;$C$124,F$118,MIN(MAX(F$118,-SUM($D207:E207,$C207)),0))</f>
        <v>0</v>
      </c>
      <c r="G207" s="309">
        <f ca="1">IF(G$1&gt;$C$124,G$118,MIN(MAX(G$118,-SUM($D207:F207,$C207)),0))</f>
        <v>0</v>
      </c>
      <c r="H207" s="309">
        <f ca="1">IF(H$1&gt;$C$124,H$118,MIN(MAX(H$118,-SUM($D207:G207,$C207)),0))</f>
        <v>0</v>
      </c>
      <c r="I207" s="309">
        <f ca="1">IF(I$1&gt;$C$124,I$118,MIN(MAX(I$118,-SUM($D207:H207,$C207)),0))</f>
        <v>0</v>
      </c>
      <c r="J207" s="309">
        <f ca="1">IF(J$1&gt;$C$124,J$118,MIN(MAX(J$118,-SUM($D207:I207,$C207)),0))</f>
        <v>0</v>
      </c>
      <c r="K207" s="309">
        <f ca="1">IF(K$1&gt;$C$124,K$118,MIN(MAX(K$118,-SUM($D207:J207,$C207)),0))</f>
        <v>0</v>
      </c>
      <c r="L207" s="309">
        <f ca="1">IF(L$1&gt;$C$124,L$118,MIN(MAX(L$118,-SUM($D207:K207,$C207)),0))</f>
        <v>0</v>
      </c>
      <c r="M207" s="309">
        <f ca="1">IF(M$1&gt;$C$124,M$118,MIN(MAX(M$118,-SUM($D207:L207,$C207)),0))</f>
        <v>0</v>
      </c>
      <c r="N207" s="309">
        <f ca="1">IF(N$1&gt;$C$124,N$118,MIN(MAX(N$118,-SUM($D207:M207,$C207)),0))</f>
        <v>0</v>
      </c>
      <c r="O207" s="309">
        <f ca="1">IF(O$1&gt;$C$124,O$118,MIN(MAX(O$118,-SUM($D207:N207,$C207)),0))</f>
        <v>0</v>
      </c>
      <c r="P207" s="309">
        <f ca="1">IF(P$1&gt;$C$124,P$118,MIN(MAX(P$118,-SUM($D207:O207,$C207)),0))</f>
        <v>0</v>
      </c>
      <c r="Q207" s="309">
        <f ca="1">IF(Q$1&gt;$C$124,Q$118,MIN(MAX(Q$118,-SUM($D207:P207,$C207)),0))</f>
        <v>0</v>
      </c>
      <c r="R207" s="309">
        <f ca="1">IF(R$1&gt;$C$124,R$118,MIN(MAX(R$118,-SUM($D207:Q207,$C207)),0))</f>
        <v>0</v>
      </c>
      <c r="S207" s="309">
        <f ca="1">IF(S$1&gt;$C$124,S$118,MIN(MAX(S$118,-SUM($D207:R207,$C207)),0))</f>
        <v>0</v>
      </c>
      <c r="T207" s="309">
        <f ca="1">IF(T$1&gt;$C$124,T$118,MIN(MAX(T$118,-SUM($D207:S207,$C207)),0))</f>
        <v>0</v>
      </c>
      <c r="U207" s="309">
        <f ca="1">IF(U$1&gt;$C$124,U$118,MIN(MAX(U$118,-SUM($D207:T207,$C207)),0))</f>
        <v>0</v>
      </c>
      <c r="V207" s="309">
        <f ca="1">IF(V$1&gt;$C$124,V$118,MIN(MAX(V$118,-SUM($D207:U207,$C207)),0))</f>
        <v>0</v>
      </c>
      <c r="W207" s="309">
        <f ca="1">IF(W$1&gt;$C$124,W$118,MIN(MAX(W$118,-SUM($D207:V207,$C207)),0))</f>
        <v>0</v>
      </c>
      <c r="X207" s="309">
        <f ca="1">IF(X$1&gt;$C$124,X$118,MIN(MAX(X$118,-SUM($D207:W207,$C207)),0))</f>
        <v>0</v>
      </c>
      <c r="Y207" s="309">
        <f ca="1">IF(Y$1&gt;$C$124,Y$118,MIN(MAX(Y$118,-SUM($D207:X207,$C207)),0))</f>
        <v>0</v>
      </c>
      <c r="Z207" s="309">
        <f ca="1">IF(Z$1&gt;$C$124,Z$118,MIN(MAX(Z$118,-SUM($D207:Y207,$C207)),0))</f>
        <v>0</v>
      </c>
      <c r="AA207" s="309">
        <f ca="1">IF(AA$1&gt;$C$124,AA$118,MIN(MAX(AA$118,-SUM($D207:Z207,$C207)),0))</f>
        <v>0</v>
      </c>
      <c r="AB207" s="309">
        <f ca="1">IF(AB$1&gt;$C$124,AB$118,MIN(MAX(AB$118,-SUM($D207:AA207,$C207)),0))</f>
        <v>0</v>
      </c>
      <c r="AC207" s="309">
        <f ca="1">IF(AC$1&gt;$C$124,AC$118,MIN(MAX(AC$118,-SUM($D207:AB207,$C207)),0))</f>
        <v>0</v>
      </c>
      <c r="AD207" s="309">
        <f ca="1">IF(AD$1&gt;$C$124,AD$118,MIN(MAX(AD$118,-SUM($D207:AC207,$C207)),0))</f>
        <v>0</v>
      </c>
      <c r="AE207" s="309">
        <f ca="1">IF(AE$1&gt;$C$124,AE$118,MIN(MAX(AE$118,-SUM($D207:AD207,$C207)),0))</f>
        <v>0</v>
      </c>
      <c r="AF207" s="309">
        <f ca="1">IF(AF$1&gt;$C$124,AF$118,MIN(MAX(AF$118,-SUM($D207:AE207,$C207)),0))</f>
        <v>0</v>
      </c>
      <c r="AG207" s="309">
        <f ca="1">IF(AG$1&gt;$C$124,AG$118,MIN(MAX(AG$118,-SUM($D207:AF207,$C207)),0))</f>
        <v>0</v>
      </c>
      <c r="AH207" s="309">
        <f ca="1">IF(AH$1&gt;$C$124,AH$118,MIN(MAX(AH$118,-SUM($D207:AG207,$C207)),0))</f>
        <v>0</v>
      </c>
      <c r="AI207" s="309">
        <f ca="1">IF(AI$1&gt;$C$124,AI$118,MIN(MAX(AI$118,-SUM($D207:AH207,$C207)),0))</f>
        <v>0</v>
      </c>
      <c r="AJ207" s="309">
        <f ca="1">IF(AJ$1&gt;$C$124,AJ$118,MIN(MAX(AJ$118,-SUM($D207:AI207,$C207)),0))</f>
        <v>0</v>
      </c>
      <c r="AK207" s="309">
        <f ca="1">IF(AK$1&gt;$C$124,AK$118,MIN(MAX(AK$118,-SUM($D207:AJ207,$C207)),0))</f>
        <v>0</v>
      </c>
      <c r="AL207" s="309">
        <f ca="1">IF(AL$1&gt;$C$124,AL$118,MIN(MAX(AL$118,-SUM($D207:AK207,$C207)),0))</f>
        <v>0</v>
      </c>
      <c r="AM207" s="309">
        <f ca="1">IF(AM$1&gt;$C$124,AM$118,MIN(MAX(AM$118,-SUM($D207:AL207,$C207)),0))</f>
        <v>0</v>
      </c>
      <c r="AN207" s="309">
        <f ca="1">IF(AN$1&gt;$C$124,AN$118,MIN(MAX(AN$118,-SUM($D207:AM207,$C207)),0))</f>
        <v>0</v>
      </c>
      <c r="AO207" s="309">
        <f ca="1">IF(AO$1&gt;$C$124,AO$118,MIN(MAX(AO$118,-SUM($D207:AN207,$C207)),0))</f>
        <v>0</v>
      </c>
      <c r="AP207" s="309">
        <f ca="1">IF(AP$1&gt;$C$124,AP$118,MIN(MAX(AP$118,-SUM($D207:AO207,$C207)),0))</f>
        <v>0</v>
      </c>
      <c r="AQ207" s="309">
        <f ca="1">IF(AQ$1&gt;$C$124,AQ$118,MIN(MAX(AQ$118,-SUM($D207:AP207,$C207)),0))</f>
        <v>0</v>
      </c>
      <c r="AR207" s="309">
        <f ca="1">IF(AR$1&gt;$C$124,AR$118,MIN(MAX(AR$118,-SUM($D207:AQ207,$C207)),0))</f>
        <v>0</v>
      </c>
      <c r="AS207" s="309">
        <f ca="1">IF(AS$1&gt;$C$124,AS$118,MIN(MAX(AS$118,-SUM($D207:AR207,$C207)),0))</f>
        <v>0</v>
      </c>
      <c r="AT207" s="309">
        <f ca="1">IF(AT$1&gt;$C$124,AT$118,MIN(MAX(AT$118,-SUM($D207:AS207,$C207)),0))</f>
        <v>0</v>
      </c>
      <c r="AU207" s="309">
        <f ca="1">IF(AU$1&gt;$C$124,AU$118,MIN(MAX(AU$118,-SUM($D207:AT207,$C207)),0))</f>
        <v>0</v>
      </c>
      <c r="AV207" s="309">
        <f ca="1">IF(AV$1&gt;$C$124,AV$118,MIN(MAX(AV$118,-SUM($D207:AU207,$C207)),0))</f>
        <v>-887.23508379999998</v>
      </c>
      <c r="AW207" s="309">
        <f ca="1">IF(AW$1&gt;$C$124,AW$118,MIN(MAX(AW$118,-SUM($D207:AV207,$C207)),0))</f>
        <v>-47.508769819999998</v>
      </c>
      <c r="AX207" s="309">
        <f ca="1">IF(AX$1&gt;$C$124,AX$118,MIN(MAX(AX$118,-SUM($D207:AW207,$C207)),0))</f>
        <v>-46.847717819999957</v>
      </c>
      <c r="AY207" s="309">
        <f ca="1">IF(AY$1&gt;$C$124,AY$118,MIN(MAX(AY$118,-SUM($D207:AX207,$C207)),0))</f>
        <v>-46.023457820000033</v>
      </c>
      <c r="AZ207" s="309">
        <f ca="1">IF(AZ$1&gt;$C$124,AZ$118,MIN(MAX(AZ$118,-SUM($D207:AY207,$C207)),0))</f>
        <v>-45.176454820000004</v>
      </c>
      <c r="BA207" s="309">
        <f ca="1">IF(BA$1&gt;$C$124,BA$118,MIN(MAX(BA$118,-SUM($D207:AZ207,$C207)),0))</f>
        <v>-44.260705819999998</v>
      </c>
      <c r="BB207" s="309">
        <f ca="1">IF(BB$1&gt;$C$124,BB$118,MIN(MAX(BB$118,-SUM($D207:BA207,$C207)),0))</f>
        <v>-43.623945819999989</v>
      </c>
      <c r="BC207" s="309">
        <f ca="1">IF(BC$1&gt;$C$124,BC$118,MIN(MAX(BC$118,-SUM($D207:BB207,$C207)),0))</f>
        <v>-40.761017819999978</v>
      </c>
      <c r="BD207" s="309">
        <f ca="1">IF(BD$1&gt;$C$124,BD$118,MIN(MAX(BD$118,-SUM($D207:BC207,$C207)),0))</f>
        <v>-36.285971820000043</v>
      </c>
      <c r="BE207" s="309">
        <f ca="1">IF(BE$1&gt;$C$124,BE$118,MIN(MAX(BE$118,-SUM($D207:BD207,$C207)),0))</f>
        <v>-30.541017819999979</v>
      </c>
      <c r="BF207" s="309">
        <f ca="1">IF(BF$1&gt;$C$124,BF$118,MIN(MAX(BF$118,-SUM($D207:BE207,$C207)),0))</f>
        <v>-27.678849819999996</v>
      </c>
      <c r="BG207" s="309">
        <f ca="1">IF(BG$1&gt;$C$124,BG$118,MIN(MAX(BG$118,-SUM($D207:BF207,$C207)),0))</f>
        <v>0</v>
      </c>
      <c r="BH207" s="309">
        <f ca="1">IF(BH$1&gt;$C$124,BH$118,MIN(MAX(BH$118,-SUM($D207:BG207,$C207)),0))</f>
        <v>0</v>
      </c>
      <c r="BI207" s="309">
        <f ca="1">IF(BI$1&gt;$C$124,BI$118,MIN(MAX(BI$118,-SUM($D207:BH207,$C207)),0))</f>
        <v>0</v>
      </c>
      <c r="BJ207" s="309">
        <f ca="1">IF(BJ$1&gt;$C$124,BJ$118,MIN(MAX(BJ$118,-SUM($D207:BI207,$C207)),0))</f>
        <v>0</v>
      </c>
      <c r="BK207" s="309">
        <f ca="1">IF(BK$1&gt;$C$124,BK$118,MIN(MAX(BK$118,-SUM($D207:BJ207,$C207)),0))</f>
        <v>0</v>
      </c>
      <c r="BL207" s="309">
        <f ca="1">IF(BL$1&gt;$C$124,BL$118,MIN(MAX(BL$118,-SUM($D207:BK207,$C207)),0))</f>
        <v>0</v>
      </c>
      <c r="BM207" s="309">
        <f ca="1">IF(BM$1&gt;$C$124,BM$118,MIN(MAX(BM$118,-SUM($D207:BL207,$C207)),0))</f>
        <v>0</v>
      </c>
      <c r="BN207" s="309">
        <f ca="1">IF(BN$1&gt;$C$124,BN$118,MIN(MAX(BN$118,-SUM($D207:BM207,$C207)),0))</f>
        <v>0</v>
      </c>
      <c r="BO207" s="309">
        <f ca="1">IF(BO$1&gt;$C$124,BO$118,MIN(MAX(BO$118,-SUM($D207:BN207,$C207)),0))</f>
        <v>0</v>
      </c>
      <c r="BP207" s="309">
        <f ca="1">IF(BP$1&gt;$C$124,BP$118,MIN(MAX(BP$118,-SUM($D207:BO207,$C207)),0))</f>
        <v>0</v>
      </c>
      <c r="BQ207" s="309">
        <f ca="1">IF(BQ$1&gt;$C$124,BQ$118,MIN(MAX(BQ$118,-SUM($D207:BP207,$C207)),0))</f>
        <v>0</v>
      </c>
      <c r="BR207" s="309">
        <f ca="1">IF(BR$1&gt;$C$124,BR$118,MIN(MAX(BR$118,-SUM($D207:BQ207,$C207)),0))</f>
        <v>0</v>
      </c>
      <c r="BS207" s="309">
        <f ca="1">IF(BS$1&gt;$C$124,BS$118,MIN(MAX(BS$118,-SUM($D207:BR207,$C207)),0))</f>
        <v>0</v>
      </c>
      <c r="BT207" s="309">
        <f ca="1">IF(BT$1&gt;$C$124,BT$118,MIN(MAX(BT$118,-SUM($D207:BS207,$C207)),0))</f>
        <v>0</v>
      </c>
      <c r="BU207" s="309">
        <f ca="1">IF(BU$1&gt;$C$124,BU$118,MIN(MAX(BU$118,-SUM($D207:BT207,$C207)),0))</f>
        <v>0</v>
      </c>
      <c r="BV207" s="309">
        <f ca="1">IF(BV$1&gt;$C$124,BV$118,MIN(MAX(BV$118,-SUM($D207:BU207,$C207)),0))</f>
        <v>0</v>
      </c>
      <c r="BW207" s="309">
        <f ca="1">IF(BW$1&gt;$C$124,BW$118,MIN(MAX(BW$118,-SUM($D207:BV207,$C207)),0))</f>
        <v>0</v>
      </c>
      <c r="BX207" s="309">
        <f ca="1">IF(BX$1&gt;$C$124,BX$118,MIN(MAX(BX$118,-SUM($D207:BW207,$C207)),0))</f>
        <v>0</v>
      </c>
      <c r="BY207" s="309">
        <f ca="1">IF(BY$1&gt;$C$124,BY$118,MIN(MAX(BY$118,-SUM($D207:BX207,$C207)),0))</f>
        <v>0</v>
      </c>
      <c r="BZ207" s="309">
        <f ca="1">IF(BZ$1&gt;$C$124,BZ$118,MIN(MAX(BZ$118,-SUM($D207:BY207,$C207)),0))</f>
        <v>0</v>
      </c>
      <c r="CA207" s="309">
        <f ca="1">IF(CA$1&gt;$C$124,CA$118,MIN(MAX(CA$118,-SUM($D207:BZ207,$C207)),0))</f>
        <v>0</v>
      </c>
      <c r="CB207" s="309">
        <f ca="1">IF(CB$1&gt;$C$124,CB$118,MIN(MAX(CB$118,-SUM($D207:CA207,$C207)),0))</f>
        <v>0</v>
      </c>
      <c r="CC207" s="309">
        <f ca="1">IF(CC$1&gt;$C$124,CC$118,MIN(MAX(CC$118,-SUM($D207:CB207,$C207)),0))</f>
        <v>0</v>
      </c>
      <c r="CD207" s="309">
        <f ca="1">IF(CD$1&gt;$C$124,CD$118,MIN(MAX(CD$118,-SUM($D207:CC207,$C207)),0))</f>
        <v>0</v>
      </c>
      <c r="CE207" s="309">
        <f ca="1">IF(CE$1&gt;$C$124,CE$118,MIN(MAX(CE$118,-SUM($D207:CD207,$C207)),0))</f>
        <v>0</v>
      </c>
      <c r="CF207" s="309">
        <f ca="1">IF(CF$1&gt;$C$124,CF$118,MIN(MAX(CF$118,-SUM($D207:CE207,$C207)),0))</f>
        <v>0</v>
      </c>
      <c r="CG207" s="309">
        <f ca="1">IF(CG$1&gt;$C$124,CG$118,MIN(MAX(CG$118,-SUM($D207:CF207,$C207)),0))</f>
        <v>0</v>
      </c>
      <c r="CH207" s="309">
        <f ca="1">IF(CH$1&gt;$C$124,CH$118,MIN(MAX(CH$118,-SUM($D207:CG207,$C207)),0))</f>
        <v>0</v>
      </c>
      <c r="CI207" s="309">
        <f ca="1">IF(CI$1&gt;$C$124,CI$118,MIN(MAX(CI$118,-SUM($D207:CH207,$C207)),0))</f>
        <v>0</v>
      </c>
      <c r="CJ207" s="309">
        <f ca="1">IF(CJ$1&gt;$C$124,CJ$118,MIN(MAX(CJ$118,-SUM($D207:CI207,$C207)),0))</f>
        <v>0</v>
      </c>
      <c r="CK207" s="309">
        <f ca="1">IF(CK$1&gt;$C$124,CK$118,MIN(MAX(CK$118,-SUM($D207:CJ207,$C207)),0))</f>
        <v>0</v>
      </c>
      <c r="CL207" s="309">
        <f ca="1">IF(CL$1&gt;$C$124,CL$118,MIN(MAX(CL$118,-SUM($D207:CK207,$C207)),0))</f>
        <v>0</v>
      </c>
      <c r="CM207" s="309">
        <f ca="1">IF(CM$1&gt;$C$124,CM$118,MIN(MAX(CM$118,-SUM($D207:CL207,$C207)),0))</f>
        <v>0</v>
      </c>
      <c r="CN207" s="309">
        <f ca="1">IF(CN$1&gt;$C$124,CN$118,MIN(MAX(CN$118,-SUM($D207:CM207,$C207)),0))</f>
        <v>0</v>
      </c>
      <c r="CO207" s="309">
        <f ca="1">IF(CO$1&gt;$C$124,CO$118,MIN(MAX(CO$118,-SUM($D207:CN207,$C207)),0))</f>
        <v>-887.23508379999998</v>
      </c>
    </row>
    <row r="208" spans="1:93" hidden="1" outlineLevel="1">
      <c r="B208">
        <v>11</v>
      </c>
      <c r="C208" s="61" cm="1">
        <f t="array" aca="1" ref="C208" ca="1">$C$121-INDEX($D$112:$CO$112,1,$B208-1)</f>
        <v>1295.9429929999999</v>
      </c>
      <c r="D208" s="337">
        <v>0</v>
      </c>
      <c r="E208" s="309">
        <f ca="1">IF(E$1&gt;$C$124,E$118,MIN(MAX(E$118,-SUM($D208:D208,$C208)),0))</f>
        <v>0</v>
      </c>
      <c r="F208" s="309">
        <f ca="1">IF(F$1&gt;$C$124,F$118,MIN(MAX(F$118,-SUM($D208:E208,$C208)),0))</f>
        <v>0</v>
      </c>
      <c r="G208" s="309">
        <f ca="1">IF(G$1&gt;$C$124,G$118,MIN(MAX(G$118,-SUM($D208:F208,$C208)),0))</f>
        <v>0</v>
      </c>
      <c r="H208" s="309">
        <f ca="1">IF(H$1&gt;$C$124,H$118,MIN(MAX(H$118,-SUM($D208:G208,$C208)),0))</f>
        <v>0</v>
      </c>
      <c r="I208" s="309">
        <f ca="1">IF(I$1&gt;$C$124,I$118,MIN(MAX(I$118,-SUM($D208:H208,$C208)),0))</f>
        <v>0</v>
      </c>
      <c r="J208" s="309">
        <f ca="1">IF(J$1&gt;$C$124,J$118,MIN(MAX(J$118,-SUM($D208:I208,$C208)),0))</f>
        <v>0</v>
      </c>
      <c r="K208" s="309">
        <f ca="1">IF(K$1&gt;$C$124,K$118,MIN(MAX(K$118,-SUM($D208:J208,$C208)),0))</f>
        <v>0</v>
      </c>
      <c r="L208" s="309">
        <f ca="1">IF(L$1&gt;$C$124,L$118,MIN(MAX(L$118,-SUM($D208:K208,$C208)),0))</f>
        <v>0</v>
      </c>
      <c r="M208" s="309">
        <f ca="1">IF(M$1&gt;$C$124,M$118,MIN(MAX(M$118,-SUM($D208:L208,$C208)),0))</f>
        <v>0</v>
      </c>
      <c r="N208" s="309">
        <f ca="1">IF(N$1&gt;$C$124,N$118,MIN(MAX(N$118,-SUM($D208:M208,$C208)),0))</f>
        <v>0</v>
      </c>
      <c r="O208" s="309">
        <f ca="1">IF(O$1&gt;$C$124,O$118,MIN(MAX(O$118,-SUM($D208:N208,$C208)),0))</f>
        <v>0</v>
      </c>
      <c r="P208" s="309">
        <f ca="1">IF(P$1&gt;$C$124,P$118,MIN(MAX(P$118,-SUM($D208:O208,$C208)),0))</f>
        <v>0</v>
      </c>
      <c r="Q208" s="309">
        <f ca="1">IF(Q$1&gt;$C$124,Q$118,MIN(MAX(Q$118,-SUM($D208:P208,$C208)),0))</f>
        <v>0</v>
      </c>
      <c r="R208" s="309">
        <f ca="1">IF(R$1&gt;$C$124,R$118,MIN(MAX(R$118,-SUM($D208:Q208,$C208)),0))</f>
        <v>0</v>
      </c>
      <c r="S208" s="309">
        <f ca="1">IF(S$1&gt;$C$124,S$118,MIN(MAX(S$118,-SUM($D208:R208,$C208)),0))</f>
        <v>0</v>
      </c>
      <c r="T208" s="309">
        <f ca="1">IF(T$1&gt;$C$124,T$118,MIN(MAX(T$118,-SUM($D208:S208,$C208)),0))</f>
        <v>0</v>
      </c>
      <c r="U208" s="309">
        <f ca="1">IF(U$1&gt;$C$124,U$118,MIN(MAX(U$118,-SUM($D208:T208,$C208)),0))</f>
        <v>0</v>
      </c>
      <c r="V208" s="309">
        <f ca="1">IF(V$1&gt;$C$124,V$118,MIN(MAX(V$118,-SUM($D208:U208,$C208)),0))</f>
        <v>0</v>
      </c>
      <c r="W208" s="309">
        <f ca="1">IF(W$1&gt;$C$124,W$118,MIN(MAX(W$118,-SUM($D208:V208,$C208)),0))</f>
        <v>0</v>
      </c>
      <c r="X208" s="309">
        <f ca="1">IF(X$1&gt;$C$124,X$118,MIN(MAX(X$118,-SUM($D208:W208,$C208)),0))</f>
        <v>0</v>
      </c>
      <c r="Y208" s="309">
        <f ca="1">IF(Y$1&gt;$C$124,Y$118,MIN(MAX(Y$118,-SUM($D208:X208,$C208)),0))</f>
        <v>0</v>
      </c>
      <c r="Z208" s="309">
        <f ca="1">IF(Z$1&gt;$C$124,Z$118,MIN(MAX(Z$118,-SUM($D208:Y208,$C208)),0))</f>
        <v>0</v>
      </c>
      <c r="AA208" s="309">
        <f ca="1">IF(AA$1&gt;$C$124,AA$118,MIN(MAX(AA$118,-SUM($D208:Z208,$C208)),0))</f>
        <v>0</v>
      </c>
      <c r="AB208" s="309">
        <f ca="1">IF(AB$1&gt;$C$124,AB$118,MIN(MAX(AB$118,-SUM($D208:AA208,$C208)),0))</f>
        <v>0</v>
      </c>
      <c r="AC208" s="309">
        <f ca="1">IF(AC$1&gt;$C$124,AC$118,MIN(MAX(AC$118,-SUM($D208:AB208,$C208)),0))</f>
        <v>0</v>
      </c>
      <c r="AD208" s="309">
        <f ca="1">IF(AD$1&gt;$C$124,AD$118,MIN(MAX(AD$118,-SUM($D208:AC208,$C208)),0))</f>
        <v>0</v>
      </c>
      <c r="AE208" s="309">
        <f ca="1">IF(AE$1&gt;$C$124,AE$118,MIN(MAX(AE$118,-SUM($D208:AD208,$C208)),0))</f>
        <v>0</v>
      </c>
      <c r="AF208" s="309">
        <f ca="1">IF(AF$1&gt;$C$124,AF$118,MIN(MAX(AF$118,-SUM($D208:AE208,$C208)),0))</f>
        <v>0</v>
      </c>
      <c r="AG208" s="309">
        <f ca="1">IF(AG$1&gt;$C$124,AG$118,MIN(MAX(AG$118,-SUM($D208:AF208,$C208)),0))</f>
        <v>0</v>
      </c>
      <c r="AH208" s="309">
        <f ca="1">IF(AH$1&gt;$C$124,AH$118,MIN(MAX(AH$118,-SUM($D208:AG208,$C208)),0))</f>
        <v>0</v>
      </c>
      <c r="AI208" s="309">
        <f ca="1">IF(AI$1&gt;$C$124,AI$118,MIN(MAX(AI$118,-SUM($D208:AH208,$C208)),0))</f>
        <v>0</v>
      </c>
      <c r="AJ208" s="309">
        <f ca="1">IF(AJ$1&gt;$C$124,AJ$118,MIN(MAX(AJ$118,-SUM($D208:AI208,$C208)),0))</f>
        <v>0</v>
      </c>
      <c r="AK208" s="309">
        <f ca="1">IF(AK$1&gt;$C$124,AK$118,MIN(MAX(AK$118,-SUM($D208:AJ208,$C208)),0))</f>
        <v>0</v>
      </c>
      <c r="AL208" s="309">
        <f ca="1">IF(AL$1&gt;$C$124,AL$118,MIN(MAX(AL$118,-SUM($D208:AK208,$C208)),0))</f>
        <v>0</v>
      </c>
      <c r="AM208" s="309">
        <f ca="1">IF(AM$1&gt;$C$124,AM$118,MIN(MAX(AM$118,-SUM($D208:AL208,$C208)),0))</f>
        <v>0</v>
      </c>
      <c r="AN208" s="309">
        <f ca="1">IF(AN$1&gt;$C$124,AN$118,MIN(MAX(AN$118,-SUM($D208:AM208,$C208)),0))</f>
        <v>0</v>
      </c>
      <c r="AO208" s="309">
        <f ca="1">IF(AO$1&gt;$C$124,AO$118,MIN(MAX(AO$118,-SUM($D208:AN208,$C208)),0))</f>
        <v>0</v>
      </c>
      <c r="AP208" s="309">
        <f ca="1">IF(AP$1&gt;$C$124,AP$118,MIN(MAX(AP$118,-SUM($D208:AO208,$C208)),0))</f>
        <v>0</v>
      </c>
      <c r="AQ208" s="309">
        <f ca="1">IF(AQ$1&gt;$C$124,AQ$118,MIN(MAX(AQ$118,-SUM($D208:AP208,$C208)),0))</f>
        <v>0</v>
      </c>
      <c r="AR208" s="309">
        <f ca="1">IF(AR$1&gt;$C$124,AR$118,MIN(MAX(AR$118,-SUM($D208:AQ208,$C208)),0))</f>
        <v>0</v>
      </c>
      <c r="AS208" s="309">
        <f ca="1">IF(AS$1&gt;$C$124,AS$118,MIN(MAX(AS$118,-SUM($D208:AR208,$C208)),0))</f>
        <v>0</v>
      </c>
      <c r="AT208" s="309">
        <f ca="1">IF(AT$1&gt;$C$124,AT$118,MIN(MAX(AT$118,-SUM($D208:AS208,$C208)),0))</f>
        <v>0</v>
      </c>
      <c r="AU208" s="309">
        <f ca="1">IF(AU$1&gt;$C$124,AU$118,MIN(MAX(AU$118,-SUM($D208:AT208,$C208)),0))</f>
        <v>0</v>
      </c>
      <c r="AV208" s="309">
        <f ca="1">IF(AV$1&gt;$C$124,AV$118,MIN(MAX(AV$118,-SUM($D208:AU208,$C208)),0))</f>
        <v>-887.23508379999998</v>
      </c>
      <c r="AW208" s="309">
        <f ca="1">IF(AW$1&gt;$C$124,AW$118,MIN(MAX(AW$118,-SUM($D208:AV208,$C208)),0))</f>
        <v>-47.508769819999998</v>
      </c>
      <c r="AX208" s="309">
        <f ca="1">IF(AX$1&gt;$C$124,AX$118,MIN(MAX(AX$118,-SUM($D208:AW208,$C208)),0))</f>
        <v>-46.847717819999957</v>
      </c>
      <c r="AY208" s="309">
        <f ca="1">IF(AY$1&gt;$C$124,AY$118,MIN(MAX(AY$118,-SUM($D208:AX208,$C208)),0))</f>
        <v>-46.023457820000033</v>
      </c>
      <c r="AZ208" s="309">
        <f ca="1">IF(AZ$1&gt;$C$124,AZ$118,MIN(MAX(AZ$118,-SUM($D208:AY208,$C208)),0))</f>
        <v>-45.176454820000004</v>
      </c>
      <c r="BA208" s="309">
        <f ca="1">IF(BA$1&gt;$C$124,BA$118,MIN(MAX(BA$118,-SUM($D208:AZ208,$C208)),0))</f>
        <v>-44.260705819999998</v>
      </c>
      <c r="BB208" s="309">
        <f ca="1">IF(BB$1&gt;$C$124,BB$118,MIN(MAX(BB$118,-SUM($D208:BA208,$C208)),0))</f>
        <v>-43.623945819999989</v>
      </c>
      <c r="BC208" s="309">
        <f ca="1">IF(BC$1&gt;$C$124,BC$118,MIN(MAX(BC$118,-SUM($D208:BB208,$C208)),0))</f>
        <v>-40.761017819999978</v>
      </c>
      <c r="BD208" s="309">
        <f ca="1">IF(BD$1&gt;$C$124,BD$118,MIN(MAX(BD$118,-SUM($D208:BC208,$C208)),0))</f>
        <v>-36.285971820000043</v>
      </c>
      <c r="BE208" s="309">
        <f ca="1">IF(BE$1&gt;$C$124,BE$118,MIN(MAX(BE$118,-SUM($D208:BD208,$C208)),0))</f>
        <v>-30.541017819999979</v>
      </c>
      <c r="BF208" s="309">
        <f ca="1">IF(BF$1&gt;$C$124,BF$118,MIN(MAX(BF$118,-SUM($D208:BE208,$C208)),0))</f>
        <v>-27.678849819999868</v>
      </c>
      <c r="BG208" s="309">
        <f ca="1">IF(BG$1&gt;$C$124,BG$118,MIN(MAX(BG$118,-SUM($D208:BF208,$C208)),0))</f>
        <v>0</v>
      </c>
      <c r="BH208" s="309">
        <f ca="1">IF(BH$1&gt;$C$124,BH$118,MIN(MAX(BH$118,-SUM($D208:BG208,$C208)),0))</f>
        <v>0</v>
      </c>
      <c r="BI208" s="309">
        <f ca="1">IF(BI$1&gt;$C$124,BI$118,MIN(MAX(BI$118,-SUM($D208:BH208,$C208)),0))</f>
        <v>0</v>
      </c>
      <c r="BJ208" s="309">
        <f ca="1">IF(BJ$1&gt;$C$124,BJ$118,MIN(MAX(BJ$118,-SUM($D208:BI208,$C208)),0))</f>
        <v>0</v>
      </c>
      <c r="BK208" s="309">
        <f ca="1">IF(BK$1&gt;$C$124,BK$118,MIN(MAX(BK$118,-SUM($D208:BJ208,$C208)),0))</f>
        <v>0</v>
      </c>
      <c r="BL208" s="309">
        <f ca="1">IF(BL$1&gt;$C$124,BL$118,MIN(MAX(BL$118,-SUM($D208:BK208,$C208)),0))</f>
        <v>0</v>
      </c>
      <c r="BM208" s="309">
        <f ca="1">IF(BM$1&gt;$C$124,BM$118,MIN(MAX(BM$118,-SUM($D208:BL208,$C208)),0))</f>
        <v>0</v>
      </c>
      <c r="BN208" s="309">
        <f ca="1">IF(BN$1&gt;$C$124,BN$118,MIN(MAX(BN$118,-SUM($D208:BM208,$C208)),0))</f>
        <v>0</v>
      </c>
      <c r="BO208" s="309">
        <f ca="1">IF(BO$1&gt;$C$124,BO$118,MIN(MAX(BO$118,-SUM($D208:BN208,$C208)),0))</f>
        <v>0</v>
      </c>
      <c r="BP208" s="309">
        <f ca="1">IF(BP$1&gt;$C$124,BP$118,MIN(MAX(BP$118,-SUM($D208:BO208,$C208)),0))</f>
        <v>0</v>
      </c>
      <c r="BQ208" s="309">
        <f ca="1">IF(BQ$1&gt;$C$124,BQ$118,MIN(MAX(BQ$118,-SUM($D208:BP208,$C208)),0))</f>
        <v>0</v>
      </c>
      <c r="BR208" s="309">
        <f ca="1">IF(BR$1&gt;$C$124,BR$118,MIN(MAX(BR$118,-SUM($D208:BQ208,$C208)),0))</f>
        <v>0</v>
      </c>
      <c r="BS208" s="309">
        <f ca="1">IF(BS$1&gt;$C$124,BS$118,MIN(MAX(BS$118,-SUM($D208:BR208,$C208)),0))</f>
        <v>0</v>
      </c>
      <c r="BT208" s="309">
        <f ca="1">IF(BT$1&gt;$C$124,BT$118,MIN(MAX(BT$118,-SUM($D208:BS208,$C208)),0))</f>
        <v>0</v>
      </c>
      <c r="BU208" s="309">
        <f ca="1">IF(BU$1&gt;$C$124,BU$118,MIN(MAX(BU$118,-SUM($D208:BT208,$C208)),0))</f>
        <v>0</v>
      </c>
      <c r="BV208" s="309">
        <f ca="1">IF(BV$1&gt;$C$124,BV$118,MIN(MAX(BV$118,-SUM($D208:BU208,$C208)),0))</f>
        <v>0</v>
      </c>
      <c r="BW208" s="309">
        <f ca="1">IF(BW$1&gt;$C$124,BW$118,MIN(MAX(BW$118,-SUM($D208:BV208,$C208)),0))</f>
        <v>0</v>
      </c>
      <c r="BX208" s="309">
        <f ca="1">IF(BX$1&gt;$C$124,BX$118,MIN(MAX(BX$118,-SUM($D208:BW208,$C208)),0))</f>
        <v>0</v>
      </c>
      <c r="BY208" s="309">
        <f ca="1">IF(BY$1&gt;$C$124,BY$118,MIN(MAX(BY$118,-SUM($D208:BX208,$C208)),0))</f>
        <v>0</v>
      </c>
      <c r="BZ208" s="309">
        <f ca="1">IF(BZ$1&gt;$C$124,BZ$118,MIN(MAX(BZ$118,-SUM($D208:BY208,$C208)),0))</f>
        <v>0</v>
      </c>
      <c r="CA208" s="309">
        <f ca="1">IF(CA$1&gt;$C$124,CA$118,MIN(MAX(CA$118,-SUM($D208:BZ208,$C208)),0))</f>
        <v>0</v>
      </c>
      <c r="CB208" s="309">
        <f ca="1">IF(CB$1&gt;$C$124,CB$118,MIN(MAX(CB$118,-SUM($D208:CA208,$C208)),0))</f>
        <v>0</v>
      </c>
      <c r="CC208" s="309">
        <f ca="1">IF(CC$1&gt;$C$124,CC$118,MIN(MAX(CC$118,-SUM($D208:CB208,$C208)),0))</f>
        <v>0</v>
      </c>
      <c r="CD208" s="309">
        <f ca="1">IF(CD$1&gt;$C$124,CD$118,MIN(MAX(CD$118,-SUM($D208:CC208,$C208)),0))</f>
        <v>0</v>
      </c>
      <c r="CE208" s="309">
        <f ca="1">IF(CE$1&gt;$C$124,CE$118,MIN(MAX(CE$118,-SUM($D208:CD208,$C208)),0))</f>
        <v>0</v>
      </c>
      <c r="CF208" s="309">
        <f ca="1">IF(CF$1&gt;$C$124,CF$118,MIN(MAX(CF$118,-SUM($D208:CE208,$C208)),0))</f>
        <v>0</v>
      </c>
      <c r="CG208" s="309">
        <f ca="1">IF(CG$1&gt;$C$124,CG$118,MIN(MAX(CG$118,-SUM($D208:CF208,$C208)),0))</f>
        <v>0</v>
      </c>
      <c r="CH208" s="309">
        <f ca="1">IF(CH$1&gt;$C$124,CH$118,MIN(MAX(CH$118,-SUM($D208:CG208,$C208)),0))</f>
        <v>0</v>
      </c>
      <c r="CI208" s="309">
        <f ca="1">IF(CI$1&gt;$C$124,CI$118,MIN(MAX(CI$118,-SUM($D208:CH208,$C208)),0))</f>
        <v>0</v>
      </c>
      <c r="CJ208" s="309">
        <f ca="1">IF(CJ$1&gt;$C$124,CJ$118,MIN(MAX(CJ$118,-SUM($D208:CI208,$C208)),0))</f>
        <v>0</v>
      </c>
      <c r="CK208" s="309">
        <f ca="1">IF(CK$1&gt;$C$124,CK$118,MIN(MAX(CK$118,-SUM($D208:CJ208,$C208)),0))</f>
        <v>0</v>
      </c>
      <c r="CL208" s="309">
        <f ca="1">IF(CL$1&gt;$C$124,CL$118,MIN(MAX(CL$118,-SUM($D208:CK208,$C208)),0))</f>
        <v>0</v>
      </c>
      <c r="CM208" s="309">
        <f ca="1">IF(CM$1&gt;$C$124,CM$118,MIN(MAX(CM$118,-SUM($D208:CL208,$C208)),0))</f>
        <v>0</v>
      </c>
      <c r="CN208" s="309">
        <f ca="1">IF(CN$1&gt;$C$124,CN$118,MIN(MAX(CN$118,-SUM($D208:CM208,$C208)),0))</f>
        <v>0</v>
      </c>
      <c r="CO208" s="309">
        <f ca="1">IF(CO$1&gt;$C$124,CO$118,MIN(MAX(CO$118,-SUM($D208:CN208,$C208)),0))</f>
        <v>-887.23508379999998</v>
      </c>
    </row>
    <row r="209" spans="2:93" hidden="1" outlineLevel="1">
      <c r="B209">
        <v>12</v>
      </c>
      <c r="C209" s="61" cm="1">
        <f t="array" aca="1" ref="C209" ca="1">$C$121-INDEX($D$112:$CO$112,1,$B209-1)</f>
        <v>1273.608878</v>
      </c>
      <c r="D209" s="337">
        <v>0</v>
      </c>
      <c r="E209" s="309">
        <f ca="1">IF(E$1&gt;$C$124,E$118,MIN(MAX(E$118,-SUM($D209:D209,$C209)),0))</f>
        <v>0</v>
      </c>
      <c r="F209" s="309">
        <f ca="1">IF(F$1&gt;$C$124,F$118,MIN(MAX(F$118,-SUM($D209:E209,$C209)),0))</f>
        <v>0</v>
      </c>
      <c r="G209" s="309">
        <f ca="1">IF(G$1&gt;$C$124,G$118,MIN(MAX(G$118,-SUM($D209:F209,$C209)),0))</f>
        <v>0</v>
      </c>
      <c r="H209" s="309">
        <f ca="1">IF(H$1&gt;$C$124,H$118,MIN(MAX(H$118,-SUM($D209:G209,$C209)),0))</f>
        <v>0</v>
      </c>
      <c r="I209" s="309">
        <f ca="1">IF(I$1&gt;$C$124,I$118,MIN(MAX(I$118,-SUM($D209:H209,$C209)),0))</f>
        <v>0</v>
      </c>
      <c r="J209" s="309">
        <f ca="1">IF(J$1&gt;$C$124,J$118,MIN(MAX(J$118,-SUM($D209:I209,$C209)),0))</f>
        <v>0</v>
      </c>
      <c r="K209" s="309">
        <f ca="1">IF(K$1&gt;$C$124,K$118,MIN(MAX(K$118,-SUM($D209:J209,$C209)),0))</f>
        <v>0</v>
      </c>
      <c r="L209" s="309">
        <f ca="1">IF(L$1&gt;$C$124,L$118,MIN(MAX(L$118,-SUM($D209:K209,$C209)),0))</f>
        <v>0</v>
      </c>
      <c r="M209" s="309">
        <f ca="1">IF(M$1&gt;$C$124,M$118,MIN(MAX(M$118,-SUM($D209:L209,$C209)),0))</f>
        <v>0</v>
      </c>
      <c r="N209" s="309">
        <f ca="1">IF(N$1&gt;$C$124,N$118,MIN(MAX(N$118,-SUM($D209:M209,$C209)),0))</f>
        <v>0</v>
      </c>
      <c r="O209" s="309">
        <f ca="1">IF(O$1&gt;$C$124,O$118,MIN(MAX(O$118,-SUM($D209:N209,$C209)),0))</f>
        <v>0</v>
      </c>
      <c r="P209" s="309">
        <f ca="1">IF(P$1&gt;$C$124,P$118,MIN(MAX(P$118,-SUM($D209:O209,$C209)),0))</f>
        <v>0</v>
      </c>
      <c r="Q209" s="309">
        <f ca="1">IF(Q$1&gt;$C$124,Q$118,MIN(MAX(Q$118,-SUM($D209:P209,$C209)),0))</f>
        <v>0</v>
      </c>
      <c r="R209" s="309">
        <f ca="1">IF(R$1&gt;$C$124,R$118,MIN(MAX(R$118,-SUM($D209:Q209,$C209)),0))</f>
        <v>0</v>
      </c>
      <c r="S209" s="309">
        <f ca="1">IF(S$1&gt;$C$124,S$118,MIN(MAX(S$118,-SUM($D209:R209,$C209)),0))</f>
        <v>0</v>
      </c>
      <c r="T209" s="309">
        <f ca="1">IF(T$1&gt;$C$124,T$118,MIN(MAX(T$118,-SUM($D209:S209,$C209)),0))</f>
        <v>0</v>
      </c>
      <c r="U209" s="309">
        <f ca="1">IF(U$1&gt;$C$124,U$118,MIN(MAX(U$118,-SUM($D209:T209,$C209)),0))</f>
        <v>0</v>
      </c>
      <c r="V209" s="309">
        <f ca="1">IF(V$1&gt;$C$124,V$118,MIN(MAX(V$118,-SUM($D209:U209,$C209)),0))</f>
        <v>0</v>
      </c>
      <c r="W209" s="309">
        <f ca="1">IF(W$1&gt;$C$124,W$118,MIN(MAX(W$118,-SUM($D209:V209,$C209)),0))</f>
        <v>0</v>
      </c>
      <c r="X209" s="309">
        <f ca="1">IF(X$1&gt;$C$124,X$118,MIN(MAX(X$118,-SUM($D209:W209,$C209)),0))</f>
        <v>0</v>
      </c>
      <c r="Y209" s="309">
        <f ca="1">IF(Y$1&gt;$C$124,Y$118,MIN(MAX(Y$118,-SUM($D209:X209,$C209)),0))</f>
        <v>0</v>
      </c>
      <c r="Z209" s="309">
        <f ca="1">IF(Z$1&gt;$C$124,Z$118,MIN(MAX(Z$118,-SUM($D209:Y209,$C209)),0))</f>
        <v>0</v>
      </c>
      <c r="AA209" s="309">
        <f ca="1">IF(AA$1&gt;$C$124,AA$118,MIN(MAX(AA$118,-SUM($D209:Z209,$C209)),0))</f>
        <v>0</v>
      </c>
      <c r="AB209" s="309">
        <f ca="1">IF(AB$1&gt;$C$124,AB$118,MIN(MAX(AB$118,-SUM($D209:AA209,$C209)),0))</f>
        <v>0</v>
      </c>
      <c r="AC209" s="309">
        <f ca="1">IF(AC$1&gt;$C$124,AC$118,MIN(MAX(AC$118,-SUM($D209:AB209,$C209)),0))</f>
        <v>0</v>
      </c>
      <c r="AD209" s="309">
        <f ca="1">IF(AD$1&gt;$C$124,AD$118,MIN(MAX(AD$118,-SUM($D209:AC209,$C209)),0))</f>
        <v>0</v>
      </c>
      <c r="AE209" s="309">
        <f ca="1">IF(AE$1&gt;$C$124,AE$118,MIN(MAX(AE$118,-SUM($D209:AD209,$C209)),0))</f>
        <v>0</v>
      </c>
      <c r="AF209" s="309">
        <f ca="1">IF(AF$1&gt;$C$124,AF$118,MIN(MAX(AF$118,-SUM($D209:AE209,$C209)),0))</f>
        <v>0</v>
      </c>
      <c r="AG209" s="309">
        <f ca="1">IF(AG$1&gt;$C$124,AG$118,MIN(MAX(AG$118,-SUM($D209:AF209,$C209)),0))</f>
        <v>0</v>
      </c>
      <c r="AH209" s="309">
        <f ca="1">IF(AH$1&gt;$C$124,AH$118,MIN(MAX(AH$118,-SUM($D209:AG209,$C209)),0))</f>
        <v>0</v>
      </c>
      <c r="AI209" s="309">
        <f ca="1">IF(AI$1&gt;$C$124,AI$118,MIN(MAX(AI$118,-SUM($D209:AH209,$C209)),0))</f>
        <v>0</v>
      </c>
      <c r="AJ209" s="309">
        <f ca="1">IF(AJ$1&gt;$C$124,AJ$118,MIN(MAX(AJ$118,-SUM($D209:AI209,$C209)),0))</f>
        <v>0</v>
      </c>
      <c r="AK209" s="309">
        <f ca="1">IF(AK$1&gt;$C$124,AK$118,MIN(MAX(AK$118,-SUM($D209:AJ209,$C209)),0))</f>
        <v>0</v>
      </c>
      <c r="AL209" s="309">
        <f ca="1">IF(AL$1&gt;$C$124,AL$118,MIN(MAX(AL$118,-SUM($D209:AK209,$C209)),0))</f>
        <v>0</v>
      </c>
      <c r="AM209" s="309">
        <f ca="1">IF(AM$1&gt;$C$124,AM$118,MIN(MAX(AM$118,-SUM($D209:AL209,$C209)),0))</f>
        <v>0</v>
      </c>
      <c r="AN209" s="309">
        <f ca="1">IF(AN$1&gt;$C$124,AN$118,MIN(MAX(AN$118,-SUM($D209:AM209,$C209)),0))</f>
        <v>0</v>
      </c>
      <c r="AO209" s="309">
        <f ca="1">IF(AO$1&gt;$C$124,AO$118,MIN(MAX(AO$118,-SUM($D209:AN209,$C209)),0))</f>
        <v>0</v>
      </c>
      <c r="AP209" s="309">
        <f ca="1">IF(AP$1&gt;$C$124,AP$118,MIN(MAX(AP$118,-SUM($D209:AO209,$C209)),0))</f>
        <v>0</v>
      </c>
      <c r="AQ209" s="309">
        <f ca="1">IF(AQ$1&gt;$C$124,AQ$118,MIN(MAX(AQ$118,-SUM($D209:AP209,$C209)),0))</f>
        <v>0</v>
      </c>
      <c r="AR209" s="309">
        <f ca="1">IF(AR$1&gt;$C$124,AR$118,MIN(MAX(AR$118,-SUM($D209:AQ209,$C209)),0))</f>
        <v>0</v>
      </c>
      <c r="AS209" s="309">
        <f ca="1">IF(AS$1&gt;$C$124,AS$118,MIN(MAX(AS$118,-SUM($D209:AR209,$C209)),0))</f>
        <v>0</v>
      </c>
      <c r="AT209" s="309">
        <f ca="1">IF(AT$1&gt;$C$124,AT$118,MIN(MAX(AT$118,-SUM($D209:AS209,$C209)),0))</f>
        <v>0</v>
      </c>
      <c r="AU209" s="309">
        <f ca="1">IF(AU$1&gt;$C$124,AU$118,MIN(MAX(AU$118,-SUM($D209:AT209,$C209)),0))</f>
        <v>0</v>
      </c>
      <c r="AV209" s="309">
        <f ca="1">IF(AV$1&gt;$C$124,AV$118,MIN(MAX(AV$118,-SUM($D209:AU209,$C209)),0))</f>
        <v>-887.23508379999998</v>
      </c>
      <c r="AW209" s="309">
        <f ca="1">IF(AW$1&gt;$C$124,AW$118,MIN(MAX(AW$118,-SUM($D209:AV209,$C209)),0))</f>
        <v>-47.508769819999998</v>
      </c>
      <c r="AX209" s="309">
        <f ca="1">IF(AX$1&gt;$C$124,AX$118,MIN(MAX(AX$118,-SUM($D209:AW209,$C209)),0))</f>
        <v>-46.847717819999957</v>
      </c>
      <c r="AY209" s="309">
        <f ca="1">IF(AY$1&gt;$C$124,AY$118,MIN(MAX(AY$118,-SUM($D209:AX209,$C209)),0))</f>
        <v>-46.023457820000033</v>
      </c>
      <c r="AZ209" s="309">
        <f ca="1">IF(AZ$1&gt;$C$124,AZ$118,MIN(MAX(AZ$118,-SUM($D209:AY209,$C209)),0))</f>
        <v>-45.176454820000004</v>
      </c>
      <c r="BA209" s="309">
        <f ca="1">IF(BA$1&gt;$C$124,BA$118,MIN(MAX(BA$118,-SUM($D209:AZ209,$C209)),0))</f>
        <v>-44.260705819999998</v>
      </c>
      <c r="BB209" s="309">
        <f ca="1">IF(BB$1&gt;$C$124,BB$118,MIN(MAX(BB$118,-SUM($D209:BA209,$C209)),0))</f>
        <v>-43.623945819999989</v>
      </c>
      <c r="BC209" s="309">
        <f ca="1">IF(BC$1&gt;$C$124,BC$118,MIN(MAX(BC$118,-SUM($D209:BB209,$C209)),0))</f>
        <v>-40.761017819999978</v>
      </c>
      <c r="BD209" s="309">
        <f ca="1">IF(BD$1&gt;$C$124,BD$118,MIN(MAX(BD$118,-SUM($D209:BC209,$C209)),0))</f>
        <v>-36.285971820000043</v>
      </c>
      <c r="BE209" s="309">
        <f ca="1">IF(BE$1&gt;$C$124,BE$118,MIN(MAX(BE$118,-SUM($D209:BD209,$C209)),0))</f>
        <v>-30.541017819999979</v>
      </c>
      <c r="BF209" s="309">
        <f ca="1">IF(BF$1&gt;$C$124,BF$118,MIN(MAX(BF$118,-SUM($D209:BE209,$C209)),0))</f>
        <v>-5.3447348199999851</v>
      </c>
      <c r="BG209" s="309">
        <f ca="1">IF(BG$1&gt;$C$124,BG$118,MIN(MAX(BG$118,-SUM($D209:BF209,$C209)),0))</f>
        <v>0</v>
      </c>
      <c r="BH209" s="309">
        <f ca="1">IF(BH$1&gt;$C$124,BH$118,MIN(MAX(BH$118,-SUM($D209:BG209,$C209)),0))</f>
        <v>0</v>
      </c>
      <c r="BI209" s="309">
        <f ca="1">IF(BI$1&gt;$C$124,BI$118,MIN(MAX(BI$118,-SUM($D209:BH209,$C209)),0))</f>
        <v>0</v>
      </c>
      <c r="BJ209" s="309">
        <f ca="1">IF(BJ$1&gt;$C$124,BJ$118,MIN(MAX(BJ$118,-SUM($D209:BI209,$C209)),0))</f>
        <v>0</v>
      </c>
      <c r="BK209" s="309">
        <f ca="1">IF(BK$1&gt;$C$124,BK$118,MIN(MAX(BK$118,-SUM($D209:BJ209,$C209)),0))</f>
        <v>0</v>
      </c>
      <c r="BL209" s="309">
        <f ca="1">IF(BL$1&gt;$C$124,BL$118,MIN(MAX(BL$118,-SUM($D209:BK209,$C209)),0))</f>
        <v>0</v>
      </c>
      <c r="BM209" s="309">
        <f ca="1">IF(BM$1&gt;$C$124,BM$118,MIN(MAX(BM$118,-SUM($D209:BL209,$C209)),0))</f>
        <v>0</v>
      </c>
      <c r="BN209" s="309">
        <f ca="1">IF(BN$1&gt;$C$124,BN$118,MIN(MAX(BN$118,-SUM($D209:BM209,$C209)),0))</f>
        <v>0</v>
      </c>
      <c r="BO209" s="309">
        <f ca="1">IF(BO$1&gt;$C$124,BO$118,MIN(MAX(BO$118,-SUM($D209:BN209,$C209)),0))</f>
        <v>0</v>
      </c>
      <c r="BP209" s="309">
        <f ca="1">IF(BP$1&gt;$C$124,BP$118,MIN(MAX(BP$118,-SUM($D209:BO209,$C209)),0))</f>
        <v>0</v>
      </c>
      <c r="BQ209" s="309">
        <f ca="1">IF(BQ$1&gt;$C$124,BQ$118,MIN(MAX(BQ$118,-SUM($D209:BP209,$C209)),0))</f>
        <v>0</v>
      </c>
      <c r="BR209" s="309">
        <f ca="1">IF(BR$1&gt;$C$124,BR$118,MIN(MAX(BR$118,-SUM($D209:BQ209,$C209)),0))</f>
        <v>0</v>
      </c>
      <c r="BS209" s="309">
        <f ca="1">IF(BS$1&gt;$C$124,BS$118,MIN(MAX(BS$118,-SUM($D209:BR209,$C209)),0))</f>
        <v>0</v>
      </c>
      <c r="BT209" s="309">
        <f ca="1">IF(BT$1&gt;$C$124,BT$118,MIN(MAX(BT$118,-SUM($D209:BS209,$C209)),0))</f>
        <v>0</v>
      </c>
      <c r="BU209" s="309">
        <f ca="1">IF(BU$1&gt;$C$124,BU$118,MIN(MAX(BU$118,-SUM($D209:BT209,$C209)),0))</f>
        <v>0</v>
      </c>
      <c r="BV209" s="309">
        <f ca="1">IF(BV$1&gt;$C$124,BV$118,MIN(MAX(BV$118,-SUM($D209:BU209,$C209)),0))</f>
        <v>0</v>
      </c>
      <c r="BW209" s="309">
        <f ca="1">IF(BW$1&gt;$C$124,BW$118,MIN(MAX(BW$118,-SUM($D209:BV209,$C209)),0))</f>
        <v>0</v>
      </c>
      <c r="BX209" s="309">
        <f ca="1">IF(BX$1&gt;$C$124,BX$118,MIN(MAX(BX$118,-SUM($D209:BW209,$C209)),0))</f>
        <v>0</v>
      </c>
      <c r="BY209" s="309">
        <f ca="1">IF(BY$1&gt;$C$124,BY$118,MIN(MAX(BY$118,-SUM($D209:BX209,$C209)),0))</f>
        <v>0</v>
      </c>
      <c r="BZ209" s="309">
        <f ca="1">IF(BZ$1&gt;$C$124,BZ$118,MIN(MAX(BZ$118,-SUM($D209:BY209,$C209)),0))</f>
        <v>0</v>
      </c>
      <c r="CA209" s="309">
        <f ca="1">IF(CA$1&gt;$C$124,CA$118,MIN(MAX(CA$118,-SUM($D209:BZ209,$C209)),0))</f>
        <v>0</v>
      </c>
      <c r="CB209" s="309">
        <f ca="1">IF(CB$1&gt;$C$124,CB$118,MIN(MAX(CB$118,-SUM($D209:CA209,$C209)),0))</f>
        <v>0</v>
      </c>
      <c r="CC209" s="309">
        <f ca="1">IF(CC$1&gt;$C$124,CC$118,MIN(MAX(CC$118,-SUM($D209:CB209,$C209)),0))</f>
        <v>0</v>
      </c>
      <c r="CD209" s="309">
        <f ca="1">IF(CD$1&gt;$C$124,CD$118,MIN(MAX(CD$118,-SUM($D209:CC209,$C209)),0))</f>
        <v>0</v>
      </c>
      <c r="CE209" s="309">
        <f ca="1">IF(CE$1&gt;$C$124,CE$118,MIN(MAX(CE$118,-SUM($D209:CD209,$C209)),0))</f>
        <v>0</v>
      </c>
      <c r="CF209" s="309">
        <f ca="1">IF(CF$1&gt;$C$124,CF$118,MIN(MAX(CF$118,-SUM($D209:CE209,$C209)),0))</f>
        <v>0</v>
      </c>
      <c r="CG209" s="309">
        <f ca="1">IF(CG$1&gt;$C$124,CG$118,MIN(MAX(CG$118,-SUM($D209:CF209,$C209)),0))</f>
        <v>0</v>
      </c>
      <c r="CH209" s="309">
        <f ca="1">IF(CH$1&gt;$C$124,CH$118,MIN(MAX(CH$118,-SUM($D209:CG209,$C209)),0))</f>
        <v>0</v>
      </c>
      <c r="CI209" s="309">
        <f ca="1">IF(CI$1&gt;$C$124,CI$118,MIN(MAX(CI$118,-SUM($D209:CH209,$C209)),0))</f>
        <v>0</v>
      </c>
      <c r="CJ209" s="309">
        <f ca="1">IF(CJ$1&gt;$C$124,CJ$118,MIN(MAX(CJ$118,-SUM($D209:CI209,$C209)),0))</f>
        <v>0</v>
      </c>
      <c r="CK209" s="309">
        <f ca="1">IF(CK$1&gt;$C$124,CK$118,MIN(MAX(CK$118,-SUM($D209:CJ209,$C209)),0))</f>
        <v>0</v>
      </c>
      <c r="CL209" s="309">
        <f ca="1">IF(CL$1&gt;$C$124,CL$118,MIN(MAX(CL$118,-SUM($D209:CK209,$C209)),0))</f>
        <v>0</v>
      </c>
      <c r="CM209" s="309">
        <f ca="1">IF(CM$1&gt;$C$124,CM$118,MIN(MAX(CM$118,-SUM($D209:CL209,$C209)),0))</f>
        <v>0</v>
      </c>
      <c r="CN209" s="309">
        <f ca="1">IF(CN$1&gt;$C$124,CN$118,MIN(MAX(CN$118,-SUM($D209:CM209,$C209)),0))</f>
        <v>0</v>
      </c>
      <c r="CO209" s="309">
        <f ca="1">IF(CO$1&gt;$C$124,CO$118,MIN(MAX(CO$118,-SUM($D209:CN209,$C209)),0))</f>
        <v>-887.23508379999998</v>
      </c>
    </row>
    <row r="210" spans="2:93" hidden="1" outlineLevel="1">
      <c r="B210">
        <v>13</v>
      </c>
      <c r="C210" s="61" cm="1">
        <f t="array" aca="1" ref="C210" ca="1">$C$121-INDEX($D$112:$CO$112,1,$B210-1)</f>
        <v>1249.575433</v>
      </c>
      <c r="D210" s="337">
        <v>0</v>
      </c>
      <c r="E210" s="309">
        <f ca="1">IF(E$1&gt;$C$124,E$118,MIN(MAX(E$118,-SUM($D210:D210,$C210)),0))</f>
        <v>0</v>
      </c>
      <c r="F210" s="309">
        <f ca="1">IF(F$1&gt;$C$124,F$118,MIN(MAX(F$118,-SUM($D210:E210,$C210)),0))</f>
        <v>0</v>
      </c>
      <c r="G210" s="309">
        <f ca="1">IF(G$1&gt;$C$124,G$118,MIN(MAX(G$118,-SUM($D210:F210,$C210)),0))</f>
        <v>0</v>
      </c>
      <c r="H210" s="309">
        <f ca="1">IF(H$1&gt;$C$124,H$118,MIN(MAX(H$118,-SUM($D210:G210,$C210)),0))</f>
        <v>0</v>
      </c>
      <c r="I210" s="309">
        <f ca="1">IF(I$1&gt;$C$124,I$118,MIN(MAX(I$118,-SUM($D210:H210,$C210)),0))</f>
        <v>0</v>
      </c>
      <c r="J210" s="309">
        <f ca="1">IF(J$1&gt;$C$124,J$118,MIN(MAX(J$118,-SUM($D210:I210,$C210)),0))</f>
        <v>0</v>
      </c>
      <c r="K210" s="309">
        <f ca="1">IF(K$1&gt;$C$124,K$118,MIN(MAX(K$118,-SUM($D210:J210,$C210)),0))</f>
        <v>0</v>
      </c>
      <c r="L210" s="309">
        <f ca="1">IF(L$1&gt;$C$124,L$118,MIN(MAX(L$118,-SUM($D210:K210,$C210)),0))</f>
        <v>0</v>
      </c>
      <c r="M210" s="309">
        <f ca="1">IF(M$1&gt;$C$124,M$118,MIN(MAX(M$118,-SUM($D210:L210,$C210)),0))</f>
        <v>0</v>
      </c>
      <c r="N210" s="309">
        <f ca="1">IF(N$1&gt;$C$124,N$118,MIN(MAX(N$118,-SUM($D210:M210,$C210)),0))</f>
        <v>0</v>
      </c>
      <c r="O210" s="309">
        <f ca="1">IF(O$1&gt;$C$124,O$118,MIN(MAX(O$118,-SUM($D210:N210,$C210)),0))</f>
        <v>0</v>
      </c>
      <c r="P210" s="309">
        <f ca="1">IF(P$1&gt;$C$124,P$118,MIN(MAX(P$118,-SUM($D210:O210,$C210)),0))</f>
        <v>0</v>
      </c>
      <c r="Q210" s="309">
        <f ca="1">IF(Q$1&gt;$C$124,Q$118,MIN(MAX(Q$118,-SUM($D210:P210,$C210)),0))</f>
        <v>0</v>
      </c>
      <c r="R210" s="309">
        <f ca="1">IF(R$1&gt;$C$124,R$118,MIN(MAX(R$118,-SUM($D210:Q210,$C210)),0))</f>
        <v>0</v>
      </c>
      <c r="S210" s="309">
        <f ca="1">IF(S$1&gt;$C$124,S$118,MIN(MAX(S$118,-SUM($D210:R210,$C210)),0))</f>
        <v>0</v>
      </c>
      <c r="T210" s="309">
        <f ca="1">IF(T$1&gt;$C$124,T$118,MIN(MAX(T$118,-SUM($D210:S210,$C210)),0))</f>
        <v>0</v>
      </c>
      <c r="U210" s="309">
        <f ca="1">IF(U$1&gt;$C$124,U$118,MIN(MAX(U$118,-SUM($D210:T210,$C210)),0))</f>
        <v>0</v>
      </c>
      <c r="V210" s="309">
        <f ca="1">IF(V$1&gt;$C$124,V$118,MIN(MAX(V$118,-SUM($D210:U210,$C210)),0))</f>
        <v>0</v>
      </c>
      <c r="W210" s="309">
        <f ca="1">IF(W$1&gt;$C$124,W$118,MIN(MAX(W$118,-SUM($D210:V210,$C210)),0))</f>
        <v>0</v>
      </c>
      <c r="X210" s="309">
        <f ca="1">IF(X$1&gt;$C$124,X$118,MIN(MAX(X$118,-SUM($D210:W210,$C210)),0))</f>
        <v>0</v>
      </c>
      <c r="Y210" s="309">
        <f ca="1">IF(Y$1&gt;$C$124,Y$118,MIN(MAX(Y$118,-SUM($D210:X210,$C210)),0))</f>
        <v>0</v>
      </c>
      <c r="Z210" s="309">
        <f ca="1">IF(Z$1&gt;$C$124,Z$118,MIN(MAX(Z$118,-SUM($D210:Y210,$C210)),0))</f>
        <v>0</v>
      </c>
      <c r="AA210" s="309">
        <f ca="1">IF(AA$1&gt;$C$124,AA$118,MIN(MAX(AA$118,-SUM($D210:Z210,$C210)),0))</f>
        <v>0</v>
      </c>
      <c r="AB210" s="309">
        <f ca="1">IF(AB$1&gt;$C$124,AB$118,MIN(MAX(AB$118,-SUM($D210:AA210,$C210)),0))</f>
        <v>0</v>
      </c>
      <c r="AC210" s="309">
        <f ca="1">IF(AC$1&gt;$C$124,AC$118,MIN(MAX(AC$118,-SUM($D210:AB210,$C210)),0))</f>
        <v>0</v>
      </c>
      <c r="AD210" s="309">
        <f ca="1">IF(AD$1&gt;$C$124,AD$118,MIN(MAX(AD$118,-SUM($D210:AC210,$C210)),0))</f>
        <v>0</v>
      </c>
      <c r="AE210" s="309">
        <f ca="1">IF(AE$1&gt;$C$124,AE$118,MIN(MAX(AE$118,-SUM($D210:AD210,$C210)),0))</f>
        <v>0</v>
      </c>
      <c r="AF210" s="309">
        <f ca="1">IF(AF$1&gt;$C$124,AF$118,MIN(MAX(AF$118,-SUM($D210:AE210,$C210)),0))</f>
        <v>0</v>
      </c>
      <c r="AG210" s="309">
        <f ca="1">IF(AG$1&gt;$C$124,AG$118,MIN(MAX(AG$118,-SUM($D210:AF210,$C210)),0))</f>
        <v>0</v>
      </c>
      <c r="AH210" s="309">
        <f ca="1">IF(AH$1&gt;$C$124,AH$118,MIN(MAX(AH$118,-SUM($D210:AG210,$C210)),0))</f>
        <v>0</v>
      </c>
      <c r="AI210" s="309">
        <f ca="1">IF(AI$1&gt;$C$124,AI$118,MIN(MAX(AI$118,-SUM($D210:AH210,$C210)),0))</f>
        <v>0</v>
      </c>
      <c r="AJ210" s="309">
        <f ca="1">IF(AJ$1&gt;$C$124,AJ$118,MIN(MAX(AJ$118,-SUM($D210:AI210,$C210)),0))</f>
        <v>0</v>
      </c>
      <c r="AK210" s="309">
        <f ca="1">IF(AK$1&gt;$C$124,AK$118,MIN(MAX(AK$118,-SUM($D210:AJ210,$C210)),0))</f>
        <v>0</v>
      </c>
      <c r="AL210" s="309">
        <f ca="1">IF(AL$1&gt;$C$124,AL$118,MIN(MAX(AL$118,-SUM($D210:AK210,$C210)),0))</f>
        <v>0</v>
      </c>
      <c r="AM210" s="309">
        <f ca="1">IF(AM$1&gt;$C$124,AM$118,MIN(MAX(AM$118,-SUM($D210:AL210,$C210)),0))</f>
        <v>0</v>
      </c>
      <c r="AN210" s="309">
        <f ca="1">IF(AN$1&gt;$C$124,AN$118,MIN(MAX(AN$118,-SUM($D210:AM210,$C210)),0))</f>
        <v>0</v>
      </c>
      <c r="AO210" s="309">
        <f ca="1">IF(AO$1&gt;$C$124,AO$118,MIN(MAX(AO$118,-SUM($D210:AN210,$C210)),0))</f>
        <v>0</v>
      </c>
      <c r="AP210" s="309">
        <f ca="1">IF(AP$1&gt;$C$124,AP$118,MIN(MAX(AP$118,-SUM($D210:AO210,$C210)),0))</f>
        <v>0</v>
      </c>
      <c r="AQ210" s="309">
        <f ca="1">IF(AQ$1&gt;$C$124,AQ$118,MIN(MAX(AQ$118,-SUM($D210:AP210,$C210)),0))</f>
        <v>0</v>
      </c>
      <c r="AR210" s="309">
        <f ca="1">IF(AR$1&gt;$C$124,AR$118,MIN(MAX(AR$118,-SUM($D210:AQ210,$C210)),0))</f>
        <v>0</v>
      </c>
      <c r="AS210" s="309">
        <f ca="1">IF(AS$1&gt;$C$124,AS$118,MIN(MAX(AS$118,-SUM($D210:AR210,$C210)),0))</f>
        <v>0</v>
      </c>
      <c r="AT210" s="309">
        <f ca="1">IF(AT$1&gt;$C$124,AT$118,MIN(MAX(AT$118,-SUM($D210:AS210,$C210)),0))</f>
        <v>0</v>
      </c>
      <c r="AU210" s="309">
        <f ca="1">IF(AU$1&gt;$C$124,AU$118,MIN(MAX(AU$118,-SUM($D210:AT210,$C210)),0))</f>
        <v>0</v>
      </c>
      <c r="AV210" s="309">
        <f ca="1">IF(AV$1&gt;$C$124,AV$118,MIN(MAX(AV$118,-SUM($D210:AU210,$C210)),0))</f>
        <v>-887.23508379999998</v>
      </c>
      <c r="AW210" s="309">
        <f ca="1">IF(AW$1&gt;$C$124,AW$118,MIN(MAX(AW$118,-SUM($D210:AV210,$C210)),0))</f>
        <v>-47.508769819999998</v>
      </c>
      <c r="AX210" s="309">
        <f ca="1">IF(AX$1&gt;$C$124,AX$118,MIN(MAX(AX$118,-SUM($D210:AW210,$C210)),0))</f>
        <v>-46.847717819999957</v>
      </c>
      <c r="AY210" s="309">
        <f ca="1">IF(AY$1&gt;$C$124,AY$118,MIN(MAX(AY$118,-SUM($D210:AX210,$C210)),0))</f>
        <v>-46.023457820000033</v>
      </c>
      <c r="AZ210" s="309">
        <f ca="1">IF(AZ$1&gt;$C$124,AZ$118,MIN(MAX(AZ$118,-SUM($D210:AY210,$C210)),0))</f>
        <v>-45.176454820000004</v>
      </c>
      <c r="BA210" s="309">
        <f ca="1">IF(BA$1&gt;$C$124,BA$118,MIN(MAX(BA$118,-SUM($D210:AZ210,$C210)),0))</f>
        <v>-44.260705819999998</v>
      </c>
      <c r="BB210" s="309">
        <f ca="1">IF(BB$1&gt;$C$124,BB$118,MIN(MAX(BB$118,-SUM($D210:BA210,$C210)),0))</f>
        <v>-43.623945819999989</v>
      </c>
      <c r="BC210" s="309">
        <f ca="1">IF(BC$1&gt;$C$124,BC$118,MIN(MAX(BC$118,-SUM($D210:BB210,$C210)),0))</f>
        <v>-40.761017819999978</v>
      </c>
      <c r="BD210" s="309">
        <f ca="1">IF(BD$1&gt;$C$124,BD$118,MIN(MAX(BD$118,-SUM($D210:BC210,$C210)),0))</f>
        <v>-36.285971820000043</v>
      </c>
      <c r="BE210" s="309">
        <f ca="1">IF(BE$1&gt;$C$124,BE$118,MIN(MAX(BE$118,-SUM($D210:BD210,$C210)),0))</f>
        <v>-11.852307639999935</v>
      </c>
      <c r="BF210" s="309">
        <f ca="1">IF(BF$1&gt;$C$124,BF$118,MIN(MAX(BF$118,-SUM($D210:BE210,$C210)),0))</f>
        <v>0</v>
      </c>
      <c r="BG210" s="309">
        <f ca="1">IF(BG$1&gt;$C$124,BG$118,MIN(MAX(BG$118,-SUM($D210:BF210,$C210)),0))</f>
        <v>0</v>
      </c>
      <c r="BH210" s="309">
        <f ca="1">IF(BH$1&gt;$C$124,BH$118,MIN(MAX(BH$118,-SUM($D210:BG210,$C210)),0))</f>
        <v>0</v>
      </c>
      <c r="BI210" s="309">
        <f ca="1">IF(BI$1&gt;$C$124,BI$118,MIN(MAX(BI$118,-SUM($D210:BH210,$C210)),0))</f>
        <v>0</v>
      </c>
      <c r="BJ210" s="309">
        <f ca="1">IF(BJ$1&gt;$C$124,BJ$118,MIN(MAX(BJ$118,-SUM($D210:BI210,$C210)),0))</f>
        <v>0</v>
      </c>
      <c r="BK210" s="309">
        <f ca="1">IF(BK$1&gt;$C$124,BK$118,MIN(MAX(BK$118,-SUM($D210:BJ210,$C210)),0))</f>
        <v>0</v>
      </c>
      <c r="BL210" s="309">
        <f ca="1">IF(BL$1&gt;$C$124,BL$118,MIN(MAX(BL$118,-SUM($D210:BK210,$C210)),0))</f>
        <v>0</v>
      </c>
      <c r="BM210" s="309">
        <f ca="1">IF(BM$1&gt;$C$124,BM$118,MIN(MAX(BM$118,-SUM($D210:BL210,$C210)),0))</f>
        <v>0</v>
      </c>
      <c r="BN210" s="309">
        <f ca="1">IF(BN$1&gt;$C$124,BN$118,MIN(MAX(BN$118,-SUM($D210:BM210,$C210)),0))</f>
        <v>0</v>
      </c>
      <c r="BO210" s="309">
        <f ca="1">IF(BO$1&gt;$C$124,BO$118,MIN(MAX(BO$118,-SUM($D210:BN210,$C210)),0))</f>
        <v>0</v>
      </c>
      <c r="BP210" s="309">
        <f ca="1">IF(BP$1&gt;$C$124,BP$118,MIN(MAX(BP$118,-SUM($D210:BO210,$C210)),0))</f>
        <v>0</v>
      </c>
      <c r="BQ210" s="309">
        <f ca="1">IF(BQ$1&gt;$C$124,BQ$118,MIN(MAX(BQ$118,-SUM($D210:BP210,$C210)),0))</f>
        <v>0</v>
      </c>
      <c r="BR210" s="309">
        <f ca="1">IF(BR$1&gt;$C$124,BR$118,MIN(MAX(BR$118,-SUM($D210:BQ210,$C210)),0))</f>
        <v>0</v>
      </c>
      <c r="BS210" s="309">
        <f ca="1">IF(BS$1&gt;$C$124,BS$118,MIN(MAX(BS$118,-SUM($D210:BR210,$C210)),0))</f>
        <v>0</v>
      </c>
      <c r="BT210" s="309">
        <f ca="1">IF(BT$1&gt;$C$124,BT$118,MIN(MAX(BT$118,-SUM($D210:BS210,$C210)),0))</f>
        <v>0</v>
      </c>
      <c r="BU210" s="309">
        <f ca="1">IF(BU$1&gt;$C$124,BU$118,MIN(MAX(BU$118,-SUM($D210:BT210,$C210)),0))</f>
        <v>0</v>
      </c>
      <c r="BV210" s="309">
        <f ca="1">IF(BV$1&gt;$C$124,BV$118,MIN(MAX(BV$118,-SUM($D210:BU210,$C210)),0))</f>
        <v>0</v>
      </c>
      <c r="BW210" s="309">
        <f ca="1">IF(BW$1&gt;$C$124,BW$118,MIN(MAX(BW$118,-SUM($D210:BV210,$C210)),0))</f>
        <v>0</v>
      </c>
      <c r="BX210" s="309">
        <f ca="1">IF(BX$1&gt;$C$124,BX$118,MIN(MAX(BX$118,-SUM($D210:BW210,$C210)),0))</f>
        <v>0</v>
      </c>
      <c r="BY210" s="309">
        <f ca="1">IF(BY$1&gt;$C$124,BY$118,MIN(MAX(BY$118,-SUM($D210:BX210,$C210)),0))</f>
        <v>0</v>
      </c>
      <c r="BZ210" s="309">
        <f ca="1">IF(BZ$1&gt;$C$124,BZ$118,MIN(MAX(BZ$118,-SUM($D210:BY210,$C210)),0))</f>
        <v>0</v>
      </c>
      <c r="CA210" s="309">
        <f ca="1">IF(CA$1&gt;$C$124,CA$118,MIN(MAX(CA$118,-SUM($D210:BZ210,$C210)),0))</f>
        <v>0</v>
      </c>
      <c r="CB210" s="309">
        <f ca="1">IF(CB$1&gt;$C$124,CB$118,MIN(MAX(CB$118,-SUM($D210:CA210,$C210)),0))</f>
        <v>0</v>
      </c>
      <c r="CC210" s="309">
        <f ca="1">IF(CC$1&gt;$C$124,CC$118,MIN(MAX(CC$118,-SUM($D210:CB210,$C210)),0))</f>
        <v>0</v>
      </c>
      <c r="CD210" s="309">
        <f ca="1">IF(CD$1&gt;$C$124,CD$118,MIN(MAX(CD$118,-SUM($D210:CC210,$C210)),0))</f>
        <v>0</v>
      </c>
      <c r="CE210" s="309">
        <f ca="1">IF(CE$1&gt;$C$124,CE$118,MIN(MAX(CE$118,-SUM($D210:CD210,$C210)),0))</f>
        <v>0</v>
      </c>
      <c r="CF210" s="309">
        <f ca="1">IF(CF$1&gt;$C$124,CF$118,MIN(MAX(CF$118,-SUM($D210:CE210,$C210)),0))</f>
        <v>0</v>
      </c>
      <c r="CG210" s="309">
        <f ca="1">IF(CG$1&gt;$C$124,CG$118,MIN(MAX(CG$118,-SUM($D210:CF210,$C210)),0))</f>
        <v>0</v>
      </c>
      <c r="CH210" s="309">
        <f ca="1">IF(CH$1&gt;$C$124,CH$118,MIN(MAX(CH$118,-SUM($D210:CG210,$C210)),0))</f>
        <v>0</v>
      </c>
      <c r="CI210" s="309">
        <f ca="1">IF(CI$1&gt;$C$124,CI$118,MIN(MAX(CI$118,-SUM($D210:CH210,$C210)),0))</f>
        <v>0</v>
      </c>
      <c r="CJ210" s="309">
        <f ca="1">IF(CJ$1&gt;$C$124,CJ$118,MIN(MAX(CJ$118,-SUM($D210:CI210,$C210)),0))</f>
        <v>0</v>
      </c>
      <c r="CK210" s="309">
        <f ca="1">IF(CK$1&gt;$C$124,CK$118,MIN(MAX(CK$118,-SUM($D210:CJ210,$C210)),0))</f>
        <v>0</v>
      </c>
      <c r="CL210" s="309">
        <f ca="1">IF(CL$1&gt;$C$124,CL$118,MIN(MAX(CL$118,-SUM($D210:CK210,$C210)),0))</f>
        <v>0</v>
      </c>
      <c r="CM210" s="309">
        <f ca="1">IF(CM$1&gt;$C$124,CM$118,MIN(MAX(CM$118,-SUM($D210:CL210,$C210)),0))</f>
        <v>0</v>
      </c>
      <c r="CN210" s="309">
        <f ca="1">IF(CN$1&gt;$C$124,CN$118,MIN(MAX(CN$118,-SUM($D210:CM210,$C210)),0))</f>
        <v>0</v>
      </c>
      <c r="CO210" s="309">
        <f ca="1">IF(CO$1&gt;$C$124,CO$118,MIN(MAX(CO$118,-SUM($D210:CN210,$C210)),0))</f>
        <v>-887.23508379999998</v>
      </c>
    </row>
    <row r="211" spans="2:93" hidden="1" outlineLevel="1">
      <c r="B211">
        <v>14</v>
      </c>
      <c r="C211" s="61" cm="1">
        <f t="array" aca="1" ref="C211" ca="1">$C$121-INDEX($D$112:$CO$112,1,$B211-1)</f>
        <v>1223.177379</v>
      </c>
      <c r="D211" s="337">
        <v>0</v>
      </c>
      <c r="E211" s="309">
        <f ca="1">IF(E$1&gt;$C$124,E$118,MIN(MAX(E$118,-SUM($D211:D211,$C211)),0))</f>
        <v>0</v>
      </c>
      <c r="F211" s="309">
        <f ca="1">IF(F$1&gt;$C$124,F$118,MIN(MAX(F$118,-SUM($D211:E211,$C211)),0))</f>
        <v>0</v>
      </c>
      <c r="G211" s="309">
        <f ca="1">IF(G$1&gt;$C$124,G$118,MIN(MAX(G$118,-SUM($D211:F211,$C211)),0))</f>
        <v>0</v>
      </c>
      <c r="H211" s="309">
        <f ca="1">IF(H$1&gt;$C$124,H$118,MIN(MAX(H$118,-SUM($D211:G211,$C211)),0))</f>
        <v>0</v>
      </c>
      <c r="I211" s="309">
        <f ca="1">IF(I$1&gt;$C$124,I$118,MIN(MAX(I$118,-SUM($D211:H211,$C211)),0))</f>
        <v>0</v>
      </c>
      <c r="J211" s="309">
        <f ca="1">IF(J$1&gt;$C$124,J$118,MIN(MAX(J$118,-SUM($D211:I211,$C211)),0))</f>
        <v>0</v>
      </c>
      <c r="K211" s="309">
        <f ca="1">IF(K$1&gt;$C$124,K$118,MIN(MAX(K$118,-SUM($D211:J211,$C211)),0))</f>
        <v>0</v>
      </c>
      <c r="L211" s="309">
        <f ca="1">IF(L$1&gt;$C$124,L$118,MIN(MAX(L$118,-SUM($D211:K211,$C211)),0))</f>
        <v>0</v>
      </c>
      <c r="M211" s="309">
        <f ca="1">IF(M$1&gt;$C$124,M$118,MIN(MAX(M$118,-SUM($D211:L211,$C211)),0))</f>
        <v>0</v>
      </c>
      <c r="N211" s="309">
        <f ca="1">IF(N$1&gt;$C$124,N$118,MIN(MAX(N$118,-SUM($D211:M211,$C211)),0))</f>
        <v>0</v>
      </c>
      <c r="O211" s="309">
        <f ca="1">IF(O$1&gt;$C$124,O$118,MIN(MAX(O$118,-SUM($D211:N211,$C211)),0))</f>
        <v>0</v>
      </c>
      <c r="P211" s="309">
        <f ca="1">IF(P$1&gt;$C$124,P$118,MIN(MAX(P$118,-SUM($D211:O211,$C211)),0))</f>
        <v>0</v>
      </c>
      <c r="Q211" s="309">
        <f ca="1">IF(Q$1&gt;$C$124,Q$118,MIN(MAX(Q$118,-SUM($D211:P211,$C211)),0))</f>
        <v>0</v>
      </c>
      <c r="R211" s="309">
        <f ca="1">IF(R$1&gt;$C$124,R$118,MIN(MAX(R$118,-SUM($D211:Q211,$C211)),0))</f>
        <v>0</v>
      </c>
      <c r="S211" s="309">
        <f ca="1">IF(S$1&gt;$C$124,S$118,MIN(MAX(S$118,-SUM($D211:R211,$C211)),0))</f>
        <v>0</v>
      </c>
      <c r="T211" s="309">
        <f ca="1">IF(T$1&gt;$C$124,T$118,MIN(MAX(T$118,-SUM($D211:S211,$C211)),0))</f>
        <v>0</v>
      </c>
      <c r="U211" s="309">
        <f ca="1">IF(U$1&gt;$C$124,U$118,MIN(MAX(U$118,-SUM($D211:T211,$C211)),0))</f>
        <v>0</v>
      </c>
      <c r="V211" s="309">
        <f ca="1">IF(V$1&gt;$C$124,V$118,MIN(MAX(V$118,-SUM($D211:U211,$C211)),0))</f>
        <v>0</v>
      </c>
      <c r="W211" s="309">
        <f ca="1">IF(W$1&gt;$C$124,W$118,MIN(MAX(W$118,-SUM($D211:V211,$C211)),0))</f>
        <v>0</v>
      </c>
      <c r="X211" s="309">
        <f ca="1">IF(X$1&gt;$C$124,X$118,MIN(MAX(X$118,-SUM($D211:W211,$C211)),0))</f>
        <v>0</v>
      </c>
      <c r="Y211" s="309">
        <f ca="1">IF(Y$1&gt;$C$124,Y$118,MIN(MAX(Y$118,-SUM($D211:X211,$C211)),0))</f>
        <v>0</v>
      </c>
      <c r="Z211" s="309">
        <f ca="1">IF(Z$1&gt;$C$124,Z$118,MIN(MAX(Z$118,-SUM($D211:Y211,$C211)),0))</f>
        <v>0</v>
      </c>
      <c r="AA211" s="309">
        <f ca="1">IF(AA$1&gt;$C$124,AA$118,MIN(MAX(AA$118,-SUM($D211:Z211,$C211)),0))</f>
        <v>0</v>
      </c>
      <c r="AB211" s="309">
        <f ca="1">IF(AB$1&gt;$C$124,AB$118,MIN(MAX(AB$118,-SUM($D211:AA211,$C211)),0))</f>
        <v>0</v>
      </c>
      <c r="AC211" s="309">
        <f ca="1">IF(AC$1&gt;$C$124,AC$118,MIN(MAX(AC$118,-SUM($D211:AB211,$C211)),0))</f>
        <v>0</v>
      </c>
      <c r="AD211" s="309">
        <f ca="1">IF(AD$1&gt;$C$124,AD$118,MIN(MAX(AD$118,-SUM($D211:AC211,$C211)),0))</f>
        <v>0</v>
      </c>
      <c r="AE211" s="309">
        <f ca="1">IF(AE$1&gt;$C$124,AE$118,MIN(MAX(AE$118,-SUM($D211:AD211,$C211)),0))</f>
        <v>0</v>
      </c>
      <c r="AF211" s="309">
        <f ca="1">IF(AF$1&gt;$C$124,AF$118,MIN(MAX(AF$118,-SUM($D211:AE211,$C211)),0))</f>
        <v>0</v>
      </c>
      <c r="AG211" s="309">
        <f ca="1">IF(AG$1&gt;$C$124,AG$118,MIN(MAX(AG$118,-SUM($D211:AF211,$C211)),0))</f>
        <v>0</v>
      </c>
      <c r="AH211" s="309">
        <f ca="1">IF(AH$1&gt;$C$124,AH$118,MIN(MAX(AH$118,-SUM($D211:AG211,$C211)),0))</f>
        <v>0</v>
      </c>
      <c r="AI211" s="309">
        <f ca="1">IF(AI$1&gt;$C$124,AI$118,MIN(MAX(AI$118,-SUM($D211:AH211,$C211)),0))</f>
        <v>0</v>
      </c>
      <c r="AJ211" s="309">
        <f ca="1">IF(AJ$1&gt;$C$124,AJ$118,MIN(MAX(AJ$118,-SUM($D211:AI211,$C211)),0))</f>
        <v>0</v>
      </c>
      <c r="AK211" s="309">
        <f ca="1">IF(AK$1&gt;$C$124,AK$118,MIN(MAX(AK$118,-SUM($D211:AJ211,$C211)),0))</f>
        <v>0</v>
      </c>
      <c r="AL211" s="309">
        <f ca="1">IF(AL$1&gt;$C$124,AL$118,MIN(MAX(AL$118,-SUM($D211:AK211,$C211)),0))</f>
        <v>0</v>
      </c>
      <c r="AM211" s="309">
        <f ca="1">IF(AM$1&gt;$C$124,AM$118,MIN(MAX(AM$118,-SUM($D211:AL211,$C211)),0))</f>
        <v>0</v>
      </c>
      <c r="AN211" s="309">
        <f ca="1">IF(AN$1&gt;$C$124,AN$118,MIN(MAX(AN$118,-SUM($D211:AM211,$C211)),0))</f>
        <v>0</v>
      </c>
      <c r="AO211" s="309">
        <f ca="1">IF(AO$1&gt;$C$124,AO$118,MIN(MAX(AO$118,-SUM($D211:AN211,$C211)),0))</f>
        <v>0</v>
      </c>
      <c r="AP211" s="309">
        <f ca="1">IF(AP$1&gt;$C$124,AP$118,MIN(MAX(AP$118,-SUM($D211:AO211,$C211)),0))</f>
        <v>0</v>
      </c>
      <c r="AQ211" s="309">
        <f ca="1">IF(AQ$1&gt;$C$124,AQ$118,MIN(MAX(AQ$118,-SUM($D211:AP211,$C211)),0))</f>
        <v>0</v>
      </c>
      <c r="AR211" s="309">
        <f ca="1">IF(AR$1&gt;$C$124,AR$118,MIN(MAX(AR$118,-SUM($D211:AQ211,$C211)),0))</f>
        <v>0</v>
      </c>
      <c r="AS211" s="309">
        <f ca="1">IF(AS$1&gt;$C$124,AS$118,MIN(MAX(AS$118,-SUM($D211:AR211,$C211)),0))</f>
        <v>0</v>
      </c>
      <c r="AT211" s="309">
        <f ca="1">IF(AT$1&gt;$C$124,AT$118,MIN(MAX(AT$118,-SUM($D211:AS211,$C211)),0))</f>
        <v>0</v>
      </c>
      <c r="AU211" s="309">
        <f ca="1">IF(AU$1&gt;$C$124,AU$118,MIN(MAX(AU$118,-SUM($D211:AT211,$C211)),0))</f>
        <v>0</v>
      </c>
      <c r="AV211" s="309">
        <f ca="1">IF(AV$1&gt;$C$124,AV$118,MIN(MAX(AV$118,-SUM($D211:AU211,$C211)),0))</f>
        <v>-887.23508379999998</v>
      </c>
      <c r="AW211" s="309">
        <f ca="1">IF(AW$1&gt;$C$124,AW$118,MIN(MAX(AW$118,-SUM($D211:AV211,$C211)),0))</f>
        <v>-47.508769819999998</v>
      </c>
      <c r="AX211" s="309">
        <f ca="1">IF(AX$1&gt;$C$124,AX$118,MIN(MAX(AX$118,-SUM($D211:AW211,$C211)),0))</f>
        <v>-46.847717819999957</v>
      </c>
      <c r="AY211" s="309">
        <f ca="1">IF(AY$1&gt;$C$124,AY$118,MIN(MAX(AY$118,-SUM($D211:AX211,$C211)),0))</f>
        <v>-46.023457820000033</v>
      </c>
      <c r="AZ211" s="309">
        <f ca="1">IF(AZ$1&gt;$C$124,AZ$118,MIN(MAX(AZ$118,-SUM($D211:AY211,$C211)),0))</f>
        <v>-45.176454820000004</v>
      </c>
      <c r="BA211" s="309">
        <f ca="1">IF(BA$1&gt;$C$124,BA$118,MIN(MAX(BA$118,-SUM($D211:AZ211,$C211)),0))</f>
        <v>-44.260705819999998</v>
      </c>
      <c r="BB211" s="309">
        <f ca="1">IF(BB$1&gt;$C$124,BB$118,MIN(MAX(BB$118,-SUM($D211:BA211,$C211)),0))</f>
        <v>-43.623945819999989</v>
      </c>
      <c r="BC211" s="309">
        <f ca="1">IF(BC$1&gt;$C$124,BC$118,MIN(MAX(BC$118,-SUM($D211:BB211,$C211)),0))</f>
        <v>-40.761017819999978</v>
      </c>
      <c r="BD211" s="309">
        <f ca="1">IF(BD$1&gt;$C$124,BD$118,MIN(MAX(BD$118,-SUM($D211:BC211,$C211)),0))</f>
        <v>-21.74022545999992</v>
      </c>
      <c r="BE211" s="309">
        <f ca="1">IF(BE$1&gt;$C$124,BE$118,MIN(MAX(BE$118,-SUM($D211:BD211,$C211)),0))</f>
        <v>0</v>
      </c>
      <c r="BF211" s="309">
        <f ca="1">IF(BF$1&gt;$C$124,BF$118,MIN(MAX(BF$118,-SUM($D211:BE211,$C211)),0))</f>
        <v>0</v>
      </c>
      <c r="BG211" s="309">
        <f ca="1">IF(BG$1&gt;$C$124,BG$118,MIN(MAX(BG$118,-SUM($D211:BF211,$C211)),0))</f>
        <v>0</v>
      </c>
      <c r="BH211" s="309">
        <f ca="1">IF(BH$1&gt;$C$124,BH$118,MIN(MAX(BH$118,-SUM($D211:BG211,$C211)),0))</f>
        <v>0</v>
      </c>
      <c r="BI211" s="309">
        <f ca="1">IF(BI$1&gt;$C$124,BI$118,MIN(MAX(BI$118,-SUM($D211:BH211,$C211)),0))</f>
        <v>0</v>
      </c>
      <c r="BJ211" s="309">
        <f ca="1">IF(BJ$1&gt;$C$124,BJ$118,MIN(MAX(BJ$118,-SUM($D211:BI211,$C211)),0))</f>
        <v>0</v>
      </c>
      <c r="BK211" s="309">
        <f ca="1">IF(BK$1&gt;$C$124,BK$118,MIN(MAX(BK$118,-SUM($D211:BJ211,$C211)),0))</f>
        <v>0</v>
      </c>
      <c r="BL211" s="309">
        <f ca="1">IF(BL$1&gt;$C$124,BL$118,MIN(MAX(BL$118,-SUM($D211:BK211,$C211)),0))</f>
        <v>0</v>
      </c>
      <c r="BM211" s="309">
        <f ca="1">IF(BM$1&gt;$C$124,BM$118,MIN(MAX(BM$118,-SUM($D211:BL211,$C211)),0))</f>
        <v>0</v>
      </c>
      <c r="BN211" s="309">
        <f ca="1">IF(BN$1&gt;$C$124,BN$118,MIN(MAX(BN$118,-SUM($D211:BM211,$C211)),0))</f>
        <v>0</v>
      </c>
      <c r="BO211" s="309">
        <f ca="1">IF(BO$1&gt;$C$124,BO$118,MIN(MAX(BO$118,-SUM($D211:BN211,$C211)),0))</f>
        <v>0</v>
      </c>
      <c r="BP211" s="309">
        <f ca="1">IF(BP$1&gt;$C$124,BP$118,MIN(MAX(BP$118,-SUM($D211:BO211,$C211)),0))</f>
        <v>0</v>
      </c>
      <c r="BQ211" s="309">
        <f ca="1">IF(BQ$1&gt;$C$124,BQ$118,MIN(MAX(BQ$118,-SUM($D211:BP211,$C211)),0))</f>
        <v>0</v>
      </c>
      <c r="BR211" s="309">
        <f ca="1">IF(BR$1&gt;$C$124,BR$118,MIN(MAX(BR$118,-SUM($D211:BQ211,$C211)),0))</f>
        <v>0</v>
      </c>
      <c r="BS211" s="309">
        <f ca="1">IF(BS$1&gt;$C$124,BS$118,MIN(MAX(BS$118,-SUM($D211:BR211,$C211)),0))</f>
        <v>0</v>
      </c>
      <c r="BT211" s="309">
        <f ca="1">IF(BT$1&gt;$C$124,BT$118,MIN(MAX(BT$118,-SUM($D211:BS211,$C211)),0))</f>
        <v>0</v>
      </c>
      <c r="BU211" s="309">
        <f ca="1">IF(BU$1&gt;$C$124,BU$118,MIN(MAX(BU$118,-SUM($D211:BT211,$C211)),0))</f>
        <v>0</v>
      </c>
      <c r="BV211" s="309">
        <f ca="1">IF(BV$1&gt;$C$124,BV$118,MIN(MAX(BV$118,-SUM($D211:BU211,$C211)),0))</f>
        <v>0</v>
      </c>
      <c r="BW211" s="309">
        <f ca="1">IF(BW$1&gt;$C$124,BW$118,MIN(MAX(BW$118,-SUM($D211:BV211,$C211)),0))</f>
        <v>0</v>
      </c>
      <c r="BX211" s="309">
        <f ca="1">IF(BX$1&gt;$C$124,BX$118,MIN(MAX(BX$118,-SUM($D211:BW211,$C211)),0))</f>
        <v>0</v>
      </c>
      <c r="BY211" s="309">
        <f ca="1">IF(BY$1&gt;$C$124,BY$118,MIN(MAX(BY$118,-SUM($D211:BX211,$C211)),0))</f>
        <v>0</v>
      </c>
      <c r="BZ211" s="309">
        <f ca="1">IF(BZ$1&gt;$C$124,BZ$118,MIN(MAX(BZ$118,-SUM($D211:BY211,$C211)),0))</f>
        <v>0</v>
      </c>
      <c r="CA211" s="309">
        <f ca="1">IF(CA$1&gt;$C$124,CA$118,MIN(MAX(CA$118,-SUM($D211:BZ211,$C211)),0))</f>
        <v>0</v>
      </c>
      <c r="CB211" s="309">
        <f ca="1">IF(CB$1&gt;$C$124,CB$118,MIN(MAX(CB$118,-SUM($D211:CA211,$C211)),0))</f>
        <v>0</v>
      </c>
      <c r="CC211" s="309">
        <f ca="1">IF(CC$1&gt;$C$124,CC$118,MIN(MAX(CC$118,-SUM($D211:CB211,$C211)),0))</f>
        <v>0</v>
      </c>
      <c r="CD211" s="309">
        <f ca="1">IF(CD$1&gt;$C$124,CD$118,MIN(MAX(CD$118,-SUM($D211:CC211,$C211)),0))</f>
        <v>0</v>
      </c>
      <c r="CE211" s="309">
        <f ca="1">IF(CE$1&gt;$C$124,CE$118,MIN(MAX(CE$118,-SUM($D211:CD211,$C211)),0))</f>
        <v>0</v>
      </c>
      <c r="CF211" s="309">
        <f ca="1">IF(CF$1&gt;$C$124,CF$118,MIN(MAX(CF$118,-SUM($D211:CE211,$C211)),0))</f>
        <v>0</v>
      </c>
      <c r="CG211" s="309">
        <f ca="1">IF(CG$1&gt;$C$124,CG$118,MIN(MAX(CG$118,-SUM($D211:CF211,$C211)),0))</f>
        <v>0</v>
      </c>
      <c r="CH211" s="309">
        <f ca="1">IF(CH$1&gt;$C$124,CH$118,MIN(MAX(CH$118,-SUM($D211:CG211,$C211)),0))</f>
        <v>0</v>
      </c>
      <c r="CI211" s="309">
        <f ca="1">IF(CI$1&gt;$C$124,CI$118,MIN(MAX(CI$118,-SUM($D211:CH211,$C211)),0))</f>
        <v>0</v>
      </c>
      <c r="CJ211" s="309">
        <f ca="1">IF(CJ$1&gt;$C$124,CJ$118,MIN(MAX(CJ$118,-SUM($D211:CI211,$C211)),0))</f>
        <v>0</v>
      </c>
      <c r="CK211" s="309">
        <f ca="1">IF(CK$1&gt;$C$124,CK$118,MIN(MAX(CK$118,-SUM($D211:CJ211,$C211)),0))</f>
        <v>0</v>
      </c>
      <c r="CL211" s="309">
        <f ca="1">IF(CL$1&gt;$C$124,CL$118,MIN(MAX(CL$118,-SUM($D211:CK211,$C211)),0))</f>
        <v>0</v>
      </c>
      <c r="CM211" s="309">
        <f ca="1">IF(CM$1&gt;$C$124,CM$118,MIN(MAX(CM$118,-SUM($D211:CL211,$C211)),0))</f>
        <v>0</v>
      </c>
      <c r="CN211" s="309">
        <f ca="1">IF(CN$1&gt;$C$124,CN$118,MIN(MAX(CN$118,-SUM($D211:CM211,$C211)),0))</f>
        <v>0</v>
      </c>
      <c r="CO211" s="309">
        <f ca="1">IF(CO$1&gt;$C$124,CO$118,MIN(MAX(CO$118,-SUM($D211:CN211,$C211)),0))</f>
        <v>-887.23508379999998</v>
      </c>
    </row>
    <row r="212" spans="2:93" hidden="1" outlineLevel="1">
      <c r="B212">
        <v>15</v>
      </c>
      <c r="C212" s="61" cm="1">
        <f t="array" aca="1" ref="C212" ca="1">$C$121-INDEX($D$112:$CO$112,1,$B212-1)</f>
        <v>1194.775513</v>
      </c>
      <c r="D212" s="337">
        <v>0</v>
      </c>
      <c r="E212" s="309">
        <f ca="1">IF(E$1&gt;$C$124,E$118,MIN(MAX(E$118,-SUM($D212:D212,$C212)),0))</f>
        <v>0</v>
      </c>
      <c r="F212" s="309">
        <f ca="1">IF(F$1&gt;$C$124,F$118,MIN(MAX(F$118,-SUM($D212:E212,$C212)),0))</f>
        <v>0</v>
      </c>
      <c r="G212" s="309">
        <f ca="1">IF(G$1&gt;$C$124,G$118,MIN(MAX(G$118,-SUM($D212:F212,$C212)),0))</f>
        <v>0</v>
      </c>
      <c r="H212" s="309">
        <f ca="1">IF(H$1&gt;$C$124,H$118,MIN(MAX(H$118,-SUM($D212:G212,$C212)),0))</f>
        <v>0</v>
      </c>
      <c r="I212" s="309">
        <f ca="1">IF(I$1&gt;$C$124,I$118,MIN(MAX(I$118,-SUM($D212:H212,$C212)),0))</f>
        <v>0</v>
      </c>
      <c r="J212" s="309">
        <f ca="1">IF(J$1&gt;$C$124,J$118,MIN(MAX(J$118,-SUM($D212:I212,$C212)),0))</f>
        <v>0</v>
      </c>
      <c r="K212" s="309">
        <f ca="1">IF(K$1&gt;$C$124,K$118,MIN(MAX(K$118,-SUM($D212:J212,$C212)),0))</f>
        <v>0</v>
      </c>
      <c r="L212" s="309">
        <f ca="1">IF(L$1&gt;$C$124,L$118,MIN(MAX(L$118,-SUM($D212:K212,$C212)),0))</f>
        <v>0</v>
      </c>
      <c r="M212" s="309">
        <f ca="1">IF(M$1&gt;$C$124,M$118,MIN(MAX(M$118,-SUM($D212:L212,$C212)),0))</f>
        <v>0</v>
      </c>
      <c r="N212" s="309">
        <f ca="1">IF(N$1&gt;$C$124,N$118,MIN(MAX(N$118,-SUM($D212:M212,$C212)),0))</f>
        <v>0</v>
      </c>
      <c r="O212" s="309">
        <f ca="1">IF(O$1&gt;$C$124,O$118,MIN(MAX(O$118,-SUM($D212:N212,$C212)),0))</f>
        <v>0</v>
      </c>
      <c r="P212" s="309">
        <f ca="1">IF(P$1&gt;$C$124,P$118,MIN(MAX(P$118,-SUM($D212:O212,$C212)),0))</f>
        <v>0</v>
      </c>
      <c r="Q212" s="309">
        <f ca="1">IF(Q$1&gt;$C$124,Q$118,MIN(MAX(Q$118,-SUM($D212:P212,$C212)),0))</f>
        <v>0</v>
      </c>
      <c r="R212" s="309">
        <f ca="1">IF(R$1&gt;$C$124,R$118,MIN(MAX(R$118,-SUM($D212:Q212,$C212)),0))</f>
        <v>0</v>
      </c>
      <c r="S212" s="309">
        <f ca="1">IF(S$1&gt;$C$124,S$118,MIN(MAX(S$118,-SUM($D212:R212,$C212)),0))</f>
        <v>0</v>
      </c>
      <c r="T212" s="309">
        <f ca="1">IF(T$1&gt;$C$124,T$118,MIN(MAX(T$118,-SUM($D212:S212,$C212)),0))</f>
        <v>0</v>
      </c>
      <c r="U212" s="309">
        <f ca="1">IF(U$1&gt;$C$124,U$118,MIN(MAX(U$118,-SUM($D212:T212,$C212)),0))</f>
        <v>0</v>
      </c>
      <c r="V212" s="309">
        <f ca="1">IF(V$1&gt;$C$124,V$118,MIN(MAX(V$118,-SUM($D212:U212,$C212)),0))</f>
        <v>0</v>
      </c>
      <c r="W212" s="309">
        <f ca="1">IF(W$1&gt;$C$124,W$118,MIN(MAX(W$118,-SUM($D212:V212,$C212)),0))</f>
        <v>0</v>
      </c>
      <c r="X212" s="309">
        <f ca="1">IF(X$1&gt;$C$124,X$118,MIN(MAX(X$118,-SUM($D212:W212,$C212)),0))</f>
        <v>0</v>
      </c>
      <c r="Y212" s="309">
        <f ca="1">IF(Y$1&gt;$C$124,Y$118,MIN(MAX(Y$118,-SUM($D212:X212,$C212)),0))</f>
        <v>0</v>
      </c>
      <c r="Z212" s="309">
        <f ca="1">IF(Z$1&gt;$C$124,Z$118,MIN(MAX(Z$118,-SUM($D212:Y212,$C212)),0))</f>
        <v>0</v>
      </c>
      <c r="AA212" s="309">
        <f ca="1">IF(AA$1&gt;$C$124,AA$118,MIN(MAX(AA$118,-SUM($D212:Z212,$C212)),0))</f>
        <v>0</v>
      </c>
      <c r="AB212" s="309">
        <f ca="1">IF(AB$1&gt;$C$124,AB$118,MIN(MAX(AB$118,-SUM($D212:AA212,$C212)),0))</f>
        <v>0</v>
      </c>
      <c r="AC212" s="309">
        <f ca="1">IF(AC$1&gt;$C$124,AC$118,MIN(MAX(AC$118,-SUM($D212:AB212,$C212)),0))</f>
        <v>0</v>
      </c>
      <c r="AD212" s="309">
        <f ca="1">IF(AD$1&gt;$C$124,AD$118,MIN(MAX(AD$118,-SUM($D212:AC212,$C212)),0))</f>
        <v>0</v>
      </c>
      <c r="AE212" s="309">
        <f ca="1">IF(AE$1&gt;$C$124,AE$118,MIN(MAX(AE$118,-SUM($D212:AD212,$C212)),0))</f>
        <v>0</v>
      </c>
      <c r="AF212" s="309">
        <f ca="1">IF(AF$1&gt;$C$124,AF$118,MIN(MAX(AF$118,-SUM($D212:AE212,$C212)),0))</f>
        <v>0</v>
      </c>
      <c r="AG212" s="309">
        <f ca="1">IF(AG$1&gt;$C$124,AG$118,MIN(MAX(AG$118,-SUM($D212:AF212,$C212)),0))</f>
        <v>0</v>
      </c>
      <c r="AH212" s="309">
        <f ca="1">IF(AH$1&gt;$C$124,AH$118,MIN(MAX(AH$118,-SUM($D212:AG212,$C212)),0))</f>
        <v>0</v>
      </c>
      <c r="AI212" s="309">
        <f ca="1">IF(AI$1&gt;$C$124,AI$118,MIN(MAX(AI$118,-SUM($D212:AH212,$C212)),0))</f>
        <v>0</v>
      </c>
      <c r="AJ212" s="309">
        <f ca="1">IF(AJ$1&gt;$C$124,AJ$118,MIN(MAX(AJ$118,-SUM($D212:AI212,$C212)),0))</f>
        <v>0</v>
      </c>
      <c r="AK212" s="309">
        <f ca="1">IF(AK$1&gt;$C$124,AK$118,MIN(MAX(AK$118,-SUM($D212:AJ212,$C212)),0))</f>
        <v>0</v>
      </c>
      <c r="AL212" s="309">
        <f ca="1">IF(AL$1&gt;$C$124,AL$118,MIN(MAX(AL$118,-SUM($D212:AK212,$C212)),0))</f>
        <v>0</v>
      </c>
      <c r="AM212" s="309">
        <f ca="1">IF(AM$1&gt;$C$124,AM$118,MIN(MAX(AM$118,-SUM($D212:AL212,$C212)),0))</f>
        <v>0</v>
      </c>
      <c r="AN212" s="309">
        <f ca="1">IF(AN$1&gt;$C$124,AN$118,MIN(MAX(AN$118,-SUM($D212:AM212,$C212)),0))</f>
        <v>0</v>
      </c>
      <c r="AO212" s="309">
        <f ca="1">IF(AO$1&gt;$C$124,AO$118,MIN(MAX(AO$118,-SUM($D212:AN212,$C212)),0))</f>
        <v>0</v>
      </c>
      <c r="AP212" s="309">
        <f ca="1">IF(AP$1&gt;$C$124,AP$118,MIN(MAX(AP$118,-SUM($D212:AO212,$C212)),0))</f>
        <v>0</v>
      </c>
      <c r="AQ212" s="309">
        <f ca="1">IF(AQ$1&gt;$C$124,AQ$118,MIN(MAX(AQ$118,-SUM($D212:AP212,$C212)),0))</f>
        <v>0</v>
      </c>
      <c r="AR212" s="309">
        <f ca="1">IF(AR$1&gt;$C$124,AR$118,MIN(MAX(AR$118,-SUM($D212:AQ212,$C212)),0))</f>
        <v>0</v>
      </c>
      <c r="AS212" s="309">
        <f ca="1">IF(AS$1&gt;$C$124,AS$118,MIN(MAX(AS$118,-SUM($D212:AR212,$C212)),0))</f>
        <v>0</v>
      </c>
      <c r="AT212" s="309">
        <f ca="1">IF(AT$1&gt;$C$124,AT$118,MIN(MAX(AT$118,-SUM($D212:AS212,$C212)),0))</f>
        <v>0</v>
      </c>
      <c r="AU212" s="309">
        <f ca="1">IF(AU$1&gt;$C$124,AU$118,MIN(MAX(AU$118,-SUM($D212:AT212,$C212)),0))</f>
        <v>0</v>
      </c>
      <c r="AV212" s="309">
        <f ca="1">IF(AV$1&gt;$C$124,AV$118,MIN(MAX(AV$118,-SUM($D212:AU212,$C212)),0))</f>
        <v>-887.23508379999998</v>
      </c>
      <c r="AW212" s="309">
        <f ca="1">IF(AW$1&gt;$C$124,AW$118,MIN(MAX(AW$118,-SUM($D212:AV212,$C212)),0))</f>
        <v>-47.508769819999998</v>
      </c>
      <c r="AX212" s="309">
        <f ca="1">IF(AX$1&gt;$C$124,AX$118,MIN(MAX(AX$118,-SUM($D212:AW212,$C212)),0))</f>
        <v>-46.847717819999957</v>
      </c>
      <c r="AY212" s="309">
        <f ca="1">IF(AY$1&gt;$C$124,AY$118,MIN(MAX(AY$118,-SUM($D212:AX212,$C212)),0))</f>
        <v>-46.023457820000033</v>
      </c>
      <c r="AZ212" s="309">
        <f ca="1">IF(AZ$1&gt;$C$124,AZ$118,MIN(MAX(AZ$118,-SUM($D212:AY212,$C212)),0))</f>
        <v>-45.176454820000004</v>
      </c>
      <c r="BA212" s="309">
        <f ca="1">IF(BA$1&gt;$C$124,BA$118,MIN(MAX(BA$118,-SUM($D212:AZ212,$C212)),0))</f>
        <v>-44.260705819999998</v>
      </c>
      <c r="BB212" s="309">
        <f ca="1">IF(BB$1&gt;$C$124,BB$118,MIN(MAX(BB$118,-SUM($D212:BA212,$C212)),0))</f>
        <v>-43.623945819999989</v>
      </c>
      <c r="BC212" s="309">
        <f ca="1">IF(BC$1&gt;$C$124,BC$118,MIN(MAX(BC$118,-SUM($D212:BB212,$C212)),0))</f>
        <v>-34.099377279999999</v>
      </c>
      <c r="BD212" s="309">
        <f ca="1">IF(BD$1&gt;$C$124,BD$118,MIN(MAX(BD$118,-SUM($D212:BC212,$C212)),0))</f>
        <v>0</v>
      </c>
      <c r="BE212" s="309">
        <f ca="1">IF(BE$1&gt;$C$124,BE$118,MIN(MAX(BE$118,-SUM($D212:BD212,$C212)),0))</f>
        <v>0</v>
      </c>
      <c r="BF212" s="309">
        <f ca="1">IF(BF$1&gt;$C$124,BF$118,MIN(MAX(BF$118,-SUM($D212:BE212,$C212)),0))</f>
        <v>0</v>
      </c>
      <c r="BG212" s="309">
        <f ca="1">IF(BG$1&gt;$C$124,BG$118,MIN(MAX(BG$118,-SUM($D212:BF212,$C212)),0))</f>
        <v>0</v>
      </c>
      <c r="BH212" s="309">
        <f ca="1">IF(BH$1&gt;$C$124,BH$118,MIN(MAX(BH$118,-SUM($D212:BG212,$C212)),0))</f>
        <v>0</v>
      </c>
      <c r="BI212" s="309">
        <f ca="1">IF(BI$1&gt;$C$124,BI$118,MIN(MAX(BI$118,-SUM($D212:BH212,$C212)),0))</f>
        <v>0</v>
      </c>
      <c r="BJ212" s="309">
        <f ca="1">IF(BJ$1&gt;$C$124,BJ$118,MIN(MAX(BJ$118,-SUM($D212:BI212,$C212)),0))</f>
        <v>0</v>
      </c>
      <c r="BK212" s="309">
        <f ca="1">IF(BK$1&gt;$C$124,BK$118,MIN(MAX(BK$118,-SUM($D212:BJ212,$C212)),0))</f>
        <v>0</v>
      </c>
      <c r="BL212" s="309">
        <f ca="1">IF(BL$1&gt;$C$124,BL$118,MIN(MAX(BL$118,-SUM($D212:BK212,$C212)),0))</f>
        <v>0</v>
      </c>
      <c r="BM212" s="309">
        <f ca="1">IF(BM$1&gt;$C$124,BM$118,MIN(MAX(BM$118,-SUM($D212:BL212,$C212)),0))</f>
        <v>0</v>
      </c>
      <c r="BN212" s="309">
        <f ca="1">IF(BN$1&gt;$C$124,BN$118,MIN(MAX(BN$118,-SUM($D212:BM212,$C212)),0))</f>
        <v>0</v>
      </c>
      <c r="BO212" s="309">
        <f ca="1">IF(BO$1&gt;$C$124,BO$118,MIN(MAX(BO$118,-SUM($D212:BN212,$C212)),0))</f>
        <v>0</v>
      </c>
      <c r="BP212" s="309">
        <f ca="1">IF(BP$1&gt;$C$124,BP$118,MIN(MAX(BP$118,-SUM($D212:BO212,$C212)),0))</f>
        <v>0</v>
      </c>
      <c r="BQ212" s="309">
        <f ca="1">IF(BQ$1&gt;$C$124,BQ$118,MIN(MAX(BQ$118,-SUM($D212:BP212,$C212)),0))</f>
        <v>0</v>
      </c>
      <c r="BR212" s="309">
        <f ca="1">IF(BR$1&gt;$C$124,BR$118,MIN(MAX(BR$118,-SUM($D212:BQ212,$C212)),0))</f>
        <v>0</v>
      </c>
      <c r="BS212" s="309">
        <f ca="1">IF(BS$1&gt;$C$124,BS$118,MIN(MAX(BS$118,-SUM($D212:BR212,$C212)),0))</f>
        <v>0</v>
      </c>
      <c r="BT212" s="309">
        <f ca="1">IF(BT$1&gt;$C$124,BT$118,MIN(MAX(BT$118,-SUM($D212:BS212,$C212)),0))</f>
        <v>0</v>
      </c>
      <c r="BU212" s="309">
        <f ca="1">IF(BU$1&gt;$C$124,BU$118,MIN(MAX(BU$118,-SUM($D212:BT212,$C212)),0))</f>
        <v>0</v>
      </c>
      <c r="BV212" s="309">
        <f ca="1">IF(BV$1&gt;$C$124,BV$118,MIN(MAX(BV$118,-SUM($D212:BU212,$C212)),0))</f>
        <v>0</v>
      </c>
      <c r="BW212" s="309">
        <f ca="1">IF(BW$1&gt;$C$124,BW$118,MIN(MAX(BW$118,-SUM($D212:BV212,$C212)),0))</f>
        <v>0</v>
      </c>
      <c r="BX212" s="309">
        <f ca="1">IF(BX$1&gt;$C$124,BX$118,MIN(MAX(BX$118,-SUM($D212:BW212,$C212)),0))</f>
        <v>0</v>
      </c>
      <c r="BY212" s="309">
        <f ca="1">IF(BY$1&gt;$C$124,BY$118,MIN(MAX(BY$118,-SUM($D212:BX212,$C212)),0))</f>
        <v>0</v>
      </c>
      <c r="BZ212" s="309">
        <f ca="1">IF(BZ$1&gt;$C$124,BZ$118,MIN(MAX(BZ$118,-SUM($D212:BY212,$C212)),0))</f>
        <v>0</v>
      </c>
      <c r="CA212" s="309">
        <f ca="1">IF(CA$1&gt;$C$124,CA$118,MIN(MAX(CA$118,-SUM($D212:BZ212,$C212)),0))</f>
        <v>0</v>
      </c>
      <c r="CB212" s="309">
        <f ca="1">IF(CB$1&gt;$C$124,CB$118,MIN(MAX(CB$118,-SUM($D212:CA212,$C212)),0))</f>
        <v>0</v>
      </c>
      <c r="CC212" s="309">
        <f ca="1">IF(CC$1&gt;$C$124,CC$118,MIN(MAX(CC$118,-SUM($D212:CB212,$C212)),0))</f>
        <v>0</v>
      </c>
      <c r="CD212" s="309">
        <f ca="1">IF(CD$1&gt;$C$124,CD$118,MIN(MAX(CD$118,-SUM($D212:CC212,$C212)),0))</f>
        <v>0</v>
      </c>
      <c r="CE212" s="309">
        <f ca="1">IF(CE$1&gt;$C$124,CE$118,MIN(MAX(CE$118,-SUM($D212:CD212,$C212)),0))</f>
        <v>0</v>
      </c>
      <c r="CF212" s="309">
        <f ca="1">IF(CF$1&gt;$C$124,CF$118,MIN(MAX(CF$118,-SUM($D212:CE212,$C212)),0))</f>
        <v>0</v>
      </c>
      <c r="CG212" s="309">
        <f ca="1">IF(CG$1&gt;$C$124,CG$118,MIN(MAX(CG$118,-SUM($D212:CF212,$C212)),0))</f>
        <v>0</v>
      </c>
      <c r="CH212" s="309">
        <f ca="1">IF(CH$1&gt;$C$124,CH$118,MIN(MAX(CH$118,-SUM($D212:CG212,$C212)),0))</f>
        <v>0</v>
      </c>
      <c r="CI212" s="309">
        <f ca="1">IF(CI$1&gt;$C$124,CI$118,MIN(MAX(CI$118,-SUM($D212:CH212,$C212)),0))</f>
        <v>0</v>
      </c>
      <c r="CJ212" s="309">
        <f ca="1">IF(CJ$1&gt;$C$124,CJ$118,MIN(MAX(CJ$118,-SUM($D212:CI212,$C212)),0))</f>
        <v>0</v>
      </c>
      <c r="CK212" s="309">
        <f ca="1">IF(CK$1&gt;$C$124,CK$118,MIN(MAX(CK$118,-SUM($D212:CJ212,$C212)),0))</f>
        <v>0</v>
      </c>
      <c r="CL212" s="309">
        <f ca="1">IF(CL$1&gt;$C$124,CL$118,MIN(MAX(CL$118,-SUM($D212:CK212,$C212)),0))</f>
        <v>0</v>
      </c>
      <c r="CM212" s="309">
        <f ca="1">IF(CM$1&gt;$C$124,CM$118,MIN(MAX(CM$118,-SUM($D212:CL212,$C212)),0))</f>
        <v>0</v>
      </c>
      <c r="CN212" s="309">
        <f ca="1">IF(CN$1&gt;$C$124,CN$118,MIN(MAX(CN$118,-SUM($D212:CM212,$C212)),0))</f>
        <v>0</v>
      </c>
      <c r="CO212" s="309">
        <f ca="1">IF(CO$1&gt;$C$124,CO$118,MIN(MAX(CO$118,-SUM($D212:CN212,$C212)),0))</f>
        <v>-887.23508379999998</v>
      </c>
    </row>
    <row r="213" spans="2:93" hidden="1" outlineLevel="1">
      <c r="B213">
        <v>16</v>
      </c>
      <c r="C213" s="61" cm="1">
        <f t="array" aca="1" ref="C213" ca="1">$C$121-INDEX($D$112:$CO$112,1,$B213-1)</f>
        <v>1165.11913</v>
      </c>
      <c r="D213" s="337">
        <v>0</v>
      </c>
      <c r="E213" s="309">
        <f ca="1">IF(E$1&gt;$C$124,E$118,MIN(MAX(E$118,-SUM($D213:D213,$C213)),0))</f>
        <v>0</v>
      </c>
      <c r="F213" s="309">
        <f ca="1">IF(F$1&gt;$C$124,F$118,MIN(MAX(F$118,-SUM($D213:E213,$C213)),0))</f>
        <v>0</v>
      </c>
      <c r="G213" s="309">
        <f ca="1">IF(G$1&gt;$C$124,G$118,MIN(MAX(G$118,-SUM($D213:F213,$C213)),0))</f>
        <v>0</v>
      </c>
      <c r="H213" s="309">
        <f ca="1">IF(H$1&gt;$C$124,H$118,MIN(MAX(H$118,-SUM($D213:G213,$C213)),0))</f>
        <v>0</v>
      </c>
      <c r="I213" s="309">
        <f ca="1">IF(I$1&gt;$C$124,I$118,MIN(MAX(I$118,-SUM($D213:H213,$C213)),0))</f>
        <v>0</v>
      </c>
      <c r="J213" s="309">
        <f ca="1">IF(J$1&gt;$C$124,J$118,MIN(MAX(J$118,-SUM($D213:I213,$C213)),0))</f>
        <v>0</v>
      </c>
      <c r="K213" s="309">
        <f ca="1">IF(K$1&gt;$C$124,K$118,MIN(MAX(K$118,-SUM($D213:J213,$C213)),0))</f>
        <v>0</v>
      </c>
      <c r="L213" s="309">
        <f ca="1">IF(L$1&gt;$C$124,L$118,MIN(MAX(L$118,-SUM($D213:K213,$C213)),0))</f>
        <v>0</v>
      </c>
      <c r="M213" s="309">
        <f ca="1">IF(M$1&gt;$C$124,M$118,MIN(MAX(M$118,-SUM($D213:L213,$C213)),0))</f>
        <v>0</v>
      </c>
      <c r="N213" s="309">
        <f ca="1">IF(N$1&gt;$C$124,N$118,MIN(MAX(N$118,-SUM($D213:M213,$C213)),0))</f>
        <v>0</v>
      </c>
      <c r="O213" s="309">
        <f ca="1">IF(O$1&gt;$C$124,O$118,MIN(MAX(O$118,-SUM($D213:N213,$C213)),0))</f>
        <v>0</v>
      </c>
      <c r="P213" s="309">
        <f ca="1">IF(P$1&gt;$C$124,P$118,MIN(MAX(P$118,-SUM($D213:O213,$C213)),0))</f>
        <v>0</v>
      </c>
      <c r="Q213" s="309">
        <f ca="1">IF(Q$1&gt;$C$124,Q$118,MIN(MAX(Q$118,-SUM($D213:P213,$C213)),0))</f>
        <v>0</v>
      </c>
      <c r="R213" s="309">
        <f ca="1">IF(R$1&gt;$C$124,R$118,MIN(MAX(R$118,-SUM($D213:Q213,$C213)),0))</f>
        <v>0</v>
      </c>
      <c r="S213" s="309">
        <f ca="1">IF(S$1&gt;$C$124,S$118,MIN(MAX(S$118,-SUM($D213:R213,$C213)),0))</f>
        <v>0</v>
      </c>
      <c r="T213" s="309">
        <f ca="1">IF(T$1&gt;$C$124,T$118,MIN(MAX(T$118,-SUM($D213:S213,$C213)),0))</f>
        <v>0</v>
      </c>
      <c r="U213" s="309">
        <f ca="1">IF(U$1&gt;$C$124,U$118,MIN(MAX(U$118,-SUM($D213:T213,$C213)),0))</f>
        <v>0</v>
      </c>
      <c r="V213" s="309">
        <f ca="1">IF(V$1&gt;$C$124,V$118,MIN(MAX(V$118,-SUM($D213:U213,$C213)),0))</f>
        <v>0</v>
      </c>
      <c r="W213" s="309">
        <f ca="1">IF(W$1&gt;$C$124,W$118,MIN(MAX(W$118,-SUM($D213:V213,$C213)),0))</f>
        <v>0</v>
      </c>
      <c r="X213" s="309">
        <f ca="1">IF(X$1&gt;$C$124,X$118,MIN(MAX(X$118,-SUM($D213:W213,$C213)),0))</f>
        <v>0</v>
      </c>
      <c r="Y213" s="309">
        <f ca="1">IF(Y$1&gt;$C$124,Y$118,MIN(MAX(Y$118,-SUM($D213:X213,$C213)),0))</f>
        <v>0</v>
      </c>
      <c r="Z213" s="309">
        <f ca="1">IF(Z$1&gt;$C$124,Z$118,MIN(MAX(Z$118,-SUM($D213:Y213,$C213)),0))</f>
        <v>0</v>
      </c>
      <c r="AA213" s="309">
        <f ca="1">IF(AA$1&gt;$C$124,AA$118,MIN(MAX(AA$118,-SUM($D213:Z213,$C213)),0))</f>
        <v>0</v>
      </c>
      <c r="AB213" s="309">
        <f ca="1">IF(AB$1&gt;$C$124,AB$118,MIN(MAX(AB$118,-SUM($D213:AA213,$C213)),0))</f>
        <v>0</v>
      </c>
      <c r="AC213" s="309">
        <f ca="1">IF(AC$1&gt;$C$124,AC$118,MIN(MAX(AC$118,-SUM($D213:AB213,$C213)),0))</f>
        <v>0</v>
      </c>
      <c r="AD213" s="309">
        <f ca="1">IF(AD$1&gt;$C$124,AD$118,MIN(MAX(AD$118,-SUM($D213:AC213,$C213)),0))</f>
        <v>0</v>
      </c>
      <c r="AE213" s="309">
        <f ca="1">IF(AE$1&gt;$C$124,AE$118,MIN(MAX(AE$118,-SUM($D213:AD213,$C213)),0))</f>
        <v>0</v>
      </c>
      <c r="AF213" s="309">
        <f ca="1">IF(AF$1&gt;$C$124,AF$118,MIN(MAX(AF$118,-SUM($D213:AE213,$C213)),0))</f>
        <v>0</v>
      </c>
      <c r="AG213" s="309">
        <f ca="1">IF(AG$1&gt;$C$124,AG$118,MIN(MAX(AG$118,-SUM($D213:AF213,$C213)),0))</f>
        <v>0</v>
      </c>
      <c r="AH213" s="309">
        <f ca="1">IF(AH$1&gt;$C$124,AH$118,MIN(MAX(AH$118,-SUM($D213:AG213,$C213)),0))</f>
        <v>0</v>
      </c>
      <c r="AI213" s="309">
        <f ca="1">IF(AI$1&gt;$C$124,AI$118,MIN(MAX(AI$118,-SUM($D213:AH213,$C213)),0))</f>
        <v>0</v>
      </c>
      <c r="AJ213" s="309">
        <f ca="1">IF(AJ$1&gt;$C$124,AJ$118,MIN(MAX(AJ$118,-SUM($D213:AI213,$C213)),0))</f>
        <v>0</v>
      </c>
      <c r="AK213" s="309">
        <f ca="1">IF(AK$1&gt;$C$124,AK$118,MIN(MAX(AK$118,-SUM($D213:AJ213,$C213)),0))</f>
        <v>0</v>
      </c>
      <c r="AL213" s="309">
        <f ca="1">IF(AL$1&gt;$C$124,AL$118,MIN(MAX(AL$118,-SUM($D213:AK213,$C213)),0))</f>
        <v>0</v>
      </c>
      <c r="AM213" s="309">
        <f ca="1">IF(AM$1&gt;$C$124,AM$118,MIN(MAX(AM$118,-SUM($D213:AL213,$C213)),0))</f>
        <v>0</v>
      </c>
      <c r="AN213" s="309">
        <f ca="1">IF(AN$1&gt;$C$124,AN$118,MIN(MAX(AN$118,-SUM($D213:AM213,$C213)),0))</f>
        <v>0</v>
      </c>
      <c r="AO213" s="309">
        <f ca="1">IF(AO$1&gt;$C$124,AO$118,MIN(MAX(AO$118,-SUM($D213:AN213,$C213)),0))</f>
        <v>0</v>
      </c>
      <c r="AP213" s="309">
        <f ca="1">IF(AP$1&gt;$C$124,AP$118,MIN(MAX(AP$118,-SUM($D213:AO213,$C213)),0))</f>
        <v>0</v>
      </c>
      <c r="AQ213" s="309">
        <f ca="1">IF(AQ$1&gt;$C$124,AQ$118,MIN(MAX(AQ$118,-SUM($D213:AP213,$C213)),0))</f>
        <v>0</v>
      </c>
      <c r="AR213" s="309">
        <f ca="1">IF(AR$1&gt;$C$124,AR$118,MIN(MAX(AR$118,-SUM($D213:AQ213,$C213)),0))</f>
        <v>0</v>
      </c>
      <c r="AS213" s="309">
        <f ca="1">IF(AS$1&gt;$C$124,AS$118,MIN(MAX(AS$118,-SUM($D213:AR213,$C213)),0))</f>
        <v>0</v>
      </c>
      <c r="AT213" s="309">
        <f ca="1">IF(AT$1&gt;$C$124,AT$118,MIN(MAX(AT$118,-SUM($D213:AS213,$C213)),0))</f>
        <v>0</v>
      </c>
      <c r="AU213" s="309">
        <f ca="1">IF(AU$1&gt;$C$124,AU$118,MIN(MAX(AU$118,-SUM($D213:AT213,$C213)),0))</f>
        <v>0</v>
      </c>
      <c r="AV213" s="309">
        <f ca="1">IF(AV$1&gt;$C$124,AV$118,MIN(MAX(AV$118,-SUM($D213:AU213,$C213)),0))</f>
        <v>-887.23508379999998</v>
      </c>
      <c r="AW213" s="309">
        <f ca="1">IF(AW$1&gt;$C$124,AW$118,MIN(MAX(AW$118,-SUM($D213:AV213,$C213)),0))</f>
        <v>-47.508769819999998</v>
      </c>
      <c r="AX213" s="309">
        <f ca="1">IF(AX$1&gt;$C$124,AX$118,MIN(MAX(AX$118,-SUM($D213:AW213,$C213)),0))</f>
        <v>-46.847717819999957</v>
      </c>
      <c r="AY213" s="309">
        <f ca="1">IF(AY$1&gt;$C$124,AY$118,MIN(MAX(AY$118,-SUM($D213:AX213,$C213)),0))</f>
        <v>-46.023457820000033</v>
      </c>
      <c r="AZ213" s="309">
        <f ca="1">IF(AZ$1&gt;$C$124,AZ$118,MIN(MAX(AZ$118,-SUM($D213:AY213,$C213)),0))</f>
        <v>-45.176454820000004</v>
      </c>
      <c r="BA213" s="309">
        <f ca="1">IF(BA$1&gt;$C$124,BA$118,MIN(MAX(BA$118,-SUM($D213:AZ213,$C213)),0))</f>
        <v>-44.260705819999998</v>
      </c>
      <c r="BB213" s="309">
        <f ca="1">IF(BB$1&gt;$C$124,BB$118,MIN(MAX(BB$118,-SUM($D213:BA213,$C213)),0))</f>
        <v>-43.623945819999989</v>
      </c>
      <c r="BC213" s="309">
        <f ca="1">IF(BC$1&gt;$C$124,BC$118,MIN(MAX(BC$118,-SUM($D213:BB213,$C213)),0))</f>
        <v>-4.4429942799999935</v>
      </c>
      <c r="BD213" s="309">
        <f ca="1">IF(BD$1&gt;$C$124,BD$118,MIN(MAX(BD$118,-SUM($D213:BC213,$C213)),0))</f>
        <v>0</v>
      </c>
      <c r="BE213" s="309">
        <f ca="1">IF(BE$1&gt;$C$124,BE$118,MIN(MAX(BE$118,-SUM($D213:BD213,$C213)),0))</f>
        <v>0</v>
      </c>
      <c r="BF213" s="309">
        <f ca="1">IF(BF$1&gt;$C$124,BF$118,MIN(MAX(BF$118,-SUM($D213:BE213,$C213)),0))</f>
        <v>0</v>
      </c>
      <c r="BG213" s="309">
        <f ca="1">IF(BG$1&gt;$C$124,BG$118,MIN(MAX(BG$118,-SUM($D213:BF213,$C213)),0))</f>
        <v>0</v>
      </c>
      <c r="BH213" s="309">
        <f ca="1">IF(BH$1&gt;$C$124,BH$118,MIN(MAX(BH$118,-SUM($D213:BG213,$C213)),0))</f>
        <v>0</v>
      </c>
      <c r="BI213" s="309">
        <f ca="1">IF(BI$1&gt;$C$124,BI$118,MIN(MAX(BI$118,-SUM($D213:BH213,$C213)),0))</f>
        <v>0</v>
      </c>
      <c r="BJ213" s="309">
        <f ca="1">IF(BJ$1&gt;$C$124,BJ$118,MIN(MAX(BJ$118,-SUM($D213:BI213,$C213)),0))</f>
        <v>0</v>
      </c>
      <c r="BK213" s="309">
        <f ca="1">IF(BK$1&gt;$C$124,BK$118,MIN(MAX(BK$118,-SUM($D213:BJ213,$C213)),0))</f>
        <v>0</v>
      </c>
      <c r="BL213" s="309">
        <f ca="1">IF(BL$1&gt;$C$124,BL$118,MIN(MAX(BL$118,-SUM($D213:BK213,$C213)),0))</f>
        <v>0</v>
      </c>
      <c r="BM213" s="309">
        <f ca="1">IF(BM$1&gt;$C$124,BM$118,MIN(MAX(BM$118,-SUM($D213:BL213,$C213)),0))</f>
        <v>0</v>
      </c>
      <c r="BN213" s="309">
        <f ca="1">IF(BN$1&gt;$C$124,BN$118,MIN(MAX(BN$118,-SUM($D213:BM213,$C213)),0))</f>
        <v>0</v>
      </c>
      <c r="BO213" s="309">
        <f ca="1">IF(BO$1&gt;$C$124,BO$118,MIN(MAX(BO$118,-SUM($D213:BN213,$C213)),0))</f>
        <v>0</v>
      </c>
      <c r="BP213" s="309">
        <f ca="1">IF(BP$1&gt;$C$124,BP$118,MIN(MAX(BP$118,-SUM($D213:BO213,$C213)),0))</f>
        <v>0</v>
      </c>
      <c r="BQ213" s="309">
        <f ca="1">IF(BQ$1&gt;$C$124,BQ$118,MIN(MAX(BQ$118,-SUM($D213:BP213,$C213)),0))</f>
        <v>0</v>
      </c>
      <c r="BR213" s="309">
        <f ca="1">IF(BR$1&gt;$C$124,BR$118,MIN(MAX(BR$118,-SUM($D213:BQ213,$C213)),0))</f>
        <v>0</v>
      </c>
      <c r="BS213" s="309">
        <f ca="1">IF(BS$1&gt;$C$124,BS$118,MIN(MAX(BS$118,-SUM($D213:BR213,$C213)),0))</f>
        <v>0</v>
      </c>
      <c r="BT213" s="309">
        <f ca="1">IF(BT$1&gt;$C$124,BT$118,MIN(MAX(BT$118,-SUM($D213:BS213,$C213)),0))</f>
        <v>0</v>
      </c>
      <c r="BU213" s="309">
        <f ca="1">IF(BU$1&gt;$C$124,BU$118,MIN(MAX(BU$118,-SUM($D213:BT213,$C213)),0))</f>
        <v>0</v>
      </c>
      <c r="BV213" s="309">
        <f ca="1">IF(BV$1&gt;$C$124,BV$118,MIN(MAX(BV$118,-SUM($D213:BU213,$C213)),0))</f>
        <v>0</v>
      </c>
      <c r="BW213" s="309">
        <f ca="1">IF(BW$1&gt;$C$124,BW$118,MIN(MAX(BW$118,-SUM($D213:BV213,$C213)),0))</f>
        <v>0</v>
      </c>
      <c r="BX213" s="309">
        <f ca="1">IF(BX$1&gt;$C$124,BX$118,MIN(MAX(BX$118,-SUM($D213:BW213,$C213)),0))</f>
        <v>0</v>
      </c>
      <c r="BY213" s="309">
        <f ca="1">IF(BY$1&gt;$C$124,BY$118,MIN(MAX(BY$118,-SUM($D213:BX213,$C213)),0))</f>
        <v>0</v>
      </c>
      <c r="BZ213" s="309">
        <f ca="1">IF(BZ$1&gt;$C$124,BZ$118,MIN(MAX(BZ$118,-SUM($D213:BY213,$C213)),0))</f>
        <v>0</v>
      </c>
      <c r="CA213" s="309">
        <f ca="1">IF(CA$1&gt;$C$124,CA$118,MIN(MAX(CA$118,-SUM($D213:BZ213,$C213)),0))</f>
        <v>0</v>
      </c>
      <c r="CB213" s="309">
        <f ca="1">IF(CB$1&gt;$C$124,CB$118,MIN(MAX(CB$118,-SUM($D213:CA213,$C213)),0))</f>
        <v>0</v>
      </c>
      <c r="CC213" s="309">
        <f ca="1">IF(CC$1&gt;$C$124,CC$118,MIN(MAX(CC$118,-SUM($D213:CB213,$C213)),0))</f>
        <v>0</v>
      </c>
      <c r="CD213" s="309">
        <f ca="1">IF(CD$1&gt;$C$124,CD$118,MIN(MAX(CD$118,-SUM($D213:CC213,$C213)),0))</f>
        <v>0</v>
      </c>
      <c r="CE213" s="309">
        <f ca="1">IF(CE$1&gt;$C$124,CE$118,MIN(MAX(CE$118,-SUM($D213:CD213,$C213)),0))</f>
        <v>0</v>
      </c>
      <c r="CF213" s="309">
        <f ca="1">IF(CF$1&gt;$C$124,CF$118,MIN(MAX(CF$118,-SUM($D213:CE213,$C213)),0))</f>
        <v>0</v>
      </c>
      <c r="CG213" s="309">
        <f ca="1">IF(CG$1&gt;$C$124,CG$118,MIN(MAX(CG$118,-SUM($D213:CF213,$C213)),0))</f>
        <v>0</v>
      </c>
      <c r="CH213" s="309">
        <f ca="1">IF(CH$1&gt;$C$124,CH$118,MIN(MAX(CH$118,-SUM($D213:CG213,$C213)),0))</f>
        <v>0</v>
      </c>
      <c r="CI213" s="309">
        <f ca="1">IF(CI$1&gt;$C$124,CI$118,MIN(MAX(CI$118,-SUM($D213:CH213,$C213)),0))</f>
        <v>0</v>
      </c>
      <c r="CJ213" s="309">
        <f ca="1">IF(CJ$1&gt;$C$124,CJ$118,MIN(MAX(CJ$118,-SUM($D213:CI213,$C213)),0))</f>
        <v>0</v>
      </c>
      <c r="CK213" s="309">
        <f ca="1">IF(CK$1&gt;$C$124,CK$118,MIN(MAX(CK$118,-SUM($D213:CJ213,$C213)),0))</f>
        <v>0</v>
      </c>
      <c r="CL213" s="309">
        <f ca="1">IF(CL$1&gt;$C$124,CL$118,MIN(MAX(CL$118,-SUM($D213:CK213,$C213)),0))</f>
        <v>0</v>
      </c>
      <c r="CM213" s="309">
        <f ca="1">IF(CM$1&gt;$C$124,CM$118,MIN(MAX(CM$118,-SUM($D213:CL213,$C213)),0))</f>
        <v>0</v>
      </c>
      <c r="CN213" s="309">
        <f ca="1">IF(CN$1&gt;$C$124,CN$118,MIN(MAX(CN$118,-SUM($D213:CM213,$C213)),0))</f>
        <v>0</v>
      </c>
      <c r="CO213" s="309">
        <f ca="1">IF(CO$1&gt;$C$124,CO$118,MIN(MAX(CO$118,-SUM($D213:CN213,$C213)),0))</f>
        <v>-887.23508379999998</v>
      </c>
    </row>
    <row r="214" spans="2:93" hidden="1" outlineLevel="1">
      <c r="B214">
        <v>17</v>
      </c>
      <c r="C214" s="61" cm="1">
        <f t="array" aca="1" ref="C214" ca="1">$C$121-INDEX($D$112:$CO$112,1,$B214-1)</f>
        <v>1134.778677</v>
      </c>
      <c r="D214" s="337">
        <v>0</v>
      </c>
      <c r="E214" s="309">
        <f ca="1">IF(E$1&gt;$C$124,E$118,MIN(MAX(E$118,-SUM($D214:D214,$C214)),0))</f>
        <v>0</v>
      </c>
      <c r="F214" s="309">
        <f ca="1">IF(F$1&gt;$C$124,F$118,MIN(MAX(F$118,-SUM($D214:E214,$C214)),0))</f>
        <v>0</v>
      </c>
      <c r="G214" s="309">
        <f ca="1">IF(G$1&gt;$C$124,G$118,MIN(MAX(G$118,-SUM($D214:F214,$C214)),0))</f>
        <v>0</v>
      </c>
      <c r="H214" s="309">
        <f ca="1">IF(H$1&gt;$C$124,H$118,MIN(MAX(H$118,-SUM($D214:G214,$C214)),0))</f>
        <v>0</v>
      </c>
      <c r="I214" s="309">
        <f ca="1">IF(I$1&gt;$C$124,I$118,MIN(MAX(I$118,-SUM($D214:H214,$C214)),0))</f>
        <v>0</v>
      </c>
      <c r="J214" s="309">
        <f ca="1">IF(J$1&gt;$C$124,J$118,MIN(MAX(J$118,-SUM($D214:I214,$C214)),0))</f>
        <v>0</v>
      </c>
      <c r="K214" s="309">
        <f ca="1">IF(K$1&gt;$C$124,K$118,MIN(MAX(K$118,-SUM($D214:J214,$C214)),0))</f>
        <v>0</v>
      </c>
      <c r="L214" s="309">
        <f ca="1">IF(L$1&gt;$C$124,L$118,MIN(MAX(L$118,-SUM($D214:K214,$C214)),0))</f>
        <v>0</v>
      </c>
      <c r="M214" s="309">
        <f ca="1">IF(M$1&gt;$C$124,M$118,MIN(MAX(M$118,-SUM($D214:L214,$C214)),0))</f>
        <v>0</v>
      </c>
      <c r="N214" s="309">
        <f ca="1">IF(N$1&gt;$C$124,N$118,MIN(MAX(N$118,-SUM($D214:M214,$C214)),0))</f>
        <v>0</v>
      </c>
      <c r="O214" s="309">
        <f ca="1">IF(O$1&gt;$C$124,O$118,MIN(MAX(O$118,-SUM($D214:N214,$C214)),0))</f>
        <v>0</v>
      </c>
      <c r="P214" s="309">
        <f ca="1">IF(P$1&gt;$C$124,P$118,MIN(MAX(P$118,-SUM($D214:O214,$C214)),0))</f>
        <v>0</v>
      </c>
      <c r="Q214" s="309">
        <f ca="1">IF(Q$1&gt;$C$124,Q$118,MIN(MAX(Q$118,-SUM($D214:P214,$C214)),0))</f>
        <v>0</v>
      </c>
      <c r="R214" s="309">
        <f ca="1">IF(R$1&gt;$C$124,R$118,MIN(MAX(R$118,-SUM($D214:Q214,$C214)),0))</f>
        <v>0</v>
      </c>
      <c r="S214" s="309">
        <f ca="1">IF(S$1&gt;$C$124,S$118,MIN(MAX(S$118,-SUM($D214:R214,$C214)),0))</f>
        <v>0</v>
      </c>
      <c r="T214" s="309">
        <f ca="1">IF(T$1&gt;$C$124,T$118,MIN(MAX(T$118,-SUM($D214:S214,$C214)),0))</f>
        <v>0</v>
      </c>
      <c r="U214" s="309">
        <f ca="1">IF(U$1&gt;$C$124,U$118,MIN(MAX(U$118,-SUM($D214:T214,$C214)),0))</f>
        <v>0</v>
      </c>
      <c r="V214" s="309">
        <f ca="1">IF(V$1&gt;$C$124,V$118,MIN(MAX(V$118,-SUM($D214:U214,$C214)),0))</f>
        <v>0</v>
      </c>
      <c r="W214" s="309">
        <f ca="1">IF(W$1&gt;$C$124,W$118,MIN(MAX(W$118,-SUM($D214:V214,$C214)),0))</f>
        <v>0</v>
      </c>
      <c r="X214" s="309">
        <f ca="1">IF(X$1&gt;$C$124,X$118,MIN(MAX(X$118,-SUM($D214:W214,$C214)),0))</f>
        <v>0</v>
      </c>
      <c r="Y214" s="309">
        <f ca="1">IF(Y$1&gt;$C$124,Y$118,MIN(MAX(Y$118,-SUM($D214:X214,$C214)),0))</f>
        <v>0</v>
      </c>
      <c r="Z214" s="309">
        <f ca="1">IF(Z$1&gt;$C$124,Z$118,MIN(MAX(Z$118,-SUM($D214:Y214,$C214)),0))</f>
        <v>0</v>
      </c>
      <c r="AA214" s="309">
        <f ca="1">IF(AA$1&gt;$C$124,AA$118,MIN(MAX(AA$118,-SUM($D214:Z214,$C214)),0))</f>
        <v>0</v>
      </c>
      <c r="AB214" s="309">
        <f ca="1">IF(AB$1&gt;$C$124,AB$118,MIN(MAX(AB$118,-SUM($D214:AA214,$C214)),0))</f>
        <v>0</v>
      </c>
      <c r="AC214" s="309">
        <f ca="1">IF(AC$1&gt;$C$124,AC$118,MIN(MAX(AC$118,-SUM($D214:AB214,$C214)),0))</f>
        <v>0</v>
      </c>
      <c r="AD214" s="309">
        <f ca="1">IF(AD$1&gt;$C$124,AD$118,MIN(MAX(AD$118,-SUM($D214:AC214,$C214)),0))</f>
        <v>0</v>
      </c>
      <c r="AE214" s="309">
        <f ca="1">IF(AE$1&gt;$C$124,AE$118,MIN(MAX(AE$118,-SUM($D214:AD214,$C214)),0))</f>
        <v>0</v>
      </c>
      <c r="AF214" s="309">
        <f ca="1">IF(AF$1&gt;$C$124,AF$118,MIN(MAX(AF$118,-SUM($D214:AE214,$C214)),0))</f>
        <v>0</v>
      </c>
      <c r="AG214" s="309">
        <f ca="1">IF(AG$1&gt;$C$124,AG$118,MIN(MAX(AG$118,-SUM($D214:AF214,$C214)),0))</f>
        <v>0</v>
      </c>
      <c r="AH214" s="309">
        <f ca="1">IF(AH$1&gt;$C$124,AH$118,MIN(MAX(AH$118,-SUM($D214:AG214,$C214)),0))</f>
        <v>0</v>
      </c>
      <c r="AI214" s="309">
        <f ca="1">IF(AI$1&gt;$C$124,AI$118,MIN(MAX(AI$118,-SUM($D214:AH214,$C214)),0))</f>
        <v>0</v>
      </c>
      <c r="AJ214" s="309">
        <f ca="1">IF(AJ$1&gt;$C$124,AJ$118,MIN(MAX(AJ$118,-SUM($D214:AI214,$C214)),0))</f>
        <v>0</v>
      </c>
      <c r="AK214" s="309">
        <f ca="1">IF(AK$1&gt;$C$124,AK$118,MIN(MAX(AK$118,-SUM($D214:AJ214,$C214)),0))</f>
        <v>0</v>
      </c>
      <c r="AL214" s="309">
        <f ca="1">IF(AL$1&gt;$C$124,AL$118,MIN(MAX(AL$118,-SUM($D214:AK214,$C214)),0))</f>
        <v>0</v>
      </c>
      <c r="AM214" s="309">
        <f ca="1">IF(AM$1&gt;$C$124,AM$118,MIN(MAX(AM$118,-SUM($D214:AL214,$C214)),0))</f>
        <v>0</v>
      </c>
      <c r="AN214" s="309">
        <f ca="1">IF(AN$1&gt;$C$124,AN$118,MIN(MAX(AN$118,-SUM($D214:AM214,$C214)),0))</f>
        <v>0</v>
      </c>
      <c r="AO214" s="309">
        <f ca="1">IF(AO$1&gt;$C$124,AO$118,MIN(MAX(AO$118,-SUM($D214:AN214,$C214)),0))</f>
        <v>0</v>
      </c>
      <c r="AP214" s="309">
        <f ca="1">IF(AP$1&gt;$C$124,AP$118,MIN(MAX(AP$118,-SUM($D214:AO214,$C214)),0))</f>
        <v>0</v>
      </c>
      <c r="AQ214" s="309">
        <f ca="1">IF(AQ$1&gt;$C$124,AQ$118,MIN(MAX(AQ$118,-SUM($D214:AP214,$C214)),0))</f>
        <v>0</v>
      </c>
      <c r="AR214" s="309">
        <f ca="1">IF(AR$1&gt;$C$124,AR$118,MIN(MAX(AR$118,-SUM($D214:AQ214,$C214)),0))</f>
        <v>0</v>
      </c>
      <c r="AS214" s="309">
        <f ca="1">IF(AS$1&gt;$C$124,AS$118,MIN(MAX(AS$118,-SUM($D214:AR214,$C214)),0))</f>
        <v>0</v>
      </c>
      <c r="AT214" s="309">
        <f ca="1">IF(AT$1&gt;$C$124,AT$118,MIN(MAX(AT$118,-SUM($D214:AS214,$C214)),0))</f>
        <v>0</v>
      </c>
      <c r="AU214" s="309">
        <f ca="1">IF(AU$1&gt;$C$124,AU$118,MIN(MAX(AU$118,-SUM($D214:AT214,$C214)),0))</f>
        <v>0</v>
      </c>
      <c r="AV214" s="309">
        <f ca="1">IF(AV$1&gt;$C$124,AV$118,MIN(MAX(AV$118,-SUM($D214:AU214,$C214)),0))</f>
        <v>-887.23508379999998</v>
      </c>
      <c r="AW214" s="309">
        <f ca="1">IF(AW$1&gt;$C$124,AW$118,MIN(MAX(AW$118,-SUM($D214:AV214,$C214)),0))</f>
        <v>-47.508769819999998</v>
      </c>
      <c r="AX214" s="309">
        <f ca="1">IF(AX$1&gt;$C$124,AX$118,MIN(MAX(AX$118,-SUM($D214:AW214,$C214)),0))</f>
        <v>-46.847717819999957</v>
      </c>
      <c r="AY214" s="309">
        <f ca="1">IF(AY$1&gt;$C$124,AY$118,MIN(MAX(AY$118,-SUM($D214:AX214,$C214)),0))</f>
        <v>-46.023457820000033</v>
      </c>
      <c r="AZ214" s="309">
        <f ca="1">IF(AZ$1&gt;$C$124,AZ$118,MIN(MAX(AZ$118,-SUM($D214:AY214,$C214)),0))</f>
        <v>-45.176454820000004</v>
      </c>
      <c r="BA214" s="309">
        <f ca="1">IF(BA$1&gt;$C$124,BA$118,MIN(MAX(BA$118,-SUM($D214:AZ214,$C214)),0))</f>
        <v>-44.260705819999998</v>
      </c>
      <c r="BB214" s="309">
        <f ca="1">IF(BB$1&gt;$C$124,BB$118,MIN(MAX(BB$118,-SUM($D214:BA214,$C214)),0))</f>
        <v>-17.726487099999986</v>
      </c>
      <c r="BC214" s="309">
        <f ca="1">IF(BC$1&gt;$C$124,BC$118,MIN(MAX(BC$118,-SUM($D214:BB214,$C214)),0))</f>
        <v>0</v>
      </c>
      <c r="BD214" s="309">
        <f ca="1">IF(BD$1&gt;$C$124,BD$118,MIN(MAX(BD$118,-SUM($D214:BC214,$C214)),0))</f>
        <v>0</v>
      </c>
      <c r="BE214" s="309">
        <f ca="1">IF(BE$1&gt;$C$124,BE$118,MIN(MAX(BE$118,-SUM($D214:BD214,$C214)),0))</f>
        <v>0</v>
      </c>
      <c r="BF214" s="309">
        <f ca="1">IF(BF$1&gt;$C$124,BF$118,MIN(MAX(BF$118,-SUM($D214:BE214,$C214)),0))</f>
        <v>0</v>
      </c>
      <c r="BG214" s="309">
        <f ca="1">IF(BG$1&gt;$C$124,BG$118,MIN(MAX(BG$118,-SUM($D214:BF214,$C214)),0))</f>
        <v>0</v>
      </c>
      <c r="BH214" s="309">
        <f ca="1">IF(BH$1&gt;$C$124,BH$118,MIN(MAX(BH$118,-SUM($D214:BG214,$C214)),0))</f>
        <v>0</v>
      </c>
      <c r="BI214" s="309">
        <f ca="1">IF(BI$1&gt;$C$124,BI$118,MIN(MAX(BI$118,-SUM($D214:BH214,$C214)),0))</f>
        <v>0</v>
      </c>
      <c r="BJ214" s="309">
        <f ca="1">IF(BJ$1&gt;$C$124,BJ$118,MIN(MAX(BJ$118,-SUM($D214:BI214,$C214)),0))</f>
        <v>0</v>
      </c>
      <c r="BK214" s="309">
        <f ca="1">IF(BK$1&gt;$C$124,BK$118,MIN(MAX(BK$118,-SUM($D214:BJ214,$C214)),0))</f>
        <v>0</v>
      </c>
      <c r="BL214" s="309">
        <f ca="1">IF(BL$1&gt;$C$124,BL$118,MIN(MAX(BL$118,-SUM($D214:BK214,$C214)),0))</f>
        <v>0</v>
      </c>
      <c r="BM214" s="309">
        <f ca="1">IF(BM$1&gt;$C$124,BM$118,MIN(MAX(BM$118,-SUM($D214:BL214,$C214)),0))</f>
        <v>0</v>
      </c>
      <c r="BN214" s="309">
        <f ca="1">IF(BN$1&gt;$C$124,BN$118,MIN(MAX(BN$118,-SUM($D214:BM214,$C214)),0))</f>
        <v>0</v>
      </c>
      <c r="BO214" s="309">
        <f ca="1">IF(BO$1&gt;$C$124,BO$118,MIN(MAX(BO$118,-SUM($D214:BN214,$C214)),0))</f>
        <v>0</v>
      </c>
      <c r="BP214" s="309">
        <f ca="1">IF(BP$1&gt;$C$124,BP$118,MIN(MAX(BP$118,-SUM($D214:BO214,$C214)),0))</f>
        <v>0</v>
      </c>
      <c r="BQ214" s="309">
        <f ca="1">IF(BQ$1&gt;$C$124,BQ$118,MIN(MAX(BQ$118,-SUM($D214:BP214,$C214)),0))</f>
        <v>0</v>
      </c>
      <c r="BR214" s="309">
        <f ca="1">IF(BR$1&gt;$C$124,BR$118,MIN(MAX(BR$118,-SUM($D214:BQ214,$C214)),0))</f>
        <v>0</v>
      </c>
      <c r="BS214" s="309">
        <f ca="1">IF(BS$1&gt;$C$124,BS$118,MIN(MAX(BS$118,-SUM($D214:BR214,$C214)),0))</f>
        <v>0</v>
      </c>
      <c r="BT214" s="309">
        <f ca="1">IF(BT$1&gt;$C$124,BT$118,MIN(MAX(BT$118,-SUM($D214:BS214,$C214)),0))</f>
        <v>0</v>
      </c>
      <c r="BU214" s="309">
        <f ca="1">IF(BU$1&gt;$C$124,BU$118,MIN(MAX(BU$118,-SUM($D214:BT214,$C214)),0))</f>
        <v>0</v>
      </c>
      <c r="BV214" s="309">
        <f ca="1">IF(BV$1&gt;$C$124,BV$118,MIN(MAX(BV$118,-SUM($D214:BU214,$C214)),0))</f>
        <v>0</v>
      </c>
      <c r="BW214" s="309">
        <f ca="1">IF(BW$1&gt;$C$124,BW$118,MIN(MAX(BW$118,-SUM($D214:BV214,$C214)),0))</f>
        <v>0</v>
      </c>
      <c r="BX214" s="309">
        <f ca="1">IF(BX$1&gt;$C$124,BX$118,MIN(MAX(BX$118,-SUM($D214:BW214,$C214)),0))</f>
        <v>0</v>
      </c>
      <c r="BY214" s="309">
        <f ca="1">IF(BY$1&gt;$C$124,BY$118,MIN(MAX(BY$118,-SUM($D214:BX214,$C214)),0))</f>
        <v>0</v>
      </c>
      <c r="BZ214" s="309">
        <f ca="1">IF(BZ$1&gt;$C$124,BZ$118,MIN(MAX(BZ$118,-SUM($D214:BY214,$C214)),0))</f>
        <v>0</v>
      </c>
      <c r="CA214" s="309">
        <f ca="1">IF(CA$1&gt;$C$124,CA$118,MIN(MAX(CA$118,-SUM($D214:BZ214,$C214)),0))</f>
        <v>0</v>
      </c>
      <c r="CB214" s="309">
        <f ca="1">IF(CB$1&gt;$C$124,CB$118,MIN(MAX(CB$118,-SUM($D214:CA214,$C214)),0))</f>
        <v>0</v>
      </c>
      <c r="CC214" s="309">
        <f ca="1">IF(CC$1&gt;$C$124,CC$118,MIN(MAX(CC$118,-SUM($D214:CB214,$C214)),0))</f>
        <v>0</v>
      </c>
      <c r="CD214" s="309">
        <f ca="1">IF(CD$1&gt;$C$124,CD$118,MIN(MAX(CD$118,-SUM($D214:CC214,$C214)),0))</f>
        <v>0</v>
      </c>
      <c r="CE214" s="309">
        <f ca="1">IF(CE$1&gt;$C$124,CE$118,MIN(MAX(CE$118,-SUM($D214:CD214,$C214)),0))</f>
        <v>0</v>
      </c>
      <c r="CF214" s="309">
        <f ca="1">IF(CF$1&gt;$C$124,CF$118,MIN(MAX(CF$118,-SUM($D214:CE214,$C214)),0))</f>
        <v>0</v>
      </c>
      <c r="CG214" s="309">
        <f ca="1">IF(CG$1&gt;$C$124,CG$118,MIN(MAX(CG$118,-SUM($D214:CF214,$C214)),0))</f>
        <v>0</v>
      </c>
      <c r="CH214" s="309">
        <f ca="1">IF(CH$1&gt;$C$124,CH$118,MIN(MAX(CH$118,-SUM($D214:CG214,$C214)),0))</f>
        <v>0</v>
      </c>
      <c r="CI214" s="309">
        <f ca="1">IF(CI$1&gt;$C$124,CI$118,MIN(MAX(CI$118,-SUM($D214:CH214,$C214)),0))</f>
        <v>0</v>
      </c>
      <c r="CJ214" s="309">
        <f ca="1">IF(CJ$1&gt;$C$124,CJ$118,MIN(MAX(CJ$118,-SUM($D214:CI214,$C214)),0))</f>
        <v>0</v>
      </c>
      <c r="CK214" s="309">
        <f ca="1">IF(CK$1&gt;$C$124,CK$118,MIN(MAX(CK$118,-SUM($D214:CJ214,$C214)),0))</f>
        <v>0</v>
      </c>
      <c r="CL214" s="309">
        <f ca="1">IF(CL$1&gt;$C$124,CL$118,MIN(MAX(CL$118,-SUM($D214:CK214,$C214)),0))</f>
        <v>0</v>
      </c>
      <c r="CM214" s="309">
        <f ca="1">IF(CM$1&gt;$C$124,CM$118,MIN(MAX(CM$118,-SUM($D214:CL214,$C214)),0))</f>
        <v>0</v>
      </c>
      <c r="CN214" s="309">
        <f ca="1">IF(CN$1&gt;$C$124,CN$118,MIN(MAX(CN$118,-SUM($D214:CM214,$C214)),0))</f>
        <v>0</v>
      </c>
      <c r="CO214" s="309">
        <f ca="1">IF(CO$1&gt;$C$124,CO$118,MIN(MAX(CO$118,-SUM($D214:CN214,$C214)),0))</f>
        <v>-887.23508379999998</v>
      </c>
    </row>
    <row r="215" spans="2:93" hidden="1" outlineLevel="1">
      <c r="B215">
        <v>18</v>
      </c>
      <c r="C215" s="61" cm="1">
        <f t="array" aca="1" ref="C215" ca="1">$C$121-INDEX($D$112:$CO$112,1,$B215-1)</f>
        <v>1103.606736</v>
      </c>
      <c r="D215" s="337">
        <v>0</v>
      </c>
      <c r="E215" s="309">
        <f ca="1">IF(E$1&gt;$C$124,E$118,MIN(MAX(E$118,-SUM($D215:D215,$C215)),0))</f>
        <v>0</v>
      </c>
      <c r="F215" s="309">
        <f ca="1">IF(F$1&gt;$C$124,F$118,MIN(MAX(F$118,-SUM($D215:E215,$C215)),0))</f>
        <v>0</v>
      </c>
      <c r="G215" s="309">
        <f ca="1">IF(G$1&gt;$C$124,G$118,MIN(MAX(G$118,-SUM($D215:F215,$C215)),0))</f>
        <v>0</v>
      </c>
      <c r="H215" s="309">
        <f ca="1">IF(H$1&gt;$C$124,H$118,MIN(MAX(H$118,-SUM($D215:G215,$C215)),0))</f>
        <v>0</v>
      </c>
      <c r="I215" s="309">
        <f ca="1">IF(I$1&gt;$C$124,I$118,MIN(MAX(I$118,-SUM($D215:H215,$C215)),0))</f>
        <v>0</v>
      </c>
      <c r="J215" s="309">
        <f ca="1">IF(J$1&gt;$C$124,J$118,MIN(MAX(J$118,-SUM($D215:I215,$C215)),0))</f>
        <v>0</v>
      </c>
      <c r="K215" s="309">
        <f ca="1">IF(K$1&gt;$C$124,K$118,MIN(MAX(K$118,-SUM($D215:J215,$C215)),0))</f>
        <v>0</v>
      </c>
      <c r="L215" s="309">
        <f ca="1">IF(L$1&gt;$C$124,L$118,MIN(MAX(L$118,-SUM($D215:K215,$C215)),0))</f>
        <v>0</v>
      </c>
      <c r="M215" s="309">
        <f ca="1">IF(M$1&gt;$C$124,M$118,MIN(MAX(M$118,-SUM($D215:L215,$C215)),0))</f>
        <v>0</v>
      </c>
      <c r="N215" s="309">
        <f ca="1">IF(N$1&gt;$C$124,N$118,MIN(MAX(N$118,-SUM($D215:M215,$C215)),0))</f>
        <v>0</v>
      </c>
      <c r="O215" s="309">
        <f ca="1">IF(O$1&gt;$C$124,O$118,MIN(MAX(O$118,-SUM($D215:N215,$C215)),0))</f>
        <v>0</v>
      </c>
      <c r="P215" s="309">
        <f ca="1">IF(P$1&gt;$C$124,P$118,MIN(MAX(P$118,-SUM($D215:O215,$C215)),0))</f>
        <v>0</v>
      </c>
      <c r="Q215" s="309">
        <f ca="1">IF(Q$1&gt;$C$124,Q$118,MIN(MAX(Q$118,-SUM($D215:P215,$C215)),0))</f>
        <v>0</v>
      </c>
      <c r="R215" s="309">
        <f ca="1">IF(R$1&gt;$C$124,R$118,MIN(MAX(R$118,-SUM($D215:Q215,$C215)),0))</f>
        <v>0</v>
      </c>
      <c r="S215" s="309">
        <f ca="1">IF(S$1&gt;$C$124,S$118,MIN(MAX(S$118,-SUM($D215:R215,$C215)),0))</f>
        <v>0</v>
      </c>
      <c r="T215" s="309">
        <f ca="1">IF(T$1&gt;$C$124,T$118,MIN(MAX(T$118,-SUM($D215:S215,$C215)),0))</f>
        <v>0</v>
      </c>
      <c r="U215" s="309">
        <f ca="1">IF(U$1&gt;$C$124,U$118,MIN(MAX(U$118,-SUM($D215:T215,$C215)),0))</f>
        <v>0</v>
      </c>
      <c r="V215" s="309">
        <f ca="1">IF(V$1&gt;$C$124,V$118,MIN(MAX(V$118,-SUM($D215:U215,$C215)),0))</f>
        <v>0</v>
      </c>
      <c r="W215" s="309">
        <f ca="1">IF(W$1&gt;$C$124,W$118,MIN(MAX(W$118,-SUM($D215:V215,$C215)),0))</f>
        <v>0</v>
      </c>
      <c r="X215" s="309">
        <f ca="1">IF(X$1&gt;$C$124,X$118,MIN(MAX(X$118,-SUM($D215:W215,$C215)),0))</f>
        <v>0</v>
      </c>
      <c r="Y215" s="309">
        <f ca="1">IF(Y$1&gt;$C$124,Y$118,MIN(MAX(Y$118,-SUM($D215:X215,$C215)),0))</f>
        <v>0</v>
      </c>
      <c r="Z215" s="309">
        <f ca="1">IF(Z$1&gt;$C$124,Z$118,MIN(MAX(Z$118,-SUM($D215:Y215,$C215)),0))</f>
        <v>0</v>
      </c>
      <c r="AA215" s="309">
        <f ca="1">IF(AA$1&gt;$C$124,AA$118,MIN(MAX(AA$118,-SUM($D215:Z215,$C215)),0))</f>
        <v>0</v>
      </c>
      <c r="AB215" s="309">
        <f ca="1">IF(AB$1&gt;$C$124,AB$118,MIN(MAX(AB$118,-SUM($D215:AA215,$C215)),0))</f>
        <v>0</v>
      </c>
      <c r="AC215" s="309">
        <f ca="1">IF(AC$1&gt;$C$124,AC$118,MIN(MAX(AC$118,-SUM($D215:AB215,$C215)),0))</f>
        <v>0</v>
      </c>
      <c r="AD215" s="309">
        <f ca="1">IF(AD$1&gt;$C$124,AD$118,MIN(MAX(AD$118,-SUM($D215:AC215,$C215)),0))</f>
        <v>0</v>
      </c>
      <c r="AE215" s="309">
        <f ca="1">IF(AE$1&gt;$C$124,AE$118,MIN(MAX(AE$118,-SUM($D215:AD215,$C215)),0))</f>
        <v>0</v>
      </c>
      <c r="AF215" s="309">
        <f ca="1">IF(AF$1&gt;$C$124,AF$118,MIN(MAX(AF$118,-SUM($D215:AE215,$C215)),0))</f>
        <v>0</v>
      </c>
      <c r="AG215" s="309">
        <f ca="1">IF(AG$1&gt;$C$124,AG$118,MIN(MAX(AG$118,-SUM($D215:AF215,$C215)),0))</f>
        <v>0</v>
      </c>
      <c r="AH215" s="309">
        <f ca="1">IF(AH$1&gt;$C$124,AH$118,MIN(MAX(AH$118,-SUM($D215:AG215,$C215)),0))</f>
        <v>0</v>
      </c>
      <c r="AI215" s="309">
        <f ca="1">IF(AI$1&gt;$C$124,AI$118,MIN(MAX(AI$118,-SUM($D215:AH215,$C215)),0))</f>
        <v>0</v>
      </c>
      <c r="AJ215" s="309">
        <f ca="1">IF(AJ$1&gt;$C$124,AJ$118,MIN(MAX(AJ$118,-SUM($D215:AI215,$C215)),0))</f>
        <v>0</v>
      </c>
      <c r="AK215" s="309">
        <f ca="1">IF(AK$1&gt;$C$124,AK$118,MIN(MAX(AK$118,-SUM($D215:AJ215,$C215)),0))</f>
        <v>0</v>
      </c>
      <c r="AL215" s="309">
        <f ca="1">IF(AL$1&gt;$C$124,AL$118,MIN(MAX(AL$118,-SUM($D215:AK215,$C215)),0))</f>
        <v>0</v>
      </c>
      <c r="AM215" s="309">
        <f ca="1">IF(AM$1&gt;$C$124,AM$118,MIN(MAX(AM$118,-SUM($D215:AL215,$C215)),0))</f>
        <v>0</v>
      </c>
      <c r="AN215" s="309">
        <f ca="1">IF(AN$1&gt;$C$124,AN$118,MIN(MAX(AN$118,-SUM($D215:AM215,$C215)),0))</f>
        <v>0</v>
      </c>
      <c r="AO215" s="309">
        <f ca="1">IF(AO$1&gt;$C$124,AO$118,MIN(MAX(AO$118,-SUM($D215:AN215,$C215)),0))</f>
        <v>0</v>
      </c>
      <c r="AP215" s="309">
        <f ca="1">IF(AP$1&gt;$C$124,AP$118,MIN(MAX(AP$118,-SUM($D215:AO215,$C215)),0))</f>
        <v>0</v>
      </c>
      <c r="AQ215" s="309">
        <f ca="1">IF(AQ$1&gt;$C$124,AQ$118,MIN(MAX(AQ$118,-SUM($D215:AP215,$C215)),0))</f>
        <v>0</v>
      </c>
      <c r="AR215" s="309">
        <f ca="1">IF(AR$1&gt;$C$124,AR$118,MIN(MAX(AR$118,-SUM($D215:AQ215,$C215)),0))</f>
        <v>0</v>
      </c>
      <c r="AS215" s="309">
        <f ca="1">IF(AS$1&gt;$C$124,AS$118,MIN(MAX(AS$118,-SUM($D215:AR215,$C215)),0))</f>
        <v>0</v>
      </c>
      <c r="AT215" s="309">
        <f ca="1">IF(AT$1&gt;$C$124,AT$118,MIN(MAX(AT$118,-SUM($D215:AS215,$C215)),0))</f>
        <v>0</v>
      </c>
      <c r="AU215" s="309">
        <f ca="1">IF(AU$1&gt;$C$124,AU$118,MIN(MAX(AU$118,-SUM($D215:AT215,$C215)),0))</f>
        <v>0</v>
      </c>
      <c r="AV215" s="309">
        <f ca="1">IF(AV$1&gt;$C$124,AV$118,MIN(MAX(AV$118,-SUM($D215:AU215,$C215)),0))</f>
        <v>-887.23508379999998</v>
      </c>
      <c r="AW215" s="309">
        <f ca="1">IF(AW$1&gt;$C$124,AW$118,MIN(MAX(AW$118,-SUM($D215:AV215,$C215)),0))</f>
        <v>-47.508769819999998</v>
      </c>
      <c r="AX215" s="309">
        <f ca="1">IF(AX$1&gt;$C$124,AX$118,MIN(MAX(AX$118,-SUM($D215:AW215,$C215)),0))</f>
        <v>-46.847717819999957</v>
      </c>
      <c r="AY215" s="309">
        <f ca="1">IF(AY$1&gt;$C$124,AY$118,MIN(MAX(AY$118,-SUM($D215:AX215,$C215)),0))</f>
        <v>-46.023457820000033</v>
      </c>
      <c r="AZ215" s="309">
        <f ca="1">IF(AZ$1&gt;$C$124,AZ$118,MIN(MAX(AZ$118,-SUM($D215:AY215,$C215)),0))</f>
        <v>-45.176454820000004</v>
      </c>
      <c r="BA215" s="309">
        <f ca="1">IF(BA$1&gt;$C$124,BA$118,MIN(MAX(BA$118,-SUM($D215:AZ215,$C215)),0))</f>
        <v>-30.815251920000037</v>
      </c>
      <c r="BB215" s="309">
        <f ca="1">IF(BB$1&gt;$C$124,BB$118,MIN(MAX(BB$118,-SUM($D215:BA215,$C215)),0))</f>
        <v>0</v>
      </c>
      <c r="BC215" s="309">
        <f ca="1">IF(BC$1&gt;$C$124,BC$118,MIN(MAX(BC$118,-SUM($D215:BB215,$C215)),0))</f>
        <v>0</v>
      </c>
      <c r="BD215" s="309">
        <f ca="1">IF(BD$1&gt;$C$124,BD$118,MIN(MAX(BD$118,-SUM($D215:BC215,$C215)),0))</f>
        <v>0</v>
      </c>
      <c r="BE215" s="309">
        <f ca="1">IF(BE$1&gt;$C$124,BE$118,MIN(MAX(BE$118,-SUM($D215:BD215,$C215)),0))</f>
        <v>0</v>
      </c>
      <c r="BF215" s="309">
        <f ca="1">IF(BF$1&gt;$C$124,BF$118,MIN(MAX(BF$118,-SUM($D215:BE215,$C215)),0))</f>
        <v>0</v>
      </c>
      <c r="BG215" s="309">
        <f ca="1">IF(BG$1&gt;$C$124,BG$118,MIN(MAX(BG$118,-SUM($D215:BF215,$C215)),0))</f>
        <v>0</v>
      </c>
      <c r="BH215" s="309">
        <f ca="1">IF(BH$1&gt;$C$124,BH$118,MIN(MAX(BH$118,-SUM($D215:BG215,$C215)),0))</f>
        <v>0</v>
      </c>
      <c r="BI215" s="309">
        <f ca="1">IF(BI$1&gt;$C$124,BI$118,MIN(MAX(BI$118,-SUM($D215:BH215,$C215)),0))</f>
        <v>0</v>
      </c>
      <c r="BJ215" s="309">
        <f ca="1">IF(BJ$1&gt;$C$124,BJ$118,MIN(MAX(BJ$118,-SUM($D215:BI215,$C215)),0))</f>
        <v>0</v>
      </c>
      <c r="BK215" s="309">
        <f ca="1">IF(BK$1&gt;$C$124,BK$118,MIN(MAX(BK$118,-SUM($D215:BJ215,$C215)),0))</f>
        <v>0</v>
      </c>
      <c r="BL215" s="309">
        <f ca="1">IF(BL$1&gt;$C$124,BL$118,MIN(MAX(BL$118,-SUM($D215:BK215,$C215)),0))</f>
        <v>0</v>
      </c>
      <c r="BM215" s="309">
        <f ca="1">IF(BM$1&gt;$C$124,BM$118,MIN(MAX(BM$118,-SUM($D215:BL215,$C215)),0))</f>
        <v>0</v>
      </c>
      <c r="BN215" s="309">
        <f ca="1">IF(BN$1&gt;$C$124,BN$118,MIN(MAX(BN$118,-SUM($D215:BM215,$C215)),0))</f>
        <v>0</v>
      </c>
      <c r="BO215" s="309">
        <f ca="1">IF(BO$1&gt;$C$124,BO$118,MIN(MAX(BO$118,-SUM($D215:BN215,$C215)),0))</f>
        <v>0</v>
      </c>
      <c r="BP215" s="309">
        <f ca="1">IF(BP$1&gt;$C$124,BP$118,MIN(MAX(BP$118,-SUM($D215:BO215,$C215)),0))</f>
        <v>0</v>
      </c>
      <c r="BQ215" s="309">
        <f ca="1">IF(BQ$1&gt;$C$124,BQ$118,MIN(MAX(BQ$118,-SUM($D215:BP215,$C215)),0))</f>
        <v>0</v>
      </c>
      <c r="BR215" s="309">
        <f ca="1">IF(BR$1&gt;$C$124,BR$118,MIN(MAX(BR$118,-SUM($D215:BQ215,$C215)),0))</f>
        <v>0</v>
      </c>
      <c r="BS215" s="309">
        <f ca="1">IF(BS$1&gt;$C$124,BS$118,MIN(MAX(BS$118,-SUM($D215:BR215,$C215)),0))</f>
        <v>0</v>
      </c>
      <c r="BT215" s="309">
        <f ca="1">IF(BT$1&gt;$C$124,BT$118,MIN(MAX(BT$118,-SUM($D215:BS215,$C215)),0))</f>
        <v>0</v>
      </c>
      <c r="BU215" s="309">
        <f ca="1">IF(BU$1&gt;$C$124,BU$118,MIN(MAX(BU$118,-SUM($D215:BT215,$C215)),0))</f>
        <v>0</v>
      </c>
      <c r="BV215" s="309">
        <f ca="1">IF(BV$1&gt;$C$124,BV$118,MIN(MAX(BV$118,-SUM($D215:BU215,$C215)),0))</f>
        <v>0</v>
      </c>
      <c r="BW215" s="309">
        <f ca="1">IF(BW$1&gt;$C$124,BW$118,MIN(MAX(BW$118,-SUM($D215:BV215,$C215)),0))</f>
        <v>0</v>
      </c>
      <c r="BX215" s="309">
        <f ca="1">IF(BX$1&gt;$C$124,BX$118,MIN(MAX(BX$118,-SUM($D215:BW215,$C215)),0))</f>
        <v>0</v>
      </c>
      <c r="BY215" s="309">
        <f ca="1">IF(BY$1&gt;$C$124,BY$118,MIN(MAX(BY$118,-SUM($D215:BX215,$C215)),0))</f>
        <v>0</v>
      </c>
      <c r="BZ215" s="309">
        <f ca="1">IF(BZ$1&gt;$C$124,BZ$118,MIN(MAX(BZ$118,-SUM($D215:BY215,$C215)),0))</f>
        <v>0</v>
      </c>
      <c r="CA215" s="309">
        <f ca="1">IF(CA$1&gt;$C$124,CA$118,MIN(MAX(CA$118,-SUM($D215:BZ215,$C215)),0))</f>
        <v>0</v>
      </c>
      <c r="CB215" s="309">
        <f ca="1">IF(CB$1&gt;$C$124,CB$118,MIN(MAX(CB$118,-SUM($D215:CA215,$C215)),0))</f>
        <v>0</v>
      </c>
      <c r="CC215" s="309">
        <f ca="1">IF(CC$1&gt;$C$124,CC$118,MIN(MAX(CC$118,-SUM($D215:CB215,$C215)),0))</f>
        <v>0</v>
      </c>
      <c r="CD215" s="309">
        <f ca="1">IF(CD$1&gt;$C$124,CD$118,MIN(MAX(CD$118,-SUM($D215:CC215,$C215)),0))</f>
        <v>0</v>
      </c>
      <c r="CE215" s="309">
        <f ca="1">IF(CE$1&gt;$C$124,CE$118,MIN(MAX(CE$118,-SUM($D215:CD215,$C215)),0))</f>
        <v>0</v>
      </c>
      <c r="CF215" s="309">
        <f ca="1">IF(CF$1&gt;$C$124,CF$118,MIN(MAX(CF$118,-SUM($D215:CE215,$C215)),0))</f>
        <v>0</v>
      </c>
      <c r="CG215" s="309">
        <f ca="1">IF(CG$1&gt;$C$124,CG$118,MIN(MAX(CG$118,-SUM($D215:CF215,$C215)),0))</f>
        <v>0</v>
      </c>
      <c r="CH215" s="309">
        <f ca="1">IF(CH$1&gt;$C$124,CH$118,MIN(MAX(CH$118,-SUM($D215:CG215,$C215)),0))</f>
        <v>0</v>
      </c>
      <c r="CI215" s="309">
        <f ca="1">IF(CI$1&gt;$C$124,CI$118,MIN(MAX(CI$118,-SUM($D215:CH215,$C215)),0))</f>
        <v>0</v>
      </c>
      <c r="CJ215" s="309">
        <f ca="1">IF(CJ$1&gt;$C$124,CJ$118,MIN(MAX(CJ$118,-SUM($D215:CI215,$C215)),0))</f>
        <v>0</v>
      </c>
      <c r="CK215" s="309">
        <f ca="1">IF(CK$1&gt;$C$124,CK$118,MIN(MAX(CK$118,-SUM($D215:CJ215,$C215)),0))</f>
        <v>0</v>
      </c>
      <c r="CL215" s="309">
        <f ca="1">IF(CL$1&gt;$C$124,CL$118,MIN(MAX(CL$118,-SUM($D215:CK215,$C215)),0))</f>
        <v>0</v>
      </c>
      <c r="CM215" s="309">
        <f ca="1">IF(CM$1&gt;$C$124,CM$118,MIN(MAX(CM$118,-SUM($D215:CL215,$C215)),0))</f>
        <v>0</v>
      </c>
      <c r="CN215" s="309">
        <f ca="1">IF(CN$1&gt;$C$124,CN$118,MIN(MAX(CN$118,-SUM($D215:CM215,$C215)),0))</f>
        <v>0</v>
      </c>
      <c r="CO215" s="309">
        <f ca="1">IF(CO$1&gt;$C$124,CO$118,MIN(MAX(CO$118,-SUM($D215:CN215,$C215)),0))</f>
        <v>-887.23508379999998</v>
      </c>
    </row>
    <row r="216" spans="2:93" hidden="1" outlineLevel="1">
      <c r="B216">
        <v>19</v>
      </c>
      <c r="C216" s="61" cm="1">
        <f t="array" aca="1" ref="C216" ca="1">$C$121-INDEX($D$112:$CO$112,1,$B216-1)</f>
        <v>1071.4470779999999</v>
      </c>
      <c r="D216" s="337">
        <v>0</v>
      </c>
      <c r="E216" s="309">
        <f ca="1">IF(E$1&gt;$C$124,E$118,MIN(MAX(E$118,-SUM($D216:D216,$C216)),0))</f>
        <v>0</v>
      </c>
      <c r="F216" s="309">
        <f ca="1">IF(F$1&gt;$C$124,F$118,MIN(MAX(F$118,-SUM($D216:E216,$C216)),0))</f>
        <v>0</v>
      </c>
      <c r="G216" s="309">
        <f ca="1">IF(G$1&gt;$C$124,G$118,MIN(MAX(G$118,-SUM($D216:F216,$C216)),0))</f>
        <v>0</v>
      </c>
      <c r="H216" s="309">
        <f ca="1">IF(H$1&gt;$C$124,H$118,MIN(MAX(H$118,-SUM($D216:G216,$C216)),0))</f>
        <v>0</v>
      </c>
      <c r="I216" s="309">
        <f ca="1">IF(I$1&gt;$C$124,I$118,MIN(MAX(I$118,-SUM($D216:H216,$C216)),0))</f>
        <v>0</v>
      </c>
      <c r="J216" s="309">
        <f ca="1">IF(J$1&gt;$C$124,J$118,MIN(MAX(J$118,-SUM($D216:I216,$C216)),0))</f>
        <v>0</v>
      </c>
      <c r="K216" s="309">
        <f ca="1">IF(K$1&gt;$C$124,K$118,MIN(MAX(K$118,-SUM($D216:J216,$C216)),0))</f>
        <v>0</v>
      </c>
      <c r="L216" s="309">
        <f ca="1">IF(L$1&gt;$C$124,L$118,MIN(MAX(L$118,-SUM($D216:K216,$C216)),0))</f>
        <v>0</v>
      </c>
      <c r="M216" s="309">
        <f ca="1">IF(M$1&gt;$C$124,M$118,MIN(MAX(M$118,-SUM($D216:L216,$C216)),0))</f>
        <v>0</v>
      </c>
      <c r="N216" s="309">
        <f ca="1">IF(N$1&gt;$C$124,N$118,MIN(MAX(N$118,-SUM($D216:M216,$C216)),0))</f>
        <v>0</v>
      </c>
      <c r="O216" s="309">
        <f ca="1">IF(O$1&gt;$C$124,O$118,MIN(MAX(O$118,-SUM($D216:N216,$C216)),0))</f>
        <v>0</v>
      </c>
      <c r="P216" s="309">
        <f ca="1">IF(P$1&gt;$C$124,P$118,MIN(MAX(P$118,-SUM($D216:O216,$C216)),0))</f>
        <v>0</v>
      </c>
      <c r="Q216" s="309">
        <f ca="1">IF(Q$1&gt;$C$124,Q$118,MIN(MAX(Q$118,-SUM($D216:P216,$C216)),0))</f>
        <v>0</v>
      </c>
      <c r="R216" s="309">
        <f ca="1">IF(R$1&gt;$C$124,R$118,MIN(MAX(R$118,-SUM($D216:Q216,$C216)),0))</f>
        <v>0</v>
      </c>
      <c r="S216" s="309">
        <f ca="1">IF(S$1&gt;$C$124,S$118,MIN(MAX(S$118,-SUM($D216:R216,$C216)),0))</f>
        <v>0</v>
      </c>
      <c r="T216" s="309">
        <f ca="1">IF(T$1&gt;$C$124,T$118,MIN(MAX(T$118,-SUM($D216:S216,$C216)),0))</f>
        <v>0</v>
      </c>
      <c r="U216" s="309">
        <f ca="1">IF(U$1&gt;$C$124,U$118,MIN(MAX(U$118,-SUM($D216:T216,$C216)),0))</f>
        <v>0</v>
      </c>
      <c r="V216" s="309">
        <f ca="1">IF(V$1&gt;$C$124,V$118,MIN(MAX(V$118,-SUM($D216:U216,$C216)),0))</f>
        <v>0</v>
      </c>
      <c r="W216" s="309">
        <f ca="1">IF(W$1&gt;$C$124,W$118,MIN(MAX(W$118,-SUM($D216:V216,$C216)),0))</f>
        <v>0</v>
      </c>
      <c r="X216" s="309">
        <f ca="1">IF(X$1&gt;$C$124,X$118,MIN(MAX(X$118,-SUM($D216:W216,$C216)),0))</f>
        <v>0</v>
      </c>
      <c r="Y216" s="309">
        <f ca="1">IF(Y$1&gt;$C$124,Y$118,MIN(MAX(Y$118,-SUM($D216:X216,$C216)),0))</f>
        <v>0</v>
      </c>
      <c r="Z216" s="309">
        <f ca="1">IF(Z$1&gt;$C$124,Z$118,MIN(MAX(Z$118,-SUM($D216:Y216,$C216)),0))</f>
        <v>0</v>
      </c>
      <c r="AA216" s="309">
        <f ca="1">IF(AA$1&gt;$C$124,AA$118,MIN(MAX(AA$118,-SUM($D216:Z216,$C216)),0))</f>
        <v>0</v>
      </c>
      <c r="AB216" s="309">
        <f ca="1">IF(AB$1&gt;$C$124,AB$118,MIN(MAX(AB$118,-SUM($D216:AA216,$C216)),0))</f>
        <v>0</v>
      </c>
      <c r="AC216" s="309">
        <f ca="1">IF(AC$1&gt;$C$124,AC$118,MIN(MAX(AC$118,-SUM($D216:AB216,$C216)),0))</f>
        <v>0</v>
      </c>
      <c r="AD216" s="309">
        <f ca="1">IF(AD$1&gt;$C$124,AD$118,MIN(MAX(AD$118,-SUM($D216:AC216,$C216)),0))</f>
        <v>0</v>
      </c>
      <c r="AE216" s="309">
        <f ca="1">IF(AE$1&gt;$C$124,AE$118,MIN(MAX(AE$118,-SUM($D216:AD216,$C216)),0))</f>
        <v>0</v>
      </c>
      <c r="AF216" s="309">
        <f ca="1">IF(AF$1&gt;$C$124,AF$118,MIN(MAX(AF$118,-SUM($D216:AE216,$C216)),0))</f>
        <v>0</v>
      </c>
      <c r="AG216" s="309">
        <f ca="1">IF(AG$1&gt;$C$124,AG$118,MIN(MAX(AG$118,-SUM($D216:AF216,$C216)),0))</f>
        <v>0</v>
      </c>
      <c r="AH216" s="309">
        <f ca="1">IF(AH$1&gt;$C$124,AH$118,MIN(MAX(AH$118,-SUM($D216:AG216,$C216)),0))</f>
        <v>0</v>
      </c>
      <c r="AI216" s="309">
        <f ca="1">IF(AI$1&gt;$C$124,AI$118,MIN(MAX(AI$118,-SUM($D216:AH216,$C216)),0))</f>
        <v>0</v>
      </c>
      <c r="AJ216" s="309">
        <f ca="1">IF(AJ$1&gt;$C$124,AJ$118,MIN(MAX(AJ$118,-SUM($D216:AI216,$C216)),0))</f>
        <v>0</v>
      </c>
      <c r="AK216" s="309">
        <f ca="1">IF(AK$1&gt;$C$124,AK$118,MIN(MAX(AK$118,-SUM($D216:AJ216,$C216)),0))</f>
        <v>0</v>
      </c>
      <c r="AL216" s="309">
        <f ca="1">IF(AL$1&gt;$C$124,AL$118,MIN(MAX(AL$118,-SUM($D216:AK216,$C216)),0))</f>
        <v>0</v>
      </c>
      <c r="AM216" s="309">
        <f ca="1">IF(AM$1&gt;$C$124,AM$118,MIN(MAX(AM$118,-SUM($D216:AL216,$C216)),0))</f>
        <v>0</v>
      </c>
      <c r="AN216" s="309">
        <f ca="1">IF(AN$1&gt;$C$124,AN$118,MIN(MAX(AN$118,-SUM($D216:AM216,$C216)),0))</f>
        <v>0</v>
      </c>
      <c r="AO216" s="309">
        <f ca="1">IF(AO$1&gt;$C$124,AO$118,MIN(MAX(AO$118,-SUM($D216:AN216,$C216)),0))</f>
        <v>0</v>
      </c>
      <c r="AP216" s="309">
        <f ca="1">IF(AP$1&gt;$C$124,AP$118,MIN(MAX(AP$118,-SUM($D216:AO216,$C216)),0))</f>
        <v>0</v>
      </c>
      <c r="AQ216" s="309">
        <f ca="1">IF(AQ$1&gt;$C$124,AQ$118,MIN(MAX(AQ$118,-SUM($D216:AP216,$C216)),0))</f>
        <v>0</v>
      </c>
      <c r="AR216" s="309">
        <f ca="1">IF(AR$1&gt;$C$124,AR$118,MIN(MAX(AR$118,-SUM($D216:AQ216,$C216)),0))</f>
        <v>0</v>
      </c>
      <c r="AS216" s="309">
        <f ca="1">IF(AS$1&gt;$C$124,AS$118,MIN(MAX(AS$118,-SUM($D216:AR216,$C216)),0))</f>
        <v>0</v>
      </c>
      <c r="AT216" s="309">
        <f ca="1">IF(AT$1&gt;$C$124,AT$118,MIN(MAX(AT$118,-SUM($D216:AS216,$C216)),0))</f>
        <v>0</v>
      </c>
      <c r="AU216" s="309">
        <f ca="1">IF(AU$1&gt;$C$124,AU$118,MIN(MAX(AU$118,-SUM($D216:AT216,$C216)),0))</f>
        <v>0</v>
      </c>
      <c r="AV216" s="309">
        <f ca="1">IF(AV$1&gt;$C$124,AV$118,MIN(MAX(AV$118,-SUM($D216:AU216,$C216)),0))</f>
        <v>-887.23508379999998</v>
      </c>
      <c r="AW216" s="309">
        <f ca="1">IF(AW$1&gt;$C$124,AW$118,MIN(MAX(AW$118,-SUM($D216:AV216,$C216)),0))</f>
        <v>-47.508769819999998</v>
      </c>
      <c r="AX216" s="309">
        <f ca="1">IF(AX$1&gt;$C$124,AX$118,MIN(MAX(AX$118,-SUM($D216:AW216,$C216)),0))</f>
        <v>-46.847717819999957</v>
      </c>
      <c r="AY216" s="309">
        <f ca="1">IF(AY$1&gt;$C$124,AY$118,MIN(MAX(AY$118,-SUM($D216:AX216,$C216)),0))</f>
        <v>-46.023457820000033</v>
      </c>
      <c r="AZ216" s="309">
        <f ca="1">IF(AZ$1&gt;$C$124,AZ$118,MIN(MAX(AZ$118,-SUM($D216:AY216,$C216)),0))</f>
        <v>-43.832048739999891</v>
      </c>
      <c r="BA216" s="309">
        <f ca="1">IF(BA$1&gt;$C$124,BA$118,MIN(MAX(BA$118,-SUM($D216:AZ216,$C216)),0))</f>
        <v>0</v>
      </c>
      <c r="BB216" s="309">
        <f ca="1">IF(BB$1&gt;$C$124,BB$118,MIN(MAX(BB$118,-SUM($D216:BA216,$C216)),0))</f>
        <v>0</v>
      </c>
      <c r="BC216" s="309">
        <f ca="1">IF(BC$1&gt;$C$124,BC$118,MIN(MAX(BC$118,-SUM($D216:BB216,$C216)),0))</f>
        <v>0</v>
      </c>
      <c r="BD216" s="309">
        <f ca="1">IF(BD$1&gt;$C$124,BD$118,MIN(MAX(BD$118,-SUM($D216:BC216,$C216)),0))</f>
        <v>0</v>
      </c>
      <c r="BE216" s="309">
        <f ca="1">IF(BE$1&gt;$C$124,BE$118,MIN(MAX(BE$118,-SUM($D216:BD216,$C216)),0))</f>
        <v>0</v>
      </c>
      <c r="BF216" s="309">
        <f ca="1">IF(BF$1&gt;$C$124,BF$118,MIN(MAX(BF$118,-SUM($D216:BE216,$C216)),0))</f>
        <v>0</v>
      </c>
      <c r="BG216" s="309">
        <f ca="1">IF(BG$1&gt;$C$124,BG$118,MIN(MAX(BG$118,-SUM($D216:BF216,$C216)),0))</f>
        <v>0</v>
      </c>
      <c r="BH216" s="309">
        <f ca="1">IF(BH$1&gt;$C$124,BH$118,MIN(MAX(BH$118,-SUM($D216:BG216,$C216)),0))</f>
        <v>0</v>
      </c>
      <c r="BI216" s="309">
        <f ca="1">IF(BI$1&gt;$C$124,BI$118,MIN(MAX(BI$118,-SUM($D216:BH216,$C216)),0))</f>
        <v>0</v>
      </c>
      <c r="BJ216" s="309">
        <f ca="1">IF(BJ$1&gt;$C$124,BJ$118,MIN(MAX(BJ$118,-SUM($D216:BI216,$C216)),0))</f>
        <v>0</v>
      </c>
      <c r="BK216" s="309">
        <f ca="1">IF(BK$1&gt;$C$124,BK$118,MIN(MAX(BK$118,-SUM($D216:BJ216,$C216)),0))</f>
        <v>0</v>
      </c>
      <c r="BL216" s="309">
        <f ca="1">IF(BL$1&gt;$C$124,BL$118,MIN(MAX(BL$118,-SUM($D216:BK216,$C216)),0))</f>
        <v>0</v>
      </c>
      <c r="BM216" s="309">
        <f ca="1">IF(BM$1&gt;$C$124,BM$118,MIN(MAX(BM$118,-SUM($D216:BL216,$C216)),0))</f>
        <v>0</v>
      </c>
      <c r="BN216" s="309">
        <f ca="1">IF(BN$1&gt;$C$124,BN$118,MIN(MAX(BN$118,-SUM($D216:BM216,$C216)),0))</f>
        <v>0</v>
      </c>
      <c r="BO216" s="309">
        <f ca="1">IF(BO$1&gt;$C$124,BO$118,MIN(MAX(BO$118,-SUM($D216:BN216,$C216)),0))</f>
        <v>0</v>
      </c>
      <c r="BP216" s="309">
        <f ca="1">IF(BP$1&gt;$C$124,BP$118,MIN(MAX(BP$118,-SUM($D216:BO216,$C216)),0))</f>
        <v>0</v>
      </c>
      <c r="BQ216" s="309">
        <f ca="1">IF(BQ$1&gt;$C$124,BQ$118,MIN(MAX(BQ$118,-SUM($D216:BP216,$C216)),0))</f>
        <v>0</v>
      </c>
      <c r="BR216" s="309">
        <f ca="1">IF(BR$1&gt;$C$124,BR$118,MIN(MAX(BR$118,-SUM($D216:BQ216,$C216)),0))</f>
        <v>0</v>
      </c>
      <c r="BS216" s="309">
        <f ca="1">IF(BS$1&gt;$C$124,BS$118,MIN(MAX(BS$118,-SUM($D216:BR216,$C216)),0))</f>
        <v>0</v>
      </c>
      <c r="BT216" s="309">
        <f ca="1">IF(BT$1&gt;$C$124,BT$118,MIN(MAX(BT$118,-SUM($D216:BS216,$C216)),0))</f>
        <v>0</v>
      </c>
      <c r="BU216" s="309">
        <f ca="1">IF(BU$1&gt;$C$124,BU$118,MIN(MAX(BU$118,-SUM($D216:BT216,$C216)),0))</f>
        <v>0</v>
      </c>
      <c r="BV216" s="309">
        <f ca="1">IF(BV$1&gt;$C$124,BV$118,MIN(MAX(BV$118,-SUM($D216:BU216,$C216)),0))</f>
        <v>0</v>
      </c>
      <c r="BW216" s="309">
        <f ca="1">IF(BW$1&gt;$C$124,BW$118,MIN(MAX(BW$118,-SUM($D216:BV216,$C216)),0))</f>
        <v>0</v>
      </c>
      <c r="BX216" s="309">
        <f ca="1">IF(BX$1&gt;$C$124,BX$118,MIN(MAX(BX$118,-SUM($D216:BW216,$C216)),0))</f>
        <v>0</v>
      </c>
      <c r="BY216" s="309">
        <f ca="1">IF(BY$1&gt;$C$124,BY$118,MIN(MAX(BY$118,-SUM($D216:BX216,$C216)),0))</f>
        <v>0</v>
      </c>
      <c r="BZ216" s="309">
        <f ca="1">IF(BZ$1&gt;$C$124,BZ$118,MIN(MAX(BZ$118,-SUM($D216:BY216,$C216)),0))</f>
        <v>0</v>
      </c>
      <c r="CA216" s="309">
        <f ca="1">IF(CA$1&gt;$C$124,CA$118,MIN(MAX(CA$118,-SUM($D216:BZ216,$C216)),0))</f>
        <v>0</v>
      </c>
      <c r="CB216" s="309">
        <f ca="1">IF(CB$1&gt;$C$124,CB$118,MIN(MAX(CB$118,-SUM($D216:CA216,$C216)),0))</f>
        <v>0</v>
      </c>
      <c r="CC216" s="309">
        <f ca="1">IF(CC$1&gt;$C$124,CC$118,MIN(MAX(CC$118,-SUM($D216:CB216,$C216)),0))</f>
        <v>0</v>
      </c>
      <c r="CD216" s="309">
        <f ca="1">IF(CD$1&gt;$C$124,CD$118,MIN(MAX(CD$118,-SUM($D216:CC216,$C216)),0))</f>
        <v>0</v>
      </c>
      <c r="CE216" s="309">
        <f ca="1">IF(CE$1&gt;$C$124,CE$118,MIN(MAX(CE$118,-SUM($D216:CD216,$C216)),0))</f>
        <v>0</v>
      </c>
      <c r="CF216" s="309">
        <f ca="1">IF(CF$1&gt;$C$124,CF$118,MIN(MAX(CF$118,-SUM($D216:CE216,$C216)),0))</f>
        <v>0</v>
      </c>
      <c r="CG216" s="309">
        <f ca="1">IF(CG$1&gt;$C$124,CG$118,MIN(MAX(CG$118,-SUM($D216:CF216,$C216)),0))</f>
        <v>0</v>
      </c>
      <c r="CH216" s="309">
        <f ca="1">IF(CH$1&gt;$C$124,CH$118,MIN(MAX(CH$118,-SUM($D216:CG216,$C216)),0))</f>
        <v>0</v>
      </c>
      <c r="CI216" s="309">
        <f ca="1">IF(CI$1&gt;$C$124,CI$118,MIN(MAX(CI$118,-SUM($D216:CH216,$C216)),0))</f>
        <v>0</v>
      </c>
      <c r="CJ216" s="309">
        <f ca="1">IF(CJ$1&gt;$C$124,CJ$118,MIN(MAX(CJ$118,-SUM($D216:CI216,$C216)),0))</f>
        <v>0</v>
      </c>
      <c r="CK216" s="309">
        <f ca="1">IF(CK$1&gt;$C$124,CK$118,MIN(MAX(CK$118,-SUM($D216:CJ216,$C216)),0))</f>
        <v>0</v>
      </c>
      <c r="CL216" s="309">
        <f ca="1">IF(CL$1&gt;$C$124,CL$118,MIN(MAX(CL$118,-SUM($D216:CK216,$C216)),0))</f>
        <v>0</v>
      </c>
      <c r="CM216" s="309">
        <f ca="1">IF(CM$1&gt;$C$124,CM$118,MIN(MAX(CM$118,-SUM($D216:CL216,$C216)),0))</f>
        <v>0</v>
      </c>
      <c r="CN216" s="309">
        <f ca="1">IF(CN$1&gt;$C$124,CN$118,MIN(MAX(CN$118,-SUM($D216:CM216,$C216)),0))</f>
        <v>0</v>
      </c>
      <c r="CO216" s="309">
        <f ca="1">IF(CO$1&gt;$C$124,CO$118,MIN(MAX(CO$118,-SUM($D216:CN216,$C216)),0))</f>
        <v>-887.23508379999998</v>
      </c>
    </row>
    <row r="217" spans="2:93" hidden="1" outlineLevel="1">
      <c r="B217">
        <v>20</v>
      </c>
      <c r="C217" s="61" cm="1">
        <f t="array" aca="1" ref="C217" ca="1">$C$121-INDEX($D$112:$CO$112,1,$B217-1)</f>
        <v>1036.6645369999999</v>
      </c>
      <c r="D217" s="337">
        <v>0</v>
      </c>
      <c r="E217" s="309">
        <f ca="1">IF(E$1&gt;$C$124,E$118,MIN(MAX(E$118,-SUM($D217:D217,$C217)),0))</f>
        <v>0</v>
      </c>
      <c r="F217" s="309">
        <f ca="1">IF(F$1&gt;$C$124,F$118,MIN(MAX(F$118,-SUM($D217:E217,$C217)),0))</f>
        <v>0</v>
      </c>
      <c r="G217" s="309">
        <f ca="1">IF(G$1&gt;$C$124,G$118,MIN(MAX(G$118,-SUM($D217:F217,$C217)),0))</f>
        <v>0</v>
      </c>
      <c r="H217" s="309">
        <f ca="1">IF(H$1&gt;$C$124,H$118,MIN(MAX(H$118,-SUM($D217:G217,$C217)),0))</f>
        <v>0</v>
      </c>
      <c r="I217" s="309">
        <f ca="1">IF(I$1&gt;$C$124,I$118,MIN(MAX(I$118,-SUM($D217:H217,$C217)),0))</f>
        <v>0</v>
      </c>
      <c r="J217" s="309">
        <f ca="1">IF(J$1&gt;$C$124,J$118,MIN(MAX(J$118,-SUM($D217:I217,$C217)),0))</f>
        <v>0</v>
      </c>
      <c r="K217" s="309">
        <f ca="1">IF(K$1&gt;$C$124,K$118,MIN(MAX(K$118,-SUM($D217:J217,$C217)),0))</f>
        <v>0</v>
      </c>
      <c r="L217" s="309">
        <f ca="1">IF(L$1&gt;$C$124,L$118,MIN(MAX(L$118,-SUM($D217:K217,$C217)),0))</f>
        <v>0</v>
      </c>
      <c r="M217" s="309">
        <f ca="1">IF(M$1&gt;$C$124,M$118,MIN(MAX(M$118,-SUM($D217:L217,$C217)),0))</f>
        <v>0</v>
      </c>
      <c r="N217" s="309">
        <f ca="1">IF(N$1&gt;$C$124,N$118,MIN(MAX(N$118,-SUM($D217:M217,$C217)),0))</f>
        <v>0</v>
      </c>
      <c r="O217" s="309">
        <f ca="1">IF(O$1&gt;$C$124,O$118,MIN(MAX(O$118,-SUM($D217:N217,$C217)),0))</f>
        <v>0</v>
      </c>
      <c r="P217" s="309">
        <f ca="1">IF(P$1&gt;$C$124,P$118,MIN(MAX(P$118,-SUM($D217:O217,$C217)),0))</f>
        <v>0</v>
      </c>
      <c r="Q217" s="309">
        <f ca="1">IF(Q$1&gt;$C$124,Q$118,MIN(MAX(Q$118,-SUM($D217:P217,$C217)),0))</f>
        <v>0</v>
      </c>
      <c r="R217" s="309">
        <f ca="1">IF(R$1&gt;$C$124,R$118,MIN(MAX(R$118,-SUM($D217:Q217,$C217)),0))</f>
        <v>0</v>
      </c>
      <c r="S217" s="309">
        <f ca="1">IF(S$1&gt;$C$124,S$118,MIN(MAX(S$118,-SUM($D217:R217,$C217)),0))</f>
        <v>0</v>
      </c>
      <c r="T217" s="309">
        <f ca="1">IF(T$1&gt;$C$124,T$118,MIN(MAX(T$118,-SUM($D217:S217,$C217)),0))</f>
        <v>0</v>
      </c>
      <c r="U217" s="309">
        <f ca="1">IF(U$1&gt;$C$124,U$118,MIN(MAX(U$118,-SUM($D217:T217,$C217)),0))</f>
        <v>0</v>
      </c>
      <c r="V217" s="309">
        <f ca="1">IF(V$1&gt;$C$124,V$118,MIN(MAX(V$118,-SUM($D217:U217,$C217)),0))</f>
        <v>0</v>
      </c>
      <c r="W217" s="309">
        <f ca="1">IF(W$1&gt;$C$124,W$118,MIN(MAX(W$118,-SUM($D217:V217,$C217)),0))</f>
        <v>0</v>
      </c>
      <c r="X217" s="309">
        <f ca="1">IF(X$1&gt;$C$124,X$118,MIN(MAX(X$118,-SUM($D217:W217,$C217)),0))</f>
        <v>0</v>
      </c>
      <c r="Y217" s="309">
        <f ca="1">IF(Y$1&gt;$C$124,Y$118,MIN(MAX(Y$118,-SUM($D217:X217,$C217)),0))</f>
        <v>0</v>
      </c>
      <c r="Z217" s="309">
        <f ca="1">IF(Z$1&gt;$C$124,Z$118,MIN(MAX(Z$118,-SUM($D217:Y217,$C217)),0))</f>
        <v>0</v>
      </c>
      <c r="AA217" s="309">
        <f ca="1">IF(AA$1&gt;$C$124,AA$118,MIN(MAX(AA$118,-SUM($D217:Z217,$C217)),0))</f>
        <v>0</v>
      </c>
      <c r="AB217" s="309">
        <f ca="1">IF(AB$1&gt;$C$124,AB$118,MIN(MAX(AB$118,-SUM($D217:AA217,$C217)),0))</f>
        <v>0</v>
      </c>
      <c r="AC217" s="309">
        <f ca="1">IF(AC$1&gt;$C$124,AC$118,MIN(MAX(AC$118,-SUM($D217:AB217,$C217)),0))</f>
        <v>0</v>
      </c>
      <c r="AD217" s="309">
        <f ca="1">IF(AD$1&gt;$C$124,AD$118,MIN(MAX(AD$118,-SUM($D217:AC217,$C217)),0))</f>
        <v>0</v>
      </c>
      <c r="AE217" s="309">
        <f ca="1">IF(AE$1&gt;$C$124,AE$118,MIN(MAX(AE$118,-SUM($D217:AD217,$C217)),0))</f>
        <v>0</v>
      </c>
      <c r="AF217" s="309">
        <f ca="1">IF(AF$1&gt;$C$124,AF$118,MIN(MAX(AF$118,-SUM($D217:AE217,$C217)),0))</f>
        <v>0</v>
      </c>
      <c r="AG217" s="309">
        <f ca="1">IF(AG$1&gt;$C$124,AG$118,MIN(MAX(AG$118,-SUM($D217:AF217,$C217)),0))</f>
        <v>0</v>
      </c>
      <c r="AH217" s="309">
        <f ca="1">IF(AH$1&gt;$C$124,AH$118,MIN(MAX(AH$118,-SUM($D217:AG217,$C217)),0))</f>
        <v>0</v>
      </c>
      <c r="AI217" s="309">
        <f ca="1">IF(AI$1&gt;$C$124,AI$118,MIN(MAX(AI$118,-SUM($D217:AH217,$C217)),0))</f>
        <v>0</v>
      </c>
      <c r="AJ217" s="309">
        <f ca="1">IF(AJ$1&gt;$C$124,AJ$118,MIN(MAX(AJ$118,-SUM($D217:AI217,$C217)),0))</f>
        <v>0</v>
      </c>
      <c r="AK217" s="309">
        <f ca="1">IF(AK$1&gt;$C$124,AK$118,MIN(MAX(AK$118,-SUM($D217:AJ217,$C217)),0))</f>
        <v>0</v>
      </c>
      <c r="AL217" s="309">
        <f ca="1">IF(AL$1&gt;$C$124,AL$118,MIN(MAX(AL$118,-SUM($D217:AK217,$C217)),0))</f>
        <v>0</v>
      </c>
      <c r="AM217" s="309">
        <f ca="1">IF(AM$1&gt;$C$124,AM$118,MIN(MAX(AM$118,-SUM($D217:AL217,$C217)),0))</f>
        <v>0</v>
      </c>
      <c r="AN217" s="309">
        <f ca="1">IF(AN$1&gt;$C$124,AN$118,MIN(MAX(AN$118,-SUM($D217:AM217,$C217)),0))</f>
        <v>0</v>
      </c>
      <c r="AO217" s="309">
        <f ca="1">IF(AO$1&gt;$C$124,AO$118,MIN(MAX(AO$118,-SUM($D217:AN217,$C217)),0))</f>
        <v>0</v>
      </c>
      <c r="AP217" s="309">
        <f ca="1">IF(AP$1&gt;$C$124,AP$118,MIN(MAX(AP$118,-SUM($D217:AO217,$C217)),0))</f>
        <v>0</v>
      </c>
      <c r="AQ217" s="309">
        <f ca="1">IF(AQ$1&gt;$C$124,AQ$118,MIN(MAX(AQ$118,-SUM($D217:AP217,$C217)),0))</f>
        <v>0</v>
      </c>
      <c r="AR217" s="309">
        <f ca="1">IF(AR$1&gt;$C$124,AR$118,MIN(MAX(AR$118,-SUM($D217:AQ217,$C217)),0))</f>
        <v>0</v>
      </c>
      <c r="AS217" s="309">
        <f ca="1">IF(AS$1&gt;$C$124,AS$118,MIN(MAX(AS$118,-SUM($D217:AR217,$C217)),0))</f>
        <v>0</v>
      </c>
      <c r="AT217" s="309">
        <f ca="1">IF(AT$1&gt;$C$124,AT$118,MIN(MAX(AT$118,-SUM($D217:AS217,$C217)),0))</f>
        <v>0</v>
      </c>
      <c r="AU217" s="309">
        <f ca="1">IF(AU$1&gt;$C$124,AU$118,MIN(MAX(AU$118,-SUM($D217:AT217,$C217)),0))</f>
        <v>0</v>
      </c>
      <c r="AV217" s="309">
        <f ca="1">IF(AV$1&gt;$C$124,AV$118,MIN(MAX(AV$118,-SUM($D217:AU217,$C217)),0))</f>
        <v>-887.23508379999998</v>
      </c>
      <c r="AW217" s="309">
        <f ca="1">IF(AW$1&gt;$C$124,AW$118,MIN(MAX(AW$118,-SUM($D217:AV217,$C217)),0))</f>
        <v>-47.508769819999998</v>
      </c>
      <c r="AX217" s="309">
        <f ca="1">IF(AX$1&gt;$C$124,AX$118,MIN(MAX(AX$118,-SUM($D217:AW217,$C217)),0))</f>
        <v>-46.847717819999957</v>
      </c>
      <c r="AY217" s="309">
        <f ca="1">IF(AY$1&gt;$C$124,AY$118,MIN(MAX(AY$118,-SUM($D217:AX217,$C217)),0))</f>
        <v>-46.023457820000033</v>
      </c>
      <c r="AZ217" s="309">
        <f ca="1">IF(AZ$1&gt;$C$124,AZ$118,MIN(MAX(AZ$118,-SUM($D217:AY217,$C217)),0))</f>
        <v>-9.0495077399998536</v>
      </c>
      <c r="BA217" s="309">
        <f ca="1">IF(BA$1&gt;$C$124,BA$118,MIN(MAX(BA$118,-SUM($D217:AZ217,$C217)),0))</f>
        <v>0</v>
      </c>
      <c r="BB217" s="309">
        <f ca="1">IF(BB$1&gt;$C$124,BB$118,MIN(MAX(BB$118,-SUM($D217:BA217,$C217)),0))</f>
        <v>0</v>
      </c>
      <c r="BC217" s="309">
        <f ca="1">IF(BC$1&gt;$C$124,BC$118,MIN(MAX(BC$118,-SUM($D217:BB217,$C217)),0))</f>
        <v>0</v>
      </c>
      <c r="BD217" s="309">
        <f ca="1">IF(BD$1&gt;$C$124,BD$118,MIN(MAX(BD$118,-SUM($D217:BC217,$C217)),0))</f>
        <v>0</v>
      </c>
      <c r="BE217" s="309">
        <f ca="1">IF(BE$1&gt;$C$124,BE$118,MIN(MAX(BE$118,-SUM($D217:BD217,$C217)),0))</f>
        <v>0</v>
      </c>
      <c r="BF217" s="309">
        <f ca="1">IF(BF$1&gt;$C$124,BF$118,MIN(MAX(BF$118,-SUM($D217:BE217,$C217)),0))</f>
        <v>0</v>
      </c>
      <c r="BG217" s="309">
        <f ca="1">IF(BG$1&gt;$C$124,BG$118,MIN(MAX(BG$118,-SUM($D217:BF217,$C217)),0))</f>
        <v>0</v>
      </c>
      <c r="BH217" s="309">
        <f ca="1">IF(BH$1&gt;$C$124,BH$118,MIN(MAX(BH$118,-SUM($D217:BG217,$C217)),0))</f>
        <v>0</v>
      </c>
      <c r="BI217" s="309">
        <f ca="1">IF(BI$1&gt;$C$124,BI$118,MIN(MAX(BI$118,-SUM($D217:BH217,$C217)),0))</f>
        <v>0</v>
      </c>
      <c r="BJ217" s="309">
        <f ca="1">IF(BJ$1&gt;$C$124,BJ$118,MIN(MAX(BJ$118,-SUM($D217:BI217,$C217)),0))</f>
        <v>0</v>
      </c>
      <c r="BK217" s="309">
        <f ca="1">IF(BK$1&gt;$C$124,BK$118,MIN(MAX(BK$118,-SUM($D217:BJ217,$C217)),0))</f>
        <v>0</v>
      </c>
      <c r="BL217" s="309">
        <f ca="1">IF(BL$1&gt;$C$124,BL$118,MIN(MAX(BL$118,-SUM($D217:BK217,$C217)),0))</f>
        <v>0</v>
      </c>
      <c r="BM217" s="309">
        <f ca="1">IF(BM$1&gt;$C$124,BM$118,MIN(MAX(BM$118,-SUM($D217:BL217,$C217)),0))</f>
        <v>0</v>
      </c>
      <c r="BN217" s="309">
        <f ca="1">IF(BN$1&gt;$C$124,BN$118,MIN(MAX(BN$118,-SUM($D217:BM217,$C217)),0))</f>
        <v>0</v>
      </c>
      <c r="BO217" s="309">
        <f ca="1">IF(BO$1&gt;$C$124,BO$118,MIN(MAX(BO$118,-SUM($D217:BN217,$C217)),0))</f>
        <v>0</v>
      </c>
      <c r="BP217" s="309">
        <f ca="1">IF(BP$1&gt;$C$124,BP$118,MIN(MAX(BP$118,-SUM($D217:BO217,$C217)),0))</f>
        <v>0</v>
      </c>
      <c r="BQ217" s="309">
        <f ca="1">IF(BQ$1&gt;$C$124,BQ$118,MIN(MAX(BQ$118,-SUM($D217:BP217,$C217)),0))</f>
        <v>0</v>
      </c>
      <c r="BR217" s="309">
        <f ca="1">IF(BR$1&gt;$C$124,BR$118,MIN(MAX(BR$118,-SUM($D217:BQ217,$C217)),0))</f>
        <v>0</v>
      </c>
      <c r="BS217" s="309">
        <f ca="1">IF(BS$1&gt;$C$124,BS$118,MIN(MAX(BS$118,-SUM($D217:BR217,$C217)),0))</f>
        <v>0</v>
      </c>
      <c r="BT217" s="309">
        <f ca="1">IF(BT$1&gt;$C$124,BT$118,MIN(MAX(BT$118,-SUM($D217:BS217,$C217)),0))</f>
        <v>0</v>
      </c>
      <c r="BU217" s="309">
        <f ca="1">IF(BU$1&gt;$C$124,BU$118,MIN(MAX(BU$118,-SUM($D217:BT217,$C217)),0))</f>
        <v>0</v>
      </c>
      <c r="BV217" s="309">
        <f ca="1">IF(BV$1&gt;$C$124,BV$118,MIN(MAX(BV$118,-SUM($D217:BU217,$C217)),0))</f>
        <v>0</v>
      </c>
      <c r="BW217" s="309">
        <f ca="1">IF(BW$1&gt;$C$124,BW$118,MIN(MAX(BW$118,-SUM($D217:BV217,$C217)),0))</f>
        <v>0</v>
      </c>
      <c r="BX217" s="309">
        <f ca="1">IF(BX$1&gt;$C$124,BX$118,MIN(MAX(BX$118,-SUM($D217:BW217,$C217)),0))</f>
        <v>0</v>
      </c>
      <c r="BY217" s="309">
        <f ca="1">IF(BY$1&gt;$C$124,BY$118,MIN(MAX(BY$118,-SUM($D217:BX217,$C217)),0))</f>
        <v>0</v>
      </c>
      <c r="BZ217" s="309">
        <f ca="1">IF(BZ$1&gt;$C$124,BZ$118,MIN(MAX(BZ$118,-SUM($D217:BY217,$C217)),0))</f>
        <v>0</v>
      </c>
      <c r="CA217" s="309">
        <f ca="1">IF(CA$1&gt;$C$124,CA$118,MIN(MAX(CA$118,-SUM($D217:BZ217,$C217)),0))</f>
        <v>0</v>
      </c>
      <c r="CB217" s="309">
        <f ca="1">IF(CB$1&gt;$C$124,CB$118,MIN(MAX(CB$118,-SUM($D217:CA217,$C217)),0))</f>
        <v>0</v>
      </c>
      <c r="CC217" s="309">
        <f ca="1">IF(CC$1&gt;$C$124,CC$118,MIN(MAX(CC$118,-SUM($D217:CB217,$C217)),0))</f>
        <v>0</v>
      </c>
      <c r="CD217" s="309">
        <f ca="1">IF(CD$1&gt;$C$124,CD$118,MIN(MAX(CD$118,-SUM($D217:CC217,$C217)),0))</f>
        <v>0</v>
      </c>
      <c r="CE217" s="309">
        <f ca="1">IF(CE$1&gt;$C$124,CE$118,MIN(MAX(CE$118,-SUM($D217:CD217,$C217)),0))</f>
        <v>0</v>
      </c>
      <c r="CF217" s="309">
        <f ca="1">IF(CF$1&gt;$C$124,CF$118,MIN(MAX(CF$118,-SUM($D217:CE217,$C217)),0))</f>
        <v>0</v>
      </c>
      <c r="CG217" s="309">
        <f ca="1">IF(CG$1&gt;$C$124,CG$118,MIN(MAX(CG$118,-SUM($D217:CF217,$C217)),0))</f>
        <v>0</v>
      </c>
      <c r="CH217" s="309">
        <f ca="1">IF(CH$1&gt;$C$124,CH$118,MIN(MAX(CH$118,-SUM($D217:CG217,$C217)),0))</f>
        <v>0</v>
      </c>
      <c r="CI217" s="309">
        <f ca="1">IF(CI$1&gt;$C$124,CI$118,MIN(MAX(CI$118,-SUM($D217:CH217,$C217)),0))</f>
        <v>0</v>
      </c>
      <c r="CJ217" s="309">
        <f ca="1">IF(CJ$1&gt;$C$124,CJ$118,MIN(MAX(CJ$118,-SUM($D217:CI217,$C217)),0))</f>
        <v>0</v>
      </c>
      <c r="CK217" s="309">
        <f ca="1">IF(CK$1&gt;$C$124,CK$118,MIN(MAX(CK$118,-SUM($D217:CJ217,$C217)),0))</f>
        <v>0</v>
      </c>
      <c r="CL217" s="309">
        <f ca="1">IF(CL$1&gt;$C$124,CL$118,MIN(MAX(CL$118,-SUM($D217:CK217,$C217)),0))</f>
        <v>0</v>
      </c>
      <c r="CM217" s="309">
        <f ca="1">IF(CM$1&gt;$C$124,CM$118,MIN(MAX(CM$118,-SUM($D217:CL217,$C217)),0))</f>
        <v>0</v>
      </c>
      <c r="CN217" s="309">
        <f ca="1">IF(CN$1&gt;$C$124,CN$118,MIN(MAX(CN$118,-SUM($D217:CM217,$C217)),0))</f>
        <v>0</v>
      </c>
      <c r="CO217" s="309">
        <f ca="1">IF(CO$1&gt;$C$124,CO$118,MIN(MAX(CO$118,-SUM($D217:CN217,$C217)),0))</f>
        <v>-887.23508379999998</v>
      </c>
    </row>
    <row r="218" spans="2:93" hidden="1" outlineLevel="1">
      <c r="B218">
        <v>21</v>
      </c>
      <c r="C218" s="61" cm="1">
        <f t="array" aca="1" ref="C218" ca="1">$C$121-INDEX($D$112:$CO$112,1,$B218-1)</f>
        <v>1001.0191</v>
      </c>
      <c r="D218" s="337">
        <v>0</v>
      </c>
      <c r="E218" s="309">
        <f ca="1">IF(E$1&gt;$C$124,E$118,MIN(MAX(E$118,-SUM($D218:D218,$C218)),0))</f>
        <v>0</v>
      </c>
      <c r="F218" s="309">
        <f ca="1">IF(F$1&gt;$C$124,F$118,MIN(MAX(F$118,-SUM($D218:E218,$C218)),0))</f>
        <v>0</v>
      </c>
      <c r="G218" s="309">
        <f ca="1">IF(G$1&gt;$C$124,G$118,MIN(MAX(G$118,-SUM($D218:F218,$C218)),0))</f>
        <v>0</v>
      </c>
      <c r="H218" s="309">
        <f ca="1">IF(H$1&gt;$C$124,H$118,MIN(MAX(H$118,-SUM($D218:G218,$C218)),0))</f>
        <v>0</v>
      </c>
      <c r="I218" s="309">
        <f ca="1">IF(I$1&gt;$C$124,I$118,MIN(MAX(I$118,-SUM($D218:H218,$C218)),0))</f>
        <v>0</v>
      </c>
      <c r="J218" s="309">
        <f ca="1">IF(J$1&gt;$C$124,J$118,MIN(MAX(J$118,-SUM($D218:I218,$C218)),0))</f>
        <v>0</v>
      </c>
      <c r="K218" s="309">
        <f ca="1">IF(K$1&gt;$C$124,K$118,MIN(MAX(K$118,-SUM($D218:J218,$C218)),0))</f>
        <v>0</v>
      </c>
      <c r="L218" s="309">
        <f ca="1">IF(L$1&gt;$C$124,L$118,MIN(MAX(L$118,-SUM($D218:K218,$C218)),0))</f>
        <v>0</v>
      </c>
      <c r="M218" s="309">
        <f ca="1">IF(M$1&gt;$C$124,M$118,MIN(MAX(M$118,-SUM($D218:L218,$C218)),0))</f>
        <v>0</v>
      </c>
      <c r="N218" s="309">
        <f ca="1">IF(N$1&gt;$C$124,N$118,MIN(MAX(N$118,-SUM($D218:M218,$C218)),0))</f>
        <v>0</v>
      </c>
      <c r="O218" s="309">
        <f ca="1">IF(O$1&gt;$C$124,O$118,MIN(MAX(O$118,-SUM($D218:N218,$C218)),0))</f>
        <v>0</v>
      </c>
      <c r="P218" s="309">
        <f ca="1">IF(P$1&gt;$C$124,P$118,MIN(MAX(P$118,-SUM($D218:O218,$C218)),0))</f>
        <v>0</v>
      </c>
      <c r="Q218" s="309">
        <f ca="1">IF(Q$1&gt;$C$124,Q$118,MIN(MAX(Q$118,-SUM($D218:P218,$C218)),0))</f>
        <v>0</v>
      </c>
      <c r="R218" s="309">
        <f ca="1">IF(R$1&gt;$C$124,R$118,MIN(MAX(R$118,-SUM($D218:Q218,$C218)),0))</f>
        <v>0</v>
      </c>
      <c r="S218" s="309">
        <f ca="1">IF(S$1&gt;$C$124,S$118,MIN(MAX(S$118,-SUM($D218:R218,$C218)),0))</f>
        <v>0</v>
      </c>
      <c r="T218" s="309">
        <f ca="1">IF(T$1&gt;$C$124,T$118,MIN(MAX(T$118,-SUM($D218:S218,$C218)),0))</f>
        <v>0</v>
      </c>
      <c r="U218" s="309">
        <f ca="1">IF(U$1&gt;$C$124,U$118,MIN(MAX(U$118,-SUM($D218:T218,$C218)),0))</f>
        <v>0</v>
      </c>
      <c r="V218" s="309">
        <f ca="1">IF(V$1&gt;$C$124,V$118,MIN(MAX(V$118,-SUM($D218:U218,$C218)),0))</f>
        <v>0</v>
      </c>
      <c r="W218" s="309">
        <f ca="1">IF(W$1&gt;$C$124,W$118,MIN(MAX(W$118,-SUM($D218:V218,$C218)),0))</f>
        <v>0</v>
      </c>
      <c r="X218" s="309">
        <f ca="1">IF(X$1&gt;$C$124,X$118,MIN(MAX(X$118,-SUM($D218:W218,$C218)),0))</f>
        <v>0</v>
      </c>
      <c r="Y218" s="309">
        <f ca="1">IF(Y$1&gt;$C$124,Y$118,MIN(MAX(Y$118,-SUM($D218:X218,$C218)),0))</f>
        <v>0</v>
      </c>
      <c r="Z218" s="309">
        <f ca="1">IF(Z$1&gt;$C$124,Z$118,MIN(MAX(Z$118,-SUM($D218:Y218,$C218)),0))</f>
        <v>0</v>
      </c>
      <c r="AA218" s="309">
        <f ca="1">IF(AA$1&gt;$C$124,AA$118,MIN(MAX(AA$118,-SUM($D218:Z218,$C218)),0))</f>
        <v>0</v>
      </c>
      <c r="AB218" s="309">
        <f ca="1">IF(AB$1&gt;$C$124,AB$118,MIN(MAX(AB$118,-SUM($D218:AA218,$C218)),0))</f>
        <v>0</v>
      </c>
      <c r="AC218" s="309">
        <f ca="1">IF(AC$1&gt;$C$124,AC$118,MIN(MAX(AC$118,-SUM($D218:AB218,$C218)),0))</f>
        <v>0</v>
      </c>
      <c r="AD218" s="309">
        <f ca="1">IF(AD$1&gt;$C$124,AD$118,MIN(MAX(AD$118,-SUM($D218:AC218,$C218)),0))</f>
        <v>0</v>
      </c>
      <c r="AE218" s="309">
        <f ca="1">IF(AE$1&gt;$C$124,AE$118,MIN(MAX(AE$118,-SUM($D218:AD218,$C218)),0))</f>
        <v>0</v>
      </c>
      <c r="AF218" s="309">
        <f ca="1">IF(AF$1&gt;$C$124,AF$118,MIN(MAX(AF$118,-SUM($D218:AE218,$C218)),0))</f>
        <v>0</v>
      </c>
      <c r="AG218" s="309">
        <f ca="1">IF(AG$1&gt;$C$124,AG$118,MIN(MAX(AG$118,-SUM($D218:AF218,$C218)),0))</f>
        <v>0</v>
      </c>
      <c r="AH218" s="309">
        <f ca="1">IF(AH$1&gt;$C$124,AH$118,MIN(MAX(AH$118,-SUM($D218:AG218,$C218)),0))</f>
        <v>0</v>
      </c>
      <c r="AI218" s="309">
        <f ca="1">IF(AI$1&gt;$C$124,AI$118,MIN(MAX(AI$118,-SUM($D218:AH218,$C218)),0))</f>
        <v>0</v>
      </c>
      <c r="AJ218" s="309">
        <f ca="1">IF(AJ$1&gt;$C$124,AJ$118,MIN(MAX(AJ$118,-SUM($D218:AI218,$C218)),0))</f>
        <v>0</v>
      </c>
      <c r="AK218" s="309">
        <f ca="1">IF(AK$1&gt;$C$124,AK$118,MIN(MAX(AK$118,-SUM($D218:AJ218,$C218)),0))</f>
        <v>0</v>
      </c>
      <c r="AL218" s="309">
        <f ca="1">IF(AL$1&gt;$C$124,AL$118,MIN(MAX(AL$118,-SUM($D218:AK218,$C218)),0))</f>
        <v>0</v>
      </c>
      <c r="AM218" s="309">
        <f ca="1">IF(AM$1&gt;$C$124,AM$118,MIN(MAX(AM$118,-SUM($D218:AL218,$C218)),0))</f>
        <v>0</v>
      </c>
      <c r="AN218" s="309">
        <f ca="1">IF(AN$1&gt;$C$124,AN$118,MIN(MAX(AN$118,-SUM($D218:AM218,$C218)),0))</f>
        <v>0</v>
      </c>
      <c r="AO218" s="309">
        <f ca="1">IF(AO$1&gt;$C$124,AO$118,MIN(MAX(AO$118,-SUM($D218:AN218,$C218)),0))</f>
        <v>0</v>
      </c>
      <c r="AP218" s="309">
        <f ca="1">IF(AP$1&gt;$C$124,AP$118,MIN(MAX(AP$118,-SUM($D218:AO218,$C218)),0))</f>
        <v>0</v>
      </c>
      <c r="AQ218" s="309">
        <f ca="1">IF(AQ$1&gt;$C$124,AQ$118,MIN(MAX(AQ$118,-SUM($D218:AP218,$C218)),0))</f>
        <v>0</v>
      </c>
      <c r="AR218" s="309">
        <f ca="1">IF(AR$1&gt;$C$124,AR$118,MIN(MAX(AR$118,-SUM($D218:AQ218,$C218)),0))</f>
        <v>0</v>
      </c>
      <c r="AS218" s="309">
        <f ca="1">IF(AS$1&gt;$C$124,AS$118,MIN(MAX(AS$118,-SUM($D218:AR218,$C218)),0))</f>
        <v>0</v>
      </c>
      <c r="AT218" s="309">
        <f ca="1">IF(AT$1&gt;$C$124,AT$118,MIN(MAX(AT$118,-SUM($D218:AS218,$C218)),0))</f>
        <v>0</v>
      </c>
      <c r="AU218" s="309">
        <f ca="1">IF(AU$1&gt;$C$124,AU$118,MIN(MAX(AU$118,-SUM($D218:AT218,$C218)),0))</f>
        <v>0</v>
      </c>
      <c r="AV218" s="309">
        <f ca="1">IF(AV$1&gt;$C$124,AV$118,MIN(MAX(AV$118,-SUM($D218:AU218,$C218)),0))</f>
        <v>-887.23508379999998</v>
      </c>
      <c r="AW218" s="309">
        <f ca="1">IF(AW$1&gt;$C$124,AW$118,MIN(MAX(AW$118,-SUM($D218:AV218,$C218)),0))</f>
        <v>-47.508769819999998</v>
      </c>
      <c r="AX218" s="309">
        <f ca="1">IF(AX$1&gt;$C$124,AX$118,MIN(MAX(AX$118,-SUM($D218:AW218,$C218)),0))</f>
        <v>-46.847717819999957</v>
      </c>
      <c r="AY218" s="309">
        <f ca="1">IF(AY$1&gt;$C$124,AY$118,MIN(MAX(AY$118,-SUM($D218:AX218,$C218)),0))</f>
        <v>-19.427528560000042</v>
      </c>
      <c r="AZ218" s="309">
        <f ca="1">IF(AZ$1&gt;$C$124,AZ$118,MIN(MAX(AZ$118,-SUM($D218:AY218,$C218)),0))</f>
        <v>0</v>
      </c>
      <c r="BA218" s="309">
        <f ca="1">IF(BA$1&gt;$C$124,BA$118,MIN(MAX(BA$118,-SUM($D218:AZ218,$C218)),0))</f>
        <v>0</v>
      </c>
      <c r="BB218" s="309">
        <f ca="1">IF(BB$1&gt;$C$124,BB$118,MIN(MAX(BB$118,-SUM($D218:BA218,$C218)),0))</f>
        <v>0</v>
      </c>
      <c r="BC218" s="309">
        <f ca="1">IF(BC$1&gt;$C$124,BC$118,MIN(MAX(BC$118,-SUM($D218:BB218,$C218)),0))</f>
        <v>0</v>
      </c>
      <c r="BD218" s="309">
        <f ca="1">IF(BD$1&gt;$C$124,BD$118,MIN(MAX(BD$118,-SUM($D218:BC218,$C218)),0))</f>
        <v>0</v>
      </c>
      <c r="BE218" s="309">
        <f ca="1">IF(BE$1&gt;$C$124,BE$118,MIN(MAX(BE$118,-SUM($D218:BD218,$C218)),0))</f>
        <v>0</v>
      </c>
      <c r="BF218" s="309">
        <f ca="1">IF(BF$1&gt;$C$124,BF$118,MIN(MAX(BF$118,-SUM($D218:BE218,$C218)),0))</f>
        <v>0</v>
      </c>
      <c r="BG218" s="309">
        <f ca="1">IF(BG$1&gt;$C$124,BG$118,MIN(MAX(BG$118,-SUM($D218:BF218,$C218)),0))</f>
        <v>0</v>
      </c>
      <c r="BH218" s="309">
        <f ca="1">IF(BH$1&gt;$C$124,BH$118,MIN(MAX(BH$118,-SUM($D218:BG218,$C218)),0))</f>
        <v>0</v>
      </c>
      <c r="BI218" s="309">
        <f ca="1">IF(BI$1&gt;$C$124,BI$118,MIN(MAX(BI$118,-SUM($D218:BH218,$C218)),0))</f>
        <v>0</v>
      </c>
      <c r="BJ218" s="309">
        <f ca="1">IF(BJ$1&gt;$C$124,BJ$118,MIN(MAX(BJ$118,-SUM($D218:BI218,$C218)),0))</f>
        <v>0</v>
      </c>
      <c r="BK218" s="309">
        <f ca="1">IF(BK$1&gt;$C$124,BK$118,MIN(MAX(BK$118,-SUM($D218:BJ218,$C218)),0))</f>
        <v>0</v>
      </c>
      <c r="BL218" s="309">
        <f ca="1">IF(BL$1&gt;$C$124,BL$118,MIN(MAX(BL$118,-SUM($D218:BK218,$C218)),0))</f>
        <v>0</v>
      </c>
      <c r="BM218" s="309">
        <f ca="1">IF(BM$1&gt;$C$124,BM$118,MIN(MAX(BM$118,-SUM($D218:BL218,$C218)),0))</f>
        <v>0</v>
      </c>
      <c r="BN218" s="309">
        <f ca="1">IF(BN$1&gt;$C$124,BN$118,MIN(MAX(BN$118,-SUM($D218:BM218,$C218)),0))</f>
        <v>0</v>
      </c>
      <c r="BO218" s="309">
        <f ca="1">IF(BO$1&gt;$C$124,BO$118,MIN(MAX(BO$118,-SUM($D218:BN218,$C218)),0))</f>
        <v>0</v>
      </c>
      <c r="BP218" s="309">
        <f ca="1">IF(BP$1&gt;$C$124,BP$118,MIN(MAX(BP$118,-SUM($D218:BO218,$C218)),0))</f>
        <v>0</v>
      </c>
      <c r="BQ218" s="309">
        <f ca="1">IF(BQ$1&gt;$C$124,BQ$118,MIN(MAX(BQ$118,-SUM($D218:BP218,$C218)),0))</f>
        <v>0</v>
      </c>
      <c r="BR218" s="309">
        <f ca="1">IF(BR$1&gt;$C$124,BR$118,MIN(MAX(BR$118,-SUM($D218:BQ218,$C218)),0))</f>
        <v>0</v>
      </c>
      <c r="BS218" s="309">
        <f ca="1">IF(BS$1&gt;$C$124,BS$118,MIN(MAX(BS$118,-SUM($D218:BR218,$C218)),0))</f>
        <v>0</v>
      </c>
      <c r="BT218" s="309">
        <f ca="1">IF(BT$1&gt;$C$124,BT$118,MIN(MAX(BT$118,-SUM($D218:BS218,$C218)),0))</f>
        <v>0</v>
      </c>
      <c r="BU218" s="309">
        <f ca="1">IF(BU$1&gt;$C$124,BU$118,MIN(MAX(BU$118,-SUM($D218:BT218,$C218)),0))</f>
        <v>0</v>
      </c>
      <c r="BV218" s="309">
        <f ca="1">IF(BV$1&gt;$C$124,BV$118,MIN(MAX(BV$118,-SUM($D218:BU218,$C218)),0))</f>
        <v>0</v>
      </c>
      <c r="BW218" s="309">
        <f ca="1">IF(BW$1&gt;$C$124,BW$118,MIN(MAX(BW$118,-SUM($D218:BV218,$C218)),0))</f>
        <v>0</v>
      </c>
      <c r="BX218" s="309">
        <f ca="1">IF(BX$1&gt;$C$124,BX$118,MIN(MAX(BX$118,-SUM($D218:BW218,$C218)),0))</f>
        <v>0</v>
      </c>
      <c r="BY218" s="309">
        <f ca="1">IF(BY$1&gt;$C$124,BY$118,MIN(MAX(BY$118,-SUM($D218:BX218,$C218)),0))</f>
        <v>0</v>
      </c>
      <c r="BZ218" s="309">
        <f ca="1">IF(BZ$1&gt;$C$124,BZ$118,MIN(MAX(BZ$118,-SUM($D218:BY218,$C218)),0))</f>
        <v>0</v>
      </c>
      <c r="CA218" s="309">
        <f ca="1">IF(CA$1&gt;$C$124,CA$118,MIN(MAX(CA$118,-SUM($D218:BZ218,$C218)),0))</f>
        <v>0</v>
      </c>
      <c r="CB218" s="309">
        <f ca="1">IF(CB$1&gt;$C$124,CB$118,MIN(MAX(CB$118,-SUM($D218:CA218,$C218)),0))</f>
        <v>0</v>
      </c>
      <c r="CC218" s="309">
        <f ca="1">IF(CC$1&gt;$C$124,CC$118,MIN(MAX(CC$118,-SUM($D218:CB218,$C218)),0))</f>
        <v>0</v>
      </c>
      <c r="CD218" s="309">
        <f ca="1">IF(CD$1&gt;$C$124,CD$118,MIN(MAX(CD$118,-SUM($D218:CC218,$C218)),0))</f>
        <v>0</v>
      </c>
      <c r="CE218" s="309">
        <f ca="1">IF(CE$1&gt;$C$124,CE$118,MIN(MAX(CE$118,-SUM($D218:CD218,$C218)),0))</f>
        <v>0</v>
      </c>
      <c r="CF218" s="309">
        <f ca="1">IF(CF$1&gt;$C$124,CF$118,MIN(MAX(CF$118,-SUM($D218:CE218,$C218)),0))</f>
        <v>0</v>
      </c>
      <c r="CG218" s="309">
        <f ca="1">IF(CG$1&gt;$C$124,CG$118,MIN(MAX(CG$118,-SUM($D218:CF218,$C218)),0))</f>
        <v>0</v>
      </c>
      <c r="CH218" s="309">
        <f ca="1">IF(CH$1&gt;$C$124,CH$118,MIN(MAX(CH$118,-SUM($D218:CG218,$C218)),0))</f>
        <v>0</v>
      </c>
      <c r="CI218" s="309">
        <f ca="1">IF(CI$1&gt;$C$124,CI$118,MIN(MAX(CI$118,-SUM($D218:CH218,$C218)),0))</f>
        <v>0</v>
      </c>
      <c r="CJ218" s="309">
        <f ca="1">IF(CJ$1&gt;$C$124,CJ$118,MIN(MAX(CJ$118,-SUM($D218:CI218,$C218)),0))</f>
        <v>0</v>
      </c>
      <c r="CK218" s="309">
        <f ca="1">IF(CK$1&gt;$C$124,CK$118,MIN(MAX(CK$118,-SUM($D218:CJ218,$C218)),0))</f>
        <v>0</v>
      </c>
      <c r="CL218" s="309">
        <f ca="1">IF(CL$1&gt;$C$124,CL$118,MIN(MAX(CL$118,-SUM($D218:CK218,$C218)),0))</f>
        <v>0</v>
      </c>
      <c r="CM218" s="309">
        <f ca="1">IF(CM$1&gt;$C$124,CM$118,MIN(MAX(CM$118,-SUM($D218:CL218,$C218)),0))</f>
        <v>0</v>
      </c>
      <c r="CN218" s="309">
        <f ca="1">IF(CN$1&gt;$C$124,CN$118,MIN(MAX(CN$118,-SUM($D218:CM218,$C218)),0))</f>
        <v>0</v>
      </c>
      <c r="CO218" s="309">
        <f ca="1">IF(CO$1&gt;$C$124,CO$118,MIN(MAX(CO$118,-SUM($D218:CN218,$C218)),0))</f>
        <v>-887.23508379999998</v>
      </c>
    </row>
    <row r="219" spans="2:93" hidden="1" outlineLevel="1">
      <c r="B219">
        <v>22</v>
      </c>
      <c r="C219" s="61" cm="1">
        <f t="array" aca="1" ref="C219" ca="1">$C$121-INDEX($D$112:$CO$112,1,$B219-1)</f>
        <v>962.64434600000004</v>
      </c>
      <c r="D219" s="337">
        <v>0</v>
      </c>
      <c r="E219" s="309">
        <f ca="1">IF(E$1&gt;$C$124,E$118,MIN(MAX(E$118,-SUM($D219:D219,$C219)),0))</f>
        <v>0</v>
      </c>
      <c r="F219" s="309">
        <f ca="1">IF(F$1&gt;$C$124,F$118,MIN(MAX(F$118,-SUM($D219:E219,$C219)),0))</f>
        <v>0</v>
      </c>
      <c r="G219" s="309">
        <f ca="1">IF(G$1&gt;$C$124,G$118,MIN(MAX(G$118,-SUM($D219:F219,$C219)),0))</f>
        <v>0</v>
      </c>
      <c r="H219" s="309">
        <f ca="1">IF(H$1&gt;$C$124,H$118,MIN(MAX(H$118,-SUM($D219:G219,$C219)),0))</f>
        <v>0</v>
      </c>
      <c r="I219" s="309">
        <f ca="1">IF(I$1&gt;$C$124,I$118,MIN(MAX(I$118,-SUM($D219:H219,$C219)),0))</f>
        <v>0</v>
      </c>
      <c r="J219" s="309">
        <f ca="1">IF(J$1&gt;$C$124,J$118,MIN(MAX(J$118,-SUM($D219:I219,$C219)),0))</f>
        <v>0</v>
      </c>
      <c r="K219" s="309">
        <f ca="1">IF(K$1&gt;$C$124,K$118,MIN(MAX(K$118,-SUM($D219:J219,$C219)),0))</f>
        <v>0</v>
      </c>
      <c r="L219" s="309">
        <f ca="1">IF(L$1&gt;$C$124,L$118,MIN(MAX(L$118,-SUM($D219:K219,$C219)),0))</f>
        <v>0</v>
      </c>
      <c r="M219" s="309">
        <f ca="1">IF(M$1&gt;$C$124,M$118,MIN(MAX(M$118,-SUM($D219:L219,$C219)),0))</f>
        <v>0</v>
      </c>
      <c r="N219" s="309">
        <f ca="1">IF(N$1&gt;$C$124,N$118,MIN(MAX(N$118,-SUM($D219:M219,$C219)),0))</f>
        <v>0</v>
      </c>
      <c r="O219" s="309">
        <f ca="1">IF(O$1&gt;$C$124,O$118,MIN(MAX(O$118,-SUM($D219:N219,$C219)),0))</f>
        <v>0</v>
      </c>
      <c r="P219" s="309">
        <f ca="1">IF(P$1&gt;$C$124,P$118,MIN(MAX(P$118,-SUM($D219:O219,$C219)),0))</f>
        <v>0</v>
      </c>
      <c r="Q219" s="309">
        <f ca="1">IF(Q$1&gt;$C$124,Q$118,MIN(MAX(Q$118,-SUM($D219:P219,$C219)),0))</f>
        <v>0</v>
      </c>
      <c r="R219" s="309">
        <f ca="1">IF(R$1&gt;$C$124,R$118,MIN(MAX(R$118,-SUM($D219:Q219,$C219)),0))</f>
        <v>0</v>
      </c>
      <c r="S219" s="309">
        <f ca="1">IF(S$1&gt;$C$124,S$118,MIN(MAX(S$118,-SUM($D219:R219,$C219)),0))</f>
        <v>0</v>
      </c>
      <c r="T219" s="309">
        <f ca="1">IF(T$1&gt;$C$124,T$118,MIN(MAX(T$118,-SUM($D219:S219,$C219)),0))</f>
        <v>0</v>
      </c>
      <c r="U219" s="309">
        <f ca="1">IF(U$1&gt;$C$124,U$118,MIN(MAX(U$118,-SUM($D219:T219,$C219)),0))</f>
        <v>0</v>
      </c>
      <c r="V219" s="309">
        <f ca="1">IF(V$1&gt;$C$124,V$118,MIN(MAX(V$118,-SUM($D219:U219,$C219)),0))</f>
        <v>0</v>
      </c>
      <c r="W219" s="309">
        <f ca="1">IF(W$1&gt;$C$124,W$118,MIN(MAX(W$118,-SUM($D219:V219,$C219)),0))</f>
        <v>0</v>
      </c>
      <c r="X219" s="309">
        <f ca="1">IF(X$1&gt;$C$124,X$118,MIN(MAX(X$118,-SUM($D219:W219,$C219)),0))</f>
        <v>0</v>
      </c>
      <c r="Y219" s="309">
        <f ca="1">IF(Y$1&gt;$C$124,Y$118,MIN(MAX(Y$118,-SUM($D219:X219,$C219)),0))</f>
        <v>0</v>
      </c>
      <c r="Z219" s="309">
        <f ca="1">IF(Z$1&gt;$C$124,Z$118,MIN(MAX(Z$118,-SUM($D219:Y219,$C219)),0))</f>
        <v>0</v>
      </c>
      <c r="AA219" s="309">
        <f ca="1">IF(AA$1&gt;$C$124,AA$118,MIN(MAX(AA$118,-SUM($D219:Z219,$C219)),0))</f>
        <v>0</v>
      </c>
      <c r="AB219" s="309">
        <f ca="1">IF(AB$1&gt;$C$124,AB$118,MIN(MAX(AB$118,-SUM($D219:AA219,$C219)),0))</f>
        <v>0</v>
      </c>
      <c r="AC219" s="309">
        <f ca="1">IF(AC$1&gt;$C$124,AC$118,MIN(MAX(AC$118,-SUM($D219:AB219,$C219)),0))</f>
        <v>0</v>
      </c>
      <c r="AD219" s="309">
        <f ca="1">IF(AD$1&gt;$C$124,AD$118,MIN(MAX(AD$118,-SUM($D219:AC219,$C219)),0))</f>
        <v>0</v>
      </c>
      <c r="AE219" s="309">
        <f ca="1">IF(AE$1&gt;$C$124,AE$118,MIN(MAX(AE$118,-SUM($D219:AD219,$C219)),0))</f>
        <v>0</v>
      </c>
      <c r="AF219" s="309">
        <f ca="1">IF(AF$1&gt;$C$124,AF$118,MIN(MAX(AF$118,-SUM($D219:AE219,$C219)),0))</f>
        <v>0</v>
      </c>
      <c r="AG219" s="309">
        <f ca="1">IF(AG$1&gt;$C$124,AG$118,MIN(MAX(AG$118,-SUM($D219:AF219,$C219)),0))</f>
        <v>0</v>
      </c>
      <c r="AH219" s="309">
        <f ca="1">IF(AH$1&gt;$C$124,AH$118,MIN(MAX(AH$118,-SUM($D219:AG219,$C219)),0))</f>
        <v>0</v>
      </c>
      <c r="AI219" s="309">
        <f ca="1">IF(AI$1&gt;$C$124,AI$118,MIN(MAX(AI$118,-SUM($D219:AH219,$C219)),0))</f>
        <v>0</v>
      </c>
      <c r="AJ219" s="309">
        <f ca="1">IF(AJ$1&gt;$C$124,AJ$118,MIN(MAX(AJ$118,-SUM($D219:AI219,$C219)),0))</f>
        <v>0</v>
      </c>
      <c r="AK219" s="309">
        <f ca="1">IF(AK$1&gt;$C$124,AK$118,MIN(MAX(AK$118,-SUM($D219:AJ219,$C219)),0))</f>
        <v>0</v>
      </c>
      <c r="AL219" s="309">
        <f ca="1">IF(AL$1&gt;$C$124,AL$118,MIN(MAX(AL$118,-SUM($D219:AK219,$C219)),0))</f>
        <v>0</v>
      </c>
      <c r="AM219" s="309">
        <f ca="1">IF(AM$1&gt;$C$124,AM$118,MIN(MAX(AM$118,-SUM($D219:AL219,$C219)),0))</f>
        <v>0</v>
      </c>
      <c r="AN219" s="309">
        <f ca="1">IF(AN$1&gt;$C$124,AN$118,MIN(MAX(AN$118,-SUM($D219:AM219,$C219)),0))</f>
        <v>0</v>
      </c>
      <c r="AO219" s="309">
        <f ca="1">IF(AO$1&gt;$C$124,AO$118,MIN(MAX(AO$118,-SUM($D219:AN219,$C219)),0))</f>
        <v>0</v>
      </c>
      <c r="AP219" s="309">
        <f ca="1">IF(AP$1&gt;$C$124,AP$118,MIN(MAX(AP$118,-SUM($D219:AO219,$C219)),0))</f>
        <v>0</v>
      </c>
      <c r="AQ219" s="309">
        <f ca="1">IF(AQ$1&gt;$C$124,AQ$118,MIN(MAX(AQ$118,-SUM($D219:AP219,$C219)),0))</f>
        <v>0</v>
      </c>
      <c r="AR219" s="309">
        <f ca="1">IF(AR$1&gt;$C$124,AR$118,MIN(MAX(AR$118,-SUM($D219:AQ219,$C219)),0))</f>
        <v>0</v>
      </c>
      <c r="AS219" s="309">
        <f ca="1">IF(AS$1&gt;$C$124,AS$118,MIN(MAX(AS$118,-SUM($D219:AR219,$C219)),0))</f>
        <v>0</v>
      </c>
      <c r="AT219" s="309">
        <f ca="1">IF(AT$1&gt;$C$124,AT$118,MIN(MAX(AT$118,-SUM($D219:AS219,$C219)),0))</f>
        <v>0</v>
      </c>
      <c r="AU219" s="309">
        <f ca="1">IF(AU$1&gt;$C$124,AU$118,MIN(MAX(AU$118,-SUM($D219:AT219,$C219)),0))</f>
        <v>0</v>
      </c>
      <c r="AV219" s="309">
        <f ca="1">IF(AV$1&gt;$C$124,AV$118,MIN(MAX(AV$118,-SUM($D219:AU219,$C219)),0))</f>
        <v>-887.23508379999998</v>
      </c>
      <c r="AW219" s="309">
        <f ca="1">IF(AW$1&gt;$C$124,AW$118,MIN(MAX(AW$118,-SUM($D219:AV219,$C219)),0))</f>
        <v>-47.508769819999998</v>
      </c>
      <c r="AX219" s="309">
        <f ca="1">IF(AX$1&gt;$C$124,AX$118,MIN(MAX(AX$118,-SUM($D219:AW219,$C219)),0))</f>
        <v>-27.90049238000006</v>
      </c>
      <c r="AY219" s="309">
        <f ca="1">IF(AY$1&gt;$C$124,AY$118,MIN(MAX(AY$118,-SUM($D219:AX219,$C219)),0))</f>
        <v>0</v>
      </c>
      <c r="AZ219" s="309">
        <f ca="1">IF(AZ$1&gt;$C$124,AZ$118,MIN(MAX(AZ$118,-SUM($D219:AY219,$C219)),0))</f>
        <v>0</v>
      </c>
      <c r="BA219" s="309">
        <f ca="1">IF(BA$1&gt;$C$124,BA$118,MIN(MAX(BA$118,-SUM($D219:AZ219,$C219)),0))</f>
        <v>0</v>
      </c>
      <c r="BB219" s="309">
        <f ca="1">IF(BB$1&gt;$C$124,BB$118,MIN(MAX(BB$118,-SUM($D219:BA219,$C219)),0))</f>
        <v>0</v>
      </c>
      <c r="BC219" s="309">
        <f ca="1">IF(BC$1&gt;$C$124,BC$118,MIN(MAX(BC$118,-SUM($D219:BB219,$C219)),0))</f>
        <v>0</v>
      </c>
      <c r="BD219" s="309">
        <f ca="1">IF(BD$1&gt;$C$124,BD$118,MIN(MAX(BD$118,-SUM($D219:BC219,$C219)),0))</f>
        <v>0</v>
      </c>
      <c r="BE219" s="309">
        <f ca="1">IF(BE$1&gt;$C$124,BE$118,MIN(MAX(BE$118,-SUM($D219:BD219,$C219)),0))</f>
        <v>0</v>
      </c>
      <c r="BF219" s="309">
        <f ca="1">IF(BF$1&gt;$C$124,BF$118,MIN(MAX(BF$118,-SUM($D219:BE219,$C219)),0))</f>
        <v>0</v>
      </c>
      <c r="BG219" s="309">
        <f ca="1">IF(BG$1&gt;$C$124,BG$118,MIN(MAX(BG$118,-SUM($D219:BF219,$C219)),0))</f>
        <v>0</v>
      </c>
      <c r="BH219" s="309">
        <f ca="1">IF(BH$1&gt;$C$124,BH$118,MIN(MAX(BH$118,-SUM($D219:BG219,$C219)),0))</f>
        <v>0</v>
      </c>
      <c r="BI219" s="309">
        <f ca="1">IF(BI$1&gt;$C$124,BI$118,MIN(MAX(BI$118,-SUM($D219:BH219,$C219)),0))</f>
        <v>0</v>
      </c>
      <c r="BJ219" s="309">
        <f ca="1">IF(BJ$1&gt;$C$124,BJ$118,MIN(MAX(BJ$118,-SUM($D219:BI219,$C219)),0))</f>
        <v>0</v>
      </c>
      <c r="BK219" s="309">
        <f ca="1">IF(BK$1&gt;$C$124,BK$118,MIN(MAX(BK$118,-SUM($D219:BJ219,$C219)),0))</f>
        <v>0</v>
      </c>
      <c r="BL219" s="309">
        <f ca="1">IF(BL$1&gt;$C$124,BL$118,MIN(MAX(BL$118,-SUM($D219:BK219,$C219)),0))</f>
        <v>0</v>
      </c>
      <c r="BM219" s="309">
        <f ca="1">IF(BM$1&gt;$C$124,BM$118,MIN(MAX(BM$118,-SUM($D219:BL219,$C219)),0))</f>
        <v>0</v>
      </c>
      <c r="BN219" s="309">
        <f ca="1">IF(BN$1&gt;$C$124,BN$118,MIN(MAX(BN$118,-SUM($D219:BM219,$C219)),0))</f>
        <v>0</v>
      </c>
      <c r="BO219" s="309">
        <f ca="1">IF(BO$1&gt;$C$124,BO$118,MIN(MAX(BO$118,-SUM($D219:BN219,$C219)),0))</f>
        <v>0</v>
      </c>
      <c r="BP219" s="309">
        <f ca="1">IF(BP$1&gt;$C$124,BP$118,MIN(MAX(BP$118,-SUM($D219:BO219,$C219)),0))</f>
        <v>0</v>
      </c>
      <c r="BQ219" s="309">
        <f ca="1">IF(BQ$1&gt;$C$124,BQ$118,MIN(MAX(BQ$118,-SUM($D219:BP219,$C219)),0))</f>
        <v>0</v>
      </c>
      <c r="BR219" s="309">
        <f ca="1">IF(BR$1&gt;$C$124,BR$118,MIN(MAX(BR$118,-SUM($D219:BQ219,$C219)),0))</f>
        <v>0</v>
      </c>
      <c r="BS219" s="309">
        <f ca="1">IF(BS$1&gt;$C$124,BS$118,MIN(MAX(BS$118,-SUM($D219:BR219,$C219)),0))</f>
        <v>0</v>
      </c>
      <c r="BT219" s="309">
        <f ca="1">IF(BT$1&gt;$C$124,BT$118,MIN(MAX(BT$118,-SUM($D219:BS219,$C219)),0))</f>
        <v>0</v>
      </c>
      <c r="BU219" s="309">
        <f ca="1">IF(BU$1&gt;$C$124,BU$118,MIN(MAX(BU$118,-SUM($D219:BT219,$C219)),0))</f>
        <v>0</v>
      </c>
      <c r="BV219" s="309">
        <f ca="1">IF(BV$1&gt;$C$124,BV$118,MIN(MAX(BV$118,-SUM($D219:BU219,$C219)),0))</f>
        <v>0</v>
      </c>
      <c r="BW219" s="309">
        <f ca="1">IF(BW$1&gt;$C$124,BW$118,MIN(MAX(BW$118,-SUM($D219:BV219,$C219)),0))</f>
        <v>0</v>
      </c>
      <c r="BX219" s="309">
        <f ca="1">IF(BX$1&gt;$C$124,BX$118,MIN(MAX(BX$118,-SUM($D219:BW219,$C219)),0))</f>
        <v>0</v>
      </c>
      <c r="BY219" s="309">
        <f ca="1">IF(BY$1&gt;$C$124,BY$118,MIN(MAX(BY$118,-SUM($D219:BX219,$C219)),0))</f>
        <v>0</v>
      </c>
      <c r="BZ219" s="309">
        <f ca="1">IF(BZ$1&gt;$C$124,BZ$118,MIN(MAX(BZ$118,-SUM($D219:BY219,$C219)),0))</f>
        <v>0</v>
      </c>
      <c r="CA219" s="309">
        <f ca="1">IF(CA$1&gt;$C$124,CA$118,MIN(MAX(CA$118,-SUM($D219:BZ219,$C219)),0))</f>
        <v>0</v>
      </c>
      <c r="CB219" s="309">
        <f ca="1">IF(CB$1&gt;$C$124,CB$118,MIN(MAX(CB$118,-SUM($D219:CA219,$C219)),0))</f>
        <v>0</v>
      </c>
      <c r="CC219" s="309">
        <f ca="1">IF(CC$1&gt;$C$124,CC$118,MIN(MAX(CC$118,-SUM($D219:CB219,$C219)),0))</f>
        <v>0</v>
      </c>
      <c r="CD219" s="309">
        <f ca="1">IF(CD$1&gt;$C$124,CD$118,MIN(MAX(CD$118,-SUM($D219:CC219,$C219)),0))</f>
        <v>0</v>
      </c>
      <c r="CE219" s="309">
        <f ca="1">IF(CE$1&gt;$C$124,CE$118,MIN(MAX(CE$118,-SUM($D219:CD219,$C219)),0))</f>
        <v>0</v>
      </c>
      <c r="CF219" s="309">
        <f ca="1">IF(CF$1&gt;$C$124,CF$118,MIN(MAX(CF$118,-SUM($D219:CE219,$C219)),0))</f>
        <v>0</v>
      </c>
      <c r="CG219" s="309">
        <f ca="1">IF(CG$1&gt;$C$124,CG$118,MIN(MAX(CG$118,-SUM($D219:CF219,$C219)),0))</f>
        <v>0</v>
      </c>
      <c r="CH219" s="309">
        <f ca="1">IF(CH$1&gt;$C$124,CH$118,MIN(MAX(CH$118,-SUM($D219:CG219,$C219)),0))</f>
        <v>0</v>
      </c>
      <c r="CI219" s="309">
        <f ca="1">IF(CI$1&gt;$C$124,CI$118,MIN(MAX(CI$118,-SUM($D219:CH219,$C219)),0))</f>
        <v>0</v>
      </c>
      <c r="CJ219" s="309">
        <f ca="1">IF(CJ$1&gt;$C$124,CJ$118,MIN(MAX(CJ$118,-SUM($D219:CI219,$C219)),0))</f>
        <v>0</v>
      </c>
      <c r="CK219" s="309">
        <f ca="1">IF(CK$1&gt;$C$124,CK$118,MIN(MAX(CK$118,-SUM($D219:CJ219,$C219)),0))</f>
        <v>0</v>
      </c>
      <c r="CL219" s="309">
        <f ca="1">IF(CL$1&gt;$C$124,CL$118,MIN(MAX(CL$118,-SUM($D219:CK219,$C219)),0))</f>
        <v>0</v>
      </c>
      <c r="CM219" s="309">
        <f ca="1">IF(CM$1&gt;$C$124,CM$118,MIN(MAX(CM$118,-SUM($D219:CL219,$C219)),0))</f>
        <v>0</v>
      </c>
      <c r="CN219" s="309">
        <f ca="1">IF(CN$1&gt;$C$124,CN$118,MIN(MAX(CN$118,-SUM($D219:CM219,$C219)),0))</f>
        <v>0</v>
      </c>
      <c r="CO219" s="309">
        <f ca="1">IF(CO$1&gt;$C$124,CO$118,MIN(MAX(CO$118,-SUM($D219:CN219,$C219)),0))</f>
        <v>-887.23508379999998</v>
      </c>
    </row>
    <row r="220" spans="2:93" hidden="1" outlineLevel="1">
      <c r="B220">
        <v>23</v>
      </c>
      <c r="C220" s="61" cm="1">
        <f t="array" aca="1" ref="C220" ca="1">$C$121-INDEX($D$112:$CO$112,1,$B220-1)</f>
        <v>923.58396900000002</v>
      </c>
      <c r="D220" s="337">
        <v>0</v>
      </c>
      <c r="E220" s="309">
        <f ca="1">IF(E$1&gt;$C$124,E$118,MIN(MAX(E$118,-SUM($D220:D220,$C220)),0))</f>
        <v>0</v>
      </c>
      <c r="F220" s="309">
        <f ca="1">IF(F$1&gt;$C$124,F$118,MIN(MAX(F$118,-SUM($D220:E220,$C220)),0))</f>
        <v>0</v>
      </c>
      <c r="G220" s="309">
        <f ca="1">IF(G$1&gt;$C$124,G$118,MIN(MAX(G$118,-SUM($D220:F220,$C220)),0))</f>
        <v>0</v>
      </c>
      <c r="H220" s="309">
        <f ca="1">IF(H$1&gt;$C$124,H$118,MIN(MAX(H$118,-SUM($D220:G220,$C220)),0))</f>
        <v>0</v>
      </c>
      <c r="I220" s="309">
        <f ca="1">IF(I$1&gt;$C$124,I$118,MIN(MAX(I$118,-SUM($D220:H220,$C220)),0))</f>
        <v>0</v>
      </c>
      <c r="J220" s="309">
        <f ca="1">IF(J$1&gt;$C$124,J$118,MIN(MAX(J$118,-SUM($D220:I220,$C220)),0))</f>
        <v>0</v>
      </c>
      <c r="K220" s="309">
        <f ca="1">IF(K$1&gt;$C$124,K$118,MIN(MAX(K$118,-SUM($D220:J220,$C220)),0))</f>
        <v>0</v>
      </c>
      <c r="L220" s="309">
        <f ca="1">IF(L$1&gt;$C$124,L$118,MIN(MAX(L$118,-SUM($D220:K220,$C220)),0))</f>
        <v>0</v>
      </c>
      <c r="M220" s="309">
        <f ca="1">IF(M$1&gt;$C$124,M$118,MIN(MAX(M$118,-SUM($D220:L220,$C220)),0))</f>
        <v>0</v>
      </c>
      <c r="N220" s="309">
        <f ca="1">IF(N$1&gt;$C$124,N$118,MIN(MAX(N$118,-SUM($D220:M220,$C220)),0))</f>
        <v>0</v>
      </c>
      <c r="O220" s="309">
        <f ca="1">IF(O$1&gt;$C$124,O$118,MIN(MAX(O$118,-SUM($D220:N220,$C220)),0))</f>
        <v>0</v>
      </c>
      <c r="P220" s="309">
        <f ca="1">IF(P$1&gt;$C$124,P$118,MIN(MAX(P$118,-SUM($D220:O220,$C220)),0))</f>
        <v>0</v>
      </c>
      <c r="Q220" s="309">
        <f ca="1">IF(Q$1&gt;$C$124,Q$118,MIN(MAX(Q$118,-SUM($D220:P220,$C220)),0))</f>
        <v>0</v>
      </c>
      <c r="R220" s="309">
        <f ca="1">IF(R$1&gt;$C$124,R$118,MIN(MAX(R$118,-SUM($D220:Q220,$C220)),0))</f>
        <v>0</v>
      </c>
      <c r="S220" s="309">
        <f ca="1">IF(S$1&gt;$C$124,S$118,MIN(MAX(S$118,-SUM($D220:R220,$C220)),0))</f>
        <v>0</v>
      </c>
      <c r="T220" s="309">
        <f ca="1">IF(T$1&gt;$C$124,T$118,MIN(MAX(T$118,-SUM($D220:S220,$C220)),0))</f>
        <v>0</v>
      </c>
      <c r="U220" s="309">
        <f ca="1">IF(U$1&gt;$C$124,U$118,MIN(MAX(U$118,-SUM($D220:T220,$C220)),0))</f>
        <v>0</v>
      </c>
      <c r="V220" s="309">
        <f ca="1">IF(V$1&gt;$C$124,V$118,MIN(MAX(V$118,-SUM($D220:U220,$C220)),0))</f>
        <v>0</v>
      </c>
      <c r="W220" s="309">
        <f ca="1">IF(W$1&gt;$C$124,W$118,MIN(MAX(W$118,-SUM($D220:V220,$C220)),0))</f>
        <v>0</v>
      </c>
      <c r="X220" s="309">
        <f ca="1">IF(X$1&gt;$C$124,X$118,MIN(MAX(X$118,-SUM($D220:W220,$C220)),0))</f>
        <v>0</v>
      </c>
      <c r="Y220" s="309">
        <f ca="1">IF(Y$1&gt;$C$124,Y$118,MIN(MAX(Y$118,-SUM($D220:X220,$C220)),0))</f>
        <v>0</v>
      </c>
      <c r="Z220" s="309">
        <f ca="1">IF(Z$1&gt;$C$124,Z$118,MIN(MAX(Z$118,-SUM($D220:Y220,$C220)),0))</f>
        <v>0</v>
      </c>
      <c r="AA220" s="309">
        <f ca="1">IF(AA$1&gt;$C$124,AA$118,MIN(MAX(AA$118,-SUM($D220:Z220,$C220)),0))</f>
        <v>0</v>
      </c>
      <c r="AB220" s="309">
        <f ca="1">IF(AB$1&gt;$C$124,AB$118,MIN(MAX(AB$118,-SUM($D220:AA220,$C220)),0))</f>
        <v>0</v>
      </c>
      <c r="AC220" s="309">
        <f ca="1">IF(AC$1&gt;$C$124,AC$118,MIN(MAX(AC$118,-SUM($D220:AB220,$C220)),0))</f>
        <v>0</v>
      </c>
      <c r="AD220" s="309">
        <f ca="1">IF(AD$1&gt;$C$124,AD$118,MIN(MAX(AD$118,-SUM($D220:AC220,$C220)),0))</f>
        <v>0</v>
      </c>
      <c r="AE220" s="309">
        <f ca="1">IF(AE$1&gt;$C$124,AE$118,MIN(MAX(AE$118,-SUM($D220:AD220,$C220)),0))</f>
        <v>0</v>
      </c>
      <c r="AF220" s="309">
        <f ca="1">IF(AF$1&gt;$C$124,AF$118,MIN(MAX(AF$118,-SUM($D220:AE220,$C220)),0))</f>
        <v>0</v>
      </c>
      <c r="AG220" s="309">
        <f ca="1">IF(AG$1&gt;$C$124,AG$118,MIN(MAX(AG$118,-SUM($D220:AF220,$C220)),0))</f>
        <v>0</v>
      </c>
      <c r="AH220" s="309">
        <f ca="1">IF(AH$1&gt;$C$124,AH$118,MIN(MAX(AH$118,-SUM($D220:AG220,$C220)),0))</f>
        <v>0</v>
      </c>
      <c r="AI220" s="309">
        <f ca="1">IF(AI$1&gt;$C$124,AI$118,MIN(MAX(AI$118,-SUM($D220:AH220,$C220)),0))</f>
        <v>0</v>
      </c>
      <c r="AJ220" s="309">
        <f ca="1">IF(AJ$1&gt;$C$124,AJ$118,MIN(MAX(AJ$118,-SUM($D220:AI220,$C220)),0))</f>
        <v>0</v>
      </c>
      <c r="AK220" s="309">
        <f ca="1">IF(AK$1&gt;$C$124,AK$118,MIN(MAX(AK$118,-SUM($D220:AJ220,$C220)),0))</f>
        <v>0</v>
      </c>
      <c r="AL220" s="309">
        <f ca="1">IF(AL$1&gt;$C$124,AL$118,MIN(MAX(AL$118,-SUM($D220:AK220,$C220)),0))</f>
        <v>0</v>
      </c>
      <c r="AM220" s="309">
        <f ca="1">IF(AM$1&gt;$C$124,AM$118,MIN(MAX(AM$118,-SUM($D220:AL220,$C220)),0))</f>
        <v>0</v>
      </c>
      <c r="AN220" s="309">
        <f ca="1">IF(AN$1&gt;$C$124,AN$118,MIN(MAX(AN$118,-SUM($D220:AM220,$C220)),0))</f>
        <v>0</v>
      </c>
      <c r="AO220" s="309">
        <f ca="1">IF(AO$1&gt;$C$124,AO$118,MIN(MAX(AO$118,-SUM($D220:AN220,$C220)),0))</f>
        <v>0</v>
      </c>
      <c r="AP220" s="309">
        <f ca="1">IF(AP$1&gt;$C$124,AP$118,MIN(MAX(AP$118,-SUM($D220:AO220,$C220)),0))</f>
        <v>0</v>
      </c>
      <c r="AQ220" s="309">
        <f ca="1">IF(AQ$1&gt;$C$124,AQ$118,MIN(MAX(AQ$118,-SUM($D220:AP220,$C220)),0))</f>
        <v>0</v>
      </c>
      <c r="AR220" s="309">
        <f ca="1">IF(AR$1&gt;$C$124,AR$118,MIN(MAX(AR$118,-SUM($D220:AQ220,$C220)),0))</f>
        <v>0</v>
      </c>
      <c r="AS220" s="309">
        <f ca="1">IF(AS$1&gt;$C$124,AS$118,MIN(MAX(AS$118,-SUM($D220:AR220,$C220)),0))</f>
        <v>0</v>
      </c>
      <c r="AT220" s="309">
        <f ca="1">IF(AT$1&gt;$C$124,AT$118,MIN(MAX(AT$118,-SUM($D220:AS220,$C220)),0))</f>
        <v>0</v>
      </c>
      <c r="AU220" s="309">
        <f ca="1">IF(AU$1&gt;$C$124,AU$118,MIN(MAX(AU$118,-SUM($D220:AT220,$C220)),0))</f>
        <v>0</v>
      </c>
      <c r="AV220" s="309">
        <f ca="1">IF(AV$1&gt;$C$124,AV$118,MIN(MAX(AV$118,-SUM($D220:AU220,$C220)),0))</f>
        <v>-887.23508379999998</v>
      </c>
      <c r="AW220" s="309">
        <f ca="1">IF(AW$1&gt;$C$124,AW$118,MIN(MAX(AW$118,-SUM($D220:AV220,$C220)),0))</f>
        <v>-36.348885200000041</v>
      </c>
      <c r="AX220" s="309">
        <f ca="1">IF(AX$1&gt;$C$124,AX$118,MIN(MAX(AX$118,-SUM($D220:AW220,$C220)),0))</f>
        <v>0</v>
      </c>
      <c r="AY220" s="309">
        <f ca="1">IF(AY$1&gt;$C$124,AY$118,MIN(MAX(AY$118,-SUM($D220:AX220,$C220)),0))</f>
        <v>0</v>
      </c>
      <c r="AZ220" s="309">
        <f ca="1">IF(AZ$1&gt;$C$124,AZ$118,MIN(MAX(AZ$118,-SUM($D220:AY220,$C220)),0))</f>
        <v>0</v>
      </c>
      <c r="BA220" s="309">
        <f ca="1">IF(BA$1&gt;$C$124,BA$118,MIN(MAX(BA$118,-SUM($D220:AZ220,$C220)),0))</f>
        <v>0</v>
      </c>
      <c r="BB220" s="309">
        <f ca="1">IF(BB$1&gt;$C$124,BB$118,MIN(MAX(BB$118,-SUM($D220:BA220,$C220)),0))</f>
        <v>0</v>
      </c>
      <c r="BC220" s="309">
        <f ca="1">IF(BC$1&gt;$C$124,BC$118,MIN(MAX(BC$118,-SUM($D220:BB220,$C220)),0))</f>
        <v>0</v>
      </c>
      <c r="BD220" s="309">
        <f ca="1">IF(BD$1&gt;$C$124,BD$118,MIN(MAX(BD$118,-SUM($D220:BC220,$C220)),0))</f>
        <v>0</v>
      </c>
      <c r="BE220" s="309">
        <f ca="1">IF(BE$1&gt;$C$124,BE$118,MIN(MAX(BE$118,-SUM($D220:BD220,$C220)),0))</f>
        <v>0</v>
      </c>
      <c r="BF220" s="309">
        <f ca="1">IF(BF$1&gt;$C$124,BF$118,MIN(MAX(BF$118,-SUM($D220:BE220,$C220)),0))</f>
        <v>0</v>
      </c>
      <c r="BG220" s="309">
        <f ca="1">IF(BG$1&gt;$C$124,BG$118,MIN(MAX(BG$118,-SUM($D220:BF220,$C220)),0))</f>
        <v>0</v>
      </c>
      <c r="BH220" s="309">
        <f ca="1">IF(BH$1&gt;$C$124,BH$118,MIN(MAX(BH$118,-SUM($D220:BG220,$C220)),0))</f>
        <v>0</v>
      </c>
      <c r="BI220" s="309">
        <f ca="1">IF(BI$1&gt;$C$124,BI$118,MIN(MAX(BI$118,-SUM($D220:BH220,$C220)),0))</f>
        <v>0</v>
      </c>
      <c r="BJ220" s="309">
        <f ca="1">IF(BJ$1&gt;$C$124,BJ$118,MIN(MAX(BJ$118,-SUM($D220:BI220,$C220)),0))</f>
        <v>0</v>
      </c>
      <c r="BK220" s="309">
        <f ca="1">IF(BK$1&gt;$C$124,BK$118,MIN(MAX(BK$118,-SUM($D220:BJ220,$C220)),0))</f>
        <v>0</v>
      </c>
      <c r="BL220" s="309">
        <f ca="1">IF(BL$1&gt;$C$124,BL$118,MIN(MAX(BL$118,-SUM($D220:BK220,$C220)),0))</f>
        <v>0</v>
      </c>
      <c r="BM220" s="309">
        <f ca="1">IF(BM$1&gt;$C$124,BM$118,MIN(MAX(BM$118,-SUM($D220:BL220,$C220)),0))</f>
        <v>0</v>
      </c>
      <c r="BN220" s="309">
        <f ca="1">IF(BN$1&gt;$C$124,BN$118,MIN(MAX(BN$118,-SUM($D220:BM220,$C220)),0))</f>
        <v>0</v>
      </c>
      <c r="BO220" s="309">
        <f ca="1">IF(BO$1&gt;$C$124,BO$118,MIN(MAX(BO$118,-SUM($D220:BN220,$C220)),0))</f>
        <v>0</v>
      </c>
      <c r="BP220" s="309">
        <f ca="1">IF(BP$1&gt;$C$124,BP$118,MIN(MAX(BP$118,-SUM($D220:BO220,$C220)),0))</f>
        <v>0</v>
      </c>
      <c r="BQ220" s="309">
        <f ca="1">IF(BQ$1&gt;$C$124,BQ$118,MIN(MAX(BQ$118,-SUM($D220:BP220,$C220)),0))</f>
        <v>0</v>
      </c>
      <c r="BR220" s="309">
        <f ca="1">IF(BR$1&gt;$C$124,BR$118,MIN(MAX(BR$118,-SUM($D220:BQ220,$C220)),0))</f>
        <v>0</v>
      </c>
      <c r="BS220" s="309">
        <f ca="1">IF(BS$1&gt;$C$124,BS$118,MIN(MAX(BS$118,-SUM($D220:BR220,$C220)),0))</f>
        <v>0</v>
      </c>
      <c r="BT220" s="309">
        <f ca="1">IF(BT$1&gt;$C$124,BT$118,MIN(MAX(BT$118,-SUM($D220:BS220,$C220)),0))</f>
        <v>0</v>
      </c>
      <c r="BU220" s="309">
        <f ca="1">IF(BU$1&gt;$C$124,BU$118,MIN(MAX(BU$118,-SUM($D220:BT220,$C220)),0))</f>
        <v>0</v>
      </c>
      <c r="BV220" s="309">
        <f ca="1">IF(BV$1&gt;$C$124,BV$118,MIN(MAX(BV$118,-SUM($D220:BU220,$C220)),0))</f>
        <v>0</v>
      </c>
      <c r="BW220" s="309">
        <f ca="1">IF(BW$1&gt;$C$124,BW$118,MIN(MAX(BW$118,-SUM($D220:BV220,$C220)),0))</f>
        <v>0</v>
      </c>
      <c r="BX220" s="309">
        <f ca="1">IF(BX$1&gt;$C$124,BX$118,MIN(MAX(BX$118,-SUM($D220:BW220,$C220)),0))</f>
        <v>0</v>
      </c>
      <c r="BY220" s="309">
        <f ca="1">IF(BY$1&gt;$C$124,BY$118,MIN(MAX(BY$118,-SUM($D220:BX220,$C220)),0))</f>
        <v>0</v>
      </c>
      <c r="BZ220" s="309">
        <f ca="1">IF(BZ$1&gt;$C$124,BZ$118,MIN(MAX(BZ$118,-SUM($D220:BY220,$C220)),0))</f>
        <v>0</v>
      </c>
      <c r="CA220" s="309">
        <f ca="1">IF(CA$1&gt;$C$124,CA$118,MIN(MAX(CA$118,-SUM($D220:BZ220,$C220)),0))</f>
        <v>0</v>
      </c>
      <c r="CB220" s="309">
        <f ca="1">IF(CB$1&gt;$C$124,CB$118,MIN(MAX(CB$118,-SUM($D220:CA220,$C220)),0))</f>
        <v>0</v>
      </c>
      <c r="CC220" s="309">
        <f ca="1">IF(CC$1&gt;$C$124,CC$118,MIN(MAX(CC$118,-SUM($D220:CB220,$C220)),0))</f>
        <v>0</v>
      </c>
      <c r="CD220" s="309">
        <f ca="1">IF(CD$1&gt;$C$124,CD$118,MIN(MAX(CD$118,-SUM($D220:CC220,$C220)),0))</f>
        <v>0</v>
      </c>
      <c r="CE220" s="309">
        <f ca="1">IF(CE$1&gt;$C$124,CE$118,MIN(MAX(CE$118,-SUM($D220:CD220,$C220)),0))</f>
        <v>0</v>
      </c>
      <c r="CF220" s="309">
        <f ca="1">IF(CF$1&gt;$C$124,CF$118,MIN(MAX(CF$118,-SUM($D220:CE220,$C220)),0))</f>
        <v>0</v>
      </c>
      <c r="CG220" s="309">
        <f ca="1">IF(CG$1&gt;$C$124,CG$118,MIN(MAX(CG$118,-SUM($D220:CF220,$C220)),0))</f>
        <v>0</v>
      </c>
      <c r="CH220" s="309">
        <f ca="1">IF(CH$1&gt;$C$124,CH$118,MIN(MAX(CH$118,-SUM($D220:CG220,$C220)),0))</f>
        <v>0</v>
      </c>
      <c r="CI220" s="309">
        <f ca="1">IF(CI$1&gt;$C$124,CI$118,MIN(MAX(CI$118,-SUM($D220:CH220,$C220)),0))</f>
        <v>0</v>
      </c>
      <c r="CJ220" s="309">
        <f ca="1">IF(CJ$1&gt;$C$124,CJ$118,MIN(MAX(CJ$118,-SUM($D220:CI220,$C220)),0))</f>
        <v>0</v>
      </c>
      <c r="CK220" s="309">
        <f ca="1">IF(CK$1&gt;$C$124,CK$118,MIN(MAX(CK$118,-SUM($D220:CJ220,$C220)),0))</f>
        <v>0</v>
      </c>
      <c r="CL220" s="309">
        <f ca="1">IF(CL$1&gt;$C$124,CL$118,MIN(MAX(CL$118,-SUM($D220:CK220,$C220)),0))</f>
        <v>0</v>
      </c>
      <c r="CM220" s="309">
        <f ca="1">IF(CM$1&gt;$C$124,CM$118,MIN(MAX(CM$118,-SUM($D220:CL220,$C220)),0))</f>
        <v>0</v>
      </c>
      <c r="CN220" s="309">
        <f ca="1">IF(CN$1&gt;$C$124,CN$118,MIN(MAX(CN$118,-SUM($D220:CM220,$C220)),0))</f>
        <v>0</v>
      </c>
      <c r="CO220" s="309">
        <f ca="1">IF(CO$1&gt;$C$124,CO$118,MIN(MAX(CO$118,-SUM($D220:CN220,$C220)),0))</f>
        <v>-887.23508379999998</v>
      </c>
    </row>
    <row r="221" spans="2:93" hidden="1" outlineLevel="1">
      <c r="B221">
        <v>24</v>
      </c>
      <c r="C221" s="61" cm="1">
        <f t="array" aca="1" ref="C221" ca="1">$C$121-INDEX($D$112:$CO$112,1,$B221-1)</f>
        <v>882.13976400000001</v>
      </c>
      <c r="D221" s="337">
        <v>0</v>
      </c>
      <c r="E221" s="309">
        <f ca="1">IF(E$1&gt;$C$124,E$118,MIN(MAX(E$118,-SUM($D221:D221,$C221)),0))</f>
        <v>0</v>
      </c>
      <c r="F221" s="309">
        <f ca="1">IF(F$1&gt;$C$124,F$118,MIN(MAX(F$118,-SUM($D221:E221,$C221)),0))</f>
        <v>0</v>
      </c>
      <c r="G221" s="309">
        <f ca="1">IF(G$1&gt;$C$124,G$118,MIN(MAX(G$118,-SUM($D221:F221,$C221)),0))</f>
        <v>0</v>
      </c>
      <c r="H221" s="309">
        <f ca="1">IF(H$1&gt;$C$124,H$118,MIN(MAX(H$118,-SUM($D221:G221,$C221)),0))</f>
        <v>0</v>
      </c>
      <c r="I221" s="309">
        <f ca="1">IF(I$1&gt;$C$124,I$118,MIN(MAX(I$118,-SUM($D221:H221,$C221)),0))</f>
        <v>0</v>
      </c>
      <c r="J221" s="309">
        <f ca="1">IF(J$1&gt;$C$124,J$118,MIN(MAX(J$118,-SUM($D221:I221,$C221)),0))</f>
        <v>0</v>
      </c>
      <c r="K221" s="309">
        <f ca="1">IF(K$1&gt;$C$124,K$118,MIN(MAX(K$118,-SUM($D221:J221,$C221)),0))</f>
        <v>0</v>
      </c>
      <c r="L221" s="309">
        <f ca="1">IF(L$1&gt;$C$124,L$118,MIN(MAX(L$118,-SUM($D221:K221,$C221)),0))</f>
        <v>0</v>
      </c>
      <c r="M221" s="309">
        <f ca="1">IF(M$1&gt;$C$124,M$118,MIN(MAX(M$118,-SUM($D221:L221,$C221)),0))</f>
        <v>0</v>
      </c>
      <c r="N221" s="309">
        <f ca="1">IF(N$1&gt;$C$124,N$118,MIN(MAX(N$118,-SUM($D221:M221,$C221)),0))</f>
        <v>0</v>
      </c>
      <c r="O221" s="309">
        <f ca="1">IF(O$1&gt;$C$124,O$118,MIN(MAX(O$118,-SUM($D221:N221,$C221)),0))</f>
        <v>0</v>
      </c>
      <c r="P221" s="309">
        <f ca="1">IF(P$1&gt;$C$124,P$118,MIN(MAX(P$118,-SUM($D221:O221,$C221)),0))</f>
        <v>0</v>
      </c>
      <c r="Q221" s="309">
        <f ca="1">IF(Q$1&gt;$C$124,Q$118,MIN(MAX(Q$118,-SUM($D221:P221,$C221)),0))</f>
        <v>0</v>
      </c>
      <c r="R221" s="309">
        <f ca="1">IF(R$1&gt;$C$124,R$118,MIN(MAX(R$118,-SUM($D221:Q221,$C221)),0))</f>
        <v>0</v>
      </c>
      <c r="S221" s="309">
        <f ca="1">IF(S$1&gt;$C$124,S$118,MIN(MAX(S$118,-SUM($D221:R221,$C221)),0))</f>
        <v>0</v>
      </c>
      <c r="T221" s="309">
        <f ca="1">IF(T$1&gt;$C$124,T$118,MIN(MAX(T$118,-SUM($D221:S221,$C221)),0))</f>
        <v>0</v>
      </c>
      <c r="U221" s="309">
        <f ca="1">IF(U$1&gt;$C$124,U$118,MIN(MAX(U$118,-SUM($D221:T221,$C221)),0))</f>
        <v>0</v>
      </c>
      <c r="V221" s="309">
        <f ca="1">IF(V$1&gt;$C$124,V$118,MIN(MAX(V$118,-SUM($D221:U221,$C221)),0))</f>
        <v>0</v>
      </c>
      <c r="W221" s="309">
        <f ca="1">IF(W$1&gt;$C$124,W$118,MIN(MAX(W$118,-SUM($D221:V221,$C221)),0))</f>
        <v>0</v>
      </c>
      <c r="X221" s="309">
        <f ca="1">IF(X$1&gt;$C$124,X$118,MIN(MAX(X$118,-SUM($D221:W221,$C221)),0))</f>
        <v>0</v>
      </c>
      <c r="Y221" s="309">
        <f ca="1">IF(Y$1&gt;$C$124,Y$118,MIN(MAX(Y$118,-SUM($D221:X221,$C221)),0))</f>
        <v>0</v>
      </c>
      <c r="Z221" s="309">
        <f ca="1">IF(Z$1&gt;$C$124,Z$118,MIN(MAX(Z$118,-SUM($D221:Y221,$C221)),0))</f>
        <v>0</v>
      </c>
      <c r="AA221" s="309">
        <f ca="1">IF(AA$1&gt;$C$124,AA$118,MIN(MAX(AA$118,-SUM($D221:Z221,$C221)),0))</f>
        <v>0</v>
      </c>
      <c r="AB221" s="309">
        <f ca="1">IF(AB$1&gt;$C$124,AB$118,MIN(MAX(AB$118,-SUM($D221:AA221,$C221)),0))</f>
        <v>0</v>
      </c>
      <c r="AC221" s="309">
        <f ca="1">IF(AC$1&gt;$C$124,AC$118,MIN(MAX(AC$118,-SUM($D221:AB221,$C221)),0))</f>
        <v>0</v>
      </c>
      <c r="AD221" s="309">
        <f ca="1">IF(AD$1&gt;$C$124,AD$118,MIN(MAX(AD$118,-SUM($D221:AC221,$C221)),0))</f>
        <v>0</v>
      </c>
      <c r="AE221" s="309">
        <f ca="1">IF(AE$1&gt;$C$124,AE$118,MIN(MAX(AE$118,-SUM($D221:AD221,$C221)),0))</f>
        <v>0</v>
      </c>
      <c r="AF221" s="309">
        <f ca="1">IF(AF$1&gt;$C$124,AF$118,MIN(MAX(AF$118,-SUM($D221:AE221,$C221)),0))</f>
        <v>0</v>
      </c>
      <c r="AG221" s="309">
        <f ca="1">IF(AG$1&gt;$C$124,AG$118,MIN(MAX(AG$118,-SUM($D221:AF221,$C221)),0))</f>
        <v>0</v>
      </c>
      <c r="AH221" s="309">
        <f ca="1">IF(AH$1&gt;$C$124,AH$118,MIN(MAX(AH$118,-SUM($D221:AG221,$C221)),0))</f>
        <v>0</v>
      </c>
      <c r="AI221" s="309">
        <f ca="1">IF(AI$1&gt;$C$124,AI$118,MIN(MAX(AI$118,-SUM($D221:AH221,$C221)),0))</f>
        <v>0</v>
      </c>
      <c r="AJ221" s="309">
        <f ca="1">IF(AJ$1&gt;$C$124,AJ$118,MIN(MAX(AJ$118,-SUM($D221:AI221,$C221)),0))</f>
        <v>0</v>
      </c>
      <c r="AK221" s="309">
        <f ca="1">IF(AK$1&gt;$C$124,AK$118,MIN(MAX(AK$118,-SUM($D221:AJ221,$C221)),0))</f>
        <v>0</v>
      </c>
      <c r="AL221" s="309">
        <f ca="1">IF(AL$1&gt;$C$124,AL$118,MIN(MAX(AL$118,-SUM($D221:AK221,$C221)),0))</f>
        <v>0</v>
      </c>
      <c r="AM221" s="309">
        <f ca="1">IF(AM$1&gt;$C$124,AM$118,MIN(MAX(AM$118,-SUM($D221:AL221,$C221)),0))</f>
        <v>0</v>
      </c>
      <c r="AN221" s="309">
        <f ca="1">IF(AN$1&gt;$C$124,AN$118,MIN(MAX(AN$118,-SUM($D221:AM221,$C221)),0))</f>
        <v>0</v>
      </c>
      <c r="AO221" s="309">
        <f ca="1">IF(AO$1&gt;$C$124,AO$118,MIN(MAX(AO$118,-SUM($D221:AN221,$C221)),0))</f>
        <v>0</v>
      </c>
      <c r="AP221" s="309">
        <f ca="1">IF(AP$1&gt;$C$124,AP$118,MIN(MAX(AP$118,-SUM($D221:AO221,$C221)),0))</f>
        <v>0</v>
      </c>
      <c r="AQ221" s="309">
        <f ca="1">IF(AQ$1&gt;$C$124,AQ$118,MIN(MAX(AQ$118,-SUM($D221:AP221,$C221)),0))</f>
        <v>0</v>
      </c>
      <c r="AR221" s="309">
        <f ca="1">IF(AR$1&gt;$C$124,AR$118,MIN(MAX(AR$118,-SUM($D221:AQ221,$C221)),0))</f>
        <v>0</v>
      </c>
      <c r="AS221" s="309">
        <f ca="1">IF(AS$1&gt;$C$124,AS$118,MIN(MAX(AS$118,-SUM($D221:AR221,$C221)),0))</f>
        <v>0</v>
      </c>
      <c r="AT221" s="309">
        <f ca="1">IF(AT$1&gt;$C$124,AT$118,MIN(MAX(AT$118,-SUM($D221:AS221,$C221)),0))</f>
        <v>0</v>
      </c>
      <c r="AU221" s="309">
        <f ca="1">IF(AU$1&gt;$C$124,AU$118,MIN(MAX(AU$118,-SUM($D221:AT221,$C221)),0))</f>
        <v>0</v>
      </c>
      <c r="AV221" s="309">
        <f ca="1">IF(AV$1&gt;$C$124,AV$118,MIN(MAX(AV$118,-SUM($D221:AU221,$C221)),0))</f>
        <v>-882.13976400000001</v>
      </c>
      <c r="AW221" s="309">
        <f ca="1">IF(AW$1&gt;$C$124,AW$118,MIN(MAX(AW$118,-SUM($D221:AV221,$C221)),0))</f>
        <v>0</v>
      </c>
      <c r="AX221" s="309">
        <f ca="1">IF(AX$1&gt;$C$124,AX$118,MIN(MAX(AX$118,-SUM($D221:AW221,$C221)),0))</f>
        <v>0</v>
      </c>
      <c r="AY221" s="309">
        <f ca="1">IF(AY$1&gt;$C$124,AY$118,MIN(MAX(AY$118,-SUM($D221:AX221,$C221)),0))</f>
        <v>0</v>
      </c>
      <c r="AZ221" s="309">
        <f ca="1">IF(AZ$1&gt;$C$124,AZ$118,MIN(MAX(AZ$118,-SUM($D221:AY221,$C221)),0))</f>
        <v>0</v>
      </c>
      <c r="BA221" s="309">
        <f ca="1">IF(BA$1&gt;$C$124,BA$118,MIN(MAX(BA$118,-SUM($D221:AZ221,$C221)),0))</f>
        <v>0</v>
      </c>
      <c r="BB221" s="309">
        <f ca="1">IF(BB$1&gt;$C$124,BB$118,MIN(MAX(BB$118,-SUM($D221:BA221,$C221)),0))</f>
        <v>0</v>
      </c>
      <c r="BC221" s="309">
        <f ca="1">IF(BC$1&gt;$C$124,BC$118,MIN(MAX(BC$118,-SUM($D221:BB221,$C221)),0))</f>
        <v>0</v>
      </c>
      <c r="BD221" s="309">
        <f ca="1">IF(BD$1&gt;$C$124,BD$118,MIN(MAX(BD$118,-SUM($D221:BC221,$C221)),0))</f>
        <v>0</v>
      </c>
      <c r="BE221" s="309">
        <f ca="1">IF(BE$1&gt;$C$124,BE$118,MIN(MAX(BE$118,-SUM($D221:BD221,$C221)),0))</f>
        <v>0</v>
      </c>
      <c r="BF221" s="309">
        <f ca="1">IF(BF$1&gt;$C$124,BF$118,MIN(MAX(BF$118,-SUM($D221:BE221,$C221)),0))</f>
        <v>0</v>
      </c>
      <c r="BG221" s="309">
        <f ca="1">IF(BG$1&gt;$C$124,BG$118,MIN(MAX(BG$118,-SUM($D221:BF221,$C221)),0))</f>
        <v>0</v>
      </c>
      <c r="BH221" s="309">
        <f ca="1">IF(BH$1&gt;$C$124,BH$118,MIN(MAX(BH$118,-SUM($D221:BG221,$C221)),0))</f>
        <v>0</v>
      </c>
      <c r="BI221" s="309">
        <f ca="1">IF(BI$1&gt;$C$124,BI$118,MIN(MAX(BI$118,-SUM($D221:BH221,$C221)),0))</f>
        <v>0</v>
      </c>
      <c r="BJ221" s="309">
        <f ca="1">IF(BJ$1&gt;$C$124,BJ$118,MIN(MAX(BJ$118,-SUM($D221:BI221,$C221)),0))</f>
        <v>0</v>
      </c>
      <c r="BK221" s="309">
        <f ca="1">IF(BK$1&gt;$C$124,BK$118,MIN(MAX(BK$118,-SUM($D221:BJ221,$C221)),0))</f>
        <v>0</v>
      </c>
      <c r="BL221" s="309">
        <f ca="1">IF(BL$1&gt;$C$124,BL$118,MIN(MAX(BL$118,-SUM($D221:BK221,$C221)),0))</f>
        <v>0</v>
      </c>
      <c r="BM221" s="309">
        <f ca="1">IF(BM$1&gt;$C$124,BM$118,MIN(MAX(BM$118,-SUM($D221:BL221,$C221)),0))</f>
        <v>0</v>
      </c>
      <c r="BN221" s="309">
        <f ca="1">IF(BN$1&gt;$C$124,BN$118,MIN(MAX(BN$118,-SUM($D221:BM221,$C221)),0))</f>
        <v>0</v>
      </c>
      <c r="BO221" s="309">
        <f ca="1">IF(BO$1&gt;$C$124,BO$118,MIN(MAX(BO$118,-SUM($D221:BN221,$C221)),0))</f>
        <v>0</v>
      </c>
      <c r="BP221" s="309">
        <f ca="1">IF(BP$1&gt;$C$124,BP$118,MIN(MAX(BP$118,-SUM($D221:BO221,$C221)),0))</f>
        <v>0</v>
      </c>
      <c r="BQ221" s="309">
        <f ca="1">IF(BQ$1&gt;$C$124,BQ$118,MIN(MAX(BQ$118,-SUM($D221:BP221,$C221)),0))</f>
        <v>0</v>
      </c>
      <c r="BR221" s="309">
        <f ca="1">IF(BR$1&gt;$C$124,BR$118,MIN(MAX(BR$118,-SUM($D221:BQ221,$C221)),0))</f>
        <v>0</v>
      </c>
      <c r="BS221" s="309">
        <f ca="1">IF(BS$1&gt;$C$124,BS$118,MIN(MAX(BS$118,-SUM($D221:BR221,$C221)),0))</f>
        <v>0</v>
      </c>
      <c r="BT221" s="309">
        <f ca="1">IF(BT$1&gt;$C$124,BT$118,MIN(MAX(BT$118,-SUM($D221:BS221,$C221)),0))</f>
        <v>0</v>
      </c>
      <c r="BU221" s="309">
        <f ca="1">IF(BU$1&gt;$C$124,BU$118,MIN(MAX(BU$118,-SUM($D221:BT221,$C221)),0))</f>
        <v>0</v>
      </c>
      <c r="BV221" s="309">
        <f ca="1">IF(BV$1&gt;$C$124,BV$118,MIN(MAX(BV$118,-SUM($D221:BU221,$C221)),0))</f>
        <v>0</v>
      </c>
      <c r="BW221" s="309">
        <f ca="1">IF(BW$1&gt;$C$124,BW$118,MIN(MAX(BW$118,-SUM($D221:BV221,$C221)),0))</f>
        <v>0</v>
      </c>
      <c r="BX221" s="309">
        <f ca="1">IF(BX$1&gt;$C$124,BX$118,MIN(MAX(BX$118,-SUM($D221:BW221,$C221)),0))</f>
        <v>0</v>
      </c>
      <c r="BY221" s="309">
        <f ca="1">IF(BY$1&gt;$C$124,BY$118,MIN(MAX(BY$118,-SUM($D221:BX221,$C221)),0))</f>
        <v>0</v>
      </c>
      <c r="BZ221" s="309">
        <f ca="1">IF(BZ$1&gt;$C$124,BZ$118,MIN(MAX(BZ$118,-SUM($D221:BY221,$C221)),0))</f>
        <v>0</v>
      </c>
      <c r="CA221" s="309">
        <f ca="1">IF(CA$1&gt;$C$124,CA$118,MIN(MAX(CA$118,-SUM($D221:BZ221,$C221)),0))</f>
        <v>0</v>
      </c>
      <c r="CB221" s="309">
        <f ca="1">IF(CB$1&gt;$C$124,CB$118,MIN(MAX(CB$118,-SUM($D221:CA221,$C221)),0))</f>
        <v>0</v>
      </c>
      <c r="CC221" s="309">
        <f ca="1">IF(CC$1&gt;$C$124,CC$118,MIN(MAX(CC$118,-SUM($D221:CB221,$C221)),0))</f>
        <v>0</v>
      </c>
      <c r="CD221" s="309">
        <f ca="1">IF(CD$1&gt;$C$124,CD$118,MIN(MAX(CD$118,-SUM($D221:CC221,$C221)),0))</f>
        <v>0</v>
      </c>
      <c r="CE221" s="309">
        <f ca="1">IF(CE$1&gt;$C$124,CE$118,MIN(MAX(CE$118,-SUM($D221:CD221,$C221)),0))</f>
        <v>0</v>
      </c>
      <c r="CF221" s="309">
        <f ca="1">IF(CF$1&gt;$C$124,CF$118,MIN(MAX(CF$118,-SUM($D221:CE221,$C221)),0))</f>
        <v>0</v>
      </c>
      <c r="CG221" s="309">
        <f ca="1">IF(CG$1&gt;$C$124,CG$118,MIN(MAX(CG$118,-SUM($D221:CF221,$C221)),0))</f>
        <v>0</v>
      </c>
      <c r="CH221" s="309">
        <f ca="1">IF(CH$1&gt;$C$124,CH$118,MIN(MAX(CH$118,-SUM($D221:CG221,$C221)),0))</f>
        <v>0</v>
      </c>
      <c r="CI221" s="309">
        <f ca="1">IF(CI$1&gt;$C$124,CI$118,MIN(MAX(CI$118,-SUM($D221:CH221,$C221)),0))</f>
        <v>0</v>
      </c>
      <c r="CJ221" s="309">
        <f ca="1">IF(CJ$1&gt;$C$124,CJ$118,MIN(MAX(CJ$118,-SUM($D221:CI221,$C221)),0))</f>
        <v>0</v>
      </c>
      <c r="CK221" s="309">
        <f ca="1">IF(CK$1&gt;$C$124,CK$118,MIN(MAX(CK$118,-SUM($D221:CJ221,$C221)),0))</f>
        <v>0</v>
      </c>
      <c r="CL221" s="309">
        <f ca="1">IF(CL$1&gt;$C$124,CL$118,MIN(MAX(CL$118,-SUM($D221:CK221,$C221)),0))</f>
        <v>0</v>
      </c>
      <c r="CM221" s="309">
        <f ca="1">IF(CM$1&gt;$C$124,CM$118,MIN(MAX(CM$118,-SUM($D221:CL221,$C221)),0))</f>
        <v>0</v>
      </c>
      <c r="CN221" s="309">
        <f ca="1">IF(CN$1&gt;$C$124,CN$118,MIN(MAX(CN$118,-SUM($D221:CM221,$C221)),0))</f>
        <v>0</v>
      </c>
      <c r="CO221" s="309">
        <f ca="1">IF(CO$1&gt;$C$124,CO$118,MIN(MAX(CO$118,-SUM($D221:CN221,$C221)),0))</f>
        <v>-887.23508379999998</v>
      </c>
    </row>
    <row r="222" spans="2:93" hidden="1" outlineLevel="1">
      <c r="B222">
        <v>25</v>
      </c>
      <c r="C222" s="61" cm="1">
        <f t="array" aca="1" ref="C222" ca="1">$C$121-INDEX($D$112:$CO$112,1,$B222-1)</f>
        <v>839.39018599999997</v>
      </c>
      <c r="D222" s="337">
        <v>0</v>
      </c>
      <c r="E222" s="309">
        <f ca="1">IF(E$1&gt;$C$124,E$118,MIN(MAX(E$118,-SUM($D222:D222,$C222)),0))</f>
        <v>0</v>
      </c>
      <c r="F222" s="309">
        <f ca="1">IF(F$1&gt;$C$124,F$118,MIN(MAX(F$118,-SUM($D222:E222,$C222)),0))</f>
        <v>0</v>
      </c>
      <c r="G222" s="309">
        <f ca="1">IF(G$1&gt;$C$124,G$118,MIN(MAX(G$118,-SUM($D222:F222,$C222)),0))</f>
        <v>0</v>
      </c>
      <c r="H222" s="309">
        <f ca="1">IF(H$1&gt;$C$124,H$118,MIN(MAX(H$118,-SUM($D222:G222,$C222)),0))</f>
        <v>0</v>
      </c>
      <c r="I222" s="309">
        <f ca="1">IF(I$1&gt;$C$124,I$118,MIN(MAX(I$118,-SUM($D222:H222,$C222)),0))</f>
        <v>0</v>
      </c>
      <c r="J222" s="309">
        <f ca="1">IF(J$1&gt;$C$124,J$118,MIN(MAX(J$118,-SUM($D222:I222,$C222)),0))</f>
        <v>0</v>
      </c>
      <c r="K222" s="309">
        <f ca="1">IF(K$1&gt;$C$124,K$118,MIN(MAX(K$118,-SUM($D222:J222,$C222)),0))</f>
        <v>0</v>
      </c>
      <c r="L222" s="309">
        <f ca="1">IF(L$1&gt;$C$124,L$118,MIN(MAX(L$118,-SUM($D222:K222,$C222)),0))</f>
        <v>0</v>
      </c>
      <c r="M222" s="309">
        <f ca="1">IF(M$1&gt;$C$124,M$118,MIN(MAX(M$118,-SUM($D222:L222,$C222)),0))</f>
        <v>0</v>
      </c>
      <c r="N222" s="309">
        <f ca="1">IF(N$1&gt;$C$124,N$118,MIN(MAX(N$118,-SUM($D222:M222,$C222)),0))</f>
        <v>0</v>
      </c>
      <c r="O222" s="309">
        <f ca="1">IF(O$1&gt;$C$124,O$118,MIN(MAX(O$118,-SUM($D222:N222,$C222)),0))</f>
        <v>0</v>
      </c>
      <c r="P222" s="309">
        <f ca="1">IF(P$1&gt;$C$124,P$118,MIN(MAX(P$118,-SUM($D222:O222,$C222)),0))</f>
        <v>0</v>
      </c>
      <c r="Q222" s="309">
        <f ca="1">IF(Q$1&gt;$C$124,Q$118,MIN(MAX(Q$118,-SUM($D222:P222,$C222)),0))</f>
        <v>0</v>
      </c>
      <c r="R222" s="309">
        <f ca="1">IF(R$1&gt;$C$124,R$118,MIN(MAX(R$118,-SUM($D222:Q222,$C222)),0))</f>
        <v>0</v>
      </c>
      <c r="S222" s="309">
        <f ca="1">IF(S$1&gt;$C$124,S$118,MIN(MAX(S$118,-SUM($D222:R222,$C222)),0))</f>
        <v>0</v>
      </c>
      <c r="T222" s="309">
        <f ca="1">IF(T$1&gt;$C$124,T$118,MIN(MAX(T$118,-SUM($D222:S222,$C222)),0))</f>
        <v>0</v>
      </c>
      <c r="U222" s="309">
        <f ca="1">IF(U$1&gt;$C$124,U$118,MIN(MAX(U$118,-SUM($D222:T222,$C222)),0))</f>
        <v>0</v>
      </c>
      <c r="V222" s="309">
        <f ca="1">IF(V$1&gt;$C$124,V$118,MIN(MAX(V$118,-SUM($D222:U222,$C222)),0))</f>
        <v>0</v>
      </c>
      <c r="W222" s="309">
        <f ca="1">IF(W$1&gt;$C$124,W$118,MIN(MAX(W$118,-SUM($D222:V222,$C222)),0))</f>
        <v>0</v>
      </c>
      <c r="X222" s="309">
        <f ca="1">IF(X$1&gt;$C$124,X$118,MIN(MAX(X$118,-SUM($D222:W222,$C222)),0))</f>
        <v>0</v>
      </c>
      <c r="Y222" s="309">
        <f ca="1">IF(Y$1&gt;$C$124,Y$118,MIN(MAX(Y$118,-SUM($D222:X222,$C222)),0))</f>
        <v>0</v>
      </c>
      <c r="Z222" s="309">
        <f ca="1">IF(Z$1&gt;$C$124,Z$118,MIN(MAX(Z$118,-SUM($D222:Y222,$C222)),0))</f>
        <v>0</v>
      </c>
      <c r="AA222" s="309">
        <f ca="1">IF(AA$1&gt;$C$124,AA$118,MIN(MAX(AA$118,-SUM($D222:Z222,$C222)),0))</f>
        <v>0</v>
      </c>
      <c r="AB222" s="309">
        <f ca="1">IF(AB$1&gt;$C$124,AB$118,MIN(MAX(AB$118,-SUM($D222:AA222,$C222)),0))</f>
        <v>0</v>
      </c>
      <c r="AC222" s="309">
        <f ca="1">IF(AC$1&gt;$C$124,AC$118,MIN(MAX(AC$118,-SUM($D222:AB222,$C222)),0))</f>
        <v>0</v>
      </c>
      <c r="AD222" s="309">
        <f ca="1">IF(AD$1&gt;$C$124,AD$118,MIN(MAX(AD$118,-SUM($D222:AC222,$C222)),0))</f>
        <v>0</v>
      </c>
      <c r="AE222" s="309">
        <f ca="1">IF(AE$1&gt;$C$124,AE$118,MIN(MAX(AE$118,-SUM($D222:AD222,$C222)),0))</f>
        <v>0</v>
      </c>
      <c r="AF222" s="309">
        <f ca="1">IF(AF$1&gt;$C$124,AF$118,MIN(MAX(AF$118,-SUM($D222:AE222,$C222)),0))</f>
        <v>0</v>
      </c>
      <c r="AG222" s="309">
        <f ca="1">IF(AG$1&gt;$C$124,AG$118,MIN(MAX(AG$118,-SUM($D222:AF222,$C222)),0))</f>
        <v>0</v>
      </c>
      <c r="AH222" s="309">
        <f ca="1">IF(AH$1&gt;$C$124,AH$118,MIN(MAX(AH$118,-SUM($D222:AG222,$C222)),0))</f>
        <v>0</v>
      </c>
      <c r="AI222" s="309">
        <f ca="1">IF(AI$1&gt;$C$124,AI$118,MIN(MAX(AI$118,-SUM($D222:AH222,$C222)),0))</f>
        <v>0</v>
      </c>
      <c r="AJ222" s="309">
        <f ca="1">IF(AJ$1&gt;$C$124,AJ$118,MIN(MAX(AJ$118,-SUM($D222:AI222,$C222)),0))</f>
        <v>0</v>
      </c>
      <c r="AK222" s="309">
        <f ca="1">IF(AK$1&gt;$C$124,AK$118,MIN(MAX(AK$118,-SUM($D222:AJ222,$C222)),0))</f>
        <v>0</v>
      </c>
      <c r="AL222" s="309">
        <f ca="1">IF(AL$1&gt;$C$124,AL$118,MIN(MAX(AL$118,-SUM($D222:AK222,$C222)),0))</f>
        <v>0</v>
      </c>
      <c r="AM222" s="309">
        <f ca="1">IF(AM$1&gt;$C$124,AM$118,MIN(MAX(AM$118,-SUM($D222:AL222,$C222)),0))</f>
        <v>0</v>
      </c>
      <c r="AN222" s="309">
        <f ca="1">IF(AN$1&gt;$C$124,AN$118,MIN(MAX(AN$118,-SUM($D222:AM222,$C222)),0))</f>
        <v>0</v>
      </c>
      <c r="AO222" s="309">
        <f ca="1">IF(AO$1&gt;$C$124,AO$118,MIN(MAX(AO$118,-SUM($D222:AN222,$C222)),0))</f>
        <v>0</v>
      </c>
      <c r="AP222" s="309">
        <f ca="1">IF(AP$1&gt;$C$124,AP$118,MIN(MAX(AP$118,-SUM($D222:AO222,$C222)),0))</f>
        <v>0</v>
      </c>
      <c r="AQ222" s="309">
        <f ca="1">IF(AQ$1&gt;$C$124,AQ$118,MIN(MAX(AQ$118,-SUM($D222:AP222,$C222)),0))</f>
        <v>0</v>
      </c>
      <c r="AR222" s="309">
        <f ca="1">IF(AR$1&gt;$C$124,AR$118,MIN(MAX(AR$118,-SUM($D222:AQ222,$C222)),0))</f>
        <v>0</v>
      </c>
      <c r="AS222" s="309">
        <f ca="1">IF(AS$1&gt;$C$124,AS$118,MIN(MAX(AS$118,-SUM($D222:AR222,$C222)),0))</f>
        <v>0</v>
      </c>
      <c r="AT222" s="309">
        <f ca="1">IF(AT$1&gt;$C$124,AT$118,MIN(MAX(AT$118,-SUM($D222:AS222,$C222)),0))</f>
        <v>0</v>
      </c>
      <c r="AU222" s="309">
        <f ca="1">IF(AU$1&gt;$C$124,AU$118,MIN(MAX(AU$118,-SUM($D222:AT222,$C222)),0))</f>
        <v>0</v>
      </c>
      <c r="AV222" s="309">
        <f ca="1">IF(AV$1&gt;$C$124,AV$118,MIN(MAX(AV$118,-SUM($D222:AU222,$C222)),0))</f>
        <v>-839.39018599999997</v>
      </c>
      <c r="AW222" s="309">
        <f ca="1">IF(AW$1&gt;$C$124,AW$118,MIN(MAX(AW$118,-SUM($D222:AV222,$C222)),0))</f>
        <v>0</v>
      </c>
      <c r="AX222" s="309">
        <f ca="1">IF(AX$1&gt;$C$124,AX$118,MIN(MAX(AX$118,-SUM($D222:AW222,$C222)),0))</f>
        <v>0</v>
      </c>
      <c r="AY222" s="309">
        <f ca="1">IF(AY$1&gt;$C$124,AY$118,MIN(MAX(AY$118,-SUM($D222:AX222,$C222)),0))</f>
        <v>0</v>
      </c>
      <c r="AZ222" s="309">
        <f ca="1">IF(AZ$1&gt;$C$124,AZ$118,MIN(MAX(AZ$118,-SUM($D222:AY222,$C222)),0))</f>
        <v>0</v>
      </c>
      <c r="BA222" s="309">
        <f ca="1">IF(BA$1&gt;$C$124,BA$118,MIN(MAX(BA$118,-SUM($D222:AZ222,$C222)),0))</f>
        <v>0</v>
      </c>
      <c r="BB222" s="309">
        <f ca="1">IF(BB$1&gt;$C$124,BB$118,MIN(MAX(BB$118,-SUM($D222:BA222,$C222)),0))</f>
        <v>0</v>
      </c>
      <c r="BC222" s="309">
        <f ca="1">IF(BC$1&gt;$C$124,BC$118,MIN(MAX(BC$118,-SUM($D222:BB222,$C222)),0))</f>
        <v>0</v>
      </c>
      <c r="BD222" s="309">
        <f ca="1">IF(BD$1&gt;$C$124,BD$118,MIN(MAX(BD$118,-SUM($D222:BC222,$C222)),0))</f>
        <v>0</v>
      </c>
      <c r="BE222" s="309">
        <f ca="1">IF(BE$1&gt;$C$124,BE$118,MIN(MAX(BE$118,-SUM($D222:BD222,$C222)),0))</f>
        <v>0</v>
      </c>
      <c r="BF222" s="309">
        <f ca="1">IF(BF$1&gt;$C$124,BF$118,MIN(MAX(BF$118,-SUM($D222:BE222,$C222)),0))</f>
        <v>0</v>
      </c>
      <c r="BG222" s="309">
        <f ca="1">IF(BG$1&gt;$C$124,BG$118,MIN(MAX(BG$118,-SUM($D222:BF222,$C222)),0))</f>
        <v>0</v>
      </c>
      <c r="BH222" s="309">
        <f ca="1">IF(BH$1&gt;$C$124,BH$118,MIN(MAX(BH$118,-SUM($D222:BG222,$C222)),0))</f>
        <v>0</v>
      </c>
      <c r="BI222" s="309">
        <f ca="1">IF(BI$1&gt;$C$124,BI$118,MIN(MAX(BI$118,-SUM($D222:BH222,$C222)),0))</f>
        <v>0</v>
      </c>
      <c r="BJ222" s="309">
        <f ca="1">IF(BJ$1&gt;$C$124,BJ$118,MIN(MAX(BJ$118,-SUM($D222:BI222,$C222)),0))</f>
        <v>0</v>
      </c>
      <c r="BK222" s="309">
        <f ca="1">IF(BK$1&gt;$C$124,BK$118,MIN(MAX(BK$118,-SUM($D222:BJ222,$C222)),0))</f>
        <v>0</v>
      </c>
      <c r="BL222" s="309">
        <f ca="1">IF(BL$1&gt;$C$124,BL$118,MIN(MAX(BL$118,-SUM($D222:BK222,$C222)),0))</f>
        <v>0</v>
      </c>
      <c r="BM222" s="309">
        <f ca="1">IF(BM$1&gt;$C$124,BM$118,MIN(MAX(BM$118,-SUM($D222:BL222,$C222)),0))</f>
        <v>0</v>
      </c>
      <c r="BN222" s="309">
        <f ca="1">IF(BN$1&gt;$C$124,BN$118,MIN(MAX(BN$118,-SUM($D222:BM222,$C222)),0))</f>
        <v>0</v>
      </c>
      <c r="BO222" s="309">
        <f ca="1">IF(BO$1&gt;$C$124,BO$118,MIN(MAX(BO$118,-SUM($D222:BN222,$C222)),0))</f>
        <v>0</v>
      </c>
      <c r="BP222" s="309">
        <f ca="1">IF(BP$1&gt;$C$124,BP$118,MIN(MAX(BP$118,-SUM($D222:BO222,$C222)),0))</f>
        <v>0</v>
      </c>
      <c r="BQ222" s="309">
        <f ca="1">IF(BQ$1&gt;$C$124,BQ$118,MIN(MAX(BQ$118,-SUM($D222:BP222,$C222)),0))</f>
        <v>0</v>
      </c>
      <c r="BR222" s="309">
        <f ca="1">IF(BR$1&gt;$C$124,BR$118,MIN(MAX(BR$118,-SUM($D222:BQ222,$C222)),0))</f>
        <v>0</v>
      </c>
      <c r="BS222" s="309">
        <f ca="1">IF(BS$1&gt;$C$124,BS$118,MIN(MAX(BS$118,-SUM($D222:BR222,$C222)),0))</f>
        <v>0</v>
      </c>
      <c r="BT222" s="309">
        <f ca="1">IF(BT$1&gt;$C$124,BT$118,MIN(MAX(BT$118,-SUM($D222:BS222,$C222)),0))</f>
        <v>0</v>
      </c>
      <c r="BU222" s="309">
        <f ca="1">IF(BU$1&gt;$C$124,BU$118,MIN(MAX(BU$118,-SUM($D222:BT222,$C222)),0))</f>
        <v>0</v>
      </c>
      <c r="BV222" s="309">
        <f ca="1">IF(BV$1&gt;$C$124,BV$118,MIN(MAX(BV$118,-SUM($D222:BU222,$C222)),0))</f>
        <v>0</v>
      </c>
      <c r="BW222" s="309">
        <f ca="1">IF(BW$1&gt;$C$124,BW$118,MIN(MAX(BW$118,-SUM($D222:BV222,$C222)),0))</f>
        <v>0</v>
      </c>
      <c r="BX222" s="309">
        <f ca="1">IF(BX$1&gt;$C$124,BX$118,MIN(MAX(BX$118,-SUM($D222:BW222,$C222)),0))</f>
        <v>0</v>
      </c>
      <c r="BY222" s="309">
        <f ca="1">IF(BY$1&gt;$C$124,BY$118,MIN(MAX(BY$118,-SUM($D222:BX222,$C222)),0))</f>
        <v>0</v>
      </c>
      <c r="BZ222" s="309">
        <f ca="1">IF(BZ$1&gt;$C$124,BZ$118,MIN(MAX(BZ$118,-SUM($D222:BY222,$C222)),0))</f>
        <v>0</v>
      </c>
      <c r="CA222" s="309">
        <f ca="1">IF(CA$1&gt;$C$124,CA$118,MIN(MAX(CA$118,-SUM($D222:BZ222,$C222)),0))</f>
        <v>0</v>
      </c>
      <c r="CB222" s="309">
        <f ca="1">IF(CB$1&gt;$C$124,CB$118,MIN(MAX(CB$118,-SUM($D222:CA222,$C222)),0))</f>
        <v>0</v>
      </c>
      <c r="CC222" s="309">
        <f ca="1">IF(CC$1&gt;$C$124,CC$118,MIN(MAX(CC$118,-SUM($D222:CB222,$C222)),0))</f>
        <v>0</v>
      </c>
      <c r="CD222" s="309">
        <f ca="1">IF(CD$1&gt;$C$124,CD$118,MIN(MAX(CD$118,-SUM($D222:CC222,$C222)),0))</f>
        <v>0</v>
      </c>
      <c r="CE222" s="309">
        <f ca="1">IF(CE$1&gt;$C$124,CE$118,MIN(MAX(CE$118,-SUM($D222:CD222,$C222)),0))</f>
        <v>0</v>
      </c>
      <c r="CF222" s="309">
        <f ca="1">IF(CF$1&gt;$C$124,CF$118,MIN(MAX(CF$118,-SUM($D222:CE222,$C222)),0))</f>
        <v>0</v>
      </c>
      <c r="CG222" s="309">
        <f ca="1">IF(CG$1&gt;$C$124,CG$118,MIN(MAX(CG$118,-SUM($D222:CF222,$C222)),0))</f>
        <v>0</v>
      </c>
      <c r="CH222" s="309">
        <f ca="1">IF(CH$1&gt;$C$124,CH$118,MIN(MAX(CH$118,-SUM($D222:CG222,$C222)),0))</f>
        <v>0</v>
      </c>
      <c r="CI222" s="309">
        <f ca="1">IF(CI$1&gt;$C$124,CI$118,MIN(MAX(CI$118,-SUM($D222:CH222,$C222)),0))</f>
        <v>0</v>
      </c>
      <c r="CJ222" s="309">
        <f ca="1">IF(CJ$1&gt;$C$124,CJ$118,MIN(MAX(CJ$118,-SUM($D222:CI222,$C222)),0))</f>
        <v>0</v>
      </c>
      <c r="CK222" s="309">
        <f ca="1">IF(CK$1&gt;$C$124,CK$118,MIN(MAX(CK$118,-SUM($D222:CJ222,$C222)),0))</f>
        <v>0</v>
      </c>
      <c r="CL222" s="309">
        <f ca="1">IF(CL$1&gt;$C$124,CL$118,MIN(MAX(CL$118,-SUM($D222:CK222,$C222)),0))</f>
        <v>0</v>
      </c>
      <c r="CM222" s="309">
        <f ca="1">IF(CM$1&gt;$C$124,CM$118,MIN(MAX(CM$118,-SUM($D222:CL222,$C222)),0))</f>
        <v>0</v>
      </c>
      <c r="CN222" s="309">
        <f ca="1">IF(CN$1&gt;$C$124,CN$118,MIN(MAX(CN$118,-SUM($D222:CM222,$C222)),0))</f>
        <v>0</v>
      </c>
      <c r="CO222" s="309">
        <f ca="1">IF(CO$1&gt;$C$124,CO$118,MIN(MAX(CO$118,-SUM($D222:CN222,$C222)),0))</f>
        <v>-887.23508379999998</v>
      </c>
    </row>
    <row r="223" spans="2:93" hidden="1" outlineLevel="1">
      <c r="B223">
        <v>26</v>
      </c>
      <c r="C223" s="61" cm="1">
        <f t="array" aca="1" ref="C223" ca="1">$C$121-INDEX($D$112:$CO$112,1,$B223-1)</f>
        <v>795.46478400000001</v>
      </c>
      <c r="D223" s="337">
        <v>0</v>
      </c>
      <c r="E223" s="309">
        <f ca="1">IF(E$1&gt;$C$124,E$118,MIN(MAX(E$118,-SUM($D223:D223,$C223)),0))</f>
        <v>0</v>
      </c>
      <c r="F223" s="309">
        <f ca="1">IF(F$1&gt;$C$124,F$118,MIN(MAX(F$118,-SUM($D223:E223,$C223)),0))</f>
        <v>0</v>
      </c>
      <c r="G223" s="309">
        <f ca="1">IF(G$1&gt;$C$124,G$118,MIN(MAX(G$118,-SUM($D223:F223,$C223)),0))</f>
        <v>0</v>
      </c>
      <c r="H223" s="309">
        <f ca="1">IF(H$1&gt;$C$124,H$118,MIN(MAX(H$118,-SUM($D223:G223,$C223)),0))</f>
        <v>0</v>
      </c>
      <c r="I223" s="309">
        <f ca="1">IF(I$1&gt;$C$124,I$118,MIN(MAX(I$118,-SUM($D223:H223,$C223)),0))</f>
        <v>0</v>
      </c>
      <c r="J223" s="309">
        <f ca="1">IF(J$1&gt;$C$124,J$118,MIN(MAX(J$118,-SUM($D223:I223,$C223)),0))</f>
        <v>0</v>
      </c>
      <c r="K223" s="309">
        <f ca="1">IF(K$1&gt;$C$124,K$118,MIN(MAX(K$118,-SUM($D223:J223,$C223)),0))</f>
        <v>0</v>
      </c>
      <c r="L223" s="309">
        <f ca="1">IF(L$1&gt;$C$124,L$118,MIN(MAX(L$118,-SUM($D223:K223,$C223)),0))</f>
        <v>0</v>
      </c>
      <c r="M223" s="309">
        <f ca="1">IF(M$1&gt;$C$124,M$118,MIN(MAX(M$118,-SUM($D223:L223,$C223)),0))</f>
        <v>0</v>
      </c>
      <c r="N223" s="309">
        <f ca="1">IF(N$1&gt;$C$124,N$118,MIN(MAX(N$118,-SUM($D223:M223,$C223)),0))</f>
        <v>0</v>
      </c>
      <c r="O223" s="309">
        <f ca="1">IF(O$1&gt;$C$124,O$118,MIN(MAX(O$118,-SUM($D223:N223,$C223)),0))</f>
        <v>0</v>
      </c>
      <c r="P223" s="309">
        <f ca="1">IF(P$1&gt;$C$124,P$118,MIN(MAX(P$118,-SUM($D223:O223,$C223)),0))</f>
        <v>0</v>
      </c>
      <c r="Q223" s="309">
        <f ca="1">IF(Q$1&gt;$C$124,Q$118,MIN(MAX(Q$118,-SUM($D223:P223,$C223)),0))</f>
        <v>0</v>
      </c>
      <c r="R223" s="309">
        <f ca="1">IF(R$1&gt;$C$124,R$118,MIN(MAX(R$118,-SUM($D223:Q223,$C223)),0))</f>
        <v>0</v>
      </c>
      <c r="S223" s="309">
        <f ca="1">IF(S$1&gt;$C$124,S$118,MIN(MAX(S$118,-SUM($D223:R223,$C223)),0))</f>
        <v>0</v>
      </c>
      <c r="T223" s="309">
        <f ca="1">IF(T$1&gt;$C$124,T$118,MIN(MAX(T$118,-SUM($D223:S223,$C223)),0))</f>
        <v>0</v>
      </c>
      <c r="U223" s="309">
        <f ca="1">IF(U$1&gt;$C$124,U$118,MIN(MAX(U$118,-SUM($D223:T223,$C223)),0))</f>
        <v>0</v>
      </c>
      <c r="V223" s="309">
        <f ca="1">IF(V$1&gt;$C$124,V$118,MIN(MAX(V$118,-SUM($D223:U223,$C223)),0))</f>
        <v>0</v>
      </c>
      <c r="W223" s="309">
        <f ca="1">IF(W$1&gt;$C$124,W$118,MIN(MAX(W$118,-SUM($D223:V223,$C223)),0))</f>
        <v>0</v>
      </c>
      <c r="X223" s="309">
        <f ca="1">IF(X$1&gt;$C$124,X$118,MIN(MAX(X$118,-SUM($D223:W223,$C223)),0))</f>
        <v>0</v>
      </c>
      <c r="Y223" s="309">
        <f ca="1">IF(Y$1&gt;$C$124,Y$118,MIN(MAX(Y$118,-SUM($D223:X223,$C223)),0))</f>
        <v>0</v>
      </c>
      <c r="Z223" s="309">
        <f ca="1">IF(Z$1&gt;$C$124,Z$118,MIN(MAX(Z$118,-SUM($D223:Y223,$C223)),0))</f>
        <v>0</v>
      </c>
      <c r="AA223" s="309">
        <f ca="1">IF(AA$1&gt;$C$124,AA$118,MIN(MAX(AA$118,-SUM($D223:Z223,$C223)),0))</f>
        <v>0</v>
      </c>
      <c r="AB223" s="309">
        <f ca="1">IF(AB$1&gt;$C$124,AB$118,MIN(MAX(AB$118,-SUM($D223:AA223,$C223)),0))</f>
        <v>0</v>
      </c>
      <c r="AC223" s="309">
        <f ca="1">IF(AC$1&gt;$C$124,AC$118,MIN(MAX(AC$118,-SUM($D223:AB223,$C223)),0))</f>
        <v>0</v>
      </c>
      <c r="AD223" s="309">
        <f ca="1">IF(AD$1&gt;$C$124,AD$118,MIN(MAX(AD$118,-SUM($D223:AC223,$C223)),0))</f>
        <v>0</v>
      </c>
      <c r="AE223" s="309">
        <f ca="1">IF(AE$1&gt;$C$124,AE$118,MIN(MAX(AE$118,-SUM($D223:AD223,$C223)),0))</f>
        <v>0</v>
      </c>
      <c r="AF223" s="309">
        <f ca="1">IF(AF$1&gt;$C$124,AF$118,MIN(MAX(AF$118,-SUM($D223:AE223,$C223)),0))</f>
        <v>0</v>
      </c>
      <c r="AG223" s="309">
        <f ca="1">IF(AG$1&gt;$C$124,AG$118,MIN(MAX(AG$118,-SUM($D223:AF223,$C223)),0))</f>
        <v>0</v>
      </c>
      <c r="AH223" s="309">
        <f ca="1">IF(AH$1&gt;$C$124,AH$118,MIN(MAX(AH$118,-SUM($D223:AG223,$C223)),0))</f>
        <v>0</v>
      </c>
      <c r="AI223" s="309">
        <f ca="1">IF(AI$1&gt;$C$124,AI$118,MIN(MAX(AI$118,-SUM($D223:AH223,$C223)),0))</f>
        <v>0</v>
      </c>
      <c r="AJ223" s="309">
        <f ca="1">IF(AJ$1&gt;$C$124,AJ$118,MIN(MAX(AJ$118,-SUM($D223:AI223,$C223)),0))</f>
        <v>0</v>
      </c>
      <c r="AK223" s="309">
        <f ca="1">IF(AK$1&gt;$C$124,AK$118,MIN(MAX(AK$118,-SUM($D223:AJ223,$C223)),0))</f>
        <v>0</v>
      </c>
      <c r="AL223" s="309">
        <f ca="1">IF(AL$1&gt;$C$124,AL$118,MIN(MAX(AL$118,-SUM($D223:AK223,$C223)),0))</f>
        <v>0</v>
      </c>
      <c r="AM223" s="309">
        <f ca="1">IF(AM$1&gt;$C$124,AM$118,MIN(MAX(AM$118,-SUM($D223:AL223,$C223)),0))</f>
        <v>0</v>
      </c>
      <c r="AN223" s="309">
        <f ca="1">IF(AN$1&gt;$C$124,AN$118,MIN(MAX(AN$118,-SUM($D223:AM223,$C223)),0))</f>
        <v>0</v>
      </c>
      <c r="AO223" s="309">
        <f ca="1">IF(AO$1&gt;$C$124,AO$118,MIN(MAX(AO$118,-SUM($D223:AN223,$C223)),0))</f>
        <v>0</v>
      </c>
      <c r="AP223" s="309">
        <f ca="1">IF(AP$1&gt;$C$124,AP$118,MIN(MAX(AP$118,-SUM($D223:AO223,$C223)),0))</f>
        <v>0</v>
      </c>
      <c r="AQ223" s="309">
        <f ca="1">IF(AQ$1&gt;$C$124,AQ$118,MIN(MAX(AQ$118,-SUM($D223:AP223,$C223)),0))</f>
        <v>0</v>
      </c>
      <c r="AR223" s="309">
        <f ca="1">IF(AR$1&gt;$C$124,AR$118,MIN(MAX(AR$118,-SUM($D223:AQ223,$C223)),0))</f>
        <v>0</v>
      </c>
      <c r="AS223" s="309">
        <f ca="1">IF(AS$1&gt;$C$124,AS$118,MIN(MAX(AS$118,-SUM($D223:AR223,$C223)),0))</f>
        <v>0</v>
      </c>
      <c r="AT223" s="309">
        <f ca="1">IF(AT$1&gt;$C$124,AT$118,MIN(MAX(AT$118,-SUM($D223:AS223,$C223)),0))</f>
        <v>0</v>
      </c>
      <c r="AU223" s="309">
        <f ca="1">IF(AU$1&gt;$C$124,AU$118,MIN(MAX(AU$118,-SUM($D223:AT223,$C223)),0))</f>
        <v>0</v>
      </c>
      <c r="AV223" s="309">
        <f ca="1">IF(AV$1&gt;$C$124,AV$118,MIN(MAX(AV$118,-SUM($D223:AU223,$C223)),0))</f>
        <v>-795.46478400000001</v>
      </c>
      <c r="AW223" s="309">
        <f ca="1">IF(AW$1&gt;$C$124,AW$118,MIN(MAX(AW$118,-SUM($D223:AV223,$C223)),0))</f>
        <v>0</v>
      </c>
      <c r="AX223" s="309">
        <f ca="1">IF(AX$1&gt;$C$124,AX$118,MIN(MAX(AX$118,-SUM($D223:AW223,$C223)),0))</f>
        <v>0</v>
      </c>
      <c r="AY223" s="309">
        <f ca="1">IF(AY$1&gt;$C$124,AY$118,MIN(MAX(AY$118,-SUM($D223:AX223,$C223)),0))</f>
        <v>0</v>
      </c>
      <c r="AZ223" s="309">
        <f ca="1">IF(AZ$1&gt;$C$124,AZ$118,MIN(MAX(AZ$118,-SUM($D223:AY223,$C223)),0))</f>
        <v>0</v>
      </c>
      <c r="BA223" s="309">
        <f ca="1">IF(BA$1&gt;$C$124,BA$118,MIN(MAX(BA$118,-SUM($D223:AZ223,$C223)),0))</f>
        <v>0</v>
      </c>
      <c r="BB223" s="309">
        <f ca="1">IF(BB$1&gt;$C$124,BB$118,MIN(MAX(BB$118,-SUM($D223:BA223,$C223)),0))</f>
        <v>0</v>
      </c>
      <c r="BC223" s="309">
        <f ca="1">IF(BC$1&gt;$C$124,BC$118,MIN(MAX(BC$118,-SUM($D223:BB223,$C223)),0))</f>
        <v>0</v>
      </c>
      <c r="BD223" s="309">
        <f ca="1">IF(BD$1&gt;$C$124,BD$118,MIN(MAX(BD$118,-SUM($D223:BC223,$C223)),0))</f>
        <v>0</v>
      </c>
      <c r="BE223" s="309">
        <f ca="1">IF(BE$1&gt;$C$124,BE$118,MIN(MAX(BE$118,-SUM($D223:BD223,$C223)),0))</f>
        <v>0</v>
      </c>
      <c r="BF223" s="309">
        <f ca="1">IF(BF$1&gt;$C$124,BF$118,MIN(MAX(BF$118,-SUM($D223:BE223,$C223)),0))</f>
        <v>0</v>
      </c>
      <c r="BG223" s="309">
        <f ca="1">IF(BG$1&gt;$C$124,BG$118,MIN(MAX(BG$118,-SUM($D223:BF223,$C223)),0))</f>
        <v>0</v>
      </c>
      <c r="BH223" s="309">
        <f ca="1">IF(BH$1&gt;$C$124,BH$118,MIN(MAX(BH$118,-SUM($D223:BG223,$C223)),0))</f>
        <v>0</v>
      </c>
      <c r="BI223" s="309">
        <f ca="1">IF(BI$1&gt;$C$124,BI$118,MIN(MAX(BI$118,-SUM($D223:BH223,$C223)),0))</f>
        <v>0</v>
      </c>
      <c r="BJ223" s="309">
        <f ca="1">IF(BJ$1&gt;$C$124,BJ$118,MIN(MAX(BJ$118,-SUM($D223:BI223,$C223)),0))</f>
        <v>0</v>
      </c>
      <c r="BK223" s="309">
        <f ca="1">IF(BK$1&gt;$C$124,BK$118,MIN(MAX(BK$118,-SUM($D223:BJ223,$C223)),0))</f>
        <v>0</v>
      </c>
      <c r="BL223" s="309">
        <f ca="1">IF(BL$1&gt;$C$124,BL$118,MIN(MAX(BL$118,-SUM($D223:BK223,$C223)),0))</f>
        <v>0</v>
      </c>
      <c r="BM223" s="309">
        <f ca="1">IF(BM$1&gt;$C$124,BM$118,MIN(MAX(BM$118,-SUM($D223:BL223,$C223)),0))</f>
        <v>0</v>
      </c>
      <c r="BN223" s="309">
        <f ca="1">IF(BN$1&gt;$C$124,BN$118,MIN(MAX(BN$118,-SUM($D223:BM223,$C223)),0))</f>
        <v>0</v>
      </c>
      <c r="BO223" s="309">
        <f ca="1">IF(BO$1&gt;$C$124,BO$118,MIN(MAX(BO$118,-SUM($D223:BN223,$C223)),0))</f>
        <v>0</v>
      </c>
      <c r="BP223" s="309">
        <f ca="1">IF(BP$1&gt;$C$124,BP$118,MIN(MAX(BP$118,-SUM($D223:BO223,$C223)),0))</f>
        <v>0</v>
      </c>
      <c r="BQ223" s="309">
        <f ca="1">IF(BQ$1&gt;$C$124,BQ$118,MIN(MAX(BQ$118,-SUM($D223:BP223,$C223)),0))</f>
        <v>0</v>
      </c>
      <c r="BR223" s="309">
        <f ca="1">IF(BR$1&gt;$C$124,BR$118,MIN(MAX(BR$118,-SUM($D223:BQ223,$C223)),0))</f>
        <v>0</v>
      </c>
      <c r="BS223" s="309">
        <f ca="1">IF(BS$1&gt;$C$124,BS$118,MIN(MAX(BS$118,-SUM($D223:BR223,$C223)),0))</f>
        <v>0</v>
      </c>
      <c r="BT223" s="309">
        <f ca="1">IF(BT$1&gt;$C$124,BT$118,MIN(MAX(BT$118,-SUM($D223:BS223,$C223)),0))</f>
        <v>0</v>
      </c>
      <c r="BU223" s="309">
        <f ca="1">IF(BU$1&gt;$C$124,BU$118,MIN(MAX(BU$118,-SUM($D223:BT223,$C223)),0))</f>
        <v>0</v>
      </c>
      <c r="BV223" s="309">
        <f ca="1">IF(BV$1&gt;$C$124,BV$118,MIN(MAX(BV$118,-SUM($D223:BU223,$C223)),0))</f>
        <v>0</v>
      </c>
      <c r="BW223" s="309">
        <f ca="1">IF(BW$1&gt;$C$124,BW$118,MIN(MAX(BW$118,-SUM($D223:BV223,$C223)),0))</f>
        <v>0</v>
      </c>
      <c r="BX223" s="309">
        <f ca="1">IF(BX$1&gt;$C$124,BX$118,MIN(MAX(BX$118,-SUM($D223:BW223,$C223)),0))</f>
        <v>0</v>
      </c>
      <c r="BY223" s="309">
        <f ca="1">IF(BY$1&gt;$C$124,BY$118,MIN(MAX(BY$118,-SUM($D223:BX223,$C223)),0))</f>
        <v>0</v>
      </c>
      <c r="BZ223" s="309">
        <f ca="1">IF(BZ$1&gt;$C$124,BZ$118,MIN(MAX(BZ$118,-SUM($D223:BY223,$C223)),0))</f>
        <v>0</v>
      </c>
      <c r="CA223" s="309">
        <f ca="1">IF(CA$1&gt;$C$124,CA$118,MIN(MAX(CA$118,-SUM($D223:BZ223,$C223)),0))</f>
        <v>0</v>
      </c>
      <c r="CB223" s="309">
        <f ca="1">IF(CB$1&gt;$C$124,CB$118,MIN(MAX(CB$118,-SUM($D223:CA223,$C223)),0))</f>
        <v>0</v>
      </c>
      <c r="CC223" s="309">
        <f ca="1">IF(CC$1&gt;$C$124,CC$118,MIN(MAX(CC$118,-SUM($D223:CB223,$C223)),0))</f>
        <v>0</v>
      </c>
      <c r="CD223" s="309">
        <f ca="1">IF(CD$1&gt;$C$124,CD$118,MIN(MAX(CD$118,-SUM($D223:CC223,$C223)),0))</f>
        <v>0</v>
      </c>
      <c r="CE223" s="309">
        <f ca="1">IF(CE$1&gt;$C$124,CE$118,MIN(MAX(CE$118,-SUM($D223:CD223,$C223)),0))</f>
        <v>0</v>
      </c>
      <c r="CF223" s="309">
        <f ca="1">IF(CF$1&gt;$C$124,CF$118,MIN(MAX(CF$118,-SUM($D223:CE223,$C223)),0))</f>
        <v>0</v>
      </c>
      <c r="CG223" s="309">
        <f ca="1">IF(CG$1&gt;$C$124,CG$118,MIN(MAX(CG$118,-SUM($D223:CF223,$C223)),0))</f>
        <v>0</v>
      </c>
      <c r="CH223" s="309">
        <f ca="1">IF(CH$1&gt;$C$124,CH$118,MIN(MAX(CH$118,-SUM($D223:CG223,$C223)),0))</f>
        <v>0</v>
      </c>
      <c r="CI223" s="309">
        <f ca="1">IF(CI$1&gt;$C$124,CI$118,MIN(MAX(CI$118,-SUM($D223:CH223,$C223)),0))</f>
        <v>0</v>
      </c>
      <c r="CJ223" s="309">
        <f ca="1">IF(CJ$1&gt;$C$124,CJ$118,MIN(MAX(CJ$118,-SUM($D223:CI223,$C223)),0))</f>
        <v>0</v>
      </c>
      <c r="CK223" s="309">
        <f ca="1">IF(CK$1&gt;$C$124,CK$118,MIN(MAX(CK$118,-SUM($D223:CJ223,$C223)),0))</f>
        <v>0</v>
      </c>
      <c r="CL223" s="309">
        <f ca="1">IF(CL$1&gt;$C$124,CL$118,MIN(MAX(CL$118,-SUM($D223:CK223,$C223)),0))</f>
        <v>0</v>
      </c>
      <c r="CM223" s="309">
        <f ca="1">IF(CM$1&gt;$C$124,CM$118,MIN(MAX(CM$118,-SUM($D223:CL223,$C223)),0))</f>
        <v>0</v>
      </c>
      <c r="CN223" s="309">
        <f ca="1">IF(CN$1&gt;$C$124,CN$118,MIN(MAX(CN$118,-SUM($D223:CM223,$C223)),0))</f>
        <v>0</v>
      </c>
      <c r="CO223" s="309">
        <f ca="1">IF(CO$1&gt;$C$124,CO$118,MIN(MAX(CO$118,-SUM($D223:CN223,$C223)),0))</f>
        <v>-887.23508379999998</v>
      </c>
    </row>
    <row r="224" spans="2:93" hidden="1" outlineLevel="1">
      <c r="B224">
        <v>27</v>
      </c>
      <c r="C224" s="61" cm="1">
        <f t="array" aca="1" ref="C224" ca="1">$C$121-INDEX($D$112:$CO$112,1,$B224-1)</f>
        <v>750.61984899999993</v>
      </c>
      <c r="D224" s="337">
        <v>0</v>
      </c>
      <c r="E224" s="309">
        <f ca="1">IF(E$1&gt;$C$124,E$118,MIN(MAX(E$118,-SUM($D224:D224,$C224)),0))</f>
        <v>0</v>
      </c>
      <c r="F224" s="309">
        <f ca="1">IF(F$1&gt;$C$124,F$118,MIN(MAX(F$118,-SUM($D224:E224,$C224)),0))</f>
        <v>0</v>
      </c>
      <c r="G224" s="309">
        <f ca="1">IF(G$1&gt;$C$124,G$118,MIN(MAX(G$118,-SUM($D224:F224,$C224)),0))</f>
        <v>0</v>
      </c>
      <c r="H224" s="309">
        <f ca="1">IF(H$1&gt;$C$124,H$118,MIN(MAX(H$118,-SUM($D224:G224,$C224)),0))</f>
        <v>0</v>
      </c>
      <c r="I224" s="309">
        <f ca="1">IF(I$1&gt;$C$124,I$118,MIN(MAX(I$118,-SUM($D224:H224,$C224)),0))</f>
        <v>0</v>
      </c>
      <c r="J224" s="309">
        <f ca="1">IF(J$1&gt;$C$124,J$118,MIN(MAX(J$118,-SUM($D224:I224,$C224)),0))</f>
        <v>0</v>
      </c>
      <c r="K224" s="309">
        <f ca="1">IF(K$1&gt;$C$124,K$118,MIN(MAX(K$118,-SUM($D224:J224,$C224)),0))</f>
        <v>0</v>
      </c>
      <c r="L224" s="309">
        <f ca="1">IF(L$1&gt;$C$124,L$118,MIN(MAX(L$118,-SUM($D224:K224,$C224)),0))</f>
        <v>0</v>
      </c>
      <c r="M224" s="309">
        <f ca="1">IF(M$1&gt;$C$124,M$118,MIN(MAX(M$118,-SUM($D224:L224,$C224)),0))</f>
        <v>0</v>
      </c>
      <c r="N224" s="309">
        <f ca="1">IF(N$1&gt;$C$124,N$118,MIN(MAX(N$118,-SUM($D224:M224,$C224)),0))</f>
        <v>0</v>
      </c>
      <c r="O224" s="309">
        <f ca="1">IF(O$1&gt;$C$124,O$118,MIN(MAX(O$118,-SUM($D224:N224,$C224)),0))</f>
        <v>0</v>
      </c>
      <c r="P224" s="309">
        <f ca="1">IF(P$1&gt;$C$124,P$118,MIN(MAX(P$118,-SUM($D224:O224,$C224)),0))</f>
        <v>0</v>
      </c>
      <c r="Q224" s="309">
        <f ca="1">IF(Q$1&gt;$C$124,Q$118,MIN(MAX(Q$118,-SUM($D224:P224,$C224)),0))</f>
        <v>0</v>
      </c>
      <c r="R224" s="309">
        <f ca="1">IF(R$1&gt;$C$124,R$118,MIN(MAX(R$118,-SUM($D224:Q224,$C224)),0))</f>
        <v>0</v>
      </c>
      <c r="S224" s="309">
        <f ca="1">IF(S$1&gt;$C$124,S$118,MIN(MAX(S$118,-SUM($D224:R224,$C224)),0))</f>
        <v>0</v>
      </c>
      <c r="T224" s="309">
        <f ca="1">IF(T$1&gt;$C$124,T$118,MIN(MAX(T$118,-SUM($D224:S224,$C224)),0))</f>
        <v>0</v>
      </c>
      <c r="U224" s="309">
        <f ca="1">IF(U$1&gt;$C$124,U$118,MIN(MAX(U$118,-SUM($D224:T224,$C224)),0))</f>
        <v>0</v>
      </c>
      <c r="V224" s="309">
        <f ca="1">IF(V$1&gt;$C$124,V$118,MIN(MAX(V$118,-SUM($D224:U224,$C224)),0))</f>
        <v>0</v>
      </c>
      <c r="W224" s="309">
        <f ca="1">IF(W$1&gt;$C$124,W$118,MIN(MAX(W$118,-SUM($D224:V224,$C224)),0))</f>
        <v>0</v>
      </c>
      <c r="X224" s="309">
        <f ca="1">IF(X$1&gt;$C$124,X$118,MIN(MAX(X$118,-SUM($D224:W224,$C224)),0))</f>
        <v>0</v>
      </c>
      <c r="Y224" s="309">
        <f ca="1">IF(Y$1&gt;$C$124,Y$118,MIN(MAX(Y$118,-SUM($D224:X224,$C224)),0))</f>
        <v>0</v>
      </c>
      <c r="Z224" s="309">
        <f ca="1">IF(Z$1&gt;$C$124,Z$118,MIN(MAX(Z$118,-SUM($D224:Y224,$C224)),0))</f>
        <v>0</v>
      </c>
      <c r="AA224" s="309">
        <f ca="1">IF(AA$1&gt;$C$124,AA$118,MIN(MAX(AA$118,-SUM($D224:Z224,$C224)),0))</f>
        <v>0</v>
      </c>
      <c r="AB224" s="309">
        <f ca="1">IF(AB$1&gt;$C$124,AB$118,MIN(MAX(AB$118,-SUM($D224:AA224,$C224)),0))</f>
        <v>0</v>
      </c>
      <c r="AC224" s="309">
        <f ca="1">IF(AC$1&gt;$C$124,AC$118,MIN(MAX(AC$118,-SUM($D224:AB224,$C224)),0))</f>
        <v>0</v>
      </c>
      <c r="AD224" s="309">
        <f ca="1">IF(AD$1&gt;$C$124,AD$118,MIN(MAX(AD$118,-SUM($D224:AC224,$C224)),0))</f>
        <v>0</v>
      </c>
      <c r="AE224" s="309">
        <f ca="1">IF(AE$1&gt;$C$124,AE$118,MIN(MAX(AE$118,-SUM($D224:AD224,$C224)),0))</f>
        <v>0</v>
      </c>
      <c r="AF224" s="309">
        <f ca="1">IF(AF$1&gt;$C$124,AF$118,MIN(MAX(AF$118,-SUM($D224:AE224,$C224)),0))</f>
        <v>0</v>
      </c>
      <c r="AG224" s="309">
        <f ca="1">IF(AG$1&gt;$C$124,AG$118,MIN(MAX(AG$118,-SUM($D224:AF224,$C224)),0))</f>
        <v>0</v>
      </c>
      <c r="AH224" s="309">
        <f ca="1">IF(AH$1&gt;$C$124,AH$118,MIN(MAX(AH$118,-SUM($D224:AG224,$C224)),0))</f>
        <v>0</v>
      </c>
      <c r="AI224" s="309">
        <f ca="1">IF(AI$1&gt;$C$124,AI$118,MIN(MAX(AI$118,-SUM($D224:AH224,$C224)),0))</f>
        <v>0</v>
      </c>
      <c r="AJ224" s="309">
        <f ca="1">IF(AJ$1&gt;$C$124,AJ$118,MIN(MAX(AJ$118,-SUM($D224:AI224,$C224)),0))</f>
        <v>0</v>
      </c>
      <c r="AK224" s="309">
        <f ca="1">IF(AK$1&gt;$C$124,AK$118,MIN(MAX(AK$118,-SUM($D224:AJ224,$C224)),0))</f>
        <v>0</v>
      </c>
      <c r="AL224" s="309">
        <f ca="1">IF(AL$1&gt;$C$124,AL$118,MIN(MAX(AL$118,-SUM($D224:AK224,$C224)),0))</f>
        <v>0</v>
      </c>
      <c r="AM224" s="309">
        <f ca="1">IF(AM$1&gt;$C$124,AM$118,MIN(MAX(AM$118,-SUM($D224:AL224,$C224)),0))</f>
        <v>0</v>
      </c>
      <c r="AN224" s="309">
        <f ca="1">IF(AN$1&gt;$C$124,AN$118,MIN(MAX(AN$118,-SUM($D224:AM224,$C224)),0))</f>
        <v>0</v>
      </c>
      <c r="AO224" s="309">
        <f ca="1">IF(AO$1&gt;$C$124,AO$118,MIN(MAX(AO$118,-SUM($D224:AN224,$C224)),0))</f>
        <v>0</v>
      </c>
      <c r="AP224" s="309">
        <f ca="1">IF(AP$1&gt;$C$124,AP$118,MIN(MAX(AP$118,-SUM($D224:AO224,$C224)),0))</f>
        <v>0</v>
      </c>
      <c r="AQ224" s="309">
        <f ca="1">IF(AQ$1&gt;$C$124,AQ$118,MIN(MAX(AQ$118,-SUM($D224:AP224,$C224)),0))</f>
        <v>0</v>
      </c>
      <c r="AR224" s="309">
        <f ca="1">IF(AR$1&gt;$C$124,AR$118,MIN(MAX(AR$118,-SUM($D224:AQ224,$C224)),0))</f>
        <v>0</v>
      </c>
      <c r="AS224" s="309">
        <f ca="1">IF(AS$1&gt;$C$124,AS$118,MIN(MAX(AS$118,-SUM($D224:AR224,$C224)),0))</f>
        <v>0</v>
      </c>
      <c r="AT224" s="309">
        <f ca="1">IF(AT$1&gt;$C$124,AT$118,MIN(MAX(AT$118,-SUM($D224:AS224,$C224)),0))</f>
        <v>0</v>
      </c>
      <c r="AU224" s="309">
        <f ca="1">IF(AU$1&gt;$C$124,AU$118,MIN(MAX(AU$118,-SUM($D224:AT224,$C224)),0))</f>
        <v>0</v>
      </c>
      <c r="AV224" s="309">
        <f ca="1">IF(AV$1&gt;$C$124,AV$118,MIN(MAX(AV$118,-SUM($D224:AU224,$C224)),0))</f>
        <v>-750.61984899999993</v>
      </c>
      <c r="AW224" s="309">
        <f ca="1">IF(AW$1&gt;$C$124,AW$118,MIN(MAX(AW$118,-SUM($D224:AV224,$C224)),0))</f>
        <v>0</v>
      </c>
      <c r="AX224" s="309">
        <f ca="1">IF(AX$1&gt;$C$124,AX$118,MIN(MAX(AX$118,-SUM($D224:AW224,$C224)),0))</f>
        <v>0</v>
      </c>
      <c r="AY224" s="309">
        <f ca="1">IF(AY$1&gt;$C$124,AY$118,MIN(MAX(AY$118,-SUM($D224:AX224,$C224)),0))</f>
        <v>0</v>
      </c>
      <c r="AZ224" s="309">
        <f ca="1">IF(AZ$1&gt;$C$124,AZ$118,MIN(MAX(AZ$118,-SUM($D224:AY224,$C224)),0))</f>
        <v>0</v>
      </c>
      <c r="BA224" s="309">
        <f ca="1">IF(BA$1&gt;$C$124,BA$118,MIN(MAX(BA$118,-SUM($D224:AZ224,$C224)),0))</f>
        <v>0</v>
      </c>
      <c r="BB224" s="309">
        <f ca="1">IF(BB$1&gt;$C$124,BB$118,MIN(MAX(BB$118,-SUM($D224:BA224,$C224)),0))</f>
        <v>0</v>
      </c>
      <c r="BC224" s="309">
        <f ca="1">IF(BC$1&gt;$C$124,BC$118,MIN(MAX(BC$118,-SUM($D224:BB224,$C224)),0))</f>
        <v>0</v>
      </c>
      <c r="BD224" s="309">
        <f ca="1">IF(BD$1&gt;$C$124,BD$118,MIN(MAX(BD$118,-SUM($D224:BC224,$C224)),0))</f>
        <v>0</v>
      </c>
      <c r="BE224" s="309">
        <f ca="1">IF(BE$1&gt;$C$124,BE$118,MIN(MAX(BE$118,-SUM($D224:BD224,$C224)),0))</f>
        <v>0</v>
      </c>
      <c r="BF224" s="309">
        <f ca="1">IF(BF$1&gt;$C$124,BF$118,MIN(MAX(BF$118,-SUM($D224:BE224,$C224)),0))</f>
        <v>0</v>
      </c>
      <c r="BG224" s="309">
        <f ca="1">IF(BG$1&gt;$C$124,BG$118,MIN(MAX(BG$118,-SUM($D224:BF224,$C224)),0))</f>
        <v>0</v>
      </c>
      <c r="BH224" s="309">
        <f ca="1">IF(BH$1&gt;$C$124,BH$118,MIN(MAX(BH$118,-SUM($D224:BG224,$C224)),0))</f>
        <v>0</v>
      </c>
      <c r="BI224" s="309">
        <f ca="1">IF(BI$1&gt;$C$124,BI$118,MIN(MAX(BI$118,-SUM($D224:BH224,$C224)),0))</f>
        <v>0</v>
      </c>
      <c r="BJ224" s="309">
        <f ca="1">IF(BJ$1&gt;$C$124,BJ$118,MIN(MAX(BJ$118,-SUM($D224:BI224,$C224)),0))</f>
        <v>0</v>
      </c>
      <c r="BK224" s="309">
        <f ca="1">IF(BK$1&gt;$C$124,BK$118,MIN(MAX(BK$118,-SUM($D224:BJ224,$C224)),0))</f>
        <v>0</v>
      </c>
      <c r="BL224" s="309">
        <f ca="1">IF(BL$1&gt;$C$124,BL$118,MIN(MAX(BL$118,-SUM($D224:BK224,$C224)),0))</f>
        <v>0</v>
      </c>
      <c r="BM224" s="309">
        <f ca="1">IF(BM$1&gt;$C$124,BM$118,MIN(MAX(BM$118,-SUM($D224:BL224,$C224)),0))</f>
        <v>0</v>
      </c>
      <c r="BN224" s="309">
        <f ca="1">IF(BN$1&gt;$C$124,BN$118,MIN(MAX(BN$118,-SUM($D224:BM224,$C224)),0))</f>
        <v>0</v>
      </c>
      <c r="BO224" s="309">
        <f ca="1">IF(BO$1&gt;$C$124,BO$118,MIN(MAX(BO$118,-SUM($D224:BN224,$C224)),0))</f>
        <v>0</v>
      </c>
      <c r="BP224" s="309">
        <f ca="1">IF(BP$1&gt;$C$124,BP$118,MIN(MAX(BP$118,-SUM($D224:BO224,$C224)),0))</f>
        <v>0</v>
      </c>
      <c r="BQ224" s="309">
        <f ca="1">IF(BQ$1&gt;$C$124,BQ$118,MIN(MAX(BQ$118,-SUM($D224:BP224,$C224)),0))</f>
        <v>0</v>
      </c>
      <c r="BR224" s="309">
        <f ca="1">IF(BR$1&gt;$C$124,BR$118,MIN(MAX(BR$118,-SUM($D224:BQ224,$C224)),0))</f>
        <v>0</v>
      </c>
      <c r="BS224" s="309">
        <f ca="1">IF(BS$1&gt;$C$124,BS$118,MIN(MAX(BS$118,-SUM($D224:BR224,$C224)),0))</f>
        <v>0</v>
      </c>
      <c r="BT224" s="309">
        <f ca="1">IF(BT$1&gt;$C$124,BT$118,MIN(MAX(BT$118,-SUM($D224:BS224,$C224)),0))</f>
        <v>0</v>
      </c>
      <c r="BU224" s="309">
        <f ca="1">IF(BU$1&gt;$C$124,BU$118,MIN(MAX(BU$118,-SUM($D224:BT224,$C224)),0))</f>
        <v>0</v>
      </c>
      <c r="BV224" s="309">
        <f ca="1">IF(BV$1&gt;$C$124,BV$118,MIN(MAX(BV$118,-SUM($D224:BU224,$C224)),0))</f>
        <v>0</v>
      </c>
      <c r="BW224" s="309">
        <f ca="1">IF(BW$1&gt;$C$124,BW$118,MIN(MAX(BW$118,-SUM($D224:BV224,$C224)),0))</f>
        <v>0</v>
      </c>
      <c r="BX224" s="309">
        <f ca="1">IF(BX$1&gt;$C$124,BX$118,MIN(MAX(BX$118,-SUM($D224:BW224,$C224)),0))</f>
        <v>0</v>
      </c>
      <c r="BY224" s="309">
        <f ca="1">IF(BY$1&gt;$C$124,BY$118,MIN(MAX(BY$118,-SUM($D224:BX224,$C224)),0))</f>
        <v>0</v>
      </c>
      <c r="BZ224" s="309">
        <f ca="1">IF(BZ$1&gt;$C$124,BZ$118,MIN(MAX(BZ$118,-SUM($D224:BY224,$C224)),0))</f>
        <v>0</v>
      </c>
      <c r="CA224" s="309">
        <f ca="1">IF(CA$1&gt;$C$124,CA$118,MIN(MAX(CA$118,-SUM($D224:BZ224,$C224)),0))</f>
        <v>0</v>
      </c>
      <c r="CB224" s="309">
        <f ca="1">IF(CB$1&gt;$C$124,CB$118,MIN(MAX(CB$118,-SUM($D224:CA224,$C224)),0))</f>
        <v>0</v>
      </c>
      <c r="CC224" s="309">
        <f ca="1">IF(CC$1&gt;$C$124,CC$118,MIN(MAX(CC$118,-SUM($D224:CB224,$C224)),0))</f>
        <v>0</v>
      </c>
      <c r="CD224" s="309">
        <f ca="1">IF(CD$1&gt;$C$124,CD$118,MIN(MAX(CD$118,-SUM($D224:CC224,$C224)),0))</f>
        <v>0</v>
      </c>
      <c r="CE224" s="309">
        <f ca="1">IF(CE$1&gt;$C$124,CE$118,MIN(MAX(CE$118,-SUM($D224:CD224,$C224)),0))</f>
        <v>0</v>
      </c>
      <c r="CF224" s="309">
        <f ca="1">IF(CF$1&gt;$C$124,CF$118,MIN(MAX(CF$118,-SUM($D224:CE224,$C224)),0))</f>
        <v>0</v>
      </c>
      <c r="CG224" s="309">
        <f ca="1">IF(CG$1&gt;$C$124,CG$118,MIN(MAX(CG$118,-SUM($D224:CF224,$C224)),0))</f>
        <v>0</v>
      </c>
      <c r="CH224" s="309">
        <f ca="1">IF(CH$1&gt;$C$124,CH$118,MIN(MAX(CH$118,-SUM($D224:CG224,$C224)),0))</f>
        <v>0</v>
      </c>
      <c r="CI224" s="309">
        <f ca="1">IF(CI$1&gt;$C$124,CI$118,MIN(MAX(CI$118,-SUM($D224:CH224,$C224)),0))</f>
        <v>0</v>
      </c>
      <c r="CJ224" s="309">
        <f ca="1">IF(CJ$1&gt;$C$124,CJ$118,MIN(MAX(CJ$118,-SUM($D224:CI224,$C224)),0))</f>
        <v>0</v>
      </c>
      <c r="CK224" s="309">
        <f ca="1">IF(CK$1&gt;$C$124,CK$118,MIN(MAX(CK$118,-SUM($D224:CJ224,$C224)),0))</f>
        <v>0</v>
      </c>
      <c r="CL224" s="309">
        <f ca="1">IF(CL$1&gt;$C$124,CL$118,MIN(MAX(CL$118,-SUM($D224:CK224,$C224)),0))</f>
        <v>0</v>
      </c>
      <c r="CM224" s="309">
        <f ca="1">IF(CM$1&gt;$C$124,CM$118,MIN(MAX(CM$118,-SUM($D224:CL224,$C224)),0))</f>
        <v>0</v>
      </c>
      <c r="CN224" s="309">
        <f ca="1">IF(CN$1&gt;$C$124,CN$118,MIN(MAX(CN$118,-SUM($D224:CM224,$C224)),0))</f>
        <v>0</v>
      </c>
      <c r="CO224" s="309">
        <f ca="1">IF(CO$1&gt;$C$124,CO$118,MIN(MAX(CO$118,-SUM($D224:CN224,$C224)),0))</f>
        <v>-887.23508379999998</v>
      </c>
    </row>
    <row r="225" spans="1:103" hidden="1" outlineLevel="1">
      <c r="B225">
        <v>28</v>
      </c>
      <c r="C225" s="61" cm="1">
        <f t="array" aca="1" ref="C225" ca="1">$C$121-INDEX($D$112:$CO$112,1,$B225-1)</f>
        <v>705.13253999999995</v>
      </c>
      <c r="D225" s="337">
        <v>0</v>
      </c>
      <c r="E225" s="309">
        <f ca="1">IF(E$1&gt;$C$124,E$118,MIN(MAX(E$118,-SUM($D225:D225,$C225)),0))</f>
        <v>0</v>
      </c>
      <c r="F225" s="309">
        <f ca="1">IF(F$1&gt;$C$124,F$118,MIN(MAX(F$118,-SUM($D225:E225,$C225)),0))</f>
        <v>0</v>
      </c>
      <c r="G225" s="309">
        <f ca="1">IF(G$1&gt;$C$124,G$118,MIN(MAX(G$118,-SUM($D225:F225,$C225)),0))</f>
        <v>0</v>
      </c>
      <c r="H225" s="309">
        <f ca="1">IF(H$1&gt;$C$124,H$118,MIN(MAX(H$118,-SUM($D225:G225,$C225)),0))</f>
        <v>0</v>
      </c>
      <c r="I225" s="309">
        <f ca="1">IF(I$1&gt;$C$124,I$118,MIN(MAX(I$118,-SUM($D225:H225,$C225)),0))</f>
        <v>0</v>
      </c>
      <c r="J225" s="309">
        <f ca="1">IF(J$1&gt;$C$124,J$118,MIN(MAX(J$118,-SUM($D225:I225,$C225)),0))</f>
        <v>0</v>
      </c>
      <c r="K225" s="309">
        <f ca="1">IF(K$1&gt;$C$124,K$118,MIN(MAX(K$118,-SUM($D225:J225,$C225)),0))</f>
        <v>0</v>
      </c>
      <c r="L225" s="309">
        <f ca="1">IF(L$1&gt;$C$124,L$118,MIN(MAX(L$118,-SUM($D225:K225,$C225)),0))</f>
        <v>0</v>
      </c>
      <c r="M225" s="309">
        <f ca="1">IF(M$1&gt;$C$124,M$118,MIN(MAX(M$118,-SUM($D225:L225,$C225)),0))</f>
        <v>0</v>
      </c>
      <c r="N225" s="309">
        <f ca="1">IF(N$1&gt;$C$124,N$118,MIN(MAX(N$118,-SUM($D225:M225,$C225)),0))</f>
        <v>0</v>
      </c>
      <c r="O225" s="309">
        <f ca="1">IF(O$1&gt;$C$124,O$118,MIN(MAX(O$118,-SUM($D225:N225,$C225)),0))</f>
        <v>0</v>
      </c>
      <c r="P225" s="309">
        <f ca="1">IF(P$1&gt;$C$124,P$118,MIN(MAX(P$118,-SUM($D225:O225,$C225)),0))</f>
        <v>0</v>
      </c>
      <c r="Q225" s="309">
        <f ca="1">IF(Q$1&gt;$C$124,Q$118,MIN(MAX(Q$118,-SUM($D225:P225,$C225)),0))</f>
        <v>0</v>
      </c>
      <c r="R225" s="309">
        <f ca="1">IF(R$1&gt;$C$124,R$118,MIN(MAX(R$118,-SUM($D225:Q225,$C225)),0))</f>
        <v>0</v>
      </c>
      <c r="S225" s="309">
        <f ca="1">IF(S$1&gt;$C$124,S$118,MIN(MAX(S$118,-SUM($D225:R225,$C225)),0))</f>
        <v>0</v>
      </c>
      <c r="T225" s="309">
        <f ca="1">IF(T$1&gt;$C$124,T$118,MIN(MAX(T$118,-SUM($D225:S225,$C225)),0))</f>
        <v>0</v>
      </c>
      <c r="U225" s="309">
        <f ca="1">IF(U$1&gt;$C$124,U$118,MIN(MAX(U$118,-SUM($D225:T225,$C225)),0))</f>
        <v>0</v>
      </c>
      <c r="V225" s="309">
        <f ca="1">IF(V$1&gt;$C$124,V$118,MIN(MAX(V$118,-SUM($D225:U225,$C225)),0))</f>
        <v>0</v>
      </c>
      <c r="W225" s="309">
        <f ca="1">IF(W$1&gt;$C$124,W$118,MIN(MAX(W$118,-SUM($D225:V225,$C225)),0))</f>
        <v>0</v>
      </c>
      <c r="X225" s="309">
        <f ca="1">IF(X$1&gt;$C$124,X$118,MIN(MAX(X$118,-SUM($D225:W225,$C225)),0))</f>
        <v>0</v>
      </c>
      <c r="Y225" s="309">
        <f ca="1">IF(Y$1&gt;$C$124,Y$118,MIN(MAX(Y$118,-SUM($D225:X225,$C225)),0))</f>
        <v>0</v>
      </c>
      <c r="Z225" s="309">
        <f ca="1">IF(Z$1&gt;$C$124,Z$118,MIN(MAX(Z$118,-SUM($D225:Y225,$C225)),0))</f>
        <v>0</v>
      </c>
      <c r="AA225" s="309">
        <f ca="1">IF(AA$1&gt;$C$124,AA$118,MIN(MAX(AA$118,-SUM($D225:Z225,$C225)),0))</f>
        <v>0</v>
      </c>
      <c r="AB225" s="309">
        <f ca="1">IF(AB$1&gt;$C$124,AB$118,MIN(MAX(AB$118,-SUM($D225:AA225,$C225)),0))</f>
        <v>0</v>
      </c>
      <c r="AC225" s="309">
        <f ca="1">IF(AC$1&gt;$C$124,AC$118,MIN(MAX(AC$118,-SUM($D225:AB225,$C225)),0))</f>
        <v>0</v>
      </c>
      <c r="AD225" s="309">
        <f ca="1">IF(AD$1&gt;$C$124,AD$118,MIN(MAX(AD$118,-SUM($D225:AC225,$C225)),0))</f>
        <v>0</v>
      </c>
      <c r="AE225" s="309">
        <f ca="1">IF(AE$1&gt;$C$124,AE$118,MIN(MAX(AE$118,-SUM($D225:AD225,$C225)),0))</f>
        <v>0</v>
      </c>
      <c r="AF225" s="309">
        <f ca="1">IF(AF$1&gt;$C$124,AF$118,MIN(MAX(AF$118,-SUM($D225:AE225,$C225)),0))</f>
        <v>0</v>
      </c>
      <c r="AG225" s="309">
        <f ca="1">IF(AG$1&gt;$C$124,AG$118,MIN(MAX(AG$118,-SUM($D225:AF225,$C225)),0))</f>
        <v>0</v>
      </c>
      <c r="AH225" s="309">
        <f ca="1">IF(AH$1&gt;$C$124,AH$118,MIN(MAX(AH$118,-SUM($D225:AG225,$C225)),0))</f>
        <v>0</v>
      </c>
      <c r="AI225" s="309">
        <f ca="1">IF(AI$1&gt;$C$124,AI$118,MIN(MAX(AI$118,-SUM($D225:AH225,$C225)),0))</f>
        <v>0</v>
      </c>
      <c r="AJ225" s="309">
        <f ca="1">IF(AJ$1&gt;$C$124,AJ$118,MIN(MAX(AJ$118,-SUM($D225:AI225,$C225)),0))</f>
        <v>0</v>
      </c>
      <c r="AK225" s="309">
        <f ca="1">IF(AK$1&gt;$C$124,AK$118,MIN(MAX(AK$118,-SUM($D225:AJ225,$C225)),0))</f>
        <v>0</v>
      </c>
      <c r="AL225" s="309">
        <f ca="1">IF(AL$1&gt;$C$124,AL$118,MIN(MAX(AL$118,-SUM($D225:AK225,$C225)),0))</f>
        <v>0</v>
      </c>
      <c r="AM225" s="309">
        <f ca="1">IF(AM$1&gt;$C$124,AM$118,MIN(MAX(AM$118,-SUM($D225:AL225,$C225)),0))</f>
        <v>0</v>
      </c>
      <c r="AN225" s="309">
        <f ca="1">IF(AN$1&gt;$C$124,AN$118,MIN(MAX(AN$118,-SUM($D225:AM225,$C225)),0))</f>
        <v>0</v>
      </c>
      <c r="AO225" s="309">
        <f ca="1">IF(AO$1&gt;$C$124,AO$118,MIN(MAX(AO$118,-SUM($D225:AN225,$C225)),0))</f>
        <v>0</v>
      </c>
      <c r="AP225" s="309">
        <f ca="1">IF(AP$1&gt;$C$124,AP$118,MIN(MAX(AP$118,-SUM($D225:AO225,$C225)),0))</f>
        <v>0</v>
      </c>
      <c r="AQ225" s="309">
        <f ca="1">IF(AQ$1&gt;$C$124,AQ$118,MIN(MAX(AQ$118,-SUM($D225:AP225,$C225)),0))</f>
        <v>0</v>
      </c>
      <c r="AR225" s="309">
        <f ca="1">IF(AR$1&gt;$C$124,AR$118,MIN(MAX(AR$118,-SUM($D225:AQ225,$C225)),0))</f>
        <v>0</v>
      </c>
      <c r="AS225" s="309">
        <f ca="1">IF(AS$1&gt;$C$124,AS$118,MIN(MAX(AS$118,-SUM($D225:AR225,$C225)),0))</f>
        <v>0</v>
      </c>
      <c r="AT225" s="309">
        <f ca="1">IF(AT$1&gt;$C$124,AT$118,MIN(MAX(AT$118,-SUM($D225:AS225,$C225)),0))</f>
        <v>0</v>
      </c>
      <c r="AU225" s="309">
        <f ca="1">IF(AU$1&gt;$C$124,AU$118,MIN(MAX(AU$118,-SUM($D225:AT225,$C225)),0))</f>
        <v>0</v>
      </c>
      <c r="AV225" s="309">
        <f ca="1">IF(AV$1&gt;$C$124,AV$118,MIN(MAX(AV$118,-SUM($D225:AU225,$C225)),0))</f>
        <v>-705.13253999999995</v>
      </c>
      <c r="AW225" s="309">
        <f ca="1">IF(AW$1&gt;$C$124,AW$118,MIN(MAX(AW$118,-SUM($D225:AV225,$C225)),0))</f>
        <v>0</v>
      </c>
      <c r="AX225" s="309">
        <f ca="1">IF(AX$1&gt;$C$124,AX$118,MIN(MAX(AX$118,-SUM($D225:AW225,$C225)),0))</f>
        <v>0</v>
      </c>
      <c r="AY225" s="309">
        <f ca="1">IF(AY$1&gt;$C$124,AY$118,MIN(MAX(AY$118,-SUM($D225:AX225,$C225)),0))</f>
        <v>0</v>
      </c>
      <c r="AZ225" s="309">
        <f ca="1">IF(AZ$1&gt;$C$124,AZ$118,MIN(MAX(AZ$118,-SUM($D225:AY225,$C225)),0))</f>
        <v>0</v>
      </c>
      <c r="BA225" s="309">
        <f ca="1">IF(BA$1&gt;$C$124,BA$118,MIN(MAX(BA$118,-SUM($D225:AZ225,$C225)),0))</f>
        <v>0</v>
      </c>
      <c r="BB225" s="309">
        <f ca="1">IF(BB$1&gt;$C$124,BB$118,MIN(MAX(BB$118,-SUM($D225:BA225,$C225)),0))</f>
        <v>0</v>
      </c>
      <c r="BC225" s="309">
        <f ca="1">IF(BC$1&gt;$C$124,BC$118,MIN(MAX(BC$118,-SUM($D225:BB225,$C225)),0))</f>
        <v>0</v>
      </c>
      <c r="BD225" s="309">
        <f ca="1">IF(BD$1&gt;$C$124,BD$118,MIN(MAX(BD$118,-SUM($D225:BC225,$C225)),0))</f>
        <v>0</v>
      </c>
      <c r="BE225" s="309">
        <f ca="1">IF(BE$1&gt;$C$124,BE$118,MIN(MAX(BE$118,-SUM($D225:BD225,$C225)),0))</f>
        <v>0</v>
      </c>
      <c r="BF225" s="309">
        <f ca="1">IF(BF$1&gt;$C$124,BF$118,MIN(MAX(BF$118,-SUM($D225:BE225,$C225)),0))</f>
        <v>0</v>
      </c>
      <c r="BG225" s="309">
        <f ca="1">IF(BG$1&gt;$C$124,BG$118,MIN(MAX(BG$118,-SUM($D225:BF225,$C225)),0))</f>
        <v>0</v>
      </c>
      <c r="BH225" s="309">
        <f ca="1">IF(BH$1&gt;$C$124,BH$118,MIN(MAX(BH$118,-SUM($D225:BG225,$C225)),0))</f>
        <v>0</v>
      </c>
      <c r="BI225" s="309">
        <f ca="1">IF(BI$1&gt;$C$124,BI$118,MIN(MAX(BI$118,-SUM($D225:BH225,$C225)),0))</f>
        <v>0</v>
      </c>
      <c r="BJ225" s="309">
        <f ca="1">IF(BJ$1&gt;$C$124,BJ$118,MIN(MAX(BJ$118,-SUM($D225:BI225,$C225)),0))</f>
        <v>0</v>
      </c>
      <c r="BK225" s="309">
        <f ca="1">IF(BK$1&gt;$C$124,BK$118,MIN(MAX(BK$118,-SUM($D225:BJ225,$C225)),0))</f>
        <v>0</v>
      </c>
      <c r="BL225" s="309">
        <f ca="1">IF(BL$1&gt;$C$124,BL$118,MIN(MAX(BL$118,-SUM($D225:BK225,$C225)),0))</f>
        <v>0</v>
      </c>
      <c r="BM225" s="309">
        <f ca="1">IF(BM$1&gt;$C$124,BM$118,MIN(MAX(BM$118,-SUM($D225:BL225,$C225)),0))</f>
        <v>0</v>
      </c>
      <c r="BN225" s="309">
        <f ca="1">IF(BN$1&gt;$C$124,BN$118,MIN(MAX(BN$118,-SUM($D225:BM225,$C225)),0))</f>
        <v>0</v>
      </c>
      <c r="BO225" s="309">
        <f ca="1">IF(BO$1&gt;$C$124,BO$118,MIN(MAX(BO$118,-SUM($D225:BN225,$C225)),0))</f>
        <v>0</v>
      </c>
      <c r="BP225" s="309">
        <f ca="1">IF(BP$1&gt;$C$124,BP$118,MIN(MAX(BP$118,-SUM($D225:BO225,$C225)),0))</f>
        <v>0</v>
      </c>
      <c r="BQ225" s="309">
        <f ca="1">IF(BQ$1&gt;$C$124,BQ$118,MIN(MAX(BQ$118,-SUM($D225:BP225,$C225)),0))</f>
        <v>0</v>
      </c>
      <c r="BR225" s="309">
        <f ca="1">IF(BR$1&gt;$C$124,BR$118,MIN(MAX(BR$118,-SUM($D225:BQ225,$C225)),0))</f>
        <v>0</v>
      </c>
      <c r="BS225" s="309">
        <f ca="1">IF(BS$1&gt;$C$124,BS$118,MIN(MAX(BS$118,-SUM($D225:BR225,$C225)),0))</f>
        <v>0</v>
      </c>
      <c r="BT225" s="309">
        <f ca="1">IF(BT$1&gt;$C$124,BT$118,MIN(MAX(BT$118,-SUM($D225:BS225,$C225)),0))</f>
        <v>0</v>
      </c>
      <c r="BU225" s="309">
        <f ca="1">IF(BU$1&gt;$C$124,BU$118,MIN(MAX(BU$118,-SUM($D225:BT225,$C225)),0))</f>
        <v>0</v>
      </c>
      <c r="BV225" s="309">
        <f ca="1">IF(BV$1&gt;$C$124,BV$118,MIN(MAX(BV$118,-SUM($D225:BU225,$C225)),0))</f>
        <v>0</v>
      </c>
      <c r="BW225" s="309">
        <f ca="1">IF(BW$1&gt;$C$124,BW$118,MIN(MAX(BW$118,-SUM($D225:BV225,$C225)),0))</f>
        <v>0</v>
      </c>
      <c r="BX225" s="309">
        <f ca="1">IF(BX$1&gt;$C$124,BX$118,MIN(MAX(BX$118,-SUM($D225:BW225,$C225)),0))</f>
        <v>0</v>
      </c>
      <c r="BY225" s="309">
        <f ca="1">IF(BY$1&gt;$C$124,BY$118,MIN(MAX(BY$118,-SUM($D225:BX225,$C225)),0))</f>
        <v>0</v>
      </c>
      <c r="BZ225" s="309">
        <f ca="1">IF(BZ$1&gt;$C$124,BZ$118,MIN(MAX(BZ$118,-SUM($D225:BY225,$C225)),0))</f>
        <v>0</v>
      </c>
      <c r="CA225" s="309">
        <f ca="1">IF(CA$1&gt;$C$124,CA$118,MIN(MAX(CA$118,-SUM($D225:BZ225,$C225)),0))</f>
        <v>0</v>
      </c>
      <c r="CB225" s="309">
        <f ca="1">IF(CB$1&gt;$C$124,CB$118,MIN(MAX(CB$118,-SUM($D225:CA225,$C225)),0))</f>
        <v>0</v>
      </c>
      <c r="CC225" s="309">
        <f ca="1">IF(CC$1&gt;$C$124,CC$118,MIN(MAX(CC$118,-SUM($D225:CB225,$C225)),0))</f>
        <v>0</v>
      </c>
      <c r="CD225" s="309">
        <f ca="1">IF(CD$1&gt;$C$124,CD$118,MIN(MAX(CD$118,-SUM($D225:CC225,$C225)),0))</f>
        <v>0</v>
      </c>
      <c r="CE225" s="309">
        <f ca="1">IF(CE$1&gt;$C$124,CE$118,MIN(MAX(CE$118,-SUM($D225:CD225,$C225)),0))</f>
        <v>0</v>
      </c>
      <c r="CF225" s="309">
        <f ca="1">IF(CF$1&gt;$C$124,CF$118,MIN(MAX(CF$118,-SUM($D225:CE225,$C225)),0))</f>
        <v>0</v>
      </c>
      <c r="CG225" s="309">
        <f ca="1">IF(CG$1&gt;$C$124,CG$118,MIN(MAX(CG$118,-SUM($D225:CF225,$C225)),0))</f>
        <v>0</v>
      </c>
      <c r="CH225" s="309">
        <f ca="1">IF(CH$1&gt;$C$124,CH$118,MIN(MAX(CH$118,-SUM($D225:CG225,$C225)),0))</f>
        <v>0</v>
      </c>
      <c r="CI225" s="309">
        <f ca="1">IF(CI$1&gt;$C$124,CI$118,MIN(MAX(CI$118,-SUM($D225:CH225,$C225)),0))</f>
        <v>0</v>
      </c>
      <c r="CJ225" s="309">
        <f ca="1">IF(CJ$1&gt;$C$124,CJ$118,MIN(MAX(CJ$118,-SUM($D225:CI225,$C225)),0))</f>
        <v>0</v>
      </c>
      <c r="CK225" s="309">
        <f ca="1">IF(CK$1&gt;$C$124,CK$118,MIN(MAX(CK$118,-SUM($D225:CJ225,$C225)),0))</f>
        <v>0</v>
      </c>
      <c r="CL225" s="309">
        <f ca="1">IF(CL$1&gt;$C$124,CL$118,MIN(MAX(CL$118,-SUM($D225:CK225,$C225)),0))</f>
        <v>0</v>
      </c>
      <c r="CM225" s="309">
        <f ca="1">IF(CM$1&gt;$C$124,CM$118,MIN(MAX(CM$118,-SUM($D225:CL225,$C225)),0))</f>
        <v>0</v>
      </c>
      <c r="CN225" s="309">
        <f ca="1">IF(CN$1&gt;$C$124,CN$118,MIN(MAX(CN$118,-SUM($D225:CM225,$C225)),0))</f>
        <v>0</v>
      </c>
      <c r="CO225" s="309">
        <f ca="1">IF(CO$1&gt;$C$124,CO$118,MIN(MAX(CO$118,-SUM($D225:CN225,$C225)),0))</f>
        <v>-887.23508379999998</v>
      </c>
    </row>
    <row r="226" spans="1:103" hidden="1" outlineLevel="1">
      <c r="B226">
        <v>29</v>
      </c>
      <c r="C226" s="61" cm="1">
        <f t="array" aca="1" ref="C226" ca="1">$C$121-INDEX($D$112:$CO$112,1,$B226-1)</f>
        <v>659.27859699999999</v>
      </c>
      <c r="D226" s="337">
        <v>0</v>
      </c>
      <c r="E226" s="309">
        <f ca="1">IF(E$1&gt;$C$124,E$118,MIN(MAX(E$118,-SUM($D226:D226,$C226)),0))</f>
        <v>0</v>
      </c>
      <c r="F226" s="309">
        <f ca="1">IF(F$1&gt;$C$124,F$118,MIN(MAX(F$118,-SUM($D226:E226,$C226)),0))</f>
        <v>0</v>
      </c>
      <c r="G226" s="309">
        <f ca="1">IF(G$1&gt;$C$124,G$118,MIN(MAX(G$118,-SUM($D226:F226,$C226)),0))</f>
        <v>0</v>
      </c>
      <c r="H226" s="309">
        <f ca="1">IF(H$1&gt;$C$124,H$118,MIN(MAX(H$118,-SUM($D226:G226,$C226)),0))</f>
        <v>0</v>
      </c>
      <c r="I226" s="309">
        <f ca="1">IF(I$1&gt;$C$124,I$118,MIN(MAX(I$118,-SUM($D226:H226,$C226)),0))</f>
        <v>0</v>
      </c>
      <c r="J226" s="309">
        <f ca="1">IF(J$1&gt;$C$124,J$118,MIN(MAX(J$118,-SUM($D226:I226,$C226)),0))</f>
        <v>0</v>
      </c>
      <c r="K226" s="309">
        <f ca="1">IF(K$1&gt;$C$124,K$118,MIN(MAX(K$118,-SUM($D226:J226,$C226)),0))</f>
        <v>0</v>
      </c>
      <c r="L226" s="309">
        <f ca="1">IF(L$1&gt;$C$124,L$118,MIN(MAX(L$118,-SUM($D226:K226,$C226)),0))</f>
        <v>0</v>
      </c>
      <c r="M226" s="309">
        <f ca="1">IF(M$1&gt;$C$124,M$118,MIN(MAX(M$118,-SUM($D226:L226,$C226)),0))</f>
        <v>0</v>
      </c>
      <c r="N226" s="309">
        <f ca="1">IF(N$1&gt;$C$124,N$118,MIN(MAX(N$118,-SUM($D226:M226,$C226)),0))</f>
        <v>0</v>
      </c>
      <c r="O226" s="309">
        <f ca="1">IF(O$1&gt;$C$124,O$118,MIN(MAX(O$118,-SUM($D226:N226,$C226)),0))</f>
        <v>0</v>
      </c>
      <c r="P226" s="309">
        <f ca="1">IF(P$1&gt;$C$124,P$118,MIN(MAX(P$118,-SUM($D226:O226,$C226)),0))</f>
        <v>0</v>
      </c>
      <c r="Q226" s="309">
        <f ca="1">IF(Q$1&gt;$C$124,Q$118,MIN(MAX(Q$118,-SUM($D226:P226,$C226)),0))</f>
        <v>0</v>
      </c>
      <c r="R226" s="309">
        <f ca="1">IF(R$1&gt;$C$124,R$118,MIN(MAX(R$118,-SUM($D226:Q226,$C226)),0))</f>
        <v>0</v>
      </c>
      <c r="S226" s="309">
        <f ca="1">IF(S$1&gt;$C$124,S$118,MIN(MAX(S$118,-SUM($D226:R226,$C226)),0))</f>
        <v>0</v>
      </c>
      <c r="T226" s="309">
        <f ca="1">IF(T$1&gt;$C$124,T$118,MIN(MAX(T$118,-SUM($D226:S226,$C226)),0))</f>
        <v>0</v>
      </c>
      <c r="U226" s="309">
        <f ca="1">IF(U$1&gt;$C$124,U$118,MIN(MAX(U$118,-SUM($D226:T226,$C226)),0))</f>
        <v>0</v>
      </c>
      <c r="V226" s="309">
        <f ca="1">IF(V$1&gt;$C$124,V$118,MIN(MAX(V$118,-SUM($D226:U226,$C226)),0))</f>
        <v>0</v>
      </c>
      <c r="W226" s="309">
        <f ca="1">IF(W$1&gt;$C$124,W$118,MIN(MAX(W$118,-SUM($D226:V226,$C226)),0))</f>
        <v>0</v>
      </c>
      <c r="X226" s="309">
        <f ca="1">IF(X$1&gt;$C$124,X$118,MIN(MAX(X$118,-SUM($D226:W226,$C226)),0))</f>
        <v>0</v>
      </c>
      <c r="Y226" s="309">
        <f ca="1">IF(Y$1&gt;$C$124,Y$118,MIN(MAX(Y$118,-SUM($D226:X226,$C226)),0))</f>
        <v>0</v>
      </c>
      <c r="Z226" s="309">
        <f ca="1">IF(Z$1&gt;$C$124,Z$118,MIN(MAX(Z$118,-SUM($D226:Y226,$C226)),0))</f>
        <v>0</v>
      </c>
      <c r="AA226" s="309">
        <f ca="1">IF(AA$1&gt;$C$124,AA$118,MIN(MAX(AA$118,-SUM($D226:Z226,$C226)),0))</f>
        <v>0</v>
      </c>
      <c r="AB226" s="309">
        <f ca="1">IF(AB$1&gt;$C$124,AB$118,MIN(MAX(AB$118,-SUM($D226:AA226,$C226)),0))</f>
        <v>0</v>
      </c>
      <c r="AC226" s="309">
        <f ca="1">IF(AC$1&gt;$C$124,AC$118,MIN(MAX(AC$118,-SUM($D226:AB226,$C226)),0))</f>
        <v>0</v>
      </c>
      <c r="AD226" s="309">
        <f ca="1">IF(AD$1&gt;$C$124,AD$118,MIN(MAX(AD$118,-SUM($D226:AC226,$C226)),0))</f>
        <v>0</v>
      </c>
      <c r="AE226" s="309">
        <f ca="1">IF(AE$1&gt;$C$124,AE$118,MIN(MAX(AE$118,-SUM($D226:AD226,$C226)),0))</f>
        <v>0</v>
      </c>
      <c r="AF226" s="309">
        <f ca="1">IF(AF$1&gt;$C$124,AF$118,MIN(MAX(AF$118,-SUM($D226:AE226,$C226)),0))</f>
        <v>0</v>
      </c>
      <c r="AG226" s="309">
        <f ca="1">IF(AG$1&gt;$C$124,AG$118,MIN(MAX(AG$118,-SUM($D226:AF226,$C226)),0))</f>
        <v>0</v>
      </c>
      <c r="AH226" s="309">
        <f ca="1">IF(AH$1&gt;$C$124,AH$118,MIN(MAX(AH$118,-SUM($D226:AG226,$C226)),0))</f>
        <v>0</v>
      </c>
      <c r="AI226" s="309">
        <f ca="1">IF(AI$1&gt;$C$124,AI$118,MIN(MAX(AI$118,-SUM($D226:AH226,$C226)),0))</f>
        <v>0</v>
      </c>
      <c r="AJ226" s="309">
        <f ca="1">IF(AJ$1&gt;$C$124,AJ$118,MIN(MAX(AJ$118,-SUM($D226:AI226,$C226)),0))</f>
        <v>0</v>
      </c>
      <c r="AK226" s="309">
        <f ca="1">IF(AK$1&gt;$C$124,AK$118,MIN(MAX(AK$118,-SUM($D226:AJ226,$C226)),0))</f>
        <v>0</v>
      </c>
      <c r="AL226" s="309">
        <f ca="1">IF(AL$1&gt;$C$124,AL$118,MIN(MAX(AL$118,-SUM($D226:AK226,$C226)),0))</f>
        <v>0</v>
      </c>
      <c r="AM226" s="309">
        <f ca="1">IF(AM$1&gt;$C$124,AM$118,MIN(MAX(AM$118,-SUM($D226:AL226,$C226)),0))</f>
        <v>0</v>
      </c>
      <c r="AN226" s="309">
        <f ca="1">IF(AN$1&gt;$C$124,AN$118,MIN(MAX(AN$118,-SUM($D226:AM226,$C226)),0))</f>
        <v>0</v>
      </c>
      <c r="AO226" s="309">
        <f ca="1">IF(AO$1&gt;$C$124,AO$118,MIN(MAX(AO$118,-SUM($D226:AN226,$C226)),0))</f>
        <v>0</v>
      </c>
      <c r="AP226" s="309">
        <f ca="1">IF(AP$1&gt;$C$124,AP$118,MIN(MAX(AP$118,-SUM($D226:AO226,$C226)),0))</f>
        <v>0</v>
      </c>
      <c r="AQ226" s="309">
        <f ca="1">IF(AQ$1&gt;$C$124,AQ$118,MIN(MAX(AQ$118,-SUM($D226:AP226,$C226)),0))</f>
        <v>0</v>
      </c>
      <c r="AR226" s="309">
        <f ca="1">IF(AR$1&gt;$C$124,AR$118,MIN(MAX(AR$118,-SUM($D226:AQ226,$C226)),0))</f>
        <v>0</v>
      </c>
      <c r="AS226" s="309">
        <f ca="1">IF(AS$1&gt;$C$124,AS$118,MIN(MAX(AS$118,-SUM($D226:AR226,$C226)),0))</f>
        <v>0</v>
      </c>
      <c r="AT226" s="309">
        <f ca="1">IF(AT$1&gt;$C$124,AT$118,MIN(MAX(AT$118,-SUM($D226:AS226,$C226)),0))</f>
        <v>0</v>
      </c>
      <c r="AU226" s="309">
        <f ca="1">IF(AU$1&gt;$C$124,AU$118,MIN(MAX(AU$118,-SUM($D226:AT226,$C226)),0))</f>
        <v>0</v>
      </c>
      <c r="AV226" s="309">
        <f ca="1">IF(AV$1&gt;$C$124,AV$118,MIN(MAX(AV$118,-SUM($D226:AU226,$C226)),0))</f>
        <v>-659.27859699999999</v>
      </c>
      <c r="AW226" s="309">
        <f ca="1">IF(AW$1&gt;$C$124,AW$118,MIN(MAX(AW$118,-SUM($D226:AV226,$C226)),0))</f>
        <v>0</v>
      </c>
      <c r="AX226" s="309">
        <f ca="1">IF(AX$1&gt;$C$124,AX$118,MIN(MAX(AX$118,-SUM($D226:AW226,$C226)),0))</f>
        <v>0</v>
      </c>
      <c r="AY226" s="309">
        <f ca="1">IF(AY$1&gt;$C$124,AY$118,MIN(MAX(AY$118,-SUM($D226:AX226,$C226)),0))</f>
        <v>0</v>
      </c>
      <c r="AZ226" s="309">
        <f ca="1">IF(AZ$1&gt;$C$124,AZ$118,MIN(MAX(AZ$118,-SUM($D226:AY226,$C226)),0))</f>
        <v>0</v>
      </c>
      <c r="BA226" s="309">
        <f ca="1">IF(BA$1&gt;$C$124,BA$118,MIN(MAX(BA$118,-SUM($D226:AZ226,$C226)),0))</f>
        <v>0</v>
      </c>
      <c r="BB226" s="309">
        <f ca="1">IF(BB$1&gt;$C$124,BB$118,MIN(MAX(BB$118,-SUM($D226:BA226,$C226)),0))</f>
        <v>0</v>
      </c>
      <c r="BC226" s="309">
        <f ca="1">IF(BC$1&gt;$C$124,BC$118,MIN(MAX(BC$118,-SUM($D226:BB226,$C226)),0))</f>
        <v>0</v>
      </c>
      <c r="BD226" s="309">
        <f ca="1">IF(BD$1&gt;$C$124,BD$118,MIN(MAX(BD$118,-SUM($D226:BC226,$C226)),0))</f>
        <v>0</v>
      </c>
      <c r="BE226" s="309">
        <f ca="1">IF(BE$1&gt;$C$124,BE$118,MIN(MAX(BE$118,-SUM($D226:BD226,$C226)),0))</f>
        <v>0</v>
      </c>
      <c r="BF226" s="309">
        <f ca="1">IF(BF$1&gt;$C$124,BF$118,MIN(MAX(BF$118,-SUM($D226:BE226,$C226)),0))</f>
        <v>0</v>
      </c>
      <c r="BG226" s="309">
        <f ca="1">IF(BG$1&gt;$C$124,BG$118,MIN(MAX(BG$118,-SUM($D226:BF226,$C226)),0))</f>
        <v>0</v>
      </c>
      <c r="BH226" s="309">
        <f ca="1">IF(BH$1&gt;$C$124,BH$118,MIN(MAX(BH$118,-SUM($D226:BG226,$C226)),0))</f>
        <v>0</v>
      </c>
      <c r="BI226" s="309">
        <f ca="1">IF(BI$1&gt;$C$124,BI$118,MIN(MAX(BI$118,-SUM($D226:BH226,$C226)),0))</f>
        <v>0</v>
      </c>
      <c r="BJ226" s="309">
        <f ca="1">IF(BJ$1&gt;$C$124,BJ$118,MIN(MAX(BJ$118,-SUM($D226:BI226,$C226)),0))</f>
        <v>0</v>
      </c>
      <c r="BK226" s="309">
        <f ca="1">IF(BK$1&gt;$C$124,BK$118,MIN(MAX(BK$118,-SUM($D226:BJ226,$C226)),0))</f>
        <v>0</v>
      </c>
      <c r="BL226" s="309">
        <f ca="1">IF(BL$1&gt;$C$124,BL$118,MIN(MAX(BL$118,-SUM($D226:BK226,$C226)),0))</f>
        <v>0</v>
      </c>
      <c r="BM226" s="309">
        <f ca="1">IF(BM$1&gt;$C$124,BM$118,MIN(MAX(BM$118,-SUM($D226:BL226,$C226)),0))</f>
        <v>0</v>
      </c>
      <c r="BN226" s="309">
        <f ca="1">IF(BN$1&gt;$C$124,BN$118,MIN(MAX(BN$118,-SUM($D226:BM226,$C226)),0))</f>
        <v>0</v>
      </c>
      <c r="BO226" s="309">
        <f ca="1">IF(BO$1&gt;$C$124,BO$118,MIN(MAX(BO$118,-SUM($D226:BN226,$C226)),0))</f>
        <v>0</v>
      </c>
      <c r="BP226" s="309">
        <f ca="1">IF(BP$1&gt;$C$124,BP$118,MIN(MAX(BP$118,-SUM($D226:BO226,$C226)),0))</f>
        <v>0</v>
      </c>
      <c r="BQ226" s="309">
        <f ca="1">IF(BQ$1&gt;$C$124,BQ$118,MIN(MAX(BQ$118,-SUM($D226:BP226,$C226)),0))</f>
        <v>0</v>
      </c>
      <c r="BR226" s="309">
        <f ca="1">IF(BR$1&gt;$C$124,BR$118,MIN(MAX(BR$118,-SUM($D226:BQ226,$C226)),0))</f>
        <v>0</v>
      </c>
      <c r="BS226" s="309">
        <f ca="1">IF(BS$1&gt;$C$124,BS$118,MIN(MAX(BS$118,-SUM($D226:BR226,$C226)),0))</f>
        <v>0</v>
      </c>
      <c r="BT226" s="309">
        <f ca="1">IF(BT$1&gt;$C$124,BT$118,MIN(MAX(BT$118,-SUM($D226:BS226,$C226)),0))</f>
        <v>0</v>
      </c>
      <c r="BU226" s="309">
        <f ca="1">IF(BU$1&gt;$C$124,BU$118,MIN(MAX(BU$118,-SUM($D226:BT226,$C226)),0))</f>
        <v>0</v>
      </c>
      <c r="BV226" s="309">
        <f ca="1">IF(BV$1&gt;$C$124,BV$118,MIN(MAX(BV$118,-SUM($D226:BU226,$C226)),0))</f>
        <v>0</v>
      </c>
      <c r="BW226" s="309">
        <f ca="1">IF(BW$1&gt;$C$124,BW$118,MIN(MAX(BW$118,-SUM($D226:BV226,$C226)),0))</f>
        <v>0</v>
      </c>
      <c r="BX226" s="309">
        <f ca="1">IF(BX$1&gt;$C$124,BX$118,MIN(MAX(BX$118,-SUM($D226:BW226,$C226)),0))</f>
        <v>0</v>
      </c>
      <c r="BY226" s="309">
        <f ca="1">IF(BY$1&gt;$C$124,BY$118,MIN(MAX(BY$118,-SUM($D226:BX226,$C226)),0))</f>
        <v>0</v>
      </c>
      <c r="BZ226" s="309">
        <f ca="1">IF(BZ$1&gt;$C$124,BZ$118,MIN(MAX(BZ$118,-SUM($D226:BY226,$C226)),0))</f>
        <v>0</v>
      </c>
      <c r="CA226" s="309">
        <f ca="1">IF(CA$1&gt;$C$124,CA$118,MIN(MAX(CA$118,-SUM($D226:BZ226,$C226)),0))</f>
        <v>0</v>
      </c>
      <c r="CB226" s="309">
        <f ca="1">IF(CB$1&gt;$C$124,CB$118,MIN(MAX(CB$118,-SUM($D226:CA226,$C226)),0))</f>
        <v>0</v>
      </c>
      <c r="CC226" s="309">
        <f ca="1">IF(CC$1&gt;$C$124,CC$118,MIN(MAX(CC$118,-SUM($D226:CB226,$C226)),0))</f>
        <v>0</v>
      </c>
      <c r="CD226" s="309">
        <f ca="1">IF(CD$1&gt;$C$124,CD$118,MIN(MAX(CD$118,-SUM($D226:CC226,$C226)),0))</f>
        <v>0</v>
      </c>
      <c r="CE226" s="309">
        <f ca="1">IF(CE$1&gt;$C$124,CE$118,MIN(MAX(CE$118,-SUM($D226:CD226,$C226)),0))</f>
        <v>0</v>
      </c>
      <c r="CF226" s="309">
        <f ca="1">IF(CF$1&gt;$C$124,CF$118,MIN(MAX(CF$118,-SUM($D226:CE226,$C226)),0))</f>
        <v>0</v>
      </c>
      <c r="CG226" s="309">
        <f ca="1">IF(CG$1&gt;$C$124,CG$118,MIN(MAX(CG$118,-SUM($D226:CF226,$C226)),0))</f>
        <v>0</v>
      </c>
      <c r="CH226" s="309">
        <f ca="1">IF(CH$1&gt;$C$124,CH$118,MIN(MAX(CH$118,-SUM($D226:CG226,$C226)),0))</f>
        <v>0</v>
      </c>
      <c r="CI226" s="309">
        <f ca="1">IF(CI$1&gt;$C$124,CI$118,MIN(MAX(CI$118,-SUM($D226:CH226,$C226)),0))</f>
        <v>0</v>
      </c>
      <c r="CJ226" s="309">
        <f ca="1">IF(CJ$1&gt;$C$124,CJ$118,MIN(MAX(CJ$118,-SUM($D226:CI226,$C226)),0))</f>
        <v>0</v>
      </c>
      <c r="CK226" s="309">
        <f ca="1">IF(CK$1&gt;$C$124,CK$118,MIN(MAX(CK$118,-SUM($D226:CJ226,$C226)),0))</f>
        <v>0</v>
      </c>
      <c r="CL226" s="309">
        <f ca="1">IF(CL$1&gt;$C$124,CL$118,MIN(MAX(CL$118,-SUM($D226:CK226,$C226)),0))</f>
        <v>0</v>
      </c>
      <c r="CM226" s="309">
        <f ca="1">IF(CM$1&gt;$C$124,CM$118,MIN(MAX(CM$118,-SUM($D226:CL226,$C226)),0))</f>
        <v>0</v>
      </c>
      <c r="CN226" s="309">
        <f ca="1">IF(CN$1&gt;$C$124,CN$118,MIN(MAX(CN$118,-SUM($D226:CM226,$C226)),0))</f>
        <v>0</v>
      </c>
      <c r="CO226" s="309">
        <f ca="1">IF(CO$1&gt;$C$124,CO$118,MIN(MAX(CO$118,-SUM($D226:CN226,$C226)),0))</f>
        <v>-887.23508379999998</v>
      </c>
    </row>
    <row r="227" spans="1:103" hidden="1" outlineLevel="1"/>
    <row r="228" spans="1:103" hidden="1" outlineLevel="1"/>
    <row r="229" spans="1:103" s="350" customFormat="1" ht="16.5" collapsed="1" thickTop="1" thickBot="1">
      <c r="A229" s="349" t="s">
        <v>202</v>
      </c>
      <c r="D229" s="351"/>
      <c r="E229" s="351"/>
      <c r="F229" s="351"/>
      <c r="G229" s="351"/>
      <c r="H229" s="351"/>
      <c r="I229" s="351"/>
      <c r="J229" s="351"/>
      <c r="K229" s="351"/>
      <c r="L229" s="351"/>
      <c r="M229" s="351"/>
      <c r="N229" s="351"/>
      <c r="O229" s="351"/>
      <c r="P229" s="351"/>
      <c r="Q229" s="351"/>
      <c r="R229" s="351"/>
      <c r="S229" s="351"/>
      <c r="T229" s="351"/>
      <c r="U229" s="351"/>
      <c r="V229" s="351"/>
      <c r="W229" s="351"/>
      <c r="X229" s="351"/>
      <c r="Y229" s="351"/>
      <c r="Z229" s="351"/>
      <c r="AA229" s="351"/>
      <c r="AB229" s="351"/>
      <c r="AC229" s="351"/>
      <c r="AD229" s="351"/>
      <c r="AE229" s="351"/>
      <c r="AF229" s="351"/>
      <c r="AG229" s="351"/>
      <c r="AH229" s="351"/>
      <c r="AI229" s="351"/>
      <c r="AJ229" s="351"/>
      <c r="AK229" s="351"/>
      <c r="AL229" s="351"/>
      <c r="AM229" s="351"/>
      <c r="AN229" s="351"/>
      <c r="AO229" s="351"/>
      <c r="AP229" s="351"/>
      <c r="AQ229" s="351"/>
      <c r="AR229" s="351"/>
      <c r="AS229" s="351"/>
      <c r="AT229" s="351"/>
      <c r="AU229" s="351"/>
      <c r="AV229" s="351"/>
      <c r="AW229" s="351"/>
      <c r="AX229" s="351"/>
      <c r="AY229" s="351"/>
      <c r="AZ229" s="351"/>
      <c r="BA229" s="351"/>
      <c r="BB229" s="351"/>
      <c r="BC229" s="351"/>
      <c r="BD229" s="351"/>
      <c r="BE229" s="351"/>
      <c r="BF229" s="351"/>
      <c r="BG229" s="351"/>
      <c r="BH229" s="351"/>
      <c r="BI229" s="351"/>
      <c r="BJ229" s="351"/>
      <c r="BK229" s="351"/>
      <c r="BL229" s="351"/>
      <c r="BM229" s="351"/>
      <c r="BN229" s="351"/>
      <c r="BO229" s="351"/>
      <c r="BP229" s="351"/>
      <c r="BQ229" s="351"/>
      <c r="BR229" s="351"/>
      <c r="BS229" s="351"/>
      <c r="BT229" s="351"/>
      <c r="BU229" s="351"/>
      <c r="BV229" s="351"/>
      <c r="BW229" s="351"/>
      <c r="BX229" s="351"/>
      <c r="BY229" s="351"/>
      <c r="BZ229" s="351"/>
      <c r="CA229" s="351"/>
      <c r="CB229" s="351"/>
      <c r="CC229" s="351"/>
      <c r="CD229" s="351"/>
      <c r="CE229" s="351"/>
      <c r="CF229" s="351"/>
      <c r="CG229" s="351"/>
      <c r="CH229" s="351"/>
      <c r="CI229" s="351"/>
      <c r="CJ229" s="351"/>
      <c r="CK229" s="351"/>
      <c r="CL229" s="351"/>
      <c r="CM229" s="351"/>
      <c r="CN229" s="351"/>
      <c r="CO229" s="351"/>
    </row>
    <row r="230" spans="1:103" ht="15.75" hidden="1" outlineLevel="1" thickTop="1">
      <c r="A230" s="2"/>
      <c r="D230" s="309"/>
      <c r="E230" s="309"/>
      <c r="F230" s="309"/>
      <c r="G230" s="309"/>
      <c r="H230" s="309"/>
      <c r="I230" s="309"/>
      <c r="J230" s="309"/>
      <c r="K230" s="309"/>
      <c r="L230" s="309"/>
      <c r="M230" s="309"/>
      <c r="N230" s="309"/>
      <c r="O230" s="309"/>
      <c r="P230" s="309"/>
      <c r="Q230" s="309"/>
      <c r="R230" s="309"/>
      <c r="S230" s="309"/>
      <c r="T230" s="309"/>
      <c r="U230" s="309"/>
      <c r="V230" s="309"/>
      <c r="W230" s="309"/>
      <c r="X230" s="309"/>
      <c r="Y230" s="309"/>
      <c r="Z230" s="309"/>
      <c r="AA230" s="309"/>
      <c r="AB230" s="309"/>
      <c r="AC230" s="309"/>
      <c r="AD230" s="309"/>
      <c r="AE230" s="309"/>
      <c r="AF230" s="309"/>
      <c r="AG230" s="309"/>
      <c r="AH230" s="309"/>
      <c r="AI230" s="309"/>
      <c r="AJ230" s="309"/>
      <c r="AK230" s="309"/>
      <c r="AL230" s="309"/>
      <c r="AM230" s="309"/>
      <c r="AN230" s="309"/>
      <c r="AO230" s="309"/>
      <c r="AP230" s="309"/>
      <c r="AQ230" s="309"/>
      <c r="AR230" s="309"/>
      <c r="AS230" s="309"/>
      <c r="AT230" s="309"/>
      <c r="AU230" s="309"/>
      <c r="AV230" s="309"/>
      <c r="AW230" s="309"/>
      <c r="AX230" s="309"/>
      <c r="AY230" s="309"/>
      <c r="AZ230" s="309"/>
      <c r="BA230" s="309"/>
      <c r="BB230" s="309"/>
      <c r="BC230" s="309"/>
      <c r="BD230" s="309"/>
      <c r="BE230" s="309"/>
      <c r="BF230" s="309"/>
      <c r="BG230" s="309"/>
      <c r="BH230" s="309"/>
      <c r="BI230" s="309"/>
      <c r="BJ230" s="309"/>
      <c r="BK230" s="309"/>
      <c r="BL230" s="309"/>
      <c r="BM230" s="309"/>
      <c r="BN230" s="309"/>
      <c r="BO230" s="309"/>
      <c r="BP230" s="309"/>
      <c r="BQ230" s="309"/>
      <c r="BR230" s="309"/>
      <c r="BS230" s="309"/>
      <c r="BT230" s="309"/>
      <c r="BU230" s="309"/>
      <c r="BV230" s="309"/>
      <c r="BW230" s="309"/>
      <c r="BX230" s="309"/>
      <c r="BY230" s="309"/>
      <c r="BZ230" s="309"/>
      <c r="CA230" s="309"/>
      <c r="CB230" s="309"/>
      <c r="CC230" s="309"/>
      <c r="CD230" s="309"/>
      <c r="CE230" s="309"/>
      <c r="CF230" s="309"/>
      <c r="CG230" s="309"/>
      <c r="CH230" s="309"/>
      <c r="CI230" s="309"/>
      <c r="CJ230" s="309"/>
      <c r="CK230" s="309"/>
      <c r="CL230" s="309"/>
      <c r="CM230" s="309"/>
      <c r="CN230" s="309"/>
      <c r="CO230" s="309"/>
    </row>
    <row r="231" spans="1:103" hidden="1" outlineLevel="1">
      <c r="A231" s="2" t="s">
        <v>171</v>
      </c>
      <c r="D231" s="339">
        <v>1</v>
      </c>
      <c r="E231" s="339">
        <v>2</v>
      </c>
      <c r="F231" s="339">
        <v>3</v>
      </c>
      <c r="G231" s="339">
        <v>4</v>
      </c>
      <c r="H231" s="339">
        <v>5</v>
      </c>
      <c r="I231" s="339">
        <v>6</v>
      </c>
      <c r="J231" s="339">
        <v>7</v>
      </c>
      <c r="K231" s="339">
        <v>8</v>
      </c>
      <c r="L231" s="339">
        <v>9</v>
      </c>
      <c r="M231" s="339">
        <v>10</v>
      </c>
      <c r="N231" s="339">
        <v>11</v>
      </c>
      <c r="O231" s="339">
        <v>12</v>
      </c>
      <c r="P231" s="339">
        <v>13</v>
      </c>
      <c r="Q231" s="339">
        <v>14</v>
      </c>
      <c r="R231" s="339">
        <v>15</v>
      </c>
      <c r="S231" s="339">
        <v>16</v>
      </c>
      <c r="T231" s="339">
        <v>17</v>
      </c>
      <c r="U231" s="339">
        <v>18</v>
      </c>
      <c r="V231" s="339">
        <v>19</v>
      </c>
      <c r="W231" s="339">
        <v>20</v>
      </c>
      <c r="X231" s="339">
        <v>21</v>
      </c>
      <c r="Y231" s="339">
        <v>22</v>
      </c>
      <c r="Z231" s="339">
        <v>23</v>
      </c>
      <c r="AA231" s="339">
        <v>24</v>
      </c>
      <c r="AB231" s="339">
        <v>25</v>
      </c>
      <c r="AC231" s="339">
        <v>26</v>
      </c>
      <c r="AD231" s="339">
        <v>27</v>
      </c>
      <c r="AE231" s="339">
        <v>28</v>
      </c>
      <c r="AF231" s="339">
        <v>29</v>
      </c>
      <c r="AG231" s="339">
        <v>30</v>
      </c>
      <c r="AH231" s="339">
        <v>31</v>
      </c>
      <c r="AI231" s="339">
        <v>32</v>
      </c>
      <c r="AJ231" s="339">
        <v>33</v>
      </c>
      <c r="AK231" s="339">
        <v>34</v>
      </c>
      <c r="AL231" s="339">
        <v>35</v>
      </c>
      <c r="AM231" s="339">
        <v>36</v>
      </c>
      <c r="AN231" s="339">
        <v>37</v>
      </c>
      <c r="AO231" s="339">
        <v>38</v>
      </c>
      <c r="AP231" s="339">
        <v>39</v>
      </c>
      <c r="AQ231" s="339">
        <v>40</v>
      </c>
      <c r="AR231" s="339">
        <v>41</v>
      </c>
      <c r="AS231" s="339">
        <v>42</v>
      </c>
      <c r="AT231" s="339">
        <v>43</v>
      </c>
      <c r="AU231" s="339">
        <v>44</v>
      </c>
      <c r="AV231" s="339">
        <v>45</v>
      </c>
      <c r="AW231" s="339">
        <v>46</v>
      </c>
      <c r="AX231" s="339">
        <v>47</v>
      </c>
      <c r="AY231" s="339">
        <v>48</v>
      </c>
      <c r="AZ231" s="339">
        <v>49</v>
      </c>
      <c r="BA231" s="339">
        <v>50</v>
      </c>
      <c r="BB231" s="339">
        <v>51</v>
      </c>
      <c r="BC231" s="339">
        <v>52</v>
      </c>
      <c r="BD231" s="339">
        <v>53</v>
      </c>
      <c r="BE231" s="339">
        <v>54</v>
      </c>
      <c r="BF231" s="339">
        <v>55</v>
      </c>
      <c r="BG231" s="339">
        <v>56</v>
      </c>
      <c r="BH231" s="339">
        <v>57</v>
      </c>
      <c r="BI231" s="339">
        <v>58</v>
      </c>
      <c r="BJ231" s="339">
        <v>59</v>
      </c>
      <c r="BK231" s="339">
        <v>60</v>
      </c>
      <c r="BL231" s="339">
        <v>61</v>
      </c>
      <c r="BM231" s="339">
        <v>62</v>
      </c>
      <c r="BN231" s="339">
        <v>63</v>
      </c>
      <c r="BO231" s="339">
        <v>64</v>
      </c>
      <c r="BP231" s="339">
        <v>65</v>
      </c>
      <c r="BQ231" s="339">
        <v>66</v>
      </c>
      <c r="BR231" s="339">
        <v>67</v>
      </c>
      <c r="BS231" s="339">
        <v>68</v>
      </c>
      <c r="BT231" s="339">
        <v>69</v>
      </c>
      <c r="BU231" s="339">
        <v>70</v>
      </c>
      <c r="BV231" s="339">
        <v>71</v>
      </c>
      <c r="BW231" s="339">
        <v>72</v>
      </c>
      <c r="BX231" s="339">
        <v>73</v>
      </c>
      <c r="BY231" s="339">
        <v>74</v>
      </c>
      <c r="BZ231" s="339">
        <v>75</v>
      </c>
      <c r="CA231" s="339">
        <v>76</v>
      </c>
      <c r="CB231" s="339">
        <v>77</v>
      </c>
      <c r="CC231" s="339">
        <v>78</v>
      </c>
      <c r="CD231" s="339">
        <v>79</v>
      </c>
      <c r="CE231" s="339">
        <v>80</v>
      </c>
      <c r="CF231" s="339">
        <v>81</v>
      </c>
      <c r="CG231" s="339">
        <v>82</v>
      </c>
      <c r="CH231" s="339">
        <v>83</v>
      </c>
      <c r="CI231" s="339">
        <v>84</v>
      </c>
      <c r="CJ231" s="339">
        <v>85</v>
      </c>
      <c r="CK231" s="339">
        <v>86</v>
      </c>
      <c r="CL231" s="339">
        <v>87</v>
      </c>
      <c r="CM231" s="339">
        <v>88</v>
      </c>
      <c r="CN231" s="339">
        <v>89</v>
      </c>
      <c r="CO231" s="339">
        <v>90</v>
      </c>
    </row>
    <row r="232" spans="1:103" hidden="1" outlineLevel="1">
      <c r="B232" t="s">
        <v>199</v>
      </c>
      <c r="D232" s="309"/>
      <c r="E232" s="309"/>
      <c r="F232" s="309"/>
      <c r="G232" s="309"/>
      <c r="H232" s="309"/>
      <c r="I232" s="309"/>
      <c r="J232" s="309"/>
      <c r="K232" s="309"/>
      <c r="L232" s="309"/>
      <c r="M232" s="309"/>
      <c r="N232" s="309"/>
      <c r="O232" s="309"/>
      <c r="P232" s="309"/>
      <c r="Q232" s="309"/>
      <c r="R232" s="309"/>
      <c r="S232" s="309"/>
      <c r="T232" s="309"/>
      <c r="U232" s="309"/>
      <c r="V232" s="309"/>
      <c r="W232" s="309"/>
      <c r="X232" s="309"/>
      <c r="Y232" s="309"/>
      <c r="Z232" s="309"/>
      <c r="AA232" s="309"/>
      <c r="AB232" s="309"/>
      <c r="AC232" s="309"/>
      <c r="AD232" s="309"/>
      <c r="AE232" s="309"/>
      <c r="AF232" s="309"/>
      <c r="AG232" s="309"/>
      <c r="AH232" s="309"/>
      <c r="AI232" s="309"/>
      <c r="AJ232" s="309"/>
      <c r="AK232" s="309"/>
      <c r="AL232" s="309"/>
      <c r="AM232" s="309"/>
      <c r="AN232" s="309"/>
      <c r="AO232" s="309"/>
      <c r="AP232" s="309"/>
      <c r="AQ232" s="309"/>
      <c r="AR232" s="309"/>
      <c r="AS232" s="309"/>
      <c r="AT232" s="309"/>
      <c r="AU232" s="309"/>
      <c r="AV232" s="309"/>
      <c r="AW232" s="309"/>
      <c r="AX232" s="309"/>
      <c r="AY232" s="309"/>
      <c r="AZ232" s="309"/>
      <c r="BA232" s="309"/>
      <c r="BB232" s="309"/>
      <c r="BC232" s="309"/>
      <c r="BD232" s="309"/>
      <c r="BE232" s="309"/>
      <c r="BF232" s="309"/>
      <c r="BG232" s="309"/>
      <c r="BH232" s="309"/>
      <c r="BI232" s="309"/>
      <c r="BJ232" s="309"/>
      <c r="BK232" s="309"/>
      <c r="BL232" s="309"/>
      <c r="BM232" s="309"/>
      <c r="BN232" s="309"/>
      <c r="BO232" s="309"/>
      <c r="BP232" s="309"/>
      <c r="BQ232" s="309"/>
      <c r="BR232" s="309"/>
      <c r="BS232" s="309"/>
      <c r="BT232" s="309"/>
      <c r="BU232" s="309"/>
      <c r="BV232" s="309"/>
      <c r="BW232" s="309"/>
      <c r="BX232" s="309"/>
      <c r="BY232" s="309"/>
      <c r="BZ232" s="309"/>
      <c r="CA232" s="309"/>
      <c r="CB232" s="309"/>
      <c r="CC232" s="309"/>
      <c r="CD232" s="309"/>
      <c r="CE232" s="309"/>
      <c r="CF232" s="309"/>
      <c r="CG232" s="309"/>
      <c r="CH232" s="309"/>
      <c r="CI232" s="309"/>
      <c r="CJ232" s="309"/>
      <c r="CK232" s="309"/>
      <c r="CL232" s="309"/>
      <c r="CM232" s="309"/>
      <c r="CN232" s="309"/>
      <c r="CO232" s="309"/>
    </row>
    <row r="233" spans="1:103" hidden="1" outlineLevel="1">
      <c r="B233" t="s">
        <v>172</v>
      </c>
      <c r="D233" s="309">
        <f t="shared" ref="D233:AI233" si="506">IF(D$1&lt;rotationlength_exhard,D$7,0)</f>
        <v>0.26542700000000002</v>
      </c>
      <c r="E233" s="309">
        <f t="shared" si="506"/>
        <v>1.1919059999999999</v>
      </c>
      <c r="F233" s="309">
        <f t="shared" si="506"/>
        <v>2.9426450000000002</v>
      </c>
      <c r="G233" s="309">
        <f t="shared" si="506"/>
        <v>5.540387</v>
      </c>
      <c r="H233" s="309">
        <f t="shared" si="506"/>
        <v>9.0538779999999992</v>
      </c>
      <c r="I233" s="309">
        <f t="shared" si="506"/>
        <v>13.204129</v>
      </c>
      <c r="J233" s="309">
        <f t="shared" si="506"/>
        <v>20.217307999999999</v>
      </c>
      <c r="K233" s="309">
        <f t="shared" si="506"/>
        <v>31.705532999999999</v>
      </c>
      <c r="L233" s="309">
        <f t="shared" si="506"/>
        <v>48.938712000000002</v>
      </c>
      <c r="M233" s="309">
        <f t="shared" si="506"/>
        <v>69.034058999999999</v>
      </c>
      <c r="N233" s="309">
        <f t="shared" si="506"/>
        <v>91.368173999999996</v>
      </c>
      <c r="O233" s="309">
        <f t="shared" si="506"/>
        <v>115.401619</v>
      </c>
      <c r="P233" s="309">
        <f t="shared" si="506"/>
        <v>141.79967300000001</v>
      </c>
      <c r="Q233" s="309">
        <f t="shared" si="506"/>
        <v>170.201539</v>
      </c>
      <c r="R233" s="309">
        <f t="shared" si="506"/>
        <v>199.857922</v>
      </c>
      <c r="S233" s="309">
        <f t="shared" si="506"/>
        <v>230.198375</v>
      </c>
      <c r="T233" s="309">
        <f t="shared" si="506"/>
        <v>261.370316</v>
      </c>
      <c r="U233" s="309">
        <f t="shared" si="506"/>
        <v>293.52997399999998</v>
      </c>
      <c r="V233" s="309">
        <f t="shared" si="506"/>
        <v>328.31251500000002</v>
      </c>
      <c r="W233" s="309">
        <f t="shared" si="506"/>
        <v>363.95795199999998</v>
      </c>
      <c r="X233" s="309">
        <f t="shared" si="506"/>
        <v>0</v>
      </c>
      <c r="Y233" s="309">
        <f t="shared" si="506"/>
        <v>0</v>
      </c>
      <c r="Z233" s="309">
        <f t="shared" si="506"/>
        <v>0</v>
      </c>
      <c r="AA233" s="309">
        <f t="shared" si="506"/>
        <v>0</v>
      </c>
      <c r="AB233" s="309">
        <f t="shared" si="506"/>
        <v>0</v>
      </c>
      <c r="AC233" s="309">
        <f t="shared" si="506"/>
        <v>0</v>
      </c>
      <c r="AD233" s="309">
        <f t="shared" si="506"/>
        <v>0</v>
      </c>
      <c r="AE233" s="309">
        <f t="shared" si="506"/>
        <v>0</v>
      </c>
      <c r="AF233" s="309">
        <f t="shared" si="506"/>
        <v>0</v>
      </c>
      <c r="AG233" s="309">
        <f t="shared" si="506"/>
        <v>0</v>
      </c>
      <c r="AH233" s="309">
        <f t="shared" si="506"/>
        <v>0</v>
      </c>
      <c r="AI233" s="309">
        <f t="shared" si="506"/>
        <v>0</v>
      </c>
      <c r="AJ233" s="309">
        <f t="shared" ref="AJ233:BO233" si="507">IF(AJ$1&lt;rotationlength_exhard,AJ$7,0)</f>
        <v>0</v>
      </c>
      <c r="AK233" s="309">
        <f t="shared" si="507"/>
        <v>0</v>
      </c>
      <c r="AL233" s="309">
        <f t="shared" si="507"/>
        <v>0</v>
      </c>
      <c r="AM233" s="309">
        <f t="shared" si="507"/>
        <v>0</v>
      </c>
      <c r="AN233" s="309">
        <f t="shared" si="507"/>
        <v>0</v>
      </c>
      <c r="AO233" s="309">
        <f t="shared" si="507"/>
        <v>0</v>
      </c>
      <c r="AP233" s="309">
        <f t="shared" si="507"/>
        <v>0</v>
      </c>
      <c r="AQ233" s="309">
        <f t="shared" si="507"/>
        <v>0</v>
      </c>
      <c r="AR233" s="309">
        <f t="shared" si="507"/>
        <v>0</v>
      </c>
      <c r="AS233" s="309">
        <f t="shared" si="507"/>
        <v>0</v>
      </c>
      <c r="AT233" s="309">
        <f t="shared" si="507"/>
        <v>0</v>
      </c>
      <c r="AU233" s="309">
        <f t="shared" si="507"/>
        <v>0</v>
      </c>
      <c r="AV233" s="309">
        <f t="shared" si="507"/>
        <v>0</v>
      </c>
      <c r="AW233" s="309">
        <f t="shared" si="507"/>
        <v>0</v>
      </c>
      <c r="AX233" s="309">
        <f t="shared" si="507"/>
        <v>0</v>
      </c>
      <c r="AY233" s="309">
        <f t="shared" si="507"/>
        <v>0</v>
      </c>
      <c r="AZ233" s="309">
        <f t="shared" si="507"/>
        <v>0</v>
      </c>
      <c r="BA233" s="309">
        <f t="shared" si="507"/>
        <v>0</v>
      </c>
      <c r="BB233" s="309">
        <f t="shared" si="507"/>
        <v>0</v>
      </c>
      <c r="BC233" s="309">
        <f t="shared" si="507"/>
        <v>0</v>
      </c>
      <c r="BD233" s="309">
        <f t="shared" si="507"/>
        <v>0</v>
      </c>
      <c r="BE233" s="309">
        <f t="shared" si="507"/>
        <v>0</v>
      </c>
      <c r="BF233" s="309">
        <f t="shared" si="507"/>
        <v>0</v>
      </c>
      <c r="BG233" s="309">
        <f t="shared" si="507"/>
        <v>0</v>
      </c>
      <c r="BH233" s="309">
        <f t="shared" si="507"/>
        <v>0</v>
      </c>
      <c r="BI233" s="309">
        <f t="shared" si="507"/>
        <v>0</v>
      </c>
      <c r="BJ233" s="309">
        <f t="shared" si="507"/>
        <v>0</v>
      </c>
      <c r="BK233" s="309">
        <f t="shared" si="507"/>
        <v>0</v>
      </c>
      <c r="BL233" s="309">
        <f t="shared" si="507"/>
        <v>0</v>
      </c>
      <c r="BM233" s="309">
        <f t="shared" si="507"/>
        <v>0</v>
      </c>
      <c r="BN233" s="309">
        <f t="shared" si="507"/>
        <v>0</v>
      </c>
      <c r="BO233" s="309">
        <f t="shared" si="507"/>
        <v>0</v>
      </c>
      <c r="BP233" s="309">
        <f t="shared" ref="BP233:CO233" si="508">IF(BP$1&lt;rotationlength_exhard,BP$7,0)</f>
        <v>0</v>
      </c>
      <c r="BQ233" s="309">
        <f t="shared" si="508"/>
        <v>0</v>
      </c>
      <c r="BR233" s="309">
        <f t="shared" si="508"/>
        <v>0</v>
      </c>
      <c r="BS233" s="309">
        <f t="shared" si="508"/>
        <v>0</v>
      </c>
      <c r="BT233" s="309">
        <f t="shared" si="508"/>
        <v>0</v>
      </c>
      <c r="BU233" s="309">
        <f t="shared" si="508"/>
        <v>0</v>
      </c>
      <c r="BV233" s="309">
        <f t="shared" si="508"/>
        <v>0</v>
      </c>
      <c r="BW233" s="309">
        <f t="shared" si="508"/>
        <v>0</v>
      </c>
      <c r="BX233" s="309">
        <f t="shared" si="508"/>
        <v>0</v>
      </c>
      <c r="BY233" s="309">
        <f t="shared" si="508"/>
        <v>0</v>
      </c>
      <c r="BZ233" s="309">
        <f t="shared" si="508"/>
        <v>0</v>
      </c>
      <c r="CA233" s="309">
        <f t="shared" si="508"/>
        <v>0</v>
      </c>
      <c r="CB233" s="309">
        <f t="shared" si="508"/>
        <v>0</v>
      </c>
      <c r="CC233" s="309">
        <f t="shared" si="508"/>
        <v>0</v>
      </c>
      <c r="CD233" s="309">
        <f t="shared" si="508"/>
        <v>0</v>
      </c>
      <c r="CE233" s="309">
        <f t="shared" si="508"/>
        <v>0</v>
      </c>
      <c r="CF233" s="309">
        <f t="shared" si="508"/>
        <v>0</v>
      </c>
      <c r="CG233" s="309">
        <f t="shared" si="508"/>
        <v>0</v>
      </c>
      <c r="CH233" s="309">
        <f t="shared" si="508"/>
        <v>0</v>
      </c>
      <c r="CI233" s="309">
        <f t="shared" si="508"/>
        <v>0</v>
      </c>
      <c r="CJ233" s="309">
        <f t="shared" si="508"/>
        <v>0</v>
      </c>
      <c r="CK233" s="309">
        <f t="shared" si="508"/>
        <v>0</v>
      </c>
      <c r="CL233" s="309">
        <f t="shared" si="508"/>
        <v>0</v>
      </c>
      <c r="CM233" s="309">
        <f t="shared" si="508"/>
        <v>0</v>
      </c>
      <c r="CN233" s="309">
        <f t="shared" si="508"/>
        <v>0</v>
      </c>
      <c r="CO233" s="309">
        <f t="shared" si="508"/>
        <v>0</v>
      </c>
      <c r="CP233" s="21"/>
      <c r="CQ233" s="21"/>
      <c r="CR233" s="21"/>
      <c r="CS233" s="21"/>
      <c r="CT233" s="21"/>
      <c r="CU233" s="21"/>
      <c r="CV233" s="21"/>
      <c r="CW233" s="21"/>
      <c r="CX233" s="21"/>
      <c r="CY233" s="21"/>
    </row>
    <row r="234" spans="1:103" hidden="1" outlineLevel="1">
      <c r="B234" t="s">
        <v>173</v>
      </c>
      <c r="D234" s="340" cm="1">
        <f t="array" ref="D234">IF(D$1&gt;=rotationlength_exhard,MAX(INDEX($D$7:$DI$7,1,rotationlength_exhard)*(1-propbiomassremoved_exhard)*(1-(E$1-rotationlength_exhard-1)/10),0),0)</f>
        <v>0</v>
      </c>
      <c r="E234" s="340" cm="1">
        <f t="array" ref="E234">IF(E$1&gt;=rotationlength_exhard,MAX(INDEX($D$7:$DI$7,1,rotationlength_exhard)*(1-propbiomassremoved_exhard)*(1-(F$1-rotationlength_exhard-1)/10),0),0)</f>
        <v>0</v>
      </c>
      <c r="F234" s="340" cm="1">
        <f t="array" ref="F234">IF(F$1&gt;=rotationlength_exhard,MAX(INDEX($D$7:$DI$7,1,rotationlength_exhard)*(1-propbiomassremoved_exhard)*(1-(G$1-rotationlength_exhard-1)/10),0),0)</f>
        <v>0</v>
      </c>
      <c r="G234" s="340" cm="1">
        <f t="array" ref="G234">IF(G$1&gt;=rotationlength_exhard,MAX(INDEX($D$7:$DI$7,1,rotationlength_exhard)*(1-propbiomassremoved_exhard)*(1-(H$1-rotationlength_exhard-1)/10),0),0)</f>
        <v>0</v>
      </c>
      <c r="H234" s="340" cm="1">
        <f t="array" ref="H234">IF(H$1&gt;=rotationlength_exhard,MAX(INDEX($D$7:$DI$7,1,rotationlength_exhard)*(1-propbiomassremoved_exhard)*(1-(I$1-rotationlength_exhard-1)/10),0),0)</f>
        <v>0</v>
      </c>
      <c r="I234" s="340" cm="1">
        <f t="array" ref="I234">IF(I$1&gt;=rotationlength_exhard,MAX(INDEX($D$7:$DI$7,1,rotationlength_exhard)*(1-propbiomassremoved_exhard)*(1-(J$1-rotationlength_exhard-1)/10),0),0)</f>
        <v>0</v>
      </c>
      <c r="J234" s="340" cm="1">
        <f t="array" ref="J234">IF(J$1&gt;=rotationlength_exhard,MAX(INDEX($D$7:$DI$7,1,rotationlength_exhard)*(1-propbiomassremoved_exhard)*(1-(K$1-rotationlength_exhard-1)/10),0),0)</f>
        <v>0</v>
      </c>
      <c r="K234" s="340" cm="1">
        <f t="array" ref="K234">IF(K$1&gt;=rotationlength_exhard,MAX(INDEX($D$7:$DI$7,1,rotationlength_exhard)*(1-propbiomassremoved_exhard)*(1-(L$1-rotationlength_exhard-1)/10),0),0)</f>
        <v>0</v>
      </c>
      <c r="L234" s="340" cm="1">
        <f t="array" ref="L234">IF(L$1&gt;=rotationlength_exhard,MAX(INDEX($D$7:$DI$7,1,rotationlength_exhard)*(1-propbiomassremoved_exhard)*(1-(M$1-rotationlength_exhard-1)/10),0),0)</f>
        <v>0</v>
      </c>
      <c r="M234" s="340" cm="1">
        <f t="array" ref="M234">IF(M$1&gt;=rotationlength_exhard,MAX(INDEX($D$7:$DI$7,1,rotationlength_exhard)*(1-propbiomassremoved_exhard)*(1-(N$1-rotationlength_exhard-1)/10),0),0)</f>
        <v>0</v>
      </c>
      <c r="N234" s="340" cm="1">
        <f t="array" ref="N234">IF(N$1&gt;=rotationlength_exhard,MAX(INDEX($D$7:$DI$7,1,rotationlength_exhard)*(1-propbiomassremoved_exhard)*(1-(O$1-rotationlength_exhard-1)/10),0),0)</f>
        <v>0</v>
      </c>
      <c r="O234" s="340" cm="1">
        <f t="array" ref="O234">IF(O$1&gt;=rotationlength_exhard,MAX(INDEX($D$7:$DI$7,1,rotationlength_exhard)*(1-propbiomassremoved_exhard)*(1-(P$1-rotationlength_exhard-1)/10),0),0)</f>
        <v>0</v>
      </c>
      <c r="P234" s="340" cm="1">
        <f t="array" ref="P234">IF(P$1&gt;=rotationlength_exhard,MAX(INDEX($D$7:$DI$7,1,rotationlength_exhard)*(1-propbiomassremoved_exhard)*(1-(Q$1-rotationlength_exhard-1)/10),0),0)</f>
        <v>0</v>
      </c>
      <c r="Q234" s="340" cm="1">
        <f t="array" ref="Q234">IF(Q$1&gt;=rotationlength_exhard,MAX(INDEX($D$7:$DI$7,1,rotationlength_exhard)*(1-propbiomassremoved_exhard)*(1-(R$1-rotationlength_exhard-1)/10),0),0)</f>
        <v>0</v>
      </c>
      <c r="R234" s="340" cm="1">
        <f t="array" ref="R234">IF(R$1&gt;=rotationlength_exhard,MAX(INDEX($D$7:$DI$7,1,rotationlength_exhard)*(1-propbiomassremoved_exhard)*(1-(S$1-rotationlength_exhard-1)/10),0),0)</f>
        <v>0</v>
      </c>
      <c r="S234" s="340" cm="1">
        <f t="array" ref="S234">IF(S$1&gt;=rotationlength_exhard,MAX(INDEX($D$7:$DI$7,1,rotationlength_exhard)*(1-propbiomassremoved_exhard)*(1-(T$1-rotationlength_exhard-1)/10),0),0)</f>
        <v>0</v>
      </c>
      <c r="T234" s="340" cm="1">
        <f t="array" ref="T234">IF(T$1&gt;=rotationlength_exhard,MAX(INDEX($D$7:$DI$7,1,rotationlength_exhard)*(1-propbiomassremoved_exhard)*(1-(U$1-rotationlength_exhard-1)/10),0),0)</f>
        <v>0</v>
      </c>
      <c r="U234" s="340" cm="1">
        <f t="array" ref="U234">IF(U$1&gt;=rotationlength_exhard,MAX(INDEX($D$7:$DI$7,1,rotationlength_exhard)*(1-propbiomassremoved_exhard)*(1-(V$1-rotationlength_exhard-1)/10),0),0)</f>
        <v>0</v>
      </c>
      <c r="V234" s="340" cm="1">
        <f t="array" ref="V234">IF(V$1&gt;=rotationlength_exhard,MAX(INDEX($D$7:$DI$7,1,rotationlength_exhard)*(1-propbiomassremoved_exhard)*(1-(W$1-rotationlength_exhard-1)/10),0),0)</f>
        <v>0</v>
      </c>
      <c r="W234" s="340" cm="1">
        <f t="array" ref="W234">IF(W$1&gt;=rotationlength_exhard,MAX(INDEX($D$7:$DI$7,1,rotationlength_exhard)*(1-propbiomassremoved_exhard)*(1-(X$1-rotationlength_exhard-1)/10),0),0)</f>
        <v>0</v>
      </c>
      <c r="X234" s="340" cm="1">
        <f t="array" ref="X234">IF(X$1&gt;=rotationlength_exhard,MAX(INDEX($D$7:$DI$7,1,rotationlength_exhard)*(1-propbiomassremoved_exhard)*(1-(Y$1-rotationlength_exhard-1)/10),0),0)</f>
        <v>140.81644709999998</v>
      </c>
      <c r="Y234" s="340" cm="1">
        <f t="array" ref="Y234">IF(Y$1&gt;=rotationlength_exhard,MAX(INDEX($D$7:$DI$7,1,rotationlength_exhard)*(1-propbiomassremoved_exhard)*(1-(Z$1-rotationlength_exhard-1)/10),0),0)</f>
        <v>126.73480238999998</v>
      </c>
      <c r="Z234" s="340" cm="1">
        <f t="array" ref="Z234">IF(Z$1&gt;=rotationlength_exhard,MAX(INDEX($D$7:$DI$7,1,rotationlength_exhard)*(1-propbiomassremoved_exhard)*(1-(AA$1-rotationlength_exhard-1)/10),0),0)</f>
        <v>112.65315767999999</v>
      </c>
      <c r="AA234" s="340" cm="1">
        <f t="array" ref="AA234">IF(AA$1&gt;=rotationlength_exhard,MAX(INDEX($D$7:$DI$7,1,rotationlength_exhard)*(1-propbiomassremoved_exhard)*(1-(AB$1-rotationlength_exhard-1)/10),0),0)</f>
        <v>98.571512969999972</v>
      </c>
      <c r="AB234" s="340" cm="1">
        <f t="array" ref="AB234">IF(AB$1&gt;=rotationlength_exhard,MAX(INDEX($D$7:$DI$7,1,rotationlength_exhard)*(1-propbiomassremoved_exhard)*(1-(AC$1-rotationlength_exhard-1)/10),0),0)</f>
        <v>84.48986825999998</v>
      </c>
      <c r="AC234" s="340" cm="1">
        <f t="array" ref="AC234">IF(AC$1&gt;=rotationlength_exhard,MAX(INDEX($D$7:$DI$7,1,rotationlength_exhard)*(1-propbiomassremoved_exhard)*(1-(AD$1-rotationlength_exhard-1)/10),0),0)</f>
        <v>70.408223549999988</v>
      </c>
      <c r="AD234" s="340" cm="1">
        <f t="array" ref="AD234">IF(AD$1&gt;=rotationlength_exhard,MAX(INDEX($D$7:$DI$7,1,rotationlength_exhard)*(1-propbiomassremoved_exhard)*(1-(AE$1-rotationlength_exhard-1)/10),0),0)</f>
        <v>56.326578839999996</v>
      </c>
      <c r="AE234" s="340" cm="1">
        <f t="array" ref="AE234">IF(AE$1&gt;=rotationlength_exhard,MAX(INDEX($D$7:$DI$7,1,rotationlength_exhard)*(1-propbiomassremoved_exhard)*(1-(AF$1-rotationlength_exhard-1)/10),0),0)</f>
        <v>42.244934129999997</v>
      </c>
      <c r="AF234" s="340" cm="1">
        <f t="array" ref="AF234">IF(AF$1&gt;=rotationlength_exhard,MAX(INDEX($D$7:$DI$7,1,rotationlength_exhard)*(1-propbiomassremoved_exhard)*(1-(AG$1-rotationlength_exhard-1)/10),0),0)</f>
        <v>28.163289419999987</v>
      </c>
      <c r="AG234" s="340" cm="1">
        <f t="array" ref="AG234">IF(AG$1&gt;=rotationlength_exhard,MAX(INDEX($D$7:$DI$7,1,rotationlength_exhard)*(1-propbiomassremoved_exhard)*(1-(AH$1-rotationlength_exhard-1)/10),0),0)</f>
        <v>14.081644709999994</v>
      </c>
      <c r="AH234" s="340" cm="1">
        <f t="array" ref="AH234">IF(AH$1&gt;=rotationlength_exhard,MAX(INDEX($D$7:$DI$7,1,rotationlength_exhard)*(1-propbiomassremoved_exhard)*(1-(AI$1-rotationlength_exhard-1)/10),0),0)</f>
        <v>0</v>
      </c>
      <c r="AI234" s="340" cm="1">
        <f t="array" ref="AI234">IF(AI$1&gt;=rotationlength_exhard,MAX(INDEX($D$7:$DI$7,1,rotationlength_exhard)*(1-propbiomassremoved_exhard)*(1-(AJ$1-rotationlength_exhard-1)/10),0),0)</f>
        <v>0</v>
      </c>
      <c r="AJ234" s="340" cm="1">
        <f t="array" ref="AJ234">IF(AJ$1&gt;=rotationlength_exhard,MAX(INDEX($D$7:$DI$7,1,rotationlength_exhard)*(1-propbiomassremoved_exhard)*(1-(AK$1-rotationlength_exhard-1)/10),0),0)</f>
        <v>0</v>
      </c>
      <c r="AK234" s="340" cm="1">
        <f t="array" ref="AK234">IF(AK$1&gt;=rotationlength_exhard,MAX(INDEX($D$7:$DI$7,1,rotationlength_exhard)*(1-propbiomassremoved_exhard)*(1-(AL$1-rotationlength_exhard-1)/10),0),0)</f>
        <v>0</v>
      </c>
      <c r="AL234" s="340" cm="1">
        <f t="array" ref="AL234">IF(AL$1&gt;=rotationlength_exhard,MAX(INDEX($D$7:$DI$7,1,rotationlength_exhard)*(1-propbiomassremoved_exhard)*(1-(AM$1-rotationlength_exhard-1)/10),0),0)</f>
        <v>0</v>
      </c>
      <c r="AM234" s="340" cm="1">
        <f t="array" ref="AM234">IF(AM$1&gt;=rotationlength_exhard,MAX(INDEX($D$7:$DI$7,1,rotationlength_exhard)*(1-propbiomassremoved_exhard)*(1-(AN$1-rotationlength_exhard-1)/10),0),0)</f>
        <v>0</v>
      </c>
      <c r="AN234" s="340" cm="1">
        <f t="array" ref="AN234">IF(AN$1&gt;=rotationlength_exhard,MAX(INDEX($D$7:$DI$7,1,rotationlength_exhard)*(1-propbiomassremoved_exhard)*(1-(AO$1-rotationlength_exhard-1)/10),0),0)</f>
        <v>0</v>
      </c>
      <c r="AO234" s="340" cm="1">
        <f t="array" ref="AO234">IF(AO$1&gt;=rotationlength_exhard,MAX(INDEX($D$7:$DI$7,1,rotationlength_exhard)*(1-propbiomassremoved_exhard)*(1-(AP$1-rotationlength_exhard-1)/10),0),0)</f>
        <v>0</v>
      </c>
      <c r="AP234" s="340" cm="1">
        <f t="array" ref="AP234">IF(AP$1&gt;=rotationlength_exhard,MAX(INDEX($D$7:$DI$7,1,rotationlength_exhard)*(1-propbiomassremoved_exhard)*(1-(AQ$1-rotationlength_exhard-1)/10),0),0)</f>
        <v>0</v>
      </c>
      <c r="AQ234" s="340" cm="1">
        <f t="array" ref="AQ234">IF(AQ$1&gt;=rotationlength_exhard,MAX(INDEX($D$7:$DI$7,1,rotationlength_exhard)*(1-propbiomassremoved_exhard)*(1-(AR$1-rotationlength_exhard-1)/10),0),0)</f>
        <v>0</v>
      </c>
      <c r="AR234" s="340" cm="1">
        <f t="array" ref="AR234">IF(AR$1&gt;=rotationlength_exhard,MAX(INDEX($D$7:$DI$7,1,rotationlength_exhard)*(1-propbiomassremoved_exhard)*(1-(AS$1-rotationlength_exhard-1)/10),0),0)</f>
        <v>0</v>
      </c>
      <c r="AS234" s="340" cm="1">
        <f t="array" ref="AS234">IF(AS$1&gt;=rotationlength_exhard,MAX(INDEX($D$7:$DI$7,1,rotationlength_exhard)*(1-propbiomassremoved_exhard)*(1-(AT$1-rotationlength_exhard-1)/10),0),0)</f>
        <v>0</v>
      </c>
      <c r="AT234" s="340" cm="1">
        <f t="array" ref="AT234">IF(AT$1&gt;=rotationlength_exhard,MAX(INDEX($D$7:$DI$7,1,rotationlength_exhard)*(1-propbiomassremoved_exhard)*(1-(AU$1-rotationlength_exhard-1)/10),0),0)</f>
        <v>0</v>
      </c>
      <c r="AU234" s="340" cm="1">
        <f t="array" ref="AU234">IF(AU$1&gt;=rotationlength_exhard,MAX(INDEX($D$7:$DI$7,1,rotationlength_exhard)*(1-propbiomassremoved_exhard)*(1-(AV$1-rotationlength_exhard-1)/10),0),0)</f>
        <v>0</v>
      </c>
      <c r="AV234" s="340" cm="1">
        <f t="array" ref="AV234">IF(AV$1&gt;=rotationlength_exhard,MAX(INDEX($D$7:$DI$7,1,rotationlength_exhard)*(1-propbiomassremoved_exhard)*(1-(AW$1-rotationlength_exhard-1)/10),0),0)</f>
        <v>0</v>
      </c>
      <c r="AW234" s="340" cm="1">
        <f t="array" ref="AW234">IF(AW$1&gt;=rotationlength_exhard,MAX(INDEX($D$7:$DI$7,1,rotationlength_exhard)*(1-propbiomassremoved_exhard)*(1-(AX$1-rotationlength_exhard-1)/10),0),0)</f>
        <v>0</v>
      </c>
      <c r="AX234" s="340" cm="1">
        <f t="array" ref="AX234">IF(AX$1&gt;=rotationlength_exhard,MAX(INDEX($D$7:$DI$7,1,rotationlength_exhard)*(1-propbiomassremoved_exhard)*(1-(AY$1-rotationlength_exhard-1)/10),0),0)</f>
        <v>0</v>
      </c>
      <c r="AY234" s="340" cm="1">
        <f t="array" ref="AY234">IF(AY$1&gt;=rotationlength_exhard,MAX(INDEX($D$7:$DI$7,1,rotationlength_exhard)*(1-propbiomassremoved_exhard)*(1-(AZ$1-rotationlength_exhard-1)/10),0),0)</f>
        <v>0</v>
      </c>
      <c r="AZ234" s="340" cm="1">
        <f t="array" ref="AZ234">IF(AZ$1&gt;=rotationlength_exhard,MAX(INDEX($D$7:$DI$7,1,rotationlength_exhard)*(1-propbiomassremoved_exhard)*(1-(BA$1-rotationlength_exhard-1)/10),0),0)</f>
        <v>0</v>
      </c>
      <c r="BA234" s="340" cm="1">
        <f t="array" ref="BA234">IF(BA$1&gt;=rotationlength_exhard,MAX(INDEX($D$7:$DI$7,1,rotationlength_exhard)*(1-propbiomassremoved_exhard)*(1-(BB$1-rotationlength_exhard-1)/10),0),0)</f>
        <v>0</v>
      </c>
      <c r="BB234" s="340" cm="1">
        <f t="array" ref="BB234">IF(BB$1&gt;=rotationlength_exhard,MAX(INDEX($D$7:$DI$7,1,rotationlength_exhard)*(1-propbiomassremoved_exhard)*(1-(BC$1-rotationlength_exhard-1)/10),0),0)</f>
        <v>0</v>
      </c>
      <c r="BC234" s="340" cm="1">
        <f t="array" ref="BC234">IF(BC$1&gt;=rotationlength_exhard,MAX(INDEX($D$7:$DI$7,1,rotationlength_exhard)*(1-propbiomassremoved_exhard)*(1-(BD$1-rotationlength_exhard-1)/10),0),0)</f>
        <v>0</v>
      </c>
      <c r="BD234" s="340" cm="1">
        <f t="array" ref="BD234">IF(BD$1&gt;=rotationlength_exhard,MAX(INDEX($D$7:$DI$7,1,rotationlength_exhard)*(1-propbiomassremoved_exhard)*(1-(BE$1-rotationlength_exhard-1)/10),0),0)</f>
        <v>0</v>
      </c>
      <c r="BE234" s="340" cm="1">
        <f t="array" ref="BE234">IF(BE$1&gt;=rotationlength_exhard,MAX(INDEX($D$7:$DI$7,1,rotationlength_exhard)*(1-propbiomassremoved_exhard)*(1-(BF$1-rotationlength_exhard-1)/10),0),0)</f>
        <v>0</v>
      </c>
      <c r="BF234" s="340" cm="1">
        <f t="array" ref="BF234">IF(BF$1&gt;=rotationlength_exhard,MAX(INDEX($D$7:$DI$7,1,rotationlength_exhard)*(1-propbiomassremoved_exhard)*(1-(BG$1-rotationlength_exhard-1)/10),0),0)</f>
        <v>0</v>
      </c>
      <c r="BG234" s="340" cm="1">
        <f t="array" ref="BG234">IF(BG$1&gt;=rotationlength_exhard,MAX(INDEX($D$7:$DI$7,1,rotationlength_exhard)*(1-propbiomassremoved_exhard)*(1-(BH$1-rotationlength_exhard-1)/10),0),0)</f>
        <v>0</v>
      </c>
      <c r="BH234" s="340" cm="1">
        <f t="array" ref="BH234">IF(BH$1&gt;=rotationlength_exhard,MAX(INDEX($D$7:$DI$7,1,rotationlength_exhard)*(1-propbiomassremoved_exhard)*(1-(BI$1-rotationlength_exhard-1)/10),0),0)</f>
        <v>0</v>
      </c>
      <c r="BI234" s="340" cm="1">
        <f t="array" ref="BI234">IF(BI$1&gt;=rotationlength_exhard,MAX(INDEX($D$7:$DI$7,1,rotationlength_exhard)*(1-propbiomassremoved_exhard)*(1-(BJ$1-rotationlength_exhard-1)/10),0),0)</f>
        <v>0</v>
      </c>
      <c r="BJ234" s="340" cm="1">
        <f t="array" ref="BJ234">IF(BJ$1&gt;=rotationlength_exhard,MAX(INDEX($D$7:$DI$7,1,rotationlength_exhard)*(1-propbiomassremoved_exhard)*(1-(BK$1-rotationlength_exhard-1)/10),0),0)</f>
        <v>0</v>
      </c>
      <c r="BK234" s="340" cm="1">
        <f t="array" ref="BK234">IF(BK$1&gt;=rotationlength_exhard,MAX(INDEX($D$7:$DI$7,1,rotationlength_exhard)*(1-propbiomassremoved_exhard)*(1-(BL$1-rotationlength_exhard-1)/10),0),0)</f>
        <v>0</v>
      </c>
      <c r="BL234" s="340" cm="1">
        <f t="array" ref="BL234">IF(BL$1&gt;=rotationlength_exhard,MAX(INDEX($D$7:$DI$7,1,rotationlength_exhard)*(1-propbiomassremoved_exhard)*(1-(BM$1-rotationlength_exhard-1)/10),0),0)</f>
        <v>0</v>
      </c>
      <c r="BM234" s="340" cm="1">
        <f t="array" ref="BM234">IF(BM$1&gt;=rotationlength_exhard,MAX(INDEX($D$7:$DI$7,1,rotationlength_exhard)*(1-propbiomassremoved_exhard)*(1-(BN$1-rotationlength_exhard-1)/10),0),0)</f>
        <v>0</v>
      </c>
      <c r="BN234" s="340" cm="1">
        <f t="array" ref="BN234">IF(BN$1&gt;=rotationlength_exhard,MAX(INDEX($D$7:$DI$7,1,rotationlength_exhard)*(1-propbiomassremoved_exhard)*(1-(BO$1-rotationlength_exhard-1)/10),0),0)</f>
        <v>0</v>
      </c>
      <c r="BO234" s="340" cm="1">
        <f t="array" ref="BO234">IF(BO$1&gt;=rotationlength_exhard,MAX(INDEX($D$7:$DI$7,1,rotationlength_exhard)*(1-propbiomassremoved_exhard)*(1-(BP$1-rotationlength_exhard-1)/10),0),0)</f>
        <v>0</v>
      </c>
      <c r="BP234" s="340" cm="1">
        <f t="array" ref="BP234">IF(BP$1&gt;=rotationlength_exhard,MAX(INDEX($D$7:$DI$7,1,rotationlength_exhard)*(1-propbiomassremoved_exhard)*(1-(BQ$1-rotationlength_exhard-1)/10),0),0)</f>
        <v>0</v>
      </c>
      <c r="BQ234" s="340" cm="1">
        <f t="array" ref="BQ234">IF(BQ$1&gt;=rotationlength_exhard,MAX(INDEX($D$7:$DI$7,1,rotationlength_exhard)*(1-propbiomassremoved_exhard)*(1-(BR$1-rotationlength_exhard-1)/10),0),0)</f>
        <v>0</v>
      </c>
      <c r="BR234" s="340" cm="1">
        <f t="array" ref="BR234">IF(BR$1&gt;=rotationlength_exhard,MAX(INDEX($D$7:$DI$7,1,rotationlength_exhard)*(1-propbiomassremoved_exhard)*(1-(BS$1-rotationlength_exhard-1)/10),0),0)</f>
        <v>0</v>
      </c>
      <c r="BS234" s="340" cm="1">
        <f t="array" ref="BS234">IF(BS$1&gt;=rotationlength_exhard,MAX(INDEX($D$7:$DI$7,1,rotationlength_exhard)*(1-propbiomassremoved_exhard)*(1-(BT$1-rotationlength_exhard-1)/10),0),0)</f>
        <v>0</v>
      </c>
      <c r="BT234" s="340" cm="1">
        <f t="array" ref="BT234">IF(BT$1&gt;=rotationlength_exhard,MAX(INDEX($D$7:$DI$7,1,rotationlength_exhard)*(1-propbiomassremoved_exhard)*(1-(BU$1-rotationlength_exhard-1)/10),0),0)</f>
        <v>0</v>
      </c>
      <c r="BU234" s="340" cm="1">
        <f t="array" ref="BU234">IF(BU$1&gt;=rotationlength_exhard,MAX(INDEX($D$7:$DI$7,1,rotationlength_exhard)*(1-propbiomassremoved_exhard)*(1-(BV$1-rotationlength_exhard-1)/10),0),0)</f>
        <v>0</v>
      </c>
      <c r="BV234" s="340" cm="1">
        <f t="array" ref="BV234">IF(BV$1&gt;=rotationlength_exhard,MAX(INDEX($D$7:$DI$7,1,rotationlength_exhard)*(1-propbiomassremoved_exhard)*(1-(BW$1-rotationlength_exhard-1)/10),0),0)</f>
        <v>0</v>
      </c>
      <c r="BW234" s="340" cm="1">
        <f t="array" ref="BW234">IF(BW$1&gt;=rotationlength_exhard,MAX(INDEX($D$7:$DI$7,1,rotationlength_exhard)*(1-propbiomassremoved_exhard)*(1-(BX$1-rotationlength_exhard-1)/10),0),0)</f>
        <v>0</v>
      </c>
      <c r="BX234" s="340" cm="1">
        <f t="array" ref="BX234">IF(BX$1&gt;=rotationlength_exhard,MAX(INDEX($D$7:$DI$7,1,rotationlength_exhard)*(1-propbiomassremoved_exhard)*(1-(BY$1-rotationlength_exhard-1)/10),0),0)</f>
        <v>0</v>
      </c>
      <c r="BY234" s="340" cm="1">
        <f t="array" ref="BY234">IF(BY$1&gt;=rotationlength_exhard,MAX(INDEX($D$7:$DI$7,1,rotationlength_exhard)*(1-propbiomassremoved_exhard)*(1-(BZ$1-rotationlength_exhard-1)/10),0),0)</f>
        <v>0</v>
      </c>
      <c r="BZ234" s="340" cm="1">
        <f t="array" ref="BZ234">IF(BZ$1&gt;=rotationlength_exhard,MAX(INDEX($D$7:$DI$7,1,rotationlength_exhard)*(1-propbiomassremoved_exhard)*(1-(CA$1-rotationlength_exhard-1)/10),0),0)</f>
        <v>0</v>
      </c>
      <c r="CA234" s="340" cm="1">
        <f t="array" ref="CA234">IF(CA$1&gt;=rotationlength_exhard,MAX(INDEX($D$7:$DI$7,1,rotationlength_exhard)*(1-propbiomassremoved_exhard)*(1-(CB$1-rotationlength_exhard-1)/10),0),0)</f>
        <v>0</v>
      </c>
      <c r="CB234" s="340" cm="1">
        <f t="array" ref="CB234">IF(CB$1&gt;=rotationlength_exhard,MAX(INDEX($D$7:$DI$7,1,rotationlength_exhard)*(1-propbiomassremoved_exhard)*(1-(CC$1-rotationlength_exhard-1)/10),0),0)</f>
        <v>0</v>
      </c>
      <c r="CC234" s="340" cm="1">
        <f t="array" ref="CC234">IF(CC$1&gt;=rotationlength_exhard,MAX(INDEX($D$7:$DI$7,1,rotationlength_exhard)*(1-propbiomassremoved_exhard)*(1-(CD$1-rotationlength_exhard-1)/10),0),0)</f>
        <v>0</v>
      </c>
      <c r="CD234" s="340" cm="1">
        <f t="array" ref="CD234">IF(CD$1&gt;=rotationlength_exhard,MAX(INDEX($D$7:$DI$7,1,rotationlength_exhard)*(1-propbiomassremoved_exhard)*(1-(CE$1-rotationlength_exhard-1)/10),0),0)</f>
        <v>0</v>
      </c>
      <c r="CE234" s="340" cm="1">
        <f t="array" ref="CE234">IF(CE$1&gt;=rotationlength_exhard,MAX(INDEX($D$7:$DI$7,1,rotationlength_exhard)*(1-propbiomassremoved_exhard)*(1-(CF$1-rotationlength_exhard-1)/10),0),0)</f>
        <v>0</v>
      </c>
      <c r="CF234" s="340" cm="1">
        <f t="array" ref="CF234">IF(CF$1&gt;=rotationlength_exhard,MAX(INDEX($D$7:$DI$7,1,rotationlength_exhard)*(1-propbiomassremoved_exhard)*(1-(CG$1-rotationlength_exhard-1)/10),0),0)</f>
        <v>0</v>
      </c>
      <c r="CG234" s="340" cm="1">
        <f t="array" ref="CG234">IF(CG$1&gt;=rotationlength_exhard,MAX(INDEX($D$7:$DI$7,1,rotationlength_exhard)*(1-propbiomassremoved_exhard)*(1-(CH$1-rotationlength_exhard-1)/10),0),0)</f>
        <v>0</v>
      </c>
      <c r="CH234" s="340" cm="1">
        <f t="array" ref="CH234">IF(CH$1&gt;=rotationlength_exhard,MAX(INDEX($D$7:$DI$7,1,rotationlength_exhard)*(1-propbiomassremoved_exhard)*(1-(CI$1-rotationlength_exhard-1)/10),0),0)</f>
        <v>0</v>
      </c>
      <c r="CI234" s="340" cm="1">
        <f t="array" ref="CI234">IF(CI$1&gt;=rotationlength_exhard,MAX(INDEX($D$7:$DI$7,1,rotationlength_exhard)*(1-propbiomassremoved_exhard)*(1-(CJ$1-rotationlength_exhard-1)/10),0),0)</f>
        <v>0</v>
      </c>
      <c r="CJ234" s="340" cm="1">
        <f t="array" ref="CJ234">IF(CJ$1&gt;=rotationlength_exhard,MAX(INDEX($D$7:$DI$7,1,rotationlength_exhard)*(1-propbiomassremoved_exhard)*(1-(CK$1-rotationlength_exhard-1)/10),0),0)</f>
        <v>0</v>
      </c>
      <c r="CK234" s="340" cm="1">
        <f t="array" ref="CK234">IF(CK$1&gt;=rotationlength_exhard,MAX(INDEX($D$7:$DI$7,1,rotationlength_exhard)*(1-propbiomassremoved_exhard)*(1-(CL$1-rotationlength_exhard-1)/10),0),0)</f>
        <v>0</v>
      </c>
      <c r="CL234" s="340" cm="1">
        <f t="array" ref="CL234">IF(CL$1&gt;=rotationlength_exhard,MAX(INDEX($D$7:$DI$7,1,rotationlength_exhard)*(1-propbiomassremoved_exhard)*(1-(CM$1-rotationlength_exhard-1)/10),0),0)</f>
        <v>0</v>
      </c>
      <c r="CM234" s="340" cm="1">
        <f t="array" ref="CM234">IF(CM$1&gt;=rotationlength_exhard,MAX(INDEX($D$7:$DI$7,1,rotationlength_exhard)*(1-propbiomassremoved_exhard)*(1-(CN$1-rotationlength_exhard-1)/10),0),0)</f>
        <v>0</v>
      </c>
      <c r="CN234" s="340" cm="1">
        <f t="array" ref="CN234">IF(CN$1&gt;=rotationlength_exhard,MAX(INDEX($D$7:$DI$7,1,rotationlength_exhard)*(1-propbiomassremoved_exhard)*(1-(CO$1-rotationlength_exhard-1)/10),0),0)</f>
        <v>0</v>
      </c>
      <c r="CO234" s="340" cm="1">
        <f t="array" ref="CO234">IF(CO$1&gt;=rotationlength_exhard,MAX(INDEX($D$7:$DI$7,1,rotationlength_exhard)*(1-propbiomassremoved_exhard)*(1-(CP$1-rotationlength_exhard-1)/10),0),0)</f>
        <v>0</v>
      </c>
    </row>
    <row r="235" spans="1:103" hidden="1" outlineLevel="1">
      <c r="B235" t="s">
        <v>174</v>
      </c>
      <c r="D235" s="334">
        <f t="shared" ref="D235:AI235" ca="1" si="509">IF(D$1&lt;SUM(rotationlength_exhard,replantlag_exhard),0,OFFSET($D233,0,D$1-SUM(rotationlength_exhard,replantlag_exhard)))</f>
        <v>0</v>
      </c>
      <c r="E235" s="334">
        <f t="shared" ca="1" si="509"/>
        <v>0</v>
      </c>
      <c r="F235" s="334">
        <f t="shared" ca="1" si="509"/>
        <v>0</v>
      </c>
      <c r="G235" s="334">
        <f t="shared" ca="1" si="509"/>
        <v>0</v>
      </c>
      <c r="H235" s="334">
        <f t="shared" ca="1" si="509"/>
        <v>0</v>
      </c>
      <c r="I235" s="334">
        <f t="shared" ca="1" si="509"/>
        <v>0</v>
      </c>
      <c r="J235" s="334">
        <f t="shared" ca="1" si="509"/>
        <v>0</v>
      </c>
      <c r="K235" s="334">
        <f t="shared" ca="1" si="509"/>
        <v>0</v>
      </c>
      <c r="L235" s="334">
        <f t="shared" ca="1" si="509"/>
        <v>0</v>
      </c>
      <c r="M235" s="334">
        <f t="shared" ca="1" si="509"/>
        <v>0</v>
      </c>
      <c r="N235" s="334">
        <f t="shared" ca="1" si="509"/>
        <v>0</v>
      </c>
      <c r="O235" s="334">
        <f t="shared" ca="1" si="509"/>
        <v>0</v>
      </c>
      <c r="P235" s="334">
        <f t="shared" ca="1" si="509"/>
        <v>0</v>
      </c>
      <c r="Q235" s="334">
        <f t="shared" ca="1" si="509"/>
        <v>0</v>
      </c>
      <c r="R235" s="334">
        <f t="shared" ca="1" si="509"/>
        <v>0</v>
      </c>
      <c r="S235" s="334">
        <f t="shared" ca="1" si="509"/>
        <v>0</v>
      </c>
      <c r="T235" s="334">
        <f t="shared" ca="1" si="509"/>
        <v>0</v>
      </c>
      <c r="U235" s="334">
        <f t="shared" ca="1" si="509"/>
        <v>0</v>
      </c>
      <c r="V235" s="334">
        <f t="shared" ca="1" si="509"/>
        <v>0</v>
      </c>
      <c r="W235" s="334">
        <f t="shared" ca="1" si="509"/>
        <v>0</v>
      </c>
      <c r="X235" s="334">
        <f t="shared" ca="1" si="509"/>
        <v>0</v>
      </c>
      <c r="Y235" s="334">
        <f t="shared" ca="1" si="509"/>
        <v>0.26542700000000002</v>
      </c>
      <c r="Z235" s="334">
        <f t="shared" ca="1" si="509"/>
        <v>1.1919059999999999</v>
      </c>
      <c r="AA235" s="334">
        <f t="shared" ca="1" si="509"/>
        <v>2.9426450000000002</v>
      </c>
      <c r="AB235" s="334">
        <f t="shared" ca="1" si="509"/>
        <v>5.540387</v>
      </c>
      <c r="AC235" s="334">
        <f t="shared" ca="1" si="509"/>
        <v>9.0538779999999992</v>
      </c>
      <c r="AD235" s="334">
        <f t="shared" ca="1" si="509"/>
        <v>13.204129</v>
      </c>
      <c r="AE235" s="334">
        <f t="shared" ca="1" si="509"/>
        <v>20.217307999999999</v>
      </c>
      <c r="AF235" s="334">
        <f t="shared" ca="1" si="509"/>
        <v>31.705532999999999</v>
      </c>
      <c r="AG235" s="334">
        <f t="shared" ca="1" si="509"/>
        <v>48.938712000000002</v>
      </c>
      <c r="AH235" s="334">
        <f t="shared" ca="1" si="509"/>
        <v>69.034058999999999</v>
      </c>
      <c r="AI235" s="334">
        <f t="shared" ca="1" si="509"/>
        <v>91.368173999999996</v>
      </c>
      <c r="AJ235" s="334">
        <f t="shared" ref="AJ235:BO235" ca="1" si="510">IF(AJ$1&lt;SUM(rotationlength_exhard,replantlag_exhard),0,OFFSET($D233,0,AJ$1-SUM(rotationlength_exhard,replantlag_exhard)))</f>
        <v>115.401619</v>
      </c>
      <c r="AK235" s="334">
        <f t="shared" ca="1" si="510"/>
        <v>141.79967300000001</v>
      </c>
      <c r="AL235" s="334">
        <f t="shared" ca="1" si="510"/>
        <v>170.201539</v>
      </c>
      <c r="AM235" s="334">
        <f t="shared" ca="1" si="510"/>
        <v>199.857922</v>
      </c>
      <c r="AN235" s="334">
        <f t="shared" ca="1" si="510"/>
        <v>230.198375</v>
      </c>
      <c r="AO235" s="334">
        <f t="shared" ca="1" si="510"/>
        <v>261.370316</v>
      </c>
      <c r="AP235" s="334">
        <f t="shared" ca="1" si="510"/>
        <v>293.52997399999998</v>
      </c>
      <c r="AQ235" s="334">
        <f t="shared" ca="1" si="510"/>
        <v>328.31251500000002</v>
      </c>
      <c r="AR235" s="334">
        <f t="shared" ca="1" si="510"/>
        <v>363.95795199999998</v>
      </c>
      <c r="AS235" s="334">
        <f t="shared" ca="1" si="510"/>
        <v>0</v>
      </c>
      <c r="AT235" s="334">
        <f t="shared" ca="1" si="510"/>
        <v>0</v>
      </c>
      <c r="AU235" s="334">
        <f t="shared" ca="1" si="510"/>
        <v>0</v>
      </c>
      <c r="AV235" s="334">
        <f t="shared" ca="1" si="510"/>
        <v>0</v>
      </c>
      <c r="AW235" s="334">
        <f t="shared" ca="1" si="510"/>
        <v>0</v>
      </c>
      <c r="AX235" s="334">
        <f t="shared" ca="1" si="510"/>
        <v>0</v>
      </c>
      <c r="AY235" s="334">
        <f t="shared" ca="1" si="510"/>
        <v>0</v>
      </c>
      <c r="AZ235" s="334">
        <f t="shared" ca="1" si="510"/>
        <v>0</v>
      </c>
      <c r="BA235" s="334">
        <f t="shared" ca="1" si="510"/>
        <v>0</v>
      </c>
      <c r="BB235" s="334">
        <f t="shared" ca="1" si="510"/>
        <v>0</v>
      </c>
      <c r="BC235" s="334">
        <f t="shared" ca="1" si="510"/>
        <v>0</v>
      </c>
      <c r="BD235" s="334">
        <f t="shared" ca="1" si="510"/>
        <v>0</v>
      </c>
      <c r="BE235" s="334">
        <f t="shared" ca="1" si="510"/>
        <v>0</v>
      </c>
      <c r="BF235" s="334">
        <f t="shared" ca="1" si="510"/>
        <v>0</v>
      </c>
      <c r="BG235" s="334">
        <f t="shared" ca="1" si="510"/>
        <v>0</v>
      </c>
      <c r="BH235" s="334">
        <f t="shared" ca="1" si="510"/>
        <v>0</v>
      </c>
      <c r="BI235" s="334">
        <f t="shared" ca="1" si="510"/>
        <v>0</v>
      </c>
      <c r="BJ235" s="334">
        <f t="shared" ca="1" si="510"/>
        <v>0</v>
      </c>
      <c r="BK235" s="334">
        <f t="shared" ca="1" si="510"/>
        <v>0</v>
      </c>
      <c r="BL235" s="334">
        <f t="shared" ca="1" si="510"/>
        <v>0</v>
      </c>
      <c r="BM235" s="334">
        <f t="shared" ca="1" si="510"/>
        <v>0</v>
      </c>
      <c r="BN235" s="334">
        <f t="shared" ca="1" si="510"/>
        <v>0</v>
      </c>
      <c r="BO235" s="334">
        <f t="shared" ca="1" si="510"/>
        <v>0</v>
      </c>
      <c r="BP235" s="334">
        <f t="shared" ref="BP235:CO235" ca="1" si="511">IF(BP$1&lt;SUM(rotationlength_exhard,replantlag_exhard),0,OFFSET($D233,0,BP$1-SUM(rotationlength_exhard,replantlag_exhard)))</f>
        <v>0</v>
      </c>
      <c r="BQ235" s="334">
        <f t="shared" ca="1" si="511"/>
        <v>0</v>
      </c>
      <c r="BR235" s="334">
        <f t="shared" ca="1" si="511"/>
        <v>0</v>
      </c>
      <c r="BS235" s="334">
        <f t="shared" ca="1" si="511"/>
        <v>0</v>
      </c>
      <c r="BT235" s="334">
        <f t="shared" ca="1" si="511"/>
        <v>0</v>
      </c>
      <c r="BU235" s="334">
        <f t="shared" ca="1" si="511"/>
        <v>0</v>
      </c>
      <c r="BV235" s="334">
        <f t="shared" ca="1" si="511"/>
        <v>0</v>
      </c>
      <c r="BW235" s="334">
        <f t="shared" ca="1" si="511"/>
        <v>0</v>
      </c>
      <c r="BX235" s="334">
        <f t="shared" ca="1" si="511"/>
        <v>0</v>
      </c>
      <c r="BY235" s="334">
        <f t="shared" ca="1" si="511"/>
        <v>0</v>
      </c>
      <c r="BZ235" s="334">
        <f t="shared" ca="1" si="511"/>
        <v>0</v>
      </c>
      <c r="CA235" s="334">
        <f t="shared" ca="1" si="511"/>
        <v>0</v>
      </c>
      <c r="CB235" s="334">
        <f t="shared" ca="1" si="511"/>
        <v>0</v>
      </c>
      <c r="CC235" s="334">
        <f t="shared" ca="1" si="511"/>
        <v>0</v>
      </c>
      <c r="CD235" s="334">
        <f t="shared" ca="1" si="511"/>
        <v>0</v>
      </c>
      <c r="CE235" s="334">
        <f t="shared" ca="1" si="511"/>
        <v>0</v>
      </c>
      <c r="CF235" s="334">
        <f t="shared" ca="1" si="511"/>
        <v>0</v>
      </c>
      <c r="CG235" s="334">
        <f t="shared" ca="1" si="511"/>
        <v>0</v>
      </c>
      <c r="CH235" s="334">
        <f t="shared" ca="1" si="511"/>
        <v>0</v>
      </c>
      <c r="CI235" s="334">
        <f t="shared" ca="1" si="511"/>
        <v>0</v>
      </c>
      <c r="CJ235" s="334">
        <f t="shared" ca="1" si="511"/>
        <v>0</v>
      </c>
      <c r="CK235" s="334">
        <f t="shared" ca="1" si="511"/>
        <v>0</v>
      </c>
      <c r="CL235" s="334">
        <f t="shared" ca="1" si="511"/>
        <v>0</v>
      </c>
      <c r="CM235" s="334">
        <f t="shared" ca="1" si="511"/>
        <v>0</v>
      </c>
      <c r="CN235" s="334">
        <f t="shared" ca="1" si="511"/>
        <v>0</v>
      </c>
      <c r="CO235" s="334">
        <f t="shared" ca="1" si="511"/>
        <v>0</v>
      </c>
      <c r="CP235" s="22"/>
      <c r="CQ235" s="22"/>
      <c r="CR235" s="22"/>
      <c r="CS235" s="22"/>
      <c r="CT235" s="22"/>
      <c r="CU235" s="22"/>
      <c r="CV235" s="22"/>
      <c r="CW235" s="22"/>
      <c r="CX235" s="22"/>
      <c r="CY235" s="22"/>
    </row>
    <row r="236" spans="1:103" hidden="1" outlineLevel="1">
      <c r="B236" t="s">
        <v>175</v>
      </c>
      <c r="D236" s="334">
        <f t="shared" ref="D236:AI236" ca="1" si="512">IF(D$1&lt;SUM(rotationlength_exhard,replantlag_exhard),0,OFFSET($D234,0,D$1-SUM(rotationlength_exhard,replantlag_exhard)))</f>
        <v>0</v>
      </c>
      <c r="E236" s="334">
        <f t="shared" ca="1" si="512"/>
        <v>0</v>
      </c>
      <c r="F236" s="334">
        <f t="shared" ca="1" si="512"/>
        <v>0</v>
      </c>
      <c r="G236" s="334">
        <f t="shared" ca="1" si="512"/>
        <v>0</v>
      </c>
      <c r="H236" s="334">
        <f t="shared" ca="1" si="512"/>
        <v>0</v>
      </c>
      <c r="I236" s="334">
        <f t="shared" ca="1" si="512"/>
        <v>0</v>
      </c>
      <c r="J236" s="334">
        <f t="shared" ca="1" si="512"/>
        <v>0</v>
      </c>
      <c r="K236" s="334">
        <f t="shared" ca="1" si="512"/>
        <v>0</v>
      </c>
      <c r="L236" s="334">
        <f t="shared" ca="1" si="512"/>
        <v>0</v>
      </c>
      <c r="M236" s="334">
        <f t="shared" ca="1" si="512"/>
        <v>0</v>
      </c>
      <c r="N236" s="334">
        <f t="shared" ca="1" si="512"/>
        <v>0</v>
      </c>
      <c r="O236" s="334">
        <f t="shared" ca="1" si="512"/>
        <v>0</v>
      </c>
      <c r="P236" s="334">
        <f t="shared" ca="1" si="512"/>
        <v>0</v>
      </c>
      <c r="Q236" s="334">
        <f t="shared" ca="1" si="512"/>
        <v>0</v>
      </c>
      <c r="R236" s="334">
        <f t="shared" ca="1" si="512"/>
        <v>0</v>
      </c>
      <c r="S236" s="334">
        <f t="shared" ca="1" si="512"/>
        <v>0</v>
      </c>
      <c r="T236" s="334">
        <f t="shared" ca="1" si="512"/>
        <v>0</v>
      </c>
      <c r="U236" s="334">
        <f t="shared" ca="1" si="512"/>
        <v>0</v>
      </c>
      <c r="V236" s="334">
        <f t="shared" ca="1" si="512"/>
        <v>0</v>
      </c>
      <c r="W236" s="334">
        <f t="shared" ca="1" si="512"/>
        <v>0</v>
      </c>
      <c r="X236" s="334">
        <f t="shared" ca="1" si="512"/>
        <v>0</v>
      </c>
      <c r="Y236" s="334">
        <f t="shared" ca="1" si="512"/>
        <v>0</v>
      </c>
      <c r="Z236" s="334">
        <f t="shared" ca="1" si="512"/>
        <v>0</v>
      </c>
      <c r="AA236" s="334">
        <f t="shared" ca="1" si="512"/>
        <v>0</v>
      </c>
      <c r="AB236" s="334">
        <f t="shared" ca="1" si="512"/>
        <v>0</v>
      </c>
      <c r="AC236" s="334">
        <f t="shared" ca="1" si="512"/>
        <v>0</v>
      </c>
      <c r="AD236" s="334">
        <f t="shared" ca="1" si="512"/>
        <v>0</v>
      </c>
      <c r="AE236" s="334">
        <f t="shared" ca="1" si="512"/>
        <v>0</v>
      </c>
      <c r="AF236" s="334">
        <f t="shared" ca="1" si="512"/>
        <v>0</v>
      </c>
      <c r="AG236" s="334">
        <f t="shared" ca="1" si="512"/>
        <v>0</v>
      </c>
      <c r="AH236" s="334">
        <f t="shared" ca="1" si="512"/>
        <v>0</v>
      </c>
      <c r="AI236" s="334">
        <f t="shared" ca="1" si="512"/>
        <v>0</v>
      </c>
      <c r="AJ236" s="334">
        <f t="shared" ref="AJ236:BO236" ca="1" si="513">IF(AJ$1&lt;SUM(rotationlength_exhard,replantlag_exhard),0,OFFSET($D234,0,AJ$1-SUM(rotationlength_exhard,replantlag_exhard)))</f>
        <v>0</v>
      </c>
      <c r="AK236" s="334">
        <f t="shared" ca="1" si="513"/>
        <v>0</v>
      </c>
      <c r="AL236" s="334">
        <f t="shared" ca="1" si="513"/>
        <v>0</v>
      </c>
      <c r="AM236" s="334">
        <f t="shared" ca="1" si="513"/>
        <v>0</v>
      </c>
      <c r="AN236" s="334">
        <f t="shared" ca="1" si="513"/>
        <v>0</v>
      </c>
      <c r="AO236" s="334">
        <f t="shared" ca="1" si="513"/>
        <v>0</v>
      </c>
      <c r="AP236" s="334">
        <f t="shared" ca="1" si="513"/>
        <v>0</v>
      </c>
      <c r="AQ236" s="334">
        <f t="shared" ca="1" si="513"/>
        <v>0</v>
      </c>
      <c r="AR236" s="334">
        <f t="shared" ca="1" si="513"/>
        <v>0</v>
      </c>
      <c r="AS236" s="334">
        <f t="shared" ca="1" si="513"/>
        <v>140.81644709999998</v>
      </c>
      <c r="AT236" s="334">
        <f t="shared" ca="1" si="513"/>
        <v>126.73480238999998</v>
      </c>
      <c r="AU236" s="334">
        <f t="shared" ca="1" si="513"/>
        <v>112.65315767999999</v>
      </c>
      <c r="AV236" s="334">
        <f t="shared" ca="1" si="513"/>
        <v>98.571512969999972</v>
      </c>
      <c r="AW236" s="334">
        <f t="shared" ca="1" si="513"/>
        <v>84.48986825999998</v>
      </c>
      <c r="AX236" s="334">
        <f t="shared" ca="1" si="513"/>
        <v>70.408223549999988</v>
      </c>
      <c r="AY236" s="334">
        <f t="shared" ca="1" si="513"/>
        <v>56.326578839999996</v>
      </c>
      <c r="AZ236" s="334">
        <f t="shared" ca="1" si="513"/>
        <v>42.244934129999997</v>
      </c>
      <c r="BA236" s="334">
        <f t="shared" ca="1" si="513"/>
        <v>28.163289419999987</v>
      </c>
      <c r="BB236" s="334">
        <f t="shared" ca="1" si="513"/>
        <v>14.081644709999994</v>
      </c>
      <c r="BC236" s="334">
        <f t="shared" ca="1" si="513"/>
        <v>0</v>
      </c>
      <c r="BD236" s="334">
        <f t="shared" ca="1" si="513"/>
        <v>0</v>
      </c>
      <c r="BE236" s="334">
        <f t="shared" ca="1" si="513"/>
        <v>0</v>
      </c>
      <c r="BF236" s="334">
        <f t="shared" ca="1" si="513"/>
        <v>0</v>
      </c>
      <c r="BG236" s="334">
        <f t="shared" ca="1" si="513"/>
        <v>0</v>
      </c>
      <c r="BH236" s="334">
        <f t="shared" ca="1" si="513"/>
        <v>0</v>
      </c>
      <c r="BI236" s="334">
        <f t="shared" ca="1" si="513"/>
        <v>0</v>
      </c>
      <c r="BJ236" s="334">
        <f t="shared" ca="1" si="513"/>
        <v>0</v>
      </c>
      <c r="BK236" s="334">
        <f t="shared" ca="1" si="513"/>
        <v>0</v>
      </c>
      <c r="BL236" s="334">
        <f t="shared" ca="1" si="513"/>
        <v>0</v>
      </c>
      <c r="BM236" s="334">
        <f t="shared" ca="1" si="513"/>
        <v>0</v>
      </c>
      <c r="BN236" s="334">
        <f t="shared" ca="1" si="513"/>
        <v>0</v>
      </c>
      <c r="BO236" s="334">
        <f t="shared" ca="1" si="513"/>
        <v>0</v>
      </c>
      <c r="BP236" s="334">
        <f t="shared" ref="BP236:CO236" ca="1" si="514">IF(BP$1&lt;SUM(rotationlength_exhard,replantlag_exhard),0,OFFSET($D234,0,BP$1-SUM(rotationlength_exhard,replantlag_exhard)))</f>
        <v>0</v>
      </c>
      <c r="BQ236" s="334">
        <f t="shared" ca="1" si="514"/>
        <v>0</v>
      </c>
      <c r="BR236" s="334">
        <f t="shared" ca="1" si="514"/>
        <v>0</v>
      </c>
      <c r="BS236" s="334">
        <f t="shared" ca="1" si="514"/>
        <v>0</v>
      </c>
      <c r="BT236" s="334">
        <f t="shared" ca="1" si="514"/>
        <v>0</v>
      </c>
      <c r="BU236" s="334">
        <f t="shared" ca="1" si="514"/>
        <v>0</v>
      </c>
      <c r="BV236" s="334">
        <f t="shared" ca="1" si="514"/>
        <v>0</v>
      </c>
      <c r="BW236" s="334">
        <f t="shared" ca="1" si="514"/>
        <v>0</v>
      </c>
      <c r="BX236" s="334">
        <f t="shared" ca="1" si="514"/>
        <v>0</v>
      </c>
      <c r="BY236" s="334">
        <f t="shared" ca="1" si="514"/>
        <v>0</v>
      </c>
      <c r="BZ236" s="334">
        <f t="shared" ca="1" si="514"/>
        <v>0</v>
      </c>
      <c r="CA236" s="334">
        <f t="shared" ca="1" si="514"/>
        <v>0</v>
      </c>
      <c r="CB236" s="334">
        <f t="shared" ca="1" si="514"/>
        <v>0</v>
      </c>
      <c r="CC236" s="334">
        <f t="shared" ca="1" si="514"/>
        <v>0</v>
      </c>
      <c r="CD236" s="334">
        <f t="shared" ca="1" si="514"/>
        <v>0</v>
      </c>
      <c r="CE236" s="334">
        <f t="shared" ca="1" si="514"/>
        <v>0</v>
      </c>
      <c r="CF236" s="334">
        <f t="shared" ca="1" si="514"/>
        <v>0</v>
      </c>
      <c r="CG236" s="334">
        <f t="shared" ca="1" si="514"/>
        <v>0</v>
      </c>
      <c r="CH236" s="334">
        <f t="shared" ca="1" si="514"/>
        <v>0</v>
      </c>
      <c r="CI236" s="334">
        <f t="shared" ca="1" si="514"/>
        <v>0</v>
      </c>
      <c r="CJ236" s="334">
        <f t="shared" ca="1" si="514"/>
        <v>0</v>
      </c>
      <c r="CK236" s="334">
        <f t="shared" ca="1" si="514"/>
        <v>0</v>
      </c>
      <c r="CL236" s="334">
        <f t="shared" ca="1" si="514"/>
        <v>0</v>
      </c>
      <c r="CM236" s="334">
        <f t="shared" ca="1" si="514"/>
        <v>0</v>
      </c>
      <c r="CN236" s="334">
        <f t="shared" ca="1" si="514"/>
        <v>0</v>
      </c>
      <c r="CO236" s="334">
        <f t="shared" ca="1" si="514"/>
        <v>0</v>
      </c>
      <c r="CP236" s="22"/>
      <c r="CQ236" s="22"/>
      <c r="CR236" s="22"/>
      <c r="CS236" s="22"/>
      <c r="CT236" s="22"/>
      <c r="CU236" s="22"/>
      <c r="CV236" s="22"/>
      <c r="CW236" s="22"/>
      <c r="CX236" s="22"/>
      <c r="CY236" s="22"/>
    </row>
    <row r="237" spans="1:103" hidden="1" outlineLevel="1">
      <c r="B237" t="s">
        <v>176</v>
      </c>
      <c r="D237" s="334">
        <f t="shared" ref="D237:AI237" ca="1" si="515">IF(D$1&lt;SUM(rotationlength_exhard,replantlag_exhard),0,OFFSET($D235,0,D$1-SUM(rotationlength_exhard,replantlag_exhard)))</f>
        <v>0</v>
      </c>
      <c r="E237" s="334">
        <f t="shared" ca="1" si="515"/>
        <v>0</v>
      </c>
      <c r="F237" s="334">
        <f t="shared" ca="1" si="515"/>
        <v>0</v>
      </c>
      <c r="G237" s="334">
        <f t="shared" ca="1" si="515"/>
        <v>0</v>
      </c>
      <c r="H237" s="334">
        <f t="shared" ca="1" si="515"/>
        <v>0</v>
      </c>
      <c r="I237" s="334">
        <f t="shared" ca="1" si="515"/>
        <v>0</v>
      </c>
      <c r="J237" s="334">
        <f t="shared" ca="1" si="515"/>
        <v>0</v>
      </c>
      <c r="K237" s="334">
        <f t="shared" ca="1" si="515"/>
        <v>0</v>
      </c>
      <c r="L237" s="334">
        <f t="shared" ca="1" si="515"/>
        <v>0</v>
      </c>
      <c r="M237" s="334">
        <f t="shared" ca="1" si="515"/>
        <v>0</v>
      </c>
      <c r="N237" s="334">
        <f t="shared" ca="1" si="515"/>
        <v>0</v>
      </c>
      <c r="O237" s="334">
        <f t="shared" ca="1" si="515"/>
        <v>0</v>
      </c>
      <c r="P237" s="334">
        <f t="shared" ca="1" si="515"/>
        <v>0</v>
      </c>
      <c r="Q237" s="334">
        <f t="shared" ca="1" si="515"/>
        <v>0</v>
      </c>
      <c r="R237" s="334">
        <f t="shared" ca="1" si="515"/>
        <v>0</v>
      </c>
      <c r="S237" s="334">
        <f t="shared" ca="1" si="515"/>
        <v>0</v>
      </c>
      <c r="T237" s="334">
        <f t="shared" ca="1" si="515"/>
        <v>0</v>
      </c>
      <c r="U237" s="334">
        <f t="shared" ca="1" si="515"/>
        <v>0</v>
      </c>
      <c r="V237" s="334">
        <f t="shared" ca="1" si="515"/>
        <v>0</v>
      </c>
      <c r="W237" s="334">
        <f t="shared" ca="1" si="515"/>
        <v>0</v>
      </c>
      <c r="X237" s="334">
        <f t="shared" ca="1" si="515"/>
        <v>0</v>
      </c>
      <c r="Y237" s="334">
        <f t="shared" ca="1" si="515"/>
        <v>0</v>
      </c>
      <c r="Z237" s="334">
        <f t="shared" ca="1" si="515"/>
        <v>0</v>
      </c>
      <c r="AA237" s="334">
        <f t="shared" ca="1" si="515"/>
        <v>0</v>
      </c>
      <c r="AB237" s="334">
        <f t="shared" ca="1" si="515"/>
        <v>0</v>
      </c>
      <c r="AC237" s="334">
        <f t="shared" ca="1" si="515"/>
        <v>0</v>
      </c>
      <c r="AD237" s="334">
        <f t="shared" ca="1" si="515"/>
        <v>0</v>
      </c>
      <c r="AE237" s="334">
        <f t="shared" ca="1" si="515"/>
        <v>0</v>
      </c>
      <c r="AF237" s="334">
        <f t="shared" ca="1" si="515"/>
        <v>0</v>
      </c>
      <c r="AG237" s="334">
        <f t="shared" ca="1" si="515"/>
        <v>0</v>
      </c>
      <c r="AH237" s="334">
        <f t="shared" ca="1" si="515"/>
        <v>0</v>
      </c>
      <c r="AI237" s="334">
        <f t="shared" ca="1" si="515"/>
        <v>0</v>
      </c>
      <c r="AJ237" s="334">
        <f t="shared" ref="AJ237:BO237" ca="1" si="516">IF(AJ$1&lt;SUM(rotationlength_exhard,replantlag_exhard),0,OFFSET($D235,0,AJ$1-SUM(rotationlength_exhard,replantlag_exhard)))</f>
        <v>0</v>
      </c>
      <c r="AK237" s="334">
        <f t="shared" ca="1" si="516"/>
        <v>0</v>
      </c>
      <c r="AL237" s="334">
        <f t="shared" ca="1" si="516"/>
        <v>0</v>
      </c>
      <c r="AM237" s="334">
        <f t="shared" ca="1" si="516"/>
        <v>0</v>
      </c>
      <c r="AN237" s="334">
        <f t="shared" ca="1" si="516"/>
        <v>0</v>
      </c>
      <c r="AO237" s="334">
        <f t="shared" ca="1" si="516"/>
        <v>0</v>
      </c>
      <c r="AP237" s="334">
        <f t="shared" ca="1" si="516"/>
        <v>0</v>
      </c>
      <c r="AQ237" s="334">
        <f t="shared" ca="1" si="516"/>
        <v>0</v>
      </c>
      <c r="AR237" s="334">
        <f t="shared" ca="1" si="516"/>
        <v>0</v>
      </c>
      <c r="AS237" s="334">
        <f t="shared" ca="1" si="516"/>
        <v>0</v>
      </c>
      <c r="AT237" s="334">
        <f t="shared" ca="1" si="516"/>
        <v>0.26542700000000002</v>
      </c>
      <c r="AU237" s="334">
        <f t="shared" ca="1" si="516"/>
        <v>1.1919059999999999</v>
      </c>
      <c r="AV237" s="334">
        <f t="shared" ca="1" si="516"/>
        <v>2.9426450000000002</v>
      </c>
      <c r="AW237" s="334">
        <f t="shared" ca="1" si="516"/>
        <v>5.540387</v>
      </c>
      <c r="AX237" s="334">
        <f t="shared" ca="1" si="516"/>
        <v>9.0538779999999992</v>
      </c>
      <c r="AY237" s="334">
        <f t="shared" ca="1" si="516"/>
        <v>13.204129</v>
      </c>
      <c r="AZ237" s="334">
        <f t="shared" ca="1" si="516"/>
        <v>20.217307999999999</v>
      </c>
      <c r="BA237" s="334">
        <f t="shared" ca="1" si="516"/>
        <v>31.705532999999999</v>
      </c>
      <c r="BB237" s="334">
        <f t="shared" ca="1" si="516"/>
        <v>48.938712000000002</v>
      </c>
      <c r="BC237" s="334">
        <f t="shared" ca="1" si="516"/>
        <v>69.034058999999999</v>
      </c>
      <c r="BD237" s="334">
        <f t="shared" ca="1" si="516"/>
        <v>91.368173999999996</v>
      </c>
      <c r="BE237" s="334">
        <f t="shared" ca="1" si="516"/>
        <v>115.401619</v>
      </c>
      <c r="BF237" s="334">
        <f t="shared" ca="1" si="516"/>
        <v>141.79967300000001</v>
      </c>
      <c r="BG237" s="334">
        <f t="shared" ca="1" si="516"/>
        <v>170.201539</v>
      </c>
      <c r="BH237" s="334">
        <f t="shared" ca="1" si="516"/>
        <v>199.857922</v>
      </c>
      <c r="BI237" s="334">
        <f t="shared" ca="1" si="516"/>
        <v>230.198375</v>
      </c>
      <c r="BJ237" s="334">
        <f t="shared" ca="1" si="516"/>
        <v>261.370316</v>
      </c>
      <c r="BK237" s="334">
        <f t="shared" ca="1" si="516"/>
        <v>293.52997399999998</v>
      </c>
      <c r="BL237" s="334">
        <f t="shared" ca="1" si="516"/>
        <v>328.31251500000002</v>
      </c>
      <c r="BM237" s="334">
        <f t="shared" ca="1" si="516"/>
        <v>363.95795199999998</v>
      </c>
      <c r="BN237" s="334">
        <f t="shared" ca="1" si="516"/>
        <v>0</v>
      </c>
      <c r="BO237" s="334">
        <f t="shared" ca="1" si="516"/>
        <v>0</v>
      </c>
      <c r="BP237" s="334">
        <f t="shared" ref="BP237:CO237" ca="1" si="517">IF(BP$1&lt;SUM(rotationlength_exhard,replantlag_exhard),0,OFFSET($D235,0,BP$1-SUM(rotationlength_exhard,replantlag_exhard)))</f>
        <v>0</v>
      </c>
      <c r="BQ237" s="334">
        <f t="shared" ca="1" si="517"/>
        <v>0</v>
      </c>
      <c r="BR237" s="334">
        <f t="shared" ca="1" si="517"/>
        <v>0</v>
      </c>
      <c r="BS237" s="334">
        <f t="shared" ca="1" si="517"/>
        <v>0</v>
      </c>
      <c r="BT237" s="334">
        <f t="shared" ca="1" si="517"/>
        <v>0</v>
      </c>
      <c r="BU237" s="334">
        <f t="shared" ca="1" si="517"/>
        <v>0</v>
      </c>
      <c r="BV237" s="334">
        <f t="shared" ca="1" si="517"/>
        <v>0</v>
      </c>
      <c r="BW237" s="334">
        <f t="shared" ca="1" si="517"/>
        <v>0</v>
      </c>
      <c r="BX237" s="334">
        <f t="shared" ca="1" si="517"/>
        <v>0</v>
      </c>
      <c r="BY237" s="334">
        <f t="shared" ca="1" si="517"/>
        <v>0</v>
      </c>
      <c r="BZ237" s="334">
        <f t="shared" ca="1" si="517"/>
        <v>0</v>
      </c>
      <c r="CA237" s="334">
        <f t="shared" ca="1" si="517"/>
        <v>0</v>
      </c>
      <c r="CB237" s="334">
        <f t="shared" ca="1" si="517"/>
        <v>0</v>
      </c>
      <c r="CC237" s="334">
        <f t="shared" ca="1" si="517"/>
        <v>0</v>
      </c>
      <c r="CD237" s="334">
        <f t="shared" ca="1" si="517"/>
        <v>0</v>
      </c>
      <c r="CE237" s="334">
        <f t="shared" ca="1" si="517"/>
        <v>0</v>
      </c>
      <c r="CF237" s="334">
        <f t="shared" ca="1" si="517"/>
        <v>0</v>
      </c>
      <c r="CG237" s="334">
        <f t="shared" ca="1" si="517"/>
        <v>0</v>
      </c>
      <c r="CH237" s="334">
        <f t="shared" ca="1" si="517"/>
        <v>0</v>
      </c>
      <c r="CI237" s="334">
        <f t="shared" ca="1" si="517"/>
        <v>0</v>
      </c>
      <c r="CJ237" s="334">
        <f t="shared" ca="1" si="517"/>
        <v>0</v>
      </c>
      <c r="CK237" s="334">
        <f t="shared" ca="1" si="517"/>
        <v>0</v>
      </c>
      <c r="CL237" s="334">
        <f t="shared" ca="1" si="517"/>
        <v>0</v>
      </c>
      <c r="CM237" s="334">
        <f t="shared" ca="1" si="517"/>
        <v>0</v>
      </c>
      <c r="CN237" s="334">
        <f t="shared" ca="1" si="517"/>
        <v>0</v>
      </c>
      <c r="CO237" s="334">
        <f t="shared" ca="1" si="517"/>
        <v>0</v>
      </c>
      <c r="CP237" s="22"/>
      <c r="CQ237" s="22"/>
      <c r="CR237" s="22"/>
      <c r="CS237" s="22"/>
      <c r="CT237" s="22"/>
      <c r="CU237" s="22"/>
      <c r="CV237" s="22"/>
      <c r="CW237" s="22"/>
      <c r="CX237" s="22"/>
      <c r="CY237" s="22"/>
    </row>
    <row r="238" spans="1:103" hidden="1" outlineLevel="1">
      <c r="B238" t="s">
        <v>177</v>
      </c>
      <c r="D238" s="334">
        <f t="shared" ref="D238:AI238" ca="1" si="518">IF(D$1&lt;SUM(rotationlength_exhard,replantlag_exhard),0,OFFSET($D236,0,D$1-SUM(rotationlength_exhard,replantlag_exhard)))</f>
        <v>0</v>
      </c>
      <c r="E238" s="334">
        <f t="shared" ca="1" si="518"/>
        <v>0</v>
      </c>
      <c r="F238" s="334">
        <f t="shared" ca="1" si="518"/>
        <v>0</v>
      </c>
      <c r="G238" s="334">
        <f t="shared" ca="1" si="518"/>
        <v>0</v>
      </c>
      <c r="H238" s="334">
        <f t="shared" ca="1" si="518"/>
        <v>0</v>
      </c>
      <c r="I238" s="334">
        <f t="shared" ca="1" si="518"/>
        <v>0</v>
      </c>
      <c r="J238" s="334">
        <f t="shared" ca="1" si="518"/>
        <v>0</v>
      </c>
      <c r="K238" s="334">
        <f t="shared" ca="1" si="518"/>
        <v>0</v>
      </c>
      <c r="L238" s="334">
        <f t="shared" ca="1" si="518"/>
        <v>0</v>
      </c>
      <c r="M238" s="334">
        <f t="shared" ca="1" si="518"/>
        <v>0</v>
      </c>
      <c r="N238" s="334">
        <f t="shared" ca="1" si="518"/>
        <v>0</v>
      </c>
      <c r="O238" s="334">
        <f t="shared" ca="1" si="518"/>
        <v>0</v>
      </c>
      <c r="P238" s="334">
        <f t="shared" ca="1" si="518"/>
        <v>0</v>
      </c>
      <c r="Q238" s="334">
        <f t="shared" ca="1" si="518"/>
        <v>0</v>
      </c>
      <c r="R238" s="334">
        <f t="shared" ca="1" si="518"/>
        <v>0</v>
      </c>
      <c r="S238" s="334">
        <f t="shared" ca="1" si="518"/>
        <v>0</v>
      </c>
      <c r="T238" s="334">
        <f t="shared" ca="1" si="518"/>
        <v>0</v>
      </c>
      <c r="U238" s="334">
        <f t="shared" ca="1" si="518"/>
        <v>0</v>
      </c>
      <c r="V238" s="334">
        <f t="shared" ca="1" si="518"/>
        <v>0</v>
      </c>
      <c r="W238" s="334">
        <f t="shared" ca="1" si="518"/>
        <v>0</v>
      </c>
      <c r="X238" s="334">
        <f t="shared" ca="1" si="518"/>
        <v>0</v>
      </c>
      <c r="Y238" s="334">
        <f t="shared" ca="1" si="518"/>
        <v>0</v>
      </c>
      <c r="Z238" s="334">
        <f t="shared" ca="1" si="518"/>
        <v>0</v>
      </c>
      <c r="AA238" s="334">
        <f t="shared" ca="1" si="518"/>
        <v>0</v>
      </c>
      <c r="AB238" s="334">
        <f t="shared" ca="1" si="518"/>
        <v>0</v>
      </c>
      <c r="AC238" s="334">
        <f t="shared" ca="1" si="518"/>
        <v>0</v>
      </c>
      <c r="AD238" s="334">
        <f t="shared" ca="1" si="518"/>
        <v>0</v>
      </c>
      <c r="AE238" s="334">
        <f t="shared" ca="1" si="518"/>
        <v>0</v>
      </c>
      <c r="AF238" s="334">
        <f t="shared" ca="1" si="518"/>
        <v>0</v>
      </c>
      <c r="AG238" s="334">
        <f t="shared" ca="1" si="518"/>
        <v>0</v>
      </c>
      <c r="AH238" s="334">
        <f t="shared" ca="1" si="518"/>
        <v>0</v>
      </c>
      <c r="AI238" s="334">
        <f t="shared" ca="1" si="518"/>
        <v>0</v>
      </c>
      <c r="AJ238" s="334">
        <f t="shared" ref="AJ238:BO238" ca="1" si="519">IF(AJ$1&lt;SUM(rotationlength_exhard,replantlag_exhard),0,OFFSET($D236,0,AJ$1-SUM(rotationlength_exhard,replantlag_exhard)))</f>
        <v>0</v>
      </c>
      <c r="AK238" s="334">
        <f t="shared" ca="1" si="519"/>
        <v>0</v>
      </c>
      <c r="AL238" s="334">
        <f t="shared" ca="1" si="519"/>
        <v>0</v>
      </c>
      <c r="AM238" s="334">
        <f t="shared" ca="1" si="519"/>
        <v>0</v>
      </c>
      <c r="AN238" s="334">
        <f t="shared" ca="1" si="519"/>
        <v>0</v>
      </c>
      <c r="AO238" s="334">
        <f t="shared" ca="1" si="519"/>
        <v>0</v>
      </c>
      <c r="AP238" s="334">
        <f t="shared" ca="1" si="519"/>
        <v>0</v>
      </c>
      <c r="AQ238" s="334">
        <f t="shared" ca="1" si="519"/>
        <v>0</v>
      </c>
      <c r="AR238" s="334">
        <f t="shared" ca="1" si="519"/>
        <v>0</v>
      </c>
      <c r="AS238" s="334">
        <f t="shared" ca="1" si="519"/>
        <v>0</v>
      </c>
      <c r="AT238" s="334">
        <f t="shared" ca="1" si="519"/>
        <v>0</v>
      </c>
      <c r="AU238" s="334">
        <f t="shared" ca="1" si="519"/>
        <v>0</v>
      </c>
      <c r="AV238" s="334">
        <f t="shared" ca="1" si="519"/>
        <v>0</v>
      </c>
      <c r="AW238" s="334">
        <f t="shared" ca="1" si="519"/>
        <v>0</v>
      </c>
      <c r="AX238" s="334">
        <f t="shared" ca="1" si="519"/>
        <v>0</v>
      </c>
      <c r="AY238" s="334">
        <f t="shared" ca="1" si="519"/>
        <v>0</v>
      </c>
      <c r="AZ238" s="334">
        <f t="shared" ca="1" si="519"/>
        <v>0</v>
      </c>
      <c r="BA238" s="334">
        <f t="shared" ca="1" si="519"/>
        <v>0</v>
      </c>
      <c r="BB238" s="334">
        <f t="shared" ca="1" si="519"/>
        <v>0</v>
      </c>
      <c r="BC238" s="334">
        <f t="shared" ca="1" si="519"/>
        <v>0</v>
      </c>
      <c r="BD238" s="334">
        <f t="shared" ca="1" si="519"/>
        <v>0</v>
      </c>
      <c r="BE238" s="334">
        <f t="shared" ca="1" si="519"/>
        <v>0</v>
      </c>
      <c r="BF238" s="334">
        <f t="shared" ca="1" si="519"/>
        <v>0</v>
      </c>
      <c r="BG238" s="334">
        <f t="shared" ca="1" si="519"/>
        <v>0</v>
      </c>
      <c r="BH238" s="334">
        <f t="shared" ca="1" si="519"/>
        <v>0</v>
      </c>
      <c r="BI238" s="334">
        <f t="shared" ca="1" si="519"/>
        <v>0</v>
      </c>
      <c r="BJ238" s="334">
        <f t="shared" ca="1" si="519"/>
        <v>0</v>
      </c>
      <c r="BK238" s="334">
        <f t="shared" ca="1" si="519"/>
        <v>0</v>
      </c>
      <c r="BL238" s="334">
        <f t="shared" ca="1" si="519"/>
        <v>0</v>
      </c>
      <c r="BM238" s="334">
        <f t="shared" ca="1" si="519"/>
        <v>0</v>
      </c>
      <c r="BN238" s="334">
        <f t="shared" ca="1" si="519"/>
        <v>140.81644709999998</v>
      </c>
      <c r="BO238" s="334">
        <f t="shared" ca="1" si="519"/>
        <v>126.73480238999998</v>
      </c>
      <c r="BP238" s="334">
        <f t="shared" ref="BP238:CO238" ca="1" si="520">IF(BP$1&lt;SUM(rotationlength_exhard,replantlag_exhard),0,OFFSET($D236,0,BP$1-SUM(rotationlength_exhard,replantlag_exhard)))</f>
        <v>112.65315767999999</v>
      </c>
      <c r="BQ238" s="334">
        <f t="shared" ca="1" si="520"/>
        <v>98.571512969999972</v>
      </c>
      <c r="BR238" s="334">
        <f t="shared" ca="1" si="520"/>
        <v>84.48986825999998</v>
      </c>
      <c r="BS238" s="334">
        <f t="shared" ca="1" si="520"/>
        <v>70.408223549999988</v>
      </c>
      <c r="BT238" s="334">
        <f t="shared" ca="1" si="520"/>
        <v>56.326578839999996</v>
      </c>
      <c r="BU238" s="334">
        <f t="shared" ca="1" si="520"/>
        <v>42.244934129999997</v>
      </c>
      <c r="BV238" s="334">
        <f t="shared" ca="1" si="520"/>
        <v>28.163289419999987</v>
      </c>
      <c r="BW238" s="334">
        <f t="shared" ca="1" si="520"/>
        <v>14.081644709999994</v>
      </c>
      <c r="BX238" s="334">
        <f t="shared" ca="1" si="520"/>
        <v>0</v>
      </c>
      <c r="BY238" s="334">
        <f t="shared" ca="1" si="520"/>
        <v>0</v>
      </c>
      <c r="BZ238" s="334">
        <f t="shared" ca="1" si="520"/>
        <v>0</v>
      </c>
      <c r="CA238" s="334">
        <f t="shared" ca="1" si="520"/>
        <v>0</v>
      </c>
      <c r="CB238" s="334">
        <f t="shared" ca="1" si="520"/>
        <v>0</v>
      </c>
      <c r="CC238" s="334">
        <f t="shared" ca="1" si="520"/>
        <v>0</v>
      </c>
      <c r="CD238" s="334">
        <f t="shared" ca="1" si="520"/>
        <v>0</v>
      </c>
      <c r="CE238" s="334">
        <f t="shared" ca="1" si="520"/>
        <v>0</v>
      </c>
      <c r="CF238" s="334">
        <f t="shared" ca="1" si="520"/>
        <v>0</v>
      </c>
      <c r="CG238" s="334">
        <f t="shared" ca="1" si="520"/>
        <v>0</v>
      </c>
      <c r="CH238" s="334">
        <f t="shared" ca="1" si="520"/>
        <v>0</v>
      </c>
      <c r="CI238" s="334">
        <f t="shared" ca="1" si="520"/>
        <v>0</v>
      </c>
      <c r="CJ238" s="334">
        <f t="shared" ca="1" si="520"/>
        <v>0</v>
      </c>
      <c r="CK238" s="334">
        <f t="shared" ca="1" si="520"/>
        <v>0</v>
      </c>
      <c r="CL238" s="334">
        <f t="shared" ca="1" si="520"/>
        <v>0</v>
      </c>
      <c r="CM238" s="334">
        <f t="shared" ca="1" si="520"/>
        <v>0</v>
      </c>
      <c r="CN238" s="334">
        <f t="shared" ca="1" si="520"/>
        <v>0</v>
      </c>
      <c r="CO238" s="334">
        <f t="shared" ca="1" si="520"/>
        <v>0</v>
      </c>
      <c r="CP238" s="22"/>
      <c r="CQ238" s="22"/>
      <c r="CR238" s="22"/>
      <c r="CS238" s="22"/>
      <c r="CT238" s="22"/>
      <c r="CU238" s="22"/>
      <c r="CV238" s="22"/>
      <c r="CW238" s="22"/>
      <c r="CX238" s="22"/>
      <c r="CY238" s="22"/>
    </row>
    <row r="239" spans="1:103" hidden="1" outlineLevel="1">
      <c r="B239" t="s">
        <v>203</v>
      </c>
      <c r="D239" s="334">
        <f t="shared" ref="D239:AI239" ca="1" si="521">IF(D$1&lt;SUM(rotationlength_exhard,replantlag_exhard),0,OFFSET($D237,0,D$1-SUM(rotationlength_exhard,replantlag_exhard)))</f>
        <v>0</v>
      </c>
      <c r="E239" s="334">
        <f t="shared" ca="1" si="521"/>
        <v>0</v>
      </c>
      <c r="F239" s="334">
        <f t="shared" ca="1" si="521"/>
        <v>0</v>
      </c>
      <c r="G239" s="334">
        <f t="shared" ca="1" si="521"/>
        <v>0</v>
      </c>
      <c r="H239" s="334">
        <f t="shared" ca="1" si="521"/>
        <v>0</v>
      </c>
      <c r="I239" s="334">
        <f t="shared" ca="1" si="521"/>
        <v>0</v>
      </c>
      <c r="J239" s="334">
        <f t="shared" ca="1" si="521"/>
        <v>0</v>
      </c>
      <c r="K239" s="334">
        <f t="shared" ca="1" si="521"/>
        <v>0</v>
      </c>
      <c r="L239" s="334">
        <f t="shared" ca="1" si="521"/>
        <v>0</v>
      </c>
      <c r="M239" s="334">
        <f t="shared" ca="1" si="521"/>
        <v>0</v>
      </c>
      <c r="N239" s="334">
        <f t="shared" ca="1" si="521"/>
        <v>0</v>
      </c>
      <c r="O239" s="334">
        <f t="shared" ca="1" si="521"/>
        <v>0</v>
      </c>
      <c r="P239" s="334">
        <f t="shared" ca="1" si="521"/>
        <v>0</v>
      </c>
      <c r="Q239" s="334">
        <f t="shared" ca="1" si="521"/>
        <v>0</v>
      </c>
      <c r="R239" s="334">
        <f t="shared" ca="1" si="521"/>
        <v>0</v>
      </c>
      <c r="S239" s="334">
        <f t="shared" ca="1" si="521"/>
        <v>0</v>
      </c>
      <c r="T239" s="334">
        <f t="shared" ca="1" si="521"/>
        <v>0</v>
      </c>
      <c r="U239" s="334">
        <f t="shared" ca="1" si="521"/>
        <v>0</v>
      </c>
      <c r="V239" s="334">
        <f t="shared" ca="1" si="521"/>
        <v>0</v>
      </c>
      <c r="W239" s="334">
        <f t="shared" ca="1" si="521"/>
        <v>0</v>
      </c>
      <c r="X239" s="334">
        <f t="shared" ca="1" si="521"/>
        <v>0</v>
      </c>
      <c r="Y239" s="334">
        <f t="shared" ca="1" si="521"/>
        <v>0</v>
      </c>
      <c r="Z239" s="334">
        <f t="shared" ca="1" si="521"/>
        <v>0</v>
      </c>
      <c r="AA239" s="334">
        <f t="shared" ca="1" si="521"/>
        <v>0</v>
      </c>
      <c r="AB239" s="334">
        <f t="shared" ca="1" si="521"/>
        <v>0</v>
      </c>
      <c r="AC239" s="334">
        <f t="shared" ca="1" si="521"/>
        <v>0</v>
      </c>
      <c r="AD239" s="334">
        <f t="shared" ca="1" si="521"/>
        <v>0</v>
      </c>
      <c r="AE239" s="334">
        <f t="shared" ca="1" si="521"/>
        <v>0</v>
      </c>
      <c r="AF239" s="334">
        <f t="shared" ca="1" si="521"/>
        <v>0</v>
      </c>
      <c r="AG239" s="334">
        <f t="shared" ca="1" si="521"/>
        <v>0</v>
      </c>
      <c r="AH239" s="334">
        <f t="shared" ca="1" si="521"/>
        <v>0</v>
      </c>
      <c r="AI239" s="334">
        <f t="shared" ca="1" si="521"/>
        <v>0</v>
      </c>
      <c r="AJ239" s="334">
        <f t="shared" ref="AJ239:BO239" ca="1" si="522">IF(AJ$1&lt;SUM(rotationlength_exhard,replantlag_exhard),0,OFFSET($D237,0,AJ$1-SUM(rotationlength_exhard,replantlag_exhard)))</f>
        <v>0</v>
      </c>
      <c r="AK239" s="334">
        <f t="shared" ca="1" si="522"/>
        <v>0</v>
      </c>
      <c r="AL239" s="334">
        <f t="shared" ca="1" si="522"/>
        <v>0</v>
      </c>
      <c r="AM239" s="334">
        <f t="shared" ca="1" si="522"/>
        <v>0</v>
      </c>
      <c r="AN239" s="334">
        <f t="shared" ca="1" si="522"/>
        <v>0</v>
      </c>
      <c r="AO239" s="334">
        <f t="shared" ca="1" si="522"/>
        <v>0</v>
      </c>
      <c r="AP239" s="334">
        <f t="shared" ca="1" si="522"/>
        <v>0</v>
      </c>
      <c r="AQ239" s="334">
        <f t="shared" ca="1" si="522"/>
        <v>0</v>
      </c>
      <c r="AR239" s="334">
        <f t="shared" ca="1" si="522"/>
        <v>0</v>
      </c>
      <c r="AS239" s="334">
        <f t="shared" ca="1" si="522"/>
        <v>0</v>
      </c>
      <c r="AT239" s="334">
        <f t="shared" ca="1" si="522"/>
        <v>0</v>
      </c>
      <c r="AU239" s="334">
        <f t="shared" ca="1" si="522"/>
        <v>0</v>
      </c>
      <c r="AV239" s="334">
        <f t="shared" ca="1" si="522"/>
        <v>0</v>
      </c>
      <c r="AW239" s="334">
        <f t="shared" ca="1" si="522"/>
        <v>0</v>
      </c>
      <c r="AX239" s="334">
        <f t="shared" ca="1" si="522"/>
        <v>0</v>
      </c>
      <c r="AY239" s="334">
        <f t="shared" ca="1" si="522"/>
        <v>0</v>
      </c>
      <c r="AZ239" s="334">
        <f t="shared" ca="1" si="522"/>
        <v>0</v>
      </c>
      <c r="BA239" s="334">
        <f t="shared" ca="1" si="522"/>
        <v>0</v>
      </c>
      <c r="BB239" s="334">
        <f t="shared" ca="1" si="522"/>
        <v>0</v>
      </c>
      <c r="BC239" s="334">
        <f t="shared" ca="1" si="522"/>
        <v>0</v>
      </c>
      <c r="BD239" s="334">
        <f t="shared" ca="1" si="522"/>
        <v>0</v>
      </c>
      <c r="BE239" s="334">
        <f t="shared" ca="1" si="522"/>
        <v>0</v>
      </c>
      <c r="BF239" s="334">
        <f t="shared" ca="1" si="522"/>
        <v>0</v>
      </c>
      <c r="BG239" s="334">
        <f t="shared" ca="1" si="522"/>
        <v>0</v>
      </c>
      <c r="BH239" s="334">
        <f t="shared" ca="1" si="522"/>
        <v>0</v>
      </c>
      <c r="BI239" s="334">
        <f t="shared" ca="1" si="522"/>
        <v>0</v>
      </c>
      <c r="BJ239" s="334">
        <f t="shared" ca="1" si="522"/>
        <v>0</v>
      </c>
      <c r="BK239" s="334">
        <f t="shared" ca="1" si="522"/>
        <v>0</v>
      </c>
      <c r="BL239" s="334">
        <f t="shared" ca="1" si="522"/>
        <v>0</v>
      </c>
      <c r="BM239" s="334">
        <f t="shared" ca="1" si="522"/>
        <v>0</v>
      </c>
      <c r="BN239" s="334">
        <f t="shared" ca="1" si="522"/>
        <v>0</v>
      </c>
      <c r="BO239" s="334">
        <f t="shared" ca="1" si="522"/>
        <v>0.26542700000000002</v>
      </c>
      <c r="BP239" s="334">
        <f t="shared" ref="BP239:CO239" ca="1" si="523">IF(BP$1&lt;SUM(rotationlength_exhard,replantlag_exhard),0,OFFSET($D237,0,BP$1-SUM(rotationlength_exhard,replantlag_exhard)))</f>
        <v>1.1919059999999999</v>
      </c>
      <c r="BQ239" s="334">
        <f t="shared" ca="1" si="523"/>
        <v>2.9426450000000002</v>
      </c>
      <c r="BR239" s="334">
        <f t="shared" ca="1" si="523"/>
        <v>5.540387</v>
      </c>
      <c r="BS239" s="334">
        <f t="shared" ca="1" si="523"/>
        <v>9.0538779999999992</v>
      </c>
      <c r="BT239" s="334">
        <f t="shared" ca="1" si="523"/>
        <v>13.204129</v>
      </c>
      <c r="BU239" s="334">
        <f t="shared" ca="1" si="523"/>
        <v>20.217307999999999</v>
      </c>
      <c r="BV239" s="334">
        <f t="shared" ca="1" si="523"/>
        <v>31.705532999999999</v>
      </c>
      <c r="BW239" s="334">
        <f t="shared" ca="1" si="523"/>
        <v>48.938712000000002</v>
      </c>
      <c r="BX239" s="334">
        <f t="shared" ca="1" si="523"/>
        <v>69.034058999999999</v>
      </c>
      <c r="BY239" s="334">
        <f t="shared" ca="1" si="523"/>
        <v>91.368173999999996</v>
      </c>
      <c r="BZ239" s="334">
        <f t="shared" ca="1" si="523"/>
        <v>115.401619</v>
      </c>
      <c r="CA239" s="334">
        <f t="shared" ca="1" si="523"/>
        <v>141.79967300000001</v>
      </c>
      <c r="CB239" s="334">
        <f t="shared" ca="1" si="523"/>
        <v>170.201539</v>
      </c>
      <c r="CC239" s="334">
        <f t="shared" ca="1" si="523"/>
        <v>199.857922</v>
      </c>
      <c r="CD239" s="334">
        <f t="shared" ca="1" si="523"/>
        <v>230.198375</v>
      </c>
      <c r="CE239" s="334">
        <f t="shared" ca="1" si="523"/>
        <v>261.370316</v>
      </c>
      <c r="CF239" s="334">
        <f t="shared" ca="1" si="523"/>
        <v>293.52997399999998</v>
      </c>
      <c r="CG239" s="334">
        <f t="shared" ca="1" si="523"/>
        <v>328.31251500000002</v>
      </c>
      <c r="CH239" s="334">
        <f t="shared" ca="1" si="523"/>
        <v>363.95795199999998</v>
      </c>
      <c r="CI239" s="334">
        <f t="shared" ca="1" si="523"/>
        <v>0</v>
      </c>
      <c r="CJ239" s="334">
        <f t="shared" ca="1" si="523"/>
        <v>0</v>
      </c>
      <c r="CK239" s="334">
        <f t="shared" ca="1" si="523"/>
        <v>0</v>
      </c>
      <c r="CL239" s="334">
        <f t="shared" ca="1" si="523"/>
        <v>0</v>
      </c>
      <c r="CM239" s="334">
        <f t="shared" ca="1" si="523"/>
        <v>0</v>
      </c>
      <c r="CN239" s="334">
        <f t="shared" ca="1" si="523"/>
        <v>0</v>
      </c>
      <c r="CO239" s="334">
        <f t="shared" ca="1" si="523"/>
        <v>0</v>
      </c>
      <c r="CP239" s="22"/>
      <c r="CQ239" s="22"/>
      <c r="CR239" s="22"/>
      <c r="CS239" s="22"/>
      <c r="CT239" s="22"/>
      <c r="CU239" s="22"/>
      <c r="CV239" s="22"/>
      <c r="CW239" s="22"/>
      <c r="CX239" s="22"/>
      <c r="CY239" s="22"/>
    </row>
    <row r="240" spans="1:103" hidden="1" outlineLevel="1">
      <c r="B240" t="s">
        <v>204</v>
      </c>
      <c r="D240" s="334">
        <f t="shared" ref="D240:AI240" ca="1" si="524">IF(D$1&lt;SUM(rotationlength_exhard,replantlag_exhard),0,OFFSET($D238,0,D$1-SUM(rotationlength_exhard,replantlag_exhard)))</f>
        <v>0</v>
      </c>
      <c r="E240" s="334">
        <f t="shared" ca="1" si="524"/>
        <v>0</v>
      </c>
      <c r="F240" s="334">
        <f t="shared" ca="1" si="524"/>
        <v>0</v>
      </c>
      <c r="G240" s="334">
        <f t="shared" ca="1" si="524"/>
        <v>0</v>
      </c>
      <c r="H240" s="334">
        <f t="shared" ca="1" si="524"/>
        <v>0</v>
      </c>
      <c r="I240" s="334">
        <f t="shared" ca="1" si="524"/>
        <v>0</v>
      </c>
      <c r="J240" s="334">
        <f t="shared" ca="1" si="524"/>
        <v>0</v>
      </c>
      <c r="K240" s="334">
        <f t="shared" ca="1" si="524"/>
        <v>0</v>
      </c>
      <c r="L240" s="334">
        <f t="shared" ca="1" si="524"/>
        <v>0</v>
      </c>
      <c r="M240" s="334">
        <f t="shared" ca="1" si="524"/>
        <v>0</v>
      </c>
      <c r="N240" s="334">
        <f t="shared" ca="1" si="524"/>
        <v>0</v>
      </c>
      <c r="O240" s="334">
        <f t="shared" ca="1" si="524"/>
        <v>0</v>
      </c>
      <c r="P240" s="334">
        <f t="shared" ca="1" si="524"/>
        <v>0</v>
      </c>
      <c r="Q240" s="334">
        <f t="shared" ca="1" si="524"/>
        <v>0</v>
      </c>
      <c r="R240" s="334">
        <f t="shared" ca="1" si="524"/>
        <v>0</v>
      </c>
      <c r="S240" s="334">
        <f t="shared" ca="1" si="524"/>
        <v>0</v>
      </c>
      <c r="T240" s="334">
        <f t="shared" ca="1" si="524"/>
        <v>0</v>
      </c>
      <c r="U240" s="334">
        <f t="shared" ca="1" si="524"/>
        <v>0</v>
      </c>
      <c r="V240" s="334">
        <f t="shared" ca="1" si="524"/>
        <v>0</v>
      </c>
      <c r="W240" s="334">
        <f t="shared" ca="1" si="524"/>
        <v>0</v>
      </c>
      <c r="X240" s="334">
        <f t="shared" ca="1" si="524"/>
        <v>0</v>
      </c>
      <c r="Y240" s="334">
        <f t="shared" ca="1" si="524"/>
        <v>0</v>
      </c>
      <c r="Z240" s="334">
        <f t="shared" ca="1" si="524"/>
        <v>0</v>
      </c>
      <c r="AA240" s="334">
        <f t="shared" ca="1" si="524"/>
        <v>0</v>
      </c>
      <c r="AB240" s="334">
        <f t="shared" ca="1" si="524"/>
        <v>0</v>
      </c>
      <c r="AC240" s="334">
        <f t="shared" ca="1" si="524"/>
        <v>0</v>
      </c>
      <c r="AD240" s="334">
        <f t="shared" ca="1" si="524"/>
        <v>0</v>
      </c>
      <c r="AE240" s="334">
        <f t="shared" ca="1" si="524"/>
        <v>0</v>
      </c>
      <c r="AF240" s="334">
        <f t="shared" ca="1" si="524"/>
        <v>0</v>
      </c>
      <c r="AG240" s="334">
        <f t="shared" ca="1" si="524"/>
        <v>0</v>
      </c>
      <c r="AH240" s="334">
        <f t="shared" ca="1" si="524"/>
        <v>0</v>
      </c>
      <c r="AI240" s="334">
        <f t="shared" ca="1" si="524"/>
        <v>0</v>
      </c>
      <c r="AJ240" s="334">
        <f t="shared" ref="AJ240:BO240" ca="1" si="525">IF(AJ$1&lt;SUM(rotationlength_exhard,replantlag_exhard),0,OFFSET($D238,0,AJ$1-SUM(rotationlength_exhard,replantlag_exhard)))</f>
        <v>0</v>
      </c>
      <c r="AK240" s="334">
        <f t="shared" ca="1" si="525"/>
        <v>0</v>
      </c>
      <c r="AL240" s="334">
        <f t="shared" ca="1" si="525"/>
        <v>0</v>
      </c>
      <c r="AM240" s="334">
        <f t="shared" ca="1" si="525"/>
        <v>0</v>
      </c>
      <c r="AN240" s="334">
        <f t="shared" ca="1" si="525"/>
        <v>0</v>
      </c>
      <c r="AO240" s="334">
        <f t="shared" ca="1" si="525"/>
        <v>0</v>
      </c>
      <c r="AP240" s="334">
        <f t="shared" ca="1" si="525"/>
        <v>0</v>
      </c>
      <c r="AQ240" s="334">
        <f t="shared" ca="1" si="525"/>
        <v>0</v>
      </c>
      <c r="AR240" s="334">
        <f t="shared" ca="1" si="525"/>
        <v>0</v>
      </c>
      <c r="AS240" s="334">
        <f t="shared" ca="1" si="525"/>
        <v>0</v>
      </c>
      <c r="AT240" s="334">
        <f t="shared" ca="1" si="525"/>
        <v>0</v>
      </c>
      <c r="AU240" s="334">
        <f t="shared" ca="1" si="525"/>
        <v>0</v>
      </c>
      <c r="AV240" s="334">
        <f t="shared" ca="1" si="525"/>
        <v>0</v>
      </c>
      <c r="AW240" s="334">
        <f t="shared" ca="1" si="525"/>
        <v>0</v>
      </c>
      <c r="AX240" s="334">
        <f t="shared" ca="1" si="525"/>
        <v>0</v>
      </c>
      <c r="AY240" s="334">
        <f t="shared" ca="1" si="525"/>
        <v>0</v>
      </c>
      <c r="AZ240" s="334">
        <f t="shared" ca="1" si="525"/>
        <v>0</v>
      </c>
      <c r="BA240" s="334">
        <f t="shared" ca="1" si="525"/>
        <v>0</v>
      </c>
      <c r="BB240" s="334">
        <f t="shared" ca="1" si="525"/>
        <v>0</v>
      </c>
      <c r="BC240" s="334">
        <f t="shared" ca="1" si="525"/>
        <v>0</v>
      </c>
      <c r="BD240" s="334">
        <f t="shared" ca="1" si="525"/>
        <v>0</v>
      </c>
      <c r="BE240" s="334">
        <f t="shared" ca="1" si="525"/>
        <v>0</v>
      </c>
      <c r="BF240" s="334">
        <f t="shared" ca="1" si="525"/>
        <v>0</v>
      </c>
      <c r="BG240" s="334">
        <f t="shared" ca="1" si="525"/>
        <v>0</v>
      </c>
      <c r="BH240" s="334">
        <f t="shared" ca="1" si="525"/>
        <v>0</v>
      </c>
      <c r="BI240" s="334">
        <f t="shared" ca="1" si="525"/>
        <v>0</v>
      </c>
      <c r="BJ240" s="334">
        <f t="shared" ca="1" si="525"/>
        <v>0</v>
      </c>
      <c r="BK240" s="334">
        <f t="shared" ca="1" si="525"/>
        <v>0</v>
      </c>
      <c r="BL240" s="334">
        <f t="shared" ca="1" si="525"/>
        <v>0</v>
      </c>
      <c r="BM240" s="334">
        <f t="shared" ca="1" si="525"/>
        <v>0</v>
      </c>
      <c r="BN240" s="334">
        <f t="shared" ca="1" si="525"/>
        <v>0</v>
      </c>
      <c r="BO240" s="334">
        <f t="shared" ca="1" si="525"/>
        <v>0</v>
      </c>
      <c r="BP240" s="334">
        <f t="shared" ref="BP240:CO240" ca="1" si="526">IF(BP$1&lt;SUM(rotationlength_exhard,replantlag_exhard),0,OFFSET($D238,0,BP$1-SUM(rotationlength_exhard,replantlag_exhard)))</f>
        <v>0</v>
      </c>
      <c r="BQ240" s="334">
        <f t="shared" ca="1" si="526"/>
        <v>0</v>
      </c>
      <c r="BR240" s="334">
        <f t="shared" ca="1" si="526"/>
        <v>0</v>
      </c>
      <c r="BS240" s="334">
        <f t="shared" ca="1" si="526"/>
        <v>0</v>
      </c>
      <c r="BT240" s="334">
        <f t="shared" ca="1" si="526"/>
        <v>0</v>
      </c>
      <c r="BU240" s="334">
        <f t="shared" ca="1" si="526"/>
        <v>0</v>
      </c>
      <c r="BV240" s="334">
        <f t="shared" ca="1" si="526"/>
        <v>0</v>
      </c>
      <c r="BW240" s="334">
        <f t="shared" ca="1" si="526"/>
        <v>0</v>
      </c>
      <c r="BX240" s="334">
        <f t="shared" ca="1" si="526"/>
        <v>0</v>
      </c>
      <c r="BY240" s="334">
        <f t="shared" ca="1" si="526"/>
        <v>0</v>
      </c>
      <c r="BZ240" s="334">
        <f t="shared" ca="1" si="526"/>
        <v>0</v>
      </c>
      <c r="CA240" s="334">
        <f t="shared" ca="1" si="526"/>
        <v>0</v>
      </c>
      <c r="CB240" s="334">
        <f t="shared" ca="1" si="526"/>
        <v>0</v>
      </c>
      <c r="CC240" s="334">
        <f t="shared" ca="1" si="526"/>
        <v>0</v>
      </c>
      <c r="CD240" s="334">
        <f t="shared" ca="1" si="526"/>
        <v>0</v>
      </c>
      <c r="CE240" s="334">
        <f t="shared" ca="1" si="526"/>
        <v>0</v>
      </c>
      <c r="CF240" s="334">
        <f t="shared" ca="1" si="526"/>
        <v>0</v>
      </c>
      <c r="CG240" s="334">
        <f t="shared" ca="1" si="526"/>
        <v>0</v>
      </c>
      <c r="CH240" s="334">
        <f t="shared" ca="1" si="526"/>
        <v>0</v>
      </c>
      <c r="CI240" s="334">
        <f t="shared" ca="1" si="526"/>
        <v>140.81644709999998</v>
      </c>
      <c r="CJ240" s="334">
        <f t="shared" ca="1" si="526"/>
        <v>126.73480238999998</v>
      </c>
      <c r="CK240" s="334">
        <f t="shared" ca="1" si="526"/>
        <v>112.65315767999999</v>
      </c>
      <c r="CL240" s="334">
        <f t="shared" ca="1" si="526"/>
        <v>98.571512969999972</v>
      </c>
      <c r="CM240" s="334">
        <f t="shared" ca="1" si="526"/>
        <v>84.48986825999998</v>
      </c>
      <c r="CN240" s="334">
        <f t="shared" ca="1" si="526"/>
        <v>70.408223549999988</v>
      </c>
      <c r="CO240" s="334">
        <f t="shared" ca="1" si="526"/>
        <v>56.326578839999996</v>
      </c>
      <c r="CP240" s="22"/>
      <c r="CQ240" s="22"/>
      <c r="CR240" s="22"/>
      <c r="CS240" s="22"/>
      <c r="CT240" s="22"/>
      <c r="CU240" s="22"/>
      <c r="CV240" s="22"/>
      <c r="CW240" s="22"/>
      <c r="CX240" s="22"/>
      <c r="CY240" s="22"/>
    </row>
    <row r="241" spans="1:93" hidden="1" outlineLevel="1">
      <c r="A241" s="70" t="s">
        <v>178</v>
      </c>
      <c r="D241" s="309"/>
      <c r="E241" s="309"/>
      <c r="F241" s="309"/>
      <c r="G241" s="309"/>
      <c r="H241" s="309"/>
      <c r="I241" s="309"/>
      <c r="J241" s="309"/>
      <c r="K241" s="309"/>
      <c r="L241" s="309"/>
      <c r="M241" s="309"/>
      <c r="N241" s="309"/>
      <c r="O241" s="309"/>
      <c r="P241" s="309"/>
      <c r="Q241" s="309"/>
      <c r="R241" s="309"/>
      <c r="S241" s="309"/>
      <c r="T241" s="309"/>
      <c r="U241" s="309"/>
      <c r="V241" s="309"/>
      <c r="W241" s="309"/>
      <c r="X241" s="309"/>
      <c r="Y241" s="309"/>
      <c r="Z241" s="309"/>
      <c r="AA241" s="309"/>
      <c r="AB241" s="309"/>
      <c r="AC241" s="309"/>
      <c r="AD241" s="309"/>
      <c r="AE241" s="309"/>
      <c r="AF241" s="309"/>
      <c r="AG241" s="309"/>
      <c r="AH241" s="309"/>
      <c r="AI241" s="309"/>
      <c r="AJ241" s="309"/>
      <c r="AK241" s="309"/>
      <c r="AL241" s="309"/>
      <c r="AM241" s="309"/>
      <c r="AN241" s="309"/>
      <c r="AO241" s="309"/>
      <c r="AP241" s="309"/>
      <c r="AQ241" s="309"/>
      <c r="AR241" s="309"/>
      <c r="AS241" s="309"/>
      <c r="AT241" s="309"/>
      <c r="AU241" s="309"/>
      <c r="AV241" s="309"/>
      <c r="AW241" s="309"/>
      <c r="AX241" s="309"/>
      <c r="AY241" s="309"/>
      <c r="AZ241" s="309"/>
      <c r="BA241" s="309"/>
      <c r="BB241" s="309"/>
      <c r="BC241" s="309"/>
      <c r="BD241" s="309"/>
      <c r="BE241" s="309"/>
      <c r="BF241" s="309"/>
      <c r="BG241" s="309"/>
      <c r="BH241" s="309"/>
      <c r="BI241" s="309"/>
      <c r="BJ241" s="309"/>
      <c r="BK241" s="309"/>
      <c r="BL241" s="309"/>
      <c r="BM241" s="309"/>
      <c r="BN241" s="309"/>
      <c r="BO241" s="309"/>
      <c r="BP241" s="309"/>
      <c r="BQ241" s="309"/>
      <c r="BR241" s="309"/>
      <c r="BS241" s="309"/>
      <c r="BT241" s="309"/>
      <c r="BU241" s="309"/>
      <c r="BV241" s="309"/>
      <c r="BW241" s="309"/>
      <c r="BX241" s="309"/>
      <c r="BY241" s="309"/>
      <c r="BZ241" s="309"/>
      <c r="CA241" s="309"/>
      <c r="CB241" s="309"/>
      <c r="CC241" s="309"/>
      <c r="CD241" s="309"/>
      <c r="CE241" s="309"/>
      <c r="CF241" s="309"/>
      <c r="CG241" s="309"/>
      <c r="CH241" s="309"/>
      <c r="CI241" s="309"/>
      <c r="CJ241" s="309"/>
      <c r="CK241" s="309"/>
      <c r="CL241" s="309"/>
      <c r="CM241" s="309"/>
      <c r="CN241" s="309"/>
      <c r="CO241" s="309"/>
    </row>
    <row r="242" spans="1:93" hidden="1" outlineLevel="1">
      <c r="B242" t="s">
        <v>179</v>
      </c>
      <c r="D242" s="309">
        <f ca="1">SUM(D233,D235,D237,D239)</f>
        <v>0.26542700000000002</v>
      </c>
      <c r="E242" s="309">
        <f t="shared" ref="E242:BP242" ca="1" si="527">SUM(E233,E235,E237,E239)</f>
        <v>1.1919059999999999</v>
      </c>
      <c r="F242" s="309">
        <f t="shared" ca="1" si="527"/>
        <v>2.9426450000000002</v>
      </c>
      <c r="G242" s="309">
        <f t="shared" ca="1" si="527"/>
        <v>5.540387</v>
      </c>
      <c r="H242" s="309">
        <f t="shared" ca="1" si="527"/>
        <v>9.0538779999999992</v>
      </c>
      <c r="I242" s="309">
        <f t="shared" ca="1" si="527"/>
        <v>13.204129</v>
      </c>
      <c r="J242" s="309">
        <f t="shared" ca="1" si="527"/>
        <v>20.217307999999999</v>
      </c>
      <c r="K242" s="309">
        <f t="shared" ca="1" si="527"/>
        <v>31.705532999999999</v>
      </c>
      <c r="L242" s="309">
        <f t="shared" ca="1" si="527"/>
        <v>48.938712000000002</v>
      </c>
      <c r="M242" s="309">
        <f t="shared" ca="1" si="527"/>
        <v>69.034058999999999</v>
      </c>
      <c r="N242" s="309">
        <f t="shared" ca="1" si="527"/>
        <v>91.368173999999996</v>
      </c>
      <c r="O242" s="309">
        <f t="shared" ca="1" si="527"/>
        <v>115.401619</v>
      </c>
      <c r="P242" s="309">
        <f t="shared" ca="1" si="527"/>
        <v>141.79967300000001</v>
      </c>
      <c r="Q242" s="309">
        <f t="shared" ca="1" si="527"/>
        <v>170.201539</v>
      </c>
      <c r="R242" s="309">
        <f t="shared" ca="1" si="527"/>
        <v>199.857922</v>
      </c>
      <c r="S242" s="309">
        <f t="shared" ca="1" si="527"/>
        <v>230.198375</v>
      </c>
      <c r="T242" s="309">
        <f t="shared" ca="1" si="527"/>
        <v>261.370316</v>
      </c>
      <c r="U242" s="309">
        <f t="shared" ca="1" si="527"/>
        <v>293.52997399999998</v>
      </c>
      <c r="V242" s="309">
        <f t="shared" ca="1" si="527"/>
        <v>328.31251500000002</v>
      </c>
      <c r="W242" s="309">
        <f t="shared" ca="1" si="527"/>
        <v>363.95795199999998</v>
      </c>
      <c r="X242" s="309">
        <f t="shared" ca="1" si="527"/>
        <v>0</v>
      </c>
      <c r="Y242" s="309">
        <f t="shared" ca="1" si="527"/>
        <v>0.26542700000000002</v>
      </c>
      <c r="Z242" s="309">
        <f t="shared" ca="1" si="527"/>
        <v>1.1919059999999999</v>
      </c>
      <c r="AA242" s="309">
        <f t="shared" ca="1" si="527"/>
        <v>2.9426450000000002</v>
      </c>
      <c r="AB242" s="309">
        <f t="shared" ca="1" si="527"/>
        <v>5.540387</v>
      </c>
      <c r="AC242" s="309">
        <f t="shared" ca="1" si="527"/>
        <v>9.0538779999999992</v>
      </c>
      <c r="AD242" s="309">
        <f t="shared" ca="1" si="527"/>
        <v>13.204129</v>
      </c>
      <c r="AE242" s="309">
        <f t="shared" ca="1" si="527"/>
        <v>20.217307999999999</v>
      </c>
      <c r="AF242" s="309">
        <f t="shared" ca="1" si="527"/>
        <v>31.705532999999999</v>
      </c>
      <c r="AG242" s="309">
        <f t="shared" ca="1" si="527"/>
        <v>48.938712000000002</v>
      </c>
      <c r="AH242" s="309">
        <f t="shared" ca="1" si="527"/>
        <v>69.034058999999999</v>
      </c>
      <c r="AI242" s="309">
        <f t="shared" ca="1" si="527"/>
        <v>91.368173999999996</v>
      </c>
      <c r="AJ242" s="309">
        <f t="shared" ca="1" si="527"/>
        <v>115.401619</v>
      </c>
      <c r="AK242" s="309">
        <f t="shared" ca="1" si="527"/>
        <v>141.79967300000001</v>
      </c>
      <c r="AL242" s="309">
        <f t="shared" ca="1" si="527"/>
        <v>170.201539</v>
      </c>
      <c r="AM242" s="309">
        <f t="shared" ca="1" si="527"/>
        <v>199.857922</v>
      </c>
      <c r="AN242" s="309">
        <f t="shared" ca="1" si="527"/>
        <v>230.198375</v>
      </c>
      <c r="AO242" s="309">
        <f t="shared" ca="1" si="527"/>
        <v>261.370316</v>
      </c>
      <c r="AP242" s="309">
        <f t="shared" ca="1" si="527"/>
        <v>293.52997399999998</v>
      </c>
      <c r="AQ242" s="309">
        <f t="shared" ca="1" si="527"/>
        <v>328.31251500000002</v>
      </c>
      <c r="AR242" s="309">
        <f t="shared" ca="1" si="527"/>
        <v>363.95795199999998</v>
      </c>
      <c r="AS242" s="309">
        <f t="shared" ca="1" si="527"/>
        <v>0</v>
      </c>
      <c r="AT242" s="309">
        <f t="shared" ca="1" si="527"/>
        <v>0.26542700000000002</v>
      </c>
      <c r="AU242" s="309">
        <f t="shared" ca="1" si="527"/>
        <v>1.1919059999999999</v>
      </c>
      <c r="AV242" s="309">
        <f t="shared" ca="1" si="527"/>
        <v>2.9426450000000002</v>
      </c>
      <c r="AW242" s="309">
        <f t="shared" ca="1" si="527"/>
        <v>5.540387</v>
      </c>
      <c r="AX242" s="309">
        <f t="shared" ca="1" si="527"/>
        <v>9.0538779999999992</v>
      </c>
      <c r="AY242" s="309">
        <f t="shared" ca="1" si="527"/>
        <v>13.204129</v>
      </c>
      <c r="AZ242" s="309">
        <f t="shared" ca="1" si="527"/>
        <v>20.217307999999999</v>
      </c>
      <c r="BA242" s="309">
        <f t="shared" ca="1" si="527"/>
        <v>31.705532999999999</v>
      </c>
      <c r="BB242" s="309">
        <f t="shared" ca="1" si="527"/>
        <v>48.938712000000002</v>
      </c>
      <c r="BC242" s="309">
        <f t="shared" ca="1" si="527"/>
        <v>69.034058999999999</v>
      </c>
      <c r="BD242" s="309">
        <f t="shared" ca="1" si="527"/>
        <v>91.368173999999996</v>
      </c>
      <c r="BE242" s="309">
        <f t="shared" ca="1" si="527"/>
        <v>115.401619</v>
      </c>
      <c r="BF242" s="309">
        <f t="shared" ca="1" si="527"/>
        <v>141.79967300000001</v>
      </c>
      <c r="BG242" s="309">
        <f t="shared" ca="1" si="527"/>
        <v>170.201539</v>
      </c>
      <c r="BH242" s="309">
        <f t="shared" ca="1" si="527"/>
        <v>199.857922</v>
      </c>
      <c r="BI242" s="309">
        <f t="shared" ca="1" si="527"/>
        <v>230.198375</v>
      </c>
      <c r="BJ242" s="309">
        <f t="shared" ca="1" si="527"/>
        <v>261.370316</v>
      </c>
      <c r="BK242" s="309">
        <f t="shared" ca="1" si="527"/>
        <v>293.52997399999998</v>
      </c>
      <c r="BL242" s="309">
        <f t="shared" ca="1" si="527"/>
        <v>328.31251500000002</v>
      </c>
      <c r="BM242" s="309">
        <f t="shared" ca="1" si="527"/>
        <v>363.95795199999998</v>
      </c>
      <c r="BN242" s="309">
        <f t="shared" ca="1" si="527"/>
        <v>0</v>
      </c>
      <c r="BO242" s="309">
        <f t="shared" ca="1" si="527"/>
        <v>0.26542700000000002</v>
      </c>
      <c r="BP242" s="309">
        <f t="shared" ca="1" si="527"/>
        <v>1.1919059999999999</v>
      </c>
      <c r="BQ242" s="309">
        <f t="shared" ref="BQ242:CO242" ca="1" si="528">SUM(BQ233,BQ235,BQ237,BQ239)</f>
        <v>2.9426450000000002</v>
      </c>
      <c r="BR242" s="309">
        <f t="shared" ca="1" si="528"/>
        <v>5.540387</v>
      </c>
      <c r="BS242" s="309">
        <f t="shared" ca="1" si="528"/>
        <v>9.0538779999999992</v>
      </c>
      <c r="BT242" s="309">
        <f t="shared" ca="1" si="528"/>
        <v>13.204129</v>
      </c>
      <c r="BU242" s="309">
        <f t="shared" ca="1" si="528"/>
        <v>20.217307999999999</v>
      </c>
      <c r="BV242" s="309">
        <f t="shared" ca="1" si="528"/>
        <v>31.705532999999999</v>
      </c>
      <c r="BW242" s="309">
        <f t="shared" ca="1" si="528"/>
        <v>48.938712000000002</v>
      </c>
      <c r="BX242" s="309">
        <f t="shared" ca="1" si="528"/>
        <v>69.034058999999999</v>
      </c>
      <c r="BY242" s="309">
        <f t="shared" ca="1" si="528"/>
        <v>91.368173999999996</v>
      </c>
      <c r="BZ242" s="309">
        <f t="shared" ca="1" si="528"/>
        <v>115.401619</v>
      </c>
      <c r="CA242" s="309">
        <f t="shared" ca="1" si="528"/>
        <v>141.79967300000001</v>
      </c>
      <c r="CB242" s="309">
        <f t="shared" ca="1" si="528"/>
        <v>170.201539</v>
      </c>
      <c r="CC242" s="309">
        <f t="shared" ca="1" si="528"/>
        <v>199.857922</v>
      </c>
      <c r="CD242" s="309">
        <f t="shared" ca="1" si="528"/>
        <v>230.198375</v>
      </c>
      <c r="CE242" s="309">
        <f t="shared" ca="1" si="528"/>
        <v>261.370316</v>
      </c>
      <c r="CF242" s="309">
        <f t="shared" ca="1" si="528"/>
        <v>293.52997399999998</v>
      </c>
      <c r="CG242" s="309">
        <f t="shared" ca="1" si="528"/>
        <v>328.31251500000002</v>
      </c>
      <c r="CH242" s="309">
        <f t="shared" ca="1" si="528"/>
        <v>363.95795199999998</v>
      </c>
      <c r="CI242" s="309">
        <f t="shared" ca="1" si="528"/>
        <v>0</v>
      </c>
      <c r="CJ242" s="309">
        <f t="shared" ca="1" si="528"/>
        <v>0</v>
      </c>
      <c r="CK242" s="309">
        <f t="shared" ca="1" si="528"/>
        <v>0</v>
      </c>
      <c r="CL242" s="309">
        <f t="shared" ca="1" si="528"/>
        <v>0</v>
      </c>
      <c r="CM242" s="309">
        <f t="shared" ca="1" si="528"/>
        <v>0</v>
      </c>
      <c r="CN242" s="309">
        <f t="shared" ca="1" si="528"/>
        <v>0</v>
      </c>
      <c r="CO242" s="309">
        <f t="shared" ca="1" si="528"/>
        <v>0</v>
      </c>
    </row>
    <row r="243" spans="1:93" hidden="1" outlineLevel="1">
      <c r="B243" t="s">
        <v>180</v>
      </c>
      <c r="D243" s="309">
        <f ca="1">SUM(D234,D236,D238,D240)</f>
        <v>0</v>
      </c>
      <c r="E243" s="309">
        <f t="shared" ref="E243:BP243" ca="1" si="529">SUM(E234,E236,E238,E240)</f>
        <v>0</v>
      </c>
      <c r="F243" s="309">
        <f t="shared" ca="1" si="529"/>
        <v>0</v>
      </c>
      <c r="G243" s="309">
        <f t="shared" ca="1" si="529"/>
        <v>0</v>
      </c>
      <c r="H243" s="309">
        <f t="shared" ca="1" si="529"/>
        <v>0</v>
      </c>
      <c r="I243" s="309">
        <f t="shared" ca="1" si="529"/>
        <v>0</v>
      </c>
      <c r="J243" s="309">
        <f t="shared" ca="1" si="529"/>
        <v>0</v>
      </c>
      <c r="K243" s="309">
        <f t="shared" ca="1" si="529"/>
        <v>0</v>
      </c>
      <c r="L243" s="309">
        <f t="shared" ca="1" si="529"/>
        <v>0</v>
      </c>
      <c r="M243" s="309">
        <f t="shared" ca="1" si="529"/>
        <v>0</v>
      </c>
      <c r="N243" s="309">
        <f t="shared" ca="1" si="529"/>
        <v>0</v>
      </c>
      <c r="O243" s="309">
        <f t="shared" ca="1" si="529"/>
        <v>0</v>
      </c>
      <c r="P243" s="309">
        <f t="shared" ca="1" si="529"/>
        <v>0</v>
      </c>
      <c r="Q243" s="309">
        <f t="shared" ca="1" si="529"/>
        <v>0</v>
      </c>
      <c r="R243" s="309">
        <f t="shared" ca="1" si="529"/>
        <v>0</v>
      </c>
      <c r="S243" s="309">
        <f t="shared" ca="1" si="529"/>
        <v>0</v>
      </c>
      <c r="T243" s="309">
        <f t="shared" ca="1" si="529"/>
        <v>0</v>
      </c>
      <c r="U243" s="309">
        <f t="shared" ca="1" si="529"/>
        <v>0</v>
      </c>
      <c r="V243" s="309">
        <f t="shared" ca="1" si="529"/>
        <v>0</v>
      </c>
      <c r="W243" s="309">
        <f t="shared" ca="1" si="529"/>
        <v>0</v>
      </c>
      <c r="X243" s="309">
        <f t="shared" ca="1" si="529"/>
        <v>140.81644709999998</v>
      </c>
      <c r="Y243" s="309">
        <f t="shared" ca="1" si="529"/>
        <v>126.73480238999998</v>
      </c>
      <c r="Z243" s="309">
        <f t="shared" ca="1" si="529"/>
        <v>112.65315767999999</v>
      </c>
      <c r="AA243" s="309">
        <f t="shared" ca="1" si="529"/>
        <v>98.571512969999972</v>
      </c>
      <c r="AB243" s="309">
        <f t="shared" ca="1" si="529"/>
        <v>84.48986825999998</v>
      </c>
      <c r="AC243" s="309">
        <f t="shared" ca="1" si="529"/>
        <v>70.408223549999988</v>
      </c>
      <c r="AD243" s="309">
        <f t="shared" ca="1" si="529"/>
        <v>56.326578839999996</v>
      </c>
      <c r="AE243" s="309">
        <f t="shared" ca="1" si="529"/>
        <v>42.244934129999997</v>
      </c>
      <c r="AF243" s="309">
        <f t="shared" ca="1" si="529"/>
        <v>28.163289419999987</v>
      </c>
      <c r="AG243" s="309">
        <f t="shared" ca="1" si="529"/>
        <v>14.081644709999994</v>
      </c>
      <c r="AH243" s="309">
        <f t="shared" ca="1" si="529"/>
        <v>0</v>
      </c>
      <c r="AI243" s="309">
        <f t="shared" ca="1" si="529"/>
        <v>0</v>
      </c>
      <c r="AJ243" s="309">
        <f t="shared" ca="1" si="529"/>
        <v>0</v>
      </c>
      <c r="AK243" s="309">
        <f t="shared" ca="1" si="529"/>
        <v>0</v>
      </c>
      <c r="AL243" s="309">
        <f t="shared" ca="1" si="529"/>
        <v>0</v>
      </c>
      <c r="AM243" s="309">
        <f t="shared" ca="1" si="529"/>
        <v>0</v>
      </c>
      <c r="AN243" s="309">
        <f t="shared" ca="1" si="529"/>
        <v>0</v>
      </c>
      <c r="AO243" s="309">
        <f t="shared" ca="1" si="529"/>
        <v>0</v>
      </c>
      <c r="AP243" s="309">
        <f t="shared" ca="1" si="529"/>
        <v>0</v>
      </c>
      <c r="AQ243" s="309">
        <f t="shared" ca="1" si="529"/>
        <v>0</v>
      </c>
      <c r="AR243" s="309">
        <f t="shared" ca="1" si="529"/>
        <v>0</v>
      </c>
      <c r="AS243" s="309">
        <f t="shared" ca="1" si="529"/>
        <v>140.81644709999998</v>
      </c>
      <c r="AT243" s="309">
        <f t="shared" ca="1" si="529"/>
        <v>126.73480238999998</v>
      </c>
      <c r="AU243" s="309">
        <f t="shared" ca="1" si="529"/>
        <v>112.65315767999999</v>
      </c>
      <c r="AV243" s="309">
        <f t="shared" ca="1" si="529"/>
        <v>98.571512969999972</v>
      </c>
      <c r="AW243" s="309">
        <f t="shared" ca="1" si="529"/>
        <v>84.48986825999998</v>
      </c>
      <c r="AX243" s="309">
        <f t="shared" ca="1" si="529"/>
        <v>70.408223549999988</v>
      </c>
      <c r="AY243" s="309">
        <f t="shared" ca="1" si="529"/>
        <v>56.326578839999996</v>
      </c>
      <c r="AZ243" s="309">
        <f t="shared" ca="1" si="529"/>
        <v>42.244934129999997</v>
      </c>
      <c r="BA243" s="309">
        <f t="shared" ca="1" si="529"/>
        <v>28.163289419999987</v>
      </c>
      <c r="BB243" s="309">
        <f t="shared" ca="1" si="529"/>
        <v>14.081644709999994</v>
      </c>
      <c r="BC243" s="309">
        <f t="shared" ca="1" si="529"/>
        <v>0</v>
      </c>
      <c r="BD243" s="309">
        <f t="shared" ca="1" si="529"/>
        <v>0</v>
      </c>
      <c r="BE243" s="309">
        <f t="shared" ca="1" si="529"/>
        <v>0</v>
      </c>
      <c r="BF243" s="309">
        <f t="shared" ca="1" si="529"/>
        <v>0</v>
      </c>
      <c r="BG243" s="309">
        <f t="shared" ca="1" si="529"/>
        <v>0</v>
      </c>
      <c r="BH243" s="309">
        <f t="shared" ca="1" si="529"/>
        <v>0</v>
      </c>
      <c r="BI243" s="309">
        <f t="shared" ca="1" si="529"/>
        <v>0</v>
      </c>
      <c r="BJ243" s="309">
        <f t="shared" ca="1" si="529"/>
        <v>0</v>
      </c>
      <c r="BK243" s="309">
        <f t="shared" ca="1" si="529"/>
        <v>0</v>
      </c>
      <c r="BL243" s="309">
        <f t="shared" ca="1" si="529"/>
        <v>0</v>
      </c>
      <c r="BM243" s="309">
        <f t="shared" ca="1" si="529"/>
        <v>0</v>
      </c>
      <c r="BN243" s="309">
        <f t="shared" ca="1" si="529"/>
        <v>140.81644709999998</v>
      </c>
      <c r="BO243" s="309">
        <f t="shared" ca="1" si="529"/>
        <v>126.73480238999998</v>
      </c>
      <c r="BP243" s="309">
        <f t="shared" ca="1" si="529"/>
        <v>112.65315767999999</v>
      </c>
      <c r="BQ243" s="309">
        <f t="shared" ref="BQ243:CO243" ca="1" si="530">SUM(BQ234,BQ236,BQ238,BQ240)</f>
        <v>98.571512969999972</v>
      </c>
      <c r="BR243" s="309">
        <f t="shared" ca="1" si="530"/>
        <v>84.48986825999998</v>
      </c>
      <c r="BS243" s="309">
        <f t="shared" ca="1" si="530"/>
        <v>70.408223549999988</v>
      </c>
      <c r="BT243" s="309">
        <f t="shared" ca="1" si="530"/>
        <v>56.326578839999996</v>
      </c>
      <c r="BU243" s="309">
        <f t="shared" ca="1" si="530"/>
        <v>42.244934129999997</v>
      </c>
      <c r="BV243" s="309">
        <f t="shared" ca="1" si="530"/>
        <v>28.163289419999987</v>
      </c>
      <c r="BW243" s="309">
        <f t="shared" ca="1" si="530"/>
        <v>14.081644709999994</v>
      </c>
      <c r="BX243" s="309">
        <f t="shared" ca="1" si="530"/>
        <v>0</v>
      </c>
      <c r="BY243" s="309">
        <f t="shared" ca="1" si="530"/>
        <v>0</v>
      </c>
      <c r="BZ243" s="309">
        <f t="shared" ca="1" si="530"/>
        <v>0</v>
      </c>
      <c r="CA243" s="309">
        <f t="shared" ca="1" si="530"/>
        <v>0</v>
      </c>
      <c r="CB243" s="309">
        <f t="shared" ca="1" si="530"/>
        <v>0</v>
      </c>
      <c r="CC243" s="309">
        <f t="shared" ca="1" si="530"/>
        <v>0</v>
      </c>
      <c r="CD243" s="309">
        <f t="shared" ca="1" si="530"/>
        <v>0</v>
      </c>
      <c r="CE243" s="309">
        <f t="shared" ca="1" si="530"/>
        <v>0</v>
      </c>
      <c r="CF243" s="309">
        <f t="shared" ca="1" si="530"/>
        <v>0</v>
      </c>
      <c r="CG243" s="309">
        <f t="shared" ca="1" si="530"/>
        <v>0</v>
      </c>
      <c r="CH243" s="309">
        <f t="shared" ca="1" si="530"/>
        <v>0</v>
      </c>
      <c r="CI243" s="309">
        <f t="shared" ca="1" si="530"/>
        <v>140.81644709999998</v>
      </c>
      <c r="CJ243" s="309">
        <f t="shared" ca="1" si="530"/>
        <v>126.73480238999998</v>
      </c>
      <c r="CK243" s="309">
        <f t="shared" ca="1" si="530"/>
        <v>112.65315767999999</v>
      </c>
      <c r="CL243" s="309">
        <f t="shared" ca="1" si="530"/>
        <v>98.571512969999972</v>
      </c>
      <c r="CM243" s="309">
        <f t="shared" ca="1" si="530"/>
        <v>84.48986825999998</v>
      </c>
      <c r="CN243" s="309">
        <f t="shared" ca="1" si="530"/>
        <v>70.408223549999988</v>
      </c>
      <c r="CO243" s="309">
        <f t="shared" ca="1" si="530"/>
        <v>56.326578839999996</v>
      </c>
    </row>
    <row r="244" spans="1:93" hidden="1" outlineLevel="1">
      <c r="B244" s="65" t="s">
        <v>116</v>
      </c>
      <c r="C244" s="65"/>
      <c r="D244" s="335">
        <f t="shared" ref="D244:AI244" ca="1" si="531">SUM(D233:D238)</f>
        <v>0.26542700000000002</v>
      </c>
      <c r="E244" s="335">
        <f t="shared" ca="1" si="531"/>
        <v>1.1919059999999999</v>
      </c>
      <c r="F244" s="335">
        <f t="shared" ca="1" si="531"/>
        <v>2.9426450000000002</v>
      </c>
      <c r="G244" s="335">
        <f t="shared" ca="1" si="531"/>
        <v>5.540387</v>
      </c>
      <c r="H244" s="335">
        <f t="shared" ca="1" si="531"/>
        <v>9.0538779999999992</v>
      </c>
      <c r="I244" s="335">
        <f t="shared" ca="1" si="531"/>
        <v>13.204129</v>
      </c>
      <c r="J244" s="335">
        <f t="shared" ca="1" si="531"/>
        <v>20.217307999999999</v>
      </c>
      <c r="K244" s="335">
        <f t="shared" ca="1" si="531"/>
        <v>31.705532999999999</v>
      </c>
      <c r="L244" s="335">
        <f t="shared" ca="1" si="531"/>
        <v>48.938712000000002</v>
      </c>
      <c r="M244" s="335">
        <f t="shared" ca="1" si="531"/>
        <v>69.034058999999999</v>
      </c>
      <c r="N244" s="335">
        <f t="shared" ca="1" si="531"/>
        <v>91.368173999999996</v>
      </c>
      <c r="O244" s="335">
        <f t="shared" ca="1" si="531"/>
        <v>115.401619</v>
      </c>
      <c r="P244" s="335">
        <f t="shared" ca="1" si="531"/>
        <v>141.79967300000001</v>
      </c>
      <c r="Q244" s="335">
        <f t="shared" ca="1" si="531"/>
        <v>170.201539</v>
      </c>
      <c r="R244" s="335">
        <f t="shared" ca="1" si="531"/>
        <v>199.857922</v>
      </c>
      <c r="S244" s="335">
        <f t="shared" ca="1" si="531"/>
        <v>230.198375</v>
      </c>
      <c r="T244" s="335">
        <f t="shared" ca="1" si="531"/>
        <v>261.370316</v>
      </c>
      <c r="U244" s="335">
        <f t="shared" ca="1" si="531"/>
        <v>293.52997399999998</v>
      </c>
      <c r="V244" s="335">
        <f t="shared" ca="1" si="531"/>
        <v>328.31251500000002</v>
      </c>
      <c r="W244" s="335">
        <f t="shared" ca="1" si="531"/>
        <v>363.95795199999998</v>
      </c>
      <c r="X244" s="335">
        <f t="shared" ca="1" si="531"/>
        <v>140.81644709999998</v>
      </c>
      <c r="Y244" s="335">
        <f t="shared" ca="1" si="531"/>
        <v>127.00022938999999</v>
      </c>
      <c r="Z244" s="335">
        <f t="shared" ca="1" si="531"/>
        <v>113.84506368</v>
      </c>
      <c r="AA244" s="335">
        <f t="shared" ca="1" si="531"/>
        <v>101.51415796999997</v>
      </c>
      <c r="AB244" s="335">
        <f t="shared" ca="1" si="531"/>
        <v>90.030255259999976</v>
      </c>
      <c r="AC244" s="335">
        <f t="shared" ca="1" si="531"/>
        <v>79.462101549999986</v>
      </c>
      <c r="AD244" s="335">
        <f t="shared" ca="1" si="531"/>
        <v>69.530707839999991</v>
      </c>
      <c r="AE244" s="335">
        <f t="shared" ca="1" si="531"/>
        <v>62.462242129999993</v>
      </c>
      <c r="AF244" s="335">
        <f t="shared" ca="1" si="531"/>
        <v>59.868822419999987</v>
      </c>
      <c r="AG244" s="335">
        <f t="shared" ca="1" si="531"/>
        <v>63.020356709999994</v>
      </c>
      <c r="AH244" s="335">
        <f t="shared" ca="1" si="531"/>
        <v>69.034058999999999</v>
      </c>
      <c r="AI244" s="335">
        <f t="shared" ca="1" si="531"/>
        <v>91.368173999999996</v>
      </c>
      <c r="AJ244" s="335">
        <f t="shared" ref="AJ244:CO244" ca="1" si="532">SUM(AJ233:AJ238)</f>
        <v>115.401619</v>
      </c>
      <c r="AK244" s="335">
        <f t="shared" ca="1" si="532"/>
        <v>141.79967300000001</v>
      </c>
      <c r="AL244" s="335">
        <f t="shared" ca="1" si="532"/>
        <v>170.201539</v>
      </c>
      <c r="AM244" s="335">
        <f t="shared" ca="1" si="532"/>
        <v>199.857922</v>
      </c>
      <c r="AN244" s="335">
        <f t="shared" ca="1" si="532"/>
        <v>230.198375</v>
      </c>
      <c r="AO244" s="335">
        <f t="shared" ca="1" si="532"/>
        <v>261.370316</v>
      </c>
      <c r="AP244" s="335">
        <f t="shared" ca="1" si="532"/>
        <v>293.52997399999998</v>
      </c>
      <c r="AQ244" s="335">
        <f t="shared" ca="1" si="532"/>
        <v>328.31251500000002</v>
      </c>
      <c r="AR244" s="335">
        <f t="shared" ca="1" si="532"/>
        <v>363.95795199999998</v>
      </c>
      <c r="AS244" s="335">
        <f t="shared" ca="1" si="532"/>
        <v>140.81644709999998</v>
      </c>
      <c r="AT244" s="335">
        <f t="shared" ca="1" si="532"/>
        <v>127.00022938999999</v>
      </c>
      <c r="AU244" s="335">
        <f t="shared" ca="1" si="532"/>
        <v>113.84506368</v>
      </c>
      <c r="AV244" s="335">
        <f t="shared" ca="1" si="532"/>
        <v>101.51415796999997</v>
      </c>
      <c r="AW244" s="335">
        <f t="shared" ca="1" si="532"/>
        <v>90.030255259999976</v>
      </c>
      <c r="AX244" s="335">
        <f t="shared" ca="1" si="532"/>
        <v>79.462101549999986</v>
      </c>
      <c r="AY244" s="335">
        <f t="shared" ca="1" si="532"/>
        <v>69.530707839999991</v>
      </c>
      <c r="AZ244" s="335">
        <f t="shared" ca="1" si="532"/>
        <v>62.462242129999993</v>
      </c>
      <c r="BA244" s="335">
        <f t="shared" ca="1" si="532"/>
        <v>59.868822419999987</v>
      </c>
      <c r="BB244" s="335">
        <f t="shared" ca="1" si="532"/>
        <v>63.020356709999994</v>
      </c>
      <c r="BC244" s="335">
        <f t="shared" ca="1" si="532"/>
        <v>69.034058999999999</v>
      </c>
      <c r="BD244" s="335">
        <f t="shared" ca="1" si="532"/>
        <v>91.368173999999996</v>
      </c>
      <c r="BE244" s="335">
        <f t="shared" ca="1" si="532"/>
        <v>115.401619</v>
      </c>
      <c r="BF244" s="335">
        <f t="shared" ca="1" si="532"/>
        <v>141.79967300000001</v>
      </c>
      <c r="BG244" s="335">
        <f t="shared" ca="1" si="532"/>
        <v>170.201539</v>
      </c>
      <c r="BH244" s="335">
        <f t="shared" ca="1" si="532"/>
        <v>199.857922</v>
      </c>
      <c r="BI244" s="335">
        <f t="shared" ca="1" si="532"/>
        <v>230.198375</v>
      </c>
      <c r="BJ244" s="335">
        <f t="shared" ca="1" si="532"/>
        <v>261.370316</v>
      </c>
      <c r="BK244" s="335">
        <f t="shared" ca="1" si="532"/>
        <v>293.52997399999998</v>
      </c>
      <c r="BL244" s="335">
        <f t="shared" ca="1" si="532"/>
        <v>328.31251500000002</v>
      </c>
      <c r="BM244" s="335">
        <f t="shared" ca="1" si="532"/>
        <v>363.95795199999998</v>
      </c>
      <c r="BN244" s="335">
        <f t="shared" ca="1" si="532"/>
        <v>140.81644709999998</v>
      </c>
      <c r="BO244" s="335">
        <f t="shared" ca="1" si="532"/>
        <v>126.73480238999998</v>
      </c>
      <c r="BP244" s="335">
        <f t="shared" ca="1" si="532"/>
        <v>112.65315767999999</v>
      </c>
      <c r="BQ244" s="335">
        <f t="shared" ca="1" si="532"/>
        <v>98.571512969999972</v>
      </c>
      <c r="BR244" s="335">
        <f t="shared" ca="1" si="532"/>
        <v>84.48986825999998</v>
      </c>
      <c r="BS244" s="335">
        <f t="shared" ca="1" si="532"/>
        <v>70.408223549999988</v>
      </c>
      <c r="BT244" s="335">
        <f t="shared" ca="1" si="532"/>
        <v>56.326578839999996</v>
      </c>
      <c r="BU244" s="335">
        <f t="shared" ca="1" si="532"/>
        <v>42.244934129999997</v>
      </c>
      <c r="BV244" s="335">
        <f t="shared" ca="1" si="532"/>
        <v>28.163289419999987</v>
      </c>
      <c r="BW244" s="335">
        <f t="shared" ca="1" si="532"/>
        <v>14.081644709999994</v>
      </c>
      <c r="BX244" s="335">
        <f t="shared" ca="1" si="532"/>
        <v>0</v>
      </c>
      <c r="BY244" s="335">
        <f t="shared" ca="1" si="532"/>
        <v>0</v>
      </c>
      <c r="BZ244" s="335">
        <f t="shared" ca="1" si="532"/>
        <v>0</v>
      </c>
      <c r="CA244" s="335">
        <f t="shared" ca="1" si="532"/>
        <v>0</v>
      </c>
      <c r="CB244" s="335">
        <f t="shared" ca="1" si="532"/>
        <v>0</v>
      </c>
      <c r="CC244" s="335">
        <f t="shared" ca="1" si="532"/>
        <v>0</v>
      </c>
      <c r="CD244" s="335">
        <f t="shared" ca="1" si="532"/>
        <v>0</v>
      </c>
      <c r="CE244" s="335">
        <f t="shared" ca="1" si="532"/>
        <v>0</v>
      </c>
      <c r="CF244" s="335">
        <f t="shared" ca="1" si="532"/>
        <v>0</v>
      </c>
      <c r="CG244" s="335">
        <f t="shared" ca="1" si="532"/>
        <v>0</v>
      </c>
      <c r="CH244" s="335">
        <f t="shared" ca="1" si="532"/>
        <v>0</v>
      </c>
      <c r="CI244" s="335">
        <f t="shared" ca="1" si="532"/>
        <v>0</v>
      </c>
      <c r="CJ244" s="335">
        <f t="shared" ca="1" si="532"/>
        <v>0</v>
      </c>
      <c r="CK244" s="335">
        <f t="shared" ca="1" si="532"/>
        <v>0</v>
      </c>
      <c r="CL244" s="335">
        <f t="shared" ca="1" si="532"/>
        <v>0</v>
      </c>
      <c r="CM244" s="335">
        <f t="shared" ca="1" si="532"/>
        <v>0</v>
      </c>
      <c r="CN244" s="335">
        <f t="shared" ca="1" si="532"/>
        <v>0</v>
      </c>
      <c r="CO244" s="335">
        <f t="shared" ca="1" si="532"/>
        <v>0</v>
      </c>
    </row>
    <row r="245" spans="1:93" hidden="1" outlineLevel="1">
      <c r="D245" s="309"/>
      <c r="E245" s="309"/>
      <c r="F245" s="309"/>
      <c r="G245" s="309"/>
      <c r="H245" s="309"/>
      <c r="I245" s="309"/>
      <c r="J245" s="309"/>
      <c r="K245" s="309"/>
      <c r="L245" s="309"/>
      <c r="M245" s="309"/>
      <c r="N245" s="309"/>
      <c r="O245" s="309"/>
      <c r="P245" s="309"/>
      <c r="Q245" s="309"/>
      <c r="R245" s="309"/>
      <c r="S245" s="309"/>
      <c r="T245" s="309"/>
      <c r="U245" s="309"/>
      <c r="V245" s="309"/>
      <c r="W245" s="309"/>
      <c r="X245" s="309"/>
      <c r="Y245" s="309"/>
      <c r="Z245" s="309"/>
      <c r="AA245" s="309"/>
      <c r="AB245" s="309"/>
      <c r="AC245" s="309"/>
      <c r="AD245" s="309"/>
      <c r="AE245" s="309"/>
      <c r="AF245" s="309"/>
      <c r="AG245" s="309"/>
      <c r="AH245" s="309"/>
      <c r="AI245" s="309"/>
      <c r="AJ245" s="309"/>
      <c r="AK245" s="309"/>
      <c r="AL245" s="309"/>
      <c r="AM245" s="309"/>
      <c r="AN245" s="309"/>
      <c r="AO245" s="309"/>
      <c r="AP245" s="309"/>
      <c r="AQ245" s="309"/>
      <c r="AR245" s="309"/>
      <c r="AS245" s="309"/>
      <c r="AT245" s="309"/>
      <c r="AU245" s="309"/>
      <c r="AV245" s="309"/>
      <c r="AW245" s="309"/>
      <c r="AX245" s="309"/>
      <c r="AY245" s="309"/>
      <c r="AZ245" s="309"/>
      <c r="BA245" s="309"/>
      <c r="BB245" s="309"/>
      <c r="BC245" s="309"/>
      <c r="BD245" s="309"/>
      <c r="BE245" s="309"/>
      <c r="BF245" s="309"/>
      <c r="BG245" s="309"/>
      <c r="BH245" s="309"/>
      <c r="BI245" s="309"/>
      <c r="BJ245" s="309"/>
      <c r="BK245" s="309"/>
      <c r="BL245" s="309"/>
      <c r="BM245" s="309"/>
      <c r="BN245" s="309"/>
      <c r="BO245" s="309"/>
      <c r="BP245" s="309"/>
      <c r="BQ245" s="309"/>
      <c r="BR245" s="309"/>
      <c r="BS245" s="309"/>
      <c r="BT245" s="309"/>
      <c r="BU245" s="309"/>
      <c r="BV245" s="309"/>
      <c r="BW245" s="309"/>
      <c r="BX245" s="309"/>
      <c r="BY245" s="309"/>
      <c r="BZ245" s="309"/>
      <c r="CA245" s="309"/>
      <c r="CB245" s="309"/>
      <c r="CC245" s="309"/>
      <c r="CD245" s="309"/>
      <c r="CE245" s="309"/>
      <c r="CF245" s="309"/>
      <c r="CG245" s="309"/>
      <c r="CH245" s="309"/>
      <c r="CI245" s="309"/>
      <c r="CJ245" s="309"/>
      <c r="CK245" s="309"/>
      <c r="CL245" s="309"/>
      <c r="CM245" s="309"/>
      <c r="CN245" s="309"/>
      <c r="CO245" s="309"/>
    </row>
    <row r="246" spans="1:93" hidden="1" outlineLevel="1">
      <c r="A246" s="2" t="s">
        <v>181</v>
      </c>
      <c r="D246" s="309"/>
      <c r="E246" s="309"/>
      <c r="F246" s="309"/>
      <c r="G246" s="309"/>
      <c r="H246" s="309"/>
      <c r="I246" s="309"/>
      <c r="J246" s="309"/>
      <c r="K246" s="309"/>
      <c r="L246" s="309"/>
      <c r="M246" s="309"/>
      <c r="N246" s="309"/>
      <c r="O246" s="309"/>
      <c r="P246" s="309"/>
      <c r="Q246" s="309"/>
      <c r="R246" s="309"/>
      <c r="S246" s="309"/>
      <c r="T246" s="309"/>
      <c r="U246" s="309"/>
      <c r="V246" s="309"/>
      <c r="W246" s="309"/>
      <c r="X246" s="309"/>
      <c r="Y246" s="309"/>
      <c r="Z246" s="309"/>
      <c r="AA246" s="309"/>
      <c r="AB246" s="309"/>
      <c r="AC246" s="309"/>
      <c r="AD246" s="309"/>
      <c r="AE246" s="309"/>
      <c r="AF246" s="309"/>
      <c r="AG246" s="309"/>
      <c r="AH246" s="309"/>
      <c r="AI246" s="309"/>
      <c r="AJ246" s="309"/>
      <c r="AK246" s="309"/>
      <c r="AL246" s="309"/>
      <c r="AM246" s="309"/>
      <c r="AN246" s="309"/>
      <c r="AO246" s="309"/>
      <c r="AP246" s="309"/>
      <c r="AQ246" s="309"/>
      <c r="AR246" s="309"/>
      <c r="AS246" s="309"/>
      <c r="AT246" s="309"/>
      <c r="AU246" s="309"/>
      <c r="AV246" s="309"/>
      <c r="AW246" s="309"/>
      <c r="AX246" s="309"/>
      <c r="AY246" s="309"/>
      <c r="AZ246" s="309"/>
      <c r="BA246" s="309"/>
      <c r="BB246" s="309"/>
      <c r="BC246" s="309"/>
      <c r="BD246" s="309"/>
      <c r="BE246" s="309"/>
      <c r="BF246" s="309"/>
      <c r="BG246" s="309"/>
      <c r="BH246" s="309"/>
      <c r="BI246" s="309"/>
      <c r="BJ246" s="309"/>
      <c r="BK246" s="309"/>
      <c r="BL246" s="309"/>
      <c r="BM246" s="309"/>
      <c r="BN246" s="309"/>
      <c r="BO246" s="309"/>
      <c r="BP246" s="309"/>
      <c r="BQ246" s="309"/>
      <c r="BR246" s="309"/>
      <c r="BS246" s="309"/>
      <c r="BT246" s="309"/>
      <c r="BU246" s="309"/>
      <c r="BV246" s="309"/>
      <c r="BW246" s="309"/>
      <c r="BX246" s="309"/>
      <c r="BY246" s="309"/>
      <c r="BZ246" s="309"/>
      <c r="CA246" s="309"/>
      <c r="CB246" s="309"/>
      <c r="CC246" s="309"/>
      <c r="CD246" s="309"/>
      <c r="CE246" s="309"/>
      <c r="CF246" s="309"/>
      <c r="CG246" s="309"/>
      <c r="CH246" s="309"/>
      <c r="CI246" s="309"/>
      <c r="CJ246" s="309"/>
      <c r="CK246" s="309"/>
      <c r="CL246" s="309"/>
      <c r="CM246" s="309"/>
      <c r="CN246" s="309"/>
      <c r="CO246" s="309"/>
    </row>
    <row r="247" spans="1:93" hidden="1" outlineLevel="1">
      <c r="B247" t="s">
        <v>182</v>
      </c>
      <c r="D247" s="338">
        <f ca="1">D244</f>
        <v>0.26542700000000002</v>
      </c>
      <c r="E247" s="309">
        <f t="shared" ref="E247" ca="1" si="533">E244-D244</f>
        <v>0.92647899999999983</v>
      </c>
      <c r="F247" s="309">
        <f t="shared" ref="F247" ca="1" si="534">F244-E244</f>
        <v>1.7507390000000003</v>
      </c>
      <c r="G247" s="309">
        <f t="shared" ref="G247" ca="1" si="535">G244-F244</f>
        <v>2.5977419999999998</v>
      </c>
      <c r="H247" s="309">
        <f t="shared" ref="H247" ca="1" si="536">H244-G244</f>
        <v>3.5134909999999993</v>
      </c>
      <c r="I247" s="309">
        <f t="shared" ref="I247" ca="1" si="537">I244-H244</f>
        <v>4.1502510000000008</v>
      </c>
      <c r="J247" s="309">
        <f t="shared" ref="J247" ca="1" si="538">J244-I244</f>
        <v>7.0131789999999992</v>
      </c>
      <c r="K247" s="309">
        <f t="shared" ref="K247" ca="1" si="539">K244-J244</f>
        <v>11.488225</v>
      </c>
      <c r="L247" s="309">
        <f t="shared" ref="L247" ca="1" si="540">L244-K244</f>
        <v>17.233179000000003</v>
      </c>
      <c r="M247" s="309">
        <f t="shared" ref="M247" ca="1" si="541">M244-L244</f>
        <v>20.095346999999997</v>
      </c>
      <c r="N247" s="309">
        <f t="shared" ref="N247" ca="1" si="542">N244-M244</f>
        <v>22.334114999999997</v>
      </c>
      <c r="O247" s="309">
        <f t="shared" ref="O247" ca="1" si="543">O244-N244</f>
        <v>24.033445</v>
      </c>
      <c r="P247" s="309">
        <f t="shared" ref="P247" ca="1" si="544">P244-O244</f>
        <v>26.398054000000016</v>
      </c>
      <c r="Q247" s="309">
        <f t="shared" ref="Q247" ca="1" si="545">Q244-P244</f>
        <v>28.401865999999984</v>
      </c>
      <c r="R247" s="309">
        <f t="shared" ref="R247" ca="1" si="546">R244-Q244</f>
        <v>29.656383000000005</v>
      </c>
      <c r="S247" s="309">
        <f t="shared" ref="S247" ca="1" si="547">S244-R244</f>
        <v>30.340452999999997</v>
      </c>
      <c r="T247" s="309">
        <f t="shared" ref="T247" ca="1" si="548">T244-S244</f>
        <v>31.171941000000004</v>
      </c>
      <c r="U247" s="309">
        <f t="shared" ref="U247" ca="1" si="549">U244-T244</f>
        <v>32.159657999999979</v>
      </c>
      <c r="V247" s="309">
        <f t="shared" ref="V247" ca="1" si="550">V244-U244</f>
        <v>34.782541000000037</v>
      </c>
      <c r="W247" s="309">
        <f t="shared" ref="W247" ca="1" si="551">W244-V244</f>
        <v>35.645436999999959</v>
      </c>
      <c r="X247" s="309">
        <f t="shared" ref="X247" ca="1" si="552">X244-W244</f>
        <v>-223.1415049</v>
      </c>
      <c r="Y247" s="309">
        <f t="shared" ref="Y247" ca="1" si="553">Y244-X244</f>
        <v>-13.816217709999989</v>
      </c>
      <c r="Z247" s="309">
        <f t="shared" ref="Z247" ca="1" si="554">Z244-Y244</f>
        <v>-13.155165709999991</v>
      </c>
      <c r="AA247" s="309">
        <f t="shared" ref="AA247" ca="1" si="555">AA244-Z244</f>
        <v>-12.330905710000025</v>
      </c>
      <c r="AB247" s="309">
        <f t="shared" ref="AB247" ca="1" si="556">AB244-AA244</f>
        <v>-11.483902709999995</v>
      </c>
      <c r="AC247" s="309">
        <f t="shared" ref="AC247" ca="1" si="557">AC244-AB244</f>
        <v>-10.56815370999999</v>
      </c>
      <c r="AD247" s="309">
        <f t="shared" ref="AD247" ca="1" si="558">AD244-AC244</f>
        <v>-9.9313937099999947</v>
      </c>
      <c r="AE247" s="309">
        <f t="shared" ref="AE247" ca="1" si="559">AE244-AD244</f>
        <v>-7.0684657099999981</v>
      </c>
      <c r="AF247" s="309">
        <f t="shared" ref="AF247" ca="1" si="560">AF244-AE244</f>
        <v>-2.5934197100000063</v>
      </c>
      <c r="AG247" s="309">
        <f t="shared" ref="AG247" ca="1" si="561">AG244-AF244</f>
        <v>3.1515342900000078</v>
      </c>
      <c r="AH247" s="309">
        <f t="shared" ref="AH247" ca="1" si="562">AH244-AG244</f>
        <v>6.0137022900000048</v>
      </c>
      <c r="AI247" s="309">
        <f t="shared" ref="AI247" ca="1" si="563">AI244-AH244</f>
        <v>22.334114999999997</v>
      </c>
      <c r="AJ247" s="309">
        <f t="shared" ref="AJ247" ca="1" si="564">AJ244-AI244</f>
        <v>24.033445</v>
      </c>
      <c r="AK247" s="309">
        <f t="shared" ref="AK247" ca="1" si="565">AK244-AJ244</f>
        <v>26.398054000000016</v>
      </c>
      <c r="AL247" s="309">
        <f t="shared" ref="AL247" ca="1" si="566">AL244-AK244</f>
        <v>28.401865999999984</v>
      </c>
      <c r="AM247" s="309">
        <f t="shared" ref="AM247" ca="1" si="567">AM244-AL244</f>
        <v>29.656383000000005</v>
      </c>
      <c r="AN247" s="309">
        <f t="shared" ref="AN247" ca="1" si="568">AN244-AM244</f>
        <v>30.340452999999997</v>
      </c>
      <c r="AO247" s="309">
        <f t="shared" ref="AO247" ca="1" si="569">AO244-AN244</f>
        <v>31.171941000000004</v>
      </c>
      <c r="AP247" s="309">
        <f t="shared" ref="AP247" ca="1" si="570">AP244-AO244</f>
        <v>32.159657999999979</v>
      </c>
      <c r="AQ247" s="309">
        <f t="shared" ref="AQ247" ca="1" si="571">AQ244-AP244</f>
        <v>34.782541000000037</v>
      </c>
      <c r="AR247" s="309">
        <f t="shared" ref="AR247" ca="1" si="572">AR244-AQ244</f>
        <v>35.645436999999959</v>
      </c>
      <c r="AS247" s="309">
        <f t="shared" ref="AS247" ca="1" si="573">AS244-AR244</f>
        <v>-223.1415049</v>
      </c>
      <c r="AT247" s="309">
        <f t="shared" ref="AT247" ca="1" si="574">AT244-AS244</f>
        <v>-13.816217709999989</v>
      </c>
      <c r="AU247" s="309">
        <f t="shared" ref="AU247" ca="1" si="575">AU244-AT244</f>
        <v>-13.155165709999991</v>
      </c>
      <c r="AV247" s="309">
        <f t="shared" ref="AV247" ca="1" si="576">AV244-AU244</f>
        <v>-12.330905710000025</v>
      </c>
      <c r="AW247" s="309">
        <f t="shared" ref="AW247" ca="1" si="577">AW244-AV244</f>
        <v>-11.483902709999995</v>
      </c>
      <c r="AX247" s="309">
        <f t="shared" ref="AX247" ca="1" si="578">AX244-AW244</f>
        <v>-10.56815370999999</v>
      </c>
      <c r="AY247" s="309">
        <f t="shared" ref="AY247" ca="1" si="579">AY244-AX244</f>
        <v>-9.9313937099999947</v>
      </c>
      <c r="AZ247" s="309">
        <f t="shared" ref="AZ247" ca="1" si="580">AZ244-AY244</f>
        <v>-7.0684657099999981</v>
      </c>
      <c r="BA247" s="309">
        <f t="shared" ref="BA247" ca="1" si="581">BA244-AZ244</f>
        <v>-2.5934197100000063</v>
      </c>
      <c r="BB247" s="309">
        <f t="shared" ref="BB247" ca="1" si="582">BB244-BA244</f>
        <v>3.1515342900000078</v>
      </c>
      <c r="BC247" s="309">
        <f t="shared" ref="BC247" ca="1" si="583">BC244-BB244</f>
        <v>6.0137022900000048</v>
      </c>
      <c r="BD247" s="309">
        <f t="shared" ref="BD247" ca="1" si="584">BD244-BC244</f>
        <v>22.334114999999997</v>
      </c>
      <c r="BE247" s="309">
        <f t="shared" ref="BE247" ca="1" si="585">BE244-BD244</f>
        <v>24.033445</v>
      </c>
      <c r="BF247" s="309">
        <f t="shared" ref="BF247" ca="1" si="586">BF244-BE244</f>
        <v>26.398054000000016</v>
      </c>
      <c r="BG247" s="309">
        <f t="shared" ref="BG247" ca="1" si="587">BG244-BF244</f>
        <v>28.401865999999984</v>
      </c>
      <c r="BH247" s="309">
        <f t="shared" ref="BH247" ca="1" si="588">BH244-BG244</f>
        <v>29.656383000000005</v>
      </c>
      <c r="BI247" s="309">
        <f t="shared" ref="BI247" ca="1" si="589">BI244-BH244</f>
        <v>30.340452999999997</v>
      </c>
      <c r="BJ247" s="309">
        <f t="shared" ref="BJ247" ca="1" si="590">BJ244-BI244</f>
        <v>31.171941000000004</v>
      </c>
      <c r="BK247" s="309">
        <f t="shared" ref="BK247" ca="1" si="591">BK244-BJ244</f>
        <v>32.159657999999979</v>
      </c>
      <c r="BL247" s="309">
        <f t="shared" ref="BL247" ca="1" si="592">BL244-BK244</f>
        <v>34.782541000000037</v>
      </c>
      <c r="BM247" s="309">
        <f t="shared" ref="BM247" ca="1" si="593">BM244-BL244</f>
        <v>35.645436999999959</v>
      </c>
      <c r="BN247" s="309">
        <f t="shared" ref="BN247" ca="1" si="594">BN244-BM244</f>
        <v>-223.1415049</v>
      </c>
      <c r="BO247" s="309">
        <f t="shared" ref="BO247" ca="1" si="595">BO244-BN244</f>
        <v>-14.081644709999992</v>
      </c>
      <c r="BP247" s="309">
        <f t="shared" ref="BP247" ca="1" si="596">BP244-BO244</f>
        <v>-14.081644709999992</v>
      </c>
      <c r="BQ247" s="309">
        <f t="shared" ref="BQ247" ca="1" si="597">BQ244-BP244</f>
        <v>-14.08164471000002</v>
      </c>
      <c r="BR247" s="309">
        <f t="shared" ref="BR247" ca="1" si="598">BR244-BQ244</f>
        <v>-14.081644709999992</v>
      </c>
      <c r="BS247" s="309">
        <f t="shared" ref="BS247" ca="1" si="599">BS244-BR244</f>
        <v>-14.081644709999992</v>
      </c>
      <c r="BT247" s="309">
        <f t="shared" ref="BT247" ca="1" si="600">BT244-BS244</f>
        <v>-14.081644709999992</v>
      </c>
      <c r="BU247" s="309">
        <f t="shared" ref="BU247" ca="1" si="601">BU244-BT244</f>
        <v>-14.081644709999999</v>
      </c>
      <c r="BV247" s="309">
        <f t="shared" ref="BV247" ca="1" si="602">BV244-BU244</f>
        <v>-14.08164471000001</v>
      </c>
      <c r="BW247" s="309">
        <f t="shared" ref="BW247" ca="1" si="603">BW244-BV244</f>
        <v>-14.081644709999994</v>
      </c>
      <c r="BX247" s="309">
        <f t="shared" ref="BX247" ca="1" si="604">BX244-BW244</f>
        <v>-14.081644709999994</v>
      </c>
      <c r="BY247" s="309">
        <f t="shared" ref="BY247" ca="1" si="605">BY244-BX244</f>
        <v>0</v>
      </c>
      <c r="BZ247" s="309">
        <f t="shared" ref="BZ247" ca="1" si="606">BZ244-BY244</f>
        <v>0</v>
      </c>
      <c r="CA247" s="309">
        <f t="shared" ref="CA247" ca="1" si="607">CA244-BZ244</f>
        <v>0</v>
      </c>
      <c r="CB247" s="309">
        <f t="shared" ref="CB247" ca="1" si="608">CB244-CA244</f>
        <v>0</v>
      </c>
      <c r="CC247" s="309">
        <f t="shared" ref="CC247" ca="1" si="609">CC244-CB244</f>
        <v>0</v>
      </c>
      <c r="CD247" s="309">
        <f t="shared" ref="CD247" ca="1" si="610">CD244-CC244</f>
        <v>0</v>
      </c>
      <c r="CE247" s="309">
        <f t="shared" ref="CE247" ca="1" si="611">CE244-CD244</f>
        <v>0</v>
      </c>
      <c r="CF247" s="309">
        <f t="shared" ref="CF247" ca="1" si="612">CF244-CE244</f>
        <v>0</v>
      </c>
      <c r="CG247" s="309">
        <f t="shared" ref="CG247" ca="1" si="613">CG244-CF244</f>
        <v>0</v>
      </c>
      <c r="CH247" s="309">
        <f t="shared" ref="CH247" ca="1" si="614">CH244-CG244</f>
        <v>0</v>
      </c>
      <c r="CI247" s="309">
        <f t="shared" ref="CI247" ca="1" si="615">CI244-CH244</f>
        <v>0</v>
      </c>
      <c r="CJ247" s="309">
        <f t="shared" ref="CJ247" ca="1" si="616">CJ244-CI244</f>
        <v>0</v>
      </c>
      <c r="CK247" s="309">
        <f t="shared" ref="CK247" ca="1" si="617">CK244-CJ244</f>
        <v>0</v>
      </c>
      <c r="CL247" s="309">
        <f t="shared" ref="CL247" ca="1" si="618">CL244-CK244</f>
        <v>0</v>
      </c>
      <c r="CM247" s="309">
        <f t="shared" ref="CM247" ca="1" si="619">CM244-CL244</f>
        <v>0</v>
      </c>
      <c r="CN247" s="309">
        <f t="shared" ref="CN247" ca="1" si="620">CN244-CM244</f>
        <v>0</v>
      </c>
      <c r="CO247" s="309">
        <f t="shared" ref="CO247" ca="1" si="621">CO244-CN244</f>
        <v>0</v>
      </c>
    </row>
    <row r="248" spans="1:93" hidden="1" outlineLevel="1">
      <c r="A248" s="70" t="s">
        <v>183</v>
      </c>
      <c r="D248" s="309"/>
      <c r="E248" s="309"/>
      <c r="F248" s="309"/>
      <c r="G248" s="309"/>
      <c r="H248" s="309"/>
      <c r="I248" s="309"/>
      <c r="J248" s="309"/>
      <c r="K248" s="309"/>
      <c r="L248" s="309"/>
      <c r="M248" s="309"/>
      <c r="N248" s="309"/>
      <c r="O248" s="309"/>
      <c r="P248" s="309"/>
      <c r="Q248" s="309"/>
      <c r="R248" s="309"/>
      <c r="S248" s="309"/>
      <c r="T248" s="309"/>
      <c r="U248" s="309"/>
      <c r="V248" s="309"/>
      <c r="W248" s="309"/>
      <c r="X248" s="309"/>
      <c r="Y248" s="309"/>
      <c r="Z248" s="309"/>
      <c r="AA248" s="309"/>
      <c r="AB248" s="309"/>
      <c r="AC248" s="309"/>
      <c r="AD248" s="309"/>
      <c r="AE248" s="309"/>
      <c r="AF248" s="309"/>
      <c r="AG248" s="309"/>
      <c r="AH248" s="309"/>
      <c r="AI248" s="309"/>
      <c r="AJ248" s="309"/>
      <c r="AK248" s="309"/>
      <c r="AL248" s="309"/>
      <c r="AM248" s="309"/>
      <c r="AN248" s="309"/>
      <c r="AO248" s="309"/>
      <c r="AP248" s="309"/>
      <c r="AQ248" s="309"/>
      <c r="AR248" s="309"/>
      <c r="AS248" s="309"/>
      <c r="AT248" s="309"/>
      <c r="AU248" s="309"/>
      <c r="AV248" s="309"/>
      <c r="AW248" s="309"/>
      <c r="AX248" s="309"/>
      <c r="AY248" s="309"/>
      <c r="AZ248" s="309"/>
      <c r="BA248" s="309"/>
      <c r="BB248" s="309"/>
      <c r="BC248" s="309"/>
      <c r="BD248" s="309"/>
      <c r="BE248" s="309"/>
      <c r="BF248" s="309"/>
      <c r="BG248" s="309"/>
      <c r="BH248" s="309"/>
      <c r="BI248" s="309"/>
      <c r="BJ248" s="309"/>
      <c r="BK248" s="309"/>
      <c r="BL248" s="309"/>
      <c r="BM248" s="309"/>
      <c r="BN248" s="309"/>
      <c r="BO248" s="309"/>
      <c r="BP248" s="309"/>
      <c r="BQ248" s="309"/>
      <c r="BR248" s="309"/>
      <c r="BS248" s="309"/>
      <c r="BT248" s="309"/>
      <c r="BU248" s="309"/>
      <c r="BV248" s="309"/>
      <c r="BW248" s="309"/>
      <c r="BX248" s="309"/>
      <c r="BY248" s="309"/>
      <c r="BZ248" s="309"/>
      <c r="CA248" s="309"/>
      <c r="CB248" s="309"/>
      <c r="CC248" s="309"/>
      <c r="CD248" s="309"/>
      <c r="CE248" s="309"/>
      <c r="CF248" s="309"/>
      <c r="CG248" s="309"/>
      <c r="CH248" s="309"/>
      <c r="CI248" s="309"/>
      <c r="CJ248" s="309"/>
      <c r="CK248" s="309"/>
      <c r="CL248" s="309"/>
      <c r="CM248" s="309"/>
      <c r="CN248" s="309"/>
      <c r="CO248" s="309"/>
    </row>
    <row r="249" spans="1:93" hidden="1" outlineLevel="1">
      <c r="B249" t="s">
        <v>184</v>
      </c>
      <c r="D249" s="309">
        <f t="shared" ref="D249:BO249" ca="1" si="622">IF(D247&gt;0,D247,0)</f>
        <v>0.26542700000000002</v>
      </c>
      <c r="E249" s="309">
        <f t="shared" ca="1" si="622"/>
        <v>0.92647899999999983</v>
      </c>
      <c r="F249" s="309">
        <f t="shared" ca="1" si="622"/>
        <v>1.7507390000000003</v>
      </c>
      <c r="G249" s="309">
        <f t="shared" ca="1" si="622"/>
        <v>2.5977419999999998</v>
      </c>
      <c r="H249" s="309">
        <f t="shared" ca="1" si="622"/>
        <v>3.5134909999999993</v>
      </c>
      <c r="I249" s="309">
        <f t="shared" ca="1" si="622"/>
        <v>4.1502510000000008</v>
      </c>
      <c r="J249" s="309">
        <f t="shared" ca="1" si="622"/>
        <v>7.0131789999999992</v>
      </c>
      <c r="K249" s="309">
        <f t="shared" ca="1" si="622"/>
        <v>11.488225</v>
      </c>
      <c r="L249" s="309">
        <f t="shared" ca="1" si="622"/>
        <v>17.233179000000003</v>
      </c>
      <c r="M249" s="309">
        <f t="shared" ca="1" si="622"/>
        <v>20.095346999999997</v>
      </c>
      <c r="N249" s="309">
        <f t="shared" ca="1" si="622"/>
        <v>22.334114999999997</v>
      </c>
      <c r="O249" s="309">
        <f t="shared" ca="1" si="622"/>
        <v>24.033445</v>
      </c>
      <c r="P249" s="309">
        <f t="shared" ca="1" si="622"/>
        <v>26.398054000000016</v>
      </c>
      <c r="Q249" s="309">
        <f t="shared" ca="1" si="622"/>
        <v>28.401865999999984</v>
      </c>
      <c r="R249" s="309">
        <f t="shared" ca="1" si="622"/>
        <v>29.656383000000005</v>
      </c>
      <c r="S249" s="309">
        <f t="shared" ca="1" si="622"/>
        <v>30.340452999999997</v>
      </c>
      <c r="T249" s="309">
        <f t="shared" ca="1" si="622"/>
        <v>31.171941000000004</v>
      </c>
      <c r="U249" s="309">
        <f t="shared" ca="1" si="622"/>
        <v>32.159657999999979</v>
      </c>
      <c r="V249" s="309">
        <f t="shared" ca="1" si="622"/>
        <v>34.782541000000037</v>
      </c>
      <c r="W249" s="309">
        <f t="shared" ca="1" si="622"/>
        <v>35.645436999999959</v>
      </c>
      <c r="X249" s="309">
        <f t="shared" ca="1" si="622"/>
        <v>0</v>
      </c>
      <c r="Y249" s="309">
        <f t="shared" ca="1" si="622"/>
        <v>0</v>
      </c>
      <c r="Z249" s="309">
        <f t="shared" ca="1" si="622"/>
        <v>0</v>
      </c>
      <c r="AA249" s="309">
        <f t="shared" ca="1" si="622"/>
        <v>0</v>
      </c>
      <c r="AB249" s="309">
        <f t="shared" ca="1" si="622"/>
        <v>0</v>
      </c>
      <c r="AC249" s="309">
        <f t="shared" ca="1" si="622"/>
        <v>0</v>
      </c>
      <c r="AD249" s="309">
        <f t="shared" ca="1" si="622"/>
        <v>0</v>
      </c>
      <c r="AE249" s="309">
        <f t="shared" ca="1" si="622"/>
        <v>0</v>
      </c>
      <c r="AF249" s="309">
        <f t="shared" ca="1" si="622"/>
        <v>0</v>
      </c>
      <c r="AG249" s="309">
        <f t="shared" ca="1" si="622"/>
        <v>3.1515342900000078</v>
      </c>
      <c r="AH249" s="309">
        <f t="shared" ca="1" si="622"/>
        <v>6.0137022900000048</v>
      </c>
      <c r="AI249" s="309">
        <f t="shared" ca="1" si="622"/>
        <v>22.334114999999997</v>
      </c>
      <c r="AJ249" s="309">
        <f t="shared" ca="1" si="622"/>
        <v>24.033445</v>
      </c>
      <c r="AK249" s="309">
        <f t="shared" ca="1" si="622"/>
        <v>26.398054000000016</v>
      </c>
      <c r="AL249" s="309">
        <f t="shared" ca="1" si="622"/>
        <v>28.401865999999984</v>
      </c>
      <c r="AM249" s="309">
        <f t="shared" ca="1" si="622"/>
        <v>29.656383000000005</v>
      </c>
      <c r="AN249" s="309">
        <f t="shared" ca="1" si="622"/>
        <v>30.340452999999997</v>
      </c>
      <c r="AO249" s="309">
        <f t="shared" ca="1" si="622"/>
        <v>31.171941000000004</v>
      </c>
      <c r="AP249" s="309">
        <f t="shared" ca="1" si="622"/>
        <v>32.159657999999979</v>
      </c>
      <c r="AQ249" s="309">
        <f t="shared" ca="1" si="622"/>
        <v>34.782541000000037</v>
      </c>
      <c r="AR249" s="309">
        <f t="shared" ca="1" si="622"/>
        <v>35.645436999999959</v>
      </c>
      <c r="AS249" s="309">
        <f t="shared" ca="1" si="622"/>
        <v>0</v>
      </c>
      <c r="AT249" s="309">
        <f t="shared" ca="1" si="622"/>
        <v>0</v>
      </c>
      <c r="AU249" s="309">
        <f t="shared" ca="1" si="622"/>
        <v>0</v>
      </c>
      <c r="AV249" s="309">
        <f t="shared" ca="1" si="622"/>
        <v>0</v>
      </c>
      <c r="AW249" s="309">
        <f t="shared" ca="1" si="622"/>
        <v>0</v>
      </c>
      <c r="AX249" s="309">
        <f t="shared" ca="1" si="622"/>
        <v>0</v>
      </c>
      <c r="AY249" s="309">
        <f t="shared" ca="1" si="622"/>
        <v>0</v>
      </c>
      <c r="AZ249" s="309">
        <f t="shared" ca="1" si="622"/>
        <v>0</v>
      </c>
      <c r="BA249" s="309">
        <f t="shared" ca="1" si="622"/>
        <v>0</v>
      </c>
      <c r="BB249" s="309">
        <f t="shared" ca="1" si="622"/>
        <v>3.1515342900000078</v>
      </c>
      <c r="BC249" s="309">
        <f t="shared" ca="1" si="622"/>
        <v>6.0137022900000048</v>
      </c>
      <c r="BD249" s="309">
        <f t="shared" ca="1" si="622"/>
        <v>22.334114999999997</v>
      </c>
      <c r="BE249" s="309">
        <f t="shared" ca="1" si="622"/>
        <v>24.033445</v>
      </c>
      <c r="BF249" s="309">
        <f t="shared" ca="1" si="622"/>
        <v>26.398054000000016</v>
      </c>
      <c r="BG249" s="309">
        <f t="shared" ca="1" si="622"/>
        <v>28.401865999999984</v>
      </c>
      <c r="BH249" s="309">
        <f t="shared" ca="1" si="622"/>
        <v>29.656383000000005</v>
      </c>
      <c r="BI249" s="309">
        <f t="shared" ca="1" si="622"/>
        <v>30.340452999999997</v>
      </c>
      <c r="BJ249" s="309">
        <f t="shared" ca="1" si="622"/>
        <v>31.171941000000004</v>
      </c>
      <c r="BK249" s="309">
        <f t="shared" ca="1" si="622"/>
        <v>32.159657999999979</v>
      </c>
      <c r="BL249" s="309">
        <f t="shared" ca="1" si="622"/>
        <v>34.782541000000037</v>
      </c>
      <c r="BM249" s="309">
        <f t="shared" ca="1" si="622"/>
        <v>35.645436999999959</v>
      </c>
      <c r="BN249" s="309">
        <f t="shared" ca="1" si="622"/>
        <v>0</v>
      </c>
      <c r="BO249" s="309">
        <f t="shared" ca="1" si="622"/>
        <v>0</v>
      </c>
      <c r="BP249" s="309">
        <f t="shared" ref="BP249:CO249" ca="1" si="623">IF(BP247&gt;0,BP247,0)</f>
        <v>0</v>
      </c>
      <c r="BQ249" s="309">
        <f t="shared" ca="1" si="623"/>
        <v>0</v>
      </c>
      <c r="BR249" s="309">
        <f t="shared" ca="1" si="623"/>
        <v>0</v>
      </c>
      <c r="BS249" s="309">
        <f t="shared" ca="1" si="623"/>
        <v>0</v>
      </c>
      <c r="BT249" s="309">
        <f t="shared" ca="1" si="623"/>
        <v>0</v>
      </c>
      <c r="BU249" s="309">
        <f t="shared" ca="1" si="623"/>
        <v>0</v>
      </c>
      <c r="BV249" s="309">
        <f t="shared" ca="1" si="623"/>
        <v>0</v>
      </c>
      <c r="BW249" s="309">
        <f t="shared" ca="1" si="623"/>
        <v>0</v>
      </c>
      <c r="BX249" s="309">
        <f t="shared" ca="1" si="623"/>
        <v>0</v>
      </c>
      <c r="BY249" s="309">
        <f t="shared" ca="1" si="623"/>
        <v>0</v>
      </c>
      <c r="BZ249" s="309">
        <f t="shared" ca="1" si="623"/>
        <v>0</v>
      </c>
      <c r="CA249" s="309">
        <f t="shared" ca="1" si="623"/>
        <v>0</v>
      </c>
      <c r="CB249" s="309">
        <f t="shared" ca="1" si="623"/>
        <v>0</v>
      </c>
      <c r="CC249" s="309">
        <f t="shared" ca="1" si="623"/>
        <v>0</v>
      </c>
      <c r="CD249" s="309">
        <f t="shared" ca="1" si="623"/>
        <v>0</v>
      </c>
      <c r="CE249" s="309">
        <f t="shared" ca="1" si="623"/>
        <v>0</v>
      </c>
      <c r="CF249" s="309">
        <f t="shared" ca="1" si="623"/>
        <v>0</v>
      </c>
      <c r="CG249" s="309">
        <f t="shared" ca="1" si="623"/>
        <v>0</v>
      </c>
      <c r="CH249" s="309">
        <f t="shared" ca="1" si="623"/>
        <v>0</v>
      </c>
      <c r="CI249" s="309">
        <f t="shared" ca="1" si="623"/>
        <v>0</v>
      </c>
      <c r="CJ249" s="309">
        <f t="shared" ca="1" si="623"/>
        <v>0</v>
      </c>
      <c r="CK249" s="309">
        <f t="shared" ca="1" si="623"/>
        <v>0</v>
      </c>
      <c r="CL249" s="309">
        <f t="shared" ca="1" si="623"/>
        <v>0</v>
      </c>
      <c r="CM249" s="309">
        <f t="shared" ca="1" si="623"/>
        <v>0</v>
      </c>
      <c r="CN249" s="309">
        <f t="shared" ca="1" si="623"/>
        <v>0</v>
      </c>
      <c r="CO249" s="309">
        <f t="shared" ca="1" si="623"/>
        <v>0</v>
      </c>
    </row>
    <row r="250" spans="1:93" hidden="1" outlineLevel="1">
      <c r="B250" t="s">
        <v>59</v>
      </c>
      <c r="D250" s="309">
        <f t="shared" ref="D250:BO250" ca="1" si="624">IF(D247&lt;0,D247,0)</f>
        <v>0</v>
      </c>
      <c r="E250" s="309">
        <f t="shared" ca="1" si="624"/>
        <v>0</v>
      </c>
      <c r="F250" s="309">
        <f t="shared" ca="1" si="624"/>
        <v>0</v>
      </c>
      <c r="G250" s="309">
        <f t="shared" ca="1" si="624"/>
        <v>0</v>
      </c>
      <c r="H250" s="309">
        <f t="shared" ca="1" si="624"/>
        <v>0</v>
      </c>
      <c r="I250" s="309">
        <f t="shared" ca="1" si="624"/>
        <v>0</v>
      </c>
      <c r="J250" s="309">
        <f t="shared" ca="1" si="624"/>
        <v>0</v>
      </c>
      <c r="K250" s="309">
        <f t="shared" ca="1" si="624"/>
        <v>0</v>
      </c>
      <c r="L250" s="309">
        <f t="shared" ca="1" si="624"/>
        <v>0</v>
      </c>
      <c r="M250" s="309">
        <f t="shared" ca="1" si="624"/>
        <v>0</v>
      </c>
      <c r="N250" s="309">
        <f t="shared" ca="1" si="624"/>
        <v>0</v>
      </c>
      <c r="O250" s="309">
        <f t="shared" ca="1" si="624"/>
        <v>0</v>
      </c>
      <c r="P250" s="309">
        <f t="shared" ca="1" si="624"/>
        <v>0</v>
      </c>
      <c r="Q250" s="309">
        <f t="shared" ca="1" si="624"/>
        <v>0</v>
      </c>
      <c r="R250" s="309">
        <f t="shared" ca="1" si="624"/>
        <v>0</v>
      </c>
      <c r="S250" s="309">
        <f t="shared" ca="1" si="624"/>
        <v>0</v>
      </c>
      <c r="T250" s="309">
        <f t="shared" ca="1" si="624"/>
        <v>0</v>
      </c>
      <c r="U250" s="309">
        <f t="shared" ca="1" si="624"/>
        <v>0</v>
      </c>
      <c r="V250" s="309">
        <f t="shared" ca="1" si="624"/>
        <v>0</v>
      </c>
      <c r="W250" s="309">
        <f t="shared" ca="1" si="624"/>
        <v>0</v>
      </c>
      <c r="X250" s="309">
        <f t="shared" ca="1" si="624"/>
        <v>-223.1415049</v>
      </c>
      <c r="Y250" s="309">
        <f t="shared" ca="1" si="624"/>
        <v>-13.816217709999989</v>
      </c>
      <c r="Z250" s="309">
        <f t="shared" ca="1" si="624"/>
        <v>-13.155165709999991</v>
      </c>
      <c r="AA250" s="309">
        <f t="shared" ca="1" si="624"/>
        <v>-12.330905710000025</v>
      </c>
      <c r="AB250" s="309">
        <f t="shared" ca="1" si="624"/>
        <v>-11.483902709999995</v>
      </c>
      <c r="AC250" s="309">
        <f t="shared" ca="1" si="624"/>
        <v>-10.56815370999999</v>
      </c>
      <c r="AD250" s="309">
        <f t="shared" ca="1" si="624"/>
        <v>-9.9313937099999947</v>
      </c>
      <c r="AE250" s="309">
        <f t="shared" ca="1" si="624"/>
        <v>-7.0684657099999981</v>
      </c>
      <c r="AF250" s="309">
        <f t="shared" ca="1" si="624"/>
        <v>-2.5934197100000063</v>
      </c>
      <c r="AG250" s="309">
        <f t="shared" ca="1" si="624"/>
        <v>0</v>
      </c>
      <c r="AH250" s="309">
        <f t="shared" ca="1" si="624"/>
        <v>0</v>
      </c>
      <c r="AI250" s="309">
        <f t="shared" ca="1" si="624"/>
        <v>0</v>
      </c>
      <c r="AJ250" s="309">
        <f t="shared" ca="1" si="624"/>
        <v>0</v>
      </c>
      <c r="AK250" s="309">
        <f t="shared" ca="1" si="624"/>
        <v>0</v>
      </c>
      <c r="AL250" s="309">
        <f t="shared" ca="1" si="624"/>
        <v>0</v>
      </c>
      <c r="AM250" s="309">
        <f t="shared" ca="1" si="624"/>
        <v>0</v>
      </c>
      <c r="AN250" s="309">
        <f t="shared" ca="1" si="624"/>
        <v>0</v>
      </c>
      <c r="AO250" s="309">
        <f t="shared" ca="1" si="624"/>
        <v>0</v>
      </c>
      <c r="AP250" s="309">
        <f t="shared" ca="1" si="624"/>
        <v>0</v>
      </c>
      <c r="AQ250" s="309">
        <f t="shared" ca="1" si="624"/>
        <v>0</v>
      </c>
      <c r="AR250" s="309">
        <f t="shared" ca="1" si="624"/>
        <v>0</v>
      </c>
      <c r="AS250" s="309">
        <f t="shared" ca="1" si="624"/>
        <v>-223.1415049</v>
      </c>
      <c r="AT250" s="309">
        <f t="shared" ca="1" si="624"/>
        <v>-13.816217709999989</v>
      </c>
      <c r="AU250" s="309">
        <f t="shared" ca="1" si="624"/>
        <v>-13.155165709999991</v>
      </c>
      <c r="AV250" s="309">
        <f t="shared" ca="1" si="624"/>
        <v>-12.330905710000025</v>
      </c>
      <c r="AW250" s="309">
        <f t="shared" ca="1" si="624"/>
        <v>-11.483902709999995</v>
      </c>
      <c r="AX250" s="309">
        <f t="shared" ca="1" si="624"/>
        <v>-10.56815370999999</v>
      </c>
      <c r="AY250" s="309">
        <f t="shared" ca="1" si="624"/>
        <v>-9.9313937099999947</v>
      </c>
      <c r="AZ250" s="309">
        <f t="shared" ca="1" si="624"/>
        <v>-7.0684657099999981</v>
      </c>
      <c r="BA250" s="309">
        <f t="shared" ca="1" si="624"/>
        <v>-2.5934197100000063</v>
      </c>
      <c r="BB250" s="309">
        <f t="shared" ca="1" si="624"/>
        <v>0</v>
      </c>
      <c r="BC250" s="309">
        <f t="shared" ca="1" si="624"/>
        <v>0</v>
      </c>
      <c r="BD250" s="309">
        <f t="shared" ca="1" si="624"/>
        <v>0</v>
      </c>
      <c r="BE250" s="309">
        <f t="shared" ca="1" si="624"/>
        <v>0</v>
      </c>
      <c r="BF250" s="309">
        <f t="shared" ca="1" si="624"/>
        <v>0</v>
      </c>
      <c r="BG250" s="309">
        <f t="shared" ca="1" si="624"/>
        <v>0</v>
      </c>
      <c r="BH250" s="309">
        <f t="shared" ca="1" si="624"/>
        <v>0</v>
      </c>
      <c r="BI250" s="309">
        <f t="shared" ca="1" si="624"/>
        <v>0</v>
      </c>
      <c r="BJ250" s="309">
        <f t="shared" ca="1" si="624"/>
        <v>0</v>
      </c>
      <c r="BK250" s="309">
        <f t="shared" ca="1" si="624"/>
        <v>0</v>
      </c>
      <c r="BL250" s="309">
        <f t="shared" ca="1" si="624"/>
        <v>0</v>
      </c>
      <c r="BM250" s="309">
        <f t="shared" ca="1" si="624"/>
        <v>0</v>
      </c>
      <c r="BN250" s="309">
        <f t="shared" ca="1" si="624"/>
        <v>-223.1415049</v>
      </c>
      <c r="BO250" s="309">
        <f t="shared" ca="1" si="624"/>
        <v>-14.081644709999992</v>
      </c>
      <c r="BP250" s="309">
        <f t="shared" ref="BP250:CO250" ca="1" si="625">IF(BP247&lt;0,BP247,0)</f>
        <v>-14.081644709999992</v>
      </c>
      <c r="BQ250" s="309">
        <f t="shared" ca="1" si="625"/>
        <v>-14.08164471000002</v>
      </c>
      <c r="BR250" s="309">
        <f t="shared" ca="1" si="625"/>
        <v>-14.081644709999992</v>
      </c>
      <c r="BS250" s="309">
        <f t="shared" ca="1" si="625"/>
        <v>-14.081644709999992</v>
      </c>
      <c r="BT250" s="309">
        <f t="shared" ca="1" si="625"/>
        <v>-14.081644709999992</v>
      </c>
      <c r="BU250" s="309">
        <f t="shared" ca="1" si="625"/>
        <v>-14.081644709999999</v>
      </c>
      <c r="BV250" s="309">
        <f t="shared" ca="1" si="625"/>
        <v>-14.08164471000001</v>
      </c>
      <c r="BW250" s="309">
        <f t="shared" ca="1" si="625"/>
        <v>-14.081644709999994</v>
      </c>
      <c r="BX250" s="309">
        <f t="shared" ca="1" si="625"/>
        <v>-14.081644709999994</v>
      </c>
      <c r="BY250" s="309">
        <f t="shared" ca="1" si="625"/>
        <v>0</v>
      </c>
      <c r="BZ250" s="309">
        <f t="shared" ca="1" si="625"/>
        <v>0</v>
      </c>
      <c r="CA250" s="309">
        <f t="shared" ca="1" si="625"/>
        <v>0</v>
      </c>
      <c r="CB250" s="309">
        <f t="shared" ca="1" si="625"/>
        <v>0</v>
      </c>
      <c r="CC250" s="309">
        <f t="shared" ca="1" si="625"/>
        <v>0</v>
      </c>
      <c r="CD250" s="309">
        <f t="shared" ca="1" si="625"/>
        <v>0</v>
      </c>
      <c r="CE250" s="309">
        <f t="shared" ca="1" si="625"/>
        <v>0</v>
      </c>
      <c r="CF250" s="309">
        <f t="shared" ca="1" si="625"/>
        <v>0</v>
      </c>
      <c r="CG250" s="309">
        <f t="shared" ca="1" si="625"/>
        <v>0</v>
      </c>
      <c r="CH250" s="309">
        <f t="shared" ca="1" si="625"/>
        <v>0</v>
      </c>
      <c r="CI250" s="309">
        <f t="shared" ca="1" si="625"/>
        <v>0</v>
      </c>
      <c r="CJ250" s="309">
        <f t="shared" ca="1" si="625"/>
        <v>0</v>
      </c>
      <c r="CK250" s="309">
        <f t="shared" ca="1" si="625"/>
        <v>0</v>
      </c>
      <c r="CL250" s="309">
        <f t="shared" ca="1" si="625"/>
        <v>0</v>
      </c>
      <c r="CM250" s="309">
        <f t="shared" ca="1" si="625"/>
        <v>0</v>
      </c>
      <c r="CN250" s="309">
        <f t="shared" ca="1" si="625"/>
        <v>0</v>
      </c>
      <c r="CO250" s="309">
        <f t="shared" ca="1" si="625"/>
        <v>0</v>
      </c>
    </row>
    <row r="251" spans="1:93" hidden="1" outlineLevel="1">
      <c r="D251" s="309"/>
      <c r="E251" s="309"/>
      <c r="F251" s="309"/>
      <c r="G251" s="309"/>
      <c r="H251" s="309"/>
      <c r="I251" s="309"/>
      <c r="J251" s="309"/>
      <c r="K251" s="309"/>
      <c r="L251" s="309"/>
      <c r="M251" s="309"/>
      <c r="N251" s="309"/>
      <c r="O251" s="309"/>
      <c r="P251" s="309"/>
      <c r="Q251" s="309"/>
      <c r="R251" s="309"/>
      <c r="S251" s="309"/>
      <c r="T251" s="309"/>
      <c r="U251" s="309"/>
      <c r="V251" s="309"/>
      <c r="W251" s="309"/>
      <c r="X251" s="309"/>
      <c r="Y251" s="309"/>
      <c r="Z251" s="309"/>
      <c r="AA251" s="309"/>
      <c r="AB251" s="309"/>
      <c r="AC251" s="309"/>
      <c r="AD251" s="309"/>
      <c r="AE251" s="309"/>
      <c r="AF251" s="309"/>
      <c r="AG251" s="309"/>
      <c r="AH251" s="309"/>
      <c r="AI251" s="309"/>
      <c r="AJ251" s="309"/>
      <c r="AK251" s="309"/>
      <c r="AL251" s="309"/>
      <c r="AM251" s="309"/>
      <c r="AN251" s="309"/>
      <c r="AO251" s="309"/>
      <c r="AP251" s="309"/>
      <c r="AQ251" s="309"/>
      <c r="AR251" s="309"/>
      <c r="AS251" s="309"/>
      <c r="AT251" s="309"/>
      <c r="AU251" s="309"/>
      <c r="AV251" s="309"/>
      <c r="AW251" s="309"/>
      <c r="AX251" s="309"/>
      <c r="AY251" s="309"/>
      <c r="AZ251" s="309"/>
      <c r="BA251" s="309"/>
      <c r="BB251" s="309"/>
      <c r="BC251" s="309"/>
      <c r="BD251" s="309"/>
      <c r="BE251" s="309"/>
      <c r="BF251" s="309"/>
      <c r="BG251" s="309"/>
      <c r="BH251" s="309"/>
      <c r="BI251" s="309"/>
      <c r="BJ251" s="309"/>
      <c r="BK251" s="309"/>
      <c r="BL251" s="309"/>
      <c r="BM251" s="309"/>
      <c r="BN251" s="309"/>
      <c r="BO251" s="309"/>
      <c r="BP251" s="309"/>
      <c r="BQ251" s="309"/>
      <c r="BR251" s="309"/>
      <c r="BS251" s="309"/>
      <c r="BT251" s="309"/>
      <c r="BU251" s="309"/>
      <c r="BV251" s="309"/>
      <c r="BW251" s="309"/>
      <c r="BX251" s="309"/>
      <c r="BY251" s="309"/>
      <c r="BZ251" s="309"/>
      <c r="CA251" s="309"/>
      <c r="CB251" s="309"/>
      <c r="CC251" s="309"/>
      <c r="CD251" s="309"/>
      <c r="CE251" s="309"/>
      <c r="CF251" s="309"/>
      <c r="CG251" s="309"/>
      <c r="CH251" s="309"/>
      <c r="CI251" s="309"/>
      <c r="CJ251" s="309"/>
      <c r="CK251" s="309"/>
      <c r="CL251" s="309"/>
      <c r="CM251" s="309"/>
      <c r="CN251" s="309"/>
      <c r="CO251" s="309"/>
    </row>
    <row r="252" spans="1:93" hidden="1" outlineLevel="1">
      <c r="A252" s="2" t="s">
        <v>200</v>
      </c>
      <c r="D252" s="309"/>
      <c r="E252" s="309"/>
      <c r="F252" s="309"/>
      <c r="G252" s="309"/>
      <c r="H252" s="309"/>
      <c r="I252" s="309"/>
      <c r="J252" s="309"/>
      <c r="K252" s="309"/>
      <c r="L252" s="309"/>
      <c r="M252" s="309"/>
      <c r="N252" s="309"/>
      <c r="O252" s="309"/>
      <c r="P252" s="309"/>
      <c r="Q252" s="309"/>
      <c r="R252" s="309"/>
      <c r="S252" s="309"/>
      <c r="T252" s="309"/>
      <c r="U252" s="309"/>
      <c r="V252" s="309"/>
      <c r="W252" s="309"/>
      <c r="X252" s="309"/>
      <c r="Y252" s="309"/>
      <c r="Z252" s="309"/>
      <c r="AA252" s="309"/>
      <c r="AB252" s="309"/>
      <c r="AC252" s="309"/>
      <c r="AD252" s="309"/>
      <c r="AE252" s="309"/>
      <c r="AF252" s="309"/>
      <c r="AG252" s="309"/>
      <c r="AH252" s="309"/>
      <c r="AI252" s="309"/>
      <c r="AJ252" s="309"/>
      <c r="AK252" s="309"/>
      <c r="AL252" s="309"/>
      <c r="AM252" s="309"/>
      <c r="AN252" s="309"/>
      <c r="AO252" s="309"/>
      <c r="AP252" s="309"/>
      <c r="AQ252" s="309"/>
      <c r="AR252" s="309"/>
      <c r="AS252" s="309"/>
      <c r="AT252" s="309"/>
      <c r="AU252" s="309"/>
      <c r="AV252" s="309"/>
      <c r="AW252" s="309"/>
      <c r="AX252" s="309"/>
      <c r="AY252" s="309"/>
      <c r="AZ252" s="309"/>
      <c r="BA252" s="309"/>
      <c r="BB252" s="309"/>
      <c r="BC252" s="309"/>
      <c r="BD252" s="309"/>
      <c r="BE252" s="309"/>
      <c r="BF252" s="309"/>
      <c r="BG252" s="309"/>
      <c r="BH252" s="309"/>
      <c r="BI252" s="309"/>
      <c r="BJ252" s="309"/>
      <c r="BK252" s="309"/>
      <c r="BL252" s="309"/>
      <c r="BM252" s="309"/>
      <c r="BN252" s="309"/>
      <c r="BO252" s="309"/>
      <c r="BP252" s="309"/>
      <c r="BQ252" s="309"/>
      <c r="BR252" s="309"/>
      <c r="BS252" s="309"/>
      <c r="BT252" s="309"/>
      <c r="BU252" s="309"/>
      <c r="BV252" s="309"/>
      <c r="BW252" s="309"/>
      <c r="BX252" s="309"/>
      <c r="BY252" s="309"/>
      <c r="BZ252" s="309"/>
      <c r="CA252" s="309"/>
      <c r="CB252" s="309"/>
      <c r="CC252" s="309"/>
      <c r="CD252" s="309"/>
      <c r="CE252" s="309"/>
      <c r="CF252" s="309"/>
      <c r="CG252" s="309"/>
      <c r="CH252" s="309"/>
      <c r="CI252" s="309"/>
      <c r="CJ252" s="309"/>
      <c r="CK252" s="309"/>
      <c r="CL252" s="309"/>
      <c r="CM252" s="309"/>
      <c r="CN252" s="309"/>
      <c r="CO252" s="309"/>
    </row>
    <row r="253" spans="1:93" ht="15.75" hidden="1" outlineLevel="1" thickBot="1">
      <c r="B253" t="s">
        <v>186</v>
      </c>
      <c r="C253" s="360">
        <f ca="1">MAX(OFFSET(D244,0,0,1,rotationlength_exhard))</f>
        <v>363.95795199999998</v>
      </c>
      <c r="D253" s="309"/>
      <c r="E253" s="309"/>
      <c r="F253" s="309"/>
      <c r="G253" s="309"/>
      <c r="H253" s="309"/>
      <c r="I253" s="309"/>
      <c r="J253" s="309"/>
      <c r="K253" s="309"/>
      <c r="L253" s="309"/>
      <c r="M253" s="309"/>
      <c r="N253" s="309"/>
      <c r="O253" s="309"/>
      <c r="P253" s="309"/>
      <c r="Q253" s="309"/>
      <c r="R253" s="309"/>
      <c r="S253" s="309"/>
      <c r="T253" s="309"/>
      <c r="U253" s="309"/>
      <c r="V253" s="309"/>
      <c r="W253" s="309"/>
      <c r="X253" s="309"/>
      <c r="Y253" s="309"/>
      <c r="Z253" s="309"/>
      <c r="AA253" s="309"/>
      <c r="AB253" s="309"/>
      <c r="AC253" s="309"/>
      <c r="AD253" s="309"/>
      <c r="AE253" s="309"/>
      <c r="AF253" s="309"/>
      <c r="AG253" s="309"/>
      <c r="AH253" s="309"/>
      <c r="AI253" s="309"/>
      <c r="AJ253" s="309"/>
      <c r="AK253" s="309"/>
      <c r="AL253" s="309"/>
      <c r="AM253" s="309"/>
      <c r="AN253" s="309"/>
      <c r="AO253" s="309"/>
      <c r="AP253" s="309"/>
      <c r="AQ253" s="309"/>
      <c r="AR253" s="309"/>
      <c r="AS253" s="309"/>
      <c r="AT253" s="309"/>
      <c r="AU253" s="309"/>
      <c r="AV253" s="309"/>
      <c r="AW253" s="309"/>
      <c r="AX253" s="309"/>
      <c r="AY253" s="309"/>
      <c r="AZ253" s="309"/>
      <c r="BA253" s="309"/>
      <c r="BB253" s="309"/>
      <c r="BC253" s="309"/>
      <c r="BD253" s="309"/>
      <c r="BE253" s="309"/>
      <c r="BF253" s="309"/>
      <c r="BG253" s="309"/>
      <c r="BH253" s="309"/>
      <c r="BI253" s="309"/>
      <c r="BJ253" s="309"/>
      <c r="BK253" s="309"/>
      <c r="BL253" s="309"/>
      <c r="BM253" s="309"/>
      <c r="BN253" s="309"/>
      <c r="BO253" s="309"/>
      <c r="BP253" s="309"/>
      <c r="BQ253" s="309"/>
      <c r="BR253" s="309"/>
      <c r="BS253" s="309"/>
      <c r="BT253" s="309"/>
      <c r="BU253" s="309"/>
      <c r="BV253" s="309"/>
      <c r="BW253" s="309"/>
      <c r="BX253" s="309"/>
      <c r="BY253" s="309"/>
      <c r="BZ253" s="309"/>
      <c r="CA253" s="309"/>
      <c r="CB253" s="309"/>
      <c r="CC253" s="309"/>
      <c r="CD253" s="309"/>
      <c r="CE253" s="309"/>
      <c r="CF253" s="309"/>
      <c r="CG253" s="309"/>
      <c r="CH253" s="309"/>
      <c r="CI253" s="309"/>
      <c r="CJ253" s="309"/>
      <c r="CK253" s="309"/>
      <c r="CL253" s="309"/>
      <c r="CM253" s="309"/>
      <c r="CN253" s="309"/>
      <c r="CO253" s="309"/>
    </row>
    <row r="254" spans="1:93" ht="16.5" hidden="1" outlineLevel="1" thickTop="1" thickBot="1">
      <c r="B254" t="s">
        <v>187</v>
      </c>
      <c r="C254" s="361">
        <f ca="1">MIN(OFFSET(D244,0,rotationlength_exhard,1,rotationlength_exhard))</f>
        <v>59.868822419999987</v>
      </c>
      <c r="D254" s="309"/>
      <c r="E254" s="309"/>
      <c r="F254" s="309"/>
      <c r="G254" s="309"/>
      <c r="H254" s="309"/>
      <c r="I254" s="309"/>
      <c r="J254" s="309"/>
      <c r="K254" s="309"/>
      <c r="L254" s="309"/>
      <c r="M254" s="309"/>
      <c r="N254" s="309"/>
      <c r="O254" s="309"/>
      <c r="P254" s="309"/>
      <c r="Q254" s="309"/>
      <c r="R254" s="309"/>
      <c r="S254" s="309"/>
      <c r="T254" s="309"/>
      <c r="U254" s="309"/>
      <c r="V254" s="309"/>
      <c r="W254" s="309"/>
      <c r="X254" s="309"/>
      <c r="Y254" s="309"/>
      <c r="Z254" s="309"/>
      <c r="AA254" s="309"/>
      <c r="AB254" s="309"/>
      <c r="AC254" s="309"/>
      <c r="AD254" s="309"/>
      <c r="AE254" s="309"/>
      <c r="AF254" s="309"/>
      <c r="AG254" s="309"/>
      <c r="AH254" s="309"/>
      <c r="AI254" s="309"/>
      <c r="AJ254" s="309"/>
      <c r="AK254" s="309"/>
      <c r="AL254" s="309"/>
      <c r="AM254" s="309"/>
      <c r="AN254" s="309"/>
      <c r="AO254" s="309"/>
      <c r="AP254" s="309"/>
      <c r="AQ254" s="309"/>
      <c r="AR254" s="309"/>
      <c r="AS254" s="309"/>
      <c r="AT254" s="309"/>
      <c r="AU254" s="309"/>
      <c r="AV254" s="309"/>
      <c r="AW254" s="309"/>
      <c r="AX254" s="309"/>
      <c r="AY254" s="309"/>
      <c r="AZ254" s="309"/>
      <c r="BA254" s="309"/>
      <c r="BB254" s="309"/>
      <c r="BC254" s="309"/>
      <c r="BD254" s="309"/>
      <c r="BE254" s="309"/>
      <c r="BF254" s="309"/>
      <c r="BG254" s="309"/>
      <c r="BH254" s="309"/>
      <c r="BI254" s="309"/>
      <c r="BJ254" s="309"/>
      <c r="BK254" s="309"/>
      <c r="BL254" s="309"/>
      <c r="BM254" s="309"/>
      <c r="BN254" s="309"/>
      <c r="BO254" s="309"/>
      <c r="BP254" s="309"/>
      <c r="BQ254" s="309"/>
      <c r="BR254" s="309"/>
      <c r="BS254" s="309"/>
      <c r="BT254" s="309"/>
      <c r="BU254" s="309"/>
      <c r="BV254" s="309"/>
      <c r="BW254" s="309"/>
      <c r="BX254" s="309"/>
      <c r="BY254" s="309"/>
      <c r="BZ254" s="309"/>
      <c r="CA254" s="309"/>
      <c r="CB254" s="309"/>
      <c r="CC254" s="309"/>
      <c r="CD254" s="309"/>
      <c r="CE254" s="309"/>
      <c r="CF254" s="309"/>
      <c r="CG254" s="309"/>
      <c r="CH254" s="309"/>
      <c r="CI254" s="309"/>
      <c r="CJ254" s="309"/>
      <c r="CK254" s="309"/>
      <c r="CL254" s="309"/>
      <c r="CM254" s="309"/>
      <c r="CN254" s="309"/>
      <c r="CO254" s="309"/>
    </row>
    <row r="255" spans="1:93" ht="16.5" hidden="1" outlineLevel="1" thickTop="1" thickBot="1">
      <c r="B255" t="s">
        <v>188</v>
      </c>
      <c r="C255" s="360">
        <f ca="1">MATCH(C254,D244:CO244,1)+1</f>
        <v>10</v>
      </c>
      <c r="D255" s="309"/>
      <c r="E255" s="309"/>
      <c r="F255" s="309"/>
      <c r="G255" s="309"/>
      <c r="H255" s="309"/>
      <c r="I255" s="309"/>
      <c r="J255" s="309"/>
      <c r="K255" s="309"/>
      <c r="L255" s="309"/>
      <c r="M255" s="309"/>
      <c r="N255" s="309"/>
      <c r="O255" s="309"/>
      <c r="P255" s="309"/>
      <c r="Q255" s="309"/>
      <c r="R255" s="309"/>
      <c r="S255" s="309"/>
      <c r="T255" s="309"/>
      <c r="U255" s="309"/>
      <c r="V255" s="309"/>
      <c r="W255" s="309"/>
      <c r="X255" s="309"/>
      <c r="Y255" s="309"/>
      <c r="Z255" s="309"/>
      <c r="AA255" s="309"/>
      <c r="AB255" s="309"/>
      <c r="AC255" s="309"/>
      <c r="AD255" s="309"/>
      <c r="AE255" s="309"/>
      <c r="AF255" s="309"/>
      <c r="AG255" s="309"/>
      <c r="AH255" s="309"/>
      <c r="AI255" s="309"/>
      <c r="AJ255" s="309"/>
      <c r="AK255" s="309"/>
      <c r="AL255" s="309"/>
      <c r="AM255" s="309"/>
      <c r="AN255" s="309"/>
      <c r="AO255" s="309"/>
      <c r="AP255" s="309"/>
      <c r="AQ255" s="309"/>
      <c r="AR255" s="309"/>
      <c r="AS255" s="309"/>
      <c r="AT255" s="309"/>
      <c r="AU255" s="309"/>
      <c r="AV255" s="309"/>
      <c r="AW255" s="309"/>
      <c r="AX255" s="309"/>
      <c r="AY255" s="309"/>
      <c r="AZ255" s="309"/>
      <c r="BA255" s="309"/>
      <c r="BB255" s="309"/>
      <c r="BC255" s="309"/>
      <c r="BD255" s="309"/>
      <c r="BE255" s="309"/>
      <c r="BF255" s="309"/>
      <c r="BG255" s="309"/>
      <c r="BH255" s="309"/>
      <c r="BI255" s="309"/>
      <c r="BJ255" s="309"/>
      <c r="BK255" s="309"/>
      <c r="BL255" s="309"/>
      <c r="BM255" s="309"/>
      <c r="BN255" s="309"/>
      <c r="BO255" s="309"/>
      <c r="BP255" s="309"/>
      <c r="BQ255" s="309"/>
      <c r="BR255" s="309"/>
      <c r="BS255" s="309"/>
      <c r="BT255" s="309"/>
      <c r="BU255" s="309"/>
      <c r="BV255" s="309"/>
      <c r="BW255" s="309"/>
      <c r="BX255" s="309"/>
      <c r="BY255" s="309"/>
      <c r="BZ255" s="309"/>
      <c r="CA255" s="309"/>
      <c r="CB255" s="309"/>
      <c r="CC255" s="309"/>
      <c r="CD255" s="309"/>
      <c r="CE255" s="309"/>
      <c r="CF255" s="309"/>
      <c r="CG255" s="309"/>
      <c r="CH255" s="309"/>
      <c r="CI255" s="309"/>
      <c r="CJ255" s="309"/>
      <c r="CK255" s="309"/>
      <c r="CL255" s="309"/>
      <c r="CM255" s="309"/>
      <c r="CN255" s="309"/>
      <c r="CO255" s="309"/>
    </row>
    <row r="256" spans="1:93" ht="16.5" hidden="1" outlineLevel="1" thickTop="1" thickBot="1">
      <c r="B256" t="s">
        <v>189</v>
      </c>
      <c r="C256" s="360">
        <f ca="1">rotationlength_exhard+MATCH(C254,OFFSET(D244,0,rotationlength_exhard,1,rotationlength_exhard),0)</f>
        <v>29</v>
      </c>
      <c r="D256" s="309"/>
      <c r="E256" s="309"/>
      <c r="F256" s="309"/>
      <c r="G256" s="309"/>
      <c r="H256" s="309"/>
      <c r="I256" s="309"/>
      <c r="J256" s="309"/>
      <c r="K256" s="309"/>
      <c r="L256" s="309"/>
      <c r="M256" s="309"/>
      <c r="N256" s="309"/>
      <c r="O256" s="309"/>
      <c r="P256" s="309"/>
      <c r="Q256" s="309"/>
      <c r="R256" s="309"/>
      <c r="S256" s="309"/>
      <c r="T256" s="309"/>
      <c r="U256" s="309"/>
      <c r="V256" s="309"/>
      <c r="W256" s="309"/>
      <c r="X256" s="309"/>
      <c r="Y256" s="309"/>
      <c r="Z256" s="309"/>
      <c r="AA256" s="309"/>
      <c r="AB256" s="309"/>
      <c r="AC256" s="309"/>
      <c r="AD256" s="309"/>
      <c r="AE256" s="309"/>
      <c r="AF256" s="309"/>
      <c r="AG256" s="309"/>
      <c r="AH256" s="309"/>
      <c r="AI256" s="309"/>
      <c r="AJ256" s="309"/>
      <c r="AK256" s="309"/>
      <c r="AL256" s="309"/>
      <c r="AM256" s="309"/>
      <c r="AN256" s="309"/>
      <c r="AO256" s="309"/>
      <c r="AP256" s="309"/>
      <c r="AQ256" s="309"/>
      <c r="AR256" s="309"/>
      <c r="AS256" s="309"/>
      <c r="AT256" s="309"/>
      <c r="AU256" s="309"/>
      <c r="AV256" s="309"/>
      <c r="AW256" s="309"/>
      <c r="AX256" s="309"/>
      <c r="AY256" s="309"/>
      <c r="AZ256" s="309"/>
      <c r="BA256" s="309"/>
      <c r="BB256" s="309"/>
      <c r="BC256" s="309"/>
      <c r="BD256" s="309"/>
      <c r="BE256" s="309"/>
      <c r="BF256" s="309"/>
      <c r="BG256" s="309"/>
      <c r="BH256" s="309"/>
      <c r="BI256" s="309"/>
      <c r="BJ256" s="309"/>
      <c r="BK256" s="309"/>
      <c r="BL256" s="309"/>
      <c r="BM256" s="309"/>
      <c r="BN256" s="309"/>
      <c r="BO256" s="309"/>
      <c r="BP256" s="309"/>
      <c r="BQ256" s="309"/>
      <c r="BR256" s="309"/>
      <c r="BS256" s="309"/>
      <c r="BT256" s="309"/>
      <c r="BU256" s="309"/>
      <c r="BV256" s="309"/>
      <c r="BW256" s="309"/>
      <c r="BX256" s="309"/>
      <c r="BY256" s="309"/>
      <c r="BZ256" s="309"/>
      <c r="CA256" s="309"/>
      <c r="CB256" s="309"/>
      <c r="CC256" s="309"/>
      <c r="CD256" s="309"/>
      <c r="CE256" s="309"/>
      <c r="CF256" s="309"/>
      <c r="CG256" s="309"/>
      <c r="CH256" s="309"/>
      <c r="CI256" s="309"/>
      <c r="CJ256" s="309"/>
      <c r="CK256" s="309"/>
      <c r="CL256" s="309"/>
      <c r="CM256" s="309"/>
      <c r="CN256" s="309"/>
      <c r="CO256" s="309"/>
    </row>
    <row r="257" spans="1:93" ht="15.75" hidden="1" outlineLevel="1" thickTop="1">
      <c r="D257" s="309"/>
      <c r="E257" s="309"/>
      <c r="F257" s="309"/>
      <c r="G257" s="309"/>
      <c r="H257" s="309"/>
      <c r="I257" s="309"/>
      <c r="J257" s="309"/>
      <c r="K257" s="309"/>
      <c r="L257" s="309"/>
      <c r="M257" s="309"/>
      <c r="N257" s="309"/>
      <c r="O257" s="309"/>
      <c r="P257" s="309"/>
      <c r="Q257" s="309"/>
      <c r="R257" s="309"/>
      <c r="S257" s="309"/>
      <c r="T257" s="309"/>
      <c r="U257" s="309"/>
      <c r="V257" s="309"/>
      <c r="W257" s="309"/>
      <c r="X257" s="309"/>
      <c r="Y257" s="309"/>
      <c r="Z257" s="309"/>
      <c r="AA257" s="309"/>
      <c r="AB257" s="309"/>
      <c r="AC257" s="309"/>
      <c r="AD257" s="309"/>
      <c r="AE257" s="309"/>
      <c r="AF257" s="309"/>
      <c r="AG257" s="309"/>
      <c r="AH257" s="309"/>
      <c r="AI257" s="309"/>
      <c r="AJ257" s="309"/>
      <c r="AK257" s="309"/>
      <c r="AL257" s="309"/>
      <c r="AM257" s="309"/>
      <c r="AN257" s="309"/>
      <c r="AO257" s="309"/>
      <c r="AP257" s="309"/>
      <c r="AQ257" s="309"/>
      <c r="AR257" s="309"/>
      <c r="AS257" s="309"/>
      <c r="AT257" s="309"/>
      <c r="AU257" s="309"/>
      <c r="AV257" s="309"/>
      <c r="AW257" s="309"/>
      <c r="AX257" s="309"/>
      <c r="AY257" s="309"/>
      <c r="AZ257" s="309"/>
      <c r="BA257" s="309"/>
      <c r="BB257" s="309"/>
      <c r="BC257" s="309"/>
      <c r="BD257" s="309"/>
      <c r="BE257" s="309"/>
      <c r="BF257" s="309"/>
      <c r="BG257" s="309"/>
      <c r="BH257" s="309"/>
      <c r="BI257" s="309"/>
      <c r="BJ257" s="309"/>
      <c r="BK257" s="309"/>
      <c r="BL257" s="309"/>
      <c r="BM257" s="309"/>
      <c r="BN257" s="309"/>
      <c r="BO257" s="309"/>
      <c r="BP257" s="309"/>
      <c r="BQ257" s="309"/>
      <c r="BR257" s="309"/>
      <c r="BS257" s="309"/>
      <c r="BT257" s="309"/>
      <c r="BU257" s="309"/>
      <c r="BV257" s="309"/>
      <c r="BW257" s="309"/>
      <c r="BX257" s="309"/>
      <c r="BY257" s="309"/>
      <c r="BZ257" s="309"/>
      <c r="CA257" s="309"/>
      <c r="CB257" s="309"/>
      <c r="CC257" s="309"/>
      <c r="CD257" s="309"/>
      <c r="CE257" s="309"/>
      <c r="CF257" s="309"/>
      <c r="CG257" s="309"/>
      <c r="CH257" s="309"/>
      <c r="CI257" s="309"/>
      <c r="CJ257" s="309"/>
      <c r="CK257" s="309"/>
      <c r="CL257" s="309"/>
      <c r="CM257" s="309"/>
      <c r="CN257" s="309"/>
      <c r="CO257" s="309"/>
    </row>
    <row r="258" spans="1:93" hidden="1" outlineLevel="1">
      <c r="A258" s="2" t="s">
        <v>190</v>
      </c>
      <c r="D258" s="309"/>
      <c r="E258" s="309"/>
      <c r="F258" s="309"/>
      <c r="G258" s="309"/>
      <c r="H258" s="309"/>
      <c r="I258" s="309"/>
      <c r="J258" s="309"/>
      <c r="K258" s="309"/>
      <c r="L258" s="309"/>
      <c r="M258" s="309"/>
      <c r="N258" s="309"/>
      <c r="O258" s="309"/>
      <c r="P258" s="309"/>
      <c r="Q258" s="309"/>
      <c r="R258" s="309"/>
      <c r="S258" s="309"/>
      <c r="T258" s="309"/>
      <c r="U258" s="309"/>
      <c r="V258" s="309"/>
      <c r="W258" s="309"/>
      <c r="X258" s="309"/>
      <c r="Y258" s="309"/>
      <c r="Z258" s="309"/>
      <c r="AA258" s="309"/>
      <c r="AB258" s="309"/>
      <c r="AC258" s="309"/>
      <c r="AD258" s="309"/>
      <c r="AE258" s="309"/>
      <c r="AF258" s="309"/>
      <c r="AG258" s="309"/>
      <c r="AH258" s="309"/>
      <c r="AI258" s="309"/>
      <c r="AJ258" s="309"/>
      <c r="AK258" s="309"/>
      <c r="AL258" s="309"/>
      <c r="AM258" s="309"/>
      <c r="AN258" s="309"/>
      <c r="AO258" s="309"/>
      <c r="AP258" s="309"/>
      <c r="AQ258" s="309"/>
      <c r="AR258" s="309"/>
      <c r="AS258" s="309"/>
      <c r="AT258" s="309"/>
      <c r="AU258" s="309"/>
      <c r="AV258" s="309"/>
      <c r="AW258" s="309"/>
      <c r="AX258" s="309"/>
      <c r="AY258" s="309"/>
      <c r="AZ258" s="309"/>
      <c r="BA258" s="309"/>
      <c r="BB258" s="309"/>
      <c r="BC258" s="309"/>
      <c r="BD258" s="309"/>
      <c r="BE258" s="309"/>
      <c r="BF258" s="309"/>
      <c r="BG258" s="309"/>
      <c r="BH258" s="309"/>
      <c r="BI258" s="309"/>
      <c r="BJ258" s="309"/>
      <c r="BK258" s="309"/>
      <c r="BL258" s="309"/>
      <c r="BM258" s="309"/>
      <c r="BN258" s="309"/>
      <c r="BO258" s="309"/>
      <c r="BP258" s="309"/>
      <c r="BQ258" s="309"/>
      <c r="BR258" s="309"/>
      <c r="BS258" s="309"/>
      <c r="BT258" s="309"/>
      <c r="BU258" s="309"/>
      <c r="BV258" s="309"/>
      <c r="BW258" s="309"/>
      <c r="BX258" s="309"/>
      <c r="BY258" s="309"/>
      <c r="BZ258" s="309"/>
      <c r="CA258" s="309"/>
      <c r="CB258" s="309"/>
      <c r="CC258" s="309"/>
      <c r="CD258" s="309"/>
      <c r="CE258" s="309"/>
      <c r="CF258" s="309"/>
      <c r="CG258" s="309"/>
      <c r="CH258" s="309"/>
      <c r="CI258" s="309"/>
      <c r="CJ258" s="309"/>
      <c r="CK258" s="309"/>
      <c r="CL258" s="309"/>
      <c r="CM258" s="309"/>
      <c r="CN258" s="309"/>
      <c r="CO258" s="309"/>
    </row>
    <row r="259" spans="1:93" ht="15.75" hidden="1" outlineLevel="1" thickBot="1">
      <c r="A259" s="277" t="s">
        <v>205</v>
      </c>
      <c r="B259" t="s">
        <v>191</v>
      </c>
      <c r="C259" s="379">
        <f>IF(lowriskClevel="Safe carbon",$C$254,IF(lowriskClevel="LTA carbon stock",0.9*averageCO2_DF,IF(lowriskClevel="Halfway between",AVERAGE($C$254,averageCO2_DF),IF(lowriskClevel="x% of LTA",lowriskClevel_percentofLTA*averageCO2_exhard))))</f>
        <v>233.75</v>
      </c>
      <c r="D259" s="309"/>
      <c r="E259" s="309"/>
      <c r="F259" s="309"/>
      <c r="G259" s="309"/>
      <c r="H259" s="309"/>
      <c r="I259" s="309"/>
      <c r="J259" s="309"/>
      <c r="K259" s="309"/>
      <c r="L259" s="309"/>
      <c r="M259" s="309"/>
      <c r="N259" s="309"/>
      <c r="O259" s="309"/>
      <c r="P259" s="309"/>
      <c r="Q259" s="309"/>
      <c r="R259" s="309"/>
      <c r="S259" s="309"/>
      <c r="T259" s="309"/>
      <c r="U259" s="309"/>
      <c r="V259" s="309"/>
      <c r="W259" s="309"/>
      <c r="X259" s="309"/>
      <c r="Y259" s="309"/>
      <c r="Z259" s="309"/>
      <c r="AA259" s="309"/>
      <c r="AB259" s="309"/>
      <c r="AC259" s="309"/>
      <c r="AD259" s="309"/>
      <c r="AE259" s="309"/>
      <c r="AF259" s="309"/>
      <c r="AG259" s="309"/>
      <c r="AH259" s="309"/>
      <c r="AI259" s="309"/>
      <c r="AJ259" s="309"/>
      <c r="AK259" s="309"/>
      <c r="AL259" s="309"/>
      <c r="AM259" s="309"/>
      <c r="AN259" s="309"/>
      <c r="AO259" s="309"/>
      <c r="AP259" s="309"/>
      <c r="AQ259" s="309"/>
      <c r="AR259" s="309"/>
      <c r="AS259" s="309"/>
      <c r="AT259" s="309"/>
      <c r="AU259" s="309"/>
      <c r="AV259" s="309"/>
      <c r="AW259" s="309"/>
      <c r="AX259" s="309"/>
      <c r="AY259" s="309"/>
      <c r="AZ259" s="309"/>
      <c r="BA259" s="309"/>
      <c r="BB259" s="309"/>
      <c r="BC259" s="309"/>
      <c r="BD259" s="309"/>
      <c r="BE259" s="309"/>
      <c r="BF259" s="309"/>
      <c r="BG259" s="309"/>
      <c r="BH259" s="309"/>
      <c r="BI259" s="309"/>
      <c r="BJ259" s="309"/>
      <c r="BK259" s="309"/>
      <c r="BL259" s="309"/>
      <c r="BM259" s="309"/>
      <c r="BN259" s="309"/>
      <c r="BO259" s="309"/>
      <c r="BP259" s="309"/>
      <c r="BQ259" s="309"/>
      <c r="BR259" s="309"/>
      <c r="BS259" s="309"/>
      <c r="BT259" s="309"/>
      <c r="BU259" s="309"/>
      <c r="BV259" s="309"/>
      <c r="BW259" s="309"/>
      <c r="BX259" s="309"/>
      <c r="BY259" s="309"/>
      <c r="BZ259" s="309"/>
      <c r="CA259" s="309"/>
      <c r="CB259" s="309"/>
      <c r="CC259" s="309"/>
      <c r="CD259" s="309"/>
      <c r="CE259" s="309"/>
      <c r="CF259" s="309"/>
      <c r="CG259" s="309"/>
      <c r="CH259" s="309"/>
      <c r="CI259" s="309"/>
      <c r="CJ259" s="309"/>
      <c r="CK259" s="309"/>
      <c r="CL259" s="309"/>
      <c r="CM259" s="309"/>
      <c r="CN259" s="309"/>
      <c r="CO259" s="309"/>
    </row>
    <row r="260" spans="1:93" ht="15.75" hidden="1" outlineLevel="1" thickTop="1">
      <c r="B260" t="s">
        <v>192</v>
      </c>
      <c r="D260" s="309">
        <f>MIN(D7,$C$259)</f>
        <v>0.26542700000000002</v>
      </c>
      <c r="E260" s="309">
        <f t="shared" ref="E260:BP260" si="626">MIN(E7,$C$259)</f>
        <v>1.1919059999999999</v>
      </c>
      <c r="F260" s="309">
        <f t="shared" si="626"/>
        <v>2.9426450000000002</v>
      </c>
      <c r="G260" s="309">
        <f t="shared" si="626"/>
        <v>5.540387</v>
      </c>
      <c r="H260" s="309">
        <f t="shared" si="626"/>
        <v>9.0538779999999992</v>
      </c>
      <c r="I260" s="309">
        <f t="shared" si="626"/>
        <v>13.204129</v>
      </c>
      <c r="J260" s="309">
        <f t="shared" si="626"/>
        <v>20.217307999999999</v>
      </c>
      <c r="K260" s="309">
        <f t="shared" si="626"/>
        <v>31.705532999999999</v>
      </c>
      <c r="L260" s="309">
        <f t="shared" si="626"/>
        <v>48.938712000000002</v>
      </c>
      <c r="M260" s="309">
        <f t="shared" si="626"/>
        <v>69.034058999999999</v>
      </c>
      <c r="N260" s="309">
        <f t="shared" si="626"/>
        <v>91.368173999999996</v>
      </c>
      <c r="O260" s="309">
        <f t="shared" si="626"/>
        <v>115.401619</v>
      </c>
      <c r="P260" s="309">
        <f t="shared" si="626"/>
        <v>141.79967300000001</v>
      </c>
      <c r="Q260" s="309">
        <f t="shared" si="626"/>
        <v>170.201539</v>
      </c>
      <c r="R260" s="309">
        <f t="shared" si="626"/>
        <v>199.857922</v>
      </c>
      <c r="S260" s="309">
        <f t="shared" si="626"/>
        <v>230.198375</v>
      </c>
      <c r="T260" s="309">
        <f t="shared" si="626"/>
        <v>233.75</v>
      </c>
      <c r="U260" s="309">
        <f t="shared" si="626"/>
        <v>233.75</v>
      </c>
      <c r="V260" s="309">
        <f t="shared" si="626"/>
        <v>233.75</v>
      </c>
      <c r="W260" s="309">
        <f t="shared" si="626"/>
        <v>233.75</v>
      </c>
      <c r="X260" s="309">
        <f t="shared" si="626"/>
        <v>233.75</v>
      </c>
      <c r="Y260" s="309">
        <f t="shared" si="626"/>
        <v>233.75</v>
      </c>
      <c r="Z260" s="309">
        <f t="shared" si="626"/>
        <v>233.75</v>
      </c>
      <c r="AA260" s="309">
        <f t="shared" si="626"/>
        <v>233.75</v>
      </c>
      <c r="AB260" s="309">
        <f t="shared" si="626"/>
        <v>233.75</v>
      </c>
      <c r="AC260" s="309">
        <f t="shared" si="626"/>
        <v>233.75</v>
      </c>
      <c r="AD260" s="309">
        <f t="shared" si="626"/>
        <v>233.75</v>
      </c>
      <c r="AE260" s="309">
        <f t="shared" si="626"/>
        <v>233.75</v>
      </c>
      <c r="AF260" s="309">
        <f t="shared" si="626"/>
        <v>233.75</v>
      </c>
      <c r="AG260" s="309">
        <f t="shared" si="626"/>
        <v>233.75</v>
      </c>
      <c r="AH260" s="309">
        <f t="shared" si="626"/>
        <v>233.75</v>
      </c>
      <c r="AI260" s="309">
        <f t="shared" si="626"/>
        <v>233.75</v>
      </c>
      <c r="AJ260" s="309">
        <f t="shared" si="626"/>
        <v>233.75</v>
      </c>
      <c r="AK260" s="309">
        <f t="shared" si="626"/>
        <v>233.75</v>
      </c>
      <c r="AL260" s="309">
        <f t="shared" si="626"/>
        <v>233.75</v>
      </c>
      <c r="AM260" s="309">
        <f t="shared" si="626"/>
        <v>233.75</v>
      </c>
      <c r="AN260" s="309">
        <f t="shared" si="626"/>
        <v>233.75</v>
      </c>
      <c r="AO260" s="309">
        <f t="shared" si="626"/>
        <v>233.75</v>
      </c>
      <c r="AP260" s="309">
        <f t="shared" si="626"/>
        <v>233.75</v>
      </c>
      <c r="AQ260" s="309">
        <f t="shared" si="626"/>
        <v>233.75</v>
      </c>
      <c r="AR260" s="309">
        <f t="shared" si="626"/>
        <v>233.75</v>
      </c>
      <c r="AS260" s="309">
        <f t="shared" si="626"/>
        <v>233.75</v>
      </c>
      <c r="AT260" s="309">
        <f t="shared" si="626"/>
        <v>233.75</v>
      </c>
      <c r="AU260" s="309">
        <f t="shared" si="626"/>
        <v>233.75</v>
      </c>
      <c r="AV260" s="309">
        <f t="shared" si="626"/>
        <v>233.75</v>
      </c>
      <c r="AW260" s="309">
        <f t="shared" si="626"/>
        <v>233.75</v>
      </c>
      <c r="AX260" s="309">
        <f t="shared" si="626"/>
        <v>233.75</v>
      </c>
      <c r="AY260" s="309">
        <f t="shared" si="626"/>
        <v>233.75</v>
      </c>
      <c r="AZ260" s="309">
        <f t="shared" si="626"/>
        <v>233.75</v>
      </c>
      <c r="BA260" s="309">
        <f t="shared" si="626"/>
        <v>233.75</v>
      </c>
      <c r="BB260" s="309">
        <f t="shared" si="626"/>
        <v>233.75</v>
      </c>
      <c r="BC260" s="309">
        <f t="shared" si="626"/>
        <v>233.75</v>
      </c>
      <c r="BD260" s="309">
        <f t="shared" si="626"/>
        <v>233.75</v>
      </c>
      <c r="BE260" s="309">
        <f t="shared" si="626"/>
        <v>233.75</v>
      </c>
      <c r="BF260" s="309">
        <f t="shared" si="626"/>
        <v>233.75</v>
      </c>
      <c r="BG260" s="309">
        <f t="shared" si="626"/>
        <v>233.75</v>
      </c>
      <c r="BH260" s="309">
        <f t="shared" si="626"/>
        <v>233.75</v>
      </c>
      <c r="BI260" s="309">
        <f t="shared" si="626"/>
        <v>233.75</v>
      </c>
      <c r="BJ260" s="309">
        <f t="shared" si="626"/>
        <v>233.75</v>
      </c>
      <c r="BK260" s="309">
        <f t="shared" si="626"/>
        <v>233.75</v>
      </c>
      <c r="BL260" s="309">
        <f t="shared" si="626"/>
        <v>233.75</v>
      </c>
      <c r="BM260" s="309">
        <f t="shared" si="626"/>
        <v>233.75</v>
      </c>
      <c r="BN260" s="309">
        <f t="shared" si="626"/>
        <v>233.75</v>
      </c>
      <c r="BO260" s="309">
        <f t="shared" si="626"/>
        <v>233.75</v>
      </c>
      <c r="BP260" s="309">
        <f t="shared" si="626"/>
        <v>233.75</v>
      </c>
      <c r="BQ260" s="309">
        <f t="shared" ref="BQ260:CO260" si="627">MIN(BQ7,$C$259)</f>
        <v>233.75</v>
      </c>
      <c r="BR260" s="309">
        <f t="shared" si="627"/>
        <v>233.75</v>
      </c>
      <c r="BS260" s="309">
        <f t="shared" si="627"/>
        <v>233.75</v>
      </c>
      <c r="BT260" s="309">
        <f t="shared" si="627"/>
        <v>233.75</v>
      </c>
      <c r="BU260" s="309">
        <f t="shared" si="627"/>
        <v>233.75</v>
      </c>
      <c r="BV260" s="309">
        <f t="shared" si="627"/>
        <v>233.75</v>
      </c>
      <c r="BW260" s="309">
        <f t="shared" si="627"/>
        <v>233.75</v>
      </c>
      <c r="BX260" s="309">
        <f t="shared" si="627"/>
        <v>233.75</v>
      </c>
      <c r="BY260" s="309">
        <f t="shared" si="627"/>
        <v>233.75</v>
      </c>
      <c r="BZ260" s="309">
        <f t="shared" si="627"/>
        <v>233.75</v>
      </c>
      <c r="CA260" s="309">
        <f t="shared" si="627"/>
        <v>233.75</v>
      </c>
      <c r="CB260" s="309">
        <f t="shared" si="627"/>
        <v>233.75</v>
      </c>
      <c r="CC260" s="309">
        <f t="shared" si="627"/>
        <v>233.75</v>
      </c>
      <c r="CD260" s="309">
        <f t="shared" si="627"/>
        <v>233.75</v>
      </c>
      <c r="CE260" s="309">
        <f t="shared" si="627"/>
        <v>233.75</v>
      </c>
      <c r="CF260" s="309">
        <f t="shared" si="627"/>
        <v>233.75</v>
      </c>
      <c r="CG260" s="309">
        <f t="shared" si="627"/>
        <v>233.75</v>
      </c>
      <c r="CH260" s="309">
        <f t="shared" si="627"/>
        <v>233.75</v>
      </c>
      <c r="CI260" s="309">
        <f t="shared" si="627"/>
        <v>233.75</v>
      </c>
      <c r="CJ260" s="309">
        <f t="shared" si="627"/>
        <v>233.75</v>
      </c>
      <c r="CK260" s="309">
        <f t="shared" si="627"/>
        <v>233.75</v>
      </c>
      <c r="CL260" s="309">
        <f t="shared" si="627"/>
        <v>233.75</v>
      </c>
      <c r="CM260" s="309">
        <f t="shared" si="627"/>
        <v>233.75</v>
      </c>
      <c r="CN260" s="309">
        <f t="shared" si="627"/>
        <v>233.75</v>
      </c>
      <c r="CO260" s="309">
        <f t="shared" si="627"/>
        <v>233.75</v>
      </c>
    </row>
    <row r="261" spans="1:93" hidden="1" outlineLevel="1">
      <c r="B261" t="s">
        <v>193</v>
      </c>
      <c r="D261" s="336">
        <f>D260</f>
        <v>0.26542700000000002</v>
      </c>
      <c r="E261" s="309">
        <f t="shared" ref="E261" si="628">E260-D260</f>
        <v>0.92647899999999983</v>
      </c>
      <c r="F261" s="309">
        <f t="shared" ref="F261" si="629">F260-E260</f>
        <v>1.7507390000000003</v>
      </c>
      <c r="G261" s="309">
        <f t="shared" ref="G261" si="630">G260-F260</f>
        <v>2.5977419999999998</v>
      </c>
      <c r="H261" s="309">
        <f t="shared" ref="H261" si="631">H260-G260</f>
        <v>3.5134909999999993</v>
      </c>
      <c r="I261" s="309">
        <f t="shared" ref="I261" si="632">I260-H260</f>
        <v>4.1502510000000008</v>
      </c>
      <c r="J261" s="309">
        <f t="shared" ref="J261" si="633">J260-I260</f>
        <v>7.0131789999999992</v>
      </c>
      <c r="K261" s="309">
        <f t="shared" ref="K261" si="634">K260-J260</f>
        <v>11.488225</v>
      </c>
      <c r="L261" s="309">
        <f t="shared" ref="L261" si="635">L260-K260</f>
        <v>17.233179000000003</v>
      </c>
      <c r="M261" s="309">
        <f t="shared" ref="M261" si="636">M260-L260</f>
        <v>20.095346999999997</v>
      </c>
      <c r="N261" s="309">
        <f t="shared" ref="N261" si="637">N260-M260</f>
        <v>22.334114999999997</v>
      </c>
      <c r="O261" s="309">
        <f t="shared" ref="O261" si="638">O260-N260</f>
        <v>24.033445</v>
      </c>
      <c r="P261" s="309">
        <f t="shared" ref="P261" si="639">P260-O260</f>
        <v>26.398054000000016</v>
      </c>
      <c r="Q261" s="309">
        <f t="shared" ref="Q261" si="640">Q260-P260</f>
        <v>28.401865999999984</v>
      </c>
      <c r="R261" s="309">
        <f t="shared" ref="R261" si="641">R260-Q260</f>
        <v>29.656383000000005</v>
      </c>
      <c r="S261" s="309">
        <f t="shared" ref="S261" si="642">S260-R260</f>
        <v>30.340452999999997</v>
      </c>
      <c r="T261" s="309">
        <f t="shared" ref="T261" si="643">T260-S260</f>
        <v>3.5516250000000014</v>
      </c>
      <c r="U261" s="309">
        <f t="shared" ref="U261" si="644">U260-T260</f>
        <v>0</v>
      </c>
      <c r="V261" s="309">
        <f t="shared" ref="V261" si="645">V260-U260</f>
        <v>0</v>
      </c>
      <c r="W261" s="309">
        <f t="shared" ref="W261" si="646">W260-V260</f>
        <v>0</v>
      </c>
      <c r="X261" s="309">
        <f t="shared" ref="X261" si="647">X260-W260</f>
        <v>0</v>
      </c>
      <c r="Y261" s="309">
        <f t="shared" ref="Y261" si="648">Y260-X260</f>
        <v>0</v>
      </c>
      <c r="Z261" s="309">
        <f t="shared" ref="Z261" si="649">Z260-Y260</f>
        <v>0</v>
      </c>
      <c r="AA261" s="309">
        <f t="shared" ref="AA261" si="650">AA260-Z260</f>
        <v>0</v>
      </c>
      <c r="AB261" s="309">
        <f t="shared" ref="AB261" si="651">AB260-AA260</f>
        <v>0</v>
      </c>
      <c r="AC261" s="309">
        <f t="shared" ref="AC261" si="652">AC260-AB260</f>
        <v>0</v>
      </c>
      <c r="AD261" s="309">
        <f t="shared" ref="AD261" si="653">AD260-AC260</f>
        <v>0</v>
      </c>
      <c r="AE261" s="309">
        <f t="shared" ref="AE261" si="654">AE260-AD260</f>
        <v>0</v>
      </c>
      <c r="AF261" s="309">
        <f t="shared" ref="AF261" si="655">AF260-AE260</f>
        <v>0</v>
      </c>
      <c r="AG261" s="309">
        <f t="shared" ref="AG261" si="656">AG260-AF260</f>
        <v>0</v>
      </c>
      <c r="AH261" s="309">
        <f t="shared" ref="AH261" si="657">AH260-AG260</f>
        <v>0</v>
      </c>
      <c r="AI261" s="309">
        <f t="shared" ref="AI261" si="658">AI260-AH260</f>
        <v>0</v>
      </c>
      <c r="AJ261" s="309">
        <f t="shared" ref="AJ261" si="659">AJ260-AI260</f>
        <v>0</v>
      </c>
      <c r="AK261" s="309">
        <f t="shared" ref="AK261" si="660">AK260-AJ260</f>
        <v>0</v>
      </c>
      <c r="AL261" s="309">
        <f t="shared" ref="AL261" si="661">AL260-AK260</f>
        <v>0</v>
      </c>
      <c r="AM261" s="309">
        <f t="shared" ref="AM261" si="662">AM260-AL260</f>
        <v>0</v>
      </c>
      <c r="AN261" s="309">
        <f t="shared" ref="AN261" si="663">AN260-AM260</f>
        <v>0</v>
      </c>
      <c r="AO261" s="309">
        <f t="shared" ref="AO261" si="664">AO260-AN260</f>
        <v>0</v>
      </c>
      <c r="AP261" s="309">
        <f t="shared" ref="AP261" si="665">AP260-AO260</f>
        <v>0</v>
      </c>
      <c r="AQ261" s="309">
        <f t="shared" ref="AQ261" si="666">AQ260-AP260</f>
        <v>0</v>
      </c>
      <c r="AR261" s="309">
        <f t="shared" ref="AR261" si="667">AR260-AQ260</f>
        <v>0</v>
      </c>
      <c r="AS261" s="309">
        <f t="shared" ref="AS261" si="668">AS260-AR260</f>
        <v>0</v>
      </c>
      <c r="AT261" s="309">
        <f t="shared" ref="AT261" si="669">AT260-AS260</f>
        <v>0</v>
      </c>
      <c r="AU261" s="309">
        <f t="shared" ref="AU261" si="670">AU260-AT260</f>
        <v>0</v>
      </c>
      <c r="AV261" s="309">
        <f t="shared" ref="AV261" si="671">AV260-AU260</f>
        <v>0</v>
      </c>
      <c r="AW261" s="309">
        <f t="shared" ref="AW261" si="672">AW260-AV260</f>
        <v>0</v>
      </c>
      <c r="AX261" s="309">
        <f t="shared" ref="AX261" si="673">AX260-AW260</f>
        <v>0</v>
      </c>
      <c r="AY261" s="309">
        <f t="shared" ref="AY261" si="674">AY260-AX260</f>
        <v>0</v>
      </c>
      <c r="AZ261" s="309">
        <f t="shared" ref="AZ261" si="675">AZ260-AY260</f>
        <v>0</v>
      </c>
      <c r="BA261" s="309">
        <f t="shared" ref="BA261" si="676">BA260-AZ260</f>
        <v>0</v>
      </c>
      <c r="BB261" s="309">
        <f t="shared" ref="BB261" si="677">BB260-BA260</f>
        <v>0</v>
      </c>
      <c r="BC261" s="309">
        <f t="shared" ref="BC261" si="678">BC260-BB260</f>
        <v>0</v>
      </c>
      <c r="BD261" s="309">
        <f t="shared" ref="BD261" si="679">BD260-BC260</f>
        <v>0</v>
      </c>
      <c r="BE261" s="309">
        <f t="shared" ref="BE261" si="680">BE260-BD260</f>
        <v>0</v>
      </c>
      <c r="BF261" s="309">
        <f t="shared" ref="BF261" si="681">BF260-BE260</f>
        <v>0</v>
      </c>
      <c r="BG261" s="309">
        <f t="shared" ref="BG261" si="682">BG260-BF260</f>
        <v>0</v>
      </c>
      <c r="BH261" s="309">
        <f t="shared" ref="BH261" si="683">BH260-BG260</f>
        <v>0</v>
      </c>
      <c r="BI261" s="309">
        <f t="shared" ref="BI261" si="684">BI260-BH260</f>
        <v>0</v>
      </c>
      <c r="BJ261" s="309">
        <f t="shared" ref="BJ261" si="685">BJ260-BI260</f>
        <v>0</v>
      </c>
      <c r="BK261" s="309">
        <f t="shared" ref="BK261" si="686">BK260-BJ260</f>
        <v>0</v>
      </c>
      <c r="BL261" s="309">
        <f t="shared" ref="BL261" si="687">BL260-BK260</f>
        <v>0</v>
      </c>
      <c r="BM261" s="309">
        <f t="shared" ref="BM261" si="688">BM260-BL260</f>
        <v>0</v>
      </c>
      <c r="BN261" s="309">
        <f t="shared" ref="BN261" si="689">BN260-BM260</f>
        <v>0</v>
      </c>
      <c r="BO261" s="309">
        <f t="shared" ref="BO261" si="690">BO260-BN260</f>
        <v>0</v>
      </c>
      <c r="BP261" s="309">
        <f t="shared" ref="BP261" si="691">BP260-BO260</f>
        <v>0</v>
      </c>
      <c r="BQ261" s="309">
        <f t="shared" ref="BQ261" si="692">BQ260-BP260</f>
        <v>0</v>
      </c>
      <c r="BR261" s="309">
        <f t="shared" ref="BR261" si="693">BR260-BQ260</f>
        <v>0</v>
      </c>
      <c r="BS261" s="309">
        <f t="shared" ref="BS261" si="694">BS260-BR260</f>
        <v>0</v>
      </c>
      <c r="BT261" s="309">
        <f t="shared" ref="BT261" si="695">BT260-BS260</f>
        <v>0</v>
      </c>
      <c r="BU261" s="309">
        <f t="shared" ref="BU261" si="696">BU260-BT260</f>
        <v>0</v>
      </c>
      <c r="BV261" s="309">
        <f t="shared" ref="BV261" si="697">BV260-BU260</f>
        <v>0</v>
      </c>
      <c r="BW261" s="309">
        <f t="shared" ref="BW261" si="698">BW260-BV260</f>
        <v>0</v>
      </c>
      <c r="BX261" s="309">
        <f t="shared" ref="BX261" si="699">BX260-BW260</f>
        <v>0</v>
      </c>
      <c r="BY261" s="309">
        <f t="shared" ref="BY261" si="700">BY260-BX260</f>
        <v>0</v>
      </c>
      <c r="BZ261" s="309">
        <f t="shared" ref="BZ261" si="701">BZ260-BY260</f>
        <v>0</v>
      </c>
      <c r="CA261" s="309">
        <f t="shared" ref="CA261" si="702">CA260-BZ260</f>
        <v>0</v>
      </c>
      <c r="CB261" s="309">
        <f t="shared" ref="CB261" si="703">CB260-CA260</f>
        <v>0</v>
      </c>
      <c r="CC261" s="309">
        <f t="shared" ref="CC261" si="704">CC260-CB260</f>
        <v>0</v>
      </c>
      <c r="CD261" s="309">
        <f t="shared" ref="CD261" si="705">CD260-CC260</f>
        <v>0</v>
      </c>
      <c r="CE261" s="309">
        <f t="shared" ref="CE261" si="706">CE260-CD260</f>
        <v>0</v>
      </c>
      <c r="CF261" s="309">
        <f t="shared" ref="CF261" si="707">CF260-CE260</f>
        <v>0</v>
      </c>
      <c r="CG261" s="309">
        <f t="shared" ref="CG261" si="708">CG260-CF260</f>
        <v>0</v>
      </c>
      <c r="CH261" s="309">
        <f t="shared" ref="CH261" si="709">CH260-CG260</f>
        <v>0</v>
      </c>
      <c r="CI261" s="309">
        <f t="shared" ref="CI261" si="710">CI260-CH260</f>
        <v>0</v>
      </c>
      <c r="CJ261" s="309">
        <f t="shared" ref="CJ261" si="711">CJ260-CI260</f>
        <v>0</v>
      </c>
      <c r="CK261" s="309">
        <f t="shared" ref="CK261" si="712">CK260-CJ260</f>
        <v>0</v>
      </c>
      <c r="CL261" s="309">
        <f t="shared" ref="CL261" si="713">CL260-CK260</f>
        <v>0</v>
      </c>
      <c r="CM261" s="309">
        <f t="shared" ref="CM261" si="714">CM260-CL260</f>
        <v>0</v>
      </c>
      <c r="CN261" s="309">
        <f t="shared" ref="CN261" si="715">CN260-CM260</f>
        <v>0</v>
      </c>
      <c r="CO261" s="309">
        <f t="shared" ref="CO261" si="716">CO260-CN260</f>
        <v>0</v>
      </c>
    </row>
    <row r="262" spans="1:93" hidden="1" outlineLevel="1">
      <c r="D262" s="309"/>
      <c r="E262" s="309"/>
      <c r="F262" s="309"/>
      <c r="G262" s="309"/>
      <c r="H262" s="309"/>
      <c r="I262" s="309"/>
      <c r="J262" s="309"/>
      <c r="K262" s="309"/>
      <c r="L262" s="309"/>
      <c r="M262" s="309"/>
      <c r="N262" s="309"/>
      <c r="O262" s="309"/>
      <c r="P262" s="309"/>
      <c r="Q262" s="309"/>
      <c r="R262" s="309"/>
      <c r="S262" s="309"/>
      <c r="T262" s="309"/>
      <c r="U262" s="309"/>
      <c r="V262" s="309"/>
      <c r="W262" s="309"/>
      <c r="X262" s="309"/>
      <c r="Y262" s="309"/>
      <c r="Z262" s="309"/>
      <c r="AA262" s="309"/>
      <c r="AB262" s="309"/>
      <c r="AC262" s="309"/>
      <c r="AD262" s="309"/>
      <c r="AE262" s="309"/>
      <c r="AF262" s="309"/>
      <c r="AG262" s="309"/>
      <c r="AH262" s="309"/>
      <c r="AI262" s="309"/>
      <c r="AJ262" s="309"/>
      <c r="AK262" s="309"/>
      <c r="AL262" s="309"/>
      <c r="AM262" s="309"/>
      <c r="AN262" s="309"/>
      <c r="AO262" s="309"/>
      <c r="AP262" s="309"/>
      <c r="AQ262" s="309"/>
      <c r="AR262" s="309"/>
      <c r="AS262" s="309"/>
      <c r="AT262" s="309"/>
      <c r="AU262" s="309"/>
      <c r="AV262" s="309"/>
      <c r="AW262" s="309"/>
      <c r="AX262" s="309"/>
      <c r="AY262" s="309"/>
      <c r="AZ262" s="309"/>
      <c r="BA262" s="309"/>
      <c r="BB262" s="309"/>
      <c r="BC262" s="309"/>
      <c r="BD262" s="309"/>
      <c r="BE262" s="309"/>
      <c r="BF262" s="309"/>
      <c r="BG262" s="309"/>
      <c r="BH262" s="309"/>
      <c r="BI262" s="309"/>
      <c r="BJ262" s="309"/>
      <c r="BK262" s="309"/>
      <c r="BL262" s="309"/>
      <c r="BM262" s="309"/>
      <c r="BN262" s="309"/>
      <c r="BO262" s="309"/>
      <c r="BP262" s="309"/>
      <c r="BQ262" s="309"/>
      <c r="BR262" s="309"/>
      <c r="BS262" s="309"/>
      <c r="BT262" s="309"/>
      <c r="BU262" s="309"/>
      <c r="BV262" s="309"/>
      <c r="BW262" s="309"/>
      <c r="BX262" s="309"/>
      <c r="BY262" s="309"/>
      <c r="BZ262" s="309"/>
      <c r="CA262" s="309"/>
      <c r="CB262" s="309"/>
      <c r="CC262" s="309"/>
      <c r="CD262" s="309"/>
      <c r="CE262" s="309"/>
      <c r="CF262" s="309"/>
      <c r="CG262" s="309"/>
      <c r="CH262" s="309"/>
      <c r="CI262" s="309"/>
      <c r="CJ262" s="309"/>
      <c r="CK262" s="309"/>
      <c r="CL262" s="309"/>
      <c r="CM262" s="309"/>
      <c r="CN262" s="309"/>
      <c r="CO262" s="309"/>
    </row>
    <row r="263" spans="1:93" hidden="1" outlineLevel="1">
      <c r="A263" s="2" t="s">
        <v>194</v>
      </c>
      <c r="D263" s="309" t="s">
        <v>195</v>
      </c>
      <c r="E263" s="309"/>
      <c r="F263" s="309"/>
      <c r="G263" s="309"/>
      <c r="H263" s="309"/>
      <c r="I263" s="309"/>
      <c r="J263" s="309"/>
      <c r="K263" s="309"/>
      <c r="L263" s="309"/>
      <c r="M263" s="309"/>
      <c r="N263" s="309"/>
      <c r="O263" s="309"/>
      <c r="P263" s="309"/>
      <c r="Q263" s="309"/>
      <c r="R263" s="309"/>
      <c r="S263" s="309"/>
      <c r="T263" s="309"/>
      <c r="U263" s="309"/>
      <c r="V263" s="309"/>
      <c r="W263" s="309"/>
      <c r="X263" s="309"/>
      <c r="Y263" s="309"/>
      <c r="Z263" s="309"/>
      <c r="AA263" s="309"/>
      <c r="AB263" s="309"/>
      <c r="AC263" s="309"/>
      <c r="AD263" s="309"/>
      <c r="AE263" s="309"/>
      <c r="AF263" s="309"/>
      <c r="AG263" s="309"/>
      <c r="AH263" s="309"/>
      <c r="AI263" s="309"/>
      <c r="AJ263" s="309"/>
      <c r="AK263" s="309"/>
      <c r="AL263" s="309"/>
      <c r="AM263" s="309"/>
      <c r="AN263" s="309"/>
      <c r="AO263" s="309"/>
      <c r="AP263" s="309"/>
      <c r="AQ263" s="309"/>
      <c r="AR263" s="309"/>
      <c r="AS263" s="309"/>
      <c r="AT263" s="309"/>
      <c r="AU263" s="309"/>
      <c r="AV263" s="309"/>
      <c r="AW263" s="309"/>
      <c r="AX263" s="309"/>
      <c r="AY263" s="309"/>
      <c r="AZ263" s="309"/>
      <c r="BA263" s="309"/>
      <c r="BB263" s="309"/>
      <c r="BC263" s="309"/>
      <c r="BD263" s="309"/>
      <c r="BE263" s="309"/>
      <c r="BF263" s="309"/>
      <c r="BG263" s="309"/>
      <c r="BH263" s="309"/>
      <c r="BI263" s="309"/>
      <c r="BJ263" s="309"/>
      <c r="BK263" s="309"/>
      <c r="BL263" s="309"/>
      <c r="BM263" s="309"/>
      <c r="BN263" s="309"/>
      <c r="BO263" s="309"/>
      <c r="BP263" s="309"/>
      <c r="BQ263" s="309"/>
      <c r="BR263" s="309"/>
      <c r="BS263" s="309"/>
      <c r="BT263" s="309"/>
      <c r="BU263" s="309"/>
      <c r="BV263" s="309"/>
      <c r="BW263" s="309"/>
      <c r="BX263" s="309"/>
      <c r="BY263" s="309"/>
      <c r="BZ263" s="309"/>
      <c r="CA263" s="309"/>
      <c r="CB263" s="309"/>
      <c r="CC263" s="309"/>
      <c r="CD263" s="309"/>
      <c r="CE263" s="309"/>
      <c r="CF263" s="309"/>
      <c r="CG263" s="309"/>
      <c r="CH263" s="309"/>
      <c r="CI263" s="309"/>
      <c r="CJ263" s="309"/>
      <c r="CK263" s="309"/>
      <c r="CL263" s="309"/>
      <c r="CM263" s="309"/>
      <c r="CN263" s="309"/>
      <c r="CO263" s="309"/>
    </row>
    <row r="264" spans="1:93" hidden="1" outlineLevel="1">
      <c r="B264" t="s">
        <v>196</v>
      </c>
      <c r="C264" t="s">
        <v>197</v>
      </c>
      <c r="D264" s="309"/>
      <c r="E264" s="309"/>
      <c r="F264" s="309"/>
      <c r="G264" s="309"/>
      <c r="H264" s="309"/>
      <c r="I264" s="309"/>
      <c r="J264" s="309"/>
      <c r="K264" s="309"/>
      <c r="L264" s="309"/>
      <c r="M264" s="309"/>
      <c r="N264" s="309"/>
      <c r="O264" s="309"/>
      <c r="P264" s="309"/>
      <c r="Q264" s="309"/>
      <c r="R264" s="309"/>
      <c r="S264" s="309"/>
      <c r="T264" s="309"/>
      <c r="U264" s="309"/>
      <c r="V264" s="309"/>
      <c r="W264" s="309"/>
      <c r="X264" s="309"/>
      <c r="Y264" s="309"/>
      <c r="Z264" s="309"/>
      <c r="AA264" s="309"/>
      <c r="AB264" s="309"/>
      <c r="AC264" s="309"/>
      <c r="AD264" s="309"/>
      <c r="AE264" s="309"/>
      <c r="AF264" s="309"/>
      <c r="AG264" s="309"/>
      <c r="AH264" s="309"/>
      <c r="AI264" s="309"/>
      <c r="AJ264" s="309"/>
      <c r="AK264" s="309"/>
      <c r="AL264" s="309"/>
      <c r="AM264" s="309"/>
      <c r="AN264" s="309"/>
      <c r="AO264" s="309"/>
      <c r="AP264" s="309"/>
      <c r="AQ264" s="309"/>
      <c r="AR264" s="309"/>
      <c r="AS264" s="309"/>
      <c r="AT264" s="309"/>
      <c r="AU264" s="309"/>
      <c r="AV264" s="309"/>
      <c r="AW264" s="309"/>
      <c r="AX264" s="309"/>
      <c r="AY264" s="309"/>
      <c r="AZ264" s="309"/>
      <c r="BA264" s="309"/>
      <c r="BB264" s="309"/>
      <c r="BC264" s="309"/>
      <c r="BD264" s="309"/>
      <c r="BE264" s="309"/>
      <c r="BF264" s="309"/>
      <c r="BG264" s="309"/>
      <c r="BH264" s="309"/>
      <c r="BI264" s="309"/>
      <c r="BJ264" s="309"/>
      <c r="BK264" s="309"/>
      <c r="BL264" s="309"/>
      <c r="BM264" s="309"/>
      <c r="BN264" s="309"/>
      <c r="BO264" s="309"/>
      <c r="BP264" s="309"/>
      <c r="BQ264" s="309"/>
      <c r="BR264" s="309"/>
      <c r="BS264" s="309"/>
      <c r="BT264" s="309"/>
      <c r="BU264" s="309"/>
      <c r="BV264" s="309"/>
      <c r="BW264" s="309"/>
      <c r="BX264" s="309"/>
      <c r="BY264" s="309"/>
      <c r="BZ264" s="309"/>
      <c r="CA264" s="309"/>
      <c r="CB264" s="309"/>
      <c r="CC264" s="309"/>
      <c r="CD264" s="309"/>
      <c r="CE264" s="309"/>
      <c r="CF264" s="309"/>
      <c r="CG264" s="309"/>
      <c r="CH264" s="309"/>
      <c r="CI264" s="309"/>
      <c r="CJ264" s="309"/>
      <c r="CK264" s="309"/>
      <c r="CL264" s="309"/>
      <c r="CM264" s="309"/>
      <c r="CN264" s="309"/>
      <c r="CO264" s="309"/>
    </row>
    <row r="265" spans="1:93" hidden="1" outlineLevel="1">
      <c r="B265">
        <v>1</v>
      </c>
      <c r="C265" s="75">
        <f ca="1">$C$121</f>
        <v>1364.977052</v>
      </c>
      <c r="D265" s="337">
        <v>0</v>
      </c>
      <c r="E265" s="309">
        <f ca="1">IF(E$1&gt;$C$124,E$118,MIN(MAX(E$118,-SUM($D265:D265,$C265)),0))</f>
        <v>0</v>
      </c>
      <c r="F265" s="309">
        <f ca="1">IF(F$1&gt;$C$124,F$118,MIN(MAX(F$118,-SUM($D265:E265,$C265)),0))</f>
        <v>0</v>
      </c>
      <c r="G265" s="309">
        <f ca="1">IF(G$1&gt;$C$124,G$118,MIN(MAX(G$118,-SUM($D265:F265,$C265)),0))</f>
        <v>0</v>
      </c>
      <c r="H265" s="309">
        <f ca="1">IF(H$1&gt;$C$124,H$118,MIN(MAX(H$118,-SUM($D265:G265,$C265)),0))</f>
        <v>0</v>
      </c>
      <c r="I265" s="309">
        <f ca="1">IF(I$1&gt;$C$124,I$118,MIN(MAX(I$118,-SUM($D265:H265,$C265)),0))</f>
        <v>0</v>
      </c>
      <c r="J265" s="309">
        <f ca="1">IF(J$1&gt;$C$124,J$118,MIN(MAX(J$118,-SUM($D265:I265,$C265)),0))</f>
        <v>0</v>
      </c>
      <c r="K265" s="309">
        <f ca="1">IF(K$1&gt;$C$124,K$118,MIN(MAX(K$118,-SUM($D265:J265,$C265)),0))</f>
        <v>0</v>
      </c>
      <c r="L265" s="309">
        <f ca="1">IF(L$1&gt;$C$124,L$118,MIN(MAX(L$118,-SUM($D265:K265,$C265)),0))</f>
        <v>0</v>
      </c>
      <c r="M265" s="309">
        <f ca="1">IF(M$1&gt;$C$124,M$118,MIN(MAX(M$118,-SUM($D265:L265,$C265)),0))</f>
        <v>0</v>
      </c>
      <c r="N265" s="309">
        <f ca="1">IF(N$1&gt;$C$124,N$118,MIN(MAX(N$118,-SUM($D265:M265,$C265)),0))</f>
        <v>0</v>
      </c>
      <c r="O265" s="309">
        <f ca="1">IF(O$1&gt;$C$124,O$118,MIN(MAX(O$118,-SUM($D265:N265,$C265)),0))</f>
        <v>0</v>
      </c>
      <c r="P265" s="309">
        <f ca="1">IF(P$1&gt;$C$124,P$118,MIN(MAX(P$118,-SUM($D265:O265,$C265)),0))</f>
        <v>0</v>
      </c>
      <c r="Q265" s="309">
        <f ca="1">IF(Q$1&gt;$C$124,Q$118,MIN(MAX(Q$118,-SUM($D265:P265,$C265)),0))</f>
        <v>0</v>
      </c>
      <c r="R265" s="309">
        <f ca="1">IF(R$1&gt;$C$124,R$118,MIN(MAX(R$118,-SUM($D265:Q265,$C265)),0))</f>
        <v>0</v>
      </c>
      <c r="S265" s="309">
        <f ca="1">IF(S$1&gt;$C$124,S$118,MIN(MAX(S$118,-SUM($D265:R265,$C265)),0))</f>
        <v>0</v>
      </c>
      <c r="T265" s="309">
        <f ca="1">IF(T$1&gt;$C$124,T$118,MIN(MAX(T$118,-SUM($D265:S265,$C265)),0))</f>
        <v>0</v>
      </c>
      <c r="U265" s="309">
        <f ca="1">IF(U$1&gt;$C$124,U$118,MIN(MAX(U$118,-SUM($D265:T265,$C265)),0))</f>
        <v>0</v>
      </c>
      <c r="V265" s="309">
        <f ca="1">IF(V$1&gt;$C$124,V$118,MIN(MAX(V$118,-SUM($D265:U265,$C265)),0))</f>
        <v>0</v>
      </c>
      <c r="W265" s="309">
        <f ca="1">IF(W$1&gt;$C$124,W$118,MIN(MAX(W$118,-SUM($D265:V265,$C265)),0))</f>
        <v>0</v>
      </c>
      <c r="X265" s="309">
        <f ca="1">IF(X$1&gt;$C$124,X$118,MIN(MAX(X$118,-SUM($D265:W265,$C265)),0))</f>
        <v>0</v>
      </c>
      <c r="Y265" s="309">
        <f ca="1">IF(Y$1&gt;$C$124,Y$118,MIN(MAX(Y$118,-SUM($D265:X265,$C265)),0))</f>
        <v>0</v>
      </c>
      <c r="Z265" s="309">
        <f ca="1">IF(Z$1&gt;$C$124,Z$118,MIN(MAX(Z$118,-SUM($D265:Y265,$C265)),0))</f>
        <v>0</v>
      </c>
      <c r="AA265" s="309">
        <f ca="1">IF(AA$1&gt;$C$124,AA$118,MIN(MAX(AA$118,-SUM($D265:Z265,$C265)),0))</f>
        <v>0</v>
      </c>
      <c r="AB265" s="309">
        <f ca="1">IF(AB$1&gt;$C$124,AB$118,MIN(MAX(AB$118,-SUM($D265:AA265,$C265)),0))</f>
        <v>0</v>
      </c>
      <c r="AC265" s="309">
        <f ca="1">IF(AC$1&gt;$C$124,AC$118,MIN(MAX(AC$118,-SUM($D265:AB265,$C265)),0))</f>
        <v>0</v>
      </c>
      <c r="AD265" s="309">
        <f ca="1">IF(AD$1&gt;$C$124,AD$118,MIN(MAX(AD$118,-SUM($D265:AC265,$C265)),0))</f>
        <v>0</v>
      </c>
      <c r="AE265" s="309">
        <f ca="1">IF(AE$1&gt;$C$124,AE$118,MIN(MAX(AE$118,-SUM($D265:AD265,$C265)),0))</f>
        <v>0</v>
      </c>
      <c r="AF265" s="309">
        <f ca="1">IF(AF$1&gt;$C$124,AF$118,MIN(MAX(AF$118,-SUM($D265:AE265,$C265)),0))</f>
        <v>0</v>
      </c>
      <c r="AG265" s="309">
        <f ca="1">IF(AG$1&gt;$C$124,AG$118,MIN(MAX(AG$118,-SUM($D265:AF265,$C265)),0))</f>
        <v>0</v>
      </c>
      <c r="AH265" s="309">
        <f ca="1">IF(AH$1&gt;$C$124,AH$118,MIN(MAX(AH$118,-SUM($D265:AG265,$C265)),0))</f>
        <v>0</v>
      </c>
      <c r="AI265" s="309">
        <f ca="1">IF(AI$1&gt;$C$124,AI$118,MIN(MAX(AI$118,-SUM($D265:AH265,$C265)),0))</f>
        <v>0</v>
      </c>
      <c r="AJ265" s="309">
        <f ca="1">IF(AJ$1&gt;$C$124,AJ$118,MIN(MAX(AJ$118,-SUM($D265:AI265,$C265)),0))</f>
        <v>0</v>
      </c>
      <c r="AK265" s="309">
        <f ca="1">IF(AK$1&gt;$C$124,AK$118,MIN(MAX(AK$118,-SUM($D265:AJ265,$C265)),0))</f>
        <v>0</v>
      </c>
      <c r="AL265" s="309">
        <f ca="1">IF(AL$1&gt;$C$124,AL$118,MIN(MAX(AL$118,-SUM($D265:AK265,$C265)),0))</f>
        <v>0</v>
      </c>
      <c r="AM265" s="309">
        <f ca="1">IF(AM$1&gt;$C$124,AM$118,MIN(MAX(AM$118,-SUM($D265:AL265,$C265)),0))</f>
        <v>0</v>
      </c>
      <c r="AN265" s="309">
        <f ca="1">IF(AN$1&gt;$C$124,AN$118,MIN(MAX(AN$118,-SUM($D265:AM265,$C265)),0))</f>
        <v>0</v>
      </c>
      <c r="AO265" s="309">
        <f ca="1">IF(AO$1&gt;$C$124,AO$118,MIN(MAX(AO$118,-SUM($D265:AN265,$C265)),0))</f>
        <v>0</v>
      </c>
      <c r="AP265" s="309">
        <f ca="1">IF(AP$1&gt;$C$124,AP$118,MIN(MAX(AP$118,-SUM($D265:AO265,$C265)),0))</f>
        <v>0</v>
      </c>
      <c r="AQ265" s="309">
        <f ca="1">IF(AQ$1&gt;$C$124,AQ$118,MIN(MAX(AQ$118,-SUM($D265:AP265,$C265)),0))</f>
        <v>0</v>
      </c>
      <c r="AR265" s="309">
        <f ca="1">IF(AR$1&gt;$C$124,AR$118,MIN(MAX(AR$118,-SUM($D265:AQ265,$C265)),0))</f>
        <v>0</v>
      </c>
      <c r="AS265" s="309">
        <f ca="1">IF(AS$1&gt;$C$124,AS$118,MIN(MAX(AS$118,-SUM($D265:AR265,$C265)),0))</f>
        <v>0</v>
      </c>
      <c r="AT265" s="309">
        <f ca="1">IF(AT$1&gt;$C$124,AT$118,MIN(MAX(AT$118,-SUM($D265:AS265,$C265)),0))</f>
        <v>0</v>
      </c>
      <c r="AU265" s="309">
        <f ca="1">IF(AU$1&gt;$C$124,AU$118,MIN(MAX(AU$118,-SUM($D265:AT265,$C265)),0))</f>
        <v>0</v>
      </c>
      <c r="AV265" s="309">
        <f ca="1">IF(AV$1&gt;$C$124,AV$118,MIN(MAX(AV$118,-SUM($D265:AU265,$C265)),0))</f>
        <v>-887.23508379999998</v>
      </c>
      <c r="AW265" s="309">
        <f ca="1">IF(AW$1&gt;$C$124,AW$118,MIN(MAX(AW$118,-SUM($D265:AV265,$C265)),0))</f>
        <v>-47.508769819999998</v>
      </c>
      <c r="AX265" s="309">
        <f ca="1">IF(AX$1&gt;$C$124,AX$118,MIN(MAX(AX$118,-SUM($D265:AW265,$C265)),0))</f>
        <v>-46.847717819999957</v>
      </c>
      <c r="AY265" s="309">
        <f ca="1">IF(AY$1&gt;$C$124,AY$118,MIN(MAX(AY$118,-SUM($D265:AX265,$C265)),0))</f>
        <v>-46.023457820000033</v>
      </c>
      <c r="AZ265" s="309">
        <f ca="1">IF(AZ$1&gt;$C$124,AZ$118,MIN(MAX(AZ$118,-SUM($D265:AY265,$C265)),0))</f>
        <v>-45.176454820000004</v>
      </c>
      <c r="BA265" s="309">
        <f ca="1">IF(BA$1&gt;$C$124,BA$118,MIN(MAX(BA$118,-SUM($D265:AZ265,$C265)),0))</f>
        <v>-44.260705819999998</v>
      </c>
      <c r="BB265" s="309">
        <f ca="1">IF(BB$1&gt;$C$124,BB$118,MIN(MAX(BB$118,-SUM($D265:BA265,$C265)),0))</f>
        <v>-43.623945819999989</v>
      </c>
      <c r="BC265" s="309">
        <f ca="1">IF(BC$1&gt;$C$124,BC$118,MIN(MAX(BC$118,-SUM($D265:BB265,$C265)),0))</f>
        <v>-40.761017819999978</v>
      </c>
      <c r="BD265" s="309">
        <f ca="1">IF(BD$1&gt;$C$124,BD$118,MIN(MAX(BD$118,-SUM($D265:BC265,$C265)),0))</f>
        <v>-36.285971820000043</v>
      </c>
      <c r="BE265" s="309">
        <f ca="1">IF(BE$1&gt;$C$124,BE$118,MIN(MAX(BE$118,-SUM($D265:BD265,$C265)),0))</f>
        <v>-30.541017819999979</v>
      </c>
      <c r="BF265" s="309">
        <f ca="1">IF(BF$1&gt;$C$124,BF$118,MIN(MAX(BF$118,-SUM($D265:BE265,$C265)),0))</f>
        <v>-27.678849819999996</v>
      </c>
      <c r="BG265" s="309">
        <f ca="1">IF(BG$1&gt;$C$124,BG$118,MIN(MAX(BG$118,-SUM($D265:BF265,$C265)),0))</f>
        <v>0</v>
      </c>
      <c r="BH265" s="309">
        <f ca="1">IF(BH$1&gt;$C$124,BH$118,MIN(MAX(BH$118,-SUM($D265:BG265,$C265)),0))</f>
        <v>0</v>
      </c>
      <c r="BI265" s="309">
        <f ca="1">IF(BI$1&gt;$C$124,BI$118,MIN(MAX(BI$118,-SUM($D265:BH265,$C265)),0))</f>
        <v>0</v>
      </c>
      <c r="BJ265" s="309">
        <f ca="1">IF(BJ$1&gt;$C$124,BJ$118,MIN(MAX(BJ$118,-SUM($D265:BI265,$C265)),0))</f>
        <v>0</v>
      </c>
      <c r="BK265" s="309">
        <f ca="1">IF(BK$1&gt;$C$124,BK$118,MIN(MAX(BK$118,-SUM($D265:BJ265,$C265)),0))</f>
        <v>0</v>
      </c>
      <c r="BL265" s="309">
        <f ca="1">IF(BL$1&gt;$C$124,BL$118,MIN(MAX(BL$118,-SUM($D265:BK265,$C265)),0))</f>
        <v>0</v>
      </c>
      <c r="BM265" s="309">
        <f ca="1">IF(BM$1&gt;$C$124,BM$118,MIN(MAX(BM$118,-SUM($D265:BL265,$C265)),0))</f>
        <v>0</v>
      </c>
      <c r="BN265" s="309">
        <f ca="1">IF(BN$1&gt;$C$124,BN$118,MIN(MAX(BN$118,-SUM($D265:BM265,$C265)),0))</f>
        <v>0</v>
      </c>
      <c r="BO265" s="309">
        <f ca="1">IF(BO$1&gt;$C$124,BO$118,MIN(MAX(BO$118,-SUM($D265:BN265,$C265)),0))</f>
        <v>0</v>
      </c>
      <c r="BP265" s="309">
        <f ca="1">IF(BP$1&gt;$C$124,BP$118,MIN(MAX(BP$118,-SUM($D265:BO265,$C265)),0))</f>
        <v>0</v>
      </c>
      <c r="BQ265" s="309">
        <f ca="1">IF(BQ$1&gt;$C$124,BQ$118,MIN(MAX(BQ$118,-SUM($D265:BP265,$C265)),0))</f>
        <v>0</v>
      </c>
      <c r="BR265" s="309">
        <f ca="1">IF(BR$1&gt;$C$124,BR$118,MIN(MAX(BR$118,-SUM($D265:BQ265,$C265)),0))</f>
        <v>0</v>
      </c>
      <c r="BS265" s="309">
        <f ca="1">IF(BS$1&gt;$C$124,BS$118,MIN(MAX(BS$118,-SUM($D265:BR265,$C265)),0))</f>
        <v>0</v>
      </c>
      <c r="BT265" s="309">
        <f ca="1">IF(BT$1&gt;$C$124,BT$118,MIN(MAX(BT$118,-SUM($D265:BS265,$C265)),0))</f>
        <v>0</v>
      </c>
      <c r="BU265" s="309">
        <f ca="1">IF(BU$1&gt;$C$124,BU$118,MIN(MAX(BU$118,-SUM($D265:BT265,$C265)),0))</f>
        <v>0</v>
      </c>
      <c r="BV265" s="309">
        <f ca="1">IF(BV$1&gt;$C$124,BV$118,MIN(MAX(BV$118,-SUM($D265:BU265,$C265)),0))</f>
        <v>0</v>
      </c>
      <c r="BW265" s="309">
        <f ca="1">IF(BW$1&gt;$C$124,BW$118,MIN(MAX(BW$118,-SUM($D265:BV265,$C265)),0))</f>
        <v>0</v>
      </c>
      <c r="BX265" s="309">
        <f ca="1">IF(BX$1&gt;$C$124,BX$118,MIN(MAX(BX$118,-SUM($D265:BW265,$C265)),0))</f>
        <v>0</v>
      </c>
      <c r="BY265" s="309">
        <f ca="1">IF(BY$1&gt;$C$124,BY$118,MIN(MAX(BY$118,-SUM($D265:BX265,$C265)),0))</f>
        <v>0</v>
      </c>
      <c r="BZ265" s="309">
        <f ca="1">IF(BZ$1&gt;$C$124,BZ$118,MIN(MAX(BZ$118,-SUM($D265:BY265,$C265)),0))</f>
        <v>0</v>
      </c>
      <c r="CA265" s="309">
        <f ca="1">IF(CA$1&gt;$C$124,CA$118,MIN(MAX(CA$118,-SUM($D265:BZ265,$C265)),0))</f>
        <v>0</v>
      </c>
      <c r="CB265" s="309">
        <f ca="1">IF(CB$1&gt;$C$124,CB$118,MIN(MAX(CB$118,-SUM($D265:CA265,$C265)),0))</f>
        <v>0</v>
      </c>
      <c r="CC265" s="309">
        <f ca="1">IF(CC$1&gt;$C$124,CC$118,MIN(MAX(CC$118,-SUM($D265:CB265,$C265)),0))</f>
        <v>0</v>
      </c>
      <c r="CD265" s="309">
        <f ca="1">IF(CD$1&gt;$C$124,CD$118,MIN(MAX(CD$118,-SUM($D265:CC265,$C265)),0))</f>
        <v>0</v>
      </c>
      <c r="CE265" s="309">
        <f ca="1">IF(CE$1&gt;$C$124,CE$118,MIN(MAX(CE$118,-SUM($D265:CD265,$C265)),0))</f>
        <v>0</v>
      </c>
      <c r="CF265" s="309">
        <f ca="1">IF(CF$1&gt;$C$124,CF$118,MIN(MAX(CF$118,-SUM($D265:CE265,$C265)),0))</f>
        <v>0</v>
      </c>
      <c r="CG265" s="309">
        <f ca="1">IF(CG$1&gt;$C$124,CG$118,MIN(MAX(CG$118,-SUM($D265:CF265,$C265)),0))</f>
        <v>0</v>
      </c>
      <c r="CH265" s="309">
        <f ca="1">IF(CH$1&gt;$C$124,CH$118,MIN(MAX(CH$118,-SUM($D265:CG265,$C265)),0))</f>
        <v>0</v>
      </c>
      <c r="CI265" s="309">
        <f ca="1">IF(CI$1&gt;$C$124,CI$118,MIN(MAX(CI$118,-SUM($D265:CH265,$C265)),0))</f>
        <v>0</v>
      </c>
      <c r="CJ265" s="309">
        <f ca="1">IF(CJ$1&gt;$C$124,CJ$118,MIN(MAX(CJ$118,-SUM($D265:CI265,$C265)),0))</f>
        <v>0</v>
      </c>
      <c r="CK265" s="309">
        <f ca="1">IF(CK$1&gt;$C$124,CK$118,MIN(MAX(CK$118,-SUM($D265:CJ265,$C265)),0))</f>
        <v>0</v>
      </c>
      <c r="CL265" s="309">
        <f ca="1">IF(CL$1&gt;$C$124,CL$118,MIN(MAX(CL$118,-SUM($D265:CK265,$C265)),0))</f>
        <v>0</v>
      </c>
      <c r="CM265" s="309">
        <f ca="1">IF(CM$1&gt;$C$124,CM$118,MIN(MAX(CM$118,-SUM($D265:CL265,$C265)),0))</f>
        <v>0</v>
      </c>
      <c r="CN265" s="309">
        <f ca="1">IF(CN$1&gt;$C$124,CN$118,MIN(MAX(CN$118,-SUM($D265:CM265,$C265)),0))</f>
        <v>0</v>
      </c>
      <c r="CO265" s="309">
        <f ca="1">IF(CO$1&gt;$C$124,CO$118,MIN(MAX(CO$118,-SUM($D265:CN265,$C265)),0))</f>
        <v>-887.23508379999998</v>
      </c>
    </row>
    <row r="266" spans="1:93" hidden="1" outlineLevel="1">
      <c r="B266">
        <v>2</v>
      </c>
      <c r="C266" s="61" cm="1">
        <f t="array" aca="1" ref="C266" ca="1">$C$121-INDEX($D$112:$CO$112,1,$B266-1)</f>
        <v>1364.7116249999999</v>
      </c>
      <c r="D266" s="337">
        <v>0</v>
      </c>
      <c r="E266" s="309">
        <f ca="1">IF(E$1&gt;$C$124,E$118,MIN(MAX(E$118,-SUM($D266:D266,$C266)),0))</f>
        <v>0</v>
      </c>
      <c r="F266" s="309">
        <f ca="1">IF(F$1&gt;$C$124,F$118,MIN(MAX(F$118,-SUM($D266:E266,$C266)),0))</f>
        <v>0</v>
      </c>
      <c r="G266" s="309">
        <f ca="1">IF(G$1&gt;$C$124,G$118,MIN(MAX(G$118,-SUM($D266:F266,$C266)),0))</f>
        <v>0</v>
      </c>
      <c r="H266" s="309">
        <f ca="1">IF(H$1&gt;$C$124,H$118,MIN(MAX(H$118,-SUM($D266:G266,$C266)),0))</f>
        <v>0</v>
      </c>
      <c r="I266" s="309">
        <f ca="1">IF(I$1&gt;$C$124,I$118,MIN(MAX(I$118,-SUM($D266:H266,$C266)),0))</f>
        <v>0</v>
      </c>
      <c r="J266" s="309">
        <f ca="1">IF(J$1&gt;$C$124,J$118,MIN(MAX(J$118,-SUM($D266:I266,$C266)),0))</f>
        <v>0</v>
      </c>
      <c r="K266" s="309">
        <f ca="1">IF(K$1&gt;$C$124,K$118,MIN(MAX(K$118,-SUM($D266:J266,$C266)),0))</f>
        <v>0</v>
      </c>
      <c r="L266" s="309">
        <f ca="1">IF(L$1&gt;$C$124,L$118,MIN(MAX(L$118,-SUM($D266:K266,$C266)),0))</f>
        <v>0</v>
      </c>
      <c r="M266" s="309">
        <f ca="1">IF(M$1&gt;$C$124,M$118,MIN(MAX(M$118,-SUM($D266:L266,$C266)),0))</f>
        <v>0</v>
      </c>
      <c r="N266" s="309">
        <f ca="1">IF(N$1&gt;$C$124,N$118,MIN(MAX(N$118,-SUM($D266:M266,$C266)),0))</f>
        <v>0</v>
      </c>
      <c r="O266" s="309">
        <f ca="1">IF(O$1&gt;$C$124,O$118,MIN(MAX(O$118,-SUM($D266:N266,$C266)),0))</f>
        <v>0</v>
      </c>
      <c r="P266" s="309">
        <f ca="1">IF(P$1&gt;$C$124,P$118,MIN(MAX(P$118,-SUM($D266:O266,$C266)),0))</f>
        <v>0</v>
      </c>
      <c r="Q266" s="309">
        <f ca="1">IF(Q$1&gt;$C$124,Q$118,MIN(MAX(Q$118,-SUM($D266:P266,$C266)),0))</f>
        <v>0</v>
      </c>
      <c r="R266" s="309">
        <f ca="1">IF(R$1&gt;$C$124,R$118,MIN(MAX(R$118,-SUM($D266:Q266,$C266)),0))</f>
        <v>0</v>
      </c>
      <c r="S266" s="309">
        <f ca="1">IF(S$1&gt;$C$124,S$118,MIN(MAX(S$118,-SUM($D266:R266,$C266)),0))</f>
        <v>0</v>
      </c>
      <c r="T266" s="309">
        <f ca="1">IF(T$1&gt;$C$124,T$118,MIN(MAX(T$118,-SUM($D266:S266,$C266)),0))</f>
        <v>0</v>
      </c>
      <c r="U266" s="309">
        <f ca="1">IF(U$1&gt;$C$124,U$118,MIN(MAX(U$118,-SUM($D266:T266,$C266)),0))</f>
        <v>0</v>
      </c>
      <c r="V266" s="309">
        <f ca="1">IF(V$1&gt;$C$124,V$118,MIN(MAX(V$118,-SUM($D266:U266,$C266)),0))</f>
        <v>0</v>
      </c>
      <c r="W266" s="309">
        <f ca="1">IF(W$1&gt;$C$124,W$118,MIN(MAX(W$118,-SUM($D266:V266,$C266)),0))</f>
        <v>0</v>
      </c>
      <c r="X266" s="309">
        <f ca="1">IF(X$1&gt;$C$124,X$118,MIN(MAX(X$118,-SUM($D266:W266,$C266)),0))</f>
        <v>0</v>
      </c>
      <c r="Y266" s="309">
        <f ca="1">IF(Y$1&gt;$C$124,Y$118,MIN(MAX(Y$118,-SUM($D266:X266,$C266)),0))</f>
        <v>0</v>
      </c>
      <c r="Z266" s="309">
        <f ca="1">IF(Z$1&gt;$C$124,Z$118,MIN(MAX(Z$118,-SUM($D266:Y266,$C266)),0))</f>
        <v>0</v>
      </c>
      <c r="AA266" s="309">
        <f ca="1">IF(AA$1&gt;$C$124,AA$118,MIN(MAX(AA$118,-SUM($D266:Z266,$C266)),0))</f>
        <v>0</v>
      </c>
      <c r="AB266" s="309">
        <f ca="1">IF(AB$1&gt;$C$124,AB$118,MIN(MAX(AB$118,-SUM($D266:AA266,$C266)),0))</f>
        <v>0</v>
      </c>
      <c r="AC266" s="309">
        <f ca="1">IF(AC$1&gt;$C$124,AC$118,MIN(MAX(AC$118,-SUM($D266:AB266,$C266)),0))</f>
        <v>0</v>
      </c>
      <c r="AD266" s="309">
        <f ca="1">IF(AD$1&gt;$C$124,AD$118,MIN(MAX(AD$118,-SUM($D266:AC266,$C266)),0))</f>
        <v>0</v>
      </c>
      <c r="AE266" s="309">
        <f ca="1">IF(AE$1&gt;$C$124,AE$118,MIN(MAX(AE$118,-SUM($D266:AD266,$C266)),0))</f>
        <v>0</v>
      </c>
      <c r="AF266" s="309">
        <f ca="1">IF(AF$1&gt;$C$124,AF$118,MIN(MAX(AF$118,-SUM($D266:AE266,$C266)),0))</f>
        <v>0</v>
      </c>
      <c r="AG266" s="309">
        <f ca="1">IF(AG$1&gt;$C$124,AG$118,MIN(MAX(AG$118,-SUM($D266:AF266,$C266)),0))</f>
        <v>0</v>
      </c>
      <c r="AH266" s="309">
        <f ca="1">IF(AH$1&gt;$C$124,AH$118,MIN(MAX(AH$118,-SUM($D266:AG266,$C266)),0))</f>
        <v>0</v>
      </c>
      <c r="AI266" s="309">
        <f ca="1">IF(AI$1&gt;$C$124,AI$118,MIN(MAX(AI$118,-SUM($D266:AH266,$C266)),0))</f>
        <v>0</v>
      </c>
      <c r="AJ266" s="309">
        <f ca="1">IF(AJ$1&gt;$C$124,AJ$118,MIN(MAX(AJ$118,-SUM($D266:AI266,$C266)),0))</f>
        <v>0</v>
      </c>
      <c r="AK266" s="309">
        <f ca="1">IF(AK$1&gt;$C$124,AK$118,MIN(MAX(AK$118,-SUM($D266:AJ266,$C266)),0))</f>
        <v>0</v>
      </c>
      <c r="AL266" s="309">
        <f ca="1">IF(AL$1&gt;$C$124,AL$118,MIN(MAX(AL$118,-SUM($D266:AK266,$C266)),0))</f>
        <v>0</v>
      </c>
      <c r="AM266" s="309">
        <f ca="1">IF(AM$1&gt;$C$124,AM$118,MIN(MAX(AM$118,-SUM($D266:AL266,$C266)),0))</f>
        <v>0</v>
      </c>
      <c r="AN266" s="309">
        <f ca="1">IF(AN$1&gt;$C$124,AN$118,MIN(MAX(AN$118,-SUM($D266:AM266,$C266)),0))</f>
        <v>0</v>
      </c>
      <c r="AO266" s="309">
        <f ca="1">IF(AO$1&gt;$C$124,AO$118,MIN(MAX(AO$118,-SUM($D266:AN266,$C266)),0))</f>
        <v>0</v>
      </c>
      <c r="AP266" s="309">
        <f ca="1">IF(AP$1&gt;$C$124,AP$118,MIN(MAX(AP$118,-SUM($D266:AO266,$C266)),0))</f>
        <v>0</v>
      </c>
      <c r="AQ266" s="309">
        <f ca="1">IF(AQ$1&gt;$C$124,AQ$118,MIN(MAX(AQ$118,-SUM($D266:AP266,$C266)),0))</f>
        <v>0</v>
      </c>
      <c r="AR266" s="309">
        <f ca="1">IF(AR$1&gt;$C$124,AR$118,MIN(MAX(AR$118,-SUM($D266:AQ266,$C266)),0))</f>
        <v>0</v>
      </c>
      <c r="AS266" s="309">
        <f ca="1">IF(AS$1&gt;$C$124,AS$118,MIN(MAX(AS$118,-SUM($D266:AR266,$C266)),0))</f>
        <v>0</v>
      </c>
      <c r="AT266" s="309">
        <f ca="1">IF(AT$1&gt;$C$124,AT$118,MIN(MAX(AT$118,-SUM($D266:AS266,$C266)),0))</f>
        <v>0</v>
      </c>
      <c r="AU266" s="309">
        <f ca="1">IF(AU$1&gt;$C$124,AU$118,MIN(MAX(AU$118,-SUM($D266:AT266,$C266)),0))</f>
        <v>0</v>
      </c>
      <c r="AV266" s="309">
        <f ca="1">IF(AV$1&gt;$C$124,AV$118,MIN(MAX(AV$118,-SUM($D266:AU266,$C266)),0))</f>
        <v>-887.23508379999998</v>
      </c>
      <c r="AW266" s="309">
        <f ca="1">IF(AW$1&gt;$C$124,AW$118,MIN(MAX(AW$118,-SUM($D266:AV266,$C266)),0))</f>
        <v>-47.508769819999998</v>
      </c>
      <c r="AX266" s="309">
        <f ca="1">IF(AX$1&gt;$C$124,AX$118,MIN(MAX(AX$118,-SUM($D266:AW266,$C266)),0))</f>
        <v>-46.847717819999957</v>
      </c>
      <c r="AY266" s="309">
        <f ca="1">IF(AY$1&gt;$C$124,AY$118,MIN(MAX(AY$118,-SUM($D266:AX266,$C266)),0))</f>
        <v>-46.023457820000033</v>
      </c>
      <c r="AZ266" s="309">
        <f ca="1">IF(AZ$1&gt;$C$124,AZ$118,MIN(MAX(AZ$118,-SUM($D266:AY266,$C266)),0))</f>
        <v>-45.176454820000004</v>
      </c>
      <c r="BA266" s="309">
        <f ca="1">IF(BA$1&gt;$C$124,BA$118,MIN(MAX(BA$118,-SUM($D266:AZ266,$C266)),0))</f>
        <v>-44.260705819999998</v>
      </c>
      <c r="BB266" s="309">
        <f ca="1">IF(BB$1&gt;$C$124,BB$118,MIN(MAX(BB$118,-SUM($D266:BA266,$C266)),0))</f>
        <v>-43.623945819999989</v>
      </c>
      <c r="BC266" s="309">
        <f ca="1">IF(BC$1&gt;$C$124,BC$118,MIN(MAX(BC$118,-SUM($D266:BB266,$C266)),0))</f>
        <v>-40.761017819999978</v>
      </c>
      <c r="BD266" s="309">
        <f ca="1">IF(BD$1&gt;$C$124,BD$118,MIN(MAX(BD$118,-SUM($D266:BC266,$C266)),0))</f>
        <v>-36.285971820000043</v>
      </c>
      <c r="BE266" s="309">
        <f ca="1">IF(BE$1&gt;$C$124,BE$118,MIN(MAX(BE$118,-SUM($D266:BD266,$C266)),0))</f>
        <v>-30.541017819999979</v>
      </c>
      <c r="BF266" s="309">
        <f ca="1">IF(BF$1&gt;$C$124,BF$118,MIN(MAX(BF$118,-SUM($D266:BE266,$C266)),0))</f>
        <v>-27.678849819999996</v>
      </c>
      <c r="BG266" s="309">
        <f ca="1">IF(BG$1&gt;$C$124,BG$118,MIN(MAX(BG$118,-SUM($D266:BF266,$C266)),0))</f>
        <v>0</v>
      </c>
      <c r="BH266" s="309">
        <f ca="1">IF(BH$1&gt;$C$124,BH$118,MIN(MAX(BH$118,-SUM($D266:BG266,$C266)),0))</f>
        <v>0</v>
      </c>
      <c r="BI266" s="309">
        <f ca="1">IF(BI$1&gt;$C$124,BI$118,MIN(MAX(BI$118,-SUM($D266:BH266,$C266)),0))</f>
        <v>0</v>
      </c>
      <c r="BJ266" s="309">
        <f ca="1">IF(BJ$1&gt;$C$124,BJ$118,MIN(MAX(BJ$118,-SUM($D266:BI266,$C266)),0))</f>
        <v>0</v>
      </c>
      <c r="BK266" s="309">
        <f ca="1">IF(BK$1&gt;$C$124,BK$118,MIN(MAX(BK$118,-SUM($D266:BJ266,$C266)),0))</f>
        <v>0</v>
      </c>
      <c r="BL266" s="309">
        <f ca="1">IF(BL$1&gt;$C$124,BL$118,MIN(MAX(BL$118,-SUM($D266:BK266,$C266)),0))</f>
        <v>0</v>
      </c>
      <c r="BM266" s="309">
        <f ca="1">IF(BM$1&gt;$C$124,BM$118,MIN(MAX(BM$118,-SUM($D266:BL266,$C266)),0))</f>
        <v>0</v>
      </c>
      <c r="BN266" s="309">
        <f ca="1">IF(BN$1&gt;$C$124,BN$118,MIN(MAX(BN$118,-SUM($D266:BM266,$C266)),0))</f>
        <v>0</v>
      </c>
      <c r="BO266" s="309">
        <f ca="1">IF(BO$1&gt;$C$124,BO$118,MIN(MAX(BO$118,-SUM($D266:BN266,$C266)),0))</f>
        <v>0</v>
      </c>
      <c r="BP266" s="309">
        <f ca="1">IF(BP$1&gt;$C$124,BP$118,MIN(MAX(BP$118,-SUM($D266:BO266,$C266)),0))</f>
        <v>0</v>
      </c>
      <c r="BQ266" s="309">
        <f ca="1">IF(BQ$1&gt;$C$124,BQ$118,MIN(MAX(BQ$118,-SUM($D266:BP266,$C266)),0))</f>
        <v>0</v>
      </c>
      <c r="BR266" s="309">
        <f ca="1">IF(BR$1&gt;$C$124,BR$118,MIN(MAX(BR$118,-SUM($D266:BQ266,$C266)),0))</f>
        <v>0</v>
      </c>
      <c r="BS266" s="309">
        <f ca="1">IF(BS$1&gt;$C$124,BS$118,MIN(MAX(BS$118,-SUM($D266:BR266,$C266)),0))</f>
        <v>0</v>
      </c>
      <c r="BT266" s="309">
        <f ca="1">IF(BT$1&gt;$C$124,BT$118,MIN(MAX(BT$118,-SUM($D266:BS266,$C266)),0))</f>
        <v>0</v>
      </c>
      <c r="BU266" s="309">
        <f ca="1">IF(BU$1&gt;$C$124,BU$118,MIN(MAX(BU$118,-SUM($D266:BT266,$C266)),0))</f>
        <v>0</v>
      </c>
      <c r="BV266" s="309">
        <f ca="1">IF(BV$1&gt;$C$124,BV$118,MIN(MAX(BV$118,-SUM($D266:BU266,$C266)),0))</f>
        <v>0</v>
      </c>
      <c r="BW266" s="309">
        <f ca="1">IF(BW$1&gt;$C$124,BW$118,MIN(MAX(BW$118,-SUM($D266:BV266,$C266)),0))</f>
        <v>0</v>
      </c>
      <c r="BX266" s="309">
        <f ca="1">IF(BX$1&gt;$C$124,BX$118,MIN(MAX(BX$118,-SUM($D266:BW266,$C266)),0))</f>
        <v>0</v>
      </c>
      <c r="BY266" s="309">
        <f ca="1">IF(BY$1&gt;$C$124,BY$118,MIN(MAX(BY$118,-SUM($D266:BX266,$C266)),0))</f>
        <v>0</v>
      </c>
      <c r="BZ266" s="309">
        <f ca="1">IF(BZ$1&gt;$C$124,BZ$118,MIN(MAX(BZ$118,-SUM($D266:BY266,$C266)),0))</f>
        <v>0</v>
      </c>
      <c r="CA266" s="309">
        <f ca="1">IF(CA$1&gt;$C$124,CA$118,MIN(MAX(CA$118,-SUM($D266:BZ266,$C266)),0))</f>
        <v>0</v>
      </c>
      <c r="CB266" s="309">
        <f ca="1">IF(CB$1&gt;$C$124,CB$118,MIN(MAX(CB$118,-SUM($D266:CA266,$C266)),0))</f>
        <v>0</v>
      </c>
      <c r="CC266" s="309">
        <f ca="1">IF(CC$1&gt;$C$124,CC$118,MIN(MAX(CC$118,-SUM($D266:CB266,$C266)),0))</f>
        <v>0</v>
      </c>
      <c r="CD266" s="309">
        <f ca="1">IF(CD$1&gt;$C$124,CD$118,MIN(MAX(CD$118,-SUM($D266:CC266,$C266)),0))</f>
        <v>0</v>
      </c>
      <c r="CE266" s="309">
        <f ca="1">IF(CE$1&gt;$C$124,CE$118,MIN(MAX(CE$118,-SUM($D266:CD266,$C266)),0))</f>
        <v>0</v>
      </c>
      <c r="CF266" s="309">
        <f ca="1">IF(CF$1&gt;$C$124,CF$118,MIN(MAX(CF$118,-SUM($D266:CE266,$C266)),0))</f>
        <v>0</v>
      </c>
      <c r="CG266" s="309">
        <f ca="1">IF(CG$1&gt;$C$124,CG$118,MIN(MAX(CG$118,-SUM($D266:CF266,$C266)),0))</f>
        <v>0</v>
      </c>
      <c r="CH266" s="309">
        <f ca="1">IF(CH$1&gt;$C$124,CH$118,MIN(MAX(CH$118,-SUM($D266:CG266,$C266)),0))</f>
        <v>0</v>
      </c>
      <c r="CI266" s="309">
        <f ca="1">IF(CI$1&gt;$C$124,CI$118,MIN(MAX(CI$118,-SUM($D266:CH266,$C266)),0))</f>
        <v>0</v>
      </c>
      <c r="CJ266" s="309">
        <f ca="1">IF(CJ$1&gt;$C$124,CJ$118,MIN(MAX(CJ$118,-SUM($D266:CI266,$C266)),0))</f>
        <v>0</v>
      </c>
      <c r="CK266" s="309">
        <f ca="1">IF(CK$1&gt;$C$124,CK$118,MIN(MAX(CK$118,-SUM($D266:CJ266,$C266)),0))</f>
        <v>0</v>
      </c>
      <c r="CL266" s="309">
        <f ca="1">IF(CL$1&gt;$C$124,CL$118,MIN(MAX(CL$118,-SUM($D266:CK266,$C266)),0))</f>
        <v>0</v>
      </c>
      <c r="CM266" s="309">
        <f ca="1">IF(CM$1&gt;$C$124,CM$118,MIN(MAX(CM$118,-SUM($D266:CL266,$C266)),0))</f>
        <v>0</v>
      </c>
      <c r="CN266" s="309">
        <f ca="1">IF(CN$1&gt;$C$124,CN$118,MIN(MAX(CN$118,-SUM($D266:CM266,$C266)),0))</f>
        <v>0</v>
      </c>
      <c r="CO266" s="309">
        <f ca="1">IF(CO$1&gt;$C$124,CO$118,MIN(MAX(CO$118,-SUM($D266:CN266,$C266)),0))</f>
        <v>-887.23508379999998</v>
      </c>
    </row>
    <row r="267" spans="1:93" hidden="1" outlineLevel="1">
      <c r="B267">
        <v>3</v>
      </c>
      <c r="C267" s="61" cm="1">
        <f t="array" aca="1" ref="C267" ca="1">$C$121-INDEX($D$112:$CO$112,1,$B267-1)</f>
        <v>1363.7851459999999</v>
      </c>
      <c r="D267" s="337">
        <v>0</v>
      </c>
      <c r="E267" s="309">
        <f ca="1">IF(E$1&gt;$C$124,E$118,MIN(MAX(E$118,-SUM($D267:D267,$C267)),0))</f>
        <v>0</v>
      </c>
      <c r="F267" s="309">
        <f ca="1">IF(F$1&gt;$C$124,F$118,MIN(MAX(F$118,-SUM($D267:E267,$C267)),0))</f>
        <v>0</v>
      </c>
      <c r="G267" s="309">
        <f ca="1">IF(G$1&gt;$C$124,G$118,MIN(MAX(G$118,-SUM($D267:F267,$C267)),0))</f>
        <v>0</v>
      </c>
      <c r="H267" s="309">
        <f ca="1">IF(H$1&gt;$C$124,H$118,MIN(MAX(H$118,-SUM($D267:G267,$C267)),0))</f>
        <v>0</v>
      </c>
      <c r="I267" s="309">
        <f ca="1">IF(I$1&gt;$C$124,I$118,MIN(MAX(I$118,-SUM($D267:H267,$C267)),0))</f>
        <v>0</v>
      </c>
      <c r="J267" s="309">
        <f ca="1">IF(J$1&gt;$C$124,J$118,MIN(MAX(J$118,-SUM($D267:I267,$C267)),0))</f>
        <v>0</v>
      </c>
      <c r="K267" s="309">
        <f ca="1">IF(K$1&gt;$C$124,K$118,MIN(MAX(K$118,-SUM($D267:J267,$C267)),0))</f>
        <v>0</v>
      </c>
      <c r="L267" s="309">
        <f ca="1">IF(L$1&gt;$C$124,L$118,MIN(MAX(L$118,-SUM($D267:K267,$C267)),0))</f>
        <v>0</v>
      </c>
      <c r="M267" s="309">
        <f ca="1">IF(M$1&gt;$C$124,M$118,MIN(MAX(M$118,-SUM($D267:L267,$C267)),0))</f>
        <v>0</v>
      </c>
      <c r="N267" s="309">
        <f ca="1">IF(N$1&gt;$C$124,N$118,MIN(MAX(N$118,-SUM($D267:M267,$C267)),0))</f>
        <v>0</v>
      </c>
      <c r="O267" s="309">
        <f ca="1">IF(O$1&gt;$C$124,O$118,MIN(MAX(O$118,-SUM($D267:N267,$C267)),0))</f>
        <v>0</v>
      </c>
      <c r="P267" s="309">
        <f ca="1">IF(P$1&gt;$C$124,P$118,MIN(MAX(P$118,-SUM($D267:O267,$C267)),0))</f>
        <v>0</v>
      </c>
      <c r="Q267" s="309">
        <f ca="1">IF(Q$1&gt;$C$124,Q$118,MIN(MAX(Q$118,-SUM($D267:P267,$C267)),0))</f>
        <v>0</v>
      </c>
      <c r="R267" s="309">
        <f ca="1">IF(R$1&gt;$C$124,R$118,MIN(MAX(R$118,-SUM($D267:Q267,$C267)),0))</f>
        <v>0</v>
      </c>
      <c r="S267" s="309">
        <f ca="1">IF(S$1&gt;$C$124,S$118,MIN(MAX(S$118,-SUM($D267:R267,$C267)),0))</f>
        <v>0</v>
      </c>
      <c r="T267" s="309">
        <f ca="1">IF(T$1&gt;$C$124,T$118,MIN(MAX(T$118,-SUM($D267:S267,$C267)),0))</f>
        <v>0</v>
      </c>
      <c r="U267" s="309">
        <f ca="1">IF(U$1&gt;$C$124,U$118,MIN(MAX(U$118,-SUM($D267:T267,$C267)),0))</f>
        <v>0</v>
      </c>
      <c r="V267" s="309">
        <f ca="1">IF(V$1&gt;$C$124,V$118,MIN(MAX(V$118,-SUM($D267:U267,$C267)),0))</f>
        <v>0</v>
      </c>
      <c r="W267" s="309">
        <f ca="1">IF(W$1&gt;$C$124,W$118,MIN(MAX(W$118,-SUM($D267:V267,$C267)),0))</f>
        <v>0</v>
      </c>
      <c r="X267" s="309">
        <f ca="1">IF(X$1&gt;$C$124,X$118,MIN(MAX(X$118,-SUM($D267:W267,$C267)),0))</f>
        <v>0</v>
      </c>
      <c r="Y267" s="309">
        <f ca="1">IF(Y$1&gt;$C$124,Y$118,MIN(MAX(Y$118,-SUM($D267:X267,$C267)),0))</f>
        <v>0</v>
      </c>
      <c r="Z267" s="309">
        <f ca="1">IF(Z$1&gt;$C$124,Z$118,MIN(MAX(Z$118,-SUM($D267:Y267,$C267)),0))</f>
        <v>0</v>
      </c>
      <c r="AA267" s="309">
        <f ca="1">IF(AA$1&gt;$C$124,AA$118,MIN(MAX(AA$118,-SUM($D267:Z267,$C267)),0))</f>
        <v>0</v>
      </c>
      <c r="AB267" s="309">
        <f ca="1">IF(AB$1&gt;$C$124,AB$118,MIN(MAX(AB$118,-SUM($D267:AA267,$C267)),0))</f>
        <v>0</v>
      </c>
      <c r="AC267" s="309">
        <f ca="1">IF(AC$1&gt;$C$124,AC$118,MIN(MAX(AC$118,-SUM($D267:AB267,$C267)),0))</f>
        <v>0</v>
      </c>
      <c r="AD267" s="309">
        <f ca="1">IF(AD$1&gt;$C$124,AD$118,MIN(MAX(AD$118,-SUM($D267:AC267,$C267)),0))</f>
        <v>0</v>
      </c>
      <c r="AE267" s="309">
        <f ca="1">IF(AE$1&gt;$C$124,AE$118,MIN(MAX(AE$118,-SUM($D267:AD267,$C267)),0))</f>
        <v>0</v>
      </c>
      <c r="AF267" s="309">
        <f ca="1">IF(AF$1&gt;$C$124,AF$118,MIN(MAX(AF$118,-SUM($D267:AE267,$C267)),0))</f>
        <v>0</v>
      </c>
      <c r="AG267" s="309">
        <f ca="1">IF(AG$1&gt;$C$124,AG$118,MIN(MAX(AG$118,-SUM($D267:AF267,$C267)),0))</f>
        <v>0</v>
      </c>
      <c r="AH267" s="309">
        <f ca="1">IF(AH$1&gt;$C$124,AH$118,MIN(MAX(AH$118,-SUM($D267:AG267,$C267)),0))</f>
        <v>0</v>
      </c>
      <c r="AI267" s="309">
        <f ca="1">IF(AI$1&gt;$C$124,AI$118,MIN(MAX(AI$118,-SUM($D267:AH267,$C267)),0))</f>
        <v>0</v>
      </c>
      <c r="AJ267" s="309">
        <f ca="1">IF(AJ$1&gt;$C$124,AJ$118,MIN(MAX(AJ$118,-SUM($D267:AI267,$C267)),0))</f>
        <v>0</v>
      </c>
      <c r="AK267" s="309">
        <f ca="1">IF(AK$1&gt;$C$124,AK$118,MIN(MAX(AK$118,-SUM($D267:AJ267,$C267)),0))</f>
        <v>0</v>
      </c>
      <c r="AL267" s="309">
        <f ca="1">IF(AL$1&gt;$C$124,AL$118,MIN(MAX(AL$118,-SUM($D267:AK267,$C267)),0))</f>
        <v>0</v>
      </c>
      <c r="AM267" s="309">
        <f ca="1">IF(AM$1&gt;$C$124,AM$118,MIN(MAX(AM$118,-SUM($D267:AL267,$C267)),0))</f>
        <v>0</v>
      </c>
      <c r="AN267" s="309">
        <f ca="1">IF(AN$1&gt;$C$124,AN$118,MIN(MAX(AN$118,-SUM($D267:AM267,$C267)),0))</f>
        <v>0</v>
      </c>
      <c r="AO267" s="309">
        <f ca="1">IF(AO$1&gt;$C$124,AO$118,MIN(MAX(AO$118,-SUM($D267:AN267,$C267)),0))</f>
        <v>0</v>
      </c>
      <c r="AP267" s="309">
        <f ca="1">IF(AP$1&gt;$C$124,AP$118,MIN(MAX(AP$118,-SUM($D267:AO267,$C267)),0))</f>
        <v>0</v>
      </c>
      <c r="AQ267" s="309">
        <f ca="1">IF(AQ$1&gt;$C$124,AQ$118,MIN(MAX(AQ$118,-SUM($D267:AP267,$C267)),0))</f>
        <v>0</v>
      </c>
      <c r="AR267" s="309">
        <f ca="1">IF(AR$1&gt;$C$124,AR$118,MIN(MAX(AR$118,-SUM($D267:AQ267,$C267)),0))</f>
        <v>0</v>
      </c>
      <c r="AS267" s="309">
        <f ca="1">IF(AS$1&gt;$C$124,AS$118,MIN(MAX(AS$118,-SUM($D267:AR267,$C267)),0))</f>
        <v>0</v>
      </c>
      <c r="AT267" s="309">
        <f ca="1">IF(AT$1&gt;$C$124,AT$118,MIN(MAX(AT$118,-SUM($D267:AS267,$C267)),0))</f>
        <v>0</v>
      </c>
      <c r="AU267" s="309">
        <f ca="1">IF(AU$1&gt;$C$124,AU$118,MIN(MAX(AU$118,-SUM($D267:AT267,$C267)),0))</f>
        <v>0</v>
      </c>
      <c r="AV267" s="309">
        <f ca="1">IF(AV$1&gt;$C$124,AV$118,MIN(MAX(AV$118,-SUM($D267:AU267,$C267)),0))</f>
        <v>-887.23508379999998</v>
      </c>
      <c r="AW267" s="309">
        <f ca="1">IF(AW$1&gt;$C$124,AW$118,MIN(MAX(AW$118,-SUM($D267:AV267,$C267)),0))</f>
        <v>-47.508769819999998</v>
      </c>
      <c r="AX267" s="309">
        <f ca="1">IF(AX$1&gt;$C$124,AX$118,MIN(MAX(AX$118,-SUM($D267:AW267,$C267)),0))</f>
        <v>-46.847717819999957</v>
      </c>
      <c r="AY267" s="309">
        <f ca="1">IF(AY$1&gt;$C$124,AY$118,MIN(MAX(AY$118,-SUM($D267:AX267,$C267)),0))</f>
        <v>-46.023457820000033</v>
      </c>
      <c r="AZ267" s="309">
        <f ca="1">IF(AZ$1&gt;$C$124,AZ$118,MIN(MAX(AZ$118,-SUM($D267:AY267,$C267)),0))</f>
        <v>-45.176454820000004</v>
      </c>
      <c r="BA267" s="309">
        <f ca="1">IF(BA$1&gt;$C$124,BA$118,MIN(MAX(BA$118,-SUM($D267:AZ267,$C267)),0))</f>
        <v>-44.260705819999998</v>
      </c>
      <c r="BB267" s="309">
        <f ca="1">IF(BB$1&gt;$C$124,BB$118,MIN(MAX(BB$118,-SUM($D267:BA267,$C267)),0))</f>
        <v>-43.623945819999989</v>
      </c>
      <c r="BC267" s="309">
        <f ca="1">IF(BC$1&gt;$C$124,BC$118,MIN(MAX(BC$118,-SUM($D267:BB267,$C267)),0))</f>
        <v>-40.761017819999978</v>
      </c>
      <c r="BD267" s="309">
        <f ca="1">IF(BD$1&gt;$C$124,BD$118,MIN(MAX(BD$118,-SUM($D267:BC267,$C267)),0))</f>
        <v>-36.285971820000043</v>
      </c>
      <c r="BE267" s="309">
        <f ca="1">IF(BE$1&gt;$C$124,BE$118,MIN(MAX(BE$118,-SUM($D267:BD267,$C267)),0))</f>
        <v>-30.541017819999979</v>
      </c>
      <c r="BF267" s="309">
        <f ca="1">IF(BF$1&gt;$C$124,BF$118,MIN(MAX(BF$118,-SUM($D267:BE267,$C267)),0))</f>
        <v>-27.678849819999996</v>
      </c>
      <c r="BG267" s="309">
        <f ca="1">IF(BG$1&gt;$C$124,BG$118,MIN(MAX(BG$118,-SUM($D267:BF267,$C267)),0))</f>
        <v>0</v>
      </c>
      <c r="BH267" s="309">
        <f ca="1">IF(BH$1&gt;$C$124,BH$118,MIN(MAX(BH$118,-SUM($D267:BG267,$C267)),0))</f>
        <v>0</v>
      </c>
      <c r="BI267" s="309">
        <f ca="1">IF(BI$1&gt;$C$124,BI$118,MIN(MAX(BI$118,-SUM($D267:BH267,$C267)),0))</f>
        <v>0</v>
      </c>
      <c r="BJ267" s="309">
        <f ca="1">IF(BJ$1&gt;$C$124,BJ$118,MIN(MAX(BJ$118,-SUM($D267:BI267,$C267)),0))</f>
        <v>0</v>
      </c>
      <c r="BK267" s="309">
        <f ca="1">IF(BK$1&gt;$C$124,BK$118,MIN(MAX(BK$118,-SUM($D267:BJ267,$C267)),0))</f>
        <v>0</v>
      </c>
      <c r="BL267" s="309">
        <f ca="1">IF(BL$1&gt;$C$124,BL$118,MIN(MAX(BL$118,-SUM($D267:BK267,$C267)),0))</f>
        <v>0</v>
      </c>
      <c r="BM267" s="309">
        <f ca="1">IF(BM$1&gt;$C$124,BM$118,MIN(MAX(BM$118,-SUM($D267:BL267,$C267)),0))</f>
        <v>0</v>
      </c>
      <c r="BN267" s="309">
        <f ca="1">IF(BN$1&gt;$C$124,BN$118,MIN(MAX(BN$118,-SUM($D267:BM267,$C267)),0))</f>
        <v>0</v>
      </c>
      <c r="BO267" s="309">
        <f ca="1">IF(BO$1&gt;$C$124,BO$118,MIN(MAX(BO$118,-SUM($D267:BN267,$C267)),0))</f>
        <v>0</v>
      </c>
      <c r="BP267" s="309">
        <f ca="1">IF(BP$1&gt;$C$124,BP$118,MIN(MAX(BP$118,-SUM($D267:BO267,$C267)),0))</f>
        <v>0</v>
      </c>
      <c r="BQ267" s="309">
        <f ca="1">IF(BQ$1&gt;$C$124,BQ$118,MIN(MAX(BQ$118,-SUM($D267:BP267,$C267)),0))</f>
        <v>0</v>
      </c>
      <c r="BR267" s="309">
        <f ca="1">IF(BR$1&gt;$C$124,BR$118,MIN(MAX(BR$118,-SUM($D267:BQ267,$C267)),0))</f>
        <v>0</v>
      </c>
      <c r="BS267" s="309">
        <f ca="1">IF(BS$1&gt;$C$124,BS$118,MIN(MAX(BS$118,-SUM($D267:BR267,$C267)),0))</f>
        <v>0</v>
      </c>
      <c r="BT267" s="309">
        <f ca="1">IF(BT$1&gt;$C$124,BT$118,MIN(MAX(BT$118,-SUM($D267:BS267,$C267)),0))</f>
        <v>0</v>
      </c>
      <c r="BU267" s="309">
        <f ca="1">IF(BU$1&gt;$C$124,BU$118,MIN(MAX(BU$118,-SUM($D267:BT267,$C267)),0))</f>
        <v>0</v>
      </c>
      <c r="BV267" s="309">
        <f ca="1">IF(BV$1&gt;$C$124,BV$118,MIN(MAX(BV$118,-SUM($D267:BU267,$C267)),0))</f>
        <v>0</v>
      </c>
      <c r="BW267" s="309">
        <f ca="1">IF(BW$1&gt;$C$124,BW$118,MIN(MAX(BW$118,-SUM($D267:BV267,$C267)),0))</f>
        <v>0</v>
      </c>
      <c r="BX267" s="309">
        <f ca="1">IF(BX$1&gt;$C$124,BX$118,MIN(MAX(BX$118,-SUM($D267:BW267,$C267)),0))</f>
        <v>0</v>
      </c>
      <c r="BY267" s="309">
        <f ca="1">IF(BY$1&gt;$C$124,BY$118,MIN(MAX(BY$118,-SUM($D267:BX267,$C267)),0))</f>
        <v>0</v>
      </c>
      <c r="BZ267" s="309">
        <f ca="1">IF(BZ$1&gt;$C$124,BZ$118,MIN(MAX(BZ$118,-SUM($D267:BY267,$C267)),0))</f>
        <v>0</v>
      </c>
      <c r="CA267" s="309">
        <f ca="1">IF(CA$1&gt;$C$124,CA$118,MIN(MAX(CA$118,-SUM($D267:BZ267,$C267)),0))</f>
        <v>0</v>
      </c>
      <c r="CB267" s="309">
        <f ca="1">IF(CB$1&gt;$C$124,CB$118,MIN(MAX(CB$118,-SUM($D267:CA267,$C267)),0))</f>
        <v>0</v>
      </c>
      <c r="CC267" s="309">
        <f ca="1">IF(CC$1&gt;$C$124,CC$118,MIN(MAX(CC$118,-SUM($D267:CB267,$C267)),0))</f>
        <v>0</v>
      </c>
      <c r="CD267" s="309">
        <f ca="1">IF(CD$1&gt;$C$124,CD$118,MIN(MAX(CD$118,-SUM($D267:CC267,$C267)),0))</f>
        <v>0</v>
      </c>
      <c r="CE267" s="309">
        <f ca="1">IF(CE$1&gt;$C$124,CE$118,MIN(MAX(CE$118,-SUM($D267:CD267,$C267)),0))</f>
        <v>0</v>
      </c>
      <c r="CF267" s="309">
        <f ca="1">IF(CF$1&gt;$C$124,CF$118,MIN(MAX(CF$118,-SUM($D267:CE267,$C267)),0))</f>
        <v>0</v>
      </c>
      <c r="CG267" s="309">
        <f ca="1">IF(CG$1&gt;$C$124,CG$118,MIN(MAX(CG$118,-SUM($D267:CF267,$C267)),0))</f>
        <v>0</v>
      </c>
      <c r="CH267" s="309">
        <f ca="1">IF(CH$1&gt;$C$124,CH$118,MIN(MAX(CH$118,-SUM($D267:CG267,$C267)),0))</f>
        <v>0</v>
      </c>
      <c r="CI267" s="309">
        <f ca="1">IF(CI$1&gt;$C$124,CI$118,MIN(MAX(CI$118,-SUM($D267:CH267,$C267)),0))</f>
        <v>0</v>
      </c>
      <c r="CJ267" s="309">
        <f ca="1">IF(CJ$1&gt;$C$124,CJ$118,MIN(MAX(CJ$118,-SUM($D267:CI267,$C267)),0))</f>
        <v>0</v>
      </c>
      <c r="CK267" s="309">
        <f ca="1">IF(CK$1&gt;$C$124,CK$118,MIN(MAX(CK$118,-SUM($D267:CJ267,$C267)),0))</f>
        <v>0</v>
      </c>
      <c r="CL267" s="309">
        <f ca="1">IF(CL$1&gt;$C$124,CL$118,MIN(MAX(CL$118,-SUM($D267:CK267,$C267)),0))</f>
        <v>0</v>
      </c>
      <c r="CM267" s="309">
        <f ca="1">IF(CM$1&gt;$C$124,CM$118,MIN(MAX(CM$118,-SUM($D267:CL267,$C267)),0))</f>
        <v>0</v>
      </c>
      <c r="CN267" s="309">
        <f ca="1">IF(CN$1&gt;$C$124,CN$118,MIN(MAX(CN$118,-SUM($D267:CM267,$C267)),0))</f>
        <v>0</v>
      </c>
      <c r="CO267" s="309">
        <f ca="1">IF(CO$1&gt;$C$124,CO$118,MIN(MAX(CO$118,-SUM($D267:CN267,$C267)),0))</f>
        <v>-887.23508379999998</v>
      </c>
    </row>
    <row r="268" spans="1:93" hidden="1" outlineLevel="1">
      <c r="B268">
        <v>4</v>
      </c>
      <c r="C268" s="61" cm="1">
        <f t="array" aca="1" ref="C268" ca="1">$C$121-INDEX($D$112:$CO$112,1,$B268-1)</f>
        <v>1362.0344069999999</v>
      </c>
      <c r="D268" s="337">
        <v>0</v>
      </c>
      <c r="E268" s="309">
        <f ca="1">IF(E$1&gt;$C$124,E$118,MIN(MAX(E$118,-SUM($D268:D268,$C268)),0))</f>
        <v>0</v>
      </c>
      <c r="F268" s="309">
        <f ca="1">IF(F$1&gt;$C$124,F$118,MIN(MAX(F$118,-SUM($D268:E268,$C268)),0))</f>
        <v>0</v>
      </c>
      <c r="G268" s="309">
        <f ca="1">IF(G$1&gt;$C$124,G$118,MIN(MAX(G$118,-SUM($D268:F268,$C268)),0))</f>
        <v>0</v>
      </c>
      <c r="H268" s="309">
        <f ca="1">IF(H$1&gt;$C$124,H$118,MIN(MAX(H$118,-SUM($D268:G268,$C268)),0))</f>
        <v>0</v>
      </c>
      <c r="I268" s="309">
        <f ca="1">IF(I$1&gt;$C$124,I$118,MIN(MAX(I$118,-SUM($D268:H268,$C268)),0))</f>
        <v>0</v>
      </c>
      <c r="J268" s="309">
        <f ca="1">IF(J$1&gt;$C$124,J$118,MIN(MAX(J$118,-SUM($D268:I268,$C268)),0))</f>
        <v>0</v>
      </c>
      <c r="K268" s="309">
        <f ca="1">IF(K$1&gt;$C$124,K$118,MIN(MAX(K$118,-SUM($D268:J268,$C268)),0))</f>
        <v>0</v>
      </c>
      <c r="L268" s="309">
        <f ca="1">IF(L$1&gt;$C$124,L$118,MIN(MAX(L$118,-SUM($D268:K268,$C268)),0))</f>
        <v>0</v>
      </c>
      <c r="M268" s="309">
        <f ca="1">IF(M$1&gt;$C$124,M$118,MIN(MAX(M$118,-SUM($D268:L268,$C268)),0))</f>
        <v>0</v>
      </c>
      <c r="N268" s="309">
        <f ca="1">IF(N$1&gt;$C$124,N$118,MIN(MAX(N$118,-SUM($D268:M268,$C268)),0))</f>
        <v>0</v>
      </c>
      <c r="O268" s="309">
        <f ca="1">IF(O$1&gt;$C$124,O$118,MIN(MAX(O$118,-SUM($D268:N268,$C268)),0))</f>
        <v>0</v>
      </c>
      <c r="P268" s="309">
        <f ca="1">IF(P$1&gt;$C$124,P$118,MIN(MAX(P$118,-SUM($D268:O268,$C268)),0))</f>
        <v>0</v>
      </c>
      <c r="Q268" s="309">
        <f ca="1">IF(Q$1&gt;$C$124,Q$118,MIN(MAX(Q$118,-SUM($D268:P268,$C268)),0))</f>
        <v>0</v>
      </c>
      <c r="R268" s="309">
        <f ca="1">IF(R$1&gt;$C$124,R$118,MIN(MAX(R$118,-SUM($D268:Q268,$C268)),0))</f>
        <v>0</v>
      </c>
      <c r="S268" s="309">
        <f ca="1">IF(S$1&gt;$C$124,S$118,MIN(MAX(S$118,-SUM($D268:R268,$C268)),0))</f>
        <v>0</v>
      </c>
      <c r="T268" s="309">
        <f ca="1">IF(T$1&gt;$C$124,T$118,MIN(MAX(T$118,-SUM($D268:S268,$C268)),0))</f>
        <v>0</v>
      </c>
      <c r="U268" s="309">
        <f ca="1">IF(U$1&gt;$C$124,U$118,MIN(MAX(U$118,-SUM($D268:T268,$C268)),0))</f>
        <v>0</v>
      </c>
      <c r="V268" s="309">
        <f ca="1">IF(V$1&gt;$C$124,V$118,MIN(MAX(V$118,-SUM($D268:U268,$C268)),0))</f>
        <v>0</v>
      </c>
      <c r="W268" s="309">
        <f ca="1">IF(W$1&gt;$C$124,W$118,MIN(MAX(W$118,-SUM($D268:V268,$C268)),0))</f>
        <v>0</v>
      </c>
      <c r="X268" s="309">
        <f ca="1">IF(X$1&gt;$C$124,X$118,MIN(MAX(X$118,-SUM($D268:W268,$C268)),0))</f>
        <v>0</v>
      </c>
      <c r="Y268" s="309">
        <f ca="1">IF(Y$1&gt;$C$124,Y$118,MIN(MAX(Y$118,-SUM($D268:X268,$C268)),0))</f>
        <v>0</v>
      </c>
      <c r="Z268" s="309">
        <f ca="1">IF(Z$1&gt;$C$124,Z$118,MIN(MAX(Z$118,-SUM($D268:Y268,$C268)),0))</f>
        <v>0</v>
      </c>
      <c r="AA268" s="309">
        <f ca="1">IF(AA$1&gt;$C$124,AA$118,MIN(MAX(AA$118,-SUM($D268:Z268,$C268)),0))</f>
        <v>0</v>
      </c>
      <c r="AB268" s="309">
        <f ca="1">IF(AB$1&gt;$C$124,AB$118,MIN(MAX(AB$118,-SUM($D268:AA268,$C268)),0))</f>
        <v>0</v>
      </c>
      <c r="AC268" s="309">
        <f ca="1">IF(AC$1&gt;$C$124,AC$118,MIN(MAX(AC$118,-SUM($D268:AB268,$C268)),0))</f>
        <v>0</v>
      </c>
      <c r="AD268" s="309">
        <f ca="1">IF(AD$1&gt;$C$124,AD$118,MIN(MAX(AD$118,-SUM($D268:AC268,$C268)),0))</f>
        <v>0</v>
      </c>
      <c r="AE268" s="309">
        <f ca="1">IF(AE$1&gt;$C$124,AE$118,MIN(MAX(AE$118,-SUM($D268:AD268,$C268)),0))</f>
        <v>0</v>
      </c>
      <c r="AF268" s="309">
        <f ca="1">IF(AF$1&gt;$C$124,AF$118,MIN(MAX(AF$118,-SUM($D268:AE268,$C268)),0))</f>
        <v>0</v>
      </c>
      <c r="AG268" s="309">
        <f ca="1">IF(AG$1&gt;$C$124,AG$118,MIN(MAX(AG$118,-SUM($D268:AF268,$C268)),0))</f>
        <v>0</v>
      </c>
      <c r="AH268" s="309">
        <f ca="1">IF(AH$1&gt;$C$124,AH$118,MIN(MAX(AH$118,-SUM($D268:AG268,$C268)),0))</f>
        <v>0</v>
      </c>
      <c r="AI268" s="309">
        <f ca="1">IF(AI$1&gt;$C$124,AI$118,MIN(MAX(AI$118,-SUM($D268:AH268,$C268)),0))</f>
        <v>0</v>
      </c>
      <c r="AJ268" s="309">
        <f ca="1">IF(AJ$1&gt;$C$124,AJ$118,MIN(MAX(AJ$118,-SUM($D268:AI268,$C268)),0))</f>
        <v>0</v>
      </c>
      <c r="AK268" s="309">
        <f ca="1">IF(AK$1&gt;$C$124,AK$118,MIN(MAX(AK$118,-SUM($D268:AJ268,$C268)),0))</f>
        <v>0</v>
      </c>
      <c r="AL268" s="309">
        <f ca="1">IF(AL$1&gt;$C$124,AL$118,MIN(MAX(AL$118,-SUM($D268:AK268,$C268)),0))</f>
        <v>0</v>
      </c>
      <c r="AM268" s="309">
        <f ca="1">IF(AM$1&gt;$C$124,AM$118,MIN(MAX(AM$118,-SUM($D268:AL268,$C268)),0))</f>
        <v>0</v>
      </c>
      <c r="AN268" s="309">
        <f ca="1">IF(AN$1&gt;$C$124,AN$118,MIN(MAX(AN$118,-SUM($D268:AM268,$C268)),0))</f>
        <v>0</v>
      </c>
      <c r="AO268" s="309">
        <f ca="1">IF(AO$1&gt;$C$124,AO$118,MIN(MAX(AO$118,-SUM($D268:AN268,$C268)),0))</f>
        <v>0</v>
      </c>
      <c r="AP268" s="309">
        <f ca="1">IF(AP$1&gt;$C$124,AP$118,MIN(MAX(AP$118,-SUM($D268:AO268,$C268)),0))</f>
        <v>0</v>
      </c>
      <c r="AQ268" s="309">
        <f ca="1">IF(AQ$1&gt;$C$124,AQ$118,MIN(MAX(AQ$118,-SUM($D268:AP268,$C268)),0))</f>
        <v>0</v>
      </c>
      <c r="AR268" s="309">
        <f ca="1">IF(AR$1&gt;$C$124,AR$118,MIN(MAX(AR$118,-SUM($D268:AQ268,$C268)),0))</f>
        <v>0</v>
      </c>
      <c r="AS268" s="309">
        <f ca="1">IF(AS$1&gt;$C$124,AS$118,MIN(MAX(AS$118,-SUM($D268:AR268,$C268)),0))</f>
        <v>0</v>
      </c>
      <c r="AT268" s="309">
        <f ca="1">IF(AT$1&gt;$C$124,AT$118,MIN(MAX(AT$118,-SUM($D268:AS268,$C268)),0))</f>
        <v>0</v>
      </c>
      <c r="AU268" s="309">
        <f ca="1">IF(AU$1&gt;$C$124,AU$118,MIN(MAX(AU$118,-SUM($D268:AT268,$C268)),0))</f>
        <v>0</v>
      </c>
      <c r="AV268" s="309">
        <f ca="1">IF(AV$1&gt;$C$124,AV$118,MIN(MAX(AV$118,-SUM($D268:AU268,$C268)),0))</f>
        <v>-887.23508379999998</v>
      </c>
      <c r="AW268" s="309">
        <f ca="1">IF(AW$1&gt;$C$124,AW$118,MIN(MAX(AW$118,-SUM($D268:AV268,$C268)),0))</f>
        <v>-47.508769819999998</v>
      </c>
      <c r="AX268" s="309">
        <f ca="1">IF(AX$1&gt;$C$124,AX$118,MIN(MAX(AX$118,-SUM($D268:AW268,$C268)),0))</f>
        <v>-46.847717819999957</v>
      </c>
      <c r="AY268" s="309">
        <f ca="1">IF(AY$1&gt;$C$124,AY$118,MIN(MAX(AY$118,-SUM($D268:AX268,$C268)),0))</f>
        <v>-46.023457820000033</v>
      </c>
      <c r="AZ268" s="309">
        <f ca="1">IF(AZ$1&gt;$C$124,AZ$118,MIN(MAX(AZ$118,-SUM($D268:AY268,$C268)),0))</f>
        <v>-45.176454820000004</v>
      </c>
      <c r="BA268" s="309">
        <f ca="1">IF(BA$1&gt;$C$124,BA$118,MIN(MAX(BA$118,-SUM($D268:AZ268,$C268)),0))</f>
        <v>-44.260705819999998</v>
      </c>
      <c r="BB268" s="309">
        <f ca="1">IF(BB$1&gt;$C$124,BB$118,MIN(MAX(BB$118,-SUM($D268:BA268,$C268)),0))</f>
        <v>-43.623945819999989</v>
      </c>
      <c r="BC268" s="309">
        <f ca="1">IF(BC$1&gt;$C$124,BC$118,MIN(MAX(BC$118,-SUM($D268:BB268,$C268)),0))</f>
        <v>-40.761017819999978</v>
      </c>
      <c r="BD268" s="309">
        <f ca="1">IF(BD$1&gt;$C$124,BD$118,MIN(MAX(BD$118,-SUM($D268:BC268,$C268)),0))</f>
        <v>-36.285971820000043</v>
      </c>
      <c r="BE268" s="309">
        <f ca="1">IF(BE$1&gt;$C$124,BE$118,MIN(MAX(BE$118,-SUM($D268:BD268,$C268)),0))</f>
        <v>-30.541017819999979</v>
      </c>
      <c r="BF268" s="309">
        <f ca="1">IF(BF$1&gt;$C$124,BF$118,MIN(MAX(BF$118,-SUM($D268:BE268,$C268)),0))</f>
        <v>-27.678849819999996</v>
      </c>
      <c r="BG268" s="309">
        <f ca="1">IF(BG$1&gt;$C$124,BG$118,MIN(MAX(BG$118,-SUM($D268:BF268,$C268)),0))</f>
        <v>0</v>
      </c>
      <c r="BH268" s="309">
        <f ca="1">IF(BH$1&gt;$C$124,BH$118,MIN(MAX(BH$118,-SUM($D268:BG268,$C268)),0))</f>
        <v>0</v>
      </c>
      <c r="BI268" s="309">
        <f ca="1">IF(BI$1&gt;$C$124,BI$118,MIN(MAX(BI$118,-SUM($D268:BH268,$C268)),0))</f>
        <v>0</v>
      </c>
      <c r="BJ268" s="309">
        <f ca="1">IF(BJ$1&gt;$C$124,BJ$118,MIN(MAX(BJ$118,-SUM($D268:BI268,$C268)),0))</f>
        <v>0</v>
      </c>
      <c r="BK268" s="309">
        <f ca="1">IF(BK$1&gt;$C$124,BK$118,MIN(MAX(BK$118,-SUM($D268:BJ268,$C268)),0))</f>
        <v>0</v>
      </c>
      <c r="BL268" s="309">
        <f ca="1">IF(BL$1&gt;$C$124,BL$118,MIN(MAX(BL$118,-SUM($D268:BK268,$C268)),0))</f>
        <v>0</v>
      </c>
      <c r="BM268" s="309">
        <f ca="1">IF(BM$1&gt;$C$124,BM$118,MIN(MAX(BM$118,-SUM($D268:BL268,$C268)),0))</f>
        <v>0</v>
      </c>
      <c r="BN268" s="309">
        <f ca="1">IF(BN$1&gt;$C$124,BN$118,MIN(MAX(BN$118,-SUM($D268:BM268,$C268)),0))</f>
        <v>0</v>
      </c>
      <c r="BO268" s="309">
        <f ca="1">IF(BO$1&gt;$C$124,BO$118,MIN(MAX(BO$118,-SUM($D268:BN268,$C268)),0))</f>
        <v>0</v>
      </c>
      <c r="BP268" s="309">
        <f ca="1">IF(BP$1&gt;$C$124,BP$118,MIN(MAX(BP$118,-SUM($D268:BO268,$C268)),0))</f>
        <v>0</v>
      </c>
      <c r="BQ268" s="309">
        <f ca="1">IF(BQ$1&gt;$C$124,BQ$118,MIN(MAX(BQ$118,-SUM($D268:BP268,$C268)),0))</f>
        <v>0</v>
      </c>
      <c r="BR268" s="309">
        <f ca="1">IF(BR$1&gt;$C$124,BR$118,MIN(MAX(BR$118,-SUM($D268:BQ268,$C268)),0))</f>
        <v>0</v>
      </c>
      <c r="BS268" s="309">
        <f ca="1">IF(BS$1&gt;$C$124,BS$118,MIN(MAX(BS$118,-SUM($D268:BR268,$C268)),0))</f>
        <v>0</v>
      </c>
      <c r="BT268" s="309">
        <f ca="1">IF(BT$1&gt;$C$124,BT$118,MIN(MAX(BT$118,-SUM($D268:BS268,$C268)),0))</f>
        <v>0</v>
      </c>
      <c r="BU268" s="309">
        <f ca="1">IF(BU$1&gt;$C$124,BU$118,MIN(MAX(BU$118,-SUM($D268:BT268,$C268)),0))</f>
        <v>0</v>
      </c>
      <c r="BV268" s="309">
        <f ca="1">IF(BV$1&gt;$C$124,BV$118,MIN(MAX(BV$118,-SUM($D268:BU268,$C268)),0))</f>
        <v>0</v>
      </c>
      <c r="BW268" s="309">
        <f ca="1">IF(BW$1&gt;$C$124,BW$118,MIN(MAX(BW$118,-SUM($D268:BV268,$C268)),0))</f>
        <v>0</v>
      </c>
      <c r="BX268" s="309">
        <f ca="1">IF(BX$1&gt;$C$124,BX$118,MIN(MAX(BX$118,-SUM($D268:BW268,$C268)),0))</f>
        <v>0</v>
      </c>
      <c r="BY268" s="309">
        <f ca="1">IF(BY$1&gt;$C$124,BY$118,MIN(MAX(BY$118,-SUM($D268:BX268,$C268)),0))</f>
        <v>0</v>
      </c>
      <c r="BZ268" s="309">
        <f ca="1">IF(BZ$1&gt;$C$124,BZ$118,MIN(MAX(BZ$118,-SUM($D268:BY268,$C268)),0))</f>
        <v>0</v>
      </c>
      <c r="CA268" s="309">
        <f ca="1">IF(CA$1&gt;$C$124,CA$118,MIN(MAX(CA$118,-SUM($D268:BZ268,$C268)),0))</f>
        <v>0</v>
      </c>
      <c r="CB268" s="309">
        <f ca="1">IF(CB$1&gt;$C$124,CB$118,MIN(MAX(CB$118,-SUM($D268:CA268,$C268)),0))</f>
        <v>0</v>
      </c>
      <c r="CC268" s="309">
        <f ca="1">IF(CC$1&gt;$C$124,CC$118,MIN(MAX(CC$118,-SUM($D268:CB268,$C268)),0))</f>
        <v>0</v>
      </c>
      <c r="CD268" s="309">
        <f ca="1">IF(CD$1&gt;$C$124,CD$118,MIN(MAX(CD$118,-SUM($D268:CC268,$C268)),0))</f>
        <v>0</v>
      </c>
      <c r="CE268" s="309">
        <f ca="1">IF(CE$1&gt;$C$124,CE$118,MIN(MAX(CE$118,-SUM($D268:CD268,$C268)),0))</f>
        <v>0</v>
      </c>
      <c r="CF268" s="309">
        <f ca="1">IF(CF$1&gt;$C$124,CF$118,MIN(MAX(CF$118,-SUM($D268:CE268,$C268)),0))</f>
        <v>0</v>
      </c>
      <c r="CG268" s="309">
        <f ca="1">IF(CG$1&gt;$C$124,CG$118,MIN(MAX(CG$118,-SUM($D268:CF268,$C268)),0))</f>
        <v>0</v>
      </c>
      <c r="CH268" s="309">
        <f ca="1">IF(CH$1&gt;$C$124,CH$118,MIN(MAX(CH$118,-SUM($D268:CG268,$C268)),0))</f>
        <v>0</v>
      </c>
      <c r="CI268" s="309">
        <f ca="1">IF(CI$1&gt;$C$124,CI$118,MIN(MAX(CI$118,-SUM($D268:CH268,$C268)),0))</f>
        <v>0</v>
      </c>
      <c r="CJ268" s="309">
        <f ca="1">IF(CJ$1&gt;$C$124,CJ$118,MIN(MAX(CJ$118,-SUM($D268:CI268,$C268)),0))</f>
        <v>0</v>
      </c>
      <c r="CK268" s="309">
        <f ca="1">IF(CK$1&gt;$C$124,CK$118,MIN(MAX(CK$118,-SUM($D268:CJ268,$C268)),0))</f>
        <v>0</v>
      </c>
      <c r="CL268" s="309">
        <f ca="1">IF(CL$1&gt;$C$124,CL$118,MIN(MAX(CL$118,-SUM($D268:CK268,$C268)),0))</f>
        <v>0</v>
      </c>
      <c r="CM268" s="309">
        <f ca="1">IF(CM$1&gt;$C$124,CM$118,MIN(MAX(CM$118,-SUM($D268:CL268,$C268)),0))</f>
        <v>0</v>
      </c>
      <c r="CN268" s="309">
        <f ca="1">IF(CN$1&gt;$C$124,CN$118,MIN(MAX(CN$118,-SUM($D268:CM268,$C268)),0))</f>
        <v>0</v>
      </c>
      <c r="CO268" s="309">
        <f ca="1">IF(CO$1&gt;$C$124,CO$118,MIN(MAX(CO$118,-SUM($D268:CN268,$C268)),0))</f>
        <v>-887.23508379999998</v>
      </c>
    </row>
    <row r="269" spans="1:93" hidden="1" outlineLevel="1">
      <c r="B269">
        <v>5</v>
      </c>
      <c r="C269" s="61" cm="1">
        <f t="array" aca="1" ref="C269" ca="1">$C$121-INDEX($D$112:$CO$112,1,$B269-1)</f>
        <v>1359.4366649999999</v>
      </c>
      <c r="D269" s="337">
        <v>0</v>
      </c>
      <c r="E269" s="309">
        <f ca="1">IF(E$1&gt;$C$124,E$118,MIN(MAX(E$118,-SUM($D269:D269,$C269)),0))</f>
        <v>0</v>
      </c>
      <c r="F269" s="309">
        <f ca="1">IF(F$1&gt;$C$124,F$118,MIN(MAX(F$118,-SUM($D269:E269,$C269)),0))</f>
        <v>0</v>
      </c>
      <c r="G269" s="309">
        <f ca="1">IF(G$1&gt;$C$124,G$118,MIN(MAX(G$118,-SUM($D269:F269,$C269)),0))</f>
        <v>0</v>
      </c>
      <c r="H269" s="309">
        <f ca="1">IF(H$1&gt;$C$124,H$118,MIN(MAX(H$118,-SUM($D269:G269,$C269)),0))</f>
        <v>0</v>
      </c>
      <c r="I269" s="309">
        <f ca="1">IF(I$1&gt;$C$124,I$118,MIN(MAX(I$118,-SUM($D269:H269,$C269)),0))</f>
        <v>0</v>
      </c>
      <c r="J269" s="309">
        <f ca="1">IF(J$1&gt;$C$124,J$118,MIN(MAX(J$118,-SUM($D269:I269,$C269)),0))</f>
        <v>0</v>
      </c>
      <c r="K269" s="309">
        <f ca="1">IF(K$1&gt;$C$124,K$118,MIN(MAX(K$118,-SUM($D269:J269,$C269)),0))</f>
        <v>0</v>
      </c>
      <c r="L269" s="309">
        <f ca="1">IF(L$1&gt;$C$124,L$118,MIN(MAX(L$118,-SUM($D269:K269,$C269)),0))</f>
        <v>0</v>
      </c>
      <c r="M269" s="309">
        <f ca="1">IF(M$1&gt;$C$124,M$118,MIN(MAX(M$118,-SUM($D269:L269,$C269)),0))</f>
        <v>0</v>
      </c>
      <c r="N269" s="309">
        <f ca="1">IF(N$1&gt;$C$124,N$118,MIN(MAX(N$118,-SUM($D269:M269,$C269)),0))</f>
        <v>0</v>
      </c>
      <c r="O269" s="309">
        <f ca="1">IF(O$1&gt;$C$124,O$118,MIN(MAX(O$118,-SUM($D269:N269,$C269)),0))</f>
        <v>0</v>
      </c>
      <c r="P269" s="309">
        <f ca="1">IF(P$1&gt;$C$124,P$118,MIN(MAX(P$118,-SUM($D269:O269,$C269)),0))</f>
        <v>0</v>
      </c>
      <c r="Q269" s="309">
        <f ca="1">IF(Q$1&gt;$C$124,Q$118,MIN(MAX(Q$118,-SUM($D269:P269,$C269)),0))</f>
        <v>0</v>
      </c>
      <c r="R269" s="309">
        <f ca="1">IF(R$1&gt;$C$124,R$118,MIN(MAX(R$118,-SUM($D269:Q269,$C269)),0))</f>
        <v>0</v>
      </c>
      <c r="S269" s="309">
        <f ca="1">IF(S$1&gt;$C$124,S$118,MIN(MAX(S$118,-SUM($D269:R269,$C269)),0))</f>
        <v>0</v>
      </c>
      <c r="T269" s="309">
        <f ca="1">IF(T$1&gt;$C$124,T$118,MIN(MAX(T$118,-SUM($D269:S269,$C269)),0))</f>
        <v>0</v>
      </c>
      <c r="U269" s="309">
        <f ca="1">IF(U$1&gt;$C$124,U$118,MIN(MAX(U$118,-SUM($D269:T269,$C269)),0))</f>
        <v>0</v>
      </c>
      <c r="V269" s="309">
        <f ca="1">IF(V$1&gt;$C$124,V$118,MIN(MAX(V$118,-SUM($D269:U269,$C269)),0))</f>
        <v>0</v>
      </c>
      <c r="W269" s="309">
        <f ca="1">IF(W$1&gt;$C$124,W$118,MIN(MAX(W$118,-SUM($D269:V269,$C269)),0))</f>
        <v>0</v>
      </c>
      <c r="X269" s="309">
        <f ca="1">IF(X$1&gt;$C$124,X$118,MIN(MAX(X$118,-SUM($D269:W269,$C269)),0))</f>
        <v>0</v>
      </c>
      <c r="Y269" s="309">
        <f ca="1">IF(Y$1&gt;$C$124,Y$118,MIN(MAX(Y$118,-SUM($D269:X269,$C269)),0))</f>
        <v>0</v>
      </c>
      <c r="Z269" s="309">
        <f ca="1">IF(Z$1&gt;$C$124,Z$118,MIN(MAX(Z$118,-SUM($D269:Y269,$C269)),0))</f>
        <v>0</v>
      </c>
      <c r="AA269" s="309">
        <f ca="1">IF(AA$1&gt;$C$124,AA$118,MIN(MAX(AA$118,-SUM($D269:Z269,$C269)),0))</f>
        <v>0</v>
      </c>
      <c r="AB269" s="309">
        <f ca="1">IF(AB$1&gt;$C$124,AB$118,MIN(MAX(AB$118,-SUM($D269:AA269,$C269)),0))</f>
        <v>0</v>
      </c>
      <c r="AC269" s="309">
        <f ca="1">IF(AC$1&gt;$C$124,AC$118,MIN(MAX(AC$118,-SUM($D269:AB269,$C269)),0))</f>
        <v>0</v>
      </c>
      <c r="AD269" s="309">
        <f ca="1">IF(AD$1&gt;$C$124,AD$118,MIN(MAX(AD$118,-SUM($D269:AC269,$C269)),0))</f>
        <v>0</v>
      </c>
      <c r="AE269" s="309">
        <f ca="1">IF(AE$1&gt;$C$124,AE$118,MIN(MAX(AE$118,-SUM($D269:AD269,$C269)),0))</f>
        <v>0</v>
      </c>
      <c r="AF269" s="309">
        <f ca="1">IF(AF$1&gt;$C$124,AF$118,MIN(MAX(AF$118,-SUM($D269:AE269,$C269)),0))</f>
        <v>0</v>
      </c>
      <c r="AG269" s="309">
        <f ca="1">IF(AG$1&gt;$C$124,AG$118,MIN(MAX(AG$118,-SUM($D269:AF269,$C269)),0))</f>
        <v>0</v>
      </c>
      <c r="AH269" s="309">
        <f ca="1">IF(AH$1&gt;$C$124,AH$118,MIN(MAX(AH$118,-SUM($D269:AG269,$C269)),0))</f>
        <v>0</v>
      </c>
      <c r="AI269" s="309">
        <f ca="1">IF(AI$1&gt;$C$124,AI$118,MIN(MAX(AI$118,-SUM($D269:AH269,$C269)),0))</f>
        <v>0</v>
      </c>
      <c r="AJ269" s="309">
        <f ca="1">IF(AJ$1&gt;$C$124,AJ$118,MIN(MAX(AJ$118,-SUM($D269:AI269,$C269)),0))</f>
        <v>0</v>
      </c>
      <c r="AK269" s="309">
        <f ca="1">IF(AK$1&gt;$C$124,AK$118,MIN(MAX(AK$118,-SUM($D269:AJ269,$C269)),0))</f>
        <v>0</v>
      </c>
      <c r="AL269" s="309">
        <f ca="1">IF(AL$1&gt;$C$124,AL$118,MIN(MAX(AL$118,-SUM($D269:AK269,$C269)),0))</f>
        <v>0</v>
      </c>
      <c r="AM269" s="309">
        <f ca="1">IF(AM$1&gt;$C$124,AM$118,MIN(MAX(AM$118,-SUM($D269:AL269,$C269)),0))</f>
        <v>0</v>
      </c>
      <c r="AN269" s="309">
        <f ca="1">IF(AN$1&gt;$C$124,AN$118,MIN(MAX(AN$118,-SUM($D269:AM269,$C269)),0))</f>
        <v>0</v>
      </c>
      <c r="AO269" s="309">
        <f ca="1">IF(AO$1&gt;$C$124,AO$118,MIN(MAX(AO$118,-SUM($D269:AN269,$C269)),0))</f>
        <v>0</v>
      </c>
      <c r="AP269" s="309">
        <f ca="1">IF(AP$1&gt;$C$124,AP$118,MIN(MAX(AP$118,-SUM($D269:AO269,$C269)),0))</f>
        <v>0</v>
      </c>
      <c r="AQ269" s="309">
        <f ca="1">IF(AQ$1&gt;$C$124,AQ$118,MIN(MAX(AQ$118,-SUM($D269:AP269,$C269)),0))</f>
        <v>0</v>
      </c>
      <c r="AR269" s="309">
        <f ca="1">IF(AR$1&gt;$C$124,AR$118,MIN(MAX(AR$118,-SUM($D269:AQ269,$C269)),0))</f>
        <v>0</v>
      </c>
      <c r="AS269" s="309">
        <f ca="1">IF(AS$1&gt;$C$124,AS$118,MIN(MAX(AS$118,-SUM($D269:AR269,$C269)),0))</f>
        <v>0</v>
      </c>
      <c r="AT269" s="309">
        <f ca="1">IF(AT$1&gt;$C$124,AT$118,MIN(MAX(AT$118,-SUM($D269:AS269,$C269)),0))</f>
        <v>0</v>
      </c>
      <c r="AU269" s="309">
        <f ca="1">IF(AU$1&gt;$C$124,AU$118,MIN(MAX(AU$118,-SUM($D269:AT269,$C269)),0))</f>
        <v>0</v>
      </c>
      <c r="AV269" s="309">
        <f ca="1">IF(AV$1&gt;$C$124,AV$118,MIN(MAX(AV$118,-SUM($D269:AU269,$C269)),0))</f>
        <v>-887.23508379999998</v>
      </c>
      <c r="AW269" s="309">
        <f ca="1">IF(AW$1&gt;$C$124,AW$118,MIN(MAX(AW$118,-SUM($D269:AV269,$C269)),0))</f>
        <v>-47.508769819999998</v>
      </c>
      <c r="AX269" s="309">
        <f ca="1">IF(AX$1&gt;$C$124,AX$118,MIN(MAX(AX$118,-SUM($D269:AW269,$C269)),0))</f>
        <v>-46.847717819999957</v>
      </c>
      <c r="AY269" s="309">
        <f ca="1">IF(AY$1&gt;$C$124,AY$118,MIN(MAX(AY$118,-SUM($D269:AX269,$C269)),0))</f>
        <v>-46.023457820000033</v>
      </c>
      <c r="AZ269" s="309">
        <f ca="1">IF(AZ$1&gt;$C$124,AZ$118,MIN(MAX(AZ$118,-SUM($D269:AY269,$C269)),0))</f>
        <v>-45.176454820000004</v>
      </c>
      <c r="BA269" s="309">
        <f ca="1">IF(BA$1&gt;$C$124,BA$118,MIN(MAX(BA$118,-SUM($D269:AZ269,$C269)),0))</f>
        <v>-44.260705819999998</v>
      </c>
      <c r="BB269" s="309">
        <f ca="1">IF(BB$1&gt;$C$124,BB$118,MIN(MAX(BB$118,-SUM($D269:BA269,$C269)),0))</f>
        <v>-43.623945819999989</v>
      </c>
      <c r="BC269" s="309">
        <f ca="1">IF(BC$1&gt;$C$124,BC$118,MIN(MAX(BC$118,-SUM($D269:BB269,$C269)),0))</f>
        <v>-40.761017819999978</v>
      </c>
      <c r="BD269" s="309">
        <f ca="1">IF(BD$1&gt;$C$124,BD$118,MIN(MAX(BD$118,-SUM($D269:BC269,$C269)),0))</f>
        <v>-36.285971820000043</v>
      </c>
      <c r="BE269" s="309">
        <f ca="1">IF(BE$1&gt;$C$124,BE$118,MIN(MAX(BE$118,-SUM($D269:BD269,$C269)),0))</f>
        <v>-30.541017819999979</v>
      </c>
      <c r="BF269" s="309">
        <f ca="1">IF(BF$1&gt;$C$124,BF$118,MIN(MAX(BF$118,-SUM($D269:BE269,$C269)),0))</f>
        <v>-27.678849819999996</v>
      </c>
      <c r="BG269" s="309">
        <f ca="1">IF(BG$1&gt;$C$124,BG$118,MIN(MAX(BG$118,-SUM($D269:BF269,$C269)),0))</f>
        <v>0</v>
      </c>
      <c r="BH269" s="309">
        <f ca="1">IF(BH$1&gt;$C$124,BH$118,MIN(MAX(BH$118,-SUM($D269:BG269,$C269)),0))</f>
        <v>0</v>
      </c>
      <c r="BI269" s="309">
        <f ca="1">IF(BI$1&gt;$C$124,BI$118,MIN(MAX(BI$118,-SUM($D269:BH269,$C269)),0))</f>
        <v>0</v>
      </c>
      <c r="BJ269" s="309">
        <f ca="1">IF(BJ$1&gt;$C$124,BJ$118,MIN(MAX(BJ$118,-SUM($D269:BI269,$C269)),0))</f>
        <v>0</v>
      </c>
      <c r="BK269" s="309">
        <f ca="1">IF(BK$1&gt;$C$124,BK$118,MIN(MAX(BK$118,-SUM($D269:BJ269,$C269)),0))</f>
        <v>0</v>
      </c>
      <c r="BL269" s="309">
        <f ca="1">IF(BL$1&gt;$C$124,BL$118,MIN(MAX(BL$118,-SUM($D269:BK269,$C269)),0))</f>
        <v>0</v>
      </c>
      <c r="BM269" s="309">
        <f ca="1">IF(BM$1&gt;$C$124,BM$118,MIN(MAX(BM$118,-SUM($D269:BL269,$C269)),0))</f>
        <v>0</v>
      </c>
      <c r="BN269" s="309">
        <f ca="1">IF(BN$1&gt;$C$124,BN$118,MIN(MAX(BN$118,-SUM($D269:BM269,$C269)),0))</f>
        <v>0</v>
      </c>
      <c r="BO269" s="309">
        <f ca="1">IF(BO$1&gt;$C$124,BO$118,MIN(MAX(BO$118,-SUM($D269:BN269,$C269)),0))</f>
        <v>0</v>
      </c>
      <c r="BP269" s="309">
        <f ca="1">IF(BP$1&gt;$C$124,BP$118,MIN(MAX(BP$118,-SUM($D269:BO269,$C269)),0))</f>
        <v>0</v>
      </c>
      <c r="BQ269" s="309">
        <f ca="1">IF(BQ$1&gt;$C$124,BQ$118,MIN(MAX(BQ$118,-SUM($D269:BP269,$C269)),0))</f>
        <v>0</v>
      </c>
      <c r="BR269" s="309">
        <f ca="1">IF(BR$1&gt;$C$124,BR$118,MIN(MAX(BR$118,-SUM($D269:BQ269,$C269)),0))</f>
        <v>0</v>
      </c>
      <c r="BS269" s="309">
        <f ca="1">IF(BS$1&gt;$C$124,BS$118,MIN(MAX(BS$118,-SUM($D269:BR269,$C269)),0))</f>
        <v>0</v>
      </c>
      <c r="BT269" s="309">
        <f ca="1">IF(BT$1&gt;$C$124,BT$118,MIN(MAX(BT$118,-SUM($D269:BS269,$C269)),0))</f>
        <v>0</v>
      </c>
      <c r="BU269" s="309">
        <f ca="1">IF(BU$1&gt;$C$124,BU$118,MIN(MAX(BU$118,-SUM($D269:BT269,$C269)),0))</f>
        <v>0</v>
      </c>
      <c r="BV269" s="309">
        <f ca="1">IF(BV$1&gt;$C$124,BV$118,MIN(MAX(BV$118,-SUM($D269:BU269,$C269)),0))</f>
        <v>0</v>
      </c>
      <c r="BW269" s="309">
        <f ca="1">IF(BW$1&gt;$C$124,BW$118,MIN(MAX(BW$118,-SUM($D269:BV269,$C269)),0))</f>
        <v>0</v>
      </c>
      <c r="BX269" s="309">
        <f ca="1">IF(BX$1&gt;$C$124,BX$118,MIN(MAX(BX$118,-SUM($D269:BW269,$C269)),0))</f>
        <v>0</v>
      </c>
      <c r="BY269" s="309">
        <f ca="1">IF(BY$1&gt;$C$124,BY$118,MIN(MAX(BY$118,-SUM($D269:BX269,$C269)),0))</f>
        <v>0</v>
      </c>
      <c r="BZ269" s="309">
        <f ca="1">IF(BZ$1&gt;$C$124,BZ$118,MIN(MAX(BZ$118,-SUM($D269:BY269,$C269)),0))</f>
        <v>0</v>
      </c>
      <c r="CA269" s="309">
        <f ca="1">IF(CA$1&gt;$C$124,CA$118,MIN(MAX(CA$118,-SUM($D269:BZ269,$C269)),0))</f>
        <v>0</v>
      </c>
      <c r="CB269" s="309">
        <f ca="1">IF(CB$1&gt;$C$124,CB$118,MIN(MAX(CB$118,-SUM($D269:CA269,$C269)),0))</f>
        <v>0</v>
      </c>
      <c r="CC269" s="309">
        <f ca="1">IF(CC$1&gt;$C$124,CC$118,MIN(MAX(CC$118,-SUM($D269:CB269,$C269)),0))</f>
        <v>0</v>
      </c>
      <c r="CD269" s="309">
        <f ca="1">IF(CD$1&gt;$C$124,CD$118,MIN(MAX(CD$118,-SUM($D269:CC269,$C269)),0))</f>
        <v>0</v>
      </c>
      <c r="CE269" s="309">
        <f ca="1">IF(CE$1&gt;$C$124,CE$118,MIN(MAX(CE$118,-SUM($D269:CD269,$C269)),0))</f>
        <v>0</v>
      </c>
      <c r="CF269" s="309">
        <f ca="1">IF(CF$1&gt;$C$124,CF$118,MIN(MAX(CF$118,-SUM($D269:CE269,$C269)),0))</f>
        <v>0</v>
      </c>
      <c r="CG269" s="309">
        <f ca="1">IF(CG$1&gt;$C$124,CG$118,MIN(MAX(CG$118,-SUM($D269:CF269,$C269)),0))</f>
        <v>0</v>
      </c>
      <c r="CH269" s="309">
        <f ca="1">IF(CH$1&gt;$C$124,CH$118,MIN(MAX(CH$118,-SUM($D269:CG269,$C269)),0))</f>
        <v>0</v>
      </c>
      <c r="CI269" s="309">
        <f ca="1">IF(CI$1&gt;$C$124,CI$118,MIN(MAX(CI$118,-SUM($D269:CH269,$C269)),0))</f>
        <v>0</v>
      </c>
      <c r="CJ269" s="309">
        <f ca="1">IF(CJ$1&gt;$C$124,CJ$118,MIN(MAX(CJ$118,-SUM($D269:CI269,$C269)),0))</f>
        <v>0</v>
      </c>
      <c r="CK269" s="309">
        <f ca="1">IF(CK$1&gt;$C$124,CK$118,MIN(MAX(CK$118,-SUM($D269:CJ269,$C269)),0))</f>
        <v>0</v>
      </c>
      <c r="CL269" s="309">
        <f ca="1">IF(CL$1&gt;$C$124,CL$118,MIN(MAX(CL$118,-SUM($D269:CK269,$C269)),0))</f>
        <v>0</v>
      </c>
      <c r="CM269" s="309">
        <f ca="1">IF(CM$1&gt;$C$124,CM$118,MIN(MAX(CM$118,-SUM($D269:CL269,$C269)),0))</f>
        <v>0</v>
      </c>
      <c r="CN269" s="309">
        <f ca="1">IF(CN$1&gt;$C$124,CN$118,MIN(MAX(CN$118,-SUM($D269:CM269,$C269)),0))</f>
        <v>0</v>
      </c>
      <c r="CO269" s="309">
        <f ca="1">IF(CO$1&gt;$C$124,CO$118,MIN(MAX(CO$118,-SUM($D269:CN269,$C269)),0))</f>
        <v>-887.23508379999998</v>
      </c>
    </row>
    <row r="270" spans="1:93" hidden="1" outlineLevel="1">
      <c r="B270">
        <v>6</v>
      </c>
      <c r="C270" s="61" cm="1">
        <f t="array" aca="1" ref="C270" ca="1">$C$121-INDEX($D$112:$CO$112,1,$B270-1)</f>
        <v>1355.923174</v>
      </c>
      <c r="D270" s="337">
        <v>0</v>
      </c>
      <c r="E270" s="309">
        <f ca="1">IF(E$1&gt;$C$124,E$118,MIN(MAX(E$118,-SUM($D270:D270,$C270)),0))</f>
        <v>0</v>
      </c>
      <c r="F270" s="309">
        <f ca="1">IF(F$1&gt;$C$124,F$118,MIN(MAX(F$118,-SUM($D270:E270,$C270)),0))</f>
        <v>0</v>
      </c>
      <c r="G270" s="309">
        <f ca="1">IF(G$1&gt;$C$124,G$118,MIN(MAX(G$118,-SUM($D270:F270,$C270)),0))</f>
        <v>0</v>
      </c>
      <c r="H270" s="309">
        <f ca="1">IF(H$1&gt;$C$124,H$118,MIN(MAX(H$118,-SUM($D270:G270,$C270)),0))</f>
        <v>0</v>
      </c>
      <c r="I270" s="309">
        <f ca="1">IF(I$1&gt;$C$124,I$118,MIN(MAX(I$118,-SUM($D270:H270,$C270)),0))</f>
        <v>0</v>
      </c>
      <c r="J270" s="309">
        <f ca="1">IF(J$1&gt;$C$124,J$118,MIN(MAX(J$118,-SUM($D270:I270,$C270)),0))</f>
        <v>0</v>
      </c>
      <c r="K270" s="309">
        <f ca="1">IF(K$1&gt;$C$124,K$118,MIN(MAX(K$118,-SUM($D270:J270,$C270)),0))</f>
        <v>0</v>
      </c>
      <c r="L270" s="309">
        <f ca="1">IF(L$1&gt;$C$124,L$118,MIN(MAX(L$118,-SUM($D270:K270,$C270)),0))</f>
        <v>0</v>
      </c>
      <c r="M270" s="309">
        <f ca="1">IF(M$1&gt;$C$124,M$118,MIN(MAX(M$118,-SUM($D270:L270,$C270)),0))</f>
        <v>0</v>
      </c>
      <c r="N270" s="309">
        <f ca="1">IF(N$1&gt;$C$124,N$118,MIN(MAX(N$118,-SUM($D270:M270,$C270)),0))</f>
        <v>0</v>
      </c>
      <c r="O270" s="309">
        <f ca="1">IF(O$1&gt;$C$124,O$118,MIN(MAX(O$118,-SUM($D270:N270,$C270)),0))</f>
        <v>0</v>
      </c>
      <c r="P270" s="309">
        <f ca="1">IF(P$1&gt;$C$124,P$118,MIN(MAX(P$118,-SUM($D270:O270,$C270)),0))</f>
        <v>0</v>
      </c>
      <c r="Q270" s="309">
        <f ca="1">IF(Q$1&gt;$C$124,Q$118,MIN(MAX(Q$118,-SUM($D270:P270,$C270)),0))</f>
        <v>0</v>
      </c>
      <c r="R270" s="309">
        <f ca="1">IF(R$1&gt;$C$124,R$118,MIN(MAX(R$118,-SUM($D270:Q270,$C270)),0))</f>
        <v>0</v>
      </c>
      <c r="S270" s="309">
        <f ca="1">IF(S$1&gt;$C$124,S$118,MIN(MAX(S$118,-SUM($D270:R270,$C270)),0))</f>
        <v>0</v>
      </c>
      <c r="T270" s="309">
        <f ca="1">IF(T$1&gt;$C$124,T$118,MIN(MAX(T$118,-SUM($D270:S270,$C270)),0))</f>
        <v>0</v>
      </c>
      <c r="U270" s="309">
        <f ca="1">IF(U$1&gt;$C$124,U$118,MIN(MAX(U$118,-SUM($D270:T270,$C270)),0))</f>
        <v>0</v>
      </c>
      <c r="V270" s="309">
        <f ca="1">IF(V$1&gt;$C$124,V$118,MIN(MAX(V$118,-SUM($D270:U270,$C270)),0))</f>
        <v>0</v>
      </c>
      <c r="W270" s="309">
        <f ca="1">IF(W$1&gt;$C$124,W$118,MIN(MAX(W$118,-SUM($D270:V270,$C270)),0))</f>
        <v>0</v>
      </c>
      <c r="X270" s="309">
        <f ca="1">IF(X$1&gt;$C$124,X$118,MIN(MAX(X$118,-SUM($D270:W270,$C270)),0))</f>
        <v>0</v>
      </c>
      <c r="Y270" s="309">
        <f ca="1">IF(Y$1&gt;$C$124,Y$118,MIN(MAX(Y$118,-SUM($D270:X270,$C270)),0))</f>
        <v>0</v>
      </c>
      <c r="Z270" s="309">
        <f ca="1">IF(Z$1&gt;$C$124,Z$118,MIN(MAX(Z$118,-SUM($D270:Y270,$C270)),0))</f>
        <v>0</v>
      </c>
      <c r="AA270" s="309">
        <f ca="1">IF(AA$1&gt;$C$124,AA$118,MIN(MAX(AA$118,-SUM($D270:Z270,$C270)),0))</f>
        <v>0</v>
      </c>
      <c r="AB270" s="309">
        <f ca="1">IF(AB$1&gt;$C$124,AB$118,MIN(MAX(AB$118,-SUM($D270:AA270,$C270)),0))</f>
        <v>0</v>
      </c>
      <c r="AC270" s="309">
        <f ca="1">IF(AC$1&gt;$C$124,AC$118,MIN(MAX(AC$118,-SUM($D270:AB270,$C270)),0))</f>
        <v>0</v>
      </c>
      <c r="AD270" s="309">
        <f ca="1">IF(AD$1&gt;$C$124,AD$118,MIN(MAX(AD$118,-SUM($D270:AC270,$C270)),0))</f>
        <v>0</v>
      </c>
      <c r="AE270" s="309">
        <f ca="1">IF(AE$1&gt;$C$124,AE$118,MIN(MAX(AE$118,-SUM($D270:AD270,$C270)),0))</f>
        <v>0</v>
      </c>
      <c r="AF270" s="309">
        <f ca="1">IF(AF$1&gt;$C$124,AF$118,MIN(MAX(AF$118,-SUM($D270:AE270,$C270)),0))</f>
        <v>0</v>
      </c>
      <c r="AG270" s="309">
        <f ca="1">IF(AG$1&gt;$C$124,AG$118,MIN(MAX(AG$118,-SUM($D270:AF270,$C270)),0))</f>
        <v>0</v>
      </c>
      <c r="AH270" s="309">
        <f ca="1">IF(AH$1&gt;$C$124,AH$118,MIN(MAX(AH$118,-SUM($D270:AG270,$C270)),0))</f>
        <v>0</v>
      </c>
      <c r="AI270" s="309">
        <f ca="1">IF(AI$1&gt;$C$124,AI$118,MIN(MAX(AI$118,-SUM($D270:AH270,$C270)),0))</f>
        <v>0</v>
      </c>
      <c r="AJ270" s="309">
        <f ca="1">IF(AJ$1&gt;$C$124,AJ$118,MIN(MAX(AJ$118,-SUM($D270:AI270,$C270)),0))</f>
        <v>0</v>
      </c>
      <c r="AK270" s="309">
        <f ca="1">IF(AK$1&gt;$C$124,AK$118,MIN(MAX(AK$118,-SUM($D270:AJ270,$C270)),0))</f>
        <v>0</v>
      </c>
      <c r="AL270" s="309">
        <f ca="1">IF(AL$1&gt;$C$124,AL$118,MIN(MAX(AL$118,-SUM($D270:AK270,$C270)),0))</f>
        <v>0</v>
      </c>
      <c r="AM270" s="309">
        <f ca="1">IF(AM$1&gt;$C$124,AM$118,MIN(MAX(AM$118,-SUM($D270:AL270,$C270)),0))</f>
        <v>0</v>
      </c>
      <c r="AN270" s="309">
        <f ca="1">IF(AN$1&gt;$C$124,AN$118,MIN(MAX(AN$118,-SUM($D270:AM270,$C270)),0))</f>
        <v>0</v>
      </c>
      <c r="AO270" s="309">
        <f ca="1">IF(AO$1&gt;$C$124,AO$118,MIN(MAX(AO$118,-SUM($D270:AN270,$C270)),0))</f>
        <v>0</v>
      </c>
      <c r="AP270" s="309">
        <f ca="1">IF(AP$1&gt;$C$124,AP$118,MIN(MAX(AP$118,-SUM($D270:AO270,$C270)),0))</f>
        <v>0</v>
      </c>
      <c r="AQ270" s="309">
        <f ca="1">IF(AQ$1&gt;$C$124,AQ$118,MIN(MAX(AQ$118,-SUM($D270:AP270,$C270)),0))</f>
        <v>0</v>
      </c>
      <c r="AR270" s="309">
        <f ca="1">IF(AR$1&gt;$C$124,AR$118,MIN(MAX(AR$118,-SUM($D270:AQ270,$C270)),0))</f>
        <v>0</v>
      </c>
      <c r="AS270" s="309">
        <f ca="1">IF(AS$1&gt;$C$124,AS$118,MIN(MAX(AS$118,-SUM($D270:AR270,$C270)),0))</f>
        <v>0</v>
      </c>
      <c r="AT270" s="309">
        <f ca="1">IF(AT$1&gt;$C$124,AT$118,MIN(MAX(AT$118,-SUM($D270:AS270,$C270)),0))</f>
        <v>0</v>
      </c>
      <c r="AU270" s="309">
        <f ca="1">IF(AU$1&gt;$C$124,AU$118,MIN(MAX(AU$118,-SUM($D270:AT270,$C270)),0))</f>
        <v>0</v>
      </c>
      <c r="AV270" s="309">
        <f ca="1">IF(AV$1&gt;$C$124,AV$118,MIN(MAX(AV$118,-SUM($D270:AU270,$C270)),0))</f>
        <v>-887.23508379999998</v>
      </c>
      <c r="AW270" s="309">
        <f ca="1">IF(AW$1&gt;$C$124,AW$118,MIN(MAX(AW$118,-SUM($D270:AV270,$C270)),0))</f>
        <v>-47.508769819999998</v>
      </c>
      <c r="AX270" s="309">
        <f ca="1">IF(AX$1&gt;$C$124,AX$118,MIN(MAX(AX$118,-SUM($D270:AW270,$C270)),0))</f>
        <v>-46.847717819999957</v>
      </c>
      <c r="AY270" s="309">
        <f ca="1">IF(AY$1&gt;$C$124,AY$118,MIN(MAX(AY$118,-SUM($D270:AX270,$C270)),0))</f>
        <v>-46.023457820000033</v>
      </c>
      <c r="AZ270" s="309">
        <f ca="1">IF(AZ$1&gt;$C$124,AZ$118,MIN(MAX(AZ$118,-SUM($D270:AY270,$C270)),0))</f>
        <v>-45.176454820000004</v>
      </c>
      <c r="BA270" s="309">
        <f ca="1">IF(BA$1&gt;$C$124,BA$118,MIN(MAX(BA$118,-SUM($D270:AZ270,$C270)),0))</f>
        <v>-44.260705819999998</v>
      </c>
      <c r="BB270" s="309">
        <f ca="1">IF(BB$1&gt;$C$124,BB$118,MIN(MAX(BB$118,-SUM($D270:BA270,$C270)),0))</f>
        <v>-43.623945819999989</v>
      </c>
      <c r="BC270" s="309">
        <f ca="1">IF(BC$1&gt;$C$124,BC$118,MIN(MAX(BC$118,-SUM($D270:BB270,$C270)),0))</f>
        <v>-40.761017819999978</v>
      </c>
      <c r="BD270" s="309">
        <f ca="1">IF(BD$1&gt;$C$124,BD$118,MIN(MAX(BD$118,-SUM($D270:BC270,$C270)),0))</f>
        <v>-36.285971820000043</v>
      </c>
      <c r="BE270" s="309">
        <f ca="1">IF(BE$1&gt;$C$124,BE$118,MIN(MAX(BE$118,-SUM($D270:BD270,$C270)),0))</f>
        <v>-30.541017819999979</v>
      </c>
      <c r="BF270" s="309">
        <f ca="1">IF(BF$1&gt;$C$124,BF$118,MIN(MAX(BF$118,-SUM($D270:BE270,$C270)),0))</f>
        <v>-27.678849819999996</v>
      </c>
      <c r="BG270" s="309">
        <f ca="1">IF(BG$1&gt;$C$124,BG$118,MIN(MAX(BG$118,-SUM($D270:BF270,$C270)),0))</f>
        <v>0</v>
      </c>
      <c r="BH270" s="309">
        <f ca="1">IF(BH$1&gt;$C$124,BH$118,MIN(MAX(BH$118,-SUM($D270:BG270,$C270)),0))</f>
        <v>0</v>
      </c>
      <c r="BI270" s="309">
        <f ca="1">IF(BI$1&gt;$C$124,BI$118,MIN(MAX(BI$118,-SUM($D270:BH270,$C270)),0))</f>
        <v>0</v>
      </c>
      <c r="BJ270" s="309">
        <f ca="1">IF(BJ$1&gt;$C$124,BJ$118,MIN(MAX(BJ$118,-SUM($D270:BI270,$C270)),0))</f>
        <v>0</v>
      </c>
      <c r="BK270" s="309">
        <f ca="1">IF(BK$1&gt;$C$124,BK$118,MIN(MAX(BK$118,-SUM($D270:BJ270,$C270)),0))</f>
        <v>0</v>
      </c>
      <c r="BL270" s="309">
        <f ca="1">IF(BL$1&gt;$C$124,BL$118,MIN(MAX(BL$118,-SUM($D270:BK270,$C270)),0))</f>
        <v>0</v>
      </c>
      <c r="BM270" s="309">
        <f ca="1">IF(BM$1&gt;$C$124,BM$118,MIN(MAX(BM$118,-SUM($D270:BL270,$C270)),0))</f>
        <v>0</v>
      </c>
      <c r="BN270" s="309">
        <f ca="1">IF(BN$1&gt;$C$124,BN$118,MIN(MAX(BN$118,-SUM($D270:BM270,$C270)),0))</f>
        <v>0</v>
      </c>
      <c r="BO270" s="309">
        <f ca="1">IF(BO$1&gt;$C$124,BO$118,MIN(MAX(BO$118,-SUM($D270:BN270,$C270)),0))</f>
        <v>0</v>
      </c>
      <c r="BP270" s="309">
        <f ca="1">IF(BP$1&gt;$C$124,BP$118,MIN(MAX(BP$118,-SUM($D270:BO270,$C270)),0))</f>
        <v>0</v>
      </c>
      <c r="BQ270" s="309">
        <f ca="1">IF(BQ$1&gt;$C$124,BQ$118,MIN(MAX(BQ$118,-SUM($D270:BP270,$C270)),0))</f>
        <v>0</v>
      </c>
      <c r="BR270" s="309">
        <f ca="1">IF(BR$1&gt;$C$124,BR$118,MIN(MAX(BR$118,-SUM($D270:BQ270,$C270)),0))</f>
        <v>0</v>
      </c>
      <c r="BS270" s="309">
        <f ca="1">IF(BS$1&gt;$C$124,BS$118,MIN(MAX(BS$118,-SUM($D270:BR270,$C270)),0))</f>
        <v>0</v>
      </c>
      <c r="BT270" s="309">
        <f ca="1">IF(BT$1&gt;$C$124,BT$118,MIN(MAX(BT$118,-SUM($D270:BS270,$C270)),0))</f>
        <v>0</v>
      </c>
      <c r="BU270" s="309">
        <f ca="1">IF(BU$1&gt;$C$124,BU$118,MIN(MAX(BU$118,-SUM($D270:BT270,$C270)),0))</f>
        <v>0</v>
      </c>
      <c r="BV270" s="309">
        <f ca="1">IF(BV$1&gt;$C$124,BV$118,MIN(MAX(BV$118,-SUM($D270:BU270,$C270)),0))</f>
        <v>0</v>
      </c>
      <c r="BW270" s="309">
        <f ca="1">IF(BW$1&gt;$C$124,BW$118,MIN(MAX(BW$118,-SUM($D270:BV270,$C270)),0))</f>
        <v>0</v>
      </c>
      <c r="BX270" s="309">
        <f ca="1">IF(BX$1&gt;$C$124,BX$118,MIN(MAX(BX$118,-SUM($D270:BW270,$C270)),0))</f>
        <v>0</v>
      </c>
      <c r="BY270" s="309">
        <f ca="1">IF(BY$1&gt;$C$124,BY$118,MIN(MAX(BY$118,-SUM($D270:BX270,$C270)),0))</f>
        <v>0</v>
      </c>
      <c r="BZ270" s="309">
        <f ca="1">IF(BZ$1&gt;$C$124,BZ$118,MIN(MAX(BZ$118,-SUM($D270:BY270,$C270)),0))</f>
        <v>0</v>
      </c>
      <c r="CA270" s="309">
        <f ca="1">IF(CA$1&gt;$C$124,CA$118,MIN(MAX(CA$118,-SUM($D270:BZ270,$C270)),0))</f>
        <v>0</v>
      </c>
      <c r="CB270" s="309">
        <f ca="1">IF(CB$1&gt;$C$124,CB$118,MIN(MAX(CB$118,-SUM($D270:CA270,$C270)),0))</f>
        <v>0</v>
      </c>
      <c r="CC270" s="309">
        <f ca="1">IF(CC$1&gt;$C$124,CC$118,MIN(MAX(CC$118,-SUM($D270:CB270,$C270)),0))</f>
        <v>0</v>
      </c>
      <c r="CD270" s="309">
        <f ca="1">IF(CD$1&gt;$C$124,CD$118,MIN(MAX(CD$118,-SUM($D270:CC270,$C270)),0))</f>
        <v>0</v>
      </c>
      <c r="CE270" s="309">
        <f ca="1">IF(CE$1&gt;$C$124,CE$118,MIN(MAX(CE$118,-SUM($D270:CD270,$C270)),0))</f>
        <v>0</v>
      </c>
      <c r="CF270" s="309">
        <f ca="1">IF(CF$1&gt;$C$124,CF$118,MIN(MAX(CF$118,-SUM($D270:CE270,$C270)),0))</f>
        <v>0</v>
      </c>
      <c r="CG270" s="309">
        <f ca="1">IF(CG$1&gt;$C$124,CG$118,MIN(MAX(CG$118,-SUM($D270:CF270,$C270)),0))</f>
        <v>0</v>
      </c>
      <c r="CH270" s="309">
        <f ca="1">IF(CH$1&gt;$C$124,CH$118,MIN(MAX(CH$118,-SUM($D270:CG270,$C270)),0))</f>
        <v>0</v>
      </c>
      <c r="CI270" s="309">
        <f ca="1">IF(CI$1&gt;$C$124,CI$118,MIN(MAX(CI$118,-SUM($D270:CH270,$C270)),0))</f>
        <v>0</v>
      </c>
      <c r="CJ270" s="309">
        <f ca="1">IF(CJ$1&gt;$C$124,CJ$118,MIN(MAX(CJ$118,-SUM($D270:CI270,$C270)),0))</f>
        <v>0</v>
      </c>
      <c r="CK270" s="309">
        <f ca="1">IF(CK$1&gt;$C$124,CK$118,MIN(MAX(CK$118,-SUM($D270:CJ270,$C270)),0))</f>
        <v>0</v>
      </c>
      <c r="CL270" s="309">
        <f ca="1">IF(CL$1&gt;$C$124,CL$118,MIN(MAX(CL$118,-SUM($D270:CK270,$C270)),0))</f>
        <v>0</v>
      </c>
      <c r="CM270" s="309">
        <f ca="1">IF(CM$1&gt;$C$124,CM$118,MIN(MAX(CM$118,-SUM($D270:CL270,$C270)),0))</f>
        <v>0</v>
      </c>
      <c r="CN270" s="309">
        <f ca="1">IF(CN$1&gt;$C$124,CN$118,MIN(MAX(CN$118,-SUM($D270:CM270,$C270)),0))</f>
        <v>0</v>
      </c>
      <c r="CO270" s="309">
        <f ca="1">IF(CO$1&gt;$C$124,CO$118,MIN(MAX(CO$118,-SUM($D270:CN270,$C270)),0))</f>
        <v>-887.23508379999998</v>
      </c>
    </row>
    <row r="271" spans="1:93" hidden="1" outlineLevel="1">
      <c r="B271">
        <v>7</v>
      </c>
      <c r="C271" s="61" cm="1">
        <f t="array" aca="1" ref="C271" ca="1">$C$121-INDEX($D$112:$CO$112,1,$B271-1)</f>
        <v>1351.772923</v>
      </c>
      <c r="D271" s="337">
        <v>0</v>
      </c>
      <c r="E271" s="309">
        <f ca="1">IF(E$1&gt;$C$124,E$118,MIN(MAX(E$118,-SUM($D271:D271,$C271)),0))</f>
        <v>0</v>
      </c>
      <c r="F271" s="309">
        <f ca="1">IF(F$1&gt;$C$124,F$118,MIN(MAX(F$118,-SUM($D271:E271,$C271)),0))</f>
        <v>0</v>
      </c>
      <c r="G271" s="309">
        <f ca="1">IF(G$1&gt;$C$124,G$118,MIN(MAX(G$118,-SUM($D271:F271,$C271)),0))</f>
        <v>0</v>
      </c>
      <c r="H271" s="309">
        <f ca="1">IF(H$1&gt;$C$124,H$118,MIN(MAX(H$118,-SUM($D271:G271,$C271)),0))</f>
        <v>0</v>
      </c>
      <c r="I271" s="309">
        <f ca="1">IF(I$1&gt;$C$124,I$118,MIN(MAX(I$118,-SUM($D271:H271,$C271)),0))</f>
        <v>0</v>
      </c>
      <c r="J271" s="309">
        <f ca="1">IF(J$1&gt;$C$124,J$118,MIN(MAX(J$118,-SUM($D271:I271,$C271)),0))</f>
        <v>0</v>
      </c>
      <c r="K271" s="309">
        <f ca="1">IF(K$1&gt;$C$124,K$118,MIN(MAX(K$118,-SUM($D271:J271,$C271)),0))</f>
        <v>0</v>
      </c>
      <c r="L271" s="309">
        <f ca="1">IF(L$1&gt;$C$124,L$118,MIN(MAX(L$118,-SUM($D271:K271,$C271)),0))</f>
        <v>0</v>
      </c>
      <c r="M271" s="309">
        <f ca="1">IF(M$1&gt;$C$124,M$118,MIN(MAX(M$118,-SUM($D271:L271,$C271)),0))</f>
        <v>0</v>
      </c>
      <c r="N271" s="309">
        <f ca="1">IF(N$1&gt;$C$124,N$118,MIN(MAX(N$118,-SUM($D271:M271,$C271)),0))</f>
        <v>0</v>
      </c>
      <c r="O271" s="309">
        <f ca="1">IF(O$1&gt;$C$124,O$118,MIN(MAX(O$118,-SUM($D271:N271,$C271)),0))</f>
        <v>0</v>
      </c>
      <c r="P271" s="309">
        <f ca="1">IF(P$1&gt;$C$124,P$118,MIN(MAX(P$118,-SUM($D271:O271,$C271)),0))</f>
        <v>0</v>
      </c>
      <c r="Q271" s="309">
        <f ca="1">IF(Q$1&gt;$C$124,Q$118,MIN(MAX(Q$118,-SUM($D271:P271,$C271)),0))</f>
        <v>0</v>
      </c>
      <c r="R271" s="309">
        <f ca="1">IF(R$1&gt;$C$124,R$118,MIN(MAX(R$118,-SUM($D271:Q271,$C271)),0))</f>
        <v>0</v>
      </c>
      <c r="S271" s="309">
        <f ca="1">IF(S$1&gt;$C$124,S$118,MIN(MAX(S$118,-SUM($D271:R271,$C271)),0))</f>
        <v>0</v>
      </c>
      <c r="T271" s="309">
        <f ca="1">IF(T$1&gt;$C$124,T$118,MIN(MAX(T$118,-SUM($D271:S271,$C271)),0))</f>
        <v>0</v>
      </c>
      <c r="U271" s="309">
        <f ca="1">IF(U$1&gt;$C$124,U$118,MIN(MAX(U$118,-SUM($D271:T271,$C271)),0))</f>
        <v>0</v>
      </c>
      <c r="V271" s="309">
        <f ca="1">IF(V$1&gt;$C$124,V$118,MIN(MAX(V$118,-SUM($D271:U271,$C271)),0))</f>
        <v>0</v>
      </c>
      <c r="W271" s="309">
        <f ca="1">IF(W$1&gt;$C$124,W$118,MIN(MAX(W$118,-SUM($D271:V271,$C271)),0))</f>
        <v>0</v>
      </c>
      <c r="X271" s="309">
        <f ca="1">IF(X$1&gt;$C$124,X$118,MIN(MAX(X$118,-SUM($D271:W271,$C271)),0))</f>
        <v>0</v>
      </c>
      <c r="Y271" s="309">
        <f ca="1">IF(Y$1&gt;$C$124,Y$118,MIN(MAX(Y$118,-SUM($D271:X271,$C271)),0))</f>
        <v>0</v>
      </c>
      <c r="Z271" s="309">
        <f ca="1">IF(Z$1&gt;$C$124,Z$118,MIN(MAX(Z$118,-SUM($D271:Y271,$C271)),0))</f>
        <v>0</v>
      </c>
      <c r="AA271" s="309">
        <f ca="1">IF(AA$1&gt;$C$124,AA$118,MIN(MAX(AA$118,-SUM($D271:Z271,$C271)),0))</f>
        <v>0</v>
      </c>
      <c r="AB271" s="309">
        <f ca="1">IF(AB$1&gt;$C$124,AB$118,MIN(MAX(AB$118,-SUM($D271:AA271,$C271)),0))</f>
        <v>0</v>
      </c>
      <c r="AC271" s="309">
        <f ca="1">IF(AC$1&gt;$C$124,AC$118,MIN(MAX(AC$118,-SUM($D271:AB271,$C271)),0))</f>
        <v>0</v>
      </c>
      <c r="AD271" s="309">
        <f ca="1">IF(AD$1&gt;$C$124,AD$118,MIN(MAX(AD$118,-SUM($D271:AC271,$C271)),0))</f>
        <v>0</v>
      </c>
      <c r="AE271" s="309">
        <f ca="1">IF(AE$1&gt;$C$124,AE$118,MIN(MAX(AE$118,-SUM($D271:AD271,$C271)),0))</f>
        <v>0</v>
      </c>
      <c r="AF271" s="309">
        <f ca="1">IF(AF$1&gt;$C$124,AF$118,MIN(MAX(AF$118,-SUM($D271:AE271,$C271)),0))</f>
        <v>0</v>
      </c>
      <c r="AG271" s="309">
        <f ca="1">IF(AG$1&gt;$C$124,AG$118,MIN(MAX(AG$118,-SUM($D271:AF271,$C271)),0))</f>
        <v>0</v>
      </c>
      <c r="AH271" s="309">
        <f ca="1">IF(AH$1&gt;$C$124,AH$118,MIN(MAX(AH$118,-SUM($D271:AG271,$C271)),0))</f>
        <v>0</v>
      </c>
      <c r="AI271" s="309">
        <f ca="1">IF(AI$1&gt;$C$124,AI$118,MIN(MAX(AI$118,-SUM($D271:AH271,$C271)),0))</f>
        <v>0</v>
      </c>
      <c r="AJ271" s="309">
        <f ca="1">IF(AJ$1&gt;$C$124,AJ$118,MIN(MAX(AJ$118,-SUM($D271:AI271,$C271)),0))</f>
        <v>0</v>
      </c>
      <c r="AK271" s="309">
        <f ca="1">IF(AK$1&gt;$C$124,AK$118,MIN(MAX(AK$118,-SUM($D271:AJ271,$C271)),0))</f>
        <v>0</v>
      </c>
      <c r="AL271" s="309">
        <f ca="1">IF(AL$1&gt;$C$124,AL$118,MIN(MAX(AL$118,-SUM($D271:AK271,$C271)),0))</f>
        <v>0</v>
      </c>
      <c r="AM271" s="309">
        <f ca="1">IF(AM$1&gt;$C$124,AM$118,MIN(MAX(AM$118,-SUM($D271:AL271,$C271)),0))</f>
        <v>0</v>
      </c>
      <c r="AN271" s="309">
        <f ca="1">IF(AN$1&gt;$C$124,AN$118,MIN(MAX(AN$118,-SUM($D271:AM271,$C271)),0))</f>
        <v>0</v>
      </c>
      <c r="AO271" s="309">
        <f ca="1">IF(AO$1&gt;$C$124,AO$118,MIN(MAX(AO$118,-SUM($D271:AN271,$C271)),0))</f>
        <v>0</v>
      </c>
      <c r="AP271" s="309">
        <f ca="1">IF(AP$1&gt;$C$124,AP$118,MIN(MAX(AP$118,-SUM($D271:AO271,$C271)),0))</f>
        <v>0</v>
      </c>
      <c r="AQ271" s="309">
        <f ca="1">IF(AQ$1&gt;$C$124,AQ$118,MIN(MAX(AQ$118,-SUM($D271:AP271,$C271)),0))</f>
        <v>0</v>
      </c>
      <c r="AR271" s="309">
        <f ca="1">IF(AR$1&gt;$C$124,AR$118,MIN(MAX(AR$118,-SUM($D271:AQ271,$C271)),0))</f>
        <v>0</v>
      </c>
      <c r="AS271" s="309">
        <f ca="1">IF(AS$1&gt;$C$124,AS$118,MIN(MAX(AS$118,-SUM($D271:AR271,$C271)),0))</f>
        <v>0</v>
      </c>
      <c r="AT271" s="309">
        <f ca="1">IF(AT$1&gt;$C$124,AT$118,MIN(MAX(AT$118,-SUM($D271:AS271,$C271)),0))</f>
        <v>0</v>
      </c>
      <c r="AU271" s="309">
        <f ca="1">IF(AU$1&gt;$C$124,AU$118,MIN(MAX(AU$118,-SUM($D271:AT271,$C271)),0))</f>
        <v>0</v>
      </c>
      <c r="AV271" s="309">
        <f ca="1">IF(AV$1&gt;$C$124,AV$118,MIN(MAX(AV$118,-SUM($D271:AU271,$C271)),0))</f>
        <v>-887.23508379999998</v>
      </c>
      <c r="AW271" s="309">
        <f ca="1">IF(AW$1&gt;$C$124,AW$118,MIN(MAX(AW$118,-SUM($D271:AV271,$C271)),0))</f>
        <v>-47.508769819999998</v>
      </c>
      <c r="AX271" s="309">
        <f ca="1">IF(AX$1&gt;$C$124,AX$118,MIN(MAX(AX$118,-SUM($D271:AW271,$C271)),0))</f>
        <v>-46.847717819999957</v>
      </c>
      <c r="AY271" s="309">
        <f ca="1">IF(AY$1&gt;$C$124,AY$118,MIN(MAX(AY$118,-SUM($D271:AX271,$C271)),0))</f>
        <v>-46.023457820000033</v>
      </c>
      <c r="AZ271" s="309">
        <f ca="1">IF(AZ$1&gt;$C$124,AZ$118,MIN(MAX(AZ$118,-SUM($D271:AY271,$C271)),0))</f>
        <v>-45.176454820000004</v>
      </c>
      <c r="BA271" s="309">
        <f ca="1">IF(BA$1&gt;$C$124,BA$118,MIN(MAX(BA$118,-SUM($D271:AZ271,$C271)),0))</f>
        <v>-44.260705819999998</v>
      </c>
      <c r="BB271" s="309">
        <f ca="1">IF(BB$1&gt;$C$124,BB$118,MIN(MAX(BB$118,-SUM($D271:BA271,$C271)),0))</f>
        <v>-43.623945819999989</v>
      </c>
      <c r="BC271" s="309">
        <f ca="1">IF(BC$1&gt;$C$124,BC$118,MIN(MAX(BC$118,-SUM($D271:BB271,$C271)),0))</f>
        <v>-40.761017819999978</v>
      </c>
      <c r="BD271" s="309">
        <f ca="1">IF(BD$1&gt;$C$124,BD$118,MIN(MAX(BD$118,-SUM($D271:BC271,$C271)),0))</f>
        <v>-36.285971820000043</v>
      </c>
      <c r="BE271" s="309">
        <f ca="1">IF(BE$1&gt;$C$124,BE$118,MIN(MAX(BE$118,-SUM($D271:BD271,$C271)),0))</f>
        <v>-30.541017819999979</v>
      </c>
      <c r="BF271" s="309">
        <f ca="1">IF(BF$1&gt;$C$124,BF$118,MIN(MAX(BF$118,-SUM($D271:BE271,$C271)),0))</f>
        <v>-27.678849819999996</v>
      </c>
      <c r="BG271" s="309">
        <f ca="1">IF(BG$1&gt;$C$124,BG$118,MIN(MAX(BG$118,-SUM($D271:BF271,$C271)),0))</f>
        <v>0</v>
      </c>
      <c r="BH271" s="309">
        <f ca="1">IF(BH$1&gt;$C$124,BH$118,MIN(MAX(BH$118,-SUM($D271:BG271,$C271)),0))</f>
        <v>0</v>
      </c>
      <c r="BI271" s="309">
        <f ca="1">IF(BI$1&gt;$C$124,BI$118,MIN(MAX(BI$118,-SUM($D271:BH271,$C271)),0))</f>
        <v>0</v>
      </c>
      <c r="BJ271" s="309">
        <f ca="1">IF(BJ$1&gt;$C$124,BJ$118,MIN(MAX(BJ$118,-SUM($D271:BI271,$C271)),0))</f>
        <v>0</v>
      </c>
      <c r="BK271" s="309">
        <f ca="1">IF(BK$1&gt;$C$124,BK$118,MIN(MAX(BK$118,-SUM($D271:BJ271,$C271)),0))</f>
        <v>0</v>
      </c>
      <c r="BL271" s="309">
        <f ca="1">IF(BL$1&gt;$C$124,BL$118,MIN(MAX(BL$118,-SUM($D271:BK271,$C271)),0))</f>
        <v>0</v>
      </c>
      <c r="BM271" s="309">
        <f ca="1">IF(BM$1&gt;$C$124,BM$118,MIN(MAX(BM$118,-SUM($D271:BL271,$C271)),0))</f>
        <v>0</v>
      </c>
      <c r="BN271" s="309">
        <f ca="1">IF(BN$1&gt;$C$124,BN$118,MIN(MAX(BN$118,-SUM($D271:BM271,$C271)),0))</f>
        <v>0</v>
      </c>
      <c r="BO271" s="309">
        <f ca="1">IF(BO$1&gt;$C$124,BO$118,MIN(MAX(BO$118,-SUM($D271:BN271,$C271)),0))</f>
        <v>0</v>
      </c>
      <c r="BP271" s="309">
        <f ca="1">IF(BP$1&gt;$C$124,BP$118,MIN(MAX(BP$118,-SUM($D271:BO271,$C271)),0))</f>
        <v>0</v>
      </c>
      <c r="BQ271" s="309">
        <f ca="1">IF(BQ$1&gt;$C$124,BQ$118,MIN(MAX(BQ$118,-SUM($D271:BP271,$C271)),0))</f>
        <v>0</v>
      </c>
      <c r="BR271" s="309">
        <f ca="1">IF(BR$1&gt;$C$124,BR$118,MIN(MAX(BR$118,-SUM($D271:BQ271,$C271)),0))</f>
        <v>0</v>
      </c>
      <c r="BS271" s="309">
        <f ca="1">IF(BS$1&gt;$C$124,BS$118,MIN(MAX(BS$118,-SUM($D271:BR271,$C271)),0))</f>
        <v>0</v>
      </c>
      <c r="BT271" s="309">
        <f ca="1">IF(BT$1&gt;$C$124,BT$118,MIN(MAX(BT$118,-SUM($D271:BS271,$C271)),0))</f>
        <v>0</v>
      </c>
      <c r="BU271" s="309">
        <f ca="1">IF(BU$1&gt;$C$124,BU$118,MIN(MAX(BU$118,-SUM($D271:BT271,$C271)),0))</f>
        <v>0</v>
      </c>
      <c r="BV271" s="309">
        <f ca="1">IF(BV$1&gt;$C$124,BV$118,MIN(MAX(BV$118,-SUM($D271:BU271,$C271)),0))</f>
        <v>0</v>
      </c>
      <c r="BW271" s="309">
        <f ca="1">IF(BW$1&gt;$C$124,BW$118,MIN(MAX(BW$118,-SUM($D271:BV271,$C271)),0))</f>
        <v>0</v>
      </c>
      <c r="BX271" s="309">
        <f ca="1">IF(BX$1&gt;$C$124,BX$118,MIN(MAX(BX$118,-SUM($D271:BW271,$C271)),0))</f>
        <v>0</v>
      </c>
      <c r="BY271" s="309">
        <f ca="1">IF(BY$1&gt;$C$124,BY$118,MIN(MAX(BY$118,-SUM($D271:BX271,$C271)),0))</f>
        <v>0</v>
      </c>
      <c r="BZ271" s="309">
        <f ca="1">IF(BZ$1&gt;$C$124,BZ$118,MIN(MAX(BZ$118,-SUM($D271:BY271,$C271)),0))</f>
        <v>0</v>
      </c>
      <c r="CA271" s="309">
        <f ca="1">IF(CA$1&gt;$C$124,CA$118,MIN(MAX(CA$118,-SUM($D271:BZ271,$C271)),0))</f>
        <v>0</v>
      </c>
      <c r="CB271" s="309">
        <f ca="1">IF(CB$1&gt;$C$124,CB$118,MIN(MAX(CB$118,-SUM($D271:CA271,$C271)),0))</f>
        <v>0</v>
      </c>
      <c r="CC271" s="309">
        <f ca="1">IF(CC$1&gt;$C$124,CC$118,MIN(MAX(CC$118,-SUM($D271:CB271,$C271)),0))</f>
        <v>0</v>
      </c>
      <c r="CD271" s="309">
        <f ca="1">IF(CD$1&gt;$C$124,CD$118,MIN(MAX(CD$118,-SUM($D271:CC271,$C271)),0))</f>
        <v>0</v>
      </c>
      <c r="CE271" s="309">
        <f ca="1">IF(CE$1&gt;$C$124,CE$118,MIN(MAX(CE$118,-SUM($D271:CD271,$C271)),0))</f>
        <v>0</v>
      </c>
      <c r="CF271" s="309">
        <f ca="1">IF(CF$1&gt;$C$124,CF$118,MIN(MAX(CF$118,-SUM($D271:CE271,$C271)),0))</f>
        <v>0</v>
      </c>
      <c r="CG271" s="309">
        <f ca="1">IF(CG$1&gt;$C$124,CG$118,MIN(MAX(CG$118,-SUM($D271:CF271,$C271)),0))</f>
        <v>0</v>
      </c>
      <c r="CH271" s="309">
        <f ca="1">IF(CH$1&gt;$C$124,CH$118,MIN(MAX(CH$118,-SUM($D271:CG271,$C271)),0))</f>
        <v>0</v>
      </c>
      <c r="CI271" s="309">
        <f ca="1">IF(CI$1&gt;$C$124,CI$118,MIN(MAX(CI$118,-SUM($D271:CH271,$C271)),0))</f>
        <v>0</v>
      </c>
      <c r="CJ271" s="309">
        <f ca="1">IF(CJ$1&gt;$C$124,CJ$118,MIN(MAX(CJ$118,-SUM($D271:CI271,$C271)),0))</f>
        <v>0</v>
      </c>
      <c r="CK271" s="309">
        <f ca="1">IF(CK$1&gt;$C$124,CK$118,MIN(MAX(CK$118,-SUM($D271:CJ271,$C271)),0))</f>
        <v>0</v>
      </c>
      <c r="CL271" s="309">
        <f ca="1">IF(CL$1&gt;$C$124,CL$118,MIN(MAX(CL$118,-SUM($D271:CK271,$C271)),0))</f>
        <v>0</v>
      </c>
      <c r="CM271" s="309">
        <f ca="1">IF(CM$1&gt;$C$124,CM$118,MIN(MAX(CM$118,-SUM($D271:CL271,$C271)),0))</f>
        <v>0</v>
      </c>
      <c r="CN271" s="309">
        <f ca="1">IF(CN$1&gt;$C$124,CN$118,MIN(MAX(CN$118,-SUM($D271:CM271,$C271)),0))</f>
        <v>0</v>
      </c>
      <c r="CO271" s="309">
        <f ca="1">IF(CO$1&gt;$C$124,CO$118,MIN(MAX(CO$118,-SUM($D271:CN271,$C271)),0))</f>
        <v>-887.23508379999998</v>
      </c>
    </row>
    <row r="272" spans="1:93" hidden="1" outlineLevel="1">
      <c r="B272">
        <v>8</v>
      </c>
      <c r="C272" s="61" cm="1">
        <f t="array" aca="1" ref="C272" ca="1">$C$121-INDEX($D$112:$CO$112,1,$B272-1)</f>
        <v>1344.759744</v>
      </c>
      <c r="D272" s="337">
        <v>0</v>
      </c>
      <c r="E272" s="309">
        <f ca="1">IF(E$1&gt;$C$124,E$118,MIN(MAX(E$118,-SUM($D272:D272,$C272)),0))</f>
        <v>0</v>
      </c>
      <c r="F272" s="309">
        <f ca="1">IF(F$1&gt;$C$124,F$118,MIN(MAX(F$118,-SUM($D272:E272,$C272)),0))</f>
        <v>0</v>
      </c>
      <c r="G272" s="309">
        <f ca="1">IF(G$1&gt;$C$124,G$118,MIN(MAX(G$118,-SUM($D272:F272,$C272)),0))</f>
        <v>0</v>
      </c>
      <c r="H272" s="309">
        <f ca="1">IF(H$1&gt;$C$124,H$118,MIN(MAX(H$118,-SUM($D272:G272,$C272)),0))</f>
        <v>0</v>
      </c>
      <c r="I272" s="309">
        <f ca="1">IF(I$1&gt;$C$124,I$118,MIN(MAX(I$118,-SUM($D272:H272,$C272)),0))</f>
        <v>0</v>
      </c>
      <c r="J272" s="309">
        <f ca="1">IF(J$1&gt;$C$124,J$118,MIN(MAX(J$118,-SUM($D272:I272,$C272)),0))</f>
        <v>0</v>
      </c>
      <c r="K272" s="309">
        <f ca="1">IF(K$1&gt;$C$124,K$118,MIN(MAX(K$118,-SUM($D272:J272,$C272)),0))</f>
        <v>0</v>
      </c>
      <c r="L272" s="309">
        <f ca="1">IF(L$1&gt;$C$124,L$118,MIN(MAX(L$118,-SUM($D272:K272,$C272)),0))</f>
        <v>0</v>
      </c>
      <c r="M272" s="309">
        <f ca="1">IF(M$1&gt;$C$124,M$118,MIN(MAX(M$118,-SUM($D272:L272,$C272)),0))</f>
        <v>0</v>
      </c>
      <c r="N272" s="309">
        <f ca="1">IF(N$1&gt;$C$124,N$118,MIN(MAX(N$118,-SUM($D272:M272,$C272)),0))</f>
        <v>0</v>
      </c>
      <c r="O272" s="309">
        <f ca="1">IF(O$1&gt;$C$124,O$118,MIN(MAX(O$118,-SUM($D272:N272,$C272)),0))</f>
        <v>0</v>
      </c>
      <c r="P272" s="309">
        <f ca="1">IF(P$1&gt;$C$124,P$118,MIN(MAX(P$118,-SUM($D272:O272,$C272)),0))</f>
        <v>0</v>
      </c>
      <c r="Q272" s="309">
        <f ca="1">IF(Q$1&gt;$C$124,Q$118,MIN(MAX(Q$118,-SUM($D272:P272,$C272)),0))</f>
        <v>0</v>
      </c>
      <c r="R272" s="309">
        <f ca="1">IF(R$1&gt;$C$124,R$118,MIN(MAX(R$118,-SUM($D272:Q272,$C272)),0))</f>
        <v>0</v>
      </c>
      <c r="S272" s="309">
        <f ca="1">IF(S$1&gt;$C$124,S$118,MIN(MAX(S$118,-SUM($D272:R272,$C272)),0))</f>
        <v>0</v>
      </c>
      <c r="T272" s="309">
        <f ca="1">IF(T$1&gt;$C$124,T$118,MIN(MAX(T$118,-SUM($D272:S272,$C272)),0))</f>
        <v>0</v>
      </c>
      <c r="U272" s="309">
        <f ca="1">IF(U$1&gt;$C$124,U$118,MIN(MAX(U$118,-SUM($D272:T272,$C272)),0))</f>
        <v>0</v>
      </c>
      <c r="V272" s="309">
        <f ca="1">IF(V$1&gt;$C$124,V$118,MIN(MAX(V$118,-SUM($D272:U272,$C272)),0))</f>
        <v>0</v>
      </c>
      <c r="W272" s="309">
        <f ca="1">IF(W$1&gt;$C$124,W$118,MIN(MAX(W$118,-SUM($D272:V272,$C272)),0))</f>
        <v>0</v>
      </c>
      <c r="X272" s="309">
        <f ca="1">IF(X$1&gt;$C$124,X$118,MIN(MAX(X$118,-SUM($D272:W272,$C272)),0))</f>
        <v>0</v>
      </c>
      <c r="Y272" s="309">
        <f ca="1">IF(Y$1&gt;$C$124,Y$118,MIN(MAX(Y$118,-SUM($D272:X272,$C272)),0))</f>
        <v>0</v>
      </c>
      <c r="Z272" s="309">
        <f ca="1">IF(Z$1&gt;$C$124,Z$118,MIN(MAX(Z$118,-SUM($D272:Y272,$C272)),0))</f>
        <v>0</v>
      </c>
      <c r="AA272" s="309">
        <f ca="1">IF(AA$1&gt;$C$124,AA$118,MIN(MAX(AA$118,-SUM($D272:Z272,$C272)),0))</f>
        <v>0</v>
      </c>
      <c r="AB272" s="309">
        <f ca="1">IF(AB$1&gt;$C$124,AB$118,MIN(MAX(AB$118,-SUM($D272:AA272,$C272)),0))</f>
        <v>0</v>
      </c>
      <c r="AC272" s="309">
        <f ca="1">IF(AC$1&gt;$C$124,AC$118,MIN(MAX(AC$118,-SUM($D272:AB272,$C272)),0))</f>
        <v>0</v>
      </c>
      <c r="AD272" s="309">
        <f ca="1">IF(AD$1&gt;$C$124,AD$118,MIN(MAX(AD$118,-SUM($D272:AC272,$C272)),0))</f>
        <v>0</v>
      </c>
      <c r="AE272" s="309">
        <f ca="1">IF(AE$1&gt;$C$124,AE$118,MIN(MAX(AE$118,-SUM($D272:AD272,$C272)),0))</f>
        <v>0</v>
      </c>
      <c r="AF272" s="309">
        <f ca="1">IF(AF$1&gt;$C$124,AF$118,MIN(MAX(AF$118,-SUM($D272:AE272,$C272)),0))</f>
        <v>0</v>
      </c>
      <c r="AG272" s="309">
        <f ca="1">IF(AG$1&gt;$C$124,AG$118,MIN(MAX(AG$118,-SUM($D272:AF272,$C272)),0))</f>
        <v>0</v>
      </c>
      <c r="AH272" s="309">
        <f ca="1">IF(AH$1&gt;$C$124,AH$118,MIN(MAX(AH$118,-SUM($D272:AG272,$C272)),0))</f>
        <v>0</v>
      </c>
      <c r="AI272" s="309">
        <f ca="1">IF(AI$1&gt;$C$124,AI$118,MIN(MAX(AI$118,-SUM($D272:AH272,$C272)),0))</f>
        <v>0</v>
      </c>
      <c r="AJ272" s="309">
        <f ca="1">IF(AJ$1&gt;$C$124,AJ$118,MIN(MAX(AJ$118,-SUM($D272:AI272,$C272)),0))</f>
        <v>0</v>
      </c>
      <c r="AK272" s="309">
        <f ca="1">IF(AK$1&gt;$C$124,AK$118,MIN(MAX(AK$118,-SUM($D272:AJ272,$C272)),0))</f>
        <v>0</v>
      </c>
      <c r="AL272" s="309">
        <f ca="1">IF(AL$1&gt;$C$124,AL$118,MIN(MAX(AL$118,-SUM($D272:AK272,$C272)),0))</f>
        <v>0</v>
      </c>
      <c r="AM272" s="309">
        <f ca="1">IF(AM$1&gt;$C$124,AM$118,MIN(MAX(AM$118,-SUM($D272:AL272,$C272)),0))</f>
        <v>0</v>
      </c>
      <c r="AN272" s="309">
        <f ca="1">IF(AN$1&gt;$C$124,AN$118,MIN(MAX(AN$118,-SUM($D272:AM272,$C272)),0))</f>
        <v>0</v>
      </c>
      <c r="AO272" s="309">
        <f ca="1">IF(AO$1&gt;$C$124,AO$118,MIN(MAX(AO$118,-SUM($D272:AN272,$C272)),0))</f>
        <v>0</v>
      </c>
      <c r="AP272" s="309">
        <f ca="1">IF(AP$1&gt;$C$124,AP$118,MIN(MAX(AP$118,-SUM($D272:AO272,$C272)),0))</f>
        <v>0</v>
      </c>
      <c r="AQ272" s="309">
        <f ca="1">IF(AQ$1&gt;$C$124,AQ$118,MIN(MAX(AQ$118,-SUM($D272:AP272,$C272)),0))</f>
        <v>0</v>
      </c>
      <c r="AR272" s="309">
        <f ca="1">IF(AR$1&gt;$C$124,AR$118,MIN(MAX(AR$118,-SUM($D272:AQ272,$C272)),0))</f>
        <v>0</v>
      </c>
      <c r="AS272" s="309">
        <f ca="1">IF(AS$1&gt;$C$124,AS$118,MIN(MAX(AS$118,-SUM($D272:AR272,$C272)),0))</f>
        <v>0</v>
      </c>
      <c r="AT272" s="309">
        <f ca="1">IF(AT$1&gt;$C$124,AT$118,MIN(MAX(AT$118,-SUM($D272:AS272,$C272)),0))</f>
        <v>0</v>
      </c>
      <c r="AU272" s="309">
        <f ca="1">IF(AU$1&gt;$C$124,AU$118,MIN(MAX(AU$118,-SUM($D272:AT272,$C272)),0))</f>
        <v>0</v>
      </c>
      <c r="AV272" s="309">
        <f ca="1">IF(AV$1&gt;$C$124,AV$118,MIN(MAX(AV$118,-SUM($D272:AU272,$C272)),0))</f>
        <v>-887.23508379999998</v>
      </c>
      <c r="AW272" s="309">
        <f ca="1">IF(AW$1&gt;$C$124,AW$118,MIN(MAX(AW$118,-SUM($D272:AV272,$C272)),0))</f>
        <v>-47.508769819999998</v>
      </c>
      <c r="AX272" s="309">
        <f ca="1">IF(AX$1&gt;$C$124,AX$118,MIN(MAX(AX$118,-SUM($D272:AW272,$C272)),0))</f>
        <v>-46.847717819999957</v>
      </c>
      <c r="AY272" s="309">
        <f ca="1">IF(AY$1&gt;$C$124,AY$118,MIN(MAX(AY$118,-SUM($D272:AX272,$C272)),0))</f>
        <v>-46.023457820000033</v>
      </c>
      <c r="AZ272" s="309">
        <f ca="1">IF(AZ$1&gt;$C$124,AZ$118,MIN(MAX(AZ$118,-SUM($D272:AY272,$C272)),0))</f>
        <v>-45.176454820000004</v>
      </c>
      <c r="BA272" s="309">
        <f ca="1">IF(BA$1&gt;$C$124,BA$118,MIN(MAX(BA$118,-SUM($D272:AZ272,$C272)),0))</f>
        <v>-44.260705819999998</v>
      </c>
      <c r="BB272" s="309">
        <f ca="1">IF(BB$1&gt;$C$124,BB$118,MIN(MAX(BB$118,-SUM($D272:BA272,$C272)),0))</f>
        <v>-43.623945819999989</v>
      </c>
      <c r="BC272" s="309">
        <f ca="1">IF(BC$1&gt;$C$124,BC$118,MIN(MAX(BC$118,-SUM($D272:BB272,$C272)),0))</f>
        <v>-40.761017819999978</v>
      </c>
      <c r="BD272" s="309">
        <f ca="1">IF(BD$1&gt;$C$124,BD$118,MIN(MAX(BD$118,-SUM($D272:BC272,$C272)),0))</f>
        <v>-36.285971820000043</v>
      </c>
      <c r="BE272" s="309">
        <f ca="1">IF(BE$1&gt;$C$124,BE$118,MIN(MAX(BE$118,-SUM($D272:BD272,$C272)),0))</f>
        <v>-30.541017819999979</v>
      </c>
      <c r="BF272" s="309">
        <f ca="1">IF(BF$1&gt;$C$124,BF$118,MIN(MAX(BF$118,-SUM($D272:BE272,$C272)),0))</f>
        <v>-27.678849819999996</v>
      </c>
      <c r="BG272" s="309">
        <f ca="1">IF(BG$1&gt;$C$124,BG$118,MIN(MAX(BG$118,-SUM($D272:BF272,$C272)),0))</f>
        <v>0</v>
      </c>
      <c r="BH272" s="309">
        <f ca="1">IF(BH$1&gt;$C$124,BH$118,MIN(MAX(BH$118,-SUM($D272:BG272,$C272)),0))</f>
        <v>0</v>
      </c>
      <c r="BI272" s="309">
        <f ca="1">IF(BI$1&gt;$C$124,BI$118,MIN(MAX(BI$118,-SUM($D272:BH272,$C272)),0))</f>
        <v>0</v>
      </c>
      <c r="BJ272" s="309">
        <f ca="1">IF(BJ$1&gt;$C$124,BJ$118,MIN(MAX(BJ$118,-SUM($D272:BI272,$C272)),0))</f>
        <v>0</v>
      </c>
      <c r="BK272" s="309">
        <f ca="1">IF(BK$1&gt;$C$124,BK$118,MIN(MAX(BK$118,-SUM($D272:BJ272,$C272)),0))</f>
        <v>0</v>
      </c>
      <c r="BL272" s="309">
        <f ca="1">IF(BL$1&gt;$C$124,BL$118,MIN(MAX(BL$118,-SUM($D272:BK272,$C272)),0))</f>
        <v>0</v>
      </c>
      <c r="BM272" s="309">
        <f ca="1">IF(BM$1&gt;$C$124,BM$118,MIN(MAX(BM$118,-SUM($D272:BL272,$C272)),0))</f>
        <v>0</v>
      </c>
      <c r="BN272" s="309">
        <f ca="1">IF(BN$1&gt;$C$124,BN$118,MIN(MAX(BN$118,-SUM($D272:BM272,$C272)),0))</f>
        <v>0</v>
      </c>
      <c r="BO272" s="309">
        <f ca="1">IF(BO$1&gt;$C$124,BO$118,MIN(MAX(BO$118,-SUM($D272:BN272,$C272)),0))</f>
        <v>0</v>
      </c>
      <c r="BP272" s="309">
        <f ca="1">IF(BP$1&gt;$C$124,BP$118,MIN(MAX(BP$118,-SUM($D272:BO272,$C272)),0))</f>
        <v>0</v>
      </c>
      <c r="BQ272" s="309">
        <f ca="1">IF(BQ$1&gt;$C$124,BQ$118,MIN(MAX(BQ$118,-SUM($D272:BP272,$C272)),0))</f>
        <v>0</v>
      </c>
      <c r="BR272" s="309">
        <f ca="1">IF(BR$1&gt;$C$124,BR$118,MIN(MAX(BR$118,-SUM($D272:BQ272,$C272)),0))</f>
        <v>0</v>
      </c>
      <c r="BS272" s="309">
        <f ca="1">IF(BS$1&gt;$C$124,BS$118,MIN(MAX(BS$118,-SUM($D272:BR272,$C272)),0))</f>
        <v>0</v>
      </c>
      <c r="BT272" s="309">
        <f ca="1">IF(BT$1&gt;$C$124,BT$118,MIN(MAX(BT$118,-SUM($D272:BS272,$C272)),0))</f>
        <v>0</v>
      </c>
      <c r="BU272" s="309">
        <f ca="1">IF(BU$1&gt;$C$124,BU$118,MIN(MAX(BU$118,-SUM($D272:BT272,$C272)),0))</f>
        <v>0</v>
      </c>
      <c r="BV272" s="309">
        <f ca="1">IF(BV$1&gt;$C$124,BV$118,MIN(MAX(BV$118,-SUM($D272:BU272,$C272)),0))</f>
        <v>0</v>
      </c>
      <c r="BW272" s="309">
        <f ca="1">IF(BW$1&gt;$C$124,BW$118,MIN(MAX(BW$118,-SUM($D272:BV272,$C272)),0))</f>
        <v>0</v>
      </c>
      <c r="BX272" s="309">
        <f ca="1">IF(BX$1&gt;$C$124,BX$118,MIN(MAX(BX$118,-SUM($D272:BW272,$C272)),0))</f>
        <v>0</v>
      </c>
      <c r="BY272" s="309">
        <f ca="1">IF(BY$1&gt;$C$124,BY$118,MIN(MAX(BY$118,-SUM($D272:BX272,$C272)),0))</f>
        <v>0</v>
      </c>
      <c r="BZ272" s="309">
        <f ca="1">IF(BZ$1&gt;$C$124,BZ$118,MIN(MAX(BZ$118,-SUM($D272:BY272,$C272)),0))</f>
        <v>0</v>
      </c>
      <c r="CA272" s="309">
        <f ca="1">IF(CA$1&gt;$C$124,CA$118,MIN(MAX(CA$118,-SUM($D272:BZ272,$C272)),0))</f>
        <v>0</v>
      </c>
      <c r="CB272" s="309">
        <f ca="1">IF(CB$1&gt;$C$124,CB$118,MIN(MAX(CB$118,-SUM($D272:CA272,$C272)),0))</f>
        <v>0</v>
      </c>
      <c r="CC272" s="309">
        <f ca="1">IF(CC$1&gt;$C$124,CC$118,MIN(MAX(CC$118,-SUM($D272:CB272,$C272)),0))</f>
        <v>0</v>
      </c>
      <c r="CD272" s="309">
        <f ca="1">IF(CD$1&gt;$C$124,CD$118,MIN(MAX(CD$118,-SUM($D272:CC272,$C272)),0))</f>
        <v>0</v>
      </c>
      <c r="CE272" s="309">
        <f ca="1">IF(CE$1&gt;$C$124,CE$118,MIN(MAX(CE$118,-SUM($D272:CD272,$C272)),0))</f>
        <v>0</v>
      </c>
      <c r="CF272" s="309">
        <f ca="1">IF(CF$1&gt;$C$124,CF$118,MIN(MAX(CF$118,-SUM($D272:CE272,$C272)),0))</f>
        <v>0</v>
      </c>
      <c r="CG272" s="309">
        <f ca="1">IF(CG$1&gt;$C$124,CG$118,MIN(MAX(CG$118,-SUM($D272:CF272,$C272)),0))</f>
        <v>0</v>
      </c>
      <c r="CH272" s="309">
        <f ca="1">IF(CH$1&gt;$C$124,CH$118,MIN(MAX(CH$118,-SUM($D272:CG272,$C272)),0))</f>
        <v>0</v>
      </c>
      <c r="CI272" s="309">
        <f ca="1">IF(CI$1&gt;$C$124,CI$118,MIN(MAX(CI$118,-SUM($D272:CH272,$C272)),0))</f>
        <v>0</v>
      </c>
      <c r="CJ272" s="309">
        <f ca="1">IF(CJ$1&gt;$C$124,CJ$118,MIN(MAX(CJ$118,-SUM($D272:CI272,$C272)),0))</f>
        <v>0</v>
      </c>
      <c r="CK272" s="309">
        <f ca="1">IF(CK$1&gt;$C$124,CK$118,MIN(MAX(CK$118,-SUM($D272:CJ272,$C272)),0))</f>
        <v>0</v>
      </c>
      <c r="CL272" s="309">
        <f ca="1">IF(CL$1&gt;$C$124,CL$118,MIN(MAX(CL$118,-SUM($D272:CK272,$C272)),0))</f>
        <v>0</v>
      </c>
      <c r="CM272" s="309">
        <f ca="1">IF(CM$1&gt;$C$124,CM$118,MIN(MAX(CM$118,-SUM($D272:CL272,$C272)),0))</f>
        <v>0</v>
      </c>
      <c r="CN272" s="309">
        <f ca="1">IF(CN$1&gt;$C$124,CN$118,MIN(MAX(CN$118,-SUM($D272:CM272,$C272)),0))</f>
        <v>0</v>
      </c>
      <c r="CO272" s="309">
        <f ca="1">IF(CO$1&gt;$C$124,CO$118,MIN(MAX(CO$118,-SUM($D272:CN272,$C272)),0))</f>
        <v>-887.23508379999998</v>
      </c>
    </row>
    <row r="273" spans="2:93" hidden="1" outlineLevel="1">
      <c r="B273">
        <v>9</v>
      </c>
      <c r="C273" s="61" cm="1">
        <f t="array" aca="1" ref="C273" ca="1">$C$121-INDEX($D$112:$CO$112,1,$B273-1)</f>
        <v>1333.2715189999999</v>
      </c>
      <c r="D273" s="337">
        <v>0</v>
      </c>
      <c r="E273" s="309">
        <f ca="1">IF(E$1&gt;$C$124,E$118,MIN(MAX(E$118,-SUM($D273:D273,$C273)),0))</f>
        <v>0</v>
      </c>
      <c r="F273" s="309">
        <f ca="1">IF(F$1&gt;$C$124,F$118,MIN(MAX(F$118,-SUM($D273:E273,$C273)),0))</f>
        <v>0</v>
      </c>
      <c r="G273" s="309">
        <f ca="1">IF(G$1&gt;$C$124,G$118,MIN(MAX(G$118,-SUM($D273:F273,$C273)),0))</f>
        <v>0</v>
      </c>
      <c r="H273" s="309">
        <f ca="1">IF(H$1&gt;$C$124,H$118,MIN(MAX(H$118,-SUM($D273:G273,$C273)),0))</f>
        <v>0</v>
      </c>
      <c r="I273" s="309">
        <f ca="1">IF(I$1&gt;$C$124,I$118,MIN(MAX(I$118,-SUM($D273:H273,$C273)),0))</f>
        <v>0</v>
      </c>
      <c r="J273" s="309">
        <f ca="1">IF(J$1&gt;$C$124,J$118,MIN(MAX(J$118,-SUM($D273:I273,$C273)),0))</f>
        <v>0</v>
      </c>
      <c r="K273" s="309">
        <f ca="1">IF(K$1&gt;$C$124,K$118,MIN(MAX(K$118,-SUM($D273:J273,$C273)),0))</f>
        <v>0</v>
      </c>
      <c r="L273" s="309">
        <f ca="1">IF(L$1&gt;$C$124,L$118,MIN(MAX(L$118,-SUM($D273:K273,$C273)),0))</f>
        <v>0</v>
      </c>
      <c r="M273" s="309">
        <f ca="1">IF(M$1&gt;$C$124,M$118,MIN(MAX(M$118,-SUM($D273:L273,$C273)),0))</f>
        <v>0</v>
      </c>
      <c r="N273" s="309">
        <f ca="1">IF(N$1&gt;$C$124,N$118,MIN(MAX(N$118,-SUM($D273:M273,$C273)),0))</f>
        <v>0</v>
      </c>
      <c r="O273" s="309">
        <f ca="1">IF(O$1&gt;$C$124,O$118,MIN(MAX(O$118,-SUM($D273:N273,$C273)),0))</f>
        <v>0</v>
      </c>
      <c r="P273" s="309">
        <f ca="1">IF(P$1&gt;$C$124,P$118,MIN(MAX(P$118,-SUM($D273:O273,$C273)),0))</f>
        <v>0</v>
      </c>
      <c r="Q273" s="309">
        <f ca="1">IF(Q$1&gt;$C$124,Q$118,MIN(MAX(Q$118,-SUM($D273:P273,$C273)),0))</f>
        <v>0</v>
      </c>
      <c r="R273" s="309">
        <f ca="1">IF(R$1&gt;$C$124,R$118,MIN(MAX(R$118,-SUM($D273:Q273,$C273)),0))</f>
        <v>0</v>
      </c>
      <c r="S273" s="309">
        <f ca="1">IF(S$1&gt;$C$124,S$118,MIN(MAX(S$118,-SUM($D273:R273,$C273)),0))</f>
        <v>0</v>
      </c>
      <c r="T273" s="309">
        <f ca="1">IF(T$1&gt;$C$124,T$118,MIN(MAX(T$118,-SUM($D273:S273,$C273)),0))</f>
        <v>0</v>
      </c>
      <c r="U273" s="309">
        <f ca="1">IF(U$1&gt;$C$124,U$118,MIN(MAX(U$118,-SUM($D273:T273,$C273)),0))</f>
        <v>0</v>
      </c>
      <c r="V273" s="309">
        <f ca="1">IF(V$1&gt;$C$124,V$118,MIN(MAX(V$118,-SUM($D273:U273,$C273)),0))</f>
        <v>0</v>
      </c>
      <c r="W273" s="309">
        <f ca="1">IF(W$1&gt;$C$124,W$118,MIN(MAX(W$118,-SUM($D273:V273,$C273)),0))</f>
        <v>0</v>
      </c>
      <c r="X273" s="309">
        <f ca="1">IF(X$1&gt;$C$124,X$118,MIN(MAX(X$118,-SUM($D273:W273,$C273)),0))</f>
        <v>0</v>
      </c>
      <c r="Y273" s="309">
        <f ca="1">IF(Y$1&gt;$C$124,Y$118,MIN(MAX(Y$118,-SUM($D273:X273,$C273)),0))</f>
        <v>0</v>
      </c>
      <c r="Z273" s="309">
        <f ca="1">IF(Z$1&gt;$C$124,Z$118,MIN(MAX(Z$118,-SUM($D273:Y273,$C273)),0))</f>
        <v>0</v>
      </c>
      <c r="AA273" s="309">
        <f ca="1">IF(AA$1&gt;$C$124,AA$118,MIN(MAX(AA$118,-SUM($D273:Z273,$C273)),0))</f>
        <v>0</v>
      </c>
      <c r="AB273" s="309">
        <f ca="1">IF(AB$1&gt;$C$124,AB$118,MIN(MAX(AB$118,-SUM($D273:AA273,$C273)),0))</f>
        <v>0</v>
      </c>
      <c r="AC273" s="309">
        <f ca="1">IF(AC$1&gt;$C$124,AC$118,MIN(MAX(AC$118,-SUM($D273:AB273,$C273)),0))</f>
        <v>0</v>
      </c>
      <c r="AD273" s="309">
        <f ca="1">IF(AD$1&gt;$C$124,AD$118,MIN(MAX(AD$118,-SUM($D273:AC273,$C273)),0))</f>
        <v>0</v>
      </c>
      <c r="AE273" s="309">
        <f ca="1">IF(AE$1&gt;$C$124,AE$118,MIN(MAX(AE$118,-SUM($D273:AD273,$C273)),0))</f>
        <v>0</v>
      </c>
      <c r="AF273" s="309">
        <f ca="1">IF(AF$1&gt;$C$124,AF$118,MIN(MAX(AF$118,-SUM($D273:AE273,$C273)),0))</f>
        <v>0</v>
      </c>
      <c r="AG273" s="309">
        <f ca="1">IF(AG$1&gt;$C$124,AG$118,MIN(MAX(AG$118,-SUM($D273:AF273,$C273)),0))</f>
        <v>0</v>
      </c>
      <c r="AH273" s="309">
        <f ca="1">IF(AH$1&gt;$C$124,AH$118,MIN(MAX(AH$118,-SUM($D273:AG273,$C273)),0))</f>
        <v>0</v>
      </c>
      <c r="AI273" s="309">
        <f ca="1">IF(AI$1&gt;$C$124,AI$118,MIN(MAX(AI$118,-SUM($D273:AH273,$C273)),0))</f>
        <v>0</v>
      </c>
      <c r="AJ273" s="309">
        <f ca="1">IF(AJ$1&gt;$C$124,AJ$118,MIN(MAX(AJ$118,-SUM($D273:AI273,$C273)),0))</f>
        <v>0</v>
      </c>
      <c r="AK273" s="309">
        <f ca="1">IF(AK$1&gt;$C$124,AK$118,MIN(MAX(AK$118,-SUM($D273:AJ273,$C273)),0))</f>
        <v>0</v>
      </c>
      <c r="AL273" s="309">
        <f ca="1">IF(AL$1&gt;$C$124,AL$118,MIN(MAX(AL$118,-SUM($D273:AK273,$C273)),0))</f>
        <v>0</v>
      </c>
      <c r="AM273" s="309">
        <f ca="1">IF(AM$1&gt;$C$124,AM$118,MIN(MAX(AM$118,-SUM($D273:AL273,$C273)),0))</f>
        <v>0</v>
      </c>
      <c r="AN273" s="309">
        <f ca="1">IF(AN$1&gt;$C$124,AN$118,MIN(MAX(AN$118,-SUM($D273:AM273,$C273)),0))</f>
        <v>0</v>
      </c>
      <c r="AO273" s="309">
        <f ca="1">IF(AO$1&gt;$C$124,AO$118,MIN(MAX(AO$118,-SUM($D273:AN273,$C273)),0))</f>
        <v>0</v>
      </c>
      <c r="AP273" s="309">
        <f ca="1">IF(AP$1&gt;$C$124,AP$118,MIN(MAX(AP$118,-SUM($D273:AO273,$C273)),0))</f>
        <v>0</v>
      </c>
      <c r="AQ273" s="309">
        <f ca="1">IF(AQ$1&gt;$C$124,AQ$118,MIN(MAX(AQ$118,-SUM($D273:AP273,$C273)),0))</f>
        <v>0</v>
      </c>
      <c r="AR273" s="309">
        <f ca="1">IF(AR$1&gt;$C$124,AR$118,MIN(MAX(AR$118,-SUM($D273:AQ273,$C273)),0))</f>
        <v>0</v>
      </c>
      <c r="AS273" s="309">
        <f ca="1">IF(AS$1&gt;$C$124,AS$118,MIN(MAX(AS$118,-SUM($D273:AR273,$C273)),0))</f>
        <v>0</v>
      </c>
      <c r="AT273" s="309">
        <f ca="1">IF(AT$1&gt;$C$124,AT$118,MIN(MAX(AT$118,-SUM($D273:AS273,$C273)),0))</f>
        <v>0</v>
      </c>
      <c r="AU273" s="309">
        <f ca="1">IF(AU$1&gt;$C$124,AU$118,MIN(MAX(AU$118,-SUM($D273:AT273,$C273)),0))</f>
        <v>0</v>
      </c>
      <c r="AV273" s="309">
        <f ca="1">IF(AV$1&gt;$C$124,AV$118,MIN(MAX(AV$118,-SUM($D273:AU273,$C273)),0))</f>
        <v>-887.23508379999998</v>
      </c>
      <c r="AW273" s="309">
        <f ca="1">IF(AW$1&gt;$C$124,AW$118,MIN(MAX(AW$118,-SUM($D273:AV273,$C273)),0))</f>
        <v>-47.508769819999998</v>
      </c>
      <c r="AX273" s="309">
        <f ca="1">IF(AX$1&gt;$C$124,AX$118,MIN(MAX(AX$118,-SUM($D273:AW273,$C273)),0))</f>
        <v>-46.847717819999957</v>
      </c>
      <c r="AY273" s="309">
        <f ca="1">IF(AY$1&gt;$C$124,AY$118,MIN(MAX(AY$118,-SUM($D273:AX273,$C273)),0))</f>
        <v>-46.023457820000033</v>
      </c>
      <c r="AZ273" s="309">
        <f ca="1">IF(AZ$1&gt;$C$124,AZ$118,MIN(MAX(AZ$118,-SUM($D273:AY273,$C273)),0))</f>
        <v>-45.176454820000004</v>
      </c>
      <c r="BA273" s="309">
        <f ca="1">IF(BA$1&gt;$C$124,BA$118,MIN(MAX(BA$118,-SUM($D273:AZ273,$C273)),0))</f>
        <v>-44.260705819999998</v>
      </c>
      <c r="BB273" s="309">
        <f ca="1">IF(BB$1&gt;$C$124,BB$118,MIN(MAX(BB$118,-SUM($D273:BA273,$C273)),0))</f>
        <v>-43.623945819999989</v>
      </c>
      <c r="BC273" s="309">
        <f ca="1">IF(BC$1&gt;$C$124,BC$118,MIN(MAX(BC$118,-SUM($D273:BB273,$C273)),0))</f>
        <v>-40.761017819999978</v>
      </c>
      <c r="BD273" s="309">
        <f ca="1">IF(BD$1&gt;$C$124,BD$118,MIN(MAX(BD$118,-SUM($D273:BC273,$C273)),0))</f>
        <v>-36.285971820000043</v>
      </c>
      <c r="BE273" s="309">
        <f ca="1">IF(BE$1&gt;$C$124,BE$118,MIN(MAX(BE$118,-SUM($D273:BD273,$C273)),0))</f>
        <v>-30.541017819999979</v>
      </c>
      <c r="BF273" s="309">
        <f ca="1">IF(BF$1&gt;$C$124,BF$118,MIN(MAX(BF$118,-SUM($D273:BE273,$C273)),0))</f>
        <v>-27.678849819999996</v>
      </c>
      <c r="BG273" s="309">
        <f ca="1">IF(BG$1&gt;$C$124,BG$118,MIN(MAX(BG$118,-SUM($D273:BF273,$C273)),0))</f>
        <v>0</v>
      </c>
      <c r="BH273" s="309">
        <f ca="1">IF(BH$1&gt;$C$124,BH$118,MIN(MAX(BH$118,-SUM($D273:BG273,$C273)),0))</f>
        <v>0</v>
      </c>
      <c r="BI273" s="309">
        <f ca="1">IF(BI$1&gt;$C$124,BI$118,MIN(MAX(BI$118,-SUM($D273:BH273,$C273)),0))</f>
        <v>0</v>
      </c>
      <c r="BJ273" s="309">
        <f ca="1">IF(BJ$1&gt;$C$124,BJ$118,MIN(MAX(BJ$118,-SUM($D273:BI273,$C273)),0))</f>
        <v>0</v>
      </c>
      <c r="BK273" s="309">
        <f ca="1">IF(BK$1&gt;$C$124,BK$118,MIN(MAX(BK$118,-SUM($D273:BJ273,$C273)),0))</f>
        <v>0</v>
      </c>
      <c r="BL273" s="309">
        <f ca="1">IF(BL$1&gt;$C$124,BL$118,MIN(MAX(BL$118,-SUM($D273:BK273,$C273)),0))</f>
        <v>0</v>
      </c>
      <c r="BM273" s="309">
        <f ca="1">IF(BM$1&gt;$C$124,BM$118,MIN(MAX(BM$118,-SUM($D273:BL273,$C273)),0))</f>
        <v>0</v>
      </c>
      <c r="BN273" s="309">
        <f ca="1">IF(BN$1&gt;$C$124,BN$118,MIN(MAX(BN$118,-SUM($D273:BM273,$C273)),0))</f>
        <v>0</v>
      </c>
      <c r="BO273" s="309">
        <f ca="1">IF(BO$1&gt;$C$124,BO$118,MIN(MAX(BO$118,-SUM($D273:BN273,$C273)),0))</f>
        <v>0</v>
      </c>
      <c r="BP273" s="309">
        <f ca="1">IF(BP$1&gt;$C$124,BP$118,MIN(MAX(BP$118,-SUM($D273:BO273,$C273)),0))</f>
        <v>0</v>
      </c>
      <c r="BQ273" s="309">
        <f ca="1">IF(BQ$1&gt;$C$124,BQ$118,MIN(MAX(BQ$118,-SUM($D273:BP273,$C273)),0))</f>
        <v>0</v>
      </c>
      <c r="BR273" s="309">
        <f ca="1">IF(BR$1&gt;$C$124,BR$118,MIN(MAX(BR$118,-SUM($D273:BQ273,$C273)),0))</f>
        <v>0</v>
      </c>
      <c r="BS273" s="309">
        <f ca="1">IF(BS$1&gt;$C$124,BS$118,MIN(MAX(BS$118,-SUM($D273:BR273,$C273)),0))</f>
        <v>0</v>
      </c>
      <c r="BT273" s="309">
        <f ca="1">IF(BT$1&gt;$C$124,BT$118,MIN(MAX(BT$118,-SUM($D273:BS273,$C273)),0))</f>
        <v>0</v>
      </c>
      <c r="BU273" s="309">
        <f ca="1">IF(BU$1&gt;$C$124,BU$118,MIN(MAX(BU$118,-SUM($D273:BT273,$C273)),0))</f>
        <v>0</v>
      </c>
      <c r="BV273" s="309">
        <f ca="1">IF(BV$1&gt;$C$124,BV$118,MIN(MAX(BV$118,-SUM($D273:BU273,$C273)),0))</f>
        <v>0</v>
      </c>
      <c r="BW273" s="309">
        <f ca="1">IF(BW$1&gt;$C$124,BW$118,MIN(MAX(BW$118,-SUM($D273:BV273,$C273)),0))</f>
        <v>0</v>
      </c>
      <c r="BX273" s="309">
        <f ca="1">IF(BX$1&gt;$C$124,BX$118,MIN(MAX(BX$118,-SUM($D273:BW273,$C273)),0))</f>
        <v>0</v>
      </c>
      <c r="BY273" s="309">
        <f ca="1">IF(BY$1&gt;$C$124,BY$118,MIN(MAX(BY$118,-SUM($D273:BX273,$C273)),0))</f>
        <v>0</v>
      </c>
      <c r="BZ273" s="309">
        <f ca="1">IF(BZ$1&gt;$C$124,BZ$118,MIN(MAX(BZ$118,-SUM($D273:BY273,$C273)),0))</f>
        <v>0</v>
      </c>
      <c r="CA273" s="309">
        <f ca="1">IF(CA$1&gt;$C$124,CA$118,MIN(MAX(CA$118,-SUM($D273:BZ273,$C273)),0))</f>
        <v>0</v>
      </c>
      <c r="CB273" s="309">
        <f ca="1">IF(CB$1&gt;$C$124,CB$118,MIN(MAX(CB$118,-SUM($D273:CA273,$C273)),0))</f>
        <v>0</v>
      </c>
      <c r="CC273" s="309">
        <f ca="1">IF(CC$1&gt;$C$124,CC$118,MIN(MAX(CC$118,-SUM($D273:CB273,$C273)),0))</f>
        <v>0</v>
      </c>
      <c r="CD273" s="309">
        <f ca="1">IF(CD$1&gt;$C$124,CD$118,MIN(MAX(CD$118,-SUM($D273:CC273,$C273)),0))</f>
        <v>0</v>
      </c>
      <c r="CE273" s="309">
        <f ca="1">IF(CE$1&gt;$C$124,CE$118,MIN(MAX(CE$118,-SUM($D273:CD273,$C273)),0))</f>
        <v>0</v>
      </c>
      <c r="CF273" s="309">
        <f ca="1">IF(CF$1&gt;$C$124,CF$118,MIN(MAX(CF$118,-SUM($D273:CE273,$C273)),0))</f>
        <v>0</v>
      </c>
      <c r="CG273" s="309">
        <f ca="1">IF(CG$1&gt;$C$124,CG$118,MIN(MAX(CG$118,-SUM($D273:CF273,$C273)),0))</f>
        <v>0</v>
      </c>
      <c r="CH273" s="309">
        <f ca="1">IF(CH$1&gt;$C$124,CH$118,MIN(MAX(CH$118,-SUM($D273:CG273,$C273)),0))</f>
        <v>0</v>
      </c>
      <c r="CI273" s="309">
        <f ca="1">IF(CI$1&gt;$C$124,CI$118,MIN(MAX(CI$118,-SUM($D273:CH273,$C273)),0))</f>
        <v>0</v>
      </c>
      <c r="CJ273" s="309">
        <f ca="1">IF(CJ$1&gt;$C$124,CJ$118,MIN(MAX(CJ$118,-SUM($D273:CI273,$C273)),0))</f>
        <v>0</v>
      </c>
      <c r="CK273" s="309">
        <f ca="1">IF(CK$1&gt;$C$124,CK$118,MIN(MAX(CK$118,-SUM($D273:CJ273,$C273)),0))</f>
        <v>0</v>
      </c>
      <c r="CL273" s="309">
        <f ca="1">IF(CL$1&gt;$C$124,CL$118,MIN(MAX(CL$118,-SUM($D273:CK273,$C273)),0))</f>
        <v>0</v>
      </c>
      <c r="CM273" s="309">
        <f ca="1">IF(CM$1&gt;$C$124,CM$118,MIN(MAX(CM$118,-SUM($D273:CL273,$C273)),0))</f>
        <v>0</v>
      </c>
      <c r="CN273" s="309">
        <f ca="1">IF(CN$1&gt;$C$124,CN$118,MIN(MAX(CN$118,-SUM($D273:CM273,$C273)),0))</f>
        <v>0</v>
      </c>
      <c r="CO273" s="309">
        <f ca="1">IF(CO$1&gt;$C$124,CO$118,MIN(MAX(CO$118,-SUM($D273:CN273,$C273)),0))</f>
        <v>-887.23508379999998</v>
      </c>
    </row>
    <row r="274" spans="2:93" hidden="1" outlineLevel="1">
      <c r="B274">
        <v>10</v>
      </c>
      <c r="C274" s="61" cm="1">
        <f t="array" aca="1" ref="C274" ca="1">$C$121-INDEX($D$112:$CO$112,1,$B274-1)</f>
        <v>1316.0383400000001</v>
      </c>
      <c r="D274" s="337">
        <v>0</v>
      </c>
      <c r="E274" s="309">
        <f ca="1">IF(E$1&gt;$C$124,E$118,MIN(MAX(E$118,-SUM($D274:D274,$C274)),0))</f>
        <v>0</v>
      </c>
      <c r="F274" s="309">
        <f ca="1">IF(F$1&gt;$C$124,F$118,MIN(MAX(F$118,-SUM($D274:E274,$C274)),0))</f>
        <v>0</v>
      </c>
      <c r="G274" s="309">
        <f ca="1">IF(G$1&gt;$C$124,G$118,MIN(MAX(G$118,-SUM($D274:F274,$C274)),0))</f>
        <v>0</v>
      </c>
      <c r="H274" s="309">
        <f ca="1">IF(H$1&gt;$C$124,H$118,MIN(MAX(H$118,-SUM($D274:G274,$C274)),0))</f>
        <v>0</v>
      </c>
      <c r="I274" s="309">
        <f ca="1">IF(I$1&gt;$C$124,I$118,MIN(MAX(I$118,-SUM($D274:H274,$C274)),0))</f>
        <v>0</v>
      </c>
      <c r="J274" s="309">
        <f ca="1">IF(J$1&gt;$C$124,J$118,MIN(MAX(J$118,-SUM($D274:I274,$C274)),0))</f>
        <v>0</v>
      </c>
      <c r="K274" s="309">
        <f ca="1">IF(K$1&gt;$C$124,K$118,MIN(MAX(K$118,-SUM($D274:J274,$C274)),0))</f>
        <v>0</v>
      </c>
      <c r="L274" s="309">
        <f ca="1">IF(L$1&gt;$C$124,L$118,MIN(MAX(L$118,-SUM($D274:K274,$C274)),0))</f>
        <v>0</v>
      </c>
      <c r="M274" s="309">
        <f ca="1">IF(M$1&gt;$C$124,M$118,MIN(MAX(M$118,-SUM($D274:L274,$C274)),0))</f>
        <v>0</v>
      </c>
      <c r="N274" s="309">
        <f ca="1">IF(N$1&gt;$C$124,N$118,MIN(MAX(N$118,-SUM($D274:M274,$C274)),0))</f>
        <v>0</v>
      </c>
      <c r="O274" s="309">
        <f ca="1">IF(O$1&gt;$C$124,O$118,MIN(MAX(O$118,-SUM($D274:N274,$C274)),0))</f>
        <v>0</v>
      </c>
      <c r="P274" s="309">
        <f ca="1">IF(P$1&gt;$C$124,P$118,MIN(MAX(P$118,-SUM($D274:O274,$C274)),0))</f>
        <v>0</v>
      </c>
      <c r="Q274" s="309">
        <f ca="1">IF(Q$1&gt;$C$124,Q$118,MIN(MAX(Q$118,-SUM($D274:P274,$C274)),0))</f>
        <v>0</v>
      </c>
      <c r="R274" s="309">
        <f ca="1">IF(R$1&gt;$C$124,R$118,MIN(MAX(R$118,-SUM($D274:Q274,$C274)),0))</f>
        <v>0</v>
      </c>
      <c r="S274" s="309">
        <f ca="1">IF(S$1&gt;$C$124,S$118,MIN(MAX(S$118,-SUM($D274:R274,$C274)),0))</f>
        <v>0</v>
      </c>
      <c r="T274" s="309">
        <f ca="1">IF(T$1&gt;$C$124,T$118,MIN(MAX(T$118,-SUM($D274:S274,$C274)),0))</f>
        <v>0</v>
      </c>
      <c r="U274" s="309">
        <f ca="1">IF(U$1&gt;$C$124,U$118,MIN(MAX(U$118,-SUM($D274:T274,$C274)),0))</f>
        <v>0</v>
      </c>
      <c r="V274" s="309">
        <f ca="1">IF(V$1&gt;$C$124,V$118,MIN(MAX(V$118,-SUM($D274:U274,$C274)),0))</f>
        <v>0</v>
      </c>
      <c r="W274" s="309">
        <f ca="1">IF(W$1&gt;$C$124,W$118,MIN(MAX(W$118,-SUM($D274:V274,$C274)),0))</f>
        <v>0</v>
      </c>
      <c r="X274" s="309">
        <f ca="1">IF(X$1&gt;$C$124,X$118,MIN(MAX(X$118,-SUM($D274:W274,$C274)),0))</f>
        <v>0</v>
      </c>
      <c r="Y274" s="309">
        <f ca="1">IF(Y$1&gt;$C$124,Y$118,MIN(MAX(Y$118,-SUM($D274:X274,$C274)),0))</f>
        <v>0</v>
      </c>
      <c r="Z274" s="309">
        <f ca="1">IF(Z$1&gt;$C$124,Z$118,MIN(MAX(Z$118,-SUM($D274:Y274,$C274)),0))</f>
        <v>0</v>
      </c>
      <c r="AA274" s="309">
        <f ca="1">IF(AA$1&gt;$C$124,AA$118,MIN(MAX(AA$118,-SUM($D274:Z274,$C274)),0))</f>
        <v>0</v>
      </c>
      <c r="AB274" s="309">
        <f ca="1">IF(AB$1&gt;$C$124,AB$118,MIN(MAX(AB$118,-SUM($D274:AA274,$C274)),0))</f>
        <v>0</v>
      </c>
      <c r="AC274" s="309">
        <f ca="1">IF(AC$1&gt;$C$124,AC$118,MIN(MAX(AC$118,-SUM($D274:AB274,$C274)),0))</f>
        <v>0</v>
      </c>
      <c r="AD274" s="309">
        <f ca="1">IF(AD$1&gt;$C$124,AD$118,MIN(MAX(AD$118,-SUM($D274:AC274,$C274)),0))</f>
        <v>0</v>
      </c>
      <c r="AE274" s="309">
        <f ca="1">IF(AE$1&gt;$C$124,AE$118,MIN(MAX(AE$118,-SUM($D274:AD274,$C274)),0))</f>
        <v>0</v>
      </c>
      <c r="AF274" s="309">
        <f ca="1">IF(AF$1&gt;$C$124,AF$118,MIN(MAX(AF$118,-SUM($D274:AE274,$C274)),0))</f>
        <v>0</v>
      </c>
      <c r="AG274" s="309">
        <f ca="1">IF(AG$1&gt;$C$124,AG$118,MIN(MAX(AG$118,-SUM($D274:AF274,$C274)),0))</f>
        <v>0</v>
      </c>
      <c r="AH274" s="309">
        <f ca="1">IF(AH$1&gt;$C$124,AH$118,MIN(MAX(AH$118,-SUM($D274:AG274,$C274)),0))</f>
        <v>0</v>
      </c>
      <c r="AI274" s="309">
        <f ca="1">IF(AI$1&gt;$C$124,AI$118,MIN(MAX(AI$118,-SUM($D274:AH274,$C274)),0))</f>
        <v>0</v>
      </c>
      <c r="AJ274" s="309">
        <f ca="1">IF(AJ$1&gt;$C$124,AJ$118,MIN(MAX(AJ$118,-SUM($D274:AI274,$C274)),0))</f>
        <v>0</v>
      </c>
      <c r="AK274" s="309">
        <f ca="1">IF(AK$1&gt;$C$124,AK$118,MIN(MAX(AK$118,-SUM($D274:AJ274,$C274)),0))</f>
        <v>0</v>
      </c>
      <c r="AL274" s="309">
        <f ca="1">IF(AL$1&gt;$C$124,AL$118,MIN(MAX(AL$118,-SUM($D274:AK274,$C274)),0))</f>
        <v>0</v>
      </c>
      <c r="AM274" s="309">
        <f ca="1">IF(AM$1&gt;$C$124,AM$118,MIN(MAX(AM$118,-SUM($D274:AL274,$C274)),0))</f>
        <v>0</v>
      </c>
      <c r="AN274" s="309">
        <f ca="1">IF(AN$1&gt;$C$124,AN$118,MIN(MAX(AN$118,-SUM($D274:AM274,$C274)),0))</f>
        <v>0</v>
      </c>
      <c r="AO274" s="309">
        <f ca="1">IF(AO$1&gt;$C$124,AO$118,MIN(MAX(AO$118,-SUM($D274:AN274,$C274)),0))</f>
        <v>0</v>
      </c>
      <c r="AP274" s="309">
        <f ca="1">IF(AP$1&gt;$C$124,AP$118,MIN(MAX(AP$118,-SUM($D274:AO274,$C274)),0))</f>
        <v>0</v>
      </c>
      <c r="AQ274" s="309">
        <f ca="1">IF(AQ$1&gt;$C$124,AQ$118,MIN(MAX(AQ$118,-SUM($D274:AP274,$C274)),0))</f>
        <v>0</v>
      </c>
      <c r="AR274" s="309">
        <f ca="1">IF(AR$1&gt;$C$124,AR$118,MIN(MAX(AR$118,-SUM($D274:AQ274,$C274)),0))</f>
        <v>0</v>
      </c>
      <c r="AS274" s="309">
        <f ca="1">IF(AS$1&gt;$C$124,AS$118,MIN(MAX(AS$118,-SUM($D274:AR274,$C274)),0))</f>
        <v>0</v>
      </c>
      <c r="AT274" s="309">
        <f ca="1">IF(AT$1&gt;$C$124,AT$118,MIN(MAX(AT$118,-SUM($D274:AS274,$C274)),0))</f>
        <v>0</v>
      </c>
      <c r="AU274" s="309">
        <f ca="1">IF(AU$1&gt;$C$124,AU$118,MIN(MAX(AU$118,-SUM($D274:AT274,$C274)),0))</f>
        <v>0</v>
      </c>
      <c r="AV274" s="309">
        <f ca="1">IF(AV$1&gt;$C$124,AV$118,MIN(MAX(AV$118,-SUM($D274:AU274,$C274)),0))</f>
        <v>-887.23508379999998</v>
      </c>
      <c r="AW274" s="309">
        <f ca="1">IF(AW$1&gt;$C$124,AW$118,MIN(MAX(AW$118,-SUM($D274:AV274,$C274)),0))</f>
        <v>-47.508769819999998</v>
      </c>
      <c r="AX274" s="309">
        <f ca="1">IF(AX$1&gt;$C$124,AX$118,MIN(MAX(AX$118,-SUM($D274:AW274,$C274)),0))</f>
        <v>-46.847717819999957</v>
      </c>
      <c r="AY274" s="309">
        <f ca="1">IF(AY$1&gt;$C$124,AY$118,MIN(MAX(AY$118,-SUM($D274:AX274,$C274)),0))</f>
        <v>-46.023457820000033</v>
      </c>
      <c r="AZ274" s="309">
        <f ca="1">IF(AZ$1&gt;$C$124,AZ$118,MIN(MAX(AZ$118,-SUM($D274:AY274,$C274)),0))</f>
        <v>-45.176454820000004</v>
      </c>
      <c r="BA274" s="309">
        <f ca="1">IF(BA$1&gt;$C$124,BA$118,MIN(MAX(BA$118,-SUM($D274:AZ274,$C274)),0))</f>
        <v>-44.260705819999998</v>
      </c>
      <c r="BB274" s="309">
        <f ca="1">IF(BB$1&gt;$C$124,BB$118,MIN(MAX(BB$118,-SUM($D274:BA274,$C274)),0))</f>
        <v>-43.623945819999989</v>
      </c>
      <c r="BC274" s="309">
        <f ca="1">IF(BC$1&gt;$C$124,BC$118,MIN(MAX(BC$118,-SUM($D274:BB274,$C274)),0))</f>
        <v>-40.761017819999978</v>
      </c>
      <c r="BD274" s="309">
        <f ca="1">IF(BD$1&gt;$C$124,BD$118,MIN(MAX(BD$118,-SUM($D274:BC274,$C274)),0))</f>
        <v>-36.285971820000043</v>
      </c>
      <c r="BE274" s="309">
        <f ca="1">IF(BE$1&gt;$C$124,BE$118,MIN(MAX(BE$118,-SUM($D274:BD274,$C274)),0))</f>
        <v>-30.541017819999979</v>
      </c>
      <c r="BF274" s="309">
        <f ca="1">IF(BF$1&gt;$C$124,BF$118,MIN(MAX(BF$118,-SUM($D274:BE274,$C274)),0))</f>
        <v>-27.678849819999996</v>
      </c>
      <c r="BG274" s="309">
        <f ca="1">IF(BG$1&gt;$C$124,BG$118,MIN(MAX(BG$118,-SUM($D274:BF274,$C274)),0))</f>
        <v>0</v>
      </c>
      <c r="BH274" s="309">
        <f ca="1">IF(BH$1&gt;$C$124,BH$118,MIN(MAX(BH$118,-SUM($D274:BG274,$C274)),0))</f>
        <v>0</v>
      </c>
      <c r="BI274" s="309">
        <f ca="1">IF(BI$1&gt;$C$124,BI$118,MIN(MAX(BI$118,-SUM($D274:BH274,$C274)),0))</f>
        <v>0</v>
      </c>
      <c r="BJ274" s="309">
        <f ca="1">IF(BJ$1&gt;$C$124,BJ$118,MIN(MAX(BJ$118,-SUM($D274:BI274,$C274)),0))</f>
        <v>0</v>
      </c>
      <c r="BK274" s="309">
        <f ca="1">IF(BK$1&gt;$C$124,BK$118,MIN(MAX(BK$118,-SUM($D274:BJ274,$C274)),0))</f>
        <v>0</v>
      </c>
      <c r="BL274" s="309">
        <f ca="1">IF(BL$1&gt;$C$124,BL$118,MIN(MAX(BL$118,-SUM($D274:BK274,$C274)),0))</f>
        <v>0</v>
      </c>
      <c r="BM274" s="309">
        <f ca="1">IF(BM$1&gt;$C$124,BM$118,MIN(MAX(BM$118,-SUM($D274:BL274,$C274)),0))</f>
        <v>0</v>
      </c>
      <c r="BN274" s="309">
        <f ca="1">IF(BN$1&gt;$C$124,BN$118,MIN(MAX(BN$118,-SUM($D274:BM274,$C274)),0))</f>
        <v>0</v>
      </c>
      <c r="BO274" s="309">
        <f ca="1">IF(BO$1&gt;$C$124,BO$118,MIN(MAX(BO$118,-SUM($D274:BN274,$C274)),0))</f>
        <v>0</v>
      </c>
      <c r="BP274" s="309">
        <f ca="1">IF(BP$1&gt;$C$124,BP$118,MIN(MAX(BP$118,-SUM($D274:BO274,$C274)),0))</f>
        <v>0</v>
      </c>
      <c r="BQ274" s="309">
        <f ca="1">IF(BQ$1&gt;$C$124,BQ$118,MIN(MAX(BQ$118,-SUM($D274:BP274,$C274)),0))</f>
        <v>0</v>
      </c>
      <c r="BR274" s="309">
        <f ca="1">IF(BR$1&gt;$C$124,BR$118,MIN(MAX(BR$118,-SUM($D274:BQ274,$C274)),0))</f>
        <v>0</v>
      </c>
      <c r="BS274" s="309">
        <f ca="1">IF(BS$1&gt;$C$124,BS$118,MIN(MAX(BS$118,-SUM($D274:BR274,$C274)),0))</f>
        <v>0</v>
      </c>
      <c r="BT274" s="309">
        <f ca="1">IF(BT$1&gt;$C$124,BT$118,MIN(MAX(BT$118,-SUM($D274:BS274,$C274)),0))</f>
        <v>0</v>
      </c>
      <c r="BU274" s="309">
        <f ca="1">IF(BU$1&gt;$C$124,BU$118,MIN(MAX(BU$118,-SUM($D274:BT274,$C274)),0))</f>
        <v>0</v>
      </c>
      <c r="BV274" s="309">
        <f ca="1">IF(BV$1&gt;$C$124,BV$118,MIN(MAX(BV$118,-SUM($D274:BU274,$C274)),0))</f>
        <v>0</v>
      </c>
      <c r="BW274" s="309">
        <f ca="1">IF(BW$1&gt;$C$124,BW$118,MIN(MAX(BW$118,-SUM($D274:BV274,$C274)),0))</f>
        <v>0</v>
      </c>
      <c r="BX274" s="309">
        <f ca="1">IF(BX$1&gt;$C$124,BX$118,MIN(MAX(BX$118,-SUM($D274:BW274,$C274)),0))</f>
        <v>0</v>
      </c>
      <c r="BY274" s="309">
        <f ca="1">IF(BY$1&gt;$C$124,BY$118,MIN(MAX(BY$118,-SUM($D274:BX274,$C274)),0))</f>
        <v>0</v>
      </c>
      <c r="BZ274" s="309">
        <f ca="1">IF(BZ$1&gt;$C$124,BZ$118,MIN(MAX(BZ$118,-SUM($D274:BY274,$C274)),0))</f>
        <v>0</v>
      </c>
      <c r="CA274" s="309">
        <f ca="1">IF(CA$1&gt;$C$124,CA$118,MIN(MAX(CA$118,-SUM($D274:BZ274,$C274)),0))</f>
        <v>0</v>
      </c>
      <c r="CB274" s="309">
        <f ca="1">IF(CB$1&gt;$C$124,CB$118,MIN(MAX(CB$118,-SUM($D274:CA274,$C274)),0))</f>
        <v>0</v>
      </c>
      <c r="CC274" s="309">
        <f ca="1">IF(CC$1&gt;$C$124,CC$118,MIN(MAX(CC$118,-SUM($D274:CB274,$C274)),0))</f>
        <v>0</v>
      </c>
      <c r="CD274" s="309">
        <f ca="1">IF(CD$1&gt;$C$124,CD$118,MIN(MAX(CD$118,-SUM($D274:CC274,$C274)),0))</f>
        <v>0</v>
      </c>
      <c r="CE274" s="309">
        <f ca="1">IF(CE$1&gt;$C$124,CE$118,MIN(MAX(CE$118,-SUM($D274:CD274,$C274)),0))</f>
        <v>0</v>
      </c>
      <c r="CF274" s="309">
        <f ca="1">IF(CF$1&gt;$C$124,CF$118,MIN(MAX(CF$118,-SUM($D274:CE274,$C274)),0))</f>
        <v>0</v>
      </c>
      <c r="CG274" s="309">
        <f ca="1">IF(CG$1&gt;$C$124,CG$118,MIN(MAX(CG$118,-SUM($D274:CF274,$C274)),0))</f>
        <v>0</v>
      </c>
      <c r="CH274" s="309">
        <f ca="1">IF(CH$1&gt;$C$124,CH$118,MIN(MAX(CH$118,-SUM($D274:CG274,$C274)),0))</f>
        <v>0</v>
      </c>
      <c r="CI274" s="309">
        <f ca="1">IF(CI$1&gt;$C$124,CI$118,MIN(MAX(CI$118,-SUM($D274:CH274,$C274)),0))</f>
        <v>0</v>
      </c>
      <c r="CJ274" s="309">
        <f ca="1">IF(CJ$1&gt;$C$124,CJ$118,MIN(MAX(CJ$118,-SUM($D274:CI274,$C274)),0))</f>
        <v>0</v>
      </c>
      <c r="CK274" s="309">
        <f ca="1">IF(CK$1&gt;$C$124,CK$118,MIN(MAX(CK$118,-SUM($D274:CJ274,$C274)),0))</f>
        <v>0</v>
      </c>
      <c r="CL274" s="309">
        <f ca="1">IF(CL$1&gt;$C$124,CL$118,MIN(MAX(CL$118,-SUM($D274:CK274,$C274)),0))</f>
        <v>0</v>
      </c>
      <c r="CM274" s="309">
        <f ca="1">IF(CM$1&gt;$C$124,CM$118,MIN(MAX(CM$118,-SUM($D274:CL274,$C274)),0))</f>
        <v>0</v>
      </c>
      <c r="CN274" s="309">
        <f ca="1">IF(CN$1&gt;$C$124,CN$118,MIN(MAX(CN$118,-SUM($D274:CM274,$C274)),0))</f>
        <v>0</v>
      </c>
      <c r="CO274" s="309">
        <f ca="1">IF(CO$1&gt;$C$124,CO$118,MIN(MAX(CO$118,-SUM($D274:CN274,$C274)),0))</f>
        <v>-887.23508379999998</v>
      </c>
    </row>
    <row r="275" spans="2:93" hidden="1" outlineLevel="1">
      <c r="B275">
        <v>11</v>
      </c>
      <c r="C275" s="61" cm="1">
        <f t="array" aca="1" ref="C275" ca="1">$C$121-INDEX($D$112:$CO$112,1,$B275-1)</f>
        <v>1295.9429929999999</v>
      </c>
      <c r="D275" s="337">
        <v>0</v>
      </c>
      <c r="E275" s="309">
        <f ca="1">IF(E$1&gt;$C$124,E$118,MIN(MAX(E$118,-SUM($D275:D275,$C275)),0))</f>
        <v>0</v>
      </c>
      <c r="F275" s="309">
        <f ca="1">IF(F$1&gt;$C$124,F$118,MIN(MAX(F$118,-SUM($D275:E275,$C275)),0))</f>
        <v>0</v>
      </c>
      <c r="G275" s="309">
        <f ca="1">IF(G$1&gt;$C$124,G$118,MIN(MAX(G$118,-SUM($D275:F275,$C275)),0))</f>
        <v>0</v>
      </c>
      <c r="H275" s="309">
        <f ca="1">IF(H$1&gt;$C$124,H$118,MIN(MAX(H$118,-SUM($D275:G275,$C275)),0))</f>
        <v>0</v>
      </c>
      <c r="I275" s="309">
        <f ca="1">IF(I$1&gt;$C$124,I$118,MIN(MAX(I$118,-SUM($D275:H275,$C275)),0))</f>
        <v>0</v>
      </c>
      <c r="J275" s="309">
        <f ca="1">IF(J$1&gt;$C$124,J$118,MIN(MAX(J$118,-SUM($D275:I275,$C275)),0))</f>
        <v>0</v>
      </c>
      <c r="K275" s="309">
        <f ca="1">IF(K$1&gt;$C$124,K$118,MIN(MAX(K$118,-SUM($D275:J275,$C275)),0))</f>
        <v>0</v>
      </c>
      <c r="L275" s="309">
        <f ca="1">IF(L$1&gt;$C$124,L$118,MIN(MAX(L$118,-SUM($D275:K275,$C275)),0))</f>
        <v>0</v>
      </c>
      <c r="M275" s="309">
        <f ca="1">IF(M$1&gt;$C$124,M$118,MIN(MAX(M$118,-SUM($D275:L275,$C275)),0))</f>
        <v>0</v>
      </c>
      <c r="N275" s="309">
        <f ca="1">IF(N$1&gt;$C$124,N$118,MIN(MAX(N$118,-SUM($D275:M275,$C275)),0))</f>
        <v>0</v>
      </c>
      <c r="O275" s="309">
        <f ca="1">IF(O$1&gt;$C$124,O$118,MIN(MAX(O$118,-SUM($D275:N275,$C275)),0))</f>
        <v>0</v>
      </c>
      <c r="P275" s="309">
        <f ca="1">IF(P$1&gt;$C$124,P$118,MIN(MAX(P$118,-SUM($D275:O275,$C275)),0))</f>
        <v>0</v>
      </c>
      <c r="Q275" s="309">
        <f ca="1">IF(Q$1&gt;$C$124,Q$118,MIN(MAX(Q$118,-SUM($D275:P275,$C275)),0))</f>
        <v>0</v>
      </c>
      <c r="R275" s="309">
        <f ca="1">IF(R$1&gt;$C$124,R$118,MIN(MAX(R$118,-SUM($D275:Q275,$C275)),0))</f>
        <v>0</v>
      </c>
      <c r="S275" s="309">
        <f ca="1">IF(S$1&gt;$C$124,S$118,MIN(MAX(S$118,-SUM($D275:R275,$C275)),0))</f>
        <v>0</v>
      </c>
      <c r="T275" s="309">
        <f ca="1">IF(T$1&gt;$C$124,T$118,MIN(MAX(T$118,-SUM($D275:S275,$C275)),0))</f>
        <v>0</v>
      </c>
      <c r="U275" s="309">
        <f ca="1">IF(U$1&gt;$C$124,U$118,MIN(MAX(U$118,-SUM($D275:T275,$C275)),0))</f>
        <v>0</v>
      </c>
      <c r="V275" s="309">
        <f ca="1">IF(V$1&gt;$C$124,V$118,MIN(MAX(V$118,-SUM($D275:U275,$C275)),0))</f>
        <v>0</v>
      </c>
      <c r="W275" s="309">
        <f ca="1">IF(W$1&gt;$C$124,W$118,MIN(MAX(W$118,-SUM($D275:V275,$C275)),0))</f>
        <v>0</v>
      </c>
      <c r="X275" s="309">
        <f ca="1">IF(X$1&gt;$C$124,X$118,MIN(MAX(X$118,-SUM($D275:W275,$C275)),0))</f>
        <v>0</v>
      </c>
      <c r="Y275" s="309">
        <f ca="1">IF(Y$1&gt;$C$124,Y$118,MIN(MAX(Y$118,-SUM($D275:X275,$C275)),0))</f>
        <v>0</v>
      </c>
      <c r="Z275" s="309">
        <f ca="1">IF(Z$1&gt;$C$124,Z$118,MIN(MAX(Z$118,-SUM($D275:Y275,$C275)),0))</f>
        <v>0</v>
      </c>
      <c r="AA275" s="309">
        <f ca="1">IF(AA$1&gt;$C$124,AA$118,MIN(MAX(AA$118,-SUM($D275:Z275,$C275)),0))</f>
        <v>0</v>
      </c>
      <c r="AB275" s="309">
        <f ca="1">IF(AB$1&gt;$C$124,AB$118,MIN(MAX(AB$118,-SUM($D275:AA275,$C275)),0))</f>
        <v>0</v>
      </c>
      <c r="AC275" s="309">
        <f ca="1">IF(AC$1&gt;$C$124,AC$118,MIN(MAX(AC$118,-SUM($D275:AB275,$C275)),0))</f>
        <v>0</v>
      </c>
      <c r="AD275" s="309">
        <f ca="1">IF(AD$1&gt;$C$124,AD$118,MIN(MAX(AD$118,-SUM($D275:AC275,$C275)),0))</f>
        <v>0</v>
      </c>
      <c r="AE275" s="309">
        <f ca="1">IF(AE$1&gt;$C$124,AE$118,MIN(MAX(AE$118,-SUM($D275:AD275,$C275)),0))</f>
        <v>0</v>
      </c>
      <c r="AF275" s="309">
        <f ca="1">IF(AF$1&gt;$C$124,AF$118,MIN(MAX(AF$118,-SUM($D275:AE275,$C275)),0))</f>
        <v>0</v>
      </c>
      <c r="AG275" s="309">
        <f ca="1">IF(AG$1&gt;$C$124,AG$118,MIN(MAX(AG$118,-SUM($D275:AF275,$C275)),0))</f>
        <v>0</v>
      </c>
      <c r="AH275" s="309">
        <f ca="1">IF(AH$1&gt;$C$124,AH$118,MIN(MAX(AH$118,-SUM($D275:AG275,$C275)),0))</f>
        <v>0</v>
      </c>
      <c r="AI275" s="309">
        <f ca="1">IF(AI$1&gt;$C$124,AI$118,MIN(MAX(AI$118,-SUM($D275:AH275,$C275)),0))</f>
        <v>0</v>
      </c>
      <c r="AJ275" s="309">
        <f ca="1">IF(AJ$1&gt;$C$124,AJ$118,MIN(MAX(AJ$118,-SUM($D275:AI275,$C275)),0))</f>
        <v>0</v>
      </c>
      <c r="AK275" s="309">
        <f ca="1">IF(AK$1&gt;$C$124,AK$118,MIN(MAX(AK$118,-SUM($D275:AJ275,$C275)),0))</f>
        <v>0</v>
      </c>
      <c r="AL275" s="309">
        <f ca="1">IF(AL$1&gt;$C$124,AL$118,MIN(MAX(AL$118,-SUM($D275:AK275,$C275)),0))</f>
        <v>0</v>
      </c>
      <c r="AM275" s="309">
        <f ca="1">IF(AM$1&gt;$C$124,AM$118,MIN(MAX(AM$118,-SUM($D275:AL275,$C275)),0))</f>
        <v>0</v>
      </c>
      <c r="AN275" s="309">
        <f ca="1">IF(AN$1&gt;$C$124,AN$118,MIN(MAX(AN$118,-SUM($D275:AM275,$C275)),0))</f>
        <v>0</v>
      </c>
      <c r="AO275" s="309">
        <f ca="1">IF(AO$1&gt;$C$124,AO$118,MIN(MAX(AO$118,-SUM($D275:AN275,$C275)),0))</f>
        <v>0</v>
      </c>
      <c r="AP275" s="309">
        <f ca="1">IF(AP$1&gt;$C$124,AP$118,MIN(MAX(AP$118,-SUM($D275:AO275,$C275)),0))</f>
        <v>0</v>
      </c>
      <c r="AQ275" s="309">
        <f ca="1">IF(AQ$1&gt;$C$124,AQ$118,MIN(MAX(AQ$118,-SUM($D275:AP275,$C275)),0))</f>
        <v>0</v>
      </c>
      <c r="AR275" s="309">
        <f ca="1">IF(AR$1&gt;$C$124,AR$118,MIN(MAX(AR$118,-SUM($D275:AQ275,$C275)),0))</f>
        <v>0</v>
      </c>
      <c r="AS275" s="309">
        <f ca="1">IF(AS$1&gt;$C$124,AS$118,MIN(MAX(AS$118,-SUM($D275:AR275,$C275)),0))</f>
        <v>0</v>
      </c>
      <c r="AT275" s="309">
        <f ca="1">IF(AT$1&gt;$C$124,AT$118,MIN(MAX(AT$118,-SUM($D275:AS275,$C275)),0))</f>
        <v>0</v>
      </c>
      <c r="AU275" s="309">
        <f ca="1">IF(AU$1&gt;$C$124,AU$118,MIN(MAX(AU$118,-SUM($D275:AT275,$C275)),0))</f>
        <v>0</v>
      </c>
      <c r="AV275" s="309">
        <f ca="1">IF(AV$1&gt;$C$124,AV$118,MIN(MAX(AV$118,-SUM($D275:AU275,$C275)),0))</f>
        <v>-887.23508379999998</v>
      </c>
      <c r="AW275" s="309">
        <f ca="1">IF(AW$1&gt;$C$124,AW$118,MIN(MAX(AW$118,-SUM($D275:AV275,$C275)),0))</f>
        <v>-47.508769819999998</v>
      </c>
      <c r="AX275" s="309">
        <f ca="1">IF(AX$1&gt;$C$124,AX$118,MIN(MAX(AX$118,-SUM($D275:AW275,$C275)),0))</f>
        <v>-46.847717819999957</v>
      </c>
      <c r="AY275" s="309">
        <f ca="1">IF(AY$1&gt;$C$124,AY$118,MIN(MAX(AY$118,-SUM($D275:AX275,$C275)),0))</f>
        <v>-46.023457820000033</v>
      </c>
      <c r="AZ275" s="309">
        <f ca="1">IF(AZ$1&gt;$C$124,AZ$118,MIN(MAX(AZ$118,-SUM($D275:AY275,$C275)),0))</f>
        <v>-45.176454820000004</v>
      </c>
      <c r="BA275" s="309">
        <f ca="1">IF(BA$1&gt;$C$124,BA$118,MIN(MAX(BA$118,-SUM($D275:AZ275,$C275)),0))</f>
        <v>-44.260705819999998</v>
      </c>
      <c r="BB275" s="309">
        <f ca="1">IF(BB$1&gt;$C$124,BB$118,MIN(MAX(BB$118,-SUM($D275:BA275,$C275)),0))</f>
        <v>-43.623945819999989</v>
      </c>
      <c r="BC275" s="309">
        <f ca="1">IF(BC$1&gt;$C$124,BC$118,MIN(MAX(BC$118,-SUM($D275:BB275,$C275)),0))</f>
        <v>-40.761017819999978</v>
      </c>
      <c r="BD275" s="309">
        <f ca="1">IF(BD$1&gt;$C$124,BD$118,MIN(MAX(BD$118,-SUM($D275:BC275,$C275)),0))</f>
        <v>-36.285971820000043</v>
      </c>
      <c r="BE275" s="309">
        <f ca="1">IF(BE$1&gt;$C$124,BE$118,MIN(MAX(BE$118,-SUM($D275:BD275,$C275)),0))</f>
        <v>-30.541017819999979</v>
      </c>
      <c r="BF275" s="309">
        <f ca="1">IF(BF$1&gt;$C$124,BF$118,MIN(MAX(BF$118,-SUM($D275:BE275,$C275)),0))</f>
        <v>-27.678849819999868</v>
      </c>
      <c r="BG275" s="309">
        <f ca="1">IF(BG$1&gt;$C$124,BG$118,MIN(MAX(BG$118,-SUM($D275:BF275,$C275)),0))</f>
        <v>0</v>
      </c>
      <c r="BH275" s="309">
        <f ca="1">IF(BH$1&gt;$C$124,BH$118,MIN(MAX(BH$118,-SUM($D275:BG275,$C275)),0))</f>
        <v>0</v>
      </c>
      <c r="BI275" s="309">
        <f ca="1">IF(BI$1&gt;$C$124,BI$118,MIN(MAX(BI$118,-SUM($D275:BH275,$C275)),0))</f>
        <v>0</v>
      </c>
      <c r="BJ275" s="309">
        <f ca="1">IF(BJ$1&gt;$C$124,BJ$118,MIN(MAX(BJ$118,-SUM($D275:BI275,$C275)),0))</f>
        <v>0</v>
      </c>
      <c r="BK275" s="309">
        <f ca="1">IF(BK$1&gt;$C$124,BK$118,MIN(MAX(BK$118,-SUM($D275:BJ275,$C275)),0))</f>
        <v>0</v>
      </c>
      <c r="BL275" s="309">
        <f ca="1">IF(BL$1&gt;$C$124,BL$118,MIN(MAX(BL$118,-SUM($D275:BK275,$C275)),0))</f>
        <v>0</v>
      </c>
      <c r="BM275" s="309">
        <f ca="1">IF(BM$1&gt;$C$124,BM$118,MIN(MAX(BM$118,-SUM($D275:BL275,$C275)),0))</f>
        <v>0</v>
      </c>
      <c r="BN275" s="309">
        <f ca="1">IF(BN$1&gt;$C$124,BN$118,MIN(MAX(BN$118,-SUM($D275:BM275,$C275)),0))</f>
        <v>0</v>
      </c>
      <c r="BO275" s="309">
        <f ca="1">IF(BO$1&gt;$C$124,BO$118,MIN(MAX(BO$118,-SUM($D275:BN275,$C275)),0))</f>
        <v>0</v>
      </c>
      <c r="BP275" s="309">
        <f ca="1">IF(BP$1&gt;$C$124,BP$118,MIN(MAX(BP$118,-SUM($D275:BO275,$C275)),0))</f>
        <v>0</v>
      </c>
      <c r="BQ275" s="309">
        <f ca="1">IF(BQ$1&gt;$C$124,BQ$118,MIN(MAX(BQ$118,-SUM($D275:BP275,$C275)),0))</f>
        <v>0</v>
      </c>
      <c r="BR275" s="309">
        <f ca="1">IF(BR$1&gt;$C$124,BR$118,MIN(MAX(BR$118,-SUM($D275:BQ275,$C275)),0))</f>
        <v>0</v>
      </c>
      <c r="BS275" s="309">
        <f ca="1">IF(BS$1&gt;$C$124,BS$118,MIN(MAX(BS$118,-SUM($D275:BR275,$C275)),0))</f>
        <v>0</v>
      </c>
      <c r="BT275" s="309">
        <f ca="1">IF(BT$1&gt;$C$124,BT$118,MIN(MAX(BT$118,-SUM($D275:BS275,$C275)),0))</f>
        <v>0</v>
      </c>
      <c r="BU275" s="309">
        <f ca="1">IF(BU$1&gt;$C$124,BU$118,MIN(MAX(BU$118,-SUM($D275:BT275,$C275)),0))</f>
        <v>0</v>
      </c>
      <c r="BV275" s="309">
        <f ca="1">IF(BV$1&gt;$C$124,BV$118,MIN(MAX(BV$118,-SUM($D275:BU275,$C275)),0))</f>
        <v>0</v>
      </c>
      <c r="BW275" s="309">
        <f ca="1">IF(BW$1&gt;$C$124,BW$118,MIN(MAX(BW$118,-SUM($D275:BV275,$C275)),0))</f>
        <v>0</v>
      </c>
      <c r="BX275" s="309">
        <f ca="1">IF(BX$1&gt;$C$124,BX$118,MIN(MAX(BX$118,-SUM($D275:BW275,$C275)),0))</f>
        <v>0</v>
      </c>
      <c r="BY275" s="309">
        <f ca="1">IF(BY$1&gt;$C$124,BY$118,MIN(MAX(BY$118,-SUM($D275:BX275,$C275)),0))</f>
        <v>0</v>
      </c>
      <c r="BZ275" s="309">
        <f ca="1">IF(BZ$1&gt;$C$124,BZ$118,MIN(MAX(BZ$118,-SUM($D275:BY275,$C275)),0))</f>
        <v>0</v>
      </c>
      <c r="CA275" s="309">
        <f ca="1">IF(CA$1&gt;$C$124,CA$118,MIN(MAX(CA$118,-SUM($D275:BZ275,$C275)),0))</f>
        <v>0</v>
      </c>
      <c r="CB275" s="309">
        <f ca="1">IF(CB$1&gt;$C$124,CB$118,MIN(MAX(CB$118,-SUM($D275:CA275,$C275)),0))</f>
        <v>0</v>
      </c>
      <c r="CC275" s="309">
        <f ca="1">IF(CC$1&gt;$C$124,CC$118,MIN(MAX(CC$118,-SUM($D275:CB275,$C275)),0))</f>
        <v>0</v>
      </c>
      <c r="CD275" s="309">
        <f ca="1">IF(CD$1&gt;$C$124,CD$118,MIN(MAX(CD$118,-SUM($D275:CC275,$C275)),0))</f>
        <v>0</v>
      </c>
      <c r="CE275" s="309">
        <f ca="1">IF(CE$1&gt;$C$124,CE$118,MIN(MAX(CE$118,-SUM($D275:CD275,$C275)),0))</f>
        <v>0</v>
      </c>
      <c r="CF275" s="309">
        <f ca="1">IF(CF$1&gt;$C$124,CF$118,MIN(MAX(CF$118,-SUM($D275:CE275,$C275)),0))</f>
        <v>0</v>
      </c>
      <c r="CG275" s="309">
        <f ca="1">IF(CG$1&gt;$C$124,CG$118,MIN(MAX(CG$118,-SUM($D275:CF275,$C275)),0))</f>
        <v>0</v>
      </c>
      <c r="CH275" s="309">
        <f ca="1">IF(CH$1&gt;$C$124,CH$118,MIN(MAX(CH$118,-SUM($D275:CG275,$C275)),0))</f>
        <v>0</v>
      </c>
      <c r="CI275" s="309">
        <f ca="1">IF(CI$1&gt;$C$124,CI$118,MIN(MAX(CI$118,-SUM($D275:CH275,$C275)),0))</f>
        <v>0</v>
      </c>
      <c r="CJ275" s="309">
        <f ca="1">IF(CJ$1&gt;$C$124,CJ$118,MIN(MAX(CJ$118,-SUM($D275:CI275,$C275)),0))</f>
        <v>0</v>
      </c>
      <c r="CK275" s="309">
        <f ca="1">IF(CK$1&gt;$C$124,CK$118,MIN(MAX(CK$118,-SUM($D275:CJ275,$C275)),0))</f>
        <v>0</v>
      </c>
      <c r="CL275" s="309">
        <f ca="1">IF(CL$1&gt;$C$124,CL$118,MIN(MAX(CL$118,-SUM($D275:CK275,$C275)),0))</f>
        <v>0</v>
      </c>
      <c r="CM275" s="309">
        <f ca="1">IF(CM$1&gt;$C$124,CM$118,MIN(MAX(CM$118,-SUM($D275:CL275,$C275)),0))</f>
        <v>0</v>
      </c>
      <c r="CN275" s="309">
        <f ca="1">IF(CN$1&gt;$C$124,CN$118,MIN(MAX(CN$118,-SUM($D275:CM275,$C275)),0))</f>
        <v>0</v>
      </c>
      <c r="CO275" s="309">
        <f ca="1">IF(CO$1&gt;$C$124,CO$118,MIN(MAX(CO$118,-SUM($D275:CN275,$C275)),0))</f>
        <v>-887.23508379999998</v>
      </c>
    </row>
    <row r="276" spans="2:93" hidden="1" outlineLevel="1">
      <c r="B276">
        <v>12</v>
      </c>
      <c r="C276" s="61" cm="1">
        <f t="array" aca="1" ref="C276" ca="1">$C$121-INDEX($D$112:$CO$112,1,$B276-1)</f>
        <v>1273.608878</v>
      </c>
      <c r="D276" s="337">
        <v>0</v>
      </c>
      <c r="E276" s="309">
        <f ca="1">IF(E$1&gt;$C$124,E$118,MIN(MAX(E$118,-SUM($D276:D276,$C276)),0))</f>
        <v>0</v>
      </c>
      <c r="F276" s="309">
        <f ca="1">IF(F$1&gt;$C$124,F$118,MIN(MAX(F$118,-SUM($D276:E276,$C276)),0))</f>
        <v>0</v>
      </c>
      <c r="G276" s="309">
        <f ca="1">IF(G$1&gt;$C$124,G$118,MIN(MAX(G$118,-SUM($D276:F276,$C276)),0))</f>
        <v>0</v>
      </c>
      <c r="H276" s="309">
        <f ca="1">IF(H$1&gt;$C$124,H$118,MIN(MAX(H$118,-SUM($D276:G276,$C276)),0))</f>
        <v>0</v>
      </c>
      <c r="I276" s="309">
        <f ca="1">IF(I$1&gt;$C$124,I$118,MIN(MAX(I$118,-SUM($D276:H276,$C276)),0))</f>
        <v>0</v>
      </c>
      <c r="J276" s="309">
        <f ca="1">IF(J$1&gt;$C$124,J$118,MIN(MAX(J$118,-SUM($D276:I276,$C276)),0))</f>
        <v>0</v>
      </c>
      <c r="K276" s="309">
        <f ca="1">IF(K$1&gt;$C$124,K$118,MIN(MAX(K$118,-SUM($D276:J276,$C276)),0))</f>
        <v>0</v>
      </c>
      <c r="L276" s="309">
        <f ca="1">IF(L$1&gt;$C$124,L$118,MIN(MAX(L$118,-SUM($D276:K276,$C276)),0))</f>
        <v>0</v>
      </c>
      <c r="M276" s="309">
        <f ca="1">IF(M$1&gt;$C$124,M$118,MIN(MAX(M$118,-SUM($D276:L276,$C276)),0))</f>
        <v>0</v>
      </c>
      <c r="N276" s="309">
        <f ca="1">IF(N$1&gt;$C$124,N$118,MIN(MAX(N$118,-SUM($D276:M276,$C276)),0))</f>
        <v>0</v>
      </c>
      <c r="O276" s="309">
        <f ca="1">IF(O$1&gt;$C$124,O$118,MIN(MAX(O$118,-SUM($D276:N276,$C276)),0))</f>
        <v>0</v>
      </c>
      <c r="P276" s="309">
        <f ca="1">IF(P$1&gt;$C$124,P$118,MIN(MAX(P$118,-SUM($D276:O276,$C276)),0))</f>
        <v>0</v>
      </c>
      <c r="Q276" s="309">
        <f ca="1">IF(Q$1&gt;$C$124,Q$118,MIN(MAX(Q$118,-SUM($D276:P276,$C276)),0))</f>
        <v>0</v>
      </c>
      <c r="R276" s="309">
        <f ca="1">IF(R$1&gt;$C$124,R$118,MIN(MAX(R$118,-SUM($D276:Q276,$C276)),0))</f>
        <v>0</v>
      </c>
      <c r="S276" s="309">
        <f ca="1">IF(S$1&gt;$C$124,S$118,MIN(MAX(S$118,-SUM($D276:R276,$C276)),0))</f>
        <v>0</v>
      </c>
      <c r="T276" s="309">
        <f ca="1">IF(T$1&gt;$C$124,T$118,MIN(MAX(T$118,-SUM($D276:S276,$C276)),0))</f>
        <v>0</v>
      </c>
      <c r="U276" s="309">
        <f ca="1">IF(U$1&gt;$C$124,U$118,MIN(MAX(U$118,-SUM($D276:T276,$C276)),0))</f>
        <v>0</v>
      </c>
      <c r="V276" s="309">
        <f ca="1">IF(V$1&gt;$C$124,V$118,MIN(MAX(V$118,-SUM($D276:U276,$C276)),0))</f>
        <v>0</v>
      </c>
      <c r="W276" s="309">
        <f ca="1">IF(W$1&gt;$C$124,W$118,MIN(MAX(W$118,-SUM($D276:V276,$C276)),0))</f>
        <v>0</v>
      </c>
      <c r="X276" s="309">
        <f ca="1">IF(X$1&gt;$C$124,X$118,MIN(MAX(X$118,-SUM($D276:W276,$C276)),0))</f>
        <v>0</v>
      </c>
      <c r="Y276" s="309">
        <f ca="1">IF(Y$1&gt;$C$124,Y$118,MIN(MAX(Y$118,-SUM($D276:X276,$C276)),0))</f>
        <v>0</v>
      </c>
      <c r="Z276" s="309">
        <f ca="1">IF(Z$1&gt;$C$124,Z$118,MIN(MAX(Z$118,-SUM($D276:Y276,$C276)),0))</f>
        <v>0</v>
      </c>
      <c r="AA276" s="309">
        <f ca="1">IF(AA$1&gt;$C$124,AA$118,MIN(MAX(AA$118,-SUM($D276:Z276,$C276)),0))</f>
        <v>0</v>
      </c>
      <c r="AB276" s="309">
        <f ca="1">IF(AB$1&gt;$C$124,AB$118,MIN(MAX(AB$118,-SUM($D276:AA276,$C276)),0))</f>
        <v>0</v>
      </c>
      <c r="AC276" s="309">
        <f ca="1">IF(AC$1&gt;$C$124,AC$118,MIN(MAX(AC$118,-SUM($D276:AB276,$C276)),0))</f>
        <v>0</v>
      </c>
      <c r="AD276" s="309">
        <f ca="1">IF(AD$1&gt;$C$124,AD$118,MIN(MAX(AD$118,-SUM($D276:AC276,$C276)),0))</f>
        <v>0</v>
      </c>
      <c r="AE276" s="309">
        <f ca="1">IF(AE$1&gt;$C$124,AE$118,MIN(MAX(AE$118,-SUM($D276:AD276,$C276)),0))</f>
        <v>0</v>
      </c>
      <c r="AF276" s="309">
        <f ca="1">IF(AF$1&gt;$C$124,AF$118,MIN(MAX(AF$118,-SUM($D276:AE276,$C276)),0))</f>
        <v>0</v>
      </c>
      <c r="AG276" s="309">
        <f ca="1">IF(AG$1&gt;$C$124,AG$118,MIN(MAX(AG$118,-SUM($D276:AF276,$C276)),0))</f>
        <v>0</v>
      </c>
      <c r="AH276" s="309">
        <f ca="1">IF(AH$1&gt;$C$124,AH$118,MIN(MAX(AH$118,-SUM($D276:AG276,$C276)),0))</f>
        <v>0</v>
      </c>
      <c r="AI276" s="309">
        <f ca="1">IF(AI$1&gt;$C$124,AI$118,MIN(MAX(AI$118,-SUM($D276:AH276,$C276)),0))</f>
        <v>0</v>
      </c>
      <c r="AJ276" s="309">
        <f ca="1">IF(AJ$1&gt;$C$124,AJ$118,MIN(MAX(AJ$118,-SUM($D276:AI276,$C276)),0))</f>
        <v>0</v>
      </c>
      <c r="AK276" s="309">
        <f ca="1">IF(AK$1&gt;$C$124,AK$118,MIN(MAX(AK$118,-SUM($D276:AJ276,$C276)),0))</f>
        <v>0</v>
      </c>
      <c r="AL276" s="309">
        <f ca="1">IF(AL$1&gt;$C$124,AL$118,MIN(MAX(AL$118,-SUM($D276:AK276,$C276)),0))</f>
        <v>0</v>
      </c>
      <c r="AM276" s="309">
        <f ca="1">IF(AM$1&gt;$C$124,AM$118,MIN(MAX(AM$118,-SUM($D276:AL276,$C276)),0))</f>
        <v>0</v>
      </c>
      <c r="AN276" s="309">
        <f ca="1">IF(AN$1&gt;$C$124,AN$118,MIN(MAX(AN$118,-SUM($D276:AM276,$C276)),0))</f>
        <v>0</v>
      </c>
      <c r="AO276" s="309">
        <f ca="1">IF(AO$1&gt;$C$124,AO$118,MIN(MAX(AO$118,-SUM($D276:AN276,$C276)),0))</f>
        <v>0</v>
      </c>
      <c r="AP276" s="309">
        <f ca="1">IF(AP$1&gt;$C$124,AP$118,MIN(MAX(AP$118,-SUM($D276:AO276,$C276)),0))</f>
        <v>0</v>
      </c>
      <c r="AQ276" s="309">
        <f ca="1">IF(AQ$1&gt;$C$124,AQ$118,MIN(MAX(AQ$118,-SUM($D276:AP276,$C276)),0))</f>
        <v>0</v>
      </c>
      <c r="AR276" s="309">
        <f ca="1">IF(AR$1&gt;$C$124,AR$118,MIN(MAX(AR$118,-SUM($D276:AQ276,$C276)),0))</f>
        <v>0</v>
      </c>
      <c r="AS276" s="309">
        <f ca="1">IF(AS$1&gt;$C$124,AS$118,MIN(MAX(AS$118,-SUM($D276:AR276,$C276)),0))</f>
        <v>0</v>
      </c>
      <c r="AT276" s="309">
        <f ca="1">IF(AT$1&gt;$C$124,AT$118,MIN(MAX(AT$118,-SUM($D276:AS276,$C276)),0))</f>
        <v>0</v>
      </c>
      <c r="AU276" s="309">
        <f ca="1">IF(AU$1&gt;$C$124,AU$118,MIN(MAX(AU$118,-SUM($D276:AT276,$C276)),0))</f>
        <v>0</v>
      </c>
      <c r="AV276" s="309">
        <f ca="1">IF(AV$1&gt;$C$124,AV$118,MIN(MAX(AV$118,-SUM($D276:AU276,$C276)),0))</f>
        <v>-887.23508379999998</v>
      </c>
      <c r="AW276" s="309">
        <f ca="1">IF(AW$1&gt;$C$124,AW$118,MIN(MAX(AW$118,-SUM($D276:AV276,$C276)),0))</f>
        <v>-47.508769819999998</v>
      </c>
      <c r="AX276" s="309">
        <f ca="1">IF(AX$1&gt;$C$124,AX$118,MIN(MAX(AX$118,-SUM($D276:AW276,$C276)),0))</f>
        <v>-46.847717819999957</v>
      </c>
      <c r="AY276" s="309">
        <f ca="1">IF(AY$1&gt;$C$124,AY$118,MIN(MAX(AY$118,-SUM($D276:AX276,$C276)),0))</f>
        <v>-46.023457820000033</v>
      </c>
      <c r="AZ276" s="309">
        <f ca="1">IF(AZ$1&gt;$C$124,AZ$118,MIN(MAX(AZ$118,-SUM($D276:AY276,$C276)),0))</f>
        <v>-45.176454820000004</v>
      </c>
      <c r="BA276" s="309">
        <f ca="1">IF(BA$1&gt;$C$124,BA$118,MIN(MAX(BA$118,-SUM($D276:AZ276,$C276)),0))</f>
        <v>-44.260705819999998</v>
      </c>
      <c r="BB276" s="309">
        <f ca="1">IF(BB$1&gt;$C$124,BB$118,MIN(MAX(BB$118,-SUM($D276:BA276,$C276)),0))</f>
        <v>-43.623945819999989</v>
      </c>
      <c r="BC276" s="309">
        <f ca="1">IF(BC$1&gt;$C$124,BC$118,MIN(MAX(BC$118,-SUM($D276:BB276,$C276)),0))</f>
        <v>-40.761017819999978</v>
      </c>
      <c r="BD276" s="309">
        <f ca="1">IF(BD$1&gt;$C$124,BD$118,MIN(MAX(BD$118,-SUM($D276:BC276,$C276)),0))</f>
        <v>-36.285971820000043</v>
      </c>
      <c r="BE276" s="309">
        <f ca="1">IF(BE$1&gt;$C$124,BE$118,MIN(MAX(BE$118,-SUM($D276:BD276,$C276)),0))</f>
        <v>-30.541017819999979</v>
      </c>
      <c r="BF276" s="309">
        <f ca="1">IF(BF$1&gt;$C$124,BF$118,MIN(MAX(BF$118,-SUM($D276:BE276,$C276)),0))</f>
        <v>-5.3447348199999851</v>
      </c>
      <c r="BG276" s="309">
        <f ca="1">IF(BG$1&gt;$C$124,BG$118,MIN(MAX(BG$118,-SUM($D276:BF276,$C276)),0))</f>
        <v>0</v>
      </c>
      <c r="BH276" s="309">
        <f ca="1">IF(BH$1&gt;$C$124,BH$118,MIN(MAX(BH$118,-SUM($D276:BG276,$C276)),0))</f>
        <v>0</v>
      </c>
      <c r="BI276" s="309">
        <f ca="1">IF(BI$1&gt;$C$124,BI$118,MIN(MAX(BI$118,-SUM($D276:BH276,$C276)),0))</f>
        <v>0</v>
      </c>
      <c r="BJ276" s="309">
        <f ca="1">IF(BJ$1&gt;$C$124,BJ$118,MIN(MAX(BJ$118,-SUM($D276:BI276,$C276)),0))</f>
        <v>0</v>
      </c>
      <c r="BK276" s="309">
        <f ca="1">IF(BK$1&gt;$C$124,BK$118,MIN(MAX(BK$118,-SUM($D276:BJ276,$C276)),0))</f>
        <v>0</v>
      </c>
      <c r="BL276" s="309">
        <f ca="1">IF(BL$1&gt;$C$124,BL$118,MIN(MAX(BL$118,-SUM($D276:BK276,$C276)),0))</f>
        <v>0</v>
      </c>
      <c r="BM276" s="309">
        <f ca="1">IF(BM$1&gt;$C$124,BM$118,MIN(MAX(BM$118,-SUM($D276:BL276,$C276)),0))</f>
        <v>0</v>
      </c>
      <c r="BN276" s="309">
        <f ca="1">IF(BN$1&gt;$C$124,BN$118,MIN(MAX(BN$118,-SUM($D276:BM276,$C276)),0))</f>
        <v>0</v>
      </c>
      <c r="BO276" s="309">
        <f ca="1">IF(BO$1&gt;$C$124,BO$118,MIN(MAX(BO$118,-SUM($D276:BN276,$C276)),0))</f>
        <v>0</v>
      </c>
      <c r="BP276" s="309">
        <f ca="1">IF(BP$1&gt;$C$124,BP$118,MIN(MAX(BP$118,-SUM($D276:BO276,$C276)),0))</f>
        <v>0</v>
      </c>
      <c r="BQ276" s="309">
        <f ca="1">IF(BQ$1&gt;$C$124,BQ$118,MIN(MAX(BQ$118,-SUM($D276:BP276,$C276)),0))</f>
        <v>0</v>
      </c>
      <c r="BR276" s="309">
        <f ca="1">IF(BR$1&gt;$C$124,BR$118,MIN(MAX(BR$118,-SUM($D276:BQ276,$C276)),0))</f>
        <v>0</v>
      </c>
      <c r="BS276" s="309">
        <f ca="1">IF(BS$1&gt;$C$124,BS$118,MIN(MAX(BS$118,-SUM($D276:BR276,$C276)),0))</f>
        <v>0</v>
      </c>
      <c r="BT276" s="309">
        <f ca="1">IF(BT$1&gt;$C$124,BT$118,MIN(MAX(BT$118,-SUM($D276:BS276,$C276)),0))</f>
        <v>0</v>
      </c>
      <c r="BU276" s="309">
        <f ca="1">IF(BU$1&gt;$C$124,BU$118,MIN(MAX(BU$118,-SUM($D276:BT276,$C276)),0))</f>
        <v>0</v>
      </c>
      <c r="BV276" s="309">
        <f ca="1">IF(BV$1&gt;$C$124,BV$118,MIN(MAX(BV$118,-SUM($D276:BU276,$C276)),0))</f>
        <v>0</v>
      </c>
      <c r="BW276" s="309">
        <f ca="1">IF(BW$1&gt;$C$124,BW$118,MIN(MAX(BW$118,-SUM($D276:BV276,$C276)),0))</f>
        <v>0</v>
      </c>
      <c r="BX276" s="309">
        <f ca="1">IF(BX$1&gt;$C$124,BX$118,MIN(MAX(BX$118,-SUM($D276:BW276,$C276)),0))</f>
        <v>0</v>
      </c>
      <c r="BY276" s="309">
        <f ca="1">IF(BY$1&gt;$C$124,BY$118,MIN(MAX(BY$118,-SUM($D276:BX276,$C276)),0))</f>
        <v>0</v>
      </c>
      <c r="BZ276" s="309">
        <f ca="1">IF(BZ$1&gt;$C$124,BZ$118,MIN(MAX(BZ$118,-SUM($D276:BY276,$C276)),0))</f>
        <v>0</v>
      </c>
      <c r="CA276" s="309">
        <f ca="1">IF(CA$1&gt;$C$124,CA$118,MIN(MAX(CA$118,-SUM($D276:BZ276,$C276)),0))</f>
        <v>0</v>
      </c>
      <c r="CB276" s="309">
        <f ca="1">IF(CB$1&gt;$C$124,CB$118,MIN(MAX(CB$118,-SUM($D276:CA276,$C276)),0))</f>
        <v>0</v>
      </c>
      <c r="CC276" s="309">
        <f ca="1">IF(CC$1&gt;$C$124,CC$118,MIN(MAX(CC$118,-SUM($D276:CB276,$C276)),0))</f>
        <v>0</v>
      </c>
      <c r="CD276" s="309">
        <f ca="1">IF(CD$1&gt;$C$124,CD$118,MIN(MAX(CD$118,-SUM($D276:CC276,$C276)),0))</f>
        <v>0</v>
      </c>
      <c r="CE276" s="309">
        <f ca="1">IF(CE$1&gt;$C$124,CE$118,MIN(MAX(CE$118,-SUM($D276:CD276,$C276)),0))</f>
        <v>0</v>
      </c>
      <c r="CF276" s="309">
        <f ca="1">IF(CF$1&gt;$C$124,CF$118,MIN(MAX(CF$118,-SUM($D276:CE276,$C276)),0))</f>
        <v>0</v>
      </c>
      <c r="CG276" s="309">
        <f ca="1">IF(CG$1&gt;$C$124,CG$118,MIN(MAX(CG$118,-SUM($D276:CF276,$C276)),0))</f>
        <v>0</v>
      </c>
      <c r="CH276" s="309">
        <f ca="1">IF(CH$1&gt;$C$124,CH$118,MIN(MAX(CH$118,-SUM($D276:CG276,$C276)),0))</f>
        <v>0</v>
      </c>
      <c r="CI276" s="309">
        <f ca="1">IF(CI$1&gt;$C$124,CI$118,MIN(MAX(CI$118,-SUM($D276:CH276,$C276)),0))</f>
        <v>0</v>
      </c>
      <c r="CJ276" s="309">
        <f ca="1">IF(CJ$1&gt;$C$124,CJ$118,MIN(MAX(CJ$118,-SUM($D276:CI276,$C276)),0))</f>
        <v>0</v>
      </c>
      <c r="CK276" s="309">
        <f ca="1">IF(CK$1&gt;$C$124,CK$118,MIN(MAX(CK$118,-SUM($D276:CJ276,$C276)),0))</f>
        <v>0</v>
      </c>
      <c r="CL276" s="309">
        <f ca="1">IF(CL$1&gt;$C$124,CL$118,MIN(MAX(CL$118,-SUM($D276:CK276,$C276)),0))</f>
        <v>0</v>
      </c>
      <c r="CM276" s="309">
        <f ca="1">IF(CM$1&gt;$C$124,CM$118,MIN(MAX(CM$118,-SUM($D276:CL276,$C276)),0))</f>
        <v>0</v>
      </c>
      <c r="CN276" s="309">
        <f ca="1">IF(CN$1&gt;$C$124,CN$118,MIN(MAX(CN$118,-SUM($D276:CM276,$C276)),0))</f>
        <v>0</v>
      </c>
      <c r="CO276" s="309">
        <f ca="1">IF(CO$1&gt;$C$124,CO$118,MIN(MAX(CO$118,-SUM($D276:CN276,$C276)),0))</f>
        <v>-887.23508379999998</v>
      </c>
    </row>
    <row r="277" spans="2:93" hidden="1" outlineLevel="1">
      <c r="B277">
        <v>13</v>
      </c>
      <c r="C277" s="61" cm="1">
        <f t="array" aca="1" ref="C277" ca="1">$C$121-INDEX($D$112:$CO$112,1,$B277-1)</f>
        <v>1249.575433</v>
      </c>
      <c r="D277" s="337">
        <v>0</v>
      </c>
      <c r="E277" s="309">
        <f ca="1">IF(E$1&gt;$C$124,E$118,MIN(MAX(E$118,-SUM($D277:D277,$C277)),0))</f>
        <v>0</v>
      </c>
      <c r="F277" s="309">
        <f ca="1">IF(F$1&gt;$C$124,F$118,MIN(MAX(F$118,-SUM($D277:E277,$C277)),0))</f>
        <v>0</v>
      </c>
      <c r="G277" s="309">
        <f ca="1">IF(G$1&gt;$C$124,G$118,MIN(MAX(G$118,-SUM($D277:F277,$C277)),0))</f>
        <v>0</v>
      </c>
      <c r="H277" s="309">
        <f ca="1">IF(H$1&gt;$C$124,H$118,MIN(MAX(H$118,-SUM($D277:G277,$C277)),0))</f>
        <v>0</v>
      </c>
      <c r="I277" s="309">
        <f ca="1">IF(I$1&gt;$C$124,I$118,MIN(MAX(I$118,-SUM($D277:H277,$C277)),0))</f>
        <v>0</v>
      </c>
      <c r="J277" s="309">
        <f ca="1">IF(J$1&gt;$C$124,J$118,MIN(MAX(J$118,-SUM($D277:I277,$C277)),0))</f>
        <v>0</v>
      </c>
      <c r="K277" s="309">
        <f ca="1">IF(K$1&gt;$C$124,K$118,MIN(MAX(K$118,-SUM($D277:J277,$C277)),0))</f>
        <v>0</v>
      </c>
      <c r="L277" s="309">
        <f ca="1">IF(L$1&gt;$C$124,L$118,MIN(MAX(L$118,-SUM($D277:K277,$C277)),0))</f>
        <v>0</v>
      </c>
      <c r="M277" s="309">
        <f ca="1">IF(M$1&gt;$C$124,M$118,MIN(MAX(M$118,-SUM($D277:L277,$C277)),0))</f>
        <v>0</v>
      </c>
      <c r="N277" s="309">
        <f ca="1">IF(N$1&gt;$C$124,N$118,MIN(MAX(N$118,-SUM($D277:M277,$C277)),0))</f>
        <v>0</v>
      </c>
      <c r="O277" s="309">
        <f ca="1">IF(O$1&gt;$C$124,O$118,MIN(MAX(O$118,-SUM($D277:N277,$C277)),0))</f>
        <v>0</v>
      </c>
      <c r="P277" s="309">
        <f ca="1">IF(P$1&gt;$C$124,P$118,MIN(MAX(P$118,-SUM($D277:O277,$C277)),0))</f>
        <v>0</v>
      </c>
      <c r="Q277" s="309">
        <f ca="1">IF(Q$1&gt;$C$124,Q$118,MIN(MAX(Q$118,-SUM($D277:P277,$C277)),0))</f>
        <v>0</v>
      </c>
      <c r="R277" s="309">
        <f ca="1">IF(R$1&gt;$C$124,R$118,MIN(MAX(R$118,-SUM($D277:Q277,$C277)),0))</f>
        <v>0</v>
      </c>
      <c r="S277" s="309">
        <f ca="1">IF(S$1&gt;$C$124,S$118,MIN(MAX(S$118,-SUM($D277:R277,$C277)),0))</f>
        <v>0</v>
      </c>
      <c r="T277" s="309">
        <f ca="1">IF(T$1&gt;$C$124,T$118,MIN(MAX(T$118,-SUM($D277:S277,$C277)),0))</f>
        <v>0</v>
      </c>
      <c r="U277" s="309">
        <f ca="1">IF(U$1&gt;$C$124,U$118,MIN(MAX(U$118,-SUM($D277:T277,$C277)),0))</f>
        <v>0</v>
      </c>
      <c r="V277" s="309">
        <f ca="1">IF(V$1&gt;$C$124,V$118,MIN(MAX(V$118,-SUM($D277:U277,$C277)),0))</f>
        <v>0</v>
      </c>
      <c r="W277" s="309">
        <f ca="1">IF(W$1&gt;$C$124,W$118,MIN(MAX(W$118,-SUM($D277:V277,$C277)),0))</f>
        <v>0</v>
      </c>
      <c r="X277" s="309">
        <f ca="1">IF(X$1&gt;$C$124,X$118,MIN(MAX(X$118,-SUM($D277:W277,$C277)),0))</f>
        <v>0</v>
      </c>
      <c r="Y277" s="309">
        <f ca="1">IF(Y$1&gt;$C$124,Y$118,MIN(MAX(Y$118,-SUM($D277:X277,$C277)),0))</f>
        <v>0</v>
      </c>
      <c r="Z277" s="309">
        <f ca="1">IF(Z$1&gt;$C$124,Z$118,MIN(MAX(Z$118,-SUM($D277:Y277,$C277)),0))</f>
        <v>0</v>
      </c>
      <c r="AA277" s="309">
        <f ca="1">IF(AA$1&gt;$C$124,AA$118,MIN(MAX(AA$118,-SUM($D277:Z277,$C277)),0))</f>
        <v>0</v>
      </c>
      <c r="AB277" s="309">
        <f ca="1">IF(AB$1&gt;$C$124,AB$118,MIN(MAX(AB$118,-SUM($D277:AA277,$C277)),0))</f>
        <v>0</v>
      </c>
      <c r="AC277" s="309">
        <f ca="1">IF(AC$1&gt;$C$124,AC$118,MIN(MAX(AC$118,-SUM($D277:AB277,$C277)),0))</f>
        <v>0</v>
      </c>
      <c r="AD277" s="309">
        <f ca="1">IF(AD$1&gt;$C$124,AD$118,MIN(MAX(AD$118,-SUM($D277:AC277,$C277)),0))</f>
        <v>0</v>
      </c>
      <c r="AE277" s="309">
        <f ca="1">IF(AE$1&gt;$C$124,AE$118,MIN(MAX(AE$118,-SUM($D277:AD277,$C277)),0))</f>
        <v>0</v>
      </c>
      <c r="AF277" s="309">
        <f ca="1">IF(AF$1&gt;$C$124,AF$118,MIN(MAX(AF$118,-SUM($D277:AE277,$C277)),0))</f>
        <v>0</v>
      </c>
      <c r="AG277" s="309">
        <f ca="1">IF(AG$1&gt;$C$124,AG$118,MIN(MAX(AG$118,-SUM($D277:AF277,$C277)),0))</f>
        <v>0</v>
      </c>
      <c r="AH277" s="309">
        <f ca="1">IF(AH$1&gt;$C$124,AH$118,MIN(MAX(AH$118,-SUM($D277:AG277,$C277)),0))</f>
        <v>0</v>
      </c>
      <c r="AI277" s="309">
        <f ca="1">IF(AI$1&gt;$C$124,AI$118,MIN(MAX(AI$118,-SUM($D277:AH277,$C277)),0))</f>
        <v>0</v>
      </c>
      <c r="AJ277" s="309">
        <f ca="1">IF(AJ$1&gt;$C$124,AJ$118,MIN(MAX(AJ$118,-SUM($D277:AI277,$C277)),0))</f>
        <v>0</v>
      </c>
      <c r="AK277" s="309">
        <f ca="1">IF(AK$1&gt;$C$124,AK$118,MIN(MAX(AK$118,-SUM($D277:AJ277,$C277)),0))</f>
        <v>0</v>
      </c>
      <c r="AL277" s="309">
        <f ca="1">IF(AL$1&gt;$C$124,AL$118,MIN(MAX(AL$118,-SUM($D277:AK277,$C277)),0))</f>
        <v>0</v>
      </c>
      <c r="AM277" s="309">
        <f ca="1">IF(AM$1&gt;$C$124,AM$118,MIN(MAX(AM$118,-SUM($D277:AL277,$C277)),0))</f>
        <v>0</v>
      </c>
      <c r="AN277" s="309">
        <f ca="1">IF(AN$1&gt;$C$124,AN$118,MIN(MAX(AN$118,-SUM($D277:AM277,$C277)),0))</f>
        <v>0</v>
      </c>
      <c r="AO277" s="309">
        <f ca="1">IF(AO$1&gt;$C$124,AO$118,MIN(MAX(AO$118,-SUM($D277:AN277,$C277)),0))</f>
        <v>0</v>
      </c>
      <c r="AP277" s="309">
        <f ca="1">IF(AP$1&gt;$C$124,AP$118,MIN(MAX(AP$118,-SUM($D277:AO277,$C277)),0))</f>
        <v>0</v>
      </c>
      <c r="AQ277" s="309">
        <f ca="1">IF(AQ$1&gt;$C$124,AQ$118,MIN(MAX(AQ$118,-SUM($D277:AP277,$C277)),0))</f>
        <v>0</v>
      </c>
      <c r="AR277" s="309">
        <f ca="1">IF(AR$1&gt;$C$124,AR$118,MIN(MAX(AR$118,-SUM($D277:AQ277,$C277)),0))</f>
        <v>0</v>
      </c>
      <c r="AS277" s="309">
        <f ca="1">IF(AS$1&gt;$C$124,AS$118,MIN(MAX(AS$118,-SUM($D277:AR277,$C277)),0))</f>
        <v>0</v>
      </c>
      <c r="AT277" s="309">
        <f ca="1">IF(AT$1&gt;$C$124,AT$118,MIN(MAX(AT$118,-SUM($D277:AS277,$C277)),0))</f>
        <v>0</v>
      </c>
      <c r="AU277" s="309">
        <f ca="1">IF(AU$1&gt;$C$124,AU$118,MIN(MAX(AU$118,-SUM($D277:AT277,$C277)),0))</f>
        <v>0</v>
      </c>
      <c r="AV277" s="309">
        <f ca="1">IF(AV$1&gt;$C$124,AV$118,MIN(MAX(AV$118,-SUM($D277:AU277,$C277)),0))</f>
        <v>-887.23508379999998</v>
      </c>
      <c r="AW277" s="309">
        <f ca="1">IF(AW$1&gt;$C$124,AW$118,MIN(MAX(AW$118,-SUM($D277:AV277,$C277)),0))</f>
        <v>-47.508769819999998</v>
      </c>
      <c r="AX277" s="309">
        <f ca="1">IF(AX$1&gt;$C$124,AX$118,MIN(MAX(AX$118,-SUM($D277:AW277,$C277)),0))</f>
        <v>-46.847717819999957</v>
      </c>
      <c r="AY277" s="309">
        <f ca="1">IF(AY$1&gt;$C$124,AY$118,MIN(MAX(AY$118,-SUM($D277:AX277,$C277)),0))</f>
        <v>-46.023457820000033</v>
      </c>
      <c r="AZ277" s="309">
        <f ca="1">IF(AZ$1&gt;$C$124,AZ$118,MIN(MAX(AZ$118,-SUM($D277:AY277,$C277)),0))</f>
        <v>-45.176454820000004</v>
      </c>
      <c r="BA277" s="309">
        <f ca="1">IF(BA$1&gt;$C$124,BA$118,MIN(MAX(BA$118,-SUM($D277:AZ277,$C277)),0))</f>
        <v>-44.260705819999998</v>
      </c>
      <c r="BB277" s="309">
        <f ca="1">IF(BB$1&gt;$C$124,BB$118,MIN(MAX(BB$118,-SUM($D277:BA277,$C277)),0))</f>
        <v>-43.623945819999989</v>
      </c>
      <c r="BC277" s="309">
        <f ca="1">IF(BC$1&gt;$C$124,BC$118,MIN(MAX(BC$118,-SUM($D277:BB277,$C277)),0))</f>
        <v>-40.761017819999978</v>
      </c>
      <c r="BD277" s="309">
        <f ca="1">IF(BD$1&gt;$C$124,BD$118,MIN(MAX(BD$118,-SUM($D277:BC277,$C277)),0))</f>
        <v>-36.285971820000043</v>
      </c>
      <c r="BE277" s="309">
        <f ca="1">IF(BE$1&gt;$C$124,BE$118,MIN(MAX(BE$118,-SUM($D277:BD277,$C277)),0))</f>
        <v>-11.852307639999935</v>
      </c>
      <c r="BF277" s="309">
        <f ca="1">IF(BF$1&gt;$C$124,BF$118,MIN(MAX(BF$118,-SUM($D277:BE277,$C277)),0))</f>
        <v>0</v>
      </c>
      <c r="BG277" s="309">
        <f ca="1">IF(BG$1&gt;$C$124,BG$118,MIN(MAX(BG$118,-SUM($D277:BF277,$C277)),0))</f>
        <v>0</v>
      </c>
      <c r="BH277" s="309">
        <f ca="1">IF(BH$1&gt;$C$124,BH$118,MIN(MAX(BH$118,-SUM($D277:BG277,$C277)),0))</f>
        <v>0</v>
      </c>
      <c r="BI277" s="309">
        <f ca="1">IF(BI$1&gt;$C$124,BI$118,MIN(MAX(BI$118,-SUM($D277:BH277,$C277)),0))</f>
        <v>0</v>
      </c>
      <c r="BJ277" s="309">
        <f ca="1">IF(BJ$1&gt;$C$124,BJ$118,MIN(MAX(BJ$118,-SUM($D277:BI277,$C277)),0))</f>
        <v>0</v>
      </c>
      <c r="BK277" s="309">
        <f ca="1">IF(BK$1&gt;$C$124,BK$118,MIN(MAX(BK$118,-SUM($D277:BJ277,$C277)),0))</f>
        <v>0</v>
      </c>
      <c r="BL277" s="309">
        <f ca="1">IF(BL$1&gt;$C$124,BL$118,MIN(MAX(BL$118,-SUM($D277:BK277,$C277)),0))</f>
        <v>0</v>
      </c>
      <c r="BM277" s="309">
        <f ca="1">IF(BM$1&gt;$C$124,BM$118,MIN(MAX(BM$118,-SUM($D277:BL277,$C277)),0))</f>
        <v>0</v>
      </c>
      <c r="BN277" s="309">
        <f ca="1">IF(BN$1&gt;$C$124,BN$118,MIN(MAX(BN$118,-SUM($D277:BM277,$C277)),0))</f>
        <v>0</v>
      </c>
      <c r="BO277" s="309">
        <f ca="1">IF(BO$1&gt;$C$124,BO$118,MIN(MAX(BO$118,-SUM($D277:BN277,$C277)),0))</f>
        <v>0</v>
      </c>
      <c r="BP277" s="309">
        <f ca="1">IF(BP$1&gt;$C$124,BP$118,MIN(MAX(BP$118,-SUM($D277:BO277,$C277)),0))</f>
        <v>0</v>
      </c>
      <c r="BQ277" s="309">
        <f ca="1">IF(BQ$1&gt;$C$124,BQ$118,MIN(MAX(BQ$118,-SUM($D277:BP277,$C277)),0))</f>
        <v>0</v>
      </c>
      <c r="BR277" s="309">
        <f ca="1">IF(BR$1&gt;$C$124,BR$118,MIN(MAX(BR$118,-SUM($D277:BQ277,$C277)),0))</f>
        <v>0</v>
      </c>
      <c r="BS277" s="309">
        <f ca="1">IF(BS$1&gt;$C$124,BS$118,MIN(MAX(BS$118,-SUM($D277:BR277,$C277)),0))</f>
        <v>0</v>
      </c>
      <c r="BT277" s="309">
        <f ca="1">IF(BT$1&gt;$C$124,BT$118,MIN(MAX(BT$118,-SUM($D277:BS277,$C277)),0))</f>
        <v>0</v>
      </c>
      <c r="BU277" s="309">
        <f ca="1">IF(BU$1&gt;$C$124,BU$118,MIN(MAX(BU$118,-SUM($D277:BT277,$C277)),0))</f>
        <v>0</v>
      </c>
      <c r="BV277" s="309">
        <f ca="1">IF(BV$1&gt;$C$124,BV$118,MIN(MAX(BV$118,-SUM($D277:BU277,$C277)),0))</f>
        <v>0</v>
      </c>
      <c r="BW277" s="309">
        <f ca="1">IF(BW$1&gt;$C$124,BW$118,MIN(MAX(BW$118,-SUM($D277:BV277,$C277)),0))</f>
        <v>0</v>
      </c>
      <c r="BX277" s="309">
        <f ca="1">IF(BX$1&gt;$C$124,BX$118,MIN(MAX(BX$118,-SUM($D277:BW277,$C277)),0))</f>
        <v>0</v>
      </c>
      <c r="BY277" s="309">
        <f ca="1">IF(BY$1&gt;$C$124,BY$118,MIN(MAX(BY$118,-SUM($D277:BX277,$C277)),0))</f>
        <v>0</v>
      </c>
      <c r="BZ277" s="309">
        <f ca="1">IF(BZ$1&gt;$C$124,BZ$118,MIN(MAX(BZ$118,-SUM($D277:BY277,$C277)),0))</f>
        <v>0</v>
      </c>
      <c r="CA277" s="309">
        <f ca="1">IF(CA$1&gt;$C$124,CA$118,MIN(MAX(CA$118,-SUM($D277:BZ277,$C277)),0))</f>
        <v>0</v>
      </c>
      <c r="CB277" s="309">
        <f ca="1">IF(CB$1&gt;$C$124,CB$118,MIN(MAX(CB$118,-SUM($D277:CA277,$C277)),0))</f>
        <v>0</v>
      </c>
      <c r="CC277" s="309">
        <f ca="1">IF(CC$1&gt;$C$124,CC$118,MIN(MAX(CC$118,-SUM($D277:CB277,$C277)),0))</f>
        <v>0</v>
      </c>
      <c r="CD277" s="309">
        <f ca="1">IF(CD$1&gt;$C$124,CD$118,MIN(MAX(CD$118,-SUM($D277:CC277,$C277)),0))</f>
        <v>0</v>
      </c>
      <c r="CE277" s="309">
        <f ca="1">IF(CE$1&gt;$C$124,CE$118,MIN(MAX(CE$118,-SUM($D277:CD277,$C277)),0))</f>
        <v>0</v>
      </c>
      <c r="CF277" s="309">
        <f ca="1">IF(CF$1&gt;$C$124,CF$118,MIN(MAX(CF$118,-SUM($D277:CE277,$C277)),0))</f>
        <v>0</v>
      </c>
      <c r="CG277" s="309">
        <f ca="1">IF(CG$1&gt;$C$124,CG$118,MIN(MAX(CG$118,-SUM($D277:CF277,$C277)),0))</f>
        <v>0</v>
      </c>
      <c r="CH277" s="309">
        <f ca="1">IF(CH$1&gt;$C$124,CH$118,MIN(MAX(CH$118,-SUM($D277:CG277,$C277)),0))</f>
        <v>0</v>
      </c>
      <c r="CI277" s="309">
        <f ca="1">IF(CI$1&gt;$C$124,CI$118,MIN(MAX(CI$118,-SUM($D277:CH277,$C277)),0))</f>
        <v>0</v>
      </c>
      <c r="CJ277" s="309">
        <f ca="1">IF(CJ$1&gt;$C$124,CJ$118,MIN(MAX(CJ$118,-SUM($D277:CI277,$C277)),0))</f>
        <v>0</v>
      </c>
      <c r="CK277" s="309">
        <f ca="1">IF(CK$1&gt;$C$124,CK$118,MIN(MAX(CK$118,-SUM($D277:CJ277,$C277)),0))</f>
        <v>0</v>
      </c>
      <c r="CL277" s="309">
        <f ca="1">IF(CL$1&gt;$C$124,CL$118,MIN(MAX(CL$118,-SUM($D277:CK277,$C277)),0))</f>
        <v>0</v>
      </c>
      <c r="CM277" s="309">
        <f ca="1">IF(CM$1&gt;$C$124,CM$118,MIN(MAX(CM$118,-SUM($D277:CL277,$C277)),0))</f>
        <v>0</v>
      </c>
      <c r="CN277" s="309">
        <f ca="1">IF(CN$1&gt;$C$124,CN$118,MIN(MAX(CN$118,-SUM($D277:CM277,$C277)),0))</f>
        <v>0</v>
      </c>
      <c r="CO277" s="309">
        <f ca="1">IF(CO$1&gt;$C$124,CO$118,MIN(MAX(CO$118,-SUM($D277:CN277,$C277)),0))</f>
        <v>-887.23508379999998</v>
      </c>
    </row>
    <row r="278" spans="2:93" hidden="1" outlineLevel="1">
      <c r="B278">
        <v>14</v>
      </c>
      <c r="C278" s="61" cm="1">
        <f t="array" aca="1" ref="C278" ca="1">$C$121-INDEX($D$112:$CO$112,1,$B278-1)</f>
        <v>1223.177379</v>
      </c>
      <c r="D278" s="337">
        <v>0</v>
      </c>
      <c r="E278" s="309">
        <f ca="1">IF(E$1&gt;$C$124,E$118,MIN(MAX(E$118,-SUM($D278:D278,$C278)),0))</f>
        <v>0</v>
      </c>
      <c r="F278" s="309">
        <f ca="1">IF(F$1&gt;$C$124,F$118,MIN(MAX(F$118,-SUM($D278:E278,$C278)),0))</f>
        <v>0</v>
      </c>
      <c r="G278" s="309">
        <f ca="1">IF(G$1&gt;$C$124,G$118,MIN(MAX(G$118,-SUM($D278:F278,$C278)),0))</f>
        <v>0</v>
      </c>
      <c r="H278" s="309">
        <f ca="1">IF(H$1&gt;$C$124,H$118,MIN(MAX(H$118,-SUM($D278:G278,$C278)),0))</f>
        <v>0</v>
      </c>
      <c r="I278" s="309">
        <f ca="1">IF(I$1&gt;$C$124,I$118,MIN(MAX(I$118,-SUM($D278:H278,$C278)),0))</f>
        <v>0</v>
      </c>
      <c r="J278" s="309">
        <f ca="1">IF(J$1&gt;$C$124,J$118,MIN(MAX(J$118,-SUM($D278:I278,$C278)),0))</f>
        <v>0</v>
      </c>
      <c r="K278" s="309">
        <f ca="1">IF(K$1&gt;$C$124,K$118,MIN(MAX(K$118,-SUM($D278:J278,$C278)),0))</f>
        <v>0</v>
      </c>
      <c r="L278" s="309">
        <f ca="1">IF(L$1&gt;$C$124,L$118,MIN(MAX(L$118,-SUM($D278:K278,$C278)),0))</f>
        <v>0</v>
      </c>
      <c r="M278" s="309">
        <f ca="1">IF(M$1&gt;$C$124,M$118,MIN(MAX(M$118,-SUM($D278:L278,$C278)),0))</f>
        <v>0</v>
      </c>
      <c r="N278" s="309">
        <f ca="1">IF(N$1&gt;$C$124,N$118,MIN(MAX(N$118,-SUM($D278:M278,$C278)),0))</f>
        <v>0</v>
      </c>
      <c r="O278" s="309">
        <f ca="1">IF(O$1&gt;$C$124,O$118,MIN(MAX(O$118,-SUM($D278:N278,$C278)),0))</f>
        <v>0</v>
      </c>
      <c r="P278" s="309">
        <f ca="1">IF(P$1&gt;$C$124,P$118,MIN(MAX(P$118,-SUM($D278:O278,$C278)),0))</f>
        <v>0</v>
      </c>
      <c r="Q278" s="309">
        <f ca="1">IF(Q$1&gt;$C$124,Q$118,MIN(MAX(Q$118,-SUM($D278:P278,$C278)),0))</f>
        <v>0</v>
      </c>
      <c r="R278" s="309">
        <f ca="1">IF(R$1&gt;$C$124,R$118,MIN(MAX(R$118,-SUM($D278:Q278,$C278)),0))</f>
        <v>0</v>
      </c>
      <c r="S278" s="309">
        <f ca="1">IF(S$1&gt;$C$124,S$118,MIN(MAX(S$118,-SUM($D278:R278,$C278)),0))</f>
        <v>0</v>
      </c>
      <c r="T278" s="309">
        <f ca="1">IF(T$1&gt;$C$124,T$118,MIN(MAX(T$118,-SUM($D278:S278,$C278)),0))</f>
        <v>0</v>
      </c>
      <c r="U278" s="309">
        <f ca="1">IF(U$1&gt;$C$124,U$118,MIN(MAX(U$118,-SUM($D278:T278,$C278)),0))</f>
        <v>0</v>
      </c>
      <c r="V278" s="309">
        <f ca="1">IF(V$1&gt;$C$124,V$118,MIN(MAX(V$118,-SUM($D278:U278,$C278)),0))</f>
        <v>0</v>
      </c>
      <c r="W278" s="309">
        <f ca="1">IF(W$1&gt;$C$124,W$118,MIN(MAX(W$118,-SUM($D278:V278,$C278)),0))</f>
        <v>0</v>
      </c>
      <c r="X278" s="309">
        <f ca="1">IF(X$1&gt;$C$124,X$118,MIN(MAX(X$118,-SUM($D278:W278,$C278)),0))</f>
        <v>0</v>
      </c>
      <c r="Y278" s="309">
        <f ca="1">IF(Y$1&gt;$C$124,Y$118,MIN(MAX(Y$118,-SUM($D278:X278,$C278)),0))</f>
        <v>0</v>
      </c>
      <c r="Z278" s="309">
        <f ca="1">IF(Z$1&gt;$C$124,Z$118,MIN(MAX(Z$118,-SUM($D278:Y278,$C278)),0))</f>
        <v>0</v>
      </c>
      <c r="AA278" s="309">
        <f ca="1">IF(AA$1&gt;$C$124,AA$118,MIN(MAX(AA$118,-SUM($D278:Z278,$C278)),0))</f>
        <v>0</v>
      </c>
      <c r="AB278" s="309">
        <f ca="1">IF(AB$1&gt;$C$124,AB$118,MIN(MAX(AB$118,-SUM($D278:AA278,$C278)),0))</f>
        <v>0</v>
      </c>
      <c r="AC278" s="309">
        <f ca="1">IF(AC$1&gt;$C$124,AC$118,MIN(MAX(AC$118,-SUM($D278:AB278,$C278)),0))</f>
        <v>0</v>
      </c>
      <c r="AD278" s="309">
        <f ca="1">IF(AD$1&gt;$C$124,AD$118,MIN(MAX(AD$118,-SUM($D278:AC278,$C278)),0))</f>
        <v>0</v>
      </c>
      <c r="AE278" s="309">
        <f ca="1">IF(AE$1&gt;$C$124,AE$118,MIN(MAX(AE$118,-SUM($D278:AD278,$C278)),0))</f>
        <v>0</v>
      </c>
      <c r="AF278" s="309">
        <f ca="1">IF(AF$1&gt;$C$124,AF$118,MIN(MAX(AF$118,-SUM($D278:AE278,$C278)),0))</f>
        <v>0</v>
      </c>
      <c r="AG278" s="309">
        <f ca="1">IF(AG$1&gt;$C$124,AG$118,MIN(MAX(AG$118,-SUM($D278:AF278,$C278)),0))</f>
        <v>0</v>
      </c>
      <c r="AH278" s="309">
        <f ca="1">IF(AH$1&gt;$C$124,AH$118,MIN(MAX(AH$118,-SUM($D278:AG278,$C278)),0))</f>
        <v>0</v>
      </c>
      <c r="AI278" s="309">
        <f ca="1">IF(AI$1&gt;$C$124,AI$118,MIN(MAX(AI$118,-SUM($D278:AH278,$C278)),0))</f>
        <v>0</v>
      </c>
      <c r="AJ278" s="309">
        <f ca="1">IF(AJ$1&gt;$C$124,AJ$118,MIN(MAX(AJ$118,-SUM($D278:AI278,$C278)),0))</f>
        <v>0</v>
      </c>
      <c r="AK278" s="309">
        <f ca="1">IF(AK$1&gt;$C$124,AK$118,MIN(MAX(AK$118,-SUM($D278:AJ278,$C278)),0))</f>
        <v>0</v>
      </c>
      <c r="AL278" s="309">
        <f ca="1">IF(AL$1&gt;$C$124,AL$118,MIN(MAX(AL$118,-SUM($D278:AK278,$C278)),0))</f>
        <v>0</v>
      </c>
      <c r="AM278" s="309">
        <f ca="1">IF(AM$1&gt;$C$124,AM$118,MIN(MAX(AM$118,-SUM($D278:AL278,$C278)),0))</f>
        <v>0</v>
      </c>
      <c r="AN278" s="309">
        <f ca="1">IF(AN$1&gt;$C$124,AN$118,MIN(MAX(AN$118,-SUM($D278:AM278,$C278)),0))</f>
        <v>0</v>
      </c>
      <c r="AO278" s="309">
        <f ca="1">IF(AO$1&gt;$C$124,AO$118,MIN(MAX(AO$118,-SUM($D278:AN278,$C278)),0))</f>
        <v>0</v>
      </c>
      <c r="AP278" s="309">
        <f ca="1">IF(AP$1&gt;$C$124,AP$118,MIN(MAX(AP$118,-SUM($D278:AO278,$C278)),0))</f>
        <v>0</v>
      </c>
      <c r="AQ278" s="309">
        <f ca="1">IF(AQ$1&gt;$C$124,AQ$118,MIN(MAX(AQ$118,-SUM($D278:AP278,$C278)),0))</f>
        <v>0</v>
      </c>
      <c r="AR278" s="309">
        <f ca="1">IF(AR$1&gt;$C$124,AR$118,MIN(MAX(AR$118,-SUM($D278:AQ278,$C278)),0))</f>
        <v>0</v>
      </c>
      <c r="AS278" s="309">
        <f ca="1">IF(AS$1&gt;$C$124,AS$118,MIN(MAX(AS$118,-SUM($D278:AR278,$C278)),0))</f>
        <v>0</v>
      </c>
      <c r="AT278" s="309">
        <f ca="1">IF(AT$1&gt;$C$124,AT$118,MIN(MAX(AT$118,-SUM($D278:AS278,$C278)),0))</f>
        <v>0</v>
      </c>
      <c r="AU278" s="309">
        <f ca="1">IF(AU$1&gt;$C$124,AU$118,MIN(MAX(AU$118,-SUM($D278:AT278,$C278)),0))</f>
        <v>0</v>
      </c>
      <c r="AV278" s="309">
        <f ca="1">IF(AV$1&gt;$C$124,AV$118,MIN(MAX(AV$118,-SUM($D278:AU278,$C278)),0))</f>
        <v>-887.23508379999998</v>
      </c>
      <c r="AW278" s="309">
        <f ca="1">IF(AW$1&gt;$C$124,AW$118,MIN(MAX(AW$118,-SUM($D278:AV278,$C278)),0))</f>
        <v>-47.508769819999998</v>
      </c>
      <c r="AX278" s="309">
        <f ca="1">IF(AX$1&gt;$C$124,AX$118,MIN(MAX(AX$118,-SUM($D278:AW278,$C278)),0))</f>
        <v>-46.847717819999957</v>
      </c>
      <c r="AY278" s="309">
        <f ca="1">IF(AY$1&gt;$C$124,AY$118,MIN(MAX(AY$118,-SUM($D278:AX278,$C278)),0))</f>
        <v>-46.023457820000033</v>
      </c>
      <c r="AZ278" s="309">
        <f ca="1">IF(AZ$1&gt;$C$124,AZ$118,MIN(MAX(AZ$118,-SUM($D278:AY278,$C278)),0))</f>
        <v>-45.176454820000004</v>
      </c>
      <c r="BA278" s="309">
        <f ca="1">IF(BA$1&gt;$C$124,BA$118,MIN(MAX(BA$118,-SUM($D278:AZ278,$C278)),0))</f>
        <v>-44.260705819999998</v>
      </c>
      <c r="BB278" s="309">
        <f ca="1">IF(BB$1&gt;$C$124,BB$118,MIN(MAX(BB$118,-SUM($D278:BA278,$C278)),0))</f>
        <v>-43.623945819999989</v>
      </c>
      <c r="BC278" s="309">
        <f ca="1">IF(BC$1&gt;$C$124,BC$118,MIN(MAX(BC$118,-SUM($D278:BB278,$C278)),0))</f>
        <v>-40.761017819999978</v>
      </c>
      <c r="BD278" s="309">
        <f ca="1">IF(BD$1&gt;$C$124,BD$118,MIN(MAX(BD$118,-SUM($D278:BC278,$C278)),0))</f>
        <v>-21.74022545999992</v>
      </c>
      <c r="BE278" s="309">
        <f ca="1">IF(BE$1&gt;$C$124,BE$118,MIN(MAX(BE$118,-SUM($D278:BD278,$C278)),0))</f>
        <v>0</v>
      </c>
      <c r="BF278" s="309">
        <f ca="1">IF(BF$1&gt;$C$124,BF$118,MIN(MAX(BF$118,-SUM($D278:BE278,$C278)),0))</f>
        <v>0</v>
      </c>
      <c r="BG278" s="309">
        <f ca="1">IF(BG$1&gt;$C$124,BG$118,MIN(MAX(BG$118,-SUM($D278:BF278,$C278)),0))</f>
        <v>0</v>
      </c>
      <c r="BH278" s="309">
        <f ca="1">IF(BH$1&gt;$C$124,BH$118,MIN(MAX(BH$118,-SUM($D278:BG278,$C278)),0))</f>
        <v>0</v>
      </c>
      <c r="BI278" s="309">
        <f ca="1">IF(BI$1&gt;$C$124,BI$118,MIN(MAX(BI$118,-SUM($D278:BH278,$C278)),0))</f>
        <v>0</v>
      </c>
      <c r="BJ278" s="309">
        <f ca="1">IF(BJ$1&gt;$C$124,BJ$118,MIN(MAX(BJ$118,-SUM($D278:BI278,$C278)),0))</f>
        <v>0</v>
      </c>
      <c r="BK278" s="309">
        <f ca="1">IF(BK$1&gt;$C$124,BK$118,MIN(MAX(BK$118,-SUM($D278:BJ278,$C278)),0))</f>
        <v>0</v>
      </c>
      <c r="BL278" s="309">
        <f ca="1">IF(BL$1&gt;$C$124,BL$118,MIN(MAX(BL$118,-SUM($D278:BK278,$C278)),0))</f>
        <v>0</v>
      </c>
      <c r="BM278" s="309">
        <f ca="1">IF(BM$1&gt;$C$124,BM$118,MIN(MAX(BM$118,-SUM($D278:BL278,$C278)),0))</f>
        <v>0</v>
      </c>
      <c r="BN278" s="309">
        <f ca="1">IF(BN$1&gt;$C$124,BN$118,MIN(MAX(BN$118,-SUM($D278:BM278,$C278)),0))</f>
        <v>0</v>
      </c>
      <c r="BO278" s="309">
        <f ca="1">IF(BO$1&gt;$C$124,BO$118,MIN(MAX(BO$118,-SUM($D278:BN278,$C278)),0))</f>
        <v>0</v>
      </c>
      <c r="BP278" s="309">
        <f ca="1">IF(BP$1&gt;$C$124,BP$118,MIN(MAX(BP$118,-SUM($D278:BO278,$C278)),0))</f>
        <v>0</v>
      </c>
      <c r="BQ278" s="309">
        <f ca="1">IF(BQ$1&gt;$C$124,BQ$118,MIN(MAX(BQ$118,-SUM($D278:BP278,$C278)),0))</f>
        <v>0</v>
      </c>
      <c r="BR278" s="309">
        <f ca="1">IF(BR$1&gt;$C$124,BR$118,MIN(MAX(BR$118,-SUM($D278:BQ278,$C278)),0))</f>
        <v>0</v>
      </c>
      <c r="BS278" s="309">
        <f ca="1">IF(BS$1&gt;$C$124,BS$118,MIN(MAX(BS$118,-SUM($D278:BR278,$C278)),0))</f>
        <v>0</v>
      </c>
      <c r="BT278" s="309">
        <f ca="1">IF(BT$1&gt;$C$124,BT$118,MIN(MAX(BT$118,-SUM($D278:BS278,$C278)),0))</f>
        <v>0</v>
      </c>
      <c r="BU278" s="309">
        <f ca="1">IF(BU$1&gt;$C$124,BU$118,MIN(MAX(BU$118,-SUM($D278:BT278,$C278)),0))</f>
        <v>0</v>
      </c>
      <c r="BV278" s="309">
        <f ca="1">IF(BV$1&gt;$C$124,BV$118,MIN(MAX(BV$118,-SUM($D278:BU278,$C278)),0))</f>
        <v>0</v>
      </c>
      <c r="BW278" s="309">
        <f ca="1">IF(BW$1&gt;$C$124,BW$118,MIN(MAX(BW$118,-SUM($D278:BV278,$C278)),0))</f>
        <v>0</v>
      </c>
      <c r="BX278" s="309">
        <f ca="1">IF(BX$1&gt;$C$124,BX$118,MIN(MAX(BX$118,-SUM($D278:BW278,$C278)),0))</f>
        <v>0</v>
      </c>
      <c r="BY278" s="309">
        <f ca="1">IF(BY$1&gt;$C$124,BY$118,MIN(MAX(BY$118,-SUM($D278:BX278,$C278)),0))</f>
        <v>0</v>
      </c>
      <c r="BZ278" s="309">
        <f ca="1">IF(BZ$1&gt;$C$124,BZ$118,MIN(MAX(BZ$118,-SUM($D278:BY278,$C278)),0))</f>
        <v>0</v>
      </c>
      <c r="CA278" s="309">
        <f ca="1">IF(CA$1&gt;$C$124,CA$118,MIN(MAX(CA$118,-SUM($D278:BZ278,$C278)),0))</f>
        <v>0</v>
      </c>
      <c r="CB278" s="309">
        <f ca="1">IF(CB$1&gt;$C$124,CB$118,MIN(MAX(CB$118,-SUM($D278:CA278,$C278)),0))</f>
        <v>0</v>
      </c>
      <c r="CC278" s="309">
        <f ca="1">IF(CC$1&gt;$C$124,CC$118,MIN(MAX(CC$118,-SUM($D278:CB278,$C278)),0))</f>
        <v>0</v>
      </c>
      <c r="CD278" s="309">
        <f ca="1">IF(CD$1&gt;$C$124,CD$118,MIN(MAX(CD$118,-SUM($D278:CC278,$C278)),0))</f>
        <v>0</v>
      </c>
      <c r="CE278" s="309">
        <f ca="1">IF(CE$1&gt;$C$124,CE$118,MIN(MAX(CE$118,-SUM($D278:CD278,$C278)),0))</f>
        <v>0</v>
      </c>
      <c r="CF278" s="309">
        <f ca="1">IF(CF$1&gt;$C$124,CF$118,MIN(MAX(CF$118,-SUM($D278:CE278,$C278)),0))</f>
        <v>0</v>
      </c>
      <c r="CG278" s="309">
        <f ca="1">IF(CG$1&gt;$C$124,CG$118,MIN(MAX(CG$118,-SUM($D278:CF278,$C278)),0))</f>
        <v>0</v>
      </c>
      <c r="CH278" s="309">
        <f ca="1">IF(CH$1&gt;$C$124,CH$118,MIN(MAX(CH$118,-SUM($D278:CG278,$C278)),0))</f>
        <v>0</v>
      </c>
      <c r="CI278" s="309">
        <f ca="1">IF(CI$1&gt;$C$124,CI$118,MIN(MAX(CI$118,-SUM($D278:CH278,$C278)),0))</f>
        <v>0</v>
      </c>
      <c r="CJ278" s="309">
        <f ca="1">IF(CJ$1&gt;$C$124,CJ$118,MIN(MAX(CJ$118,-SUM($D278:CI278,$C278)),0))</f>
        <v>0</v>
      </c>
      <c r="CK278" s="309">
        <f ca="1">IF(CK$1&gt;$C$124,CK$118,MIN(MAX(CK$118,-SUM($D278:CJ278,$C278)),0))</f>
        <v>0</v>
      </c>
      <c r="CL278" s="309">
        <f ca="1">IF(CL$1&gt;$C$124,CL$118,MIN(MAX(CL$118,-SUM($D278:CK278,$C278)),0))</f>
        <v>0</v>
      </c>
      <c r="CM278" s="309">
        <f ca="1">IF(CM$1&gt;$C$124,CM$118,MIN(MAX(CM$118,-SUM($D278:CL278,$C278)),0))</f>
        <v>0</v>
      </c>
      <c r="CN278" s="309">
        <f ca="1">IF(CN$1&gt;$C$124,CN$118,MIN(MAX(CN$118,-SUM($D278:CM278,$C278)),0))</f>
        <v>0</v>
      </c>
      <c r="CO278" s="309">
        <f ca="1">IF(CO$1&gt;$C$124,CO$118,MIN(MAX(CO$118,-SUM($D278:CN278,$C278)),0))</f>
        <v>-887.23508379999998</v>
      </c>
    </row>
    <row r="279" spans="2:93" hidden="1" outlineLevel="1">
      <c r="B279">
        <v>15</v>
      </c>
      <c r="C279" s="61" cm="1">
        <f t="array" aca="1" ref="C279" ca="1">$C$121-INDEX($D$112:$CO$112,1,$B279-1)</f>
        <v>1194.775513</v>
      </c>
      <c r="D279" s="337">
        <v>0</v>
      </c>
      <c r="E279" s="309">
        <f ca="1">IF(E$1&gt;$C$124,E$118,MIN(MAX(E$118,-SUM($D279:D279,$C279)),0))</f>
        <v>0</v>
      </c>
      <c r="F279" s="309">
        <f ca="1">IF(F$1&gt;$C$124,F$118,MIN(MAX(F$118,-SUM($D279:E279,$C279)),0))</f>
        <v>0</v>
      </c>
      <c r="G279" s="309">
        <f ca="1">IF(G$1&gt;$C$124,G$118,MIN(MAX(G$118,-SUM($D279:F279,$C279)),0))</f>
        <v>0</v>
      </c>
      <c r="H279" s="309">
        <f ca="1">IF(H$1&gt;$C$124,H$118,MIN(MAX(H$118,-SUM($D279:G279,$C279)),0))</f>
        <v>0</v>
      </c>
      <c r="I279" s="309">
        <f ca="1">IF(I$1&gt;$C$124,I$118,MIN(MAX(I$118,-SUM($D279:H279,$C279)),0))</f>
        <v>0</v>
      </c>
      <c r="J279" s="309">
        <f ca="1">IF(J$1&gt;$C$124,J$118,MIN(MAX(J$118,-SUM($D279:I279,$C279)),0))</f>
        <v>0</v>
      </c>
      <c r="K279" s="309">
        <f ca="1">IF(K$1&gt;$C$124,K$118,MIN(MAX(K$118,-SUM($D279:J279,$C279)),0))</f>
        <v>0</v>
      </c>
      <c r="L279" s="309">
        <f ca="1">IF(L$1&gt;$C$124,L$118,MIN(MAX(L$118,-SUM($D279:K279,$C279)),0))</f>
        <v>0</v>
      </c>
      <c r="M279" s="309">
        <f ca="1">IF(M$1&gt;$C$124,M$118,MIN(MAX(M$118,-SUM($D279:L279,$C279)),0))</f>
        <v>0</v>
      </c>
      <c r="N279" s="309">
        <f ca="1">IF(N$1&gt;$C$124,N$118,MIN(MAX(N$118,-SUM($D279:M279,$C279)),0))</f>
        <v>0</v>
      </c>
      <c r="O279" s="309">
        <f ca="1">IF(O$1&gt;$C$124,O$118,MIN(MAX(O$118,-SUM($D279:N279,$C279)),0))</f>
        <v>0</v>
      </c>
      <c r="P279" s="309">
        <f ca="1">IF(P$1&gt;$C$124,P$118,MIN(MAX(P$118,-SUM($D279:O279,$C279)),0))</f>
        <v>0</v>
      </c>
      <c r="Q279" s="309">
        <f ca="1">IF(Q$1&gt;$C$124,Q$118,MIN(MAX(Q$118,-SUM($D279:P279,$C279)),0))</f>
        <v>0</v>
      </c>
      <c r="R279" s="309">
        <f ca="1">IF(R$1&gt;$C$124,R$118,MIN(MAX(R$118,-SUM($D279:Q279,$C279)),0))</f>
        <v>0</v>
      </c>
      <c r="S279" s="309">
        <f ca="1">IF(S$1&gt;$C$124,S$118,MIN(MAX(S$118,-SUM($D279:R279,$C279)),0))</f>
        <v>0</v>
      </c>
      <c r="T279" s="309">
        <f ca="1">IF(T$1&gt;$C$124,T$118,MIN(MAX(T$118,-SUM($D279:S279,$C279)),0))</f>
        <v>0</v>
      </c>
      <c r="U279" s="309">
        <f ca="1">IF(U$1&gt;$C$124,U$118,MIN(MAX(U$118,-SUM($D279:T279,$C279)),0))</f>
        <v>0</v>
      </c>
      <c r="V279" s="309">
        <f ca="1">IF(V$1&gt;$C$124,V$118,MIN(MAX(V$118,-SUM($D279:U279,$C279)),0))</f>
        <v>0</v>
      </c>
      <c r="W279" s="309">
        <f ca="1">IF(W$1&gt;$C$124,W$118,MIN(MAX(W$118,-SUM($D279:V279,$C279)),0))</f>
        <v>0</v>
      </c>
      <c r="X279" s="309">
        <f ca="1">IF(X$1&gt;$C$124,X$118,MIN(MAX(X$118,-SUM($D279:W279,$C279)),0))</f>
        <v>0</v>
      </c>
      <c r="Y279" s="309">
        <f ca="1">IF(Y$1&gt;$C$124,Y$118,MIN(MAX(Y$118,-SUM($D279:X279,$C279)),0))</f>
        <v>0</v>
      </c>
      <c r="Z279" s="309">
        <f ca="1">IF(Z$1&gt;$C$124,Z$118,MIN(MAX(Z$118,-SUM($D279:Y279,$C279)),0))</f>
        <v>0</v>
      </c>
      <c r="AA279" s="309">
        <f ca="1">IF(AA$1&gt;$C$124,AA$118,MIN(MAX(AA$118,-SUM($D279:Z279,$C279)),0))</f>
        <v>0</v>
      </c>
      <c r="AB279" s="309">
        <f ca="1">IF(AB$1&gt;$C$124,AB$118,MIN(MAX(AB$118,-SUM($D279:AA279,$C279)),0))</f>
        <v>0</v>
      </c>
      <c r="AC279" s="309">
        <f ca="1">IF(AC$1&gt;$C$124,AC$118,MIN(MAX(AC$118,-SUM($D279:AB279,$C279)),0))</f>
        <v>0</v>
      </c>
      <c r="AD279" s="309">
        <f ca="1">IF(AD$1&gt;$C$124,AD$118,MIN(MAX(AD$118,-SUM($D279:AC279,$C279)),0))</f>
        <v>0</v>
      </c>
      <c r="AE279" s="309">
        <f ca="1">IF(AE$1&gt;$C$124,AE$118,MIN(MAX(AE$118,-SUM($D279:AD279,$C279)),0))</f>
        <v>0</v>
      </c>
      <c r="AF279" s="309">
        <f ca="1">IF(AF$1&gt;$C$124,AF$118,MIN(MAX(AF$118,-SUM($D279:AE279,$C279)),0))</f>
        <v>0</v>
      </c>
      <c r="AG279" s="309">
        <f ca="1">IF(AG$1&gt;$C$124,AG$118,MIN(MAX(AG$118,-SUM($D279:AF279,$C279)),0))</f>
        <v>0</v>
      </c>
      <c r="AH279" s="309">
        <f ca="1">IF(AH$1&gt;$C$124,AH$118,MIN(MAX(AH$118,-SUM($D279:AG279,$C279)),0))</f>
        <v>0</v>
      </c>
      <c r="AI279" s="309">
        <f ca="1">IF(AI$1&gt;$C$124,AI$118,MIN(MAX(AI$118,-SUM($D279:AH279,$C279)),0))</f>
        <v>0</v>
      </c>
      <c r="AJ279" s="309">
        <f ca="1">IF(AJ$1&gt;$C$124,AJ$118,MIN(MAX(AJ$118,-SUM($D279:AI279,$C279)),0))</f>
        <v>0</v>
      </c>
      <c r="AK279" s="309">
        <f ca="1">IF(AK$1&gt;$C$124,AK$118,MIN(MAX(AK$118,-SUM($D279:AJ279,$C279)),0))</f>
        <v>0</v>
      </c>
      <c r="AL279" s="309">
        <f ca="1">IF(AL$1&gt;$C$124,AL$118,MIN(MAX(AL$118,-SUM($D279:AK279,$C279)),0))</f>
        <v>0</v>
      </c>
      <c r="AM279" s="309">
        <f ca="1">IF(AM$1&gt;$C$124,AM$118,MIN(MAX(AM$118,-SUM($D279:AL279,$C279)),0))</f>
        <v>0</v>
      </c>
      <c r="AN279" s="309">
        <f ca="1">IF(AN$1&gt;$C$124,AN$118,MIN(MAX(AN$118,-SUM($D279:AM279,$C279)),0))</f>
        <v>0</v>
      </c>
      <c r="AO279" s="309">
        <f ca="1">IF(AO$1&gt;$C$124,AO$118,MIN(MAX(AO$118,-SUM($D279:AN279,$C279)),0))</f>
        <v>0</v>
      </c>
      <c r="AP279" s="309">
        <f ca="1">IF(AP$1&gt;$C$124,AP$118,MIN(MAX(AP$118,-SUM($D279:AO279,$C279)),0))</f>
        <v>0</v>
      </c>
      <c r="AQ279" s="309">
        <f ca="1">IF(AQ$1&gt;$C$124,AQ$118,MIN(MAX(AQ$118,-SUM($D279:AP279,$C279)),0))</f>
        <v>0</v>
      </c>
      <c r="AR279" s="309">
        <f ca="1">IF(AR$1&gt;$C$124,AR$118,MIN(MAX(AR$118,-SUM($D279:AQ279,$C279)),0))</f>
        <v>0</v>
      </c>
      <c r="AS279" s="309">
        <f ca="1">IF(AS$1&gt;$C$124,AS$118,MIN(MAX(AS$118,-SUM($D279:AR279,$C279)),0))</f>
        <v>0</v>
      </c>
      <c r="AT279" s="309">
        <f ca="1">IF(AT$1&gt;$C$124,AT$118,MIN(MAX(AT$118,-SUM($D279:AS279,$C279)),0))</f>
        <v>0</v>
      </c>
      <c r="AU279" s="309">
        <f ca="1">IF(AU$1&gt;$C$124,AU$118,MIN(MAX(AU$118,-SUM($D279:AT279,$C279)),0))</f>
        <v>0</v>
      </c>
      <c r="AV279" s="309">
        <f ca="1">IF(AV$1&gt;$C$124,AV$118,MIN(MAX(AV$118,-SUM($D279:AU279,$C279)),0))</f>
        <v>-887.23508379999998</v>
      </c>
      <c r="AW279" s="309">
        <f ca="1">IF(AW$1&gt;$C$124,AW$118,MIN(MAX(AW$118,-SUM($D279:AV279,$C279)),0))</f>
        <v>-47.508769819999998</v>
      </c>
      <c r="AX279" s="309">
        <f ca="1">IF(AX$1&gt;$C$124,AX$118,MIN(MAX(AX$118,-SUM($D279:AW279,$C279)),0))</f>
        <v>-46.847717819999957</v>
      </c>
      <c r="AY279" s="309">
        <f ca="1">IF(AY$1&gt;$C$124,AY$118,MIN(MAX(AY$118,-SUM($D279:AX279,$C279)),0))</f>
        <v>-46.023457820000033</v>
      </c>
      <c r="AZ279" s="309">
        <f ca="1">IF(AZ$1&gt;$C$124,AZ$118,MIN(MAX(AZ$118,-SUM($D279:AY279,$C279)),0))</f>
        <v>-45.176454820000004</v>
      </c>
      <c r="BA279" s="309">
        <f ca="1">IF(BA$1&gt;$C$124,BA$118,MIN(MAX(BA$118,-SUM($D279:AZ279,$C279)),0))</f>
        <v>-44.260705819999998</v>
      </c>
      <c r="BB279" s="309">
        <f ca="1">IF(BB$1&gt;$C$124,BB$118,MIN(MAX(BB$118,-SUM($D279:BA279,$C279)),0))</f>
        <v>-43.623945819999989</v>
      </c>
      <c r="BC279" s="309">
        <f ca="1">IF(BC$1&gt;$C$124,BC$118,MIN(MAX(BC$118,-SUM($D279:BB279,$C279)),0))</f>
        <v>-34.099377279999999</v>
      </c>
      <c r="BD279" s="309">
        <f ca="1">IF(BD$1&gt;$C$124,BD$118,MIN(MAX(BD$118,-SUM($D279:BC279,$C279)),0))</f>
        <v>0</v>
      </c>
      <c r="BE279" s="309">
        <f ca="1">IF(BE$1&gt;$C$124,BE$118,MIN(MAX(BE$118,-SUM($D279:BD279,$C279)),0))</f>
        <v>0</v>
      </c>
      <c r="BF279" s="309">
        <f ca="1">IF(BF$1&gt;$C$124,BF$118,MIN(MAX(BF$118,-SUM($D279:BE279,$C279)),0))</f>
        <v>0</v>
      </c>
      <c r="BG279" s="309">
        <f ca="1">IF(BG$1&gt;$C$124,BG$118,MIN(MAX(BG$118,-SUM($D279:BF279,$C279)),0))</f>
        <v>0</v>
      </c>
      <c r="BH279" s="309">
        <f ca="1">IF(BH$1&gt;$C$124,BH$118,MIN(MAX(BH$118,-SUM($D279:BG279,$C279)),0))</f>
        <v>0</v>
      </c>
      <c r="BI279" s="309">
        <f ca="1">IF(BI$1&gt;$C$124,BI$118,MIN(MAX(BI$118,-SUM($D279:BH279,$C279)),0))</f>
        <v>0</v>
      </c>
      <c r="BJ279" s="309">
        <f ca="1">IF(BJ$1&gt;$C$124,BJ$118,MIN(MAX(BJ$118,-SUM($D279:BI279,$C279)),0))</f>
        <v>0</v>
      </c>
      <c r="BK279" s="309">
        <f ca="1">IF(BK$1&gt;$C$124,BK$118,MIN(MAX(BK$118,-SUM($D279:BJ279,$C279)),0))</f>
        <v>0</v>
      </c>
      <c r="BL279" s="309">
        <f ca="1">IF(BL$1&gt;$C$124,BL$118,MIN(MAX(BL$118,-SUM($D279:BK279,$C279)),0))</f>
        <v>0</v>
      </c>
      <c r="BM279" s="309">
        <f ca="1">IF(BM$1&gt;$C$124,BM$118,MIN(MAX(BM$118,-SUM($D279:BL279,$C279)),0))</f>
        <v>0</v>
      </c>
      <c r="BN279" s="309">
        <f ca="1">IF(BN$1&gt;$C$124,BN$118,MIN(MAX(BN$118,-SUM($D279:BM279,$C279)),0))</f>
        <v>0</v>
      </c>
      <c r="BO279" s="309">
        <f ca="1">IF(BO$1&gt;$C$124,BO$118,MIN(MAX(BO$118,-SUM($D279:BN279,$C279)),0))</f>
        <v>0</v>
      </c>
      <c r="BP279" s="309">
        <f ca="1">IF(BP$1&gt;$C$124,BP$118,MIN(MAX(BP$118,-SUM($D279:BO279,$C279)),0))</f>
        <v>0</v>
      </c>
      <c r="BQ279" s="309">
        <f ca="1">IF(BQ$1&gt;$C$124,BQ$118,MIN(MAX(BQ$118,-SUM($D279:BP279,$C279)),0))</f>
        <v>0</v>
      </c>
      <c r="BR279" s="309">
        <f ca="1">IF(BR$1&gt;$C$124,BR$118,MIN(MAX(BR$118,-SUM($D279:BQ279,$C279)),0))</f>
        <v>0</v>
      </c>
      <c r="BS279" s="309">
        <f ca="1">IF(BS$1&gt;$C$124,BS$118,MIN(MAX(BS$118,-SUM($D279:BR279,$C279)),0))</f>
        <v>0</v>
      </c>
      <c r="BT279" s="309">
        <f ca="1">IF(BT$1&gt;$C$124,BT$118,MIN(MAX(BT$118,-SUM($D279:BS279,$C279)),0))</f>
        <v>0</v>
      </c>
      <c r="BU279" s="309">
        <f ca="1">IF(BU$1&gt;$C$124,BU$118,MIN(MAX(BU$118,-SUM($D279:BT279,$C279)),0))</f>
        <v>0</v>
      </c>
      <c r="BV279" s="309">
        <f ca="1">IF(BV$1&gt;$C$124,BV$118,MIN(MAX(BV$118,-SUM($D279:BU279,$C279)),0))</f>
        <v>0</v>
      </c>
      <c r="BW279" s="309">
        <f ca="1">IF(BW$1&gt;$C$124,BW$118,MIN(MAX(BW$118,-SUM($D279:BV279,$C279)),0))</f>
        <v>0</v>
      </c>
      <c r="BX279" s="309">
        <f ca="1">IF(BX$1&gt;$C$124,BX$118,MIN(MAX(BX$118,-SUM($D279:BW279,$C279)),0))</f>
        <v>0</v>
      </c>
      <c r="BY279" s="309">
        <f ca="1">IF(BY$1&gt;$C$124,BY$118,MIN(MAX(BY$118,-SUM($D279:BX279,$C279)),0))</f>
        <v>0</v>
      </c>
      <c r="BZ279" s="309">
        <f ca="1">IF(BZ$1&gt;$C$124,BZ$118,MIN(MAX(BZ$118,-SUM($D279:BY279,$C279)),0))</f>
        <v>0</v>
      </c>
      <c r="CA279" s="309">
        <f ca="1">IF(CA$1&gt;$C$124,CA$118,MIN(MAX(CA$118,-SUM($D279:BZ279,$C279)),0))</f>
        <v>0</v>
      </c>
      <c r="CB279" s="309">
        <f ca="1">IF(CB$1&gt;$C$124,CB$118,MIN(MAX(CB$118,-SUM($D279:CA279,$C279)),0))</f>
        <v>0</v>
      </c>
      <c r="CC279" s="309">
        <f ca="1">IF(CC$1&gt;$C$124,CC$118,MIN(MAX(CC$118,-SUM($D279:CB279,$C279)),0))</f>
        <v>0</v>
      </c>
      <c r="CD279" s="309">
        <f ca="1">IF(CD$1&gt;$C$124,CD$118,MIN(MAX(CD$118,-SUM($D279:CC279,$C279)),0))</f>
        <v>0</v>
      </c>
      <c r="CE279" s="309">
        <f ca="1">IF(CE$1&gt;$C$124,CE$118,MIN(MAX(CE$118,-SUM($D279:CD279,$C279)),0))</f>
        <v>0</v>
      </c>
      <c r="CF279" s="309">
        <f ca="1">IF(CF$1&gt;$C$124,CF$118,MIN(MAX(CF$118,-SUM($D279:CE279,$C279)),0))</f>
        <v>0</v>
      </c>
      <c r="CG279" s="309">
        <f ca="1">IF(CG$1&gt;$C$124,CG$118,MIN(MAX(CG$118,-SUM($D279:CF279,$C279)),0))</f>
        <v>0</v>
      </c>
      <c r="CH279" s="309">
        <f ca="1">IF(CH$1&gt;$C$124,CH$118,MIN(MAX(CH$118,-SUM($D279:CG279,$C279)),0))</f>
        <v>0</v>
      </c>
      <c r="CI279" s="309">
        <f ca="1">IF(CI$1&gt;$C$124,CI$118,MIN(MAX(CI$118,-SUM($D279:CH279,$C279)),0))</f>
        <v>0</v>
      </c>
      <c r="CJ279" s="309">
        <f ca="1">IF(CJ$1&gt;$C$124,CJ$118,MIN(MAX(CJ$118,-SUM($D279:CI279,$C279)),0))</f>
        <v>0</v>
      </c>
      <c r="CK279" s="309">
        <f ca="1">IF(CK$1&gt;$C$124,CK$118,MIN(MAX(CK$118,-SUM($D279:CJ279,$C279)),0))</f>
        <v>0</v>
      </c>
      <c r="CL279" s="309">
        <f ca="1">IF(CL$1&gt;$C$124,CL$118,MIN(MAX(CL$118,-SUM($D279:CK279,$C279)),0))</f>
        <v>0</v>
      </c>
      <c r="CM279" s="309">
        <f ca="1">IF(CM$1&gt;$C$124,CM$118,MIN(MAX(CM$118,-SUM($D279:CL279,$C279)),0))</f>
        <v>0</v>
      </c>
      <c r="CN279" s="309">
        <f ca="1">IF(CN$1&gt;$C$124,CN$118,MIN(MAX(CN$118,-SUM($D279:CM279,$C279)),0))</f>
        <v>0</v>
      </c>
      <c r="CO279" s="309">
        <f ca="1">IF(CO$1&gt;$C$124,CO$118,MIN(MAX(CO$118,-SUM($D279:CN279,$C279)),0))</f>
        <v>-887.23508379999998</v>
      </c>
    </row>
    <row r="280" spans="2:93" hidden="1" outlineLevel="1">
      <c r="B280">
        <v>16</v>
      </c>
      <c r="C280" s="61" cm="1">
        <f t="array" aca="1" ref="C280" ca="1">$C$121-INDEX($D$112:$CO$112,1,$B280-1)</f>
        <v>1165.11913</v>
      </c>
      <c r="D280" s="337">
        <v>0</v>
      </c>
      <c r="E280" s="309">
        <f ca="1">IF(E$1&gt;$C$124,E$118,MIN(MAX(E$118,-SUM($D280:D280,$C280)),0))</f>
        <v>0</v>
      </c>
      <c r="F280" s="309">
        <f ca="1">IF(F$1&gt;$C$124,F$118,MIN(MAX(F$118,-SUM($D280:E280,$C280)),0))</f>
        <v>0</v>
      </c>
      <c r="G280" s="309">
        <f ca="1">IF(G$1&gt;$C$124,G$118,MIN(MAX(G$118,-SUM($D280:F280,$C280)),0))</f>
        <v>0</v>
      </c>
      <c r="H280" s="309">
        <f ca="1">IF(H$1&gt;$C$124,H$118,MIN(MAX(H$118,-SUM($D280:G280,$C280)),0))</f>
        <v>0</v>
      </c>
      <c r="I280" s="309">
        <f ca="1">IF(I$1&gt;$C$124,I$118,MIN(MAX(I$118,-SUM($D280:H280,$C280)),0))</f>
        <v>0</v>
      </c>
      <c r="J280" s="309">
        <f ca="1">IF(J$1&gt;$C$124,J$118,MIN(MAX(J$118,-SUM($D280:I280,$C280)),0))</f>
        <v>0</v>
      </c>
      <c r="K280" s="309">
        <f ca="1">IF(K$1&gt;$C$124,K$118,MIN(MAX(K$118,-SUM($D280:J280,$C280)),0))</f>
        <v>0</v>
      </c>
      <c r="L280" s="309">
        <f ca="1">IF(L$1&gt;$C$124,L$118,MIN(MAX(L$118,-SUM($D280:K280,$C280)),0))</f>
        <v>0</v>
      </c>
      <c r="M280" s="309">
        <f ca="1">IF(M$1&gt;$C$124,M$118,MIN(MAX(M$118,-SUM($D280:L280,$C280)),0))</f>
        <v>0</v>
      </c>
      <c r="N280" s="309">
        <f ca="1">IF(N$1&gt;$C$124,N$118,MIN(MAX(N$118,-SUM($D280:M280,$C280)),0))</f>
        <v>0</v>
      </c>
      <c r="O280" s="309">
        <f ca="1">IF(O$1&gt;$C$124,O$118,MIN(MAX(O$118,-SUM($D280:N280,$C280)),0))</f>
        <v>0</v>
      </c>
      <c r="P280" s="309">
        <f ca="1">IF(P$1&gt;$C$124,P$118,MIN(MAX(P$118,-SUM($D280:O280,$C280)),0))</f>
        <v>0</v>
      </c>
      <c r="Q280" s="309">
        <f ca="1">IF(Q$1&gt;$C$124,Q$118,MIN(MAX(Q$118,-SUM($D280:P280,$C280)),0))</f>
        <v>0</v>
      </c>
      <c r="R280" s="309">
        <f ca="1">IF(R$1&gt;$C$124,R$118,MIN(MAX(R$118,-SUM($D280:Q280,$C280)),0))</f>
        <v>0</v>
      </c>
      <c r="S280" s="309">
        <f ca="1">IF(S$1&gt;$C$124,S$118,MIN(MAX(S$118,-SUM($D280:R280,$C280)),0))</f>
        <v>0</v>
      </c>
      <c r="T280" s="309">
        <f ca="1">IF(T$1&gt;$C$124,T$118,MIN(MAX(T$118,-SUM($D280:S280,$C280)),0))</f>
        <v>0</v>
      </c>
      <c r="U280" s="309">
        <f ca="1">IF(U$1&gt;$C$124,U$118,MIN(MAX(U$118,-SUM($D280:T280,$C280)),0))</f>
        <v>0</v>
      </c>
      <c r="V280" s="309">
        <f ca="1">IF(V$1&gt;$C$124,V$118,MIN(MAX(V$118,-SUM($D280:U280,$C280)),0))</f>
        <v>0</v>
      </c>
      <c r="W280" s="309">
        <f ca="1">IF(W$1&gt;$C$124,W$118,MIN(MAX(W$118,-SUM($D280:V280,$C280)),0))</f>
        <v>0</v>
      </c>
      <c r="X280" s="309">
        <f ca="1">IF(X$1&gt;$C$124,X$118,MIN(MAX(X$118,-SUM($D280:W280,$C280)),0))</f>
        <v>0</v>
      </c>
      <c r="Y280" s="309">
        <f ca="1">IF(Y$1&gt;$C$124,Y$118,MIN(MAX(Y$118,-SUM($D280:X280,$C280)),0))</f>
        <v>0</v>
      </c>
      <c r="Z280" s="309">
        <f ca="1">IF(Z$1&gt;$C$124,Z$118,MIN(MAX(Z$118,-SUM($D280:Y280,$C280)),0))</f>
        <v>0</v>
      </c>
      <c r="AA280" s="309">
        <f ca="1">IF(AA$1&gt;$C$124,AA$118,MIN(MAX(AA$118,-SUM($D280:Z280,$C280)),0))</f>
        <v>0</v>
      </c>
      <c r="AB280" s="309">
        <f ca="1">IF(AB$1&gt;$C$124,AB$118,MIN(MAX(AB$118,-SUM($D280:AA280,$C280)),0))</f>
        <v>0</v>
      </c>
      <c r="AC280" s="309">
        <f ca="1">IF(AC$1&gt;$C$124,AC$118,MIN(MAX(AC$118,-SUM($D280:AB280,$C280)),0))</f>
        <v>0</v>
      </c>
      <c r="AD280" s="309">
        <f ca="1">IF(AD$1&gt;$C$124,AD$118,MIN(MAX(AD$118,-SUM($D280:AC280,$C280)),0))</f>
        <v>0</v>
      </c>
      <c r="AE280" s="309">
        <f ca="1">IF(AE$1&gt;$C$124,AE$118,MIN(MAX(AE$118,-SUM($D280:AD280,$C280)),0))</f>
        <v>0</v>
      </c>
      <c r="AF280" s="309">
        <f ca="1">IF(AF$1&gt;$C$124,AF$118,MIN(MAX(AF$118,-SUM($D280:AE280,$C280)),0))</f>
        <v>0</v>
      </c>
      <c r="AG280" s="309">
        <f ca="1">IF(AG$1&gt;$C$124,AG$118,MIN(MAX(AG$118,-SUM($D280:AF280,$C280)),0))</f>
        <v>0</v>
      </c>
      <c r="AH280" s="309">
        <f ca="1">IF(AH$1&gt;$C$124,AH$118,MIN(MAX(AH$118,-SUM($D280:AG280,$C280)),0))</f>
        <v>0</v>
      </c>
      <c r="AI280" s="309">
        <f ca="1">IF(AI$1&gt;$C$124,AI$118,MIN(MAX(AI$118,-SUM($D280:AH280,$C280)),0))</f>
        <v>0</v>
      </c>
      <c r="AJ280" s="309">
        <f ca="1">IF(AJ$1&gt;$C$124,AJ$118,MIN(MAX(AJ$118,-SUM($D280:AI280,$C280)),0))</f>
        <v>0</v>
      </c>
      <c r="AK280" s="309">
        <f ca="1">IF(AK$1&gt;$C$124,AK$118,MIN(MAX(AK$118,-SUM($D280:AJ280,$C280)),0))</f>
        <v>0</v>
      </c>
      <c r="AL280" s="309">
        <f ca="1">IF(AL$1&gt;$C$124,AL$118,MIN(MAX(AL$118,-SUM($D280:AK280,$C280)),0))</f>
        <v>0</v>
      </c>
      <c r="AM280" s="309">
        <f ca="1">IF(AM$1&gt;$C$124,AM$118,MIN(MAX(AM$118,-SUM($D280:AL280,$C280)),0))</f>
        <v>0</v>
      </c>
      <c r="AN280" s="309">
        <f ca="1">IF(AN$1&gt;$C$124,AN$118,MIN(MAX(AN$118,-SUM($D280:AM280,$C280)),0))</f>
        <v>0</v>
      </c>
      <c r="AO280" s="309">
        <f ca="1">IF(AO$1&gt;$C$124,AO$118,MIN(MAX(AO$118,-SUM($D280:AN280,$C280)),0))</f>
        <v>0</v>
      </c>
      <c r="AP280" s="309">
        <f ca="1">IF(AP$1&gt;$C$124,AP$118,MIN(MAX(AP$118,-SUM($D280:AO280,$C280)),0))</f>
        <v>0</v>
      </c>
      <c r="AQ280" s="309">
        <f ca="1">IF(AQ$1&gt;$C$124,AQ$118,MIN(MAX(AQ$118,-SUM($D280:AP280,$C280)),0))</f>
        <v>0</v>
      </c>
      <c r="AR280" s="309">
        <f ca="1">IF(AR$1&gt;$C$124,AR$118,MIN(MAX(AR$118,-SUM($D280:AQ280,$C280)),0))</f>
        <v>0</v>
      </c>
      <c r="AS280" s="309">
        <f ca="1">IF(AS$1&gt;$C$124,AS$118,MIN(MAX(AS$118,-SUM($D280:AR280,$C280)),0))</f>
        <v>0</v>
      </c>
      <c r="AT280" s="309">
        <f ca="1">IF(AT$1&gt;$C$124,AT$118,MIN(MAX(AT$118,-SUM($D280:AS280,$C280)),0))</f>
        <v>0</v>
      </c>
      <c r="AU280" s="309">
        <f ca="1">IF(AU$1&gt;$C$124,AU$118,MIN(MAX(AU$118,-SUM($D280:AT280,$C280)),0))</f>
        <v>0</v>
      </c>
      <c r="AV280" s="309">
        <f ca="1">IF(AV$1&gt;$C$124,AV$118,MIN(MAX(AV$118,-SUM($D280:AU280,$C280)),0))</f>
        <v>-887.23508379999998</v>
      </c>
      <c r="AW280" s="309">
        <f ca="1">IF(AW$1&gt;$C$124,AW$118,MIN(MAX(AW$118,-SUM($D280:AV280,$C280)),0))</f>
        <v>-47.508769819999998</v>
      </c>
      <c r="AX280" s="309">
        <f ca="1">IF(AX$1&gt;$C$124,AX$118,MIN(MAX(AX$118,-SUM($D280:AW280,$C280)),0))</f>
        <v>-46.847717819999957</v>
      </c>
      <c r="AY280" s="309">
        <f ca="1">IF(AY$1&gt;$C$124,AY$118,MIN(MAX(AY$118,-SUM($D280:AX280,$C280)),0))</f>
        <v>-46.023457820000033</v>
      </c>
      <c r="AZ280" s="309">
        <f ca="1">IF(AZ$1&gt;$C$124,AZ$118,MIN(MAX(AZ$118,-SUM($D280:AY280,$C280)),0))</f>
        <v>-45.176454820000004</v>
      </c>
      <c r="BA280" s="309">
        <f ca="1">IF(BA$1&gt;$C$124,BA$118,MIN(MAX(BA$118,-SUM($D280:AZ280,$C280)),0))</f>
        <v>-44.260705819999998</v>
      </c>
      <c r="BB280" s="309">
        <f ca="1">IF(BB$1&gt;$C$124,BB$118,MIN(MAX(BB$118,-SUM($D280:BA280,$C280)),0))</f>
        <v>-43.623945819999989</v>
      </c>
      <c r="BC280" s="309">
        <f ca="1">IF(BC$1&gt;$C$124,BC$118,MIN(MAX(BC$118,-SUM($D280:BB280,$C280)),0))</f>
        <v>-4.4429942799999935</v>
      </c>
      <c r="BD280" s="309">
        <f ca="1">IF(BD$1&gt;$C$124,BD$118,MIN(MAX(BD$118,-SUM($D280:BC280,$C280)),0))</f>
        <v>0</v>
      </c>
      <c r="BE280" s="309">
        <f ca="1">IF(BE$1&gt;$C$124,BE$118,MIN(MAX(BE$118,-SUM($D280:BD280,$C280)),0))</f>
        <v>0</v>
      </c>
      <c r="BF280" s="309">
        <f ca="1">IF(BF$1&gt;$C$124,BF$118,MIN(MAX(BF$118,-SUM($D280:BE280,$C280)),0))</f>
        <v>0</v>
      </c>
      <c r="BG280" s="309">
        <f ca="1">IF(BG$1&gt;$C$124,BG$118,MIN(MAX(BG$118,-SUM($D280:BF280,$C280)),0))</f>
        <v>0</v>
      </c>
      <c r="BH280" s="309">
        <f ca="1">IF(BH$1&gt;$C$124,BH$118,MIN(MAX(BH$118,-SUM($D280:BG280,$C280)),0))</f>
        <v>0</v>
      </c>
      <c r="BI280" s="309">
        <f ca="1">IF(BI$1&gt;$C$124,BI$118,MIN(MAX(BI$118,-SUM($D280:BH280,$C280)),0))</f>
        <v>0</v>
      </c>
      <c r="BJ280" s="309">
        <f ca="1">IF(BJ$1&gt;$C$124,BJ$118,MIN(MAX(BJ$118,-SUM($D280:BI280,$C280)),0))</f>
        <v>0</v>
      </c>
      <c r="BK280" s="309">
        <f ca="1">IF(BK$1&gt;$C$124,BK$118,MIN(MAX(BK$118,-SUM($D280:BJ280,$C280)),0))</f>
        <v>0</v>
      </c>
      <c r="BL280" s="309">
        <f ca="1">IF(BL$1&gt;$C$124,BL$118,MIN(MAX(BL$118,-SUM($D280:BK280,$C280)),0))</f>
        <v>0</v>
      </c>
      <c r="BM280" s="309">
        <f ca="1">IF(BM$1&gt;$C$124,BM$118,MIN(MAX(BM$118,-SUM($D280:BL280,$C280)),0))</f>
        <v>0</v>
      </c>
      <c r="BN280" s="309">
        <f ca="1">IF(BN$1&gt;$C$124,BN$118,MIN(MAX(BN$118,-SUM($D280:BM280,$C280)),0))</f>
        <v>0</v>
      </c>
      <c r="BO280" s="309">
        <f ca="1">IF(BO$1&gt;$C$124,BO$118,MIN(MAX(BO$118,-SUM($D280:BN280,$C280)),0))</f>
        <v>0</v>
      </c>
      <c r="BP280" s="309">
        <f ca="1">IF(BP$1&gt;$C$124,BP$118,MIN(MAX(BP$118,-SUM($D280:BO280,$C280)),0))</f>
        <v>0</v>
      </c>
      <c r="BQ280" s="309">
        <f ca="1">IF(BQ$1&gt;$C$124,BQ$118,MIN(MAX(BQ$118,-SUM($D280:BP280,$C280)),0))</f>
        <v>0</v>
      </c>
      <c r="BR280" s="309">
        <f ca="1">IF(BR$1&gt;$C$124,BR$118,MIN(MAX(BR$118,-SUM($D280:BQ280,$C280)),0))</f>
        <v>0</v>
      </c>
      <c r="BS280" s="309">
        <f ca="1">IF(BS$1&gt;$C$124,BS$118,MIN(MAX(BS$118,-SUM($D280:BR280,$C280)),0))</f>
        <v>0</v>
      </c>
      <c r="BT280" s="309">
        <f ca="1">IF(BT$1&gt;$C$124,BT$118,MIN(MAX(BT$118,-SUM($D280:BS280,$C280)),0))</f>
        <v>0</v>
      </c>
      <c r="BU280" s="309">
        <f ca="1">IF(BU$1&gt;$C$124,BU$118,MIN(MAX(BU$118,-SUM($D280:BT280,$C280)),0))</f>
        <v>0</v>
      </c>
      <c r="BV280" s="309">
        <f ca="1">IF(BV$1&gt;$C$124,BV$118,MIN(MAX(BV$118,-SUM($D280:BU280,$C280)),0))</f>
        <v>0</v>
      </c>
      <c r="BW280" s="309">
        <f ca="1">IF(BW$1&gt;$C$124,BW$118,MIN(MAX(BW$118,-SUM($D280:BV280,$C280)),0))</f>
        <v>0</v>
      </c>
      <c r="BX280" s="309">
        <f ca="1">IF(BX$1&gt;$C$124,BX$118,MIN(MAX(BX$118,-SUM($D280:BW280,$C280)),0))</f>
        <v>0</v>
      </c>
      <c r="BY280" s="309">
        <f ca="1">IF(BY$1&gt;$C$124,BY$118,MIN(MAX(BY$118,-SUM($D280:BX280,$C280)),0))</f>
        <v>0</v>
      </c>
      <c r="BZ280" s="309">
        <f ca="1">IF(BZ$1&gt;$C$124,BZ$118,MIN(MAX(BZ$118,-SUM($D280:BY280,$C280)),0))</f>
        <v>0</v>
      </c>
      <c r="CA280" s="309">
        <f ca="1">IF(CA$1&gt;$C$124,CA$118,MIN(MAX(CA$118,-SUM($D280:BZ280,$C280)),0))</f>
        <v>0</v>
      </c>
      <c r="CB280" s="309">
        <f ca="1">IF(CB$1&gt;$C$124,CB$118,MIN(MAX(CB$118,-SUM($D280:CA280,$C280)),0))</f>
        <v>0</v>
      </c>
      <c r="CC280" s="309">
        <f ca="1">IF(CC$1&gt;$C$124,CC$118,MIN(MAX(CC$118,-SUM($D280:CB280,$C280)),0))</f>
        <v>0</v>
      </c>
      <c r="CD280" s="309">
        <f ca="1">IF(CD$1&gt;$C$124,CD$118,MIN(MAX(CD$118,-SUM($D280:CC280,$C280)),0))</f>
        <v>0</v>
      </c>
      <c r="CE280" s="309">
        <f ca="1">IF(CE$1&gt;$C$124,CE$118,MIN(MAX(CE$118,-SUM($D280:CD280,$C280)),0))</f>
        <v>0</v>
      </c>
      <c r="CF280" s="309">
        <f ca="1">IF(CF$1&gt;$C$124,CF$118,MIN(MAX(CF$118,-SUM($D280:CE280,$C280)),0))</f>
        <v>0</v>
      </c>
      <c r="CG280" s="309">
        <f ca="1">IF(CG$1&gt;$C$124,CG$118,MIN(MAX(CG$118,-SUM($D280:CF280,$C280)),0))</f>
        <v>0</v>
      </c>
      <c r="CH280" s="309">
        <f ca="1">IF(CH$1&gt;$C$124,CH$118,MIN(MAX(CH$118,-SUM($D280:CG280,$C280)),0))</f>
        <v>0</v>
      </c>
      <c r="CI280" s="309">
        <f ca="1">IF(CI$1&gt;$C$124,CI$118,MIN(MAX(CI$118,-SUM($D280:CH280,$C280)),0))</f>
        <v>0</v>
      </c>
      <c r="CJ280" s="309">
        <f ca="1">IF(CJ$1&gt;$C$124,CJ$118,MIN(MAX(CJ$118,-SUM($D280:CI280,$C280)),0))</f>
        <v>0</v>
      </c>
      <c r="CK280" s="309">
        <f ca="1">IF(CK$1&gt;$C$124,CK$118,MIN(MAX(CK$118,-SUM($D280:CJ280,$C280)),0))</f>
        <v>0</v>
      </c>
      <c r="CL280" s="309">
        <f ca="1">IF(CL$1&gt;$C$124,CL$118,MIN(MAX(CL$118,-SUM($D280:CK280,$C280)),0))</f>
        <v>0</v>
      </c>
      <c r="CM280" s="309">
        <f ca="1">IF(CM$1&gt;$C$124,CM$118,MIN(MAX(CM$118,-SUM($D280:CL280,$C280)),0))</f>
        <v>0</v>
      </c>
      <c r="CN280" s="309">
        <f ca="1">IF(CN$1&gt;$C$124,CN$118,MIN(MAX(CN$118,-SUM($D280:CM280,$C280)),0))</f>
        <v>0</v>
      </c>
      <c r="CO280" s="309">
        <f ca="1">IF(CO$1&gt;$C$124,CO$118,MIN(MAX(CO$118,-SUM($D280:CN280,$C280)),0))</f>
        <v>-887.23508379999998</v>
      </c>
    </row>
    <row r="281" spans="2:93" hidden="1" outlineLevel="1">
      <c r="B281">
        <v>17</v>
      </c>
      <c r="C281" s="61" cm="1">
        <f t="array" aca="1" ref="C281" ca="1">$C$121-INDEX($D$112:$CO$112,1,$B281-1)</f>
        <v>1134.778677</v>
      </c>
      <c r="D281" s="337">
        <v>0</v>
      </c>
      <c r="E281" s="309">
        <f ca="1">IF(E$1&gt;$C$124,E$118,MIN(MAX(E$118,-SUM($D281:D281,$C281)),0))</f>
        <v>0</v>
      </c>
      <c r="F281" s="309">
        <f ca="1">IF(F$1&gt;$C$124,F$118,MIN(MAX(F$118,-SUM($D281:E281,$C281)),0))</f>
        <v>0</v>
      </c>
      <c r="G281" s="309">
        <f ca="1">IF(G$1&gt;$C$124,G$118,MIN(MAX(G$118,-SUM($D281:F281,$C281)),0))</f>
        <v>0</v>
      </c>
      <c r="H281" s="309">
        <f ca="1">IF(H$1&gt;$C$124,H$118,MIN(MAX(H$118,-SUM($D281:G281,$C281)),0))</f>
        <v>0</v>
      </c>
      <c r="I281" s="309">
        <f ca="1">IF(I$1&gt;$C$124,I$118,MIN(MAX(I$118,-SUM($D281:H281,$C281)),0))</f>
        <v>0</v>
      </c>
      <c r="J281" s="309">
        <f ca="1">IF(J$1&gt;$C$124,J$118,MIN(MAX(J$118,-SUM($D281:I281,$C281)),0))</f>
        <v>0</v>
      </c>
      <c r="K281" s="309">
        <f ca="1">IF(K$1&gt;$C$124,K$118,MIN(MAX(K$118,-SUM($D281:J281,$C281)),0))</f>
        <v>0</v>
      </c>
      <c r="L281" s="309">
        <f ca="1">IF(L$1&gt;$C$124,L$118,MIN(MAX(L$118,-SUM($D281:K281,$C281)),0))</f>
        <v>0</v>
      </c>
      <c r="M281" s="309">
        <f ca="1">IF(M$1&gt;$C$124,M$118,MIN(MAX(M$118,-SUM($D281:L281,$C281)),0))</f>
        <v>0</v>
      </c>
      <c r="N281" s="309">
        <f ca="1">IF(N$1&gt;$C$124,N$118,MIN(MAX(N$118,-SUM($D281:M281,$C281)),0))</f>
        <v>0</v>
      </c>
      <c r="O281" s="309">
        <f ca="1">IF(O$1&gt;$C$124,O$118,MIN(MAX(O$118,-SUM($D281:N281,$C281)),0))</f>
        <v>0</v>
      </c>
      <c r="P281" s="309">
        <f ca="1">IF(P$1&gt;$C$124,P$118,MIN(MAX(P$118,-SUM($D281:O281,$C281)),0))</f>
        <v>0</v>
      </c>
      <c r="Q281" s="309">
        <f ca="1">IF(Q$1&gt;$C$124,Q$118,MIN(MAX(Q$118,-SUM($D281:P281,$C281)),0))</f>
        <v>0</v>
      </c>
      <c r="R281" s="309">
        <f ca="1">IF(R$1&gt;$C$124,R$118,MIN(MAX(R$118,-SUM($D281:Q281,$C281)),0))</f>
        <v>0</v>
      </c>
      <c r="S281" s="309">
        <f ca="1">IF(S$1&gt;$C$124,S$118,MIN(MAX(S$118,-SUM($D281:R281,$C281)),0))</f>
        <v>0</v>
      </c>
      <c r="T281" s="309">
        <f ca="1">IF(T$1&gt;$C$124,T$118,MIN(MAX(T$118,-SUM($D281:S281,$C281)),0))</f>
        <v>0</v>
      </c>
      <c r="U281" s="309">
        <f ca="1">IF(U$1&gt;$C$124,U$118,MIN(MAX(U$118,-SUM($D281:T281,$C281)),0))</f>
        <v>0</v>
      </c>
      <c r="V281" s="309">
        <f ca="1">IF(V$1&gt;$C$124,V$118,MIN(MAX(V$118,-SUM($D281:U281,$C281)),0))</f>
        <v>0</v>
      </c>
      <c r="W281" s="309">
        <f ca="1">IF(W$1&gt;$C$124,W$118,MIN(MAX(W$118,-SUM($D281:V281,$C281)),0))</f>
        <v>0</v>
      </c>
      <c r="X281" s="309">
        <f ca="1">IF(X$1&gt;$C$124,X$118,MIN(MAX(X$118,-SUM($D281:W281,$C281)),0))</f>
        <v>0</v>
      </c>
      <c r="Y281" s="309">
        <f ca="1">IF(Y$1&gt;$C$124,Y$118,MIN(MAX(Y$118,-SUM($D281:X281,$C281)),0))</f>
        <v>0</v>
      </c>
      <c r="Z281" s="309">
        <f ca="1">IF(Z$1&gt;$C$124,Z$118,MIN(MAX(Z$118,-SUM($D281:Y281,$C281)),0))</f>
        <v>0</v>
      </c>
      <c r="AA281" s="309">
        <f ca="1">IF(AA$1&gt;$C$124,AA$118,MIN(MAX(AA$118,-SUM($D281:Z281,$C281)),0))</f>
        <v>0</v>
      </c>
      <c r="AB281" s="309">
        <f ca="1">IF(AB$1&gt;$C$124,AB$118,MIN(MAX(AB$118,-SUM($D281:AA281,$C281)),0))</f>
        <v>0</v>
      </c>
      <c r="AC281" s="309">
        <f ca="1">IF(AC$1&gt;$C$124,AC$118,MIN(MAX(AC$118,-SUM($D281:AB281,$C281)),0))</f>
        <v>0</v>
      </c>
      <c r="AD281" s="309">
        <f ca="1">IF(AD$1&gt;$C$124,AD$118,MIN(MAX(AD$118,-SUM($D281:AC281,$C281)),0))</f>
        <v>0</v>
      </c>
      <c r="AE281" s="309">
        <f ca="1">IF(AE$1&gt;$C$124,AE$118,MIN(MAX(AE$118,-SUM($D281:AD281,$C281)),0))</f>
        <v>0</v>
      </c>
      <c r="AF281" s="309">
        <f ca="1">IF(AF$1&gt;$C$124,AF$118,MIN(MAX(AF$118,-SUM($D281:AE281,$C281)),0))</f>
        <v>0</v>
      </c>
      <c r="AG281" s="309">
        <f ca="1">IF(AG$1&gt;$C$124,AG$118,MIN(MAX(AG$118,-SUM($D281:AF281,$C281)),0))</f>
        <v>0</v>
      </c>
      <c r="AH281" s="309">
        <f ca="1">IF(AH$1&gt;$C$124,AH$118,MIN(MAX(AH$118,-SUM($D281:AG281,$C281)),0))</f>
        <v>0</v>
      </c>
      <c r="AI281" s="309">
        <f ca="1">IF(AI$1&gt;$C$124,AI$118,MIN(MAX(AI$118,-SUM($D281:AH281,$C281)),0))</f>
        <v>0</v>
      </c>
      <c r="AJ281" s="309">
        <f ca="1">IF(AJ$1&gt;$C$124,AJ$118,MIN(MAX(AJ$118,-SUM($D281:AI281,$C281)),0))</f>
        <v>0</v>
      </c>
      <c r="AK281" s="309">
        <f ca="1">IF(AK$1&gt;$C$124,AK$118,MIN(MAX(AK$118,-SUM($D281:AJ281,$C281)),0))</f>
        <v>0</v>
      </c>
      <c r="AL281" s="309">
        <f ca="1">IF(AL$1&gt;$C$124,AL$118,MIN(MAX(AL$118,-SUM($D281:AK281,$C281)),0))</f>
        <v>0</v>
      </c>
      <c r="AM281" s="309">
        <f ca="1">IF(AM$1&gt;$C$124,AM$118,MIN(MAX(AM$118,-SUM($D281:AL281,$C281)),0))</f>
        <v>0</v>
      </c>
      <c r="AN281" s="309">
        <f ca="1">IF(AN$1&gt;$C$124,AN$118,MIN(MAX(AN$118,-SUM($D281:AM281,$C281)),0))</f>
        <v>0</v>
      </c>
      <c r="AO281" s="309">
        <f ca="1">IF(AO$1&gt;$C$124,AO$118,MIN(MAX(AO$118,-SUM($D281:AN281,$C281)),0))</f>
        <v>0</v>
      </c>
      <c r="AP281" s="309">
        <f ca="1">IF(AP$1&gt;$C$124,AP$118,MIN(MAX(AP$118,-SUM($D281:AO281,$C281)),0))</f>
        <v>0</v>
      </c>
      <c r="AQ281" s="309">
        <f ca="1">IF(AQ$1&gt;$C$124,AQ$118,MIN(MAX(AQ$118,-SUM($D281:AP281,$C281)),0))</f>
        <v>0</v>
      </c>
      <c r="AR281" s="309">
        <f ca="1">IF(AR$1&gt;$C$124,AR$118,MIN(MAX(AR$118,-SUM($D281:AQ281,$C281)),0))</f>
        <v>0</v>
      </c>
      <c r="AS281" s="309">
        <f ca="1">IF(AS$1&gt;$C$124,AS$118,MIN(MAX(AS$118,-SUM($D281:AR281,$C281)),0))</f>
        <v>0</v>
      </c>
      <c r="AT281" s="309">
        <f ca="1">IF(AT$1&gt;$C$124,AT$118,MIN(MAX(AT$118,-SUM($D281:AS281,$C281)),0))</f>
        <v>0</v>
      </c>
      <c r="AU281" s="309">
        <f ca="1">IF(AU$1&gt;$C$124,AU$118,MIN(MAX(AU$118,-SUM($D281:AT281,$C281)),0))</f>
        <v>0</v>
      </c>
      <c r="AV281" s="309">
        <f ca="1">IF(AV$1&gt;$C$124,AV$118,MIN(MAX(AV$118,-SUM($D281:AU281,$C281)),0))</f>
        <v>-887.23508379999998</v>
      </c>
      <c r="AW281" s="309">
        <f ca="1">IF(AW$1&gt;$C$124,AW$118,MIN(MAX(AW$118,-SUM($D281:AV281,$C281)),0))</f>
        <v>-47.508769819999998</v>
      </c>
      <c r="AX281" s="309">
        <f ca="1">IF(AX$1&gt;$C$124,AX$118,MIN(MAX(AX$118,-SUM($D281:AW281,$C281)),0))</f>
        <v>-46.847717819999957</v>
      </c>
      <c r="AY281" s="309">
        <f ca="1">IF(AY$1&gt;$C$124,AY$118,MIN(MAX(AY$118,-SUM($D281:AX281,$C281)),0))</f>
        <v>-46.023457820000033</v>
      </c>
      <c r="AZ281" s="309">
        <f ca="1">IF(AZ$1&gt;$C$124,AZ$118,MIN(MAX(AZ$118,-SUM($D281:AY281,$C281)),0))</f>
        <v>-45.176454820000004</v>
      </c>
      <c r="BA281" s="309">
        <f ca="1">IF(BA$1&gt;$C$124,BA$118,MIN(MAX(BA$118,-SUM($D281:AZ281,$C281)),0))</f>
        <v>-44.260705819999998</v>
      </c>
      <c r="BB281" s="309">
        <f ca="1">IF(BB$1&gt;$C$124,BB$118,MIN(MAX(BB$118,-SUM($D281:BA281,$C281)),0))</f>
        <v>-17.726487099999986</v>
      </c>
      <c r="BC281" s="309">
        <f ca="1">IF(BC$1&gt;$C$124,BC$118,MIN(MAX(BC$118,-SUM($D281:BB281,$C281)),0))</f>
        <v>0</v>
      </c>
      <c r="BD281" s="309">
        <f ca="1">IF(BD$1&gt;$C$124,BD$118,MIN(MAX(BD$118,-SUM($D281:BC281,$C281)),0))</f>
        <v>0</v>
      </c>
      <c r="BE281" s="309">
        <f ca="1">IF(BE$1&gt;$C$124,BE$118,MIN(MAX(BE$118,-SUM($D281:BD281,$C281)),0))</f>
        <v>0</v>
      </c>
      <c r="BF281" s="309">
        <f ca="1">IF(BF$1&gt;$C$124,BF$118,MIN(MAX(BF$118,-SUM($D281:BE281,$C281)),0))</f>
        <v>0</v>
      </c>
      <c r="BG281" s="309">
        <f ca="1">IF(BG$1&gt;$C$124,BG$118,MIN(MAX(BG$118,-SUM($D281:BF281,$C281)),0))</f>
        <v>0</v>
      </c>
      <c r="BH281" s="309">
        <f ca="1">IF(BH$1&gt;$C$124,BH$118,MIN(MAX(BH$118,-SUM($D281:BG281,$C281)),0))</f>
        <v>0</v>
      </c>
      <c r="BI281" s="309">
        <f ca="1">IF(BI$1&gt;$C$124,BI$118,MIN(MAX(BI$118,-SUM($D281:BH281,$C281)),0))</f>
        <v>0</v>
      </c>
      <c r="BJ281" s="309">
        <f ca="1">IF(BJ$1&gt;$C$124,BJ$118,MIN(MAX(BJ$118,-SUM($D281:BI281,$C281)),0))</f>
        <v>0</v>
      </c>
      <c r="BK281" s="309">
        <f ca="1">IF(BK$1&gt;$C$124,BK$118,MIN(MAX(BK$118,-SUM($D281:BJ281,$C281)),0))</f>
        <v>0</v>
      </c>
      <c r="BL281" s="309">
        <f ca="1">IF(BL$1&gt;$C$124,BL$118,MIN(MAX(BL$118,-SUM($D281:BK281,$C281)),0))</f>
        <v>0</v>
      </c>
      <c r="BM281" s="309">
        <f ca="1">IF(BM$1&gt;$C$124,BM$118,MIN(MAX(BM$118,-SUM($D281:BL281,$C281)),0))</f>
        <v>0</v>
      </c>
      <c r="BN281" s="309">
        <f ca="1">IF(BN$1&gt;$C$124,BN$118,MIN(MAX(BN$118,-SUM($D281:BM281,$C281)),0))</f>
        <v>0</v>
      </c>
      <c r="BO281" s="309">
        <f ca="1">IF(BO$1&gt;$C$124,BO$118,MIN(MAX(BO$118,-SUM($D281:BN281,$C281)),0))</f>
        <v>0</v>
      </c>
      <c r="BP281" s="309">
        <f ca="1">IF(BP$1&gt;$C$124,BP$118,MIN(MAX(BP$118,-SUM($D281:BO281,$C281)),0))</f>
        <v>0</v>
      </c>
      <c r="BQ281" s="309">
        <f ca="1">IF(BQ$1&gt;$C$124,BQ$118,MIN(MAX(BQ$118,-SUM($D281:BP281,$C281)),0))</f>
        <v>0</v>
      </c>
      <c r="BR281" s="309">
        <f ca="1">IF(BR$1&gt;$C$124,BR$118,MIN(MAX(BR$118,-SUM($D281:BQ281,$C281)),0))</f>
        <v>0</v>
      </c>
      <c r="BS281" s="309">
        <f ca="1">IF(BS$1&gt;$C$124,BS$118,MIN(MAX(BS$118,-SUM($D281:BR281,$C281)),0))</f>
        <v>0</v>
      </c>
      <c r="BT281" s="309">
        <f ca="1">IF(BT$1&gt;$C$124,BT$118,MIN(MAX(BT$118,-SUM($D281:BS281,$C281)),0))</f>
        <v>0</v>
      </c>
      <c r="BU281" s="309">
        <f ca="1">IF(BU$1&gt;$C$124,BU$118,MIN(MAX(BU$118,-SUM($D281:BT281,$C281)),0))</f>
        <v>0</v>
      </c>
      <c r="BV281" s="309">
        <f ca="1">IF(BV$1&gt;$C$124,BV$118,MIN(MAX(BV$118,-SUM($D281:BU281,$C281)),0))</f>
        <v>0</v>
      </c>
      <c r="BW281" s="309">
        <f ca="1">IF(BW$1&gt;$C$124,BW$118,MIN(MAX(BW$118,-SUM($D281:BV281,$C281)),0))</f>
        <v>0</v>
      </c>
      <c r="BX281" s="309">
        <f ca="1">IF(BX$1&gt;$C$124,BX$118,MIN(MAX(BX$118,-SUM($D281:BW281,$C281)),0))</f>
        <v>0</v>
      </c>
      <c r="BY281" s="309">
        <f ca="1">IF(BY$1&gt;$C$124,BY$118,MIN(MAX(BY$118,-SUM($D281:BX281,$C281)),0))</f>
        <v>0</v>
      </c>
      <c r="BZ281" s="309">
        <f ca="1">IF(BZ$1&gt;$C$124,BZ$118,MIN(MAX(BZ$118,-SUM($D281:BY281,$C281)),0))</f>
        <v>0</v>
      </c>
      <c r="CA281" s="309">
        <f ca="1">IF(CA$1&gt;$C$124,CA$118,MIN(MAX(CA$118,-SUM($D281:BZ281,$C281)),0))</f>
        <v>0</v>
      </c>
      <c r="CB281" s="309">
        <f ca="1">IF(CB$1&gt;$C$124,CB$118,MIN(MAX(CB$118,-SUM($D281:CA281,$C281)),0))</f>
        <v>0</v>
      </c>
      <c r="CC281" s="309">
        <f ca="1">IF(CC$1&gt;$C$124,CC$118,MIN(MAX(CC$118,-SUM($D281:CB281,$C281)),0))</f>
        <v>0</v>
      </c>
      <c r="CD281" s="309">
        <f ca="1">IF(CD$1&gt;$C$124,CD$118,MIN(MAX(CD$118,-SUM($D281:CC281,$C281)),0))</f>
        <v>0</v>
      </c>
      <c r="CE281" s="309">
        <f ca="1">IF(CE$1&gt;$C$124,CE$118,MIN(MAX(CE$118,-SUM($D281:CD281,$C281)),0))</f>
        <v>0</v>
      </c>
      <c r="CF281" s="309">
        <f ca="1">IF(CF$1&gt;$C$124,CF$118,MIN(MAX(CF$118,-SUM($D281:CE281,$C281)),0))</f>
        <v>0</v>
      </c>
      <c r="CG281" s="309">
        <f ca="1">IF(CG$1&gt;$C$124,CG$118,MIN(MAX(CG$118,-SUM($D281:CF281,$C281)),0))</f>
        <v>0</v>
      </c>
      <c r="CH281" s="309">
        <f ca="1">IF(CH$1&gt;$C$124,CH$118,MIN(MAX(CH$118,-SUM($D281:CG281,$C281)),0))</f>
        <v>0</v>
      </c>
      <c r="CI281" s="309">
        <f ca="1">IF(CI$1&gt;$C$124,CI$118,MIN(MAX(CI$118,-SUM($D281:CH281,$C281)),0))</f>
        <v>0</v>
      </c>
      <c r="CJ281" s="309">
        <f ca="1">IF(CJ$1&gt;$C$124,CJ$118,MIN(MAX(CJ$118,-SUM($D281:CI281,$C281)),0))</f>
        <v>0</v>
      </c>
      <c r="CK281" s="309">
        <f ca="1">IF(CK$1&gt;$C$124,CK$118,MIN(MAX(CK$118,-SUM($D281:CJ281,$C281)),0))</f>
        <v>0</v>
      </c>
      <c r="CL281" s="309">
        <f ca="1">IF(CL$1&gt;$C$124,CL$118,MIN(MAX(CL$118,-SUM($D281:CK281,$C281)),0))</f>
        <v>0</v>
      </c>
      <c r="CM281" s="309">
        <f ca="1">IF(CM$1&gt;$C$124,CM$118,MIN(MAX(CM$118,-SUM($D281:CL281,$C281)),0))</f>
        <v>0</v>
      </c>
      <c r="CN281" s="309">
        <f ca="1">IF(CN$1&gt;$C$124,CN$118,MIN(MAX(CN$118,-SUM($D281:CM281,$C281)),0))</f>
        <v>0</v>
      </c>
      <c r="CO281" s="309">
        <f ca="1">IF(CO$1&gt;$C$124,CO$118,MIN(MAX(CO$118,-SUM($D281:CN281,$C281)),0))</f>
        <v>-887.23508379999998</v>
      </c>
    </row>
    <row r="282" spans="2:93" hidden="1" outlineLevel="1">
      <c r="B282">
        <v>18</v>
      </c>
      <c r="C282" s="61" cm="1">
        <f t="array" aca="1" ref="C282" ca="1">$C$121-INDEX($D$112:$CO$112,1,$B282-1)</f>
        <v>1103.606736</v>
      </c>
      <c r="D282" s="337">
        <v>0</v>
      </c>
      <c r="E282" s="309">
        <f ca="1">IF(E$1&gt;$C$124,E$118,MIN(MAX(E$118,-SUM($D282:D282,$C282)),0))</f>
        <v>0</v>
      </c>
      <c r="F282" s="309">
        <f ca="1">IF(F$1&gt;$C$124,F$118,MIN(MAX(F$118,-SUM($D282:E282,$C282)),0))</f>
        <v>0</v>
      </c>
      <c r="G282" s="309">
        <f ca="1">IF(G$1&gt;$C$124,G$118,MIN(MAX(G$118,-SUM($D282:F282,$C282)),0))</f>
        <v>0</v>
      </c>
      <c r="H282" s="309">
        <f ca="1">IF(H$1&gt;$C$124,H$118,MIN(MAX(H$118,-SUM($D282:G282,$C282)),0))</f>
        <v>0</v>
      </c>
      <c r="I282" s="309">
        <f ca="1">IF(I$1&gt;$C$124,I$118,MIN(MAX(I$118,-SUM($D282:H282,$C282)),0))</f>
        <v>0</v>
      </c>
      <c r="J282" s="309">
        <f ca="1">IF(J$1&gt;$C$124,J$118,MIN(MAX(J$118,-SUM($D282:I282,$C282)),0))</f>
        <v>0</v>
      </c>
      <c r="K282" s="309">
        <f ca="1">IF(K$1&gt;$C$124,K$118,MIN(MAX(K$118,-SUM($D282:J282,$C282)),0))</f>
        <v>0</v>
      </c>
      <c r="L282" s="309">
        <f ca="1">IF(L$1&gt;$C$124,L$118,MIN(MAX(L$118,-SUM($D282:K282,$C282)),0))</f>
        <v>0</v>
      </c>
      <c r="M282" s="309">
        <f ca="1">IF(M$1&gt;$C$124,M$118,MIN(MAX(M$118,-SUM($D282:L282,$C282)),0))</f>
        <v>0</v>
      </c>
      <c r="N282" s="309">
        <f ca="1">IF(N$1&gt;$C$124,N$118,MIN(MAX(N$118,-SUM($D282:M282,$C282)),0))</f>
        <v>0</v>
      </c>
      <c r="O282" s="309">
        <f ca="1">IF(O$1&gt;$C$124,O$118,MIN(MAX(O$118,-SUM($D282:N282,$C282)),0))</f>
        <v>0</v>
      </c>
      <c r="P282" s="309">
        <f ca="1">IF(P$1&gt;$C$124,P$118,MIN(MAX(P$118,-SUM($D282:O282,$C282)),0))</f>
        <v>0</v>
      </c>
      <c r="Q282" s="309">
        <f ca="1">IF(Q$1&gt;$C$124,Q$118,MIN(MAX(Q$118,-SUM($D282:P282,$C282)),0))</f>
        <v>0</v>
      </c>
      <c r="R282" s="309">
        <f ca="1">IF(R$1&gt;$C$124,R$118,MIN(MAX(R$118,-SUM($D282:Q282,$C282)),0))</f>
        <v>0</v>
      </c>
      <c r="S282" s="309">
        <f ca="1">IF(S$1&gt;$C$124,S$118,MIN(MAX(S$118,-SUM($D282:R282,$C282)),0))</f>
        <v>0</v>
      </c>
      <c r="T282" s="309">
        <f ca="1">IF(T$1&gt;$C$124,T$118,MIN(MAX(T$118,-SUM($D282:S282,$C282)),0))</f>
        <v>0</v>
      </c>
      <c r="U282" s="309">
        <f ca="1">IF(U$1&gt;$C$124,U$118,MIN(MAX(U$118,-SUM($D282:T282,$C282)),0))</f>
        <v>0</v>
      </c>
      <c r="V282" s="309">
        <f ca="1">IF(V$1&gt;$C$124,V$118,MIN(MAX(V$118,-SUM($D282:U282,$C282)),0))</f>
        <v>0</v>
      </c>
      <c r="W282" s="309">
        <f ca="1">IF(W$1&gt;$C$124,W$118,MIN(MAX(W$118,-SUM($D282:V282,$C282)),0))</f>
        <v>0</v>
      </c>
      <c r="X282" s="309">
        <f ca="1">IF(X$1&gt;$C$124,X$118,MIN(MAX(X$118,-SUM($D282:W282,$C282)),0))</f>
        <v>0</v>
      </c>
      <c r="Y282" s="309">
        <f ca="1">IF(Y$1&gt;$C$124,Y$118,MIN(MAX(Y$118,-SUM($D282:X282,$C282)),0))</f>
        <v>0</v>
      </c>
      <c r="Z282" s="309">
        <f ca="1">IF(Z$1&gt;$C$124,Z$118,MIN(MAX(Z$118,-SUM($D282:Y282,$C282)),0))</f>
        <v>0</v>
      </c>
      <c r="AA282" s="309">
        <f ca="1">IF(AA$1&gt;$C$124,AA$118,MIN(MAX(AA$118,-SUM($D282:Z282,$C282)),0))</f>
        <v>0</v>
      </c>
      <c r="AB282" s="309">
        <f ca="1">IF(AB$1&gt;$C$124,AB$118,MIN(MAX(AB$118,-SUM($D282:AA282,$C282)),0))</f>
        <v>0</v>
      </c>
      <c r="AC282" s="309">
        <f ca="1">IF(AC$1&gt;$C$124,AC$118,MIN(MAX(AC$118,-SUM($D282:AB282,$C282)),0))</f>
        <v>0</v>
      </c>
      <c r="AD282" s="309">
        <f ca="1">IF(AD$1&gt;$C$124,AD$118,MIN(MAX(AD$118,-SUM($D282:AC282,$C282)),0))</f>
        <v>0</v>
      </c>
      <c r="AE282" s="309">
        <f ca="1">IF(AE$1&gt;$C$124,AE$118,MIN(MAX(AE$118,-SUM($D282:AD282,$C282)),0))</f>
        <v>0</v>
      </c>
      <c r="AF282" s="309">
        <f ca="1">IF(AF$1&gt;$C$124,AF$118,MIN(MAX(AF$118,-SUM($D282:AE282,$C282)),0))</f>
        <v>0</v>
      </c>
      <c r="AG282" s="309">
        <f ca="1">IF(AG$1&gt;$C$124,AG$118,MIN(MAX(AG$118,-SUM($D282:AF282,$C282)),0))</f>
        <v>0</v>
      </c>
      <c r="AH282" s="309">
        <f ca="1">IF(AH$1&gt;$C$124,AH$118,MIN(MAX(AH$118,-SUM($D282:AG282,$C282)),0))</f>
        <v>0</v>
      </c>
      <c r="AI282" s="309">
        <f ca="1">IF(AI$1&gt;$C$124,AI$118,MIN(MAX(AI$118,-SUM($D282:AH282,$C282)),0))</f>
        <v>0</v>
      </c>
      <c r="AJ282" s="309">
        <f ca="1">IF(AJ$1&gt;$C$124,AJ$118,MIN(MAX(AJ$118,-SUM($D282:AI282,$C282)),0))</f>
        <v>0</v>
      </c>
      <c r="AK282" s="309">
        <f ca="1">IF(AK$1&gt;$C$124,AK$118,MIN(MAX(AK$118,-SUM($D282:AJ282,$C282)),0))</f>
        <v>0</v>
      </c>
      <c r="AL282" s="309">
        <f ca="1">IF(AL$1&gt;$C$124,AL$118,MIN(MAX(AL$118,-SUM($D282:AK282,$C282)),0))</f>
        <v>0</v>
      </c>
      <c r="AM282" s="309">
        <f ca="1">IF(AM$1&gt;$C$124,AM$118,MIN(MAX(AM$118,-SUM($D282:AL282,$C282)),0))</f>
        <v>0</v>
      </c>
      <c r="AN282" s="309">
        <f ca="1">IF(AN$1&gt;$C$124,AN$118,MIN(MAX(AN$118,-SUM($D282:AM282,$C282)),0))</f>
        <v>0</v>
      </c>
      <c r="AO282" s="309">
        <f ca="1">IF(AO$1&gt;$C$124,AO$118,MIN(MAX(AO$118,-SUM($D282:AN282,$C282)),0))</f>
        <v>0</v>
      </c>
      <c r="AP282" s="309">
        <f ca="1">IF(AP$1&gt;$C$124,AP$118,MIN(MAX(AP$118,-SUM($D282:AO282,$C282)),0))</f>
        <v>0</v>
      </c>
      <c r="AQ282" s="309">
        <f ca="1">IF(AQ$1&gt;$C$124,AQ$118,MIN(MAX(AQ$118,-SUM($D282:AP282,$C282)),0))</f>
        <v>0</v>
      </c>
      <c r="AR282" s="309">
        <f ca="1">IF(AR$1&gt;$C$124,AR$118,MIN(MAX(AR$118,-SUM($D282:AQ282,$C282)),0))</f>
        <v>0</v>
      </c>
      <c r="AS282" s="309">
        <f ca="1">IF(AS$1&gt;$C$124,AS$118,MIN(MAX(AS$118,-SUM($D282:AR282,$C282)),0))</f>
        <v>0</v>
      </c>
      <c r="AT282" s="309">
        <f ca="1">IF(AT$1&gt;$C$124,AT$118,MIN(MAX(AT$118,-SUM($D282:AS282,$C282)),0))</f>
        <v>0</v>
      </c>
      <c r="AU282" s="309">
        <f ca="1">IF(AU$1&gt;$C$124,AU$118,MIN(MAX(AU$118,-SUM($D282:AT282,$C282)),0))</f>
        <v>0</v>
      </c>
      <c r="AV282" s="309">
        <f ca="1">IF(AV$1&gt;$C$124,AV$118,MIN(MAX(AV$118,-SUM($D282:AU282,$C282)),0))</f>
        <v>-887.23508379999998</v>
      </c>
      <c r="AW282" s="309">
        <f ca="1">IF(AW$1&gt;$C$124,AW$118,MIN(MAX(AW$118,-SUM($D282:AV282,$C282)),0))</f>
        <v>-47.508769819999998</v>
      </c>
      <c r="AX282" s="309">
        <f ca="1">IF(AX$1&gt;$C$124,AX$118,MIN(MAX(AX$118,-SUM($D282:AW282,$C282)),0))</f>
        <v>-46.847717819999957</v>
      </c>
      <c r="AY282" s="309">
        <f ca="1">IF(AY$1&gt;$C$124,AY$118,MIN(MAX(AY$118,-SUM($D282:AX282,$C282)),0))</f>
        <v>-46.023457820000033</v>
      </c>
      <c r="AZ282" s="309">
        <f ca="1">IF(AZ$1&gt;$C$124,AZ$118,MIN(MAX(AZ$118,-SUM($D282:AY282,$C282)),0))</f>
        <v>-45.176454820000004</v>
      </c>
      <c r="BA282" s="309">
        <f ca="1">IF(BA$1&gt;$C$124,BA$118,MIN(MAX(BA$118,-SUM($D282:AZ282,$C282)),0))</f>
        <v>-30.815251920000037</v>
      </c>
      <c r="BB282" s="309">
        <f ca="1">IF(BB$1&gt;$C$124,BB$118,MIN(MAX(BB$118,-SUM($D282:BA282,$C282)),0))</f>
        <v>0</v>
      </c>
      <c r="BC282" s="309">
        <f ca="1">IF(BC$1&gt;$C$124,BC$118,MIN(MAX(BC$118,-SUM($D282:BB282,$C282)),0))</f>
        <v>0</v>
      </c>
      <c r="BD282" s="309">
        <f ca="1">IF(BD$1&gt;$C$124,BD$118,MIN(MAX(BD$118,-SUM($D282:BC282,$C282)),0))</f>
        <v>0</v>
      </c>
      <c r="BE282" s="309">
        <f ca="1">IF(BE$1&gt;$C$124,BE$118,MIN(MAX(BE$118,-SUM($D282:BD282,$C282)),0))</f>
        <v>0</v>
      </c>
      <c r="BF282" s="309">
        <f ca="1">IF(BF$1&gt;$C$124,BF$118,MIN(MAX(BF$118,-SUM($D282:BE282,$C282)),0))</f>
        <v>0</v>
      </c>
      <c r="BG282" s="309">
        <f ca="1">IF(BG$1&gt;$C$124,BG$118,MIN(MAX(BG$118,-SUM($D282:BF282,$C282)),0))</f>
        <v>0</v>
      </c>
      <c r="BH282" s="309">
        <f ca="1">IF(BH$1&gt;$C$124,BH$118,MIN(MAX(BH$118,-SUM($D282:BG282,$C282)),0))</f>
        <v>0</v>
      </c>
      <c r="BI282" s="309">
        <f ca="1">IF(BI$1&gt;$C$124,BI$118,MIN(MAX(BI$118,-SUM($D282:BH282,$C282)),0))</f>
        <v>0</v>
      </c>
      <c r="BJ282" s="309">
        <f ca="1">IF(BJ$1&gt;$C$124,BJ$118,MIN(MAX(BJ$118,-SUM($D282:BI282,$C282)),0))</f>
        <v>0</v>
      </c>
      <c r="BK282" s="309">
        <f ca="1">IF(BK$1&gt;$C$124,BK$118,MIN(MAX(BK$118,-SUM($D282:BJ282,$C282)),0))</f>
        <v>0</v>
      </c>
      <c r="BL282" s="309">
        <f ca="1">IF(BL$1&gt;$C$124,BL$118,MIN(MAX(BL$118,-SUM($D282:BK282,$C282)),0))</f>
        <v>0</v>
      </c>
      <c r="BM282" s="309">
        <f ca="1">IF(BM$1&gt;$C$124,BM$118,MIN(MAX(BM$118,-SUM($D282:BL282,$C282)),0))</f>
        <v>0</v>
      </c>
      <c r="BN282" s="309">
        <f ca="1">IF(BN$1&gt;$C$124,BN$118,MIN(MAX(BN$118,-SUM($D282:BM282,$C282)),0))</f>
        <v>0</v>
      </c>
      <c r="BO282" s="309">
        <f ca="1">IF(BO$1&gt;$C$124,BO$118,MIN(MAX(BO$118,-SUM($D282:BN282,$C282)),0))</f>
        <v>0</v>
      </c>
      <c r="BP282" s="309">
        <f ca="1">IF(BP$1&gt;$C$124,BP$118,MIN(MAX(BP$118,-SUM($D282:BO282,$C282)),0))</f>
        <v>0</v>
      </c>
      <c r="BQ282" s="309">
        <f ca="1">IF(BQ$1&gt;$C$124,BQ$118,MIN(MAX(BQ$118,-SUM($D282:BP282,$C282)),0))</f>
        <v>0</v>
      </c>
      <c r="BR282" s="309">
        <f ca="1">IF(BR$1&gt;$C$124,BR$118,MIN(MAX(BR$118,-SUM($D282:BQ282,$C282)),0))</f>
        <v>0</v>
      </c>
      <c r="BS282" s="309">
        <f ca="1">IF(BS$1&gt;$C$124,BS$118,MIN(MAX(BS$118,-SUM($D282:BR282,$C282)),0))</f>
        <v>0</v>
      </c>
      <c r="BT282" s="309">
        <f ca="1">IF(BT$1&gt;$C$124,BT$118,MIN(MAX(BT$118,-SUM($D282:BS282,$C282)),0))</f>
        <v>0</v>
      </c>
      <c r="BU282" s="309">
        <f ca="1">IF(BU$1&gt;$C$124,BU$118,MIN(MAX(BU$118,-SUM($D282:BT282,$C282)),0))</f>
        <v>0</v>
      </c>
      <c r="BV282" s="309">
        <f ca="1">IF(BV$1&gt;$C$124,BV$118,MIN(MAX(BV$118,-SUM($D282:BU282,$C282)),0))</f>
        <v>0</v>
      </c>
      <c r="BW282" s="309">
        <f ca="1">IF(BW$1&gt;$C$124,BW$118,MIN(MAX(BW$118,-SUM($D282:BV282,$C282)),0))</f>
        <v>0</v>
      </c>
      <c r="BX282" s="309">
        <f ca="1">IF(BX$1&gt;$C$124,BX$118,MIN(MAX(BX$118,-SUM($D282:BW282,$C282)),0))</f>
        <v>0</v>
      </c>
      <c r="BY282" s="309">
        <f ca="1">IF(BY$1&gt;$C$124,BY$118,MIN(MAX(BY$118,-SUM($D282:BX282,$C282)),0))</f>
        <v>0</v>
      </c>
      <c r="BZ282" s="309">
        <f ca="1">IF(BZ$1&gt;$C$124,BZ$118,MIN(MAX(BZ$118,-SUM($D282:BY282,$C282)),0))</f>
        <v>0</v>
      </c>
      <c r="CA282" s="309">
        <f ca="1">IF(CA$1&gt;$C$124,CA$118,MIN(MAX(CA$118,-SUM($D282:BZ282,$C282)),0))</f>
        <v>0</v>
      </c>
      <c r="CB282" s="309">
        <f ca="1">IF(CB$1&gt;$C$124,CB$118,MIN(MAX(CB$118,-SUM($D282:CA282,$C282)),0))</f>
        <v>0</v>
      </c>
      <c r="CC282" s="309">
        <f ca="1">IF(CC$1&gt;$C$124,CC$118,MIN(MAX(CC$118,-SUM($D282:CB282,$C282)),0))</f>
        <v>0</v>
      </c>
      <c r="CD282" s="309">
        <f ca="1">IF(CD$1&gt;$C$124,CD$118,MIN(MAX(CD$118,-SUM($D282:CC282,$C282)),0))</f>
        <v>0</v>
      </c>
      <c r="CE282" s="309">
        <f ca="1">IF(CE$1&gt;$C$124,CE$118,MIN(MAX(CE$118,-SUM($D282:CD282,$C282)),0))</f>
        <v>0</v>
      </c>
      <c r="CF282" s="309">
        <f ca="1">IF(CF$1&gt;$C$124,CF$118,MIN(MAX(CF$118,-SUM($D282:CE282,$C282)),0))</f>
        <v>0</v>
      </c>
      <c r="CG282" s="309">
        <f ca="1">IF(CG$1&gt;$C$124,CG$118,MIN(MAX(CG$118,-SUM($D282:CF282,$C282)),0))</f>
        <v>0</v>
      </c>
      <c r="CH282" s="309">
        <f ca="1">IF(CH$1&gt;$C$124,CH$118,MIN(MAX(CH$118,-SUM($D282:CG282,$C282)),0))</f>
        <v>0</v>
      </c>
      <c r="CI282" s="309">
        <f ca="1">IF(CI$1&gt;$C$124,CI$118,MIN(MAX(CI$118,-SUM($D282:CH282,$C282)),0))</f>
        <v>0</v>
      </c>
      <c r="CJ282" s="309">
        <f ca="1">IF(CJ$1&gt;$C$124,CJ$118,MIN(MAX(CJ$118,-SUM($D282:CI282,$C282)),0))</f>
        <v>0</v>
      </c>
      <c r="CK282" s="309">
        <f ca="1">IF(CK$1&gt;$C$124,CK$118,MIN(MAX(CK$118,-SUM($D282:CJ282,$C282)),0))</f>
        <v>0</v>
      </c>
      <c r="CL282" s="309">
        <f ca="1">IF(CL$1&gt;$C$124,CL$118,MIN(MAX(CL$118,-SUM($D282:CK282,$C282)),0))</f>
        <v>0</v>
      </c>
      <c r="CM282" s="309">
        <f ca="1">IF(CM$1&gt;$C$124,CM$118,MIN(MAX(CM$118,-SUM($D282:CL282,$C282)),0))</f>
        <v>0</v>
      </c>
      <c r="CN282" s="309">
        <f ca="1">IF(CN$1&gt;$C$124,CN$118,MIN(MAX(CN$118,-SUM($D282:CM282,$C282)),0))</f>
        <v>0</v>
      </c>
      <c r="CO282" s="309">
        <f ca="1">IF(CO$1&gt;$C$124,CO$118,MIN(MAX(CO$118,-SUM($D282:CN282,$C282)),0))</f>
        <v>-887.23508379999998</v>
      </c>
    </row>
    <row r="283" spans="2:93" hidden="1" outlineLevel="1">
      <c r="B283">
        <v>19</v>
      </c>
      <c r="C283" s="61" cm="1">
        <f t="array" aca="1" ref="C283" ca="1">$C$121-INDEX($D$112:$CO$112,1,$B283-1)</f>
        <v>1071.4470779999999</v>
      </c>
      <c r="D283" s="337">
        <v>0</v>
      </c>
      <c r="E283" s="309">
        <f ca="1">IF(E$1&gt;$C$124,E$118,MIN(MAX(E$118,-SUM($D283:D283,$C283)),0))</f>
        <v>0</v>
      </c>
      <c r="F283" s="309">
        <f ca="1">IF(F$1&gt;$C$124,F$118,MIN(MAX(F$118,-SUM($D283:E283,$C283)),0))</f>
        <v>0</v>
      </c>
      <c r="G283" s="309">
        <f ca="1">IF(G$1&gt;$C$124,G$118,MIN(MAX(G$118,-SUM($D283:F283,$C283)),0))</f>
        <v>0</v>
      </c>
      <c r="H283" s="309">
        <f ca="1">IF(H$1&gt;$C$124,H$118,MIN(MAX(H$118,-SUM($D283:G283,$C283)),0))</f>
        <v>0</v>
      </c>
      <c r="I283" s="309">
        <f ca="1">IF(I$1&gt;$C$124,I$118,MIN(MAX(I$118,-SUM($D283:H283,$C283)),0))</f>
        <v>0</v>
      </c>
      <c r="J283" s="309">
        <f ca="1">IF(J$1&gt;$C$124,J$118,MIN(MAX(J$118,-SUM($D283:I283,$C283)),0))</f>
        <v>0</v>
      </c>
      <c r="K283" s="309">
        <f ca="1">IF(K$1&gt;$C$124,K$118,MIN(MAX(K$118,-SUM($D283:J283,$C283)),0))</f>
        <v>0</v>
      </c>
      <c r="L283" s="309">
        <f ca="1">IF(L$1&gt;$C$124,L$118,MIN(MAX(L$118,-SUM($D283:K283,$C283)),0))</f>
        <v>0</v>
      </c>
      <c r="M283" s="309">
        <f ca="1">IF(M$1&gt;$C$124,M$118,MIN(MAX(M$118,-SUM($D283:L283,$C283)),0))</f>
        <v>0</v>
      </c>
      <c r="N283" s="309">
        <f ca="1">IF(N$1&gt;$C$124,N$118,MIN(MAX(N$118,-SUM($D283:M283,$C283)),0))</f>
        <v>0</v>
      </c>
      <c r="O283" s="309">
        <f ca="1">IF(O$1&gt;$C$124,O$118,MIN(MAX(O$118,-SUM($D283:N283,$C283)),0))</f>
        <v>0</v>
      </c>
      <c r="P283" s="309">
        <f ca="1">IF(P$1&gt;$C$124,P$118,MIN(MAX(P$118,-SUM($D283:O283,$C283)),0))</f>
        <v>0</v>
      </c>
      <c r="Q283" s="309">
        <f ca="1">IF(Q$1&gt;$C$124,Q$118,MIN(MAX(Q$118,-SUM($D283:P283,$C283)),0))</f>
        <v>0</v>
      </c>
      <c r="R283" s="309">
        <f ca="1">IF(R$1&gt;$C$124,R$118,MIN(MAX(R$118,-SUM($D283:Q283,$C283)),0))</f>
        <v>0</v>
      </c>
      <c r="S283" s="309">
        <f ca="1">IF(S$1&gt;$C$124,S$118,MIN(MAX(S$118,-SUM($D283:R283,$C283)),0))</f>
        <v>0</v>
      </c>
      <c r="T283" s="309">
        <f ca="1">IF(T$1&gt;$C$124,T$118,MIN(MAX(T$118,-SUM($D283:S283,$C283)),0))</f>
        <v>0</v>
      </c>
      <c r="U283" s="309">
        <f ca="1">IF(U$1&gt;$C$124,U$118,MIN(MAX(U$118,-SUM($D283:T283,$C283)),0))</f>
        <v>0</v>
      </c>
      <c r="V283" s="309">
        <f ca="1">IF(V$1&gt;$C$124,V$118,MIN(MAX(V$118,-SUM($D283:U283,$C283)),0))</f>
        <v>0</v>
      </c>
      <c r="W283" s="309">
        <f ca="1">IF(W$1&gt;$C$124,W$118,MIN(MAX(W$118,-SUM($D283:V283,$C283)),0))</f>
        <v>0</v>
      </c>
      <c r="X283" s="309">
        <f ca="1">IF(X$1&gt;$C$124,X$118,MIN(MAX(X$118,-SUM($D283:W283,$C283)),0))</f>
        <v>0</v>
      </c>
      <c r="Y283" s="309">
        <f ca="1">IF(Y$1&gt;$C$124,Y$118,MIN(MAX(Y$118,-SUM($D283:X283,$C283)),0))</f>
        <v>0</v>
      </c>
      <c r="Z283" s="309">
        <f ca="1">IF(Z$1&gt;$C$124,Z$118,MIN(MAX(Z$118,-SUM($D283:Y283,$C283)),0))</f>
        <v>0</v>
      </c>
      <c r="AA283" s="309">
        <f ca="1">IF(AA$1&gt;$C$124,AA$118,MIN(MAX(AA$118,-SUM($D283:Z283,$C283)),0))</f>
        <v>0</v>
      </c>
      <c r="AB283" s="309">
        <f ca="1">IF(AB$1&gt;$C$124,AB$118,MIN(MAX(AB$118,-SUM($D283:AA283,$C283)),0))</f>
        <v>0</v>
      </c>
      <c r="AC283" s="309">
        <f ca="1">IF(AC$1&gt;$C$124,AC$118,MIN(MAX(AC$118,-SUM($D283:AB283,$C283)),0))</f>
        <v>0</v>
      </c>
      <c r="AD283" s="309">
        <f ca="1">IF(AD$1&gt;$C$124,AD$118,MIN(MAX(AD$118,-SUM($D283:AC283,$C283)),0))</f>
        <v>0</v>
      </c>
      <c r="AE283" s="309">
        <f ca="1">IF(AE$1&gt;$C$124,AE$118,MIN(MAX(AE$118,-SUM($D283:AD283,$C283)),0))</f>
        <v>0</v>
      </c>
      <c r="AF283" s="309">
        <f ca="1">IF(AF$1&gt;$C$124,AF$118,MIN(MAX(AF$118,-SUM($D283:AE283,$C283)),0))</f>
        <v>0</v>
      </c>
      <c r="AG283" s="309">
        <f ca="1">IF(AG$1&gt;$C$124,AG$118,MIN(MAX(AG$118,-SUM($D283:AF283,$C283)),0))</f>
        <v>0</v>
      </c>
      <c r="AH283" s="309">
        <f ca="1">IF(AH$1&gt;$C$124,AH$118,MIN(MAX(AH$118,-SUM($D283:AG283,$C283)),0))</f>
        <v>0</v>
      </c>
      <c r="AI283" s="309">
        <f ca="1">IF(AI$1&gt;$C$124,AI$118,MIN(MAX(AI$118,-SUM($D283:AH283,$C283)),0))</f>
        <v>0</v>
      </c>
      <c r="AJ283" s="309">
        <f ca="1">IF(AJ$1&gt;$C$124,AJ$118,MIN(MAX(AJ$118,-SUM($D283:AI283,$C283)),0))</f>
        <v>0</v>
      </c>
      <c r="AK283" s="309">
        <f ca="1">IF(AK$1&gt;$C$124,AK$118,MIN(MAX(AK$118,-SUM($D283:AJ283,$C283)),0))</f>
        <v>0</v>
      </c>
      <c r="AL283" s="309">
        <f ca="1">IF(AL$1&gt;$C$124,AL$118,MIN(MAX(AL$118,-SUM($D283:AK283,$C283)),0))</f>
        <v>0</v>
      </c>
      <c r="AM283" s="309">
        <f ca="1">IF(AM$1&gt;$C$124,AM$118,MIN(MAX(AM$118,-SUM($D283:AL283,$C283)),0))</f>
        <v>0</v>
      </c>
      <c r="AN283" s="309">
        <f ca="1">IF(AN$1&gt;$C$124,AN$118,MIN(MAX(AN$118,-SUM($D283:AM283,$C283)),0))</f>
        <v>0</v>
      </c>
      <c r="AO283" s="309">
        <f ca="1">IF(AO$1&gt;$C$124,AO$118,MIN(MAX(AO$118,-SUM($D283:AN283,$C283)),0))</f>
        <v>0</v>
      </c>
      <c r="AP283" s="309">
        <f ca="1">IF(AP$1&gt;$C$124,AP$118,MIN(MAX(AP$118,-SUM($D283:AO283,$C283)),0))</f>
        <v>0</v>
      </c>
      <c r="AQ283" s="309">
        <f ca="1">IF(AQ$1&gt;$C$124,AQ$118,MIN(MAX(AQ$118,-SUM($D283:AP283,$C283)),0))</f>
        <v>0</v>
      </c>
      <c r="AR283" s="309">
        <f ca="1">IF(AR$1&gt;$C$124,AR$118,MIN(MAX(AR$118,-SUM($D283:AQ283,$C283)),0))</f>
        <v>0</v>
      </c>
      <c r="AS283" s="309">
        <f ca="1">IF(AS$1&gt;$C$124,AS$118,MIN(MAX(AS$118,-SUM($D283:AR283,$C283)),0))</f>
        <v>0</v>
      </c>
      <c r="AT283" s="309">
        <f ca="1">IF(AT$1&gt;$C$124,AT$118,MIN(MAX(AT$118,-SUM($D283:AS283,$C283)),0))</f>
        <v>0</v>
      </c>
      <c r="AU283" s="309">
        <f ca="1">IF(AU$1&gt;$C$124,AU$118,MIN(MAX(AU$118,-SUM($D283:AT283,$C283)),0))</f>
        <v>0</v>
      </c>
      <c r="AV283" s="309">
        <f ca="1">IF(AV$1&gt;$C$124,AV$118,MIN(MAX(AV$118,-SUM($D283:AU283,$C283)),0))</f>
        <v>-887.23508379999998</v>
      </c>
      <c r="AW283" s="309">
        <f ca="1">IF(AW$1&gt;$C$124,AW$118,MIN(MAX(AW$118,-SUM($D283:AV283,$C283)),0))</f>
        <v>-47.508769819999998</v>
      </c>
      <c r="AX283" s="309">
        <f ca="1">IF(AX$1&gt;$C$124,AX$118,MIN(MAX(AX$118,-SUM($D283:AW283,$C283)),0))</f>
        <v>-46.847717819999957</v>
      </c>
      <c r="AY283" s="309">
        <f ca="1">IF(AY$1&gt;$C$124,AY$118,MIN(MAX(AY$118,-SUM($D283:AX283,$C283)),0))</f>
        <v>-46.023457820000033</v>
      </c>
      <c r="AZ283" s="309">
        <f ca="1">IF(AZ$1&gt;$C$124,AZ$118,MIN(MAX(AZ$118,-SUM($D283:AY283,$C283)),0))</f>
        <v>-43.832048739999891</v>
      </c>
      <c r="BA283" s="309">
        <f ca="1">IF(BA$1&gt;$C$124,BA$118,MIN(MAX(BA$118,-SUM($D283:AZ283,$C283)),0))</f>
        <v>0</v>
      </c>
      <c r="BB283" s="309">
        <f ca="1">IF(BB$1&gt;$C$124,BB$118,MIN(MAX(BB$118,-SUM($D283:BA283,$C283)),0))</f>
        <v>0</v>
      </c>
      <c r="BC283" s="309">
        <f ca="1">IF(BC$1&gt;$C$124,BC$118,MIN(MAX(BC$118,-SUM($D283:BB283,$C283)),0))</f>
        <v>0</v>
      </c>
      <c r="BD283" s="309">
        <f ca="1">IF(BD$1&gt;$C$124,BD$118,MIN(MAX(BD$118,-SUM($D283:BC283,$C283)),0))</f>
        <v>0</v>
      </c>
      <c r="BE283" s="309">
        <f ca="1">IF(BE$1&gt;$C$124,BE$118,MIN(MAX(BE$118,-SUM($D283:BD283,$C283)),0))</f>
        <v>0</v>
      </c>
      <c r="BF283" s="309">
        <f ca="1">IF(BF$1&gt;$C$124,BF$118,MIN(MAX(BF$118,-SUM($D283:BE283,$C283)),0))</f>
        <v>0</v>
      </c>
      <c r="BG283" s="309">
        <f ca="1">IF(BG$1&gt;$C$124,BG$118,MIN(MAX(BG$118,-SUM($D283:BF283,$C283)),0))</f>
        <v>0</v>
      </c>
      <c r="BH283" s="309">
        <f ca="1">IF(BH$1&gt;$C$124,BH$118,MIN(MAX(BH$118,-SUM($D283:BG283,$C283)),0))</f>
        <v>0</v>
      </c>
      <c r="BI283" s="309">
        <f ca="1">IF(BI$1&gt;$C$124,BI$118,MIN(MAX(BI$118,-SUM($D283:BH283,$C283)),0))</f>
        <v>0</v>
      </c>
      <c r="BJ283" s="309">
        <f ca="1">IF(BJ$1&gt;$C$124,BJ$118,MIN(MAX(BJ$118,-SUM($D283:BI283,$C283)),0))</f>
        <v>0</v>
      </c>
      <c r="BK283" s="309">
        <f ca="1">IF(BK$1&gt;$C$124,BK$118,MIN(MAX(BK$118,-SUM($D283:BJ283,$C283)),0))</f>
        <v>0</v>
      </c>
      <c r="BL283" s="309">
        <f ca="1">IF(BL$1&gt;$C$124,BL$118,MIN(MAX(BL$118,-SUM($D283:BK283,$C283)),0))</f>
        <v>0</v>
      </c>
      <c r="BM283" s="309">
        <f ca="1">IF(BM$1&gt;$C$124,BM$118,MIN(MAX(BM$118,-SUM($D283:BL283,$C283)),0))</f>
        <v>0</v>
      </c>
      <c r="BN283" s="309">
        <f ca="1">IF(BN$1&gt;$C$124,BN$118,MIN(MAX(BN$118,-SUM($D283:BM283,$C283)),0))</f>
        <v>0</v>
      </c>
      <c r="BO283" s="309">
        <f ca="1">IF(BO$1&gt;$C$124,BO$118,MIN(MAX(BO$118,-SUM($D283:BN283,$C283)),0))</f>
        <v>0</v>
      </c>
      <c r="BP283" s="309">
        <f ca="1">IF(BP$1&gt;$C$124,BP$118,MIN(MAX(BP$118,-SUM($D283:BO283,$C283)),0))</f>
        <v>0</v>
      </c>
      <c r="BQ283" s="309">
        <f ca="1">IF(BQ$1&gt;$C$124,BQ$118,MIN(MAX(BQ$118,-SUM($D283:BP283,$C283)),0))</f>
        <v>0</v>
      </c>
      <c r="BR283" s="309">
        <f ca="1">IF(BR$1&gt;$C$124,BR$118,MIN(MAX(BR$118,-SUM($D283:BQ283,$C283)),0))</f>
        <v>0</v>
      </c>
      <c r="BS283" s="309">
        <f ca="1">IF(BS$1&gt;$C$124,BS$118,MIN(MAX(BS$118,-SUM($D283:BR283,$C283)),0))</f>
        <v>0</v>
      </c>
      <c r="BT283" s="309">
        <f ca="1">IF(BT$1&gt;$C$124,BT$118,MIN(MAX(BT$118,-SUM($D283:BS283,$C283)),0))</f>
        <v>0</v>
      </c>
      <c r="BU283" s="309">
        <f ca="1">IF(BU$1&gt;$C$124,BU$118,MIN(MAX(BU$118,-SUM($D283:BT283,$C283)),0))</f>
        <v>0</v>
      </c>
      <c r="BV283" s="309">
        <f ca="1">IF(BV$1&gt;$C$124,BV$118,MIN(MAX(BV$118,-SUM($D283:BU283,$C283)),0))</f>
        <v>0</v>
      </c>
      <c r="BW283" s="309">
        <f ca="1">IF(BW$1&gt;$C$124,BW$118,MIN(MAX(BW$118,-SUM($D283:BV283,$C283)),0))</f>
        <v>0</v>
      </c>
      <c r="BX283" s="309">
        <f ca="1">IF(BX$1&gt;$C$124,BX$118,MIN(MAX(BX$118,-SUM($D283:BW283,$C283)),0))</f>
        <v>0</v>
      </c>
      <c r="BY283" s="309">
        <f ca="1">IF(BY$1&gt;$C$124,BY$118,MIN(MAX(BY$118,-SUM($D283:BX283,$C283)),0))</f>
        <v>0</v>
      </c>
      <c r="BZ283" s="309">
        <f ca="1">IF(BZ$1&gt;$C$124,BZ$118,MIN(MAX(BZ$118,-SUM($D283:BY283,$C283)),0))</f>
        <v>0</v>
      </c>
      <c r="CA283" s="309">
        <f ca="1">IF(CA$1&gt;$C$124,CA$118,MIN(MAX(CA$118,-SUM($D283:BZ283,$C283)),0))</f>
        <v>0</v>
      </c>
      <c r="CB283" s="309">
        <f ca="1">IF(CB$1&gt;$C$124,CB$118,MIN(MAX(CB$118,-SUM($D283:CA283,$C283)),0))</f>
        <v>0</v>
      </c>
      <c r="CC283" s="309">
        <f ca="1">IF(CC$1&gt;$C$124,CC$118,MIN(MAX(CC$118,-SUM($D283:CB283,$C283)),0))</f>
        <v>0</v>
      </c>
      <c r="CD283" s="309">
        <f ca="1">IF(CD$1&gt;$C$124,CD$118,MIN(MAX(CD$118,-SUM($D283:CC283,$C283)),0))</f>
        <v>0</v>
      </c>
      <c r="CE283" s="309">
        <f ca="1">IF(CE$1&gt;$C$124,CE$118,MIN(MAX(CE$118,-SUM($D283:CD283,$C283)),0))</f>
        <v>0</v>
      </c>
      <c r="CF283" s="309">
        <f ca="1">IF(CF$1&gt;$C$124,CF$118,MIN(MAX(CF$118,-SUM($D283:CE283,$C283)),0))</f>
        <v>0</v>
      </c>
      <c r="CG283" s="309">
        <f ca="1">IF(CG$1&gt;$C$124,CG$118,MIN(MAX(CG$118,-SUM($D283:CF283,$C283)),0))</f>
        <v>0</v>
      </c>
      <c r="CH283" s="309">
        <f ca="1">IF(CH$1&gt;$C$124,CH$118,MIN(MAX(CH$118,-SUM($D283:CG283,$C283)),0))</f>
        <v>0</v>
      </c>
      <c r="CI283" s="309">
        <f ca="1">IF(CI$1&gt;$C$124,CI$118,MIN(MAX(CI$118,-SUM($D283:CH283,$C283)),0))</f>
        <v>0</v>
      </c>
      <c r="CJ283" s="309">
        <f ca="1">IF(CJ$1&gt;$C$124,CJ$118,MIN(MAX(CJ$118,-SUM($D283:CI283,$C283)),0))</f>
        <v>0</v>
      </c>
      <c r="CK283" s="309">
        <f ca="1">IF(CK$1&gt;$C$124,CK$118,MIN(MAX(CK$118,-SUM($D283:CJ283,$C283)),0))</f>
        <v>0</v>
      </c>
      <c r="CL283" s="309">
        <f ca="1">IF(CL$1&gt;$C$124,CL$118,MIN(MAX(CL$118,-SUM($D283:CK283,$C283)),0))</f>
        <v>0</v>
      </c>
      <c r="CM283" s="309">
        <f ca="1">IF(CM$1&gt;$C$124,CM$118,MIN(MAX(CM$118,-SUM($D283:CL283,$C283)),0))</f>
        <v>0</v>
      </c>
      <c r="CN283" s="309">
        <f ca="1">IF(CN$1&gt;$C$124,CN$118,MIN(MAX(CN$118,-SUM($D283:CM283,$C283)),0))</f>
        <v>0</v>
      </c>
      <c r="CO283" s="309">
        <f ca="1">IF(CO$1&gt;$C$124,CO$118,MIN(MAX(CO$118,-SUM($D283:CN283,$C283)),0))</f>
        <v>-887.23508379999998</v>
      </c>
    </row>
    <row r="284" spans="2:93" hidden="1" outlineLevel="1">
      <c r="B284">
        <v>20</v>
      </c>
      <c r="C284" s="61" cm="1">
        <f t="array" aca="1" ref="C284" ca="1">$C$121-INDEX($D$112:$CO$112,1,$B284-1)</f>
        <v>1036.6645369999999</v>
      </c>
      <c r="D284" s="337">
        <v>0</v>
      </c>
      <c r="E284" s="309">
        <f ca="1">IF(E$1&gt;$C$124,E$118,MIN(MAX(E$118,-SUM($D284:D284,$C284)),0))</f>
        <v>0</v>
      </c>
      <c r="F284" s="309">
        <f ca="1">IF(F$1&gt;$C$124,F$118,MIN(MAX(F$118,-SUM($D284:E284,$C284)),0))</f>
        <v>0</v>
      </c>
      <c r="G284" s="309">
        <f ca="1">IF(G$1&gt;$C$124,G$118,MIN(MAX(G$118,-SUM($D284:F284,$C284)),0))</f>
        <v>0</v>
      </c>
      <c r="H284" s="309">
        <f ca="1">IF(H$1&gt;$C$124,H$118,MIN(MAX(H$118,-SUM($D284:G284,$C284)),0))</f>
        <v>0</v>
      </c>
      <c r="I284" s="309">
        <f ca="1">IF(I$1&gt;$C$124,I$118,MIN(MAX(I$118,-SUM($D284:H284,$C284)),0))</f>
        <v>0</v>
      </c>
      <c r="J284" s="309">
        <f ca="1">IF(J$1&gt;$C$124,J$118,MIN(MAX(J$118,-SUM($D284:I284,$C284)),0))</f>
        <v>0</v>
      </c>
      <c r="K284" s="309">
        <f ca="1">IF(K$1&gt;$C$124,K$118,MIN(MAX(K$118,-SUM($D284:J284,$C284)),0))</f>
        <v>0</v>
      </c>
      <c r="L284" s="309">
        <f ca="1">IF(L$1&gt;$C$124,L$118,MIN(MAX(L$118,-SUM($D284:K284,$C284)),0))</f>
        <v>0</v>
      </c>
      <c r="M284" s="309">
        <f ca="1">IF(M$1&gt;$C$124,M$118,MIN(MAX(M$118,-SUM($D284:L284,$C284)),0))</f>
        <v>0</v>
      </c>
      <c r="N284" s="309">
        <f ca="1">IF(N$1&gt;$C$124,N$118,MIN(MAX(N$118,-SUM($D284:M284,$C284)),0))</f>
        <v>0</v>
      </c>
      <c r="O284" s="309">
        <f ca="1">IF(O$1&gt;$C$124,O$118,MIN(MAX(O$118,-SUM($D284:N284,$C284)),0))</f>
        <v>0</v>
      </c>
      <c r="P284" s="309">
        <f ca="1">IF(P$1&gt;$C$124,P$118,MIN(MAX(P$118,-SUM($D284:O284,$C284)),0))</f>
        <v>0</v>
      </c>
      <c r="Q284" s="309">
        <f ca="1">IF(Q$1&gt;$C$124,Q$118,MIN(MAX(Q$118,-SUM($D284:P284,$C284)),0))</f>
        <v>0</v>
      </c>
      <c r="R284" s="309">
        <f ca="1">IF(R$1&gt;$C$124,R$118,MIN(MAX(R$118,-SUM($D284:Q284,$C284)),0))</f>
        <v>0</v>
      </c>
      <c r="S284" s="309">
        <f ca="1">IF(S$1&gt;$C$124,S$118,MIN(MAX(S$118,-SUM($D284:R284,$C284)),0))</f>
        <v>0</v>
      </c>
      <c r="T284" s="309">
        <f ca="1">IF(T$1&gt;$C$124,T$118,MIN(MAX(T$118,-SUM($D284:S284,$C284)),0))</f>
        <v>0</v>
      </c>
      <c r="U284" s="309">
        <f ca="1">IF(U$1&gt;$C$124,U$118,MIN(MAX(U$118,-SUM($D284:T284,$C284)),0))</f>
        <v>0</v>
      </c>
      <c r="V284" s="309">
        <f ca="1">IF(V$1&gt;$C$124,V$118,MIN(MAX(V$118,-SUM($D284:U284,$C284)),0))</f>
        <v>0</v>
      </c>
      <c r="W284" s="309">
        <f ca="1">IF(W$1&gt;$C$124,W$118,MIN(MAX(W$118,-SUM($D284:V284,$C284)),0))</f>
        <v>0</v>
      </c>
      <c r="X284" s="309">
        <f ca="1">IF(X$1&gt;$C$124,X$118,MIN(MAX(X$118,-SUM($D284:W284,$C284)),0))</f>
        <v>0</v>
      </c>
      <c r="Y284" s="309">
        <f ca="1">IF(Y$1&gt;$C$124,Y$118,MIN(MAX(Y$118,-SUM($D284:X284,$C284)),0))</f>
        <v>0</v>
      </c>
      <c r="Z284" s="309">
        <f ca="1">IF(Z$1&gt;$C$124,Z$118,MIN(MAX(Z$118,-SUM($D284:Y284,$C284)),0))</f>
        <v>0</v>
      </c>
      <c r="AA284" s="309">
        <f ca="1">IF(AA$1&gt;$C$124,AA$118,MIN(MAX(AA$118,-SUM($D284:Z284,$C284)),0))</f>
        <v>0</v>
      </c>
      <c r="AB284" s="309">
        <f ca="1">IF(AB$1&gt;$C$124,AB$118,MIN(MAX(AB$118,-SUM($D284:AA284,$C284)),0))</f>
        <v>0</v>
      </c>
      <c r="AC284" s="309">
        <f ca="1">IF(AC$1&gt;$C$124,AC$118,MIN(MAX(AC$118,-SUM($D284:AB284,$C284)),0))</f>
        <v>0</v>
      </c>
      <c r="AD284" s="309">
        <f ca="1">IF(AD$1&gt;$C$124,AD$118,MIN(MAX(AD$118,-SUM($D284:AC284,$C284)),0))</f>
        <v>0</v>
      </c>
      <c r="AE284" s="309">
        <f ca="1">IF(AE$1&gt;$C$124,AE$118,MIN(MAX(AE$118,-SUM($D284:AD284,$C284)),0))</f>
        <v>0</v>
      </c>
      <c r="AF284" s="309">
        <f ca="1">IF(AF$1&gt;$C$124,AF$118,MIN(MAX(AF$118,-SUM($D284:AE284,$C284)),0))</f>
        <v>0</v>
      </c>
      <c r="AG284" s="309">
        <f ca="1">IF(AG$1&gt;$C$124,AG$118,MIN(MAX(AG$118,-SUM($D284:AF284,$C284)),0))</f>
        <v>0</v>
      </c>
      <c r="AH284" s="309">
        <f ca="1">IF(AH$1&gt;$C$124,AH$118,MIN(MAX(AH$118,-SUM($D284:AG284,$C284)),0))</f>
        <v>0</v>
      </c>
      <c r="AI284" s="309">
        <f ca="1">IF(AI$1&gt;$C$124,AI$118,MIN(MAX(AI$118,-SUM($D284:AH284,$C284)),0))</f>
        <v>0</v>
      </c>
      <c r="AJ284" s="309">
        <f ca="1">IF(AJ$1&gt;$C$124,AJ$118,MIN(MAX(AJ$118,-SUM($D284:AI284,$C284)),0))</f>
        <v>0</v>
      </c>
      <c r="AK284" s="309">
        <f ca="1">IF(AK$1&gt;$C$124,AK$118,MIN(MAX(AK$118,-SUM($D284:AJ284,$C284)),0))</f>
        <v>0</v>
      </c>
      <c r="AL284" s="309">
        <f ca="1">IF(AL$1&gt;$C$124,AL$118,MIN(MAX(AL$118,-SUM($D284:AK284,$C284)),0))</f>
        <v>0</v>
      </c>
      <c r="AM284" s="309">
        <f ca="1">IF(AM$1&gt;$C$124,AM$118,MIN(MAX(AM$118,-SUM($D284:AL284,$C284)),0))</f>
        <v>0</v>
      </c>
      <c r="AN284" s="309">
        <f ca="1">IF(AN$1&gt;$C$124,AN$118,MIN(MAX(AN$118,-SUM($D284:AM284,$C284)),0))</f>
        <v>0</v>
      </c>
      <c r="AO284" s="309">
        <f ca="1">IF(AO$1&gt;$C$124,AO$118,MIN(MAX(AO$118,-SUM($D284:AN284,$C284)),0))</f>
        <v>0</v>
      </c>
      <c r="AP284" s="309">
        <f ca="1">IF(AP$1&gt;$C$124,AP$118,MIN(MAX(AP$118,-SUM($D284:AO284,$C284)),0))</f>
        <v>0</v>
      </c>
      <c r="AQ284" s="309">
        <f ca="1">IF(AQ$1&gt;$C$124,AQ$118,MIN(MAX(AQ$118,-SUM($D284:AP284,$C284)),0))</f>
        <v>0</v>
      </c>
      <c r="AR284" s="309">
        <f ca="1">IF(AR$1&gt;$C$124,AR$118,MIN(MAX(AR$118,-SUM($D284:AQ284,$C284)),0))</f>
        <v>0</v>
      </c>
      <c r="AS284" s="309">
        <f ca="1">IF(AS$1&gt;$C$124,AS$118,MIN(MAX(AS$118,-SUM($D284:AR284,$C284)),0))</f>
        <v>0</v>
      </c>
      <c r="AT284" s="309">
        <f ca="1">IF(AT$1&gt;$C$124,AT$118,MIN(MAX(AT$118,-SUM($D284:AS284,$C284)),0))</f>
        <v>0</v>
      </c>
      <c r="AU284" s="309">
        <f ca="1">IF(AU$1&gt;$C$124,AU$118,MIN(MAX(AU$118,-SUM($D284:AT284,$C284)),0))</f>
        <v>0</v>
      </c>
      <c r="AV284" s="309">
        <f ca="1">IF(AV$1&gt;$C$124,AV$118,MIN(MAX(AV$118,-SUM($D284:AU284,$C284)),0))</f>
        <v>-887.23508379999998</v>
      </c>
      <c r="AW284" s="309">
        <f ca="1">IF(AW$1&gt;$C$124,AW$118,MIN(MAX(AW$118,-SUM($D284:AV284,$C284)),0))</f>
        <v>-47.508769819999998</v>
      </c>
      <c r="AX284" s="309">
        <f ca="1">IF(AX$1&gt;$C$124,AX$118,MIN(MAX(AX$118,-SUM($D284:AW284,$C284)),0))</f>
        <v>-46.847717819999957</v>
      </c>
      <c r="AY284" s="309">
        <f ca="1">IF(AY$1&gt;$C$124,AY$118,MIN(MAX(AY$118,-SUM($D284:AX284,$C284)),0))</f>
        <v>-46.023457820000033</v>
      </c>
      <c r="AZ284" s="309">
        <f ca="1">IF(AZ$1&gt;$C$124,AZ$118,MIN(MAX(AZ$118,-SUM($D284:AY284,$C284)),0))</f>
        <v>-9.0495077399998536</v>
      </c>
      <c r="BA284" s="309">
        <f ca="1">IF(BA$1&gt;$C$124,BA$118,MIN(MAX(BA$118,-SUM($D284:AZ284,$C284)),0))</f>
        <v>0</v>
      </c>
      <c r="BB284" s="309">
        <f ca="1">IF(BB$1&gt;$C$124,BB$118,MIN(MAX(BB$118,-SUM($D284:BA284,$C284)),0))</f>
        <v>0</v>
      </c>
      <c r="BC284" s="309">
        <f ca="1">IF(BC$1&gt;$C$124,BC$118,MIN(MAX(BC$118,-SUM($D284:BB284,$C284)),0))</f>
        <v>0</v>
      </c>
      <c r="BD284" s="309">
        <f ca="1">IF(BD$1&gt;$C$124,BD$118,MIN(MAX(BD$118,-SUM($D284:BC284,$C284)),0))</f>
        <v>0</v>
      </c>
      <c r="BE284" s="309">
        <f ca="1">IF(BE$1&gt;$C$124,BE$118,MIN(MAX(BE$118,-SUM($D284:BD284,$C284)),0))</f>
        <v>0</v>
      </c>
      <c r="BF284" s="309">
        <f ca="1">IF(BF$1&gt;$C$124,BF$118,MIN(MAX(BF$118,-SUM($D284:BE284,$C284)),0))</f>
        <v>0</v>
      </c>
      <c r="BG284" s="309">
        <f ca="1">IF(BG$1&gt;$C$124,BG$118,MIN(MAX(BG$118,-SUM($D284:BF284,$C284)),0))</f>
        <v>0</v>
      </c>
      <c r="BH284" s="309">
        <f ca="1">IF(BH$1&gt;$C$124,BH$118,MIN(MAX(BH$118,-SUM($D284:BG284,$C284)),0))</f>
        <v>0</v>
      </c>
      <c r="BI284" s="309">
        <f ca="1">IF(BI$1&gt;$C$124,BI$118,MIN(MAX(BI$118,-SUM($D284:BH284,$C284)),0))</f>
        <v>0</v>
      </c>
      <c r="BJ284" s="309">
        <f ca="1">IF(BJ$1&gt;$C$124,BJ$118,MIN(MAX(BJ$118,-SUM($D284:BI284,$C284)),0))</f>
        <v>0</v>
      </c>
      <c r="BK284" s="309">
        <f ca="1">IF(BK$1&gt;$C$124,BK$118,MIN(MAX(BK$118,-SUM($D284:BJ284,$C284)),0))</f>
        <v>0</v>
      </c>
      <c r="BL284" s="309">
        <f ca="1">IF(BL$1&gt;$C$124,BL$118,MIN(MAX(BL$118,-SUM($D284:BK284,$C284)),0))</f>
        <v>0</v>
      </c>
      <c r="BM284" s="309">
        <f ca="1">IF(BM$1&gt;$C$124,BM$118,MIN(MAX(BM$118,-SUM($D284:BL284,$C284)),0))</f>
        <v>0</v>
      </c>
      <c r="BN284" s="309">
        <f ca="1">IF(BN$1&gt;$C$124,BN$118,MIN(MAX(BN$118,-SUM($D284:BM284,$C284)),0))</f>
        <v>0</v>
      </c>
      <c r="BO284" s="309">
        <f ca="1">IF(BO$1&gt;$C$124,BO$118,MIN(MAX(BO$118,-SUM($D284:BN284,$C284)),0))</f>
        <v>0</v>
      </c>
      <c r="BP284" s="309">
        <f ca="1">IF(BP$1&gt;$C$124,BP$118,MIN(MAX(BP$118,-SUM($D284:BO284,$C284)),0))</f>
        <v>0</v>
      </c>
      <c r="BQ284" s="309">
        <f ca="1">IF(BQ$1&gt;$C$124,BQ$118,MIN(MAX(BQ$118,-SUM($D284:BP284,$C284)),0))</f>
        <v>0</v>
      </c>
      <c r="BR284" s="309">
        <f ca="1">IF(BR$1&gt;$C$124,BR$118,MIN(MAX(BR$118,-SUM($D284:BQ284,$C284)),0))</f>
        <v>0</v>
      </c>
      <c r="BS284" s="309">
        <f ca="1">IF(BS$1&gt;$C$124,BS$118,MIN(MAX(BS$118,-SUM($D284:BR284,$C284)),0))</f>
        <v>0</v>
      </c>
      <c r="BT284" s="309">
        <f ca="1">IF(BT$1&gt;$C$124,BT$118,MIN(MAX(BT$118,-SUM($D284:BS284,$C284)),0))</f>
        <v>0</v>
      </c>
      <c r="BU284" s="309">
        <f ca="1">IF(BU$1&gt;$C$124,BU$118,MIN(MAX(BU$118,-SUM($D284:BT284,$C284)),0))</f>
        <v>0</v>
      </c>
      <c r="BV284" s="309">
        <f ca="1">IF(BV$1&gt;$C$124,BV$118,MIN(MAX(BV$118,-SUM($D284:BU284,$C284)),0))</f>
        <v>0</v>
      </c>
      <c r="BW284" s="309">
        <f ca="1">IF(BW$1&gt;$C$124,BW$118,MIN(MAX(BW$118,-SUM($D284:BV284,$C284)),0))</f>
        <v>0</v>
      </c>
      <c r="BX284" s="309">
        <f ca="1">IF(BX$1&gt;$C$124,BX$118,MIN(MAX(BX$118,-SUM($D284:BW284,$C284)),0))</f>
        <v>0</v>
      </c>
      <c r="BY284" s="309">
        <f ca="1">IF(BY$1&gt;$C$124,BY$118,MIN(MAX(BY$118,-SUM($D284:BX284,$C284)),0))</f>
        <v>0</v>
      </c>
      <c r="BZ284" s="309">
        <f ca="1">IF(BZ$1&gt;$C$124,BZ$118,MIN(MAX(BZ$118,-SUM($D284:BY284,$C284)),0))</f>
        <v>0</v>
      </c>
      <c r="CA284" s="309">
        <f ca="1">IF(CA$1&gt;$C$124,CA$118,MIN(MAX(CA$118,-SUM($D284:BZ284,$C284)),0))</f>
        <v>0</v>
      </c>
      <c r="CB284" s="309">
        <f ca="1">IF(CB$1&gt;$C$124,CB$118,MIN(MAX(CB$118,-SUM($D284:CA284,$C284)),0))</f>
        <v>0</v>
      </c>
      <c r="CC284" s="309">
        <f ca="1">IF(CC$1&gt;$C$124,CC$118,MIN(MAX(CC$118,-SUM($D284:CB284,$C284)),0))</f>
        <v>0</v>
      </c>
      <c r="CD284" s="309">
        <f ca="1">IF(CD$1&gt;$C$124,CD$118,MIN(MAX(CD$118,-SUM($D284:CC284,$C284)),0))</f>
        <v>0</v>
      </c>
      <c r="CE284" s="309">
        <f ca="1">IF(CE$1&gt;$C$124,CE$118,MIN(MAX(CE$118,-SUM($D284:CD284,$C284)),0))</f>
        <v>0</v>
      </c>
      <c r="CF284" s="309">
        <f ca="1">IF(CF$1&gt;$C$124,CF$118,MIN(MAX(CF$118,-SUM($D284:CE284,$C284)),0))</f>
        <v>0</v>
      </c>
      <c r="CG284" s="309">
        <f ca="1">IF(CG$1&gt;$C$124,CG$118,MIN(MAX(CG$118,-SUM($D284:CF284,$C284)),0))</f>
        <v>0</v>
      </c>
      <c r="CH284" s="309">
        <f ca="1">IF(CH$1&gt;$C$124,CH$118,MIN(MAX(CH$118,-SUM($D284:CG284,$C284)),0))</f>
        <v>0</v>
      </c>
      <c r="CI284" s="309">
        <f ca="1">IF(CI$1&gt;$C$124,CI$118,MIN(MAX(CI$118,-SUM($D284:CH284,$C284)),0))</f>
        <v>0</v>
      </c>
      <c r="CJ284" s="309">
        <f ca="1">IF(CJ$1&gt;$C$124,CJ$118,MIN(MAX(CJ$118,-SUM($D284:CI284,$C284)),0))</f>
        <v>0</v>
      </c>
      <c r="CK284" s="309">
        <f ca="1">IF(CK$1&gt;$C$124,CK$118,MIN(MAX(CK$118,-SUM($D284:CJ284,$C284)),0))</f>
        <v>0</v>
      </c>
      <c r="CL284" s="309">
        <f ca="1">IF(CL$1&gt;$C$124,CL$118,MIN(MAX(CL$118,-SUM($D284:CK284,$C284)),0))</f>
        <v>0</v>
      </c>
      <c r="CM284" s="309">
        <f ca="1">IF(CM$1&gt;$C$124,CM$118,MIN(MAX(CM$118,-SUM($D284:CL284,$C284)),0))</f>
        <v>0</v>
      </c>
      <c r="CN284" s="309">
        <f ca="1">IF(CN$1&gt;$C$124,CN$118,MIN(MAX(CN$118,-SUM($D284:CM284,$C284)),0))</f>
        <v>0</v>
      </c>
      <c r="CO284" s="309">
        <f ca="1">IF(CO$1&gt;$C$124,CO$118,MIN(MAX(CO$118,-SUM($D284:CN284,$C284)),0))</f>
        <v>-887.23508379999998</v>
      </c>
    </row>
    <row r="285" spans="2:93" hidden="1" outlineLevel="1">
      <c r="B285">
        <v>21</v>
      </c>
      <c r="C285" s="61" cm="1">
        <f t="array" aca="1" ref="C285" ca="1">$C$121-INDEX($D$112:$CO$112,1,$B285-1)</f>
        <v>1001.0191</v>
      </c>
      <c r="D285" s="337">
        <v>0</v>
      </c>
      <c r="E285" s="309">
        <f ca="1">IF(E$1&gt;$C$124,E$118,MIN(MAX(E$118,-SUM($D285:D285,$C285)),0))</f>
        <v>0</v>
      </c>
      <c r="F285" s="309">
        <f ca="1">IF(F$1&gt;$C$124,F$118,MIN(MAX(F$118,-SUM($D285:E285,$C285)),0))</f>
        <v>0</v>
      </c>
      <c r="G285" s="309">
        <f ca="1">IF(G$1&gt;$C$124,G$118,MIN(MAX(G$118,-SUM($D285:F285,$C285)),0))</f>
        <v>0</v>
      </c>
      <c r="H285" s="309">
        <f ca="1">IF(H$1&gt;$C$124,H$118,MIN(MAX(H$118,-SUM($D285:G285,$C285)),0))</f>
        <v>0</v>
      </c>
      <c r="I285" s="309">
        <f ca="1">IF(I$1&gt;$C$124,I$118,MIN(MAX(I$118,-SUM($D285:H285,$C285)),0))</f>
        <v>0</v>
      </c>
      <c r="J285" s="309">
        <f ca="1">IF(J$1&gt;$C$124,J$118,MIN(MAX(J$118,-SUM($D285:I285,$C285)),0))</f>
        <v>0</v>
      </c>
      <c r="K285" s="309">
        <f ca="1">IF(K$1&gt;$C$124,K$118,MIN(MAX(K$118,-SUM($D285:J285,$C285)),0))</f>
        <v>0</v>
      </c>
      <c r="L285" s="309">
        <f ca="1">IF(L$1&gt;$C$124,L$118,MIN(MAX(L$118,-SUM($D285:K285,$C285)),0))</f>
        <v>0</v>
      </c>
      <c r="M285" s="309">
        <f ca="1">IF(M$1&gt;$C$124,M$118,MIN(MAX(M$118,-SUM($D285:L285,$C285)),0))</f>
        <v>0</v>
      </c>
      <c r="N285" s="309">
        <f ca="1">IF(N$1&gt;$C$124,N$118,MIN(MAX(N$118,-SUM($D285:M285,$C285)),0))</f>
        <v>0</v>
      </c>
      <c r="O285" s="309">
        <f ca="1">IF(O$1&gt;$C$124,O$118,MIN(MAX(O$118,-SUM($D285:N285,$C285)),0))</f>
        <v>0</v>
      </c>
      <c r="P285" s="309">
        <f ca="1">IF(P$1&gt;$C$124,P$118,MIN(MAX(P$118,-SUM($D285:O285,$C285)),0))</f>
        <v>0</v>
      </c>
      <c r="Q285" s="309">
        <f ca="1">IF(Q$1&gt;$C$124,Q$118,MIN(MAX(Q$118,-SUM($D285:P285,$C285)),0))</f>
        <v>0</v>
      </c>
      <c r="R285" s="309">
        <f ca="1">IF(R$1&gt;$C$124,R$118,MIN(MAX(R$118,-SUM($D285:Q285,$C285)),0))</f>
        <v>0</v>
      </c>
      <c r="S285" s="309">
        <f ca="1">IF(S$1&gt;$C$124,S$118,MIN(MAX(S$118,-SUM($D285:R285,$C285)),0))</f>
        <v>0</v>
      </c>
      <c r="T285" s="309">
        <f ca="1">IF(T$1&gt;$C$124,T$118,MIN(MAX(T$118,-SUM($D285:S285,$C285)),0))</f>
        <v>0</v>
      </c>
      <c r="U285" s="309">
        <f ca="1">IF(U$1&gt;$C$124,U$118,MIN(MAX(U$118,-SUM($D285:T285,$C285)),0))</f>
        <v>0</v>
      </c>
      <c r="V285" s="309">
        <f ca="1">IF(V$1&gt;$C$124,V$118,MIN(MAX(V$118,-SUM($D285:U285,$C285)),0))</f>
        <v>0</v>
      </c>
      <c r="W285" s="309">
        <f ca="1">IF(W$1&gt;$C$124,W$118,MIN(MAX(W$118,-SUM($D285:V285,$C285)),0))</f>
        <v>0</v>
      </c>
      <c r="X285" s="309">
        <f ca="1">IF(X$1&gt;$C$124,X$118,MIN(MAX(X$118,-SUM($D285:W285,$C285)),0))</f>
        <v>0</v>
      </c>
      <c r="Y285" s="309">
        <f ca="1">IF(Y$1&gt;$C$124,Y$118,MIN(MAX(Y$118,-SUM($D285:X285,$C285)),0))</f>
        <v>0</v>
      </c>
      <c r="Z285" s="309">
        <f ca="1">IF(Z$1&gt;$C$124,Z$118,MIN(MAX(Z$118,-SUM($D285:Y285,$C285)),0))</f>
        <v>0</v>
      </c>
      <c r="AA285" s="309">
        <f ca="1">IF(AA$1&gt;$C$124,AA$118,MIN(MAX(AA$118,-SUM($D285:Z285,$C285)),0))</f>
        <v>0</v>
      </c>
      <c r="AB285" s="309">
        <f ca="1">IF(AB$1&gt;$C$124,AB$118,MIN(MAX(AB$118,-SUM($D285:AA285,$C285)),0))</f>
        <v>0</v>
      </c>
      <c r="AC285" s="309">
        <f ca="1">IF(AC$1&gt;$C$124,AC$118,MIN(MAX(AC$118,-SUM($D285:AB285,$C285)),0))</f>
        <v>0</v>
      </c>
      <c r="AD285" s="309">
        <f ca="1">IF(AD$1&gt;$C$124,AD$118,MIN(MAX(AD$118,-SUM($D285:AC285,$C285)),0))</f>
        <v>0</v>
      </c>
      <c r="AE285" s="309">
        <f ca="1">IF(AE$1&gt;$C$124,AE$118,MIN(MAX(AE$118,-SUM($D285:AD285,$C285)),0))</f>
        <v>0</v>
      </c>
      <c r="AF285" s="309">
        <f ca="1">IF(AF$1&gt;$C$124,AF$118,MIN(MAX(AF$118,-SUM($D285:AE285,$C285)),0))</f>
        <v>0</v>
      </c>
      <c r="AG285" s="309">
        <f ca="1">IF(AG$1&gt;$C$124,AG$118,MIN(MAX(AG$118,-SUM($D285:AF285,$C285)),0))</f>
        <v>0</v>
      </c>
      <c r="AH285" s="309">
        <f ca="1">IF(AH$1&gt;$C$124,AH$118,MIN(MAX(AH$118,-SUM($D285:AG285,$C285)),0))</f>
        <v>0</v>
      </c>
      <c r="AI285" s="309">
        <f ca="1">IF(AI$1&gt;$C$124,AI$118,MIN(MAX(AI$118,-SUM($D285:AH285,$C285)),0))</f>
        <v>0</v>
      </c>
      <c r="AJ285" s="309">
        <f ca="1">IF(AJ$1&gt;$C$124,AJ$118,MIN(MAX(AJ$118,-SUM($D285:AI285,$C285)),0))</f>
        <v>0</v>
      </c>
      <c r="AK285" s="309">
        <f ca="1">IF(AK$1&gt;$C$124,AK$118,MIN(MAX(AK$118,-SUM($D285:AJ285,$C285)),0))</f>
        <v>0</v>
      </c>
      <c r="AL285" s="309">
        <f ca="1">IF(AL$1&gt;$C$124,AL$118,MIN(MAX(AL$118,-SUM($D285:AK285,$C285)),0))</f>
        <v>0</v>
      </c>
      <c r="AM285" s="309">
        <f ca="1">IF(AM$1&gt;$C$124,AM$118,MIN(MAX(AM$118,-SUM($D285:AL285,$C285)),0))</f>
        <v>0</v>
      </c>
      <c r="AN285" s="309">
        <f ca="1">IF(AN$1&gt;$C$124,AN$118,MIN(MAX(AN$118,-SUM($D285:AM285,$C285)),0))</f>
        <v>0</v>
      </c>
      <c r="AO285" s="309">
        <f ca="1">IF(AO$1&gt;$C$124,AO$118,MIN(MAX(AO$118,-SUM($D285:AN285,$C285)),0))</f>
        <v>0</v>
      </c>
      <c r="AP285" s="309">
        <f ca="1">IF(AP$1&gt;$C$124,AP$118,MIN(MAX(AP$118,-SUM($D285:AO285,$C285)),0))</f>
        <v>0</v>
      </c>
      <c r="AQ285" s="309">
        <f ca="1">IF(AQ$1&gt;$C$124,AQ$118,MIN(MAX(AQ$118,-SUM($D285:AP285,$C285)),0))</f>
        <v>0</v>
      </c>
      <c r="AR285" s="309">
        <f ca="1">IF(AR$1&gt;$C$124,AR$118,MIN(MAX(AR$118,-SUM($D285:AQ285,$C285)),0))</f>
        <v>0</v>
      </c>
      <c r="AS285" s="309">
        <f ca="1">IF(AS$1&gt;$C$124,AS$118,MIN(MAX(AS$118,-SUM($D285:AR285,$C285)),0))</f>
        <v>0</v>
      </c>
      <c r="AT285" s="309">
        <f ca="1">IF(AT$1&gt;$C$124,AT$118,MIN(MAX(AT$118,-SUM($D285:AS285,$C285)),0))</f>
        <v>0</v>
      </c>
      <c r="AU285" s="309">
        <f ca="1">IF(AU$1&gt;$C$124,AU$118,MIN(MAX(AU$118,-SUM($D285:AT285,$C285)),0))</f>
        <v>0</v>
      </c>
      <c r="AV285" s="309">
        <f ca="1">IF(AV$1&gt;$C$124,AV$118,MIN(MAX(AV$118,-SUM($D285:AU285,$C285)),0))</f>
        <v>-887.23508379999998</v>
      </c>
      <c r="AW285" s="309">
        <f ca="1">IF(AW$1&gt;$C$124,AW$118,MIN(MAX(AW$118,-SUM($D285:AV285,$C285)),0))</f>
        <v>-47.508769819999998</v>
      </c>
      <c r="AX285" s="309">
        <f ca="1">IF(AX$1&gt;$C$124,AX$118,MIN(MAX(AX$118,-SUM($D285:AW285,$C285)),0))</f>
        <v>-46.847717819999957</v>
      </c>
      <c r="AY285" s="309">
        <f ca="1">IF(AY$1&gt;$C$124,AY$118,MIN(MAX(AY$118,-SUM($D285:AX285,$C285)),0))</f>
        <v>-19.427528560000042</v>
      </c>
      <c r="AZ285" s="309">
        <f ca="1">IF(AZ$1&gt;$C$124,AZ$118,MIN(MAX(AZ$118,-SUM($D285:AY285,$C285)),0))</f>
        <v>0</v>
      </c>
      <c r="BA285" s="309">
        <f ca="1">IF(BA$1&gt;$C$124,BA$118,MIN(MAX(BA$118,-SUM($D285:AZ285,$C285)),0))</f>
        <v>0</v>
      </c>
      <c r="BB285" s="309">
        <f ca="1">IF(BB$1&gt;$C$124,BB$118,MIN(MAX(BB$118,-SUM($D285:BA285,$C285)),0))</f>
        <v>0</v>
      </c>
      <c r="BC285" s="309">
        <f ca="1">IF(BC$1&gt;$C$124,BC$118,MIN(MAX(BC$118,-SUM($D285:BB285,$C285)),0))</f>
        <v>0</v>
      </c>
      <c r="BD285" s="309">
        <f ca="1">IF(BD$1&gt;$C$124,BD$118,MIN(MAX(BD$118,-SUM($D285:BC285,$C285)),0))</f>
        <v>0</v>
      </c>
      <c r="BE285" s="309">
        <f ca="1">IF(BE$1&gt;$C$124,BE$118,MIN(MAX(BE$118,-SUM($D285:BD285,$C285)),0))</f>
        <v>0</v>
      </c>
      <c r="BF285" s="309">
        <f ca="1">IF(BF$1&gt;$C$124,BF$118,MIN(MAX(BF$118,-SUM($D285:BE285,$C285)),0))</f>
        <v>0</v>
      </c>
      <c r="BG285" s="309">
        <f ca="1">IF(BG$1&gt;$C$124,BG$118,MIN(MAX(BG$118,-SUM($D285:BF285,$C285)),0))</f>
        <v>0</v>
      </c>
      <c r="BH285" s="309">
        <f ca="1">IF(BH$1&gt;$C$124,BH$118,MIN(MAX(BH$118,-SUM($D285:BG285,$C285)),0))</f>
        <v>0</v>
      </c>
      <c r="BI285" s="309">
        <f ca="1">IF(BI$1&gt;$C$124,BI$118,MIN(MAX(BI$118,-SUM($D285:BH285,$C285)),0))</f>
        <v>0</v>
      </c>
      <c r="BJ285" s="309">
        <f ca="1">IF(BJ$1&gt;$C$124,BJ$118,MIN(MAX(BJ$118,-SUM($D285:BI285,$C285)),0))</f>
        <v>0</v>
      </c>
      <c r="BK285" s="309">
        <f ca="1">IF(BK$1&gt;$C$124,BK$118,MIN(MAX(BK$118,-SUM($D285:BJ285,$C285)),0))</f>
        <v>0</v>
      </c>
      <c r="BL285" s="309">
        <f ca="1">IF(BL$1&gt;$C$124,BL$118,MIN(MAX(BL$118,-SUM($D285:BK285,$C285)),0))</f>
        <v>0</v>
      </c>
      <c r="BM285" s="309">
        <f ca="1">IF(BM$1&gt;$C$124,BM$118,MIN(MAX(BM$118,-SUM($D285:BL285,$C285)),0))</f>
        <v>0</v>
      </c>
      <c r="BN285" s="309">
        <f ca="1">IF(BN$1&gt;$C$124,BN$118,MIN(MAX(BN$118,-SUM($D285:BM285,$C285)),0))</f>
        <v>0</v>
      </c>
      <c r="BO285" s="309">
        <f ca="1">IF(BO$1&gt;$C$124,BO$118,MIN(MAX(BO$118,-SUM($D285:BN285,$C285)),0))</f>
        <v>0</v>
      </c>
      <c r="BP285" s="309">
        <f ca="1">IF(BP$1&gt;$C$124,BP$118,MIN(MAX(BP$118,-SUM($D285:BO285,$C285)),0))</f>
        <v>0</v>
      </c>
      <c r="BQ285" s="309">
        <f ca="1">IF(BQ$1&gt;$C$124,BQ$118,MIN(MAX(BQ$118,-SUM($D285:BP285,$C285)),0))</f>
        <v>0</v>
      </c>
      <c r="BR285" s="309">
        <f ca="1">IF(BR$1&gt;$C$124,BR$118,MIN(MAX(BR$118,-SUM($D285:BQ285,$C285)),0))</f>
        <v>0</v>
      </c>
      <c r="BS285" s="309">
        <f ca="1">IF(BS$1&gt;$C$124,BS$118,MIN(MAX(BS$118,-SUM($D285:BR285,$C285)),0))</f>
        <v>0</v>
      </c>
      <c r="BT285" s="309">
        <f ca="1">IF(BT$1&gt;$C$124,BT$118,MIN(MAX(BT$118,-SUM($D285:BS285,$C285)),0))</f>
        <v>0</v>
      </c>
      <c r="BU285" s="309">
        <f ca="1">IF(BU$1&gt;$C$124,BU$118,MIN(MAX(BU$118,-SUM($D285:BT285,$C285)),0))</f>
        <v>0</v>
      </c>
      <c r="BV285" s="309">
        <f ca="1">IF(BV$1&gt;$C$124,BV$118,MIN(MAX(BV$118,-SUM($D285:BU285,$C285)),0))</f>
        <v>0</v>
      </c>
      <c r="BW285" s="309">
        <f ca="1">IF(BW$1&gt;$C$124,BW$118,MIN(MAX(BW$118,-SUM($D285:BV285,$C285)),0))</f>
        <v>0</v>
      </c>
      <c r="BX285" s="309">
        <f ca="1">IF(BX$1&gt;$C$124,BX$118,MIN(MAX(BX$118,-SUM($D285:BW285,$C285)),0))</f>
        <v>0</v>
      </c>
      <c r="BY285" s="309">
        <f ca="1">IF(BY$1&gt;$C$124,BY$118,MIN(MAX(BY$118,-SUM($D285:BX285,$C285)),0))</f>
        <v>0</v>
      </c>
      <c r="BZ285" s="309">
        <f ca="1">IF(BZ$1&gt;$C$124,BZ$118,MIN(MAX(BZ$118,-SUM($D285:BY285,$C285)),0))</f>
        <v>0</v>
      </c>
      <c r="CA285" s="309">
        <f ca="1">IF(CA$1&gt;$C$124,CA$118,MIN(MAX(CA$118,-SUM($D285:BZ285,$C285)),0))</f>
        <v>0</v>
      </c>
      <c r="CB285" s="309">
        <f ca="1">IF(CB$1&gt;$C$124,CB$118,MIN(MAX(CB$118,-SUM($D285:CA285,$C285)),0))</f>
        <v>0</v>
      </c>
      <c r="CC285" s="309">
        <f ca="1">IF(CC$1&gt;$C$124,CC$118,MIN(MAX(CC$118,-SUM($D285:CB285,$C285)),0))</f>
        <v>0</v>
      </c>
      <c r="CD285" s="309">
        <f ca="1">IF(CD$1&gt;$C$124,CD$118,MIN(MAX(CD$118,-SUM($D285:CC285,$C285)),0))</f>
        <v>0</v>
      </c>
      <c r="CE285" s="309">
        <f ca="1">IF(CE$1&gt;$C$124,CE$118,MIN(MAX(CE$118,-SUM($D285:CD285,$C285)),0))</f>
        <v>0</v>
      </c>
      <c r="CF285" s="309">
        <f ca="1">IF(CF$1&gt;$C$124,CF$118,MIN(MAX(CF$118,-SUM($D285:CE285,$C285)),0))</f>
        <v>0</v>
      </c>
      <c r="CG285" s="309">
        <f ca="1">IF(CG$1&gt;$C$124,CG$118,MIN(MAX(CG$118,-SUM($D285:CF285,$C285)),0))</f>
        <v>0</v>
      </c>
      <c r="CH285" s="309">
        <f ca="1">IF(CH$1&gt;$C$124,CH$118,MIN(MAX(CH$118,-SUM($D285:CG285,$C285)),0))</f>
        <v>0</v>
      </c>
      <c r="CI285" s="309">
        <f ca="1">IF(CI$1&gt;$C$124,CI$118,MIN(MAX(CI$118,-SUM($D285:CH285,$C285)),0))</f>
        <v>0</v>
      </c>
      <c r="CJ285" s="309">
        <f ca="1">IF(CJ$1&gt;$C$124,CJ$118,MIN(MAX(CJ$118,-SUM($D285:CI285,$C285)),0))</f>
        <v>0</v>
      </c>
      <c r="CK285" s="309">
        <f ca="1">IF(CK$1&gt;$C$124,CK$118,MIN(MAX(CK$118,-SUM($D285:CJ285,$C285)),0))</f>
        <v>0</v>
      </c>
      <c r="CL285" s="309">
        <f ca="1">IF(CL$1&gt;$C$124,CL$118,MIN(MAX(CL$118,-SUM($D285:CK285,$C285)),0))</f>
        <v>0</v>
      </c>
      <c r="CM285" s="309">
        <f ca="1">IF(CM$1&gt;$C$124,CM$118,MIN(MAX(CM$118,-SUM($D285:CL285,$C285)),0))</f>
        <v>0</v>
      </c>
      <c r="CN285" s="309">
        <f ca="1">IF(CN$1&gt;$C$124,CN$118,MIN(MAX(CN$118,-SUM($D285:CM285,$C285)),0))</f>
        <v>0</v>
      </c>
      <c r="CO285" s="309">
        <f ca="1">IF(CO$1&gt;$C$124,CO$118,MIN(MAX(CO$118,-SUM($D285:CN285,$C285)),0))</f>
        <v>-887.23508379999998</v>
      </c>
    </row>
    <row r="286" spans="2:93" hidden="1" outlineLevel="1">
      <c r="B286">
        <v>22</v>
      </c>
      <c r="C286" s="61" cm="1">
        <f t="array" aca="1" ref="C286" ca="1">$C$121-INDEX($D$112:$CO$112,1,$B286-1)</f>
        <v>962.64434600000004</v>
      </c>
      <c r="D286" s="337">
        <v>0</v>
      </c>
      <c r="E286" s="309">
        <f ca="1">IF(E$1&gt;$C$124,E$118,MIN(MAX(E$118,-SUM($D286:D286,$C286)),0))</f>
        <v>0</v>
      </c>
      <c r="F286" s="309">
        <f ca="1">IF(F$1&gt;$C$124,F$118,MIN(MAX(F$118,-SUM($D286:E286,$C286)),0))</f>
        <v>0</v>
      </c>
      <c r="G286" s="309">
        <f ca="1">IF(G$1&gt;$C$124,G$118,MIN(MAX(G$118,-SUM($D286:F286,$C286)),0))</f>
        <v>0</v>
      </c>
      <c r="H286" s="309">
        <f ca="1">IF(H$1&gt;$C$124,H$118,MIN(MAX(H$118,-SUM($D286:G286,$C286)),0))</f>
        <v>0</v>
      </c>
      <c r="I286" s="309">
        <f ca="1">IF(I$1&gt;$C$124,I$118,MIN(MAX(I$118,-SUM($D286:H286,$C286)),0))</f>
        <v>0</v>
      </c>
      <c r="J286" s="309">
        <f ca="1">IF(J$1&gt;$C$124,J$118,MIN(MAX(J$118,-SUM($D286:I286,$C286)),0))</f>
        <v>0</v>
      </c>
      <c r="K286" s="309">
        <f ca="1">IF(K$1&gt;$C$124,K$118,MIN(MAX(K$118,-SUM($D286:J286,$C286)),0))</f>
        <v>0</v>
      </c>
      <c r="L286" s="309">
        <f ca="1">IF(L$1&gt;$C$124,L$118,MIN(MAX(L$118,-SUM($D286:K286,$C286)),0))</f>
        <v>0</v>
      </c>
      <c r="M286" s="309">
        <f ca="1">IF(M$1&gt;$C$124,M$118,MIN(MAX(M$118,-SUM($D286:L286,$C286)),0))</f>
        <v>0</v>
      </c>
      <c r="N286" s="309">
        <f ca="1">IF(N$1&gt;$C$124,N$118,MIN(MAX(N$118,-SUM($D286:M286,$C286)),0))</f>
        <v>0</v>
      </c>
      <c r="O286" s="309">
        <f ca="1">IF(O$1&gt;$C$124,O$118,MIN(MAX(O$118,-SUM($D286:N286,$C286)),0))</f>
        <v>0</v>
      </c>
      <c r="P286" s="309">
        <f ca="1">IF(P$1&gt;$C$124,P$118,MIN(MAX(P$118,-SUM($D286:O286,$C286)),0))</f>
        <v>0</v>
      </c>
      <c r="Q286" s="309">
        <f ca="1">IF(Q$1&gt;$C$124,Q$118,MIN(MAX(Q$118,-SUM($D286:P286,$C286)),0))</f>
        <v>0</v>
      </c>
      <c r="R286" s="309">
        <f ca="1">IF(R$1&gt;$C$124,R$118,MIN(MAX(R$118,-SUM($D286:Q286,$C286)),0))</f>
        <v>0</v>
      </c>
      <c r="S286" s="309">
        <f ca="1">IF(S$1&gt;$C$124,S$118,MIN(MAX(S$118,-SUM($D286:R286,$C286)),0))</f>
        <v>0</v>
      </c>
      <c r="T286" s="309">
        <f ca="1">IF(T$1&gt;$C$124,T$118,MIN(MAX(T$118,-SUM($D286:S286,$C286)),0))</f>
        <v>0</v>
      </c>
      <c r="U286" s="309">
        <f ca="1">IF(U$1&gt;$C$124,U$118,MIN(MAX(U$118,-SUM($D286:T286,$C286)),0))</f>
        <v>0</v>
      </c>
      <c r="V286" s="309">
        <f ca="1">IF(V$1&gt;$C$124,V$118,MIN(MAX(V$118,-SUM($D286:U286,$C286)),0))</f>
        <v>0</v>
      </c>
      <c r="W286" s="309">
        <f ca="1">IF(W$1&gt;$C$124,W$118,MIN(MAX(W$118,-SUM($D286:V286,$C286)),0))</f>
        <v>0</v>
      </c>
      <c r="X286" s="309">
        <f ca="1">IF(X$1&gt;$C$124,X$118,MIN(MAX(X$118,-SUM($D286:W286,$C286)),0))</f>
        <v>0</v>
      </c>
      <c r="Y286" s="309">
        <f ca="1">IF(Y$1&gt;$C$124,Y$118,MIN(MAX(Y$118,-SUM($D286:X286,$C286)),0))</f>
        <v>0</v>
      </c>
      <c r="Z286" s="309">
        <f ca="1">IF(Z$1&gt;$C$124,Z$118,MIN(MAX(Z$118,-SUM($D286:Y286,$C286)),0))</f>
        <v>0</v>
      </c>
      <c r="AA286" s="309">
        <f ca="1">IF(AA$1&gt;$C$124,AA$118,MIN(MAX(AA$118,-SUM($D286:Z286,$C286)),0))</f>
        <v>0</v>
      </c>
      <c r="AB286" s="309">
        <f ca="1">IF(AB$1&gt;$C$124,AB$118,MIN(MAX(AB$118,-SUM($D286:AA286,$C286)),0))</f>
        <v>0</v>
      </c>
      <c r="AC286" s="309">
        <f ca="1">IF(AC$1&gt;$C$124,AC$118,MIN(MAX(AC$118,-SUM($D286:AB286,$C286)),0))</f>
        <v>0</v>
      </c>
      <c r="AD286" s="309">
        <f ca="1">IF(AD$1&gt;$C$124,AD$118,MIN(MAX(AD$118,-SUM($D286:AC286,$C286)),0))</f>
        <v>0</v>
      </c>
      <c r="AE286" s="309">
        <f ca="1">IF(AE$1&gt;$C$124,AE$118,MIN(MAX(AE$118,-SUM($D286:AD286,$C286)),0))</f>
        <v>0</v>
      </c>
      <c r="AF286" s="309">
        <f ca="1">IF(AF$1&gt;$C$124,AF$118,MIN(MAX(AF$118,-SUM($D286:AE286,$C286)),0))</f>
        <v>0</v>
      </c>
      <c r="AG286" s="309">
        <f ca="1">IF(AG$1&gt;$C$124,AG$118,MIN(MAX(AG$118,-SUM($D286:AF286,$C286)),0))</f>
        <v>0</v>
      </c>
      <c r="AH286" s="309">
        <f ca="1">IF(AH$1&gt;$C$124,AH$118,MIN(MAX(AH$118,-SUM($D286:AG286,$C286)),0))</f>
        <v>0</v>
      </c>
      <c r="AI286" s="309">
        <f ca="1">IF(AI$1&gt;$C$124,AI$118,MIN(MAX(AI$118,-SUM($D286:AH286,$C286)),0))</f>
        <v>0</v>
      </c>
      <c r="AJ286" s="309">
        <f ca="1">IF(AJ$1&gt;$C$124,AJ$118,MIN(MAX(AJ$118,-SUM($D286:AI286,$C286)),0))</f>
        <v>0</v>
      </c>
      <c r="AK286" s="309">
        <f ca="1">IF(AK$1&gt;$C$124,AK$118,MIN(MAX(AK$118,-SUM($D286:AJ286,$C286)),0))</f>
        <v>0</v>
      </c>
      <c r="AL286" s="309">
        <f ca="1">IF(AL$1&gt;$C$124,AL$118,MIN(MAX(AL$118,-SUM($D286:AK286,$C286)),0))</f>
        <v>0</v>
      </c>
      <c r="AM286" s="309">
        <f ca="1">IF(AM$1&gt;$C$124,AM$118,MIN(MAX(AM$118,-SUM($D286:AL286,$C286)),0))</f>
        <v>0</v>
      </c>
      <c r="AN286" s="309">
        <f ca="1">IF(AN$1&gt;$C$124,AN$118,MIN(MAX(AN$118,-SUM($D286:AM286,$C286)),0))</f>
        <v>0</v>
      </c>
      <c r="AO286" s="309">
        <f ca="1">IF(AO$1&gt;$C$124,AO$118,MIN(MAX(AO$118,-SUM($D286:AN286,$C286)),0))</f>
        <v>0</v>
      </c>
      <c r="AP286" s="309">
        <f ca="1">IF(AP$1&gt;$C$124,AP$118,MIN(MAX(AP$118,-SUM($D286:AO286,$C286)),0))</f>
        <v>0</v>
      </c>
      <c r="AQ286" s="309">
        <f ca="1">IF(AQ$1&gt;$C$124,AQ$118,MIN(MAX(AQ$118,-SUM($D286:AP286,$C286)),0))</f>
        <v>0</v>
      </c>
      <c r="AR286" s="309">
        <f ca="1">IF(AR$1&gt;$C$124,AR$118,MIN(MAX(AR$118,-SUM($D286:AQ286,$C286)),0))</f>
        <v>0</v>
      </c>
      <c r="AS286" s="309">
        <f ca="1">IF(AS$1&gt;$C$124,AS$118,MIN(MAX(AS$118,-SUM($D286:AR286,$C286)),0))</f>
        <v>0</v>
      </c>
      <c r="AT286" s="309">
        <f ca="1">IF(AT$1&gt;$C$124,AT$118,MIN(MAX(AT$118,-SUM($D286:AS286,$C286)),0))</f>
        <v>0</v>
      </c>
      <c r="AU286" s="309">
        <f ca="1">IF(AU$1&gt;$C$124,AU$118,MIN(MAX(AU$118,-SUM($D286:AT286,$C286)),0))</f>
        <v>0</v>
      </c>
      <c r="AV286" s="309">
        <f ca="1">IF(AV$1&gt;$C$124,AV$118,MIN(MAX(AV$118,-SUM($D286:AU286,$C286)),0))</f>
        <v>-887.23508379999998</v>
      </c>
      <c r="AW286" s="309">
        <f ca="1">IF(AW$1&gt;$C$124,AW$118,MIN(MAX(AW$118,-SUM($D286:AV286,$C286)),0))</f>
        <v>-47.508769819999998</v>
      </c>
      <c r="AX286" s="309">
        <f ca="1">IF(AX$1&gt;$C$124,AX$118,MIN(MAX(AX$118,-SUM($D286:AW286,$C286)),0))</f>
        <v>-27.90049238000006</v>
      </c>
      <c r="AY286" s="309">
        <f ca="1">IF(AY$1&gt;$C$124,AY$118,MIN(MAX(AY$118,-SUM($D286:AX286,$C286)),0))</f>
        <v>0</v>
      </c>
      <c r="AZ286" s="309">
        <f ca="1">IF(AZ$1&gt;$C$124,AZ$118,MIN(MAX(AZ$118,-SUM($D286:AY286,$C286)),0))</f>
        <v>0</v>
      </c>
      <c r="BA286" s="309">
        <f ca="1">IF(BA$1&gt;$C$124,BA$118,MIN(MAX(BA$118,-SUM($D286:AZ286,$C286)),0))</f>
        <v>0</v>
      </c>
      <c r="BB286" s="309">
        <f ca="1">IF(BB$1&gt;$C$124,BB$118,MIN(MAX(BB$118,-SUM($D286:BA286,$C286)),0))</f>
        <v>0</v>
      </c>
      <c r="BC286" s="309">
        <f ca="1">IF(BC$1&gt;$C$124,BC$118,MIN(MAX(BC$118,-SUM($D286:BB286,$C286)),0))</f>
        <v>0</v>
      </c>
      <c r="BD286" s="309">
        <f ca="1">IF(BD$1&gt;$C$124,BD$118,MIN(MAX(BD$118,-SUM($D286:BC286,$C286)),0))</f>
        <v>0</v>
      </c>
      <c r="BE286" s="309">
        <f ca="1">IF(BE$1&gt;$C$124,BE$118,MIN(MAX(BE$118,-SUM($D286:BD286,$C286)),0))</f>
        <v>0</v>
      </c>
      <c r="BF286" s="309">
        <f ca="1">IF(BF$1&gt;$C$124,BF$118,MIN(MAX(BF$118,-SUM($D286:BE286,$C286)),0))</f>
        <v>0</v>
      </c>
      <c r="BG286" s="309">
        <f ca="1">IF(BG$1&gt;$C$124,BG$118,MIN(MAX(BG$118,-SUM($D286:BF286,$C286)),0))</f>
        <v>0</v>
      </c>
      <c r="BH286" s="309">
        <f ca="1">IF(BH$1&gt;$C$124,BH$118,MIN(MAX(BH$118,-SUM($D286:BG286,$C286)),0))</f>
        <v>0</v>
      </c>
      <c r="BI286" s="309">
        <f ca="1">IF(BI$1&gt;$C$124,BI$118,MIN(MAX(BI$118,-SUM($D286:BH286,$C286)),0))</f>
        <v>0</v>
      </c>
      <c r="BJ286" s="309">
        <f ca="1">IF(BJ$1&gt;$C$124,BJ$118,MIN(MAX(BJ$118,-SUM($D286:BI286,$C286)),0))</f>
        <v>0</v>
      </c>
      <c r="BK286" s="309">
        <f ca="1">IF(BK$1&gt;$C$124,BK$118,MIN(MAX(BK$118,-SUM($D286:BJ286,$C286)),0))</f>
        <v>0</v>
      </c>
      <c r="BL286" s="309">
        <f ca="1">IF(BL$1&gt;$C$124,BL$118,MIN(MAX(BL$118,-SUM($D286:BK286,$C286)),0))</f>
        <v>0</v>
      </c>
      <c r="BM286" s="309">
        <f ca="1">IF(BM$1&gt;$C$124,BM$118,MIN(MAX(BM$118,-SUM($D286:BL286,$C286)),0))</f>
        <v>0</v>
      </c>
      <c r="BN286" s="309">
        <f ca="1">IF(BN$1&gt;$C$124,BN$118,MIN(MAX(BN$118,-SUM($D286:BM286,$C286)),0))</f>
        <v>0</v>
      </c>
      <c r="BO286" s="309">
        <f ca="1">IF(BO$1&gt;$C$124,BO$118,MIN(MAX(BO$118,-SUM($D286:BN286,$C286)),0))</f>
        <v>0</v>
      </c>
      <c r="BP286" s="309">
        <f ca="1">IF(BP$1&gt;$C$124,BP$118,MIN(MAX(BP$118,-SUM($D286:BO286,$C286)),0))</f>
        <v>0</v>
      </c>
      <c r="BQ286" s="309">
        <f ca="1">IF(BQ$1&gt;$C$124,BQ$118,MIN(MAX(BQ$118,-SUM($D286:BP286,$C286)),0))</f>
        <v>0</v>
      </c>
      <c r="BR286" s="309">
        <f ca="1">IF(BR$1&gt;$C$124,BR$118,MIN(MAX(BR$118,-SUM($D286:BQ286,$C286)),0))</f>
        <v>0</v>
      </c>
      <c r="BS286" s="309">
        <f ca="1">IF(BS$1&gt;$C$124,BS$118,MIN(MAX(BS$118,-SUM($D286:BR286,$C286)),0))</f>
        <v>0</v>
      </c>
      <c r="BT286" s="309">
        <f ca="1">IF(BT$1&gt;$C$124,BT$118,MIN(MAX(BT$118,-SUM($D286:BS286,$C286)),0))</f>
        <v>0</v>
      </c>
      <c r="BU286" s="309">
        <f ca="1">IF(BU$1&gt;$C$124,BU$118,MIN(MAX(BU$118,-SUM($D286:BT286,$C286)),0))</f>
        <v>0</v>
      </c>
      <c r="BV286" s="309">
        <f ca="1">IF(BV$1&gt;$C$124,BV$118,MIN(MAX(BV$118,-SUM($D286:BU286,$C286)),0))</f>
        <v>0</v>
      </c>
      <c r="BW286" s="309">
        <f ca="1">IF(BW$1&gt;$C$124,BW$118,MIN(MAX(BW$118,-SUM($D286:BV286,$C286)),0))</f>
        <v>0</v>
      </c>
      <c r="BX286" s="309">
        <f ca="1">IF(BX$1&gt;$C$124,BX$118,MIN(MAX(BX$118,-SUM($D286:BW286,$C286)),0))</f>
        <v>0</v>
      </c>
      <c r="BY286" s="309">
        <f ca="1">IF(BY$1&gt;$C$124,BY$118,MIN(MAX(BY$118,-SUM($D286:BX286,$C286)),0))</f>
        <v>0</v>
      </c>
      <c r="BZ286" s="309">
        <f ca="1">IF(BZ$1&gt;$C$124,BZ$118,MIN(MAX(BZ$118,-SUM($D286:BY286,$C286)),0))</f>
        <v>0</v>
      </c>
      <c r="CA286" s="309">
        <f ca="1">IF(CA$1&gt;$C$124,CA$118,MIN(MAX(CA$118,-SUM($D286:BZ286,$C286)),0))</f>
        <v>0</v>
      </c>
      <c r="CB286" s="309">
        <f ca="1">IF(CB$1&gt;$C$124,CB$118,MIN(MAX(CB$118,-SUM($D286:CA286,$C286)),0))</f>
        <v>0</v>
      </c>
      <c r="CC286" s="309">
        <f ca="1">IF(CC$1&gt;$C$124,CC$118,MIN(MAX(CC$118,-SUM($D286:CB286,$C286)),0))</f>
        <v>0</v>
      </c>
      <c r="CD286" s="309">
        <f ca="1">IF(CD$1&gt;$C$124,CD$118,MIN(MAX(CD$118,-SUM($D286:CC286,$C286)),0))</f>
        <v>0</v>
      </c>
      <c r="CE286" s="309">
        <f ca="1">IF(CE$1&gt;$C$124,CE$118,MIN(MAX(CE$118,-SUM($D286:CD286,$C286)),0))</f>
        <v>0</v>
      </c>
      <c r="CF286" s="309">
        <f ca="1">IF(CF$1&gt;$C$124,CF$118,MIN(MAX(CF$118,-SUM($D286:CE286,$C286)),0))</f>
        <v>0</v>
      </c>
      <c r="CG286" s="309">
        <f ca="1">IF(CG$1&gt;$C$124,CG$118,MIN(MAX(CG$118,-SUM($D286:CF286,$C286)),0))</f>
        <v>0</v>
      </c>
      <c r="CH286" s="309">
        <f ca="1">IF(CH$1&gt;$C$124,CH$118,MIN(MAX(CH$118,-SUM($D286:CG286,$C286)),0))</f>
        <v>0</v>
      </c>
      <c r="CI286" s="309">
        <f ca="1">IF(CI$1&gt;$C$124,CI$118,MIN(MAX(CI$118,-SUM($D286:CH286,$C286)),0))</f>
        <v>0</v>
      </c>
      <c r="CJ286" s="309">
        <f ca="1">IF(CJ$1&gt;$C$124,CJ$118,MIN(MAX(CJ$118,-SUM($D286:CI286,$C286)),0))</f>
        <v>0</v>
      </c>
      <c r="CK286" s="309">
        <f ca="1">IF(CK$1&gt;$C$124,CK$118,MIN(MAX(CK$118,-SUM($D286:CJ286,$C286)),0))</f>
        <v>0</v>
      </c>
      <c r="CL286" s="309">
        <f ca="1">IF(CL$1&gt;$C$124,CL$118,MIN(MAX(CL$118,-SUM($D286:CK286,$C286)),0))</f>
        <v>0</v>
      </c>
      <c r="CM286" s="309">
        <f ca="1">IF(CM$1&gt;$C$124,CM$118,MIN(MAX(CM$118,-SUM($D286:CL286,$C286)),0))</f>
        <v>0</v>
      </c>
      <c r="CN286" s="309">
        <f ca="1">IF(CN$1&gt;$C$124,CN$118,MIN(MAX(CN$118,-SUM($D286:CM286,$C286)),0))</f>
        <v>0</v>
      </c>
      <c r="CO286" s="309">
        <f ca="1">IF(CO$1&gt;$C$124,CO$118,MIN(MAX(CO$118,-SUM($D286:CN286,$C286)),0))</f>
        <v>-887.23508379999998</v>
      </c>
    </row>
    <row r="287" spans="2:93" hidden="1" outlineLevel="1">
      <c r="B287">
        <v>23</v>
      </c>
      <c r="C287" s="61" cm="1">
        <f t="array" aca="1" ref="C287" ca="1">$C$121-INDEX($D$112:$CO$112,1,$B287-1)</f>
        <v>923.58396900000002</v>
      </c>
      <c r="D287" s="337">
        <v>0</v>
      </c>
      <c r="E287" s="309">
        <f ca="1">IF(E$1&gt;$C$124,E$118,MIN(MAX(E$118,-SUM($D287:D287,$C287)),0))</f>
        <v>0</v>
      </c>
      <c r="F287" s="309">
        <f ca="1">IF(F$1&gt;$C$124,F$118,MIN(MAX(F$118,-SUM($D287:E287,$C287)),0))</f>
        <v>0</v>
      </c>
      <c r="G287" s="309">
        <f ca="1">IF(G$1&gt;$C$124,G$118,MIN(MAX(G$118,-SUM($D287:F287,$C287)),0))</f>
        <v>0</v>
      </c>
      <c r="H287" s="309">
        <f ca="1">IF(H$1&gt;$C$124,H$118,MIN(MAX(H$118,-SUM($D287:G287,$C287)),0))</f>
        <v>0</v>
      </c>
      <c r="I287" s="309">
        <f ca="1">IF(I$1&gt;$C$124,I$118,MIN(MAX(I$118,-SUM($D287:H287,$C287)),0))</f>
        <v>0</v>
      </c>
      <c r="J287" s="309">
        <f ca="1">IF(J$1&gt;$C$124,J$118,MIN(MAX(J$118,-SUM($D287:I287,$C287)),0))</f>
        <v>0</v>
      </c>
      <c r="K287" s="309">
        <f ca="1">IF(K$1&gt;$C$124,K$118,MIN(MAX(K$118,-SUM($D287:J287,$C287)),0))</f>
        <v>0</v>
      </c>
      <c r="L287" s="309">
        <f ca="1">IF(L$1&gt;$C$124,L$118,MIN(MAX(L$118,-SUM($D287:K287,$C287)),0))</f>
        <v>0</v>
      </c>
      <c r="M287" s="309">
        <f ca="1">IF(M$1&gt;$C$124,M$118,MIN(MAX(M$118,-SUM($D287:L287,$C287)),0))</f>
        <v>0</v>
      </c>
      <c r="N287" s="309">
        <f ca="1">IF(N$1&gt;$C$124,N$118,MIN(MAX(N$118,-SUM($D287:M287,$C287)),0))</f>
        <v>0</v>
      </c>
      <c r="O287" s="309">
        <f ca="1">IF(O$1&gt;$C$124,O$118,MIN(MAX(O$118,-SUM($D287:N287,$C287)),0))</f>
        <v>0</v>
      </c>
      <c r="P287" s="309">
        <f ca="1">IF(P$1&gt;$C$124,P$118,MIN(MAX(P$118,-SUM($D287:O287,$C287)),0))</f>
        <v>0</v>
      </c>
      <c r="Q287" s="309">
        <f ca="1">IF(Q$1&gt;$C$124,Q$118,MIN(MAX(Q$118,-SUM($D287:P287,$C287)),0))</f>
        <v>0</v>
      </c>
      <c r="R287" s="309">
        <f ca="1">IF(R$1&gt;$C$124,R$118,MIN(MAX(R$118,-SUM($D287:Q287,$C287)),0))</f>
        <v>0</v>
      </c>
      <c r="S287" s="309">
        <f ca="1">IF(S$1&gt;$C$124,S$118,MIN(MAX(S$118,-SUM($D287:R287,$C287)),0))</f>
        <v>0</v>
      </c>
      <c r="T287" s="309">
        <f ca="1">IF(T$1&gt;$C$124,T$118,MIN(MAX(T$118,-SUM($D287:S287,$C287)),0))</f>
        <v>0</v>
      </c>
      <c r="U287" s="309">
        <f ca="1">IF(U$1&gt;$C$124,U$118,MIN(MAX(U$118,-SUM($D287:T287,$C287)),0))</f>
        <v>0</v>
      </c>
      <c r="V287" s="309">
        <f ca="1">IF(V$1&gt;$C$124,V$118,MIN(MAX(V$118,-SUM($D287:U287,$C287)),0))</f>
        <v>0</v>
      </c>
      <c r="W287" s="309">
        <f ca="1">IF(W$1&gt;$C$124,W$118,MIN(MAX(W$118,-SUM($D287:V287,$C287)),0))</f>
        <v>0</v>
      </c>
      <c r="X287" s="309">
        <f ca="1">IF(X$1&gt;$C$124,X$118,MIN(MAX(X$118,-SUM($D287:W287,$C287)),0))</f>
        <v>0</v>
      </c>
      <c r="Y287" s="309">
        <f ca="1">IF(Y$1&gt;$C$124,Y$118,MIN(MAX(Y$118,-SUM($D287:X287,$C287)),0))</f>
        <v>0</v>
      </c>
      <c r="Z287" s="309">
        <f ca="1">IF(Z$1&gt;$C$124,Z$118,MIN(MAX(Z$118,-SUM($D287:Y287,$C287)),0))</f>
        <v>0</v>
      </c>
      <c r="AA287" s="309">
        <f ca="1">IF(AA$1&gt;$C$124,AA$118,MIN(MAX(AA$118,-SUM($D287:Z287,$C287)),0))</f>
        <v>0</v>
      </c>
      <c r="AB287" s="309">
        <f ca="1">IF(AB$1&gt;$C$124,AB$118,MIN(MAX(AB$118,-SUM($D287:AA287,$C287)),0))</f>
        <v>0</v>
      </c>
      <c r="AC287" s="309">
        <f ca="1">IF(AC$1&gt;$C$124,AC$118,MIN(MAX(AC$118,-SUM($D287:AB287,$C287)),0))</f>
        <v>0</v>
      </c>
      <c r="AD287" s="309">
        <f ca="1">IF(AD$1&gt;$C$124,AD$118,MIN(MAX(AD$118,-SUM($D287:AC287,$C287)),0))</f>
        <v>0</v>
      </c>
      <c r="AE287" s="309">
        <f ca="1">IF(AE$1&gt;$C$124,AE$118,MIN(MAX(AE$118,-SUM($D287:AD287,$C287)),0))</f>
        <v>0</v>
      </c>
      <c r="AF287" s="309">
        <f ca="1">IF(AF$1&gt;$C$124,AF$118,MIN(MAX(AF$118,-SUM($D287:AE287,$C287)),0))</f>
        <v>0</v>
      </c>
      <c r="AG287" s="309">
        <f ca="1">IF(AG$1&gt;$C$124,AG$118,MIN(MAX(AG$118,-SUM($D287:AF287,$C287)),0))</f>
        <v>0</v>
      </c>
      <c r="AH287" s="309">
        <f ca="1">IF(AH$1&gt;$C$124,AH$118,MIN(MAX(AH$118,-SUM($D287:AG287,$C287)),0))</f>
        <v>0</v>
      </c>
      <c r="AI287" s="309">
        <f ca="1">IF(AI$1&gt;$C$124,AI$118,MIN(MAX(AI$118,-SUM($D287:AH287,$C287)),0))</f>
        <v>0</v>
      </c>
      <c r="AJ287" s="309">
        <f ca="1">IF(AJ$1&gt;$C$124,AJ$118,MIN(MAX(AJ$118,-SUM($D287:AI287,$C287)),0))</f>
        <v>0</v>
      </c>
      <c r="AK287" s="309">
        <f ca="1">IF(AK$1&gt;$C$124,AK$118,MIN(MAX(AK$118,-SUM($D287:AJ287,$C287)),0))</f>
        <v>0</v>
      </c>
      <c r="AL287" s="309">
        <f ca="1">IF(AL$1&gt;$C$124,AL$118,MIN(MAX(AL$118,-SUM($D287:AK287,$C287)),0))</f>
        <v>0</v>
      </c>
      <c r="AM287" s="309">
        <f ca="1">IF(AM$1&gt;$C$124,AM$118,MIN(MAX(AM$118,-SUM($D287:AL287,$C287)),0))</f>
        <v>0</v>
      </c>
      <c r="AN287" s="309">
        <f ca="1">IF(AN$1&gt;$C$124,AN$118,MIN(MAX(AN$118,-SUM($D287:AM287,$C287)),0))</f>
        <v>0</v>
      </c>
      <c r="AO287" s="309">
        <f ca="1">IF(AO$1&gt;$C$124,AO$118,MIN(MAX(AO$118,-SUM($D287:AN287,$C287)),0))</f>
        <v>0</v>
      </c>
      <c r="AP287" s="309">
        <f ca="1">IF(AP$1&gt;$C$124,AP$118,MIN(MAX(AP$118,-SUM($D287:AO287,$C287)),0))</f>
        <v>0</v>
      </c>
      <c r="AQ287" s="309">
        <f ca="1">IF(AQ$1&gt;$C$124,AQ$118,MIN(MAX(AQ$118,-SUM($D287:AP287,$C287)),0))</f>
        <v>0</v>
      </c>
      <c r="AR287" s="309">
        <f ca="1">IF(AR$1&gt;$C$124,AR$118,MIN(MAX(AR$118,-SUM($D287:AQ287,$C287)),0))</f>
        <v>0</v>
      </c>
      <c r="AS287" s="309">
        <f ca="1">IF(AS$1&gt;$C$124,AS$118,MIN(MAX(AS$118,-SUM($D287:AR287,$C287)),0))</f>
        <v>0</v>
      </c>
      <c r="AT287" s="309">
        <f ca="1">IF(AT$1&gt;$C$124,AT$118,MIN(MAX(AT$118,-SUM($D287:AS287,$C287)),0))</f>
        <v>0</v>
      </c>
      <c r="AU287" s="309">
        <f ca="1">IF(AU$1&gt;$C$124,AU$118,MIN(MAX(AU$118,-SUM($D287:AT287,$C287)),0))</f>
        <v>0</v>
      </c>
      <c r="AV287" s="309">
        <f ca="1">IF(AV$1&gt;$C$124,AV$118,MIN(MAX(AV$118,-SUM($D287:AU287,$C287)),0))</f>
        <v>-887.23508379999998</v>
      </c>
      <c r="AW287" s="309">
        <f ca="1">IF(AW$1&gt;$C$124,AW$118,MIN(MAX(AW$118,-SUM($D287:AV287,$C287)),0))</f>
        <v>-36.348885200000041</v>
      </c>
      <c r="AX287" s="309">
        <f ca="1">IF(AX$1&gt;$C$124,AX$118,MIN(MAX(AX$118,-SUM($D287:AW287,$C287)),0))</f>
        <v>0</v>
      </c>
      <c r="AY287" s="309">
        <f ca="1">IF(AY$1&gt;$C$124,AY$118,MIN(MAX(AY$118,-SUM($D287:AX287,$C287)),0))</f>
        <v>0</v>
      </c>
      <c r="AZ287" s="309">
        <f ca="1">IF(AZ$1&gt;$C$124,AZ$118,MIN(MAX(AZ$118,-SUM($D287:AY287,$C287)),0))</f>
        <v>0</v>
      </c>
      <c r="BA287" s="309">
        <f ca="1">IF(BA$1&gt;$C$124,BA$118,MIN(MAX(BA$118,-SUM($D287:AZ287,$C287)),0))</f>
        <v>0</v>
      </c>
      <c r="BB287" s="309">
        <f ca="1">IF(BB$1&gt;$C$124,BB$118,MIN(MAX(BB$118,-SUM($D287:BA287,$C287)),0))</f>
        <v>0</v>
      </c>
      <c r="BC287" s="309">
        <f ca="1">IF(BC$1&gt;$C$124,BC$118,MIN(MAX(BC$118,-SUM($D287:BB287,$C287)),0))</f>
        <v>0</v>
      </c>
      <c r="BD287" s="309">
        <f ca="1">IF(BD$1&gt;$C$124,BD$118,MIN(MAX(BD$118,-SUM($D287:BC287,$C287)),0))</f>
        <v>0</v>
      </c>
      <c r="BE287" s="309">
        <f ca="1">IF(BE$1&gt;$C$124,BE$118,MIN(MAX(BE$118,-SUM($D287:BD287,$C287)),0))</f>
        <v>0</v>
      </c>
      <c r="BF287" s="309">
        <f ca="1">IF(BF$1&gt;$C$124,BF$118,MIN(MAX(BF$118,-SUM($D287:BE287,$C287)),0))</f>
        <v>0</v>
      </c>
      <c r="BG287" s="309">
        <f ca="1">IF(BG$1&gt;$C$124,BG$118,MIN(MAX(BG$118,-SUM($D287:BF287,$C287)),0))</f>
        <v>0</v>
      </c>
      <c r="BH287" s="309">
        <f ca="1">IF(BH$1&gt;$C$124,BH$118,MIN(MAX(BH$118,-SUM($D287:BG287,$C287)),0))</f>
        <v>0</v>
      </c>
      <c r="BI287" s="309">
        <f ca="1">IF(BI$1&gt;$C$124,BI$118,MIN(MAX(BI$118,-SUM($D287:BH287,$C287)),0))</f>
        <v>0</v>
      </c>
      <c r="BJ287" s="309">
        <f ca="1">IF(BJ$1&gt;$C$124,BJ$118,MIN(MAX(BJ$118,-SUM($D287:BI287,$C287)),0))</f>
        <v>0</v>
      </c>
      <c r="BK287" s="309">
        <f ca="1">IF(BK$1&gt;$C$124,BK$118,MIN(MAX(BK$118,-SUM($D287:BJ287,$C287)),0))</f>
        <v>0</v>
      </c>
      <c r="BL287" s="309">
        <f ca="1">IF(BL$1&gt;$C$124,BL$118,MIN(MAX(BL$118,-SUM($D287:BK287,$C287)),0))</f>
        <v>0</v>
      </c>
      <c r="BM287" s="309">
        <f ca="1">IF(BM$1&gt;$C$124,BM$118,MIN(MAX(BM$118,-SUM($D287:BL287,$C287)),0))</f>
        <v>0</v>
      </c>
      <c r="BN287" s="309">
        <f ca="1">IF(BN$1&gt;$C$124,BN$118,MIN(MAX(BN$118,-SUM($D287:BM287,$C287)),0))</f>
        <v>0</v>
      </c>
      <c r="BO287" s="309">
        <f ca="1">IF(BO$1&gt;$C$124,BO$118,MIN(MAX(BO$118,-SUM($D287:BN287,$C287)),0))</f>
        <v>0</v>
      </c>
      <c r="BP287" s="309">
        <f ca="1">IF(BP$1&gt;$C$124,BP$118,MIN(MAX(BP$118,-SUM($D287:BO287,$C287)),0))</f>
        <v>0</v>
      </c>
      <c r="BQ287" s="309">
        <f ca="1">IF(BQ$1&gt;$C$124,BQ$118,MIN(MAX(BQ$118,-SUM($D287:BP287,$C287)),0))</f>
        <v>0</v>
      </c>
      <c r="BR287" s="309">
        <f ca="1">IF(BR$1&gt;$C$124,BR$118,MIN(MAX(BR$118,-SUM($D287:BQ287,$C287)),0))</f>
        <v>0</v>
      </c>
      <c r="BS287" s="309">
        <f ca="1">IF(BS$1&gt;$C$124,BS$118,MIN(MAX(BS$118,-SUM($D287:BR287,$C287)),0))</f>
        <v>0</v>
      </c>
      <c r="BT287" s="309">
        <f ca="1">IF(BT$1&gt;$C$124,BT$118,MIN(MAX(BT$118,-SUM($D287:BS287,$C287)),0))</f>
        <v>0</v>
      </c>
      <c r="BU287" s="309">
        <f ca="1">IF(BU$1&gt;$C$124,BU$118,MIN(MAX(BU$118,-SUM($D287:BT287,$C287)),0))</f>
        <v>0</v>
      </c>
      <c r="BV287" s="309">
        <f ca="1">IF(BV$1&gt;$C$124,BV$118,MIN(MAX(BV$118,-SUM($D287:BU287,$C287)),0))</f>
        <v>0</v>
      </c>
      <c r="BW287" s="309">
        <f ca="1">IF(BW$1&gt;$C$124,BW$118,MIN(MAX(BW$118,-SUM($D287:BV287,$C287)),0))</f>
        <v>0</v>
      </c>
      <c r="BX287" s="309">
        <f ca="1">IF(BX$1&gt;$C$124,BX$118,MIN(MAX(BX$118,-SUM($D287:BW287,$C287)),0))</f>
        <v>0</v>
      </c>
      <c r="BY287" s="309">
        <f ca="1">IF(BY$1&gt;$C$124,BY$118,MIN(MAX(BY$118,-SUM($D287:BX287,$C287)),0))</f>
        <v>0</v>
      </c>
      <c r="BZ287" s="309">
        <f ca="1">IF(BZ$1&gt;$C$124,BZ$118,MIN(MAX(BZ$118,-SUM($D287:BY287,$C287)),0))</f>
        <v>0</v>
      </c>
      <c r="CA287" s="309">
        <f ca="1">IF(CA$1&gt;$C$124,CA$118,MIN(MAX(CA$118,-SUM($D287:BZ287,$C287)),0))</f>
        <v>0</v>
      </c>
      <c r="CB287" s="309">
        <f ca="1">IF(CB$1&gt;$C$124,CB$118,MIN(MAX(CB$118,-SUM($D287:CA287,$C287)),0))</f>
        <v>0</v>
      </c>
      <c r="CC287" s="309">
        <f ca="1">IF(CC$1&gt;$C$124,CC$118,MIN(MAX(CC$118,-SUM($D287:CB287,$C287)),0))</f>
        <v>0</v>
      </c>
      <c r="CD287" s="309">
        <f ca="1">IF(CD$1&gt;$C$124,CD$118,MIN(MAX(CD$118,-SUM($D287:CC287,$C287)),0))</f>
        <v>0</v>
      </c>
      <c r="CE287" s="309">
        <f ca="1">IF(CE$1&gt;$C$124,CE$118,MIN(MAX(CE$118,-SUM($D287:CD287,$C287)),0))</f>
        <v>0</v>
      </c>
      <c r="CF287" s="309">
        <f ca="1">IF(CF$1&gt;$C$124,CF$118,MIN(MAX(CF$118,-SUM($D287:CE287,$C287)),0))</f>
        <v>0</v>
      </c>
      <c r="CG287" s="309">
        <f ca="1">IF(CG$1&gt;$C$124,CG$118,MIN(MAX(CG$118,-SUM($D287:CF287,$C287)),0))</f>
        <v>0</v>
      </c>
      <c r="CH287" s="309">
        <f ca="1">IF(CH$1&gt;$C$124,CH$118,MIN(MAX(CH$118,-SUM($D287:CG287,$C287)),0))</f>
        <v>0</v>
      </c>
      <c r="CI287" s="309">
        <f ca="1">IF(CI$1&gt;$C$124,CI$118,MIN(MAX(CI$118,-SUM($D287:CH287,$C287)),0))</f>
        <v>0</v>
      </c>
      <c r="CJ287" s="309">
        <f ca="1">IF(CJ$1&gt;$C$124,CJ$118,MIN(MAX(CJ$118,-SUM($D287:CI287,$C287)),0))</f>
        <v>0</v>
      </c>
      <c r="CK287" s="309">
        <f ca="1">IF(CK$1&gt;$C$124,CK$118,MIN(MAX(CK$118,-SUM($D287:CJ287,$C287)),0))</f>
        <v>0</v>
      </c>
      <c r="CL287" s="309">
        <f ca="1">IF(CL$1&gt;$C$124,CL$118,MIN(MAX(CL$118,-SUM($D287:CK287,$C287)),0))</f>
        <v>0</v>
      </c>
      <c r="CM287" s="309">
        <f ca="1">IF(CM$1&gt;$C$124,CM$118,MIN(MAX(CM$118,-SUM($D287:CL287,$C287)),0))</f>
        <v>0</v>
      </c>
      <c r="CN287" s="309">
        <f ca="1">IF(CN$1&gt;$C$124,CN$118,MIN(MAX(CN$118,-SUM($D287:CM287,$C287)),0))</f>
        <v>0</v>
      </c>
      <c r="CO287" s="309">
        <f ca="1">IF(CO$1&gt;$C$124,CO$118,MIN(MAX(CO$118,-SUM($D287:CN287,$C287)),0))</f>
        <v>-887.23508379999998</v>
      </c>
    </row>
    <row r="288" spans="2:93" hidden="1" outlineLevel="1">
      <c r="B288">
        <v>24</v>
      </c>
      <c r="C288" s="61" cm="1">
        <f t="array" aca="1" ref="C288" ca="1">$C$121-INDEX($D$112:$CO$112,1,$B288-1)</f>
        <v>882.13976400000001</v>
      </c>
      <c r="D288" s="337">
        <v>0</v>
      </c>
      <c r="E288" s="309">
        <f ca="1">IF(E$1&gt;$C$124,E$118,MIN(MAX(E$118,-SUM($D288:D288,$C288)),0))</f>
        <v>0</v>
      </c>
      <c r="F288" s="309">
        <f ca="1">IF(F$1&gt;$C$124,F$118,MIN(MAX(F$118,-SUM($D288:E288,$C288)),0))</f>
        <v>0</v>
      </c>
      <c r="G288" s="309">
        <f ca="1">IF(G$1&gt;$C$124,G$118,MIN(MAX(G$118,-SUM($D288:F288,$C288)),0))</f>
        <v>0</v>
      </c>
      <c r="H288" s="309">
        <f ca="1">IF(H$1&gt;$C$124,H$118,MIN(MAX(H$118,-SUM($D288:G288,$C288)),0))</f>
        <v>0</v>
      </c>
      <c r="I288" s="309">
        <f ca="1">IF(I$1&gt;$C$124,I$118,MIN(MAX(I$118,-SUM($D288:H288,$C288)),0))</f>
        <v>0</v>
      </c>
      <c r="J288" s="309">
        <f ca="1">IF(J$1&gt;$C$124,J$118,MIN(MAX(J$118,-SUM($D288:I288,$C288)),0))</f>
        <v>0</v>
      </c>
      <c r="K288" s="309">
        <f ca="1">IF(K$1&gt;$C$124,K$118,MIN(MAX(K$118,-SUM($D288:J288,$C288)),0))</f>
        <v>0</v>
      </c>
      <c r="L288" s="309">
        <f ca="1">IF(L$1&gt;$C$124,L$118,MIN(MAX(L$118,-SUM($D288:K288,$C288)),0))</f>
        <v>0</v>
      </c>
      <c r="M288" s="309">
        <f ca="1">IF(M$1&gt;$C$124,M$118,MIN(MAX(M$118,-SUM($D288:L288,$C288)),0))</f>
        <v>0</v>
      </c>
      <c r="N288" s="309">
        <f ca="1">IF(N$1&gt;$C$124,N$118,MIN(MAX(N$118,-SUM($D288:M288,$C288)),0))</f>
        <v>0</v>
      </c>
      <c r="O288" s="309">
        <f ca="1">IF(O$1&gt;$C$124,O$118,MIN(MAX(O$118,-SUM($D288:N288,$C288)),0))</f>
        <v>0</v>
      </c>
      <c r="P288" s="309">
        <f ca="1">IF(P$1&gt;$C$124,P$118,MIN(MAX(P$118,-SUM($D288:O288,$C288)),0))</f>
        <v>0</v>
      </c>
      <c r="Q288" s="309">
        <f ca="1">IF(Q$1&gt;$C$124,Q$118,MIN(MAX(Q$118,-SUM($D288:P288,$C288)),0))</f>
        <v>0</v>
      </c>
      <c r="R288" s="309">
        <f ca="1">IF(R$1&gt;$C$124,R$118,MIN(MAX(R$118,-SUM($D288:Q288,$C288)),0))</f>
        <v>0</v>
      </c>
      <c r="S288" s="309">
        <f ca="1">IF(S$1&gt;$C$124,S$118,MIN(MAX(S$118,-SUM($D288:R288,$C288)),0))</f>
        <v>0</v>
      </c>
      <c r="T288" s="309">
        <f ca="1">IF(T$1&gt;$C$124,T$118,MIN(MAX(T$118,-SUM($D288:S288,$C288)),0))</f>
        <v>0</v>
      </c>
      <c r="U288" s="309">
        <f ca="1">IF(U$1&gt;$C$124,U$118,MIN(MAX(U$118,-SUM($D288:T288,$C288)),0))</f>
        <v>0</v>
      </c>
      <c r="V288" s="309">
        <f ca="1">IF(V$1&gt;$C$124,V$118,MIN(MAX(V$118,-SUM($D288:U288,$C288)),0))</f>
        <v>0</v>
      </c>
      <c r="W288" s="309">
        <f ca="1">IF(W$1&gt;$C$124,W$118,MIN(MAX(W$118,-SUM($D288:V288,$C288)),0))</f>
        <v>0</v>
      </c>
      <c r="X288" s="309">
        <f ca="1">IF(X$1&gt;$C$124,X$118,MIN(MAX(X$118,-SUM($D288:W288,$C288)),0))</f>
        <v>0</v>
      </c>
      <c r="Y288" s="309">
        <f ca="1">IF(Y$1&gt;$C$124,Y$118,MIN(MAX(Y$118,-SUM($D288:X288,$C288)),0))</f>
        <v>0</v>
      </c>
      <c r="Z288" s="309">
        <f ca="1">IF(Z$1&gt;$C$124,Z$118,MIN(MAX(Z$118,-SUM($D288:Y288,$C288)),0))</f>
        <v>0</v>
      </c>
      <c r="AA288" s="309">
        <f ca="1">IF(AA$1&gt;$C$124,AA$118,MIN(MAX(AA$118,-SUM($D288:Z288,$C288)),0))</f>
        <v>0</v>
      </c>
      <c r="AB288" s="309">
        <f ca="1">IF(AB$1&gt;$C$124,AB$118,MIN(MAX(AB$118,-SUM($D288:AA288,$C288)),0))</f>
        <v>0</v>
      </c>
      <c r="AC288" s="309">
        <f ca="1">IF(AC$1&gt;$C$124,AC$118,MIN(MAX(AC$118,-SUM($D288:AB288,$C288)),0))</f>
        <v>0</v>
      </c>
      <c r="AD288" s="309">
        <f ca="1">IF(AD$1&gt;$C$124,AD$118,MIN(MAX(AD$118,-SUM($D288:AC288,$C288)),0))</f>
        <v>0</v>
      </c>
      <c r="AE288" s="309">
        <f ca="1">IF(AE$1&gt;$C$124,AE$118,MIN(MAX(AE$118,-SUM($D288:AD288,$C288)),0))</f>
        <v>0</v>
      </c>
      <c r="AF288" s="309">
        <f ca="1">IF(AF$1&gt;$C$124,AF$118,MIN(MAX(AF$118,-SUM($D288:AE288,$C288)),0))</f>
        <v>0</v>
      </c>
      <c r="AG288" s="309">
        <f ca="1">IF(AG$1&gt;$C$124,AG$118,MIN(MAX(AG$118,-SUM($D288:AF288,$C288)),0))</f>
        <v>0</v>
      </c>
      <c r="AH288" s="309">
        <f ca="1">IF(AH$1&gt;$C$124,AH$118,MIN(MAX(AH$118,-SUM($D288:AG288,$C288)),0))</f>
        <v>0</v>
      </c>
      <c r="AI288" s="309">
        <f ca="1">IF(AI$1&gt;$C$124,AI$118,MIN(MAX(AI$118,-SUM($D288:AH288,$C288)),0))</f>
        <v>0</v>
      </c>
      <c r="AJ288" s="309">
        <f ca="1">IF(AJ$1&gt;$C$124,AJ$118,MIN(MAX(AJ$118,-SUM($D288:AI288,$C288)),0))</f>
        <v>0</v>
      </c>
      <c r="AK288" s="309">
        <f ca="1">IF(AK$1&gt;$C$124,AK$118,MIN(MAX(AK$118,-SUM($D288:AJ288,$C288)),0))</f>
        <v>0</v>
      </c>
      <c r="AL288" s="309">
        <f ca="1">IF(AL$1&gt;$C$124,AL$118,MIN(MAX(AL$118,-SUM($D288:AK288,$C288)),0))</f>
        <v>0</v>
      </c>
      <c r="AM288" s="309">
        <f ca="1">IF(AM$1&gt;$C$124,AM$118,MIN(MAX(AM$118,-SUM($D288:AL288,$C288)),0))</f>
        <v>0</v>
      </c>
      <c r="AN288" s="309">
        <f ca="1">IF(AN$1&gt;$C$124,AN$118,MIN(MAX(AN$118,-SUM($D288:AM288,$C288)),0))</f>
        <v>0</v>
      </c>
      <c r="AO288" s="309">
        <f ca="1">IF(AO$1&gt;$C$124,AO$118,MIN(MAX(AO$118,-SUM($D288:AN288,$C288)),0))</f>
        <v>0</v>
      </c>
      <c r="AP288" s="309">
        <f ca="1">IF(AP$1&gt;$C$124,AP$118,MIN(MAX(AP$118,-SUM($D288:AO288,$C288)),0))</f>
        <v>0</v>
      </c>
      <c r="AQ288" s="309">
        <f ca="1">IF(AQ$1&gt;$C$124,AQ$118,MIN(MAX(AQ$118,-SUM($D288:AP288,$C288)),0))</f>
        <v>0</v>
      </c>
      <c r="AR288" s="309">
        <f ca="1">IF(AR$1&gt;$C$124,AR$118,MIN(MAX(AR$118,-SUM($D288:AQ288,$C288)),0))</f>
        <v>0</v>
      </c>
      <c r="AS288" s="309">
        <f ca="1">IF(AS$1&gt;$C$124,AS$118,MIN(MAX(AS$118,-SUM($D288:AR288,$C288)),0))</f>
        <v>0</v>
      </c>
      <c r="AT288" s="309">
        <f ca="1">IF(AT$1&gt;$C$124,AT$118,MIN(MAX(AT$118,-SUM($D288:AS288,$C288)),0))</f>
        <v>0</v>
      </c>
      <c r="AU288" s="309">
        <f ca="1">IF(AU$1&gt;$C$124,AU$118,MIN(MAX(AU$118,-SUM($D288:AT288,$C288)),0))</f>
        <v>0</v>
      </c>
      <c r="AV288" s="309">
        <f ca="1">IF(AV$1&gt;$C$124,AV$118,MIN(MAX(AV$118,-SUM($D288:AU288,$C288)),0))</f>
        <v>-882.13976400000001</v>
      </c>
      <c r="AW288" s="309">
        <f ca="1">IF(AW$1&gt;$C$124,AW$118,MIN(MAX(AW$118,-SUM($D288:AV288,$C288)),0))</f>
        <v>0</v>
      </c>
      <c r="AX288" s="309">
        <f ca="1">IF(AX$1&gt;$C$124,AX$118,MIN(MAX(AX$118,-SUM($D288:AW288,$C288)),0))</f>
        <v>0</v>
      </c>
      <c r="AY288" s="309">
        <f ca="1">IF(AY$1&gt;$C$124,AY$118,MIN(MAX(AY$118,-SUM($D288:AX288,$C288)),0))</f>
        <v>0</v>
      </c>
      <c r="AZ288" s="309">
        <f ca="1">IF(AZ$1&gt;$C$124,AZ$118,MIN(MAX(AZ$118,-SUM($D288:AY288,$C288)),0))</f>
        <v>0</v>
      </c>
      <c r="BA288" s="309">
        <f ca="1">IF(BA$1&gt;$C$124,BA$118,MIN(MAX(BA$118,-SUM($D288:AZ288,$C288)),0))</f>
        <v>0</v>
      </c>
      <c r="BB288" s="309">
        <f ca="1">IF(BB$1&gt;$C$124,BB$118,MIN(MAX(BB$118,-SUM($D288:BA288,$C288)),0))</f>
        <v>0</v>
      </c>
      <c r="BC288" s="309">
        <f ca="1">IF(BC$1&gt;$C$124,BC$118,MIN(MAX(BC$118,-SUM($D288:BB288,$C288)),0))</f>
        <v>0</v>
      </c>
      <c r="BD288" s="309">
        <f ca="1">IF(BD$1&gt;$C$124,BD$118,MIN(MAX(BD$118,-SUM($D288:BC288,$C288)),0))</f>
        <v>0</v>
      </c>
      <c r="BE288" s="309">
        <f ca="1">IF(BE$1&gt;$C$124,BE$118,MIN(MAX(BE$118,-SUM($D288:BD288,$C288)),0))</f>
        <v>0</v>
      </c>
      <c r="BF288" s="309">
        <f ca="1">IF(BF$1&gt;$C$124,BF$118,MIN(MAX(BF$118,-SUM($D288:BE288,$C288)),0))</f>
        <v>0</v>
      </c>
      <c r="BG288" s="309">
        <f ca="1">IF(BG$1&gt;$C$124,BG$118,MIN(MAX(BG$118,-SUM($D288:BF288,$C288)),0))</f>
        <v>0</v>
      </c>
      <c r="BH288" s="309">
        <f ca="1">IF(BH$1&gt;$C$124,BH$118,MIN(MAX(BH$118,-SUM($D288:BG288,$C288)),0))</f>
        <v>0</v>
      </c>
      <c r="BI288" s="309">
        <f ca="1">IF(BI$1&gt;$C$124,BI$118,MIN(MAX(BI$118,-SUM($D288:BH288,$C288)),0))</f>
        <v>0</v>
      </c>
      <c r="BJ288" s="309">
        <f ca="1">IF(BJ$1&gt;$C$124,BJ$118,MIN(MAX(BJ$118,-SUM($D288:BI288,$C288)),0))</f>
        <v>0</v>
      </c>
      <c r="BK288" s="309">
        <f ca="1">IF(BK$1&gt;$C$124,BK$118,MIN(MAX(BK$118,-SUM($D288:BJ288,$C288)),0))</f>
        <v>0</v>
      </c>
      <c r="BL288" s="309">
        <f ca="1">IF(BL$1&gt;$C$124,BL$118,MIN(MAX(BL$118,-SUM($D288:BK288,$C288)),0))</f>
        <v>0</v>
      </c>
      <c r="BM288" s="309">
        <f ca="1">IF(BM$1&gt;$C$124,BM$118,MIN(MAX(BM$118,-SUM($D288:BL288,$C288)),0))</f>
        <v>0</v>
      </c>
      <c r="BN288" s="309">
        <f ca="1">IF(BN$1&gt;$C$124,BN$118,MIN(MAX(BN$118,-SUM($D288:BM288,$C288)),0))</f>
        <v>0</v>
      </c>
      <c r="BO288" s="309">
        <f ca="1">IF(BO$1&gt;$C$124,BO$118,MIN(MAX(BO$118,-SUM($D288:BN288,$C288)),0))</f>
        <v>0</v>
      </c>
      <c r="BP288" s="309">
        <f ca="1">IF(BP$1&gt;$C$124,BP$118,MIN(MAX(BP$118,-SUM($D288:BO288,$C288)),0))</f>
        <v>0</v>
      </c>
      <c r="BQ288" s="309">
        <f ca="1">IF(BQ$1&gt;$C$124,BQ$118,MIN(MAX(BQ$118,-SUM($D288:BP288,$C288)),0))</f>
        <v>0</v>
      </c>
      <c r="BR288" s="309">
        <f ca="1">IF(BR$1&gt;$C$124,BR$118,MIN(MAX(BR$118,-SUM($D288:BQ288,$C288)),0))</f>
        <v>0</v>
      </c>
      <c r="BS288" s="309">
        <f ca="1">IF(BS$1&gt;$C$124,BS$118,MIN(MAX(BS$118,-SUM($D288:BR288,$C288)),0))</f>
        <v>0</v>
      </c>
      <c r="BT288" s="309">
        <f ca="1">IF(BT$1&gt;$C$124,BT$118,MIN(MAX(BT$118,-SUM($D288:BS288,$C288)),0))</f>
        <v>0</v>
      </c>
      <c r="BU288" s="309">
        <f ca="1">IF(BU$1&gt;$C$124,BU$118,MIN(MAX(BU$118,-SUM($D288:BT288,$C288)),0))</f>
        <v>0</v>
      </c>
      <c r="BV288" s="309">
        <f ca="1">IF(BV$1&gt;$C$124,BV$118,MIN(MAX(BV$118,-SUM($D288:BU288,$C288)),0))</f>
        <v>0</v>
      </c>
      <c r="BW288" s="309">
        <f ca="1">IF(BW$1&gt;$C$124,BW$118,MIN(MAX(BW$118,-SUM($D288:BV288,$C288)),0))</f>
        <v>0</v>
      </c>
      <c r="BX288" s="309">
        <f ca="1">IF(BX$1&gt;$C$124,BX$118,MIN(MAX(BX$118,-SUM($D288:BW288,$C288)),0))</f>
        <v>0</v>
      </c>
      <c r="BY288" s="309">
        <f ca="1">IF(BY$1&gt;$C$124,BY$118,MIN(MAX(BY$118,-SUM($D288:BX288,$C288)),0))</f>
        <v>0</v>
      </c>
      <c r="BZ288" s="309">
        <f ca="1">IF(BZ$1&gt;$C$124,BZ$118,MIN(MAX(BZ$118,-SUM($D288:BY288,$C288)),0))</f>
        <v>0</v>
      </c>
      <c r="CA288" s="309">
        <f ca="1">IF(CA$1&gt;$C$124,CA$118,MIN(MAX(CA$118,-SUM($D288:BZ288,$C288)),0))</f>
        <v>0</v>
      </c>
      <c r="CB288" s="309">
        <f ca="1">IF(CB$1&gt;$C$124,CB$118,MIN(MAX(CB$118,-SUM($D288:CA288,$C288)),0))</f>
        <v>0</v>
      </c>
      <c r="CC288" s="309">
        <f ca="1">IF(CC$1&gt;$C$124,CC$118,MIN(MAX(CC$118,-SUM($D288:CB288,$C288)),0))</f>
        <v>0</v>
      </c>
      <c r="CD288" s="309">
        <f ca="1">IF(CD$1&gt;$C$124,CD$118,MIN(MAX(CD$118,-SUM($D288:CC288,$C288)),0))</f>
        <v>0</v>
      </c>
      <c r="CE288" s="309">
        <f ca="1">IF(CE$1&gt;$C$124,CE$118,MIN(MAX(CE$118,-SUM($D288:CD288,$C288)),0))</f>
        <v>0</v>
      </c>
      <c r="CF288" s="309">
        <f ca="1">IF(CF$1&gt;$C$124,CF$118,MIN(MAX(CF$118,-SUM($D288:CE288,$C288)),0))</f>
        <v>0</v>
      </c>
      <c r="CG288" s="309">
        <f ca="1">IF(CG$1&gt;$C$124,CG$118,MIN(MAX(CG$118,-SUM($D288:CF288,$C288)),0))</f>
        <v>0</v>
      </c>
      <c r="CH288" s="309">
        <f ca="1">IF(CH$1&gt;$C$124,CH$118,MIN(MAX(CH$118,-SUM($D288:CG288,$C288)),0))</f>
        <v>0</v>
      </c>
      <c r="CI288" s="309">
        <f ca="1">IF(CI$1&gt;$C$124,CI$118,MIN(MAX(CI$118,-SUM($D288:CH288,$C288)),0))</f>
        <v>0</v>
      </c>
      <c r="CJ288" s="309">
        <f ca="1">IF(CJ$1&gt;$C$124,CJ$118,MIN(MAX(CJ$118,-SUM($D288:CI288,$C288)),0))</f>
        <v>0</v>
      </c>
      <c r="CK288" s="309">
        <f ca="1">IF(CK$1&gt;$C$124,CK$118,MIN(MAX(CK$118,-SUM($D288:CJ288,$C288)),0))</f>
        <v>0</v>
      </c>
      <c r="CL288" s="309">
        <f ca="1">IF(CL$1&gt;$C$124,CL$118,MIN(MAX(CL$118,-SUM($D288:CK288,$C288)),0))</f>
        <v>0</v>
      </c>
      <c r="CM288" s="309">
        <f ca="1">IF(CM$1&gt;$C$124,CM$118,MIN(MAX(CM$118,-SUM($D288:CL288,$C288)),0))</f>
        <v>0</v>
      </c>
      <c r="CN288" s="309">
        <f ca="1">IF(CN$1&gt;$C$124,CN$118,MIN(MAX(CN$118,-SUM($D288:CM288,$C288)),0))</f>
        <v>0</v>
      </c>
      <c r="CO288" s="309">
        <f ca="1">IF(CO$1&gt;$C$124,CO$118,MIN(MAX(CO$118,-SUM($D288:CN288,$C288)),0))</f>
        <v>-887.23508379999998</v>
      </c>
    </row>
    <row r="289" spans="2:93" hidden="1" outlineLevel="1">
      <c r="B289">
        <v>25</v>
      </c>
      <c r="C289" s="61" cm="1">
        <f t="array" aca="1" ref="C289" ca="1">$C$121-INDEX($D$112:$CO$112,1,$B289-1)</f>
        <v>839.39018599999997</v>
      </c>
      <c r="D289" s="337">
        <v>0</v>
      </c>
      <c r="E289" s="309">
        <f ca="1">IF(E$1&gt;$C$124,E$118,MIN(MAX(E$118,-SUM($D289:D289,$C289)),0))</f>
        <v>0</v>
      </c>
      <c r="F289" s="309">
        <f ca="1">IF(F$1&gt;$C$124,F$118,MIN(MAX(F$118,-SUM($D289:E289,$C289)),0))</f>
        <v>0</v>
      </c>
      <c r="G289" s="309">
        <f ca="1">IF(G$1&gt;$C$124,G$118,MIN(MAX(G$118,-SUM($D289:F289,$C289)),0))</f>
        <v>0</v>
      </c>
      <c r="H289" s="309">
        <f ca="1">IF(H$1&gt;$C$124,H$118,MIN(MAX(H$118,-SUM($D289:G289,$C289)),0))</f>
        <v>0</v>
      </c>
      <c r="I289" s="309">
        <f ca="1">IF(I$1&gt;$C$124,I$118,MIN(MAX(I$118,-SUM($D289:H289,$C289)),0))</f>
        <v>0</v>
      </c>
      <c r="J289" s="309">
        <f ca="1">IF(J$1&gt;$C$124,J$118,MIN(MAX(J$118,-SUM($D289:I289,$C289)),0))</f>
        <v>0</v>
      </c>
      <c r="K289" s="309">
        <f ca="1">IF(K$1&gt;$C$124,K$118,MIN(MAX(K$118,-SUM($D289:J289,$C289)),0))</f>
        <v>0</v>
      </c>
      <c r="L289" s="309">
        <f ca="1">IF(L$1&gt;$C$124,L$118,MIN(MAX(L$118,-SUM($D289:K289,$C289)),0))</f>
        <v>0</v>
      </c>
      <c r="M289" s="309">
        <f ca="1">IF(M$1&gt;$C$124,M$118,MIN(MAX(M$118,-SUM($D289:L289,$C289)),0))</f>
        <v>0</v>
      </c>
      <c r="N289" s="309">
        <f ca="1">IF(N$1&gt;$C$124,N$118,MIN(MAX(N$118,-SUM($D289:M289,$C289)),0))</f>
        <v>0</v>
      </c>
      <c r="O289" s="309">
        <f ca="1">IF(O$1&gt;$C$124,O$118,MIN(MAX(O$118,-SUM($D289:N289,$C289)),0))</f>
        <v>0</v>
      </c>
      <c r="P289" s="309">
        <f ca="1">IF(P$1&gt;$C$124,P$118,MIN(MAX(P$118,-SUM($D289:O289,$C289)),0))</f>
        <v>0</v>
      </c>
      <c r="Q289" s="309">
        <f ca="1">IF(Q$1&gt;$C$124,Q$118,MIN(MAX(Q$118,-SUM($D289:P289,$C289)),0))</f>
        <v>0</v>
      </c>
      <c r="R289" s="309">
        <f ca="1">IF(R$1&gt;$C$124,R$118,MIN(MAX(R$118,-SUM($D289:Q289,$C289)),0))</f>
        <v>0</v>
      </c>
      <c r="S289" s="309">
        <f ca="1">IF(S$1&gt;$C$124,S$118,MIN(MAX(S$118,-SUM($D289:R289,$C289)),0))</f>
        <v>0</v>
      </c>
      <c r="T289" s="309">
        <f ca="1">IF(T$1&gt;$C$124,T$118,MIN(MAX(T$118,-SUM($D289:S289,$C289)),0))</f>
        <v>0</v>
      </c>
      <c r="U289" s="309">
        <f ca="1">IF(U$1&gt;$C$124,U$118,MIN(MAX(U$118,-SUM($D289:T289,$C289)),0))</f>
        <v>0</v>
      </c>
      <c r="V289" s="309">
        <f ca="1">IF(V$1&gt;$C$124,V$118,MIN(MAX(V$118,-SUM($D289:U289,$C289)),0))</f>
        <v>0</v>
      </c>
      <c r="W289" s="309">
        <f ca="1">IF(W$1&gt;$C$124,W$118,MIN(MAX(W$118,-SUM($D289:V289,$C289)),0))</f>
        <v>0</v>
      </c>
      <c r="X289" s="309">
        <f ca="1">IF(X$1&gt;$C$124,X$118,MIN(MAX(X$118,-SUM($D289:W289,$C289)),0))</f>
        <v>0</v>
      </c>
      <c r="Y289" s="309">
        <f ca="1">IF(Y$1&gt;$C$124,Y$118,MIN(MAX(Y$118,-SUM($D289:X289,$C289)),0))</f>
        <v>0</v>
      </c>
      <c r="Z289" s="309">
        <f ca="1">IF(Z$1&gt;$C$124,Z$118,MIN(MAX(Z$118,-SUM($D289:Y289,$C289)),0))</f>
        <v>0</v>
      </c>
      <c r="AA289" s="309">
        <f ca="1">IF(AA$1&gt;$C$124,AA$118,MIN(MAX(AA$118,-SUM($D289:Z289,$C289)),0))</f>
        <v>0</v>
      </c>
      <c r="AB289" s="309">
        <f ca="1">IF(AB$1&gt;$C$124,AB$118,MIN(MAX(AB$118,-SUM($D289:AA289,$C289)),0))</f>
        <v>0</v>
      </c>
      <c r="AC289" s="309">
        <f ca="1">IF(AC$1&gt;$C$124,AC$118,MIN(MAX(AC$118,-SUM($D289:AB289,$C289)),0))</f>
        <v>0</v>
      </c>
      <c r="AD289" s="309">
        <f ca="1">IF(AD$1&gt;$C$124,AD$118,MIN(MAX(AD$118,-SUM($D289:AC289,$C289)),0))</f>
        <v>0</v>
      </c>
      <c r="AE289" s="309">
        <f ca="1">IF(AE$1&gt;$C$124,AE$118,MIN(MAX(AE$118,-SUM($D289:AD289,$C289)),0))</f>
        <v>0</v>
      </c>
      <c r="AF289" s="309">
        <f ca="1">IF(AF$1&gt;$C$124,AF$118,MIN(MAX(AF$118,-SUM($D289:AE289,$C289)),0))</f>
        <v>0</v>
      </c>
      <c r="AG289" s="309">
        <f ca="1">IF(AG$1&gt;$C$124,AG$118,MIN(MAX(AG$118,-SUM($D289:AF289,$C289)),0))</f>
        <v>0</v>
      </c>
      <c r="AH289" s="309">
        <f ca="1">IF(AH$1&gt;$C$124,AH$118,MIN(MAX(AH$118,-SUM($D289:AG289,$C289)),0))</f>
        <v>0</v>
      </c>
      <c r="AI289" s="309">
        <f ca="1">IF(AI$1&gt;$C$124,AI$118,MIN(MAX(AI$118,-SUM($D289:AH289,$C289)),0))</f>
        <v>0</v>
      </c>
      <c r="AJ289" s="309">
        <f ca="1">IF(AJ$1&gt;$C$124,AJ$118,MIN(MAX(AJ$118,-SUM($D289:AI289,$C289)),0))</f>
        <v>0</v>
      </c>
      <c r="AK289" s="309">
        <f ca="1">IF(AK$1&gt;$C$124,AK$118,MIN(MAX(AK$118,-SUM($D289:AJ289,$C289)),0))</f>
        <v>0</v>
      </c>
      <c r="AL289" s="309">
        <f ca="1">IF(AL$1&gt;$C$124,AL$118,MIN(MAX(AL$118,-SUM($D289:AK289,$C289)),0))</f>
        <v>0</v>
      </c>
      <c r="AM289" s="309">
        <f ca="1">IF(AM$1&gt;$C$124,AM$118,MIN(MAX(AM$118,-SUM($D289:AL289,$C289)),0))</f>
        <v>0</v>
      </c>
      <c r="AN289" s="309">
        <f ca="1">IF(AN$1&gt;$C$124,AN$118,MIN(MAX(AN$118,-SUM($D289:AM289,$C289)),0))</f>
        <v>0</v>
      </c>
      <c r="AO289" s="309">
        <f ca="1">IF(AO$1&gt;$C$124,AO$118,MIN(MAX(AO$118,-SUM($D289:AN289,$C289)),0))</f>
        <v>0</v>
      </c>
      <c r="AP289" s="309">
        <f ca="1">IF(AP$1&gt;$C$124,AP$118,MIN(MAX(AP$118,-SUM($D289:AO289,$C289)),0))</f>
        <v>0</v>
      </c>
      <c r="AQ289" s="309">
        <f ca="1">IF(AQ$1&gt;$C$124,AQ$118,MIN(MAX(AQ$118,-SUM($D289:AP289,$C289)),0))</f>
        <v>0</v>
      </c>
      <c r="AR289" s="309">
        <f ca="1">IF(AR$1&gt;$C$124,AR$118,MIN(MAX(AR$118,-SUM($D289:AQ289,$C289)),0))</f>
        <v>0</v>
      </c>
      <c r="AS289" s="309">
        <f ca="1">IF(AS$1&gt;$C$124,AS$118,MIN(MAX(AS$118,-SUM($D289:AR289,$C289)),0))</f>
        <v>0</v>
      </c>
      <c r="AT289" s="309">
        <f ca="1">IF(AT$1&gt;$C$124,AT$118,MIN(MAX(AT$118,-SUM($D289:AS289,$C289)),0))</f>
        <v>0</v>
      </c>
      <c r="AU289" s="309">
        <f ca="1">IF(AU$1&gt;$C$124,AU$118,MIN(MAX(AU$118,-SUM($D289:AT289,$C289)),0))</f>
        <v>0</v>
      </c>
      <c r="AV289" s="309">
        <f ca="1">IF(AV$1&gt;$C$124,AV$118,MIN(MAX(AV$118,-SUM($D289:AU289,$C289)),0))</f>
        <v>-839.39018599999997</v>
      </c>
      <c r="AW289" s="309">
        <f ca="1">IF(AW$1&gt;$C$124,AW$118,MIN(MAX(AW$118,-SUM($D289:AV289,$C289)),0))</f>
        <v>0</v>
      </c>
      <c r="AX289" s="309">
        <f ca="1">IF(AX$1&gt;$C$124,AX$118,MIN(MAX(AX$118,-SUM($D289:AW289,$C289)),0))</f>
        <v>0</v>
      </c>
      <c r="AY289" s="309">
        <f ca="1">IF(AY$1&gt;$C$124,AY$118,MIN(MAX(AY$118,-SUM($D289:AX289,$C289)),0))</f>
        <v>0</v>
      </c>
      <c r="AZ289" s="309">
        <f ca="1">IF(AZ$1&gt;$C$124,AZ$118,MIN(MAX(AZ$118,-SUM($D289:AY289,$C289)),0))</f>
        <v>0</v>
      </c>
      <c r="BA289" s="309">
        <f ca="1">IF(BA$1&gt;$C$124,BA$118,MIN(MAX(BA$118,-SUM($D289:AZ289,$C289)),0))</f>
        <v>0</v>
      </c>
      <c r="BB289" s="309">
        <f ca="1">IF(BB$1&gt;$C$124,BB$118,MIN(MAX(BB$118,-SUM($D289:BA289,$C289)),0))</f>
        <v>0</v>
      </c>
      <c r="BC289" s="309">
        <f ca="1">IF(BC$1&gt;$C$124,BC$118,MIN(MAX(BC$118,-SUM($D289:BB289,$C289)),0))</f>
        <v>0</v>
      </c>
      <c r="BD289" s="309">
        <f ca="1">IF(BD$1&gt;$C$124,BD$118,MIN(MAX(BD$118,-SUM($D289:BC289,$C289)),0))</f>
        <v>0</v>
      </c>
      <c r="BE289" s="309">
        <f ca="1">IF(BE$1&gt;$C$124,BE$118,MIN(MAX(BE$118,-SUM($D289:BD289,$C289)),0))</f>
        <v>0</v>
      </c>
      <c r="BF289" s="309">
        <f ca="1">IF(BF$1&gt;$C$124,BF$118,MIN(MAX(BF$118,-SUM($D289:BE289,$C289)),0))</f>
        <v>0</v>
      </c>
      <c r="BG289" s="309">
        <f ca="1">IF(BG$1&gt;$C$124,BG$118,MIN(MAX(BG$118,-SUM($D289:BF289,$C289)),0))</f>
        <v>0</v>
      </c>
      <c r="BH289" s="309">
        <f ca="1">IF(BH$1&gt;$C$124,BH$118,MIN(MAX(BH$118,-SUM($D289:BG289,$C289)),0))</f>
        <v>0</v>
      </c>
      <c r="BI289" s="309">
        <f ca="1">IF(BI$1&gt;$C$124,BI$118,MIN(MAX(BI$118,-SUM($D289:BH289,$C289)),0))</f>
        <v>0</v>
      </c>
      <c r="BJ289" s="309">
        <f ca="1">IF(BJ$1&gt;$C$124,BJ$118,MIN(MAX(BJ$118,-SUM($D289:BI289,$C289)),0))</f>
        <v>0</v>
      </c>
      <c r="BK289" s="309">
        <f ca="1">IF(BK$1&gt;$C$124,BK$118,MIN(MAX(BK$118,-SUM($D289:BJ289,$C289)),0))</f>
        <v>0</v>
      </c>
      <c r="BL289" s="309">
        <f ca="1">IF(BL$1&gt;$C$124,BL$118,MIN(MAX(BL$118,-SUM($D289:BK289,$C289)),0))</f>
        <v>0</v>
      </c>
      <c r="BM289" s="309">
        <f ca="1">IF(BM$1&gt;$C$124,BM$118,MIN(MAX(BM$118,-SUM($D289:BL289,$C289)),0))</f>
        <v>0</v>
      </c>
      <c r="BN289" s="309">
        <f ca="1">IF(BN$1&gt;$C$124,BN$118,MIN(MAX(BN$118,-SUM($D289:BM289,$C289)),0))</f>
        <v>0</v>
      </c>
      <c r="BO289" s="309">
        <f ca="1">IF(BO$1&gt;$C$124,BO$118,MIN(MAX(BO$118,-SUM($D289:BN289,$C289)),0))</f>
        <v>0</v>
      </c>
      <c r="BP289" s="309">
        <f ca="1">IF(BP$1&gt;$C$124,BP$118,MIN(MAX(BP$118,-SUM($D289:BO289,$C289)),0))</f>
        <v>0</v>
      </c>
      <c r="BQ289" s="309">
        <f ca="1">IF(BQ$1&gt;$C$124,BQ$118,MIN(MAX(BQ$118,-SUM($D289:BP289,$C289)),0))</f>
        <v>0</v>
      </c>
      <c r="BR289" s="309">
        <f ca="1">IF(BR$1&gt;$C$124,BR$118,MIN(MAX(BR$118,-SUM($D289:BQ289,$C289)),0))</f>
        <v>0</v>
      </c>
      <c r="BS289" s="309">
        <f ca="1">IF(BS$1&gt;$C$124,BS$118,MIN(MAX(BS$118,-SUM($D289:BR289,$C289)),0))</f>
        <v>0</v>
      </c>
      <c r="BT289" s="309">
        <f ca="1">IF(BT$1&gt;$C$124,BT$118,MIN(MAX(BT$118,-SUM($D289:BS289,$C289)),0))</f>
        <v>0</v>
      </c>
      <c r="BU289" s="309">
        <f ca="1">IF(BU$1&gt;$C$124,BU$118,MIN(MAX(BU$118,-SUM($D289:BT289,$C289)),0))</f>
        <v>0</v>
      </c>
      <c r="BV289" s="309">
        <f ca="1">IF(BV$1&gt;$C$124,BV$118,MIN(MAX(BV$118,-SUM($D289:BU289,$C289)),0))</f>
        <v>0</v>
      </c>
      <c r="BW289" s="309">
        <f ca="1">IF(BW$1&gt;$C$124,BW$118,MIN(MAX(BW$118,-SUM($D289:BV289,$C289)),0))</f>
        <v>0</v>
      </c>
      <c r="BX289" s="309">
        <f ca="1">IF(BX$1&gt;$C$124,BX$118,MIN(MAX(BX$118,-SUM($D289:BW289,$C289)),0))</f>
        <v>0</v>
      </c>
      <c r="BY289" s="309">
        <f ca="1">IF(BY$1&gt;$C$124,BY$118,MIN(MAX(BY$118,-SUM($D289:BX289,$C289)),0))</f>
        <v>0</v>
      </c>
      <c r="BZ289" s="309">
        <f ca="1">IF(BZ$1&gt;$C$124,BZ$118,MIN(MAX(BZ$118,-SUM($D289:BY289,$C289)),0))</f>
        <v>0</v>
      </c>
      <c r="CA289" s="309">
        <f ca="1">IF(CA$1&gt;$C$124,CA$118,MIN(MAX(CA$118,-SUM($D289:BZ289,$C289)),0))</f>
        <v>0</v>
      </c>
      <c r="CB289" s="309">
        <f ca="1">IF(CB$1&gt;$C$124,CB$118,MIN(MAX(CB$118,-SUM($D289:CA289,$C289)),0))</f>
        <v>0</v>
      </c>
      <c r="CC289" s="309">
        <f ca="1">IF(CC$1&gt;$C$124,CC$118,MIN(MAX(CC$118,-SUM($D289:CB289,$C289)),0))</f>
        <v>0</v>
      </c>
      <c r="CD289" s="309">
        <f ca="1">IF(CD$1&gt;$C$124,CD$118,MIN(MAX(CD$118,-SUM($D289:CC289,$C289)),0))</f>
        <v>0</v>
      </c>
      <c r="CE289" s="309">
        <f ca="1">IF(CE$1&gt;$C$124,CE$118,MIN(MAX(CE$118,-SUM($D289:CD289,$C289)),0))</f>
        <v>0</v>
      </c>
      <c r="CF289" s="309">
        <f ca="1">IF(CF$1&gt;$C$124,CF$118,MIN(MAX(CF$118,-SUM($D289:CE289,$C289)),0))</f>
        <v>0</v>
      </c>
      <c r="CG289" s="309">
        <f ca="1">IF(CG$1&gt;$C$124,CG$118,MIN(MAX(CG$118,-SUM($D289:CF289,$C289)),0))</f>
        <v>0</v>
      </c>
      <c r="CH289" s="309">
        <f ca="1">IF(CH$1&gt;$C$124,CH$118,MIN(MAX(CH$118,-SUM($D289:CG289,$C289)),0))</f>
        <v>0</v>
      </c>
      <c r="CI289" s="309">
        <f ca="1">IF(CI$1&gt;$C$124,CI$118,MIN(MAX(CI$118,-SUM($D289:CH289,$C289)),0))</f>
        <v>0</v>
      </c>
      <c r="CJ289" s="309">
        <f ca="1">IF(CJ$1&gt;$C$124,CJ$118,MIN(MAX(CJ$118,-SUM($D289:CI289,$C289)),0))</f>
        <v>0</v>
      </c>
      <c r="CK289" s="309">
        <f ca="1">IF(CK$1&gt;$C$124,CK$118,MIN(MAX(CK$118,-SUM($D289:CJ289,$C289)),0))</f>
        <v>0</v>
      </c>
      <c r="CL289" s="309">
        <f ca="1">IF(CL$1&gt;$C$124,CL$118,MIN(MAX(CL$118,-SUM($D289:CK289,$C289)),0))</f>
        <v>0</v>
      </c>
      <c r="CM289" s="309">
        <f ca="1">IF(CM$1&gt;$C$124,CM$118,MIN(MAX(CM$118,-SUM($D289:CL289,$C289)),0))</f>
        <v>0</v>
      </c>
      <c r="CN289" s="309">
        <f ca="1">IF(CN$1&gt;$C$124,CN$118,MIN(MAX(CN$118,-SUM($D289:CM289,$C289)),0))</f>
        <v>0</v>
      </c>
      <c r="CO289" s="309">
        <f ca="1">IF(CO$1&gt;$C$124,CO$118,MIN(MAX(CO$118,-SUM($D289:CN289,$C289)),0))</f>
        <v>-887.23508379999998</v>
      </c>
    </row>
    <row r="290" spans="2:93" hidden="1" outlineLevel="1">
      <c r="B290">
        <v>26</v>
      </c>
      <c r="C290" s="61" cm="1">
        <f t="array" aca="1" ref="C290" ca="1">$C$121-INDEX($D$112:$CO$112,1,$B290-1)</f>
        <v>795.46478400000001</v>
      </c>
      <c r="D290" s="337">
        <v>0</v>
      </c>
      <c r="E290" s="309">
        <f ca="1">IF(E$1&gt;$C$124,E$118,MIN(MAX(E$118,-SUM($D290:D290,$C290)),0))</f>
        <v>0</v>
      </c>
      <c r="F290" s="309">
        <f ca="1">IF(F$1&gt;$C$124,F$118,MIN(MAX(F$118,-SUM($D290:E290,$C290)),0))</f>
        <v>0</v>
      </c>
      <c r="G290" s="309">
        <f ca="1">IF(G$1&gt;$C$124,G$118,MIN(MAX(G$118,-SUM($D290:F290,$C290)),0))</f>
        <v>0</v>
      </c>
      <c r="H290" s="309">
        <f ca="1">IF(H$1&gt;$C$124,H$118,MIN(MAX(H$118,-SUM($D290:G290,$C290)),0))</f>
        <v>0</v>
      </c>
      <c r="I290" s="309">
        <f ca="1">IF(I$1&gt;$C$124,I$118,MIN(MAX(I$118,-SUM($D290:H290,$C290)),0))</f>
        <v>0</v>
      </c>
      <c r="J290" s="309">
        <f ca="1">IF(J$1&gt;$C$124,J$118,MIN(MAX(J$118,-SUM($D290:I290,$C290)),0))</f>
        <v>0</v>
      </c>
      <c r="K290" s="309">
        <f ca="1">IF(K$1&gt;$C$124,K$118,MIN(MAX(K$118,-SUM($D290:J290,$C290)),0))</f>
        <v>0</v>
      </c>
      <c r="L290" s="309">
        <f ca="1">IF(L$1&gt;$C$124,L$118,MIN(MAX(L$118,-SUM($D290:K290,$C290)),0))</f>
        <v>0</v>
      </c>
      <c r="M290" s="309">
        <f ca="1">IF(M$1&gt;$C$124,M$118,MIN(MAX(M$118,-SUM($D290:L290,$C290)),0))</f>
        <v>0</v>
      </c>
      <c r="N290" s="309">
        <f ca="1">IF(N$1&gt;$C$124,N$118,MIN(MAX(N$118,-SUM($D290:M290,$C290)),0))</f>
        <v>0</v>
      </c>
      <c r="O290" s="309">
        <f ca="1">IF(O$1&gt;$C$124,O$118,MIN(MAX(O$118,-SUM($D290:N290,$C290)),0))</f>
        <v>0</v>
      </c>
      <c r="P290" s="309">
        <f ca="1">IF(P$1&gt;$C$124,P$118,MIN(MAX(P$118,-SUM($D290:O290,$C290)),0))</f>
        <v>0</v>
      </c>
      <c r="Q290" s="309">
        <f ca="1">IF(Q$1&gt;$C$124,Q$118,MIN(MAX(Q$118,-SUM($D290:P290,$C290)),0))</f>
        <v>0</v>
      </c>
      <c r="R290" s="309">
        <f ca="1">IF(R$1&gt;$C$124,R$118,MIN(MAX(R$118,-SUM($D290:Q290,$C290)),0))</f>
        <v>0</v>
      </c>
      <c r="S290" s="309">
        <f ca="1">IF(S$1&gt;$C$124,S$118,MIN(MAX(S$118,-SUM($D290:R290,$C290)),0))</f>
        <v>0</v>
      </c>
      <c r="T290" s="309">
        <f ca="1">IF(T$1&gt;$C$124,T$118,MIN(MAX(T$118,-SUM($D290:S290,$C290)),0))</f>
        <v>0</v>
      </c>
      <c r="U290" s="309">
        <f ca="1">IF(U$1&gt;$C$124,U$118,MIN(MAX(U$118,-SUM($D290:T290,$C290)),0))</f>
        <v>0</v>
      </c>
      <c r="V290" s="309">
        <f ca="1">IF(V$1&gt;$C$124,V$118,MIN(MAX(V$118,-SUM($D290:U290,$C290)),0))</f>
        <v>0</v>
      </c>
      <c r="W290" s="309">
        <f ca="1">IF(W$1&gt;$C$124,W$118,MIN(MAX(W$118,-SUM($D290:V290,$C290)),0))</f>
        <v>0</v>
      </c>
      <c r="X290" s="309">
        <f ca="1">IF(X$1&gt;$C$124,X$118,MIN(MAX(X$118,-SUM($D290:W290,$C290)),0))</f>
        <v>0</v>
      </c>
      <c r="Y290" s="309">
        <f ca="1">IF(Y$1&gt;$C$124,Y$118,MIN(MAX(Y$118,-SUM($D290:X290,$C290)),0))</f>
        <v>0</v>
      </c>
      <c r="Z290" s="309">
        <f ca="1">IF(Z$1&gt;$C$124,Z$118,MIN(MAX(Z$118,-SUM($D290:Y290,$C290)),0))</f>
        <v>0</v>
      </c>
      <c r="AA290" s="309">
        <f ca="1">IF(AA$1&gt;$C$124,AA$118,MIN(MAX(AA$118,-SUM($D290:Z290,$C290)),0))</f>
        <v>0</v>
      </c>
      <c r="AB290" s="309">
        <f ca="1">IF(AB$1&gt;$C$124,AB$118,MIN(MAX(AB$118,-SUM($D290:AA290,$C290)),0))</f>
        <v>0</v>
      </c>
      <c r="AC290" s="309">
        <f ca="1">IF(AC$1&gt;$C$124,AC$118,MIN(MAX(AC$118,-SUM($D290:AB290,$C290)),0))</f>
        <v>0</v>
      </c>
      <c r="AD290" s="309">
        <f ca="1">IF(AD$1&gt;$C$124,AD$118,MIN(MAX(AD$118,-SUM($D290:AC290,$C290)),0))</f>
        <v>0</v>
      </c>
      <c r="AE290" s="309">
        <f ca="1">IF(AE$1&gt;$C$124,AE$118,MIN(MAX(AE$118,-SUM($D290:AD290,$C290)),0))</f>
        <v>0</v>
      </c>
      <c r="AF290" s="309">
        <f ca="1">IF(AF$1&gt;$C$124,AF$118,MIN(MAX(AF$118,-SUM($D290:AE290,$C290)),0))</f>
        <v>0</v>
      </c>
      <c r="AG290" s="309">
        <f ca="1">IF(AG$1&gt;$C$124,AG$118,MIN(MAX(AG$118,-SUM($D290:AF290,$C290)),0))</f>
        <v>0</v>
      </c>
      <c r="AH290" s="309">
        <f ca="1">IF(AH$1&gt;$C$124,AH$118,MIN(MAX(AH$118,-SUM($D290:AG290,$C290)),0))</f>
        <v>0</v>
      </c>
      <c r="AI290" s="309">
        <f ca="1">IF(AI$1&gt;$C$124,AI$118,MIN(MAX(AI$118,-SUM($D290:AH290,$C290)),0))</f>
        <v>0</v>
      </c>
      <c r="AJ290" s="309">
        <f ca="1">IF(AJ$1&gt;$C$124,AJ$118,MIN(MAX(AJ$118,-SUM($D290:AI290,$C290)),0))</f>
        <v>0</v>
      </c>
      <c r="AK290" s="309">
        <f ca="1">IF(AK$1&gt;$C$124,AK$118,MIN(MAX(AK$118,-SUM($D290:AJ290,$C290)),0))</f>
        <v>0</v>
      </c>
      <c r="AL290" s="309">
        <f ca="1">IF(AL$1&gt;$C$124,AL$118,MIN(MAX(AL$118,-SUM($D290:AK290,$C290)),0))</f>
        <v>0</v>
      </c>
      <c r="AM290" s="309">
        <f ca="1">IF(AM$1&gt;$C$124,AM$118,MIN(MAX(AM$118,-SUM($D290:AL290,$C290)),0))</f>
        <v>0</v>
      </c>
      <c r="AN290" s="309">
        <f ca="1">IF(AN$1&gt;$C$124,AN$118,MIN(MAX(AN$118,-SUM($D290:AM290,$C290)),0))</f>
        <v>0</v>
      </c>
      <c r="AO290" s="309">
        <f ca="1">IF(AO$1&gt;$C$124,AO$118,MIN(MAX(AO$118,-SUM($D290:AN290,$C290)),0))</f>
        <v>0</v>
      </c>
      <c r="AP290" s="309">
        <f ca="1">IF(AP$1&gt;$C$124,AP$118,MIN(MAX(AP$118,-SUM($D290:AO290,$C290)),0))</f>
        <v>0</v>
      </c>
      <c r="AQ290" s="309">
        <f ca="1">IF(AQ$1&gt;$C$124,AQ$118,MIN(MAX(AQ$118,-SUM($D290:AP290,$C290)),0))</f>
        <v>0</v>
      </c>
      <c r="AR290" s="309">
        <f ca="1">IF(AR$1&gt;$C$124,AR$118,MIN(MAX(AR$118,-SUM($D290:AQ290,$C290)),0))</f>
        <v>0</v>
      </c>
      <c r="AS290" s="309">
        <f ca="1">IF(AS$1&gt;$C$124,AS$118,MIN(MAX(AS$118,-SUM($D290:AR290,$C290)),0))</f>
        <v>0</v>
      </c>
      <c r="AT290" s="309">
        <f ca="1">IF(AT$1&gt;$C$124,AT$118,MIN(MAX(AT$118,-SUM($D290:AS290,$C290)),0))</f>
        <v>0</v>
      </c>
      <c r="AU290" s="309">
        <f ca="1">IF(AU$1&gt;$C$124,AU$118,MIN(MAX(AU$118,-SUM($D290:AT290,$C290)),0))</f>
        <v>0</v>
      </c>
      <c r="AV290" s="309">
        <f ca="1">IF(AV$1&gt;$C$124,AV$118,MIN(MAX(AV$118,-SUM($D290:AU290,$C290)),0))</f>
        <v>-795.46478400000001</v>
      </c>
      <c r="AW290" s="309">
        <f ca="1">IF(AW$1&gt;$C$124,AW$118,MIN(MAX(AW$118,-SUM($D290:AV290,$C290)),0))</f>
        <v>0</v>
      </c>
      <c r="AX290" s="309">
        <f ca="1">IF(AX$1&gt;$C$124,AX$118,MIN(MAX(AX$118,-SUM($D290:AW290,$C290)),0))</f>
        <v>0</v>
      </c>
      <c r="AY290" s="309">
        <f ca="1">IF(AY$1&gt;$C$124,AY$118,MIN(MAX(AY$118,-SUM($D290:AX290,$C290)),0))</f>
        <v>0</v>
      </c>
      <c r="AZ290" s="309">
        <f ca="1">IF(AZ$1&gt;$C$124,AZ$118,MIN(MAX(AZ$118,-SUM($D290:AY290,$C290)),0))</f>
        <v>0</v>
      </c>
      <c r="BA290" s="309">
        <f ca="1">IF(BA$1&gt;$C$124,BA$118,MIN(MAX(BA$118,-SUM($D290:AZ290,$C290)),0))</f>
        <v>0</v>
      </c>
      <c r="BB290" s="309">
        <f ca="1">IF(BB$1&gt;$C$124,BB$118,MIN(MAX(BB$118,-SUM($D290:BA290,$C290)),0))</f>
        <v>0</v>
      </c>
      <c r="BC290" s="309">
        <f ca="1">IF(BC$1&gt;$C$124,BC$118,MIN(MAX(BC$118,-SUM($D290:BB290,$C290)),0))</f>
        <v>0</v>
      </c>
      <c r="BD290" s="309">
        <f ca="1">IF(BD$1&gt;$C$124,BD$118,MIN(MAX(BD$118,-SUM($D290:BC290,$C290)),0))</f>
        <v>0</v>
      </c>
      <c r="BE290" s="309">
        <f ca="1">IF(BE$1&gt;$C$124,BE$118,MIN(MAX(BE$118,-SUM($D290:BD290,$C290)),0))</f>
        <v>0</v>
      </c>
      <c r="BF290" s="309">
        <f ca="1">IF(BF$1&gt;$C$124,BF$118,MIN(MAX(BF$118,-SUM($D290:BE290,$C290)),0))</f>
        <v>0</v>
      </c>
      <c r="BG290" s="309">
        <f ca="1">IF(BG$1&gt;$C$124,BG$118,MIN(MAX(BG$118,-SUM($D290:BF290,$C290)),0))</f>
        <v>0</v>
      </c>
      <c r="BH290" s="309">
        <f ca="1">IF(BH$1&gt;$C$124,BH$118,MIN(MAX(BH$118,-SUM($D290:BG290,$C290)),0))</f>
        <v>0</v>
      </c>
      <c r="BI290" s="309">
        <f ca="1">IF(BI$1&gt;$C$124,BI$118,MIN(MAX(BI$118,-SUM($D290:BH290,$C290)),0))</f>
        <v>0</v>
      </c>
      <c r="BJ290" s="309">
        <f ca="1">IF(BJ$1&gt;$C$124,BJ$118,MIN(MAX(BJ$118,-SUM($D290:BI290,$C290)),0))</f>
        <v>0</v>
      </c>
      <c r="BK290" s="309">
        <f ca="1">IF(BK$1&gt;$C$124,BK$118,MIN(MAX(BK$118,-SUM($D290:BJ290,$C290)),0))</f>
        <v>0</v>
      </c>
      <c r="BL290" s="309">
        <f ca="1">IF(BL$1&gt;$C$124,BL$118,MIN(MAX(BL$118,-SUM($D290:BK290,$C290)),0))</f>
        <v>0</v>
      </c>
      <c r="BM290" s="309">
        <f ca="1">IF(BM$1&gt;$C$124,BM$118,MIN(MAX(BM$118,-SUM($D290:BL290,$C290)),0))</f>
        <v>0</v>
      </c>
      <c r="BN290" s="309">
        <f ca="1">IF(BN$1&gt;$C$124,BN$118,MIN(MAX(BN$118,-SUM($D290:BM290,$C290)),0))</f>
        <v>0</v>
      </c>
      <c r="BO290" s="309">
        <f ca="1">IF(BO$1&gt;$C$124,BO$118,MIN(MAX(BO$118,-SUM($D290:BN290,$C290)),0))</f>
        <v>0</v>
      </c>
      <c r="BP290" s="309">
        <f ca="1">IF(BP$1&gt;$C$124,BP$118,MIN(MAX(BP$118,-SUM($D290:BO290,$C290)),0))</f>
        <v>0</v>
      </c>
      <c r="BQ290" s="309">
        <f ca="1">IF(BQ$1&gt;$C$124,BQ$118,MIN(MAX(BQ$118,-SUM($D290:BP290,$C290)),0))</f>
        <v>0</v>
      </c>
      <c r="BR290" s="309">
        <f ca="1">IF(BR$1&gt;$C$124,BR$118,MIN(MAX(BR$118,-SUM($D290:BQ290,$C290)),0))</f>
        <v>0</v>
      </c>
      <c r="BS290" s="309">
        <f ca="1">IF(BS$1&gt;$C$124,BS$118,MIN(MAX(BS$118,-SUM($D290:BR290,$C290)),0))</f>
        <v>0</v>
      </c>
      <c r="BT290" s="309">
        <f ca="1">IF(BT$1&gt;$C$124,BT$118,MIN(MAX(BT$118,-SUM($D290:BS290,$C290)),0))</f>
        <v>0</v>
      </c>
      <c r="BU290" s="309">
        <f ca="1">IF(BU$1&gt;$C$124,BU$118,MIN(MAX(BU$118,-SUM($D290:BT290,$C290)),0))</f>
        <v>0</v>
      </c>
      <c r="BV290" s="309">
        <f ca="1">IF(BV$1&gt;$C$124,BV$118,MIN(MAX(BV$118,-SUM($D290:BU290,$C290)),0))</f>
        <v>0</v>
      </c>
      <c r="BW290" s="309">
        <f ca="1">IF(BW$1&gt;$C$124,BW$118,MIN(MAX(BW$118,-SUM($D290:BV290,$C290)),0))</f>
        <v>0</v>
      </c>
      <c r="BX290" s="309">
        <f ca="1">IF(BX$1&gt;$C$124,BX$118,MIN(MAX(BX$118,-SUM($D290:BW290,$C290)),0))</f>
        <v>0</v>
      </c>
      <c r="BY290" s="309">
        <f ca="1">IF(BY$1&gt;$C$124,BY$118,MIN(MAX(BY$118,-SUM($D290:BX290,$C290)),0))</f>
        <v>0</v>
      </c>
      <c r="BZ290" s="309">
        <f ca="1">IF(BZ$1&gt;$C$124,BZ$118,MIN(MAX(BZ$118,-SUM($D290:BY290,$C290)),0))</f>
        <v>0</v>
      </c>
      <c r="CA290" s="309">
        <f ca="1">IF(CA$1&gt;$C$124,CA$118,MIN(MAX(CA$118,-SUM($D290:BZ290,$C290)),0))</f>
        <v>0</v>
      </c>
      <c r="CB290" s="309">
        <f ca="1">IF(CB$1&gt;$C$124,CB$118,MIN(MAX(CB$118,-SUM($D290:CA290,$C290)),0))</f>
        <v>0</v>
      </c>
      <c r="CC290" s="309">
        <f ca="1">IF(CC$1&gt;$C$124,CC$118,MIN(MAX(CC$118,-SUM($D290:CB290,$C290)),0))</f>
        <v>0</v>
      </c>
      <c r="CD290" s="309">
        <f ca="1">IF(CD$1&gt;$C$124,CD$118,MIN(MAX(CD$118,-SUM($D290:CC290,$C290)),0))</f>
        <v>0</v>
      </c>
      <c r="CE290" s="309">
        <f ca="1">IF(CE$1&gt;$C$124,CE$118,MIN(MAX(CE$118,-SUM($D290:CD290,$C290)),0))</f>
        <v>0</v>
      </c>
      <c r="CF290" s="309">
        <f ca="1">IF(CF$1&gt;$C$124,CF$118,MIN(MAX(CF$118,-SUM($D290:CE290,$C290)),0))</f>
        <v>0</v>
      </c>
      <c r="CG290" s="309">
        <f ca="1">IF(CG$1&gt;$C$124,CG$118,MIN(MAX(CG$118,-SUM($D290:CF290,$C290)),0))</f>
        <v>0</v>
      </c>
      <c r="CH290" s="309">
        <f ca="1">IF(CH$1&gt;$C$124,CH$118,MIN(MAX(CH$118,-SUM($D290:CG290,$C290)),0))</f>
        <v>0</v>
      </c>
      <c r="CI290" s="309">
        <f ca="1">IF(CI$1&gt;$C$124,CI$118,MIN(MAX(CI$118,-SUM($D290:CH290,$C290)),0))</f>
        <v>0</v>
      </c>
      <c r="CJ290" s="309">
        <f ca="1">IF(CJ$1&gt;$C$124,CJ$118,MIN(MAX(CJ$118,-SUM($D290:CI290,$C290)),0))</f>
        <v>0</v>
      </c>
      <c r="CK290" s="309">
        <f ca="1">IF(CK$1&gt;$C$124,CK$118,MIN(MAX(CK$118,-SUM($D290:CJ290,$C290)),0))</f>
        <v>0</v>
      </c>
      <c r="CL290" s="309">
        <f ca="1">IF(CL$1&gt;$C$124,CL$118,MIN(MAX(CL$118,-SUM($D290:CK290,$C290)),0))</f>
        <v>0</v>
      </c>
      <c r="CM290" s="309">
        <f ca="1">IF(CM$1&gt;$C$124,CM$118,MIN(MAX(CM$118,-SUM($D290:CL290,$C290)),0))</f>
        <v>0</v>
      </c>
      <c r="CN290" s="309">
        <f ca="1">IF(CN$1&gt;$C$124,CN$118,MIN(MAX(CN$118,-SUM($D290:CM290,$C290)),0))</f>
        <v>0</v>
      </c>
      <c r="CO290" s="309">
        <f ca="1">IF(CO$1&gt;$C$124,CO$118,MIN(MAX(CO$118,-SUM($D290:CN290,$C290)),0))</f>
        <v>-887.23508379999998</v>
      </c>
    </row>
    <row r="291" spans="2:93" hidden="1" outlineLevel="1">
      <c r="B291">
        <v>27</v>
      </c>
      <c r="C291" s="61" cm="1">
        <f t="array" aca="1" ref="C291" ca="1">$C$121-INDEX($D$112:$CO$112,1,$B291-1)</f>
        <v>750.61984899999993</v>
      </c>
      <c r="D291" s="337">
        <v>0</v>
      </c>
      <c r="E291" s="309">
        <f ca="1">IF(E$1&gt;$C$124,E$118,MIN(MAX(E$118,-SUM($D291:D291,$C291)),0))</f>
        <v>0</v>
      </c>
      <c r="F291" s="309">
        <f ca="1">IF(F$1&gt;$C$124,F$118,MIN(MAX(F$118,-SUM($D291:E291,$C291)),0))</f>
        <v>0</v>
      </c>
      <c r="G291" s="309">
        <f ca="1">IF(G$1&gt;$C$124,G$118,MIN(MAX(G$118,-SUM($D291:F291,$C291)),0))</f>
        <v>0</v>
      </c>
      <c r="H291" s="309">
        <f ca="1">IF(H$1&gt;$C$124,H$118,MIN(MAX(H$118,-SUM($D291:G291,$C291)),0))</f>
        <v>0</v>
      </c>
      <c r="I291" s="309">
        <f ca="1">IF(I$1&gt;$C$124,I$118,MIN(MAX(I$118,-SUM($D291:H291,$C291)),0))</f>
        <v>0</v>
      </c>
      <c r="J291" s="309">
        <f ca="1">IF(J$1&gt;$C$124,J$118,MIN(MAX(J$118,-SUM($D291:I291,$C291)),0))</f>
        <v>0</v>
      </c>
      <c r="K291" s="309">
        <f ca="1">IF(K$1&gt;$C$124,K$118,MIN(MAX(K$118,-SUM($D291:J291,$C291)),0))</f>
        <v>0</v>
      </c>
      <c r="L291" s="309">
        <f ca="1">IF(L$1&gt;$C$124,L$118,MIN(MAX(L$118,-SUM($D291:K291,$C291)),0))</f>
        <v>0</v>
      </c>
      <c r="M291" s="309">
        <f ca="1">IF(M$1&gt;$C$124,M$118,MIN(MAX(M$118,-SUM($D291:L291,$C291)),0))</f>
        <v>0</v>
      </c>
      <c r="N291" s="309">
        <f ca="1">IF(N$1&gt;$C$124,N$118,MIN(MAX(N$118,-SUM($D291:M291,$C291)),0))</f>
        <v>0</v>
      </c>
      <c r="O291" s="309">
        <f ca="1">IF(O$1&gt;$C$124,O$118,MIN(MAX(O$118,-SUM($D291:N291,$C291)),0))</f>
        <v>0</v>
      </c>
      <c r="P291" s="309">
        <f ca="1">IF(P$1&gt;$C$124,P$118,MIN(MAX(P$118,-SUM($D291:O291,$C291)),0))</f>
        <v>0</v>
      </c>
      <c r="Q291" s="309">
        <f ca="1">IF(Q$1&gt;$C$124,Q$118,MIN(MAX(Q$118,-SUM($D291:P291,$C291)),0))</f>
        <v>0</v>
      </c>
      <c r="R291" s="309">
        <f ca="1">IF(R$1&gt;$C$124,R$118,MIN(MAX(R$118,-SUM($D291:Q291,$C291)),0))</f>
        <v>0</v>
      </c>
      <c r="S291" s="309">
        <f ca="1">IF(S$1&gt;$C$124,S$118,MIN(MAX(S$118,-SUM($D291:R291,$C291)),0))</f>
        <v>0</v>
      </c>
      <c r="T291" s="309">
        <f ca="1">IF(T$1&gt;$C$124,T$118,MIN(MAX(T$118,-SUM($D291:S291,$C291)),0))</f>
        <v>0</v>
      </c>
      <c r="U291" s="309">
        <f ca="1">IF(U$1&gt;$C$124,U$118,MIN(MAX(U$118,-SUM($D291:T291,$C291)),0))</f>
        <v>0</v>
      </c>
      <c r="V291" s="309">
        <f ca="1">IF(V$1&gt;$C$124,V$118,MIN(MAX(V$118,-SUM($D291:U291,$C291)),0))</f>
        <v>0</v>
      </c>
      <c r="W291" s="309">
        <f ca="1">IF(W$1&gt;$C$124,W$118,MIN(MAX(W$118,-SUM($D291:V291,$C291)),0))</f>
        <v>0</v>
      </c>
      <c r="X291" s="309">
        <f ca="1">IF(X$1&gt;$C$124,X$118,MIN(MAX(X$118,-SUM($D291:W291,$C291)),0))</f>
        <v>0</v>
      </c>
      <c r="Y291" s="309">
        <f ca="1">IF(Y$1&gt;$C$124,Y$118,MIN(MAX(Y$118,-SUM($D291:X291,$C291)),0))</f>
        <v>0</v>
      </c>
      <c r="Z291" s="309">
        <f ca="1">IF(Z$1&gt;$C$124,Z$118,MIN(MAX(Z$118,-SUM($D291:Y291,$C291)),0))</f>
        <v>0</v>
      </c>
      <c r="AA291" s="309">
        <f ca="1">IF(AA$1&gt;$C$124,AA$118,MIN(MAX(AA$118,-SUM($D291:Z291,$C291)),0))</f>
        <v>0</v>
      </c>
      <c r="AB291" s="309">
        <f ca="1">IF(AB$1&gt;$C$124,AB$118,MIN(MAX(AB$118,-SUM($D291:AA291,$C291)),0))</f>
        <v>0</v>
      </c>
      <c r="AC291" s="309">
        <f ca="1">IF(AC$1&gt;$C$124,AC$118,MIN(MAX(AC$118,-SUM($D291:AB291,$C291)),0))</f>
        <v>0</v>
      </c>
      <c r="AD291" s="309">
        <f ca="1">IF(AD$1&gt;$C$124,AD$118,MIN(MAX(AD$118,-SUM($D291:AC291,$C291)),0))</f>
        <v>0</v>
      </c>
      <c r="AE291" s="309">
        <f ca="1">IF(AE$1&gt;$C$124,AE$118,MIN(MAX(AE$118,-SUM($D291:AD291,$C291)),0))</f>
        <v>0</v>
      </c>
      <c r="AF291" s="309">
        <f ca="1">IF(AF$1&gt;$C$124,AF$118,MIN(MAX(AF$118,-SUM($D291:AE291,$C291)),0))</f>
        <v>0</v>
      </c>
      <c r="AG291" s="309">
        <f ca="1">IF(AG$1&gt;$C$124,AG$118,MIN(MAX(AG$118,-SUM($D291:AF291,$C291)),0))</f>
        <v>0</v>
      </c>
      <c r="AH291" s="309">
        <f ca="1">IF(AH$1&gt;$C$124,AH$118,MIN(MAX(AH$118,-SUM($D291:AG291,$C291)),0))</f>
        <v>0</v>
      </c>
      <c r="AI291" s="309">
        <f ca="1">IF(AI$1&gt;$C$124,AI$118,MIN(MAX(AI$118,-SUM($D291:AH291,$C291)),0))</f>
        <v>0</v>
      </c>
      <c r="AJ291" s="309">
        <f ca="1">IF(AJ$1&gt;$C$124,AJ$118,MIN(MAX(AJ$118,-SUM($D291:AI291,$C291)),0))</f>
        <v>0</v>
      </c>
      <c r="AK291" s="309">
        <f ca="1">IF(AK$1&gt;$C$124,AK$118,MIN(MAX(AK$118,-SUM($D291:AJ291,$C291)),0))</f>
        <v>0</v>
      </c>
      <c r="AL291" s="309">
        <f ca="1">IF(AL$1&gt;$C$124,AL$118,MIN(MAX(AL$118,-SUM($D291:AK291,$C291)),0))</f>
        <v>0</v>
      </c>
      <c r="AM291" s="309">
        <f ca="1">IF(AM$1&gt;$C$124,AM$118,MIN(MAX(AM$118,-SUM($D291:AL291,$C291)),0))</f>
        <v>0</v>
      </c>
      <c r="AN291" s="309">
        <f ca="1">IF(AN$1&gt;$C$124,AN$118,MIN(MAX(AN$118,-SUM($D291:AM291,$C291)),0))</f>
        <v>0</v>
      </c>
      <c r="AO291" s="309">
        <f ca="1">IF(AO$1&gt;$C$124,AO$118,MIN(MAX(AO$118,-SUM($D291:AN291,$C291)),0))</f>
        <v>0</v>
      </c>
      <c r="AP291" s="309">
        <f ca="1">IF(AP$1&gt;$C$124,AP$118,MIN(MAX(AP$118,-SUM($D291:AO291,$C291)),0))</f>
        <v>0</v>
      </c>
      <c r="AQ291" s="309">
        <f ca="1">IF(AQ$1&gt;$C$124,AQ$118,MIN(MAX(AQ$118,-SUM($D291:AP291,$C291)),0))</f>
        <v>0</v>
      </c>
      <c r="AR291" s="309">
        <f ca="1">IF(AR$1&gt;$C$124,AR$118,MIN(MAX(AR$118,-SUM($D291:AQ291,$C291)),0))</f>
        <v>0</v>
      </c>
      <c r="AS291" s="309">
        <f ca="1">IF(AS$1&gt;$C$124,AS$118,MIN(MAX(AS$118,-SUM($D291:AR291,$C291)),0))</f>
        <v>0</v>
      </c>
      <c r="AT291" s="309">
        <f ca="1">IF(AT$1&gt;$C$124,AT$118,MIN(MAX(AT$118,-SUM($D291:AS291,$C291)),0))</f>
        <v>0</v>
      </c>
      <c r="AU291" s="309">
        <f ca="1">IF(AU$1&gt;$C$124,AU$118,MIN(MAX(AU$118,-SUM($D291:AT291,$C291)),0))</f>
        <v>0</v>
      </c>
      <c r="AV291" s="309">
        <f ca="1">IF(AV$1&gt;$C$124,AV$118,MIN(MAX(AV$118,-SUM($D291:AU291,$C291)),0))</f>
        <v>-750.61984899999993</v>
      </c>
      <c r="AW291" s="309">
        <f ca="1">IF(AW$1&gt;$C$124,AW$118,MIN(MAX(AW$118,-SUM($D291:AV291,$C291)),0))</f>
        <v>0</v>
      </c>
      <c r="AX291" s="309">
        <f ca="1">IF(AX$1&gt;$C$124,AX$118,MIN(MAX(AX$118,-SUM($D291:AW291,$C291)),0))</f>
        <v>0</v>
      </c>
      <c r="AY291" s="309">
        <f ca="1">IF(AY$1&gt;$C$124,AY$118,MIN(MAX(AY$118,-SUM($D291:AX291,$C291)),0))</f>
        <v>0</v>
      </c>
      <c r="AZ291" s="309">
        <f ca="1">IF(AZ$1&gt;$C$124,AZ$118,MIN(MAX(AZ$118,-SUM($D291:AY291,$C291)),0))</f>
        <v>0</v>
      </c>
      <c r="BA291" s="309">
        <f ca="1">IF(BA$1&gt;$C$124,BA$118,MIN(MAX(BA$118,-SUM($D291:AZ291,$C291)),0))</f>
        <v>0</v>
      </c>
      <c r="BB291" s="309">
        <f ca="1">IF(BB$1&gt;$C$124,BB$118,MIN(MAX(BB$118,-SUM($D291:BA291,$C291)),0))</f>
        <v>0</v>
      </c>
      <c r="BC291" s="309">
        <f ca="1">IF(BC$1&gt;$C$124,BC$118,MIN(MAX(BC$118,-SUM($D291:BB291,$C291)),0))</f>
        <v>0</v>
      </c>
      <c r="BD291" s="309">
        <f ca="1">IF(BD$1&gt;$C$124,BD$118,MIN(MAX(BD$118,-SUM($D291:BC291,$C291)),0))</f>
        <v>0</v>
      </c>
      <c r="BE291" s="309">
        <f ca="1">IF(BE$1&gt;$C$124,BE$118,MIN(MAX(BE$118,-SUM($D291:BD291,$C291)),0))</f>
        <v>0</v>
      </c>
      <c r="BF291" s="309">
        <f ca="1">IF(BF$1&gt;$C$124,BF$118,MIN(MAX(BF$118,-SUM($D291:BE291,$C291)),0))</f>
        <v>0</v>
      </c>
      <c r="BG291" s="309">
        <f ca="1">IF(BG$1&gt;$C$124,BG$118,MIN(MAX(BG$118,-SUM($D291:BF291,$C291)),0))</f>
        <v>0</v>
      </c>
      <c r="BH291" s="309">
        <f ca="1">IF(BH$1&gt;$C$124,BH$118,MIN(MAX(BH$118,-SUM($D291:BG291,$C291)),0))</f>
        <v>0</v>
      </c>
      <c r="BI291" s="309">
        <f ca="1">IF(BI$1&gt;$C$124,BI$118,MIN(MAX(BI$118,-SUM($D291:BH291,$C291)),0))</f>
        <v>0</v>
      </c>
      <c r="BJ291" s="309">
        <f ca="1">IF(BJ$1&gt;$C$124,BJ$118,MIN(MAX(BJ$118,-SUM($D291:BI291,$C291)),0))</f>
        <v>0</v>
      </c>
      <c r="BK291" s="309">
        <f ca="1">IF(BK$1&gt;$C$124,BK$118,MIN(MAX(BK$118,-SUM($D291:BJ291,$C291)),0))</f>
        <v>0</v>
      </c>
      <c r="BL291" s="309">
        <f ca="1">IF(BL$1&gt;$C$124,BL$118,MIN(MAX(BL$118,-SUM($D291:BK291,$C291)),0))</f>
        <v>0</v>
      </c>
      <c r="BM291" s="309">
        <f ca="1">IF(BM$1&gt;$C$124,BM$118,MIN(MAX(BM$118,-SUM($D291:BL291,$C291)),0))</f>
        <v>0</v>
      </c>
      <c r="BN291" s="309">
        <f ca="1">IF(BN$1&gt;$C$124,BN$118,MIN(MAX(BN$118,-SUM($D291:BM291,$C291)),0))</f>
        <v>0</v>
      </c>
      <c r="BO291" s="309">
        <f ca="1">IF(BO$1&gt;$C$124,BO$118,MIN(MAX(BO$118,-SUM($D291:BN291,$C291)),0))</f>
        <v>0</v>
      </c>
      <c r="BP291" s="309">
        <f ca="1">IF(BP$1&gt;$C$124,BP$118,MIN(MAX(BP$118,-SUM($D291:BO291,$C291)),0))</f>
        <v>0</v>
      </c>
      <c r="BQ291" s="309">
        <f ca="1">IF(BQ$1&gt;$C$124,BQ$118,MIN(MAX(BQ$118,-SUM($D291:BP291,$C291)),0))</f>
        <v>0</v>
      </c>
      <c r="BR291" s="309">
        <f ca="1">IF(BR$1&gt;$C$124,BR$118,MIN(MAX(BR$118,-SUM($D291:BQ291,$C291)),0))</f>
        <v>0</v>
      </c>
      <c r="BS291" s="309">
        <f ca="1">IF(BS$1&gt;$C$124,BS$118,MIN(MAX(BS$118,-SUM($D291:BR291,$C291)),0))</f>
        <v>0</v>
      </c>
      <c r="BT291" s="309">
        <f ca="1">IF(BT$1&gt;$C$124,BT$118,MIN(MAX(BT$118,-SUM($D291:BS291,$C291)),0))</f>
        <v>0</v>
      </c>
      <c r="BU291" s="309">
        <f ca="1">IF(BU$1&gt;$C$124,BU$118,MIN(MAX(BU$118,-SUM($D291:BT291,$C291)),0))</f>
        <v>0</v>
      </c>
      <c r="BV291" s="309">
        <f ca="1">IF(BV$1&gt;$C$124,BV$118,MIN(MAX(BV$118,-SUM($D291:BU291,$C291)),0))</f>
        <v>0</v>
      </c>
      <c r="BW291" s="309">
        <f ca="1">IF(BW$1&gt;$C$124,BW$118,MIN(MAX(BW$118,-SUM($D291:BV291,$C291)),0))</f>
        <v>0</v>
      </c>
      <c r="BX291" s="309">
        <f ca="1">IF(BX$1&gt;$C$124,BX$118,MIN(MAX(BX$118,-SUM($D291:BW291,$C291)),0))</f>
        <v>0</v>
      </c>
      <c r="BY291" s="309">
        <f ca="1">IF(BY$1&gt;$C$124,BY$118,MIN(MAX(BY$118,-SUM($D291:BX291,$C291)),0))</f>
        <v>0</v>
      </c>
      <c r="BZ291" s="309">
        <f ca="1">IF(BZ$1&gt;$C$124,BZ$118,MIN(MAX(BZ$118,-SUM($D291:BY291,$C291)),0))</f>
        <v>0</v>
      </c>
      <c r="CA291" s="309">
        <f ca="1">IF(CA$1&gt;$C$124,CA$118,MIN(MAX(CA$118,-SUM($D291:BZ291,$C291)),0))</f>
        <v>0</v>
      </c>
      <c r="CB291" s="309">
        <f ca="1">IF(CB$1&gt;$C$124,CB$118,MIN(MAX(CB$118,-SUM($D291:CA291,$C291)),0))</f>
        <v>0</v>
      </c>
      <c r="CC291" s="309">
        <f ca="1">IF(CC$1&gt;$C$124,CC$118,MIN(MAX(CC$118,-SUM($D291:CB291,$C291)),0))</f>
        <v>0</v>
      </c>
      <c r="CD291" s="309">
        <f ca="1">IF(CD$1&gt;$C$124,CD$118,MIN(MAX(CD$118,-SUM($D291:CC291,$C291)),0))</f>
        <v>0</v>
      </c>
      <c r="CE291" s="309">
        <f ca="1">IF(CE$1&gt;$C$124,CE$118,MIN(MAX(CE$118,-SUM($D291:CD291,$C291)),0))</f>
        <v>0</v>
      </c>
      <c r="CF291" s="309">
        <f ca="1">IF(CF$1&gt;$C$124,CF$118,MIN(MAX(CF$118,-SUM($D291:CE291,$C291)),0))</f>
        <v>0</v>
      </c>
      <c r="CG291" s="309">
        <f ca="1">IF(CG$1&gt;$C$124,CG$118,MIN(MAX(CG$118,-SUM($D291:CF291,$C291)),0))</f>
        <v>0</v>
      </c>
      <c r="CH291" s="309">
        <f ca="1">IF(CH$1&gt;$C$124,CH$118,MIN(MAX(CH$118,-SUM($D291:CG291,$C291)),0))</f>
        <v>0</v>
      </c>
      <c r="CI291" s="309">
        <f ca="1">IF(CI$1&gt;$C$124,CI$118,MIN(MAX(CI$118,-SUM($D291:CH291,$C291)),0))</f>
        <v>0</v>
      </c>
      <c r="CJ291" s="309">
        <f ca="1">IF(CJ$1&gt;$C$124,CJ$118,MIN(MAX(CJ$118,-SUM($D291:CI291,$C291)),0))</f>
        <v>0</v>
      </c>
      <c r="CK291" s="309">
        <f ca="1">IF(CK$1&gt;$C$124,CK$118,MIN(MAX(CK$118,-SUM($D291:CJ291,$C291)),0))</f>
        <v>0</v>
      </c>
      <c r="CL291" s="309">
        <f ca="1">IF(CL$1&gt;$C$124,CL$118,MIN(MAX(CL$118,-SUM($D291:CK291,$C291)),0))</f>
        <v>0</v>
      </c>
      <c r="CM291" s="309">
        <f ca="1">IF(CM$1&gt;$C$124,CM$118,MIN(MAX(CM$118,-SUM($D291:CL291,$C291)),0))</f>
        <v>0</v>
      </c>
      <c r="CN291" s="309">
        <f ca="1">IF(CN$1&gt;$C$124,CN$118,MIN(MAX(CN$118,-SUM($D291:CM291,$C291)),0))</f>
        <v>0</v>
      </c>
      <c r="CO291" s="309">
        <f ca="1">IF(CO$1&gt;$C$124,CO$118,MIN(MAX(CO$118,-SUM($D291:CN291,$C291)),0))</f>
        <v>-887.23508379999998</v>
      </c>
    </row>
    <row r="292" spans="2:93" hidden="1" outlineLevel="1">
      <c r="B292">
        <v>28</v>
      </c>
      <c r="C292" s="61" cm="1">
        <f t="array" aca="1" ref="C292" ca="1">$C$121-INDEX($D$112:$CO$112,1,$B292-1)</f>
        <v>705.13253999999995</v>
      </c>
      <c r="D292" s="337">
        <v>0</v>
      </c>
      <c r="E292" s="309">
        <f ca="1">IF(E$1&gt;$C$124,E$118,MIN(MAX(E$118,-SUM($D292:D292,$C292)),0))</f>
        <v>0</v>
      </c>
      <c r="F292" s="309">
        <f ca="1">IF(F$1&gt;$C$124,F$118,MIN(MAX(F$118,-SUM($D292:E292,$C292)),0))</f>
        <v>0</v>
      </c>
      <c r="G292" s="309">
        <f ca="1">IF(G$1&gt;$C$124,G$118,MIN(MAX(G$118,-SUM($D292:F292,$C292)),0))</f>
        <v>0</v>
      </c>
      <c r="H292" s="309">
        <f ca="1">IF(H$1&gt;$C$124,H$118,MIN(MAX(H$118,-SUM($D292:G292,$C292)),0))</f>
        <v>0</v>
      </c>
      <c r="I292" s="309">
        <f ca="1">IF(I$1&gt;$C$124,I$118,MIN(MAX(I$118,-SUM($D292:H292,$C292)),0))</f>
        <v>0</v>
      </c>
      <c r="J292" s="309">
        <f ca="1">IF(J$1&gt;$C$124,J$118,MIN(MAX(J$118,-SUM($D292:I292,$C292)),0))</f>
        <v>0</v>
      </c>
      <c r="K292" s="309">
        <f ca="1">IF(K$1&gt;$C$124,K$118,MIN(MAX(K$118,-SUM($D292:J292,$C292)),0))</f>
        <v>0</v>
      </c>
      <c r="L292" s="309">
        <f ca="1">IF(L$1&gt;$C$124,L$118,MIN(MAX(L$118,-SUM($D292:K292,$C292)),0))</f>
        <v>0</v>
      </c>
      <c r="M292" s="309">
        <f ca="1">IF(M$1&gt;$C$124,M$118,MIN(MAX(M$118,-SUM($D292:L292,$C292)),0))</f>
        <v>0</v>
      </c>
      <c r="N292" s="309">
        <f ca="1">IF(N$1&gt;$C$124,N$118,MIN(MAX(N$118,-SUM($D292:M292,$C292)),0))</f>
        <v>0</v>
      </c>
      <c r="O292" s="309">
        <f ca="1">IF(O$1&gt;$C$124,O$118,MIN(MAX(O$118,-SUM($D292:N292,$C292)),0))</f>
        <v>0</v>
      </c>
      <c r="P292" s="309">
        <f ca="1">IF(P$1&gt;$C$124,P$118,MIN(MAX(P$118,-SUM($D292:O292,$C292)),0))</f>
        <v>0</v>
      </c>
      <c r="Q292" s="309">
        <f ca="1">IF(Q$1&gt;$C$124,Q$118,MIN(MAX(Q$118,-SUM($D292:P292,$C292)),0))</f>
        <v>0</v>
      </c>
      <c r="R292" s="309">
        <f ca="1">IF(R$1&gt;$C$124,R$118,MIN(MAX(R$118,-SUM($D292:Q292,$C292)),0))</f>
        <v>0</v>
      </c>
      <c r="S292" s="309">
        <f ca="1">IF(S$1&gt;$C$124,S$118,MIN(MAX(S$118,-SUM($D292:R292,$C292)),0))</f>
        <v>0</v>
      </c>
      <c r="T292" s="309">
        <f ca="1">IF(T$1&gt;$C$124,T$118,MIN(MAX(T$118,-SUM($D292:S292,$C292)),0))</f>
        <v>0</v>
      </c>
      <c r="U292" s="309">
        <f ca="1">IF(U$1&gt;$C$124,U$118,MIN(MAX(U$118,-SUM($D292:T292,$C292)),0))</f>
        <v>0</v>
      </c>
      <c r="V292" s="309">
        <f ca="1">IF(V$1&gt;$C$124,V$118,MIN(MAX(V$118,-SUM($D292:U292,$C292)),0))</f>
        <v>0</v>
      </c>
      <c r="W292" s="309">
        <f ca="1">IF(W$1&gt;$C$124,W$118,MIN(MAX(W$118,-SUM($D292:V292,$C292)),0))</f>
        <v>0</v>
      </c>
      <c r="X292" s="309">
        <f ca="1">IF(X$1&gt;$C$124,X$118,MIN(MAX(X$118,-SUM($D292:W292,$C292)),0))</f>
        <v>0</v>
      </c>
      <c r="Y292" s="309">
        <f ca="1">IF(Y$1&gt;$C$124,Y$118,MIN(MAX(Y$118,-SUM($D292:X292,$C292)),0))</f>
        <v>0</v>
      </c>
      <c r="Z292" s="309">
        <f ca="1">IF(Z$1&gt;$C$124,Z$118,MIN(MAX(Z$118,-SUM($D292:Y292,$C292)),0))</f>
        <v>0</v>
      </c>
      <c r="AA292" s="309">
        <f ca="1">IF(AA$1&gt;$C$124,AA$118,MIN(MAX(AA$118,-SUM($D292:Z292,$C292)),0))</f>
        <v>0</v>
      </c>
      <c r="AB292" s="309">
        <f ca="1">IF(AB$1&gt;$C$124,AB$118,MIN(MAX(AB$118,-SUM($D292:AA292,$C292)),0))</f>
        <v>0</v>
      </c>
      <c r="AC292" s="309">
        <f ca="1">IF(AC$1&gt;$C$124,AC$118,MIN(MAX(AC$118,-SUM($D292:AB292,$C292)),0))</f>
        <v>0</v>
      </c>
      <c r="AD292" s="309">
        <f ca="1">IF(AD$1&gt;$C$124,AD$118,MIN(MAX(AD$118,-SUM($D292:AC292,$C292)),0))</f>
        <v>0</v>
      </c>
      <c r="AE292" s="309">
        <f ca="1">IF(AE$1&gt;$C$124,AE$118,MIN(MAX(AE$118,-SUM($D292:AD292,$C292)),0))</f>
        <v>0</v>
      </c>
      <c r="AF292" s="309">
        <f ca="1">IF(AF$1&gt;$C$124,AF$118,MIN(MAX(AF$118,-SUM($D292:AE292,$C292)),0))</f>
        <v>0</v>
      </c>
      <c r="AG292" s="309">
        <f ca="1">IF(AG$1&gt;$C$124,AG$118,MIN(MAX(AG$118,-SUM($D292:AF292,$C292)),0))</f>
        <v>0</v>
      </c>
      <c r="AH292" s="309">
        <f ca="1">IF(AH$1&gt;$C$124,AH$118,MIN(MAX(AH$118,-SUM($D292:AG292,$C292)),0))</f>
        <v>0</v>
      </c>
      <c r="AI292" s="309">
        <f ca="1">IF(AI$1&gt;$C$124,AI$118,MIN(MAX(AI$118,-SUM($D292:AH292,$C292)),0))</f>
        <v>0</v>
      </c>
      <c r="AJ292" s="309">
        <f ca="1">IF(AJ$1&gt;$C$124,AJ$118,MIN(MAX(AJ$118,-SUM($D292:AI292,$C292)),0))</f>
        <v>0</v>
      </c>
      <c r="AK292" s="309">
        <f ca="1">IF(AK$1&gt;$C$124,AK$118,MIN(MAX(AK$118,-SUM($D292:AJ292,$C292)),0))</f>
        <v>0</v>
      </c>
      <c r="AL292" s="309">
        <f ca="1">IF(AL$1&gt;$C$124,AL$118,MIN(MAX(AL$118,-SUM($D292:AK292,$C292)),0))</f>
        <v>0</v>
      </c>
      <c r="AM292" s="309">
        <f ca="1">IF(AM$1&gt;$C$124,AM$118,MIN(MAX(AM$118,-SUM($D292:AL292,$C292)),0))</f>
        <v>0</v>
      </c>
      <c r="AN292" s="309">
        <f ca="1">IF(AN$1&gt;$C$124,AN$118,MIN(MAX(AN$118,-SUM($D292:AM292,$C292)),0))</f>
        <v>0</v>
      </c>
      <c r="AO292" s="309">
        <f ca="1">IF(AO$1&gt;$C$124,AO$118,MIN(MAX(AO$118,-SUM($D292:AN292,$C292)),0))</f>
        <v>0</v>
      </c>
      <c r="AP292" s="309">
        <f ca="1">IF(AP$1&gt;$C$124,AP$118,MIN(MAX(AP$118,-SUM($D292:AO292,$C292)),0))</f>
        <v>0</v>
      </c>
      <c r="AQ292" s="309">
        <f ca="1">IF(AQ$1&gt;$C$124,AQ$118,MIN(MAX(AQ$118,-SUM($D292:AP292,$C292)),0))</f>
        <v>0</v>
      </c>
      <c r="AR292" s="309">
        <f ca="1">IF(AR$1&gt;$C$124,AR$118,MIN(MAX(AR$118,-SUM($D292:AQ292,$C292)),0))</f>
        <v>0</v>
      </c>
      <c r="AS292" s="309">
        <f ca="1">IF(AS$1&gt;$C$124,AS$118,MIN(MAX(AS$118,-SUM($D292:AR292,$C292)),0))</f>
        <v>0</v>
      </c>
      <c r="AT292" s="309">
        <f ca="1">IF(AT$1&gt;$C$124,AT$118,MIN(MAX(AT$118,-SUM($D292:AS292,$C292)),0))</f>
        <v>0</v>
      </c>
      <c r="AU292" s="309">
        <f ca="1">IF(AU$1&gt;$C$124,AU$118,MIN(MAX(AU$118,-SUM($D292:AT292,$C292)),0))</f>
        <v>0</v>
      </c>
      <c r="AV292" s="309">
        <f ca="1">IF(AV$1&gt;$C$124,AV$118,MIN(MAX(AV$118,-SUM($D292:AU292,$C292)),0))</f>
        <v>-705.13253999999995</v>
      </c>
      <c r="AW292" s="309">
        <f ca="1">IF(AW$1&gt;$C$124,AW$118,MIN(MAX(AW$118,-SUM($D292:AV292,$C292)),0))</f>
        <v>0</v>
      </c>
      <c r="AX292" s="309">
        <f ca="1">IF(AX$1&gt;$C$124,AX$118,MIN(MAX(AX$118,-SUM($D292:AW292,$C292)),0))</f>
        <v>0</v>
      </c>
      <c r="AY292" s="309">
        <f ca="1">IF(AY$1&gt;$C$124,AY$118,MIN(MAX(AY$118,-SUM($D292:AX292,$C292)),0))</f>
        <v>0</v>
      </c>
      <c r="AZ292" s="309">
        <f ca="1">IF(AZ$1&gt;$C$124,AZ$118,MIN(MAX(AZ$118,-SUM($D292:AY292,$C292)),0))</f>
        <v>0</v>
      </c>
      <c r="BA292" s="309">
        <f ca="1">IF(BA$1&gt;$C$124,BA$118,MIN(MAX(BA$118,-SUM($D292:AZ292,$C292)),0))</f>
        <v>0</v>
      </c>
      <c r="BB292" s="309">
        <f ca="1">IF(BB$1&gt;$C$124,BB$118,MIN(MAX(BB$118,-SUM($D292:BA292,$C292)),0))</f>
        <v>0</v>
      </c>
      <c r="BC292" s="309">
        <f ca="1">IF(BC$1&gt;$C$124,BC$118,MIN(MAX(BC$118,-SUM($D292:BB292,$C292)),0))</f>
        <v>0</v>
      </c>
      <c r="BD292" s="309">
        <f ca="1">IF(BD$1&gt;$C$124,BD$118,MIN(MAX(BD$118,-SUM($D292:BC292,$C292)),0))</f>
        <v>0</v>
      </c>
      <c r="BE292" s="309">
        <f ca="1">IF(BE$1&gt;$C$124,BE$118,MIN(MAX(BE$118,-SUM($D292:BD292,$C292)),0))</f>
        <v>0</v>
      </c>
      <c r="BF292" s="309">
        <f ca="1">IF(BF$1&gt;$C$124,BF$118,MIN(MAX(BF$118,-SUM($D292:BE292,$C292)),0))</f>
        <v>0</v>
      </c>
      <c r="BG292" s="309">
        <f ca="1">IF(BG$1&gt;$C$124,BG$118,MIN(MAX(BG$118,-SUM($D292:BF292,$C292)),0))</f>
        <v>0</v>
      </c>
      <c r="BH292" s="309">
        <f ca="1">IF(BH$1&gt;$C$124,BH$118,MIN(MAX(BH$118,-SUM($D292:BG292,$C292)),0))</f>
        <v>0</v>
      </c>
      <c r="BI292" s="309">
        <f ca="1">IF(BI$1&gt;$C$124,BI$118,MIN(MAX(BI$118,-SUM($D292:BH292,$C292)),0))</f>
        <v>0</v>
      </c>
      <c r="BJ292" s="309">
        <f ca="1">IF(BJ$1&gt;$C$124,BJ$118,MIN(MAX(BJ$118,-SUM($D292:BI292,$C292)),0))</f>
        <v>0</v>
      </c>
      <c r="BK292" s="309">
        <f ca="1">IF(BK$1&gt;$C$124,BK$118,MIN(MAX(BK$118,-SUM($D292:BJ292,$C292)),0))</f>
        <v>0</v>
      </c>
      <c r="BL292" s="309">
        <f ca="1">IF(BL$1&gt;$C$124,BL$118,MIN(MAX(BL$118,-SUM($D292:BK292,$C292)),0))</f>
        <v>0</v>
      </c>
      <c r="BM292" s="309">
        <f ca="1">IF(BM$1&gt;$C$124,BM$118,MIN(MAX(BM$118,-SUM($D292:BL292,$C292)),0))</f>
        <v>0</v>
      </c>
      <c r="BN292" s="309">
        <f ca="1">IF(BN$1&gt;$C$124,BN$118,MIN(MAX(BN$118,-SUM($D292:BM292,$C292)),0))</f>
        <v>0</v>
      </c>
      <c r="BO292" s="309">
        <f ca="1">IF(BO$1&gt;$C$124,BO$118,MIN(MAX(BO$118,-SUM($D292:BN292,$C292)),0))</f>
        <v>0</v>
      </c>
      <c r="BP292" s="309">
        <f ca="1">IF(BP$1&gt;$C$124,BP$118,MIN(MAX(BP$118,-SUM($D292:BO292,$C292)),0))</f>
        <v>0</v>
      </c>
      <c r="BQ292" s="309">
        <f ca="1">IF(BQ$1&gt;$C$124,BQ$118,MIN(MAX(BQ$118,-SUM($D292:BP292,$C292)),0))</f>
        <v>0</v>
      </c>
      <c r="BR292" s="309">
        <f ca="1">IF(BR$1&gt;$C$124,BR$118,MIN(MAX(BR$118,-SUM($D292:BQ292,$C292)),0))</f>
        <v>0</v>
      </c>
      <c r="BS292" s="309">
        <f ca="1">IF(BS$1&gt;$C$124,BS$118,MIN(MAX(BS$118,-SUM($D292:BR292,$C292)),0))</f>
        <v>0</v>
      </c>
      <c r="BT292" s="309">
        <f ca="1">IF(BT$1&gt;$C$124,BT$118,MIN(MAX(BT$118,-SUM($D292:BS292,$C292)),0))</f>
        <v>0</v>
      </c>
      <c r="BU292" s="309">
        <f ca="1">IF(BU$1&gt;$C$124,BU$118,MIN(MAX(BU$118,-SUM($D292:BT292,$C292)),0))</f>
        <v>0</v>
      </c>
      <c r="BV292" s="309">
        <f ca="1">IF(BV$1&gt;$C$124,BV$118,MIN(MAX(BV$118,-SUM($D292:BU292,$C292)),0))</f>
        <v>0</v>
      </c>
      <c r="BW292" s="309">
        <f ca="1">IF(BW$1&gt;$C$124,BW$118,MIN(MAX(BW$118,-SUM($D292:BV292,$C292)),0))</f>
        <v>0</v>
      </c>
      <c r="BX292" s="309">
        <f ca="1">IF(BX$1&gt;$C$124,BX$118,MIN(MAX(BX$118,-SUM($D292:BW292,$C292)),0))</f>
        <v>0</v>
      </c>
      <c r="BY292" s="309">
        <f ca="1">IF(BY$1&gt;$C$124,BY$118,MIN(MAX(BY$118,-SUM($D292:BX292,$C292)),0))</f>
        <v>0</v>
      </c>
      <c r="BZ292" s="309">
        <f ca="1">IF(BZ$1&gt;$C$124,BZ$118,MIN(MAX(BZ$118,-SUM($D292:BY292,$C292)),0))</f>
        <v>0</v>
      </c>
      <c r="CA292" s="309">
        <f ca="1">IF(CA$1&gt;$C$124,CA$118,MIN(MAX(CA$118,-SUM($D292:BZ292,$C292)),0))</f>
        <v>0</v>
      </c>
      <c r="CB292" s="309">
        <f ca="1">IF(CB$1&gt;$C$124,CB$118,MIN(MAX(CB$118,-SUM($D292:CA292,$C292)),0))</f>
        <v>0</v>
      </c>
      <c r="CC292" s="309">
        <f ca="1">IF(CC$1&gt;$C$124,CC$118,MIN(MAX(CC$118,-SUM($D292:CB292,$C292)),0))</f>
        <v>0</v>
      </c>
      <c r="CD292" s="309">
        <f ca="1">IF(CD$1&gt;$C$124,CD$118,MIN(MAX(CD$118,-SUM($D292:CC292,$C292)),0))</f>
        <v>0</v>
      </c>
      <c r="CE292" s="309">
        <f ca="1">IF(CE$1&gt;$C$124,CE$118,MIN(MAX(CE$118,-SUM($D292:CD292,$C292)),0))</f>
        <v>0</v>
      </c>
      <c r="CF292" s="309">
        <f ca="1">IF(CF$1&gt;$C$124,CF$118,MIN(MAX(CF$118,-SUM($D292:CE292,$C292)),0))</f>
        <v>0</v>
      </c>
      <c r="CG292" s="309">
        <f ca="1">IF(CG$1&gt;$C$124,CG$118,MIN(MAX(CG$118,-SUM($D292:CF292,$C292)),0))</f>
        <v>0</v>
      </c>
      <c r="CH292" s="309">
        <f ca="1">IF(CH$1&gt;$C$124,CH$118,MIN(MAX(CH$118,-SUM($D292:CG292,$C292)),0))</f>
        <v>0</v>
      </c>
      <c r="CI292" s="309">
        <f ca="1">IF(CI$1&gt;$C$124,CI$118,MIN(MAX(CI$118,-SUM($D292:CH292,$C292)),0))</f>
        <v>0</v>
      </c>
      <c r="CJ292" s="309">
        <f ca="1">IF(CJ$1&gt;$C$124,CJ$118,MIN(MAX(CJ$118,-SUM($D292:CI292,$C292)),0))</f>
        <v>0</v>
      </c>
      <c r="CK292" s="309">
        <f ca="1">IF(CK$1&gt;$C$124,CK$118,MIN(MAX(CK$118,-SUM($D292:CJ292,$C292)),0))</f>
        <v>0</v>
      </c>
      <c r="CL292" s="309">
        <f ca="1">IF(CL$1&gt;$C$124,CL$118,MIN(MAX(CL$118,-SUM($D292:CK292,$C292)),0))</f>
        <v>0</v>
      </c>
      <c r="CM292" s="309">
        <f ca="1">IF(CM$1&gt;$C$124,CM$118,MIN(MAX(CM$118,-SUM($D292:CL292,$C292)),0))</f>
        <v>0</v>
      </c>
      <c r="CN292" s="309">
        <f ca="1">IF(CN$1&gt;$C$124,CN$118,MIN(MAX(CN$118,-SUM($D292:CM292,$C292)),0))</f>
        <v>0</v>
      </c>
      <c r="CO292" s="309">
        <f ca="1">IF(CO$1&gt;$C$124,CO$118,MIN(MAX(CO$118,-SUM($D292:CN292,$C292)),0))</f>
        <v>-887.23508379999998</v>
      </c>
    </row>
    <row r="293" spans="2:93" hidden="1" outlineLevel="1">
      <c r="B293">
        <v>29</v>
      </c>
      <c r="C293" s="61" cm="1">
        <f t="array" aca="1" ref="C293" ca="1">$C$121-INDEX($D$112:$CO$112,1,$B293-1)</f>
        <v>659.27859699999999</v>
      </c>
      <c r="D293" s="337">
        <v>0</v>
      </c>
      <c r="E293" s="309">
        <f ca="1">IF(E$1&gt;$C$124,E$118,MIN(MAX(E$118,-SUM($D293:D293,$C293)),0))</f>
        <v>0</v>
      </c>
      <c r="F293" s="309">
        <f ca="1">IF(F$1&gt;$C$124,F$118,MIN(MAX(F$118,-SUM($D293:E293,$C293)),0))</f>
        <v>0</v>
      </c>
      <c r="G293" s="309">
        <f ca="1">IF(G$1&gt;$C$124,G$118,MIN(MAX(G$118,-SUM($D293:F293,$C293)),0))</f>
        <v>0</v>
      </c>
      <c r="H293" s="309">
        <f ca="1">IF(H$1&gt;$C$124,H$118,MIN(MAX(H$118,-SUM($D293:G293,$C293)),0))</f>
        <v>0</v>
      </c>
      <c r="I293" s="309">
        <f ca="1">IF(I$1&gt;$C$124,I$118,MIN(MAX(I$118,-SUM($D293:H293,$C293)),0))</f>
        <v>0</v>
      </c>
      <c r="J293" s="309">
        <f ca="1">IF(J$1&gt;$C$124,J$118,MIN(MAX(J$118,-SUM($D293:I293,$C293)),0))</f>
        <v>0</v>
      </c>
      <c r="K293" s="309">
        <f ca="1">IF(K$1&gt;$C$124,K$118,MIN(MAX(K$118,-SUM($D293:J293,$C293)),0))</f>
        <v>0</v>
      </c>
      <c r="L293" s="309">
        <f ca="1">IF(L$1&gt;$C$124,L$118,MIN(MAX(L$118,-SUM($D293:K293,$C293)),0))</f>
        <v>0</v>
      </c>
      <c r="M293" s="309">
        <f ca="1">IF(M$1&gt;$C$124,M$118,MIN(MAX(M$118,-SUM($D293:L293,$C293)),0))</f>
        <v>0</v>
      </c>
      <c r="N293" s="309">
        <f ca="1">IF(N$1&gt;$C$124,N$118,MIN(MAX(N$118,-SUM($D293:M293,$C293)),0))</f>
        <v>0</v>
      </c>
      <c r="O293" s="309">
        <f ca="1">IF(O$1&gt;$C$124,O$118,MIN(MAX(O$118,-SUM($D293:N293,$C293)),0))</f>
        <v>0</v>
      </c>
      <c r="P293" s="309">
        <f ca="1">IF(P$1&gt;$C$124,P$118,MIN(MAX(P$118,-SUM($D293:O293,$C293)),0))</f>
        <v>0</v>
      </c>
      <c r="Q293" s="309">
        <f ca="1">IF(Q$1&gt;$C$124,Q$118,MIN(MAX(Q$118,-SUM($D293:P293,$C293)),0))</f>
        <v>0</v>
      </c>
      <c r="R293" s="309">
        <f ca="1">IF(R$1&gt;$C$124,R$118,MIN(MAX(R$118,-SUM($D293:Q293,$C293)),0))</f>
        <v>0</v>
      </c>
      <c r="S293" s="309">
        <f ca="1">IF(S$1&gt;$C$124,S$118,MIN(MAX(S$118,-SUM($D293:R293,$C293)),0))</f>
        <v>0</v>
      </c>
      <c r="T293" s="309">
        <f ca="1">IF(T$1&gt;$C$124,T$118,MIN(MAX(T$118,-SUM($D293:S293,$C293)),0))</f>
        <v>0</v>
      </c>
      <c r="U293" s="309">
        <f ca="1">IF(U$1&gt;$C$124,U$118,MIN(MAX(U$118,-SUM($D293:T293,$C293)),0))</f>
        <v>0</v>
      </c>
      <c r="V293" s="309">
        <f ca="1">IF(V$1&gt;$C$124,V$118,MIN(MAX(V$118,-SUM($D293:U293,$C293)),0))</f>
        <v>0</v>
      </c>
      <c r="W293" s="309">
        <f ca="1">IF(W$1&gt;$C$124,W$118,MIN(MAX(W$118,-SUM($D293:V293,$C293)),0))</f>
        <v>0</v>
      </c>
      <c r="X293" s="309">
        <f ca="1">IF(X$1&gt;$C$124,X$118,MIN(MAX(X$118,-SUM($D293:W293,$C293)),0))</f>
        <v>0</v>
      </c>
      <c r="Y293" s="309">
        <f ca="1">IF(Y$1&gt;$C$124,Y$118,MIN(MAX(Y$118,-SUM($D293:X293,$C293)),0))</f>
        <v>0</v>
      </c>
      <c r="Z293" s="309">
        <f ca="1">IF(Z$1&gt;$C$124,Z$118,MIN(MAX(Z$118,-SUM($D293:Y293,$C293)),0))</f>
        <v>0</v>
      </c>
      <c r="AA293" s="309">
        <f ca="1">IF(AA$1&gt;$C$124,AA$118,MIN(MAX(AA$118,-SUM($D293:Z293,$C293)),0))</f>
        <v>0</v>
      </c>
      <c r="AB293" s="309">
        <f ca="1">IF(AB$1&gt;$C$124,AB$118,MIN(MAX(AB$118,-SUM($D293:AA293,$C293)),0))</f>
        <v>0</v>
      </c>
      <c r="AC293" s="309">
        <f ca="1">IF(AC$1&gt;$C$124,AC$118,MIN(MAX(AC$118,-SUM($D293:AB293,$C293)),0))</f>
        <v>0</v>
      </c>
      <c r="AD293" s="309">
        <f ca="1">IF(AD$1&gt;$C$124,AD$118,MIN(MAX(AD$118,-SUM($D293:AC293,$C293)),0))</f>
        <v>0</v>
      </c>
      <c r="AE293" s="309">
        <f ca="1">IF(AE$1&gt;$C$124,AE$118,MIN(MAX(AE$118,-SUM($D293:AD293,$C293)),0))</f>
        <v>0</v>
      </c>
      <c r="AF293" s="309">
        <f ca="1">IF(AF$1&gt;$C$124,AF$118,MIN(MAX(AF$118,-SUM($D293:AE293,$C293)),0))</f>
        <v>0</v>
      </c>
      <c r="AG293" s="309">
        <f ca="1">IF(AG$1&gt;$C$124,AG$118,MIN(MAX(AG$118,-SUM($D293:AF293,$C293)),0))</f>
        <v>0</v>
      </c>
      <c r="AH293" s="309">
        <f ca="1">IF(AH$1&gt;$C$124,AH$118,MIN(MAX(AH$118,-SUM($D293:AG293,$C293)),0))</f>
        <v>0</v>
      </c>
      <c r="AI293" s="309">
        <f ca="1">IF(AI$1&gt;$C$124,AI$118,MIN(MAX(AI$118,-SUM($D293:AH293,$C293)),0))</f>
        <v>0</v>
      </c>
      <c r="AJ293" s="309">
        <f ca="1">IF(AJ$1&gt;$C$124,AJ$118,MIN(MAX(AJ$118,-SUM($D293:AI293,$C293)),0))</f>
        <v>0</v>
      </c>
      <c r="AK293" s="309">
        <f ca="1">IF(AK$1&gt;$C$124,AK$118,MIN(MAX(AK$118,-SUM($D293:AJ293,$C293)),0))</f>
        <v>0</v>
      </c>
      <c r="AL293" s="309">
        <f ca="1">IF(AL$1&gt;$C$124,AL$118,MIN(MAX(AL$118,-SUM($D293:AK293,$C293)),0))</f>
        <v>0</v>
      </c>
      <c r="AM293" s="309">
        <f ca="1">IF(AM$1&gt;$C$124,AM$118,MIN(MAX(AM$118,-SUM($D293:AL293,$C293)),0))</f>
        <v>0</v>
      </c>
      <c r="AN293" s="309">
        <f ca="1">IF(AN$1&gt;$C$124,AN$118,MIN(MAX(AN$118,-SUM($D293:AM293,$C293)),0))</f>
        <v>0</v>
      </c>
      <c r="AO293" s="309">
        <f ca="1">IF(AO$1&gt;$C$124,AO$118,MIN(MAX(AO$118,-SUM($D293:AN293,$C293)),0))</f>
        <v>0</v>
      </c>
      <c r="AP293" s="309">
        <f ca="1">IF(AP$1&gt;$C$124,AP$118,MIN(MAX(AP$118,-SUM($D293:AO293,$C293)),0))</f>
        <v>0</v>
      </c>
      <c r="AQ293" s="309">
        <f ca="1">IF(AQ$1&gt;$C$124,AQ$118,MIN(MAX(AQ$118,-SUM($D293:AP293,$C293)),0))</f>
        <v>0</v>
      </c>
      <c r="AR293" s="309">
        <f ca="1">IF(AR$1&gt;$C$124,AR$118,MIN(MAX(AR$118,-SUM($D293:AQ293,$C293)),0))</f>
        <v>0</v>
      </c>
      <c r="AS293" s="309">
        <f ca="1">IF(AS$1&gt;$C$124,AS$118,MIN(MAX(AS$118,-SUM($D293:AR293,$C293)),0))</f>
        <v>0</v>
      </c>
      <c r="AT293" s="309">
        <f ca="1">IF(AT$1&gt;$C$124,AT$118,MIN(MAX(AT$118,-SUM($D293:AS293,$C293)),0))</f>
        <v>0</v>
      </c>
      <c r="AU293" s="309">
        <f ca="1">IF(AU$1&gt;$C$124,AU$118,MIN(MAX(AU$118,-SUM($D293:AT293,$C293)),0))</f>
        <v>0</v>
      </c>
      <c r="AV293" s="309">
        <f ca="1">IF(AV$1&gt;$C$124,AV$118,MIN(MAX(AV$118,-SUM($D293:AU293,$C293)),0))</f>
        <v>-659.27859699999999</v>
      </c>
      <c r="AW293" s="309">
        <f ca="1">IF(AW$1&gt;$C$124,AW$118,MIN(MAX(AW$118,-SUM($D293:AV293,$C293)),0))</f>
        <v>0</v>
      </c>
      <c r="AX293" s="309">
        <f ca="1">IF(AX$1&gt;$C$124,AX$118,MIN(MAX(AX$118,-SUM($D293:AW293,$C293)),0))</f>
        <v>0</v>
      </c>
      <c r="AY293" s="309">
        <f ca="1">IF(AY$1&gt;$C$124,AY$118,MIN(MAX(AY$118,-SUM($D293:AX293,$C293)),0))</f>
        <v>0</v>
      </c>
      <c r="AZ293" s="309">
        <f ca="1">IF(AZ$1&gt;$C$124,AZ$118,MIN(MAX(AZ$118,-SUM($D293:AY293,$C293)),0))</f>
        <v>0</v>
      </c>
      <c r="BA293" s="309">
        <f ca="1">IF(BA$1&gt;$C$124,BA$118,MIN(MAX(BA$118,-SUM($D293:AZ293,$C293)),0))</f>
        <v>0</v>
      </c>
      <c r="BB293" s="309">
        <f ca="1">IF(BB$1&gt;$C$124,BB$118,MIN(MAX(BB$118,-SUM($D293:BA293,$C293)),0))</f>
        <v>0</v>
      </c>
      <c r="BC293" s="309">
        <f ca="1">IF(BC$1&gt;$C$124,BC$118,MIN(MAX(BC$118,-SUM($D293:BB293,$C293)),0))</f>
        <v>0</v>
      </c>
      <c r="BD293" s="309">
        <f ca="1">IF(BD$1&gt;$C$124,BD$118,MIN(MAX(BD$118,-SUM($D293:BC293,$C293)),0))</f>
        <v>0</v>
      </c>
      <c r="BE293" s="309">
        <f ca="1">IF(BE$1&gt;$C$124,BE$118,MIN(MAX(BE$118,-SUM($D293:BD293,$C293)),0))</f>
        <v>0</v>
      </c>
      <c r="BF293" s="309">
        <f ca="1">IF(BF$1&gt;$C$124,BF$118,MIN(MAX(BF$118,-SUM($D293:BE293,$C293)),0))</f>
        <v>0</v>
      </c>
      <c r="BG293" s="309">
        <f ca="1">IF(BG$1&gt;$C$124,BG$118,MIN(MAX(BG$118,-SUM($D293:BF293,$C293)),0))</f>
        <v>0</v>
      </c>
      <c r="BH293" s="309">
        <f ca="1">IF(BH$1&gt;$C$124,BH$118,MIN(MAX(BH$118,-SUM($D293:BG293,$C293)),0))</f>
        <v>0</v>
      </c>
      <c r="BI293" s="309">
        <f ca="1">IF(BI$1&gt;$C$124,BI$118,MIN(MAX(BI$118,-SUM($D293:BH293,$C293)),0))</f>
        <v>0</v>
      </c>
      <c r="BJ293" s="309">
        <f ca="1">IF(BJ$1&gt;$C$124,BJ$118,MIN(MAX(BJ$118,-SUM($D293:BI293,$C293)),0))</f>
        <v>0</v>
      </c>
      <c r="BK293" s="309">
        <f ca="1">IF(BK$1&gt;$C$124,BK$118,MIN(MAX(BK$118,-SUM($D293:BJ293,$C293)),0))</f>
        <v>0</v>
      </c>
      <c r="BL293" s="309">
        <f ca="1">IF(BL$1&gt;$C$124,BL$118,MIN(MAX(BL$118,-SUM($D293:BK293,$C293)),0))</f>
        <v>0</v>
      </c>
      <c r="BM293" s="309">
        <f ca="1">IF(BM$1&gt;$C$124,BM$118,MIN(MAX(BM$118,-SUM($D293:BL293,$C293)),0))</f>
        <v>0</v>
      </c>
      <c r="BN293" s="309">
        <f ca="1">IF(BN$1&gt;$C$124,BN$118,MIN(MAX(BN$118,-SUM($D293:BM293,$C293)),0))</f>
        <v>0</v>
      </c>
      <c r="BO293" s="309">
        <f ca="1">IF(BO$1&gt;$C$124,BO$118,MIN(MAX(BO$118,-SUM($D293:BN293,$C293)),0))</f>
        <v>0</v>
      </c>
      <c r="BP293" s="309">
        <f ca="1">IF(BP$1&gt;$C$124,BP$118,MIN(MAX(BP$118,-SUM($D293:BO293,$C293)),0))</f>
        <v>0</v>
      </c>
      <c r="BQ293" s="309">
        <f ca="1">IF(BQ$1&gt;$C$124,BQ$118,MIN(MAX(BQ$118,-SUM($D293:BP293,$C293)),0))</f>
        <v>0</v>
      </c>
      <c r="BR293" s="309">
        <f ca="1">IF(BR$1&gt;$C$124,BR$118,MIN(MAX(BR$118,-SUM($D293:BQ293,$C293)),0))</f>
        <v>0</v>
      </c>
      <c r="BS293" s="309">
        <f ca="1">IF(BS$1&gt;$C$124,BS$118,MIN(MAX(BS$118,-SUM($D293:BR293,$C293)),0))</f>
        <v>0</v>
      </c>
      <c r="BT293" s="309">
        <f ca="1">IF(BT$1&gt;$C$124,BT$118,MIN(MAX(BT$118,-SUM($D293:BS293,$C293)),0))</f>
        <v>0</v>
      </c>
      <c r="BU293" s="309">
        <f ca="1">IF(BU$1&gt;$C$124,BU$118,MIN(MAX(BU$118,-SUM($D293:BT293,$C293)),0))</f>
        <v>0</v>
      </c>
      <c r="BV293" s="309">
        <f ca="1">IF(BV$1&gt;$C$124,BV$118,MIN(MAX(BV$118,-SUM($D293:BU293,$C293)),0))</f>
        <v>0</v>
      </c>
      <c r="BW293" s="309">
        <f ca="1">IF(BW$1&gt;$C$124,BW$118,MIN(MAX(BW$118,-SUM($D293:BV293,$C293)),0))</f>
        <v>0</v>
      </c>
      <c r="BX293" s="309">
        <f ca="1">IF(BX$1&gt;$C$124,BX$118,MIN(MAX(BX$118,-SUM($D293:BW293,$C293)),0))</f>
        <v>0</v>
      </c>
      <c r="BY293" s="309">
        <f ca="1">IF(BY$1&gt;$C$124,BY$118,MIN(MAX(BY$118,-SUM($D293:BX293,$C293)),0))</f>
        <v>0</v>
      </c>
      <c r="BZ293" s="309">
        <f ca="1">IF(BZ$1&gt;$C$124,BZ$118,MIN(MAX(BZ$118,-SUM($D293:BY293,$C293)),0))</f>
        <v>0</v>
      </c>
      <c r="CA293" s="309">
        <f ca="1">IF(CA$1&gt;$C$124,CA$118,MIN(MAX(CA$118,-SUM($D293:BZ293,$C293)),0))</f>
        <v>0</v>
      </c>
      <c r="CB293" s="309">
        <f ca="1">IF(CB$1&gt;$C$124,CB$118,MIN(MAX(CB$118,-SUM($D293:CA293,$C293)),0))</f>
        <v>0</v>
      </c>
      <c r="CC293" s="309">
        <f ca="1">IF(CC$1&gt;$C$124,CC$118,MIN(MAX(CC$118,-SUM($D293:CB293,$C293)),0))</f>
        <v>0</v>
      </c>
      <c r="CD293" s="309">
        <f ca="1">IF(CD$1&gt;$C$124,CD$118,MIN(MAX(CD$118,-SUM($D293:CC293,$C293)),0))</f>
        <v>0</v>
      </c>
      <c r="CE293" s="309">
        <f ca="1">IF(CE$1&gt;$C$124,CE$118,MIN(MAX(CE$118,-SUM($D293:CD293,$C293)),0))</f>
        <v>0</v>
      </c>
      <c r="CF293" s="309">
        <f ca="1">IF(CF$1&gt;$C$124,CF$118,MIN(MAX(CF$118,-SUM($D293:CE293,$C293)),0))</f>
        <v>0</v>
      </c>
      <c r="CG293" s="309">
        <f ca="1">IF(CG$1&gt;$C$124,CG$118,MIN(MAX(CG$118,-SUM($D293:CF293,$C293)),0))</f>
        <v>0</v>
      </c>
      <c r="CH293" s="309">
        <f ca="1">IF(CH$1&gt;$C$124,CH$118,MIN(MAX(CH$118,-SUM($D293:CG293,$C293)),0))</f>
        <v>0</v>
      </c>
      <c r="CI293" s="309">
        <f ca="1">IF(CI$1&gt;$C$124,CI$118,MIN(MAX(CI$118,-SUM($D293:CH293,$C293)),0))</f>
        <v>0</v>
      </c>
      <c r="CJ293" s="309">
        <f ca="1">IF(CJ$1&gt;$C$124,CJ$118,MIN(MAX(CJ$118,-SUM($D293:CI293,$C293)),0))</f>
        <v>0</v>
      </c>
      <c r="CK293" s="309">
        <f ca="1">IF(CK$1&gt;$C$124,CK$118,MIN(MAX(CK$118,-SUM($D293:CJ293,$C293)),0))</f>
        <v>0</v>
      </c>
      <c r="CL293" s="309">
        <f ca="1">IF(CL$1&gt;$C$124,CL$118,MIN(MAX(CL$118,-SUM($D293:CK293,$C293)),0))</f>
        <v>0</v>
      </c>
      <c r="CM293" s="309">
        <f ca="1">IF(CM$1&gt;$C$124,CM$118,MIN(MAX(CM$118,-SUM($D293:CL293,$C293)),0))</f>
        <v>0</v>
      </c>
      <c r="CN293" s="309">
        <f ca="1">IF(CN$1&gt;$C$124,CN$118,MIN(MAX(CN$118,-SUM($D293:CM293,$C293)),0))</f>
        <v>0</v>
      </c>
      <c r="CO293" s="309">
        <f ca="1">IF(CO$1&gt;$C$124,CO$118,MIN(MAX(CO$118,-SUM($D293:CN293,$C293)),0))</f>
        <v>-887.23508379999998</v>
      </c>
    </row>
    <row r="294" spans="2:93" ht="15.75" collapsed="1" thickTop="1"/>
  </sheetData>
  <pageMargins left="0.7" right="0.7" top="0.75" bottom="0.75" header="0.3" footer="0.3"/>
  <pageSetup orientation="portrait" r:id="rId1"/>
  <headerFooter>
    <oddHeader>&amp;C&amp;"Calibri"&amp;10&amp;K000000 [STAFF IN-CONFIDENCE]&amp;1#_x000D_</oddHeader>
    <oddFooter>&amp;C_x000D_&amp;1#&amp;"Calibri"&amp;10&amp;K000000 [STAFF IN-CONFIDENCE]</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03615-244C-4B91-98F8-C974AE737D07}">
  <sheetPr codeName="Sheet4">
    <tabColor theme="7" tint="0.79998168889431442"/>
  </sheetPr>
  <dimension ref="A1:CO230"/>
  <sheetViews>
    <sheetView zoomScale="70" zoomScaleNormal="70" workbookViewId="0">
      <pane xSplit="6" ySplit="1" topLeftCell="G55" activePane="bottomRight" state="frozen"/>
      <selection pane="bottomRight" activeCell="S94" sqref="S94"/>
      <selection pane="bottomLeft" activeCell="A2" sqref="A2"/>
      <selection pane="topRight" activeCell="G1" sqref="G1"/>
    </sheetView>
  </sheetViews>
  <sheetFormatPr defaultRowHeight="15"/>
  <cols>
    <col min="5" max="5" width="14.5703125" customWidth="1"/>
    <col min="6" max="6" width="31.42578125" customWidth="1"/>
    <col min="7" max="35" width="10.85546875" customWidth="1"/>
    <col min="36" max="36" width="12.7109375" customWidth="1"/>
    <col min="37" max="92" width="10.85546875" customWidth="1"/>
  </cols>
  <sheetData>
    <row r="1" spans="1:93" s="90" customFormat="1" ht="15.75" thickBot="1">
      <c r="F1" s="442"/>
      <c r="G1" s="443">
        <v>1990</v>
      </c>
      <c r="H1" s="443">
        <v>1991</v>
      </c>
      <c r="I1" s="443">
        <v>1992</v>
      </c>
      <c r="J1" s="443">
        <v>1993</v>
      </c>
      <c r="K1" s="443">
        <v>1994</v>
      </c>
      <c r="L1" s="443">
        <v>1995</v>
      </c>
      <c r="M1" s="443">
        <v>1996</v>
      </c>
      <c r="N1" s="443">
        <v>1997</v>
      </c>
      <c r="O1" s="443">
        <v>1998</v>
      </c>
      <c r="P1" s="443">
        <v>1999</v>
      </c>
      <c r="Q1" s="443">
        <v>2000</v>
      </c>
      <c r="R1" s="443">
        <v>2001</v>
      </c>
      <c r="S1" s="443">
        <v>2002</v>
      </c>
      <c r="T1" s="443">
        <v>2003</v>
      </c>
      <c r="U1" s="443">
        <v>2004</v>
      </c>
      <c r="V1" s="443">
        <v>2005</v>
      </c>
      <c r="W1" s="443">
        <v>2006</v>
      </c>
      <c r="X1" s="443">
        <v>2007</v>
      </c>
      <c r="Y1" s="443">
        <v>2008</v>
      </c>
      <c r="Z1" s="443">
        <v>2009</v>
      </c>
      <c r="AA1" s="443">
        <v>2010</v>
      </c>
      <c r="AB1" s="443">
        <v>2011</v>
      </c>
      <c r="AC1" s="443">
        <v>2012</v>
      </c>
      <c r="AD1" s="443">
        <v>2013</v>
      </c>
      <c r="AE1" s="443">
        <v>2014</v>
      </c>
      <c r="AF1" s="443">
        <v>2015</v>
      </c>
      <c r="AG1" s="443">
        <v>2016</v>
      </c>
      <c r="AH1" s="443">
        <v>2017</v>
      </c>
      <c r="AI1" s="443">
        <v>2018</v>
      </c>
      <c r="AJ1" s="443">
        <v>2019</v>
      </c>
      <c r="AK1" s="443">
        <v>2020</v>
      </c>
      <c r="AL1" s="443">
        <v>2021</v>
      </c>
      <c r="AM1" s="443">
        <v>2022</v>
      </c>
      <c r="AN1" s="443">
        <v>2023</v>
      </c>
      <c r="AO1" s="443">
        <v>2024</v>
      </c>
      <c r="AP1" s="443">
        <v>2025</v>
      </c>
      <c r="AQ1" s="443">
        <v>2026</v>
      </c>
      <c r="AR1" s="443">
        <v>2027</v>
      </c>
      <c r="AS1" s="443">
        <v>2028</v>
      </c>
      <c r="AT1" s="443">
        <v>2029</v>
      </c>
      <c r="AU1" s="443">
        <v>2030</v>
      </c>
      <c r="AV1" s="443">
        <v>2031</v>
      </c>
      <c r="AW1" s="443">
        <v>2032</v>
      </c>
      <c r="AX1" s="443">
        <v>2033</v>
      </c>
      <c r="AY1" s="443">
        <v>2034</v>
      </c>
      <c r="AZ1" s="443">
        <v>2035</v>
      </c>
      <c r="BA1" s="443">
        <v>2036</v>
      </c>
      <c r="BB1" s="443">
        <v>2037</v>
      </c>
      <c r="BC1" s="443">
        <v>2038</v>
      </c>
      <c r="BD1" s="443">
        <v>2039</v>
      </c>
      <c r="BE1" s="443">
        <v>2040</v>
      </c>
      <c r="BF1" s="443">
        <v>2041</v>
      </c>
      <c r="BG1" s="443">
        <v>2042</v>
      </c>
      <c r="BH1" s="443">
        <v>2043</v>
      </c>
      <c r="BI1" s="443">
        <v>2044</v>
      </c>
      <c r="BJ1" s="443">
        <v>2045</v>
      </c>
      <c r="BK1" s="443">
        <v>2046</v>
      </c>
      <c r="BL1" s="443">
        <v>2047</v>
      </c>
      <c r="BM1" s="443">
        <v>2048</v>
      </c>
      <c r="BN1" s="443">
        <v>2049</v>
      </c>
      <c r="BO1" s="443">
        <v>2050</v>
      </c>
      <c r="BP1" s="443">
        <v>2051</v>
      </c>
      <c r="BQ1" s="443">
        <v>2052</v>
      </c>
      <c r="BR1" s="443">
        <v>2053</v>
      </c>
      <c r="BS1" s="443">
        <v>2054</v>
      </c>
      <c r="BT1" s="443">
        <v>2055</v>
      </c>
      <c r="BU1" s="443">
        <v>2056</v>
      </c>
      <c r="BV1" s="443">
        <v>2057</v>
      </c>
      <c r="BW1" s="443">
        <v>2058</v>
      </c>
      <c r="BX1" s="443">
        <v>2059</v>
      </c>
      <c r="BY1" s="443">
        <v>2060</v>
      </c>
      <c r="BZ1" s="443">
        <v>2061</v>
      </c>
      <c r="CA1" s="443">
        <v>2062</v>
      </c>
      <c r="CB1" s="443">
        <v>2063</v>
      </c>
      <c r="CC1" s="443">
        <v>2064</v>
      </c>
      <c r="CD1" s="443">
        <v>2065</v>
      </c>
      <c r="CE1" s="443">
        <v>2066</v>
      </c>
      <c r="CF1" s="443">
        <v>2067</v>
      </c>
      <c r="CG1" s="443">
        <v>2068</v>
      </c>
      <c r="CH1" s="443">
        <v>2069</v>
      </c>
      <c r="CI1" s="443">
        <v>2070</v>
      </c>
      <c r="CJ1" s="443">
        <v>2071</v>
      </c>
      <c r="CK1" s="443">
        <v>2072</v>
      </c>
      <c r="CL1" s="443">
        <v>2073</v>
      </c>
      <c r="CM1" s="443">
        <v>2074</v>
      </c>
      <c r="CN1" s="443">
        <v>2075</v>
      </c>
      <c r="CO1" s="444" t="s">
        <v>206</v>
      </c>
    </row>
    <row r="2" spans="1:93">
      <c r="C2" s="5"/>
      <c r="F2" s="86"/>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47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row>
    <row r="3" spans="1:93" s="59" customFormat="1">
      <c r="A3" s="214" t="s">
        <v>207</v>
      </c>
      <c r="B3" s="214"/>
      <c r="F3" s="215"/>
      <c r="H3" s="216"/>
      <c r="I3" s="217"/>
      <c r="J3" s="217"/>
      <c r="K3" s="217"/>
      <c r="L3" s="217"/>
      <c r="M3" s="217"/>
      <c r="N3" s="217"/>
      <c r="O3" s="217"/>
      <c r="P3" s="217"/>
      <c r="Q3" s="217"/>
      <c r="R3" s="217"/>
      <c r="S3" s="217"/>
      <c r="T3" s="217"/>
      <c r="U3" s="217"/>
    </row>
    <row r="4" spans="1:93">
      <c r="A4" s="18"/>
      <c r="B4" s="18"/>
      <c r="F4" s="86"/>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row>
    <row r="5" spans="1:93">
      <c r="A5" s="89"/>
      <c r="B5" s="89"/>
      <c r="C5" s="90"/>
      <c r="D5" s="90"/>
      <c r="E5" s="90"/>
      <c r="F5" s="90"/>
      <c r="G5" s="90"/>
      <c r="H5" s="91"/>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c r="CK5" s="90"/>
      <c r="CL5" s="90"/>
      <c r="CM5" s="90"/>
      <c r="CN5" s="90"/>
      <c r="CO5" s="90"/>
    </row>
    <row r="6" spans="1:93" ht="15.75" thickBot="1">
      <c r="A6" s="89"/>
      <c r="B6" s="89"/>
      <c r="C6" s="93" t="s">
        <v>208</v>
      </c>
      <c r="D6" s="90"/>
      <c r="E6" s="90"/>
      <c r="F6" s="101" t="s">
        <v>209</v>
      </c>
      <c r="G6" s="90"/>
      <c r="H6" s="91"/>
      <c r="I6" s="92"/>
      <c r="J6" s="92"/>
      <c r="K6" s="92"/>
      <c r="L6" s="92"/>
      <c r="M6" s="92"/>
      <c r="N6" s="92"/>
      <c r="O6" s="92"/>
      <c r="P6" s="92"/>
      <c r="Q6" s="92"/>
      <c r="R6" s="92"/>
      <c r="S6" s="92"/>
      <c r="T6" s="92"/>
      <c r="U6" s="92"/>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c r="CK6" s="90"/>
      <c r="CL6" s="90"/>
      <c r="CM6" s="90"/>
      <c r="CN6" s="90"/>
      <c r="CO6" s="90"/>
    </row>
    <row r="7" spans="1:93">
      <c r="A7" s="89"/>
      <c r="B7" s="89"/>
      <c r="C7" s="90"/>
      <c r="D7" s="90"/>
      <c r="E7" s="90" t="s">
        <v>210</v>
      </c>
      <c r="F7" s="90" t="s">
        <v>80</v>
      </c>
      <c r="G7" s="185">
        <f>'ENZ scenario inputs'!G15</f>
        <v>11927.35247529492</v>
      </c>
      <c r="H7" s="597">
        <f>'ENZ scenario inputs'!H15</f>
        <v>11625.394184781109</v>
      </c>
      <c r="I7" s="597">
        <f>'ENZ scenario inputs'!I15</f>
        <v>37895.765459481358</v>
      </c>
      <c r="J7" s="597">
        <f>'ENZ scenario inputs'!J15</f>
        <v>46501.57673912451</v>
      </c>
      <c r="K7" s="597">
        <f>'ENZ scenario inputs'!K15</f>
        <v>74130.76032113671</v>
      </c>
      <c r="L7" s="597">
        <f>'ENZ scenario inputs'!L15</f>
        <v>55786.794172423783</v>
      </c>
      <c r="M7" s="597">
        <f>'ENZ scenario inputs'!M15</f>
        <v>63109.282717383161</v>
      </c>
      <c r="N7" s="597">
        <f>'ENZ scenario inputs'!N15</f>
        <v>48086.857764321947</v>
      </c>
      <c r="O7" s="597">
        <f>'ENZ scenario inputs'!O15</f>
        <v>38650.661185765843</v>
      </c>
      <c r="P7" s="597">
        <f>'ENZ scenario inputs'!P15</f>
        <v>30195.8290513795</v>
      </c>
      <c r="Q7" s="597">
        <f>'ENZ scenario inputs'!Q15</f>
        <v>25364.496403158821</v>
      </c>
      <c r="R7" s="597">
        <f>'ENZ scenario inputs'!R15</f>
        <v>22722.361361163072</v>
      </c>
      <c r="S7" s="597">
        <f>'ENZ scenario inputs'!S15</f>
        <v>16683.19555088726</v>
      </c>
      <c r="T7" s="597">
        <f>'ENZ scenario inputs'!T15</f>
        <v>15022.424953061291</v>
      </c>
      <c r="U7" s="597">
        <f>'ENZ scenario inputs'!U15</f>
        <v>8001.8946986155788</v>
      </c>
      <c r="V7" s="597">
        <f>'ENZ scenario inputs'!V15</f>
        <v>4529.3743577068999</v>
      </c>
      <c r="W7" s="597">
        <f>'ENZ scenario inputs'!W15</f>
        <v>1962.72888833969</v>
      </c>
      <c r="X7" s="597">
        <f>'ENZ scenario inputs'!X15</f>
        <v>1811.74974308274</v>
      </c>
      <c r="Y7" s="597">
        <f>'ENZ scenario inputs'!Y15</f>
        <v>3286.6225382162002</v>
      </c>
      <c r="Z7" s="597">
        <f>'ENZ scenario inputs'!Z15</f>
        <v>5967.5329303486596</v>
      </c>
      <c r="AA7" s="597">
        <f>'ENZ scenario inputs'!AA15</f>
        <v>7866.5111247758296</v>
      </c>
      <c r="AB7" s="597">
        <f>'ENZ scenario inputs'!AB15</f>
        <v>14568.78710510704</v>
      </c>
      <c r="AC7" s="597">
        <f>'ENZ scenario inputs'!AC15</f>
        <v>14010.264106746061</v>
      </c>
      <c r="AD7" s="597">
        <f>'ENZ scenario inputs'!AD15</f>
        <v>4620.6581280868759</v>
      </c>
      <c r="AE7" s="597">
        <f>'ENZ scenario inputs'!AE15</f>
        <v>3435.1781689322361</v>
      </c>
      <c r="AF7" s="597">
        <f>'ENZ scenario inputs'!AF15</f>
        <v>3435.1781689323061</v>
      </c>
      <c r="AG7" s="597">
        <f>'ENZ scenario inputs'!AG15</f>
        <v>3300.9653102546549</v>
      </c>
      <c r="AH7" s="597">
        <f>'ENZ scenario inputs'!AH15</f>
        <v>4299.3731408159001</v>
      </c>
      <c r="AI7" s="597">
        <f>'ENZ scenario inputs'!AI15</f>
        <v>5187.2885416239014</v>
      </c>
      <c r="AJ7" s="597">
        <f>'ENZ scenario inputs'!AJ15</f>
        <v>21357.197131739809</v>
      </c>
      <c r="AK7" s="597">
        <f>'ENZ scenario inputs'!AK15</f>
        <v>33278.169408126028</v>
      </c>
      <c r="AL7" s="597">
        <f>'ENZ scenario inputs'!AL15</f>
        <v>45000</v>
      </c>
      <c r="AM7" s="597">
        <f>'ENZ scenario inputs'!AM15</f>
        <v>60000</v>
      </c>
      <c r="AN7" s="597">
        <f>'ENZ scenario inputs'!AN15</f>
        <v>30700</v>
      </c>
      <c r="AO7" s="598">
        <f>'ENZ scenario inputs'!AO15</f>
        <v>32600</v>
      </c>
      <c r="AP7" s="597">
        <f>'ENZ scenario inputs'!AP15</f>
        <v>32000</v>
      </c>
      <c r="AQ7" s="597">
        <f>'ENZ scenario inputs'!AQ15</f>
        <v>31500</v>
      </c>
      <c r="AR7" s="597">
        <f>'ENZ scenario inputs'!AR15</f>
        <v>31500</v>
      </c>
      <c r="AS7" s="597">
        <f>'ENZ scenario inputs'!AS15</f>
        <v>31500</v>
      </c>
      <c r="AT7" s="597">
        <f>'ENZ scenario inputs'!AT15</f>
        <v>31500</v>
      </c>
      <c r="AU7" s="597">
        <f>'ENZ scenario inputs'!AU15</f>
        <v>31500</v>
      </c>
      <c r="AV7" s="597">
        <f>'ENZ scenario inputs'!AV15</f>
        <v>30425</v>
      </c>
      <c r="AW7" s="597">
        <f>'ENZ scenario inputs'!AW15</f>
        <v>29350</v>
      </c>
      <c r="AX7" s="597">
        <f>'ENZ scenario inputs'!AX15</f>
        <v>28275</v>
      </c>
      <c r="AY7" s="597">
        <f>'ENZ scenario inputs'!AY15</f>
        <v>27200</v>
      </c>
      <c r="AZ7" s="597">
        <f>'ENZ scenario inputs'!AZ15</f>
        <v>26125</v>
      </c>
      <c r="BA7" s="597">
        <f>'ENZ scenario inputs'!BA15</f>
        <v>25050</v>
      </c>
      <c r="BB7" s="597">
        <f>'ENZ scenario inputs'!BB15</f>
        <v>23975</v>
      </c>
      <c r="BC7" s="597">
        <f>'ENZ scenario inputs'!BC15</f>
        <v>22900</v>
      </c>
      <c r="BD7" s="597">
        <f>'ENZ scenario inputs'!BD15</f>
        <v>21825</v>
      </c>
      <c r="BE7" s="597">
        <f>'ENZ scenario inputs'!BE15</f>
        <v>20750</v>
      </c>
      <c r="BF7" s="597">
        <f>'ENZ scenario inputs'!BF15</f>
        <v>19675</v>
      </c>
      <c r="BG7" s="597">
        <f>'ENZ scenario inputs'!BG15</f>
        <v>18600</v>
      </c>
      <c r="BH7" s="597">
        <f>'ENZ scenario inputs'!BH15</f>
        <v>17525</v>
      </c>
      <c r="BI7" s="597">
        <f>'ENZ scenario inputs'!BI15</f>
        <v>16450</v>
      </c>
      <c r="BJ7" s="597">
        <f>'ENZ scenario inputs'!BJ15</f>
        <v>15375</v>
      </c>
      <c r="BK7" s="597">
        <f>'ENZ scenario inputs'!BK15</f>
        <v>14300</v>
      </c>
      <c r="BL7" s="597">
        <f>'ENZ scenario inputs'!BL15</f>
        <v>13225</v>
      </c>
      <c r="BM7" s="597">
        <f>'ENZ scenario inputs'!BM15</f>
        <v>12150</v>
      </c>
      <c r="BN7" s="597">
        <f>'ENZ scenario inputs'!BN15</f>
        <v>11075</v>
      </c>
      <c r="BO7" s="597">
        <f>'ENZ scenario inputs'!BO15</f>
        <v>10000</v>
      </c>
      <c r="BP7" s="597">
        <f>'ENZ scenario inputs'!BP15</f>
        <v>10000</v>
      </c>
      <c r="BQ7" s="597">
        <f>'ENZ scenario inputs'!BQ15</f>
        <v>10000</v>
      </c>
      <c r="BR7" s="597">
        <f>'ENZ scenario inputs'!BR15</f>
        <v>10000</v>
      </c>
      <c r="BS7" s="597">
        <f>'ENZ scenario inputs'!BS15</f>
        <v>10000</v>
      </c>
      <c r="BT7" s="597">
        <f>'ENZ scenario inputs'!BT15</f>
        <v>10000</v>
      </c>
      <c r="BU7" s="597">
        <f>'ENZ scenario inputs'!BU15</f>
        <v>10000</v>
      </c>
      <c r="BV7" s="597">
        <f>'ENZ scenario inputs'!BV15</f>
        <v>10000</v>
      </c>
      <c r="BW7" s="597">
        <f>'ENZ scenario inputs'!BW15</f>
        <v>10000</v>
      </c>
      <c r="BX7" s="597">
        <f>'ENZ scenario inputs'!BX15</f>
        <v>10000</v>
      </c>
      <c r="BY7" s="597">
        <f>'ENZ scenario inputs'!BY15</f>
        <v>10000</v>
      </c>
      <c r="BZ7" s="597">
        <f>'ENZ scenario inputs'!BZ15</f>
        <v>10000</v>
      </c>
      <c r="CA7" s="597">
        <f>'ENZ scenario inputs'!CA15</f>
        <v>10000</v>
      </c>
      <c r="CB7" s="597">
        <f>'ENZ scenario inputs'!CB15</f>
        <v>10000</v>
      </c>
      <c r="CC7" s="597">
        <f>'ENZ scenario inputs'!CC15</f>
        <v>10000</v>
      </c>
      <c r="CD7" s="597">
        <f>'ENZ scenario inputs'!CD15</f>
        <v>10000</v>
      </c>
      <c r="CE7" s="597">
        <f>'ENZ scenario inputs'!CE15</f>
        <v>10000</v>
      </c>
      <c r="CF7" s="597">
        <f>'ENZ scenario inputs'!CF15</f>
        <v>10000</v>
      </c>
      <c r="CG7" s="597">
        <f>'ENZ scenario inputs'!CG15</f>
        <v>10000</v>
      </c>
      <c r="CH7" s="597">
        <f>'ENZ scenario inputs'!CH15</f>
        <v>10000</v>
      </c>
      <c r="CI7" s="597">
        <f>'ENZ scenario inputs'!CI15</f>
        <v>10000</v>
      </c>
      <c r="CJ7" s="597">
        <f>'ENZ scenario inputs'!CJ15</f>
        <v>10000</v>
      </c>
      <c r="CK7" s="597">
        <f>'ENZ scenario inputs'!CK15</f>
        <v>10000</v>
      </c>
      <c r="CL7" s="597">
        <f>'ENZ scenario inputs'!CL15</f>
        <v>10000</v>
      </c>
      <c r="CM7" s="597">
        <f>'ENZ scenario inputs'!CM15</f>
        <v>10000</v>
      </c>
      <c r="CN7" s="599">
        <f>'ENZ scenario inputs'!CN15</f>
        <v>10000</v>
      </c>
      <c r="CO7" s="90"/>
    </row>
    <row r="8" spans="1:93" ht="15.75" thickBot="1">
      <c r="C8" s="94"/>
      <c r="F8" t="s">
        <v>82</v>
      </c>
      <c r="G8" s="600">
        <f>'ENZ scenario inputs'!G16</f>
        <v>981.71973364553003</v>
      </c>
      <c r="H8" s="601">
        <f>'ENZ scenario inputs'!H16</f>
        <v>1145.33968925312</v>
      </c>
      <c r="I8" s="601">
        <f>'ENZ scenario inputs'!I16</f>
        <v>1308.9596448606901</v>
      </c>
      <c r="J8" s="601">
        <f>'ENZ scenario inputs'!J16</f>
        <v>1145.3396892563901</v>
      </c>
      <c r="K8" s="601">
        <f>'ENZ scenario inputs'!K16</f>
        <v>981.71973364228006</v>
      </c>
      <c r="L8" s="601">
        <f>'ENZ scenario inputs'!L16</f>
        <v>818.09977803794004</v>
      </c>
      <c r="M8" s="601">
        <f>'ENZ scenario inputs'!M16</f>
        <v>818.09977803794004</v>
      </c>
      <c r="N8" s="601">
        <f>'ENZ scenario inputs'!N16</f>
        <v>2617.9192897214198</v>
      </c>
      <c r="O8" s="601">
        <f>'ENZ scenario inputs'!O16</f>
        <v>2945.15920093659</v>
      </c>
      <c r="P8" s="601">
        <f>'ENZ scenario inputs'!P16</f>
        <v>3272.3991121517602</v>
      </c>
      <c r="Q8" s="601">
        <f>'ENZ scenario inputs'!Q16</f>
        <v>4090.4988901897</v>
      </c>
      <c r="R8" s="601">
        <f>'ENZ scenario inputs'!R16</f>
        <v>4908.5986682276407</v>
      </c>
      <c r="S8" s="601">
        <f>'ENZ scenario inputs'!S16</f>
        <v>3926.8789345821201</v>
      </c>
      <c r="T8" s="601">
        <f>'ENZ scenario inputs'!T16</f>
        <v>4417.7388014048702</v>
      </c>
      <c r="U8" s="601">
        <f>'ENZ scenario inputs'!U16</f>
        <v>5890.3184018731599</v>
      </c>
      <c r="V8" s="601">
        <f>'ENZ scenario inputs'!V16</f>
        <v>6872.0381355187101</v>
      </c>
      <c r="W8" s="601">
        <f>'ENZ scenario inputs'!W16</f>
        <v>7853.7578691642302</v>
      </c>
      <c r="X8" s="601">
        <f>'ENZ scenario inputs'!X16</f>
        <v>7362.8980023414706</v>
      </c>
      <c r="Y8" s="601">
        <f>'ENZ scenario inputs'!Y16</f>
        <v>1723.52816787135</v>
      </c>
      <c r="Z8" s="601">
        <f>'ENZ scenario inputs'!Z16</f>
        <v>1723.52816787134</v>
      </c>
      <c r="AA8" s="601">
        <f>'ENZ scenario inputs'!AA16</f>
        <v>1723.52816787135</v>
      </c>
      <c r="AB8" s="601">
        <f>'ENZ scenario inputs'!AB16</f>
        <v>1723.52816787134</v>
      </c>
      <c r="AC8" s="601">
        <f>'ENZ scenario inputs'!AC16</f>
        <v>1723.52816787134</v>
      </c>
      <c r="AD8" s="601">
        <f>'ENZ scenario inputs'!AD16</f>
        <v>2117.777760451771</v>
      </c>
      <c r="AE8" s="601">
        <f>'ENZ scenario inputs'!AE16</f>
        <v>2117.777760451771</v>
      </c>
      <c r="AF8" s="601">
        <f>'ENZ scenario inputs'!AF16</f>
        <v>2117.777760451781</v>
      </c>
      <c r="AG8" s="601">
        <f>'ENZ scenario inputs'!AG16</f>
        <v>2117.7777604517678</v>
      </c>
      <c r="AH8" s="601">
        <f>'ENZ scenario inputs'!AH16</f>
        <v>3614.7385282057398</v>
      </c>
      <c r="AI8" s="601">
        <f>'ENZ scenario inputs'!AI16</f>
        <v>2963.70461106517</v>
      </c>
      <c r="AJ8" s="601">
        <f>'ENZ scenario inputs'!AJ16</f>
        <v>3128.96446363726</v>
      </c>
      <c r="AK8" s="601">
        <f>'ENZ scenario inputs'!AK16</f>
        <v>3581.74999999999</v>
      </c>
      <c r="AL8" s="601">
        <f>'ENZ scenario inputs'!AL16</f>
        <v>7700</v>
      </c>
      <c r="AM8" s="601">
        <f>'ENZ scenario inputs'!AM16</f>
        <v>9430</v>
      </c>
      <c r="AN8" s="601">
        <f>'ENZ scenario inputs'!AN16</f>
        <v>11160</v>
      </c>
      <c r="AO8" s="487">
        <f>'ENZ scenario inputs'!AO16</f>
        <v>12890</v>
      </c>
      <c r="AP8" s="601">
        <f>'ENZ scenario inputs'!AP16</f>
        <v>14620</v>
      </c>
      <c r="AQ8" s="601">
        <f>'ENZ scenario inputs'!AQ16</f>
        <v>16350</v>
      </c>
      <c r="AR8" s="601">
        <f>'ENZ scenario inputs'!AR16</f>
        <v>18080</v>
      </c>
      <c r="AS8" s="601">
        <f>'ENZ scenario inputs'!AS16</f>
        <v>19810</v>
      </c>
      <c r="AT8" s="601">
        <f>'ENZ scenario inputs'!AT16</f>
        <v>21540</v>
      </c>
      <c r="AU8" s="601">
        <f>'ENZ scenario inputs'!AU16</f>
        <v>23270</v>
      </c>
      <c r="AV8" s="601">
        <f>'ENZ scenario inputs'!AV16</f>
        <v>25000</v>
      </c>
      <c r="AW8" s="601">
        <f>'ENZ scenario inputs'!AW16</f>
        <v>25000</v>
      </c>
      <c r="AX8" s="601">
        <f>'ENZ scenario inputs'!AX16</f>
        <v>25000</v>
      </c>
      <c r="AY8" s="601">
        <f>'ENZ scenario inputs'!AY16</f>
        <v>25000</v>
      </c>
      <c r="AZ8" s="601">
        <f>'ENZ scenario inputs'!AZ16</f>
        <v>25000</v>
      </c>
      <c r="BA8" s="601">
        <f>'ENZ scenario inputs'!BA16</f>
        <v>25000</v>
      </c>
      <c r="BB8" s="601">
        <f>'ENZ scenario inputs'!BB16</f>
        <v>25000</v>
      </c>
      <c r="BC8" s="601">
        <f>'ENZ scenario inputs'!BC16</f>
        <v>25000</v>
      </c>
      <c r="BD8" s="601">
        <f>'ENZ scenario inputs'!BD16</f>
        <v>25000</v>
      </c>
      <c r="BE8" s="601">
        <f>'ENZ scenario inputs'!BE16</f>
        <v>25000</v>
      </c>
      <c r="BF8" s="601">
        <f>'ENZ scenario inputs'!BF16</f>
        <v>25000</v>
      </c>
      <c r="BG8" s="601">
        <f>'ENZ scenario inputs'!BG16</f>
        <v>25000</v>
      </c>
      <c r="BH8" s="601">
        <f>'ENZ scenario inputs'!BH16</f>
        <v>25000</v>
      </c>
      <c r="BI8" s="601">
        <f>'ENZ scenario inputs'!BI16</f>
        <v>25000</v>
      </c>
      <c r="BJ8" s="601">
        <f>'ENZ scenario inputs'!BJ16</f>
        <v>25000</v>
      </c>
      <c r="BK8" s="601">
        <f>'ENZ scenario inputs'!BK16</f>
        <v>25000</v>
      </c>
      <c r="BL8" s="601">
        <f>'ENZ scenario inputs'!BL16</f>
        <v>25000</v>
      </c>
      <c r="BM8" s="601">
        <f>'ENZ scenario inputs'!BM16</f>
        <v>25000</v>
      </c>
      <c r="BN8" s="601">
        <f>'ENZ scenario inputs'!BN16</f>
        <v>25000</v>
      </c>
      <c r="BO8" s="601">
        <f>'ENZ scenario inputs'!BO16</f>
        <v>25000</v>
      </c>
      <c r="BP8" s="601">
        <f>'ENZ scenario inputs'!BP16</f>
        <v>20000</v>
      </c>
      <c r="BQ8" s="601">
        <f>'ENZ scenario inputs'!BQ16</f>
        <v>15000</v>
      </c>
      <c r="BR8" s="601">
        <f>'ENZ scenario inputs'!BR16</f>
        <v>10000</v>
      </c>
      <c r="BS8" s="601">
        <f>'ENZ scenario inputs'!BS16</f>
        <v>5000</v>
      </c>
      <c r="BT8" s="601">
        <f>'ENZ scenario inputs'!BT16</f>
        <v>1000</v>
      </c>
      <c r="BU8" s="601">
        <f>'ENZ scenario inputs'!BU16</f>
        <v>1000</v>
      </c>
      <c r="BV8" s="601">
        <f>'ENZ scenario inputs'!BV16</f>
        <v>1000</v>
      </c>
      <c r="BW8" s="601">
        <f>'ENZ scenario inputs'!BW16</f>
        <v>1000</v>
      </c>
      <c r="BX8" s="601">
        <f>'ENZ scenario inputs'!BX16</f>
        <v>1000</v>
      </c>
      <c r="BY8" s="601">
        <f>'ENZ scenario inputs'!BY16</f>
        <v>1000</v>
      </c>
      <c r="BZ8" s="601">
        <f>'ENZ scenario inputs'!BZ16</f>
        <v>1000</v>
      </c>
      <c r="CA8" s="601">
        <f>'ENZ scenario inputs'!CA16</f>
        <v>1000</v>
      </c>
      <c r="CB8" s="601">
        <f>'ENZ scenario inputs'!CB16</f>
        <v>1000</v>
      </c>
      <c r="CC8" s="601">
        <f>'ENZ scenario inputs'!CC16</f>
        <v>1000</v>
      </c>
      <c r="CD8" s="601">
        <f>'ENZ scenario inputs'!CD16</f>
        <v>1000</v>
      </c>
      <c r="CE8" s="601">
        <f>'ENZ scenario inputs'!CE16</f>
        <v>1000</v>
      </c>
      <c r="CF8" s="601">
        <f>'ENZ scenario inputs'!CF16</f>
        <v>1000</v>
      </c>
      <c r="CG8" s="601">
        <f>'ENZ scenario inputs'!CG16</f>
        <v>1000</v>
      </c>
      <c r="CH8" s="601">
        <f>'ENZ scenario inputs'!CH16</f>
        <v>1000</v>
      </c>
      <c r="CI8" s="601">
        <f>'ENZ scenario inputs'!CI16</f>
        <v>1000</v>
      </c>
      <c r="CJ8" s="601">
        <f>'ENZ scenario inputs'!CJ16</f>
        <v>1000</v>
      </c>
      <c r="CK8" s="601">
        <f>'ENZ scenario inputs'!CK16</f>
        <v>1000</v>
      </c>
      <c r="CL8" s="601">
        <f>'ENZ scenario inputs'!CL16</f>
        <v>1000</v>
      </c>
      <c r="CM8" s="601">
        <f>'ENZ scenario inputs'!CM16</f>
        <v>1000</v>
      </c>
      <c r="CN8" s="602">
        <f>'ENZ scenario inputs'!CN16</f>
        <v>1000</v>
      </c>
    </row>
    <row r="9" spans="1:93" ht="15.75" thickBot="1">
      <c r="C9" s="94"/>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row>
    <row r="10" spans="1:93">
      <c r="C10" s="94"/>
      <c r="E10" t="s">
        <v>211</v>
      </c>
      <c r="F10" t="s">
        <v>80</v>
      </c>
      <c r="G10" s="186">
        <f>'ENZ scenario inputs'!G18</f>
        <v>0</v>
      </c>
      <c r="H10" s="187">
        <f>'ENZ scenario inputs'!H18</f>
        <v>0</v>
      </c>
      <c r="I10" s="187">
        <f>'ENZ scenario inputs'!I18</f>
        <v>0</v>
      </c>
      <c r="J10" s="187">
        <f>'ENZ scenario inputs'!J18</f>
        <v>0</v>
      </c>
      <c r="K10" s="187">
        <f>'ENZ scenario inputs'!K18</f>
        <v>0</v>
      </c>
      <c r="L10" s="187">
        <f>'ENZ scenario inputs'!L18</f>
        <v>0</v>
      </c>
      <c r="M10" s="187">
        <f>'ENZ scenario inputs'!M18</f>
        <v>0</v>
      </c>
      <c r="N10" s="187">
        <f>'ENZ scenario inputs'!N18</f>
        <v>0</v>
      </c>
      <c r="O10" s="187">
        <f>'ENZ scenario inputs'!O18</f>
        <v>0</v>
      </c>
      <c r="P10" s="187">
        <f>'ENZ scenario inputs'!P18</f>
        <v>0</v>
      </c>
      <c r="Q10" s="187">
        <f>'ENZ scenario inputs'!Q18</f>
        <v>0</v>
      </c>
      <c r="R10" s="187">
        <f>'ENZ scenario inputs'!R18</f>
        <v>0</v>
      </c>
      <c r="S10" s="187">
        <f>'ENZ scenario inputs'!S18</f>
        <v>598.38625049583004</v>
      </c>
      <c r="T10" s="187">
        <f>'ENZ scenario inputs'!T18</f>
        <v>1886.3947622235501</v>
      </c>
      <c r="U10" s="187">
        <f>'ENZ scenario inputs'!U18</f>
        <v>1733.0693062549201</v>
      </c>
      <c r="V10" s="187">
        <f>'ENZ scenario inputs'!V18</f>
        <v>1971.8844394048001</v>
      </c>
      <c r="W10" s="187">
        <f>'ENZ scenario inputs'!W18</f>
        <v>1689.8784526049801</v>
      </c>
      <c r="X10" s="187">
        <f>'ENZ scenario inputs'!X18</f>
        <v>4056.5756982071498</v>
      </c>
      <c r="Y10" s="187">
        <f>'ENZ scenario inputs'!Y18</f>
        <v>1141.658223930878</v>
      </c>
      <c r="Z10" s="187">
        <f>'ENZ scenario inputs'!Z18</f>
        <v>2003.4773061254664</v>
      </c>
      <c r="AA10" s="187">
        <f>'ENZ scenario inputs'!AA18</f>
        <v>1694.819467779093</v>
      </c>
      <c r="AB10" s="187">
        <f>'ENZ scenario inputs'!AB18</f>
        <v>2117.4336734635849</v>
      </c>
      <c r="AC10" s="187">
        <f>'ENZ scenario inputs'!AC18</f>
        <v>1612.9034698327309</v>
      </c>
      <c r="AD10" s="187">
        <f>'ENZ scenario inputs'!AD18</f>
        <v>2800.5720781006703</v>
      </c>
      <c r="AE10" s="187">
        <f>'ENZ scenario inputs'!AE18</f>
        <v>2855.4413644698689</v>
      </c>
      <c r="AF10" s="187">
        <f>'ENZ scenario inputs'!AF18</f>
        <v>2407.343306085339</v>
      </c>
      <c r="AG10" s="187">
        <f>'ENZ scenario inputs'!AG18</f>
        <v>2957.2743817713754</v>
      </c>
      <c r="AH10" s="187">
        <f>'ENZ scenario inputs'!AH18</f>
        <v>2879.9999999997763</v>
      </c>
      <c r="AI10" s="187">
        <f>'ENZ scenario inputs'!AI18</f>
        <v>1170.7884589620842</v>
      </c>
      <c r="AJ10" s="187">
        <f>'ENZ scenario inputs'!AJ18</f>
        <v>1544.7608234724989</v>
      </c>
      <c r="AK10" s="187">
        <f>'ENZ scenario inputs'!AK18</f>
        <v>616.55894729655711</v>
      </c>
      <c r="AL10" s="187">
        <f>'ENZ scenario inputs'!AL18</f>
        <v>1020</v>
      </c>
      <c r="AM10" s="187">
        <f>'ENZ scenario inputs'!AM18</f>
        <v>1020</v>
      </c>
      <c r="AN10" s="187">
        <f>'ENZ scenario inputs'!AN18</f>
        <v>1020</v>
      </c>
      <c r="AO10" s="478">
        <f>'ENZ scenario inputs'!AO18</f>
        <v>1020</v>
      </c>
      <c r="AP10" s="187">
        <f>'ENZ scenario inputs'!AP18</f>
        <v>1020</v>
      </c>
      <c r="AQ10" s="187">
        <f>'ENZ scenario inputs'!AQ18</f>
        <v>510</v>
      </c>
      <c r="AR10" s="187">
        <f>'ENZ scenario inputs'!AR18</f>
        <v>510</v>
      </c>
      <c r="AS10" s="187">
        <f>'ENZ scenario inputs'!AS18</f>
        <v>510</v>
      </c>
      <c r="AT10" s="187">
        <f>'ENZ scenario inputs'!AT18</f>
        <v>510</v>
      </c>
      <c r="AU10" s="187">
        <f>'ENZ scenario inputs'!AU18</f>
        <v>510</v>
      </c>
      <c r="AV10" s="187">
        <f>'ENZ scenario inputs'!AV18</f>
        <v>510</v>
      </c>
      <c r="AW10" s="187">
        <f>'ENZ scenario inputs'!AW18</f>
        <v>510</v>
      </c>
      <c r="AX10" s="187">
        <f>'ENZ scenario inputs'!AX18</f>
        <v>510</v>
      </c>
      <c r="AY10" s="187">
        <f>'ENZ scenario inputs'!AY18</f>
        <v>510</v>
      </c>
      <c r="AZ10" s="187">
        <f>'ENZ scenario inputs'!AZ18</f>
        <v>510</v>
      </c>
      <c r="BA10" s="187">
        <f>'ENZ scenario inputs'!BA18</f>
        <v>510</v>
      </c>
      <c r="BB10" s="187">
        <f>'ENZ scenario inputs'!BB18</f>
        <v>0</v>
      </c>
      <c r="BC10" s="187">
        <f>'ENZ scenario inputs'!BC18</f>
        <v>0</v>
      </c>
      <c r="BD10" s="187">
        <f>'ENZ scenario inputs'!BD18</f>
        <v>0</v>
      </c>
      <c r="BE10" s="187">
        <f>'ENZ scenario inputs'!BE18</f>
        <v>0</v>
      </c>
      <c r="BF10" s="187">
        <f>'ENZ scenario inputs'!BF18</f>
        <v>0</v>
      </c>
      <c r="BG10" s="187">
        <f>'ENZ scenario inputs'!BG18</f>
        <v>0</v>
      </c>
      <c r="BH10" s="187">
        <f>'ENZ scenario inputs'!BH18</f>
        <v>0</v>
      </c>
      <c r="BI10" s="187">
        <f>'ENZ scenario inputs'!BI18</f>
        <v>0</v>
      </c>
      <c r="BJ10" s="187">
        <f>'ENZ scenario inputs'!BJ18</f>
        <v>0</v>
      </c>
      <c r="BK10" s="187">
        <f>'ENZ scenario inputs'!BK18</f>
        <v>0</v>
      </c>
      <c r="BL10" s="187">
        <f>'ENZ scenario inputs'!BL18</f>
        <v>0</v>
      </c>
      <c r="BM10" s="187">
        <f>'ENZ scenario inputs'!BM18</f>
        <v>0</v>
      </c>
      <c r="BN10" s="187">
        <f>'ENZ scenario inputs'!BN18</f>
        <v>0</v>
      </c>
      <c r="BO10" s="187">
        <f>'ENZ scenario inputs'!BO18</f>
        <v>0</v>
      </c>
      <c r="BP10" s="187">
        <f>'ENZ scenario inputs'!BP18</f>
        <v>0</v>
      </c>
      <c r="BQ10" s="187">
        <f>'ENZ scenario inputs'!BQ18</f>
        <v>0</v>
      </c>
      <c r="BR10" s="187">
        <f>'ENZ scenario inputs'!BR18</f>
        <v>0</v>
      </c>
      <c r="BS10" s="187">
        <f>'ENZ scenario inputs'!BS18</f>
        <v>0</v>
      </c>
      <c r="BT10" s="187">
        <f>'ENZ scenario inputs'!BT18</f>
        <v>0</v>
      </c>
      <c r="BU10" s="187">
        <f>'ENZ scenario inputs'!BU18</f>
        <v>0</v>
      </c>
      <c r="BV10" s="187">
        <f>'ENZ scenario inputs'!BV18</f>
        <v>0</v>
      </c>
      <c r="BW10" s="187">
        <f>'ENZ scenario inputs'!BW18</f>
        <v>0</v>
      </c>
      <c r="BX10" s="187">
        <f>'ENZ scenario inputs'!BX18</f>
        <v>0</v>
      </c>
      <c r="BY10" s="187">
        <f>'ENZ scenario inputs'!BY18</f>
        <v>0</v>
      </c>
      <c r="BZ10" s="187">
        <f>'ENZ scenario inputs'!BZ18</f>
        <v>0</v>
      </c>
      <c r="CA10" s="187">
        <f>'ENZ scenario inputs'!CA18</f>
        <v>0</v>
      </c>
      <c r="CB10" s="187">
        <f>'ENZ scenario inputs'!CB18</f>
        <v>0</v>
      </c>
      <c r="CC10" s="187">
        <f>'ENZ scenario inputs'!CC18</f>
        <v>0</v>
      </c>
      <c r="CD10" s="187">
        <f>'ENZ scenario inputs'!CD18</f>
        <v>0</v>
      </c>
      <c r="CE10" s="187">
        <f>'ENZ scenario inputs'!CE18</f>
        <v>0</v>
      </c>
      <c r="CF10" s="187">
        <f>'ENZ scenario inputs'!CF18</f>
        <v>0</v>
      </c>
      <c r="CG10" s="187">
        <f>'ENZ scenario inputs'!CG18</f>
        <v>0</v>
      </c>
      <c r="CH10" s="187">
        <f>'ENZ scenario inputs'!CH18</f>
        <v>0</v>
      </c>
      <c r="CI10" s="187">
        <f>'ENZ scenario inputs'!CI18</f>
        <v>0</v>
      </c>
      <c r="CJ10" s="187">
        <f>'ENZ scenario inputs'!CJ18</f>
        <v>0</v>
      </c>
      <c r="CK10" s="187">
        <f>'ENZ scenario inputs'!CK18</f>
        <v>0</v>
      </c>
      <c r="CL10" s="187">
        <f>'ENZ scenario inputs'!CL18</f>
        <v>0</v>
      </c>
      <c r="CM10" s="187">
        <f>'ENZ scenario inputs'!CM18</f>
        <v>0</v>
      </c>
      <c r="CN10" s="188">
        <f>'ENZ scenario inputs'!CN18</f>
        <v>0</v>
      </c>
    </row>
    <row r="11" spans="1:93">
      <c r="C11" s="94"/>
      <c r="F11" t="s">
        <v>81</v>
      </c>
      <c r="G11" s="189">
        <f>'ENZ scenario inputs'!G19</f>
        <v>0</v>
      </c>
      <c r="H11" s="190">
        <f>'ENZ scenario inputs'!H19</f>
        <v>0</v>
      </c>
      <c r="I11" s="190">
        <f>'ENZ scenario inputs'!I19</f>
        <v>0</v>
      </c>
      <c r="J11" s="190">
        <f>'ENZ scenario inputs'!J19</f>
        <v>0</v>
      </c>
      <c r="K11" s="190">
        <f>'ENZ scenario inputs'!K19</f>
        <v>0</v>
      </c>
      <c r="L11" s="190">
        <f>'ENZ scenario inputs'!L19</f>
        <v>0</v>
      </c>
      <c r="M11" s="190">
        <f>'ENZ scenario inputs'!M19</f>
        <v>0</v>
      </c>
      <c r="N11" s="190">
        <f>'ENZ scenario inputs'!N19</f>
        <v>0</v>
      </c>
      <c r="O11" s="190">
        <f>'ENZ scenario inputs'!O19</f>
        <v>0</v>
      </c>
      <c r="P11" s="190">
        <f>'ENZ scenario inputs'!P19</f>
        <v>0</v>
      </c>
      <c r="Q11" s="190">
        <f>'ENZ scenario inputs'!Q19</f>
        <v>2746.0860119842632</v>
      </c>
      <c r="R11" s="190">
        <f>'ENZ scenario inputs'!R19</f>
        <v>2667.9687129057002</v>
      </c>
      <c r="S11" s="190">
        <f>'ENZ scenario inputs'!S19</f>
        <v>2074.809857851023</v>
      </c>
      <c r="T11" s="190">
        <f>'ENZ scenario inputs'!T19</f>
        <v>3557.334162921662</v>
      </c>
      <c r="U11" s="190">
        <f>'ENZ scenario inputs'!U19</f>
        <v>7104.9602848782106</v>
      </c>
      <c r="V11" s="190">
        <f>'ENZ scenario inputs'!V19</f>
        <v>12851.929060238161</v>
      </c>
      <c r="W11" s="190">
        <f>'ENZ scenario inputs'!W19</f>
        <v>16175.252010247801</v>
      </c>
      <c r="X11" s="190">
        <f>'ENZ scenario inputs'!X19</f>
        <v>21462.876583137979</v>
      </c>
      <c r="Y11" s="190">
        <f>'ENZ scenario inputs'!Y19</f>
        <v>3773.0508688998711</v>
      </c>
      <c r="Z11" s="190">
        <f>'ENZ scenario inputs'!Z19</f>
        <v>5560.5378920535095</v>
      </c>
      <c r="AA11" s="190">
        <f>'ENZ scenario inputs'!AA19</f>
        <v>6402.0166941444713</v>
      </c>
      <c r="AB11" s="190">
        <f>'ENZ scenario inputs'!AB19</f>
        <v>5270.1717849005527</v>
      </c>
      <c r="AC11" s="190">
        <f>'ENZ scenario inputs'!AC19</f>
        <v>7561.3137297148896</v>
      </c>
      <c r="AD11" s="190">
        <f>'ENZ scenario inputs'!AD19</f>
        <v>9836.7457961502296</v>
      </c>
      <c r="AE11" s="190">
        <f>'ENZ scenario inputs'!AE19</f>
        <v>6927.0944630083768</v>
      </c>
      <c r="AF11" s="190">
        <f>'ENZ scenario inputs'!AF19</f>
        <v>4484.4542728095839</v>
      </c>
      <c r="AG11" s="190">
        <f>'ENZ scenario inputs'!AG19</f>
        <v>3301.2081661741336</v>
      </c>
      <c r="AH11" s="190">
        <f>'ENZ scenario inputs'!AH19</f>
        <v>1159.0000000002733</v>
      </c>
      <c r="AI11" s="190">
        <f>'ENZ scenario inputs'!AI19</f>
        <v>1749.9855310940702</v>
      </c>
      <c r="AJ11" s="190">
        <f>'ENZ scenario inputs'!AJ19</f>
        <v>2308.9645865437838</v>
      </c>
      <c r="AK11" s="190">
        <f>'ENZ scenario inputs'!AK19</f>
        <v>921.57502896689778</v>
      </c>
      <c r="AL11" s="190">
        <f>'ENZ scenario inputs'!AL19</f>
        <v>118.33333333333331</v>
      </c>
      <c r="AM11" s="190">
        <f>'ENZ scenario inputs'!AM19</f>
        <v>0</v>
      </c>
      <c r="AN11" s="190">
        <f>'ENZ scenario inputs'!AN19</f>
        <v>0</v>
      </c>
      <c r="AO11" s="440">
        <f>'ENZ scenario inputs'!AO19</f>
        <v>0</v>
      </c>
      <c r="AP11" s="190">
        <f>'ENZ scenario inputs'!AP19</f>
        <v>0</v>
      </c>
      <c r="AQ11" s="190">
        <f>'ENZ scenario inputs'!AQ19</f>
        <v>0</v>
      </c>
      <c r="AR11" s="190">
        <f>'ENZ scenario inputs'!AR19</f>
        <v>0</v>
      </c>
      <c r="AS11" s="190">
        <f>'ENZ scenario inputs'!AS19</f>
        <v>0</v>
      </c>
      <c r="AT11" s="190">
        <f>'ENZ scenario inputs'!AT19</f>
        <v>0</v>
      </c>
      <c r="AU11" s="190">
        <f>'ENZ scenario inputs'!AU19</f>
        <v>0</v>
      </c>
      <c r="AV11" s="190">
        <f>'ENZ scenario inputs'!AV19</f>
        <v>0</v>
      </c>
      <c r="AW11" s="190">
        <f>'ENZ scenario inputs'!AW19</f>
        <v>0</v>
      </c>
      <c r="AX11" s="190">
        <f>'ENZ scenario inputs'!AX19</f>
        <v>0</v>
      </c>
      <c r="AY11" s="190">
        <f>'ENZ scenario inputs'!AY19</f>
        <v>0</v>
      </c>
      <c r="AZ11" s="190">
        <f>'ENZ scenario inputs'!AZ19</f>
        <v>0</v>
      </c>
      <c r="BA11" s="190">
        <f>'ENZ scenario inputs'!BA19</f>
        <v>0</v>
      </c>
      <c r="BB11" s="190">
        <f>'ENZ scenario inputs'!BB19</f>
        <v>0</v>
      </c>
      <c r="BC11" s="190">
        <f>'ENZ scenario inputs'!BC19</f>
        <v>0</v>
      </c>
      <c r="BD11" s="190">
        <f>'ENZ scenario inputs'!BD19</f>
        <v>0</v>
      </c>
      <c r="BE11" s="190">
        <f>'ENZ scenario inputs'!BE19</f>
        <v>0</v>
      </c>
      <c r="BF11" s="190">
        <f>'ENZ scenario inputs'!BF19</f>
        <v>0</v>
      </c>
      <c r="BG11" s="190">
        <f>'ENZ scenario inputs'!BG19</f>
        <v>0</v>
      </c>
      <c r="BH11" s="190">
        <f>'ENZ scenario inputs'!BH19</f>
        <v>0</v>
      </c>
      <c r="BI11" s="190">
        <f>'ENZ scenario inputs'!BI19</f>
        <v>0</v>
      </c>
      <c r="BJ11" s="190">
        <f>'ENZ scenario inputs'!BJ19</f>
        <v>0</v>
      </c>
      <c r="BK11" s="190">
        <f>'ENZ scenario inputs'!BK19</f>
        <v>0</v>
      </c>
      <c r="BL11" s="190">
        <f>'ENZ scenario inputs'!BL19</f>
        <v>0</v>
      </c>
      <c r="BM11" s="190">
        <f>'ENZ scenario inputs'!BM19</f>
        <v>0</v>
      </c>
      <c r="BN11" s="190">
        <f>'ENZ scenario inputs'!BN19</f>
        <v>0</v>
      </c>
      <c r="BO11" s="190">
        <f>'ENZ scenario inputs'!BO19</f>
        <v>0</v>
      </c>
      <c r="BP11" s="190">
        <f>'ENZ scenario inputs'!BP19</f>
        <v>0</v>
      </c>
      <c r="BQ11" s="190">
        <f>'ENZ scenario inputs'!BQ19</f>
        <v>0</v>
      </c>
      <c r="BR11" s="190">
        <f>'ENZ scenario inputs'!BR19</f>
        <v>0</v>
      </c>
      <c r="BS11" s="190">
        <f>'ENZ scenario inputs'!BS19</f>
        <v>0</v>
      </c>
      <c r="BT11" s="190">
        <f>'ENZ scenario inputs'!BT19</f>
        <v>0</v>
      </c>
      <c r="BU11" s="190">
        <f>'ENZ scenario inputs'!BU19</f>
        <v>0</v>
      </c>
      <c r="BV11" s="190">
        <f>'ENZ scenario inputs'!BV19</f>
        <v>0</v>
      </c>
      <c r="BW11" s="190">
        <f>'ENZ scenario inputs'!BW19</f>
        <v>0</v>
      </c>
      <c r="BX11" s="190">
        <f>'ENZ scenario inputs'!BX19</f>
        <v>0</v>
      </c>
      <c r="BY11" s="190">
        <f>'ENZ scenario inputs'!BY19</f>
        <v>0</v>
      </c>
      <c r="BZ11" s="190">
        <f>'ENZ scenario inputs'!BZ19</f>
        <v>0</v>
      </c>
      <c r="CA11" s="190">
        <f>'ENZ scenario inputs'!CA19</f>
        <v>0</v>
      </c>
      <c r="CB11" s="190">
        <f>'ENZ scenario inputs'!CB19</f>
        <v>0</v>
      </c>
      <c r="CC11" s="190">
        <f>'ENZ scenario inputs'!CC19</f>
        <v>0</v>
      </c>
      <c r="CD11" s="190">
        <f>'ENZ scenario inputs'!CD19</f>
        <v>0</v>
      </c>
      <c r="CE11" s="190">
        <f>'ENZ scenario inputs'!CE19</f>
        <v>0</v>
      </c>
      <c r="CF11" s="190">
        <f>'ENZ scenario inputs'!CF19</f>
        <v>0</v>
      </c>
      <c r="CG11" s="190">
        <f>'ENZ scenario inputs'!CG19</f>
        <v>0</v>
      </c>
      <c r="CH11" s="190">
        <f>'ENZ scenario inputs'!CH19</f>
        <v>0</v>
      </c>
      <c r="CI11" s="190">
        <f>'ENZ scenario inputs'!CI19</f>
        <v>0</v>
      </c>
      <c r="CJ11" s="190">
        <f>'ENZ scenario inputs'!CJ19</f>
        <v>0</v>
      </c>
      <c r="CK11" s="190">
        <f>'ENZ scenario inputs'!CK19</f>
        <v>0</v>
      </c>
      <c r="CL11" s="190">
        <f>'ENZ scenario inputs'!CL19</f>
        <v>0</v>
      </c>
      <c r="CM11" s="190">
        <f>'ENZ scenario inputs'!CM19</f>
        <v>0</v>
      </c>
      <c r="CN11" s="191">
        <f>'ENZ scenario inputs'!CN19</f>
        <v>0</v>
      </c>
    </row>
    <row r="12" spans="1:93">
      <c r="C12" s="94"/>
      <c r="F12" t="s">
        <v>82</v>
      </c>
      <c r="G12" s="189">
        <f>'ENZ scenario inputs'!G20</f>
        <v>0</v>
      </c>
      <c r="H12" s="190">
        <f>'ENZ scenario inputs'!H20</f>
        <v>0</v>
      </c>
      <c r="I12" s="190">
        <f>'ENZ scenario inputs'!I20</f>
        <v>0</v>
      </c>
      <c r="J12" s="190">
        <f>'ENZ scenario inputs'!J20</f>
        <v>0</v>
      </c>
      <c r="K12" s="190">
        <f>'ENZ scenario inputs'!K20</f>
        <v>0</v>
      </c>
      <c r="L12" s="190">
        <f>'ENZ scenario inputs'!L20</f>
        <v>0</v>
      </c>
      <c r="M12" s="190">
        <f>'ENZ scenario inputs'!M20</f>
        <v>0</v>
      </c>
      <c r="N12" s="190">
        <f>'ENZ scenario inputs'!N20</f>
        <v>0</v>
      </c>
      <c r="O12" s="190">
        <f>'ENZ scenario inputs'!O20</f>
        <v>0</v>
      </c>
      <c r="P12" s="190">
        <f>'ENZ scenario inputs'!P20</f>
        <v>0</v>
      </c>
      <c r="Q12" s="190">
        <f>'ENZ scenario inputs'!Q20</f>
        <v>0</v>
      </c>
      <c r="R12" s="190">
        <f>'ENZ scenario inputs'!R20</f>
        <v>0</v>
      </c>
      <c r="S12" s="190">
        <f>'ENZ scenario inputs'!S20</f>
        <v>0</v>
      </c>
      <c r="T12" s="190">
        <f>'ENZ scenario inputs'!T20</f>
        <v>0</v>
      </c>
      <c r="U12" s="190">
        <f>'ENZ scenario inputs'!U20</f>
        <v>0</v>
      </c>
      <c r="V12" s="190">
        <f>'ENZ scenario inputs'!V20</f>
        <v>0</v>
      </c>
      <c r="W12" s="190">
        <f>'ENZ scenario inputs'!W20</f>
        <v>0</v>
      </c>
      <c r="X12" s="190">
        <f>'ENZ scenario inputs'!X20</f>
        <v>0</v>
      </c>
      <c r="Y12" s="190">
        <f>'ENZ scenario inputs'!Y20</f>
        <v>13.760379229570001</v>
      </c>
      <c r="Z12" s="190">
        <f>'ENZ scenario inputs'!Z20</f>
        <v>55.176310858690002</v>
      </c>
      <c r="AA12" s="190">
        <f>'ENZ scenario inputs'!AA20</f>
        <v>28.67472070713</v>
      </c>
      <c r="AB12" s="190">
        <f>'ENZ scenario inputs'!AB20</f>
        <v>89.05326598004001</v>
      </c>
      <c r="AC12" s="190">
        <f>'ENZ scenario inputs'!AC20</f>
        <v>60.084509274360002</v>
      </c>
      <c r="AD12" s="190">
        <f>'ENZ scenario inputs'!AD20</f>
        <v>112.24584813700911</v>
      </c>
      <c r="AE12" s="190">
        <f>'ENZ scenario inputs'!AE20</f>
        <v>122.9216897760796</v>
      </c>
      <c r="AF12" s="190">
        <f>'ENZ scenario inputs'!AF20</f>
        <v>115.8635108856475</v>
      </c>
      <c r="AG12" s="190">
        <f>'ENZ scenario inputs'!AG20</f>
        <v>134.31403158600821</v>
      </c>
      <c r="AH12" s="190">
        <f>'ENZ scenario inputs'!AH20</f>
        <v>124.36641074924511</v>
      </c>
      <c r="AI12" s="190">
        <f>'ENZ scenario inputs'!AI20</f>
        <v>124.36641074924511</v>
      </c>
      <c r="AJ12" s="190">
        <f>'ENZ scenario inputs'!AJ20</f>
        <v>124.36641074924511</v>
      </c>
      <c r="AK12" s="190">
        <f>'ENZ scenario inputs'!AK20</f>
        <v>124.36641074924511</v>
      </c>
      <c r="AL12" s="190">
        <f>'ENZ scenario inputs'!AL20</f>
        <v>56.584259509935791</v>
      </c>
      <c r="AM12" s="190">
        <f>'ENZ scenario inputs'!AM20</f>
        <v>56.584259509935791</v>
      </c>
      <c r="AN12" s="190">
        <f>'ENZ scenario inputs'!AN20</f>
        <v>56.584259509935791</v>
      </c>
      <c r="AO12" s="440">
        <f>'ENZ scenario inputs'!AO20</f>
        <v>56.584259509935791</v>
      </c>
      <c r="AP12" s="190">
        <f>'ENZ scenario inputs'!AP20</f>
        <v>56.584259509935791</v>
      </c>
      <c r="AQ12" s="190">
        <f>'ENZ scenario inputs'!AQ20</f>
        <v>56.584259509935791</v>
      </c>
      <c r="AR12" s="190">
        <f>'ENZ scenario inputs'!AR20</f>
        <v>56.584259509935791</v>
      </c>
      <c r="AS12" s="190">
        <f>'ENZ scenario inputs'!AS20</f>
        <v>56.584259509935791</v>
      </c>
      <c r="AT12" s="190">
        <f>'ENZ scenario inputs'!AT20</f>
        <v>56.584259509935791</v>
      </c>
      <c r="AU12" s="190">
        <f>'ENZ scenario inputs'!AU20</f>
        <v>56.584259509935791</v>
      </c>
      <c r="AV12" s="190">
        <f>'ENZ scenario inputs'!AV20</f>
        <v>56.584259509935791</v>
      </c>
      <c r="AW12" s="190">
        <f>'ENZ scenario inputs'!AW20</f>
        <v>56.584259509935791</v>
      </c>
      <c r="AX12" s="190">
        <f>'ENZ scenario inputs'!AX20</f>
        <v>56.584259509935791</v>
      </c>
      <c r="AY12" s="190">
        <f>'ENZ scenario inputs'!AY20</f>
        <v>56.584259509935791</v>
      </c>
      <c r="AZ12" s="190">
        <f>'ENZ scenario inputs'!AZ20</f>
        <v>56.584259509935791</v>
      </c>
      <c r="BA12" s="190">
        <f>'ENZ scenario inputs'!BA20</f>
        <v>56.584259509935791</v>
      </c>
      <c r="BB12" s="190">
        <f>'ENZ scenario inputs'!BB20</f>
        <v>56.584259509935791</v>
      </c>
      <c r="BC12" s="190">
        <f>'ENZ scenario inputs'!BC20</f>
        <v>56.584259509935791</v>
      </c>
      <c r="BD12" s="190">
        <f>'ENZ scenario inputs'!BD20</f>
        <v>56.584259509935791</v>
      </c>
      <c r="BE12" s="190">
        <f>'ENZ scenario inputs'!BE20</f>
        <v>56.584259509935791</v>
      </c>
      <c r="BF12" s="190">
        <f>'ENZ scenario inputs'!BF20</f>
        <v>56.584259509935791</v>
      </c>
      <c r="BG12" s="190">
        <f>'ENZ scenario inputs'!BG20</f>
        <v>56.584259509935791</v>
      </c>
      <c r="BH12" s="190">
        <f>'ENZ scenario inputs'!BH20</f>
        <v>56.584259509935791</v>
      </c>
      <c r="BI12" s="190">
        <f>'ENZ scenario inputs'!BI20</f>
        <v>56.584259509935791</v>
      </c>
      <c r="BJ12" s="190">
        <f>'ENZ scenario inputs'!BJ20</f>
        <v>56.584259509935791</v>
      </c>
      <c r="BK12" s="190">
        <f>'ENZ scenario inputs'!BK20</f>
        <v>56.584259509935791</v>
      </c>
      <c r="BL12" s="190">
        <f>'ENZ scenario inputs'!BL20</f>
        <v>56.584259509935791</v>
      </c>
      <c r="BM12" s="190">
        <f>'ENZ scenario inputs'!BM20</f>
        <v>56.584259509935791</v>
      </c>
      <c r="BN12" s="190">
        <f>'ENZ scenario inputs'!BN20</f>
        <v>56.584259509935791</v>
      </c>
      <c r="BO12" s="190">
        <f>'ENZ scenario inputs'!BO20</f>
        <v>56.584259509935791</v>
      </c>
      <c r="BP12" s="190">
        <f>'ENZ scenario inputs'!BP20</f>
        <v>56.584259509935791</v>
      </c>
      <c r="BQ12" s="190">
        <f>'ENZ scenario inputs'!BQ20</f>
        <v>56.584259509935791</v>
      </c>
      <c r="BR12" s="190">
        <f>'ENZ scenario inputs'!BR20</f>
        <v>56.584259509935791</v>
      </c>
      <c r="BS12" s="190">
        <f>'ENZ scenario inputs'!BS20</f>
        <v>56.584259509935791</v>
      </c>
      <c r="BT12" s="190">
        <f>'ENZ scenario inputs'!BT20</f>
        <v>56.584259509935791</v>
      </c>
      <c r="BU12" s="190">
        <f>'ENZ scenario inputs'!BU20</f>
        <v>56.584259509935791</v>
      </c>
      <c r="BV12" s="190">
        <f>'ENZ scenario inputs'!BV20</f>
        <v>56.584259509935791</v>
      </c>
      <c r="BW12" s="190">
        <f>'ENZ scenario inputs'!BW20</f>
        <v>56.584259509935791</v>
      </c>
      <c r="BX12" s="190">
        <f>'ENZ scenario inputs'!BX20</f>
        <v>56.584259509935791</v>
      </c>
      <c r="BY12" s="190">
        <f>'ENZ scenario inputs'!BY20</f>
        <v>56.584259509935791</v>
      </c>
      <c r="BZ12" s="190">
        <f>'ENZ scenario inputs'!BZ20</f>
        <v>56.584259509935791</v>
      </c>
      <c r="CA12" s="190">
        <f>'ENZ scenario inputs'!CA20</f>
        <v>56.584259509935791</v>
      </c>
      <c r="CB12" s="190">
        <f>'ENZ scenario inputs'!CB20</f>
        <v>56.584259509935791</v>
      </c>
      <c r="CC12" s="190">
        <f>'ENZ scenario inputs'!CC20</f>
        <v>56.584259509935791</v>
      </c>
      <c r="CD12" s="190">
        <f>'ENZ scenario inputs'!CD20</f>
        <v>56.584259509935791</v>
      </c>
      <c r="CE12" s="190">
        <f>'ENZ scenario inputs'!CE20</f>
        <v>56.584259509935791</v>
      </c>
      <c r="CF12" s="190">
        <f>'ENZ scenario inputs'!CF20</f>
        <v>56.584259509935791</v>
      </c>
      <c r="CG12" s="190">
        <f>'ENZ scenario inputs'!CG20</f>
        <v>56.584259509935791</v>
      </c>
      <c r="CH12" s="190">
        <f>'ENZ scenario inputs'!CH20</f>
        <v>56.584259509935791</v>
      </c>
      <c r="CI12" s="190">
        <f>'ENZ scenario inputs'!CI20</f>
        <v>56.584259509935791</v>
      </c>
      <c r="CJ12" s="190">
        <f>'ENZ scenario inputs'!CJ20</f>
        <v>56.584259509935791</v>
      </c>
      <c r="CK12" s="190">
        <f>'ENZ scenario inputs'!CK20</f>
        <v>56.584259509935791</v>
      </c>
      <c r="CL12" s="190">
        <f>'ENZ scenario inputs'!CL20</f>
        <v>56.584259509935791</v>
      </c>
      <c r="CM12" s="190">
        <f>'ENZ scenario inputs'!CM20</f>
        <v>56.584259509935791</v>
      </c>
      <c r="CN12" s="191">
        <f>'ENZ scenario inputs'!CN20</f>
        <v>56.584259509935791</v>
      </c>
    </row>
    <row r="13" spans="1:93" ht="15.75" thickBot="1">
      <c r="C13" s="94"/>
      <c r="F13" t="s">
        <v>83</v>
      </c>
      <c r="G13" s="192">
        <f>'ENZ scenario inputs'!G21</f>
        <v>1844.4162470083047</v>
      </c>
      <c r="H13" s="193">
        <f>'ENZ scenario inputs'!H21</f>
        <v>1844.4162470082247</v>
      </c>
      <c r="I13" s="193">
        <f>'ENZ scenario inputs'!I21</f>
        <v>1844.4162470083147</v>
      </c>
      <c r="J13" s="193">
        <f>'ENZ scenario inputs'!J21</f>
        <v>1844.4162470082247</v>
      </c>
      <c r="K13" s="193">
        <f>'ENZ scenario inputs'!K21</f>
        <v>1844.4162470082947</v>
      </c>
      <c r="L13" s="193">
        <f>'ENZ scenario inputs'!L21</f>
        <v>1844.4162470082347</v>
      </c>
      <c r="M13" s="193">
        <f>'ENZ scenario inputs'!M21</f>
        <v>1844.4162470083047</v>
      </c>
      <c r="N13" s="193">
        <f>'ENZ scenario inputs'!N21</f>
        <v>1844.4162470082547</v>
      </c>
      <c r="O13" s="193">
        <f>'ENZ scenario inputs'!O21</f>
        <v>1844.4162470082947</v>
      </c>
      <c r="P13" s="193">
        <f>'ENZ scenario inputs'!P21</f>
        <v>1844.4162470082547</v>
      </c>
      <c r="Q13" s="193">
        <f>'ENZ scenario inputs'!Q21</f>
        <v>1844.4162470082747</v>
      </c>
      <c r="R13" s="193">
        <f>'ENZ scenario inputs'!R21</f>
        <v>1844.4162470082447</v>
      </c>
      <c r="S13" s="193">
        <f>'ENZ scenario inputs'!S21</f>
        <v>1844.4162470083047</v>
      </c>
      <c r="T13" s="193">
        <f>'ENZ scenario inputs'!T21</f>
        <v>1844.4162470082847</v>
      </c>
      <c r="U13" s="193">
        <f>'ENZ scenario inputs'!U21</f>
        <v>1844.4162470082547</v>
      </c>
      <c r="V13" s="193">
        <f>'ENZ scenario inputs'!V21</f>
        <v>1844.4162470082747</v>
      </c>
      <c r="W13" s="193">
        <f>'ENZ scenario inputs'!W21</f>
        <v>1844.4162470082547</v>
      </c>
      <c r="X13" s="193">
        <f>'ENZ scenario inputs'!X21</f>
        <v>1844.4162470082842</v>
      </c>
      <c r="Y13" s="193">
        <f>'ENZ scenario inputs'!Y21</f>
        <v>762.06802668852708</v>
      </c>
      <c r="Z13" s="193">
        <f>'ENZ scenario inputs'!Z21</f>
        <v>2453.8796931839588</v>
      </c>
      <c r="AA13" s="193">
        <f>'ENZ scenario inputs'!AA21</f>
        <v>1943.4718343591062</v>
      </c>
      <c r="AB13" s="193">
        <f>'ENZ scenario inputs'!AB21</f>
        <v>1100.1533866015693</v>
      </c>
      <c r="AC13" s="193">
        <f>'ENZ scenario inputs'!AC21</f>
        <v>1137.9006530743579</v>
      </c>
      <c r="AD13" s="193">
        <f>'ENZ scenario inputs'!AD21</f>
        <v>1147.6823368426499</v>
      </c>
      <c r="AE13" s="193">
        <f>'ENZ scenario inputs'!AE21</f>
        <v>600.95156997487049</v>
      </c>
      <c r="AF13" s="193">
        <f>'ENZ scenario inputs'!AF21</f>
        <v>972.1466466824179</v>
      </c>
      <c r="AG13" s="193">
        <f>'ENZ scenario inputs'!AG21</f>
        <v>766.64148255382156</v>
      </c>
      <c r="AH13" s="193">
        <f>'ENZ scenario inputs'!AH21</f>
        <v>780.82463668065338</v>
      </c>
      <c r="AI13" s="193">
        <f>'ENZ scenario inputs'!AI21</f>
        <v>780.82463668065338</v>
      </c>
      <c r="AJ13" s="193">
        <f>'ENZ scenario inputs'!AJ21</f>
        <v>780.82463668065338</v>
      </c>
      <c r="AK13" s="193">
        <f>'ENZ scenario inputs'!AK21</f>
        <v>780.82463668065338</v>
      </c>
      <c r="AL13" s="193">
        <f>'ENZ scenario inputs'!AL21</f>
        <v>629.910076</v>
      </c>
      <c r="AM13" s="193">
        <f>'ENZ scenario inputs'!AM21</f>
        <v>629.910076</v>
      </c>
      <c r="AN13" s="193">
        <f>'ENZ scenario inputs'!AN21</f>
        <v>629.910076</v>
      </c>
      <c r="AO13" s="479">
        <f>'ENZ scenario inputs'!AO21</f>
        <v>629.910076</v>
      </c>
      <c r="AP13" s="193">
        <f>'ENZ scenario inputs'!AP21</f>
        <v>629.910076</v>
      </c>
      <c r="AQ13" s="193">
        <f>'ENZ scenario inputs'!AQ21</f>
        <v>0</v>
      </c>
      <c r="AR13" s="193">
        <f>'ENZ scenario inputs'!AR21</f>
        <v>0</v>
      </c>
      <c r="AS13" s="193">
        <f>'ENZ scenario inputs'!AS21</f>
        <v>0</v>
      </c>
      <c r="AT13" s="193">
        <f>'ENZ scenario inputs'!AT21</f>
        <v>0</v>
      </c>
      <c r="AU13" s="193">
        <f>'ENZ scenario inputs'!AU21</f>
        <v>0</v>
      </c>
      <c r="AV13" s="193">
        <f>'ENZ scenario inputs'!AV21</f>
        <v>0</v>
      </c>
      <c r="AW13" s="193">
        <f>'ENZ scenario inputs'!AW21</f>
        <v>0</v>
      </c>
      <c r="AX13" s="193">
        <f>'ENZ scenario inputs'!AX21</f>
        <v>0</v>
      </c>
      <c r="AY13" s="193">
        <f>'ENZ scenario inputs'!AY21</f>
        <v>0</v>
      </c>
      <c r="AZ13" s="193">
        <f>'ENZ scenario inputs'!AZ21</f>
        <v>0</v>
      </c>
      <c r="BA13" s="193">
        <f>'ENZ scenario inputs'!BA21</f>
        <v>0</v>
      </c>
      <c r="BB13" s="193">
        <f>'ENZ scenario inputs'!BB21</f>
        <v>0</v>
      </c>
      <c r="BC13" s="193">
        <f>'ENZ scenario inputs'!BC21</f>
        <v>0</v>
      </c>
      <c r="BD13" s="193">
        <f>'ENZ scenario inputs'!BD21</f>
        <v>0</v>
      </c>
      <c r="BE13" s="193">
        <f>'ENZ scenario inputs'!BE21</f>
        <v>0</v>
      </c>
      <c r="BF13" s="193">
        <f>'ENZ scenario inputs'!BF21</f>
        <v>0</v>
      </c>
      <c r="BG13" s="193">
        <f>'ENZ scenario inputs'!BG21</f>
        <v>0</v>
      </c>
      <c r="BH13" s="193">
        <f>'ENZ scenario inputs'!BH21</f>
        <v>0</v>
      </c>
      <c r="BI13" s="193">
        <f>'ENZ scenario inputs'!BI21</f>
        <v>0</v>
      </c>
      <c r="BJ13" s="193">
        <f>'ENZ scenario inputs'!BJ21</f>
        <v>0</v>
      </c>
      <c r="BK13" s="193">
        <f>'ENZ scenario inputs'!BK21</f>
        <v>0</v>
      </c>
      <c r="BL13" s="193">
        <f>'ENZ scenario inputs'!BL21</f>
        <v>0</v>
      </c>
      <c r="BM13" s="193">
        <f>'ENZ scenario inputs'!BM21</f>
        <v>0</v>
      </c>
      <c r="BN13" s="193">
        <f>'ENZ scenario inputs'!BN21</f>
        <v>0</v>
      </c>
      <c r="BO13" s="193">
        <f>'ENZ scenario inputs'!BO21</f>
        <v>0</v>
      </c>
      <c r="BP13" s="193">
        <f>'ENZ scenario inputs'!BP21</f>
        <v>0</v>
      </c>
      <c r="BQ13" s="193">
        <f>'ENZ scenario inputs'!BQ21</f>
        <v>0</v>
      </c>
      <c r="BR13" s="193">
        <f>'ENZ scenario inputs'!BR21</f>
        <v>0</v>
      </c>
      <c r="BS13" s="193">
        <f>'ENZ scenario inputs'!BS21</f>
        <v>0</v>
      </c>
      <c r="BT13" s="193">
        <f>'ENZ scenario inputs'!BT21</f>
        <v>0</v>
      </c>
      <c r="BU13" s="193">
        <f>'ENZ scenario inputs'!BU21</f>
        <v>0</v>
      </c>
      <c r="BV13" s="193">
        <f>'ENZ scenario inputs'!BV21</f>
        <v>0</v>
      </c>
      <c r="BW13" s="193">
        <f>'ENZ scenario inputs'!BW21</f>
        <v>0</v>
      </c>
      <c r="BX13" s="193">
        <f>'ENZ scenario inputs'!BX21</f>
        <v>0</v>
      </c>
      <c r="BY13" s="193">
        <f>'ENZ scenario inputs'!BY21</f>
        <v>0</v>
      </c>
      <c r="BZ13" s="193">
        <f>'ENZ scenario inputs'!BZ21</f>
        <v>0</v>
      </c>
      <c r="CA13" s="193">
        <f>'ENZ scenario inputs'!CA21</f>
        <v>0</v>
      </c>
      <c r="CB13" s="193">
        <f>'ENZ scenario inputs'!CB21</f>
        <v>0</v>
      </c>
      <c r="CC13" s="193">
        <f>'ENZ scenario inputs'!CC21</f>
        <v>0</v>
      </c>
      <c r="CD13" s="193">
        <f>'ENZ scenario inputs'!CD21</f>
        <v>0</v>
      </c>
      <c r="CE13" s="193">
        <f>'ENZ scenario inputs'!CE21</f>
        <v>0</v>
      </c>
      <c r="CF13" s="193">
        <f>'ENZ scenario inputs'!CF21</f>
        <v>0</v>
      </c>
      <c r="CG13" s="193">
        <f>'ENZ scenario inputs'!CG21</f>
        <v>0</v>
      </c>
      <c r="CH13" s="193">
        <f>'ENZ scenario inputs'!CH21</f>
        <v>0</v>
      </c>
      <c r="CI13" s="193">
        <f>'ENZ scenario inputs'!CI21</f>
        <v>0</v>
      </c>
      <c r="CJ13" s="193">
        <f>'ENZ scenario inputs'!CJ21</f>
        <v>0</v>
      </c>
      <c r="CK13" s="193">
        <f>'ENZ scenario inputs'!CK21</f>
        <v>0</v>
      </c>
      <c r="CL13" s="193">
        <f>'ENZ scenario inputs'!CL21</f>
        <v>0</v>
      </c>
      <c r="CM13" s="193">
        <f>'ENZ scenario inputs'!CM21</f>
        <v>0</v>
      </c>
      <c r="CN13" s="194">
        <f>'ENZ scenario inputs'!CN21</f>
        <v>0</v>
      </c>
    </row>
    <row r="14" spans="1:93">
      <c r="A14" s="89"/>
      <c r="B14" s="89"/>
      <c r="C14" s="90"/>
      <c r="D14" s="90"/>
      <c r="E14" s="90"/>
      <c r="F14" s="90"/>
      <c r="G14" s="90"/>
      <c r="H14" s="91"/>
      <c r="I14" s="92"/>
      <c r="J14" s="92"/>
      <c r="K14" s="92"/>
      <c r="L14" s="92"/>
      <c r="M14" s="92"/>
      <c r="N14" s="92"/>
      <c r="O14" s="92"/>
      <c r="P14" s="92"/>
      <c r="Q14" s="92"/>
      <c r="R14" s="92"/>
      <c r="S14" s="92"/>
      <c r="T14" s="92"/>
      <c r="U14" s="92"/>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row>
    <row r="15" spans="1:93">
      <c r="C15" s="94" t="s">
        <v>212</v>
      </c>
      <c r="F15" s="86"/>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87"/>
      <c r="AL15" s="87"/>
      <c r="AM15" s="87"/>
      <c r="AN15" s="87"/>
      <c r="AO15" s="477"/>
      <c r="AP15" s="87"/>
      <c r="AQ15" s="87"/>
      <c r="AR15" s="87"/>
      <c r="AS15" s="87"/>
      <c r="AT15" s="87"/>
      <c r="AU15" s="87"/>
      <c r="AV15" s="87"/>
      <c r="AW15" s="87"/>
      <c r="AX15" s="87"/>
      <c r="AY15" s="87"/>
      <c r="AZ15" s="87"/>
      <c r="BA15" s="87"/>
      <c r="BB15" s="87"/>
      <c r="BC15" s="87"/>
      <c r="BD15" s="87"/>
      <c r="BE15" s="87"/>
      <c r="BF15" s="87"/>
      <c r="BG15" s="87"/>
      <c r="BH15" s="87"/>
      <c r="BI15" s="87"/>
      <c r="BJ15" s="87"/>
      <c r="BK15" s="87"/>
      <c r="BL15" s="87"/>
      <c r="BM15" s="87"/>
      <c r="BN15" s="87"/>
      <c r="BO15" s="87"/>
      <c r="BP15" s="87"/>
      <c r="BQ15" s="87"/>
      <c r="BR15" s="87"/>
      <c r="BS15" s="87"/>
      <c r="BT15" s="87"/>
      <c r="BU15" s="87"/>
      <c r="BV15" s="87"/>
      <c r="BW15" s="87"/>
      <c r="BX15" s="87"/>
      <c r="BY15" s="87"/>
      <c r="BZ15" s="87"/>
      <c r="CA15" s="87"/>
      <c r="CB15" s="87"/>
      <c r="CC15" s="87"/>
      <c r="CD15" s="87"/>
      <c r="CE15" s="87"/>
      <c r="CF15" s="87"/>
      <c r="CG15" s="87"/>
      <c r="CH15" s="87"/>
      <c r="CI15" s="87"/>
      <c r="CJ15" s="87"/>
      <c r="CK15" s="87"/>
      <c r="CL15" s="87"/>
      <c r="CM15" s="87"/>
      <c r="CN15" s="87"/>
    </row>
    <row r="16" spans="1:93">
      <c r="C16" s="5"/>
      <c r="F16" s="86"/>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47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row>
    <row r="17" spans="1:93">
      <c r="C17" s="5"/>
      <c r="D17" s="70" t="s">
        <v>213</v>
      </c>
      <c r="F17" s="90"/>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87"/>
      <c r="AL17" s="87"/>
      <c r="AM17" s="87"/>
      <c r="AN17" s="87"/>
      <c r="AO17" s="477"/>
      <c r="AP17" s="87"/>
      <c r="AQ17" s="87"/>
      <c r="AR17" s="87"/>
      <c r="AS17" s="87"/>
      <c r="AT17" s="87"/>
      <c r="AU17" s="87"/>
      <c r="AV17" s="87"/>
      <c r="AW17" s="87"/>
      <c r="AX17" s="87"/>
      <c r="AY17" s="87"/>
      <c r="AZ17" s="87"/>
      <c r="BA17" s="87"/>
      <c r="BB17" s="87"/>
      <c r="BC17" s="87"/>
      <c r="BD17" s="87"/>
      <c r="BE17" s="87"/>
      <c r="BF17" s="87"/>
      <c r="BG17" s="87"/>
      <c r="BH17" s="87"/>
      <c r="BI17" s="87"/>
      <c r="BJ17" s="87"/>
      <c r="BK17" s="87"/>
      <c r="BL17" s="87"/>
      <c r="BM17" s="87"/>
      <c r="BN17" s="87"/>
      <c r="BO17" s="87"/>
      <c r="BP17" s="87"/>
      <c r="BQ17" s="87"/>
      <c r="BR17" s="87"/>
      <c r="BS17" s="87"/>
      <c r="BT17" s="87"/>
      <c r="BU17" s="87"/>
      <c r="BV17" s="87"/>
      <c r="BW17" s="87"/>
      <c r="BX17" s="87"/>
      <c r="BY17" s="87"/>
      <c r="BZ17" s="87"/>
      <c r="CA17" s="87"/>
      <c r="CB17" s="87"/>
      <c r="CC17" s="87"/>
      <c r="CD17" s="87"/>
      <c r="CE17" s="87"/>
      <c r="CF17" s="87"/>
      <c r="CG17" s="87"/>
      <c r="CH17" s="87"/>
      <c r="CI17" s="87"/>
      <c r="CJ17" s="87"/>
      <c r="CK17" s="87"/>
      <c r="CL17" s="87"/>
      <c r="CM17" s="87"/>
      <c r="CN17" s="87"/>
    </row>
    <row r="18" spans="1:93">
      <c r="C18" s="5"/>
      <c r="D18" s="70"/>
      <c r="F18" s="90" t="s">
        <v>214</v>
      </c>
      <c r="G18" s="96">
        <f>'ENZ scenario inputs'!G26</f>
        <v>0.93900000000000006</v>
      </c>
      <c r="H18" s="96">
        <f>'ENZ scenario inputs'!H26</f>
        <v>0.93900000000000006</v>
      </c>
      <c r="I18" s="96">
        <f>'ENZ scenario inputs'!I26</f>
        <v>0.93900000000000006</v>
      </c>
      <c r="J18" s="96">
        <f>'ENZ scenario inputs'!J26</f>
        <v>0.93900000000000006</v>
      </c>
      <c r="K18" s="96">
        <f>'ENZ scenario inputs'!K26</f>
        <v>0.93900000000000006</v>
      </c>
      <c r="L18" s="96">
        <f>'ENZ scenario inputs'!L26</f>
        <v>0.93900000000000006</v>
      </c>
      <c r="M18" s="96">
        <f>'ENZ scenario inputs'!M26</f>
        <v>0.93900000000000006</v>
      </c>
      <c r="N18" s="96">
        <f>'ENZ scenario inputs'!N26</f>
        <v>0.93900000000000006</v>
      </c>
      <c r="O18" s="96">
        <f>'ENZ scenario inputs'!O26</f>
        <v>0.93900000000000006</v>
      </c>
      <c r="P18" s="96">
        <f>'ENZ scenario inputs'!P26</f>
        <v>0.93900000000000006</v>
      </c>
      <c r="Q18" s="96">
        <f>'ENZ scenario inputs'!Q26</f>
        <v>0.93900000000000006</v>
      </c>
      <c r="R18" s="96">
        <f>'ENZ scenario inputs'!R26</f>
        <v>0.93900000000000006</v>
      </c>
      <c r="S18" s="96">
        <f>'ENZ scenario inputs'!S26</f>
        <v>0.93900000000000006</v>
      </c>
      <c r="T18" s="96">
        <f>'ENZ scenario inputs'!T26</f>
        <v>0.93900000000000006</v>
      </c>
      <c r="U18" s="96">
        <f>'ENZ scenario inputs'!U26</f>
        <v>0.93900000000000006</v>
      </c>
      <c r="V18" s="96">
        <f>'ENZ scenario inputs'!V26</f>
        <v>0.93900000000000006</v>
      </c>
      <c r="W18" s="96">
        <f>'ENZ scenario inputs'!W26</f>
        <v>0.93900000000000006</v>
      </c>
      <c r="X18" s="96">
        <f>'ENZ scenario inputs'!X26</f>
        <v>0.93900000000000006</v>
      </c>
      <c r="Y18" s="96">
        <f>'ENZ scenario inputs'!Y26</f>
        <v>0.93900000000000006</v>
      </c>
      <c r="Z18" s="96">
        <f>'ENZ scenario inputs'!Z26</f>
        <v>0.93900000000000006</v>
      </c>
      <c r="AA18" s="96">
        <f>'ENZ scenario inputs'!AA26</f>
        <v>0.93900000000000006</v>
      </c>
      <c r="AB18" s="96">
        <f>'ENZ scenario inputs'!AB26</f>
        <v>0.93900000000000006</v>
      </c>
      <c r="AC18" s="96">
        <f>'ENZ scenario inputs'!AC26</f>
        <v>0.93900000000000006</v>
      </c>
      <c r="AD18" s="96">
        <f>'ENZ scenario inputs'!AD26</f>
        <v>0.93900000000000006</v>
      </c>
      <c r="AE18" s="96">
        <f>'ENZ scenario inputs'!AE26</f>
        <v>0.93900000000000006</v>
      </c>
      <c r="AF18" s="96">
        <f>'ENZ scenario inputs'!AF26</f>
        <v>0.93900000000000006</v>
      </c>
      <c r="AG18" s="96">
        <f>'ENZ scenario inputs'!AG26</f>
        <v>0.93900000000000006</v>
      </c>
      <c r="AH18" s="96">
        <f>'ENZ scenario inputs'!AH26</f>
        <v>0.93900000000000006</v>
      </c>
      <c r="AI18" s="96">
        <f>'ENZ scenario inputs'!AI26</f>
        <v>0.93900000000000006</v>
      </c>
      <c r="AJ18" s="96">
        <f>'ENZ scenario inputs'!AJ26</f>
        <v>0.79746835443037978</v>
      </c>
      <c r="AK18" s="96">
        <f>'ENZ scenario inputs'!AK26</f>
        <v>0.81518151815181517</v>
      </c>
      <c r="AL18" s="96">
        <f>'ENZ scenario inputs'!AL26</f>
        <v>0.77450980392156865</v>
      </c>
      <c r="AM18" s="96">
        <f>'ENZ scenario inputs'!AM26</f>
        <v>0.68548387096774199</v>
      </c>
      <c r="AN18" s="96">
        <f>'ENZ scenario inputs'!AN26</f>
        <v>0.77524429967426711</v>
      </c>
      <c r="AO18" s="480">
        <f>'ENZ scenario inputs'!AO26</f>
        <v>0.78834355828220859</v>
      </c>
      <c r="AP18" s="96">
        <f>'ENZ scenario inputs'!AP26</f>
        <v>0.78437500000000004</v>
      </c>
      <c r="AQ18" s="96">
        <f>'ENZ scenario inputs'!AQ26</f>
        <v>0.78095238095238095</v>
      </c>
      <c r="AR18" s="96">
        <f>'ENZ scenario inputs'!AR26</f>
        <v>0.78095238095238095</v>
      </c>
      <c r="AS18" s="96">
        <f>'ENZ scenario inputs'!AS26</f>
        <v>0.78095238095238095</v>
      </c>
      <c r="AT18" s="96">
        <f>'ENZ scenario inputs'!AT26</f>
        <v>0.78095238095238095</v>
      </c>
      <c r="AU18" s="96">
        <f>'ENZ scenario inputs'!AU26</f>
        <v>0.78095238095238095</v>
      </c>
      <c r="AV18" s="96">
        <f>'ENZ scenario inputs'!AV26</f>
        <v>0.78095238095238095</v>
      </c>
      <c r="AW18" s="96">
        <f>'ENZ scenario inputs'!AW26</f>
        <v>0.78095238095238095</v>
      </c>
      <c r="AX18" s="96">
        <f>'ENZ scenario inputs'!AX26</f>
        <v>0.78095238095238095</v>
      </c>
      <c r="AY18" s="96">
        <f>'ENZ scenario inputs'!AY26</f>
        <v>0.78095238095238095</v>
      </c>
      <c r="AZ18" s="96">
        <f>'ENZ scenario inputs'!AZ26</f>
        <v>0.78095238095238095</v>
      </c>
      <c r="BA18" s="96">
        <f>'ENZ scenario inputs'!BA26</f>
        <v>0.78095238095238095</v>
      </c>
      <c r="BB18" s="96">
        <f>'ENZ scenario inputs'!BB26</f>
        <v>0.78095238095238095</v>
      </c>
      <c r="BC18" s="96">
        <f>'ENZ scenario inputs'!BC26</f>
        <v>0.78095238095238095</v>
      </c>
      <c r="BD18" s="96">
        <f>'ENZ scenario inputs'!BD26</f>
        <v>0.78095238095238095</v>
      </c>
      <c r="BE18" s="96">
        <f>'ENZ scenario inputs'!BE26</f>
        <v>0.78095238095238095</v>
      </c>
      <c r="BF18" s="96">
        <f>'ENZ scenario inputs'!BF26</f>
        <v>0.78095238095238095</v>
      </c>
      <c r="BG18" s="96">
        <f>'ENZ scenario inputs'!BG26</f>
        <v>0.78095238095238095</v>
      </c>
      <c r="BH18" s="96">
        <f>'ENZ scenario inputs'!BH26</f>
        <v>0.78095238095238095</v>
      </c>
      <c r="BI18" s="96">
        <f>'ENZ scenario inputs'!BI26</f>
        <v>0.78095238095238095</v>
      </c>
      <c r="BJ18" s="96">
        <f>'ENZ scenario inputs'!BJ26</f>
        <v>0.78095238095238095</v>
      </c>
      <c r="BK18" s="96">
        <f>'ENZ scenario inputs'!BK26</f>
        <v>0.78095238095238095</v>
      </c>
      <c r="BL18" s="96">
        <f>'ENZ scenario inputs'!BL26</f>
        <v>0.78095238095238095</v>
      </c>
      <c r="BM18" s="96">
        <f>'ENZ scenario inputs'!BM26</f>
        <v>0.78095238095238095</v>
      </c>
      <c r="BN18" s="96">
        <f>'ENZ scenario inputs'!BN26</f>
        <v>0.78095238095238095</v>
      </c>
      <c r="BO18" s="96">
        <f>'ENZ scenario inputs'!BO26</f>
        <v>0.78095238095238095</v>
      </c>
      <c r="BP18" s="96">
        <f>'ENZ scenario inputs'!BP26</f>
        <v>0.78095238095238095</v>
      </c>
      <c r="BQ18" s="96">
        <f>'ENZ scenario inputs'!BQ26</f>
        <v>0.78095238095238095</v>
      </c>
      <c r="BR18" s="96">
        <f>'ENZ scenario inputs'!BR26</f>
        <v>0.78095238095238095</v>
      </c>
      <c r="BS18" s="96">
        <f>'ENZ scenario inputs'!BS26</f>
        <v>0.78095238095238095</v>
      </c>
      <c r="BT18" s="96">
        <f>'ENZ scenario inputs'!BT26</f>
        <v>0.78095238095238095</v>
      </c>
      <c r="BU18" s="96">
        <f>'ENZ scenario inputs'!BU26</f>
        <v>0.78095238095238095</v>
      </c>
      <c r="BV18" s="96">
        <f>'ENZ scenario inputs'!BV26</f>
        <v>0.78095238095238095</v>
      </c>
      <c r="BW18" s="96">
        <f>'ENZ scenario inputs'!BW26</f>
        <v>0.78095238095238095</v>
      </c>
      <c r="BX18" s="96">
        <f>'ENZ scenario inputs'!BX26</f>
        <v>0.78095238095238095</v>
      </c>
      <c r="BY18" s="96">
        <f>'ENZ scenario inputs'!BY26</f>
        <v>0.78095238095238095</v>
      </c>
      <c r="BZ18" s="96">
        <f>'ENZ scenario inputs'!BZ26</f>
        <v>0.78095238095238095</v>
      </c>
      <c r="CA18" s="96">
        <f>'ENZ scenario inputs'!CA26</f>
        <v>0.78095238095238095</v>
      </c>
      <c r="CB18" s="96">
        <f>'ENZ scenario inputs'!CB26</f>
        <v>0.78095238095238095</v>
      </c>
      <c r="CC18" s="96">
        <f>'ENZ scenario inputs'!CC26</f>
        <v>0.78095238095238095</v>
      </c>
      <c r="CD18" s="96">
        <f>'ENZ scenario inputs'!CD26</f>
        <v>0.78095238095238095</v>
      </c>
      <c r="CE18" s="96">
        <f>'ENZ scenario inputs'!CE26</f>
        <v>0.78095238095238095</v>
      </c>
      <c r="CF18" s="96">
        <f>'ENZ scenario inputs'!CF26</f>
        <v>0.78095238095238095</v>
      </c>
      <c r="CG18" s="96">
        <f>'ENZ scenario inputs'!CG26</f>
        <v>0.78095238095238095</v>
      </c>
      <c r="CH18" s="96">
        <f>'ENZ scenario inputs'!CH26</f>
        <v>0.78095238095238095</v>
      </c>
      <c r="CI18" s="96">
        <f>'ENZ scenario inputs'!CI26</f>
        <v>0.78095238095238095</v>
      </c>
      <c r="CJ18" s="96">
        <f>'ENZ scenario inputs'!CJ26</f>
        <v>0.78095238095238095</v>
      </c>
      <c r="CK18" s="96">
        <f>'ENZ scenario inputs'!CK26</f>
        <v>0.78095238095238095</v>
      </c>
      <c r="CL18" s="96">
        <f>'ENZ scenario inputs'!CL26</f>
        <v>0.78095238095238095</v>
      </c>
      <c r="CM18" s="96">
        <f>'ENZ scenario inputs'!CM26</f>
        <v>0.78095238095238095</v>
      </c>
      <c r="CN18" s="96">
        <f>'ENZ scenario inputs'!CN26</f>
        <v>0.78095238095238095</v>
      </c>
    </row>
    <row r="19" spans="1:93">
      <c r="C19" s="5"/>
      <c r="F19" s="90" t="s">
        <v>215</v>
      </c>
      <c r="G19" s="96">
        <f>'ENZ scenario inputs'!G27</f>
        <v>6.0999999999999999E-2</v>
      </c>
      <c r="H19" s="96">
        <f>'ENZ scenario inputs'!H27</f>
        <v>6.0999999999999999E-2</v>
      </c>
      <c r="I19" s="96">
        <f>'ENZ scenario inputs'!I27</f>
        <v>6.0999999999999999E-2</v>
      </c>
      <c r="J19" s="96">
        <f>'ENZ scenario inputs'!J27</f>
        <v>6.0999999999999999E-2</v>
      </c>
      <c r="K19" s="96">
        <f>'ENZ scenario inputs'!K27</f>
        <v>6.0999999999999999E-2</v>
      </c>
      <c r="L19" s="96">
        <f>'ENZ scenario inputs'!L27</f>
        <v>6.0999999999999999E-2</v>
      </c>
      <c r="M19" s="96">
        <f>'ENZ scenario inputs'!M27</f>
        <v>6.0999999999999999E-2</v>
      </c>
      <c r="N19" s="96">
        <f>'ENZ scenario inputs'!N27</f>
        <v>6.0999999999999999E-2</v>
      </c>
      <c r="O19" s="96">
        <f>'ENZ scenario inputs'!O27</f>
        <v>6.0999999999999999E-2</v>
      </c>
      <c r="P19" s="96">
        <f>'ENZ scenario inputs'!P27</f>
        <v>6.0999999999999999E-2</v>
      </c>
      <c r="Q19" s="96">
        <f>'ENZ scenario inputs'!Q27</f>
        <v>6.0999999999999999E-2</v>
      </c>
      <c r="R19" s="96">
        <f>'ENZ scenario inputs'!R27</f>
        <v>6.0999999999999999E-2</v>
      </c>
      <c r="S19" s="96">
        <f>'ENZ scenario inputs'!S27</f>
        <v>6.0999999999999999E-2</v>
      </c>
      <c r="T19" s="96">
        <f>'ENZ scenario inputs'!T27</f>
        <v>6.0999999999999999E-2</v>
      </c>
      <c r="U19" s="96">
        <f>'ENZ scenario inputs'!U27</f>
        <v>6.0999999999999999E-2</v>
      </c>
      <c r="V19" s="96">
        <f>'ENZ scenario inputs'!V27</f>
        <v>6.0999999999999999E-2</v>
      </c>
      <c r="W19" s="96">
        <f>'ENZ scenario inputs'!W27</f>
        <v>6.0999999999999999E-2</v>
      </c>
      <c r="X19" s="96">
        <f>'ENZ scenario inputs'!X27</f>
        <v>6.0999999999999999E-2</v>
      </c>
      <c r="Y19" s="96">
        <f>'ENZ scenario inputs'!Y27</f>
        <v>6.0999999999999999E-2</v>
      </c>
      <c r="Z19" s="96">
        <f>'ENZ scenario inputs'!Z27</f>
        <v>6.0999999999999999E-2</v>
      </c>
      <c r="AA19" s="96">
        <f>'ENZ scenario inputs'!AA27</f>
        <v>6.0999999999999999E-2</v>
      </c>
      <c r="AB19" s="96">
        <f>'ENZ scenario inputs'!AB27</f>
        <v>6.0999999999999999E-2</v>
      </c>
      <c r="AC19" s="96">
        <f>'ENZ scenario inputs'!AC27</f>
        <v>6.0999999999999999E-2</v>
      </c>
      <c r="AD19" s="96">
        <f>'ENZ scenario inputs'!AD27</f>
        <v>6.0999999999999999E-2</v>
      </c>
      <c r="AE19" s="96">
        <f>'ENZ scenario inputs'!AE27</f>
        <v>6.0999999999999999E-2</v>
      </c>
      <c r="AF19" s="96">
        <f>'ENZ scenario inputs'!AF27</f>
        <v>6.0999999999999999E-2</v>
      </c>
      <c r="AG19" s="96">
        <f>'ENZ scenario inputs'!AG27</f>
        <v>6.0999999999999999E-2</v>
      </c>
      <c r="AH19" s="96">
        <f>'ENZ scenario inputs'!AH27</f>
        <v>6.0999999999999999E-2</v>
      </c>
      <c r="AI19" s="96">
        <f>'ENZ scenario inputs'!AI27</f>
        <v>6.0999999999999999E-2</v>
      </c>
      <c r="AJ19" s="96">
        <f>'ENZ scenario inputs'!AJ27</f>
        <v>0.20253164556962025</v>
      </c>
      <c r="AK19" s="96">
        <f>'ENZ scenario inputs'!AK27</f>
        <v>0.18481848184818481</v>
      </c>
      <c r="AL19" s="96">
        <f>'ENZ scenario inputs'!AL27</f>
        <v>0.22549019607843138</v>
      </c>
      <c r="AM19" s="96">
        <f>'ENZ scenario inputs'!AM27</f>
        <v>0.31451612903225806</v>
      </c>
      <c r="AN19" s="96">
        <f>'ENZ scenario inputs'!AN27</f>
        <v>0.22475570032573289</v>
      </c>
      <c r="AO19" s="480">
        <f>'ENZ scenario inputs'!AO27</f>
        <v>0.21165644171779141</v>
      </c>
      <c r="AP19" s="96">
        <f>'ENZ scenario inputs'!AP27</f>
        <v>0.21562500000000001</v>
      </c>
      <c r="AQ19" s="96">
        <f>'ENZ scenario inputs'!AQ27</f>
        <v>0.21904761904761905</v>
      </c>
      <c r="AR19" s="96">
        <f>'ENZ scenario inputs'!AR27</f>
        <v>0.21904761904761905</v>
      </c>
      <c r="AS19" s="96">
        <f>'ENZ scenario inputs'!AS27</f>
        <v>0.21904761904761905</v>
      </c>
      <c r="AT19" s="96">
        <f>'ENZ scenario inputs'!AT27</f>
        <v>0.21904761904761905</v>
      </c>
      <c r="AU19" s="96">
        <f>'ENZ scenario inputs'!AU27</f>
        <v>0.21904761904761905</v>
      </c>
      <c r="AV19" s="96">
        <f>'ENZ scenario inputs'!AV27</f>
        <v>0.21904761904761905</v>
      </c>
      <c r="AW19" s="96">
        <f>'ENZ scenario inputs'!AW27</f>
        <v>0.21904761904761905</v>
      </c>
      <c r="AX19" s="96">
        <f>'ENZ scenario inputs'!AX27</f>
        <v>0.21904761904761905</v>
      </c>
      <c r="AY19" s="96">
        <f>'ENZ scenario inputs'!AY27</f>
        <v>0.21904761904761905</v>
      </c>
      <c r="AZ19" s="96">
        <f>'ENZ scenario inputs'!AZ27</f>
        <v>0.21904761904761905</v>
      </c>
      <c r="BA19" s="96">
        <f>'ENZ scenario inputs'!BA27</f>
        <v>0.21904761904761905</v>
      </c>
      <c r="BB19" s="96">
        <f>'ENZ scenario inputs'!BB27</f>
        <v>0.21904761904761905</v>
      </c>
      <c r="BC19" s="96">
        <f>'ENZ scenario inputs'!BC27</f>
        <v>0.21904761904761905</v>
      </c>
      <c r="BD19" s="96">
        <f>'ENZ scenario inputs'!BD27</f>
        <v>0.21904761904761905</v>
      </c>
      <c r="BE19" s="96">
        <f>'ENZ scenario inputs'!BE27</f>
        <v>0.21904761904761905</v>
      </c>
      <c r="BF19" s="96">
        <f>'ENZ scenario inputs'!BF27</f>
        <v>0.21904761904761905</v>
      </c>
      <c r="BG19" s="96">
        <f>'ENZ scenario inputs'!BG27</f>
        <v>0.21904761904761905</v>
      </c>
      <c r="BH19" s="96">
        <f>'ENZ scenario inputs'!BH27</f>
        <v>0.21904761904761905</v>
      </c>
      <c r="BI19" s="96">
        <f>'ENZ scenario inputs'!BI27</f>
        <v>0.21904761904761905</v>
      </c>
      <c r="BJ19" s="96">
        <f>'ENZ scenario inputs'!BJ27</f>
        <v>0.21904761904761905</v>
      </c>
      <c r="BK19" s="96">
        <f>'ENZ scenario inputs'!BK27</f>
        <v>0.21904761904761905</v>
      </c>
      <c r="BL19" s="96">
        <f>'ENZ scenario inputs'!BL27</f>
        <v>0.21904761904761905</v>
      </c>
      <c r="BM19" s="96">
        <f>'ENZ scenario inputs'!BM27</f>
        <v>0.21904761904761905</v>
      </c>
      <c r="BN19" s="96">
        <f>'ENZ scenario inputs'!BN27</f>
        <v>0.21904761904761905</v>
      </c>
      <c r="BO19" s="96">
        <f>'ENZ scenario inputs'!BO27</f>
        <v>0.21904761904761905</v>
      </c>
      <c r="BP19" s="96">
        <f>'ENZ scenario inputs'!BP27</f>
        <v>0.21904761904761905</v>
      </c>
      <c r="BQ19" s="96">
        <f>'ENZ scenario inputs'!BQ27</f>
        <v>0.21904761904761905</v>
      </c>
      <c r="BR19" s="96">
        <f>'ENZ scenario inputs'!BR27</f>
        <v>0.21904761904761905</v>
      </c>
      <c r="BS19" s="96">
        <f>'ENZ scenario inputs'!BS27</f>
        <v>0.21904761904761905</v>
      </c>
      <c r="BT19" s="96">
        <f>'ENZ scenario inputs'!BT27</f>
        <v>0.21904761904761905</v>
      </c>
      <c r="BU19" s="96">
        <f>'ENZ scenario inputs'!BU27</f>
        <v>0.21904761904761905</v>
      </c>
      <c r="BV19" s="96">
        <f>'ENZ scenario inputs'!BV27</f>
        <v>0.21904761904761905</v>
      </c>
      <c r="BW19" s="96">
        <f>'ENZ scenario inputs'!BW27</f>
        <v>0.21904761904761905</v>
      </c>
      <c r="BX19" s="96">
        <f>'ENZ scenario inputs'!BX27</f>
        <v>0.21904761904761905</v>
      </c>
      <c r="BY19" s="96">
        <f>'ENZ scenario inputs'!BY27</f>
        <v>0.21904761904761905</v>
      </c>
      <c r="BZ19" s="96">
        <f>'ENZ scenario inputs'!BZ27</f>
        <v>0.21904761904761905</v>
      </c>
      <c r="CA19" s="96">
        <f>'ENZ scenario inputs'!CA27</f>
        <v>0.21904761904761905</v>
      </c>
      <c r="CB19" s="96">
        <f>'ENZ scenario inputs'!CB27</f>
        <v>0.21904761904761905</v>
      </c>
      <c r="CC19" s="96">
        <f>'ENZ scenario inputs'!CC27</f>
        <v>0.21904761904761905</v>
      </c>
      <c r="CD19" s="96">
        <f>'ENZ scenario inputs'!CD27</f>
        <v>0.21904761904761905</v>
      </c>
      <c r="CE19" s="96">
        <f>'ENZ scenario inputs'!CE27</f>
        <v>0.21904761904761905</v>
      </c>
      <c r="CF19" s="96">
        <f>'ENZ scenario inputs'!CF27</f>
        <v>0.21904761904761905</v>
      </c>
      <c r="CG19" s="96">
        <f>'ENZ scenario inputs'!CG27</f>
        <v>0.21904761904761905</v>
      </c>
      <c r="CH19" s="96">
        <f>'ENZ scenario inputs'!CH27</f>
        <v>0.21904761904761905</v>
      </c>
      <c r="CI19" s="96">
        <f>'ENZ scenario inputs'!CI27</f>
        <v>0.21904761904761905</v>
      </c>
      <c r="CJ19" s="96">
        <f>'ENZ scenario inputs'!CJ27</f>
        <v>0.21904761904761905</v>
      </c>
      <c r="CK19" s="96">
        <f>'ENZ scenario inputs'!CK27</f>
        <v>0.21904761904761905</v>
      </c>
      <c r="CL19" s="96">
        <f>'ENZ scenario inputs'!CL27</f>
        <v>0.21904761904761905</v>
      </c>
      <c r="CM19" s="96">
        <f>'ENZ scenario inputs'!CM27</f>
        <v>0.21904761904761905</v>
      </c>
      <c r="CN19" s="96">
        <f>'ENZ scenario inputs'!CN27</f>
        <v>0.21904761904761905</v>
      </c>
    </row>
    <row r="20" spans="1:93">
      <c r="C20" s="5"/>
      <c r="F20" s="90"/>
      <c r="G20" s="97"/>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481"/>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c r="CE20" s="97"/>
      <c r="CF20" s="97"/>
      <c r="CG20" s="97"/>
      <c r="CH20" s="97"/>
      <c r="CI20" s="97"/>
      <c r="CJ20" s="97"/>
      <c r="CK20" s="97"/>
      <c r="CL20" s="97"/>
      <c r="CM20" s="97"/>
      <c r="CN20" s="97"/>
    </row>
    <row r="21" spans="1:93">
      <c r="C21" s="5"/>
      <c r="D21" s="70" t="s">
        <v>216</v>
      </c>
      <c r="E21" s="90"/>
      <c r="F21" s="90"/>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87"/>
      <c r="AL21" s="87"/>
      <c r="AM21" s="87"/>
      <c r="AN21" s="87"/>
      <c r="AO21" s="477"/>
      <c r="AP21" s="87"/>
      <c r="AQ21" s="87"/>
      <c r="AR21" s="87"/>
      <c r="AS21" s="87"/>
      <c r="AT21" s="87"/>
      <c r="AU21" s="87"/>
      <c r="AV21" s="87"/>
      <c r="AW21" s="87"/>
      <c r="AX21" s="87"/>
      <c r="AY21" s="87"/>
      <c r="AZ21" s="87"/>
      <c r="BA21" s="87"/>
      <c r="BB21" s="87"/>
      <c r="BC21" s="87"/>
      <c r="BD21" s="87"/>
      <c r="BE21" s="87"/>
      <c r="BF21" s="87"/>
      <c r="BG21" s="87"/>
      <c r="BH21" s="87"/>
      <c r="BI21" s="87"/>
      <c r="BJ21" s="87"/>
      <c r="BK21" s="87"/>
      <c r="BL21" s="87"/>
      <c r="BM21" s="87"/>
      <c r="BN21" s="87"/>
      <c r="BO21" s="87"/>
      <c r="BP21" s="8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row>
    <row r="22" spans="1:93">
      <c r="A22" s="5"/>
      <c r="C22" s="5"/>
      <c r="F22" s="90" t="s">
        <v>214</v>
      </c>
      <c r="G22" s="212">
        <f>'ENZ scenario inputs'!G30</f>
        <v>11199.78397430193</v>
      </c>
      <c r="H22" s="212">
        <f>'ENZ scenario inputs'!H30</f>
        <v>10916.245139509463</v>
      </c>
      <c r="I22" s="212">
        <f>'ENZ scenario inputs'!I30</f>
        <v>35584.123766452998</v>
      </c>
      <c r="J22" s="212">
        <f>'ENZ scenario inputs'!J30</f>
        <v>43664.980558037918</v>
      </c>
      <c r="K22" s="212">
        <f>'ENZ scenario inputs'!K30</f>
        <v>69608.783941547372</v>
      </c>
      <c r="L22" s="212">
        <f>'ENZ scenario inputs'!L30</f>
        <v>52383.799727905935</v>
      </c>
      <c r="M22" s="212">
        <f>'ENZ scenario inputs'!M30</f>
        <v>59259.616471622794</v>
      </c>
      <c r="N22" s="212">
        <f>'ENZ scenario inputs'!N30</f>
        <v>45153.559440698307</v>
      </c>
      <c r="O22" s="212">
        <f>'ENZ scenario inputs'!O30</f>
        <v>36292.970853434126</v>
      </c>
      <c r="P22" s="212">
        <f>'ENZ scenario inputs'!P30</f>
        <v>28353.883479245353</v>
      </c>
      <c r="Q22" s="212">
        <f>'ENZ scenario inputs'!Q30</f>
        <v>23817.262122566135</v>
      </c>
      <c r="R22" s="212">
        <f>'ENZ scenario inputs'!R30</f>
        <v>21336.297318132125</v>
      </c>
      <c r="S22" s="212">
        <f>'ENZ scenario inputs'!S30</f>
        <v>15665.520622283138</v>
      </c>
      <c r="T22" s="212">
        <f>'ENZ scenario inputs'!T30</f>
        <v>14106.057030924552</v>
      </c>
      <c r="U22" s="212">
        <f>'ENZ scenario inputs'!U30</f>
        <v>7513.779122000029</v>
      </c>
      <c r="V22" s="212">
        <f>'ENZ scenario inputs'!V30</f>
        <v>4253.0825218867794</v>
      </c>
      <c r="W22" s="212">
        <f>'ENZ scenario inputs'!W30</f>
        <v>1843.0024261509691</v>
      </c>
      <c r="X22" s="212">
        <f>'ENZ scenario inputs'!X30</f>
        <v>1701.2330087546929</v>
      </c>
      <c r="Y22" s="212">
        <f>'ENZ scenario inputs'!Y30</f>
        <v>3086.1385633850123</v>
      </c>
      <c r="Z22" s="212">
        <f>'ENZ scenario inputs'!Z30</f>
        <v>5603.5134215973922</v>
      </c>
      <c r="AA22" s="212">
        <f>'ENZ scenario inputs'!AA30</f>
        <v>7386.6539461645043</v>
      </c>
      <c r="AB22" s="212">
        <f>'ENZ scenario inputs'!AB30</f>
        <v>13680.091091695511</v>
      </c>
      <c r="AC22" s="212">
        <f>'ENZ scenario inputs'!AC30</f>
        <v>13155.637996234553</v>
      </c>
      <c r="AD22" s="212">
        <f>'ENZ scenario inputs'!AD30</f>
        <v>4338.797982273577</v>
      </c>
      <c r="AE22" s="212">
        <f>'ENZ scenario inputs'!AE30</f>
        <v>3225.6323006273697</v>
      </c>
      <c r="AF22" s="212">
        <f>'ENZ scenario inputs'!AF30</f>
        <v>3225.6323006274356</v>
      </c>
      <c r="AG22" s="212">
        <f>'ENZ scenario inputs'!AG30</f>
        <v>3099.6064263291209</v>
      </c>
      <c r="AH22" s="212">
        <f>'ENZ scenario inputs'!AH30</f>
        <v>4037.1113792261303</v>
      </c>
      <c r="AI22" s="212">
        <f>'ENZ scenario inputs'!AI30</f>
        <v>4870.8639405848435</v>
      </c>
      <c r="AJ22" s="212">
        <f>'ENZ scenario inputs'!AJ30</f>
        <v>17031.688851893774</v>
      </c>
      <c r="AK22" s="212">
        <f>'ENZ scenario inputs'!AK30</f>
        <v>27127.748659429468</v>
      </c>
      <c r="AL22" s="212">
        <f>'ENZ scenario inputs'!AL30</f>
        <v>34852.941176470587</v>
      </c>
      <c r="AM22" s="212">
        <f>'ENZ scenario inputs'!AM30</f>
        <v>41129.032258064522</v>
      </c>
      <c r="AN22" s="212">
        <f>'ENZ scenario inputs'!AN30</f>
        <v>23800</v>
      </c>
      <c r="AO22" s="482">
        <f>'ENZ scenario inputs'!AO30</f>
        <v>25700</v>
      </c>
      <c r="AP22" s="212">
        <f>'ENZ scenario inputs'!AP30</f>
        <v>25100</v>
      </c>
      <c r="AQ22" s="212">
        <f>'ENZ scenario inputs'!AQ30</f>
        <v>24600</v>
      </c>
      <c r="AR22" s="212">
        <f>'ENZ scenario inputs'!AR30</f>
        <v>24600</v>
      </c>
      <c r="AS22" s="212">
        <f>'ENZ scenario inputs'!AS30</f>
        <v>24600</v>
      </c>
      <c r="AT22" s="212">
        <f>'ENZ scenario inputs'!AT30</f>
        <v>24600</v>
      </c>
      <c r="AU22" s="212">
        <f>'ENZ scenario inputs'!AU30</f>
        <v>24600</v>
      </c>
      <c r="AV22" s="212">
        <f>'ENZ scenario inputs'!AV30</f>
        <v>23760.476190476191</v>
      </c>
      <c r="AW22" s="212">
        <f>'ENZ scenario inputs'!AW30</f>
        <v>22920.952380952382</v>
      </c>
      <c r="AX22" s="212">
        <f>'ENZ scenario inputs'!AX30</f>
        <v>22081.428571428572</v>
      </c>
      <c r="AY22" s="212">
        <f>'ENZ scenario inputs'!AY30</f>
        <v>21241.904761904763</v>
      </c>
      <c r="AZ22" s="212">
        <f>'ENZ scenario inputs'!AZ30</f>
        <v>20402.380952380954</v>
      </c>
      <c r="BA22" s="212">
        <f>'ENZ scenario inputs'!BA30</f>
        <v>19562.857142857141</v>
      </c>
      <c r="BB22" s="212">
        <f>'ENZ scenario inputs'!BB30</f>
        <v>18723.333333333332</v>
      </c>
      <c r="BC22" s="212">
        <f>'ENZ scenario inputs'!BC30</f>
        <v>17883.809523809523</v>
      </c>
      <c r="BD22" s="212">
        <f>'ENZ scenario inputs'!BD30</f>
        <v>17044.285714285714</v>
      </c>
      <c r="BE22" s="212">
        <f>'ENZ scenario inputs'!BE30</f>
        <v>16204.761904761905</v>
      </c>
      <c r="BF22" s="212">
        <f>'ENZ scenario inputs'!BF30</f>
        <v>15365.238095238095</v>
      </c>
      <c r="BG22" s="212">
        <f>'ENZ scenario inputs'!BG30</f>
        <v>14525.714285714286</v>
      </c>
      <c r="BH22" s="212">
        <f>'ENZ scenario inputs'!BH30</f>
        <v>13686.190476190477</v>
      </c>
      <c r="BI22" s="212">
        <f>'ENZ scenario inputs'!BI30</f>
        <v>12846.666666666666</v>
      </c>
      <c r="BJ22" s="212">
        <f>'ENZ scenario inputs'!BJ30</f>
        <v>12007.142857142857</v>
      </c>
      <c r="BK22" s="212">
        <f>'ENZ scenario inputs'!BK30</f>
        <v>11167.619047619048</v>
      </c>
      <c r="BL22" s="212">
        <f>'ENZ scenario inputs'!BL30</f>
        <v>10328.095238095239</v>
      </c>
      <c r="BM22" s="212">
        <f>'ENZ scenario inputs'!BM30</f>
        <v>9488.5714285714294</v>
      </c>
      <c r="BN22" s="212">
        <f>'ENZ scenario inputs'!BN30</f>
        <v>8649.0476190476184</v>
      </c>
      <c r="BO22" s="212">
        <f>'ENZ scenario inputs'!BO30</f>
        <v>7809.5238095238092</v>
      </c>
      <c r="BP22" s="212">
        <f>'ENZ scenario inputs'!BP30</f>
        <v>7809.5238095238092</v>
      </c>
      <c r="BQ22" s="212">
        <f>'ENZ scenario inputs'!BQ30</f>
        <v>7809.5238095238092</v>
      </c>
      <c r="BR22" s="212">
        <f>'ENZ scenario inputs'!BR30</f>
        <v>7809.5238095238092</v>
      </c>
      <c r="BS22" s="212">
        <f>'ENZ scenario inputs'!BS30</f>
        <v>7809.5238095238092</v>
      </c>
      <c r="BT22" s="212">
        <f>'ENZ scenario inputs'!BT30</f>
        <v>7809.5238095238092</v>
      </c>
      <c r="BU22" s="212">
        <f>'ENZ scenario inputs'!BU30</f>
        <v>7809.5238095238092</v>
      </c>
      <c r="BV22" s="212">
        <f>'ENZ scenario inputs'!BV30</f>
        <v>7809.5238095238092</v>
      </c>
      <c r="BW22" s="212">
        <f>'ENZ scenario inputs'!BW30</f>
        <v>7809.5238095238092</v>
      </c>
      <c r="BX22" s="212">
        <f>'ENZ scenario inputs'!BX30</f>
        <v>7809.5238095238092</v>
      </c>
      <c r="BY22" s="212">
        <f>'ENZ scenario inputs'!BY30</f>
        <v>7809.5238095238092</v>
      </c>
      <c r="BZ22" s="212">
        <f>'ENZ scenario inputs'!BZ30</f>
        <v>7809.5238095238092</v>
      </c>
      <c r="CA22" s="212">
        <f>'ENZ scenario inputs'!CA30</f>
        <v>7809.5238095238092</v>
      </c>
      <c r="CB22" s="212">
        <f>'ENZ scenario inputs'!CB30</f>
        <v>7809.5238095238092</v>
      </c>
      <c r="CC22" s="212">
        <f>'ENZ scenario inputs'!CC30</f>
        <v>7809.5238095238092</v>
      </c>
      <c r="CD22" s="212">
        <f>'ENZ scenario inputs'!CD30</f>
        <v>7809.5238095238092</v>
      </c>
      <c r="CE22" s="212">
        <f>'ENZ scenario inputs'!CE30</f>
        <v>7809.5238095238092</v>
      </c>
      <c r="CF22" s="212">
        <f>'ENZ scenario inputs'!CF30</f>
        <v>7809.5238095238092</v>
      </c>
      <c r="CG22" s="212">
        <f>'ENZ scenario inputs'!CG30</f>
        <v>7809.5238095238092</v>
      </c>
      <c r="CH22" s="212">
        <f>'ENZ scenario inputs'!CH30</f>
        <v>7809.5238095238092</v>
      </c>
      <c r="CI22" s="212">
        <f>'ENZ scenario inputs'!CI30</f>
        <v>7809.5238095238092</v>
      </c>
      <c r="CJ22" s="212">
        <f>'ENZ scenario inputs'!CJ30</f>
        <v>7809.5238095238092</v>
      </c>
      <c r="CK22" s="212">
        <f>'ENZ scenario inputs'!CK30</f>
        <v>7809.5238095238092</v>
      </c>
      <c r="CL22" s="212">
        <f>'ENZ scenario inputs'!CL30</f>
        <v>7809.5238095238092</v>
      </c>
      <c r="CM22" s="212">
        <f>'ENZ scenario inputs'!CM30</f>
        <v>7809.5238095238092</v>
      </c>
      <c r="CN22" s="212">
        <f>'ENZ scenario inputs'!CN30</f>
        <v>7809.5238095238092</v>
      </c>
    </row>
    <row r="23" spans="1:93">
      <c r="A23" s="5"/>
      <c r="C23" s="5"/>
      <c r="F23" s="90" t="s">
        <v>215</v>
      </c>
      <c r="G23" s="212">
        <f>'ENZ scenario inputs'!G31</f>
        <v>727.56850099299004</v>
      </c>
      <c r="H23" s="212">
        <f>'ENZ scenario inputs'!H31</f>
        <v>709.14904527164765</v>
      </c>
      <c r="I23" s="212">
        <f>'ENZ scenario inputs'!I31</f>
        <v>2311.6416930283626</v>
      </c>
      <c r="J23" s="212">
        <f>'ENZ scenario inputs'!J31</f>
        <v>2836.5961810865952</v>
      </c>
      <c r="K23" s="212">
        <f>'ENZ scenario inputs'!K31</f>
        <v>4521.9763795893396</v>
      </c>
      <c r="L23" s="212">
        <f>'ENZ scenario inputs'!L31</f>
        <v>3402.9944445178508</v>
      </c>
      <c r="M23" s="212">
        <f>'ENZ scenario inputs'!M31</f>
        <v>3849.6662457603729</v>
      </c>
      <c r="N23" s="212">
        <f>'ENZ scenario inputs'!N31</f>
        <v>2933.2983236236387</v>
      </c>
      <c r="O23" s="212">
        <f>'ENZ scenario inputs'!O31</f>
        <v>2357.6903323317165</v>
      </c>
      <c r="P23" s="212">
        <f>'ENZ scenario inputs'!P31</f>
        <v>1841.9455721341494</v>
      </c>
      <c r="Q23" s="212">
        <f>'ENZ scenario inputs'!Q31</f>
        <v>1547.234280592688</v>
      </c>
      <c r="R23" s="212">
        <f>'ENZ scenario inputs'!R31</f>
        <v>1386.0640430309472</v>
      </c>
      <c r="S23" s="212">
        <f>'ENZ scenario inputs'!S31</f>
        <v>1017.6749286041228</v>
      </c>
      <c r="T23" s="212">
        <f>'ENZ scenario inputs'!T31</f>
        <v>916.36792213673868</v>
      </c>
      <c r="U23" s="212">
        <f>'ENZ scenario inputs'!U31</f>
        <v>488.11557661555031</v>
      </c>
      <c r="V23" s="212">
        <f>'ENZ scenario inputs'!V31</f>
        <v>276.29183582012087</v>
      </c>
      <c r="W23" s="212">
        <f>'ENZ scenario inputs'!W31</f>
        <v>119.72646218872109</v>
      </c>
      <c r="X23" s="212">
        <f>'ENZ scenario inputs'!X31</f>
        <v>110.51673432804714</v>
      </c>
      <c r="Y23" s="212">
        <f>'ENZ scenario inputs'!Y31</f>
        <v>200.48397483118819</v>
      </c>
      <c r="Z23" s="212">
        <f>'ENZ scenario inputs'!Z31</f>
        <v>364.01950875126823</v>
      </c>
      <c r="AA23" s="212">
        <f>'ENZ scenario inputs'!AA31</f>
        <v>479.85717861132559</v>
      </c>
      <c r="AB23" s="212">
        <f>'ENZ scenario inputs'!AB31</f>
        <v>888.69601341152941</v>
      </c>
      <c r="AC23" s="212">
        <f>'ENZ scenario inputs'!AC31</f>
        <v>854.62611051150975</v>
      </c>
      <c r="AD23" s="212">
        <f>'ENZ scenario inputs'!AD31</f>
        <v>281.86014581329943</v>
      </c>
      <c r="AE23" s="212">
        <f>'ENZ scenario inputs'!AE31</f>
        <v>209.54586830486639</v>
      </c>
      <c r="AF23" s="212">
        <f>'ENZ scenario inputs'!AF31</f>
        <v>209.54586830487068</v>
      </c>
      <c r="AG23" s="212">
        <f>'ENZ scenario inputs'!AG31</f>
        <v>201.35888392553395</v>
      </c>
      <c r="AH23" s="212">
        <f>'ENZ scenario inputs'!AH31</f>
        <v>262.26176158976989</v>
      </c>
      <c r="AI23" s="212">
        <f>'ENZ scenario inputs'!AI31</f>
        <v>316.42460103905796</v>
      </c>
      <c r="AJ23" s="212">
        <f>'ENZ scenario inputs'!AJ31</f>
        <v>4325.5082798460371</v>
      </c>
      <c r="AK23" s="212">
        <f>'ENZ scenario inputs'!AK31</f>
        <v>6150.4207486965597</v>
      </c>
      <c r="AL23" s="212">
        <f>'ENZ scenario inputs'!AL31</f>
        <v>10147.058823529413</v>
      </c>
      <c r="AM23" s="212">
        <f>'ENZ scenario inputs'!AM31</f>
        <v>18870.967741935485</v>
      </c>
      <c r="AN23" s="212">
        <f>'ENZ scenario inputs'!AN31</f>
        <v>6900</v>
      </c>
      <c r="AO23" s="482">
        <f>'ENZ scenario inputs'!AO31</f>
        <v>6900</v>
      </c>
      <c r="AP23" s="212">
        <f>'ENZ scenario inputs'!AP31</f>
        <v>6900</v>
      </c>
      <c r="AQ23" s="212">
        <f>'ENZ scenario inputs'!AQ31</f>
        <v>6900</v>
      </c>
      <c r="AR23" s="212">
        <f>'ENZ scenario inputs'!AR31</f>
        <v>6900</v>
      </c>
      <c r="AS23" s="212">
        <f>'ENZ scenario inputs'!AS31</f>
        <v>6900</v>
      </c>
      <c r="AT23" s="212">
        <f>'ENZ scenario inputs'!AT31</f>
        <v>6900</v>
      </c>
      <c r="AU23" s="212">
        <f>'ENZ scenario inputs'!AU31</f>
        <v>6900</v>
      </c>
      <c r="AV23" s="212">
        <f>'ENZ scenario inputs'!AV31</f>
        <v>6664.5238095238092</v>
      </c>
      <c r="AW23" s="212">
        <f>'ENZ scenario inputs'!AW31</f>
        <v>6429.0476190476193</v>
      </c>
      <c r="AX23" s="212">
        <f>'ENZ scenario inputs'!AX31</f>
        <v>6193.5714285714284</v>
      </c>
      <c r="AY23" s="212">
        <f>'ENZ scenario inputs'!AY31</f>
        <v>5958.0952380952376</v>
      </c>
      <c r="AZ23" s="212">
        <f>'ENZ scenario inputs'!AZ31</f>
        <v>5722.6190476190477</v>
      </c>
      <c r="BA23" s="212">
        <f>'ENZ scenario inputs'!BA31</f>
        <v>5487.1428571428569</v>
      </c>
      <c r="BB23" s="212">
        <f>'ENZ scenario inputs'!BB31</f>
        <v>5251.666666666667</v>
      </c>
      <c r="BC23" s="212">
        <f>'ENZ scenario inputs'!BC31</f>
        <v>5016.1904761904761</v>
      </c>
      <c r="BD23" s="212">
        <f>'ENZ scenario inputs'!BD31</f>
        <v>4780.7142857142853</v>
      </c>
      <c r="BE23" s="212">
        <f>'ENZ scenario inputs'!BE31</f>
        <v>4545.2380952380954</v>
      </c>
      <c r="BF23" s="212">
        <f>'ENZ scenario inputs'!BF31</f>
        <v>4309.7619047619046</v>
      </c>
      <c r="BG23" s="212">
        <f>'ENZ scenario inputs'!BG31</f>
        <v>4074.2857142857142</v>
      </c>
      <c r="BH23" s="212">
        <f>'ENZ scenario inputs'!BH31</f>
        <v>3838.8095238095239</v>
      </c>
      <c r="BI23" s="212">
        <f>'ENZ scenario inputs'!BI31</f>
        <v>3603.3333333333335</v>
      </c>
      <c r="BJ23" s="212">
        <f>'ENZ scenario inputs'!BJ31</f>
        <v>3367.8571428571427</v>
      </c>
      <c r="BK23" s="212">
        <f>'ENZ scenario inputs'!BK31</f>
        <v>3132.3809523809523</v>
      </c>
      <c r="BL23" s="212">
        <f>'ENZ scenario inputs'!BL31</f>
        <v>2896.9047619047619</v>
      </c>
      <c r="BM23" s="212">
        <f>'ENZ scenario inputs'!BM31</f>
        <v>2661.4285714285716</v>
      </c>
      <c r="BN23" s="212">
        <f>'ENZ scenario inputs'!BN31</f>
        <v>2425.9523809523807</v>
      </c>
      <c r="BO23" s="212">
        <f>'ENZ scenario inputs'!BO31</f>
        <v>2190.4761904761904</v>
      </c>
      <c r="BP23" s="212">
        <f>'ENZ scenario inputs'!BP31</f>
        <v>2190.4761904761904</v>
      </c>
      <c r="BQ23" s="212">
        <f>'ENZ scenario inputs'!BQ31</f>
        <v>2190.4761904761904</v>
      </c>
      <c r="BR23" s="212">
        <f>'ENZ scenario inputs'!BR31</f>
        <v>2190.4761904761904</v>
      </c>
      <c r="BS23" s="212">
        <f>'ENZ scenario inputs'!BS31</f>
        <v>2190.4761904761904</v>
      </c>
      <c r="BT23" s="212">
        <f>'ENZ scenario inputs'!BT31</f>
        <v>2190.4761904761904</v>
      </c>
      <c r="BU23" s="212">
        <f>'ENZ scenario inputs'!BU31</f>
        <v>2190.4761904761904</v>
      </c>
      <c r="BV23" s="212">
        <f>'ENZ scenario inputs'!BV31</f>
        <v>2190.4761904761904</v>
      </c>
      <c r="BW23" s="212">
        <f>'ENZ scenario inputs'!BW31</f>
        <v>2190.4761904761904</v>
      </c>
      <c r="BX23" s="212">
        <f>'ENZ scenario inputs'!BX31</f>
        <v>2190.4761904761904</v>
      </c>
      <c r="BY23" s="212">
        <f>'ENZ scenario inputs'!BY31</f>
        <v>2190.4761904761904</v>
      </c>
      <c r="BZ23" s="212">
        <f>'ENZ scenario inputs'!BZ31</f>
        <v>2190.4761904761904</v>
      </c>
      <c r="CA23" s="212">
        <f>'ENZ scenario inputs'!CA31</f>
        <v>2190.4761904761904</v>
      </c>
      <c r="CB23" s="212">
        <f>'ENZ scenario inputs'!CB31</f>
        <v>2190.4761904761904</v>
      </c>
      <c r="CC23" s="212">
        <f>'ENZ scenario inputs'!CC31</f>
        <v>2190.4761904761904</v>
      </c>
      <c r="CD23" s="212">
        <f>'ENZ scenario inputs'!CD31</f>
        <v>2190.4761904761904</v>
      </c>
      <c r="CE23" s="212">
        <f>'ENZ scenario inputs'!CE31</f>
        <v>2190.4761904761904</v>
      </c>
      <c r="CF23" s="212">
        <f>'ENZ scenario inputs'!CF31</f>
        <v>2190.4761904761904</v>
      </c>
      <c r="CG23" s="212">
        <f>'ENZ scenario inputs'!CG31</f>
        <v>2190.4761904761904</v>
      </c>
      <c r="CH23" s="212">
        <f>'ENZ scenario inputs'!CH31</f>
        <v>2190.4761904761904</v>
      </c>
      <c r="CI23" s="212">
        <f>'ENZ scenario inputs'!CI31</f>
        <v>2190.4761904761904</v>
      </c>
      <c r="CJ23" s="212">
        <f>'ENZ scenario inputs'!CJ31</f>
        <v>2190.4761904761904</v>
      </c>
      <c r="CK23" s="212">
        <f>'ENZ scenario inputs'!CK31</f>
        <v>2190.4761904761904</v>
      </c>
      <c r="CL23" s="212">
        <f>'ENZ scenario inputs'!CL31</f>
        <v>2190.4761904761904</v>
      </c>
      <c r="CM23" s="212">
        <f>'ENZ scenario inputs'!CM31</f>
        <v>2190.4761904761904</v>
      </c>
      <c r="CN23" s="212">
        <f>'ENZ scenario inputs'!CN31</f>
        <v>2190.4761904761904</v>
      </c>
    </row>
    <row r="24" spans="1:93">
      <c r="A24" s="5"/>
      <c r="C24" s="5"/>
      <c r="F24" s="90"/>
      <c r="G24" s="98"/>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483"/>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c r="BY24" s="98"/>
      <c r="BZ24" s="98"/>
      <c r="CA24" s="98"/>
      <c r="CB24" s="98"/>
      <c r="CC24" s="98"/>
      <c r="CD24" s="98"/>
      <c r="CE24" s="98"/>
      <c r="CF24" s="98"/>
      <c r="CG24" s="98"/>
      <c r="CH24" s="98"/>
      <c r="CI24" s="98"/>
      <c r="CJ24" s="98"/>
      <c r="CK24" s="98"/>
      <c r="CL24" s="98"/>
      <c r="CM24" s="98"/>
      <c r="CN24" s="98"/>
    </row>
    <row r="25" spans="1:93">
      <c r="A25" s="5"/>
      <c r="C25" s="5"/>
      <c r="F25" s="90"/>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483"/>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c r="BZ25" s="98"/>
      <c r="CA25" s="98"/>
      <c r="CB25" s="98"/>
      <c r="CC25" s="98"/>
      <c r="CD25" s="98"/>
      <c r="CE25" s="98"/>
      <c r="CF25" s="98"/>
      <c r="CG25" s="98"/>
      <c r="CH25" s="98"/>
      <c r="CI25" s="98"/>
      <c r="CJ25" s="98"/>
      <c r="CK25" s="98"/>
      <c r="CL25" s="98"/>
      <c r="CM25" s="98"/>
      <c r="CN25" s="98"/>
    </row>
    <row r="26" spans="1:93">
      <c r="A26" s="89"/>
      <c r="B26" s="89"/>
      <c r="C26" s="90"/>
      <c r="D26" t="s">
        <v>217</v>
      </c>
      <c r="E26" s="90"/>
      <c r="F26" s="90"/>
      <c r="G26" s="290">
        <f>'ENZ scenario inputs'!G$34</f>
        <v>0.73987217411512829</v>
      </c>
      <c r="H26" s="290">
        <f>'ENZ scenario inputs'!H$34</f>
        <v>0.73987217411512252</v>
      </c>
      <c r="I26" s="290">
        <f>'ENZ scenario inputs'!I$34</f>
        <v>0.73987217411512429</v>
      </c>
      <c r="J26" s="290">
        <f>'ENZ scenario inputs'!J$34</f>
        <v>0.73987217411511708</v>
      </c>
      <c r="K26" s="290">
        <f>'ENZ scenario inputs'!K$34</f>
        <v>0.7398721741151324</v>
      </c>
      <c r="L26" s="290">
        <f>'ENZ scenario inputs'!L$34</f>
        <v>0.73987217411511841</v>
      </c>
      <c r="M26" s="290">
        <f>'ENZ scenario inputs'!M$34</f>
        <v>0.73987217411512829</v>
      </c>
      <c r="N26" s="290">
        <f>'ENZ scenario inputs'!N$34</f>
        <v>0.73987217411512674</v>
      </c>
      <c r="O26" s="290">
        <f>'ENZ scenario inputs'!O$34</f>
        <v>0.73987217411512152</v>
      </c>
      <c r="P26" s="290">
        <f>'ENZ scenario inputs'!P$34</f>
        <v>0.73987217411512129</v>
      </c>
      <c r="Q26" s="290">
        <f>'ENZ scenario inputs'!Q$34</f>
        <v>0.73987217411512951</v>
      </c>
      <c r="R26" s="290">
        <f>'ENZ scenario inputs'!R$34</f>
        <v>0.73987217411511985</v>
      </c>
      <c r="S26" s="290">
        <f>'ENZ scenario inputs'!S$34</f>
        <v>0.73987217411512829</v>
      </c>
      <c r="T26" s="290">
        <f>'ENZ scenario inputs'!T$34</f>
        <v>0.73987217411512551</v>
      </c>
      <c r="U26" s="290">
        <f>'ENZ scenario inputs'!U$34</f>
        <v>0.73987217411512129</v>
      </c>
      <c r="V26" s="290">
        <f>'ENZ scenario inputs'!V$34</f>
        <v>0.73987217411512951</v>
      </c>
      <c r="W26" s="290">
        <f>'ENZ scenario inputs'!W$34</f>
        <v>0.73987217411512129</v>
      </c>
      <c r="X26" s="290">
        <f>'ENZ scenario inputs'!X$34</f>
        <v>0.73987217411512574</v>
      </c>
      <c r="Y26" s="290">
        <f>'ENZ scenario inputs'!Y$34</f>
        <v>0.79683485897250561</v>
      </c>
      <c r="Z26" s="290">
        <f>'ENZ scenario inputs'!Z$34</f>
        <v>0.70004481188408674</v>
      </c>
      <c r="AA26" s="290">
        <f>'ENZ scenario inputs'!AA$34</f>
        <v>0.62722246113543811</v>
      </c>
      <c r="AB26" s="290">
        <f>'ENZ scenario inputs'!AB$34</f>
        <v>0.61247478239997266</v>
      </c>
      <c r="AC26" s="290">
        <f>'ENZ scenario inputs'!AC$34</f>
        <v>0.64502955645466808</v>
      </c>
      <c r="AD26" s="290">
        <f>'ENZ scenario inputs'!AD$34</f>
        <v>0.66993450925743692</v>
      </c>
      <c r="AE26" s="290">
        <f>'ENZ scenario inputs'!AE$34</f>
        <v>0.462630025262529</v>
      </c>
      <c r="AF26" s="290">
        <f>'ENZ scenario inputs'!AF$34</f>
        <v>0.52030377846281883</v>
      </c>
      <c r="AG26" s="290">
        <f>'ENZ scenario inputs'!AG$34</f>
        <v>0.42643632692899813</v>
      </c>
      <c r="AH26" s="290">
        <f>'ENZ scenario inputs'!AH$34</f>
        <v>0.47534693873726469</v>
      </c>
      <c r="AI26" s="290">
        <f>'ENZ scenario inputs'!AI$34</f>
        <v>0.47534693873726469</v>
      </c>
      <c r="AJ26" s="290">
        <f>'ENZ scenario inputs'!AJ$34</f>
        <v>0.47534693873726469</v>
      </c>
      <c r="AK26" s="290">
        <f>'ENZ scenario inputs'!AK$34</f>
        <v>0.47534693873726469</v>
      </c>
      <c r="AL26" s="290">
        <f>'ENZ scenario inputs'!AL$34</f>
        <v>0.49788472849681276</v>
      </c>
      <c r="AM26" s="290">
        <f>'ENZ scenario inputs'!AM$34</f>
        <v>0.49788472849681276</v>
      </c>
      <c r="AN26" s="290">
        <f>'ENZ scenario inputs'!AN$34</f>
        <v>0.49788472849681276</v>
      </c>
      <c r="AO26" s="290">
        <f>'ENZ scenario inputs'!AO$34</f>
        <v>0.49788472849681276</v>
      </c>
      <c r="AP26" s="290">
        <f>'ENZ scenario inputs'!AP$34</f>
        <v>0.49788472849681276</v>
      </c>
      <c r="AQ26" s="290">
        <f>'ENZ scenario inputs'!AQ$34</f>
        <v>0.49788472849681276</v>
      </c>
      <c r="AR26" s="290">
        <f>'ENZ scenario inputs'!AR$34</f>
        <v>0.49788472849681276</v>
      </c>
      <c r="AS26" s="290">
        <f>'ENZ scenario inputs'!AS$34</f>
        <v>0.49788472849681276</v>
      </c>
      <c r="AT26" s="290">
        <f>'ENZ scenario inputs'!AT$34</f>
        <v>0.49788472849681276</v>
      </c>
      <c r="AU26" s="290">
        <f>'ENZ scenario inputs'!AU$34</f>
        <v>0.49788472849681276</v>
      </c>
      <c r="AV26" s="290">
        <f>'ENZ scenario inputs'!AV$34</f>
        <v>0.49788472849681276</v>
      </c>
      <c r="AW26" s="290">
        <f>'ENZ scenario inputs'!AW$34</f>
        <v>0.49788472849681276</v>
      </c>
      <c r="AX26" s="290">
        <f>'ENZ scenario inputs'!AX$34</f>
        <v>0.49788472849681276</v>
      </c>
      <c r="AY26" s="290">
        <f>'ENZ scenario inputs'!AY$34</f>
        <v>0.49788472849681276</v>
      </c>
      <c r="AZ26" s="290">
        <f>'ENZ scenario inputs'!AZ$34</f>
        <v>0.49788472849681276</v>
      </c>
      <c r="BA26" s="290">
        <f>'ENZ scenario inputs'!BA$34</f>
        <v>0.49788472849681276</v>
      </c>
      <c r="BB26" s="290">
        <f>'ENZ scenario inputs'!BB$34</f>
        <v>0.49788472849681276</v>
      </c>
      <c r="BC26" s="290">
        <f>'ENZ scenario inputs'!BC$34</f>
        <v>0.49788472849681276</v>
      </c>
      <c r="BD26" s="290">
        <f>'ENZ scenario inputs'!BD$34</f>
        <v>0.49788472849681276</v>
      </c>
      <c r="BE26" s="290">
        <f>'ENZ scenario inputs'!BE$34</f>
        <v>0.49788472849681276</v>
      </c>
      <c r="BF26" s="290">
        <f>'ENZ scenario inputs'!BF$34</f>
        <v>0.49788472849681276</v>
      </c>
      <c r="BG26" s="290">
        <f>'ENZ scenario inputs'!BG$34</f>
        <v>0.49788472849681276</v>
      </c>
      <c r="BH26" s="290">
        <f>'ENZ scenario inputs'!BH$34</f>
        <v>0.49788472849681276</v>
      </c>
      <c r="BI26" s="290">
        <f>'ENZ scenario inputs'!BI$34</f>
        <v>0.49788472849681276</v>
      </c>
      <c r="BJ26" s="290">
        <f>'ENZ scenario inputs'!BJ$34</f>
        <v>0.49788472849681276</v>
      </c>
      <c r="BK26" s="290">
        <f>'ENZ scenario inputs'!BK$34</f>
        <v>0.49788472849681276</v>
      </c>
      <c r="BL26" s="290">
        <f>'ENZ scenario inputs'!BL$34</f>
        <v>0.49788472849681276</v>
      </c>
      <c r="BM26" s="290">
        <f>'ENZ scenario inputs'!BM$34</f>
        <v>0.49788472849681276</v>
      </c>
      <c r="BN26" s="290">
        <f>'ENZ scenario inputs'!BN$34</f>
        <v>0.49788472849681276</v>
      </c>
      <c r="BO26" s="290">
        <f>'ENZ scenario inputs'!BO$34</f>
        <v>0.49788472849681276</v>
      </c>
      <c r="BP26" s="290">
        <f>'ENZ scenario inputs'!BP$34</f>
        <v>0.49788472849681276</v>
      </c>
      <c r="BQ26" s="290">
        <f>'ENZ scenario inputs'!BQ$34</f>
        <v>0.49788472849681276</v>
      </c>
      <c r="BR26" s="290">
        <f>'ENZ scenario inputs'!BR$34</f>
        <v>0.49788472849681276</v>
      </c>
      <c r="BS26" s="290">
        <f>'ENZ scenario inputs'!BS$34</f>
        <v>0.49788472849681276</v>
      </c>
      <c r="BT26" s="290">
        <f>'ENZ scenario inputs'!BT$34</f>
        <v>0.49788472849681276</v>
      </c>
      <c r="BU26" s="290">
        <f>'ENZ scenario inputs'!BU$34</f>
        <v>0.49788472849681276</v>
      </c>
      <c r="BV26" s="290">
        <f>'ENZ scenario inputs'!BV$34</f>
        <v>0.49788472849681276</v>
      </c>
      <c r="BW26" s="290">
        <f>'ENZ scenario inputs'!BW$34</f>
        <v>0.49788472849681276</v>
      </c>
      <c r="BX26" s="290">
        <f>'ENZ scenario inputs'!BX$34</f>
        <v>0.49788472849681276</v>
      </c>
      <c r="BY26" s="290">
        <f>'ENZ scenario inputs'!BY$34</f>
        <v>0.49788472849681276</v>
      </c>
      <c r="BZ26" s="290">
        <f>'ENZ scenario inputs'!BZ$34</f>
        <v>0.49788472849681276</v>
      </c>
      <c r="CA26" s="290">
        <f>'ENZ scenario inputs'!CA$34</f>
        <v>0.49788472849681276</v>
      </c>
      <c r="CB26" s="290">
        <f>'ENZ scenario inputs'!CB$34</f>
        <v>0.49788472849681276</v>
      </c>
      <c r="CC26" s="290">
        <f>'ENZ scenario inputs'!CC$34</f>
        <v>0.49788472849681276</v>
      </c>
      <c r="CD26" s="290">
        <f>'ENZ scenario inputs'!CD$34</f>
        <v>0.49788472849681276</v>
      </c>
      <c r="CE26" s="290">
        <f>'ENZ scenario inputs'!CE$34</f>
        <v>0.49788472849681276</v>
      </c>
      <c r="CF26" s="290">
        <f>'ENZ scenario inputs'!CF$34</f>
        <v>0.49788472849681276</v>
      </c>
      <c r="CG26" s="290">
        <f>'ENZ scenario inputs'!CG$34</f>
        <v>0.49788472849681276</v>
      </c>
      <c r="CH26" s="290">
        <f>'ENZ scenario inputs'!CH$34</f>
        <v>0.49788472849681276</v>
      </c>
      <c r="CI26" s="290">
        <f>'ENZ scenario inputs'!CI$34</f>
        <v>0.49788472849681276</v>
      </c>
      <c r="CJ26" s="290">
        <f>'ENZ scenario inputs'!CJ$34</f>
        <v>0.49788472849681276</v>
      </c>
      <c r="CK26" s="290">
        <f>'ENZ scenario inputs'!CK$34</f>
        <v>0.49788472849681276</v>
      </c>
      <c r="CL26" s="290">
        <f>'ENZ scenario inputs'!CL$34</f>
        <v>0.49788472849681276</v>
      </c>
      <c r="CM26" s="290">
        <f>'ENZ scenario inputs'!CM$34</f>
        <v>0.49788472849681276</v>
      </c>
      <c r="CN26" s="290">
        <f>'ENZ scenario inputs'!CN$34</f>
        <v>0.49788472849681276</v>
      </c>
      <c r="CO26" s="90"/>
    </row>
    <row r="27" spans="1:93">
      <c r="A27" s="279"/>
      <c r="F27" s="90"/>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483"/>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c r="BZ27" s="98"/>
      <c r="CA27" s="98"/>
      <c r="CB27" s="98"/>
      <c r="CC27" s="98"/>
      <c r="CD27" s="98"/>
      <c r="CE27" s="98"/>
      <c r="CF27" s="98"/>
      <c r="CG27" s="98"/>
      <c r="CH27" s="98"/>
      <c r="CI27" s="98"/>
      <c r="CJ27" s="98"/>
      <c r="CK27" s="98"/>
      <c r="CL27" s="98"/>
      <c r="CM27" s="98"/>
      <c r="CN27" s="98"/>
    </row>
    <row r="28" spans="1:93">
      <c r="A28" s="279"/>
      <c r="C28" s="209" t="s">
        <v>218</v>
      </c>
      <c r="F28" s="90" t="s">
        <v>219</v>
      </c>
      <c r="G28" s="291">
        <f>'ENZ scenario inputs'!G36</f>
        <v>0</v>
      </c>
      <c r="H28" s="291">
        <f>'ENZ scenario inputs'!H36</f>
        <v>0</v>
      </c>
      <c r="I28" s="291">
        <f>'ENZ scenario inputs'!I36</f>
        <v>0</v>
      </c>
      <c r="J28" s="291">
        <f>'ENZ scenario inputs'!J36</f>
        <v>0</v>
      </c>
      <c r="K28" s="291">
        <f>'ENZ scenario inputs'!K36</f>
        <v>0</v>
      </c>
      <c r="L28" s="291">
        <f>'ENZ scenario inputs'!L36</f>
        <v>0</v>
      </c>
      <c r="M28" s="291">
        <f>'ENZ scenario inputs'!M36</f>
        <v>0</v>
      </c>
      <c r="N28" s="291">
        <f>'ENZ scenario inputs'!N36</f>
        <v>0</v>
      </c>
      <c r="O28" s="291">
        <f>'ENZ scenario inputs'!O36</f>
        <v>0</v>
      </c>
      <c r="P28" s="291">
        <f>'ENZ scenario inputs'!P36</f>
        <v>0</v>
      </c>
      <c r="Q28" s="291">
        <f>'ENZ scenario inputs'!Q36</f>
        <v>0</v>
      </c>
      <c r="R28" s="291">
        <f>'ENZ scenario inputs'!R36</f>
        <v>0</v>
      </c>
      <c r="S28" s="291">
        <f>'ENZ scenario inputs'!S36</f>
        <v>11</v>
      </c>
      <c r="T28" s="291">
        <f>'ENZ scenario inputs'!T36</f>
        <v>11</v>
      </c>
      <c r="U28" s="291">
        <f>'ENZ scenario inputs'!U36</f>
        <v>11</v>
      </c>
      <c r="V28" s="291">
        <f>'ENZ scenario inputs'!V36</f>
        <v>11</v>
      </c>
      <c r="W28" s="291">
        <f>'ENZ scenario inputs'!W36</f>
        <v>11</v>
      </c>
      <c r="X28" s="291">
        <f>'ENZ scenario inputs'!X36</f>
        <v>11</v>
      </c>
      <c r="Y28" s="291">
        <f>'ENZ scenario inputs'!Y36</f>
        <v>12.009852118662691</v>
      </c>
      <c r="Z28" s="291">
        <f>'ENZ scenario inputs'!Z36</f>
        <v>12.345555990520721</v>
      </c>
      <c r="AA28" s="291">
        <f>'ENZ scenario inputs'!AA36</f>
        <v>13.94286089241721</v>
      </c>
      <c r="AB28" s="291">
        <f>'ENZ scenario inputs'!AB36</f>
        <v>15.02866168475259</v>
      </c>
      <c r="AC28" s="291">
        <f>'ENZ scenario inputs'!AC36</f>
        <v>15.884195186641159</v>
      </c>
      <c r="AD28" s="291">
        <f>'ENZ scenario inputs'!AD36</f>
        <v>17.574046855409829</v>
      </c>
      <c r="AE28" s="291">
        <f>'ENZ scenario inputs'!AE36</f>
        <v>18.354931336025089</v>
      </c>
      <c r="AF28" s="291">
        <f>'ENZ scenario inputs'!AF36</f>
        <v>20.316078439662132</v>
      </c>
      <c r="AG28" s="291">
        <f>'ENZ scenario inputs'!AG36</f>
        <v>21.717412694805279</v>
      </c>
      <c r="AH28" s="291">
        <f>'ENZ scenario inputs'!AH36</f>
        <v>23.272018801266579</v>
      </c>
      <c r="AI28" s="291">
        <f>'ENZ scenario inputs'!AI36</f>
        <v>24.518617695588539</v>
      </c>
      <c r="AJ28" s="291">
        <f>'ENZ scenario inputs'!AJ36</f>
        <v>25.562645459872378</v>
      </c>
      <c r="AK28" s="291">
        <f>'ENZ scenario inputs'!AK36</f>
        <v>26.419419809786401</v>
      </c>
      <c r="AL28" s="291">
        <f>'ENZ scenario inputs'!AL36</f>
        <v>28</v>
      </c>
      <c r="AM28" s="291">
        <f>'ENZ scenario inputs'!AM36</f>
        <v>28</v>
      </c>
      <c r="AN28" s="291">
        <f>'ENZ scenario inputs'!AN36</f>
        <v>28</v>
      </c>
      <c r="AO28" s="291">
        <f>'ENZ scenario inputs'!AO36</f>
        <v>28</v>
      </c>
      <c r="AP28" s="291">
        <f>'ENZ scenario inputs'!AP36</f>
        <v>28</v>
      </c>
      <c r="AQ28" s="291">
        <f>'ENZ scenario inputs'!AQ36</f>
        <v>28</v>
      </c>
      <c r="AR28" s="291">
        <f>'ENZ scenario inputs'!AR36</f>
        <v>28</v>
      </c>
      <c r="AS28" s="291">
        <f>'ENZ scenario inputs'!AS36</f>
        <v>28</v>
      </c>
      <c r="AT28" s="291">
        <f>'ENZ scenario inputs'!AT36</f>
        <v>28</v>
      </c>
      <c r="AU28" s="291">
        <f>'ENZ scenario inputs'!AU36</f>
        <v>28</v>
      </c>
      <c r="AV28" s="291">
        <f>'ENZ scenario inputs'!AV36</f>
        <v>28</v>
      </c>
      <c r="AW28" s="291">
        <f>'ENZ scenario inputs'!AW36</f>
        <v>28</v>
      </c>
      <c r="AX28" s="291">
        <f>'ENZ scenario inputs'!AX36</f>
        <v>28</v>
      </c>
      <c r="AY28" s="291">
        <f>'ENZ scenario inputs'!AY36</f>
        <v>28</v>
      </c>
      <c r="AZ28" s="291">
        <f>'ENZ scenario inputs'!AZ36</f>
        <v>28</v>
      </c>
      <c r="BA28" s="291">
        <f>'ENZ scenario inputs'!BA36</f>
        <v>28</v>
      </c>
      <c r="BB28" s="291">
        <f>'ENZ scenario inputs'!BB36</f>
        <v>28</v>
      </c>
      <c r="BC28" s="291">
        <f>'ENZ scenario inputs'!BC36</f>
        <v>28</v>
      </c>
      <c r="BD28" s="291">
        <f>'ENZ scenario inputs'!BD36</f>
        <v>28</v>
      </c>
      <c r="BE28" s="291">
        <f>'ENZ scenario inputs'!BE36</f>
        <v>28</v>
      </c>
      <c r="BF28" s="291">
        <f>'ENZ scenario inputs'!BF36</f>
        <v>28</v>
      </c>
      <c r="BG28" s="291">
        <f>'ENZ scenario inputs'!BG36</f>
        <v>28</v>
      </c>
      <c r="BH28" s="291">
        <f>'ENZ scenario inputs'!BH36</f>
        <v>28</v>
      </c>
      <c r="BI28" s="291">
        <f>'ENZ scenario inputs'!BI36</f>
        <v>28</v>
      </c>
      <c r="BJ28" s="291">
        <f>'ENZ scenario inputs'!BJ36</f>
        <v>28</v>
      </c>
      <c r="BK28" s="291">
        <f>'ENZ scenario inputs'!BK36</f>
        <v>28</v>
      </c>
      <c r="BL28" s="291">
        <f>'ENZ scenario inputs'!BL36</f>
        <v>28</v>
      </c>
      <c r="BM28" s="291">
        <f>'ENZ scenario inputs'!BM36</f>
        <v>28</v>
      </c>
      <c r="BN28" s="291">
        <f>'ENZ scenario inputs'!BN36</f>
        <v>28</v>
      </c>
      <c r="BO28" s="291">
        <f>'ENZ scenario inputs'!BO36</f>
        <v>28</v>
      </c>
      <c r="BP28" s="291">
        <f>'ENZ scenario inputs'!BP36</f>
        <v>28</v>
      </c>
      <c r="BQ28" s="291">
        <f>'ENZ scenario inputs'!BQ36</f>
        <v>28</v>
      </c>
      <c r="BR28" s="291">
        <f>'ENZ scenario inputs'!BR36</f>
        <v>28</v>
      </c>
      <c r="BS28" s="291">
        <f>'ENZ scenario inputs'!BS36</f>
        <v>28</v>
      </c>
      <c r="BT28" s="291">
        <f>'ENZ scenario inputs'!BT36</f>
        <v>28</v>
      </c>
      <c r="BU28" s="291">
        <f>'ENZ scenario inputs'!BU36</f>
        <v>28</v>
      </c>
      <c r="BV28" s="291">
        <f>'ENZ scenario inputs'!BV36</f>
        <v>28</v>
      </c>
      <c r="BW28" s="291">
        <f>'ENZ scenario inputs'!BW36</f>
        <v>28</v>
      </c>
      <c r="BX28" s="291">
        <f>'ENZ scenario inputs'!BX36</f>
        <v>28</v>
      </c>
      <c r="BY28" s="291">
        <f>'ENZ scenario inputs'!BY36</f>
        <v>28</v>
      </c>
      <c r="BZ28" s="291">
        <f>'ENZ scenario inputs'!BZ36</f>
        <v>28</v>
      </c>
      <c r="CA28" s="291">
        <f>'ENZ scenario inputs'!CA36</f>
        <v>28</v>
      </c>
      <c r="CB28" s="291">
        <f>'ENZ scenario inputs'!CB36</f>
        <v>28</v>
      </c>
      <c r="CC28" s="291">
        <f>'ENZ scenario inputs'!CC36</f>
        <v>28</v>
      </c>
      <c r="CD28" s="291">
        <f>'ENZ scenario inputs'!CD36</f>
        <v>28</v>
      </c>
      <c r="CE28" s="291">
        <f>'ENZ scenario inputs'!CE36</f>
        <v>28</v>
      </c>
      <c r="CF28" s="291">
        <f>'ENZ scenario inputs'!CF36</f>
        <v>28</v>
      </c>
      <c r="CG28" s="291">
        <f>'ENZ scenario inputs'!CG36</f>
        <v>28</v>
      </c>
      <c r="CH28" s="291">
        <f>'ENZ scenario inputs'!CH36</f>
        <v>28</v>
      </c>
      <c r="CI28" s="291">
        <f>'ENZ scenario inputs'!CI36</f>
        <v>28</v>
      </c>
      <c r="CJ28" s="291">
        <f>'ENZ scenario inputs'!CJ36</f>
        <v>28</v>
      </c>
      <c r="CK28" s="291">
        <f>'ENZ scenario inputs'!CK36</f>
        <v>28</v>
      </c>
      <c r="CL28" s="291">
        <f>'ENZ scenario inputs'!CL36</f>
        <v>28</v>
      </c>
      <c r="CM28" s="291">
        <f>'ENZ scenario inputs'!CM36</f>
        <v>28</v>
      </c>
      <c r="CN28" s="291">
        <f>'ENZ scenario inputs'!CN36</f>
        <v>28</v>
      </c>
    </row>
    <row r="29" spans="1:93">
      <c r="A29" s="279"/>
      <c r="C29" s="5"/>
      <c r="F29" s="90" t="s">
        <v>220</v>
      </c>
      <c r="G29" s="291">
        <f>'ENZ scenario inputs'!G37</f>
        <v>28</v>
      </c>
      <c r="H29" s="291">
        <f>'ENZ scenario inputs'!H37</f>
        <v>28</v>
      </c>
      <c r="I29" s="291">
        <f>'ENZ scenario inputs'!I37</f>
        <v>28</v>
      </c>
      <c r="J29" s="291">
        <f>'ENZ scenario inputs'!J37</f>
        <v>28</v>
      </c>
      <c r="K29" s="291">
        <f>'ENZ scenario inputs'!K37</f>
        <v>28</v>
      </c>
      <c r="L29" s="291">
        <f>'ENZ scenario inputs'!L37</f>
        <v>28</v>
      </c>
      <c r="M29" s="291">
        <f>'ENZ scenario inputs'!M37</f>
        <v>28</v>
      </c>
      <c r="N29" s="291">
        <f>'ENZ scenario inputs'!N37</f>
        <v>28</v>
      </c>
      <c r="O29" s="291">
        <f>'ENZ scenario inputs'!O37</f>
        <v>28</v>
      </c>
      <c r="P29" s="291">
        <f>'ENZ scenario inputs'!P37</f>
        <v>28</v>
      </c>
      <c r="Q29" s="291">
        <f>'ENZ scenario inputs'!Q37</f>
        <v>27.41726503955914</v>
      </c>
      <c r="R29" s="291">
        <f>'ENZ scenario inputs'!R37</f>
        <v>27.480607131062548</v>
      </c>
      <c r="S29" s="291">
        <f>'ENZ scenario inputs'!S37</f>
        <v>27.63128481276598</v>
      </c>
      <c r="T29" s="291">
        <f>'ENZ scenario inputs'!T37</f>
        <v>27.651968907029801</v>
      </c>
      <c r="U29" s="291">
        <f>'ENZ scenario inputs'!U37</f>
        <v>27.71695350503602</v>
      </c>
      <c r="V29" s="291">
        <f>'ENZ scenario inputs'!V37</f>
        <v>28.06423949168704</v>
      </c>
      <c r="W29" s="291">
        <f>'ENZ scenario inputs'!W37</f>
        <v>28.33722499045659</v>
      </c>
      <c r="X29" s="291">
        <f>'ENZ scenario inputs'!X37</f>
        <v>28.43881220564348</v>
      </c>
      <c r="Y29" s="291">
        <f>'ENZ scenario inputs'!Y37</f>
        <v>27.537501283703879</v>
      </c>
      <c r="Z29" s="291">
        <f>'ENZ scenario inputs'!Z37</f>
        <v>27.934205045428289</v>
      </c>
      <c r="AA29" s="291">
        <f>'ENZ scenario inputs'!AA37</f>
        <v>28.271119059728829</v>
      </c>
      <c r="AB29" s="291">
        <f>'ENZ scenario inputs'!AB37</f>
        <v>28.408493560540439</v>
      </c>
      <c r="AC29" s="291">
        <f>'ENZ scenario inputs'!AC37</f>
        <v>28.202171086519371</v>
      </c>
      <c r="AD29" s="291">
        <f>'ENZ scenario inputs'!AD37</f>
        <v>28.983265690842408</v>
      </c>
      <c r="AE29" s="291">
        <f>'ENZ scenario inputs'!AE37</f>
        <v>28.995976554950939</v>
      </c>
      <c r="AF29" s="291">
        <f>'ENZ scenario inputs'!AF37</f>
        <v>29.123956524927578</v>
      </c>
      <c r="AG29" s="291">
        <f>'ENZ scenario inputs'!AG37</f>
        <v>28.875376727350719</v>
      </c>
      <c r="AH29" s="291">
        <f>'ENZ scenario inputs'!AH37</f>
        <v>28.714817687554358</v>
      </c>
      <c r="AI29" s="291">
        <f>'ENZ scenario inputs'!AI37</f>
        <v>29.282386701013209</v>
      </c>
      <c r="AJ29" s="291">
        <f>'ENZ scenario inputs'!AJ37</f>
        <v>30.029689021975312</v>
      </c>
      <c r="AK29" s="291">
        <f>'ENZ scenario inputs'!AK37</f>
        <v>30.09869524896552</v>
      </c>
      <c r="AL29" s="291">
        <f>'ENZ scenario inputs'!AL37</f>
        <v>28</v>
      </c>
      <c r="AM29" s="291">
        <f>'ENZ scenario inputs'!AM37</f>
        <v>28</v>
      </c>
      <c r="AN29" s="291">
        <f>'ENZ scenario inputs'!AN37</f>
        <v>28</v>
      </c>
      <c r="AO29" s="291">
        <f>'ENZ scenario inputs'!AO37</f>
        <v>28</v>
      </c>
      <c r="AP29" s="291">
        <f>'ENZ scenario inputs'!AP37</f>
        <v>28</v>
      </c>
      <c r="AQ29" s="291">
        <f>'ENZ scenario inputs'!AQ37</f>
        <v>28</v>
      </c>
      <c r="AR29" s="291">
        <f>'ENZ scenario inputs'!AR37</f>
        <v>28</v>
      </c>
      <c r="AS29" s="291">
        <f>'ENZ scenario inputs'!AS37</f>
        <v>28</v>
      </c>
      <c r="AT29" s="291">
        <f>'ENZ scenario inputs'!AT37</f>
        <v>28</v>
      </c>
      <c r="AU29" s="291">
        <f>'ENZ scenario inputs'!AU37</f>
        <v>28</v>
      </c>
      <c r="AV29" s="291">
        <f>'ENZ scenario inputs'!AV37</f>
        <v>28</v>
      </c>
      <c r="AW29" s="291">
        <f>'ENZ scenario inputs'!AW37</f>
        <v>28</v>
      </c>
      <c r="AX29" s="291">
        <f>'ENZ scenario inputs'!AX37</f>
        <v>28</v>
      </c>
      <c r="AY29" s="291">
        <f>'ENZ scenario inputs'!AY37</f>
        <v>28</v>
      </c>
      <c r="AZ29" s="291">
        <f>'ENZ scenario inputs'!AZ37</f>
        <v>28</v>
      </c>
      <c r="BA29" s="291">
        <f>'ENZ scenario inputs'!BA37</f>
        <v>28</v>
      </c>
      <c r="BB29" s="291">
        <f>'ENZ scenario inputs'!BB37</f>
        <v>28</v>
      </c>
      <c r="BC29" s="291">
        <f>'ENZ scenario inputs'!BC37</f>
        <v>28</v>
      </c>
      <c r="BD29" s="291">
        <f>'ENZ scenario inputs'!BD37</f>
        <v>28</v>
      </c>
      <c r="BE29" s="291">
        <f>'ENZ scenario inputs'!BE37</f>
        <v>28</v>
      </c>
      <c r="BF29" s="291">
        <f>'ENZ scenario inputs'!BF37</f>
        <v>28</v>
      </c>
      <c r="BG29" s="291">
        <f>'ENZ scenario inputs'!BG37</f>
        <v>28</v>
      </c>
      <c r="BH29" s="291">
        <f>'ENZ scenario inputs'!BH37</f>
        <v>28</v>
      </c>
      <c r="BI29" s="291">
        <f>'ENZ scenario inputs'!BI37</f>
        <v>28</v>
      </c>
      <c r="BJ29" s="291">
        <f>'ENZ scenario inputs'!BJ37</f>
        <v>28</v>
      </c>
      <c r="BK29" s="291">
        <f>'ENZ scenario inputs'!BK37</f>
        <v>28</v>
      </c>
      <c r="BL29" s="291">
        <f>'ENZ scenario inputs'!BL37</f>
        <v>28</v>
      </c>
      <c r="BM29" s="291">
        <f>'ENZ scenario inputs'!BM37</f>
        <v>28</v>
      </c>
      <c r="BN29" s="291">
        <f>'ENZ scenario inputs'!BN37</f>
        <v>28</v>
      </c>
      <c r="BO29" s="291">
        <f>'ENZ scenario inputs'!BO37</f>
        <v>28</v>
      </c>
      <c r="BP29" s="291">
        <f>'ENZ scenario inputs'!BP37</f>
        <v>28</v>
      </c>
      <c r="BQ29" s="291">
        <f>'ENZ scenario inputs'!BQ37</f>
        <v>28</v>
      </c>
      <c r="BR29" s="291">
        <f>'ENZ scenario inputs'!BR37</f>
        <v>28</v>
      </c>
      <c r="BS29" s="291">
        <f>'ENZ scenario inputs'!BS37</f>
        <v>28</v>
      </c>
      <c r="BT29" s="291">
        <f>'ENZ scenario inputs'!BT37</f>
        <v>28</v>
      </c>
      <c r="BU29" s="291">
        <f>'ENZ scenario inputs'!BU37</f>
        <v>28</v>
      </c>
      <c r="BV29" s="291">
        <f>'ENZ scenario inputs'!BV37</f>
        <v>28</v>
      </c>
      <c r="BW29" s="291">
        <f>'ENZ scenario inputs'!BW37</f>
        <v>28</v>
      </c>
      <c r="BX29" s="291">
        <f>'ENZ scenario inputs'!BX37</f>
        <v>28</v>
      </c>
      <c r="BY29" s="291">
        <f>'ENZ scenario inputs'!BY37</f>
        <v>28</v>
      </c>
      <c r="BZ29" s="291">
        <f>'ENZ scenario inputs'!BZ37</f>
        <v>28</v>
      </c>
      <c r="CA29" s="291">
        <f>'ENZ scenario inputs'!CA37</f>
        <v>28</v>
      </c>
      <c r="CB29" s="291">
        <f>'ENZ scenario inputs'!CB37</f>
        <v>28</v>
      </c>
      <c r="CC29" s="291">
        <f>'ENZ scenario inputs'!CC37</f>
        <v>28</v>
      </c>
      <c r="CD29" s="291">
        <f>'ENZ scenario inputs'!CD37</f>
        <v>28</v>
      </c>
      <c r="CE29" s="291">
        <f>'ENZ scenario inputs'!CE37</f>
        <v>28</v>
      </c>
      <c r="CF29" s="291">
        <f>'ENZ scenario inputs'!CF37</f>
        <v>28</v>
      </c>
      <c r="CG29" s="291">
        <f>'ENZ scenario inputs'!CG37</f>
        <v>28</v>
      </c>
      <c r="CH29" s="291">
        <f>'ENZ scenario inputs'!CH37</f>
        <v>28</v>
      </c>
      <c r="CI29" s="291">
        <f>'ENZ scenario inputs'!CI37</f>
        <v>28</v>
      </c>
      <c r="CJ29" s="291">
        <f>'ENZ scenario inputs'!CJ37</f>
        <v>28</v>
      </c>
      <c r="CK29" s="291">
        <f>'ENZ scenario inputs'!CK37</f>
        <v>28</v>
      </c>
      <c r="CL29" s="291">
        <f>'ENZ scenario inputs'!CL37</f>
        <v>28</v>
      </c>
      <c r="CM29" s="291">
        <f>'ENZ scenario inputs'!CM37</f>
        <v>28</v>
      </c>
      <c r="CN29" s="291">
        <f>'ENZ scenario inputs'!CN37</f>
        <v>28</v>
      </c>
    </row>
    <row r="30" spans="1:93">
      <c r="A30" s="5"/>
      <c r="C30" s="5"/>
      <c r="F30" s="9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row>
    <row r="31" spans="1:93" s="59" customFormat="1">
      <c r="A31" s="214" t="s">
        <v>221</v>
      </c>
      <c r="B31" s="214"/>
      <c r="F31" s="215"/>
      <c r="H31" s="216"/>
      <c r="I31" s="217"/>
      <c r="J31" s="217"/>
      <c r="K31" s="217"/>
      <c r="L31" s="217"/>
      <c r="M31" s="217"/>
      <c r="N31" s="217"/>
      <c r="O31" s="217"/>
      <c r="P31" s="217"/>
      <c r="Q31" s="217"/>
      <c r="R31" s="217"/>
      <c r="S31" s="217"/>
      <c r="T31" s="217"/>
      <c r="U31" s="217"/>
    </row>
    <row r="32" spans="1:93">
      <c r="A32" s="2"/>
      <c r="B32" s="2"/>
      <c r="F32" s="86"/>
      <c r="H32" s="99"/>
      <c r="I32" s="100"/>
      <c r="J32" s="100"/>
      <c r="K32" s="100"/>
      <c r="L32" s="100"/>
      <c r="M32" s="100"/>
      <c r="N32" s="100"/>
      <c r="O32" s="100"/>
      <c r="P32" s="100"/>
      <c r="Q32" s="100"/>
      <c r="R32" s="100"/>
      <c r="S32" s="100"/>
      <c r="T32" s="100"/>
      <c r="U32" s="100"/>
    </row>
    <row r="33" spans="1:93">
      <c r="A33" s="89"/>
      <c r="B33" s="89"/>
      <c r="C33" s="93" t="s">
        <v>222</v>
      </c>
      <c r="D33" s="90"/>
      <c r="E33" s="90"/>
      <c r="F33" s="90"/>
      <c r="G33" s="90"/>
      <c r="H33" s="91"/>
      <c r="I33" s="92"/>
      <c r="J33" s="92"/>
      <c r="K33" s="92"/>
      <c r="L33" s="92"/>
      <c r="M33" s="92"/>
      <c r="N33" s="92"/>
      <c r="O33" s="92"/>
      <c r="P33" s="92"/>
      <c r="Q33" s="92"/>
      <c r="R33" s="92"/>
      <c r="S33" s="92"/>
      <c r="T33" s="92"/>
      <c r="U33" s="92"/>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c r="CN33" s="90"/>
      <c r="CO33" s="90"/>
    </row>
    <row r="34" spans="1:93">
      <c r="A34" s="89"/>
      <c r="B34" s="89"/>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c r="CN34" s="90"/>
      <c r="CO34" s="90"/>
    </row>
    <row r="35" spans="1:93">
      <c r="A35" s="89"/>
      <c r="B35" s="89"/>
      <c r="C35" s="101" t="s">
        <v>223</v>
      </c>
      <c r="D35" s="90"/>
      <c r="E35" s="90"/>
      <c r="F35" s="102" t="s">
        <v>103</v>
      </c>
      <c r="G35" s="102">
        <v>1</v>
      </c>
      <c r="H35" s="102">
        <v>2</v>
      </c>
      <c r="I35" s="102">
        <v>3</v>
      </c>
      <c r="J35" s="102">
        <v>4</v>
      </c>
      <c r="K35" s="102">
        <v>5</v>
      </c>
      <c r="L35" s="102">
        <v>6</v>
      </c>
      <c r="M35" s="102">
        <v>7</v>
      </c>
      <c r="N35" s="102">
        <v>8</v>
      </c>
      <c r="O35" s="102">
        <v>9</v>
      </c>
      <c r="P35" s="102">
        <v>10</v>
      </c>
      <c r="Q35" s="102">
        <v>11</v>
      </c>
      <c r="R35" s="102">
        <v>12</v>
      </c>
      <c r="S35" s="102">
        <v>13</v>
      </c>
      <c r="T35" s="102">
        <v>14</v>
      </c>
      <c r="U35" s="102">
        <v>15</v>
      </c>
      <c r="V35" s="102">
        <v>16</v>
      </c>
      <c r="W35" s="102">
        <v>17</v>
      </c>
      <c r="X35" s="102">
        <v>18</v>
      </c>
      <c r="Y35" s="102">
        <v>19</v>
      </c>
      <c r="Z35" s="102">
        <v>20</v>
      </c>
      <c r="AA35" s="102">
        <v>21</v>
      </c>
      <c r="AB35" s="102">
        <v>22</v>
      </c>
      <c r="AC35" s="102">
        <v>23</v>
      </c>
      <c r="AD35" s="102">
        <v>24</v>
      </c>
      <c r="AE35" s="102">
        <v>25</v>
      </c>
      <c r="AF35" s="102">
        <v>26</v>
      </c>
      <c r="AG35" s="102">
        <v>27</v>
      </c>
      <c r="AH35" s="102">
        <v>28</v>
      </c>
      <c r="AI35" s="102">
        <v>29</v>
      </c>
      <c r="AJ35" s="102">
        <v>30</v>
      </c>
      <c r="AK35" s="102">
        <v>31</v>
      </c>
      <c r="AL35" s="102">
        <v>32</v>
      </c>
      <c r="AM35" s="102">
        <v>33</v>
      </c>
      <c r="AN35" s="102">
        <v>34</v>
      </c>
      <c r="AO35" s="102">
        <v>35</v>
      </c>
      <c r="AP35" s="102">
        <v>36</v>
      </c>
      <c r="AQ35" s="102">
        <v>37</v>
      </c>
      <c r="AR35" s="102">
        <v>38</v>
      </c>
      <c r="AS35" s="102">
        <v>39</v>
      </c>
      <c r="AT35" s="102">
        <v>40</v>
      </c>
      <c r="AU35" s="102">
        <v>41</v>
      </c>
      <c r="AV35" s="102">
        <v>42</v>
      </c>
      <c r="AW35" s="102">
        <v>43</v>
      </c>
      <c r="AX35" s="102">
        <v>44</v>
      </c>
      <c r="AY35" s="102">
        <v>45</v>
      </c>
      <c r="AZ35" s="102">
        <v>46</v>
      </c>
      <c r="BA35" s="102">
        <v>47</v>
      </c>
      <c r="BB35" s="102">
        <v>48</v>
      </c>
      <c r="BC35" s="102">
        <v>49</v>
      </c>
      <c r="BD35" s="102">
        <v>50</v>
      </c>
      <c r="BE35" s="102">
        <v>51</v>
      </c>
      <c r="BF35" s="102">
        <v>52</v>
      </c>
      <c r="BG35" s="102">
        <v>53</v>
      </c>
      <c r="BH35" s="102">
        <v>54</v>
      </c>
      <c r="BI35" s="102">
        <v>55</v>
      </c>
      <c r="BJ35" s="102">
        <v>56</v>
      </c>
      <c r="BK35" s="102">
        <v>57</v>
      </c>
      <c r="BL35" s="102">
        <v>58</v>
      </c>
      <c r="BM35" s="102">
        <v>59</v>
      </c>
      <c r="BN35" s="102">
        <v>60</v>
      </c>
      <c r="BO35" s="102">
        <v>61</v>
      </c>
      <c r="BP35" s="102">
        <v>62</v>
      </c>
      <c r="BQ35" s="102">
        <v>63</v>
      </c>
      <c r="BR35" s="102">
        <v>64</v>
      </c>
      <c r="BS35" s="102">
        <v>65</v>
      </c>
      <c r="BT35" s="102">
        <v>66</v>
      </c>
      <c r="BU35" s="102">
        <v>67</v>
      </c>
      <c r="BV35" s="102">
        <v>68</v>
      </c>
      <c r="BW35" s="102">
        <v>69</v>
      </c>
      <c r="BX35" s="102">
        <v>70</v>
      </c>
      <c r="BY35" s="102">
        <v>71</v>
      </c>
      <c r="BZ35" s="102">
        <v>72</v>
      </c>
      <c r="CA35" s="102">
        <v>73</v>
      </c>
      <c r="CB35" s="102">
        <v>74</v>
      </c>
      <c r="CC35" s="102">
        <v>75</v>
      </c>
      <c r="CD35" s="102">
        <v>76</v>
      </c>
      <c r="CE35" s="102">
        <v>77</v>
      </c>
      <c r="CF35" s="102">
        <v>78</v>
      </c>
      <c r="CG35" s="102">
        <v>79</v>
      </c>
      <c r="CH35" s="102">
        <v>80</v>
      </c>
      <c r="CI35" s="102">
        <v>81</v>
      </c>
      <c r="CJ35" s="102">
        <v>82</v>
      </c>
      <c r="CK35" s="102">
        <v>83</v>
      </c>
      <c r="CL35" s="102">
        <v>84</v>
      </c>
      <c r="CM35" s="102">
        <v>85</v>
      </c>
      <c r="CN35" s="102">
        <v>86</v>
      </c>
      <c r="CO35" s="90"/>
    </row>
    <row r="36" spans="1:93">
      <c r="A36" s="89"/>
      <c r="B36" s="89"/>
      <c r="C36" s="93"/>
      <c r="D36" s="90" t="s">
        <v>224</v>
      </c>
      <c r="E36" s="90"/>
      <c r="F36" s="90" t="s">
        <v>214</v>
      </c>
      <c r="G36" s="103">
        <f>MIN('Target accounting assumptions'!F$10,LTAcarbon_P89)</f>
        <v>3.03</v>
      </c>
      <c r="H36" s="103">
        <f>MIN('Target accounting assumptions'!G$10,LTAcarbon_P89)</f>
        <v>3.29</v>
      </c>
      <c r="I36" s="103">
        <f>MIN('Target accounting assumptions'!H$10,LTAcarbon_P89)</f>
        <v>4.12</v>
      </c>
      <c r="J36" s="103">
        <f>MIN('Target accounting assumptions'!I$10,LTAcarbon_P89)</f>
        <v>5.8100000000000014</v>
      </c>
      <c r="K36" s="103">
        <f>MIN('Target accounting assumptions'!J$10,LTAcarbon_P89)</f>
        <v>9.59</v>
      </c>
      <c r="L36" s="103">
        <f>MIN('Target accounting assumptions'!K$10,LTAcarbon_P89)</f>
        <v>14.33</v>
      </c>
      <c r="M36" s="103">
        <f>MIN('Target accounting assumptions'!L$10,LTAcarbon_P89)</f>
        <v>26.46</v>
      </c>
      <c r="N36" s="103">
        <f>MIN('Target accounting assumptions'!M$10,LTAcarbon_P89)</f>
        <v>41.57</v>
      </c>
      <c r="O36" s="103">
        <f>MIN('Target accounting assumptions'!N$10,LTAcarbon_P89)</f>
        <v>51.99</v>
      </c>
      <c r="P36" s="103">
        <f>MIN('Target accounting assumptions'!O$10,LTAcarbon_P89)</f>
        <v>62.31</v>
      </c>
      <c r="Q36" s="103">
        <f>MIN('Target accounting assumptions'!P$10,LTAcarbon_P89)</f>
        <v>71.59</v>
      </c>
      <c r="R36" s="103">
        <f>MIN('Target accounting assumptions'!Q$10,LTAcarbon_P89)</f>
        <v>80.350000000000009</v>
      </c>
      <c r="S36" s="103">
        <f>MIN('Target accounting assumptions'!R$10,LTAcarbon_P89)</f>
        <v>89.41</v>
      </c>
      <c r="T36" s="103">
        <f>MIN('Target accounting assumptions'!S$10,LTAcarbon_P89)</f>
        <v>99.179999999999993</v>
      </c>
      <c r="U36" s="103">
        <f>MIN('Target accounting assumptions'!T$10,LTAcarbon_P89)</f>
        <v>109.48</v>
      </c>
      <c r="V36" s="103">
        <f>MIN('Target accounting assumptions'!U$10,LTAcarbon_P89)</f>
        <v>119.97</v>
      </c>
      <c r="W36" s="103">
        <f>MIN('Target accounting assumptions'!V$10,LTAcarbon_P89)</f>
        <v>130.63</v>
      </c>
      <c r="X36" s="103">
        <f>MIN('Target accounting assumptions'!W$10,LTAcarbon_P89)</f>
        <v>141.49</v>
      </c>
      <c r="Y36" s="103">
        <f>MIN('Target accounting assumptions'!X$10,LTAcarbon_P89)</f>
        <v>152.47999999999999</v>
      </c>
      <c r="Z36" s="103">
        <f>MIN('Target accounting assumptions'!Y$10,LTAcarbon_P89)</f>
        <v>163.44999999999999</v>
      </c>
      <c r="AA36" s="103">
        <f>MIN('Target accounting assumptions'!Z$10,LTAcarbon_P89)</f>
        <v>174.36</v>
      </c>
      <c r="AB36" s="103">
        <f>MIN('Target accounting assumptions'!AA$10,LTAcarbon_P89)</f>
        <v>185.03</v>
      </c>
      <c r="AC36" s="103">
        <f>MIN('Target accounting assumptions'!AB$10,LTAcarbon_P89)</f>
        <v>195.67</v>
      </c>
      <c r="AD36" s="103">
        <f>MIN('Target accounting assumptions'!AC$10,LTAcarbon_P89)</f>
        <v>196.2</v>
      </c>
      <c r="AE36" s="103">
        <f>MIN('Target accounting assumptions'!AD$10,LTAcarbon_P89)</f>
        <v>196.2</v>
      </c>
      <c r="AF36" s="103">
        <f>MIN('Target accounting assumptions'!AE$10,LTAcarbon_P89)</f>
        <v>196.2</v>
      </c>
      <c r="AG36" s="103">
        <f>MIN('Target accounting assumptions'!AF$10,LTAcarbon_P89)</f>
        <v>196.2</v>
      </c>
      <c r="AH36" s="103">
        <f>MIN('Target accounting assumptions'!AG$10,LTAcarbon_P89)</f>
        <v>196.2</v>
      </c>
      <c r="AI36" s="103">
        <f>MIN('Target accounting assumptions'!AH$10,LTAcarbon_P89)</f>
        <v>196.2</v>
      </c>
      <c r="AJ36" s="103">
        <f>MIN('Target accounting assumptions'!AI$10,LTAcarbon_P89)</f>
        <v>196.2</v>
      </c>
      <c r="AK36" s="103">
        <f>MIN('Target accounting assumptions'!AJ$10,LTAcarbon_P89)</f>
        <v>196.2</v>
      </c>
      <c r="AL36" s="103">
        <f>MIN('Target accounting assumptions'!AK$10,LTAcarbon_P89)</f>
        <v>196.2</v>
      </c>
      <c r="AM36" s="103">
        <f>MIN('Target accounting assumptions'!AL$10,LTAcarbon_P89)</f>
        <v>196.2</v>
      </c>
      <c r="AN36" s="103">
        <f>MIN('Target accounting assumptions'!AM$10,LTAcarbon_P89)</f>
        <v>196.2</v>
      </c>
      <c r="AO36" s="103">
        <f>MIN('Target accounting assumptions'!AN$10,LTAcarbon_P89)</f>
        <v>196.2</v>
      </c>
      <c r="AP36" s="103">
        <f>MIN('Target accounting assumptions'!AO$10,LTAcarbon_P89)</f>
        <v>196.2</v>
      </c>
      <c r="AQ36" s="103">
        <f>MIN('Target accounting assumptions'!AP$10,LTAcarbon_P89)</f>
        <v>196.2</v>
      </c>
      <c r="AR36" s="103">
        <f>MIN('Target accounting assumptions'!AQ$10,LTAcarbon_P89)</f>
        <v>196.2</v>
      </c>
      <c r="AS36" s="103">
        <f>MIN('Target accounting assumptions'!AR$10,LTAcarbon_P89)</f>
        <v>196.2</v>
      </c>
      <c r="AT36" s="103">
        <f>MIN('Target accounting assumptions'!AS$10,LTAcarbon_P89)</f>
        <v>196.2</v>
      </c>
      <c r="AU36" s="103">
        <f>MIN('Target accounting assumptions'!AT$10,LTAcarbon_P89)</f>
        <v>196.2</v>
      </c>
      <c r="AV36" s="103">
        <f>MIN('Target accounting assumptions'!AU$10,LTAcarbon_P89)</f>
        <v>196.2</v>
      </c>
      <c r="AW36" s="103">
        <f>MIN('Target accounting assumptions'!AV$10,LTAcarbon_P89)</f>
        <v>196.2</v>
      </c>
      <c r="AX36" s="103">
        <f>MIN('Target accounting assumptions'!AW$10,LTAcarbon_P89)</f>
        <v>196.2</v>
      </c>
      <c r="AY36" s="103">
        <f>MIN('Target accounting assumptions'!AX$10,LTAcarbon_P89)</f>
        <v>196.2</v>
      </c>
      <c r="AZ36" s="103">
        <f>MIN('Target accounting assumptions'!AY$10,LTAcarbon_P89)</f>
        <v>196.2</v>
      </c>
      <c r="BA36" s="103">
        <f>MIN('Target accounting assumptions'!AZ$10,LTAcarbon_P89)</f>
        <v>196.2</v>
      </c>
      <c r="BB36" s="103">
        <f>MIN('Target accounting assumptions'!BA$10,LTAcarbon_P89)</f>
        <v>196.2</v>
      </c>
      <c r="BC36" s="103">
        <f>MIN('Target accounting assumptions'!BB$10,LTAcarbon_P89)</f>
        <v>196.2</v>
      </c>
      <c r="BD36" s="103">
        <f>MIN('Target accounting assumptions'!BC$10,LTAcarbon_P89)</f>
        <v>196.2</v>
      </c>
      <c r="BE36" s="103">
        <f>MIN('Target accounting assumptions'!BD$10,LTAcarbon_P89)</f>
        <v>196.2</v>
      </c>
      <c r="BF36" s="103">
        <f>MIN('Target accounting assumptions'!BE$10,LTAcarbon_P89)</f>
        <v>196.2</v>
      </c>
      <c r="BG36" s="103">
        <f>MIN('Target accounting assumptions'!BF$10,LTAcarbon_P89)</f>
        <v>196.2</v>
      </c>
      <c r="BH36" s="103">
        <f>MIN('Target accounting assumptions'!BG$10,LTAcarbon_P89)</f>
        <v>196.2</v>
      </c>
      <c r="BI36" s="103">
        <f>MIN('Target accounting assumptions'!BH$10,LTAcarbon_P89)</f>
        <v>196.2</v>
      </c>
      <c r="BJ36" s="103">
        <f>MIN('Target accounting assumptions'!BI$10,LTAcarbon_P89)</f>
        <v>196.2</v>
      </c>
      <c r="BK36" s="103">
        <f>MIN('Target accounting assumptions'!BJ$10,LTAcarbon_P89)</f>
        <v>196.2</v>
      </c>
      <c r="BL36" s="103">
        <f>MIN('Target accounting assumptions'!BK$10,LTAcarbon_P89)</f>
        <v>196.2</v>
      </c>
      <c r="BM36" s="103">
        <f>MIN('Target accounting assumptions'!BL$10,LTAcarbon_P89)</f>
        <v>196.2</v>
      </c>
      <c r="BN36" s="103">
        <f>MIN('Target accounting assumptions'!BM$10,LTAcarbon_P89)</f>
        <v>196.2</v>
      </c>
      <c r="BO36" s="103">
        <f>MIN('Target accounting assumptions'!BN$10,LTAcarbon_P89)</f>
        <v>196.2</v>
      </c>
      <c r="BP36" s="103">
        <f>MIN('Target accounting assumptions'!BO$10,LTAcarbon_P89)</f>
        <v>196.2</v>
      </c>
      <c r="BQ36" s="103">
        <f>MIN('Target accounting assumptions'!BP$10,LTAcarbon_P89)</f>
        <v>196.2</v>
      </c>
      <c r="BR36" s="103">
        <f>MIN('Target accounting assumptions'!BQ$10,LTAcarbon_P89)</f>
        <v>196.2</v>
      </c>
      <c r="BS36" s="103">
        <f>MIN('Target accounting assumptions'!BR$10,LTAcarbon_P89)</f>
        <v>196.2</v>
      </c>
      <c r="BT36" s="103">
        <f>MIN('Target accounting assumptions'!BS$10,LTAcarbon_P89)</f>
        <v>196.2</v>
      </c>
      <c r="BU36" s="103">
        <f>MIN('Target accounting assumptions'!BT$10,LTAcarbon_P89)</f>
        <v>196.2</v>
      </c>
      <c r="BV36" s="103">
        <f>MIN('Target accounting assumptions'!BU$10,LTAcarbon_P89)</f>
        <v>196.2</v>
      </c>
      <c r="BW36" s="103">
        <f>MIN('Target accounting assumptions'!BV$10,LTAcarbon_P89)</f>
        <v>196.2</v>
      </c>
      <c r="BX36" s="103">
        <f>MIN('Target accounting assumptions'!BW$10,LTAcarbon_P89)</f>
        <v>196.2</v>
      </c>
      <c r="BY36" s="103">
        <f>MIN('Target accounting assumptions'!BX$10,LTAcarbon_P89)</f>
        <v>196.2</v>
      </c>
      <c r="BZ36" s="103">
        <f>MIN('Target accounting assumptions'!BY$10,LTAcarbon_P89)</f>
        <v>196.2</v>
      </c>
      <c r="CA36" s="103">
        <f>MIN('Target accounting assumptions'!BZ$10,LTAcarbon_P89)</f>
        <v>196.2</v>
      </c>
      <c r="CB36" s="103">
        <f>MIN('Target accounting assumptions'!CA$10,LTAcarbon_P89)</f>
        <v>196.2</v>
      </c>
      <c r="CC36" s="103">
        <f>MIN('Target accounting assumptions'!CB$10,LTAcarbon_P89)</f>
        <v>196.2</v>
      </c>
      <c r="CD36" s="103">
        <f>MIN('Target accounting assumptions'!CC$10,LTAcarbon_P89)</f>
        <v>196.2</v>
      </c>
      <c r="CE36" s="103">
        <f>MIN('Target accounting assumptions'!CD$10,LTAcarbon_P89)</f>
        <v>196.2</v>
      </c>
      <c r="CF36" s="103">
        <f>MIN('Target accounting assumptions'!CE$10,LTAcarbon_P89)</f>
        <v>196.2</v>
      </c>
      <c r="CG36" s="103">
        <f>MIN('Target accounting assumptions'!CF$10,LTAcarbon_P89)</f>
        <v>196.2</v>
      </c>
      <c r="CH36" s="103">
        <f>MIN('Target accounting assumptions'!CG$10,LTAcarbon_P89)</f>
        <v>196.2</v>
      </c>
      <c r="CI36" s="103">
        <f>MIN('Target accounting assumptions'!CH$10,LTAcarbon_P89)</f>
        <v>196.2</v>
      </c>
      <c r="CJ36" s="103">
        <f>MIN('Target accounting assumptions'!CI$10,LTAcarbon_P89)</f>
        <v>196.2</v>
      </c>
      <c r="CK36" s="103">
        <f>MIN('Target accounting assumptions'!CJ$10,LTAcarbon_P89)</f>
        <v>196.2</v>
      </c>
      <c r="CL36" s="103">
        <f>MIN('Target accounting assumptions'!CK$10,LTAcarbon_P89)</f>
        <v>196.2</v>
      </c>
      <c r="CM36" s="103">
        <f>MIN('Target accounting assumptions'!CL$10,LTAcarbon_P89)</f>
        <v>196.2</v>
      </c>
      <c r="CN36" s="103">
        <f>MIN('Target accounting assumptions'!CM$10,LTAcarbon_P89)</f>
        <v>196.2</v>
      </c>
      <c r="CO36" s="90"/>
    </row>
    <row r="37" spans="1:93">
      <c r="A37" s="89"/>
      <c r="B37" s="89"/>
      <c r="C37" s="90"/>
      <c r="D37" s="90"/>
      <c r="E37" s="90"/>
      <c r="F37" s="90" t="s">
        <v>215</v>
      </c>
      <c r="G37" s="103">
        <f>'Target accounting assumptions'!F$10</f>
        <v>3.03</v>
      </c>
      <c r="H37" s="103">
        <f>'Target accounting assumptions'!G$10</f>
        <v>3.29</v>
      </c>
      <c r="I37" s="103">
        <f>'Target accounting assumptions'!H$10</f>
        <v>4.12</v>
      </c>
      <c r="J37" s="103">
        <f>'Target accounting assumptions'!I$10</f>
        <v>5.8100000000000014</v>
      </c>
      <c r="K37" s="103">
        <f>'Target accounting assumptions'!J$10</f>
        <v>9.59</v>
      </c>
      <c r="L37" s="103">
        <f>'Target accounting assumptions'!K$10</f>
        <v>14.33</v>
      </c>
      <c r="M37" s="103">
        <f>'Target accounting assumptions'!L$10</f>
        <v>26.46</v>
      </c>
      <c r="N37" s="103">
        <f>'Target accounting assumptions'!M$10</f>
        <v>41.57</v>
      </c>
      <c r="O37" s="103">
        <f>'Target accounting assumptions'!N$10</f>
        <v>51.99</v>
      </c>
      <c r="P37" s="103">
        <f>'Target accounting assumptions'!O$10</f>
        <v>62.31</v>
      </c>
      <c r="Q37" s="103">
        <f>'Target accounting assumptions'!P$10</f>
        <v>71.59</v>
      </c>
      <c r="R37" s="103">
        <f>'Target accounting assumptions'!Q$10</f>
        <v>80.350000000000009</v>
      </c>
      <c r="S37" s="103">
        <f>'Target accounting assumptions'!R$10</f>
        <v>89.41</v>
      </c>
      <c r="T37" s="103">
        <f>'Target accounting assumptions'!S$10</f>
        <v>99.179999999999993</v>
      </c>
      <c r="U37" s="103">
        <f>'Target accounting assumptions'!T$10</f>
        <v>109.48</v>
      </c>
      <c r="V37" s="103">
        <f>'Target accounting assumptions'!U$10</f>
        <v>119.97</v>
      </c>
      <c r="W37" s="103">
        <f>'Target accounting assumptions'!V$10</f>
        <v>130.63</v>
      </c>
      <c r="X37" s="103">
        <f>'Target accounting assumptions'!W$10</f>
        <v>141.49</v>
      </c>
      <c r="Y37" s="103">
        <f>'Target accounting assumptions'!X$10</f>
        <v>152.47999999999999</v>
      </c>
      <c r="Z37" s="103">
        <f>'Target accounting assumptions'!Y$10</f>
        <v>163.44999999999999</v>
      </c>
      <c r="AA37" s="103">
        <f>'Target accounting assumptions'!Z$10</f>
        <v>174.36</v>
      </c>
      <c r="AB37" s="103">
        <f>'Target accounting assumptions'!AA$10</f>
        <v>185.03</v>
      </c>
      <c r="AC37" s="103">
        <f>'Target accounting assumptions'!AB$10</f>
        <v>195.67</v>
      </c>
      <c r="AD37" s="103">
        <f>'Target accounting assumptions'!AC$10</f>
        <v>206.51</v>
      </c>
      <c r="AE37" s="103">
        <f>'Target accounting assumptions'!AD$10</f>
        <v>217.15</v>
      </c>
      <c r="AF37" s="103">
        <f>'Target accounting assumptions'!AE$10</f>
        <v>228.99</v>
      </c>
      <c r="AG37" s="103">
        <f>'Target accounting assumptions'!AF$10</f>
        <v>241.44</v>
      </c>
      <c r="AH37" s="103">
        <f>'Target accounting assumptions'!AG$10</f>
        <v>250.75</v>
      </c>
      <c r="AI37" s="103">
        <f>'Target accounting assumptions'!AH$10</f>
        <v>259.12</v>
      </c>
      <c r="AJ37" s="103">
        <f>'Target accounting assumptions'!AI$10</f>
        <v>269.56</v>
      </c>
      <c r="AK37" s="103">
        <f>'Target accounting assumptions'!AJ$10</f>
        <v>280.20999999999998</v>
      </c>
      <c r="AL37" s="103">
        <f>'Target accounting assumptions'!AK$10</f>
        <v>290.37</v>
      </c>
      <c r="AM37" s="103">
        <f>'Target accounting assumptions'!AL$10</f>
        <v>300.32</v>
      </c>
      <c r="AN37" s="103">
        <f>'Target accounting assumptions'!AM$10</f>
        <v>311.67</v>
      </c>
      <c r="AO37" s="103">
        <f>'Target accounting assumptions'!AN$10</f>
        <v>323.13</v>
      </c>
      <c r="AP37" s="103">
        <f>'Target accounting assumptions'!AO$10</f>
        <v>333.04</v>
      </c>
      <c r="AQ37" s="103">
        <f>'Target accounting assumptions'!AP$10</f>
        <v>342.68</v>
      </c>
      <c r="AR37" s="103">
        <f>'Target accounting assumptions'!AQ$10</f>
        <v>352.12000000000012</v>
      </c>
      <c r="AS37" s="103">
        <f>'Target accounting assumptions'!AR$10</f>
        <v>361.37</v>
      </c>
      <c r="AT37" s="103">
        <f>'Target accounting assumptions'!AS$10</f>
        <v>370.49</v>
      </c>
      <c r="AU37" s="103">
        <f>'Target accounting assumptions'!AT$10</f>
        <v>379.46999999999997</v>
      </c>
      <c r="AV37" s="103">
        <f>'Target accounting assumptions'!AU$10</f>
        <v>388.29</v>
      </c>
      <c r="AW37" s="103">
        <f>'Target accounting assumptions'!AV$10</f>
        <v>396.88</v>
      </c>
      <c r="AX37" s="103">
        <f>'Target accounting assumptions'!AW$10</f>
        <v>405.28000000000003</v>
      </c>
      <c r="AY37" s="103">
        <f>'Target accounting assumptions'!AX$10</f>
        <v>413.44</v>
      </c>
      <c r="AZ37" s="103">
        <f>'Target accounting assumptions'!AY$10</f>
        <v>421.40999999999997</v>
      </c>
      <c r="BA37" s="103">
        <f>'Target accounting assumptions'!AZ$10</f>
        <v>429.15999999999997</v>
      </c>
      <c r="BB37" s="103">
        <f>'Target accounting assumptions'!BA$10</f>
        <v>436.72</v>
      </c>
      <c r="BC37" s="103">
        <f>'Target accounting assumptions'!BB$10</f>
        <v>444.09</v>
      </c>
      <c r="BD37" s="103">
        <f>'Target accounting assumptions'!BC$10</f>
        <v>451.28</v>
      </c>
      <c r="BE37" s="103">
        <f>'Target accounting assumptions'!BD$10</f>
        <v>458.31</v>
      </c>
      <c r="BF37" s="103">
        <f>'Target accounting assumptions'!BE$10</f>
        <v>465.19</v>
      </c>
      <c r="BG37" s="103">
        <f>'Target accounting assumptions'!BF$10</f>
        <v>471.9</v>
      </c>
      <c r="BH37" s="103">
        <f>'Target accounting assumptions'!BG$10</f>
        <v>478.49</v>
      </c>
      <c r="BI37" s="103">
        <f>'Target accounting assumptions'!BH$10</f>
        <v>484.96000000000004</v>
      </c>
      <c r="BJ37" s="103">
        <f>'Target accounting assumptions'!BI$10</f>
        <v>491.3</v>
      </c>
      <c r="BK37" s="103">
        <f>'Target accounting assumptions'!BJ$10</f>
        <v>497.50999999999993</v>
      </c>
      <c r="BL37" s="103">
        <f>'Target accounting assumptions'!BK$10</f>
        <v>503.63000000000005</v>
      </c>
      <c r="BM37" s="103">
        <f>'Target accounting assumptions'!BL$10</f>
        <v>509.65</v>
      </c>
      <c r="BN37" s="103">
        <f>'Target accounting assumptions'!BM$10</f>
        <v>515.56000000000006</v>
      </c>
      <c r="BO37" s="103">
        <f>'Target accounting assumptions'!BN$10</f>
        <v>521.42999999999995</v>
      </c>
      <c r="BP37" s="103">
        <f>'Target accounting assumptions'!BO$10</f>
        <v>527.100909090909</v>
      </c>
      <c r="BQ37" s="103">
        <f>'Target accounting assumptions'!BP$10</f>
        <v>532.65409090909077</v>
      </c>
      <c r="BR37" s="103">
        <f>'Target accounting assumptions'!BQ$10</f>
        <v>538.08954545454526</v>
      </c>
      <c r="BS37" s="103">
        <f>'Target accounting assumptions'!BR$10</f>
        <v>543.40727272727247</v>
      </c>
      <c r="BT37" s="103">
        <f>'Target accounting assumptions'!BS$10</f>
        <v>548.6072727272724</v>
      </c>
      <c r="BU37" s="103">
        <f>'Target accounting assumptions'!BT$10</f>
        <v>553.68954545454505</v>
      </c>
      <c r="BV37" s="103">
        <f>'Target accounting assumptions'!BU$10</f>
        <v>558.65409090909043</v>
      </c>
      <c r="BW37" s="103">
        <f>'Target accounting assumptions'!BV$10</f>
        <v>563.50090909090852</v>
      </c>
      <c r="BX37" s="103">
        <f>'Target accounting assumptions'!BW$10</f>
        <v>568.22999999999934</v>
      </c>
      <c r="BY37" s="103">
        <f>'Target accounting assumptions'!BX$10</f>
        <v>572.84136363636287</v>
      </c>
      <c r="BZ37" s="103">
        <f>'Target accounting assumptions'!BY$10</f>
        <v>577.33499999999913</v>
      </c>
      <c r="CA37" s="103">
        <f>'Target accounting assumptions'!BZ$10</f>
        <v>581.7109090909081</v>
      </c>
      <c r="CB37" s="103">
        <f>'Target accounting assumptions'!CA$10</f>
        <v>585.9690909090898</v>
      </c>
      <c r="CC37" s="103">
        <f>'Target accounting assumptions'!CB$10</f>
        <v>590.10954545454422</v>
      </c>
      <c r="CD37" s="103">
        <f>'Target accounting assumptions'!CC$10</f>
        <v>594.13227272727136</v>
      </c>
      <c r="CE37" s="103">
        <f>'Target accounting assumptions'!CD$10</f>
        <v>598.03727272727122</v>
      </c>
      <c r="CF37" s="103">
        <f>'Target accounting assumptions'!CE$10</f>
        <v>601.8245454545438</v>
      </c>
      <c r="CG37" s="103">
        <f>'Target accounting assumptions'!CF$10</f>
        <v>605.49409090908921</v>
      </c>
      <c r="CH37" s="103">
        <f>'Target accounting assumptions'!CG$10</f>
        <v>609.04590909090734</v>
      </c>
      <c r="CI37" s="103">
        <f>'Target accounting assumptions'!CH$10</f>
        <v>612.4799999999982</v>
      </c>
      <c r="CJ37" s="103">
        <f>'Target accounting assumptions'!CI$10</f>
        <v>615.79636363636178</v>
      </c>
      <c r="CK37" s="103">
        <f>'Target accounting assumptions'!CJ$10</f>
        <v>618.99499999999807</v>
      </c>
      <c r="CL37" s="103">
        <f>'Target accounting assumptions'!CK$10</f>
        <v>622.07590909090709</v>
      </c>
      <c r="CM37" s="103">
        <f>'Target accounting assumptions'!CL$10</f>
        <v>625.03909090908883</v>
      </c>
      <c r="CN37" s="103">
        <f>'Target accounting assumptions'!CM$10</f>
        <v>627.88454545454329</v>
      </c>
      <c r="CO37" s="90"/>
    </row>
    <row r="38" spans="1:93">
      <c r="A38" s="89"/>
      <c r="B38" s="89"/>
      <c r="C38" s="90"/>
      <c r="D38" s="90"/>
      <c r="E38" s="90"/>
      <c r="F38" s="90" t="s">
        <v>225</v>
      </c>
      <c r="G38" s="103">
        <f>'Target accounting assumptions'!F$12</f>
        <v>1.9687978033499995</v>
      </c>
      <c r="H38" s="103">
        <f>'Target accounting assumptions'!G$12</f>
        <v>3.2058812782249992</v>
      </c>
      <c r="I38" s="103">
        <f>'Target accounting assumptions'!H$12</f>
        <v>4.7056502275000005</v>
      </c>
      <c r="J38" s="103">
        <f>'Target accounting assumptions'!I$12</f>
        <v>6.4503495261750006</v>
      </c>
      <c r="K38" s="103">
        <f>'Target accounting assumptions'!J$12</f>
        <v>8.4222240492499978</v>
      </c>
      <c r="L38" s="103">
        <f>'Target accounting assumptions'!K$12</f>
        <v>10.603518671724999</v>
      </c>
      <c r="M38" s="103">
        <f>'Target accounting assumptions'!L$12</f>
        <v>12.976478268599999</v>
      </c>
      <c r="N38" s="103">
        <f>'Target accounting assumptions'!M$12</f>
        <v>15.523347714875001</v>
      </c>
      <c r="O38" s="103">
        <f>'Target accounting assumptions'!N$12</f>
        <v>18.226371885550002</v>
      </c>
      <c r="P38" s="103">
        <f>'Target accounting assumptions'!O$12</f>
        <v>21.067795655625002</v>
      </c>
      <c r="Q38" s="103">
        <f>'Target accounting assumptions'!P$12</f>
        <v>24.029863900100004</v>
      </c>
      <c r="R38" s="103">
        <f>'Target accounting assumptions'!Q$12</f>
        <v>27.094821493975005</v>
      </c>
      <c r="S38" s="103">
        <f>'Target accounting assumptions'!R$12</f>
        <v>30.244913312249995</v>
      </c>
      <c r="T38" s="103">
        <f>'Target accounting assumptions'!S$12</f>
        <v>33.462384229925</v>
      </c>
      <c r="U38" s="103">
        <f>'Target accounting assumptions'!T$12</f>
        <v>36.729479121999994</v>
      </c>
      <c r="V38" s="103">
        <f>'Target accounting assumptions'!U$12</f>
        <v>40.028442863475007</v>
      </c>
      <c r="W38" s="103">
        <f>'Target accounting assumptions'!V$12</f>
        <v>43.341520329349997</v>
      </c>
      <c r="X38" s="103">
        <f>'Target accounting assumptions'!W$12</f>
        <v>46.650956394624998</v>
      </c>
      <c r="Y38" s="103">
        <f>'Target accounting assumptions'!X$12</f>
        <v>49.938995934299996</v>
      </c>
      <c r="Z38" s="103">
        <f>'Target accounting assumptions'!Y$12</f>
        <v>53.187883823375003</v>
      </c>
      <c r="AA38" s="103">
        <f>'Target accounting assumptions'!Z$12</f>
        <v>56.379864936849998</v>
      </c>
      <c r="AB38" s="103">
        <f>'Target accounting assumptions'!AA$12</f>
        <v>59.497184149725008</v>
      </c>
      <c r="AC38" s="103">
        <f>'Target accounting assumptions'!AB$12</f>
        <v>62.522086336999998</v>
      </c>
      <c r="AD38" s="103">
        <f>'Target accounting assumptions'!AC$12</f>
        <v>65.436816373675001</v>
      </c>
      <c r="AE38" s="103">
        <f>'Target accounting assumptions'!AD$12</f>
        <v>68.223619134749981</v>
      </c>
      <c r="AF38" s="103">
        <f>'Target accounting assumptions'!AE$12</f>
        <v>70.864739495225024</v>
      </c>
      <c r="AG38" s="103">
        <f>'Target accounting assumptions'!AF$12</f>
        <v>73.342422330100007</v>
      </c>
      <c r="AH38" s="103">
        <f>'Target accounting assumptions'!AG$12</f>
        <v>75.638912514374994</v>
      </c>
      <c r="AI38" s="103">
        <f>'Target accounting assumptions'!AH$12</f>
        <v>77.736454923050019</v>
      </c>
      <c r="AJ38" s="103">
        <f>'Target accounting assumptions'!AI$12</f>
        <v>79.617294431124989</v>
      </c>
      <c r="AK38" s="103">
        <f>'Target accounting assumptions'!AJ$12</f>
        <v>81.263675913600011</v>
      </c>
      <c r="AL38" s="103">
        <f>'Target accounting assumptions'!AK$12</f>
        <v>82.910057396075032</v>
      </c>
      <c r="AM38" s="103">
        <f>'Target accounting assumptions'!AL$12</f>
        <v>84.322017396075026</v>
      </c>
      <c r="AN38" s="103">
        <f>'Target accounting assumptions'!AM$12</f>
        <v>85.633087396075027</v>
      </c>
      <c r="AO38" s="103">
        <f>'Target accounting assumptions'!AN$12</f>
        <v>86.852287396075027</v>
      </c>
      <c r="AP38" s="103">
        <f>'Target accounting assumptions'!AO$12</f>
        <v>87.988217396075029</v>
      </c>
      <c r="AQ38" s="103">
        <f>'Target accounting assumptions'!AP$12</f>
        <v>89.049057396075028</v>
      </c>
      <c r="AR38" s="103">
        <f>'Target accounting assumptions'!AQ$12</f>
        <v>90.042567396075029</v>
      </c>
      <c r="AS38" s="103">
        <f>'Target accounting assumptions'!AR$12</f>
        <v>90.97608739607503</v>
      </c>
      <c r="AT38" s="103">
        <f>'Target accounting assumptions'!AS$12</f>
        <v>91.856537396075026</v>
      </c>
      <c r="AU38" s="103">
        <f>'Target accounting assumptions'!AT$12</f>
        <v>92.69041739607502</v>
      </c>
      <c r="AV38" s="103">
        <f>'Target accounting assumptions'!AU$12</f>
        <v>93.483807396075022</v>
      </c>
      <c r="AW38" s="103">
        <f>'Target accounting assumptions'!AV$12</f>
        <v>94.242367396075025</v>
      </c>
      <c r="AX38" s="103">
        <f>'Target accounting assumptions'!AW$12</f>
        <v>94.971337396075029</v>
      </c>
      <c r="AY38" s="103">
        <f>'Target accounting assumptions'!AX$12</f>
        <v>95.675537396075029</v>
      </c>
      <c r="AZ38" s="103">
        <f>'Target accounting assumptions'!AY$12</f>
        <v>96.359367396075029</v>
      </c>
      <c r="BA38" s="103">
        <f>'Target accounting assumptions'!AZ$12</f>
        <v>97.026807396075029</v>
      </c>
      <c r="BB38" s="103">
        <f>'Target accounting assumptions'!BA$12</f>
        <v>97.681417396075034</v>
      </c>
      <c r="BC38" s="103">
        <f>'Target accounting assumptions'!BB$12</f>
        <v>98.326337396075033</v>
      </c>
      <c r="BD38" s="103">
        <f>'Target accounting assumptions'!BC$12</f>
        <v>98.964287396075036</v>
      </c>
      <c r="BE38" s="103">
        <f>'Target accounting assumptions'!BD$12</f>
        <v>99.597567396075036</v>
      </c>
      <c r="BF38" s="103">
        <f>'Target accounting assumptions'!BE$12</f>
        <v>100.22356739607504</v>
      </c>
      <c r="BG38" s="103">
        <f>'Target accounting assumptions'!BF$12</f>
        <v>100.84956739607505</v>
      </c>
      <c r="BH38" s="103">
        <f>'Target accounting assumptions'!BG$12</f>
        <v>101.47556739607505</v>
      </c>
      <c r="BI38" s="103">
        <f>'Target accounting assumptions'!BH$12</f>
        <v>102.10156739607505</v>
      </c>
      <c r="BJ38" s="103">
        <f>'Target accounting assumptions'!BI$12</f>
        <v>102.72756739607506</v>
      </c>
      <c r="BK38" s="103">
        <f>'Target accounting assumptions'!BJ$12</f>
        <v>103.35356739607506</v>
      </c>
      <c r="BL38" s="103">
        <f>'Target accounting assumptions'!BK$12</f>
        <v>103.97956739607507</v>
      </c>
      <c r="BM38" s="103">
        <f>'Target accounting assumptions'!BL$12</f>
        <v>104.60556739607507</v>
      </c>
      <c r="BN38" s="103">
        <f>'Target accounting assumptions'!BM$12</f>
        <v>105.23156739607508</v>
      </c>
      <c r="BO38" s="103">
        <f>'Target accounting assumptions'!BN$12</f>
        <v>105.85756739607508</v>
      </c>
      <c r="BP38" s="103">
        <f>'Target accounting assumptions'!BO$12</f>
        <v>106.48356739607509</v>
      </c>
      <c r="BQ38" s="103">
        <f>'Target accounting assumptions'!BP$12</f>
        <v>107.10956739607509</v>
      </c>
      <c r="BR38" s="103">
        <f>'Target accounting assumptions'!BQ$12</f>
        <v>107.7355673960751</v>
      </c>
      <c r="BS38" s="103">
        <f>'Target accounting assumptions'!BR$12</f>
        <v>108.3615673960751</v>
      </c>
      <c r="BT38" s="103">
        <f>'Target accounting assumptions'!BS$12</f>
        <v>108.98756739607511</v>
      </c>
      <c r="BU38" s="103">
        <f>'Target accounting assumptions'!BT$12</f>
        <v>109.61356739607511</v>
      </c>
      <c r="BV38" s="103">
        <f>'Target accounting assumptions'!BU$12</f>
        <v>110.23956739607512</v>
      </c>
      <c r="BW38" s="103">
        <f>'Target accounting assumptions'!BV$12</f>
        <v>110.86556739607512</v>
      </c>
      <c r="BX38" s="103">
        <f>'Target accounting assumptions'!BW$12</f>
        <v>111.49156739607513</v>
      </c>
      <c r="BY38" s="103">
        <f>'Target accounting assumptions'!BX$12</f>
        <v>112.11756739607513</v>
      </c>
      <c r="BZ38" s="103">
        <f>'Target accounting assumptions'!BY$12</f>
        <v>112.74356739607514</v>
      </c>
      <c r="CA38" s="103">
        <f>'Target accounting assumptions'!BZ$12</f>
        <v>113.36956739607514</v>
      </c>
      <c r="CB38" s="103">
        <f>'Target accounting assumptions'!CA$12</f>
        <v>113.99556739607515</v>
      </c>
      <c r="CC38" s="103">
        <f>'Target accounting assumptions'!CB$12</f>
        <v>114.62156739607515</v>
      </c>
      <c r="CD38" s="103">
        <f>'Target accounting assumptions'!CC$12</f>
        <v>115.24756739607515</v>
      </c>
      <c r="CE38" s="103">
        <f>'Target accounting assumptions'!CD$12</f>
        <v>115.87356739607516</v>
      </c>
      <c r="CF38" s="103">
        <f>'Target accounting assumptions'!CE$12</f>
        <v>116.49956739607516</v>
      </c>
      <c r="CG38" s="103">
        <f>'Target accounting assumptions'!CF$12</f>
        <v>117.12556739607517</v>
      </c>
      <c r="CH38" s="103">
        <f>'Target accounting assumptions'!CG$12</f>
        <v>117.75156739607517</v>
      </c>
      <c r="CI38" s="103">
        <f>'Target accounting assumptions'!CH$12</f>
        <v>118.37756739607518</v>
      </c>
      <c r="CJ38" s="103">
        <f>'Target accounting assumptions'!CI$12</f>
        <v>119.00356739607518</v>
      </c>
      <c r="CK38" s="103">
        <f>'Target accounting assumptions'!CJ$12</f>
        <v>119.62956739607519</v>
      </c>
      <c r="CL38" s="103">
        <f>'Target accounting assumptions'!CK$12</f>
        <v>120.25556739607519</v>
      </c>
      <c r="CM38" s="103">
        <f>'Target accounting assumptions'!CL$12</f>
        <v>120.8815673960752</v>
      </c>
      <c r="CN38" s="103">
        <f>'Target accounting assumptions'!CM$12</f>
        <v>121.5075673960752</v>
      </c>
      <c r="CO38" s="90"/>
    </row>
    <row r="39" spans="1:93">
      <c r="A39" s="89"/>
      <c r="B39" s="89"/>
      <c r="C39" s="90"/>
      <c r="D39" s="90" t="s">
        <v>226</v>
      </c>
      <c r="E39" s="90"/>
      <c r="F39" s="90" t="s">
        <v>214</v>
      </c>
      <c r="G39" s="104">
        <f>G36*C_to_CO2_fac</f>
        <v>11.11</v>
      </c>
      <c r="H39" s="103">
        <f t="shared" ref="H39:AM39" si="0">(H36-G36)*C_to_CO2_fac</f>
        <v>0.95333333333333414</v>
      </c>
      <c r="I39" s="103">
        <f t="shared" si="0"/>
        <v>3.0433333333333334</v>
      </c>
      <c r="J39" s="103">
        <f t="shared" si="0"/>
        <v>6.1966666666666708</v>
      </c>
      <c r="K39" s="103">
        <f t="shared" si="0"/>
        <v>13.859999999999994</v>
      </c>
      <c r="L39" s="103">
        <f t="shared" si="0"/>
        <v>17.38</v>
      </c>
      <c r="M39" s="103">
        <f t="shared" si="0"/>
        <v>44.476666666666667</v>
      </c>
      <c r="N39" s="103">
        <f t="shared" si="0"/>
        <v>55.403333333333329</v>
      </c>
      <c r="O39" s="103">
        <f t="shared" si="0"/>
        <v>38.206666666666671</v>
      </c>
      <c r="P39" s="103">
        <f t="shared" si="0"/>
        <v>37.839999999999996</v>
      </c>
      <c r="Q39" s="103">
        <f t="shared" si="0"/>
        <v>34.026666666666671</v>
      </c>
      <c r="R39" s="103">
        <f t="shared" si="0"/>
        <v>32.120000000000019</v>
      </c>
      <c r="S39" s="103">
        <f t="shared" si="0"/>
        <v>33.219999999999956</v>
      </c>
      <c r="T39" s="103">
        <f t="shared" si="0"/>
        <v>35.823333333333316</v>
      </c>
      <c r="U39" s="103">
        <f t="shared" si="0"/>
        <v>37.766666666666708</v>
      </c>
      <c r="V39" s="103">
        <f t="shared" si="0"/>
        <v>38.46333333333331</v>
      </c>
      <c r="W39" s="103">
        <f t="shared" si="0"/>
        <v>39.086666666666652</v>
      </c>
      <c r="X39" s="103">
        <f t="shared" si="0"/>
        <v>39.82000000000005</v>
      </c>
      <c r="Y39" s="103">
        <f t="shared" si="0"/>
        <v>40.296666666666596</v>
      </c>
      <c r="Z39" s="103">
        <f t="shared" si="0"/>
        <v>40.223333333333329</v>
      </c>
      <c r="AA39" s="103">
        <f t="shared" si="0"/>
        <v>40.003333333333423</v>
      </c>
      <c r="AB39" s="103">
        <f t="shared" si="0"/>
        <v>39.123333333333285</v>
      </c>
      <c r="AC39" s="103">
        <f t="shared" si="0"/>
        <v>39.013333333333279</v>
      </c>
      <c r="AD39" s="103">
        <f t="shared" si="0"/>
        <v>1.9433333333333374</v>
      </c>
      <c r="AE39" s="103">
        <f t="shared" si="0"/>
        <v>0</v>
      </c>
      <c r="AF39" s="103">
        <f t="shared" si="0"/>
        <v>0</v>
      </c>
      <c r="AG39" s="103">
        <f t="shared" si="0"/>
        <v>0</v>
      </c>
      <c r="AH39" s="103">
        <f t="shared" si="0"/>
        <v>0</v>
      </c>
      <c r="AI39" s="103">
        <f t="shared" si="0"/>
        <v>0</v>
      </c>
      <c r="AJ39" s="103">
        <f t="shared" si="0"/>
        <v>0</v>
      </c>
      <c r="AK39" s="103">
        <f t="shared" si="0"/>
        <v>0</v>
      </c>
      <c r="AL39" s="103">
        <f t="shared" si="0"/>
        <v>0</v>
      </c>
      <c r="AM39" s="103">
        <f t="shared" si="0"/>
        <v>0</v>
      </c>
      <c r="AN39" s="103">
        <f t="shared" ref="AN39:BS39" si="1">(AN36-AM36)*C_to_CO2_fac</f>
        <v>0</v>
      </c>
      <c r="AO39" s="103">
        <f t="shared" si="1"/>
        <v>0</v>
      </c>
      <c r="AP39" s="103">
        <f t="shared" si="1"/>
        <v>0</v>
      </c>
      <c r="AQ39" s="103">
        <f t="shared" si="1"/>
        <v>0</v>
      </c>
      <c r="AR39" s="103">
        <f t="shared" si="1"/>
        <v>0</v>
      </c>
      <c r="AS39" s="103">
        <f t="shared" si="1"/>
        <v>0</v>
      </c>
      <c r="AT39" s="103">
        <f t="shared" si="1"/>
        <v>0</v>
      </c>
      <c r="AU39" s="103">
        <f t="shared" si="1"/>
        <v>0</v>
      </c>
      <c r="AV39" s="103">
        <f t="shared" si="1"/>
        <v>0</v>
      </c>
      <c r="AW39" s="103">
        <f t="shared" si="1"/>
        <v>0</v>
      </c>
      <c r="AX39" s="103">
        <f t="shared" si="1"/>
        <v>0</v>
      </c>
      <c r="AY39" s="103">
        <f t="shared" si="1"/>
        <v>0</v>
      </c>
      <c r="AZ39" s="103">
        <f t="shared" si="1"/>
        <v>0</v>
      </c>
      <c r="BA39" s="103">
        <f t="shared" si="1"/>
        <v>0</v>
      </c>
      <c r="BB39" s="103">
        <f t="shared" si="1"/>
        <v>0</v>
      </c>
      <c r="BC39" s="103">
        <f t="shared" si="1"/>
        <v>0</v>
      </c>
      <c r="BD39" s="103">
        <f t="shared" si="1"/>
        <v>0</v>
      </c>
      <c r="BE39" s="103">
        <f t="shared" si="1"/>
        <v>0</v>
      </c>
      <c r="BF39" s="103">
        <f t="shared" si="1"/>
        <v>0</v>
      </c>
      <c r="BG39" s="103">
        <f t="shared" si="1"/>
        <v>0</v>
      </c>
      <c r="BH39" s="103">
        <f t="shared" si="1"/>
        <v>0</v>
      </c>
      <c r="BI39" s="103">
        <f t="shared" si="1"/>
        <v>0</v>
      </c>
      <c r="BJ39" s="103">
        <f t="shared" si="1"/>
        <v>0</v>
      </c>
      <c r="BK39" s="103">
        <f t="shared" si="1"/>
        <v>0</v>
      </c>
      <c r="BL39" s="103">
        <f t="shared" si="1"/>
        <v>0</v>
      </c>
      <c r="BM39" s="103">
        <f t="shared" si="1"/>
        <v>0</v>
      </c>
      <c r="BN39" s="103">
        <f t="shared" si="1"/>
        <v>0</v>
      </c>
      <c r="BO39" s="103">
        <f t="shared" si="1"/>
        <v>0</v>
      </c>
      <c r="BP39" s="103">
        <f t="shared" si="1"/>
        <v>0</v>
      </c>
      <c r="BQ39" s="103">
        <f t="shared" si="1"/>
        <v>0</v>
      </c>
      <c r="BR39" s="103">
        <f t="shared" si="1"/>
        <v>0</v>
      </c>
      <c r="BS39" s="103">
        <f t="shared" si="1"/>
        <v>0</v>
      </c>
      <c r="BT39" s="103">
        <f t="shared" ref="BT39:CN39" si="2">(BT36-BS36)*C_to_CO2_fac</f>
        <v>0</v>
      </c>
      <c r="BU39" s="103">
        <f t="shared" si="2"/>
        <v>0</v>
      </c>
      <c r="BV39" s="103">
        <f t="shared" si="2"/>
        <v>0</v>
      </c>
      <c r="BW39" s="103">
        <f t="shared" si="2"/>
        <v>0</v>
      </c>
      <c r="BX39" s="103">
        <f t="shared" si="2"/>
        <v>0</v>
      </c>
      <c r="BY39" s="103">
        <f t="shared" si="2"/>
        <v>0</v>
      </c>
      <c r="BZ39" s="103">
        <f t="shared" si="2"/>
        <v>0</v>
      </c>
      <c r="CA39" s="103">
        <f t="shared" si="2"/>
        <v>0</v>
      </c>
      <c r="CB39" s="103">
        <f t="shared" si="2"/>
        <v>0</v>
      </c>
      <c r="CC39" s="103">
        <f t="shared" si="2"/>
        <v>0</v>
      </c>
      <c r="CD39" s="103">
        <f t="shared" si="2"/>
        <v>0</v>
      </c>
      <c r="CE39" s="103">
        <f t="shared" si="2"/>
        <v>0</v>
      </c>
      <c r="CF39" s="103">
        <f t="shared" si="2"/>
        <v>0</v>
      </c>
      <c r="CG39" s="103">
        <f t="shared" si="2"/>
        <v>0</v>
      </c>
      <c r="CH39" s="103">
        <f t="shared" si="2"/>
        <v>0</v>
      </c>
      <c r="CI39" s="103">
        <f t="shared" si="2"/>
        <v>0</v>
      </c>
      <c r="CJ39" s="103">
        <f t="shared" si="2"/>
        <v>0</v>
      </c>
      <c r="CK39" s="103">
        <f t="shared" si="2"/>
        <v>0</v>
      </c>
      <c r="CL39" s="103">
        <f t="shared" si="2"/>
        <v>0</v>
      </c>
      <c r="CM39" s="103">
        <f t="shared" si="2"/>
        <v>0</v>
      </c>
      <c r="CN39" s="103">
        <f t="shared" si="2"/>
        <v>0</v>
      </c>
      <c r="CO39" s="90"/>
    </row>
    <row r="40" spans="1:93">
      <c r="A40" s="89"/>
      <c r="B40" s="89"/>
      <c r="C40" s="90"/>
      <c r="D40" s="90"/>
      <c r="E40" s="90"/>
      <c r="F40" s="90" t="s">
        <v>215</v>
      </c>
      <c r="G40" s="104">
        <f>G37*C_to_CO2_fac</f>
        <v>11.11</v>
      </c>
      <c r="H40" s="103">
        <f t="shared" ref="H40:AM40" si="3">(H37-G37)*C_to_CO2_fac</f>
        <v>0.95333333333333414</v>
      </c>
      <c r="I40" s="103">
        <f t="shared" si="3"/>
        <v>3.0433333333333334</v>
      </c>
      <c r="J40" s="103">
        <f t="shared" si="3"/>
        <v>6.1966666666666708</v>
      </c>
      <c r="K40" s="103">
        <f t="shared" si="3"/>
        <v>13.859999999999994</v>
      </c>
      <c r="L40" s="103">
        <f t="shared" si="3"/>
        <v>17.38</v>
      </c>
      <c r="M40" s="103">
        <f t="shared" si="3"/>
        <v>44.476666666666667</v>
      </c>
      <c r="N40" s="103">
        <f t="shared" si="3"/>
        <v>55.403333333333329</v>
      </c>
      <c r="O40" s="103">
        <f t="shared" si="3"/>
        <v>38.206666666666671</v>
      </c>
      <c r="P40" s="103">
        <f t="shared" si="3"/>
        <v>37.839999999999996</v>
      </c>
      <c r="Q40" s="103">
        <f t="shared" si="3"/>
        <v>34.026666666666671</v>
      </c>
      <c r="R40" s="103">
        <f t="shared" si="3"/>
        <v>32.120000000000019</v>
      </c>
      <c r="S40" s="103">
        <f t="shared" si="3"/>
        <v>33.219999999999956</v>
      </c>
      <c r="T40" s="103">
        <f t="shared" si="3"/>
        <v>35.823333333333316</v>
      </c>
      <c r="U40" s="103">
        <f t="shared" si="3"/>
        <v>37.766666666666708</v>
      </c>
      <c r="V40" s="103">
        <f t="shared" si="3"/>
        <v>38.46333333333331</v>
      </c>
      <c r="W40" s="103">
        <f t="shared" si="3"/>
        <v>39.086666666666652</v>
      </c>
      <c r="X40" s="103">
        <f t="shared" si="3"/>
        <v>39.82000000000005</v>
      </c>
      <c r="Y40" s="103">
        <f t="shared" si="3"/>
        <v>40.296666666666596</v>
      </c>
      <c r="Z40" s="103">
        <f t="shared" si="3"/>
        <v>40.223333333333329</v>
      </c>
      <c r="AA40" s="103">
        <f t="shared" si="3"/>
        <v>40.003333333333423</v>
      </c>
      <c r="AB40" s="103">
        <f t="shared" si="3"/>
        <v>39.123333333333285</v>
      </c>
      <c r="AC40" s="103">
        <f t="shared" si="3"/>
        <v>39.013333333333279</v>
      </c>
      <c r="AD40" s="103">
        <f t="shared" si="3"/>
        <v>39.746666666666677</v>
      </c>
      <c r="AE40" s="103">
        <f t="shared" si="3"/>
        <v>39.013333333333385</v>
      </c>
      <c r="AF40" s="103">
        <f t="shared" si="3"/>
        <v>43.413333333333341</v>
      </c>
      <c r="AG40" s="103">
        <f t="shared" si="3"/>
        <v>45.649999999999956</v>
      </c>
      <c r="AH40" s="103">
        <f t="shared" si="3"/>
        <v>34.13666666666667</v>
      </c>
      <c r="AI40" s="103">
        <f t="shared" si="3"/>
        <v>30.690000000000015</v>
      </c>
      <c r="AJ40" s="103">
        <f t="shared" si="3"/>
        <v>38.279999999999987</v>
      </c>
      <c r="AK40" s="103">
        <f t="shared" si="3"/>
        <v>39.049999999999912</v>
      </c>
      <c r="AL40" s="103">
        <f t="shared" si="3"/>
        <v>37.253333333333423</v>
      </c>
      <c r="AM40" s="103">
        <f t="shared" si="3"/>
        <v>36.483333333333292</v>
      </c>
      <c r="AN40" s="103">
        <f t="shared" ref="AN40:BS40" si="4">(AN37-AM37)*C_to_CO2_fac</f>
        <v>41.616666666666745</v>
      </c>
      <c r="AO40" s="103">
        <f t="shared" si="4"/>
        <v>42.019999999999925</v>
      </c>
      <c r="AP40" s="103">
        <f t="shared" si="4"/>
        <v>36.336666666666758</v>
      </c>
      <c r="AQ40" s="103">
        <f t="shared" si="4"/>
        <v>35.346666666666614</v>
      </c>
      <c r="AR40" s="103">
        <f t="shared" si="4"/>
        <v>34.613333333333742</v>
      </c>
      <c r="AS40" s="103">
        <f t="shared" si="4"/>
        <v>33.916666666666245</v>
      </c>
      <c r="AT40" s="103">
        <f t="shared" si="4"/>
        <v>33.440000000000012</v>
      </c>
      <c r="AU40" s="103">
        <f t="shared" si="4"/>
        <v>32.92666666666652</v>
      </c>
      <c r="AV40" s="103">
        <f t="shared" si="4"/>
        <v>32.340000000000181</v>
      </c>
      <c r="AW40" s="103">
        <f t="shared" si="4"/>
        <v>31.496666666666574</v>
      </c>
      <c r="AX40" s="103">
        <f t="shared" si="4"/>
        <v>30.800000000000125</v>
      </c>
      <c r="AY40" s="103">
        <f t="shared" si="4"/>
        <v>29.919999999999881</v>
      </c>
      <c r="AZ40" s="103">
        <f t="shared" si="4"/>
        <v>29.223333333333223</v>
      </c>
      <c r="BA40" s="103">
        <f t="shared" si="4"/>
        <v>28.416666666666664</v>
      </c>
      <c r="BB40" s="103">
        <f t="shared" si="4"/>
        <v>27.720000000000216</v>
      </c>
      <c r="BC40" s="103">
        <f t="shared" si="4"/>
        <v>27.023333333333142</v>
      </c>
      <c r="BD40" s="103">
        <f t="shared" si="4"/>
        <v>26.363333333333323</v>
      </c>
      <c r="BE40" s="103">
        <f t="shared" si="4"/>
        <v>25.776666666666774</v>
      </c>
      <c r="BF40" s="103">
        <f t="shared" si="4"/>
        <v>25.226666666666649</v>
      </c>
      <c r="BG40" s="103">
        <f t="shared" si="4"/>
        <v>24.603333333333257</v>
      </c>
      <c r="BH40" s="103">
        <f t="shared" si="4"/>
        <v>24.163333333333448</v>
      </c>
      <c r="BI40" s="103">
        <f t="shared" si="4"/>
        <v>23.723333333333432</v>
      </c>
      <c r="BJ40" s="103">
        <f t="shared" si="4"/>
        <v>23.246666666666574</v>
      </c>
      <c r="BK40" s="103">
        <f t="shared" si="4"/>
        <v>22.769999999999715</v>
      </c>
      <c r="BL40" s="103">
        <f t="shared" si="4"/>
        <v>22.440000000000431</v>
      </c>
      <c r="BM40" s="103">
        <f t="shared" si="4"/>
        <v>22.073333333333057</v>
      </c>
      <c r="BN40" s="103">
        <f t="shared" si="4"/>
        <v>21.6700000000003</v>
      </c>
      <c r="BO40" s="103">
        <f t="shared" si="4"/>
        <v>21.523333333332932</v>
      </c>
      <c r="BP40" s="103">
        <f t="shared" si="4"/>
        <v>20.79333333333318</v>
      </c>
      <c r="BQ40" s="103">
        <f t="shared" si="4"/>
        <v>20.361666666666487</v>
      </c>
      <c r="BR40" s="103">
        <f t="shared" si="4"/>
        <v>19.929999999999797</v>
      </c>
      <c r="BS40" s="103">
        <f t="shared" si="4"/>
        <v>19.498333333333107</v>
      </c>
      <c r="BT40" s="103">
        <f t="shared" ref="BT40:CN40" si="5">(BT37-BS37)*C_to_CO2_fac</f>
        <v>19.066666666666414</v>
      </c>
      <c r="BU40" s="103">
        <f t="shared" si="5"/>
        <v>18.634999999999724</v>
      </c>
      <c r="BV40" s="103">
        <f t="shared" si="5"/>
        <v>18.203333333333035</v>
      </c>
      <c r="BW40" s="103">
        <f t="shared" si="5"/>
        <v>17.771666666666341</v>
      </c>
      <c r="BX40" s="103">
        <f t="shared" si="5"/>
        <v>17.339999999999652</v>
      </c>
      <c r="BY40" s="103">
        <f t="shared" si="5"/>
        <v>16.908333333332962</v>
      </c>
      <c r="BZ40" s="103">
        <f t="shared" si="5"/>
        <v>16.476666666666269</v>
      </c>
      <c r="CA40" s="103">
        <f t="shared" si="5"/>
        <v>16.044999999999579</v>
      </c>
      <c r="CB40" s="103">
        <f t="shared" si="5"/>
        <v>15.613333333332889</v>
      </c>
      <c r="CC40" s="103">
        <f t="shared" si="5"/>
        <v>15.181666666666198</v>
      </c>
      <c r="CD40" s="103">
        <f t="shared" si="5"/>
        <v>14.749999999999506</v>
      </c>
      <c r="CE40" s="103">
        <f t="shared" si="5"/>
        <v>14.318333333332816</v>
      </c>
      <c r="CF40" s="103">
        <f t="shared" si="5"/>
        <v>13.886666666666125</v>
      </c>
      <c r="CG40" s="103">
        <f t="shared" si="5"/>
        <v>13.454999999999851</v>
      </c>
      <c r="CH40" s="103">
        <f t="shared" si="5"/>
        <v>13.023333333333159</v>
      </c>
      <c r="CI40" s="103">
        <f t="shared" si="5"/>
        <v>12.59166666666647</v>
      </c>
      <c r="CJ40" s="103">
        <f t="shared" si="5"/>
        <v>12.159999999999778</v>
      </c>
      <c r="CK40" s="103">
        <f t="shared" si="5"/>
        <v>11.728333333333087</v>
      </c>
      <c r="CL40" s="103">
        <f t="shared" si="5"/>
        <v>11.296666666666397</v>
      </c>
      <c r="CM40" s="103">
        <f t="shared" si="5"/>
        <v>10.864999999999705</v>
      </c>
      <c r="CN40" s="103">
        <f t="shared" si="5"/>
        <v>10.433333333333014</v>
      </c>
      <c r="CO40" s="90"/>
    </row>
    <row r="41" spans="1:93">
      <c r="A41" s="89"/>
      <c r="B41" s="89"/>
      <c r="C41" s="90"/>
      <c r="D41" s="90"/>
      <c r="E41" s="90"/>
      <c r="F41" s="90" t="s">
        <v>225</v>
      </c>
      <c r="G41" s="104">
        <f>G38*C_to_CO2_fac</f>
        <v>7.2189252789499978</v>
      </c>
      <c r="H41" s="103">
        <f t="shared" ref="H41:AM41" si="6">(H38-G38)*C_to_CO2_fac</f>
        <v>4.5359727412083322</v>
      </c>
      <c r="I41" s="103">
        <f t="shared" si="6"/>
        <v>5.4991528140083377</v>
      </c>
      <c r="J41" s="103">
        <f t="shared" si="6"/>
        <v>6.3972307618083333</v>
      </c>
      <c r="K41" s="103">
        <f t="shared" si="6"/>
        <v>7.2302065846083226</v>
      </c>
      <c r="L41" s="103">
        <f t="shared" si="6"/>
        <v>7.9980802824083357</v>
      </c>
      <c r="M41" s="103">
        <f t="shared" si="6"/>
        <v>8.7008518552083363</v>
      </c>
      <c r="N41" s="103">
        <f t="shared" si="6"/>
        <v>9.3385213030083403</v>
      </c>
      <c r="O41" s="103">
        <f t="shared" si="6"/>
        <v>9.9110886258083344</v>
      </c>
      <c r="P41" s="103">
        <f t="shared" si="6"/>
        <v>10.418553823608333</v>
      </c>
      <c r="Q41" s="103">
        <f t="shared" si="6"/>
        <v>10.860916896408341</v>
      </c>
      <c r="R41" s="103">
        <f t="shared" si="6"/>
        <v>11.238177844208334</v>
      </c>
      <c r="S41" s="103">
        <f t="shared" si="6"/>
        <v>11.550336667008299</v>
      </c>
      <c r="T41" s="103">
        <f t="shared" si="6"/>
        <v>11.79739336480835</v>
      </c>
      <c r="U41" s="103">
        <f t="shared" si="6"/>
        <v>11.97934793760831</v>
      </c>
      <c r="V41" s="103">
        <f t="shared" si="6"/>
        <v>12.096200385408382</v>
      </c>
      <c r="W41" s="103">
        <f t="shared" si="6"/>
        <v>12.147950708208295</v>
      </c>
      <c r="X41" s="103">
        <f t="shared" si="6"/>
        <v>12.134598906008337</v>
      </c>
      <c r="Y41" s="103">
        <f t="shared" si="6"/>
        <v>12.056144978808323</v>
      </c>
      <c r="Z41" s="103">
        <f t="shared" si="6"/>
        <v>11.912588926608359</v>
      </c>
      <c r="AA41" s="103">
        <f t="shared" si="6"/>
        <v>11.703930749408315</v>
      </c>
      <c r="AB41" s="103">
        <f t="shared" si="6"/>
        <v>11.43017044720837</v>
      </c>
      <c r="AC41" s="103">
        <f t="shared" si="6"/>
        <v>11.091308020008293</v>
      </c>
      <c r="AD41" s="103">
        <f t="shared" si="6"/>
        <v>10.687343467808343</v>
      </c>
      <c r="AE41" s="103">
        <f t="shared" si="6"/>
        <v>10.218276790608261</v>
      </c>
      <c r="AF41" s="103">
        <f t="shared" si="6"/>
        <v>9.6841079884084884</v>
      </c>
      <c r="AG41" s="103">
        <f t="shared" si="6"/>
        <v>9.0848370612082707</v>
      </c>
      <c r="AH41" s="103">
        <f t="shared" si="6"/>
        <v>8.4204640090082847</v>
      </c>
      <c r="AI41" s="103">
        <f t="shared" si="6"/>
        <v>7.6909888318084256</v>
      </c>
      <c r="AJ41" s="103">
        <f t="shared" si="6"/>
        <v>6.8964115296082245</v>
      </c>
      <c r="AK41" s="103">
        <f t="shared" si="6"/>
        <v>6.0367321024084122</v>
      </c>
      <c r="AL41" s="103">
        <f t="shared" si="6"/>
        <v>6.0367321024084122</v>
      </c>
      <c r="AM41" s="103">
        <f t="shared" si="6"/>
        <v>5.1771866666666426</v>
      </c>
      <c r="AN41" s="103">
        <f t="shared" ref="AN41:BS41" si="7">(AN38-AM38)*C_to_CO2_fac</f>
        <v>4.8072566666666692</v>
      </c>
      <c r="AO41" s="103">
        <f t="shared" si="7"/>
        <v>4.4704000000000024</v>
      </c>
      <c r="AP41" s="103">
        <f t="shared" si="7"/>
        <v>4.165076666666673</v>
      </c>
      <c r="AQ41" s="103">
        <f t="shared" si="7"/>
        <v>3.8897466666666625</v>
      </c>
      <c r="AR41" s="103">
        <f t="shared" si="7"/>
        <v>3.6428700000000021</v>
      </c>
      <c r="AS41" s="103">
        <f t="shared" si="7"/>
        <v>3.4229066666666719</v>
      </c>
      <c r="AT41" s="103">
        <f t="shared" si="7"/>
        <v>3.2283166666666525</v>
      </c>
      <c r="AU41" s="103">
        <f t="shared" si="7"/>
        <v>3.0575599999999761</v>
      </c>
      <c r="AV41" s="103">
        <f t="shared" si="7"/>
        <v>2.9090966666666747</v>
      </c>
      <c r="AW41" s="103">
        <f t="shared" si="7"/>
        <v>2.7813866666666769</v>
      </c>
      <c r="AX41" s="103">
        <f t="shared" si="7"/>
        <v>2.672890000000014</v>
      </c>
      <c r="AY41" s="103">
        <f t="shared" si="7"/>
        <v>2.582066666666667</v>
      </c>
      <c r="AZ41" s="103">
        <f t="shared" si="7"/>
        <v>2.5073766666666679</v>
      </c>
      <c r="BA41" s="103">
        <f t="shared" si="7"/>
        <v>2.4472799999999966</v>
      </c>
      <c r="BB41" s="103">
        <f t="shared" si="7"/>
        <v>2.4002366666666859</v>
      </c>
      <c r="BC41" s="103">
        <f t="shared" si="7"/>
        <v>2.3647066666666632</v>
      </c>
      <c r="BD41" s="103">
        <f t="shared" si="7"/>
        <v>2.3391500000000129</v>
      </c>
      <c r="BE41" s="103">
        <f t="shared" si="7"/>
        <v>2.3220266666666634</v>
      </c>
      <c r="BF41" s="103">
        <f t="shared" si="7"/>
        <v>2.2953333333333505</v>
      </c>
      <c r="BG41" s="103">
        <f t="shared" si="7"/>
        <v>2.2953333333333505</v>
      </c>
      <c r="BH41" s="103">
        <f t="shared" si="7"/>
        <v>2.2953333333333505</v>
      </c>
      <c r="BI41" s="103">
        <f t="shared" si="7"/>
        <v>2.2953333333333505</v>
      </c>
      <c r="BJ41" s="103">
        <f t="shared" si="7"/>
        <v>2.2953333333333505</v>
      </c>
      <c r="BK41" s="103">
        <f t="shared" si="7"/>
        <v>2.2953333333333505</v>
      </c>
      <c r="BL41" s="103">
        <f t="shared" si="7"/>
        <v>2.2953333333333505</v>
      </c>
      <c r="BM41" s="103">
        <f t="shared" si="7"/>
        <v>2.2953333333333505</v>
      </c>
      <c r="BN41" s="103">
        <f t="shared" si="7"/>
        <v>2.2953333333333505</v>
      </c>
      <c r="BO41" s="103">
        <f t="shared" si="7"/>
        <v>2.2953333333333505</v>
      </c>
      <c r="BP41" s="103">
        <f t="shared" si="7"/>
        <v>2.2953333333333505</v>
      </c>
      <c r="BQ41" s="103">
        <f t="shared" si="7"/>
        <v>2.2953333333333505</v>
      </c>
      <c r="BR41" s="103">
        <f t="shared" si="7"/>
        <v>2.2953333333333505</v>
      </c>
      <c r="BS41" s="103">
        <f t="shared" si="7"/>
        <v>2.2953333333333505</v>
      </c>
      <c r="BT41" s="103">
        <f t="shared" ref="BT41:CN41" si="8">(BT38-BS38)*C_to_CO2_fac</f>
        <v>2.2953333333333505</v>
      </c>
      <c r="BU41" s="103">
        <f t="shared" si="8"/>
        <v>2.2953333333333505</v>
      </c>
      <c r="BV41" s="103">
        <f t="shared" si="8"/>
        <v>2.2953333333333505</v>
      </c>
      <c r="BW41" s="103">
        <f t="shared" si="8"/>
        <v>2.2953333333333505</v>
      </c>
      <c r="BX41" s="103">
        <f t="shared" si="8"/>
        <v>2.2953333333333505</v>
      </c>
      <c r="BY41" s="103">
        <f t="shared" si="8"/>
        <v>2.2953333333333505</v>
      </c>
      <c r="BZ41" s="103">
        <f t="shared" si="8"/>
        <v>2.2953333333333505</v>
      </c>
      <c r="CA41" s="103">
        <f t="shared" si="8"/>
        <v>2.2953333333333505</v>
      </c>
      <c r="CB41" s="103">
        <f t="shared" si="8"/>
        <v>2.2953333333333505</v>
      </c>
      <c r="CC41" s="103">
        <f t="shared" si="8"/>
        <v>2.2953333333333505</v>
      </c>
      <c r="CD41" s="103">
        <f t="shared" si="8"/>
        <v>2.2953333333333505</v>
      </c>
      <c r="CE41" s="103">
        <f t="shared" si="8"/>
        <v>2.2953333333333505</v>
      </c>
      <c r="CF41" s="103">
        <f t="shared" si="8"/>
        <v>2.2953333333333505</v>
      </c>
      <c r="CG41" s="103">
        <f t="shared" si="8"/>
        <v>2.2953333333333505</v>
      </c>
      <c r="CH41" s="103">
        <f t="shared" si="8"/>
        <v>2.2953333333333505</v>
      </c>
      <c r="CI41" s="103">
        <f t="shared" si="8"/>
        <v>2.2953333333333505</v>
      </c>
      <c r="CJ41" s="103">
        <f t="shared" si="8"/>
        <v>2.2953333333333505</v>
      </c>
      <c r="CK41" s="103">
        <f t="shared" si="8"/>
        <v>2.2953333333333505</v>
      </c>
      <c r="CL41" s="103">
        <f t="shared" si="8"/>
        <v>2.2953333333333505</v>
      </c>
      <c r="CM41" s="103">
        <f t="shared" si="8"/>
        <v>2.2953333333333505</v>
      </c>
      <c r="CN41" s="103">
        <f t="shared" si="8"/>
        <v>2.2953333333333505</v>
      </c>
      <c r="CO41" s="90"/>
    </row>
    <row r="42" spans="1:93">
      <c r="A42" s="89"/>
      <c r="B42" s="89"/>
      <c r="C42" s="90"/>
      <c r="D42" s="90"/>
      <c r="E42" s="90"/>
      <c r="F42" s="90"/>
      <c r="G42" s="90"/>
      <c r="H42" s="91"/>
      <c r="I42" s="92"/>
      <c r="J42" s="92"/>
      <c r="K42" s="92"/>
      <c r="L42" s="92"/>
      <c r="M42" s="92"/>
      <c r="N42" s="92"/>
      <c r="O42" s="92"/>
      <c r="P42" s="92"/>
      <c r="Q42" s="92"/>
      <c r="R42" s="92"/>
      <c r="S42" s="92"/>
      <c r="T42" s="92"/>
      <c r="U42" s="92"/>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c r="CN42" s="90"/>
      <c r="CO42" s="90"/>
    </row>
    <row r="43" spans="1:93">
      <c r="A43" s="89"/>
      <c r="B43" s="89"/>
      <c r="C43" s="280" t="s">
        <v>227</v>
      </c>
      <c r="D43" s="251"/>
      <c r="E43" s="251"/>
      <c r="F43" s="251"/>
      <c r="G43" s="281">
        <f>G$1</f>
        <v>1990</v>
      </c>
      <c r="H43" s="281">
        <f t="shared" ref="H43:BS43" si="9">H$1</f>
        <v>1991</v>
      </c>
      <c r="I43" s="281">
        <f t="shared" si="9"/>
        <v>1992</v>
      </c>
      <c r="J43" s="281">
        <f t="shared" si="9"/>
        <v>1993</v>
      </c>
      <c r="K43" s="281">
        <f t="shared" si="9"/>
        <v>1994</v>
      </c>
      <c r="L43" s="281">
        <f t="shared" si="9"/>
        <v>1995</v>
      </c>
      <c r="M43" s="281">
        <f t="shared" si="9"/>
        <v>1996</v>
      </c>
      <c r="N43" s="281">
        <f t="shared" si="9"/>
        <v>1997</v>
      </c>
      <c r="O43" s="281">
        <f t="shared" si="9"/>
        <v>1998</v>
      </c>
      <c r="P43" s="281">
        <f t="shared" si="9"/>
        <v>1999</v>
      </c>
      <c r="Q43" s="281">
        <f t="shared" si="9"/>
        <v>2000</v>
      </c>
      <c r="R43" s="281">
        <f t="shared" si="9"/>
        <v>2001</v>
      </c>
      <c r="S43" s="281">
        <f t="shared" si="9"/>
        <v>2002</v>
      </c>
      <c r="T43" s="281">
        <f t="shared" si="9"/>
        <v>2003</v>
      </c>
      <c r="U43" s="281">
        <f t="shared" si="9"/>
        <v>2004</v>
      </c>
      <c r="V43" s="281">
        <f t="shared" si="9"/>
        <v>2005</v>
      </c>
      <c r="W43" s="281">
        <f t="shared" si="9"/>
        <v>2006</v>
      </c>
      <c r="X43" s="281">
        <f t="shared" si="9"/>
        <v>2007</v>
      </c>
      <c r="Y43" s="281">
        <f t="shared" si="9"/>
        <v>2008</v>
      </c>
      <c r="Z43" s="281">
        <f t="shared" si="9"/>
        <v>2009</v>
      </c>
      <c r="AA43" s="281">
        <f t="shared" si="9"/>
        <v>2010</v>
      </c>
      <c r="AB43" s="281">
        <f t="shared" si="9"/>
        <v>2011</v>
      </c>
      <c r="AC43" s="281">
        <f t="shared" si="9"/>
        <v>2012</v>
      </c>
      <c r="AD43" s="281">
        <f t="shared" si="9"/>
        <v>2013</v>
      </c>
      <c r="AE43" s="281">
        <f t="shared" si="9"/>
        <v>2014</v>
      </c>
      <c r="AF43" s="281">
        <f t="shared" si="9"/>
        <v>2015</v>
      </c>
      <c r="AG43" s="281">
        <f t="shared" si="9"/>
        <v>2016</v>
      </c>
      <c r="AH43" s="281">
        <f t="shared" si="9"/>
        <v>2017</v>
      </c>
      <c r="AI43" s="281">
        <f t="shared" si="9"/>
        <v>2018</v>
      </c>
      <c r="AJ43" s="281">
        <f t="shared" si="9"/>
        <v>2019</v>
      </c>
      <c r="AK43" s="281">
        <f t="shared" si="9"/>
        <v>2020</v>
      </c>
      <c r="AL43" s="281">
        <f t="shared" si="9"/>
        <v>2021</v>
      </c>
      <c r="AM43" s="281">
        <f t="shared" si="9"/>
        <v>2022</v>
      </c>
      <c r="AN43" s="281">
        <f t="shared" si="9"/>
        <v>2023</v>
      </c>
      <c r="AO43" s="281">
        <f t="shared" si="9"/>
        <v>2024</v>
      </c>
      <c r="AP43" s="281">
        <f t="shared" si="9"/>
        <v>2025</v>
      </c>
      <c r="AQ43" s="281">
        <f t="shared" si="9"/>
        <v>2026</v>
      </c>
      <c r="AR43" s="281">
        <f t="shared" si="9"/>
        <v>2027</v>
      </c>
      <c r="AS43" s="281">
        <f t="shared" si="9"/>
        <v>2028</v>
      </c>
      <c r="AT43" s="281">
        <f t="shared" si="9"/>
        <v>2029</v>
      </c>
      <c r="AU43" s="281">
        <f t="shared" si="9"/>
        <v>2030</v>
      </c>
      <c r="AV43" s="281">
        <f t="shared" si="9"/>
        <v>2031</v>
      </c>
      <c r="AW43" s="281">
        <f t="shared" si="9"/>
        <v>2032</v>
      </c>
      <c r="AX43" s="281">
        <f t="shared" si="9"/>
        <v>2033</v>
      </c>
      <c r="AY43" s="281">
        <f t="shared" si="9"/>
        <v>2034</v>
      </c>
      <c r="AZ43" s="281">
        <f t="shared" si="9"/>
        <v>2035</v>
      </c>
      <c r="BA43" s="281">
        <f t="shared" si="9"/>
        <v>2036</v>
      </c>
      <c r="BB43" s="281">
        <f t="shared" si="9"/>
        <v>2037</v>
      </c>
      <c r="BC43" s="281">
        <f t="shared" si="9"/>
        <v>2038</v>
      </c>
      <c r="BD43" s="281">
        <f t="shared" si="9"/>
        <v>2039</v>
      </c>
      <c r="BE43" s="281">
        <f t="shared" si="9"/>
        <v>2040</v>
      </c>
      <c r="BF43" s="281">
        <f t="shared" si="9"/>
        <v>2041</v>
      </c>
      <c r="BG43" s="281">
        <f t="shared" si="9"/>
        <v>2042</v>
      </c>
      <c r="BH43" s="281">
        <f t="shared" si="9"/>
        <v>2043</v>
      </c>
      <c r="BI43" s="281">
        <f t="shared" si="9"/>
        <v>2044</v>
      </c>
      <c r="BJ43" s="281">
        <f t="shared" si="9"/>
        <v>2045</v>
      </c>
      <c r="BK43" s="281">
        <f t="shared" si="9"/>
        <v>2046</v>
      </c>
      <c r="BL43" s="281">
        <f t="shared" si="9"/>
        <v>2047</v>
      </c>
      <c r="BM43" s="281">
        <f t="shared" si="9"/>
        <v>2048</v>
      </c>
      <c r="BN43" s="281">
        <f t="shared" si="9"/>
        <v>2049</v>
      </c>
      <c r="BO43" s="281">
        <f t="shared" si="9"/>
        <v>2050</v>
      </c>
      <c r="BP43" s="281">
        <f t="shared" si="9"/>
        <v>2051</v>
      </c>
      <c r="BQ43" s="281">
        <f t="shared" si="9"/>
        <v>2052</v>
      </c>
      <c r="BR43" s="281">
        <f t="shared" si="9"/>
        <v>2053</v>
      </c>
      <c r="BS43" s="281">
        <f t="shared" si="9"/>
        <v>2054</v>
      </c>
      <c r="BT43" s="281">
        <f t="shared" ref="BT43:CN43" si="10">BT$1</f>
        <v>2055</v>
      </c>
      <c r="BU43" s="281">
        <f t="shared" si="10"/>
        <v>2056</v>
      </c>
      <c r="BV43" s="281">
        <f t="shared" si="10"/>
        <v>2057</v>
      </c>
      <c r="BW43" s="281">
        <f t="shared" si="10"/>
        <v>2058</v>
      </c>
      <c r="BX43" s="281">
        <f t="shared" si="10"/>
        <v>2059</v>
      </c>
      <c r="BY43" s="281">
        <f t="shared" si="10"/>
        <v>2060</v>
      </c>
      <c r="BZ43" s="281">
        <f t="shared" si="10"/>
        <v>2061</v>
      </c>
      <c r="CA43" s="281">
        <f t="shared" si="10"/>
        <v>2062</v>
      </c>
      <c r="CB43" s="281">
        <f t="shared" si="10"/>
        <v>2063</v>
      </c>
      <c r="CC43" s="281">
        <f t="shared" si="10"/>
        <v>2064</v>
      </c>
      <c r="CD43" s="281">
        <f t="shared" si="10"/>
        <v>2065</v>
      </c>
      <c r="CE43" s="281">
        <f t="shared" si="10"/>
        <v>2066</v>
      </c>
      <c r="CF43" s="281">
        <f t="shared" si="10"/>
        <v>2067</v>
      </c>
      <c r="CG43" s="281">
        <f t="shared" si="10"/>
        <v>2068</v>
      </c>
      <c r="CH43" s="281">
        <f t="shared" si="10"/>
        <v>2069</v>
      </c>
      <c r="CI43" s="281">
        <f t="shared" si="10"/>
        <v>2070</v>
      </c>
      <c r="CJ43" s="281">
        <f t="shared" si="10"/>
        <v>2071</v>
      </c>
      <c r="CK43" s="281">
        <f t="shared" si="10"/>
        <v>2072</v>
      </c>
      <c r="CL43" s="281">
        <f t="shared" si="10"/>
        <v>2073</v>
      </c>
      <c r="CM43" s="281">
        <f t="shared" si="10"/>
        <v>2074</v>
      </c>
      <c r="CN43" s="281">
        <f t="shared" si="10"/>
        <v>2075</v>
      </c>
      <c r="CO43" s="90"/>
    </row>
    <row r="44" spans="1:93">
      <c r="A44" s="89"/>
      <c r="B44" s="89"/>
      <c r="C44" s="90"/>
      <c r="D44" s="90" t="s">
        <v>228</v>
      </c>
      <c r="E44" s="90"/>
      <c r="F44" s="90"/>
      <c r="G44" s="184">
        <f t="shared" ref="G44" si="11">Native_CO2_Lost_Regen</f>
        <v>228.60305758608138</v>
      </c>
      <c r="H44" s="197">
        <f t="shared" ref="H44" si="12">G44+Native_CO2_Lost_Regen_Inc</f>
        <v>230.16943931887204</v>
      </c>
      <c r="I44" s="197">
        <f t="shared" ref="I44" si="13">H44+Native_CO2_Lost_Regen_Inc</f>
        <v>231.7358210516627</v>
      </c>
      <c r="J44" s="197">
        <f t="shared" ref="J44" si="14">I44+Native_CO2_Lost_Regen_Inc</f>
        <v>233.30220278445336</v>
      </c>
      <c r="K44" s="197">
        <f t="shared" ref="K44" si="15">J44+Native_CO2_Lost_Regen_Inc</f>
        <v>234.86858451724402</v>
      </c>
      <c r="L44" s="197">
        <f t="shared" ref="L44" si="16">K44+Native_CO2_Lost_Regen_Inc</f>
        <v>236.43496625003468</v>
      </c>
      <c r="M44" s="197">
        <f t="shared" ref="M44" si="17">L44+Native_CO2_Lost_Regen_Inc</f>
        <v>238.00134798282534</v>
      </c>
      <c r="N44" s="197">
        <f t="shared" ref="N44" si="18">M44+Native_CO2_Lost_Regen_Inc</f>
        <v>239.567729715616</v>
      </c>
      <c r="O44" s="197">
        <f t="shared" ref="O44" si="19">N44+Native_CO2_Lost_Regen_Inc</f>
        <v>241.13411144840666</v>
      </c>
      <c r="P44" s="197">
        <f t="shared" ref="P44" si="20">O44+Native_CO2_Lost_Regen_Inc</f>
        <v>242.70049318119732</v>
      </c>
      <c r="Q44" s="197">
        <f t="shared" ref="Q44" si="21">P44+Native_CO2_Lost_Regen_Inc</f>
        <v>244.26687491398798</v>
      </c>
      <c r="R44" s="197">
        <f t="shared" ref="R44" si="22">Q44+Native_CO2_Lost_Regen_Inc</f>
        <v>245.83325664677864</v>
      </c>
      <c r="S44" s="197">
        <f t="shared" ref="S44" si="23">R44+Native_CO2_Lost_Regen_Inc</f>
        <v>247.3996383795693</v>
      </c>
      <c r="T44" s="197">
        <f t="shared" ref="T44" si="24">S44+Native_CO2_Lost_Regen_Inc</f>
        <v>248.96602011235996</v>
      </c>
      <c r="U44" s="197">
        <f t="shared" ref="U44" si="25">T44+Native_CO2_Lost_Regen_Inc</f>
        <v>250.53240184515062</v>
      </c>
      <c r="V44" s="197">
        <f t="shared" ref="V44" si="26">U44+Native_CO2_Lost_Regen_Inc</f>
        <v>252.09878357794128</v>
      </c>
      <c r="W44" s="197">
        <f t="shared" ref="W44" si="27">V44+Native_CO2_Lost_Regen_Inc</f>
        <v>253.66516531073194</v>
      </c>
      <c r="X44" s="197">
        <f t="shared" ref="X44" si="28">W44+Native_CO2_Lost_Regen_Inc</f>
        <v>255.2315470435226</v>
      </c>
      <c r="Y44" s="197">
        <f t="shared" ref="Y44" si="29">X44+Native_CO2_Lost_Regen_Inc</f>
        <v>256.79792877631326</v>
      </c>
      <c r="Z44" s="197">
        <f t="shared" ref="Z44" si="30">Y44+Native_CO2_Lost_Regen_Inc</f>
        <v>258.36431050910392</v>
      </c>
      <c r="AA44" s="197">
        <f t="shared" ref="AA44" si="31">Z44+Native_CO2_Lost_Regen_Inc</f>
        <v>259.93069224189458</v>
      </c>
      <c r="AB44" s="197">
        <f t="shared" ref="AB44" si="32">AA44+Native_CO2_Lost_Regen_Inc</f>
        <v>261.49707397468524</v>
      </c>
      <c r="AC44" s="197">
        <f t="shared" ref="AC44" si="33">AB44+Native_CO2_Lost_Regen_Inc</f>
        <v>263.0634557074759</v>
      </c>
      <c r="AD44" s="197">
        <f t="shared" ref="AD44" si="34">AC44+Native_CO2_Lost_Regen_Inc</f>
        <v>264.62983744026656</v>
      </c>
      <c r="AE44" s="197">
        <f t="shared" ref="AE44" si="35">AD44+Native_CO2_Lost_Regen_Inc</f>
        <v>266.19621917305722</v>
      </c>
      <c r="AF44" s="197">
        <f t="shared" ref="AF44" si="36">AE44+Native_CO2_Lost_Regen_Inc</f>
        <v>267.76260090584788</v>
      </c>
      <c r="AG44" s="197">
        <f t="shared" ref="AG44" si="37">AF44+Native_CO2_Lost_Regen_Inc</f>
        <v>269.32898263863854</v>
      </c>
      <c r="AH44" s="197">
        <f t="shared" ref="AH44" si="38">AG44+Native_CO2_Lost_Regen_Inc</f>
        <v>270.8953643714292</v>
      </c>
      <c r="AI44" s="197">
        <f t="shared" ref="AI44" si="39">AH44+Native_CO2_Lost_Regen_Inc</f>
        <v>272.46174610421986</v>
      </c>
      <c r="AJ44" s="197">
        <f t="shared" ref="AJ44" si="40">AI44+Native_CO2_Lost_Regen_Inc</f>
        <v>274.02812783701052</v>
      </c>
      <c r="AK44" s="197">
        <f t="shared" ref="AK44" si="41">AJ44+Native_CO2_Lost_Regen_Inc</f>
        <v>275.59450956980118</v>
      </c>
      <c r="AL44" s="197">
        <f t="shared" ref="AL44" si="42">AK44+Native_CO2_Lost_Regen_Inc</f>
        <v>277.16089130259184</v>
      </c>
      <c r="AM44" s="197">
        <f t="shared" ref="AM44" si="43">AL44+Native_CO2_Lost_Regen_Inc</f>
        <v>278.7272730353825</v>
      </c>
      <c r="AN44" s="197">
        <f t="shared" ref="AN44" si="44">AM44+Native_CO2_Lost_Regen_Inc</f>
        <v>280.29365476817316</v>
      </c>
      <c r="AO44" s="197">
        <f t="shared" ref="AO44" si="45">AN44+Native_CO2_Lost_Regen_Inc</f>
        <v>281.86003650096382</v>
      </c>
      <c r="AP44" s="197">
        <f t="shared" ref="AP44" si="46">AO44+Native_CO2_Lost_Regen_Inc</f>
        <v>283.42641823375448</v>
      </c>
      <c r="AQ44" s="197">
        <f t="shared" ref="AQ44" si="47">AP44+Native_CO2_Lost_Regen_Inc</f>
        <v>284.99279996654514</v>
      </c>
      <c r="AR44" s="197">
        <f t="shared" ref="AR44" si="48">AQ44+Native_CO2_Lost_Regen_Inc</f>
        <v>286.5591816993358</v>
      </c>
      <c r="AS44" s="197">
        <f t="shared" ref="AS44" si="49">AR44+Native_CO2_Lost_Regen_Inc</f>
        <v>288.12556343212646</v>
      </c>
      <c r="AT44" s="197">
        <f t="shared" ref="AT44" si="50">AS44+Native_CO2_Lost_Regen_Inc</f>
        <v>289.69194516491712</v>
      </c>
      <c r="AU44" s="197">
        <f t="shared" ref="AU44" si="51">AT44+Native_CO2_Lost_Regen_Inc</f>
        <v>291.25832689770778</v>
      </c>
      <c r="AV44" s="197">
        <f t="shared" ref="AV44" si="52">AU44+Native_CO2_Lost_Regen_Inc</f>
        <v>292.82470863049844</v>
      </c>
      <c r="AW44" s="197">
        <f t="shared" ref="AW44" si="53">AV44+Native_CO2_Lost_Regen_Inc</f>
        <v>294.39109036328909</v>
      </c>
      <c r="AX44" s="197">
        <f t="shared" ref="AX44" si="54">AW44+Native_CO2_Lost_Regen_Inc</f>
        <v>295.95747209607975</v>
      </c>
      <c r="AY44" s="197">
        <f t="shared" ref="AY44" si="55">AX44+Native_CO2_Lost_Regen_Inc</f>
        <v>297.52385382887041</v>
      </c>
      <c r="AZ44" s="197">
        <f t="shared" ref="AZ44" si="56">AY44+Native_CO2_Lost_Regen_Inc</f>
        <v>299.09023556166107</v>
      </c>
      <c r="BA44" s="197">
        <f t="shared" ref="BA44" si="57">AZ44+Native_CO2_Lost_Regen_Inc</f>
        <v>300.65661729445173</v>
      </c>
      <c r="BB44" s="197">
        <f t="shared" ref="BB44" si="58">BA44+Native_CO2_Lost_Regen_Inc</f>
        <v>302.22299902724239</v>
      </c>
      <c r="BC44" s="197">
        <f t="shared" ref="BC44" si="59">BB44+Native_CO2_Lost_Regen_Inc</f>
        <v>303.78938076003305</v>
      </c>
      <c r="BD44" s="197">
        <f t="shared" ref="BD44" si="60">BC44+Native_CO2_Lost_Regen_Inc</f>
        <v>305.35576249282371</v>
      </c>
      <c r="BE44" s="197">
        <f t="shared" ref="BE44" si="61">BD44+Native_CO2_Lost_Regen_Inc</f>
        <v>306.92214422561437</v>
      </c>
      <c r="BF44" s="197">
        <f t="shared" ref="BF44" si="62">BE44+Native_CO2_Lost_Regen_Inc</f>
        <v>308.48852595840503</v>
      </c>
      <c r="BG44" s="197">
        <f t="shared" ref="BG44" si="63">BF44+Native_CO2_Lost_Regen_Inc</f>
        <v>310.05490769119569</v>
      </c>
      <c r="BH44" s="197">
        <f t="shared" ref="BH44" si="64">BG44+Native_CO2_Lost_Regen_Inc</f>
        <v>311.62128942398635</v>
      </c>
      <c r="BI44" s="197">
        <f t="shared" ref="BI44" si="65">BH44+Native_CO2_Lost_Regen_Inc</f>
        <v>313.18767115677701</v>
      </c>
      <c r="BJ44" s="197">
        <f t="shared" ref="BJ44" si="66">BI44+Native_CO2_Lost_Regen_Inc</f>
        <v>314.75405288956767</v>
      </c>
      <c r="BK44" s="197">
        <f t="shared" ref="BK44" si="67">BJ44+Native_CO2_Lost_Regen_Inc</f>
        <v>316.32043462235833</v>
      </c>
      <c r="BL44" s="197">
        <f t="shared" ref="BL44" si="68">BK44+Native_CO2_Lost_Regen_Inc</f>
        <v>317.88681635514899</v>
      </c>
      <c r="BM44" s="197">
        <f t="shared" ref="BM44" si="69">BL44+Native_CO2_Lost_Regen_Inc</f>
        <v>319.45319808793965</v>
      </c>
      <c r="BN44" s="197">
        <f t="shared" ref="BN44" si="70">BM44+Native_CO2_Lost_Regen_Inc</f>
        <v>321.01957982073031</v>
      </c>
      <c r="BO44" s="197">
        <f t="shared" ref="BO44" si="71">BN44+Native_CO2_Lost_Regen_Inc</f>
        <v>322.58596155352097</v>
      </c>
      <c r="BP44" s="197">
        <f t="shared" ref="BP44" si="72">BO44+Native_CO2_Lost_Regen_Inc</f>
        <v>324.15234328631163</v>
      </c>
      <c r="BQ44" s="197">
        <f t="shared" ref="BQ44" si="73">BP44+Native_CO2_Lost_Regen_Inc</f>
        <v>325.71872501910229</v>
      </c>
      <c r="BR44" s="197">
        <f t="shared" ref="BR44" si="74">BQ44+Native_CO2_Lost_Regen_Inc</f>
        <v>327.28510675189295</v>
      </c>
      <c r="BS44" s="197">
        <f t="shared" ref="BS44" si="75">BR44+Native_CO2_Lost_Regen_Inc</f>
        <v>328.85148848468361</v>
      </c>
      <c r="BT44" s="197">
        <f t="shared" ref="BT44" si="76">BS44+Native_CO2_Lost_Regen_Inc</f>
        <v>330.41787021747427</v>
      </c>
      <c r="BU44" s="197">
        <f t="shared" ref="BU44" si="77">BT44+Native_CO2_Lost_Regen_Inc</f>
        <v>331.98425195026493</v>
      </c>
      <c r="BV44" s="197">
        <f t="shared" ref="BV44" si="78">BU44+Native_CO2_Lost_Regen_Inc</f>
        <v>333.55063368305559</v>
      </c>
      <c r="BW44" s="197">
        <f t="shared" ref="BW44" si="79">BV44+Native_CO2_Lost_Regen_Inc</f>
        <v>335.11701541584625</v>
      </c>
      <c r="BX44" s="197">
        <f t="shared" ref="BX44" si="80">BW44+Native_CO2_Lost_Regen_Inc</f>
        <v>336.68339714863691</v>
      </c>
      <c r="BY44" s="197">
        <f t="shared" ref="BY44" si="81">BX44+Native_CO2_Lost_Regen_Inc</f>
        <v>338.24977888142757</v>
      </c>
      <c r="BZ44" s="197">
        <f t="shared" ref="BZ44" si="82">BY44+Native_CO2_Lost_Regen_Inc</f>
        <v>339.81616061421823</v>
      </c>
      <c r="CA44" s="197">
        <f t="shared" ref="CA44" si="83">BZ44+Native_CO2_Lost_Regen_Inc</f>
        <v>341.38254234700889</v>
      </c>
      <c r="CB44" s="197">
        <f t="shared" ref="CB44" si="84">CA44+Native_CO2_Lost_Regen_Inc</f>
        <v>342.94892407979955</v>
      </c>
      <c r="CC44" s="197">
        <f t="shared" ref="CC44" si="85">CB44+Native_CO2_Lost_Regen_Inc</f>
        <v>344.51530581259021</v>
      </c>
      <c r="CD44" s="197">
        <f t="shared" ref="CD44" si="86">CC44+Native_CO2_Lost_Regen_Inc</f>
        <v>346.08168754538087</v>
      </c>
      <c r="CE44" s="197">
        <f t="shared" ref="CE44" si="87">CD44+Native_CO2_Lost_Regen_Inc</f>
        <v>347.64806927817153</v>
      </c>
      <c r="CF44" s="197">
        <f t="shared" ref="CF44" si="88">CE44+Native_CO2_Lost_Regen_Inc</f>
        <v>349.21445101096219</v>
      </c>
      <c r="CG44" s="197">
        <f t="shared" ref="CG44" si="89">CF44+Native_CO2_Lost_Regen_Inc</f>
        <v>350.78083274375285</v>
      </c>
      <c r="CH44" s="197">
        <f t="shared" ref="CH44" si="90">CG44+Native_CO2_Lost_Regen_Inc</f>
        <v>352.34721447654351</v>
      </c>
      <c r="CI44" s="197">
        <f t="shared" ref="CI44" si="91">CH44+Native_CO2_Lost_Regen_Inc</f>
        <v>353.91359620933417</v>
      </c>
      <c r="CJ44" s="197">
        <f t="shared" ref="CJ44" si="92">CI44+Native_CO2_Lost_Regen_Inc</f>
        <v>355.47997794212483</v>
      </c>
      <c r="CK44" s="197">
        <f t="shared" ref="CK44" si="93">CJ44+Native_CO2_Lost_Regen_Inc</f>
        <v>357.04635967491549</v>
      </c>
      <c r="CL44" s="197">
        <f t="shared" ref="CL44" si="94">CK44+Native_CO2_Lost_Regen_Inc</f>
        <v>358.61274140770615</v>
      </c>
      <c r="CM44" s="197">
        <f t="shared" ref="CM44" si="95">CL44+Native_CO2_Lost_Regen_Inc</f>
        <v>360.17912314049681</v>
      </c>
      <c r="CN44" s="197">
        <f t="shared" ref="CN44" si="96">CM44+Native_CO2_Lost_Regen_Inc</f>
        <v>361.74550487328747</v>
      </c>
      <c r="CO44" s="90"/>
    </row>
    <row r="45" spans="1:93">
      <c r="A45" s="89"/>
      <c r="B45" s="89"/>
      <c r="C45" s="90"/>
      <c r="D45" s="90" t="s">
        <v>229</v>
      </c>
      <c r="E45" s="90"/>
      <c r="F45" s="90"/>
      <c r="G45" s="184">
        <f>Native_CO2_Lost_Tall</f>
        <v>899.97451788326862</v>
      </c>
      <c r="H45" s="197">
        <f t="shared" ref="H45:AM45" si="97">G45+Native_CO2_Lost_Tall_Inc</f>
        <v>899.93217857493926</v>
      </c>
      <c r="I45" s="197">
        <f t="shared" si="97"/>
        <v>899.8898392666099</v>
      </c>
      <c r="J45" s="197">
        <f t="shared" si="97"/>
        <v>899.84749995828054</v>
      </c>
      <c r="K45" s="197">
        <f t="shared" si="97"/>
        <v>899.80516064995118</v>
      </c>
      <c r="L45" s="197">
        <f t="shared" si="97"/>
        <v>899.76282134162182</v>
      </c>
      <c r="M45" s="197">
        <f t="shared" si="97"/>
        <v>899.72048203329246</v>
      </c>
      <c r="N45" s="197">
        <f t="shared" si="97"/>
        <v>899.6781427249631</v>
      </c>
      <c r="O45" s="197">
        <f t="shared" si="97"/>
        <v>899.63580341663373</v>
      </c>
      <c r="P45" s="197">
        <f t="shared" si="97"/>
        <v>899.59346410830437</v>
      </c>
      <c r="Q45" s="197">
        <f t="shared" si="97"/>
        <v>899.55112479997501</v>
      </c>
      <c r="R45" s="197">
        <f t="shared" si="97"/>
        <v>899.50878549164565</v>
      </c>
      <c r="S45" s="197">
        <f t="shared" si="97"/>
        <v>899.46644618331629</v>
      </c>
      <c r="T45" s="197">
        <f t="shared" si="97"/>
        <v>899.42410687498693</v>
      </c>
      <c r="U45" s="197">
        <f t="shared" si="97"/>
        <v>899.38176756665757</v>
      </c>
      <c r="V45" s="197">
        <f t="shared" si="97"/>
        <v>899.33942825832821</v>
      </c>
      <c r="W45" s="197">
        <f t="shared" si="97"/>
        <v>899.29708894999885</v>
      </c>
      <c r="X45" s="197">
        <f t="shared" si="97"/>
        <v>899.25474964166949</v>
      </c>
      <c r="Y45" s="197">
        <f t="shared" si="97"/>
        <v>899.21241033334013</v>
      </c>
      <c r="Z45" s="197">
        <f t="shared" si="97"/>
        <v>899.17007102501077</v>
      </c>
      <c r="AA45" s="197">
        <f t="shared" si="97"/>
        <v>899.12773171668141</v>
      </c>
      <c r="AB45" s="197">
        <f t="shared" si="97"/>
        <v>899.08539240835205</v>
      </c>
      <c r="AC45" s="197">
        <f t="shared" si="97"/>
        <v>899.04305310002269</v>
      </c>
      <c r="AD45" s="197">
        <f t="shared" si="97"/>
        <v>899.00071379169333</v>
      </c>
      <c r="AE45" s="197">
        <f t="shared" si="97"/>
        <v>898.95837448336397</v>
      </c>
      <c r="AF45" s="197">
        <f t="shared" si="97"/>
        <v>898.91603517503461</v>
      </c>
      <c r="AG45" s="197">
        <f t="shared" si="97"/>
        <v>898.87369586670525</v>
      </c>
      <c r="AH45" s="197">
        <f t="shared" si="97"/>
        <v>898.83135655837589</v>
      </c>
      <c r="AI45" s="197">
        <f t="shared" si="97"/>
        <v>898.78901725004653</v>
      </c>
      <c r="AJ45" s="197">
        <f t="shared" si="97"/>
        <v>898.74667794171717</v>
      </c>
      <c r="AK45" s="197">
        <f t="shared" si="97"/>
        <v>898.70433863338781</v>
      </c>
      <c r="AL45" s="197">
        <f t="shared" si="97"/>
        <v>898.66199932505845</v>
      </c>
      <c r="AM45" s="197">
        <f t="shared" si="97"/>
        <v>898.61966001672909</v>
      </c>
      <c r="AN45" s="197">
        <f t="shared" ref="AN45:BS45" si="98">AM45+Native_CO2_Lost_Tall_Inc</f>
        <v>898.57732070839972</v>
      </c>
      <c r="AO45" s="197">
        <f t="shared" si="98"/>
        <v>898.53498140007036</v>
      </c>
      <c r="AP45" s="197">
        <f t="shared" si="98"/>
        <v>898.492642091741</v>
      </c>
      <c r="AQ45" s="197">
        <f t="shared" si="98"/>
        <v>898.45030278341164</v>
      </c>
      <c r="AR45" s="197">
        <f t="shared" si="98"/>
        <v>898.40796347508228</v>
      </c>
      <c r="AS45" s="197">
        <f t="shared" si="98"/>
        <v>898.36562416675292</v>
      </c>
      <c r="AT45" s="197">
        <f t="shared" si="98"/>
        <v>898.32328485842356</v>
      </c>
      <c r="AU45" s="197">
        <f t="shared" si="98"/>
        <v>898.2809455500942</v>
      </c>
      <c r="AV45" s="197">
        <f t="shared" si="98"/>
        <v>898.23860624176484</v>
      </c>
      <c r="AW45" s="197">
        <f t="shared" si="98"/>
        <v>898.19626693343548</v>
      </c>
      <c r="AX45" s="197">
        <f t="shared" si="98"/>
        <v>898.15392762510612</v>
      </c>
      <c r="AY45" s="197">
        <f t="shared" si="98"/>
        <v>898.11158831677676</v>
      </c>
      <c r="AZ45" s="197">
        <f t="shared" si="98"/>
        <v>898.0692490084474</v>
      </c>
      <c r="BA45" s="197">
        <f t="shared" si="98"/>
        <v>898.02690970011804</v>
      </c>
      <c r="BB45" s="197">
        <f t="shared" si="98"/>
        <v>897.98457039178868</v>
      </c>
      <c r="BC45" s="197">
        <f t="shared" si="98"/>
        <v>897.94223108345932</v>
      </c>
      <c r="BD45" s="197">
        <f t="shared" si="98"/>
        <v>897.89989177512996</v>
      </c>
      <c r="BE45" s="197">
        <f t="shared" si="98"/>
        <v>897.8575524668006</v>
      </c>
      <c r="BF45" s="197">
        <f t="shared" si="98"/>
        <v>897.81521315847124</v>
      </c>
      <c r="BG45" s="197">
        <f t="shared" si="98"/>
        <v>897.77287385014188</v>
      </c>
      <c r="BH45" s="197">
        <f t="shared" si="98"/>
        <v>897.73053454181252</v>
      </c>
      <c r="BI45" s="197">
        <f t="shared" si="98"/>
        <v>897.68819523348316</v>
      </c>
      <c r="BJ45" s="197">
        <f t="shared" si="98"/>
        <v>897.6458559251538</v>
      </c>
      <c r="BK45" s="197">
        <f t="shared" si="98"/>
        <v>897.60351661682444</v>
      </c>
      <c r="BL45" s="197">
        <f t="shared" si="98"/>
        <v>897.56117730849508</v>
      </c>
      <c r="BM45" s="197">
        <f t="shared" si="98"/>
        <v>897.51883800016572</v>
      </c>
      <c r="BN45" s="197">
        <f t="shared" si="98"/>
        <v>897.47649869183635</v>
      </c>
      <c r="BO45" s="197">
        <f t="shared" si="98"/>
        <v>897.43415938350699</v>
      </c>
      <c r="BP45" s="197">
        <f t="shared" si="98"/>
        <v>897.39182007517763</v>
      </c>
      <c r="BQ45" s="197">
        <f t="shared" si="98"/>
        <v>897.34948076684827</v>
      </c>
      <c r="BR45" s="197">
        <f t="shared" si="98"/>
        <v>897.30714145851891</v>
      </c>
      <c r="BS45" s="197">
        <f t="shared" si="98"/>
        <v>897.26480215018955</v>
      </c>
      <c r="BT45" s="197">
        <f t="shared" ref="BT45:CN45" si="99">BS45+Native_CO2_Lost_Tall_Inc</f>
        <v>897.22246284186019</v>
      </c>
      <c r="BU45" s="197">
        <f t="shared" si="99"/>
        <v>897.18012353353083</v>
      </c>
      <c r="BV45" s="197">
        <f t="shared" si="99"/>
        <v>897.13778422520147</v>
      </c>
      <c r="BW45" s="197">
        <f t="shared" si="99"/>
        <v>897.09544491687211</v>
      </c>
      <c r="BX45" s="197">
        <f t="shared" si="99"/>
        <v>897.05310560854275</v>
      </c>
      <c r="BY45" s="197">
        <f t="shared" si="99"/>
        <v>897.01076630021339</v>
      </c>
      <c r="BZ45" s="197">
        <f t="shared" si="99"/>
        <v>896.96842699188403</v>
      </c>
      <c r="CA45" s="197">
        <f t="shared" si="99"/>
        <v>896.92608768355467</v>
      </c>
      <c r="CB45" s="197">
        <f t="shared" si="99"/>
        <v>896.88374837522531</v>
      </c>
      <c r="CC45" s="197">
        <f t="shared" si="99"/>
        <v>896.84140906689595</v>
      </c>
      <c r="CD45" s="197">
        <f t="shared" si="99"/>
        <v>896.79906975856659</v>
      </c>
      <c r="CE45" s="197">
        <f t="shared" si="99"/>
        <v>896.75673045023723</v>
      </c>
      <c r="CF45" s="197">
        <f t="shared" si="99"/>
        <v>896.71439114190787</v>
      </c>
      <c r="CG45" s="197">
        <f t="shared" si="99"/>
        <v>896.67205183357851</v>
      </c>
      <c r="CH45" s="197">
        <f t="shared" si="99"/>
        <v>896.62971252524915</v>
      </c>
      <c r="CI45" s="197">
        <f t="shared" si="99"/>
        <v>896.58737321691979</v>
      </c>
      <c r="CJ45" s="197">
        <f t="shared" si="99"/>
        <v>896.54503390859043</v>
      </c>
      <c r="CK45" s="197">
        <f t="shared" si="99"/>
        <v>896.50269460026107</v>
      </c>
      <c r="CL45" s="197">
        <f t="shared" si="99"/>
        <v>896.46035529193171</v>
      </c>
      <c r="CM45" s="197">
        <f t="shared" si="99"/>
        <v>896.41801598360234</v>
      </c>
      <c r="CN45" s="197">
        <f t="shared" si="99"/>
        <v>896.37567667527298</v>
      </c>
      <c r="CO45" s="90"/>
    </row>
    <row r="46" spans="1:93">
      <c r="A46" s="89"/>
      <c r="B46" s="89"/>
      <c r="C46" s="90"/>
      <c r="D46" s="90" t="s">
        <v>230</v>
      </c>
      <c r="E46" s="90"/>
      <c r="F46" s="90"/>
      <c r="G46" s="290">
        <f>G26</f>
        <v>0.73987217411512829</v>
      </c>
      <c r="H46" s="290">
        <f t="shared" ref="H46:BS46" si="100">H26</f>
        <v>0.73987217411512252</v>
      </c>
      <c r="I46" s="290">
        <f t="shared" si="100"/>
        <v>0.73987217411512429</v>
      </c>
      <c r="J46" s="290">
        <f t="shared" si="100"/>
        <v>0.73987217411511708</v>
      </c>
      <c r="K46" s="290">
        <f t="shared" si="100"/>
        <v>0.7398721741151324</v>
      </c>
      <c r="L46" s="290">
        <f t="shared" si="100"/>
        <v>0.73987217411511841</v>
      </c>
      <c r="M46" s="290">
        <f t="shared" si="100"/>
        <v>0.73987217411512829</v>
      </c>
      <c r="N46" s="290">
        <f t="shared" si="100"/>
        <v>0.73987217411512674</v>
      </c>
      <c r="O46" s="290">
        <f t="shared" si="100"/>
        <v>0.73987217411512152</v>
      </c>
      <c r="P46" s="290">
        <f t="shared" si="100"/>
        <v>0.73987217411512129</v>
      </c>
      <c r="Q46" s="290">
        <f t="shared" si="100"/>
        <v>0.73987217411512951</v>
      </c>
      <c r="R46" s="290">
        <f t="shared" si="100"/>
        <v>0.73987217411511985</v>
      </c>
      <c r="S46" s="290">
        <f t="shared" si="100"/>
        <v>0.73987217411512829</v>
      </c>
      <c r="T46" s="290">
        <f t="shared" si="100"/>
        <v>0.73987217411512551</v>
      </c>
      <c r="U46" s="290">
        <f t="shared" si="100"/>
        <v>0.73987217411512129</v>
      </c>
      <c r="V46" s="290">
        <f t="shared" si="100"/>
        <v>0.73987217411512951</v>
      </c>
      <c r="W46" s="290">
        <f t="shared" si="100"/>
        <v>0.73987217411512129</v>
      </c>
      <c r="X46" s="290">
        <f t="shared" si="100"/>
        <v>0.73987217411512574</v>
      </c>
      <c r="Y46" s="290">
        <f t="shared" si="100"/>
        <v>0.79683485897250561</v>
      </c>
      <c r="Z46" s="290">
        <f t="shared" si="100"/>
        <v>0.70004481188408674</v>
      </c>
      <c r="AA46" s="290">
        <f t="shared" si="100"/>
        <v>0.62722246113543811</v>
      </c>
      <c r="AB46" s="290">
        <f t="shared" si="100"/>
        <v>0.61247478239997266</v>
      </c>
      <c r="AC46" s="290">
        <f t="shared" si="100"/>
        <v>0.64502955645466808</v>
      </c>
      <c r="AD46" s="290">
        <f t="shared" si="100"/>
        <v>0.66993450925743692</v>
      </c>
      <c r="AE46" s="290">
        <f t="shared" si="100"/>
        <v>0.462630025262529</v>
      </c>
      <c r="AF46" s="290">
        <f t="shared" si="100"/>
        <v>0.52030377846281883</v>
      </c>
      <c r="AG46" s="290">
        <f t="shared" si="100"/>
        <v>0.42643632692899813</v>
      </c>
      <c r="AH46" s="290">
        <f t="shared" si="100"/>
        <v>0.47534693873726469</v>
      </c>
      <c r="AI46" s="290">
        <f t="shared" si="100"/>
        <v>0.47534693873726469</v>
      </c>
      <c r="AJ46" s="290">
        <f t="shared" si="100"/>
        <v>0.47534693873726469</v>
      </c>
      <c r="AK46" s="290">
        <f t="shared" si="100"/>
        <v>0.47534693873726469</v>
      </c>
      <c r="AL46" s="290">
        <f t="shared" si="100"/>
        <v>0.49788472849681276</v>
      </c>
      <c r="AM46" s="290">
        <f t="shared" si="100"/>
        <v>0.49788472849681276</v>
      </c>
      <c r="AN46" s="290">
        <f t="shared" si="100"/>
        <v>0.49788472849681276</v>
      </c>
      <c r="AO46" s="290">
        <f t="shared" si="100"/>
        <v>0.49788472849681276</v>
      </c>
      <c r="AP46" s="290">
        <f t="shared" si="100"/>
        <v>0.49788472849681276</v>
      </c>
      <c r="AQ46" s="290">
        <f t="shared" si="100"/>
        <v>0.49788472849681276</v>
      </c>
      <c r="AR46" s="290">
        <f t="shared" si="100"/>
        <v>0.49788472849681276</v>
      </c>
      <c r="AS46" s="290">
        <f t="shared" si="100"/>
        <v>0.49788472849681276</v>
      </c>
      <c r="AT46" s="290">
        <f t="shared" si="100"/>
        <v>0.49788472849681276</v>
      </c>
      <c r="AU46" s="290">
        <f t="shared" si="100"/>
        <v>0.49788472849681276</v>
      </c>
      <c r="AV46" s="290">
        <f t="shared" si="100"/>
        <v>0.49788472849681276</v>
      </c>
      <c r="AW46" s="290">
        <f t="shared" si="100"/>
        <v>0.49788472849681276</v>
      </c>
      <c r="AX46" s="290">
        <f t="shared" si="100"/>
        <v>0.49788472849681276</v>
      </c>
      <c r="AY46" s="290">
        <f t="shared" si="100"/>
        <v>0.49788472849681276</v>
      </c>
      <c r="AZ46" s="290">
        <f t="shared" si="100"/>
        <v>0.49788472849681276</v>
      </c>
      <c r="BA46" s="290">
        <f t="shared" si="100"/>
        <v>0.49788472849681276</v>
      </c>
      <c r="BB46" s="290">
        <f t="shared" si="100"/>
        <v>0.49788472849681276</v>
      </c>
      <c r="BC46" s="290">
        <f t="shared" si="100"/>
        <v>0.49788472849681276</v>
      </c>
      <c r="BD46" s="290">
        <f t="shared" si="100"/>
        <v>0.49788472849681276</v>
      </c>
      <c r="BE46" s="290">
        <f t="shared" si="100"/>
        <v>0.49788472849681276</v>
      </c>
      <c r="BF46" s="290">
        <f t="shared" si="100"/>
        <v>0.49788472849681276</v>
      </c>
      <c r="BG46" s="290">
        <f t="shared" si="100"/>
        <v>0.49788472849681276</v>
      </c>
      <c r="BH46" s="290">
        <f t="shared" si="100"/>
        <v>0.49788472849681276</v>
      </c>
      <c r="BI46" s="290">
        <f t="shared" si="100"/>
        <v>0.49788472849681276</v>
      </c>
      <c r="BJ46" s="290">
        <f t="shared" si="100"/>
        <v>0.49788472849681276</v>
      </c>
      <c r="BK46" s="290">
        <f t="shared" si="100"/>
        <v>0.49788472849681276</v>
      </c>
      <c r="BL46" s="290">
        <f t="shared" si="100"/>
        <v>0.49788472849681276</v>
      </c>
      <c r="BM46" s="290">
        <f t="shared" si="100"/>
        <v>0.49788472849681276</v>
      </c>
      <c r="BN46" s="290">
        <f t="shared" si="100"/>
        <v>0.49788472849681276</v>
      </c>
      <c r="BO46" s="290">
        <f t="shared" si="100"/>
        <v>0.49788472849681276</v>
      </c>
      <c r="BP46" s="290">
        <f t="shared" si="100"/>
        <v>0.49788472849681276</v>
      </c>
      <c r="BQ46" s="290">
        <f t="shared" si="100"/>
        <v>0.49788472849681276</v>
      </c>
      <c r="BR46" s="290">
        <f t="shared" si="100"/>
        <v>0.49788472849681276</v>
      </c>
      <c r="BS46" s="290">
        <f t="shared" si="100"/>
        <v>0.49788472849681276</v>
      </c>
      <c r="BT46" s="290">
        <f t="shared" ref="BT46:CN46" si="101">BT26</f>
        <v>0.49788472849681276</v>
      </c>
      <c r="BU46" s="290">
        <f t="shared" si="101"/>
        <v>0.49788472849681276</v>
      </c>
      <c r="BV46" s="290">
        <f t="shared" si="101"/>
        <v>0.49788472849681276</v>
      </c>
      <c r="BW46" s="290">
        <f t="shared" si="101"/>
        <v>0.49788472849681276</v>
      </c>
      <c r="BX46" s="290">
        <f t="shared" si="101"/>
        <v>0.49788472849681276</v>
      </c>
      <c r="BY46" s="290">
        <f t="shared" si="101"/>
        <v>0.49788472849681276</v>
      </c>
      <c r="BZ46" s="290">
        <f t="shared" si="101"/>
        <v>0.49788472849681276</v>
      </c>
      <c r="CA46" s="290">
        <f t="shared" si="101"/>
        <v>0.49788472849681276</v>
      </c>
      <c r="CB46" s="290">
        <f t="shared" si="101"/>
        <v>0.49788472849681276</v>
      </c>
      <c r="CC46" s="290">
        <f t="shared" si="101"/>
        <v>0.49788472849681276</v>
      </c>
      <c r="CD46" s="290">
        <f t="shared" si="101"/>
        <v>0.49788472849681276</v>
      </c>
      <c r="CE46" s="290">
        <f t="shared" si="101"/>
        <v>0.49788472849681276</v>
      </c>
      <c r="CF46" s="290">
        <f t="shared" si="101"/>
        <v>0.49788472849681276</v>
      </c>
      <c r="CG46" s="290">
        <f t="shared" si="101"/>
        <v>0.49788472849681276</v>
      </c>
      <c r="CH46" s="290">
        <f t="shared" si="101"/>
        <v>0.49788472849681276</v>
      </c>
      <c r="CI46" s="290">
        <f t="shared" si="101"/>
        <v>0.49788472849681276</v>
      </c>
      <c r="CJ46" s="290">
        <f t="shared" si="101"/>
        <v>0.49788472849681276</v>
      </c>
      <c r="CK46" s="290">
        <f t="shared" si="101"/>
        <v>0.49788472849681276</v>
      </c>
      <c r="CL46" s="290">
        <f t="shared" si="101"/>
        <v>0.49788472849681276</v>
      </c>
      <c r="CM46" s="290">
        <f t="shared" si="101"/>
        <v>0.49788472849681276</v>
      </c>
      <c r="CN46" s="290">
        <f t="shared" si="101"/>
        <v>0.49788472849681276</v>
      </c>
      <c r="CO46" s="90"/>
    </row>
    <row r="47" spans="1:93">
      <c r="A47" s="89"/>
      <c r="B47" s="89"/>
      <c r="C47" s="90"/>
      <c r="D47" s="90"/>
      <c r="E47" s="90"/>
      <c r="F47" s="90"/>
      <c r="G47" s="184"/>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I47" s="197"/>
      <c r="CJ47" s="197"/>
      <c r="CK47" s="197"/>
      <c r="CL47" s="197"/>
      <c r="CM47" s="197"/>
      <c r="CN47" s="197"/>
      <c r="CO47" s="90"/>
    </row>
    <row r="48" spans="1:93">
      <c r="A48" s="89"/>
      <c r="B48" s="89"/>
      <c r="C48" s="90"/>
      <c r="D48" s="90"/>
      <c r="E48" s="90"/>
      <c r="F48" s="90"/>
      <c r="G48" s="90"/>
      <c r="H48" s="91"/>
      <c r="I48" s="92"/>
      <c r="J48" s="92"/>
      <c r="K48" s="92"/>
      <c r="L48" s="92"/>
      <c r="M48" s="92"/>
      <c r="N48" s="92"/>
      <c r="O48" s="92"/>
      <c r="P48" s="92"/>
      <c r="Q48" s="92"/>
      <c r="R48" s="92"/>
      <c r="S48" s="92"/>
      <c r="T48" s="92"/>
      <c r="U48" s="92"/>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c r="CN48" s="90"/>
      <c r="CO48" s="90"/>
    </row>
    <row r="49" spans="1:93">
      <c r="A49" s="89"/>
      <c r="C49" s="93" t="s">
        <v>231</v>
      </c>
      <c r="D49" s="90"/>
      <c r="E49" s="90"/>
      <c r="F49" s="90"/>
      <c r="G49" s="90"/>
      <c r="H49" s="91"/>
      <c r="I49" s="92"/>
      <c r="J49" s="92"/>
      <c r="K49" s="92"/>
      <c r="L49" s="92"/>
      <c r="M49" s="92"/>
      <c r="N49" s="92"/>
      <c r="O49" s="92"/>
      <c r="P49" s="92"/>
      <c r="Q49" s="92"/>
      <c r="R49" s="92"/>
      <c r="S49" s="92"/>
      <c r="T49" s="92"/>
      <c r="U49" s="92"/>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c r="BH49" s="90"/>
      <c r="BI49" s="90"/>
      <c r="BJ49" s="90"/>
      <c r="BK49" s="90"/>
      <c r="BL49" s="90"/>
      <c r="BM49" s="90"/>
      <c r="BN49" s="90"/>
      <c r="BO49" s="90"/>
      <c r="BP49" s="90"/>
      <c r="BQ49" s="90"/>
      <c r="BR49" s="90"/>
      <c r="BS49" s="90"/>
      <c r="BT49" s="90"/>
      <c r="BU49" s="90"/>
      <c r="BV49" s="90"/>
      <c r="BW49" s="90"/>
      <c r="BX49" s="90"/>
      <c r="BY49" s="90"/>
      <c r="BZ49" s="90"/>
      <c r="CA49" s="90"/>
      <c r="CB49" s="90"/>
      <c r="CC49" s="90"/>
      <c r="CD49" s="90"/>
      <c r="CE49" s="90"/>
      <c r="CF49" s="90"/>
      <c r="CG49" s="90"/>
      <c r="CH49" s="90"/>
      <c r="CI49" s="90"/>
      <c r="CJ49" s="90"/>
      <c r="CK49" s="90"/>
      <c r="CL49" s="90"/>
      <c r="CM49" s="90"/>
      <c r="CN49" s="90"/>
      <c r="CO49" s="90"/>
    </row>
    <row r="50" spans="1:93">
      <c r="A50" s="89"/>
      <c r="B50" s="74"/>
      <c r="C50" s="90"/>
      <c r="D50" s="90" t="s">
        <v>232</v>
      </c>
      <c r="E50" s="90"/>
      <c r="F50" s="90" t="s">
        <v>214</v>
      </c>
      <c r="G50" s="198" cm="1">
        <f t="array" aca="1" ref="G50" ca="1">-SUMPRODUCT($G22:G22,N(OFFSET($G39:G39,0,COLUMN(G39)-COLUMN($G39:G39))))/1000</f>
        <v>-124.42959995449444</v>
      </c>
      <c r="H50" s="198" cm="1">
        <f t="array" aca="1" ref="H50" ca="1">-SUMPRODUCT($G22:H22,N(OFFSET($G39:H39,0,COLUMN(H39)-COLUMN($G39:H39))))/1000</f>
        <v>-131.95661088878464</v>
      </c>
      <c r="I50" s="198" cm="1">
        <f t="array" aca="1" ref="I50" ca="1">-SUMPRODUCT($G22:I22,N(OFFSET($G39:I39,0,COLUMN(I39)-COLUMN($G39:I39))))/1000</f>
        <v>-439.8311113067507</v>
      </c>
      <c r="J50" s="198" cm="1">
        <f t="array" aca="1" ref="J50" ca="1">-SUMPRODUCT($G22:J22,N(OFFSET($G39:J39,0,COLUMN(J39)-COLUMN($G39:J39))))/1000</f>
        <v>-621.66456605915118</v>
      </c>
      <c r="K50" s="198" cm="1">
        <f t="array" aca="1" ref="K50" ca="1">-SUMPRODUCT($G22:K22,N(OFFSET($G39:K39,0,COLUMN(K39)-COLUMN($G39:K39))))/1000</f>
        <v>-1146.1485593168111</v>
      </c>
      <c r="L50" s="198" cm="1">
        <f t="array" aca="1" ref="L50" ca="1">-SUMPRODUCT($G22:L22,N(OFFSET($G39:L39,0,COLUMN(L39)-COLUMN($G39:L39))))/1000</f>
        <v>-1347.685836546028</v>
      </c>
      <c r="M50" s="198" cm="1">
        <f t="array" aca="1" ref="M50" ca="1">-SUMPRODUCT($G22:M22,N(OFFSET($G39:M39,0,COLUMN(M39)-COLUMN($G39:M39))))/1000</f>
        <v>-2371.7829778851656</v>
      </c>
      <c r="N50" s="198" cm="1">
        <f t="array" aca="1" ref="N50" ca="1">-SUMPRODUCT($G22:N22,N(OFFSET($G39:N39,0,COLUMN(N39)-COLUMN($G39:N39))))/1000</f>
        <v>-3478.5862707920037</v>
      </c>
      <c r="O50" s="198" cm="1">
        <f t="array" aca="1" ref="O50" ca="1">-SUMPRODUCT($G22:O22,N(OFFSET($G39:O39,0,COLUMN(O39)-COLUMN($G39:O39))))/1000</f>
        <v>-5290.254111462953</v>
      </c>
      <c r="P50" s="198" cm="1">
        <f t="array" aca="1" ref="P50" ca="1">-SUMPRODUCT($G22:P22,N(OFFSET($G39:P39,0,COLUMN(P39)-COLUMN($G39:P39))))/1000</f>
        <v>-7544.5055166794018</v>
      </c>
      <c r="Q50" s="198" cm="1">
        <f t="array" aca="1" ref="Q50" ca="1">-SUMPRODUCT($G22:Q22,N(OFFSET($G39:Q39,0,COLUMN(Q39)-COLUMN($G39:Q39))))/1000</f>
        <v>-10082.527313403381</v>
      </c>
      <c r="R50" s="198" cm="1">
        <f t="array" aca="1" ref="R50" ca="1">-SUMPRODUCT($G22:R22,N(OFFSET($G39:R39,0,COLUMN(R39)-COLUMN($G39:R39))))/1000</f>
        <v>-12159.090837914453</v>
      </c>
      <c r="S50" s="198" cm="1">
        <f t="array" aca="1" ref="S50" ca="1">-SUMPRODUCT($G22:S22,N(OFFSET($G39:S39,0,COLUMN(S39)-COLUMN($G39:S39))))/1000</f>
        <v>-13513.562940188876</v>
      </c>
      <c r="T50" s="198" cm="1">
        <f t="array" aca="1" ref="T50" ca="1">-SUMPRODUCT($G22:T22,N(OFFSET($G39:T39,0,COLUMN(T39)-COLUMN($G39:T39))))/1000</f>
        <v>-14727.384422052692</v>
      </c>
      <c r="U50" s="198" cm="1">
        <f t="array" aca="1" ref="U50" ca="1">-SUMPRODUCT($G22:U22,N(OFFSET($G39:U39,0,COLUMN(U39)-COLUMN($G39:U39))))/1000</f>
        <v>-15229.089850452578</v>
      </c>
      <c r="V50" s="198" cm="1">
        <f t="array" aca="1" ref="V50" ca="1">-SUMPRODUCT($G22:V22,N(OFFSET($G39:V39,0,COLUMN(V39)-COLUMN($G39:V39))))/1000</f>
        <v>-15730.096119342335</v>
      </c>
      <c r="W50" s="198" cm="1">
        <f t="array" aca="1" ref="W50" ca="1">-SUMPRODUCT($G22:W22,N(OFFSET($G39:W39,0,COLUMN(W39)-COLUMN($G39:W39))))/1000</f>
        <v>-16225.347967579981</v>
      </c>
      <c r="X50" s="198" cm="1">
        <f t="array" aca="1" ref="X50" ca="1">-SUMPRODUCT($G22:X22,N(OFFSET($G39:X39,0,COLUMN(X39)-COLUMN($G39:X39))))/1000</f>
        <v>-16837.167120165686</v>
      </c>
      <c r="Y50" s="198" cm="1">
        <f t="array" aca="1" ref="Y50" ca="1">-SUMPRODUCT($G22:Y22,N(OFFSET($G39:Y39,0,COLUMN(Y39)-COLUMN($G39:Y39))))/1000</f>
        <v>-17394.602172385949</v>
      </c>
      <c r="Z50" s="198" cm="1">
        <f t="array" aca="1" ref="Z50" ca="1">-SUMPRODUCT($G22:Z22,N(OFFSET($G39:Z39,0,COLUMN(Z39)-COLUMN($G39:Z39))))/1000</f>
        <v>-17906.281955510356</v>
      </c>
      <c r="AA50" s="198" cm="1">
        <f t="array" aca="1" ref="AA50" ca="1">-SUMPRODUCT($G22:AA22,N(OFFSET($G39:AA39,0,COLUMN(AA39)-COLUMN($G39:AA39))))/1000</f>
        <v>-18306.206600789359</v>
      </c>
      <c r="AB50" s="198" cm="1">
        <f t="array" aca="1" ref="AB50" ca="1">-SUMPRODUCT($G22:AB22,N(OFFSET($G39:AB39,0,COLUMN(AB39)-COLUMN($G39:AB39))))/1000</f>
        <v>-18590.736176293853</v>
      </c>
      <c r="AC50" s="198" cm="1">
        <f t="array" aca="1" ref="AC50" ca="1">-SUMPRODUCT($G22:AC22,N(OFFSET($G39:AC39,0,COLUMN(AC39)-COLUMN($G39:AC39))))/1000</f>
        <v>-18810.970001131802</v>
      </c>
      <c r="AD50" s="198" cm="1">
        <f t="array" aca="1" ref="AD50" ca="1">-SUMPRODUCT($G22:AD22,N(OFFSET($G39:AD39,0,COLUMN(AD39)-COLUMN($G39:AD39))))/1000</f>
        <v>-18537.957070595487</v>
      </c>
      <c r="AE50" s="198" cm="1">
        <f t="array" aca="1" ref="AE50" ca="1">-SUMPRODUCT($G22:AE22,N(OFFSET($G39:AE39,0,COLUMN(AE39)-COLUMN($G39:AE39))))/1000</f>
        <v>-18424.97486449299</v>
      </c>
      <c r="AF50" s="198" cm="1">
        <f t="array" aca="1" ref="AF50" ca="1">-SUMPRODUCT($G22:AF22,N(OFFSET($G39:AF39,0,COLUMN(AF39)-COLUMN($G39:AF39))))/1000</f>
        <v>-17492.441069344884</v>
      </c>
      <c r="AG50" s="198" cm="1">
        <f t="array" aca="1" ref="AG50" ca="1">-SUMPRODUCT($G22:AG22,N(OFFSET($G39:AG39,0,COLUMN(AG39)-COLUMN($G39:AG39))))/1000</f>
        <v>-16241.376782508054</v>
      </c>
      <c r="AH50" s="198" cm="1">
        <f t="array" aca="1" ref="AH50" ca="1">-SUMPRODUCT($G22:AH22,N(OFFSET($G39:AH39,0,COLUMN(AH39)-COLUMN($G39:AH39))))/1000</f>
        <v>-14066.207131221885</v>
      </c>
      <c r="AI50" s="198" cm="1">
        <f t="array" aca="1" ref="AI50" ca="1">-SUMPRODUCT($G22:AI22,N(OFFSET($G39:AI39,0,COLUMN(AI39)-COLUMN($G39:AI39))))/1000</f>
        <v>-12438.654187989741</v>
      </c>
      <c r="AJ50" s="198" cm="1">
        <f t="array" aca="1" ref="AJ50" ca="1">-SUMPRODUCT($G22:AJ22,N(OFFSET($G39:AJ39,0,COLUMN(AJ39)-COLUMN($G39:AJ39))))/1000</f>
        <v>-10335.968873480182</v>
      </c>
      <c r="AK50" s="198" cm="1">
        <f t="array" aca="1" ref="AK50" ca="1">-SUMPRODUCT($G22:AK22,N(OFFSET($G39:AK39,0,COLUMN(AK39)-COLUMN($G39:AK39))))/1000</f>
        <v>-8599.2142028497074</v>
      </c>
      <c r="AL50" s="198" cm="1">
        <f t="array" aca="1" ref="AL50" ca="1">-SUMPRODUCT($G22:AL22,N(OFFSET($G39:AL39,0,COLUMN(AL39)-COLUMN($G39:AL39))))/1000</f>
        <v>-7351.2924307937537</v>
      </c>
      <c r="AM50" s="198" cm="1">
        <f t="array" aca="1" ref="AM50" ca="1">-SUMPRODUCT($G22:AM22,N(OFFSET($G39:AM39,0,COLUMN(AM39)-COLUMN($G39:AM39))))/1000</f>
        <v>-6492.3712558381394</v>
      </c>
      <c r="AN50" s="198" cm="1">
        <f t="array" aca="1" ref="AN50" ca="1">-SUMPRODUCT($G22:AN22,N(OFFSET($G39:AN39,0,COLUMN(AN39)-COLUMN($G39:AN39))))/1000</f>
        <v>-5784.0477411393977</v>
      </c>
      <c r="AO50" s="198" cm="1">
        <f t="array" aca="1" ref="AO50" ca="1">-SUMPRODUCT($G22:AO22,N(OFFSET($G39:AO39,0,COLUMN(AO39)-COLUMN($G39:AO39))))/1000</f>
        <v>-5611.6573122557156</v>
      </c>
      <c r="AP50" s="198" cm="1">
        <f t="array" aca="1" ref="AP50" ca="1">-SUMPRODUCT($G22:AP22,N(OFFSET($G39:AP39,0,COLUMN(AP39)-COLUMN($G39:AP39))))/1000</f>
        <v>-6043.1193494450335</v>
      </c>
      <c r="AQ50" s="198" cm="1">
        <f t="array" aca="1" ref="AQ50" ca="1">-SUMPRODUCT($G22:AQ22,N(OFFSET($G39:AQ39,0,COLUMN(AQ39)-COLUMN($G39:AQ39))))/1000</f>
        <v>-6947.751528063488</v>
      </c>
      <c r="AR50" s="198" cm="1">
        <f t="array" aca="1" ref="AR50" ca="1">-SUMPRODUCT($G22:AR22,N(OFFSET($G39:AR39,0,COLUMN(AR39)-COLUMN($G39:AR39))))/1000</f>
        <v>-8094.2188200519995</v>
      </c>
      <c r="AS50" s="198" cm="1">
        <f t="array" aca="1" ref="AS50" ca="1">-SUMPRODUCT($G22:AS22,N(OFFSET($G39:AS39,0,COLUMN(AS39)-COLUMN($G39:AS39))))/1000</f>
        <v>-9393.0181316039125</v>
      </c>
      <c r="AT50" s="198" cm="1">
        <f t="array" aca="1" ref="AT50" ca="1">-SUMPRODUCT($G22:AT22,N(OFFSET($G39:AT39,0,COLUMN(AT39)-COLUMN($G39:AT39))))/1000</f>
        <v>-10197.673790835346</v>
      </c>
      <c r="AU50" s="198" cm="1">
        <f t="array" aca="1" ref="AU50" ca="1">-SUMPRODUCT($G22:AU22,N(OFFSET($G39:AU39,0,COLUMN(AU39)-COLUMN($G39:AU39))))/1000</f>
        <v>-10688.495045472439</v>
      </c>
      <c r="AV50" s="198" cm="1">
        <f t="array" aca="1" ref="AV50" ca="1">-SUMPRODUCT($G22:AV22,N(OFFSET($G39:AV39,0,COLUMN(AV39)-COLUMN($G39:AV39))))/1000</f>
        <v>-11377.731060168941</v>
      </c>
      <c r="AW50" s="198" cm="1">
        <f t="array" aca="1" ref="AW50" ca="1">-SUMPRODUCT($G22:AW22,N(OFFSET($G39:AW39,0,COLUMN(AW39)-COLUMN($G39:AW39))))/1000</f>
        <v>-11924.526240751427</v>
      </c>
      <c r="AX50" s="198" cm="1">
        <f t="array" aca="1" ref="AX50" ca="1">-SUMPRODUCT($G22:AX22,N(OFFSET($G39:AX39,0,COLUMN(AX39)-COLUMN($G39:AX39))))/1000</f>
        <v>-12517.323357035581</v>
      </c>
      <c r="AY50" s="198" cm="1">
        <f t="array" aca="1" ref="AY50" ca="1">-SUMPRODUCT($G22:AY22,N(OFFSET($G39:AY39,0,COLUMN(AY39)-COLUMN($G39:AY39))))/1000</f>
        <v>-12967.084505735866</v>
      </c>
      <c r="AZ50" s="198" cm="1">
        <f t="array" aca="1" ref="AZ50" ca="1">-SUMPRODUCT($G22:AZ22,N(OFFSET($G39:AZ39,0,COLUMN(AZ39)-COLUMN($G39:AZ39))))/1000</f>
        <v>-13441.190008787407</v>
      </c>
      <c r="BA50" s="198" cm="1">
        <f t="array" aca="1" ref="BA50" ca="1">-SUMPRODUCT($G22:BA22,N(OFFSET($G39:BA39,0,COLUMN(BA39)-COLUMN($G39:BA39))))/1000</f>
        <v>-14221.859869496098</v>
      </c>
      <c r="BB50" s="198" cm="1">
        <f t="array" aca="1" ref="BB50" ca="1">-SUMPRODUCT($G22:BB22,N(OFFSET($G39:BB39,0,COLUMN(BB39)-COLUMN($G39:BB39))))/1000</f>
        <v>-15017.38486147508</v>
      </c>
      <c r="BC50" s="198" cm="1">
        <f t="array" aca="1" ref="BC50" ca="1">-SUMPRODUCT($G22:BC22,N(OFFSET($G39:BC39,0,COLUMN(BC39)-COLUMN($G39:BC39))))/1000</f>
        <v>-15770.571794387533</v>
      </c>
      <c r="BD50" s="198" cm="1">
        <f t="array" aca="1" ref="BD50" ca="1">-SUMPRODUCT($G22:BD22,N(OFFSET($G39:BD39,0,COLUMN(BD39)-COLUMN($G39:BD39))))/1000</f>
        <v>-16488.441558231265</v>
      </c>
      <c r="BE50" s="198" cm="1">
        <f t="array" aca="1" ref="BE50" ca="1">-SUMPRODUCT($G22:BE22,N(OFFSET($G39:BE39,0,COLUMN(BE39)-COLUMN($G39:BE39))))/1000</f>
        <v>-17116.532769914811</v>
      </c>
      <c r="BF50" s="198" cm="1">
        <f t="array" aca="1" ref="BF50" ca="1">-SUMPRODUCT($G22:BF22,N(OFFSET($G39:BF39,0,COLUMN(BF39)-COLUMN($G39:BF39))))/1000</f>
        <v>-17663.357508251316</v>
      </c>
      <c r="BG50" s="198" cm="1">
        <f t="array" aca="1" ref="BG50" ca="1">-SUMPRODUCT($G22:BG22,N(OFFSET($G39:BG39,0,COLUMN(BG39)-COLUMN($G39:BG39))))/1000</f>
        <v>-17722.930022886598</v>
      </c>
      <c r="BH50" s="198" cm="1">
        <f t="array" aca="1" ref="BH50" ca="1">-SUMPRODUCT($G22:BH22,N(OFFSET($G39:BH39,0,COLUMN(BH39)-COLUMN($G39:BH39))))/1000</f>
        <v>-17353.367738861274</v>
      </c>
      <c r="BI50" s="198" cm="1">
        <f t="array" aca="1" ref="BI50" ca="1">-SUMPRODUCT($G22:BI22,N(OFFSET($G39:BI39,0,COLUMN(BI39)-COLUMN($G39:BI39))))/1000</f>
        <v>-16661.684862434864</v>
      </c>
      <c r="BJ50" s="198" cm="1">
        <f t="array" aca="1" ref="BJ50" ca="1">-SUMPRODUCT($G22:BJ22,N(OFFSET($G39:BJ39,0,COLUMN(BJ39)-COLUMN($G39:BJ39))))/1000</f>
        <v>-15691.031509831022</v>
      </c>
      <c r="BK50" s="198" cm="1">
        <f t="array" aca="1" ref="BK50" ca="1">-SUMPRODUCT($G22:BK22,N(OFFSET($G39:BK39,0,COLUMN(BK39)-COLUMN($G39:BK39))))/1000</f>
        <v>-15318.706961904762</v>
      </c>
      <c r="BL50" s="198" cm="1">
        <f t="array" aca="1" ref="BL50" ca="1">-SUMPRODUCT($G22:BL22,N(OFFSET($G39:BL39,0,COLUMN(BL39)-COLUMN($G39:BL39))))/1000</f>
        <v>-14877.317312698409</v>
      </c>
      <c r="BM50" s="198" cm="1">
        <f t="array" aca="1" ref="BM50" ca="1">-SUMPRODUCT($G22:BM22,N(OFFSET($G39:BM39,0,COLUMN(BM39)-COLUMN($G39:BM39))))/1000</f>
        <v>-14421.102492063492</v>
      </c>
      <c r="BN50" s="198" cm="1">
        <f t="array" aca="1" ref="BN50" ca="1">-SUMPRODUCT($G22:BN22,N(OFFSET($G39:BN39,0,COLUMN(BN39)-COLUMN($G39:BN39))))/1000</f>
        <v>-13950.758660317459</v>
      </c>
      <c r="BO50" s="198" cm="1">
        <f t="array" aca="1" ref="BO50" ca="1">-SUMPRODUCT($G22:BO22,N(OFFSET($G39:BO39,0,COLUMN(BO39)-COLUMN($G39:BO39))))/1000</f>
        <v>-13447.618049206347</v>
      </c>
      <c r="BP50" s="198" cm="1">
        <f t="array" aca="1" ref="BP50" ca="1">-SUMPRODUCT($G22:BP22,N(OFFSET($G39:BP39,0,COLUMN(BP39)-COLUMN($G39:BP39))))/1000</f>
        <v>-12920.220796825397</v>
      </c>
      <c r="BQ50" s="198" cm="1">
        <f t="array" aca="1" ref="BQ50" ca="1">-SUMPRODUCT($G22:BQ22,N(OFFSET($G39:BQ39,0,COLUMN(BQ39)-COLUMN($G39:BQ39))))/1000</f>
        <v>-12360.778920634917</v>
      </c>
      <c r="BR50" s="198" cm="1">
        <f t="array" aca="1" ref="BR50" ca="1">-SUMPRODUCT($G22:BR22,N(OFFSET($G39:BR39,0,COLUMN(BR39)-COLUMN($G39:BR39))))/1000</f>
        <v>-11771.139373015872</v>
      </c>
      <c r="BS50" s="198" cm="1">
        <f t="array" aca="1" ref="BS50" ca="1">-SUMPRODUCT($G22:BS22,N(OFFSET($G39:BS39,0,COLUMN(BS39)-COLUMN($G39:BS39))))/1000</f>
        <v>-11185.070599999999</v>
      </c>
      <c r="BT50" s="198" cm="1">
        <f t="array" aca="1" ref="BT50" ca="1">-SUMPRODUCT($G22:BT22,N(OFFSET($G39:BT39,0,COLUMN(BT39)-COLUMN($G39:BT39))))/1000</f>
        <v>-10610.637626984129</v>
      </c>
      <c r="BU50" s="198" cm="1">
        <f t="array" aca="1" ref="BU50" ca="1">-SUMPRODUCT($G22:BU22,N(OFFSET($G39:BU39,0,COLUMN(BU39)-COLUMN($G39:BU39))))/1000</f>
        <v>-10050.795577777779</v>
      </c>
      <c r="BV50" s="198" cm="1">
        <f t="array" aca="1" ref="BV50" ca="1">-SUMPRODUCT($G22:BV22,N(OFFSET($G39:BV39,0,COLUMN(BV39)-COLUMN($G39:BV39))))/1000</f>
        <v>-9528.29274920635</v>
      </c>
      <c r="BW50" s="198" cm="1">
        <f t="array" aca="1" ref="BW50" ca="1">-SUMPRODUCT($G22:BW22,N(OFFSET($G39:BW39,0,COLUMN(BW39)-COLUMN($G39:BW39))))/1000</f>
        <v>-9052.3023380952382</v>
      </c>
      <c r="BX50" s="198" cm="1">
        <f t="array" aca="1" ref="BX50" ca="1">-SUMPRODUCT($G22:BX22,N(OFFSET($G39:BX39,0,COLUMN(BX39)-COLUMN($G39:BX39))))/1000</f>
        <v>-8608.387333333334</v>
      </c>
      <c r="BY50" s="198" cm="1">
        <f t="array" aca="1" ref="BY50" ca="1">-SUMPRODUCT($G22:BY22,N(OFFSET($G39:BY39,0,COLUMN(BY39)-COLUMN($G39:BY39))))/1000</f>
        <v>-8196.2399095238088</v>
      </c>
      <c r="BZ50" s="198" cm="1">
        <f t="array" aca="1" ref="BZ50" ca="1">-SUMPRODUCT($G22:BZ22,N(OFFSET($G39:BZ39,0,COLUMN(BZ39)-COLUMN($G39:BZ39))))/1000</f>
        <v>-7812.6586825396816</v>
      </c>
      <c r="CA50" s="198" cm="1">
        <f t="array" aca="1" ref="CA50" ca="1">-SUMPRODUCT($G22:CA22,N(OFFSET($G39:CA39,0,COLUMN(CA39)-COLUMN($G39:CA39))))/1000</f>
        <v>-7456.0429603174598</v>
      </c>
      <c r="CB50" s="198" cm="1">
        <f t="array" aca="1" ref="CB50" ca="1">-SUMPRODUCT($G22:CB22,N(OFFSET($G39:CB39,0,COLUMN(CB39)-COLUMN($G39:CB39))))/1000</f>
        <v>-7127.3162190476178</v>
      </c>
      <c r="CC50" s="198" cm="1">
        <f t="array" aca="1" ref="CC50" ca="1">-SUMPRODUCT($G22:CC22,N(OFFSET($G39:CC39,0,COLUMN(CC39)-COLUMN($G39:CC39))))/1000</f>
        <v>-6828.6640190476191</v>
      </c>
      <c r="CD50" s="198" cm="1">
        <f t="array" aca="1" ref="CD50" ca="1">-SUMPRODUCT($G22:CD22,N(OFFSET($G39:CD39,0,COLUMN(CD39)-COLUMN($G39:CD39))))/1000</f>
        <v>-6561.7178349206342</v>
      </c>
      <c r="CE50" s="198" cm="1">
        <f t="array" aca="1" ref="CE50" ca="1">-SUMPRODUCT($G22:CE22,N(OFFSET($G39:CE39,0,COLUMN(CE39)-COLUMN($G39:CE39))))/1000</f>
        <v>-6327.0625349206357</v>
      </c>
      <c r="CF50" s="198" cm="1">
        <f t="array" aca="1" ref="CF50" ca="1">-SUMPRODUCT($G22:CF22,N(OFFSET($G39:CF39,0,COLUMN(CF39)-COLUMN($G39:CF39))))/1000</f>
        <v>-6125.2214222222219</v>
      </c>
      <c r="CG50" s="198" cm="1">
        <f t="array" aca="1" ref="CG50" ca="1">-SUMPRODUCT($G22:CG22,N(OFFSET($G39:CG39,0,COLUMN(CG39)-COLUMN($G39:CG39))))/1000</f>
        <v>-5956.8101476190468</v>
      </c>
      <c r="CH50" s="198" cm="1">
        <f t="array" aca="1" ref="CH50" ca="1">-SUMPRODUCT($G22:CH22,N(OFFSET($G39:CH39,0,COLUMN(CH39)-COLUMN($G39:CH39))))/1000</f>
        <v>-5822.2288841269847</v>
      </c>
      <c r="CI50" s="198" cm="1">
        <f t="array" aca="1" ref="CI50" ca="1">-SUMPRODUCT($G22:CI22,N(OFFSET($G39:CI39,0,COLUMN(CI39)-COLUMN($G39:CI39))))/1000</f>
        <v>-5721.4160666666658</v>
      </c>
      <c r="CJ50" s="198" cm="1">
        <f t="array" aca="1" ref="CJ50" ca="1">-SUMPRODUCT($G22:CJ22,N(OFFSET($G39:CJ39,0,COLUMN(CJ39)-COLUMN($G39:CJ39))))/1000</f>
        <v>-5654.186999999999</v>
      </c>
      <c r="CK50" s="198" cm="1">
        <f t="array" aca="1" ref="CK50" ca="1">-SUMPRODUCT($G22:CK22,N(OFFSET($G39:CK39,0,COLUMN(CK39)-COLUMN($G39:CK39))))/1000</f>
        <v>-5619.8029031746028</v>
      </c>
      <c r="CL50" s="198" cm="1">
        <f t="array" aca="1" ref="CL50" ca="1">-SUMPRODUCT($G22:CL22,N(OFFSET($G39:CL39,0,COLUMN(CL39)-COLUMN($G39:CL39))))/1000</f>
        <v>-5618.1714285714279</v>
      </c>
      <c r="CM50" s="198" cm="1">
        <f t="array" aca="1" ref="CM50" ca="1">-SUMPRODUCT($G22:CM22,N(OFFSET($G39:CM39,0,COLUMN(CM39)-COLUMN($G39:CM39))))/1000</f>
        <v>-5618.1714285714279</v>
      </c>
      <c r="CN50" s="198" cm="1">
        <f t="array" aca="1" ref="CN50" ca="1">-SUMPRODUCT($G22:CN22,N(OFFSET($G39:CN39,0,COLUMN(CN39)-COLUMN($G39:CN39))))/1000</f>
        <v>-5618.1714285714279</v>
      </c>
      <c r="CO50" s="90"/>
    </row>
    <row r="51" spans="1:93">
      <c r="A51" s="89"/>
      <c r="B51" s="74"/>
      <c r="C51" s="90"/>
      <c r="D51" s="90"/>
      <c r="E51" s="18"/>
      <c r="F51" s="90" t="s">
        <v>215</v>
      </c>
      <c r="G51" s="198" cm="1">
        <f t="array" aca="1" ref="G51" ca="1">-SUMPRODUCT($G23:G23,N(OFFSET($G40:G40,0,COLUMN(G40)-COLUMN($G40:G40))))/1000</f>
        <v>-8.0832860460321196</v>
      </c>
      <c r="H51" s="198" cm="1">
        <f t="array" aca="1" ref="H51" ca="1">-SUMPRODUCT($G23:H23,N(OFFSET($G40:H40,0,COLUMN(H40)-COLUMN($G40:H40))))/1000</f>
        <v>-8.5722611972479896</v>
      </c>
      <c r="I51" s="198" cm="1">
        <f t="array" aca="1" ref="I51" ca="1">-SUMPRODUCT($G23:I23,N(OFFSET($G40:I40,0,COLUMN(I40)-COLUMN($G40:I40))))/1000</f>
        <v>-28.572628104059415</v>
      </c>
      <c r="J51" s="198" cm="1">
        <f t="array" aca="1" ref="J51" ca="1">-SUMPRODUCT($G23:J23,N(OFFSET($G40:J40,0,COLUMN(J40)-COLUMN($G40:J40))))/1000</f>
        <v>-40.385025058155719</v>
      </c>
      <c r="K51" s="198" cm="1">
        <f t="array" aca="1" ref="K51" ca="1">-SUMPRODUCT($G23:K23,N(OFFSET($G40:K40,0,COLUMN(K40)-COLUMN($G40:K40))))/1000</f>
        <v>-74.45693516328592</v>
      </c>
      <c r="L51" s="198" cm="1">
        <f t="array" aca="1" ref="L51" ca="1">-SUMPRODUCT($G23:L23,N(OFFSET($G40:L40,0,COLUMN(L40)-COLUMN($G40:L40))))/1000</f>
        <v>-87.549346144097655</v>
      </c>
      <c r="M51" s="198" cm="1">
        <f t="array" aca="1" ref="M51" ca="1">-SUMPRODUCT($G23:M23,N(OFFSET($G40:M40,0,COLUMN(M40)-COLUMN($G40:M40))))/1000</f>
        <v>-154.07748844621412</v>
      </c>
      <c r="N51" s="198" cm="1">
        <f t="array" aca="1" ref="N51" ca="1">-SUMPRODUCT($G23:N23,N(OFFSET($G40:N40,0,COLUMN(N40)-COLUMN($G40:N40))))/1000</f>
        <v>-225.97844783632817</v>
      </c>
      <c r="O51" s="198" cm="1">
        <f t="array" aca="1" ref="O51" ca="1">-SUMPRODUCT($G23:O23,N(OFFSET($G40:O40,0,COLUMN(O40)-COLUMN($G40:O40))))/1000</f>
        <v>-343.66932992464336</v>
      </c>
      <c r="P51" s="198" cm="1">
        <f t="array" aca="1" ref="P51" ca="1">-SUMPRODUCT($G23:P23,N(OFFSET($G40:P40,0,COLUMN(P40)-COLUMN($G40:P40))))/1000</f>
        <v>-490.11164698343288</v>
      </c>
      <c r="Q51" s="198" cm="1">
        <f t="array" aca="1" ref="Q51" ca="1">-SUMPRODUCT($G23:Q23,N(OFFSET($G40:Q40,0,COLUMN(Q40)-COLUMN($G40:Q40))))/1000</f>
        <v>-654.9884623190693</v>
      </c>
      <c r="R51" s="198" cm="1">
        <f t="array" aca="1" ref="R51" ca="1">-SUMPRODUCT($G23:R23,N(OFFSET($G40:R40,0,COLUMN(R40)-COLUMN($G40:R40))))/1000</f>
        <v>-789.88769021595488</v>
      </c>
      <c r="S51" s="198" cm="1">
        <f t="array" aca="1" ref="S51" ca="1">-SUMPRODUCT($G23:S23,N(OFFSET($G40:S40,0,COLUMN(S40)-COLUMN($G40:S40))))/1000</f>
        <v>-877.87789068319671</v>
      </c>
      <c r="T51" s="198" cm="1">
        <f t="array" aca="1" ref="T51" ca="1">-SUMPRODUCT($G23:T23,N(OFFSET($G40:T40,0,COLUMN(T40)-COLUMN($G40:T40))))/1000</f>
        <v>-956.73104339213432</v>
      </c>
      <c r="U51" s="198" cm="1">
        <f t="array" aca="1" ref="U51" ca="1">-SUMPRODUCT($G23:U23,N(OFFSET($G40:U40,0,COLUMN(U40)-COLUMN($G40:U40))))/1000</f>
        <v>-989.32319582279786</v>
      </c>
      <c r="V51" s="198" cm="1">
        <f t="array" aca="1" ref="V51" ca="1">-SUMPRODUCT($G23:V23,N(OFFSET($G40:V40,0,COLUMN(V40)-COLUMN($G40:V40))))/1000</f>
        <v>-1021.8699289455615</v>
      </c>
      <c r="W51" s="198" cm="1">
        <f t="array" aca="1" ref="W51" ca="1">-SUMPRODUCT($G23:W23,N(OFFSET($G40:W40,0,COLUMN(W40)-COLUMN($G40:W40))))/1000</f>
        <v>-1054.0428392144606</v>
      </c>
      <c r="X51" s="198" cm="1">
        <f t="array" aca="1" ref="X51" ca="1">-SUMPRODUCT($G23:X23,N(OFFSET($G40:X40,0,COLUMN(X40)-COLUMN($G40:X40))))/1000</f>
        <v>-1093.7882793717856</v>
      </c>
      <c r="Y51" s="198" cm="1">
        <f t="array" aca="1" ref="Y51" ca="1">-SUMPRODUCT($G23:Y23,N(OFFSET($G40:Y40,0,COLUMN(Y40)-COLUMN($G40:Y40))))/1000</f>
        <v>-1130.00078010175</v>
      </c>
      <c r="Z51" s="198" cm="1">
        <f t="array" aca="1" ref="Z51" ca="1">-SUMPRODUCT($G23:Z23,N(OFFSET($G40:Z40,0,COLUMN(Z40)-COLUMN($G40:Z40))))/1000</f>
        <v>-1163.2408938084473</v>
      </c>
      <c r="AA51" s="198" cm="1">
        <f t="array" aca="1" ref="AA51" ca="1">-SUMPRODUCT($G23:AA23,N(OFFSET($G40:AA40,0,COLUMN(AA40)-COLUMN($G40:AA40))))/1000</f>
        <v>-1189.2210890821627</v>
      </c>
      <c r="AB51" s="198" cm="1">
        <f t="array" aca="1" ref="AB51" ca="1">-SUMPRODUCT($G23:AB23,N(OFFSET($G40:AB40,0,COLUMN(AB40)-COLUMN($G40:AB40))))/1000</f>
        <v>-1207.7049060212198</v>
      </c>
      <c r="AC51" s="198" cm="1">
        <f t="array" aca="1" ref="AC51" ca="1">-SUMPRODUCT($G23:AC23,N(OFFSET($G40:AC40,0,COLUMN(AC40)-COLUMN($G40:AC40))))/1000</f>
        <v>-1222.0118957071775</v>
      </c>
      <c r="AD51" s="198" cm="1">
        <f t="array" aca="1" ref="AD51" ca="1">-SUMPRODUCT($G23:AD23,N(OFFSET($G40:AD40,0,COLUMN(AD40)-COLUMN($G40:AD40))))/1000</f>
        <v>-1231.7807459890082</v>
      </c>
      <c r="AE51" s="198" cm="1">
        <f t="array" aca="1" ref="AE51" ca="1">-SUMPRODUCT($G23:AE23,N(OFFSET($G40:AE40,0,COLUMN(AE40)-COLUMN($G40:AE40))))/1000</f>
        <v>-1252.1296694843043</v>
      </c>
      <c r="AF51" s="198" cm="1">
        <f t="array" aca="1" ref="AF51" ca="1">-SUMPRODUCT($G23:AF23,N(OFFSET($G40:AF40,0,COLUMN(AF40)-COLUMN($G40:AF40))))/1000</f>
        <v>-1282.996864998257</v>
      </c>
      <c r="AG51" s="198" cm="1">
        <f t="array" aca="1" ref="AG51" ca="1">-SUMPRODUCT($G23:AG23,N(OFFSET($G40:AG40,0,COLUMN(AG40)-COLUMN($G40:AG40))))/1000</f>
        <v>-1316.5017795703668</v>
      </c>
      <c r="AH51" s="198" cm="1">
        <f t="array" aca="1" ref="AH51" ca="1">-SUMPRODUCT($G23:AH23,N(OFFSET($G40:AH40,0,COLUMN(AH40)-COLUMN($G40:AH40))))/1000</f>
        <v>-1352.9555054358432</v>
      </c>
      <c r="AI51" s="198" cm="1">
        <f t="array" aca="1" ref="AI51" ca="1">-SUMPRODUCT($G23:AI23,N(OFFSET($G40:AI40,0,COLUMN(AI40)-COLUMN($G40:AI40))))/1000</f>
        <v>-1388.3203934508711</v>
      </c>
      <c r="AJ51" s="198" cm="1">
        <f t="array" aca="1" ref="AJ51" ca="1">-SUMPRODUCT($G23:AJ23,N(OFFSET($G40:AJ40,0,COLUMN(AJ40)-COLUMN($G40:AJ40))))/1000</f>
        <v>-1439.8406377210563</v>
      </c>
      <c r="AK51" s="198" cm="1">
        <f t="array" aca="1" ref="AK51" ca="1">-SUMPRODUCT($G23:AK23,N(OFFSET($G40:AK40,0,COLUMN(AK40)-COLUMN($G40:AK40))))/1000</f>
        <v>-1449.023680778706</v>
      </c>
      <c r="AL51" s="198" cm="1">
        <f t="array" aca="1" ref="AL51" ca="1">-SUMPRODUCT($G23:AL23,N(OFFSET($G40:AL40,0,COLUMN(AL40)-COLUMN($G40:AL40))))/1000</f>
        <v>-1489.8657381459684</v>
      </c>
      <c r="AM51" s="198" cm="1">
        <f t="array" aca="1" ref="AM51" ca="1">-SUMPRODUCT($G23:AM23,N(OFFSET($G40:AM40,0,COLUMN(AM40)-COLUMN($G40:AM40))))/1000</f>
        <v>-1614.0091657883393</v>
      </c>
      <c r="AN51" s="198" cm="1">
        <f t="array" aca="1" ref="AN51" ca="1">-SUMPRODUCT($G23:AN23,N(OFFSET($G40:AN40,0,COLUMN(AN40)-COLUMN($G40:AN40))))/1000</f>
        <v>-1575.0727370813756</v>
      </c>
      <c r="AO51" s="198" cm="1">
        <f t="array" aca="1" ref="AO51" ca="1">-SUMPRODUCT($G23:AO23,N(OFFSET($G40:AO40,0,COLUMN(AO40)-COLUMN($G40:AO40))))/1000</f>
        <v>-1718.2543836722737</v>
      </c>
      <c r="AP51" s="198" cm="1">
        <f t="array" aca="1" ref="AP51" ca="1">-SUMPRODUCT($G23:AP23,N(OFFSET($G40:AP40,0,COLUMN(AP40)-COLUMN($G40:AP40))))/1000</f>
        <v>-2020.4249933982173</v>
      </c>
      <c r="AQ51" s="198" cm="1">
        <f t="array" aca="1" ref="AQ51" ca="1">-SUMPRODUCT($G23:AQ23,N(OFFSET($G40:AQ40,0,COLUMN(AQ40)-COLUMN($G40:AQ40))))/1000</f>
        <v>-2460.829897043101</v>
      </c>
      <c r="AR51" s="198" cm="1">
        <f t="array" aca="1" ref="AR51" ca="1">-SUMPRODUCT($G23:AR23,N(OFFSET($G40:AR40,0,COLUMN(AR40)-COLUMN($G40:AR40))))/1000</f>
        <v>-2895.6857522287842</v>
      </c>
      <c r="AS51" s="198" cm="1">
        <f t="array" aca="1" ref="AS51" ca="1">-SUMPRODUCT($G23:AS23,N(OFFSET($G40:AS40,0,COLUMN(AS40)-COLUMN($G40:AS40))))/1000</f>
        <v>-3523.6437521067028</v>
      </c>
      <c r="AT51" s="198" cm="1">
        <f t="array" aca="1" ref="AT51" ca="1">-SUMPRODUCT($G23:AT23,N(OFFSET($G40:AT40,0,COLUMN(AT40)-COLUMN($G40:AT40))))/1000</f>
        <v>-3829.5144646421704</v>
      </c>
      <c r="AU51" s="198" cm="1">
        <f t="array" aca="1" ref="AU51" ca="1">-SUMPRODUCT($G23:AU23,N(OFFSET($G40:AU40,0,COLUMN(AU40)-COLUMN($G40:AU40))))/1000</f>
        <v>-3836.8784171003999</v>
      </c>
      <c r="AV51" s="198" cm="1">
        <f t="array" aca="1" ref="AV51" ca="1">-SUMPRODUCT($G23:AV23,N(OFFSET($G40:AV40,0,COLUMN(AV40)-COLUMN($G40:AV40))))/1000</f>
        <v>-4024.3566253292101</v>
      </c>
      <c r="AW51" s="198" cm="1">
        <f t="array" aca="1" ref="AW51" ca="1">-SUMPRODUCT($G23:AW23,N(OFFSET($G40:AW40,0,COLUMN(AW40)-COLUMN($G40:AW40))))/1000</f>
        <v>-4190.2407355579344</v>
      </c>
      <c r="AX51" s="198" cm="1">
        <f t="array" aca="1" ref="AX51" ca="1">-SUMPRODUCT($G23:AX23,N(OFFSET($G40:AX40,0,COLUMN(AX40)-COLUMN($G40:AX40))))/1000</f>
        <v>-4402.2839559693375</v>
      </c>
      <c r="AY51" s="198" cm="1">
        <f t="array" aca="1" ref="AY51" ca="1">-SUMPRODUCT($G23:AY23,N(OFFSET($G40:AY40,0,COLUMN(AY40)-COLUMN($G40:AY40))))/1000</f>
        <v>-4663.2376455721151</v>
      </c>
      <c r="AZ51" s="198" cm="1">
        <f t="array" aca="1" ref="AZ51" ca="1">-SUMPRODUCT($G23:AZ23,N(OFFSET($G40:AZ40,0,COLUMN(AZ40)-COLUMN($G40:AZ40))))/1000</f>
        <v>-4939.8594720975743</v>
      </c>
      <c r="BA51" s="198" cm="1">
        <f t="array" aca="1" ref="BA51" ca="1">-SUMPRODUCT($G23:BA23,N(OFFSET($G40:BA40,0,COLUMN(BA40)-COLUMN($G40:BA40))))/1000</f>
        <v>-5203.4716057258638</v>
      </c>
      <c r="BB51" s="198" cm="1">
        <f t="array" aca="1" ref="BB51" ca="1">-SUMPRODUCT($G23:BB23,N(OFFSET($G40:BB40,0,COLUMN(BB40)-COLUMN($G40:BB40))))/1000</f>
        <v>-5444.2806277617256</v>
      </c>
      <c r="BC51" s="198" cm="1">
        <f t="array" aca="1" ref="BC51" ca="1">-SUMPRODUCT($G23:BC23,N(OFFSET($G40:BC40,0,COLUMN(BC40)-COLUMN($G40:BC40))))/1000</f>
        <v>-5664.2317602567118</v>
      </c>
      <c r="BD51" s="198" cm="1">
        <f t="array" aca="1" ref="BD51" ca="1">-SUMPRODUCT($G23:BD23,N(OFFSET($G40:BD40,0,COLUMN(BD40)-COLUMN($G40:BD40))))/1000</f>
        <v>-5874.2204306692456</v>
      </c>
      <c r="BE51" s="198" cm="1">
        <f t="array" aca="1" ref="BE51" ca="1">-SUMPRODUCT($G23:BE23,N(OFFSET($G40:BE40,0,COLUMN(BE40)-COLUMN($G40:BE40))))/1000</f>
        <v>-6076.5128339827506</v>
      </c>
      <c r="BF51" s="198" cm="1">
        <f t="array" aca="1" ref="BF51" ca="1">-SUMPRODUCT($G23:BF23,N(OFFSET($G40:BF40,0,COLUMN(BF40)-COLUMN($G40:BF40))))/1000</f>
        <v>-6265.6290342013754</v>
      </c>
      <c r="BG51" s="198" cm="1">
        <f t="array" aca="1" ref="BG51" ca="1">-SUMPRODUCT($G23:BG23,N(OFFSET($G40:BG40,0,COLUMN(BG40)-COLUMN($G40:BG40))))/1000</f>
        <v>-6441.7611130353444</v>
      </c>
      <c r="BH51" s="198" cm="1">
        <f t="array" aca="1" ref="BH51" ca="1">-SUMPRODUCT($G23:BH23,N(OFFSET($G40:BH40,0,COLUMN(BH40)-COLUMN($G40:BH40))))/1000</f>
        <v>-6602.8975716079931</v>
      </c>
      <c r="BI51" s="198" cm="1">
        <f t="array" aca="1" ref="BI51" ca="1">-SUMPRODUCT($G23:BI23,N(OFFSET($G40:BI40,0,COLUMN(BI40)-COLUMN($G40:BI40))))/1000</f>
        <v>-6786.4599486323896</v>
      </c>
      <c r="BJ51" s="198" cm="1">
        <f t="array" aca="1" ref="BJ51" ca="1">-SUMPRODUCT($G23:BJ23,N(OFFSET($G40:BJ40,0,COLUMN(BJ40)-COLUMN($G40:BJ40))))/1000</f>
        <v>-6982.3377176092845</v>
      </c>
      <c r="BK51" s="198" cm="1">
        <f t="array" aca="1" ref="BK51" ca="1">-SUMPRODUCT($G23:BK23,N(OFFSET($G40:BK40,0,COLUMN(BK40)-COLUMN($G40:BK40))))/1000</f>
        <v>-7124.9500270643202</v>
      </c>
      <c r="BL51" s="198" cm="1">
        <f t="array" aca="1" ref="BL51" ca="1">-SUMPRODUCT($G23:BL23,N(OFFSET($G40:BL40,0,COLUMN(BL40)-COLUMN($G40:BL40))))/1000</f>
        <v>-7280.0658052916169</v>
      </c>
      <c r="BM51" s="198" cm="1">
        <f t="array" aca="1" ref="BM51" ca="1">-SUMPRODUCT($G23:BM23,N(OFFSET($G40:BM40,0,COLUMN(BM40)-COLUMN($G40:BM40))))/1000</f>
        <v>-7374.1901904084452</v>
      </c>
      <c r="BN51" s="198" cm="1">
        <f t="array" aca="1" ref="BN51" ca="1">-SUMPRODUCT($G23:BN23,N(OFFSET($G40:BN40,0,COLUMN(BN40)-COLUMN($G40:BN40))))/1000</f>
        <v>-7335.9761513959638</v>
      </c>
      <c r="BO51" s="198" cm="1">
        <f t="array" aca="1" ref="BO51" ca="1">-SUMPRODUCT($G23:BO23,N(OFFSET($G40:BO40,0,COLUMN(BO40)-COLUMN($G40:BO40))))/1000</f>
        <v>-7421.9040695514232</v>
      </c>
      <c r="BP51" s="198" cm="1">
        <f t="array" aca="1" ref="BP51" ca="1">-SUMPRODUCT($G23:BP23,N(OFFSET($G40:BP40,0,COLUMN(BP40)-COLUMN($G40:BP40))))/1000</f>
        <v>-7606.0851176353463</v>
      </c>
      <c r="BQ51" s="198" cm="1">
        <f t="array" aca="1" ref="BQ51" ca="1">-SUMPRODUCT($G23:BQ23,N(OFFSET($G40:BQ40,0,COLUMN(BQ40)-COLUMN($G40:BQ40))))/1000</f>
        <v>-7709.4659746648849</v>
      </c>
      <c r="BR51" s="198" cm="1">
        <f t="array" aca="1" ref="BR51" ca="1">-SUMPRODUCT($G23:BR23,N(OFFSET($G40:BR40,0,COLUMN(BR40)-COLUMN($G40:BR40))))/1000</f>
        <v>-7786.7541060197391</v>
      </c>
      <c r="BS51" s="198" cm="1">
        <f t="array" aca="1" ref="BS51" ca="1">-SUMPRODUCT($G23:BS23,N(OFFSET($G40:BS40,0,COLUMN(BS40)-COLUMN($G40:BS40))))/1000</f>
        <v>-7869.6099987055941</v>
      </c>
      <c r="BT51" s="198" cm="1">
        <f t="array" aca="1" ref="BT51" ca="1">-SUMPRODUCT($G23:BT23,N(OFFSET($G40:BT40,0,COLUMN(BT40)-COLUMN($G40:BT40))))/1000</f>
        <v>-7986.857678572369</v>
      </c>
      <c r="BU51" s="198" cm="1">
        <f t="array" aca="1" ref="BU51" ca="1">-SUMPRODUCT($G23:BU23,N(OFFSET($G40:BU40,0,COLUMN(BU40)-COLUMN($G40:BU40))))/1000</f>
        <v>-8012.9100371949598</v>
      </c>
      <c r="BV51" s="198" cm="1">
        <f t="array" aca="1" ref="BV51" ca="1">-SUMPRODUCT($G23:BV23,N(OFFSET($G40:BV40,0,COLUMN(BV40)-COLUMN($G40:BV40))))/1000</f>
        <v>-7975.6979347085635</v>
      </c>
      <c r="BW51" s="198" cm="1">
        <f t="array" aca="1" ref="BW51" ca="1">-SUMPRODUCT($G23:BW23,N(OFFSET($G40:BW40,0,COLUMN(BW40)-COLUMN($G40:BW40))))/1000</f>
        <v>-7996.7550569290916</v>
      </c>
      <c r="BX51" s="198" cm="1">
        <f t="array" aca="1" ref="BX51" ca="1">-SUMPRODUCT($G23:BX23,N(OFFSET($G40:BX40,0,COLUMN(BX40)-COLUMN($G40:BX40))))/1000</f>
        <v>-8019.2251319358656</v>
      </c>
      <c r="BY51" s="198" cm="1">
        <f t="array" aca="1" ref="BY51" ca="1">-SUMPRODUCT($G23:BY23,N(OFFSET($G40:BY40,0,COLUMN(BY40)-COLUMN($G40:BY40))))/1000</f>
        <v>-8039.0287187394297</v>
      </c>
      <c r="BZ51" s="198" cm="1">
        <f t="array" aca="1" ref="BZ51" ca="1">-SUMPRODUCT($G23:BZ23,N(OFFSET($G40:BZ40,0,COLUMN(BZ40)-COLUMN($G40:BZ40))))/1000</f>
        <v>-8055.2191479988696</v>
      </c>
      <c r="CA51" s="198" cm="1">
        <f t="array" aca="1" ref="CA51" ca="1">-SUMPRODUCT($G23:CA23,N(OFFSET($G40:CA40,0,COLUMN(CA40)-COLUMN($G40:CA40))))/1000</f>
        <v>-8064.5588875379644</v>
      </c>
      <c r="CB51" s="198" cm="1">
        <f t="array" aca="1" ref="CB51" ca="1">-SUMPRODUCT($G23:CB23,N(OFFSET($G40:CB40,0,COLUMN(CB40)-COLUMN($G40:CB40))))/1000</f>
        <v>-8065.8800099482796</v>
      </c>
      <c r="CC51" s="198" cm="1">
        <f t="array" aca="1" ref="CC51" ca="1">-SUMPRODUCT($G23:CC23,N(OFFSET($G40:CC40,0,COLUMN(CC40)-COLUMN($G40:CC40))))/1000</f>
        <v>-8058.1094244076094</v>
      </c>
      <c r="CD51" s="198" cm="1">
        <f t="array" aca="1" ref="CD51" ca="1">-SUMPRODUCT($G23:CD23,N(OFFSET($G40:CD40,0,COLUMN(CD40)-COLUMN($G40:CD40))))/1000</f>
        <v>-8045.341682018865</v>
      </c>
      <c r="CE51" s="198" cm="1">
        <f t="array" aca="1" ref="CE51" ca="1">-SUMPRODUCT($G23:CE23,N(OFFSET($G40:CE40,0,COLUMN(CE40)-COLUMN($G40:CE40))))/1000</f>
        <v>-8026.5605502657672</v>
      </c>
      <c r="CF51" s="198" cm="1">
        <f t="array" aca="1" ref="CF51" ca="1">-SUMPRODUCT($G23:CF23,N(OFFSET($G40:CF40,0,COLUMN(CF40)-COLUMN($G40:CF40))))/1000</f>
        <v>-8005.7287115562895</v>
      </c>
      <c r="CG51" s="198" cm="1">
        <f t="array" aca="1" ref="CG51" ca="1">-SUMPRODUCT($G23:CG23,N(OFFSET($G40:CG40,0,COLUMN(CG40)-COLUMN($G40:CG40))))/1000</f>
        <v>-7980.683134945315</v>
      </c>
      <c r="CH51" s="198" cm="1">
        <f t="array" aca="1" ref="CH51" ca="1">-SUMPRODUCT($G23:CH23,N(OFFSET($G40:CH40,0,COLUMN(CH40)-COLUMN($G40:CH40))))/1000</f>
        <v>-7954.2986427957421</v>
      </c>
      <c r="CI51" s="198" cm="1">
        <f t="array" aca="1" ref="CI51" ca="1">-SUMPRODUCT($G23:CI23,N(OFFSET($G40:CI40,0,COLUMN(CI40)-COLUMN($G40:CI40))))/1000</f>
        <v>-7925.6513966490356</v>
      </c>
      <c r="CJ51" s="198" cm="1">
        <f t="array" aca="1" ref="CJ51" ca="1">-SUMPRODUCT($G23:CJ23,N(OFFSET($G40:CJ40,0,COLUMN(CJ40)-COLUMN($G40:CJ40))))/1000</f>
        <v>-7895.3043729865631</v>
      </c>
      <c r="CK51" s="198" cm="1">
        <f t="array" aca="1" ref="CK51" ca="1">-SUMPRODUCT($G23:CK23,N(OFFSET($G40:CK40,0,COLUMN(CK40)-COLUMN($G40:CK40))))/1000</f>
        <v>-7863.9457759315601</v>
      </c>
      <c r="CL51" s="198" cm="1">
        <f t="array" aca="1" ref="CL51" ca="1">-SUMPRODUCT($G23:CL23,N(OFFSET($G40:CL40,0,COLUMN(CL40)-COLUMN($G40:CL40))))/1000</f>
        <v>-7831.2260734365982</v>
      </c>
      <c r="CM51" s="198" cm="1">
        <f t="array" aca="1" ref="CM51" ca="1">-SUMPRODUCT($G23:CM23,N(OFFSET($G40:CM40,0,COLUMN(CM40)-COLUMN($G40:CM40))))/1000</f>
        <v>-7797.303646133636</v>
      </c>
      <c r="CN51" s="198" cm="1">
        <f t="array" aca="1" ref="CN51" ca="1">-SUMPRODUCT($G23:CN23,N(OFFSET($G40:CN40,0,COLUMN(CN40)-COLUMN($G40:CN40))))/1000</f>
        <v>-7764.5006904589791</v>
      </c>
      <c r="CO51" s="90"/>
    </row>
    <row r="52" spans="1:93">
      <c r="A52" s="89"/>
      <c r="B52" t="s">
        <v>233</v>
      </c>
      <c r="C52" s="90"/>
      <c r="D52" s="90"/>
      <c r="E52" s="90"/>
      <c r="F52" s="90" t="s">
        <v>225</v>
      </c>
      <c r="G52" s="199" cm="1">
        <f t="array" aca="1" ref="G52" ca="1">-SUMPRODUCT($G8:G8,N(OFFSET($G41:G41,0,COLUMN(G41)-COLUMN($G41:G41))))/1000</f>
        <v>-7.0869614020577751</v>
      </c>
      <c r="H52" s="199" cm="1">
        <f t="array" aca="1" ref="H52" ca="1">-SUMPRODUCT($G8:H8,N(OFFSET($G41:H41,0,COLUMN(H41)-COLUMN($G41:H41))))/1000</f>
        <v>-12.721175587056512</v>
      </c>
      <c r="I52" s="199" cm="1">
        <f t="array" aca="1" ref="I52" ca="1">-SUMPRODUCT($G8:I8,N(OFFSET($G41:I41,0,COLUMN(I41)-COLUMN($G41:I41))))/1000</f>
        <v>-20.043138315130754</v>
      </c>
      <c r="J52" s="199" cm="1">
        <f t="array" aca="1" ref="J52" ca="1">-SUMPRODUCT($G8:J8,N(OFFSET($G41:J41,0,COLUMN(J41)-COLUMN($G41:J41))))/1000</f>
        <v>-26.784212558890722</v>
      </c>
      <c r="K52" s="199" cm="1">
        <f t="array" aca="1" ref="K52" ca="1">-SUMPRODUCT($G8:K8,N(OFFSET($G41:K41,0,COLUMN(K41)-COLUMN($G41:K41))))/1000</f>
        <v>-33.905398901638243</v>
      </c>
      <c r="L52" s="199" cm="1">
        <f t="array" aca="1" ref="L52" ca="1">-SUMPRODUCT($G8:L8,N(OFFSET($G41:L41,0,COLUMN(L41)-COLUMN($G41:L41))))/1000</f>
        <v>-41.163885808300023</v>
      </c>
      <c r="M52" s="199" cm="1">
        <f t="array" aca="1" ref="M52" ca="1">-SUMPRODUCT($G8:M8,N(OFFSET($G41:M41,0,COLUMN(M41)-COLUMN($G41:M41))))/1000</f>
        <v>-49.508673984125338</v>
      </c>
      <c r="N52" s="199" cm="1">
        <f t="array" aca="1" ref="N52" ca="1">-SUMPRODUCT($G8:N8,N(OFFSET($G41:N41,0,COLUMN(N41)-COLUMN($G41:N41))))/1000</f>
        <v>-71.272033902874597</v>
      </c>
      <c r="O52" s="199" cm="1">
        <f t="array" aca="1" ref="O52" ca="1">-SUMPRODUCT($G8:O8,N(OFFSET($G41:O41,0,COLUMN(O41)-COLUMN($G41:O41))))/1000</f>
        <v>-90.941433101100543</v>
      </c>
      <c r="P52" s="199" cm="1">
        <f t="array" aca="1" ref="P52" ca="1">-SUMPRODUCT($G8:P8,N(OFFSET($G41:P41,0,COLUMN(P41)-COLUMN($G41:P41))))/1000</f>
        <v>-114.1480230091841</v>
      </c>
      <c r="Q52" s="199" cm="1">
        <f t="array" aca="1" ref="Q52" ca="1">-SUMPRODUCT($G8:Q8,N(OFFSET($G41:Q41,0,COLUMN(Q41)-COLUMN($G41:Q41))))/1000</f>
        <v>-144.5800431808222</v>
      </c>
      <c r="R52" s="199" cm="1">
        <f t="array" aca="1" ref="R52" ca="1">-SUMPRODUCT($G8:R8,N(OFFSET($G41:R41,0,COLUMN(R41)-COLUMN($G41:R41))))/1000</f>
        <v>-181.04399472971008</v>
      </c>
      <c r="S52" s="199" cm="1">
        <f t="array" aca="1" ref="S52" ca="1">-SUMPRODUCT($G8:S8,N(OFFSET($G41:S41,0,COLUMN(S41)-COLUMN($G41:S41))))/1000</f>
        <v>-211.12205235312757</v>
      </c>
      <c r="T52" s="199" cm="1">
        <f t="array" aca="1" ref="T52" ca="1">-SUMPRODUCT($G8:T8,N(OFFSET($G41:T41,0,COLUMN(T41)-COLUMN($G41:T41))))/1000</f>
        <v>-250.79516571421621</v>
      </c>
      <c r="U52" s="199" cm="1">
        <f t="array" aca="1" ref="U52" ca="1">-SUMPRODUCT($G8:U8,N(OFFSET($G41:U41,0,COLUMN(U41)-COLUMN($G41:U41))))/1000</f>
        <v>-301.93430195033511</v>
      </c>
      <c r="V52" s="199" cm="1">
        <f t="array" aca="1" ref="V52" ca="1">-SUMPRODUCT($G8:V8,N(OFFSET($G41:V41,0,COLUMN(V41)-COLUMN($G41:V41))))/1000</f>
        <v>-358.57921118872213</v>
      </c>
      <c r="W52" s="199" cm="1">
        <f t="array" aca="1" ref="W52" ca="1">-SUMPRODUCT($G8:W8,N(OFFSET($G41:W41,0,COLUMN(W41)-COLUMN($G41:W41))))/1000</f>
        <v>-423.17760229786091</v>
      </c>
      <c r="X52" s="199" cm="1">
        <f t="array" aca="1" ref="X52" ca="1">-SUMPRODUCT($G8:X8,N(OFFSET($G41:X41,0,COLUMN(X41)-COLUMN($G41:X41))))/1000</f>
        <v>-485.66113381429858</v>
      </c>
      <c r="Y52" s="199" cm="1">
        <f t="array" aca="1" ref="Y52" ca="1">-SUMPRODUCT($G8:Y8,N(OFFSET($G41:Y41,0,COLUMN(Y41)-COLUMN($G41:Y41))))/1000</f>
        <v>-513.31214675858121</v>
      </c>
      <c r="Z52" s="199" cm="1">
        <f t="array" aca="1" ref="Z52" ca="1">-SUMPRODUCT($G8:Z8,N(OFFSET($G41:Z41,0,COLUMN(Z41)-COLUMN($G41:Z41))))/1000</f>
        <v>-559.66995570062136</v>
      </c>
      <c r="AA52" s="199" cm="1">
        <f t="array" aca="1" ref="AA52" ca="1">-SUMPRODUCT($G8:AA8,N(OFFSET($G41:AA41,0,COLUMN(AA41)-COLUMN($G41:AA41))))/1000</f>
        <v>-603.69333007794262</v>
      </c>
      <c r="AB52" s="199" cm="1">
        <f t="array" aca="1" ref="AB52" ca="1">-SUMPRODUCT($G8:AB8,N(OFFSET($G41:AB41,0,COLUMN(AB41)-COLUMN($G41:AB41))))/1000</f>
        <v>-645.27006454431864</v>
      </c>
      <c r="AC52" s="199" cm="1">
        <f t="array" aca="1" ref="AC52" ca="1">-SUMPRODUCT($G8:AC8,N(OFFSET($G41:AC41,0,COLUMN(AC41)-COLUMN($G41:AC41))))/1000</f>
        <v>-684.28795375352433</v>
      </c>
      <c r="AD52" s="199" cm="1">
        <f t="array" aca="1" ref="AD52" ca="1">-SUMPRODUCT($G8:AD8,N(OFFSET($G41:AD41,0,COLUMN(AD41)-COLUMN($G41:AD41))))/1000</f>
        <v>-723.48085070942761</v>
      </c>
      <c r="AE52" s="199" cm="1">
        <f t="array" aca="1" ref="AE52" ca="1">-SUMPRODUCT($G8:AE8,N(OFFSET($G41:AE41,0,COLUMN(AE41)-COLUMN($G41:AE41))))/1000</f>
        <v>-758.83273877079148</v>
      </c>
      <c r="AF52" s="199" cm="1">
        <f t="array" aca="1" ref="AF52" ca="1">-SUMPRODUCT($G8:AF8,N(OFFSET($G41:AF41,0,COLUMN(AF41)-COLUMN($G41:AF41))))/1000</f>
        <v>-791.66889888759022</v>
      </c>
      <c r="AG52" s="199" cm="1">
        <f t="array" aca="1" ref="AG52" ca="1">-SUMPRODUCT($G8:AG8,N(OFFSET($G41:AG41,0,COLUMN(AG41)-COLUMN($G41:AG41))))/1000</f>
        <v>-821.85145922734091</v>
      </c>
      <c r="AH52" s="199" cm="1">
        <f t="array" aca="1" ref="AH52" ca="1">-SUMPRODUCT($G8:AH8,N(OFFSET($G41:AH41,0,COLUMN(AH41)-COLUMN($G41:AH41))))/1000</f>
        <v>-860.04899588549506</v>
      </c>
      <c r="AI52" s="199" cm="1">
        <f t="array" aca="1" ref="AI52" ca="1">-SUMPRODUCT($G8:AI8,N(OFFSET($G41:AI41,0,COLUMN(AI41)-COLUMN($G41:AI41))))/1000</f>
        <v>-886.60114920899025</v>
      </c>
      <c r="AJ52" s="199" cm="1">
        <f t="array" aca="1" ref="AJ52" ca="1">-SUMPRODUCT($G8:AJ8,N(OFFSET($G41:AJ41,0,COLUMN(AJ41)-COLUMN($G41:AJ41))))/1000</f>
        <v>-914.46762166672784</v>
      </c>
      <c r="AK52" s="199" cm="1">
        <f t="array" aca="1" ref="AK52" ca="1">-SUMPRODUCT($G8:AK8,N(OFFSET($G41:AK41,0,COLUMN(AK41)-COLUMN($G41:AK41))))/1000</f>
        <v>-942.6715721895664</v>
      </c>
      <c r="AL52" s="199" cm="1">
        <f t="array" aca="1" ref="AL52" ca="1">-SUMPRODUCT($G8:AL8,N(OFFSET($G41:AL41,0,COLUMN(AL41)-COLUMN($G41:AL41))))/1000</f>
        <v>-997.77640491804209</v>
      </c>
      <c r="AM52" s="199" cm="1">
        <f t="array" aca="1" ref="AM52" ca="1">-SUMPRODUCT($G8:AM8,N(OFFSET($G41:AM41,0,COLUMN(AM41)-COLUMN($G41:AM41))))/1000</f>
        <v>-1052.3110581813303</v>
      </c>
      <c r="AN52" s="199" cm="1">
        <f t="array" aca="1" ref="AN52" ca="1">-SUMPRODUCT($G8:AN8,N(OFFSET($G41:AN41,0,COLUMN(AN41)-COLUMN($G41:AN41))))/1000</f>
        <v>-1116.9824332895421</v>
      </c>
      <c r="AO52" s="199" cm="1">
        <f t="array" aca="1" ref="AO52" ca="1">-SUMPRODUCT($G8:AO8,N(OFFSET($G41:AO41,0,COLUMN(AO41)-COLUMN($G41:AO41))))/1000</f>
        <v>-1192.8613895578408</v>
      </c>
      <c r="AP52" s="199" cm="1">
        <f t="array" aca="1" ref="AP52" ca="1">-SUMPRODUCT($G8:AP8,N(OFFSET($G41:AP41,0,COLUMN(AP41)-COLUMN($G41:AP41))))/1000</f>
        <v>-1281.1806847993428</v>
      </c>
      <c r="AQ52" s="199" cm="1">
        <f t="array" aca="1" ref="AQ52" ca="1">-SUMPRODUCT($G8:AQ8,N(OFFSET($G41:AQ41,0,COLUMN(AQ41)-COLUMN($G41:AQ41))))/1000</f>
        <v>-1382.8932240666209</v>
      </c>
      <c r="AR52" s="199" cm="1">
        <f t="array" aca="1" ref="AR52" ca="1">-SUMPRODUCT($G8:AR8,N(OFFSET($G41:AR41,0,COLUMN(AR41)-COLUMN($G41:AR41))))/1000</f>
        <v>-1498.9725191905104</v>
      </c>
      <c r="AS52" s="199" cm="1">
        <f t="array" aca="1" ref="AS52" ca="1">-SUMPRODUCT($G8:AS8,N(OFFSET($G41:AS41,0,COLUMN(AS41)-COLUMN($G41:AS41))))/1000</f>
        <v>-1631.7960811408095</v>
      </c>
      <c r="AT52" s="199" cm="1">
        <f t="array" aca="1" ref="AT52" ca="1">-SUMPRODUCT($G8:AT8,N(OFFSET($G41:AT41,0,COLUMN(AT41)-COLUMN($G41:AT41))))/1000</f>
        <v>-1780.910312740943</v>
      </c>
      <c r="AU52" s="199" cm="1">
        <f t="array" aca="1" ref="AU52" ca="1">-SUMPRODUCT($G8:AU8,N(OFFSET($G41:AU41,0,COLUMN(AU41)-COLUMN($G41:AU41))))/1000</f>
        <v>-1947.9160027668513</v>
      </c>
      <c r="AV52" s="199" cm="1">
        <f t="array" aca="1" ref="AV52" ca="1">-SUMPRODUCT($G8:AV8,N(OFFSET($G41:AV41,0,COLUMN(AV41)-COLUMN($G41:AV41))))/1000</f>
        <v>-2134.1138239356269</v>
      </c>
      <c r="AW52" s="199" cm="1">
        <f t="array" aca="1" ref="AW52" ca="1">-SUMPRODUCT($G8:AW8,N(OFFSET($G41:AW41,0,COLUMN(AW41)-COLUMN($G41:AW41))))/1000</f>
        <v>-2327.8412165503828</v>
      </c>
      <c r="AX52" s="199" cm="1">
        <f t="array" aca="1" ref="AX52" ca="1">-SUMPRODUCT($G8:AX8,N(OFFSET($G41:AX41,0,COLUMN(AX41)-COLUMN($G41:AX41))))/1000</f>
        <v>-2533.0886829502501</v>
      </c>
      <c r="AY52" s="199" cm="1">
        <f t="array" aca="1" ref="AY52" ca="1">-SUMPRODUCT($G8:AY8,N(OFFSET($G41:AY41,0,COLUMN(AY41)-COLUMN($G41:AY41))))/1000</f>
        <v>-2750.2932362281772</v>
      </c>
      <c r="AZ52" s="199" cm="1">
        <f t="array" aca="1" ref="AZ52" ca="1">-SUMPRODUCT($G8:AZ8,N(OFFSET($G41:AZ41,0,COLUMN(AZ41)-COLUMN($G41:AZ41))))/1000</f>
        <v>-2978.7055112261664</v>
      </c>
      <c r="BA52" s="199" cm="1">
        <f t="array" aca="1" ref="BA52" ca="1">-SUMPRODUCT($G8:BA8,N(OFFSET($G41:BA41,0,COLUMN(BA41)-COLUMN($G41:BA41))))/1000</f>
        <v>-3217.0552096984716</v>
      </c>
      <c r="BB52" s="199" cm="1">
        <f t="array" aca="1" ref="BB52" ca="1">-SUMPRODUCT($G8:BB8,N(OFFSET($G41:BB41,0,COLUMN(BB41)-COLUMN($G41:BB41))))/1000</f>
        <v>-3465.0487139118736</v>
      </c>
      <c r="BC52" s="199" cm="1">
        <f t="array" aca="1" ref="BC52" ca="1">-SUMPRODUCT($G8:BC8,N(OFFSET($G41:BC41,0,COLUMN(BC41)-COLUMN($G41:BC41))))/1000</f>
        <v>-3720.8960709559633</v>
      </c>
      <c r="BD52" s="199" cm="1">
        <f t="array" aca="1" ref="BD52" ca="1">-SUMPRODUCT($G8:BD8,N(OFFSET($G41:BD41,0,COLUMN(BD41)-COLUMN($G41:BD41))))/1000</f>
        <v>-3979.3032715885233</v>
      </c>
      <c r="BE52" s="199" cm="1">
        <f t="array" aca="1" ref="BE52" ca="1">-SUMPRODUCT($G8:BE8,N(OFFSET($G41:BE41,0,COLUMN(BE41)-COLUMN($G41:BE41))))/1000</f>
        <v>-4243.5506231424788</v>
      </c>
      <c r="BF52" s="199" cm="1">
        <f t="array" aca="1" ref="BF52" ca="1">-SUMPRODUCT($G8:BF8,N(OFFSET($G41:BF41,0,COLUMN(BF41)-COLUMN($G41:BF41))))/1000</f>
        <v>-4509.5058568595232</v>
      </c>
      <c r="BG52" s="199" cm="1">
        <f t="array" aca="1" ref="BG52" ca="1">-SUMPRODUCT($G8:BG8,N(OFFSET($G41:BG41,0,COLUMN(BG41)-COLUMN($G41:BG41))))/1000</f>
        <v>-4775.6343934273655</v>
      </c>
      <c r="BH52" s="199" cm="1">
        <f t="array" aca="1" ref="BH52" ca="1">-SUMPRODUCT($G8:BH8,N(OFFSET($G41:BH41,0,COLUMN(BH41)-COLUMN($G41:BH41))))/1000</f>
        <v>-5040.3777974264985</v>
      </c>
      <c r="BI52" s="199" cm="1">
        <f t="array" aca="1" ref="BI52" ca="1">-SUMPRODUCT($G8:BI8,N(OFFSET($G41:BI41,0,COLUMN(BI41)-COLUMN($G41:BI41))))/1000</f>
        <v>-5302.545849324908</v>
      </c>
      <c r="BJ52" s="199" cm="1">
        <f t="array" aca="1" ref="BJ52" ca="1">-SUMPRODUCT($G8:BJ8,N(OFFSET($G41:BJ41,0,COLUMN(BJ41)-COLUMN($G41:BJ41))))/1000</f>
        <v>-5560.2620282414209</v>
      </c>
      <c r="BK52" s="199" cm="1">
        <f t="array" aca="1" ref="BK52" ca="1">-SUMPRODUCT($G8:BK8,N(OFFSET($G41:BK41,0,COLUMN(BK41)-COLUMN($G41:BK41))))/1000</f>
        <v>-5812.1817049206766</v>
      </c>
      <c r="BL52" s="199" cm="1">
        <f t="array" aca="1" ref="BL52" ca="1">-SUMPRODUCT($G8:BL8,N(OFFSET($G41:BL41,0,COLUMN(BL41)-COLUMN($G41:BL41))))/1000</f>
        <v>-6056.7772983667473</v>
      </c>
      <c r="BM52" s="199" cm="1">
        <f t="array" aca="1" ref="BM52" ca="1">-SUMPRODUCT($G8:BM8,N(OFFSET($G41:BM41,0,COLUMN(BM41)-COLUMN($G41:BM41))))/1000</f>
        <v>-6293.8783243154558</v>
      </c>
      <c r="BN52" s="199" cm="1">
        <f t="array" aca="1" ref="BN52" ca="1">-SUMPRODUCT($G8:BN8,N(OFFSET($G41:BN41,0,COLUMN(BN41)-COLUMN($G41:BN41))))/1000</f>
        <v>-6520.1992723885305</v>
      </c>
      <c r="BO52" s="199" cm="1">
        <f t="array" aca="1" ref="BO52" ca="1">-SUMPRODUCT($G8:BO8,N(OFFSET($G41:BO41,0,COLUMN(BO41)-COLUMN($G41:BO41))))/1000</f>
        <v>-6735.706086397141</v>
      </c>
      <c r="BP52" s="199" cm="1">
        <f t="array" aca="1" ref="BP52" ca="1">-SUMPRODUCT($G8:BP8,N(OFFSET($G41:BP41,0,COLUMN(BP41)-COLUMN($G41:BP41))))/1000</f>
        <v>-6902.8343586717911</v>
      </c>
      <c r="BQ52" s="199" cm="1">
        <f t="array" aca="1" ref="BQ52" ca="1">-SUMPRODUCT($G8:BQ8,N(OFFSET($G41:BQ41,0,COLUMN(BQ41)-COLUMN($G41:BQ41))))/1000</f>
        <v>-7037.0874945446094</v>
      </c>
      <c r="BR52" s="199" cm="1">
        <f t="array" aca="1" ref="BR52" ca="1">-SUMPRODUCT($G8:BR8,N(OFFSET($G41:BR41,0,COLUMN(BR41)-COLUMN($G41:BR41))))/1000</f>
        <v>-7130.8203297677555</v>
      </c>
      <c r="BS52" s="199" cm="1">
        <f t="array" aca="1" ref="BS52" ca="1">-SUMPRODUCT($G8:BS8,N(OFFSET($G41:BS41,0,COLUMN(BS41)-COLUMN($G41:BS41))))/1000</f>
        <v>-7180.6239992477376</v>
      </c>
      <c r="BT52" s="199" cm="1">
        <f t="array" aca="1" ref="BT52" ca="1">-SUMPRODUCT($G8:BT8,N(OFFSET($G41:BT41,0,COLUMN(BT41)-COLUMN($G41:BT41))))/1000</f>
        <v>-7189.7346301028465</v>
      </c>
      <c r="BU52" s="199" cm="1">
        <f t="array" aca="1" ref="BU52" ca="1">-SUMPRODUCT($G8:BU8,N(OFFSET($G41:BU41,0,COLUMN(BU41)-COLUMN($G41:BU41))))/1000</f>
        <v>-7180.8788755883934</v>
      </c>
      <c r="BV52" s="199" cm="1">
        <f t="array" aca="1" ref="BV52" ca="1">-SUMPRODUCT($G8:BV8,N(OFFSET($G41:BV41,0,COLUMN(BV41)-COLUMN($G41:BV41))))/1000</f>
        <v>-7141.2935552026993</v>
      </c>
      <c r="BW52" s="199" cm="1">
        <f t="array" aca="1" ref="BW52" ca="1">-SUMPRODUCT($G8:BW8,N(OFFSET($G41:BW41,0,COLUMN(BW41)-COLUMN($G41:BW41))))/1000</f>
        <v>-7073.2426555637412</v>
      </c>
      <c r="BX52" s="199" cm="1">
        <f t="array" aca="1" ref="BX52" ca="1">-SUMPRODUCT($G8:BX8,N(OFFSET($G41:BX41,0,COLUMN(BX41)-COLUMN($G41:BX41))))/1000</f>
        <v>-6979.2003323336494</v>
      </c>
      <c r="BY52" s="199" cm="1">
        <f t="array" aca="1" ref="BY52" ca="1">-SUMPRODUCT($G8:BY8,N(OFFSET($G41:BY41,0,COLUMN(BY41)-COLUMN($G41:BY41))))/1000</f>
        <v>-6861.5993244888086</v>
      </c>
      <c r="BZ52" s="199" cm="1">
        <f t="array" aca="1" ref="BZ52" ca="1">-SUMPRODUCT($G8:BZ8,N(OFFSET($G41:BZ41,0,COLUMN(BZ41)-COLUMN($G41:BZ41))))/1000</f>
        <v>-6723.1702233606657</v>
      </c>
      <c r="CA52" s="199" cm="1">
        <f t="array" aca="1" ref="CA52" ca="1">-SUMPRODUCT($G8:CA8,N(OFFSET($G41:CA41,0,COLUMN(CA41)-COLUMN($G41:CA41))))/1000</f>
        <v>-6566.7882748569755</v>
      </c>
      <c r="CB52" s="199" cm="1">
        <f t="array" aca="1" ref="CB52" ca="1">-SUMPRODUCT($G8:CB8,N(OFFSET($G41:CB41,0,COLUMN(CB41)-COLUMN($G41:CB41))))/1000</f>
        <v>-6393.8708431764726</v>
      </c>
      <c r="CC52" s="199" cm="1">
        <f t="array" aca="1" ref="CC52" ca="1">-SUMPRODUCT($G8:CC8,N(OFFSET($G41:CC41,0,COLUMN(CC41)-COLUMN($G41:CC41))))/1000</f>
        <v>-6207.3425149593149</v>
      </c>
      <c r="CD52" s="199" cm="1">
        <f t="array" aca="1" ref="CD52" ca="1">-SUMPRODUCT($G8:CD8,N(OFFSET($G41:CD41,0,COLUMN(CD41)-COLUMN($G41:CD41))))/1000</f>
        <v>-6009.3197813906372</v>
      </c>
      <c r="CE52" s="199" cm="1">
        <f t="array" aca="1" ref="CE52" ca="1">-SUMPRODUCT($G8:CE8,N(OFFSET($G41:CE41,0,COLUMN(CE41)-COLUMN($G41:CE41))))/1000</f>
        <v>-5801.8733711975319</v>
      </c>
      <c r="CF52" s="199" cm="1">
        <f t="array" aca="1" ref="CF52" ca="1">-SUMPRODUCT($G8:CF8,N(OFFSET($G41:CF41,0,COLUMN(CF41)-COLUMN($G41:CF41))))/1000</f>
        <v>-5587.0387744848449</v>
      </c>
      <c r="CG52" s="199" cm="1">
        <f t="array" aca="1" ref="CG52" ca="1">-SUMPRODUCT($G8:CG8,N(OFFSET($G41:CG41,0,COLUMN(CG41)-COLUMN($G41:CG41))))/1000</f>
        <v>-5366.7915977710663</v>
      </c>
      <c r="CH52" s="199" cm="1">
        <f t="array" aca="1" ref="CH52" ca="1">-SUMPRODUCT($G8:CH8,N(OFFSET($G41:CH41,0,COLUMN(CH41)-COLUMN($G41:CH41))))/1000</f>
        <v>-5143.1395172477169</v>
      </c>
      <c r="CI52" s="199" cm="1">
        <f t="array" aca="1" ref="CI52" ca="1">-SUMPRODUCT($G8:CI8,N(OFFSET($G41:CI41,0,COLUMN(CI41)-COLUMN($G41:CI41))))/1000</f>
        <v>-4917.9899849506646</v>
      </c>
      <c r="CJ52" s="199" cm="1">
        <f t="array" aca="1" ref="CJ52" ca="1">-SUMPRODUCT($G8:CJ8,N(OFFSET($G41:CJ41,0,COLUMN(CJ41)-COLUMN($G41:CJ41))))/1000</f>
        <v>-4693.2326883003334</v>
      </c>
      <c r="CK52" s="199" cm="1">
        <f t="array" aca="1" ref="CK52" ca="1">-SUMPRODUCT($G8:CK8,N(OFFSET($G41:CK41,0,COLUMN(CK41)-COLUMN($G41:CK41))))/1000</f>
        <v>-4470.6685386661329</v>
      </c>
      <c r="CL52" s="199" cm="1">
        <f t="array" aca="1" ref="CL52" ca="1">-SUMPRODUCT($G8:CL8,N(OFFSET($G41:CL41,0,COLUMN(CL41)-COLUMN($G41:CL41))))/1000</f>
        <v>-4252.1805789680657</v>
      </c>
      <c r="CM52" s="199" cm="1">
        <f t="array" aca="1" ref="CM52" ca="1">-SUMPRODUCT($G8:CM8,N(OFFSET($G41:CM41,0,COLUMN(CM41)-COLUMN($G41:CM41))))/1000</f>
        <v>-4039.5521985061332</v>
      </c>
      <c r="CN52" s="199" cm="1">
        <f t="array" aca="1" ref="CN52" ca="1">-SUMPRODUCT($G8:CN8,N(OFFSET($G41:CN41,0,COLUMN(CN41)-COLUMN($G41:CN41))))/1000</f>
        <v>-3834.5335475136676</v>
      </c>
      <c r="CO52" s="90"/>
    </row>
    <row r="53" spans="1:93">
      <c r="A53" s="89"/>
      <c r="B53" s="603">
        <f>'Target accounting assumptions'!$F$71*C_to_CO2_fac/1000</f>
        <v>1.9164420000000001E-2</v>
      </c>
      <c r="C53" s="90"/>
      <c r="D53" s="90" t="s">
        <v>234</v>
      </c>
      <c r="E53" s="90"/>
      <c r="F53" s="90" t="s">
        <v>235</v>
      </c>
      <c r="G53" s="198">
        <f t="shared" ref="G53:AL53" si="102">G7*$B53</f>
        <v>228.58079232459147</v>
      </c>
      <c r="H53" s="198">
        <f t="shared" si="102"/>
        <v>222.79393682270279</v>
      </c>
      <c r="I53" s="198">
        <f t="shared" si="102"/>
        <v>726.25036548699381</v>
      </c>
      <c r="J53" s="198">
        <f t="shared" si="102"/>
        <v>891.17574729081264</v>
      </c>
      <c r="K53" s="198">
        <f t="shared" si="102"/>
        <v>1420.6730257135989</v>
      </c>
      <c r="L53" s="198">
        <f t="shared" si="102"/>
        <v>1069.1215539738819</v>
      </c>
      <c r="M53" s="198">
        <f t="shared" si="102"/>
        <v>1209.4527998946724</v>
      </c>
      <c r="N53" s="198">
        <f t="shared" si="102"/>
        <v>921.55673867572682</v>
      </c>
      <c r="O53" s="198">
        <f t="shared" si="102"/>
        <v>740.71750424171466</v>
      </c>
      <c r="P53" s="198">
        <f t="shared" si="102"/>
        <v>578.68555018883831</v>
      </c>
      <c r="Q53" s="198">
        <f t="shared" si="102"/>
        <v>486.09586215862498</v>
      </c>
      <c r="R53" s="198">
        <f t="shared" si="102"/>
        <v>435.46087651710081</v>
      </c>
      <c r="S53" s="198">
        <f t="shared" si="102"/>
        <v>319.72376647933487</v>
      </c>
      <c r="T53" s="198">
        <f t="shared" si="102"/>
        <v>287.8960612189469</v>
      </c>
      <c r="U53" s="198">
        <f t="shared" si="102"/>
        <v>153.35167080004237</v>
      </c>
      <c r="V53" s="198">
        <f t="shared" si="102"/>
        <v>86.802832528325268</v>
      </c>
      <c r="W53" s="198">
        <f t="shared" si="102"/>
        <v>37.614560762274927</v>
      </c>
      <c r="X53" s="198">
        <f t="shared" si="102"/>
        <v>34.721133011329727</v>
      </c>
      <c r="Y53" s="198">
        <f t="shared" si="102"/>
        <v>62.986214703841313</v>
      </c>
      <c r="Z53" s="198">
        <f t="shared" si="102"/>
        <v>114.36430744103247</v>
      </c>
      <c r="AA53" s="198">
        <f t="shared" si="102"/>
        <v>150.75712312987642</v>
      </c>
      <c r="AB53" s="198">
        <f t="shared" si="102"/>
        <v>279.20235497285546</v>
      </c>
      <c r="AC53" s="198">
        <f t="shared" si="102"/>
        <v>268.49858565260638</v>
      </c>
      <c r="AD53" s="198">
        <f t="shared" si="102"/>
        <v>88.552233043070686</v>
      </c>
      <c r="AE53" s="198">
        <f t="shared" si="102"/>
        <v>65.833197204248336</v>
      </c>
      <c r="AF53" s="198">
        <f t="shared" si="102"/>
        <v>65.833197204249672</v>
      </c>
      <c r="AG53" s="198">
        <f t="shared" si="102"/>
        <v>63.26108561115052</v>
      </c>
      <c r="AH53" s="198">
        <f t="shared" si="102"/>
        <v>82.394992607315061</v>
      </c>
      <c r="AI53" s="198">
        <f t="shared" si="102"/>
        <v>99.41137627286794</v>
      </c>
      <c r="AJ53" s="198">
        <f t="shared" si="102"/>
        <v>409.29829585545707</v>
      </c>
      <c r="AK53" s="198">
        <f t="shared" si="102"/>
        <v>637.75681536847867</v>
      </c>
      <c r="AL53" s="198">
        <f t="shared" si="102"/>
        <v>862.39890000000003</v>
      </c>
      <c r="AM53" s="198">
        <f t="shared" ref="AM53:BR53" si="103">AM7*$B53</f>
        <v>1149.8652000000002</v>
      </c>
      <c r="AN53" s="198">
        <f t="shared" si="103"/>
        <v>588.34769400000005</v>
      </c>
      <c r="AO53" s="198">
        <f t="shared" si="103"/>
        <v>624.7600920000001</v>
      </c>
      <c r="AP53" s="198">
        <f t="shared" si="103"/>
        <v>613.26143999999999</v>
      </c>
      <c r="AQ53" s="198">
        <f t="shared" si="103"/>
        <v>603.67923000000008</v>
      </c>
      <c r="AR53" s="198">
        <f t="shared" si="103"/>
        <v>603.67923000000008</v>
      </c>
      <c r="AS53" s="198">
        <f t="shared" si="103"/>
        <v>603.67923000000008</v>
      </c>
      <c r="AT53" s="198">
        <f t="shared" si="103"/>
        <v>603.67923000000008</v>
      </c>
      <c r="AU53" s="198">
        <f t="shared" si="103"/>
        <v>603.67923000000008</v>
      </c>
      <c r="AV53" s="198">
        <f t="shared" si="103"/>
        <v>583.0774785000001</v>
      </c>
      <c r="AW53" s="198">
        <f t="shared" si="103"/>
        <v>562.47572700000001</v>
      </c>
      <c r="AX53" s="198">
        <f t="shared" si="103"/>
        <v>541.87397550000003</v>
      </c>
      <c r="AY53" s="198">
        <f t="shared" si="103"/>
        <v>521.27222400000005</v>
      </c>
      <c r="AZ53" s="198">
        <f t="shared" si="103"/>
        <v>500.67047250000002</v>
      </c>
      <c r="BA53" s="198">
        <f t="shared" si="103"/>
        <v>480.06872100000004</v>
      </c>
      <c r="BB53" s="198">
        <f t="shared" si="103"/>
        <v>459.46696950000006</v>
      </c>
      <c r="BC53" s="198">
        <f t="shared" si="103"/>
        <v>438.86521800000003</v>
      </c>
      <c r="BD53" s="198">
        <f t="shared" si="103"/>
        <v>418.26346650000005</v>
      </c>
      <c r="BE53" s="198">
        <f t="shared" si="103"/>
        <v>397.66171500000002</v>
      </c>
      <c r="BF53" s="198">
        <f t="shared" si="103"/>
        <v>377.05996350000004</v>
      </c>
      <c r="BG53" s="198">
        <f t="shared" si="103"/>
        <v>356.458212</v>
      </c>
      <c r="BH53" s="198">
        <f t="shared" si="103"/>
        <v>335.85646050000003</v>
      </c>
      <c r="BI53" s="198">
        <f t="shared" si="103"/>
        <v>315.25470900000005</v>
      </c>
      <c r="BJ53" s="198">
        <f t="shared" si="103"/>
        <v>294.65295750000001</v>
      </c>
      <c r="BK53" s="198">
        <f t="shared" si="103"/>
        <v>274.05120600000004</v>
      </c>
      <c r="BL53" s="198">
        <f t="shared" si="103"/>
        <v>253.44945450000003</v>
      </c>
      <c r="BM53" s="198">
        <f t="shared" si="103"/>
        <v>232.84770300000002</v>
      </c>
      <c r="BN53" s="198">
        <f t="shared" si="103"/>
        <v>212.24595150000002</v>
      </c>
      <c r="BO53" s="198">
        <f t="shared" si="103"/>
        <v>191.64420000000001</v>
      </c>
      <c r="BP53" s="198">
        <f t="shared" si="103"/>
        <v>191.64420000000001</v>
      </c>
      <c r="BQ53" s="198">
        <f t="shared" si="103"/>
        <v>191.64420000000001</v>
      </c>
      <c r="BR53" s="198">
        <f t="shared" si="103"/>
        <v>191.64420000000001</v>
      </c>
      <c r="BS53" s="198">
        <f t="shared" ref="BS53:CN53" si="104">BS7*$B53</f>
        <v>191.64420000000001</v>
      </c>
      <c r="BT53" s="198">
        <f t="shared" si="104"/>
        <v>191.64420000000001</v>
      </c>
      <c r="BU53" s="198">
        <f t="shared" si="104"/>
        <v>191.64420000000001</v>
      </c>
      <c r="BV53" s="198">
        <f t="shared" si="104"/>
        <v>191.64420000000001</v>
      </c>
      <c r="BW53" s="198">
        <f t="shared" si="104"/>
        <v>191.64420000000001</v>
      </c>
      <c r="BX53" s="198">
        <f t="shared" si="104"/>
        <v>191.64420000000001</v>
      </c>
      <c r="BY53" s="198">
        <f t="shared" si="104"/>
        <v>191.64420000000001</v>
      </c>
      <c r="BZ53" s="198">
        <f t="shared" si="104"/>
        <v>191.64420000000001</v>
      </c>
      <c r="CA53" s="198">
        <f t="shared" si="104"/>
        <v>191.64420000000001</v>
      </c>
      <c r="CB53" s="198">
        <f t="shared" si="104"/>
        <v>191.64420000000001</v>
      </c>
      <c r="CC53" s="198">
        <f t="shared" si="104"/>
        <v>191.64420000000001</v>
      </c>
      <c r="CD53" s="198">
        <f t="shared" si="104"/>
        <v>191.64420000000001</v>
      </c>
      <c r="CE53" s="198">
        <f t="shared" si="104"/>
        <v>191.64420000000001</v>
      </c>
      <c r="CF53" s="198">
        <f t="shared" si="104"/>
        <v>191.64420000000001</v>
      </c>
      <c r="CG53" s="198">
        <f t="shared" si="104"/>
        <v>191.64420000000001</v>
      </c>
      <c r="CH53" s="198">
        <f t="shared" si="104"/>
        <v>191.64420000000001</v>
      </c>
      <c r="CI53" s="198">
        <f t="shared" si="104"/>
        <v>191.64420000000001</v>
      </c>
      <c r="CJ53" s="198">
        <f t="shared" si="104"/>
        <v>191.64420000000001</v>
      </c>
      <c r="CK53" s="198">
        <f t="shared" si="104"/>
        <v>191.64420000000001</v>
      </c>
      <c r="CL53" s="198">
        <f t="shared" si="104"/>
        <v>191.64420000000001</v>
      </c>
      <c r="CM53" s="198">
        <f t="shared" si="104"/>
        <v>191.64420000000001</v>
      </c>
      <c r="CN53" s="198">
        <f t="shared" si="104"/>
        <v>191.64420000000001</v>
      </c>
      <c r="CO53" s="90"/>
    </row>
    <row r="54" spans="1:93">
      <c r="A54" s="89"/>
      <c r="B54" s="604">
        <f>'Target accounting assumptions'!$F$73*C_to_CO2_fac/1000</f>
        <v>0</v>
      </c>
      <c r="C54" s="90"/>
      <c r="D54" s="90"/>
      <c r="E54" s="90"/>
      <c r="F54" s="90" t="s">
        <v>225</v>
      </c>
      <c r="G54" s="198">
        <f t="shared" ref="G54:AL54" si="105">G8*$B54</f>
        <v>0</v>
      </c>
      <c r="H54" s="198">
        <f t="shared" si="105"/>
        <v>0</v>
      </c>
      <c r="I54" s="198">
        <f t="shared" si="105"/>
        <v>0</v>
      </c>
      <c r="J54" s="198">
        <f t="shared" si="105"/>
        <v>0</v>
      </c>
      <c r="K54" s="198">
        <f t="shared" si="105"/>
        <v>0</v>
      </c>
      <c r="L54" s="198">
        <f t="shared" si="105"/>
        <v>0</v>
      </c>
      <c r="M54" s="198">
        <f t="shared" si="105"/>
        <v>0</v>
      </c>
      <c r="N54" s="198">
        <f t="shared" si="105"/>
        <v>0</v>
      </c>
      <c r="O54" s="198">
        <f t="shared" si="105"/>
        <v>0</v>
      </c>
      <c r="P54" s="198">
        <f t="shared" si="105"/>
        <v>0</v>
      </c>
      <c r="Q54" s="198">
        <f t="shared" si="105"/>
        <v>0</v>
      </c>
      <c r="R54" s="198">
        <f t="shared" si="105"/>
        <v>0</v>
      </c>
      <c r="S54" s="198">
        <f t="shared" si="105"/>
        <v>0</v>
      </c>
      <c r="T54" s="198">
        <f t="shared" si="105"/>
        <v>0</v>
      </c>
      <c r="U54" s="198">
        <f t="shared" si="105"/>
        <v>0</v>
      </c>
      <c r="V54" s="198">
        <f t="shared" si="105"/>
        <v>0</v>
      </c>
      <c r="W54" s="198">
        <f t="shared" si="105"/>
        <v>0</v>
      </c>
      <c r="X54" s="198">
        <f t="shared" si="105"/>
        <v>0</v>
      </c>
      <c r="Y54" s="198">
        <f t="shared" si="105"/>
        <v>0</v>
      </c>
      <c r="Z54" s="198">
        <f t="shared" si="105"/>
        <v>0</v>
      </c>
      <c r="AA54" s="198">
        <f t="shared" si="105"/>
        <v>0</v>
      </c>
      <c r="AB54" s="198">
        <f t="shared" si="105"/>
        <v>0</v>
      </c>
      <c r="AC54" s="198">
        <f t="shared" si="105"/>
        <v>0</v>
      </c>
      <c r="AD54" s="198">
        <f t="shared" si="105"/>
        <v>0</v>
      </c>
      <c r="AE54" s="198">
        <f t="shared" si="105"/>
        <v>0</v>
      </c>
      <c r="AF54" s="198">
        <f t="shared" si="105"/>
        <v>0</v>
      </c>
      <c r="AG54" s="198">
        <f t="shared" si="105"/>
        <v>0</v>
      </c>
      <c r="AH54" s="198">
        <f t="shared" si="105"/>
        <v>0</v>
      </c>
      <c r="AI54" s="198">
        <f t="shared" si="105"/>
        <v>0</v>
      </c>
      <c r="AJ54" s="198">
        <f t="shared" si="105"/>
        <v>0</v>
      </c>
      <c r="AK54" s="198">
        <f t="shared" si="105"/>
        <v>0</v>
      </c>
      <c r="AL54" s="198">
        <f t="shared" si="105"/>
        <v>0</v>
      </c>
      <c r="AM54" s="198">
        <f t="shared" ref="AM54:BR54" si="106">AM8*$B54</f>
        <v>0</v>
      </c>
      <c r="AN54" s="198">
        <f t="shared" si="106"/>
        <v>0</v>
      </c>
      <c r="AO54" s="198">
        <f t="shared" si="106"/>
        <v>0</v>
      </c>
      <c r="AP54" s="198">
        <f t="shared" si="106"/>
        <v>0</v>
      </c>
      <c r="AQ54" s="198">
        <f t="shared" si="106"/>
        <v>0</v>
      </c>
      <c r="AR54" s="198">
        <f t="shared" si="106"/>
        <v>0</v>
      </c>
      <c r="AS54" s="198">
        <f t="shared" si="106"/>
        <v>0</v>
      </c>
      <c r="AT54" s="198">
        <f t="shared" si="106"/>
        <v>0</v>
      </c>
      <c r="AU54" s="198">
        <f t="shared" si="106"/>
        <v>0</v>
      </c>
      <c r="AV54" s="198">
        <f t="shared" si="106"/>
        <v>0</v>
      </c>
      <c r="AW54" s="198">
        <f t="shared" si="106"/>
        <v>0</v>
      </c>
      <c r="AX54" s="198">
        <f t="shared" si="106"/>
        <v>0</v>
      </c>
      <c r="AY54" s="198">
        <f t="shared" si="106"/>
        <v>0</v>
      </c>
      <c r="AZ54" s="198">
        <f t="shared" si="106"/>
        <v>0</v>
      </c>
      <c r="BA54" s="198">
        <f t="shared" si="106"/>
        <v>0</v>
      </c>
      <c r="BB54" s="198">
        <f t="shared" si="106"/>
        <v>0</v>
      </c>
      <c r="BC54" s="198">
        <f t="shared" si="106"/>
        <v>0</v>
      </c>
      <c r="BD54" s="198">
        <f t="shared" si="106"/>
        <v>0</v>
      </c>
      <c r="BE54" s="198">
        <f t="shared" si="106"/>
        <v>0</v>
      </c>
      <c r="BF54" s="198">
        <f t="shared" si="106"/>
        <v>0</v>
      </c>
      <c r="BG54" s="198">
        <f t="shared" si="106"/>
        <v>0</v>
      </c>
      <c r="BH54" s="198">
        <f t="shared" si="106"/>
        <v>0</v>
      </c>
      <c r="BI54" s="198">
        <f t="shared" si="106"/>
        <v>0</v>
      </c>
      <c r="BJ54" s="198">
        <f t="shared" si="106"/>
        <v>0</v>
      </c>
      <c r="BK54" s="198">
        <f t="shared" si="106"/>
        <v>0</v>
      </c>
      <c r="BL54" s="198">
        <f t="shared" si="106"/>
        <v>0</v>
      </c>
      <c r="BM54" s="198">
        <f t="shared" si="106"/>
        <v>0</v>
      </c>
      <c r="BN54" s="198">
        <f t="shared" si="106"/>
        <v>0</v>
      </c>
      <c r="BO54" s="198">
        <f t="shared" si="106"/>
        <v>0</v>
      </c>
      <c r="BP54" s="198">
        <f t="shared" si="106"/>
        <v>0</v>
      </c>
      <c r="BQ54" s="198">
        <f t="shared" si="106"/>
        <v>0</v>
      </c>
      <c r="BR54" s="198">
        <f t="shared" si="106"/>
        <v>0</v>
      </c>
      <c r="BS54" s="198">
        <f t="shared" ref="BS54:CN54" si="107">BS8*$B54</f>
        <v>0</v>
      </c>
      <c r="BT54" s="198">
        <f t="shared" si="107"/>
        <v>0</v>
      </c>
      <c r="BU54" s="198">
        <f t="shared" si="107"/>
        <v>0</v>
      </c>
      <c r="BV54" s="198">
        <f t="shared" si="107"/>
        <v>0</v>
      </c>
      <c r="BW54" s="198">
        <f t="shared" si="107"/>
        <v>0</v>
      </c>
      <c r="BX54" s="198">
        <f t="shared" si="107"/>
        <v>0</v>
      </c>
      <c r="BY54" s="198">
        <f t="shared" si="107"/>
        <v>0</v>
      </c>
      <c r="BZ54" s="198">
        <f t="shared" si="107"/>
        <v>0</v>
      </c>
      <c r="CA54" s="198">
        <f t="shared" si="107"/>
        <v>0</v>
      </c>
      <c r="CB54" s="198">
        <f t="shared" si="107"/>
        <v>0</v>
      </c>
      <c r="CC54" s="198">
        <f t="shared" si="107"/>
        <v>0</v>
      </c>
      <c r="CD54" s="198">
        <f t="shared" si="107"/>
        <v>0</v>
      </c>
      <c r="CE54" s="198">
        <f t="shared" si="107"/>
        <v>0</v>
      </c>
      <c r="CF54" s="198">
        <f t="shared" si="107"/>
        <v>0</v>
      </c>
      <c r="CG54" s="198">
        <f t="shared" si="107"/>
        <v>0</v>
      </c>
      <c r="CH54" s="198">
        <f t="shared" si="107"/>
        <v>0</v>
      </c>
      <c r="CI54" s="198">
        <f t="shared" si="107"/>
        <v>0</v>
      </c>
      <c r="CJ54" s="198">
        <f t="shared" si="107"/>
        <v>0</v>
      </c>
      <c r="CK54" s="198">
        <f t="shared" si="107"/>
        <v>0</v>
      </c>
      <c r="CL54" s="198">
        <f t="shared" si="107"/>
        <v>0</v>
      </c>
      <c r="CM54" s="198">
        <f t="shared" si="107"/>
        <v>0</v>
      </c>
      <c r="CN54" s="198">
        <f t="shared" si="107"/>
        <v>0</v>
      </c>
      <c r="CO54" s="90"/>
    </row>
    <row r="55" spans="1:93">
      <c r="A55" s="89"/>
      <c r="B55" s="605">
        <f>'Target accounting assumptions'!$F$78*C_to_CO2_fac/1000/20</f>
        <v>2.3256933333333338E-3</v>
      </c>
      <c r="C55" s="90"/>
      <c r="D55" s="90" t="s">
        <v>236</v>
      </c>
      <c r="E55" s="90"/>
      <c r="F55" s="90" t="s">
        <v>235</v>
      </c>
      <c r="G55" s="198">
        <f>SUM($G7:G7)*$B55</f>
        <v>27.739364136110233</v>
      </c>
      <c r="H55" s="198">
        <f>SUM($G7:H7)*$B55</f>
        <v>54.776465889027769</v>
      </c>
      <c r="I55" s="198">
        <f>SUM($G7:I7)*$B55</f>
        <v>142.91039497970718</v>
      </c>
      <c r="J55" s="198">
        <f>SUM($G7:J7)*$B55</f>
        <v>251.05880199137749</v>
      </c>
      <c r="K55" s="198">
        <f>SUM($G7:K7)*$B55</f>
        <v>423.4642170651764</v>
      </c>
      <c r="L55" s="198">
        <f>SUM($G7:L7)*$B55</f>
        <v>553.20719236002117</v>
      </c>
      <c r="M55" s="198">
        <f>SUM($G7:M7)*$B55</f>
        <v>699.98003044728773</v>
      </c>
      <c r="N55" s="198">
        <f>SUM($G7:N7)*$B55</f>
        <v>811.81531497071967</v>
      </c>
      <c r="O55" s="198">
        <f>SUM($G7:O7)*$B55</f>
        <v>901.70490001938072</v>
      </c>
      <c r="P55" s="198">
        <f>SUM($G7:P7)*$B55</f>
        <v>971.93113833864709</v>
      </c>
      <c r="Q55" s="198">
        <f>SUM($G7:Q7)*$B55</f>
        <v>1030.921178526831</v>
      </c>
      <c r="R55" s="198">
        <f>SUM($G7:R7)*$B55</f>
        <v>1083.7664228620788</v>
      </c>
      <c r="S55" s="198">
        <f>SUM($G7:S7)*$B55</f>
        <v>1122.5664195334737</v>
      </c>
      <c r="T55" s="198">
        <f>SUM($G7:T7)*$B55</f>
        <v>1157.5039730973085</v>
      </c>
      <c r="U55" s="198">
        <f>SUM($G7:U7)*$B55</f>
        <v>1176.1139262519143</v>
      </c>
      <c r="V55" s="198">
        <f>SUM($G7:V7)*$B55</f>
        <v>1186.6478619998043</v>
      </c>
      <c r="W55" s="198">
        <f>SUM($G7:W7)*$B55</f>
        <v>1191.2125674905567</v>
      </c>
      <c r="X55" s="198">
        <f>SUM($G7:X7)*$B55</f>
        <v>1195.4261417897126</v>
      </c>
      <c r="Y55" s="198">
        <f>SUM($G7:Y7)*$B55</f>
        <v>1203.0698179160249</v>
      </c>
      <c r="Z55" s="200">
        <f t="shared" ref="Z55:AI56" si="108">SUM(G7:Z7)*$B55</f>
        <v>1216.9484694685839</v>
      </c>
      <c r="AA55" s="200">
        <f t="shared" si="108"/>
        <v>1207.5041978119573</v>
      </c>
      <c r="AB55" s="200">
        <f t="shared" si="108"/>
        <v>1214.3496271041397</v>
      </c>
      <c r="AC55" s="200">
        <f t="shared" si="108"/>
        <v>1158.799275844759</v>
      </c>
      <c r="AD55" s="200">
        <f t="shared" si="108"/>
        <v>1061.3971026371928</v>
      </c>
      <c r="AE55" s="200">
        <f t="shared" si="108"/>
        <v>896.98085852969177</v>
      </c>
      <c r="AF55" s="200">
        <f t="shared" si="108"/>
        <v>775.22705420114494</v>
      </c>
      <c r="AG55" s="200">
        <f t="shared" si="108"/>
        <v>636.13124912950229</v>
      </c>
      <c r="AH55" s="200">
        <f t="shared" si="108"/>
        <v>534.29498805717833</v>
      </c>
      <c r="AI55" s="200">
        <f t="shared" si="108"/>
        <v>456.46944538784845</v>
      </c>
      <c r="AJ55" s="200">
        <f t="shared" ref="AJ55:AS56" si="109">SUM(Q7:AJ7)*$B55</f>
        <v>435.91349805655517</v>
      </c>
      <c r="AK55" s="200">
        <f t="shared" si="109"/>
        <v>454.31827460638738</v>
      </c>
      <c r="AL55" s="200">
        <f t="shared" si="109"/>
        <v>506.12923027113948</v>
      </c>
      <c r="AM55" s="200">
        <f t="shared" si="109"/>
        <v>606.87083359974463</v>
      </c>
      <c r="AN55" s="200">
        <f t="shared" si="109"/>
        <v>643.33206536924308</v>
      </c>
      <c r="AO55" s="200">
        <f t="shared" si="109"/>
        <v>700.53971488130412</v>
      </c>
      <c r="AP55" s="200">
        <f t="shared" si="109"/>
        <v>764.42796580008087</v>
      </c>
      <c r="AQ55" s="200">
        <f t="shared" si="109"/>
        <v>833.12260030932862</v>
      </c>
      <c r="AR55" s="200">
        <f t="shared" si="109"/>
        <v>902.16836601017269</v>
      </c>
      <c r="AS55" s="200">
        <f t="shared" si="109"/>
        <v>967.78402988386028</v>
      </c>
      <c r="AT55" s="200">
        <f t="shared" ref="AT55:BC56" si="110">SUM(AA7:AT7)*$B55</f>
        <v>1027.1647183313014</v>
      </c>
      <c r="AU55" s="200">
        <f t="shared" si="110"/>
        <v>1082.1289658518176</v>
      </c>
      <c r="AV55" s="200">
        <f t="shared" si="110"/>
        <v>1119.0056544733843</v>
      </c>
      <c r="AW55" s="200">
        <f t="shared" si="110"/>
        <v>1154.6811759754189</v>
      </c>
      <c r="AX55" s="200">
        <f t="shared" si="110"/>
        <v>1209.6939211713147</v>
      </c>
      <c r="AY55" s="200">
        <f t="shared" si="110"/>
        <v>1264.9636088716836</v>
      </c>
      <c r="AZ55" s="200">
        <f t="shared" si="110"/>
        <v>1317.7331762387189</v>
      </c>
      <c r="BA55" s="200">
        <f t="shared" si="110"/>
        <v>1368.314761223095</v>
      </c>
      <c r="BB55" s="200">
        <f t="shared" si="110"/>
        <v>1414.0742354386537</v>
      </c>
      <c r="BC55" s="200">
        <f t="shared" si="110"/>
        <v>1455.2685703926561</v>
      </c>
      <c r="BD55" s="200">
        <f t="shared" ref="BD55:BM56" si="111">SUM(AK7:BD7)*$B55</f>
        <v>1456.3565364046829</v>
      </c>
      <c r="BE55" s="200">
        <f t="shared" si="111"/>
        <v>1427.2198563333336</v>
      </c>
      <c r="BF55" s="200">
        <f t="shared" si="111"/>
        <v>1368.3216726666669</v>
      </c>
      <c r="BG55" s="200">
        <f t="shared" si="111"/>
        <v>1272.037968666667</v>
      </c>
      <c r="BH55" s="200">
        <f t="shared" si="111"/>
        <v>1241.3969590000002</v>
      </c>
      <c r="BI55" s="200">
        <f t="shared" si="111"/>
        <v>1203.837011666667</v>
      </c>
      <c r="BJ55" s="200">
        <f t="shared" si="111"/>
        <v>1165.1723600000003</v>
      </c>
      <c r="BK55" s="200">
        <f t="shared" si="111"/>
        <v>1125.1704346666668</v>
      </c>
      <c r="BL55" s="200">
        <f t="shared" si="111"/>
        <v>1082.6683890000002</v>
      </c>
      <c r="BM55" s="200">
        <f t="shared" si="111"/>
        <v>1037.6662230000002</v>
      </c>
      <c r="BN55" s="200">
        <f t="shared" ref="BN55:BW56" si="112">SUM(AU7:BN7)*$B55</f>
        <v>990.16393666666681</v>
      </c>
      <c r="BO55" s="200">
        <f t="shared" si="112"/>
        <v>940.1615300000002</v>
      </c>
      <c r="BP55" s="200">
        <f t="shared" si="112"/>
        <v>892.65924366666684</v>
      </c>
      <c r="BQ55" s="200">
        <f t="shared" si="112"/>
        <v>847.65707766666685</v>
      </c>
      <c r="BR55" s="200">
        <f t="shared" si="112"/>
        <v>805.15503200000012</v>
      </c>
      <c r="BS55" s="200">
        <f t="shared" si="112"/>
        <v>765.15310666666687</v>
      </c>
      <c r="BT55" s="200">
        <f t="shared" si="112"/>
        <v>727.65130166666677</v>
      </c>
      <c r="BU55" s="200">
        <f t="shared" si="112"/>
        <v>692.64961700000015</v>
      </c>
      <c r="BV55" s="200">
        <f t="shared" si="112"/>
        <v>660.14805266666679</v>
      </c>
      <c r="BW55" s="200">
        <f t="shared" si="112"/>
        <v>630.14660866666679</v>
      </c>
      <c r="BX55" s="200">
        <f t="shared" ref="BX55:CG56" si="113">SUM(BE7:BX7)*$B55</f>
        <v>602.64528500000017</v>
      </c>
      <c r="BY55" s="200">
        <f t="shared" si="113"/>
        <v>577.64408166666681</v>
      </c>
      <c r="BZ55" s="200">
        <f t="shared" si="113"/>
        <v>555.14299866666681</v>
      </c>
      <c r="CA55" s="200">
        <f t="shared" si="113"/>
        <v>535.14203600000008</v>
      </c>
      <c r="CB55" s="200">
        <f t="shared" si="113"/>
        <v>517.64119366666682</v>
      </c>
      <c r="CC55" s="200">
        <f t="shared" si="113"/>
        <v>502.64047166666677</v>
      </c>
      <c r="CD55" s="200">
        <f t="shared" si="113"/>
        <v>490.13987000000009</v>
      </c>
      <c r="CE55" s="200">
        <f t="shared" si="113"/>
        <v>480.13938866666678</v>
      </c>
      <c r="CF55" s="200">
        <f t="shared" si="113"/>
        <v>472.63902766666678</v>
      </c>
      <c r="CG55" s="200">
        <f t="shared" si="113"/>
        <v>467.63878700000009</v>
      </c>
      <c r="CH55" s="200">
        <f t="shared" ref="CH55:CN56" si="114">SUM(BO7:CH7)*$B55</f>
        <v>465.13866666666678</v>
      </c>
      <c r="CI55" s="200">
        <f t="shared" si="114"/>
        <v>465.13866666666678</v>
      </c>
      <c r="CJ55" s="200">
        <f t="shared" si="114"/>
        <v>465.13866666666678</v>
      </c>
      <c r="CK55" s="200">
        <f t="shared" si="114"/>
        <v>465.13866666666678</v>
      </c>
      <c r="CL55" s="200">
        <f t="shared" si="114"/>
        <v>465.13866666666678</v>
      </c>
      <c r="CM55" s="200">
        <f t="shared" si="114"/>
        <v>465.13866666666678</v>
      </c>
      <c r="CN55" s="200">
        <f t="shared" si="114"/>
        <v>465.13866666666678</v>
      </c>
      <c r="CO55" s="90"/>
    </row>
    <row r="56" spans="1:93">
      <c r="A56" s="89"/>
      <c r="B56" s="605">
        <f>'Target accounting assumptions'!$F$80*C_to_CO2_fac/1000/20</f>
        <v>1.9631883333333334E-3</v>
      </c>
      <c r="C56" s="90"/>
      <c r="D56" s="90"/>
      <c r="E56" s="90"/>
      <c r="F56" s="90" t="s">
        <v>225</v>
      </c>
      <c r="G56" s="198">
        <f>SUM($G8:G8)*$B56</f>
        <v>1.9273007276960121</v>
      </c>
      <c r="H56" s="198">
        <f>SUM($G8:H8)*$B56</f>
        <v>4.1758182433413626</v>
      </c>
      <c r="I56" s="198">
        <f>SUM($G8:I8)*$B56</f>
        <v>6.7455525469360129</v>
      </c>
      <c r="J56" s="198">
        <f>SUM($G8:J8)*$B56</f>
        <v>8.9940700625877845</v>
      </c>
      <c r="K56" s="198">
        <f>SUM($G8:K8)*$B56</f>
        <v>10.921370790277415</v>
      </c>
      <c r="L56" s="198">
        <f>SUM($G8:L8)*$B56</f>
        <v>12.52745473002409</v>
      </c>
      <c r="M56" s="198">
        <f>SUM($G8:M8)*$B56</f>
        <v>14.133538669770763</v>
      </c>
      <c r="N56" s="198">
        <f>SUM($G8:N8)*$B56</f>
        <v>19.27300727696014</v>
      </c>
      <c r="O56" s="198">
        <f>SUM($G8:O8)*$B56</f>
        <v>25.054909460048179</v>
      </c>
      <c r="P56" s="198">
        <f>SUM($G8:P8)*$B56</f>
        <v>31.479245219034873</v>
      </c>
      <c r="Q56" s="198">
        <f>SUM($G8:Q8)*$B56</f>
        <v>39.509664917768241</v>
      </c>
      <c r="R56" s="198">
        <f>SUM($G8:R8)*$B56</f>
        <v>49.146168556248284</v>
      </c>
      <c r="S56" s="198">
        <f>SUM($G8:S8)*$B56</f>
        <v>56.855371467032334</v>
      </c>
      <c r="T56" s="198">
        <f>SUM($G8:T8)*$B56</f>
        <v>65.52822474166436</v>
      </c>
      <c r="U56" s="198">
        <f>SUM($G8:U8)*$B56</f>
        <v>77.092029107840389</v>
      </c>
      <c r="V56" s="198">
        <f>SUM($G8:V8)*$B56</f>
        <v>90.583134201712483</v>
      </c>
      <c r="W56" s="198">
        <f>SUM($G8:W8)*$B56</f>
        <v>106.00154002328057</v>
      </c>
      <c r="X56" s="198">
        <f>SUM($G8:X8)*$B56</f>
        <v>120.45629548100065</v>
      </c>
      <c r="Y56" s="198">
        <f>SUM($G8:Y8)*$B56</f>
        <v>123.83990587233706</v>
      </c>
      <c r="Z56" s="200">
        <f t="shared" si="108"/>
        <v>127.22351626367346</v>
      </c>
      <c r="AA56" s="200">
        <f t="shared" si="108"/>
        <v>128.67982592731386</v>
      </c>
      <c r="AB56" s="200">
        <f t="shared" si="108"/>
        <v>129.81491880300487</v>
      </c>
      <c r="AC56" s="200">
        <f t="shared" si="108"/>
        <v>130.6287948907466</v>
      </c>
      <c r="AD56" s="200">
        <f t="shared" si="108"/>
        <v>132.53787396700656</v>
      </c>
      <c r="AE56" s="200">
        <f t="shared" si="108"/>
        <v>134.76816983122865</v>
      </c>
      <c r="AF56" s="200">
        <f t="shared" si="108"/>
        <v>137.31968248339368</v>
      </c>
      <c r="AG56" s="200">
        <f t="shared" si="108"/>
        <v>139.87119513555868</v>
      </c>
      <c r="AH56" s="200">
        <f t="shared" si="108"/>
        <v>141.82813903499328</v>
      </c>
      <c r="AI56" s="200">
        <f t="shared" si="108"/>
        <v>141.86454716779465</v>
      </c>
      <c r="AJ56" s="200">
        <f t="shared" si="109"/>
        <v>141.5829579392352</v>
      </c>
      <c r="AK56" s="200">
        <f t="shared" si="109"/>
        <v>140.58418805341847</v>
      </c>
      <c r="AL56" s="200">
        <f t="shared" si="109"/>
        <v>146.06423458160512</v>
      </c>
      <c r="AM56" s="200">
        <f t="shared" si="109"/>
        <v>156.86789765415438</v>
      </c>
      <c r="AN56" s="200">
        <f t="shared" si="109"/>
        <v>170.10422617952239</v>
      </c>
      <c r="AO56" s="200">
        <f t="shared" si="109"/>
        <v>183.84591943001303</v>
      </c>
      <c r="AP56" s="200">
        <f t="shared" si="109"/>
        <v>199.05662776947429</v>
      </c>
      <c r="AQ56" s="200">
        <f t="shared" si="109"/>
        <v>215.73635119790623</v>
      </c>
      <c r="AR56" s="200">
        <f t="shared" si="109"/>
        <v>236.77604080685279</v>
      </c>
      <c r="AS56" s="200">
        <f t="shared" si="109"/>
        <v>272.28319129884972</v>
      </c>
      <c r="AT56" s="200">
        <f t="shared" si="110"/>
        <v>311.18665760751333</v>
      </c>
      <c r="AU56" s="200">
        <f t="shared" si="110"/>
        <v>353.48643973284356</v>
      </c>
      <c r="AV56" s="200">
        <f t="shared" si="110"/>
        <v>399.18253767484055</v>
      </c>
      <c r="AW56" s="200">
        <f t="shared" si="110"/>
        <v>444.87863561683747</v>
      </c>
      <c r="AX56" s="200">
        <f t="shared" si="110"/>
        <v>489.80074735825912</v>
      </c>
      <c r="AY56" s="200">
        <f t="shared" si="110"/>
        <v>534.7228590996807</v>
      </c>
      <c r="AZ56" s="200">
        <f t="shared" si="110"/>
        <v>579.64497084110235</v>
      </c>
      <c r="BA56" s="200">
        <f t="shared" si="110"/>
        <v>624.56708258252388</v>
      </c>
      <c r="BB56" s="200">
        <f t="shared" si="110"/>
        <v>666.5503784092333</v>
      </c>
      <c r="BC56" s="200">
        <f t="shared" si="110"/>
        <v>709.81177642667728</v>
      </c>
      <c r="BD56" s="200">
        <f t="shared" si="111"/>
        <v>752.74873822958341</v>
      </c>
      <c r="BE56" s="200">
        <f t="shared" si="111"/>
        <v>794.79679675</v>
      </c>
      <c r="BF56" s="200">
        <f t="shared" si="111"/>
        <v>828.75995491666674</v>
      </c>
      <c r="BG56" s="200">
        <f t="shared" si="111"/>
        <v>859.32679726666674</v>
      </c>
      <c r="BH56" s="200">
        <f t="shared" si="111"/>
        <v>886.4973238</v>
      </c>
      <c r="BI56" s="200">
        <f t="shared" si="111"/>
        <v>910.27153451666675</v>
      </c>
      <c r="BJ56" s="200">
        <f t="shared" si="111"/>
        <v>930.64942941666675</v>
      </c>
      <c r="BK56" s="200">
        <f t="shared" si="111"/>
        <v>947.63100850000001</v>
      </c>
      <c r="BL56" s="200">
        <f t="shared" si="111"/>
        <v>961.21627176666675</v>
      </c>
      <c r="BM56" s="200">
        <f t="shared" si="111"/>
        <v>971.40521921666675</v>
      </c>
      <c r="BN56" s="200">
        <f t="shared" si="112"/>
        <v>978.19785085000001</v>
      </c>
      <c r="BO56" s="200">
        <f t="shared" si="112"/>
        <v>981.59416666666675</v>
      </c>
      <c r="BP56" s="200">
        <f t="shared" si="112"/>
        <v>971.77822500000002</v>
      </c>
      <c r="BQ56" s="200">
        <f t="shared" si="112"/>
        <v>952.14634166666667</v>
      </c>
      <c r="BR56" s="200">
        <f t="shared" si="112"/>
        <v>922.69851666666671</v>
      </c>
      <c r="BS56" s="200">
        <f t="shared" si="112"/>
        <v>883.43475000000001</v>
      </c>
      <c r="BT56" s="200">
        <f t="shared" si="112"/>
        <v>836.31823000000009</v>
      </c>
      <c r="BU56" s="200">
        <f t="shared" si="112"/>
        <v>789.20171000000005</v>
      </c>
      <c r="BV56" s="200">
        <f t="shared" si="112"/>
        <v>742.08519000000001</v>
      </c>
      <c r="BW56" s="200">
        <f t="shared" si="112"/>
        <v>694.96866999999997</v>
      </c>
      <c r="BX56" s="200">
        <f t="shared" si="113"/>
        <v>647.85215000000005</v>
      </c>
      <c r="BY56" s="200">
        <f t="shared" si="113"/>
        <v>600.73563000000001</v>
      </c>
      <c r="BZ56" s="200">
        <f t="shared" si="113"/>
        <v>553.61910999999998</v>
      </c>
      <c r="CA56" s="200">
        <f t="shared" si="113"/>
        <v>506.50259</v>
      </c>
      <c r="CB56" s="200">
        <f t="shared" si="113"/>
        <v>459.38607000000002</v>
      </c>
      <c r="CC56" s="200">
        <f t="shared" si="113"/>
        <v>412.26955000000004</v>
      </c>
      <c r="CD56" s="200">
        <f t="shared" si="113"/>
        <v>365.15303</v>
      </c>
      <c r="CE56" s="200">
        <f t="shared" si="113"/>
        <v>318.03651000000002</v>
      </c>
      <c r="CF56" s="200">
        <f t="shared" si="113"/>
        <v>270.91998999999998</v>
      </c>
      <c r="CG56" s="200">
        <f t="shared" si="113"/>
        <v>223.80347</v>
      </c>
      <c r="CH56" s="200">
        <f t="shared" si="114"/>
        <v>176.68695</v>
      </c>
      <c r="CI56" s="200">
        <f t="shared" si="114"/>
        <v>129.57043000000002</v>
      </c>
      <c r="CJ56" s="200">
        <f t="shared" si="114"/>
        <v>92.269851666666668</v>
      </c>
      <c r="CK56" s="200">
        <f t="shared" si="114"/>
        <v>64.785215000000008</v>
      </c>
      <c r="CL56" s="200">
        <f t="shared" si="114"/>
        <v>47.116520000000001</v>
      </c>
      <c r="CM56" s="200">
        <f t="shared" si="114"/>
        <v>39.263766666666669</v>
      </c>
      <c r="CN56" s="200">
        <f t="shared" si="114"/>
        <v>39.263766666666669</v>
      </c>
      <c r="CO56" s="90"/>
    </row>
    <row r="57" spans="1:93">
      <c r="A57" s="89"/>
      <c r="B57" s="89"/>
      <c r="C57" s="90"/>
      <c r="D57" s="106" t="s">
        <v>237</v>
      </c>
      <c r="E57" s="107"/>
      <c r="F57" s="107"/>
      <c r="G57" s="108">
        <f ca="1">SUM(G50:G56)</f>
        <v>118.64760978581339</v>
      </c>
      <c r="H57" s="108">
        <f t="shared" ref="H57:BS57" ca="1" si="115">SUM(H50:H56)</f>
        <v>128.49617328198278</v>
      </c>
      <c r="I57" s="108">
        <f t="shared" ca="1" si="115"/>
        <v>387.45943528769618</v>
      </c>
      <c r="J57" s="108">
        <f t="shared" ca="1" si="115"/>
        <v>462.39481566858024</v>
      </c>
      <c r="K57" s="108">
        <f t="shared" ca="1" si="115"/>
        <v>600.54772018731762</v>
      </c>
      <c r="L57" s="108">
        <f t="shared" ca="1" si="115"/>
        <v>158.45713256550158</v>
      </c>
      <c r="M57" s="108">
        <f t="shared" ca="1" si="115"/>
        <v>-651.80277130377397</v>
      </c>
      <c r="N57" s="108">
        <f t="shared" ca="1" si="115"/>
        <v>-2023.1916916077996</v>
      </c>
      <c r="O57" s="108">
        <f t="shared" ca="1" si="115"/>
        <v>-4057.3875607675532</v>
      </c>
      <c r="P57" s="108">
        <f t="shared" ca="1" si="115"/>
        <v>-6566.6692529254988</v>
      </c>
      <c r="Q57" s="108">
        <f t="shared" ca="1" si="115"/>
        <v>-9325.5691133000491</v>
      </c>
      <c r="R57" s="108">
        <f t="shared" ca="1" si="115"/>
        <v>-11561.64905492469</v>
      </c>
      <c r="S57" s="108">
        <f t="shared" ca="1" si="115"/>
        <v>-13103.41732574536</v>
      </c>
      <c r="T57" s="108">
        <f t="shared" ca="1" si="115"/>
        <v>-14423.982372101122</v>
      </c>
      <c r="U57" s="108">
        <f t="shared" ca="1" si="115"/>
        <v>-15113.789722065914</v>
      </c>
      <c r="V57" s="108">
        <f t="shared" ca="1" si="115"/>
        <v>-15746.511430746774</v>
      </c>
      <c r="W57" s="108">
        <f t="shared" ca="1" si="115"/>
        <v>-16367.739740816189</v>
      </c>
      <c r="X57" s="108">
        <f t="shared" ca="1" si="115"/>
        <v>-17066.012963069727</v>
      </c>
      <c r="Y57" s="108">
        <f t="shared" ca="1" si="115"/>
        <v>-17648.019160754076</v>
      </c>
      <c r="Z57" s="108">
        <f t="shared" ca="1" si="115"/>
        <v>-18170.656511846133</v>
      </c>
      <c r="AA57" s="108">
        <f t="shared" ca="1" si="115"/>
        <v>-18612.179873080317</v>
      </c>
      <c r="AB57" s="108">
        <f t="shared" ca="1" si="115"/>
        <v>-18820.344245979391</v>
      </c>
      <c r="AC57" s="108">
        <f t="shared" ca="1" si="115"/>
        <v>-19159.34319420439</v>
      </c>
      <c r="AD57" s="108">
        <f t="shared" ca="1" si="115"/>
        <v>-19210.731457646652</v>
      </c>
      <c r="AE57" s="108">
        <f t="shared" ca="1" si="115"/>
        <v>-19338.355047182915</v>
      </c>
      <c r="AF57" s="108">
        <f t="shared" ca="1" si="115"/>
        <v>-18588.726899341942</v>
      </c>
      <c r="AG57" s="108">
        <f t="shared" ca="1" si="115"/>
        <v>-17540.466491429554</v>
      </c>
      <c r="AH57" s="108">
        <f t="shared" ca="1" si="115"/>
        <v>-15520.693512843736</v>
      </c>
      <c r="AI57" s="108">
        <f t="shared" ca="1" si="115"/>
        <v>-14015.83036182109</v>
      </c>
      <c r="AJ57" s="108">
        <f t="shared" ca="1" si="115"/>
        <v>-11703.482381016718</v>
      </c>
      <c r="AK57" s="108">
        <f t="shared" ca="1" si="115"/>
        <v>-9758.250177789696</v>
      </c>
      <c r="AL57" s="108">
        <f t="shared" ca="1" si="115"/>
        <v>-8324.3422090050208</v>
      </c>
      <c r="AM57" s="108">
        <f t="shared" ca="1" si="115"/>
        <v>-7245.08754855391</v>
      </c>
      <c r="AN57" s="108">
        <f t="shared" ca="1" si="115"/>
        <v>-7074.3189259615501</v>
      </c>
      <c r="AO57" s="108">
        <f t="shared" ca="1" si="115"/>
        <v>-7013.6273591745112</v>
      </c>
      <c r="AP57" s="108">
        <f t="shared" ca="1" si="115"/>
        <v>-7767.9789940730379</v>
      </c>
      <c r="AQ57" s="108">
        <f t="shared" ca="1" si="115"/>
        <v>-9138.936467665977</v>
      </c>
      <c r="AR57" s="108">
        <f t="shared" ca="1" si="115"/>
        <v>-10746.253454654268</v>
      </c>
      <c r="AS57" s="108">
        <f t="shared" ca="1" si="115"/>
        <v>-12704.711513668715</v>
      </c>
      <c r="AT57" s="108">
        <f t="shared" ca="1" si="115"/>
        <v>-13866.067962279645</v>
      </c>
      <c r="AU57" s="108">
        <f t="shared" ca="1" si="115"/>
        <v>-14433.994829755029</v>
      </c>
      <c r="AV57" s="108">
        <f t="shared" ca="1" si="115"/>
        <v>-15434.935838785552</v>
      </c>
      <c r="AW57" s="108">
        <f t="shared" ca="1" si="115"/>
        <v>-16280.572654267487</v>
      </c>
      <c r="AX57" s="108">
        <f t="shared" ca="1" si="115"/>
        <v>-17211.327351925596</v>
      </c>
      <c r="AY57" s="108">
        <f t="shared" ca="1" si="115"/>
        <v>-18059.65669556479</v>
      </c>
      <c r="AZ57" s="108">
        <f t="shared" ca="1" si="115"/>
        <v>-18961.706372531327</v>
      </c>
      <c r="BA57" s="108">
        <f t="shared" ca="1" si="115"/>
        <v>-20169.436120114817</v>
      </c>
      <c r="BB57" s="108">
        <f t="shared" ca="1" si="115"/>
        <v>-21386.622619800793</v>
      </c>
      <c r="BC57" s="108">
        <f t="shared" ca="1" si="115"/>
        <v>-22551.754060780877</v>
      </c>
      <c r="BD57" s="108">
        <f t="shared" ca="1" si="115"/>
        <v>-23714.596519354764</v>
      </c>
      <c r="BE57" s="108">
        <f t="shared" ca="1" si="115"/>
        <v>-24816.917858956709</v>
      </c>
      <c r="BF57" s="108">
        <f t="shared" ca="1" si="115"/>
        <v>-25864.350808228879</v>
      </c>
      <c r="BG57" s="108">
        <f t="shared" ca="1" si="115"/>
        <v>-26452.502551415972</v>
      </c>
      <c r="BH57" s="108">
        <f t="shared" ca="1" si="115"/>
        <v>-26532.892364595766</v>
      </c>
      <c r="BI57" s="108">
        <f t="shared" ca="1" si="115"/>
        <v>-26321.327405208827</v>
      </c>
      <c r="BJ57" s="108">
        <f t="shared" ca="1" si="115"/>
        <v>-25843.156508765063</v>
      </c>
      <c r="BK57" s="108">
        <f t="shared" ca="1" si="115"/>
        <v>-25908.986044723089</v>
      </c>
      <c r="BL57" s="108">
        <f t="shared" ca="1" si="115"/>
        <v>-25916.82630109011</v>
      </c>
      <c r="BM57" s="108">
        <f t="shared" ca="1" si="115"/>
        <v>-25847.251861570727</v>
      </c>
      <c r="BN57" s="108">
        <f t="shared" ca="1" si="115"/>
        <v>-25626.326345085286</v>
      </c>
      <c r="BO57" s="108">
        <f t="shared" ca="1" si="115"/>
        <v>-25491.828308488246</v>
      </c>
      <c r="BP57" s="108">
        <f t="shared" ca="1" si="115"/>
        <v>-25373.05860446587</v>
      </c>
      <c r="BQ57" s="108">
        <f t="shared" ca="1" si="115"/>
        <v>-25115.884770511078</v>
      </c>
      <c r="BR57" s="108">
        <f t="shared" ca="1" si="115"/>
        <v>-24769.216060136703</v>
      </c>
      <c r="BS57" s="108">
        <f t="shared" ca="1" si="115"/>
        <v>-24395.072541286663</v>
      </c>
      <c r="BT57" s="108">
        <f t="shared" ref="BT57:CN57" ca="1" si="116">SUM(BT50:BT56)</f>
        <v>-24031.616203992675</v>
      </c>
      <c r="BU57" s="108">
        <f t="shared" ca="1" si="116"/>
        <v>-23571.088963561135</v>
      </c>
      <c r="BV57" s="108">
        <f t="shared" ca="1" si="116"/>
        <v>-23051.406796450941</v>
      </c>
      <c r="BW57" s="108">
        <f t="shared" ca="1" si="116"/>
        <v>-22605.540571921407</v>
      </c>
      <c r="BX57" s="108">
        <f t="shared" ca="1" si="116"/>
        <v>-22164.671162602855</v>
      </c>
      <c r="BY57" s="108">
        <f t="shared" ca="1" si="116"/>
        <v>-21726.844041085384</v>
      </c>
      <c r="BZ57" s="108">
        <f t="shared" ca="1" si="116"/>
        <v>-21290.641745232551</v>
      </c>
      <c r="CA57" s="108">
        <f t="shared" ca="1" si="116"/>
        <v>-20854.101296712401</v>
      </c>
      <c r="CB57" s="108">
        <f t="shared" ca="1" si="116"/>
        <v>-20418.395608505703</v>
      </c>
      <c r="CC57" s="108">
        <f t="shared" ca="1" si="116"/>
        <v>-19987.561736747877</v>
      </c>
      <c r="CD57" s="108">
        <f t="shared" ca="1" si="116"/>
        <v>-19569.442198330136</v>
      </c>
      <c r="CE57" s="108">
        <f t="shared" ca="1" si="116"/>
        <v>-19165.676357717268</v>
      </c>
      <c r="CF57" s="108">
        <f t="shared" ca="1" si="116"/>
        <v>-18782.785690596691</v>
      </c>
      <c r="CG57" s="108">
        <f t="shared" ca="1" si="116"/>
        <v>-18421.198423335431</v>
      </c>
      <c r="CH57" s="108">
        <f t="shared" ca="1" si="116"/>
        <v>-18086.197227503781</v>
      </c>
      <c r="CI57" s="108">
        <f t="shared" ca="1" si="116"/>
        <v>-17778.704151599701</v>
      </c>
      <c r="CJ57" s="108">
        <f t="shared" ca="1" si="116"/>
        <v>-17493.671342953563</v>
      </c>
      <c r="CK57" s="108">
        <f t="shared" ca="1" si="116"/>
        <v>-17232.849136105633</v>
      </c>
      <c r="CL57" s="108">
        <f t="shared" ca="1" si="116"/>
        <v>-16997.678694309427</v>
      </c>
      <c r="CM57" s="108">
        <f t="shared" ca="1" si="116"/>
        <v>-16758.980639877867</v>
      </c>
      <c r="CN57" s="108">
        <f t="shared" ca="1" si="116"/>
        <v>-16521.159033210744</v>
      </c>
      <c r="CO57" s="90"/>
    </row>
    <row r="58" spans="1:93">
      <c r="A58" s="89"/>
      <c r="B58" s="89"/>
      <c r="C58" s="90"/>
      <c r="D58" s="90"/>
      <c r="E58" s="90"/>
      <c r="F58" s="90"/>
      <c r="G58" s="90"/>
      <c r="H58" s="91"/>
      <c r="I58" s="92"/>
      <c r="J58" s="92"/>
      <c r="K58" s="92"/>
      <c r="L58" s="92"/>
      <c r="M58" s="92"/>
      <c r="N58" s="92"/>
      <c r="O58" s="92"/>
      <c r="P58" s="92"/>
      <c r="Q58" s="92"/>
      <c r="R58" s="92"/>
      <c r="S58" s="92"/>
      <c r="T58" s="92"/>
      <c r="U58" s="92"/>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c r="BH58" s="90"/>
      <c r="BI58" s="90"/>
      <c r="BJ58" s="90"/>
      <c r="BK58" s="90"/>
      <c r="BL58" s="90"/>
      <c r="BM58" s="90"/>
      <c r="BN58" s="90"/>
      <c r="BO58" s="90"/>
      <c r="BP58" s="90"/>
      <c r="BQ58" s="90"/>
      <c r="BR58" s="90"/>
      <c r="BS58" s="90"/>
      <c r="BT58" s="90"/>
      <c r="BU58" s="90"/>
      <c r="BV58" s="90"/>
      <c r="BW58" s="90"/>
      <c r="BX58" s="90"/>
      <c r="BY58" s="90"/>
      <c r="BZ58" s="90"/>
      <c r="CA58" s="90"/>
      <c r="CB58" s="90"/>
      <c r="CC58" s="90"/>
      <c r="CD58" s="90"/>
      <c r="CE58" s="90"/>
      <c r="CF58" s="90"/>
      <c r="CG58" s="90"/>
      <c r="CH58" s="90"/>
      <c r="CI58" s="90"/>
      <c r="CJ58" s="90"/>
      <c r="CK58" s="90"/>
      <c r="CL58" s="90"/>
      <c r="CM58" s="90"/>
      <c r="CN58" s="90"/>
      <c r="CO58" s="90"/>
    </row>
    <row r="59" spans="1:93">
      <c r="C59" s="94"/>
      <c r="E59" s="74"/>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c r="AJ59" s="201"/>
      <c r="AK59" s="201"/>
      <c r="AL59" s="201"/>
      <c r="AM59" s="201"/>
      <c r="AN59" s="201"/>
      <c r="AO59" s="202"/>
      <c r="AP59" s="201"/>
      <c r="AQ59" s="201"/>
      <c r="AR59" s="201"/>
      <c r="AS59" s="201"/>
      <c r="AT59" s="201"/>
      <c r="AU59" s="201"/>
      <c r="AV59" s="201"/>
      <c r="AW59" s="201"/>
      <c r="AX59" s="201"/>
      <c r="AY59" s="201"/>
      <c r="AZ59" s="201"/>
      <c r="BA59" s="201"/>
      <c r="BB59" s="201"/>
      <c r="BC59" s="201"/>
      <c r="BD59" s="201"/>
      <c r="BE59" s="201"/>
      <c r="BF59" s="201"/>
      <c r="BG59" s="201"/>
      <c r="BH59" s="201"/>
      <c r="BI59" s="201"/>
      <c r="BJ59" s="201"/>
      <c r="BK59" s="201"/>
      <c r="BL59" s="201"/>
      <c r="BM59" s="201"/>
      <c r="BN59" s="201"/>
      <c r="BO59" s="201"/>
      <c r="BP59" s="201"/>
      <c r="BQ59" s="201"/>
      <c r="BR59" s="201"/>
      <c r="BS59" s="201"/>
      <c r="BT59" s="201"/>
      <c r="BU59" s="201"/>
      <c r="BV59" s="201"/>
      <c r="BW59" s="201"/>
      <c r="BX59" s="201"/>
      <c r="BY59" s="201"/>
      <c r="BZ59" s="201"/>
      <c r="CA59" s="201"/>
      <c r="CB59" s="201"/>
      <c r="CC59" s="201"/>
      <c r="CD59" s="201"/>
      <c r="CE59" s="201"/>
      <c r="CF59" s="201"/>
      <c r="CG59" s="201"/>
      <c r="CH59" s="201"/>
      <c r="CI59" s="201"/>
      <c r="CJ59" s="201"/>
      <c r="CK59" s="201"/>
      <c r="CL59" s="201"/>
      <c r="CM59" s="201"/>
      <c r="CN59" s="201"/>
    </row>
    <row r="60" spans="1:93">
      <c r="C60" s="94"/>
      <c r="E60" s="74"/>
      <c r="F60" s="109" t="s">
        <v>238</v>
      </c>
      <c r="G60" s="201">
        <f t="shared" ref="G60:AJ60" si="117">G11</f>
        <v>0</v>
      </c>
      <c r="H60" s="201">
        <f t="shared" si="117"/>
        <v>0</v>
      </c>
      <c r="I60" s="201">
        <f t="shared" si="117"/>
        <v>0</v>
      </c>
      <c r="J60" s="201">
        <f t="shared" si="117"/>
        <v>0</v>
      </c>
      <c r="K60" s="201">
        <f t="shared" si="117"/>
        <v>0</v>
      </c>
      <c r="L60" s="201">
        <f t="shared" si="117"/>
        <v>0</v>
      </c>
      <c r="M60" s="201">
        <f t="shared" si="117"/>
        <v>0</v>
      </c>
      <c r="N60" s="201">
        <f t="shared" si="117"/>
        <v>0</v>
      </c>
      <c r="O60" s="201">
        <f t="shared" si="117"/>
        <v>0</v>
      </c>
      <c r="P60" s="201">
        <f t="shared" si="117"/>
        <v>0</v>
      </c>
      <c r="Q60" s="201">
        <f t="shared" si="117"/>
        <v>2746.0860119842632</v>
      </c>
      <c r="R60" s="201">
        <f t="shared" si="117"/>
        <v>2667.9687129057002</v>
      </c>
      <c r="S60" s="201">
        <f t="shared" si="117"/>
        <v>2074.809857851023</v>
      </c>
      <c r="T60" s="201">
        <f t="shared" si="117"/>
        <v>3557.334162921662</v>
      </c>
      <c r="U60" s="201">
        <f t="shared" si="117"/>
        <v>7104.9602848782106</v>
      </c>
      <c r="V60" s="201">
        <f t="shared" si="117"/>
        <v>12851.929060238161</v>
      </c>
      <c r="W60" s="201">
        <f t="shared" si="117"/>
        <v>16175.252010247801</v>
      </c>
      <c r="X60" s="201">
        <f t="shared" si="117"/>
        <v>21462.876583137979</v>
      </c>
      <c r="Y60" s="201">
        <f t="shared" si="117"/>
        <v>3773.0508688998711</v>
      </c>
      <c r="Z60" s="201">
        <f t="shared" si="117"/>
        <v>5560.5378920535095</v>
      </c>
      <c r="AA60" s="201">
        <f t="shared" si="117"/>
        <v>6402.0166941444713</v>
      </c>
      <c r="AB60" s="201">
        <f t="shared" si="117"/>
        <v>5270.1717849005527</v>
      </c>
      <c r="AC60" s="201">
        <f t="shared" si="117"/>
        <v>7561.3137297148896</v>
      </c>
      <c r="AD60" s="201">
        <f t="shared" si="117"/>
        <v>9836.7457961502296</v>
      </c>
      <c r="AE60" s="201">
        <f t="shared" si="117"/>
        <v>6927.0944630083768</v>
      </c>
      <c r="AF60" s="201">
        <f t="shared" si="117"/>
        <v>4484.4542728095839</v>
      </c>
      <c r="AG60" s="201">
        <f t="shared" si="117"/>
        <v>3301.2081661741336</v>
      </c>
      <c r="AH60" s="201">
        <f t="shared" si="117"/>
        <v>1159.0000000002733</v>
      </c>
      <c r="AI60" s="201">
        <f t="shared" si="117"/>
        <v>1749.9855310940702</v>
      </c>
      <c r="AJ60" s="201">
        <f t="shared" si="117"/>
        <v>2308.9645865437838</v>
      </c>
      <c r="AK60" s="181">
        <v>0</v>
      </c>
      <c r="AL60" s="181">
        <v>0</v>
      </c>
      <c r="AM60" s="181">
        <v>0</v>
      </c>
      <c r="AN60" s="181">
        <v>0</v>
      </c>
      <c r="AO60" s="484">
        <v>0</v>
      </c>
      <c r="AP60" s="181">
        <v>0</v>
      </c>
      <c r="AQ60" s="181">
        <v>0</v>
      </c>
      <c r="AR60" s="181">
        <v>0</v>
      </c>
      <c r="AS60" s="181">
        <v>0</v>
      </c>
      <c r="AT60" s="181">
        <v>0</v>
      </c>
      <c r="AU60" s="181">
        <v>0</v>
      </c>
      <c r="AV60" s="181">
        <v>0</v>
      </c>
      <c r="AW60" s="181">
        <v>0</v>
      </c>
      <c r="AX60" s="181">
        <v>0</v>
      </c>
      <c r="AY60" s="181">
        <v>0</v>
      </c>
      <c r="AZ60" s="181">
        <v>0</v>
      </c>
      <c r="BA60" s="181">
        <v>0</v>
      </c>
      <c r="BB60" s="181">
        <v>0</v>
      </c>
      <c r="BC60" s="181">
        <v>0</v>
      </c>
      <c r="BD60" s="181">
        <v>0</v>
      </c>
      <c r="BE60" s="181">
        <v>0</v>
      </c>
      <c r="BF60" s="181">
        <v>0</v>
      </c>
      <c r="BG60" s="181">
        <v>0</v>
      </c>
      <c r="BH60" s="181">
        <v>0</v>
      </c>
      <c r="BI60" s="181">
        <v>0</v>
      </c>
      <c r="BJ60" s="181">
        <v>0</v>
      </c>
      <c r="BK60" s="181">
        <v>0</v>
      </c>
      <c r="BL60" s="181">
        <v>0</v>
      </c>
      <c r="BM60" s="181">
        <v>0</v>
      </c>
      <c r="BN60" s="181">
        <v>0</v>
      </c>
      <c r="BO60" s="181">
        <v>0</v>
      </c>
      <c r="BP60" s="181">
        <v>0</v>
      </c>
      <c r="BQ60" s="181">
        <v>0</v>
      </c>
      <c r="BR60" s="181">
        <v>0</v>
      </c>
      <c r="BS60" s="181">
        <v>0</v>
      </c>
      <c r="BT60" s="181">
        <v>0</v>
      </c>
      <c r="BU60" s="181">
        <v>0</v>
      </c>
      <c r="BV60" s="181">
        <v>0</v>
      </c>
      <c r="BW60" s="181">
        <v>0</v>
      </c>
      <c r="BX60" s="181">
        <v>0</v>
      </c>
      <c r="BY60" s="181">
        <v>0</v>
      </c>
      <c r="BZ60" s="181">
        <v>0</v>
      </c>
      <c r="CA60" s="181">
        <v>0</v>
      </c>
      <c r="CB60" s="181">
        <v>0</v>
      </c>
      <c r="CC60" s="181">
        <v>0</v>
      </c>
      <c r="CD60" s="181">
        <v>0</v>
      </c>
      <c r="CE60" s="181">
        <v>0</v>
      </c>
      <c r="CF60" s="181">
        <v>0</v>
      </c>
      <c r="CG60" s="181">
        <v>0</v>
      </c>
      <c r="CH60" s="181">
        <v>0</v>
      </c>
      <c r="CI60" s="181">
        <v>0</v>
      </c>
      <c r="CJ60" s="181">
        <v>0</v>
      </c>
      <c r="CK60" s="181">
        <v>0</v>
      </c>
      <c r="CL60" s="181">
        <v>0</v>
      </c>
      <c r="CM60" s="181">
        <v>0</v>
      </c>
      <c r="CN60" s="181">
        <v>0</v>
      </c>
    </row>
    <row r="62" spans="1:93">
      <c r="C62" s="94" t="s">
        <v>239</v>
      </c>
    </row>
    <row r="63" spans="1:93">
      <c r="B63" s="74"/>
      <c r="C63" s="94"/>
      <c r="D63" t="s">
        <v>240</v>
      </c>
      <c r="F63" t="s">
        <v>80</v>
      </c>
      <c r="G63" s="202" cm="1">
        <f t="array" ref="G63">G10*INDEX('Target accounting assumptions'!$F$10:$AS$10,1+IF(G28&lt;&gt;"",MAX(1,G28),Std_Rotation))*C_to_CO2_fac/1000</f>
        <v>0</v>
      </c>
      <c r="H63" s="202" cm="1">
        <f t="array" ref="H63">H10*INDEX('Target accounting assumptions'!$F$10:$AS$10,1+IF(H28&lt;&gt;"",MAX(1,H28),Std_Rotation))*C_to_CO2_fac/1000</f>
        <v>0</v>
      </c>
      <c r="I63" s="202" cm="1">
        <f t="array" ref="I63">I10*INDEX('Target accounting assumptions'!$F$10:$AS$10,1+IF(I28&lt;&gt;"",MAX(1,I28),Std_Rotation))*C_to_CO2_fac/1000</f>
        <v>0</v>
      </c>
      <c r="J63" s="202" cm="1">
        <f t="array" ref="J63">J10*INDEX('Target accounting assumptions'!$F$10:$AS$10,1+IF(J28&lt;&gt;"",MAX(1,J28),Std_Rotation))*C_to_CO2_fac/1000</f>
        <v>0</v>
      </c>
      <c r="K63" s="202" cm="1">
        <f t="array" ref="K63">K10*INDEX('Target accounting assumptions'!$F$10:$AS$10,1+IF(K28&lt;&gt;"",MAX(1,K28),Std_Rotation))*C_to_CO2_fac/1000</f>
        <v>0</v>
      </c>
      <c r="L63" s="202" cm="1">
        <f t="array" ref="L63">L10*INDEX('Target accounting assumptions'!$F$10:$AS$10,1+IF(L28&lt;&gt;"",MAX(1,L28),Std_Rotation))*C_to_CO2_fac/1000</f>
        <v>0</v>
      </c>
      <c r="M63" s="202" cm="1">
        <f t="array" ref="M63">M10*INDEX('Target accounting assumptions'!$F$10:$AS$10,1+IF(M28&lt;&gt;"",MAX(1,M28),Std_Rotation))*C_to_CO2_fac/1000</f>
        <v>0</v>
      </c>
      <c r="N63" s="202" cm="1">
        <f t="array" ref="N63">N10*INDEX('Target accounting assumptions'!$F$10:$AS$10,1+IF(N28&lt;&gt;"",MAX(1,N28),Std_Rotation))*C_to_CO2_fac/1000</f>
        <v>0</v>
      </c>
      <c r="O63" s="202" cm="1">
        <f t="array" ref="O63">O10*INDEX('Target accounting assumptions'!$F$10:$AS$10,1+IF(O28&lt;&gt;"",MAX(1,O28),Std_Rotation))*C_to_CO2_fac/1000</f>
        <v>0</v>
      </c>
      <c r="P63" s="202" cm="1">
        <f t="array" ref="P63">P10*INDEX('Target accounting assumptions'!$F$10:$AS$10,1+IF(P28&lt;&gt;"",MAX(1,P28),Std_Rotation))*C_to_CO2_fac/1000</f>
        <v>0</v>
      </c>
      <c r="Q63" s="202" cm="1">
        <f t="array" ref="Q63">Q10*INDEX('Target accounting assumptions'!$F$10:$AS$10,1+IF(Q28&lt;&gt;"",MAX(1,Q28),Std_Rotation))*C_to_CO2_fac/1000</f>
        <v>0</v>
      </c>
      <c r="R63" s="202" cm="1">
        <f t="array" ref="R63">R10*INDEX('Target accounting assumptions'!$F$10:$AS$10,1+IF(R28&lt;&gt;"",MAX(1,R28),Std_Rotation))*C_to_CO2_fac/1000</f>
        <v>0</v>
      </c>
      <c r="S63" s="202" cm="1">
        <f t="array" ref="S63">S10*INDEX('Target accounting assumptions'!$F$10:$AS$10,1+IF(S28&lt;&gt;"",MAX(1,S28),Std_Rotation))*C_to_CO2_fac/1000</f>
        <v>176.29456250024649</v>
      </c>
      <c r="T63" s="202" cm="1">
        <f t="array" ref="T63">T10*INDEX('Target accounting assumptions'!$F$10:$AS$10,1+IF(T28&lt;&gt;"",MAX(1,T28),Std_Rotation))*C_to_CO2_fac/1000</f>
        <v>555.76333686376165</v>
      </c>
      <c r="U63" s="202" cm="1">
        <f t="array" ref="U63">U10*INDEX('Target accounting assumptions'!$F$10:$AS$10,1+IF(U28&lt;&gt;"",MAX(1,U28),Std_Rotation))*C_to_CO2_fac/1000</f>
        <v>510.5911021111371</v>
      </c>
      <c r="V63" s="202" cm="1">
        <f t="array" ref="V63">V10*INDEX('Target accounting assumptions'!$F$10:$AS$10,1+IF(V28&lt;&gt;"",MAX(1,V28),Std_Rotation))*C_to_CO2_fac/1000</f>
        <v>580.95002058931095</v>
      </c>
      <c r="W63" s="202" cm="1">
        <f t="array" ref="W63">W10*INDEX('Target accounting assumptions'!$F$10:$AS$10,1+IF(W28&lt;&gt;"",MAX(1,W28),Std_Rotation))*C_to_CO2_fac/1000</f>
        <v>497.86635677830395</v>
      </c>
      <c r="X63" s="202" cm="1">
        <f t="array" ref="X63">X10*INDEX('Target accounting assumptions'!$F$10:$AS$10,1+IF(X28&lt;&gt;"",MAX(1,X28),Std_Rotation))*C_to_CO2_fac/1000</f>
        <v>1195.1348102867967</v>
      </c>
      <c r="Y63" s="202" cm="1">
        <f t="array" ref="Y63">Y10*INDEX('Target accounting assumptions'!$F$10:$AS$10,1+IF(Y28&lt;&gt;"",MAX(1,Y28),Std_Rotation))*C_to_CO2_fac/1000</f>
        <v>374.2774266060859</v>
      </c>
      <c r="Z63" s="202" cm="1">
        <f t="array" ref="Z63">Z10*INDEX('Target accounting assumptions'!$F$10:$AS$10,1+IF(Z28&lt;&gt;"",MAX(1,Z28),Std_Rotation))*C_to_CO2_fac/1000</f>
        <v>656.81332178248579</v>
      </c>
      <c r="AA63" s="202" cm="1">
        <f t="array" ref="AA63">AA10*INDEX('Target accounting assumptions'!$F$10:$AS$10,1+IF(AA28&lt;&gt;"",MAX(1,AA28),Std_Rotation))*C_to_CO2_fac/1000</f>
        <v>616.3380476525449</v>
      </c>
      <c r="AB63" s="202" cm="1">
        <f t="array" ref="AB63">AB10*INDEX('Target accounting assumptions'!$F$10:$AS$10,1+IF(AB28&lt;&gt;"",MAX(1,AB28),Std_Rotation))*C_to_CO2_fac/1000</f>
        <v>931.43789861989626</v>
      </c>
      <c r="AC63" s="202" cm="1">
        <f t="array" ref="AC63">AC10*INDEX('Target accounting assumptions'!$F$10:$AS$10,1+IF(AC28&lt;&gt;"",MAX(1,AC28),Std_Rotation))*C_to_CO2_fac/1000</f>
        <v>709.50010734471994</v>
      </c>
      <c r="AD63" s="202" cm="1">
        <f t="array" ref="AD63">AD10*INDEX('Target accounting assumptions'!$F$10:$AS$10,1+IF(AD28&lt;&gt;"",MAX(1,AD28),Std_Rotation))*C_to_CO2_fac/1000</f>
        <v>1452.9274588783674</v>
      </c>
      <c r="AE63" s="202" cm="1">
        <f t="array" ref="AE63">AE10*INDEX('Target accounting assumptions'!$F$10:$AS$10,1+IF(AE28&lt;&gt;"",MAX(1,AE28),Std_Rotation))*C_to_CO2_fac/1000</f>
        <v>1596.4582305993404</v>
      </c>
      <c r="AF63" s="202" cm="1">
        <f t="array" ref="AF63">AF10*INDEX('Target accounting assumptions'!$F$10:$AS$10,1+IF(AF28&lt;&gt;"",MAX(1,AF28),Std_Rotation))*C_to_CO2_fac/1000</f>
        <v>1539.0627224464788</v>
      </c>
      <c r="AG63" s="202" cm="1">
        <f t="array" ref="AG63">AG10*INDEX('Target accounting assumptions'!$F$10:$AS$10,1+IF(AG28&lt;&gt;"",MAX(1,AG28),Std_Rotation))*C_to_CO2_fac/1000</f>
        <v>2006.3430891502442</v>
      </c>
      <c r="AH63" s="202" cm="1">
        <f t="array" ref="AH63">AH10*INDEX('Target accounting assumptions'!$F$10:$AS$10,1+IF(AH28&lt;&gt;"",MAX(1,AH28),Std_Rotation))*C_to_CO2_fac/1000</f>
        <v>2180.7455999998301</v>
      </c>
      <c r="AI63" s="202" cm="1">
        <f t="array" ref="AI63">AI10*INDEX('Target accounting assumptions'!$F$10:$AS$10,1+IF(AI28&lt;&gt;"",MAX(1,AI28),Std_Rotation))*C_to_CO2_fac/1000</f>
        <v>932.20128416659406</v>
      </c>
      <c r="AJ63" s="202" cm="1">
        <f t="array" ref="AJ63">AJ10*INDEX('Target accounting assumptions'!$F$10:$AS$10,1+IF(AJ28&lt;&gt;"",MAX(1,AJ28),Std_Rotation))*C_to_CO2_fac/1000</f>
        <v>1297.0275302122143</v>
      </c>
      <c r="AK63" s="202" cm="1">
        <f t="array" ref="AK63">AK10*INDEX('Target accounting assumptions'!$F$10:$AS$10,1+IF(AK28&lt;&gt;"",MAX(1,AK28),Std_Rotation))*C_to_CO2_fac/1000</f>
        <v>545.82730486269611</v>
      </c>
      <c r="AL63" s="202" cm="1">
        <f t="array" ref="AL63">AL10*INDEX('Target accounting assumptions'!$F$10:$AS$10,1+IF(AL28&lt;&gt;"",MAX(1,AL28),Std_Rotation))*C_to_CO2_fac/1000</f>
        <v>969.10880000000009</v>
      </c>
      <c r="AM63" s="202" cm="1">
        <f t="array" ref="AM63">AM10*INDEX('Target accounting assumptions'!$F$10:$AS$10,1+IF(AM28&lt;&gt;"",MAX(1,AM28),Std_Rotation))*C_to_CO2_fac/1000</f>
        <v>969.10880000000009</v>
      </c>
      <c r="AN63" s="202" cm="1">
        <f t="array" ref="AN63">AN10*INDEX('Target accounting assumptions'!$F$10:$AS$10,1+IF(AN28&lt;&gt;"",MAX(1,AN28),Std_Rotation))*C_to_CO2_fac/1000</f>
        <v>969.10880000000009</v>
      </c>
      <c r="AO63" s="202" cm="1">
        <f t="array" ref="AO63">AO10*INDEX('Target accounting assumptions'!$F$10:$AS$10,1+IF(AO28&lt;&gt;"",MAX(1,AO28),Std_Rotation))*C_to_CO2_fac/1000</f>
        <v>969.10880000000009</v>
      </c>
      <c r="AP63" s="202" cm="1">
        <f t="array" ref="AP63">AP10*INDEX('Target accounting assumptions'!$F$10:$AS$10,1+IF(AP28&lt;&gt;"",MAX(1,AP28),Std_Rotation))*C_to_CO2_fac/1000</f>
        <v>969.10880000000009</v>
      </c>
      <c r="AQ63" s="202" cm="1">
        <f t="array" ref="AQ63">AQ10*INDEX('Target accounting assumptions'!$F$10:$AS$10,1+IF(AQ28&lt;&gt;"",MAX(1,AQ28),Std_Rotation))*C_to_CO2_fac/1000</f>
        <v>484.55440000000004</v>
      </c>
      <c r="AR63" s="202" cm="1">
        <f t="array" ref="AR63">AR10*INDEX('Target accounting assumptions'!$F$10:$AS$10,1+IF(AR28&lt;&gt;"",MAX(1,AR28),Std_Rotation))*C_to_CO2_fac/1000</f>
        <v>484.55440000000004</v>
      </c>
      <c r="AS63" s="202" cm="1">
        <f t="array" ref="AS63">AS10*INDEX('Target accounting assumptions'!$F$10:$AS$10,1+IF(AS28&lt;&gt;"",MAX(1,AS28),Std_Rotation))*C_to_CO2_fac/1000</f>
        <v>484.55440000000004</v>
      </c>
      <c r="AT63" s="202" cm="1">
        <f t="array" ref="AT63">AT10*INDEX('Target accounting assumptions'!$F$10:$AS$10,1+IF(AT28&lt;&gt;"",MAX(1,AT28),Std_Rotation))*C_to_CO2_fac/1000</f>
        <v>484.55440000000004</v>
      </c>
      <c r="AU63" s="202" cm="1">
        <f t="array" ref="AU63">AU10*INDEX('Target accounting assumptions'!$F$10:$AS$10,1+IF(AU28&lt;&gt;"",MAX(1,AU28),Std_Rotation))*C_to_CO2_fac/1000</f>
        <v>484.55440000000004</v>
      </c>
      <c r="AV63" s="202" cm="1">
        <f t="array" ref="AV63">AV10*INDEX('Target accounting assumptions'!$F$10:$AS$10,1+IF(AV28&lt;&gt;"",MAX(1,AV28),Std_Rotation))*C_to_CO2_fac/1000</f>
        <v>484.55440000000004</v>
      </c>
      <c r="AW63" s="202" cm="1">
        <f t="array" ref="AW63">AW10*INDEX('Target accounting assumptions'!$F$10:$AS$10,1+IF(AW28&lt;&gt;"",MAX(1,AW28),Std_Rotation))*C_to_CO2_fac/1000</f>
        <v>484.55440000000004</v>
      </c>
      <c r="AX63" s="202" cm="1">
        <f t="array" ref="AX63">AX10*INDEX('Target accounting assumptions'!$F$10:$AS$10,1+IF(AX28&lt;&gt;"",MAX(1,AX28),Std_Rotation))*C_to_CO2_fac/1000</f>
        <v>484.55440000000004</v>
      </c>
      <c r="AY63" s="202" cm="1">
        <f t="array" ref="AY63">AY10*INDEX('Target accounting assumptions'!$F$10:$AS$10,1+IF(AY28&lt;&gt;"",MAX(1,AY28),Std_Rotation))*C_to_CO2_fac/1000</f>
        <v>484.55440000000004</v>
      </c>
      <c r="AZ63" s="202" cm="1">
        <f t="array" ref="AZ63">AZ10*INDEX('Target accounting assumptions'!$F$10:$AS$10,1+IF(AZ28&lt;&gt;"",MAX(1,AZ28),Std_Rotation))*C_to_CO2_fac/1000</f>
        <v>484.55440000000004</v>
      </c>
      <c r="BA63" s="202" cm="1">
        <f t="array" ref="BA63">BA10*INDEX('Target accounting assumptions'!$F$10:$AS$10,1+IF(BA28&lt;&gt;"",MAX(1,BA28),Std_Rotation))*C_to_CO2_fac/1000</f>
        <v>484.55440000000004</v>
      </c>
      <c r="BB63" s="202" cm="1">
        <f t="array" ref="BB63">BB10*INDEX('Target accounting assumptions'!$F$10:$AS$10,1+IF(BB28&lt;&gt;"",MAX(1,BB28),Std_Rotation))*C_to_CO2_fac/1000</f>
        <v>0</v>
      </c>
      <c r="BC63" s="202" cm="1">
        <f t="array" ref="BC63">BC10*INDEX('Target accounting assumptions'!$F$10:$AS$10,1+IF(BC28&lt;&gt;"",MAX(1,BC28),Std_Rotation))*C_to_CO2_fac/1000</f>
        <v>0</v>
      </c>
      <c r="BD63" s="202" cm="1">
        <f t="array" ref="BD63">BD10*INDEX('Target accounting assumptions'!$F$10:$AS$10,1+IF(BD28&lt;&gt;"",MAX(1,BD28),Std_Rotation))*C_to_CO2_fac/1000</f>
        <v>0</v>
      </c>
      <c r="BE63" s="202" cm="1">
        <f t="array" ref="BE63">BE10*INDEX('Target accounting assumptions'!$F$10:$AS$10,1+IF(BE28&lt;&gt;"",MAX(1,BE28),Std_Rotation))*C_to_CO2_fac/1000</f>
        <v>0</v>
      </c>
      <c r="BF63" s="202" cm="1">
        <f t="array" ref="BF63">BF10*INDEX('Target accounting assumptions'!$F$10:$AS$10,1+IF(BF28&lt;&gt;"",MAX(1,BF28),Std_Rotation))*C_to_CO2_fac/1000</f>
        <v>0</v>
      </c>
      <c r="BG63" s="202" cm="1">
        <f t="array" ref="BG63">BG10*INDEX('Target accounting assumptions'!$F$10:$AS$10,1+IF(BG28&lt;&gt;"",MAX(1,BG28),Std_Rotation))*C_to_CO2_fac/1000</f>
        <v>0</v>
      </c>
      <c r="BH63" s="202" cm="1">
        <f t="array" ref="BH63">BH10*INDEX('Target accounting assumptions'!$F$10:$AS$10,1+IF(BH28&lt;&gt;"",MAX(1,BH28),Std_Rotation))*C_to_CO2_fac/1000</f>
        <v>0</v>
      </c>
      <c r="BI63" s="202" cm="1">
        <f t="array" ref="BI63">BI10*INDEX('Target accounting assumptions'!$F$10:$AS$10,1+IF(BI28&lt;&gt;"",MAX(1,BI28),Std_Rotation))*C_to_CO2_fac/1000</f>
        <v>0</v>
      </c>
      <c r="BJ63" s="202" cm="1">
        <f t="array" ref="BJ63">BJ10*INDEX('Target accounting assumptions'!$F$10:$AS$10,1+IF(BJ28&lt;&gt;"",MAX(1,BJ28),Std_Rotation))*C_to_CO2_fac/1000</f>
        <v>0</v>
      </c>
      <c r="BK63" s="202" cm="1">
        <f t="array" ref="BK63">BK10*INDEX('Target accounting assumptions'!$F$10:$AS$10,1+IF(BK28&lt;&gt;"",MAX(1,BK28),Std_Rotation))*C_to_CO2_fac/1000</f>
        <v>0</v>
      </c>
      <c r="BL63" s="202" cm="1">
        <f t="array" ref="BL63">BL10*INDEX('Target accounting assumptions'!$F$10:$AS$10,1+IF(BL28&lt;&gt;"",MAX(1,BL28),Std_Rotation))*C_to_CO2_fac/1000</f>
        <v>0</v>
      </c>
      <c r="BM63" s="202" cm="1">
        <f t="array" ref="BM63">BM10*INDEX('Target accounting assumptions'!$F$10:$AS$10,1+IF(BM28&lt;&gt;"",MAX(1,BM28),Std_Rotation))*C_to_CO2_fac/1000</f>
        <v>0</v>
      </c>
      <c r="BN63" s="202" cm="1">
        <f t="array" ref="BN63">BN10*INDEX('Target accounting assumptions'!$F$10:$AS$10,1+IF(BN28&lt;&gt;"",MAX(1,BN28),Std_Rotation))*C_to_CO2_fac/1000</f>
        <v>0</v>
      </c>
      <c r="BO63" s="202" cm="1">
        <f t="array" ref="BO63">BO10*INDEX('Target accounting assumptions'!$F$10:$AS$10,1+IF(BO28&lt;&gt;"",MAX(1,BO28),Std_Rotation))*C_to_CO2_fac/1000</f>
        <v>0</v>
      </c>
      <c r="BP63" s="202" cm="1">
        <f t="array" ref="BP63">BP10*INDEX('Target accounting assumptions'!$F$10:$AS$10,1+IF(BP28&lt;&gt;"",MAX(1,BP28),Std_Rotation))*C_to_CO2_fac/1000</f>
        <v>0</v>
      </c>
      <c r="BQ63" s="202" cm="1">
        <f t="array" ref="BQ63">BQ10*INDEX('Target accounting assumptions'!$F$10:$AS$10,1+IF(BQ28&lt;&gt;"",MAX(1,BQ28),Std_Rotation))*C_to_CO2_fac/1000</f>
        <v>0</v>
      </c>
      <c r="BR63" s="202" cm="1">
        <f t="array" ref="BR63">BR10*INDEX('Target accounting assumptions'!$F$10:$AS$10,1+IF(BR28&lt;&gt;"",MAX(1,BR28),Std_Rotation))*C_to_CO2_fac/1000</f>
        <v>0</v>
      </c>
      <c r="BS63" s="202" cm="1">
        <f t="array" ref="BS63">BS10*INDEX('Target accounting assumptions'!$F$10:$AS$10,1+IF(BS28&lt;&gt;"",MAX(1,BS28),Std_Rotation))*C_to_CO2_fac/1000</f>
        <v>0</v>
      </c>
      <c r="BT63" s="202" cm="1">
        <f t="array" ref="BT63">BT10*INDEX('Target accounting assumptions'!$F$10:$AS$10,1+IF(BT28&lt;&gt;"",MAX(1,BT28),Std_Rotation))*C_to_CO2_fac/1000</f>
        <v>0</v>
      </c>
      <c r="BU63" s="202" cm="1">
        <f t="array" ref="BU63">BU10*INDEX('Target accounting assumptions'!$F$10:$AS$10,1+IF(BU28&lt;&gt;"",MAX(1,BU28),Std_Rotation))*C_to_CO2_fac/1000</f>
        <v>0</v>
      </c>
      <c r="BV63" s="202" cm="1">
        <f t="array" ref="BV63">BV10*INDEX('Target accounting assumptions'!$F$10:$AS$10,1+IF(BV28&lt;&gt;"",MAX(1,BV28),Std_Rotation))*C_to_CO2_fac/1000</f>
        <v>0</v>
      </c>
      <c r="BW63" s="202" cm="1">
        <f t="array" ref="BW63">BW10*INDEX('Target accounting assumptions'!$F$10:$AS$10,1+IF(BW28&lt;&gt;"",MAX(1,BW28),Std_Rotation))*C_to_CO2_fac/1000</f>
        <v>0</v>
      </c>
      <c r="BX63" s="202" cm="1">
        <f t="array" ref="BX63">BX10*INDEX('Target accounting assumptions'!$F$10:$AS$10,1+IF(BX28&lt;&gt;"",MAX(1,BX28),Std_Rotation))*C_to_CO2_fac/1000</f>
        <v>0</v>
      </c>
      <c r="BY63" s="202" cm="1">
        <f t="array" ref="BY63">BY10*INDEX('Target accounting assumptions'!$F$10:$AS$10,1+IF(BY28&lt;&gt;"",MAX(1,BY28),Std_Rotation))*C_to_CO2_fac/1000</f>
        <v>0</v>
      </c>
      <c r="BZ63" s="202" cm="1">
        <f t="array" ref="BZ63">BZ10*INDEX('Target accounting assumptions'!$F$10:$AS$10,1+IF(BZ28&lt;&gt;"",MAX(1,BZ28),Std_Rotation))*C_to_CO2_fac/1000</f>
        <v>0</v>
      </c>
      <c r="CA63" s="202" cm="1">
        <f t="array" ref="CA63">CA10*INDEX('Target accounting assumptions'!$F$10:$AS$10,1+IF(CA28&lt;&gt;"",MAX(1,CA28),Std_Rotation))*C_to_CO2_fac/1000</f>
        <v>0</v>
      </c>
      <c r="CB63" s="202" cm="1">
        <f t="array" ref="CB63">CB10*INDEX('Target accounting assumptions'!$F$10:$AS$10,1+IF(CB28&lt;&gt;"",MAX(1,CB28),Std_Rotation))*C_to_CO2_fac/1000</f>
        <v>0</v>
      </c>
      <c r="CC63" s="202" cm="1">
        <f t="array" ref="CC63">CC10*INDEX('Target accounting assumptions'!$F$10:$AS$10,1+IF(CC28&lt;&gt;"",MAX(1,CC28),Std_Rotation))*C_to_CO2_fac/1000</f>
        <v>0</v>
      </c>
      <c r="CD63" s="202" cm="1">
        <f t="array" ref="CD63">CD10*INDEX('Target accounting assumptions'!$F$10:$AS$10,1+IF(CD28&lt;&gt;"",MAX(1,CD28),Std_Rotation))*C_to_CO2_fac/1000</f>
        <v>0</v>
      </c>
      <c r="CE63" s="202" cm="1">
        <f t="array" ref="CE63">CE10*INDEX('Target accounting assumptions'!$F$10:$AS$10,1+IF(CE28&lt;&gt;"",MAX(1,CE28),Std_Rotation))*C_to_CO2_fac/1000</f>
        <v>0</v>
      </c>
      <c r="CF63" s="202" cm="1">
        <f t="array" ref="CF63">CF10*INDEX('Target accounting assumptions'!$F$10:$AS$10,1+IF(CF28&lt;&gt;"",MAX(1,CF28),Std_Rotation))*C_to_CO2_fac/1000</f>
        <v>0</v>
      </c>
      <c r="CG63" s="202" cm="1">
        <f t="array" ref="CG63">CG10*INDEX('Target accounting assumptions'!$F$10:$AS$10,1+IF(CG28&lt;&gt;"",MAX(1,CG28),Std_Rotation))*C_to_CO2_fac/1000</f>
        <v>0</v>
      </c>
      <c r="CH63" s="202" cm="1">
        <f t="array" ref="CH63">CH10*INDEX('Target accounting assumptions'!$F$10:$AS$10,1+IF(CH28&lt;&gt;"",MAX(1,CH28),Std_Rotation))*C_to_CO2_fac/1000</f>
        <v>0</v>
      </c>
      <c r="CI63" s="202" cm="1">
        <f t="array" ref="CI63">CI10*INDEX('Target accounting assumptions'!$F$10:$AS$10,1+IF(CI28&lt;&gt;"",MAX(1,CI28),Std_Rotation))*C_to_CO2_fac/1000</f>
        <v>0</v>
      </c>
      <c r="CJ63" s="202" cm="1">
        <f t="array" ref="CJ63">CJ10*INDEX('Target accounting assumptions'!$F$10:$AS$10,1+IF(CJ28&lt;&gt;"",MAX(1,CJ28),Std_Rotation))*C_to_CO2_fac/1000</f>
        <v>0</v>
      </c>
      <c r="CK63" s="202" cm="1">
        <f t="array" ref="CK63">CK10*INDEX('Target accounting assumptions'!$F$10:$AS$10,1+IF(CK28&lt;&gt;"",MAX(1,CK28),Std_Rotation))*C_to_CO2_fac/1000</f>
        <v>0</v>
      </c>
      <c r="CL63" s="202" cm="1">
        <f t="array" ref="CL63">CL10*INDEX('Target accounting assumptions'!$F$10:$AS$10,1+IF(CL28&lt;&gt;"",MAX(1,CL28),Std_Rotation))*C_to_CO2_fac/1000</f>
        <v>0</v>
      </c>
      <c r="CM63" s="202" cm="1">
        <f t="array" ref="CM63">CM10*INDEX('Target accounting assumptions'!$F$10:$AS$10,1+IF(CM28&lt;&gt;"",MAX(1,CM28),Std_Rotation))*C_to_CO2_fac/1000</f>
        <v>0</v>
      </c>
      <c r="CN63" s="202" cm="1">
        <f t="array" ref="CN63">CN10*INDEX('Target accounting assumptions'!$F$10:$AS$10,1+IF(CN28&lt;&gt;"",MAX(1,CN28),Std_Rotation))*C_to_CO2_fac/1000</f>
        <v>0</v>
      </c>
    </row>
    <row r="64" spans="1:93">
      <c r="B64" s="74"/>
      <c r="C64" s="94"/>
      <c r="F64" t="s">
        <v>81</v>
      </c>
      <c r="G64" s="202" cm="1">
        <f t="array" ref="G64">G11*INDEX('Target accounting assumptions'!$F$8:$AS$8,1+IF(OR(G$29="",G$29=0),28,G$29))*C_to_CO2_fac/1000</f>
        <v>0</v>
      </c>
      <c r="H64" s="202" cm="1">
        <f t="array" ref="H64">H11*INDEX('Target accounting assumptions'!$F$8:$AS$8,1+IF(OR(H$29="",H$29=0),28,H$29))*C_to_CO2_fac/1000</f>
        <v>0</v>
      </c>
      <c r="I64" s="202" cm="1">
        <f t="array" ref="I64">I11*INDEX('Target accounting assumptions'!$F$8:$AS$8,1+IF(OR(I$29="",I$29=0),28,I$29))*C_to_CO2_fac/1000</f>
        <v>0</v>
      </c>
      <c r="J64" s="202" cm="1">
        <f t="array" ref="J64">J11*INDEX('Target accounting assumptions'!$F$8:$AS$8,1+IF(OR(J$29="",J$29=0),28,J$29))*C_to_CO2_fac/1000</f>
        <v>0</v>
      </c>
      <c r="K64" s="202" cm="1">
        <f t="array" ref="K64">K11*INDEX('Target accounting assumptions'!$F$8:$AS$8,1+IF(OR(K$29="",K$29=0),28,K$29))*C_to_CO2_fac/1000</f>
        <v>0</v>
      </c>
      <c r="L64" s="202" cm="1">
        <f t="array" ref="L64">L11*INDEX('Target accounting assumptions'!$F$8:$AS$8,1+IF(OR(L$29="",L$29=0),28,L$29))*C_to_CO2_fac/1000</f>
        <v>0</v>
      </c>
      <c r="M64" s="202" cm="1">
        <f t="array" ref="M64">M11*INDEX('Target accounting assumptions'!$F$8:$AS$8,1+IF(OR(M$29="",M$29=0),28,M$29))*C_to_CO2_fac/1000</f>
        <v>0</v>
      </c>
      <c r="N64" s="202" cm="1">
        <f t="array" ref="N64">N11*INDEX('Target accounting assumptions'!$F$8:$AS$8,1+IF(OR(N$29="",N$29=0),28,N$29))*C_to_CO2_fac/1000</f>
        <v>0</v>
      </c>
      <c r="O64" s="202" cm="1">
        <f t="array" ref="O64">O11*INDEX('Target accounting assumptions'!$F$8:$AS$8,1+IF(OR(O$29="",O$29=0),28,O$29))*C_to_CO2_fac/1000</f>
        <v>0</v>
      </c>
      <c r="P64" s="202" cm="1">
        <f t="array" ref="P64">P11*INDEX('Target accounting assumptions'!$F$8:$AS$8,1+IF(OR(P$29="",P$29=0),28,P$29))*C_to_CO2_fac/1000</f>
        <v>0</v>
      </c>
      <c r="Q64" s="202" cm="1">
        <f t="array" ref="Q64">Q11*INDEX('Target accounting assumptions'!$F$8:$AS$8,1+IF(OR(Q$29="",Q$29=0),28,Q$29))*C_to_CO2_fac/1000</f>
        <v>2864.9274609629019</v>
      </c>
      <c r="R64" s="202" cm="1">
        <f t="array" ref="R64">R11*INDEX('Target accounting assumptions'!$F$8:$AS$8,1+IF(OR(R$29="",R$29=0),28,R$29))*C_to_CO2_fac/1000</f>
        <v>2783.4295055712155</v>
      </c>
      <c r="S64" s="202" cm="1">
        <f t="array" ref="S64">S11*INDEX('Target accounting assumptions'!$F$8:$AS$8,1+IF(OR(S$29="",S$29=0),28,S$29))*C_to_CO2_fac/1000</f>
        <v>2164.6007124659554</v>
      </c>
      <c r="T64" s="202" cm="1">
        <f t="array" ref="T64">T11*INDEX('Target accounting assumptions'!$F$8:$AS$8,1+IF(OR(T$29="",T$29=0),28,T$29))*C_to_CO2_fac/1000</f>
        <v>3711.2837277123681</v>
      </c>
      <c r="U64" s="202" cm="1">
        <f t="array" ref="U64">U11*INDEX('Target accounting assumptions'!$F$8:$AS$8,1+IF(OR(U$29="",U$29=0),28,U$29))*C_to_CO2_fac/1000</f>
        <v>7412.4392828067894</v>
      </c>
      <c r="V64" s="202" cm="1">
        <f t="array" ref="V64">V11*INDEX('Target accounting assumptions'!$F$8:$AS$8,1+IF(OR(V$29="",V$29=0),28,V$29))*C_to_CO2_fac/1000</f>
        <v>13969.832689661209</v>
      </c>
      <c r="W64" s="202" cm="1">
        <f t="array" ref="W64">W11*INDEX('Target accounting assumptions'!$F$8:$AS$8,1+IF(OR(W$29="",W$29=0),28,W$29))*C_to_CO2_fac/1000</f>
        <v>17582.229347605855</v>
      </c>
      <c r="X64" s="202" cm="1">
        <f t="array" ref="X64">X11*INDEX('Target accounting assumptions'!$F$8:$AS$8,1+IF(OR(X$29="",X$29=0),28,X$29))*C_to_CO2_fac/1000</f>
        <v>23329.789131261263</v>
      </c>
      <c r="Y64" s="202" cm="1">
        <f t="array" ref="Y64">Y11*INDEX('Target accounting assumptions'!$F$8:$AS$8,1+IF(OR(Y$29="",Y$29=0),28,Y$29))*C_to_CO2_fac/1000</f>
        <v>3936.3359336696271</v>
      </c>
      <c r="Z64" s="202" cm="1">
        <f t="array" ref="Z64">Z11*INDEX('Target accounting assumptions'!$F$8:$AS$8,1+IF(OR(Z$29="",Z$29=0),28,Z$29))*C_to_CO2_fac/1000</f>
        <v>5801.1794368952778</v>
      </c>
      <c r="AA64" s="202" cm="1">
        <f t="array" ref="AA64">AA11*INDEX('Target accounting assumptions'!$F$8:$AS$8,1+IF(OR(AA$29="",AA$29=0),28,AA$29))*C_to_CO2_fac/1000</f>
        <v>6958.8854462568042</v>
      </c>
      <c r="AB64" s="202" cm="1">
        <f t="array" ref="AB64">AB11*INDEX('Target accounting assumptions'!$F$8:$AS$8,1+IF(OR(AB$29="",AB$29=0),28,AB$29))*C_to_CO2_fac/1000</f>
        <v>5728.5888939904853</v>
      </c>
      <c r="AC64" s="202" cm="1">
        <f t="array" ref="AC64">AC11*INDEX('Target accounting assumptions'!$F$8:$AS$8,1+IF(OR(AC$29="",AC$29=0),28,AC$29))*C_to_CO2_fac/1000</f>
        <v>8219.0220023045895</v>
      </c>
      <c r="AD64" s="202" cm="1">
        <f t="array" ref="AD64">AD11*INDEX('Target accounting assumptions'!$F$8:$AS$8,1+IF(OR(AD$29="",AD$29=0),28,AD$29))*C_to_CO2_fac/1000</f>
        <v>10692.378734652031</v>
      </c>
      <c r="AE64" s="202" cm="1">
        <f t="array" ref="AE64">AE11*INDEX('Target accounting assumptions'!$F$8:$AS$8,1+IF(OR(AE$29="",AE$29=0),28,AE$29))*C_to_CO2_fac/1000</f>
        <v>7529.636229715722</v>
      </c>
      <c r="AF64" s="202" cm="1">
        <f t="array" ref="AF64">AF11*INDEX('Target accounting assumptions'!$F$8:$AS$8,1+IF(OR(AF$29="",AF$29=0),28,AF$29))*C_to_CO2_fac/1000</f>
        <v>5068.2255818630274</v>
      </c>
      <c r="AG64" s="202" cm="1">
        <f t="array" ref="AG64">AG11*INDEX('Target accounting assumptions'!$F$8:$AS$8,1+IF(OR(AG$29="",AG$29=0),28,AG$29))*C_to_CO2_fac/1000</f>
        <v>3588.3582564951803</v>
      </c>
      <c r="AH64" s="202" cm="1">
        <f t="array" ref="AH64">AH11*INDEX('Target accounting assumptions'!$F$8:$AS$8,1+IF(OR(AH$29="",AH$29=0),28,AH$29))*C_to_CO2_fac/1000</f>
        <v>1259.8136833336305</v>
      </c>
      <c r="AI64" s="202" cm="1">
        <f t="array" ref="AI64">AI11*INDEX('Target accounting assumptions'!$F$8:$AS$8,1+IF(OR(AI$29="",AI$29=0),28,AI$29))*C_to_CO2_fac/1000</f>
        <v>1977.7928142467929</v>
      </c>
      <c r="AJ64" s="202" cm="1">
        <f t="array" ref="AJ64">AJ11*INDEX('Target accounting assumptions'!$F$8:$AS$8,1+IF(OR(AJ$29="",AJ$29=0),28,AJ$29))*C_to_CO2_fac/1000</f>
        <v>2707.4918741812407</v>
      </c>
      <c r="AK64" s="202" cm="1">
        <f t="array" ref="AK64">AK11*INDEX('Target accounting assumptions'!$F$8:$AS$8,1+IF(OR(AK$29="",AK$29=0),28,AK$29))*C_to_CO2_fac/1000</f>
        <v>1080.6388789665843</v>
      </c>
      <c r="AL64" s="202" cm="1">
        <f t="array" ref="AL64">AL11*INDEX('Target accounting assumptions'!$F$8:$AS$8,1+IF(OR(AL$29="",AL$29=0),28,AL$29))*C_to_CO2_fac/1000</f>
        <v>128.62636111111107</v>
      </c>
      <c r="AM64" s="202" cm="1">
        <f t="array" ref="AM64">AM11*INDEX('Target accounting assumptions'!$F$8:$AS$8,1+IF(OR(AM$29="",AM$29=0),28,AM$29))*C_to_CO2_fac/1000</f>
        <v>0</v>
      </c>
      <c r="AN64" s="202" cm="1">
        <f t="array" ref="AN64">AN11*INDEX('Target accounting assumptions'!$F$8:$AS$8,1+IF(OR(AN$29="",AN$29=0),28,AN$29))*C_to_CO2_fac/1000</f>
        <v>0</v>
      </c>
      <c r="AO64" s="202" cm="1">
        <f t="array" ref="AO64">AO11*INDEX('Target accounting assumptions'!$F$8:$AS$8,1+IF(OR(AO$29="",AO$29=0),28,AO$29))*C_to_CO2_fac/1000</f>
        <v>0</v>
      </c>
      <c r="AP64" s="202" cm="1">
        <f t="array" ref="AP64">AP11*INDEX('Target accounting assumptions'!$F$8:$AS$8,1+IF(OR(AP$29="",AP$29=0),28,AP$29))*C_to_CO2_fac/1000</f>
        <v>0</v>
      </c>
      <c r="AQ64" s="202" cm="1">
        <f t="array" ref="AQ64">AQ11*INDEX('Target accounting assumptions'!$F$8:$AS$8,1+IF(OR(AQ$29="",AQ$29=0),28,AQ$29))*C_to_CO2_fac/1000</f>
        <v>0</v>
      </c>
      <c r="AR64" s="202" cm="1">
        <f t="array" ref="AR64">AR11*INDEX('Target accounting assumptions'!$F$8:$AS$8,1+IF(OR(AR$29="",AR$29=0),28,AR$29))*C_to_CO2_fac/1000</f>
        <v>0</v>
      </c>
      <c r="AS64" s="202" cm="1">
        <f t="array" ref="AS64">AS11*INDEX('Target accounting assumptions'!$F$8:$AS$8,1+IF(OR(AS$29="",AS$29=0),28,AS$29))*C_to_CO2_fac/1000</f>
        <v>0</v>
      </c>
      <c r="AT64" s="202" cm="1">
        <f t="array" ref="AT64">AT11*INDEX('Target accounting assumptions'!$F$8:$AS$8,1+IF(OR(AT$29="",AT$29=0),28,AT$29))*C_to_CO2_fac/1000</f>
        <v>0</v>
      </c>
      <c r="AU64" s="202" cm="1">
        <f t="array" ref="AU64">AU11*INDEX('Target accounting assumptions'!$F$8:$AS$8,1+IF(OR(AU$29="",AU$29=0),28,AU$29))*C_to_CO2_fac/1000</f>
        <v>0</v>
      </c>
      <c r="AV64" s="202" cm="1">
        <f t="array" ref="AV64">AV11*INDEX('Target accounting assumptions'!$F$8:$AS$8,1+IF(OR(AV$29="",AV$29=0),28,AV$29))*C_to_CO2_fac/1000</f>
        <v>0</v>
      </c>
      <c r="AW64" s="202" cm="1">
        <f t="array" ref="AW64">AW11*INDEX('Target accounting assumptions'!$F$8:$AS$8,1+IF(OR(AW$29="",AW$29=0),28,AW$29))*C_to_CO2_fac/1000</f>
        <v>0</v>
      </c>
      <c r="AX64" s="202" cm="1">
        <f t="array" ref="AX64">AX11*INDEX('Target accounting assumptions'!$F$8:$AS$8,1+IF(OR(AX$29="",AX$29=0),28,AX$29))*C_to_CO2_fac/1000</f>
        <v>0</v>
      </c>
      <c r="AY64" s="202" cm="1">
        <f t="array" ref="AY64">AY11*INDEX('Target accounting assumptions'!$F$8:$AS$8,1+IF(OR(AY$29="",AY$29=0),28,AY$29))*C_to_CO2_fac/1000</f>
        <v>0</v>
      </c>
      <c r="AZ64" s="202" cm="1">
        <f t="array" ref="AZ64">AZ11*INDEX('Target accounting assumptions'!$F$8:$AS$8,1+IF(OR(AZ$29="",AZ$29=0),28,AZ$29))*C_to_CO2_fac/1000</f>
        <v>0</v>
      </c>
      <c r="BA64" s="202" cm="1">
        <f t="array" ref="BA64">BA11*INDEX('Target accounting assumptions'!$F$8:$AS$8,1+IF(OR(BA$29="",BA$29=0),28,BA$29))*C_to_CO2_fac/1000</f>
        <v>0</v>
      </c>
      <c r="BB64" s="202" cm="1">
        <f t="array" ref="BB64">BB11*INDEX('Target accounting assumptions'!$F$8:$AS$8,1+IF(OR(BB$29="",BB$29=0),28,BB$29))*C_to_CO2_fac/1000</f>
        <v>0</v>
      </c>
      <c r="BC64" s="202" cm="1">
        <f t="array" ref="BC64">BC11*INDEX('Target accounting assumptions'!$F$8:$AS$8,1+IF(OR(BC$29="",BC$29=0),28,BC$29))*C_to_CO2_fac/1000</f>
        <v>0</v>
      </c>
      <c r="BD64" s="202" cm="1">
        <f t="array" ref="BD64">BD11*INDEX('Target accounting assumptions'!$F$8:$AS$8,1+IF(OR(BD$29="",BD$29=0),28,BD$29))*C_to_CO2_fac/1000</f>
        <v>0</v>
      </c>
      <c r="BE64" s="202" cm="1">
        <f t="array" ref="BE64">BE11*INDEX('Target accounting assumptions'!$F$8:$AS$8,1+IF(OR(BE$29="",BE$29=0),28,BE$29))*C_to_CO2_fac/1000</f>
        <v>0</v>
      </c>
      <c r="BF64" s="202" cm="1">
        <f t="array" ref="BF64">BF11*INDEX('Target accounting assumptions'!$F$8:$AS$8,1+IF(OR(BF$29="",BF$29=0),28,BF$29))*C_to_CO2_fac/1000</f>
        <v>0</v>
      </c>
      <c r="BG64" s="202" cm="1">
        <f t="array" ref="BG64">BG11*INDEX('Target accounting assumptions'!$F$8:$AS$8,1+IF(OR(BG$29="",BG$29=0),28,BG$29))*C_to_CO2_fac/1000</f>
        <v>0</v>
      </c>
      <c r="BH64" s="202" cm="1">
        <f t="array" ref="BH64">BH11*INDEX('Target accounting assumptions'!$F$8:$AS$8,1+IF(OR(BH$29="",BH$29=0),28,BH$29))*C_to_CO2_fac/1000</f>
        <v>0</v>
      </c>
      <c r="BI64" s="202" cm="1">
        <f t="array" ref="BI64">BI11*INDEX('Target accounting assumptions'!$F$8:$AS$8,1+IF(OR(BI$29="",BI$29=0),28,BI$29))*C_to_CO2_fac/1000</f>
        <v>0</v>
      </c>
      <c r="BJ64" s="202" cm="1">
        <f t="array" ref="BJ64">BJ11*INDEX('Target accounting assumptions'!$F$8:$AS$8,1+IF(OR(BJ$29="",BJ$29=0),28,BJ$29))*C_to_CO2_fac/1000</f>
        <v>0</v>
      </c>
      <c r="BK64" s="202" cm="1">
        <f t="array" ref="BK64">BK11*INDEX('Target accounting assumptions'!$F$8:$AS$8,1+IF(OR(BK$29="",BK$29=0),28,BK$29))*C_to_CO2_fac/1000</f>
        <v>0</v>
      </c>
      <c r="BL64" s="202" cm="1">
        <f t="array" ref="BL64">BL11*INDEX('Target accounting assumptions'!$F$8:$AS$8,1+IF(OR(BL$29="",BL$29=0),28,BL$29))*C_to_CO2_fac/1000</f>
        <v>0</v>
      </c>
      <c r="BM64" s="202" cm="1">
        <f t="array" ref="BM64">BM11*INDEX('Target accounting assumptions'!$F$8:$AS$8,1+IF(OR(BM$29="",BM$29=0),28,BM$29))*C_to_CO2_fac/1000</f>
        <v>0</v>
      </c>
      <c r="BN64" s="202" cm="1">
        <f t="array" ref="BN64">BN11*INDEX('Target accounting assumptions'!$F$8:$AS$8,1+IF(OR(BN$29="",BN$29=0),28,BN$29))*C_to_CO2_fac/1000</f>
        <v>0</v>
      </c>
      <c r="BO64" s="202" cm="1">
        <f t="array" ref="BO64">BO11*INDEX('Target accounting assumptions'!$F$8:$AS$8,1+IF(OR(BO$29="",BO$29=0),28,BO$29))*C_to_CO2_fac/1000</f>
        <v>0</v>
      </c>
      <c r="BP64" s="202" cm="1">
        <f t="array" ref="BP64">BP11*INDEX('Target accounting assumptions'!$F$8:$AS$8,1+IF(OR(BP$29="",BP$29=0),28,BP$29))*C_to_CO2_fac/1000</f>
        <v>0</v>
      </c>
      <c r="BQ64" s="202" cm="1">
        <f t="array" ref="BQ64">BQ11*INDEX('Target accounting assumptions'!$F$8:$AS$8,1+IF(OR(BQ$29="",BQ$29=0),28,BQ$29))*C_to_CO2_fac/1000</f>
        <v>0</v>
      </c>
      <c r="BR64" s="202" cm="1">
        <f t="array" ref="BR64">BR11*INDEX('Target accounting assumptions'!$F$8:$AS$8,1+IF(OR(BR$29="",BR$29=0),28,BR$29))*C_to_CO2_fac/1000</f>
        <v>0</v>
      </c>
      <c r="BS64" s="202" cm="1">
        <f t="array" ref="BS64">BS11*INDEX('Target accounting assumptions'!$F$8:$AS$8,1+IF(OR(BS$29="",BS$29=0),28,BS$29))*C_to_CO2_fac/1000</f>
        <v>0</v>
      </c>
      <c r="BT64" s="202" cm="1">
        <f t="array" ref="BT64">BT11*INDEX('Target accounting assumptions'!$F$8:$AS$8,1+IF(OR(BT$29="",BT$29=0),28,BT$29))*C_to_CO2_fac/1000</f>
        <v>0</v>
      </c>
      <c r="BU64" s="202" cm="1">
        <f t="array" ref="BU64">BU11*INDEX('Target accounting assumptions'!$F$8:$AS$8,1+IF(OR(BU$29="",BU$29=0),28,BU$29))*C_to_CO2_fac/1000</f>
        <v>0</v>
      </c>
      <c r="BV64" s="202" cm="1">
        <f t="array" ref="BV64">BV11*INDEX('Target accounting assumptions'!$F$8:$AS$8,1+IF(OR(BV$29="",BV$29=0),28,BV$29))*C_to_CO2_fac/1000</f>
        <v>0</v>
      </c>
      <c r="BW64" s="202" cm="1">
        <f t="array" ref="BW64">BW11*INDEX('Target accounting assumptions'!$F$8:$AS$8,1+IF(OR(BW$29="",BW$29=0),28,BW$29))*C_to_CO2_fac/1000</f>
        <v>0</v>
      </c>
      <c r="BX64" s="202" cm="1">
        <f t="array" ref="BX64">BX11*INDEX('Target accounting assumptions'!$F$8:$AS$8,1+IF(OR(BX$29="",BX$29=0),28,BX$29))*C_to_CO2_fac/1000</f>
        <v>0</v>
      </c>
      <c r="BY64" s="202" cm="1">
        <f t="array" ref="BY64">BY11*INDEX('Target accounting assumptions'!$F$8:$AS$8,1+IF(OR(BY$29="",BY$29=0),28,BY$29))*C_to_CO2_fac/1000</f>
        <v>0</v>
      </c>
      <c r="BZ64" s="202" cm="1">
        <f t="array" ref="BZ64">BZ11*INDEX('Target accounting assumptions'!$F$8:$AS$8,1+IF(OR(BZ$29="",BZ$29=0),28,BZ$29))*C_to_CO2_fac/1000</f>
        <v>0</v>
      </c>
      <c r="CA64" s="202" cm="1">
        <f t="array" ref="CA64">CA11*INDEX('Target accounting assumptions'!$F$8:$AS$8,1+IF(OR(CA$29="",CA$29=0),28,CA$29))*C_to_CO2_fac/1000</f>
        <v>0</v>
      </c>
      <c r="CB64" s="202" cm="1">
        <f t="array" ref="CB64">CB11*INDEX('Target accounting assumptions'!$F$8:$AS$8,1+IF(OR(CB$29="",CB$29=0),28,CB$29))*C_to_CO2_fac/1000</f>
        <v>0</v>
      </c>
      <c r="CC64" s="202" cm="1">
        <f t="array" ref="CC64">CC11*INDEX('Target accounting assumptions'!$F$8:$AS$8,1+IF(OR(CC$29="",CC$29=0),28,CC$29))*C_to_CO2_fac/1000</f>
        <v>0</v>
      </c>
      <c r="CD64" s="202" cm="1">
        <f t="array" ref="CD64">CD11*INDEX('Target accounting assumptions'!$F$8:$AS$8,1+IF(OR(CD$29="",CD$29=0),28,CD$29))*C_to_CO2_fac/1000</f>
        <v>0</v>
      </c>
      <c r="CE64" s="202" cm="1">
        <f t="array" ref="CE64">CE11*INDEX('Target accounting assumptions'!$F$8:$AS$8,1+IF(OR(CE$29="",CE$29=0),28,CE$29))*C_to_CO2_fac/1000</f>
        <v>0</v>
      </c>
      <c r="CF64" s="202" cm="1">
        <f t="array" ref="CF64">CF11*INDEX('Target accounting assumptions'!$F$8:$AS$8,1+IF(OR(CF$29="",CF$29=0),28,CF$29))*C_to_CO2_fac/1000</f>
        <v>0</v>
      </c>
      <c r="CG64" s="202" cm="1">
        <f t="array" ref="CG64">CG11*INDEX('Target accounting assumptions'!$F$8:$AS$8,1+IF(OR(CG$29="",CG$29=0),28,CG$29))*C_to_CO2_fac/1000</f>
        <v>0</v>
      </c>
      <c r="CH64" s="202" cm="1">
        <f t="array" ref="CH64">CH11*INDEX('Target accounting assumptions'!$F$8:$AS$8,1+IF(OR(CH$29="",CH$29=0),28,CH$29))*C_to_CO2_fac/1000</f>
        <v>0</v>
      </c>
      <c r="CI64" s="202" cm="1">
        <f t="array" ref="CI64">CI11*INDEX('Target accounting assumptions'!$F$8:$AS$8,1+IF(OR(CI$29="",CI$29=0),28,CI$29))*C_to_CO2_fac/1000</f>
        <v>0</v>
      </c>
      <c r="CJ64" s="202" cm="1">
        <f t="array" ref="CJ64">CJ11*INDEX('Target accounting assumptions'!$F$8:$AS$8,1+IF(OR(CJ$29="",CJ$29=0),28,CJ$29))*C_to_CO2_fac/1000</f>
        <v>0</v>
      </c>
      <c r="CK64" s="202" cm="1">
        <f t="array" ref="CK64">CK11*INDEX('Target accounting assumptions'!$F$8:$AS$8,1+IF(OR(CK$29="",CK$29=0),28,CK$29))*C_to_CO2_fac/1000</f>
        <v>0</v>
      </c>
      <c r="CL64" s="202" cm="1">
        <f t="array" ref="CL64">CL11*INDEX('Target accounting assumptions'!$F$8:$AS$8,1+IF(OR(CL$29="",CL$29=0),28,CL$29))*C_to_CO2_fac/1000</f>
        <v>0</v>
      </c>
      <c r="CM64" s="202" cm="1">
        <f t="array" ref="CM64">CM11*INDEX('Target accounting assumptions'!$F$8:$AS$8,1+IF(OR(CM$29="",CM$29=0),28,CM$29))*C_to_CO2_fac/1000</f>
        <v>0</v>
      </c>
      <c r="CN64" s="202" cm="1">
        <f t="array" ref="CN64">CN11*INDEX('Target accounting assumptions'!$F$8:$AS$8,1+IF(OR(CN$29="",CN$29=0),28,CN$29))*C_to_CO2_fac/1000</f>
        <v>0</v>
      </c>
    </row>
    <row r="65" spans="2:92">
      <c r="B65" s="74"/>
      <c r="C65" s="94"/>
      <c r="F65" t="s">
        <v>82</v>
      </c>
      <c r="G65" s="202">
        <f t="shared" ref="G65:AL65" si="118">G12*G38*C_to_CO2_fac/1000</f>
        <v>0</v>
      </c>
      <c r="H65" s="202">
        <f t="shared" si="118"/>
        <v>0</v>
      </c>
      <c r="I65" s="202">
        <f t="shared" si="118"/>
        <v>0</v>
      </c>
      <c r="J65" s="202">
        <f t="shared" si="118"/>
        <v>0</v>
      </c>
      <c r="K65" s="202">
        <f t="shared" si="118"/>
        <v>0</v>
      </c>
      <c r="L65" s="202">
        <f t="shared" si="118"/>
        <v>0</v>
      </c>
      <c r="M65" s="202">
        <f t="shared" si="118"/>
        <v>0</v>
      </c>
      <c r="N65" s="202">
        <f t="shared" si="118"/>
        <v>0</v>
      </c>
      <c r="O65" s="202">
        <f t="shared" si="118"/>
        <v>0</v>
      </c>
      <c r="P65" s="202">
        <f t="shared" si="118"/>
        <v>0</v>
      </c>
      <c r="Q65" s="128">
        <f t="shared" si="118"/>
        <v>0</v>
      </c>
      <c r="R65" s="202">
        <f t="shared" si="118"/>
        <v>0</v>
      </c>
      <c r="S65" s="202">
        <f t="shared" si="118"/>
        <v>0</v>
      </c>
      <c r="T65" s="202">
        <f t="shared" si="118"/>
        <v>0</v>
      </c>
      <c r="U65" s="202">
        <f t="shared" si="118"/>
        <v>0</v>
      </c>
      <c r="V65" s="202">
        <f t="shared" si="118"/>
        <v>0</v>
      </c>
      <c r="W65" s="202">
        <f t="shared" si="118"/>
        <v>0</v>
      </c>
      <c r="X65" s="202">
        <f t="shared" si="118"/>
        <v>0</v>
      </c>
      <c r="Y65" s="202">
        <f t="shared" si="118"/>
        <v>2.5196582487997152</v>
      </c>
      <c r="Z65" s="202">
        <f t="shared" si="118"/>
        <v>10.760607776432904</v>
      </c>
      <c r="AA65" s="202">
        <f t="shared" si="118"/>
        <v>5.9278152287562458</v>
      </c>
      <c r="AB65" s="202">
        <f t="shared" si="118"/>
        <v>19.427534738879231</v>
      </c>
      <c r="AC65" s="202">
        <f t="shared" si="118"/>
        <v>13.774232546681981</v>
      </c>
      <c r="AD65" s="202">
        <f t="shared" si="118"/>
        <v>26.931706828579209</v>
      </c>
      <c r="AE65" s="202">
        <f t="shared" si="118"/>
        <v>30.749262671171529</v>
      </c>
      <c r="AF65" s="202">
        <f t="shared" si="118"/>
        <v>30.105670891683118</v>
      </c>
      <c r="AG65" s="202">
        <f t="shared" si="118"/>
        <v>36.120026907944492</v>
      </c>
      <c r="AH65" s="202">
        <f t="shared" si="118"/>
        <v>34.492113562092911</v>
      </c>
      <c r="AI65" s="202">
        <f t="shared" si="118"/>
        <v>35.448614238217459</v>
      </c>
      <c r="AJ65" s="202">
        <f t="shared" si="118"/>
        <v>36.306296187204545</v>
      </c>
      <c r="AK65" s="202">
        <f t="shared" si="118"/>
        <v>37.057062891435827</v>
      </c>
      <c r="AL65" s="202">
        <f t="shared" si="118"/>
        <v>17.201815413504995</v>
      </c>
      <c r="AM65" s="202">
        <f t="shared" ref="AM65:BR65" si="119">AM12*AM38*C_to_CO2_fac/1000</f>
        <v>17.494762687383041</v>
      </c>
      <c r="AN65" s="202">
        <f t="shared" si="119"/>
        <v>17.766777746140576</v>
      </c>
      <c r="AO65" s="202">
        <f t="shared" si="119"/>
        <v>18.019732019853794</v>
      </c>
      <c r="AP65" s="202">
        <f t="shared" si="119"/>
        <v>18.255409798839239</v>
      </c>
      <c r="AQ65" s="202">
        <f t="shared" si="119"/>
        <v>18.475508233653816</v>
      </c>
      <c r="AR65" s="202">
        <f t="shared" si="119"/>
        <v>18.681637335094774</v>
      </c>
      <c r="AS65" s="202">
        <f t="shared" si="119"/>
        <v>18.875319974199726</v>
      </c>
      <c r="AT65" s="202">
        <f t="shared" si="119"/>
        <v>19.057991882246647</v>
      </c>
      <c r="AU65" s="202">
        <f t="shared" si="119"/>
        <v>19.231001650753843</v>
      </c>
      <c r="AV65" s="202">
        <f t="shared" si="119"/>
        <v>19.395610731479998</v>
      </c>
      <c r="AW65" s="202">
        <f t="shared" si="119"/>
        <v>19.552993436424142</v>
      </c>
      <c r="AX65" s="202">
        <f t="shared" si="119"/>
        <v>19.704236937825655</v>
      </c>
      <c r="AY65" s="202">
        <f t="shared" si="119"/>
        <v>19.850341268164275</v>
      </c>
      <c r="AZ65" s="202">
        <f t="shared" si="119"/>
        <v>19.9922193201601</v>
      </c>
      <c r="BA65" s="202">
        <f t="shared" si="119"/>
        <v>20.130696846773578</v>
      </c>
      <c r="BB65" s="202">
        <f t="shared" si="119"/>
        <v>20.266512461205508</v>
      </c>
      <c r="BC65" s="202">
        <f t="shared" si="119"/>
        <v>20.40031763689705</v>
      </c>
      <c r="BD65" s="202">
        <f t="shared" si="119"/>
        <v>20.532676707529717</v>
      </c>
      <c r="BE65" s="202">
        <f t="shared" si="119"/>
        <v>20.664066867025376</v>
      </c>
      <c r="BF65" s="202">
        <f t="shared" si="119"/>
        <v>20.793946604020515</v>
      </c>
      <c r="BG65" s="202">
        <f t="shared" si="119"/>
        <v>20.923826341015658</v>
      </c>
      <c r="BH65" s="202">
        <f t="shared" si="119"/>
        <v>21.053706078010794</v>
      </c>
      <c r="BI65" s="202">
        <f t="shared" si="119"/>
        <v>21.183585815005937</v>
      </c>
      <c r="BJ65" s="202">
        <f t="shared" si="119"/>
        <v>21.313465552001077</v>
      </c>
      <c r="BK65" s="202">
        <f t="shared" si="119"/>
        <v>21.443345288996216</v>
      </c>
      <c r="BL65" s="202">
        <f t="shared" si="119"/>
        <v>21.573225025991356</v>
      </c>
      <c r="BM65" s="202">
        <f t="shared" si="119"/>
        <v>21.703104762986495</v>
      </c>
      <c r="BN65" s="202">
        <f t="shared" si="119"/>
        <v>21.832984499981638</v>
      </c>
      <c r="BO65" s="202">
        <f t="shared" si="119"/>
        <v>21.962864236976781</v>
      </c>
      <c r="BP65" s="202">
        <f t="shared" si="119"/>
        <v>22.092743973971917</v>
      </c>
      <c r="BQ65" s="202">
        <f t="shared" si="119"/>
        <v>22.22262371096706</v>
      </c>
      <c r="BR65" s="202">
        <f t="shared" si="119"/>
        <v>22.352503447962196</v>
      </c>
      <c r="BS65" s="202">
        <f t="shared" ref="BS65:CN65" si="120">BS12*BS38*C_to_CO2_fac/1000</f>
        <v>22.482383184957339</v>
      </c>
      <c r="BT65" s="202">
        <f t="shared" si="120"/>
        <v>22.612262921952478</v>
      </c>
      <c r="BU65" s="202">
        <f t="shared" si="120"/>
        <v>22.742142658947618</v>
      </c>
      <c r="BV65" s="202">
        <f t="shared" si="120"/>
        <v>22.872022395942761</v>
      </c>
      <c r="BW65" s="202">
        <f t="shared" si="120"/>
        <v>23.0019021329379</v>
      </c>
      <c r="BX65" s="202">
        <f t="shared" si="120"/>
        <v>23.13178186993304</v>
      </c>
      <c r="BY65" s="202">
        <f t="shared" si="120"/>
        <v>23.261661606928183</v>
      </c>
      <c r="BZ65" s="202">
        <f t="shared" si="120"/>
        <v>23.391541343923318</v>
      </c>
      <c r="CA65" s="202">
        <f t="shared" si="120"/>
        <v>23.521421080918461</v>
      </c>
      <c r="CB65" s="202">
        <f t="shared" si="120"/>
        <v>23.651300817913601</v>
      </c>
      <c r="CC65" s="202">
        <f t="shared" si="120"/>
        <v>23.78118055490874</v>
      </c>
      <c r="CD65" s="202">
        <f t="shared" si="120"/>
        <v>23.911060291903883</v>
      </c>
      <c r="CE65" s="202">
        <f t="shared" si="120"/>
        <v>24.040940028899023</v>
      </c>
      <c r="CF65" s="202">
        <f t="shared" si="120"/>
        <v>24.170819765894166</v>
      </c>
      <c r="CG65" s="202">
        <f t="shared" si="120"/>
        <v>24.300699502889298</v>
      </c>
      <c r="CH65" s="202">
        <f t="shared" si="120"/>
        <v>24.430579239884441</v>
      </c>
      <c r="CI65" s="202">
        <f t="shared" si="120"/>
        <v>24.560458976879584</v>
      </c>
      <c r="CJ65" s="202">
        <f t="shared" si="120"/>
        <v>24.690338713874723</v>
      </c>
      <c r="CK65" s="202">
        <f t="shared" si="120"/>
        <v>24.820218450869863</v>
      </c>
      <c r="CL65" s="202">
        <f t="shared" si="120"/>
        <v>24.950098187865002</v>
      </c>
      <c r="CM65" s="202">
        <f t="shared" si="120"/>
        <v>25.079977924860145</v>
      </c>
      <c r="CN65" s="202">
        <f t="shared" si="120"/>
        <v>25.209857661855288</v>
      </c>
    </row>
    <row r="66" spans="2:92">
      <c r="B66" t="s">
        <v>233</v>
      </c>
      <c r="C66" s="94"/>
      <c r="F66" t="s">
        <v>83</v>
      </c>
      <c r="G66" s="201">
        <f t="shared" ref="G66:AL66" si="121">G13*(G44*G46+G45*(1-G46))/1000</f>
        <v>743.75247042067997</v>
      </c>
      <c r="H66" s="201">
        <f t="shared" si="121"/>
        <v>745.8696917403621</v>
      </c>
      <c r="I66" s="201">
        <f t="shared" si="121"/>
        <v>747.98691306010357</v>
      </c>
      <c r="J66" s="201">
        <f t="shared" si="121"/>
        <v>750.1041343797832</v>
      </c>
      <c r="K66" s="201">
        <f t="shared" si="121"/>
        <v>752.22135569950012</v>
      </c>
      <c r="L66" s="201">
        <f t="shared" si="121"/>
        <v>754.33857701919987</v>
      </c>
      <c r="M66" s="201">
        <f t="shared" si="121"/>
        <v>756.45579833892373</v>
      </c>
      <c r="N66" s="201">
        <f t="shared" si="121"/>
        <v>758.57301965861245</v>
      </c>
      <c r="O66" s="201">
        <f t="shared" si="121"/>
        <v>760.69024097834244</v>
      </c>
      <c r="P66" s="201">
        <f t="shared" si="121"/>
        <v>762.80746229803344</v>
      </c>
      <c r="Q66" s="201">
        <f t="shared" si="121"/>
        <v>764.92468361773888</v>
      </c>
      <c r="R66" s="201">
        <f t="shared" si="121"/>
        <v>767.04190493744545</v>
      </c>
      <c r="S66" s="201">
        <f t="shared" si="121"/>
        <v>769.15912625716749</v>
      </c>
      <c r="T66" s="201">
        <f t="shared" si="121"/>
        <v>771.27634757686963</v>
      </c>
      <c r="U66" s="201">
        <f t="shared" si="121"/>
        <v>773.39356889656926</v>
      </c>
      <c r="V66" s="201">
        <f t="shared" si="121"/>
        <v>775.51079021627527</v>
      </c>
      <c r="W66" s="201">
        <f t="shared" si="121"/>
        <v>777.62801153598389</v>
      </c>
      <c r="X66" s="201">
        <f t="shared" si="121"/>
        <v>779.7452328556983</v>
      </c>
      <c r="Y66" s="201">
        <f t="shared" si="121"/>
        <v>295.15973572975861</v>
      </c>
      <c r="Z66" s="201">
        <f t="shared" si="121"/>
        <v>1105.6625429972105</v>
      </c>
      <c r="AA66" s="201">
        <f t="shared" si="121"/>
        <v>968.25514254022062</v>
      </c>
      <c r="AB66" s="201">
        <f t="shared" si="121"/>
        <v>559.51449754346481</v>
      </c>
      <c r="AC66" s="201">
        <f t="shared" si="121"/>
        <v>556.22565630845884</v>
      </c>
      <c r="AD66" s="201">
        <f t="shared" si="121"/>
        <v>544.01723360881783</v>
      </c>
      <c r="AE66" s="201">
        <f t="shared" si="121"/>
        <v>364.31102573047025</v>
      </c>
      <c r="AF66" s="201">
        <f t="shared" si="121"/>
        <v>554.6334975438939</v>
      </c>
      <c r="AG66" s="201">
        <f t="shared" si="121"/>
        <v>483.30072682764683</v>
      </c>
      <c r="AH66" s="201">
        <f t="shared" si="121"/>
        <v>468.76331146553173</v>
      </c>
      <c r="AI66" s="201">
        <f t="shared" si="121"/>
        <v>469.32734897597027</v>
      </c>
      <c r="AJ66" s="201">
        <f t="shared" si="121"/>
        <v>469.89138648640881</v>
      </c>
      <c r="AK66" s="201">
        <f t="shared" si="121"/>
        <v>470.45542399684729</v>
      </c>
      <c r="AL66" s="201">
        <f t="shared" si="121"/>
        <v>371.15945043818141</v>
      </c>
      <c r="AM66" s="201">
        <f t="shared" ref="AM66:BR66" si="122">AM13*(AM44*AM46+AM45*(1-AM46))/1000</f>
        <v>371.63731176837376</v>
      </c>
      <c r="AN66" s="201">
        <f t="shared" si="122"/>
        <v>372.11517309856617</v>
      </c>
      <c r="AO66" s="202">
        <f t="shared" si="122"/>
        <v>372.59303442875853</v>
      </c>
      <c r="AP66" s="201">
        <f t="shared" si="122"/>
        <v>373.07089575895094</v>
      </c>
      <c r="AQ66" s="201">
        <f t="shared" si="122"/>
        <v>0</v>
      </c>
      <c r="AR66" s="201">
        <f t="shared" si="122"/>
        <v>0</v>
      </c>
      <c r="AS66" s="201">
        <f t="shared" si="122"/>
        <v>0</v>
      </c>
      <c r="AT66" s="201">
        <f t="shared" si="122"/>
        <v>0</v>
      </c>
      <c r="AU66" s="201">
        <f t="shared" si="122"/>
        <v>0</v>
      </c>
      <c r="AV66" s="201">
        <f t="shared" si="122"/>
        <v>0</v>
      </c>
      <c r="AW66" s="201">
        <f t="shared" si="122"/>
        <v>0</v>
      </c>
      <c r="AX66" s="201">
        <f t="shared" si="122"/>
        <v>0</v>
      </c>
      <c r="AY66" s="201">
        <f t="shared" si="122"/>
        <v>0</v>
      </c>
      <c r="AZ66" s="201">
        <f t="shared" si="122"/>
        <v>0</v>
      </c>
      <c r="BA66" s="201">
        <f t="shared" si="122"/>
        <v>0</v>
      </c>
      <c r="BB66" s="201">
        <f t="shared" si="122"/>
        <v>0</v>
      </c>
      <c r="BC66" s="201">
        <f t="shared" si="122"/>
        <v>0</v>
      </c>
      <c r="BD66" s="201">
        <f t="shared" si="122"/>
        <v>0</v>
      </c>
      <c r="BE66" s="201">
        <f t="shared" si="122"/>
        <v>0</v>
      </c>
      <c r="BF66" s="201">
        <f t="shared" si="122"/>
        <v>0</v>
      </c>
      <c r="BG66" s="201">
        <f t="shared" si="122"/>
        <v>0</v>
      </c>
      <c r="BH66" s="201">
        <f t="shared" si="122"/>
        <v>0</v>
      </c>
      <c r="BI66" s="201">
        <f t="shared" si="122"/>
        <v>0</v>
      </c>
      <c r="BJ66" s="201">
        <f t="shared" si="122"/>
        <v>0</v>
      </c>
      <c r="BK66" s="201">
        <f t="shared" si="122"/>
        <v>0</v>
      </c>
      <c r="BL66" s="201">
        <f t="shared" si="122"/>
        <v>0</v>
      </c>
      <c r="BM66" s="201">
        <f t="shared" si="122"/>
        <v>0</v>
      </c>
      <c r="BN66" s="201">
        <f t="shared" si="122"/>
        <v>0</v>
      </c>
      <c r="BO66" s="201">
        <f t="shared" si="122"/>
        <v>0</v>
      </c>
      <c r="BP66" s="201">
        <f t="shared" si="122"/>
        <v>0</v>
      </c>
      <c r="BQ66" s="201">
        <f t="shared" si="122"/>
        <v>0</v>
      </c>
      <c r="BR66" s="201">
        <f t="shared" si="122"/>
        <v>0</v>
      </c>
      <c r="BS66" s="201">
        <f t="shared" ref="BS66:CN66" si="123">BS13*(BS44*BS46+BS45*(1-BS46))/1000</f>
        <v>0</v>
      </c>
      <c r="BT66" s="201">
        <f t="shared" si="123"/>
        <v>0</v>
      </c>
      <c r="BU66" s="201">
        <f t="shared" si="123"/>
        <v>0</v>
      </c>
      <c r="BV66" s="201">
        <f t="shared" si="123"/>
        <v>0</v>
      </c>
      <c r="BW66" s="201">
        <f t="shared" si="123"/>
        <v>0</v>
      </c>
      <c r="BX66" s="201">
        <f t="shared" si="123"/>
        <v>0</v>
      </c>
      <c r="BY66" s="201">
        <f t="shared" si="123"/>
        <v>0</v>
      </c>
      <c r="BZ66" s="201">
        <f t="shared" si="123"/>
        <v>0</v>
      </c>
      <c r="CA66" s="201">
        <f t="shared" si="123"/>
        <v>0</v>
      </c>
      <c r="CB66" s="201">
        <f t="shared" si="123"/>
        <v>0</v>
      </c>
      <c r="CC66" s="201">
        <f t="shared" si="123"/>
        <v>0</v>
      </c>
      <c r="CD66" s="201">
        <f t="shared" si="123"/>
        <v>0</v>
      </c>
      <c r="CE66" s="201">
        <f t="shared" si="123"/>
        <v>0</v>
      </c>
      <c r="CF66" s="201">
        <f t="shared" si="123"/>
        <v>0</v>
      </c>
      <c r="CG66" s="201">
        <f t="shared" si="123"/>
        <v>0</v>
      </c>
      <c r="CH66" s="201">
        <f t="shared" si="123"/>
        <v>0</v>
      </c>
      <c r="CI66" s="201">
        <f t="shared" si="123"/>
        <v>0</v>
      </c>
      <c r="CJ66" s="201">
        <f t="shared" si="123"/>
        <v>0</v>
      </c>
      <c r="CK66" s="201">
        <f t="shared" si="123"/>
        <v>0</v>
      </c>
      <c r="CL66" s="201">
        <f t="shared" si="123"/>
        <v>0</v>
      </c>
      <c r="CM66" s="201">
        <f t="shared" si="123"/>
        <v>0</v>
      </c>
      <c r="CN66" s="201">
        <f t="shared" si="123"/>
        <v>0</v>
      </c>
    </row>
    <row r="67" spans="2:92">
      <c r="B67" s="603">
        <f>'Target accounting assumptions'!G71*C_to_CO2_fac/1000</f>
        <v>-2.0865973333333333E-2</v>
      </c>
      <c r="C67" s="94"/>
      <c r="D67" s="90" t="s">
        <v>241</v>
      </c>
      <c r="F67" t="s">
        <v>80</v>
      </c>
      <c r="G67" s="201">
        <f t="shared" ref="G67:AL67" si="124">G10*$B67</f>
        <v>0</v>
      </c>
      <c r="H67" s="201">
        <f t="shared" si="124"/>
        <v>0</v>
      </c>
      <c r="I67" s="201">
        <f t="shared" si="124"/>
        <v>0</v>
      </c>
      <c r="J67" s="201">
        <f t="shared" si="124"/>
        <v>0</v>
      </c>
      <c r="K67" s="201">
        <f t="shared" si="124"/>
        <v>0</v>
      </c>
      <c r="L67" s="201">
        <f t="shared" si="124"/>
        <v>0</v>
      </c>
      <c r="M67" s="201">
        <f t="shared" si="124"/>
        <v>0</v>
      </c>
      <c r="N67" s="201">
        <f t="shared" si="124"/>
        <v>0</v>
      </c>
      <c r="O67" s="201">
        <f t="shared" si="124"/>
        <v>0</v>
      </c>
      <c r="P67" s="201">
        <f t="shared" si="124"/>
        <v>0</v>
      </c>
      <c r="Q67" s="126">
        <f t="shared" si="124"/>
        <v>0</v>
      </c>
      <c r="R67" s="201">
        <f t="shared" si="124"/>
        <v>0</v>
      </c>
      <c r="S67" s="201">
        <f t="shared" si="124"/>
        <v>-12.48591154587931</v>
      </c>
      <c r="T67" s="201">
        <f t="shared" si="124"/>
        <v>-39.361462804696266</v>
      </c>
      <c r="U67" s="201">
        <f t="shared" si="124"/>
        <v>-36.162177929133662</v>
      </c>
      <c r="V67" s="201">
        <f t="shared" si="124"/>
        <v>-41.145288129035507</v>
      </c>
      <c r="W67" s="201">
        <f t="shared" si="124"/>
        <v>-35.260958728630108</v>
      </c>
      <c r="X67" s="201">
        <f t="shared" si="124"/>
        <v>-84.644400343438434</v>
      </c>
      <c r="Y67" s="201">
        <f t="shared" si="124"/>
        <v>-23.821810056322395</v>
      </c>
      <c r="Z67" s="201">
        <f t="shared" si="124"/>
        <v>-41.804504043552484</v>
      </c>
      <c r="AA67" s="201">
        <f t="shared" si="124"/>
        <v>-35.364057819492743</v>
      </c>
      <c r="AB67" s="201">
        <f t="shared" si="124"/>
        <v>-44.182314565593202</v>
      </c>
      <c r="AC67" s="201">
        <f t="shared" si="124"/>
        <v>-33.654800790770565</v>
      </c>
      <c r="AD67" s="201">
        <f t="shared" si="124"/>
        <v>-58.4366622997265</v>
      </c>
      <c r="AE67" s="201">
        <f t="shared" si="124"/>
        <v>-59.581563365925227</v>
      </c>
      <c r="AF67" s="201">
        <f t="shared" si="124"/>
        <v>-50.231561228955186</v>
      </c>
      <c r="AG67" s="201">
        <f t="shared" si="124"/>
        <v>-61.706408389391335</v>
      </c>
      <c r="AH67" s="201">
        <f t="shared" si="124"/>
        <v>-60.094003199995328</v>
      </c>
      <c r="AI67" s="201">
        <f t="shared" si="124"/>
        <v>-24.429640763677277</v>
      </c>
      <c r="AJ67" s="201">
        <f t="shared" si="124"/>
        <v>-32.232938148955199</v>
      </c>
      <c r="AK67" s="202">
        <f t="shared" si="124"/>
        <v>-12.865102552718032</v>
      </c>
      <c r="AL67" s="201">
        <f t="shared" si="124"/>
        <v>-21.283292799999998</v>
      </c>
      <c r="AM67" s="201">
        <f t="shared" ref="AM67:BR67" si="125">AM10*$B67</f>
        <v>-21.283292799999998</v>
      </c>
      <c r="AN67" s="201">
        <f t="shared" si="125"/>
        <v>-21.283292799999998</v>
      </c>
      <c r="AO67" s="202">
        <f t="shared" si="125"/>
        <v>-21.283292799999998</v>
      </c>
      <c r="AP67" s="201">
        <f t="shared" si="125"/>
        <v>-21.283292799999998</v>
      </c>
      <c r="AQ67" s="201">
        <f t="shared" si="125"/>
        <v>-10.641646399999999</v>
      </c>
      <c r="AR67" s="201">
        <f t="shared" si="125"/>
        <v>-10.641646399999999</v>
      </c>
      <c r="AS67" s="201">
        <f t="shared" si="125"/>
        <v>-10.641646399999999</v>
      </c>
      <c r="AT67" s="201">
        <f t="shared" si="125"/>
        <v>-10.641646399999999</v>
      </c>
      <c r="AU67" s="201">
        <f t="shared" si="125"/>
        <v>-10.641646399999999</v>
      </c>
      <c r="AV67" s="201">
        <f t="shared" si="125"/>
        <v>-10.641646399999999</v>
      </c>
      <c r="AW67" s="201">
        <f t="shared" si="125"/>
        <v>-10.641646399999999</v>
      </c>
      <c r="AX67" s="201">
        <f t="shared" si="125"/>
        <v>-10.641646399999999</v>
      </c>
      <c r="AY67" s="201">
        <f t="shared" si="125"/>
        <v>-10.641646399999999</v>
      </c>
      <c r="AZ67" s="201">
        <f t="shared" si="125"/>
        <v>-10.641646399999999</v>
      </c>
      <c r="BA67" s="201">
        <f t="shared" si="125"/>
        <v>-10.641646399999999</v>
      </c>
      <c r="BB67" s="201">
        <f t="shared" si="125"/>
        <v>0</v>
      </c>
      <c r="BC67" s="201">
        <f t="shared" si="125"/>
        <v>0</v>
      </c>
      <c r="BD67" s="201">
        <f t="shared" si="125"/>
        <v>0</v>
      </c>
      <c r="BE67" s="201">
        <f t="shared" si="125"/>
        <v>0</v>
      </c>
      <c r="BF67" s="201">
        <f t="shared" si="125"/>
        <v>0</v>
      </c>
      <c r="BG67" s="201">
        <f t="shared" si="125"/>
        <v>0</v>
      </c>
      <c r="BH67" s="201">
        <f t="shared" si="125"/>
        <v>0</v>
      </c>
      <c r="BI67" s="201">
        <f t="shared" si="125"/>
        <v>0</v>
      </c>
      <c r="BJ67" s="201">
        <f t="shared" si="125"/>
        <v>0</v>
      </c>
      <c r="BK67" s="201">
        <f t="shared" si="125"/>
        <v>0</v>
      </c>
      <c r="BL67" s="201">
        <f t="shared" si="125"/>
        <v>0</v>
      </c>
      <c r="BM67" s="201">
        <f t="shared" si="125"/>
        <v>0</v>
      </c>
      <c r="BN67" s="201">
        <f t="shared" si="125"/>
        <v>0</v>
      </c>
      <c r="BO67" s="201">
        <f t="shared" si="125"/>
        <v>0</v>
      </c>
      <c r="BP67" s="201">
        <f t="shared" si="125"/>
        <v>0</v>
      </c>
      <c r="BQ67" s="201">
        <f t="shared" si="125"/>
        <v>0</v>
      </c>
      <c r="BR67" s="201">
        <f t="shared" si="125"/>
        <v>0</v>
      </c>
      <c r="BS67" s="201">
        <f t="shared" ref="BS67:CN67" si="126">BS10*$B67</f>
        <v>0</v>
      </c>
      <c r="BT67" s="201">
        <f t="shared" si="126"/>
        <v>0</v>
      </c>
      <c r="BU67" s="201">
        <f t="shared" si="126"/>
        <v>0</v>
      </c>
      <c r="BV67" s="201">
        <f t="shared" si="126"/>
        <v>0</v>
      </c>
      <c r="BW67" s="201">
        <f t="shared" si="126"/>
        <v>0</v>
      </c>
      <c r="BX67" s="201">
        <f t="shared" si="126"/>
        <v>0</v>
      </c>
      <c r="BY67" s="201">
        <f t="shared" si="126"/>
        <v>0</v>
      </c>
      <c r="BZ67" s="201">
        <f t="shared" si="126"/>
        <v>0</v>
      </c>
      <c r="CA67" s="201">
        <f t="shared" si="126"/>
        <v>0</v>
      </c>
      <c r="CB67" s="201">
        <f t="shared" si="126"/>
        <v>0</v>
      </c>
      <c r="CC67" s="201">
        <f t="shared" si="126"/>
        <v>0</v>
      </c>
      <c r="CD67" s="201">
        <f t="shared" si="126"/>
        <v>0</v>
      </c>
      <c r="CE67" s="201">
        <f t="shared" si="126"/>
        <v>0</v>
      </c>
      <c r="CF67" s="201">
        <f t="shared" si="126"/>
        <v>0</v>
      </c>
      <c r="CG67" s="201">
        <f t="shared" si="126"/>
        <v>0</v>
      </c>
      <c r="CH67" s="201">
        <f t="shared" si="126"/>
        <v>0</v>
      </c>
      <c r="CI67" s="201">
        <f t="shared" si="126"/>
        <v>0</v>
      </c>
      <c r="CJ67" s="201">
        <f t="shared" si="126"/>
        <v>0</v>
      </c>
      <c r="CK67" s="201">
        <f t="shared" si="126"/>
        <v>0</v>
      </c>
      <c r="CL67" s="201">
        <f t="shared" si="126"/>
        <v>0</v>
      </c>
      <c r="CM67" s="201">
        <f t="shared" si="126"/>
        <v>0</v>
      </c>
      <c r="CN67" s="201">
        <f t="shared" si="126"/>
        <v>0</v>
      </c>
    </row>
    <row r="68" spans="2:92">
      <c r="B68" s="603">
        <f>'Target accounting assumptions'!G72*C_to_CO2_fac/1000</f>
        <v>-2.0865973333333333E-2</v>
      </c>
      <c r="C68" s="94"/>
      <c r="F68" t="s">
        <v>81</v>
      </c>
      <c r="G68" s="203">
        <f t="shared" ref="G68:BR68" si="127">G60*$B68</f>
        <v>0</v>
      </c>
      <c r="H68" s="203">
        <f t="shared" si="127"/>
        <v>0</v>
      </c>
      <c r="I68" s="203">
        <f t="shared" si="127"/>
        <v>0</v>
      </c>
      <c r="J68" s="203">
        <f t="shared" si="127"/>
        <v>0</v>
      </c>
      <c r="K68" s="203">
        <f t="shared" si="127"/>
        <v>0</v>
      </c>
      <c r="L68" s="203">
        <f t="shared" si="127"/>
        <v>0</v>
      </c>
      <c r="M68" s="203">
        <f t="shared" si="127"/>
        <v>0</v>
      </c>
      <c r="N68" s="203">
        <f t="shared" si="127"/>
        <v>0</v>
      </c>
      <c r="O68" s="203">
        <f t="shared" si="127"/>
        <v>0</v>
      </c>
      <c r="P68" s="203">
        <f t="shared" si="127"/>
        <v>0</v>
      </c>
      <c r="Q68" s="204">
        <f t="shared" si="127"/>
        <v>-57.299757497103315</v>
      </c>
      <c r="R68" s="203">
        <f t="shared" si="127"/>
        <v>-55.669764017657997</v>
      </c>
      <c r="S68" s="203">
        <f t="shared" si="127"/>
        <v>-43.292927165656572</v>
      </c>
      <c r="T68" s="203">
        <f t="shared" si="127"/>
        <v>-74.227239781279053</v>
      </c>
      <c r="U68" s="203">
        <f t="shared" si="127"/>
        <v>-148.25191183866113</v>
      </c>
      <c r="V68" s="203">
        <f t="shared" si="127"/>
        <v>-268.16800905282116</v>
      </c>
      <c r="W68" s="203">
        <f t="shared" si="127"/>
        <v>-337.51237710577698</v>
      </c>
      <c r="X68" s="203">
        <f t="shared" si="127"/>
        <v>-447.8438104403815</v>
      </c>
      <c r="Y68" s="203">
        <f t="shared" si="127"/>
        <v>-78.728378815774875</v>
      </c>
      <c r="Z68" s="203">
        <f t="shared" si="127"/>
        <v>-116.02603537457807</v>
      </c>
      <c r="AA68" s="203">
        <f t="shared" si="127"/>
        <v>-133.58430961957336</v>
      </c>
      <c r="AB68" s="203">
        <f t="shared" si="127"/>
        <v>-109.96726392582066</v>
      </c>
      <c r="AC68" s="203">
        <f t="shared" si="127"/>
        <v>-157.77417064919808</v>
      </c>
      <c r="AD68" s="203">
        <f t="shared" si="127"/>
        <v>-205.25327546924944</v>
      </c>
      <c r="AE68" s="203">
        <f t="shared" si="127"/>
        <v>-144.54056834261377</v>
      </c>
      <c r="AF68" s="203">
        <f t="shared" si="127"/>
        <v>-93.572503270997501</v>
      </c>
      <c r="AG68" s="203">
        <f t="shared" si="127"/>
        <v>-68.882921563171706</v>
      </c>
      <c r="AH68" s="203">
        <f t="shared" si="127"/>
        <v>-24.183663093339035</v>
      </c>
      <c r="AI68" s="203">
        <f t="shared" si="127"/>
        <v>-36.515151425528039</v>
      </c>
      <c r="AJ68" s="203">
        <f t="shared" si="127"/>
        <v>-48.178793490433613</v>
      </c>
      <c r="AK68" s="203">
        <f t="shared" si="127"/>
        <v>0</v>
      </c>
      <c r="AL68" s="203">
        <f t="shared" si="127"/>
        <v>0</v>
      </c>
      <c r="AM68" s="203">
        <f t="shared" si="127"/>
        <v>0</v>
      </c>
      <c r="AN68" s="203">
        <f t="shared" si="127"/>
        <v>0</v>
      </c>
      <c r="AO68" s="206">
        <f t="shared" si="127"/>
        <v>0</v>
      </c>
      <c r="AP68" s="203">
        <f t="shared" si="127"/>
        <v>0</v>
      </c>
      <c r="AQ68" s="203">
        <f t="shared" si="127"/>
        <v>0</v>
      </c>
      <c r="AR68" s="203">
        <f t="shared" si="127"/>
        <v>0</v>
      </c>
      <c r="AS68" s="203">
        <f t="shared" si="127"/>
        <v>0</v>
      </c>
      <c r="AT68" s="203">
        <f t="shared" si="127"/>
        <v>0</v>
      </c>
      <c r="AU68" s="203">
        <f t="shared" si="127"/>
        <v>0</v>
      </c>
      <c r="AV68" s="203">
        <f t="shared" si="127"/>
        <v>0</v>
      </c>
      <c r="AW68" s="203">
        <f t="shared" si="127"/>
        <v>0</v>
      </c>
      <c r="AX68" s="203">
        <f t="shared" si="127"/>
        <v>0</v>
      </c>
      <c r="AY68" s="203">
        <f t="shared" si="127"/>
        <v>0</v>
      </c>
      <c r="AZ68" s="203">
        <f t="shared" si="127"/>
        <v>0</v>
      </c>
      <c r="BA68" s="203">
        <f t="shared" si="127"/>
        <v>0</v>
      </c>
      <c r="BB68" s="203">
        <f t="shared" si="127"/>
        <v>0</v>
      </c>
      <c r="BC68" s="203">
        <f t="shared" si="127"/>
        <v>0</v>
      </c>
      <c r="BD68" s="203">
        <f t="shared" si="127"/>
        <v>0</v>
      </c>
      <c r="BE68" s="203">
        <f t="shared" si="127"/>
        <v>0</v>
      </c>
      <c r="BF68" s="203">
        <f t="shared" si="127"/>
        <v>0</v>
      </c>
      <c r="BG68" s="203">
        <f t="shared" si="127"/>
        <v>0</v>
      </c>
      <c r="BH68" s="203">
        <f t="shared" si="127"/>
        <v>0</v>
      </c>
      <c r="BI68" s="203">
        <f t="shared" si="127"/>
        <v>0</v>
      </c>
      <c r="BJ68" s="203">
        <f t="shared" si="127"/>
        <v>0</v>
      </c>
      <c r="BK68" s="203">
        <f t="shared" si="127"/>
        <v>0</v>
      </c>
      <c r="BL68" s="203">
        <f t="shared" si="127"/>
        <v>0</v>
      </c>
      <c r="BM68" s="203">
        <f t="shared" si="127"/>
        <v>0</v>
      </c>
      <c r="BN68" s="203">
        <f t="shared" si="127"/>
        <v>0</v>
      </c>
      <c r="BO68" s="203">
        <f t="shared" si="127"/>
        <v>0</v>
      </c>
      <c r="BP68" s="203">
        <f t="shared" si="127"/>
        <v>0</v>
      </c>
      <c r="BQ68" s="203">
        <f t="shared" si="127"/>
        <v>0</v>
      </c>
      <c r="BR68" s="203">
        <f t="shared" si="127"/>
        <v>0</v>
      </c>
      <c r="BS68" s="203">
        <f t="shared" ref="BS68:CN68" si="128">BS60*$B68</f>
        <v>0</v>
      </c>
      <c r="BT68" s="203">
        <f t="shared" si="128"/>
        <v>0</v>
      </c>
      <c r="BU68" s="203">
        <f t="shared" si="128"/>
        <v>0</v>
      </c>
      <c r="BV68" s="203">
        <f t="shared" si="128"/>
        <v>0</v>
      </c>
      <c r="BW68" s="203">
        <f t="shared" si="128"/>
        <v>0</v>
      </c>
      <c r="BX68" s="203">
        <f t="shared" si="128"/>
        <v>0</v>
      </c>
      <c r="BY68" s="203">
        <f t="shared" si="128"/>
        <v>0</v>
      </c>
      <c r="BZ68" s="203">
        <f t="shared" si="128"/>
        <v>0</v>
      </c>
      <c r="CA68" s="203">
        <f t="shared" si="128"/>
        <v>0</v>
      </c>
      <c r="CB68" s="203">
        <f t="shared" si="128"/>
        <v>0</v>
      </c>
      <c r="CC68" s="203">
        <f t="shared" si="128"/>
        <v>0</v>
      </c>
      <c r="CD68" s="203">
        <f t="shared" si="128"/>
        <v>0</v>
      </c>
      <c r="CE68" s="203">
        <f t="shared" si="128"/>
        <v>0</v>
      </c>
      <c r="CF68" s="203">
        <f t="shared" si="128"/>
        <v>0</v>
      </c>
      <c r="CG68" s="203">
        <f t="shared" si="128"/>
        <v>0</v>
      </c>
      <c r="CH68" s="203">
        <f t="shared" si="128"/>
        <v>0</v>
      </c>
      <c r="CI68" s="203">
        <f t="shared" si="128"/>
        <v>0</v>
      </c>
      <c r="CJ68" s="203">
        <f t="shared" si="128"/>
        <v>0</v>
      </c>
      <c r="CK68" s="203">
        <f t="shared" si="128"/>
        <v>0</v>
      </c>
      <c r="CL68" s="203">
        <f t="shared" si="128"/>
        <v>0</v>
      </c>
      <c r="CM68" s="203">
        <f t="shared" si="128"/>
        <v>0</v>
      </c>
      <c r="CN68" s="203">
        <f t="shared" si="128"/>
        <v>0</v>
      </c>
    </row>
    <row r="69" spans="2:92">
      <c r="B69" s="603">
        <f>'Target accounting assumptions'!G73*C_to_CO2_fac/1000</f>
        <v>-2.0865973333333333E-2</v>
      </c>
      <c r="C69" s="94"/>
      <c r="F69" t="s">
        <v>82</v>
      </c>
      <c r="G69" s="201">
        <f t="shared" ref="G69:AL69" si="129">G12*$B69</f>
        <v>0</v>
      </c>
      <c r="H69" s="201">
        <f t="shared" si="129"/>
        <v>0</v>
      </c>
      <c r="I69" s="201">
        <f t="shared" si="129"/>
        <v>0</v>
      </c>
      <c r="J69" s="201">
        <f t="shared" si="129"/>
        <v>0</v>
      </c>
      <c r="K69" s="201">
        <f t="shared" si="129"/>
        <v>0</v>
      </c>
      <c r="L69" s="201">
        <f t="shared" si="129"/>
        <v>0</v>
      </c>
      <c r="M69" s="201">
        <f t="shared" si="129"/>
        <v>0</v>
      </c>
      <c r="N69" s="201">
        <f t="shared" si="129"/>
        <v>0</v>
      </c>
      <c r="O69" s="201">
        <f t="shared" si="129"/>
        <v>0</v>
      </c>
      <c r="P69" s="201">
        <f t="shared" si="129"/>
        <v>0</v>
      </c>
      <c r="Q69" s="126">
        <f t="shared" si="129"/>
        <v>0</v>
      </c>
      <c r="R69" s="201">
        <f t="shared" si="129"/>
        <v>0</v>
      </c>
      <c r="S69" s="201">
        <f t="shared" si="129"/>
        <v>0</v>
      </c>
      <c r="T69" s="201">
        <f t="shared" si="129"/>
        <v>0</v>
      </c>
      <c r="U69" s="201">
        <f t="shared" si="129"/>
        <v>0</v>
      </c>
      <c r="V69" s="201">
        <f t="shared" si="129"/>
        <v>0</v>
      </c>
      <c r="W69" s="201">
        <f t="shared" si="129"/>
        <v>0</v>
      </c>
      <c r="X69" s="201">
        <f t="shared" si="129"/>
        <v>0</v>
      </c>
      <c r="Y69" s="201">
        <f t="shared" si="129"/>
        <v>-0.28712370606076149</v>
      </c>
      <c r="Z69" s="201">
        <f t="shared" si="129"/>
        <v>-1.151307431009136</v>
      </c>
      <c r="AA69" s="201">
        <f t="shared" si="129"/>
        <v>-0.59832595761575569</v>
      </c>
      <c r="AB69" s="201">
        <f t="shared" si="129"/>
        <v>-1.8581830731857554</v>
      </c>
      <c r="AC69" s="201">
        <f t="shared" si="129"/>
        <v>-1.2537217682652151</v>
      </c>
      <c r="AD69" s="201">
        <f t="shared" si="129"/>
        <v>-2.3421188740042149</v>
      </c>
      <c r="AE69" s="201">
        <f t="shared" si="129"/>
        <v>-2.5648807009559493</v>
      </c>
      <c r="AF69" s="201">
        <f t="shared" si="129"/>
        <v>-2.417604928446297</v>
      </c>
      <c r="AG69" s="201">
        <f t="shared" si="129"/>
        <v>-2.8025930013661382</v>
      </c>
      <c r="AH69" s="201">
        <f t="shared" si="129"/>
        <v>-2.5950262102561283</v>
      </c>
      <c r="AI69" s="201">
        <f t="shared" si="129"/>
        <v>-2.5950262102561283</v>
      </c>
      <c r="AJ69" s="201">
        <f t="shared" si="129"/>
        <v>-2.5950262102561283</v>
      </c>
      <c r="AK69" s="201">
        <f t="shared" si="129"/>
        <v>-2.5950262102561283</v>
      </c>
      <c r="AL69" s="201">
        <f t="shared" si="129"/>
        <v>-1.1806856500207332</v>
      </c>
      <c r="AM69" s="201">
        <f t="shared" ref="AM69:BR69" si="130">AM12*$B69</f>
        <v>-1.1806856500207332</v>
      </c>
      <c r="AN69" s="201">
        <f t="shared" si="130"/>
        <v>-1.1806856500207332</v>
      </c>
      <c r="AO69" s="202">
        <f t="shared" si="130"/>
        <v>-1.1806856500207332</v>
      </c>
      <c r="AP69" s="201">
        <f t="shared" si="130"/>
        <v>-1.1806856500207332</v>
      </c>
      <c r="AQ69" s="201">
        <f t="shared" si="130"/>
        <v>-1.1806856500207332</v>
      </c>
      <c r="AR69" s="201">
        <f t="shared" si="130"/>
        <v>-1.1806856500207332</v>
      </c>
      <c r="AS69" s="201">
        <f t="shared" si="130"/>
        <v>-1.1806856500207332</v>
      </c>
      <c r="AT69" s="201">
        <f t="shared" si="130"/>
        <v>-1.1806856500207332</v>
      </c>
      <c r="AU69" s="201">
        <f t="shared" si="130"/>
        <v>-1.1806856500207332</v>
      </c>
      <c r="AV69" s="201">
        <f t="shared" si="130"/>
        <v>-1.1806856500207332</v>
      </c>
      <c r="AW69" s="201">
        <f t="shared" si="130"/>
        <v>-1.1806856500207332</v>
      </c>
      <c r="AX69" s="201">
        <f t="shared" si="130"/>
        <v>-1.1806856500207332</v>
      </c>
      <c r="AY69" s="201">
        <f t="shared" si="130"/>
        <v>-1.1806856500207332</v>
      </c>
      <c r="AZ69" s="201">
        <f t="shared" si="130"/>
        <v>-1.1806856500207332</v>
      </c>
      <c r="BA69" s="201">
        <f t="shared" si="130"/>
        <v>-1.1806856500207332</v>
      </c>
      <c r="BB69" s="201">
        <f t="shared" si="130"/>
        <v>-1.1806856500207332</v>
      </c>
      <c r="BC69" s="201">
        <f t="shared" si="130"/>
        <v>-1.1806856500207332</v>
      </c>
      <c r="BD69" s="201">
        <f t="shared" si="130"/>
        <v>-1.1806856500207332</v>
      </c>
      <c r="BE69" s="201">
        <f t="shared" si="130"/>
        <v>-1.1806856500207332</v>
      </c>
      <c r="BF69" s="201">
        <f t="shared" si="130"/>
        <v>-1.1806856500207332</v>
      </c>
      <c r="BG69" s="201">
        <f t="shared" si="130"/>
        <v>-1.1806856500207332</v>
      </c>
      <c r="BH69" s="201">
        <f t="shared" si="130"/>
        <v>-1.1806856500207332</v>
      </c>
      <c r="BI69" s="201">
        <f t="shared" si="130"/>
        <v>-1.1806856500207332</v>
      </c>
      <c r="BJ69" s="201">
        <f t="shared" si="130"/>
        <v>-1.1806856500207332</v>
      </c>
      <c r="BK69" s="201">
        <f t="shared" si="130"/>
        <v>-1.1806856500207332</v>
      </c>
      <c r="BL69" s="201">
        <f t="shared" si="130"/>
        <v>-1.1806856500207332</v>
      </c>
      <c r="BM69" s="201">
        <f t="shared" si="130"/>
        <v>-1.1806856500207332</v>
      </c>
      <c r="BN69" s="201">
        <f t="shared" si="130"/>
        <v>-1.1806856500207332</v>
      </c>
      <c r="BO69" s="201">
        <f t="shared" si="130"/>
        <v>-1.1806856500207332</v>
      </c>
      <c r="BP69" s="201">
        <f t="shared" si="130"/>
        <v>-1.1806856500207332</v>
      </c>
      <c r="BQ69" s="201">
        <f t="shared" si="130"/>
        <v>-1.1806856500207332</v>
      </c>
      <c r="BR69" s="201">
        <f t="shared" si="130"/>
        <v>-1.1806856500207332</v>
      </c>
      <c r="BS69" s="201">
        <f t="shared" ref="BS69:CN69" si="131">BS12*$B69</f>
        <v>-1.1806856500207332</v>
      </c>
      <c r="BT69" s="201">
        <f t="shared" si="131"/>
        <v>-1.1806856500207332</v>
      </c>
      <c r="BU69" s="201">
        <f t="shared" si="131"/>
        <v>-1.1806856500207332</v>
      </c>
      <c r="BV69" s="201">
        <f t="shared" si="131"/>
        <v>-1.1806856500207332</v>
      </c>
      <c r="BW69" s="201">
        <f t="shared" si="131"/>
        <v>-1.1806856500207332</v>
      </c>
      <c r="BX69" s="201">
        <f t="shared" si="131"/>
        <v>-1.1806856500207332</v>
      </c>
      <c r="BY69" s="201">
        <f t="shared" si="131"/>
        <v>-1.1806856500207332</v>
      </c>
      <c r="BZ69" s="201">
        <f t="shared" si="131"/>
        <v>-1.1806856500207332</v>
      </c>
      <c r="CA69" s="201">
        <f t="shared" si="131"/>
        <v>-1.1806856500207332</v>
      </c>
      <c r="CB69" s="201">
        <f t="shared" si="131"/>
        <v>-1.1806856500207332</v>
      </c>
      <c r="CC69" s="201">
        <f t="shared" si="131"/>
        <v>-1.1806856500207332</v>
      </c>
      <c r="CD69" s="201">
        <f t="shared" si="131"/>
        <v>-1.1806856500207332</v>
      </c>
      <c r="CE69" s="201">
        <f t="shared" si="131"/>
        <v>-1.1806856500207332</v>
      </c>
      <c r="CF69" s="201">
        <f t="shared" si="131"/>
        <v>-1.1806856500207332</v>
      </c>
      <c r="CG69" s="201">
        <f t="shared" si="131"/>
        <v>-1.1806856500207332</v>
      </c>
      <c r="CH69" s="201">
        <f t="shared" si="131"/>
        <v>-1.1806856500207332</v>
      </c>
      <c r="CI69" s="201">
        <f t="shared" si="131"/>
        <v>-1.1806856500207332</v>
      </c>
      <c r="CJ69" s="201">
        <f t="shared" si="131"/>
        <v>-1.1806856500207332</v>
      </c>
      <c r="CK69" s="201">
        <f t="shared" si="131"/>
        <v>-1.1806856500207332</v>
      </c>
      <c r="CL69" s="201">
        <f t="shared" si="131"/>
        <v>-1.1806856500207332</v>
      </c>
      <c r="CM69" s="201">
        <f t="shared" si="131"/>
        <v>-1.1806856500207332</v>
      </c>
      <c r="CN69" s="201">
        <f t="shared" si="131"/>
        <v>-1.1806856500207332</v>
      </c>
    </row>
    <row r="70" spans="2:92">
      <c r="B70" s="603">
        <f>'Target accounting assumptions'!G74*C_to_CO2_fac/1000</f>
        <v>-2.0865973333333333E-2</v>
      </c>
      <c r="C70" s="94"/>
      <c r="F70" t="s">
        <v>83</v>
      </c>
      <c r="G70" s="201">
        <f t="shared" ref="G70:AL70" si="132">G13*$B70</f>
        <v>-38.485540225642033</v>
      </c>
      <c r="H70" s="201">
        <f t="shared" si="132"/>
        <v>-38.485540225640364</v>
      </c>
      <c r="I70" s="201">
        <f t="shared" si="132"/>
        <v>-38.485540225642239</v>
      </c>
      <c r="J70" s="201">
        <f t="shared" si="132"/>
        <v>-38.485540225640364</v>
      </c>
      <c r="K70" s="201">
        <f t="shared" si="132"/>
        <v>-38.48554022564182</v>
      </c>
      <c r="L70" s="201">
        <f t="shared" si="132"/>
        <v>-38.48554022564057</v>
      </c>
      <c r="M70" s="201">
        <f t="shared" si="132"/>
        <v>-38.485540225642033</v>
      </c>
      <c r="N70" s="201">
        <f t="shared" si="132"/>
        <v>-38.485540225640989</v>
      </c>
      <c r="O70" s="201">
        <f t="shared" si="132"/>
        <v>-38.48554022564182</v>
      </c>
      <c r="P70" s="201">
        <f t="shared" si="132"/>
        <v>-38.485540225640989</v>
      </c>
      <c r="Q70" s="126">
        <f t="shared" si="132"/>
        <v>-38.485540225641408</v>
      </c>
      <c r="R70" s="201">
        <f t="shared" si="132"/>
        <v>-38.485540225640776</v>
      </c>
      <c r="S70" s="201">
        <f t="shared" si="132"/>
        <v>-38.485540225642033</v>
      </c>
      <c r="T70" s="201">
        <f t="shared" si="132"/>
        <v>-38.485540225641614</v>
      </c>
      <c r="U70" s="201">
        <f t="shared" si="132"/>
        <v>-38.485540225640989</v>
      </c>
      <c r="V70" s="201">
        <f t="shared" si="132"/>
        <v>-38.485540225641408</v>
      </c>
      <c r="W70" s="201">
        <f t="shared" si="132"/>
        <v>-38.485540225640989</v>
      </c>
      <c r="X70" s="201">
        <f t="shared" si="132"/>
        <v>-38.485540225641607</v>
      </c>
      <c r="Y70" s="201">
        <f t="shared" si="132"/>
        <v>-15.901291123068761</v>
      </c>
      <c r="Z70" s="201">
        <f t="shared" si="132"/>
        <v>-51.202588241184664</v>
      </c>
      <c r="AA70" s="201">
        <f t="shared" si="132"/>
        <v>-40.552431469821528</v>
      </c>
      <c r="AB70" s="201">
        <f t="shared" si="132"/>
        <v>-22.955771227404703</v>
      </c>
      <c r="AC70" s="201">
        <f t="shared" si="132"/>
        <v>-23.743404683032136</v>
      </c>
      <c r="AD70" s="201">
        <f t="shared" si="132"/>
        <v>-23.947509035696417</v>
      </c>
      <c r="AE70" s="201">
        <f t="shared" si="132"/>
        <v>-12.539439433720448</v>
      </c>
      <c r="AF70" s="201">
        <f t="shared" si="132"/>
        <v>-20.284786005764754</v>
      </c>
      <c r="AG70" s="201">
        <f t="shared" si="132"/>
        <v>-15.996720731195172</v>
      </c>
      <c r="AH70" s="201">
        <f t="shared" si="132"/>
        <v>-16.292666046988202</v>
      </c>
      <c r="AI70" s="201">
        <f t="shared" si="132"/>
        <v>-16.292666046988202</v>
      </c>
      <c r="AJ70" s="201">
        <f t="shared" si="132"/>
        <v>-16.292666046988202</v>
      </c>
      <c r="AK70" s="201">
        <f t="shared" si="132"/>
        <v>-16.292666046988202</v>
      </c>
      <c r="AL70" s="201">
        <f t="shared" si="132"/>
        <v>-13.143686848213973</v>
      </c>
      <c r="AM70" s="201">
        <f t="shared" ref="AM70:BR70" si="133">AM13*$B70</f>
        <v>-13.143686848213973</v>
      </c>
      <c r="AN70" s="201">
        <f t="shared" si="133"/>
        <v>-13.143686848213973</v>
      </c>
      <c r="AO70" s="202">
        <f t="shared" si="133"/>
        <v>-13.143686848213973</v>
      </c>
      <c r="AP70" s="201">
        <f t="shared" si="133"/>
        <v>-13.143686848213973</v>
      </c>
      <c r="AQ70" s="201">
        <f t="shared" si="133"/>
        <v>0</v>
      </c>
      <c r="AR70" s="201">
        <f t="shared" si="133"/>
        <v>0</v>
      </c>
      <c r="AS70" s="201">
        <f t="shared" si="133"/>
        <v>0</v>
      </c>
      <c r="AT70" s="201">
        <f t="shared" si="133"/>
        <v>0</v>
      </c>
      <c r="AU70" s="201">
        <f t="shared" si="133"/>
        <v>0</v>
      </c>
      <c r="AV70" s="201">
        <f t="shared" si="133"/>
        <v>0</v>
      </c>
      <c r="AW70" s="201">
        <f t="shared" si="133"/>
        <v>0</v>
      </c>
      <c r="AX70" s="201">
        <f t="shared" si="133"/>
        <v>0</v>
      </c>
      <c r="AY70" s="201">
        <f t="shared" si="133"/>
        <v>0</v>
      </c>
      <c r="AZ70" s="201">
        <f t="shared" si="133"/>
        <v>0</v>
      </c>
      <c r="BA70" s="201">
        <f t="shared" si="133"/>
        <v>0</v>
      </c>
      <c r="BB70" s="201">
        <f t="shared" si="133"/>
        <v>0</v>
      </c>
      <c r="BC70" s="201">
        <f t="shared" si="133"/>
        <v>0</v>
      </c>
      <c r="BD70" s="201">
        <f t="shared" si="133"/>
        <v>0</v>
      </c>
      <c r="BE70" s="201">
        <f t="shared" si="133"/>
        <v>0</v>
      </c>
      <c r="BF70" s="201">
        <f t="shared" si="133"/>
        <v>0</v>
      </c>
      <c r="BG70" s="201">
        <f t="shared" si="133"/>
        <v>0</v>
      </c>
      <c r="BH70" s="201">
        <f t="shared" si="133"/>
        <v>0</v>
      </c>
      <c r="BI70" s="201">
        <f t="shared" si="133"/>
        <v>0</v>
      </c>
      <c r="BJ70" s="201">
        <f t="shared" si="133"/>
        <v>0</v>
      </c>
      <c r="BK70" s="201">
        <f t="shared" si="133"/>
        <v>0</v>
      </c>
      <c r="BL70" s="201">
        <f t="shared" si="133"/>
        <v>0</v>
      </c>
      <c r="BM70" s="201">
        <f t="shared" si="133"/>
        <v>0</v>
      </c>
      <c r="BN70" s="201">
        <f t="shared" si="133"/>
        <v>0</v>
      </c>
      <c r="BO70" s="201">
        <f t="shared" si="133"/>
        <v>0</v>
      </c>
      <c r="BP70" s="201">
        <f t="shared" si="133"/>
        <v>0</v>
      </c>
      <c r="BQ70" s="201">
        <f t="shared" si="133"/>
        <v>0</v>
      </c>
      <c r="BR70" s="201">
        <f t="shared" si="133"/>
        <v>0</v>
      </c>
      <c r="BS70" s="201">
        <f t="shared" ref="BS70:CN70" si="134">BS13*$B70</f>
        <v>0</v>
      </c>
      <c r="BT70" s="201">
        <f t="shared" si="134"/>
        <v>0</v>
      </c>
      <c r="BU70" s="201">
        <f t="shared" si="134"/>
        <v>0</v>
      </c>
      <c r="BV70" s="201">
        <f t="shared" si="134"/>
        <v>0</v>
      </c>
      <c r="BW70" s="201">
        <f t="shared" si="134"/>
        <v>0</v>
      </c>
      <c r="BX70" s="201">
        <f t="shared" si="134"/>
        <v>0</v>
      </c>
      <c r="BY70" s="201">
        <f t="shared" si="134"/>
        <v>0</v>
      </c>
      <c r="BZ70" s="201">
        <f t="shared" si="134"/>
        <v>0</v>
      </c>
      <c r="CA70" s="201">
        <f t="shared" si="134"/>
        <v>0</v>
      </c>
      <c r="CB70" s="201">
        <f t="shared" si="134"/>
        <v>0</v>
      </c>
      <c r="CC70" s="201">
        <f t="shared" si="134"/>
        <v>0</v>
      </c>
      <c r="CD70" s="201">
        <f t="shared" si="134"/>
        <v>0</v>
      </c>
      <c r="CE70" s="201">
        <f t="shared" si="134"/>
        <v>0</v>
      </c>
      <c r="CF70" s="201">
        <f t="shared" si="134"/>
        <v>0</v>
      </c>
      <c r="CG70" s="201">
        <f t="shared" si="134"/>
        <v>0</v>
      </c>
      <c r="CH70" s="201">
        <f t="shared" si="134"/>
        <v>0</v>
      </c>
      <c r="CI70" s="201">
        <f t="shared" si="134"/>
        <v>0</v>
      </c>
      <c r="CJ70" s="201">
        <f t="shared" si="134"/>
        <v>0</v>
      </c>
      <c r="CK70" s="201">
        <f t="shared" si="134"/>
        <v>0</v>
      </c>
      <c r="CL70" s="201">
        <f t="shared" si="134"/>
        <v>0</v>
      </c>
      <c r="CM70" s="201">
        <f t="shared" si="134"/>
        <v>0</v>
      </c>
      <c r="CN70" s="201">
        <f t="shared" si="134"/>
        <v>0</v>
      </c>
    </row>
    <row r="71" spans="2:92">
      <c r="B71" s="605">
        <f>'Target accounting assumptions'!G78*C_to_CO2_fac/1000/20</f>
        <v>-2.192666666666667E-3</v>
      </c>
      <c r="C71" s="94"/>
      <c r="D71" s="90" t="s">
        <v>242</v>
      </c>
      <c r="F71" t="s">
        <v>80</v>
      </c>
      <c r="G71" s="198">
        <f>SUM($G10:G10)*$B71</f>
        <v>0</v>
      </c>
      <c r="H71" s="198">
        <f>SUM($G10:H10)*$B71</f>
        <v>0</v>
      </c>
      <c r="I71" s="198">
        <f>SUM($G10:I10)*$B71</f>
        <v>0</v>
      </c>
      <c r="J71" s="198">
        <f>SUM($G10:J10)*$B71</f>
        <v>0</v>
      </c>
      <c r="K71" s="198">
        <f>SUM($G10:K10)*$B71</f>
        <v>0</v>
      </c>
      <c r="L71" s="198">
        <f>SUM($G10:L10)*$B71</f>
        <v>0</v>
      </c>
      <c r="M71" s="198">
        <f>SUM($G10:M10)*$B71</f>
        <v>0</v>
      </c>
      <c r="N71" s="198">
        <f>SUM($G10:N10)*$B71</f>
        <v>0</v>
      </c>
      <c r="O71" s="198">
        <f>SUM($G10:O10)*$B71</f>
        <v>0</v>
      </c>
      <c r="P71" s="198">
        <f>SUM($G10:P10)*$B71</f>
        <v>0</v>
      </c>
      <c r="Q71" s="205">
        <f>SUM($G10:Q10)*$B71</f>
        <v>0</v>
      </c>
      <c r="R71" s="198">
        <f>SUM($G10:R10)*$B71</f>
        <v>0</v>
      </c>
      <c r="S71" s="198">
        <f>SUM($G10:S10)*$B71</f>
        <v>-1.3120615852538569</v>
      </c>
      <c r="T71" s="198">
        <f>SUM($G10:T10)*$B71</f>
        <v>-5.4482965005560287</v>
      </c>
      <c r="U71" s="198">
        <f>SUM($G10:U10)*$B71</f>
        <v>-9.2483397994043184</v>
      </c>
      <c r="V71" s="198">
        <f>SUM($G10:V10)*$B71</f>
        <v>-13.572025080205909</v>
      </c>
      <c r="W71" s="198">
        <f>SUM($G10:W10)*$B71</f>
        <v>-17.277365233951098</v>
      </c>
      <c r="X71" s="198">
        <f>SUM($G10:X10)*$B71</f>
        <v>-26.172083548219977</v>
      </c>
      <c r="Y71" s="198">
        <f>SUM($G10:Y10)*$B71</f>
        <v>-28.675359480559081</v>
      </c>
      <c r="Z71" s="200">
        <f t="shared" ref="Z71:BE71" si="135">SUM(G10:Z10)*$B71</f>
        <v>-33.068317387123521</v>
      </c>
      <c r="AA71" s="200">
        <f t="shared" si="135"/>
        <v>-36.784491540140479</v>
      </c>
      <c r="AB71" s="200">
        <f t="shared" si="135"/>
        <v>-41.427317774821631</v>
      </c>
      <c r="AC71" s="200">
        <f t="shared" si="135"/>
        <v>-44.963877449674868</v>
      </c>
      <c r="AD71" s="200">
        <f t="shared" si="135"/>
        <v>-51.104598492923607</v>
      </c>
      <c r="AE71" s="200">
        <f t="shared" si="135"/>
        <v>-57.365629591417871</v>
      </c>
      <c r="AF71" s="200">
        <f t="shared" si="135"/>
        <v>-62.644131013894324</v>
      </c>
      <c r="AG71" s="200">
        <f t="shared" si="135"/>
        <v>-69.128447974991687</v>
      </c>
      <c r="AH71" s="200">
        <f t="shared" si="135"/>
        <v>-75.443327974991192</v>
      </c>
      <c r="AI71" s="200">
        <f t="shared" si="135"/>
        <v>-78.010476802675385</v>
      </c>
      <c r="AJ71" s="200">
        <f t="shared" si="135"/>
        <v>-81.397622368276089</v>
      </c>
      <c r="AK71" s="200">
        <f t="shared" si="135"/>
        <v>-82.749530620048333</v>
      </c>
      <c r="AL71" s="200">
        <f t="shared" si="135"/>
        <v>-84.986050620048346</v>
      </c>
      <c r="AM71" s="200">
        <f t="shared" si="135"/>
        <v>-85.910509034794487</v>
      </c>
      <c r="AN71" s="200">
        <f t="shared" si="135"/>
        <v>-84.010794119492317</v>
      </c>
      <c r="AO71" s="200">
        <f t="shared" si="135"/>
        <v>-82.447270820644036</v>
      </c>
      <c r="AP71" s="200">
        <f t="shared" si="135"/>
        <v>-80.360105539842451</v>
      </c>
      <c r="AQ71" s="200">
        <f t="shared" si="135"/>
        <v>-77.77302538609726</v>
      </c>
      <c r="AR71" s="200">
        <f t="shared" si="135"/>
        <v>-69.996567071828366</v>
      </c>
      <c r="AS71" s="200">
        <f t="shared" si="135"/>
        <v>-68.611551139489265</v>
      </c>
      <c r="AT71" s="200">
        <f t="shared" si="135"/>
        <v>-65.336853232924824</v>
      </c>
      <c r="AU71" s="200">
        <f t="shared" si="135"/>
        <v>-62.73893907990788</v>
      </c>
      <c r="AV71" s="200">
        <f t="shared" si="135"/>
        <v>-59.21437284522672</v>
      </c>
      <c r="AW71" s="200">
        <f t="shared" si="135"/>
        <v>-56.796073170373489</v>
      </c>
      <c r="AX71" s="200">
        <f t="shared" si="135"/>
        <v>-51.773612127124743</v>
      </c>
      <c r="AY71" s="200">
        <f t="shared" si="135"/>
        <v>-46.630841028630485</v>
      </c>
      <c r="AZ71" s="200">
        <f t="shared" si="135"/>
        <v>-42.470599606154025</v>
      </c>
      <c r="BA71" s="200">
        <f t="shared" si="135"/>
        <v>-37.104542645056668</v>
      </c>
      <c r="BB71" s="200">
        <f t="shared" si="135"/>
        <v>-30.789662645057152</v>
      </c>
      <c r="BC71" s="200">
        <f t="shared" si="135"/>
        <v>-28.222513817372953</v>
      </c>
      <c r="BD71" s="200">
        <f t="shared" si="135"/>
        <v>-24.835368251772252</v>
      </c>
      <c r="BE71" s="200">
        <f t="shared" si="135"/>
        <v>-23.483460000000004</v>
      </c>
      <c r="BF71" s="200">
        <f t="shared" ref="BF71:CK71" si="136">SUM(AM10:BF10)*$B71</f>
        <v>-21.246940000000002</v>
      </c>
      <c r="BG71" s="200">
        <f t="shared" si="136"/>
        <v>-19.010420000000003</v>
      </c>
      <c r="BH71" s="200">
        <f t="shared" si="136"/>
        <v>-16.773900000000001</v>
      </c>
      <c r="BI71" s="200">
        <f t="shared" si="136"/>
        <v>-14.537380000000002</v>
      </c>
      <c r="BJ71" s="200">
        <f t="shared" si="136"/>
        <v>-12.300860000000002</v>
      </c>
      <c r="BK71" s="200">
        <f t="shared" si="136"/>
        <v>-11.182600000000001</v>
      </c>
      <c r="BL71" s="200">
        <f t="shared" si="136"/>
        <v>-10.064340000000001</v>
      </c>
      <c r="BM71" s="200">
        <f t="shared" si="136"/>
        <v>-8.946080000000002</v>
      </c>
      <c r="BN71" s="200">
        <f t="shared" si="136"/>
        <v>-7.8278200000000009</v>
      </c>
      <c r="BO71" s="200">
        <f t="shared" si="136"/>
        <v>-6.7095600000000006</v>
      </c>
      <c r="BP71" s="200">
        <f t="shared" si="136"/>
        <v>-5.5913000000000004</v>
      </c>
      <c r="BQ71" s="200">
        <f t="shared" si="136"/>
        <v>-4.473040000000001</v>
      </c>
      <c r="BR71" s="200">
        <f t="shared" si="136"/>
        <v>-3.3547800000000003</v>
      </c>
      <c r="BS71" s="200">
        <f t="shared" si="136"/>
        <v>-2.2365200000000005</v>
      </c>
      <c r="BT71" s="200">
        <f t="shared" si="136"/>
        <v>-1.1182600000000003</v>
      </c>
      <c r="BU71" s="200">
        <f t="shared" si="136"/>
        <v>0</v>
      </c>
      <c r="BV71" s="200">
        <f t="shared" si="136"/>
        <v>0</v>
      </c>
      <c r="BW71" s="200">
        <f t="shared" si="136"/>
        <v>0</v>
      </c>
      <c r="BX71" s="200">
        <f t="shared" si="136"/>
        <v>0</v>
      </c>
      <c r="BY71" s="200">
        <f t="shared" si="136"/>
        <v>0</v>
      </c>
      <c r="BZ71" s="200">
        <f t="shared" si="136"/>
        <v>0</v>
      </c>
      <c r="CA71" s="200">
        <f t="shared" si="136"/>
        <v>0</v>
      </c>
      <c r="CB71" s="200">
        <f t="shared" si="136"/>
        <v>0</v>
      </c>
      <c r="CC71" s="200">
        <f t="shared" si="136"/>
        <v>0</v>
      </c>
      <c r="CD71" s="200">
        <f t="shared" si="136"/>
        <v>0</v>
      </c>
      <c r="CE71" s="200">
        <f t="shared" si="136"/>
        <v>0</v>
      </c>
      <c r="CF71" s="200">
        <f t="shared" si="136"/>
        <v>0</v>
      </c>
      <c r="CG71" s="200">
        <f t="shared" si="136"/>
        <v>0</v>
      </c>
      <c r="CH71" s="200">
        <f t="shared" si="136"/>
        <v>0</v>
      </c>
      <c r="CI71" s="200">
        <f t="shared" si="136"/>
        <v>0</v>
      </c>
      <c r="CJ71" s="200">
        <f t="shared" si="136"/>
        <v>0</v>
      </c>
      <c r="CK71" s="200">
        <f t="shared" si="136"/>
        <v>0</v>
      </c>
      <c r="CL71" s="200">
        <f t="shared" ref="CL71:CN71" si="137">SUM(BS10:CL10)*$B71</f>
        <v>0</v>
      </c>
      <c r="CM71" s="200">
        <f t="shared" si="137"/>
        <v>0</v>
      </c>
      <c r="CN71" s="200">
        <f t="shared" si="137"/>
        <v>0</v>
      </c>
    </row>
    <row r="72" spans="2:92">
      <c r="B72" s="605">
        <f>'Target accounting assumptions'!G79*C_to_CO2_fac/1000/20</f>
        <v>-2.1030533333333346E-3</v>
      </c>
      <c r="C72" s="94"/>
      <c r="F72" t="s">
        <v>81</v>
      </c>
      <c r="G72" s="206">
        <f>SUM($G60:G60)*$B72</f>
        <v>0</v>
      </c>
      <c r="H72" s="206">
        <f>SUM($G60:H60)*$B72</f>
        <v>0</v>
      </c>
      <c r="I72" s="206">
        <f>SUM($G60:I60)*$B72</f>
        <v>0</v>
      </c>
      <c r="J72" s="206">
        <f>SUM($G60:J60)*$B72</f>
        <v>0</v>
      </c>
      <c r="K72" s="206">
        <f>SUM($G60:K60)*$B72</f>
        <v>0</v>
      </c>
      <c r="L72" s="206">
        <f>SUM($G60:L60)*$B72</f>
        <v>0</v>
      </c>
      <c r="M72" s="206">
        <f>SUM($G60:M60)*$B72</f>
        <v>0</v>
      </c>
      <c r="N72" s="206">
        <f>SUM($G60:N60)*$B72</f>
        <v>0</v>
      </c>
      <c r="O72" s="206">
        <f>SUM($G60:O60)*$B72</f>
        <v>0</v>
      </c>
      <c r="P72" s="206">
        <f>SUM($G60:P60)*$B72</f>
        <v>0</v>
      </c>
      <c r="Q72" s="207">
        <f>SUM($G60:Q60)*$B72</f>
        <v>-5.7751653411235484</v>
      </c>
      <c r="R72" s="206">
        <f>SUM($G60:R60)*$B72</f>
        <v>-11.386045836028929</v>
      </c>
      <c r="S72" s="206">
        <f>SUM($G60:S60)*$B72</f>
        <v>-15.749481623615385</v>
      </c>
      <c r="T72" s="206">
        <f>SUM($G60:T60)*$B72</f>
        <v>-23.230745092728331</v>
      </c>
      <c r="U72" s="206">
        <f>SUM($G60:U60)*$B72</f>
        <v>-38.172855503042413</v>
      </c>
      <c r="V72" s="206">
        <f>SUM($G60:V60)*$B72</f>
        <v>-65.201147752939832</v>
      </c>
      <c r="W72" s="206">
        <f>SUM($G60:W60)*$B72</f>
        <v>-99.218565410598188</v>
      </c>
      <c r="X72" s="206">
        <f>SUM($G60:X60)*$B72</f>
        <v>-144.35613955168847</v>
      </c>
      <c r="Y72" s="206">
        <f>SUM($G60:Y60)*$B72</f>
        <v>-152.29106675836459</v>
      </c>
      <c r="Z72" s="200">
        <f t="shared" ref="Z72:BE72" si="138">SUM(G60:Z60)*$B72</f>
        <v>-163.98517450737404</v>
      </c>
      <c r="AA72" s="200">
        <f t="shared" si="138"/>
        <v>-177.44895705605023</v>
      </c>
      <c r="AB72" s="200">
        <f t="shared" si="138"/>
        <v>-188.53240939552464</v>
      </c>
      <c r="AC72" s="200">
        <f t="shared" si="138"/>
        <v>-204.43425543918065</v>
      </c>
      <c r="AD72" s="200">
        <f t="shared" si="138"/>
        <v>-225.12145647492704</v>
      </c>
      <c r="AE72" s="200">
        <f t="shared" si="138"/>
        <v>-239.68950557567169</v>
      </c>
      <c r="AF72" s="200">
        <f t="shared" si="138"/>
        <v>-249.1205520822848</v>
      </c>
      <c r="AG72" s="200">
        <f t="shared" si="138"/>
        <v>-256.06316892018458</v>
      </c>
      <c r="AH72" s="200">
        <f t="shared" si="138"/>
        <v>-258.50060773351845</v>
      </c>
      <c r="AI72" s="200">
        <f t="shared" si="138"/>
        <v>-262.18092063797098</v>
      </c>
      <c r="AJ72" s="200">
        <f t="shared" si="138"/>
        <v>-267.03679630825047</v>
      </c>
      <c r="AK72" s="200">
        <f t="shared" si="138"/>
        <v>-261.26163096712696</v>
      </c>
      <c r="AL72" s="200">
        <f t="shared" si="138"/>
        <v>-255.6507504722216</v>
      </c>
      <c r="AM72" s="200">
        <f t="shared" si="138"/>
        <v>-251.28731468463516</v>
      </c>
      <c r="AN72" s="200">
        <f t="shared" si="138"/>
        <v>-243.80605121552219</v>
      </c>
      <c r="AO72" s="200">
        <f t="shared" si="138"/>
        <v>-228.8639408052081</v>
      </c>
      <c r="AP72" s="200">
        <f t="shared" si="138"/>
        <v>-201.83564855531066</v>
      </c>
      <c r="AQ72" s="200">
        <f t="shared" si="138"/>
        <v>-167.81823089765228</v>
      </c>
      <c r="AR72" s="200">
        <f t="shared" si="138"/>
        <v>-122.68065675656199</v>
      </c>
      <c r="AS72" s="200">
        <f t="shared" si="138"/>
        <v>-114.74572954988588</v>
      </c>
      <c r="AT72" s="200">
        <f t="shared" si="138"/>
        <v>-103.05162180087643</v>
      </c>
      <c r="AU72" s="200">
        <f t="shared" si="138"/>
        <v>-89.58783925220024</v>
      </c>
      <c r="AV72" s="200">
        <f t="shared" si="138"/>
        <v>-78.504386912725835</v>
      </c>
      <c r="AW72" s="200">
        <f t="shared" si="138"/>
        <v>-62.602540869069827</v>
      </c>
      <c r="AX72" s="200">
        <f t="shared" si="138"/>
        <v>-41.915339833323429</v>
      </c>
      <c r="AY72" s="200">
        <f t="shared" si="138"/>
        <v>-27.347290732578777</v>
      </c>
      <c r="AZ72" s="200">
        <f t="shared" si="138"/>
        <v>-17.916244225965666</v>
      </c>
      <c r="BA72" s="200">
        <f t="shared" si="138"/>
        <v>-10.973627388065928</v>
      </c>
      <c r="BB72" s="200">
        <f t="shared" si="138"/>
        <v>-8.5361885747320194</v>
      </c>
      <c r="BC72" s="200">
        <f t="shared" si="138"/>
        <v>-4.8558756702795289</v>
      </c>
      <c r="BD72" s="200">
        <f t="shared" si="138"/>
        <v>0</v>
      </c>
      <c r="BE72" s="200">
        <f t="shared" si="138"/>
        <v>0</v>
      </c>
      <c r="BF72" s="200">
        <f t="shared" ref="BF72:CK72" si="139">SUM(AM60:BF60)*$B72</f>
        <v>0</v>
      </c>
      <c r="BG72" s="200">
        <f t="shared" si="139"/>
        <v>0</v>
      </c>
      <c r="BH72" s="200">
        <f t="shared" si="139"/>
        <v>0</v>
      </c>
      <c r="BI72" s="200">
        <f t="shared" si="139"/>
        <v>0</v>
      </c>
      <c r="BJ72" s="200">
        <f t="shared" si="139"/>
        <v>0</v>
      </c>
      <c r="BK72" s="200">
        <f t="shared" si="139"/>
        <v>0</v>
      </c>
      <c r="BL72" s="200">
        <f t="shared" si="139"/>
        <v>0</v>
      </c>
      <c r="BM72" s="200">
        <f t="shared" si="139"/>
        <v>0</v>
      </c>
      <c r="BN72" s="200">
        <f t="shared" si="139"/>
        <v>0</v>
      </c>
      <c r="BO72" s="200">
        <f t="shared" si="139"/>
        <v>0</v>
      </c>
      <c r="BP72" s="200">
        <f t="shared" si="139"/>
        <v>0</v>
      </c>
      <c r="BQ72" s="200">
        <f t="shared" si="139"/>
        <v>0</v>
      </c>
      <c r="BR72" s="200">
        <f t="shared" si="139"/>
        <v>0</v>
      </c>
      <c r="BS72" s="200">
        <f t="shared" si="139"/>
        <v>0</v>
      </c>
      <c r="BT72" s="200">
        <f t="shared" si="139"/>
        <v>0</v>
      </c>
      <c r="BU72" s="200">
        <f t="shared" si="139"/>
        <v>0</v>
      </c>
      <c r="BV72" s="200">
        <f t="shared" si="139"/>
        <v>0</v>
      </c>
      <c r="BW72" s="200">
        <f t="shared" si="139"/>
        <v>0</v>
      </c>
      <c r="BX72" s="200">
        <f t="shared" si="139"/>
        <v>0</v>
      </c>
      <c r="BY72" s="200">
        <f t="shared" si="139"/>
        <v>0</v>
      </c>
      <c r="BZ72" s="200">
        <f t="shared" si="139"/>
        <v>0</v>
      </c>
      <c r="CA72" s="200">
        <f t="shared" si="139"/>
        <v>0</v>
      </c>
      <c r="CB72" s="200">
        <f t="shared" si="139"/>
        <v>0</v>
      </c>
      <c r="CC72" s="200">
        <f t="shared" si="139"/>
        <v>0</v>
      </c>
      <c r="CD72" s="200">
        <f t="shared" si="139"/>
        <v>0</v>
      </c>
      <c r="CE72" s="200">
        <f t="shared" si="139"/>
        <v>0</v>
      </c>
      <c r="CF72" s="200">
        <f t="shared" si="139"/>
        <v>0</v>
      </c>
      <c r="CG72" s="200">
        <f t="shared" si="139"/>
        <v>0</v>
      </c>
      <c r="CH72" s="200">
        <f t="shared" si="139"/>
        <v>0</v>
      </c>
      <c r="CI72" s="200">
        <f t="shared" si="139"/>
        <v>0</v>
      </c>
      <c r="CJ72" s="200">
        <f t="shared" si="139"/>
        <v>0</v>
      </c>
      <c r="CK72" s="200">
        <f t="shared" si="139"/>
        <v>0</v>
      </c>
      <c r="CL72" s="200">
        <f t="shared" ref="CL72:CN72" si="140">SUM(BS60:CL60)*$B72</f>
        <v>0</v>
      </c>
      <c r="CM72" s="200">
        <f t="shared" si="140"/>
        <v>0</v>
      </c>
      <c r="CN72" s="200">
        <f t="shared" si="140"/>
        <v>0</v>
      </c>
    </row>
    <row r="73" spans="2:92">
      <c r="B73" s="605">
        <f>'Target accounting assumptions'!G80*C_to_CO2_fac/1000/20</f>
        <v>-2.192666666666667E-3</v>
      </c>
      <c r="C73" s="94"/>
      <c r="F73" t="s">
        <v>82</v>
      </c>
      <c r="G73" s="198">
        <f>SUM($G12:G12)*$B73</f>
        <v>0</v>
      </c>
      <c r="H73" s="198">
        <f>SUM($G12:H12)*$B73</f>
        <v>0</v>
      </c>
      <c r="I73" s="198">
        <f>SUM($G12:I12)*$B73</f>
        <v>0</v>
      </c>
      <c r="J73" s="198">
        <f>SUM($G12:J12)*$B73</f>
        <v>0</v>
      </c>
      <c r="K73" s="198">
        <f>SUM($G12:K12)*$B73</f>
        <v>0</v>
      </c>
      <c r="L73" s="198">
        <f>SUM($G12:L12)*$B73</f>
        <v>0</v>
      </c>
      <c r="M73" s="198">
        <f>SUM($G12:M12)*$B73</f>
        <v>0</v>
      </c>
      <c r="N73" s="198">
        <f>SUM($G12:N12)*$B73</f>
        <v>0</v>
      </c>
      <c r="O73" s="198">
        <f>SUM($G12:O12)*$B73</f>
        <v>0</v>
      </c>
      <c r="P73" s="198">
        <f>SUM($G12:P12)*$B73</f>
        <v>0</v>
      </c>
      <c r="Q73" s="205">
        <f>SUM($G12:Q12)*$B73</f>
        <v>0</v>
      </c>
      <c r="R73" s="198">
        <f>SUM($G12:R12)*$B73</f>
        <v>0</v>
      </c>
      <c r="S73" s="198">
        <f>SUM($G12:S12)*$B73</f>
        <v>0</v>
      </c>
      <c r="T73" s="198">
        <f>SUM($G12:T12)*$B73</f>
        <v>0</v>
      </c>
      <c r="U73" s="198">
        <f>SUM($G12:U12)*$B73</f>
        <v>0</v>
      </c>
      <c r="V73" s="198">
        <f>SUM($G12:V12)*$B73</f>
        <v>0</v>
      </c>
      <c r="W73" s="198">
        <f>SUM($G12:W12)*$B73</f>
        <v>0</v>
      </c>
      <c r="X73" s="198">
        <f>SUM($G12:X12)*$B73</f>
        <v>0</v>
      </c>
      <c r="Y73" s="198">
        <f>SUM($G12:Y12)*$B73</f>
        <v>-3.0171924857370493E-2</v>
      </c>
      <c r="Z73" s="200">
        <f t="shared" ref="Z73:AI74" si="141">SUM(G12:Z12)*$B73</f>
        <v>-0.15115518246685813</v>
      </c>
      <c r="AA73" s="200">
        <f t="shared" si="141"/>
        <v>-0.21402928673735855</v>
      </c>
      <c r="AB73" s="200">
        <f t="shared" si="141"/>
        <v>-0.40929341460959295</v>
      </c>
      <c r="AC73" s="200">
        <f t="shared" si="141"/>
        <v>-0.54103871527850633</v>
      </c>
      <c r="AD73" s="200">
        <f t="shared" si="141"/>
        <v>-0.78715644496025494</v>
      </c>
      <c r="AE73" s="200">
        <f t="shared" si="141"/>
        <v>-1.0566827367426055</v>
      </c>
      <c r="AF73" s="200">
        <f t="shared" si="141"/>
        <v>-1.3107327949445353</v>
      </c>
      <c r="AG73" s="200">
        <f t="shared" si="141"/>
        <v>-1.6052386948687896</v>
      </c>
      <c r="AH73" s="200">
        <f t="shared" si="141"/>
        <v>-1.8779327781716344</v>
      </c>
      <c r="AI73" s="200">
        <f t="shared" si="141"/>
        <v>-2.1506268614744792</v>
      </c>
      <c r="AJ73" s="200">
        <f t="shared" ref="AJ73:AS74" si="142">SUM(Q12:AJ12)*$B73</f>
        <v>-2.4233209447773238</v>
      </c>
      <c r="AK73" s="200">
        <f t="shared" si="142"/>
        <v>-2.6960150280801685</v>
      </c>
      <c r="AL73" s="200">
        <f t="shared" si="142"/>
        <v>-2.8200854477656208</v>
      </c>
      <c r="AM73" s="200">
        <f t="shared" si="142"/>
        <v>-2.944155867451073</v>
      </c>
      <c r="AN73" s="200">
        <f t="shared" si="142"/>
        <v>-3.0682262871365258</v>
      </c>
      <c r="AO73" s="200">
        <f t="shared" si="142"/>
        <v>-3.1922967068219781</v>
      </c>
      <c r="AP73" s="200">
        <f t="shared" si="142"/>
        <v>-3.3163671265074304</v>
      </c>
      <c r="AQ73" s="200">
        <f t="shared" si="142"/>
        <v>-3.4404375461928827</v>
      </c>
      <c r="AR73" s="200">
        <f t="shared" si="142"/>
        <v>-3.564507965878335</v>
      </c>
      <c r="AS73" s="200">
        <f t="shared" si="142"/>
        <v>-3.6584064607064168</v>
      </c>
      <c r="AT73" s="200">
        <f t="shared" ref="AT73:BC74" si="143">SUM(AA12:AT12)*$B73</f>
        <v>-3.6614936227823813</v>
      </c>
      <c r="AU73" s="200">
        <f t="shared" si="143"/>
        <v>-3.7226899381973335</v>
      </c>
      <c r="AV73" s="200">
        <f t="shared" si="143"/>
        <v>-3.6514962300105513</v>
      </c>
      <c r="AW73" s="200">
        <f t="shared" si="143"/>
        <v>-3.6438213490270908</v>
      </c>
      <c r="AX73" s="200">
        <f t="shared" si="143"/>
        <v>-3.5217740390307952</v>
      </c>
      <c r="AY73" s="200">
        <f t="shared" si="143"/>
        <v>-3.3763181669338969</v>
      </c>
      <c r="AZ73" s="200">
        <f t="shared" si="143"/>
        <v>-3.2463385284174202</v>
      </c>
      <c r="BA73" s="200">
        <f t="shared" si="143"/>
        <v>-3.0759030481786187</v>
      </c>
      <c r="BB73" s="200">
        <f t="shared" si="143"/>
        <v>-2.9272793845612273</v>
      </c>
      <c r="BC73" s="200">
        <f t="shared" si="143"/>
        <v>-2.778655720943835</v>
      </c>
      <c r="BD73" s="200">
        <f t="shared" ref="BD73:BM74" si="144">SUM(AK12:BD12)*$B73</f>
        <v>-2.6300320573264431</v>
      </c>
      <c r="BE73" s="200">
        <f t="shared" si="144"/>
        <v>-2.4814083937090512</v>
      </c>
      <c r="BF73" s="200">
        <f t="shared" si="144"/>
        <v>-2.4814083937090512</v>
      </c>
      <c r="BG73" s="200">
        <f t="shared" si="144"/>
        <v>-2.4814083937090512</v>
      </c>
      <c r="BH73" s="200">
        <f t="shared" si="144"/>
        <v>-2.4814083937090512</v>
      </c>
      <c r="BI73" s="200">
        <f t="shared" si="144"/>
        <v>-2.4814083937090512</v>
      </c>
      <c r="BJ73" s="200">
        <f t="shared" si="144"/>
        <v>-2.4814083937090512</v>
      </c>
      <c r="BK73" s="200">
        <f t="shared" si="144"/>
        <v>-2.4814083937090512</v>
      </c>
      <c r="BL73" s="200">
        <f t="shared" si="144"/>
        <v>-2.4814083937090512</v>
      </c>
      <c r="BM73" s="200">
        <f t="shared" si="144"/>
        <v>-2.4814083937090512</v>
      </c>
      <c r="BN73" s="200">
        <f t="shared" ref="BN73:BW74" si="145">SUM(AU12:BN12)*$B73</f>
        <v>-2.4814083937090512</v>
      </c>
      <c r="BO73" s="200">
        <f t="shared" si="145"/>
        <v>-2.4814083937090512</v>
      </c>
      <c r="BP73" s="200">
        <f t="shared" si="145"/>
        <v>-2.4814083937090512</v>
      </c>
      <c r="BQ73" s="200">
        <f t="shared" si="145"/>
        <v>-2.4814083937090512</v>
      </c>
      <c r="BR73" s="200">
        <f t="shared" si="145"/>
        <v>-2.4814083937090512</v>
      </c>
      <c r="BS73" s="200">
        <f t="shared" si="145"/>
        <v>-2.4814083937090512</v>
      </c>
      <c r="BT73" s="200">
        <f t="shared" si="145"/>
        <v>-2.4814083937090512</v>
      </c>
      <c r="BU73" s="200">
        <f t="shared" si="145"/>
        <v>-2.4814083937090512</v>
      </c>
      <c r="BV73" s="200">
        <f t="shared" si="145"/>
        <v>-2.4814083937090512</v>
      </c>
      <c r="BW73" s="200">
        <f t="shared" si="145"/>
        <v>-2.4814083937090512</v>
      </c>
      <c r="BX73" s="200">
        <f t="shared" ref="BX73:CG74" si="146">SUM(BE12:BX12)*$B73</f>
        <v>-2.4814083937090512</v>
      </c>
      <c r="BY73" s="200">
        <f t="shared" si="146"/>
        <v>-2.4814083937090512</v>
      </c>
      <c r="BZ73" s="200">
        <f t="shared" si="146"/>
        <v>-2.4814083937090512</v>
      </c>
      <c r="CA73" s="200">
        <f t="shared" si="146"/>
        <v>-2.4814083937090512</v>
      </c>
      <c r="CB73" s="200">
        <f t="shared" si="146"/>
        <v>-2.4814083937090512</v>
      </c>
      <c r="CC73" s="200">
        <f t="shared" si="146"/>
        <v>-2.4814083937090512</v>
      </c>
      <c r="CD73" s="200">
        <f t="shared" si="146"/>
        <v>-2.4814083937090512</v>
      </c>
      <c r="CE73" s="200">
        <f t="shared" si="146"/>
        <v>-2.4814083937090512</v>
      </c>
      <c r="CF73" s="200">
        <f t="shared" si="146"/>
        <v>-2.4814083937090512</v>
      </c>
      <c r="CG73" s="200">
        <f t="shared" si="146"/>
        <v>-2.4814083937090512</v>
      </c>
      <c r="CH73" s="200">
        <f t="shared" ref="CH73:CN74" si="147">SUM(BO12:CH12)*$B73</f>
        <v>-2.4814083937090512</v>
      </c>
      <c r="CI73" s="200">
        <f t="shared" si="147"/>
        <v>-2.4814083937090512</v>
      </c>
      <c r="CJ73" s="200">
        <f t="shared" si="147"/>
        <v>-2.4814083937090512</v>
      </c>
      <c r="CK73" s="200">
        <f t="shared" si="147"/>
        <v>-2.4814083937090512</v>
      </c>
      <c r="CL73" s="200">
        <f t="shared" si="147"/>
        <v>-2.4814083937090512</v>
      </c>
      <c r="CM73" s="200">
        <f t="shared" si="147"/>
        <v>-2.4814083937090512</v>
      </c>
      <c r="CN73" s="200">
        <f t="shared" si="147"/>
        <v>-2.4814083937090512</v>
      </c>
    </row>
    <row r="74" spans="2:92">
      <c r="B74" s="605">
        <f>'Target accounting assumptions'!G81*C_to_CO2_fac/1000/20</f>
        <v>-2.1357966666666673E-3</v>
      </c>
      <c r="C74" s="94"/>
      <c r="F74" t="s">
        <v>83</v>
      </c>
      <c r="G74" s="198">
        <f>SUM($G13:G13)*$B74</f>
        <v>-3.9392980723061819</v>
      </c>
      <c r="H74" s="198">
        <f>SUM($G13:H13)*$B74</f>
        <v>-7.8785961446121924</v>
      </c>
      <c r="I74" s="198">
        <f>SUM($G13:I13)*$B74</f>
        <v>-11.817894216918395</v>
      </c>
      <c r="J74" s="198">
        <f>SUM($G13:J13)*$B74</f>
        <v>-15.757192289224406</v>
      </c>
      <c r="K74" s="198">
        <f>SUM($G13:K13)*$B74</f>
        <v>-19.696490361530568</v>
      </c>
      <c r="L74" s="198">
        <f>SUM($G13:L13)*$B74</f>
        <v>-23.635788433836602</v>
      </c>
      <c r="M74" s="198">
        <f>SUM($G13:M13)*$B74</f>
        <v>-27.575086506142782</v>
      </c>
      <c r="N74" s="198">
        <f>SUM($G13:N13)*$B74</f>
        <v>-31.514384578448855</v>
      </c>
      <c r="O74" s="198">
        <f>SUM($G13:O13)*$B74</f>
        <v>-35.45368265075502</v>
      </c>
      <c r="P74" s="198">
        <f>SUM($G13:P13)*$B74</f>
        <v>-39.392980723061093</v>
      </c>
      <c r="Q74" s="205">
        <f>SUM($G13:Q13)*$B74</f>
        <v>-43.332278795367209</v>
      </c>
      <c r="R74" s="198">
        <f>SUM($G13:R13)*$B74</f>
        <v>-47.271576867673261</v>
      </c>
      <c r="S74" s="198">
        <f>SUM($G13:S13)*$B74</f>
        <v>-51.210874939979441</v>
      </c>
      <c r="T74" s="198">
        <f>SUM($G13:T13)*$B74</f>
        <v>-55.150173012285578</v>
      </c>
      <c r="U74" s="198">
        <f>SUM($G13:U13)*$B74</f>
        <v>-59.089471084591658</v>
      </c>
      <c r="V74" s="198">
        <f>SUM($G13:V13)*$B74</f>
        <v>-63.028769156897773</v>
      </c>
      <c r="W74" s="198">
        <f>SUM($G13:W13)*$B74</f>
        <v>-66.968067229203854</v>
      </c>
      <c r="X74" s="198">
        <f>SUM($G13:X13)*$B74</f>
        <v>-70.907365301509984</v>
      </c>
      <c r="Y74" s="198">
        <f>SUM($G13:Y13)*$B74</f>
        <v>-72.534987652684578</v>
      </c>
      <c r="Z74" s="200">
        <f t="shared" si="141"/>
        <v>-77.775975721787916</v>
      </c>
      <c r="AA74" s="200">
        <f t="shared" si="141"/>
        <v>-77.987538315066473</v>
      </c>
      <c r="AB74" s="200">
        <f t="shared" si="141"/>
        <v>-76.397944178686132</v>
      </c>
      <c r="AC74" s="200">
        <f t="shared" si="141"/>
        <v>-74.88897052821396</v>
      </c>
      <c r="AD74" s="200">
        <f t="shared" si="141"/>
        <v>-73.4008885653287</v>
      </c>
      <c r="AE74" s="200">
        <f t="shared" si="141"/>
        <v>-70.745100853002967</v>
      </c>
      <c r="AF74" s="200">
        <f t="shared" si="141"/>
        <v>-68.882110348192413</v>
      </c>
      <c r="AG74" s="200">
        <f t="shared" si="141"/>
        <v>-66.580202598853077</v>
      </c>
      <c r="AH74" s="200">
        <f t="shared" si="141"/>
        <v>-64.308587182820759</v>
      </c>
      <c r="AI74" s="200">
        <f t="shared" si="141"/>
        <v>-62.036971766788348</v>
      </c>
      <c r="AJ74" s="200">
        <f t="shared" si="142"/>
        <v>-59.765356350756015</v>
      </c>
      <c r="AK74" s="200">
        <f t="shared" si="142"/>
        <v>-57.49374093472364</v>
      </c>
      <c r="AL74" s="200">
        <f t="shared" si="142"/>
        <v>-54.899802703038134</v>
      </c>
      <c r="AM74" s="200">
        <f t="shared" si="142"/>
        <v>-52.305864471352507</v>
      </c>
      <c r="AN74" s="200">
        <f t="shared" si="142"/>
        <v>-49.711926239666923</v>
      </c>
      <c r="AO74" s="200">
        <f t="shared" si="142"/>
        <v>-47.117988007981396</v>
      </c>
      <c r="AP74" s="200">
        <f t="shared" si="142"/>
        <v>-44.524049776295819</v>
      </c>
      <c r="AQ74" s="200">
        <f t="shared" si="142"/>
        <v>-40.584751703989745</v>
      </c>
      <c r="AR74" s="200">
        <f t="shared" si="142"/>
        <v>-36.645453631683608</v>
      </c>
      <c r="AS74" s="200">
        <f t="shared" si="142"/>
        <v>-35.017831280509007</v>
      </c>
      <c r="AT74" s="200">
        <f t="shared" si="143"/>
        <v>-29.776843211405687</v>
      </c>
      <c r="AU74" s="200">
        <f t="shared" si="143"/>
        <v>-25.625982545820957</v>
      </c>
      <c r="AV74" s="200">
        <f t="shared" si="143"/>
        <v>-23.276278609895279</v>
      </c>
      <c r="AW74" s="200">
        <f t="shared" si="143"/>
        <v>-20.845954188061238</v>
      </c>
      <c r="AX74" s="200">
        <f t="shared" si="143"/>
        <v>-18.394738078640501</v>
      </c>
      <c r="AY74" s="200">
        <f t="shared" si="143"/>
        <v>-17.111227718660071</v>
      </c>
      <c r="AZ74" s="200">
        <f t="shared" si="143"/>
        <v>-15.034920151164584</v>
      </c>
      <c r="BA74" s="200">
        <f t="shared" si="143"/>
        <v>-13.39752982819774</v>
      </c>
      <c r="BB74" s="200">
        <f t="shared" si="143"/>
        <v>-11.729847171923989</v>
      </c>
      <c r="BC74" s="200">
        <f t="shared" si="143"/>
        <v>-10.062164515650238</v>
      </c>
      <c r="BD74" s="200">
        <f t="shared" si="144"/>
        <v>-8.3944818593764872</v>
      </c>
      <c r="BE74" s="200">
        <f t="shared" si="144"/>
        <v>-6.7267992031027353</v>
      </c>
      <c r="BF74" s="200">
        <f t="shared" si="144"/>
        <v>-5.3814393624821886</v>
      </c>
      <c r="BG74" s="200">
        <f t="shared" si="144"/>
        <v>-4.036079521861641</v>
      </c>
      <c r="BH74" s="200">
        <f t="shared" si="144"/>
        <v>-2.6907196812410943</v>
      </c>
      <c r="BI74" s="200">
        <f t="shared" si="144"/>
        <v>-1.3453598406205471</v>
      </c>
      <c r="BJ74" s="200">
        <f t="shared" si="144"/>
        <v>0</v>
      </c>
      <c r="BK74" s="200">
        <f t="shared" si="144"/>
        <v>0</v>
      </c>
      <c r="BL74" s="200">
        <f t="shared" si="144"/>
        <v>0</v>
      </c>
      <c r="BM74" s="200">
        <f t="shared" si="144"/>
        <v>0</v>
      </c>
      <c r="BN74" s="200">
        <f t="shared" si="145"/>
        <v>0</v>
      </c>
      <c r="BO74" s="200">
        <f t="shared" si="145"/>
        <v>0</v>
      </c>
      <c r="BP74" s="200">
        <f t="shared" si="145"/>
        <v>0</v>
      </c>
      <c r="BQ74" s="200">
        <f t="shared" si="145"/>
        <v>0</v>
      </c>
      <c r="BR74" s="200">
        <f t="shared" si="145"/>
        <v>0</v>
      </c>
      <c r="BS74" s="200">
        <f t="shared" si="145"/>
        <v>0</v>
      </c>
      <c r="BT74" s="200">
        <f t="shared" si="145"/>
        <v>0</v>
      </c>
      <c r="BU74" s="200">
        <f t="shared" si="145"/>
        <v>0</v>
      </c>
      <c r="BV74" s="200">
        <f t="shared" si="145"/>
        <v>0</v>
      </c>
      <c r="BW74" s="200">
        <f t="shared" si="145"/>
        <v>0</v>
      </c>
      <c r="BX74" s="200">
        <f t="shared" si="146"/>
        <v>0</v>
      </c>
      <c r="BY74" s="200">
        <f t="shared" si="146"/>
        <v>0</v>
      </c>
      <c r="BZ74" s="200">
        <f t="shared" si="146"/>
        <v>0</v>
      </c>
      <c r="CA74" s="200">
        <f t="shared" si="146"/>
        <v>0</v>
      </c>
      <c r="CB74" s="200">
        <f t="shared" si="146"/>
        <v>0</v>
      </c>
      <c r="CC74" s="200">
        <f t="shared" si="146"/>
        <v>0</v>
      </c>
      <c r="CD74" s="200">
        <f t="shared" si="146"/>
        <v>0</v>
      </c>
      <c r="CE74" s="200">
        <f t="shared" si="146"/>
        <v>0</v>
      </c>
      <c r="CF74" s="200">
        <f t="shared" si="146"/>
        <v>0</v>
      </c>
      <c r="CG74" s="200">
        <f t="shared" si="146"/>
        <v>0</v>
      </c>
      <c r="CH74" s="200">
        <f t="shared" si="147"/>
        <v>0</v>
      </c>
      <c r="CI74" s="200">
        <f t="shared" si="147"/>
        <v>0</v>
      </c>
      <c r="CJ74" s="200">
        <f t="shared" si="147"/>
        <v>0</v>
      </c>
      <c r="CK74" s="200">
        <f t="shared" si="147"/>
        <v>0</v>
      </c>
      <c r="CL74" s="200">
        <f t="shared" si="147"/>
        <v>0</v>
      </c>
      <c r="CM74" s="200">
        <f t="shared" si="147"/>
        <v>0</v>
      </c>
      <c r="CN74" s="200">
        <f t="shared" si="147"/>
        <v>0</v>
      </c>
    </row>
    <row r="75" spans="2:92">
      <c r="C75" s="94"/>
      <c r="F75" s="65" t="s">
        <v>237</v>
      </c>
      <c r="G75" s="208">
        <f>SUM(G63:G74)</f>
        <v>701.32763212273176</v>
      </c>
      <c r="H75" s="208">
        <f t="shared" ref="H75:BS75" si="148">SUM(H63:H74)</f>
        <v>699.50555537010951</v>
      </c>
      <c r="I75" s="208">
        <f t="shared" si="148"/>
        <v>697.68347861754296</v>
      </c>
      <c r="J75" s="208">
        <f t="shared" si="148"/>
        <v>695.86140186491843</v>
      </c>
      <c r="K75" s="208">
        <f t="shared" si="148"/>
        <v>694.03932511232779</v>
      </c>
      <c r="L75" s="208">
        <f t="shared" si="148"/>
        <v>692.2172483597227</v>
      </c>
      <c r="M75" s="208">
        <f t="shared" si="148"/>
        <v>690.39517160713899</v>
      </c>
      <c r="N75" s="208">
        <f t="shared" si="148"/>
        <v>688.57309485452265</v>
      </c>
      <c r="O75" s="208">
        <f t="shared" si="148"/>
        <v>686.75101810194565</v>
      </c>
      <c r="P75" s="208">
        <f t="shared" si="148"/>
        <v>684.92894134933135</v>
      </c>
      <c r="Q75" s="208">
        <f t="shared" si="148"/>
        <v>3484.9594027214057</v>
      </c>
      <c r="R75" s="208">
        <f t="shared" si="148"/>
        <v>3397.65848356166</v>
      </c>
      <c r="S75" s="208">
        <f t="shared" si="148"/>
        <v>2947.5176041373425</v>
      </c>
      <c r="T75" s="208">
        <f t="shared" si="148"/>
        <v>4802.4199547358121</v>
      </c>
      <c r="U75" s="208">
        <f t="shared" si="148"/>
        <v>8367.0136574340213</v>
      </c>
      <c r="V75" s="208">
        <f t="shared" si="148"/>
        <v>14836.692721069254</v>
      </c>
      <c r="W75" s="208">
        <f t="shared" si="148"/>
        <v>18263.000841986337</v>
      </c>
      <c r="X75" s="208">
        <f t="shared" si="148"/>
        <v>24492.259834992878</v>
      </c>
      <c r="Y75" s="208">
        <f t="shared" si="148"/>
        <v>4236.0225647365796</v>
      </c>
      <c r="Z75" s="208">
        <f t="shared" si="148"/>
        <v>7089.2508515623304</v>
      </c>
      <c r="AA75" s="208">
        <f t="shared" si="148"/>
        <v>8046.8723106138286</v>
      </c>
      <c r="AB75" s="208">
        <f t="shared" si="148"/>
        <v>6753.2383273370797</v>
      </c>
      <c r="AC75" s="208">
        <f t="shared" si="148"/>
        <v>8957.2677584808371</v>
      </c>
      <c r="AD75" s="208">
        <f t="shared" si="148"/>
        <v>12075.861468310981</v>
      </c>
      <c r="AE75" s="208">
        <f t="shared" si="148"/>
        <v>8933.0713781166542</v>
      </c>
      <c r="AF75" s="208">
        <f t="shared" si="148"/>
        <v>6643.5634910716035</v>
      </c>
      <c r="AG75" s="208">
        <f t="shared" si="148"/>
        <v>5571.3563975069937</v>
      </c>
      <c r="AH75" s="208">
        <f t="shared" si="148"/>
        <v>3440.5188941410047</v>
      </c>
      <c r="AI75" s="208">
        <f t="shared" si="148"/>
        <v>2930.558581112216</v>
      </c>
      <c r="AJ75" s="208">
        <f t="shared" si="148"/>
        <v>4000.7945671983762</v>
      </c>
      <c r="AK75" s="208">
        <f t="shared" si="148"/>
        <v>1698.0249583576222</v>
      </c>
      <c r="AL75" s="208">
        <f t="shared" si="148"/>
        <v>1052.1320724214893</v>
      </c>
      <c r="AM75" s="208">
        <f t="shared" si="148"/>
        <v>930.18536509928902</v>
      </c>
      <c r="AN75" s="208">
        <f t="shared" si="148"/>
        <v>942.78608768465404</v>
      </c>
      <c r="AO75" s="485">
        <f t="shared" si="148"/>
        <v>962.49240480972242</v>
      </c>
      <c r="AP75" s="208">
        <f t="shared" si="148"/>
        <v>994.79126926159927</v>
      </c>
      <c r="AQ75" s="208">
        <f t="shared" si="148"/>
        <v>201.59113064970092</v>
      </c>
      <c r="AR75" s="208">
        <f t="shared" si="148"/>
        <v>258.52651985912178</v>
      </c>
      <c r="AS75" s="208">
        <f t="shared" si="148"/>
        <v>269.5738694935884</v>
      </c>
      <c r="AT75" s="208">
        <f t="shared" si="148"/>
        <v>289.96324796423664</v>
      </c>
      <c r="AU75" s="208">
        <f t="shared" si="148"/>
        <v>310.28761878460676</v>
      </c>
      <c r="AV75" s="208">
        <f t="shared" si="148"/>
        <v>327.48114408360101</v>
      </c>
      <c r="AW75" s="208">
        <f t="shared" si="148"/>
        <v>348.39667180987186</v>
      </c>
      <c r="AX75" s="208">
        <f t="shared" si="148"/>
        <v>376.83084080968553</v>
      </c>
      <c r="AY75" s="208">
        <f t="shared" si="148"/>
        <v>398.11673157134038</v>
      </c>
      <c r="AZ75" s="208">
        <f t="shared" si="148"/>
        <v>414.05618475843767</v>
      </c>
      <c r="BA75" s="208">
        <f t="shared" si="148"/>
        <v>428.31116188725389</v>
      </c>
      <c r="BB75" s="208">
        <f t="shared" si="148"/>
        <v>-34.897150965089615</v>
      </c>
      <c r="BC75" s="208">
        <f t="shared" si="148"/>
        <v>-26.699577737370241</v>
      </c>
      <c r="BD75" s="208">
        <f t="shared" si="148"/>
        <v>-16.507891110966199</v>
      </c>
      <c r="BE75" s="208">
        <f t="shared" si="148"/>
        <v>-13.208286379807149</v>
      </c>
      <c r="BF75" s="208">
        <f t="shared" si="148"/>
        <v>-9.4965268021914611</v>
      </c>
      <c r="BG75" s="208">
        <f t="shared" si="148"/>
        <v>-5.7847672245757717</v>
      </c>
      <c r="BH75" s="208">
        <f t="shared" si="148"/>
        <v>-2.0730076469600869</v>
      </c>
      <c r="BI75" s="208">
        <f t="shared" si="148"/>
        <v>1.638751930655602</v>
      </c>
      <c r="BJ75" s="208">
        <f t="shared" si="148"/>
        <v>5.3505115082712891</v>
      </c>
      <c r="BK75" s="208">
        <f t="shared" si="148"/>
        <v>6.5986512452664297</v>
      </c>
      <c r="BL75" s="208">
        <f t="shared" si="148"/>
        <v>7.8467909822615685</v>
      </c>
      <c r="BM75" s="208">
        <f t="shared" si="148"/>
        <v>9.0949307192567073</v>
      </c>
      <c r="BN75" s="208">
        <f t="shared" si="148"/>
        <v>10.343070456251851</v>
      </c>
      <c r="BO75" s="208">
        <f t="shared" si="148"/>
        <v>11.591210193246996</v>
      </c>
      <c r="BP75" s="208">
        <f t="shared" si="148"/>
        <v>12.839349930242131</v>
      </c>
      <c r="BQ75" s="208">
        <f t="shared" si="148"/>
        <v>14.087489667237273</v>
      </c>
      <c r="BR75" s="208">
        <f t="shared" si="148"/>
        <v>15.335629404232408</v>
      </c>
      <c r="BS75" s="208">
        <f t="shared" si="148"/>
        <v>16.583769141227549</v>
      </c>
      <c r="BT75" s="208">
        <f t="shared" ref="BT75:CN75" si="149">SUM(BT63:BT74)</f>
        <v>17.831908878222691</v>
      </c>
      <c r="BU75" s="208">
        <f t="shared" si="149"/>
        <v>19.080048615217834</v>
      </c>
      <c r="BV75" s="208">
        <f t="shared" si="149"/>
        <v>19.209928352212977</v>
      </c>
      <c r="BW75" s="208">
        <f t="shared" si="149"/>
        <v>19.339808089208113</v>
      </c>
      <c r="BX75" s="208">
        <f t="shared" si="149"/>
        <v>19.469687826203256</v>
      </c>
      <c r="BY75" s="208">
        <f t="shared" si="149"/>
        <v>19.599567563198399</v>
      </c>
      <c r="BZ75" s="208">
        <f t="shared" si="149"/>
        <v>19.729447300193534</v>
      </c>
      <c r="CA75" s="208">
        <f t="shared" si="149"/>
        <v>19.859327037188677</v>
      </c>
      <c r="CB75" s="208">
        <f t="shared" si="149"/>
        <v>19.989206774183813</v>
      </c>
      <c r="CC75" s="208">
        <f t="shared" si="149"/>
        <v>20.119086511178956</v>
      </c>
      <c r="CD75" s="208">
        <f t="shared" si="149"/>
        <v>20.248966248174099</v>
      </c>
      <c r="CE75" s="208">
        <f t="shared" si="149"/>
        <v>20.378845985169235</v>
      </c>
      <c r="CF75" s="208">
        <f t="shared" si="149"/>
        <v>20.508725722164378</v>
      </c>
      <c r="CG75" s="208">
        <f t="shared" si="149"/>
        <v>20.638605459159514</v>
      </c>
      <c r="CH75" s="208">
        <f t="shared" si="149"/>
        <v>20.768485196154657</v>
      </c>
      <c r="CI75" s="208">
        <f t="shared" si="149"/>
        <v>20.8983649331498</v>
      </c>
      <c r="CJ75" s="208">
        <f t="shared" si="149"/>
        <v>21.028244670144936</v>
      </c>
      <c r="CK75" s="208">
        <f t="shared" si="149"/>
        <v>21.158124407140079</v>
      </c>
      <c r="CL75" s="208">
        <f t="shared" si="149"/>
        <v>21.288004144135215</v>
      </c>
      <c r="CM75" s="208">
        <f t="shared" si="149"/>
        <v>21.417883881130358</v>
      </c>
      <c r="CN75" s="208">
        <f t="shared" si="149"/>
        <v>21.547763618125501</v>
      </c>
    </row>
    <row r="76" spans="2:92">
      <c r="C76" s="94"/>
    </row>
    <row r="77" spans="2:92">
      <c r="C77" s="94"/>
    </row>
    <row r="78" spans="2:92" ht="15.75" thickBot="1">
      <c r="C78" s="94"/>
    </row>
    <row r="79" spans="2:92">
      <c r="C79" s="94"/>
      <c r="E79" t="s">
        <v>243</v>
      </c>
      <c r="F79" t="s">
        <v>244</v>
      </c>
      <c r="G79" s="110">
        <f t="shared" ref="G79:BR79" ca="1" si="150">SUM(G50:G51,G53,G55)</f>
        <v>123.80727046017515</v>
      </c>
      <c r="H79" s="111">
        <f t="shared" ca="1" si="150"/>
        <v>137.04153062569793</v>
      </c>
      <c r="I79" s="111">
        <f t="shared" ca="1" si="150"/>
        <v>400.7570210558909</v>
      </c>
      <c r="J79" s="111">
        <f t="shared" ca="1" si="150"/>
        <v>480.1849581648832</v>
      </c>
      <c r="K79" s="111">
        <f t="shared" ca="1" si="150"/>
        <v>623.53174829867839</v>
      </c>
      <c r="L79" s="111">
        <f t="shared" ca="1" si="150"/>
        <v>187.09356364377743</v>
      </c>
      <c r="M79" s="111">
        <f t="shared" ca="1" si="150"/>
        <v>-616.4276359894194</v>
      </c>
      <c r="N79" s="111">
        <f t="shared" ca="1" si="150"/>
        <v>-1971.1926649818852</v>
      </c>
      <c r="O79" s="111">
        <f t="shared" ca="1" si="150"/>
        <v>-3991.5010371265012</v>
      </c>
      <c r="P79" s="111">
        <f t="shared" ca="1" si="150"/>
        <v>-6484.0004751353499</v>
      </c>
      <c r="Q79" s="112">
        <f t="shared" ca="1" si="150"/>
        <v>-9220.4987350369956</v>
      </c>
      <c r="R79" s="111">
        <f t="shared" ca="1" si="150"/>
        <v>-11429.751228751229</v>
      </c>
      <c r="S79" s="111">
        <f t="shared" ca="1" si="150"/>
        <v>-12949.150644859265</v>
      </c>
      <c r="T79" s="111">
        <f t="shared" ca="1" si="150"/>
        <v>-14238.71543112857</v>
      </c>
      <c r="U79" s="111">
        <f t="shared" ca="1" si="150"/>
        <v>-14888.947449223419</v>
      </c>
      <c r="V79" s="111">
        <f t="shared" ca="1" si="150"/>
        <v>-15478.515353759765</v>
      </c>
      <c r="W79" s="111">
        <f t="shared" ca="1" si="150"/>
        <v>-16050.563678541612</v>
      </c>
      <c r="X79" s="111">
        <f t="shared" ca="1" si="150"/>
        <v>-16700.808124736428</v>
      </c>
      <c r="Y79" s="111">
        <f t="shared" ca="1" si="150"/>
        <v>-17258.546919867833</v>
      </c>
      <c r="Z79" s="111">
        <f t="shared" ca="1" si="150"/>
        <v>-17738.210072409187</v>
      </c>
      <c r="AA79" s="111">
        <f t="shared" ca="1" si="150"/>
        <v>-18137.166368929687</v>
      </c>
      <c r="AB79" s="111">
        <f t="shared" ca="1" si="150"/>
        <v>-18304.889100238077</v>
      </c>
      <c r="AC79" s="111">
        <f t="shared" ca="1" si="150"/>
        <v>-18605.684035341616</v>
      </c>
      <c r="AD79" s="111">
        <f t="shared" ca="1" si="150"/>
        <v>-18619.78848090423</v>
      </c>
      <c r="AE79" s="111">
        <f t="shared" ca="1" si="150"/>
        <v>-18714.290478243354</v>
      </c>
      <c r="AF79" s="111">
        <f t="shared" ca="1" si="150"/>
        <v>-17934.377682937746</v>
      </c>
      <c r="AG79" s="111">
        <f t="shared" ca="1" si="150"/>
        <v>-16858.486227337769</v>
      </c>
      <c r="AH79" s="111">
        <f t="shared" ca="1" si="150"/>
        <v>-14802.472655993235</v>
      </c>
      <c r="AI79" s="111">
        <f t="shared" ca="1" si="150"/>
        <v>-13271.093759779895</v>
      </c>
      <c r="AJ79" s="111">
        <f t="shared" ca="1" si="150"/>
        <v>-10930.597717289225</v>
      </c>
      <c r="AK79" s="111">
        <f t="shared" ca="1" si="150"/>
        <v>-8956.1627936535479</v>
      </c>
      <c r="AL79" s="111">
        <f t="shared" ca="1" si="150"/>
        <v>-7472.6300386685834</v>
      </c>
      <c r="AM79" s="111">
        <f t="shared" ca="1" si="150"/>
        <v>-6349.6443880267343</v>
      </c>
      <c r="AN79" s="111">
        <f t="shared" ca="1" si="150"/>
        <v>-6127.4407188515306</v>
      </c>
      <c r="AO79" s="111">
        <f t="shared" ca="1" si="150"/>
        <v>-6004.6118890466842</v>
      </c>
      <c r="AP79" s="111">
        <f t="shared" ca="1" si="150"/>
        <v>-6685.8549370431701</v>
      </c>
      <c r="AQ79" s="111">
        <f t="shared" ca="1" si="150"/>
        <v>-7971.7795947972609</v>
      </c>
      <c r="AR79" s="111">
        <f t="shared" ca="1" si="150"/>
        <v>-9484.0569762706109</v>
      </c>
      <c r="AS79" s="111">
        <f t="shared" ca="1" si="150"/>
        <v>-11345.198623826755</v>
      </c>
      <c r="AT79" s="111">
        <f t="shared" ca="1" si="150"/>
        <v>-12396.344307146215</v>
      </c>
      <c r="AU79" s="111">
        <f t="shared" ca="1" si="150"/>
        <v>-12839.565266721022</v>
      </c>
      <c r="AV79" s="111">
        <f t="shared" ca="1" si="150"/>
        <v>-13700.004552524766</v>
      </c>
      <c r="AW79" s="111">
        <f t="shared" ca="1" si="150"/>
        <v>-14397.610073333943</v>
      </c>
      <c r="AX79" s="111">
        <f t="shared" ca="1" si="150"/>
        <v>-15168.039416333604</v>
      </c>
      <c r="AY79" s="111">
        <f t="shared" ca="1" si="150"/>
        <v>-15844.086318436297</v>
      </c>
      <c r="AZ79" s="111">
        <f t="shared" ca="1" si="150"/>
        <v>-16562.645832146263</v>
      </c>
      <c r="BA79" s="111">
        <f t="shared" ca="1" si="150"/>
        <v>-17576.947992998867</v>
      </c>
      <c r="BB79" s="111">
        <f t="shared" ca="1" si="150"/>
        <v>-18588.124284298152</v>
      </c>
      <c r="BC79" s="111">
        <f t="shared" ca="1" si="150"/>
        <v>-19540.669766251591</v>
      </c>
      <c r="BD79" s="111">
        <f t="shared" ca="1" si="150"/>
        <v>-20488.041985995824</v>
      </c>
      <c r="BE79" s="111">
        <f t="shared" ca="1" si="150"/>
        <v>-21368.164032564229</v>
      </c>
      <c r="BF79" s="111">
        <f t="shared" ca="1" si="150"/>
        <v>-22183.604906286026</v>
      </c>
      <c r="BG79" s="111">
        <f t="shared" ca="1" si="150"/>
        <v>-22536.194955255272</v>
      </c>
      <c r="BH79" s="111">
        <f t="shared" ca="1" si="150"/>
        <v>-22379.011890969265</v>
      </c>
      <c r="BI79" s="111">
        <f t="shared" ca="1" si="150"/>
        <v>-21929.053090400586</v>
      </c>
      <c r="BJ79" s="111">
        <f t="shared" ca="1" si="150"/>
        <v>-21213.543909940308</v>
      </c>
      <c r="BK79" s="111">
        <f t="shared" ca="1" si="150"/>
        <v>-21044.435348302413</v>
      </c>
      <c r="BL79" s="111">
        <f t="shared" ca="1" si="150"/>
        <v>-20821.265274490026</v>
      </c>
      <c r="BM79" s="111">
        <f t="shared" ca="1" si="150"/>
        <v>-20524.778756471937</v>
      </c>
      <c r="BN79" s="111">
        <f t="shared" ca="1" si="150"/>
        <v>-20084.324923546756</v>
      </c>
      <c r="BO79" s="111">
        <f t="shared" ca="1" si="150"/>
        <v>-19737.71638875777</v>
      </c>
      <c r="BP79" s="111">
        <f t="shared" ca="1" si="150"/>
        <v>-19442.002470794079</v>
      </c>
      <c r="BQ79" s="111">
        <f t="shared" ca="1" si="150"/>
        <v>-19030.943617633136</v>
      </c>
      <c r="BR79" s="111">
        <f t="shared" ca="1" si="150"/>
        <v>-18561.094247035613</v>
      </c>
      <c r="BS79" s="111">
        <f t="shared" ref="BS79:CN79" ca="1" si="151">SUM(BS50:BS51,BS53,BS55)</f>
        <v>-18097.883292038925</v>
      </c>
      <c r="BT79" s="111">
        <f t="shared" ca="1" si="151"/>
        <v>-17678.199803889831</v>
      </c>
      <c r="BU79" s="111">
        <f t="shared" ca="1" si="151"/>
        <v>-17179.411797972742</v>
      </c>
      <c r="BV79" s="111">
        <f t="shared" ca="1" si="151"/>
        <v>-16652.198431248245</v>
      </c>
      <c r="BW79" s="111">
        <f t="shared" ca="1" si="151"/>
        <v>-16227.266586357666</v>
      </c>
      <c r="BX79" s="111">
        <f t="shared" ca="1" si="151"/>
        <v>-15833.322980269202</v>
      </c>
      <c r="BY79" s="111">
        <f t="shared" ca="1" si="151"/>
        <v>-15465.980346596571</v>
      </c>
      <c r="BZ79" s="111">
        <f t="shared" ca="1" si="151"/>
        <v>-15121.090631871884</v>
      </c>
      <c r="CA79" s="111">
        <f t="shared" ca="1" si="151"/>
        <v>-14793.815611855425</v>
      </c>
      <c r="CB79" s="111">
        <f t="shared" ca="1" si="151"/>
        <v>-14483.91083532923</v>
      </c>
      <c r="CC79" s="111">
        <f t="shared" ca="1" si="151"/>
        <v>-14192.488771788561</v>
      </c>
      <c r="CD79" s="111">
        <f t="shared" ca="1" si="151"/>
        <v>-13925.275446939497</v>
      </c>
      <c r="CE79" s="111">
        <f t="shared" ca="1" si="151"/>
        <v>-13681.839496519735</v>
      </c>
      <c r="CF79" s="111">
        <f t="shared" ca="1" si="151"/>
        <v>-13466.666906111845</v>
      </c>
      <c r="CG79" s="111">
        <f t="shared" ca="1" si="151"/>
        <v>-13278.210295564362</v>
      </c>
      <c r="CH79" s="111">
        <f t="shared" ca="1" si="151"/>
        <v>-13119.744660256059</v>
      </c>
      <c r="CI79" s="111">
        <f t="shared" ca="1" si="151"/>
        <v>-12990.284596649033</v>
      </c>
      <c r="CJ79" s="111">
        <f t="shared" ca="1" si="151"/>
        <v>-12892.708506319894</v>
      </c>
      <c r="CK79" s="111">
        <f t="shared" ca="1" si="151"/>
        <v>-12826.965812439495</v>
      </c>
      <c r="CL79" s="111">
        <f t="shared" ca="1" si="151"/>
        <v>-12792.614635341357</v>
      </c>
      <c r="CM79" s="111">
        <f t="shared" ca="1" si="151"/>
        <v>-12758.692208038396</v>
      </c>
      <c r="CN79" s="113">
        <f t="shared" ca="1" si="151"/>
        <v>-12725.889252363739</v>
      </c>
    </row>
    <row r="80" spans="2:92">
      <c r="C80" s="94"/>
      <c r="F80" t="s">
        <v>245</v>
      </c>
      <c r="G80" s="114">
        <f t="shared" ref="G80:BR80" ca="1" si="152">SUM(G52,G54,G56)</f>
        <v>-5.1596606743617635</v>
      </c>
      <c r="H80" s="88">
        <f t="shared" ca="1" si="152"/>
        <v>-8.5453573437151498</v>
      </c>
      <c r="I80" s="88">
        <f t="shared" ca="1" si="152"/>
        <v>-13.297585768194741</v>
      </c>
      <c r="J80" s="88">
        <f t="shared" ca="1" si="152"/>
        <v>-17.790142496302938</v>
      </c>
      <c r="K80" s="88">
        <f t="shared" ca="1" si="152"/>
        <v>-22.984028111360828</v>
      </c>
      <c r="L80" s="88">
        <f t="shared" ca="1" si="152"/>
        <v>-28.636431078275933</v>
      </c>
      <c r="M80" s="88">
        <f t="shared" ca="1" si="152"/>
        <v>-35.375135314354573</v>
      </c>
      <c r="N80" s="88">
        <f t="shared" ca="1" si="152"/>
        <v>-51.999026625914453</v>
      </c>
      <c r="O80" s="88">
        <f t="shared" ca="1" si="152"/>
        <v>-65.886523641052364</v>
      </c>
      <c r="P80" s="88">
        <f t="shared" ca="1" si="152"/>
        <v>-82.668777790149221</v>
      </c>
      <c r="Q80" s="115">
        <f t="shared" ca="1" si="152"/>
        <v>-105.07037826305395</v>
      </c>
      <c r="R80" s="88">
        <f t="shared" ca="1" si="152"/>
        <v>-131.89782617346179</v>
      </c>
      <c r="S80" s="88">
        <f t="shared" ca="1" si="152"/>
        <v>-154.26668088609523</v>
      </c>
      <c r="T80" s="88">
        <f t="shared" ca="1" si="152"/>
        <v>-185.26694097255185</v>
      </c>
      <c r="U80" s="88">
        <f t="shared" ca="1" si="152"/>
        <v>-224.84227284249471</v>
      </c>
      <c r="V80" s="88">
        <f t="shared" ca="1" si="152"/>
        <v>-267.99607698700964</v>
      </c>
      <c r="W80" s="88">
        <f t="shared" ca="1" si="152"/>
        <v>-317.17606227458032</v>
      </c>
      <c r="X80" s="88">
        <f t="shared" ca="1" si="152"/>
        <v>-365.20483833329791</v>
      </c>
      <c r="Y80" s="88">
        <f t="shared" ca="1" si="152"/>
        <v>-389.47224088624415</v>
      </c>
      <c r="Z80" s="88">
        <f t="shared" ca="1" si="152"/>
        <v>-432.44643943694791</v>
      </c>
      <c r="AA80" s="88">
        <f t="shared" ca="1" si="152"/>
        <v>-475.01350415062876</v>
      </c>
      <c r="AB80" s="88">
        <f t="shared" ca="1" si="152"/>
        <v>-515.4551457413138</v>
      </c>
      <c r="AC80" s="88">
        <f t="shared" ca="1" si="152"/>
        <v>-553.65915886277776</v>
      </c>
      <c r="AD80" s="88">
        <f t="shared" ca="1" si="152"/>
        <v>-590.94297674242102</v>
      </c>
      <c r="AE80" s="88">
        <f t="shared" ca="1" si="152"/>
        <v>-624.06456893956283</v>
      </c>
      <c r="AF80" s="88">
        <f t="shared" ca="1" si="152"/>
        <v>-654.34921640419657</v>
      </c>
      <c r="AG80" s="88">
        <f t="shared" ca="1" si="152"/>
        <v>-681.98026409178226</v>
      </c>
      <c r="AH80" s="88">
        <f t="shared" ca="1" si="152"/>
        <v>-718.22085685050183</v>
      </c>
      <c r="AI80" s="88">
        <f t="shared" ca="1" si="152"/>
        <v>-744.73660204119562</v>
      </c>
      <c r="AJ80" s="88">
        <f t="shared" ca="1" si="152"/>
        <v>-772.88466372749258</v>
      </c>
      <c r="AK80" s="88">
        <f t="shared" ca="1" si="152"/>
        <v>-802.08738413614788</v>
      </c>
      <c r="AL80" s="88">
        <f t="shared" ca="1" si="152"/>
        <v>-851.712170336437</v>
      </c>
      <c r="AM80" s="88">
        <f t="shared" ca="1" si="152"/>
        <v>-895.44316052717591</v>
      </c>
      <c r="AN80" s="88">
        <f t="shared" ca="1" si="152"/>
        <v>-946.87820711001973</v>
      </c>
      <c r="AO80" s="88">
        <f t="shared" ca="1" si="152"/>
        <v>-1009.0154701278277</v>
      </c>
      <c r="AP80" s="88">
        <f t="shared" ca="1" si="152"/>
        <v>-1082.1240570298685</v>
      </c>
      <c r="AQ80" s="88">
        <f t="shared" ca="1" si="152"/>
        <v>-1167.1568728687146</v>
      </c>
      <c r="AR80" s="88">
        <f t="shared" ca="1" si="152"/>
        <v>-1262.1964783836577</v>
      </c>
      <c r="AS80" s="88">
        <f t="shared" ca="1" si="152"/>
        <v>-1359.5128898419598</v>
      </c>
      <c r="AT80" s="88">
        <f t="shared" ca="1" si="152"/>
        <v>-1469.7236551334297</v>
      </c>
      <c r="AU80" s="88">
        <f t="shared" ca="1" si="152"/>
        <v>-1594.4295630340077</v>
      </c>
      <c r="AV80" s="88">
        <f t="shared" ca="1" si="152"/>
        <v>-1734.9312862607862</v>
      </c>
      <c r="AW80" s="88">
        <f t="shared" ca="1" si="152"/>
        <v>-1882.9625809335453</v>
      </c>
      <c r="AX80" s="88">
        <f t="shared" ca="1" si="152"/>
        <v>-2043.2879355919911</v>
      </c>
      <c r="AY80" s="88">
        <f t="shared" ca="1" si="152"/>
        <v>-2215.5703771284966</v>
      </c>
      <c r="AZ80" s="88">
        <f t="shared" ca="1" si="152"/>
        <v>-2399.0605403850641</v>
      </c>
      <c r="BA80" s="88">
        <f t="shared" ca="1" si="152"/>
        <v>-2592.4881271159475</v>
      </c>
      <c r="BB80" s="88">
        <f t="shared" ca="1" si="152"/>
        <v>-2798.4983355026402</v>
      </c>
      <c r="BC80" s="88">
        <f t="shared" ca="1" si="152"/>
        <v>-3011.0842945292861</v>
      </c>
      <c r="BD80" s="88">
        <f t="shared" ca="1" si="152"/>
        <v>-3226.5545333589398</v>
      </c>
      <c r="BE80" s="88">
        <f t="shared" ca="1" si="152"/>
        <v>-3448.7538263924789</v>
      </c>
      <c r="BF80" s="88">
        <f t="shared" ca="1" si="152"/>
        <v>-3680.7459019428566</v>
      </c>
      <c r="BG80" s="88">
        <f t="shared" ca="1" si="152"/>
        <v>-3916.3075961606987</v>
      </c>
      <c r="BH80" s="88">
        <f t="shared" ca="1" si="152"/>
        <v>-4153.8804736264983</v>
      </c>
      <c r="BI80" s="88">
        <f t="shared" ca="1" si="152"/>
        <v>-4392.2743148082409</v>
      </c>
      <c r="BJ80" s="88">
        <f t="shared" ca="1" si="152"/>
        <v>-4629.6125988247541</v>
      </c>
      <c r="BK80" s="88">
        <f t="shared" ca="1" si="152"/>
        <v>-4864.5506964206761</v>
      </c>
      <c r="BL80" s="88">
        <f t="shared" ca="1" si="152"/>
        <v>-5095.5610266000804</v>
      </c>
      <c r="BM80" s="88">
        <f t="shared" ca="1" si="152"/>
        <v>-5322.4731050987893</v>
      </c>
      <c r="BN80" s="88">
        <f t="shared" ca="1" si="152"/>
        <v>-5542.0014215385308</v>
      </c>
      <c r="BO80" s="88">
        <f t="shared" ca="1" si="152"/>
        <v>-5754.1119197304743</v>
      </c>
      <c r="BP80" s="88">
        <f t="shared" ca="1" si="152"/>
        <v>-5931.056133671791</v>
      </c>
      <c r="BQ80" s="88">
        <f t="shared" ca="1" si="152"/>
        <v>-6084.9411528779428</v>
      </c>
      <c r="BR80" s="88">
        <f t="shared" ca="1" si="152"/>
        <v>-6208.1218131010892</v>
      </c>
      <c r="BS80" s="88">
        <f t="shared" ref="BS80:CN80" ca="1" si="153">SUM(BS52,BS54,BS56)</f>
        <v>-6297.1892492477373</v>
      </c>
      <c r="BT80" s="88">
        <f t="shared" ca="1" si="153"/>
        <v>-6353.4164001028466</v>
      </c>
      <c r="BU80" s="88">
        <f t="shared" ca="1" si="153"/>
        <v>-6391.6771655883931</v>
      </c>
      <c r="BV80" s="88">
        <f t="shared" ca="1" si="153"/>
        <v>-6399.2083652026995</v>
      </c>
      <c r="BW80" s="88">
        <f t="shared" ca="1" si="153"/>
        <v>-6378.273985563741</v>
      </c>
      <c r="BX80" s="88">
        <f t="shared" ca="1" si="153"/>
        <v>-6331.3481823336497</v>
      </c>
      <c r="BY80" s="88">
        <f t="shared" ca="1" si="153"/>
        <v>-6260.8636944888085</v>
      </c>
      <c r="BZ80" s="88">
        <f t="shared" ca="1" si="153"/>
        <v>-6169.551113360666</v>
      </c>
      <c r="CA80" s="88">
        <f t="shared" ca="1" si="153"/>
        <v>-6060.2856848569754</v>
      </c>
      <c r="CB80" s="88">
        <f t="shared" ca="1" si="153"/>
        <v>-5934.484773176473</v>
      </c>
      <c r="CC80" s="88">
        <f t="shared" ca="1" si="153"/>
        <v>-5795.072964959315</v>
      </c>
      <c r="CD80" s="88">
        <f t="shared" ca="1" si="153"/>
        <v>-5644.1667513906368</v>
      </c>
      <c r="CE80" s="88">
        <f t="shared" ca="1" si="153"/>
        <v>-5483.836861197532</v>
      </c>
      <c r="CF80" s="88">
        <f t="shared" ca="1" si="153"/>
        <v>-5316.1187844848446</v>
      </c>
      <c r="CG80" s="88">
        <f t="shared" ca="1" si="153"/>
        <v>-5142.9881277710665</v>
      </c>
      <c r="CH80" s="88">
        <f t="shared" ca="1" si="153"/>
        <v>-4966.4525672477166</v>
      </c>
      <c r="CI80" s="88">
        <f t="shared" ca="1" si="153"/>
        <v>-4788.4195549506649</v>
      </c>
      <c r="CJ80" s="88">
        <f t="shared" ca="1" si="153"/>
        <v>-4600.9628366336665</v>
      </c>
      <c r="CK80" s="88">
        <f t="shared" ca="1" si="153"/>
        <v>-4405.883323666133</v>
      </c>
      <c r="CL80" s="88">
        <f t="shared" ca="1" si="153"/>
        <v>-4205.0640589680661</v>
      </c>
      <c r="CM80" s="88">
        <f t="shared" ca="1" si="153"/>
        <v>-4000.2884318394667</v>
      </c>
      <c r="CN80" s="116">
        <f t="shared" ca="1" si="153"/>
        <v>-3795.2697808470011</v>
      </c>
    </row>
    <row r="81" spans="1:93">
      <c r="C81" s="94"/>
      <c r="F81" t="s">
        <v>246</v>
      </c>
      <c r="G81" s="114">
        <f>SUM(G63:G64,G67:G68,G71:G72)</f>
        <v>0</v>
      </c>
      <c r="H81" s="88">
        <f t="shared" ref="H81:BS81" si="154">SUM(H63:H64,H67:H68,H71:H72)</f>
        <v>0</v>
      </c>
      <c r="I81" s="88">
        <f t="shared" si="154"/>
        <v>0</v>
      </c>
      <c r="J81" s="88">
        <f t="shared" si="154"/>
        <v>0</v>
      </c>
      <c r="K81" s="88">
        <f t="shared" si="154"/>
        <v>0</v>
      </c>
      <c r="L81" s="88">
        <f t="shared" si="154"/>
        <v>0</v>
      </c>
      <c r="M81" s="88">
        <f t="shared" si="154"/>
        <v>0</v>
      </c>
      <c r="N81" s="88">
        <f t="shared" si="154"/>
        <v>0</v>
      </c>
      <c r="O81" s="88">
        <f t="shared" si="154"/>
        <v>0</v>
      </c>
      <c r="P81" s="88">
        <f t="shared" si="154"/>
        <v>0</v>
      </c>
      <c r="Q81" s="115">
        <f>SUM(Q63:Q64,Q67:Q68,Q71:Q72)</f>
        <v>2801.852538124675</v>
      </c>
      <c r="R81" s="88">
        <f t="shared" si="154"/>
        <v>2716.3736957175283</v>
      </c>
      <c r="S81" s="88">
        <f t="shared" si="154"/>
        <v>2268.0548930457967</v>
      </c>
      <c r="T81" s="88">
        <f t="shared" si="154"/>
        <v>4124.7793203968695</v>
      </c>
      <c r="U81" s="88">
        <f t="shared" si="154"/>
        <v>7691.195099847685</v>
      </c>
      <c r="V81" s="88">
        <f t="shared" si="154"/>
        <v>14162.696240235518</v>
      </c>
      <c r="W81" s="88">
        <f t="shared" si="154"/>
        <v>17590.826437905198</v>
      </c>
      <c r="X81" s="88">
        <f t="shared" si="154"/>
        <v>23821.907507664331</v>
      </c>
      <c r="Y81" s="88">
        <f t="shared" si="154"/>
        <v>4027.096745164692</v>
      </c>
      <c r="Z81" s="88">
        <f t="shared" si="154"/>
        <v>6103.1087273651356</v>
      </c>
      <c r="AA81" s="88">
        <f t="shared" si="154"/>
        <v>7192.0416778740928</v>
      </c>
      <c r="AB81" s="88">
        <f t="shared" si="154"/>
        <v>6275.9174869486205</v>
      </c>
      <c r="AC81" s="88">
        <f t="shared" si="154"/>
        <v>8487.6950053204855</v>
      </c>
      <c r="AD81" s="88">
        <f t="shared" si="154"/>
        <v>11605.390200793574</v>
      </c>
      <c r="AE81" s="88">
        <f t="shared" si="154"/>
        <v>8624.9171934394326</v>
      </c>
      <c r="AF81" s="88">
        <f t="shared" si="154"/>
        <v>6151.719556713374</v>
      </c>
      <c r="AG81" s="88">
        <f t="shared" si="154"/>
        <v>5138.9203987976853</v>
      </c>
      <c r="AH81" s="88">
        <f t="shared" si="154"/>
        <v>3022.3376813316167</v>
      </c>
      <c r="AI81" s="88">
        <f t="shared" si="154"/>
        <v>2508.8579087835351</v>
      </c>
      <c r="AJ81" s="88">
        <f t="shared" si="154"/>
        <v>3575.6732540775397</v>
      </c>
      <c r="AK81" s="88">
        <f t="shared" si="154"/>
        <v>1269.589919689387</v>
      </c>
      <c r="AL81" s="88">
        <f t="shared" si="154"/>
        <v>735.81506721884125</v>
      </c>
      <c r="AM81" s="88">
        <f t="shared" si="154"/>
        <v>610.62768348057045</v>
      </c>
      <c r="AN81" s="88">
        <f t="shared" si="154"/>
        <v>620.00866186498558</v>
      </c>
      <c r="AO81" s="88">
        <f t="shared" si="154"/>
        <v>636.51429557414792</v>
      </c>
      <c r="AP81" s="88">
        <f t="shared" si="154"/>
        <v>665.62975310484694</v>
      </c>
      <c r="AQ81" s="88">
        <f t="shared" si="154"/>
        <v>228.32149731625051</v>
      </c>
      <c r="AR81" s="88">
        <f t="shared" si="154"/>
        <v>281.23552977160972</v>
      </c>
      <c r="AS81" s="88">
        <f t="shared" si="154"/>
        <v>290.55547291062487</v>
      </c>
      <c r="AT81" s="88">
        <f t="shared" si="154"/>
        <v>305.52427856619875</v>
      </c>
      <c r="AU81" s="88">
        <f t="shared" si="154"/>
        <v>321.58597526789191</v>
      </c>
      <c r="AV81" s="88">
        <f t="shared" si="154"/>
        <v>336.19399384204746</v>
      </c>
      <c r="AW81" s="88">
        <f t="shared" si="154"/>
        <v>354.51413956055671</v>
      </c>
      <c r="AX81" s="88">
        <f t="shared" si="154"/>
        <v>380.22380163955188</v>
      </c>
      <c r="AY81" s="88">
        <f t="shared" si="154"/>
        <v>399.9346218387908</v>
      </c>
      <c r="AZ81" s="88">
        <f t="shared" si="154"/>
        <v>413.52590976788031</v>
      </c>
      <c r="BA81" s="88">
        <f t="shared" si="154"/>
        <v>425.83458356687743</v>
      </c>
      <c r="BB81" s="88">
        <f t="shared" si="154"/>
        <v>-39.325851219789172</v>
      </c>
      <c r="BC81" s="88">
        <f t="shared" si="154"/>
        <v>-33.07838948765248</v>
      </c>
      <c r="BD81" s="88">
        <f t="shared" si="154"/>
        <v>-24.835368251772252</v>
      </c>
      <c r="BE81" s="88">
        <f t="shared" si="154"/>
        <v>-23.483460000000004</v>
      </c>
      <c r="BF81" s="88">
        <f t="shared" si="154"/>
        <v>-21.246940000000002</v>
      </c>
      <c r="BG81" s="88">
        <f t="shared" si="154"/>
        <v>-19.010420000000003</v>
      </c>
      <c r="BH81" s="88">
        <f t="shared" si="154"/>
        <v>-16.773900000000001</v>
      </c>
      <c r="BI81" s="88">
        <f t="shared" si="154"/>
        <v>-14.537380000000002</v>
      </c>
      <c r="BJ81" s="88">
        <f t="shared" si="154"/>
        <v>-12.300860000000002</v>
      </c>
      <c r="BK81" s="88">
        <f t="shared" si="154"/>
        <v>-11.182600000000001</v>
      </c>
      <c r="BL81" s="88">
        <f t="shared" si="154"/>
        <v>-10.064340000000001</v>
      </c>
      <c r="BM81" s="88">
        <f t="shared" si="154"/>
        <v>-8.946080000000002</v>
      </c>
      <c r="BN81" s="88">
        <f t="shared" si="154"/>
        <v>-7.8278200000000009</v>
      </c>
      <c r="BO81" s="88">
        <f t="shared" si="154"/>
        <v>-6.7095600000000006</v>
      </c>
      <c r="BP81" s="88">
        <f t="shared" si="154"/>
        <v>-5.5913000000000004</v>
      </c>
      <c r="BQ81" s="88">
        <f t="shared" si="154"/>
        <v>-4.473040000000001</v>
      </c>
      <c r="BR81" s="88">
        <f t="shared" si="154"/>
        <v>-3.3547800000000003</v>
      </c>
      <c r="BS81" s="88">
        <f t="shared" si="154"/>
        <v>-2.2365200000000005</v>
      </c>
      <c r="BT81" s="88">
        <f t="shared" ref="BT81:CN81" si="155">SUM(BT63:BT64,BT67:BT68,BT71:BT72)</f>
        <v>-1.1182600000000003</v>
      </c>
      <c r="BU81" s="88">
        <f t="shared" si="155"/>
        <v>0</v>
      </c>
      <c r="BV81" s="88">
        <f t="shared" si="155"/>
        <v>0</v>
      </c>
      <c r="BW81" s="88">
        <f t="shared" si="155"/>
        <v>0</v>
      </c>
      <c r="BX81" s="88">
        <f t="shared" si="155"/>
        <v>0</v>
      </c>
      <c r="BY81" s="88">
        <f t="shared" si="155"/>
        <v>0</v>
      </c>
      <c r="BZ81" s="88">
        <f t="shared" si="155"/>
        <v>0</v>
      </c>
      <c r="CA81" s="88">
        <f t="shared" si="155"/>
        <v>0</v>
      </c>
      <c r="CB81" s="88">
        <f t="shared" si="155"/>
        <v>0</v>
      </c>
      <c r="CC81" s="88">
        <f t="shared" si="155"/>
        <v>0</v>
      </c>
      <c r="CD81" s="88">
        <f t="shared" si="155"/>
        <v>0</v>
      </c>
      <c r="CE81" s="88">
        <f t="shared" si="155"/>
        <v>0</v>
      </c>
      <c r="CF81" s="88">
        <f t="shared" si="155"/>
        <v>0</v>
      </c>
      <c r="CG81" s="88">
        <f t="shared" si="155"/>
        <v>0</v>
      </c>
      <c r="CH81" s="88">
        <f t="shared" si="155"/>
        <v>0</v>
      </c>
      <c r="CI81" s="88">
        <f t="shared" si="155"/>
        <v>0</v>
      </c>
      <c r="CJ81" s="88">
        <f t="shared" si="155"/>
        <v>0</v>
      </c>
      <c r="CK81" s="88">
        <f t="shared" si="155"/>
        <v>0</v>
      </c>
      <c r="CL81" s="88">
        <f t="shared" si="155"/>
        <v>0</v>
      </c>
      <c r="CM81" s="88">
        <f t="shared" si="155"/>
        <v>0</v>
      </c>
      <c r="CN81" s="116">
        <f t="shared" si="155"/>
        <v>0</v>
      </c>
    </row>
    <row r="82" spans="1:93">
      <c r="C82" s="94"/>
      <c r="F82" t="s">
        <v>247</v>
      </c>
      <c r="G82" s="114">
        <f>SUM(G65:G66,G69:G70,G73:G74)</f>
        <v>701.32763212273176</v>
      </c>
      <c r="H82" s="88">
        <f t="shared" ref="H82:BS82" si="156">SUM(H65:H66,H69:H70,H73:H74)</f>
        <v>699.50555537010951</v>
      </c>
      <c r="I82" s="88">
        <f t="shared" si="156"/>
        <v>697.68347861754296</v>
      </c>
      <c r="J82" s="88">
        <f t="shared" si="156"/>
        <v>695.86140186491843</v>
      </c>
      <c r="K82" s="88">
        <f t="shared" si="156"/>
        <v>694.03932511232779</v>
      </c>
      <c r="L82" s="88">
        <f t="shared" si="156"/>
        <v>692.2172483597227</v>
      </c>
      <c r="M82" s="88">
        <f t="shared" si="156"/>
        <v>690.39517160713899</v>
      </c>
      <c r="N82" s="88">
        <f t="shared" si="156"/>
        <v>688.57309485452265</v>
      </c>
      <c r="O82" s="88">
        <f t="shared" si="156"/>
        <v>686.75101810194565</v>
      </c>
      <c r="P82" s="88">
        <f t="shared" si="156"/>
        <v>684.92894134933135</v>
      </c>
      <c r="Q82" s="115">
        <f t="shared" si="156"/>
        <v>683.10686459673025</v>
      </c>
      <c r="R82" s="88">
        <f t="shared" si="156"/>
        <v>681.28478784413142</v>
      </c>
      <c r="S82" s="88">
        <f t="shared" si="156"/>
        <v>679.462711091546</v>
      </c>
      <c r="T82" s="88">
        <f t="shared" si="156"/>
        <v>677.6406343389425</v>
      </c>
      <c r="U82" s="88">
        <f t="shared" si="156"/>
        <v>675.81855758633662</v>
      </c>
      <c r="V82" s="88">
        <f t="shared" si="156"/>
        <v>673.99648083373609</v>
      </c>
      <c r="W82" s="88">
        <f t="shared" si="156"/>
        <v>672.17440408113907</v>
      </c>
      <c r="X82" s="88">
        <f t="shared" si="156"/>
        <v>670.35232732854672</v>
      </c>
      <c r="Y82" s="88">
        <f t="shared" si="156"/>
        <v>208.92581957188688</v>
      </c>
      <c r="Z82" s="88">
        <f t="shared" si="156"/>
        <v>986.14212419719456</v>
      </c>
      <c r="AA82" s="88">
        <f t="shared" si="156"/>
        <v>854.83063273973573</v>
      </c>
      <c r="AB82" s="88">
        <f t="shared" si="156"/>
        <v>477.32084038845784</v>
      </c>
      <c r="AC82" s="88">
        <f t="shared" si="156"/>
        <v>469.57275316035094</v>
      </c>
      <c r="AD82" s="88">
        <f t="shared" si="156"/>
        <v>470.47126751740745</v>
      </c>
      <c r="AE82" s="88">
        <f t="shared" si="156"/>
        <v>308.1541846772198</v>
      </c>
      <c r="AF82" s="88">
        <f t="shared" si="156"/>
        <v>491.84393435822892</v>
      </c>
      <c r="AG82" s="88">
        <f t="shared" si="156"/>
        <v>432.43599870930814</v>
      </c>
      <c r="AH82" s="88">
        <f t="shared" si="156"/>
        <v>418.18121280938794</v>
      </c>
      <c r="AI82" s="88">
        <f t="shared" si="156"/>
        <v>421.70067232868058</v>
      </c>
      <c r="AJ82" s="88">
        <f t="shared" si="156"/>
        <v>425.12131312083568</v>
      </c>
      <c r="AK82" s="88">
        <f t="shared" si="156"/>
        <v>428.43503866823494</v>
      </c>
      <c r="AL82" s="88">
        <f t="shared" si="156"/>
        <v>316.31700520264798</v>
      </c>
      <c r="AM82" s="88">
        <f t="shared" si="156"/>
        <v>319.55768161871856</v>
      </c>
      <c r="AN82" s="88">
        <f t="shared" si="156"/>
        <v>322.77742581966857</v>
      </c>
      <c r="AO82" s="88">
        <f t="shared" si="156"/>
        <v>325.97810923557421</v>
      </c>
      <c r="AP82" s="88">
        <f t="shared" si="156"/>
        <v>329.16151615675221</v>
      </c>
      <c r="AQ82" s="88">
        <f t="shared" si="156"/>
        <v>-26.730366666549546</v>
      </c>
      <c r="AR82" s="88">
        <f t="shared" si="156"/>
        <v>-22.709009912487904</v>
      </c>
      <c r="AS82" s="88">
        <f t="shared" si="156"/>
        <v>-20.981603417036432</v>
      </c>
      <c r="AT82" s="88">
        <f t="shared" si="156"/>
        <v>-15.561030601962155</v>
      </c>
      <c r="AU82" s="88">
        <f t="shared" si="156"/>
        <v>-11.298356483285183</v>
      </c>
      <c r="AV82" s="88">
        <f t="shared" si="156"/>
        <v>-8.7128497584465663</v>
      </c>
      <c r="AW82" s="88">
        <f t="shared" si="156"/>
        <v>-6.1174677506849218</v>
      </c>
      <c r="AX82" s="88">
        <f t="shared" si="156"/>
        <v>-3.3929608298663751</v>
      </c>
      <c r="AY82" s="88">
        <f t="shared" si="156"/>
        <v>-1.8178902674504283</v>
      </c>
      <c r="AZ82" s="88">
        <f t="shared" si="156"/>
        <v>0.53027499055736094</v>
      </c>
      <c r="BA82" s="88">
        <f t="shared" si="156"/>
        <v>2.4765783203764844</v>
      </c>
      <c r="BB82" s="88">
        <f t="shared" si="156"/>
        <v>4.4287002546995566</v>
      </c>
      <c r="BC82" s="88">
        <f t="shared" si="156"/>
        <v>6.3788117502822423</v>
      </c>
      <c r="BD82" s="88">
        <f t="shared" si="156"/>
        <v>8.3274771408060531</v>
      </c>
      <c r="BE82" s="88">
        <f t="shared" si="156"/>
        <v>10.275173620192852</v>
      </c>
      <c r="BF82" s="88">
        <f t="shared" si="156"/>
        <v>11.750413197808543</v>
      </c>
      <c r="BG82" s="88">
        <f t="shared" si="156"/>
        <v>13.225652775424233</v>
      </c>
      <c r="BH82" s="88">
        <f t="shared" si="156"/>
        <v>14.700892353039915</v>
      </c>
      <c r="BI82" s="88">
        <f t="shared" si="156"/>
        <v>16.176131930655608</v>
      </c>
      <c r="BJ82" s="88">
        <f t="shared" si="156"/>
        <v>17.651371508271289</v>
      </c>
      <c r="BK82" s="88">
        <f t="shared" si="156"/>
        <v>17.781251245266432</v>
      </c>
      <c r="BL82" s="88">
        <f t="shared" si="156"/>
        <v>17.911130982261568</v>
      </c>
      <c r="BM82" s="88">
        <f t="shared" si="156"/>
        <v>18.041010719256711</v>
      </c>
      <c r="BN82" s="88">
        <f t="shared" si="156"/>
        <v>18.170890456251854</v>
      </c>
      <c r="BO82" s="88">
        <f t="shared" si="156"/>
        <v>18.300770193246997</v>
      </c>
      <c r="BP82" s="88">
        <f t="shared" si="156"/>
        <v>18.430649930242133</v>
      </c>
      <c r="BQ82" s="88">
        <f t="shared" si="156"/>
        <v>18.560529667237276</v>
      </c>
      <c r="BR82" s="88">
        <f t="shared" si="156"/>
        <v>18.690409404232412</v>
      </c>
      <c r="BS82" s="88">
        <f t="shared" si="156"/>
        <v>18.820289141227555</v>
      </c>
      <c r="BT82" s="88">
        <f t="shared" ref="BT82:CN82" si="157">SUM(BT65:BT66,BT69:BT70,BT73:BT74)</f>
        <v>18.950168878222691</v>
      </c>
      <c r="BU82" s="88">
        <f t="shared" si="157"/>
        <v>19.080048615217834</v>
      </c>
      <c r="BV82" s="88">
        <f t="shared" si="157"/>
        <v>19.209928352212977</v>
      </c>
      <c r="BW82" s="88">
        <f t="shared" si="157"/>
        <v>19.339808089208113</v>
      </c>
      <c r="BX82" s="88">
        <f t="shared" si="157"/>
        <v>19.469687826203256</v>
      </c>
      <c r="BY82" s="88">
        <f t="shared" si="157"/>
        <v>19.599567563198399</v>
      </c>
      <c r="BZ82" s="88">
        <f t="shared" si="157"/>
        <v>19.729447300193534</v>
      </c>
      <c r="CA82" s="88">
        <f t="shared" si="157"/>
        <v>19.859327037188677</v>
      </c>
      <c r="CB82" s="88">
        <f t="shared" si="157"/>
        <v>19.989206774183813</v>
      </c>
      <c r="CC82" s="88">
        <f t="shared" si="157"/>
        <v>20.119086511178956</v>
      </c>
      <c r="CD82" s="88">
        <f t="shared" si="157"/>
        <v>20.248966248174099</v>
      </c>
      <c r="CE82" s="88">
        <f t="shared" si="157"/>
        <v>20.378845985169235</v>
      </c>
      <c r="CF82" s="88">
        <f t="shared" si="157"/>
        <v>20.508725722164378</v>
      </c>
      <c r="CG82" s="88">
        <f t="shared" si="157"/>
        <v>20.638605459159514</v>
      </c>
      <c r="CH82" s="88">
        <f t="shared" si="157"/>
        <v>20.768485196154657</v>
      </c>
      <c r="CI82" s="88">
        <f t="shared" si="157"/>
        <v>20.8983649331498</v>
      </c>
      <c r="CJ82" s="88">
        <f t="shared" si="157"/>
        <v>21.028244670144936</v>
      </c>
      <c r="CK82" s="88">
        <f t="shared" si="157"/>
        <v>21.158124407140079</v>
      </c>
      <c r="CL82" s="88">
        <f t="shared" si="157"/>
        <v>21.288004144135215</v>
      </c>
      <c r="CM82" s="88">
        <f t="shared" si="157"/>
        <v>21.417883881130358</v>
      </c>
      <c r="CN82" s="116">
        <f t="shared" si="157"/>
        <v>21.547763618125501</v>
      </c>
    </row>
    <row r="83" spans="1:93">
      <c r="C83" s="94"/>
      <c r="F83" t="s">
        <v>248</v>
      </c>
      <c r="G83" s="114">
        <f t="shared" ref="G83:BR84" ca="1" si="158">SUM(G79,G81)</f>
        <v>123.80727046017515</v>
      </c>
      <c r="H83" s="88">
        <f t="shared" ca="1" si="158"/>
        <v>137.04153062569793</v>
      </c>
      <c r="I83" s="88">
        <f t="shared" ca="1" si="158"/>
        <v>400.7570210558909</v>
      </c>
      <c r="J83" s="88">
        <f t="shared" ca="1" si="158"/>
        <v>480.1849581648832</v>
      </c>
      <c r="K83" s="88">
        <f t="shared" ca="1" si="158"/>
        <v>623.53174829867839</v>
      </c>
      <c r="L83" s="88">
        <f t="shared" ca="1" si="158"/>
        <v>187.09356364377743</v>
      </c>
      <c r="M83" s="88">
        <f t="shared" ca="1" si="158"/>
        <v>-616.4276359894194</v>
      </c>
      <c r="N83" s="88">
        <f t="shared" ca="1" si="158"/>
        <v>-1971.1926649818852</v>
      </c>
      <c r="O83" s="88">
        <f t="shared" ca="1" si="158"/>
        <v>-3991.5010371265012</v>
      </c>
      <c r="P83" s="88">
        <f t="shared" ca="1" si="158"/>
        <v>-6484.0004751353499</v>
      </c>
      <c r="Q83" s="115">
        <f t="shared" ca="1" si="158"/>
        <v>-6418.6461969123211</v>
      </c>
      <c r="R83" s="88">
        <f t="shared" ca="1" si="158"/>
        <v>-8713.3775330337012</v>
      </c>
      <c r="S83" s="88">
        <f t="shared" ca="1" si="158"/>
        <v>-10681.095751813467</v>
      </c>
      <c r="T83" s="88">
        <f t="shared" ca="1" si="158"/>
        <v>-10113.936110731702</v>
      </c>
      <c r="U83" s="88">
        <f t="shared" ca="1" si="158"/>
        <v>-7197.7523493757335</v>
      </c>
      <c r="V83" s="88">
        <f t="shared" ca="1" si="158"/>
        <v>-1315.8191135242469</v>
      </c>
      <c r="W83" s="88">
        <f t="shared" ca="1" si="158"/>
        <v>1540.2627593635862</v>
      </c>
      <c r="X83" s="88">
        <f t="shared" ca="1" si="158"/>
        <v>7121.0993829279032</v>
      </c>
      <c r="Y83" s="88">
        <f t="shared" ca="1" si="158"/>
        <v>-13231.450174703141</v>
      </c>
      <c r="Z83" s="88">
        <f t="shared" ca="1" si="158"/>
        <v>-11635.101345044051</v>
      </c>
      <c r="AA83" s="88">
        <f t="shared" ca="1" si="158"/>
        <v>-10945.124691055595</v>
      </c>
      <c r="AB83" s="88">
        <f t="shared" ca="1" si="158"/>
        <v>-12028.971613289457</v>
      </c>
      <c r="AC83" s="88">
        <f t="shared" ca="1" si="158"/>
        <v>-10117.98903002113</v>
      </c>
      <c r="AD83" s="88">
        <f t="shared" ca="1" si="158"/>
        <v>-7014.3982801106558</v>
      </c>
      <c r="AE83" s="88">
        <f t="shared" ca="1" si="158"/>
        <v>-10089.373284803922</v>
      </c>
      <c r="AF83" s="88">
        <f t="shared" ca="1" si="158"/>
        <v>-11782.658126224371</v>
      </c>
      <c r="AG83" s="88">
        <f t="shared" ca="1" si="158"/>
        <v>-11719.565828540084</v>
      </c>
      <c r="AH83" s="88">
        <f t="shared" ca="1" si="158"/>
        <v>-11780.134974661618</v>
      </c>
      <c r="AI83" s="88">
        <f t="shared" ca="1" si="158"/>
        <v>-10762.23585099636</v>
      </c>
      <c r="AJ83" s="88">
        <f t="shared" ca="1" si="158"/>
        <v>-7354.9244632116861</v>
      </c>
      <c r="AK83" s="88">
        <f t="shared" ca="1" si="158"/>
        <v>-7686.5728739641609</v>
      </c>
      <c r="AL83" s="88">
        <f t="shared" ca="1" si="158"/>
        <v>-6736.8149714497422</v>
      </c>
      <c r="AM83" s="88">
        <f t="shared" ca="1" si="158"/>
        <v>-5739.016704546164</v>
      </c>
      <c r="AN83" s="88">
        <f t="shared" ca="1" si="158"/>
        <v>-5507.4320569865449</v>
      </c>
      <c r="AO83" s="88">
        <f t="shared" ca="1" si="158"/>
        <v>-5368.0975934725366</v>
      </c>
      <c r="AP83" s="88">
        <f t="shared" ca="1" si="158"/>
        <v>-6020.2251839383234</v>
      </c>
      <c r="AQ83" s="88">
        <f t="shared" ca="1" si="158"/>
        <v>-7743.4580974810106</v>
      </c>
      <c r="AR83" s="88">
        <f t="shared" ca="1" si="158"/>
        <v>-9202.8214464990015</v>
      </c>
      <c r="AS83" s="88">
        <f t="shared" ca="1" si="158"/>
        <v>-11054.64315091613</v>
      </c>
      <c r="AT83" s="88">
        <f t="shared" ca="1" si="158"/>
        <v>-12090.820028580016</v>
      </c>
      <c r="AU83" s="88">
        <f t="shared" ca="1" si="158"/>
        <v>-12517.97929145313</v>
      </c>
      <c r="AV83" s="88">
        <f t="shared" ca="1" si="158"/>
        <v>-13363.810558682719</v>
      </c>
      <c r="AW83" s="88">
        <f t="shared" ca="1" si="158"/>
        <v>-14043.095933773386</v>
      </c>
      <c r="AX83" s="88">
        <f t="shared" ca="1" si="158"/>
        <v>-14787.815614694053</v>
      </c>
      <c r="AY83" s="88">
        <f t="shared" ca="1" si="158"/>
        <v>-15444.151696597506</v>
      </c>
      <c r="AZ83" s="88">
        <f t="shared" ca="1" si="158"/>
        <v>-16149.119922378382</v>
      </c>
      <c r="BA83" s="88">
        <f t="shared" ca="1" si="158"/>
        <v>-17151.11340943199</v>
      </c>
      <c r="BB83" s="88">
        <f t="shared" ca="1" si="158"/>
        <v>-18627.450135517942</v>
      </c>
      <c r="BC83" s="88">
        <f t="shared" ca="1" si="158"/>
        <v>-19573.748155739242</v>
      </c>
      <c r="BD83" s="88">
        <f t="shared" ca="1" si="158"/>
        <v>-20512.877354247597</v>
      </c>
      <c r="BE83" s="88">
        <f t="shared" ca="1" si="158"/>
        <v>-21391.647492564229</v>
      </c>
      <c r="BF83" s="88">
        <f t="shared" ca="1" si="158"/>
        <v>-22204.851846286027</v>
      </c>
      <c r="BG83" s="88">
        <f t="shared" ca="1" si="158"/>
        <v>-22555.205375255271</v>
      </c>
      <c r="BH83" s="88">
        <f t="shared" ca="1" si="158"/>
        <v>-22395.785790969265</v>
      </c>
      <c r="BI83" s="88">
        <f t="shared" ca="1" si="158"/>
        <v>-21943.590470400588</v>
      </c>
      <c r="BJ83" s="88">
        <f t="shared" ca="1" si="158"/>
        <v>-21225.844769940308</v>
      </c>
      <c r="BK83" s="88">
        <f t="shared" ca="1" si="158"/>
        <v>-21055.617948302413</v>
      </c>
      <c r="BL83" s="88">
        <f t="shared" ca="1" si="158"/>
        <v>-20831.329614490027</v>
      </c>
      <c r="BM83" s="88">
        <f t="shared" ca="1" si="158"/>
        <v>-20533.724836471938</v>
      </c>
      <c r="BN83" s="88">
        <f t="shared" ca="1" si="158"/>
        <v>-20092.152743546754</v>
      </c>
      <c r="BO83" s="88">
        <f t="shared" ca="1" si="158"/>
        <v>-19744.425948757769</v>
      </c>
      <c r="BP83" s="88">
        <f t="shared" ca="1" si="158"/>
        <v>-19447.593770794079</v>
      </c>
      <c r="BQ83" s="88">
        <f t="shared" ca="1" si="158"/>
        <v>-19035.416657633137</v>
      </c>
      <c r="BR83" s="88">
        <f t="shared" ca="1" si="158"/>
        <v>-18564.449027035615</v>
      </c>
      <c r="BS83" s="88">
        <f t="shared" ref="BS83:CN84" ca="1" si="159">SUM(BS79,BS81)</f>
        <v>-18100.119812038924</v>
      </c>
      <c r="BT83" s="88">
        <f t="shared" ca="1" si="159"/>
        <v>-17679.31806388983</v>
      </c>
      <c r="BU83" s="88">
        <f t="shared" ca="1" si="159"/>
        <v>-17179.411797972742</v>
      </c>
      <c r="BV83" s="88">
        <f t="shared" ca="1" si="159"/>
        <v>-16652.198431248245</v>
      </c>
      <c r="BW83" s="88">
        <f t="shared" ca="1" si="159"/>
        <v>-16227.266586357666</v>
      </c>
      <c r="BX83" s="88">
        <f t="shared" ca="1" si="159"/>
        <v>-15833.322980269202</v>
      </c>
      <c r="BY83" s="88">
        <f t="shared" ca="1" si="159"/>
        <v>-15465.980346596571</v>
      </c>
      <c r="BZ83" s="88">
        <f t="shared" ca="1" si="159"/>
        <v>-15121.090631871884</v>
      </c>
      <c r="CA83" s="88">
        <f t="shared" ca="1" si="159"/>
        <v>-14793.815611855425</v>
      </c>
      <c r="CB83" s="88">
        <f t="shared" ca="1" si="159"/>
        <v>-14483.91083532923</v>
      </c>
      <c r="CC83" s="88">
        <f t="shared" ca="1" si="159"/>
        <v>-14192.488771788561</v>
      </c>
      <c r="CD83" s="88">
        <f t="shared" ca="1" si="159"/>
        <v>-13925.275446939497</v>
      </c>
      <c r="CE83" s="88">
        <f t="shared" ca="1" si="159"/>
        <v>-13681.839496519735</v>
      </c>
      <c r="CF83" s="88">
        <f t="shared" ca="1" si="159"/>
        <v>-13466.666906111845</v>
      </c>
      <c r="CG83" s="88">
        <f t="shared" ca="1" si="159"/>
        <v>-13278.210295564362</v>
      </c>
      <c r="CH83" s="88">
        <f t="shared" ca="1" si="159"/>
        <v>-13119.744660256059</v>
      </c>
      <c r="CI83" s="88">
        <f t="shared" ca="1" si="159"/>
        <v>-12990.284596649033</v>
      </c>
      <c r="CJ83" s="88">
        <f t="shared" ca="1" si="159"/>
        <v>-12892.708506319894</v>
      </c>
      <c r="CK83" s="88">
        <f t="shared" ca="1" si="159"/>
        <v>-12826.965812439495</v>
      </c>
      <c r="CL83" s="88">
        <f t="shared" ca="1" si="159"/>
        <v>-12792.614635341357</v>
      </c>
      <c r="CM83" s="88">
        <f t="shared" ca="1" si="159"/>
        <v>-12758.692208038396</v>
      </c>
      <c r="CN83" s="116">
        <f t="shared" ca="1" si="159"/>
        <v>-12725.889252363739</v>
      </c>
    </row>
    <row r="84" spans="1:93">
      <c r="C84" s="94"/>
      <c r="F84" t="s">
        <v>249</v>
      </c>
      <c r="G84" s="114">
        <f t="shared" ca="1" si="158"/>
        <v>696.16797144836994</v>
      </c>
      <c r="H84" s="88">
        <f t="shared" ca="1" si="158"/>
        <v>690.96019802639432</v>
      </c>
      <c r="I84" s="88">
        <f t="shared" ca="1" si="158"/>
        <v>684.38589284934824</v>
      </c>
      <c r="J84" s="88">
        <f t="shared" ca="1" si="158"/>
        <v>678.07125936861553</v>
      </c>
      <c r="K84" s="88">
        <f t="shared" ca="1" si="158"/>
        <v>671.0552970009669</v>
      </c>
      <c r="L84" s="88">
        <f t="shared" ca="1" si="158"/>
        <v>663.5808172814468</v>
      </c>
      <c r="M84" s="88">
        <f t="shared" ca="1" si="158"/>
        <v>655.02003629278443</v>
      </c>
      <c r="N84" s="88">
        <f t="shared" ca="1" si="158"/>
        <v>636.57406822860821</v>
      </c>
      <c r="O84" s="88">
        <f t="shared" ca="1" si="158"/>
        <v>620.8644944608933</v>
      </c>
      <c r="P84" s="88">
        <f t="shared" ca="1" si="158"/>
        <v>602.26016355918216</v>
      </c>
      <c r="Q84" s="115">
        <f t="shared" ca="1" si="158"/>
        <v>578.03648633367629</v>
      </c>
      <c r="R84" s="88">
        <f t="shared" ca="1" si="158"/>
        <v>549.38696167066962</v>
      </c>
      <c r="S84" s="88">
        <f t="shared" ca="1" si="158"/>
        <v>525.19603020545082</v>
      </c>
      <c r="T84" s="88">
        <f t="shared" ca="1" si="158"/>
        <v>492.37369336639063</v>
      </c>
      <c r="U84" s="88">
        <f t="shared" ca="1" si="158"/>
        <v>450.97628474384192</v>
      </c>
      <c r="V84" s="88">
        <f t="shared" ca="1" si="158"/>
        <v>406.00040384672644</v>
      </c>
      <c r="W84" s="88">
        <f t="shared" ca="1" si="158"/>
        <v>354.99834180655876</v>
      </c>
      <c r="X84" s="88">
        <f t="shared" ca="1" si="158"/>
        <v>305.14748899524881</v>
      </c>
      <c r="Y84" s="88">
        <f t="shared" ca="1" si="158"/>
        <v>-180.54642131435727</v>
      </c>
      <c r="Z84" s="88">
        <f t="shared" ca="1" si="158"/>
        <v>553.69568476024665</v>
      </c>
      <c r="AA84" s="88">
        <f t="shared" ca="1" si="158"/>
        <v>379.81712858910697</v>
      </c>
      <c r="AB84" s="88">
        <f t="shared" ca="1" si="158"/>
        <v>-38.134305352855961</v>
      </c>
      <c r="AC84" s="88">
        <f t="shared" ca="1" si="158"/>
        <v>-84.086405702426816</v>
      </c>
      <c r="AD84" s="88">
        <f t="shared" ca="1" si="158"/>
        <v>-120.47170922501357</v>
      </c>
      <c r="AE84" s="88">
        <f t="shared" ca="1" si="158"/>
        <v>-315.91038426234303</v>
      </c>
      <c r="AF84" s="88">
        <f t="shared" ca="1" si="158"/>
        <v>-162.50528204596765</v>
      </c>
      <c r="AG84" s="88">
        <f t="shared" ca="1" si="158"/>
        <v>-249.54426538247412</v>
      </c>
      <c r="AH84" s="88">
        <f t="shared" ca="1" si="158"/>
        <v>-300.03964404111389</v>
      </c>
      <c r="AI84" s="88">
        <f t="shared" ca="1" si="158"/>
        <v>-323.03592971251504</v>
      </c>
      <c r="AJ84" s="88">
        <f t="shared" ca="1" si="158"/>
        <v>-347.7633506066569</v>
      </c>
      <c r="AK84" s="88">
        <f t="shared" ca="1" si="158"/>
        <v>-373.65234546791294</v>
      </c>
      <c r="AL84" s="88">
        <f t="shared" ca="1" si="158"/>
        <v>-535.39516513378908</v>
      </c>
      <c r="AM84" s="88">
        <f t="shared" ca="1" si="158"/>
        <v>-575.88547890845734</v>
      </c>
      <c r="AN84" s="88">
        <f t="shared" ca="1" si="158"/>
        <v>-624.10078129035116</v>
      </c>
      <c r="AO84" s="88">
        <f t="shared" ca="1" si="158"/>
        <v>-683.03736089225345</v>
      </c>
      <c r="AP84" s="88">
        <f t="shared" ca="1" si="158"/>
        <v>-752.96254087311627</v>
      </c>
      <c r="AQ84" s="88">
        <f t="shared" ca="1" si="158"/>
        <v>-1193.8872395352641</v>
      </c>
      <c r="AR84" s="88">
        <f t="shared" ca="1" si="158"/>
        <v>-1284.9054882961457</v>
      </c>
      <c r="AS84" s="88">
        <f t="shared" ca="1" si="158"/>
        <v>-1380.4944932589963</v>
      </c>
      <c r="AT84" s="88">
        <f t="shared" ca="1" si="158"/>
        <v>-1485.2846857353918</v>
      </c>
      <c r="AU84" s="88">
        <f t="shared" ca="1" si="158"/>
        <v>-1605.727919517293</v>
      </c>
      <c r="AV84" s="88">
        <f t="shared" ca="1" si="158"/>
        <v>-1743.6441360192327</v>
      </c>
      <c r="AW84" s="88">
        <f t="shared" ca="1" si="158"/>
        <v>-1889.0800486842302</v>
      </c>
      <c r="AX84" s="88">
        <f t="shared" ca="1" si="158"/>
        <v>-2046.6808964218574</v>
      </c>
      <c r="AY84" s="88">
        <f t="shared" ca="1" si="158"/>
        <v>-2217.388267395947</v>
      </c>
      <c r="AZ84" s="88">
        <f t="shared" ca="1" si="158"/>
        <v>-2398.5302653945068</v>
      </c>
      <c r="BA84" s="88">
        <f t="shared" ca="1" si="158"/>
        <v>-2590.0115487955709</v>
      </c>
      <c r="BB84" s="88">
        <f t="shared" ca="1" si="158"/>
        <v>-2794.0696352479408</v>
      </c>
      <c r="BC84" s="88">
        <f t="shared" ca="1" si="158"/>
        <v>-3004.7054827790039</v>
      </c>
      <c r="BD84" s="88">
        <f t="shared" ca="1" si="158"/>
        <v>-3218.2270562181338</v>
      </c>
      <c r="BE84" s="88">
        <f t="shared" ca="1" si="158"/>
        <v>-3438.4786527722858</v>
      </c>
      <c r="BF84" s="88">
        <f t="shared" ca="1" si="158"/>
        <v>-3668.9954887450481</v>
      </c>
      <c r="BG84" s="88">
        <f t="shared" ca="1" si="158"/>
        <v>-3903.0819433852744</v>
      </c>
      <c r="BH84" s="88">
        <f t="shared" ca="1" si="158"/>
        <v>-4139.1795812734581</v>
      </c>
      <c r="BI84" s="88">
        <f t="shared" ca="1" si="158"/>
        <v>-4376.0981828775857</v>
      </c>
      <c r="BJ84" s="88">
        <f t="shared" ca="1" si="158"/>
        <v>-4611.961227316483</v>
      </c>
      <c r="BK84" s="88">
        <f t="shared" ca="1" si="158"/>
        <v>-4846.7694451754096</v>
      </c>
      <c r="BL84" s="88">
        <f t="shared" ca="1" si="158"/>
        <v>-5077.6498956178184</v>
      </c>
      <c r="BM84" s="88">
        <f t="shared" ca="1" si="158"/>
        <v>-5304.4320943795328</v>
      </c>
      <c r="BN84" s="88">
        <f t="shared" ca="1" si="158"/>
        <v>-5523.8305310822789</v>
      </c>
      <c r="BO84" s="88">
        <f t="shared" ca="1" si="158"/>
        <v>-5735.8111495372268</v>
      </c>
      <c r="BP84" s="88">
        <f t="shared" ca="1" si="158"/>
        <v>-5912.625483741549</v>
      </c>
      <c r="BQ84" s="88">
        <f t="shared" ca="1" si="158"/>
        <v>-6066.3806232107054</v>
      </c>
      <c r="BR84" s="88">
        <f t="shared" ca="1" si="158"/>
        <v>-6189.4314036968572</v>
      </c>
      <c r="BS84" s="88">
        <f t="shared" ca="1" si="159"/>
        <v>-6278.3689601065098</v>
      </c>
      <c r="BT84" s="88">
        <f t="shared" ca="1" si="159"/>
        <v>-6334.4662312246237</v>
      </c>
      <c r="BU84" s="88">
        <f t="shared" ca="1" si="159"/>
        <v>-6372.5971169731756</v>
      </c>
      <c r="BV84" s="88">
        <f t="shared" ca="1" si="159"/>
        <v>-6379.9984368504865</v>
      </c>
      <c r="BW84" s="88">
        <f t="shared" ca="1" si="159"/>
        <v>-6358.9341774745326</v>
      </c>
      <c r="BX84" s="88">
        <f t="shared" ca="1" si="159"/>
        <v>-6311.8784945074467</v>
      </c>
      <c r="BY84" s="88">
        <f t="shared" ca="1" si="159"/>
        <v>-6241.2641269256101</v>
      </c>
      <c r="BZ84" s="88">
        <f t="shared" ca="1" si="159"/>
        <v>-6149.8216660604721</v>
      </c>
      <c r="CA84" s="88">
        <f t="shared" ca="1" si="159"/>
        <v>-6040.426357819787</v>
      </c>
      <c r="CB84" s="88">
        <f t="shared" ca="1" si="159"/>
        <v>-5914.4955664022891</v>
      </c>
      <c r="CC84" s="88">
        <f t="shared" ca="1" si="159"/>
        <v>-5774.9538784481356</v>
      </c>
      <c r="CD84" s="88">
        <f t="shared" ca="1" si="159"/>
        <v>-5623.9177851424629</v>
      </c>
      <c r="CE84" s="88">
        <f t="shared" ca="1" si="159"/>
        <v>-5463.4580152123626</v>
      </c>
      <c r="CF84" s="88">
        <f t="shared" ca="1" si="159"/>
        <v>-5295.6100587626806</v>
      </c>
      <c r="CG84" s="88">
        <f t="shared" ca="1" si="159"/>
        <v>-5122.3495223119071</v>
      </c>
      <c r="CH84" s="88">
        <f t="shared" ca="1" si="159"/>
        <v>-4945.6840820515617</v>
      </c>
      <c r="CI84" s="88">
        <f t="shared" ca="1" si="159"/>
        <v>-4767.5211900175154</v>
      </c>
      <c r="CJ84" s="88">
        <f t="shared" ca="1" si="159"/>
        <v>-4579.9345919635216</v>
      </c>
      <c r="CK84" s="88">
        <f t="shared" ca="1" si="159"/>
        <v>-4384.7251992589927</v>
      </c>
      <c r="CL84" s="88">
        <f t="shared" ca="1" si="159"/>
        <v>-4183.7760548239312</v>
      </c>
      <c r="CM84" s="88">
        <f t="shared" ca="1" si="159"/>
        <v>-3978.8705479583364</v>
      </c>
      <c r="CN84" s="116">
        <f t="shared" ca="1" si="159"/>
        <v>-3773.7220172288758</v>
      </c>
    </row>
    <row r="85" spans="1:93" ht="15.75" thickBot="1">
      <c r="C85" t="s">
        <v>250</v>
      </c>
      <c r="F85" t="s">
        <v>251</v>
      </c>
      <c r="G85" s="117">
        <f t="shared" ref="G85:AL85" ca="1" si="160">SUM(G83:G84)</f>
        <v>819.97524190854506</v>
      </c>
      <c r="H85" s="118">
        <f t="shared" ca="1" si="160"/>
        <v>828.0017286520922</v>
      </c>
      <c r="I85" s="118">
        <f t="shared" ca="1" si="160"/>
        <v>1085.1429139052391</v>
      </c>
      <c r="J85" s="118">
        <f t="shared" ca="1" si="160"/>
        <v>1158.2562175334988</v>
      </c>
      <c r="K85" s="118">
        <f t="shared" ca="1" si="160"/>
        <v>1294.5870452996453</v>
      </c>
      <c r="L85" s="118">
        <f t="shared" ca="1" si="160"/>
        <v>850.67438092522423</v>
      </c>
      <c r="M85" s="118">
        <f t="shared" ca="1" si="160"/>
        <v>38.592400303365025</v>
      </c>
      <c r="N85" s="118">
        <f t="shared" ca="1" si="160"/>
        <v>-1334.618596753277</v>
      </c>
      <c r="O85" s="118">
        <f t="shared" ca="1" si="160"/>
        <v>-3370.636542665608</v>
      </c>
      <c r="P85" s="118">
        <f t="shared" ca="1" si="160"/>
        <v>-5881.7403115761681</v>
      </c>
      <c r="Q85" s="119">
        <f t="shared" ca="1" si="160"/>
        <v>-5840.6097105786448</v>
      </c>
      <c r="R85" s="118">
        <f t="shared" ca="1" si="160"/>
        <v>-8163.9905713630314</v>
      </c>
      <c r="S85" s="118">
        <f t="shared" ca="1" si="160"/>
        <v>-10155.899721608017</v>
      </c>
      <c r="T85" s="118">
        <f t="shared" ca="1" si="160"/>
        <v>-9621.5624173653105</v>
      </c>
      <c r="U85" s="118">
        <f t="shared" ca="1" si="160"/>
        <v>-6746.7760646318911</v>
      </c>
      <c r="V85" s="118">
        <f t="shared" ca="1" si="160"/>
        <v>-909.81870967752047</v>
      </c>
      <c r="W85" s="118">
        <f t="shared" ca="1" si="160"/>
        <v>1895.2611011701449</v>
      </c>
      <c r="X85" s="118">
        <f t="shared" ca="1" si="160"/>
        <v>7426.246871923152</v>
      </c>
      <c r="Y85" s="118">
        <f t="shared" ca="1" si="160"/>
        <v>-13411.996596017498</v>
      </c>
      <c r="Z85" s="118">
        <f t="shared" ca="1" si="160"/>
        <v>-11081.405660283805</v>
      </c>
      <c r="AA85" s="118">
        <f t="shared" ca="1" si="160"/>
        <v>-10565.307562466487</v>
      </c>
      <c r="AB85" s="118">
        <f t="shared" ca="1" si="160"/>
        <v>-12067.105918642314</v>
      </c>
      <c r="AC85" s="118">
        <f t="shared" ca="1" si="160"/>
        <v>-10202.075435723556</v>
      </c>
      <c r="AD85" s="118">
        <f t="shared" ca="1" si="160"/>
        <v>-7134.8699893356697</v>
      </c>
      <c r="AE85" s="118">
        <f t="shared" ca="1" si="160"/>
        <v>-10405.283669066264</v>
      </c>
      <c r="AF85" s="118">
        <f t="shared" ca="1" si="160"/>
        <v>-11945.163408270339</v>
      </c>
      <c r="AG85" s="118">
        <f t="shared" ca="1" si="160"/>
        <v>-11969.110093922558</v>
      </c>
      <c r="AH85" s="118">
        <f t="shared" ca="1" si="160"/>
        <v>-12080.174618702731</v>
      </c>
      <c r="AI85" s="118">
        <f t="shared" ca="1" si="160"/>
        <v>-11085.271780708874</v>
      </c>
      <c r="AJ85" s="118">
        <f t="shared" ca="1" si="160"/>
        <v>-7702.6878138183429</v>
      </c>
      <c r="AK85" s="118">
        <f t="shared" ca="1" si="160"/>
        <v>-8060.2252194320736</v>
      </c>
      <c r="AL85" s="118">
        <f t="shared" ca="1" si="160"/>
        <v>-7272.2101365835315</v>
      </c>
      <c r="AM85" s="118">
        <f ca="1">SUM(AM83:AM84)</f>
        <v>-6314.9021834546211</v>
      </c>
      <c r="AN85" s="118">
        <f t="shared" ref="AN85:CN85" ca="1" si="161">SUM(AN83:AN84)</f>
        <v>-6131.5328382768957</v>
      </c>
      <c r="AO85" s="118">
        <f t="shared" ca="1" si="161"/>
        <v>-6051.1349543647902</v>
      </c>
      <c r="AP85" s="118">
        <f t="shared" ca="1" si="161"/>
        <v>-6773.1877248114397</v>
      </c>
      <c r="AQ85" s="118">
        <f t="shared" ca="1" si="161"/>
        <v>-8937.3453370162752</v>
      </c>
      <c r="AR85" s="118">
        <f t="shared" ca="1" si="161"/>
        <v>-10487.726934795148</v>
      </c>
      <c r="AS85" s="118">
        <f t="shared" ca="1" si="161"/>
        <v>-12435.137644175127</v>
      </c>
      <c r="AT85" s="118">
        <f t="shared" ca="1" si="161"/>
        <v>-13576.104714315408</v>
      </c>
      <c r="AU85" s="118">
        <f t="shared" ca="1" si="161"/>
        <v>-14123.707210970422</v>
      </c>
      <c r="AV85" s="118">
        <f t="shared" ca="1" si="161"/>
        <v>-15107.454694701952</v>
      </c>
      <c r="AW85" s="118">
        <f t="shared" ca="1" si="161"/>
        <v>-15932.175982457617</v>
      </c>
      <c r="AX85" s="118">
        <f t="shared" ca="1" si="161"/>
        <v>-16834.496511115911</v>
      </c>
      <c r="AY85" s="118">
        <f t="shared" ca="1" si="161"/>
        <v>-17661.539963993455</v>
      </c>
      <c r="AZ85" s="118">
        <f t="shared" ca="1" si="161"/>
        <v>-18547.650187772888</v>
      </c>
      <c r="BA85" s="118">
        <f t="shared" ca="1" si="161"/>
        <v>-19741.12495822756</v>
      </c>
      <c r="BB85" s="118">
        <f t="shared" ca="1" si="161"/>
        <v>-21421.519770765881</v>
      </c>
      <c r="BC85" s="118">
        <f t="shared" ca="1" si="161"/>
        <v>-22578.453638518247</v>
      </c>
      <c r="BD85" s="118">
        <f t="shared" ca="1" si="161"/>
        <v>-23731.10441046573</v>
      </c>
      <c r="BE85" s="118">
        <f t="shared" ca="1" si="161"/>
        <v>-24830.126145336515</v>
      </c>
      <c r="BF85" s="118">
        <f t="shared" ca="1" si="161"/>
        <v>-25873.847335031074</v>
      </c>
      <c r="BG85" s="118">
        <f t="shared" ca="1" si="161"/>
        <v>-26458.287318640545</v>
      </c>
      <c r="BH85" s="118">
        <f t="shared" ca="1" si="161"/>
        <v>-26534.965372242725</v>
      </c>
      <c r="BI85" s="118">
        <f t="shared" ca="1" si="161"/>
        <v>-26319.688653278172</v>
      </c>
      <c r="BJ85" s="118">
        <f t="shared" ca="1" si="161"/>
        <v>-25837.80599725679</v>
      </c>
      <c r="BK85" s="118">
        <f t="shared" ca="1" si="161"/>
        <v>-25902.387393477824</v>
      </c>
      <c r="BL85" s="118">
        <f t="shared" ca="1" si="161"/>
        <v>-25908.979510107845</v>
      </c>
      <c r="BM85" s="118">
        <f t="shared" ca="1" si="161"/>
        <v>-25838.15693085147</v>
      </c>
      <c r="BN85" s="118">
        <f t="shared" ca="1" si="161"/>
        <v>-25615.983274629034</v>
      </c>
      <c r="BO85" s="118">
        <f t="shared" ca="1" si="161"/>
        <v>-25480.237098294994</v>
      </c>
      <c r="BP85" s="118">
        <f t="shared" ca="1" si="161"/>
        <v>-25360.21925453563</v>
      </c>
      <c r="BQ85" s="118">
        <f t="shared" ca="1" si="161"/>
        <v>-25101.797280843843</v>
      </c>
      <c r="BR85" s="118">
        <f t="shared" ca="1" si="161"/>
        <v>-24753.880430732472</v>
      </c>
      <c r="BS85" s="118">
        <f t="shared" ca="1" si="161"/>
        <v>-24378.488772145432</v>
      </c>
      <c r="BT85" s="118">
        <f t="shared" ca="1" si="161"/>
        <v>-24013.784295114456</v>
      </c>
      <c r="BU85" s="118">
        <f t="shared" ca="1" si="161"/>
        <v>-23552.008914945916</v>
      </c>
      <c r="BV85" s="118">
        <f t="shared" ca="1" si="161"/>
        <v>-23032.196868098734</v>
      </c>
      <c r="BW85" s="118">
        <f t="shared" ca="1" si="161"/>
        <v>-22586.200763832199</v>
      </c>
      <c r="BX85" s="118">
        <f t="shared" ca="1" si="161"/>
        <v>-22145.201474776648</v>
      </c>
      <c r="BY85" s="118">
        <f t="shared" ca="1" si="161"/>
        <v>-21707.24447352218</v>
      </c>
      <c r="BZ85" s="118">
        <f t="shared" ca="1" si="161"/>
        <v>-21270.912297932358</v>
      </c>
      <c r="CA85" s="118">
        <f t="shared" ca="1" si="161"/>
        <v>-20834.241969675211</v>
      </c>
      <c r="CB85" s="118">
        <f t="shared" ca="1" si="161"/>
        <v>-20398.406401731518</v>
      </c>
      <c r="CC85" s="118">
        <f t="shared" ca="1" si="161"/>
        <v>-19967.442650236699</v>
      </c>
      <c r="CD85" s="118">
        <f t="shared" ca="1" si="161"/>
        <v>-19549.193232081961</v>
      </c>
      <c r="CE85" s="118">
        <f t="shared" ca="1" si="161"/>
        <v>-19145.297511732097</v>
      </c>
      <c r="CF85" s="118">
        <f t="shared" ca="1" si="161"/>
        <v>-18762.276964874523</v>
      </c>
      <c r="CG85" s="118">
        <f t="shared" ca="1" si="161"/>
        <v>-18400.55981787627</v>
      </c>
      <c r="CH85" s="118">
        <f t="shared" ca="1" si="161"/>
        <v>-18065.42874230762</v>
      </c>
      <c r="CI85" s="118">
        <f t="shared" ca="1" si="161"/>
        <v>-17757.805786666548</v>
      </c>
      <c r="CJ85" s="118">
        <f t="shared" ca="1" si="161"/>
        <v>-17472.643098283414</v>
      </c>
      <c r="CK85" s="118">
        <f t="shared" ca="1" si="161"/>
        <v>-17211.691011698487</v>
      </c>
      <c r="CL85" s="118">
        <f t="shared" ca="1" si="161"/>
        <v>-16976.390690165288</v>
      </c>
      <c r="CM85" s="118">
        <f t="shared" ca="1" si="161"/>
        <v>-16737.562755996732</v>
      </c>
      <c r="CN85" s="120">
        <f t="shared" ca="1" si="161"/>
        <v>-16499.611269592613</v>
      </c>
    </row>
    <row r="86" spans="1:93">
      <c r="F86" s="60" t="s">
        <v>252</v>
      </c>
      <c r="G86" s="60" t="b">
        <f t="shared" ref="G86:BR86" ca="1" si="162">ABS(G85-SUM(G57,G75))&lt;10^6</f>
        <v>1</v>
      </c>
      <c r="H86" s="60" t="b">
        <f t="shared" ca="1" si="162"/>
        <v>1</v>
      </c>
      <c r="I86" s="60" t="b">
        <f t="shared" ca="1" si="162"/>
        <v>1</v>
      </c>
      <c r="J86" s="60" t="b">
        <f t="shared" ca="1" si="162"/>
        <v>1</v>
      </c>
      <c r="K86" s="60" t="b">
        <f t="shared" ca="1" si="162"/>
        <v>1</v>
      </c>
      <c r="L86" s="60" t="b">
        <f t="shared" ca="1" si="162"/>
        <v>1</v>
      </c>
      <c r="M86" s="60" t="b">
        <f t="shared" ca="1" si="162"/>
        <v>1</v>
      </c>
      <c r="N86" s="60" t="b">
        <f t="shared" ca="1" si="162"/>
        <v>1</v>
      </c>
      <c r="O86" s="60" t="b">
        <f t="shared" ca="1" si="162"/>
        <v>1</v>
      </c>
      <c r="P86" s="60" t="b">
        <f t="shared" ca="1" si="162"/>
        <v>1</v>
      </c>
      <c r="Q86" s="60" t="b">
        <f t="shared" ca="1" si="162"/>
        <v>1</v>
      </c>
      <c r="R86" s="60" t="b">
        <f t="shared" ca="1" si="162"/>
        <v>1</v>
      </c>
      <c r="S86" s="60" t="b">
        <f t="shared" ca="1" si="162"/>
        <v>1</v>
      </c>
      <c r="T86" s="60" t="b">
        <f t="shared" ca="1" si="162"/>
        <v>1</v>
      </c>
      <c r="U86" s="60" t="b">
        <f t="shared" ca="1" si="162"/>
        <v>1</v>
      </c>
      <c r="V86" s="60" t="b">
        <f t="shared" ca="1" si="162"/>
        <v>1</v>
      </c>
      <c r="W86" s="60" t="b">
        <f t="shared" ca="1" si="162"/>
        <v>1</v>
      </c>
      <c r="X86" s="60" t="b">
        <f t="shared" ca="1" si="162"/>
        <v>1</v>
      </c>
      <c r="Y86" s="60" t="b">
        <f t="shared" ca="1" si="162"/>
        <v>1</v>
      </c>
      <c r="Z86" s="60" t="b">
        <f t="shared" ca="1" si="162"/>
        <v>1</v>
      </c>
      <c r="AA86" s="60" t="b">
        <f t="shared" ca="1" si="162"/>
        <v>1</v>
      </c>
      <c r="AB86" s="60" t="b">
        <f t="shared" ca="1" si="162"/>
        <v>1</v>
      </c>
      <c r="AC86" s="60" t="b">
        <f t="shared" ca="1" si="162"/>
        <v>1</v>
      </c>
      <c r="AD86" s="60" t="b">
        <f t="shared" ca="1" si="162"/>
        <v>1</v>
      </c>
      <c r="AE86" s="60" t="b">
        <f t="shared" ca="1" si="162"/>
        <v>1</v>
      </c>
      <c r="AF86" s="60" t="b">
        <f t="shared" ca="1" si="162"/>
        <v>1</v>
      </c>
      <c r="AG86" s="60" t="b">
        <f t="shared" ca="1" si="162"/>
        <v>1</v>
      </c>
      <c r="AH86" s="60" t="b">
        <f t="shared" ca="1" si="162"/>
        <v>1</v>
      </c>
      <c r="AI86" s="60" t="b">
        <f t="shared" ca="1" si="162"/>
        <v>1</v>
      </c>
      <c r="AJ86" s="60" t="b">
        <f t="shared" ca="1" si="162"/>
        <v>1</v>
      </c>
      <c r="AK86" s="60" t="b">
        <f t="shared" ca="1" si="162"/>
        <v>1</v>
      </c>
      <c r="AL86" s="60" t="b">
        <f t="shared" ca="1" si="162"/>
        <v>1</v>
      </c>
      <c r="AM86" s="60" t="b">
        <f t="shared" ca="1" si="162"/>
        <v>1</v>
      </c>
      <c r="AN86" s="60" t="b">
        <f t="shared" ca="1" si="162"/>
        <v>1</v>
      </c>
      <c r="AO86" s="60" t="b">
        <f t="shared" ca="1" si="162"/>
        <v>1</v>
      </c>
      <c r="AP86" s="60" t="b">
        <f t="shared" ca="1" si="162"/>
        <v>1</v>
      </c>
      <c r="AQ86" s="60" t="b">
        <f t="shared" ca="1" si="162"/>
        <v>1</v>
      </c>
      <c r="AR86" s="60" t="b">
        <f t="shared" ca="1" si="162"/>
        <v>1</v>
      </c>
      <c r="AS86" s="60" t="b">
        <f t="shared" ca="1" si="162"/>
        <v>1</v>
      </c>
      <c r="AT86" s="60" t="b">
        <f t="shared" ca="1" si="162"/>
        <v>1</v>
      </c>
      <c r="AU86" s="60" t="b">
        <f t="shared" ca="1" si="162"/>
        <v>1</v>
      </c>
      <c r="AV86" s="60" t="b">
        <f t="shared" ca="1" si="162"/>
        <v>1</v>
      </c>
      <c r="AW86" s="60" t="b">
        <f t="shared" ca="1" si="162"/>
        <v>1</v>
      </c>
      <c r="AX86" s="60" t="b">
        <f t="shared" ca="1" si="162"/>
        <v>1</v>
      </c>
      <c r="AY86" s="60" t="b">
        <f t="shared" ca="1" si="162"/>
        <v>1</v>
      </c>
      <c r="AZ86" s="60" t="b">
        <f t="shared" ca="1" si="162"/>
        <v>1</v>
      </c>
      <c r="BA86" s="60" t="b">
        <f t="shared" ca="1" si="162"/>
        <v>1</v>
      </c>
      <c r="BB86" s="60" t="b">
        <f t="shared" ca="1" si="162"/>
        <v>1</v>
      </c>
      <c r="BC86" s="60" t="b">
        <f t="shared" ca="1" si="162"/>
        <v>1</v>
      </c>
      <c r="BD86" s="60" t="b">
        <f t="shared" ca="1" si="162"/>
        <v>1</v>
      </c>
      <c r="BE86" s="60" t="b">
        <f t="shared" ca="1" si="162"/>
        <v>1</v>
      </c>
      <c r="BF86" s="60" t="b">
        <f t="shared" ca="1" si="162"/>
        <v>1</v>
      </c>
      <c r="BG86" s="60" t="b">
        <f t="shared" ca="1" si="162"/>
        <v>1</v>
      </c>
      <c r="BH86" s="60" t="b">
        <f t="shared" ca="1" si="162"/>
        <v>1</v>
      </c>
      <c r="BI86" s="60" t="b">
        <f t="shared" ca="1" si="162"/>
        <v>1</v>
      </c>
      <c r="BJ86" s="60" t="b">
        <f t="shared" ca="1" si="162"/>
        <v>1</v>
      </c>
      <c r="BK86" s="60" t="b">
        <f t="shared" ca="1" si="162"/>
        <v>1</v>
      </c>
      <c r="BL86" s="60" t="b">
        <f t="shared" ca="1" si="162"/>
        <v>1</v>
      </c>
      <c r="BM86" s="60" t="b">
        <f t="shared" ca="1" si="162"/>
        <v>1</v>
      </c>
      <c r="BN86" s="60" t="b">
        <f t="shared" ca="1" si="162"/>
        <v>1</v>
      </c>
      <c r="BO86" s="60" t="b">
        <f t="shared" ca="1" si="162"/>
        <v>1</v>
      </c>
      <c r="BP86" s="60" t="b">
        <f t="shared" ca="1" si="162"/>
        <v>1</v>
      </c>
      <c r="BQ86" s="60" t="b">
        <f t="shared" ca="1" si="162"/>
        <v>1</v>
      </c>
      <c r="BR86" s="60" t="b">
        <f t="shared" ca="1" si="162"/>
        <v>1</v>
      </c>
      <c r="BS86" s="60" t="b">
        <f t="shared" ref="BS86:CN86" ca="1" si="163">ABS(BS85-SUM(BS57,BS75))&lt;10^6</f>
        <v>1</v>
      </c>
      <c r="BT86" s="60" t="b">
        <f t="shared" ca="1" si="163"/>
        <v>1</v>
      </c>
      <c r="BU86" s="60" t="b">
        <f t="shared" ca="1" si="163"/>
        <v>1</v>
      </c>
      <c r="BV86" s="60" t="b">
        <f t="shared" ca="1" si="163"/>
        <v>1</v>
      </c>
      <c r="BW86" s="60" t="b">
        <f t="shared" ca="1" si="163"/>
        <v>1</v>
      </c>
      <c r="BX86" s="60" t="b">
        <f t="shared" ca="1" si="163"/>
        <v>1</v>
      </c>
      <c r="BY86" s="60" t="b">
        <f t="shared" ca="1" si="163"/>
        <v>1</v>
      </c>
      <c r="BZ86" s="60" t="b">
        <f t="shared" ca="1" si="163"/>
        <v>1</v>
      </c>
      <c r="CA86" s="60" t="b">
        <f t="shared" ca="1" si="163"/>
        <v>1</v>
      </c>
      <c r="CB86" s="60" t="b">
        <f t="shared" ca="1" si="163"/>
        <v>1</v>
      </c>
      <c r="CC86" s="60" t="b">
        <f t="shared" ca="1" si="163"/>
        <v>1</v>
      </c>
      <c r="CD86" s="60" t="b">
        <f t="shared" ca="1" si="163"/>
        <v>1</v>
      </c>
      <c r="CE86" s="60" t="b">
        <f t="shared" ca="1" si="163"/>
        <v>1</v>
      </c>
      <c r="CF86" s="60" t="b">
        <f t="shared" ca="1" si="163"/>
        <v>1</v>
      </c>
      <c r="CG86" s="60" t="b">
        <f t="shared" ca="1" si="163"/>
        <v>1</v>
      </c>
      <c r="CH86" s="60" t="b">
        <f t="shared" ca="1" si="163"/>
        <v>1</v>
      </c>
      <c r="CI86" s="60" t="b">
        <f t="shared" ca="1" si="163"/>
        <v>1</v>
      </c>
      <c r="CJ86" s="60" t="b">
        <f t="shared" ca="1" si="163"/>
        <v>1</v>
      </c>
      <c r="CK86" s="60" t="b">
        <f t="shared" ca="1" si="163"/>
        <v>1</v>
      </c>
      <c r="CL86" s="60" t="b">
        <f t="shared" ca="1" si="163"/>
        <v>1</v>
      </c>
      <c r="CM86" s="60" t="b">
        <f t="shared" ca="1" si="163"/>
        <v>1</v>
      </c>
      <c r="CN86" s="60" t="b">
        <f t="shared" ca="1" si="163"/>
        <v>1</v>
      </c>
    </row>
    <row r="87" spans="1:93">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0"/>
      <c r="BU87" s="60"/>
      <c r="BV87" s="60"/>
      <c r="BW87" s="60"/>
      <c r="BX87" s="60"/>
      <c r="BY87" s="60"/>
      <c r="BZ87" s="60"/>
      <c r="CA87" s="60"/>
      <c r="CB87" s="60"/>
      <c r="CC87" s="60"/>
      <c r="CD87" s="60"/>
      <c r="CE87" s="60"/>
      <c r="CF87" s="60"/>
      <c r="CG87" s="60"/>
      <c r="CH87" s="60"/>
      <c r="CI87" s="60"/>
      <c r="CJ87" s="60"/>
      <c r="CK87" s="60"/>
      <c r="CL87" s="60"/>
      <c r="CM87" s="60"/>
      <c r="CN87" s="60"/>
    </row>
    <row r="89" spans="1:93">
      <c r="AU89" s="7"/>
    </row>
    <row r="90" spans="1:93" s="229" customFormat="1">
      <c r="A90" s="228" t="s">
        <v>253</v>
      </c>
      <c r="B90" s="228"/>
      <c r="H90" s="230"/>
      <c r="I90" s="231"/>
      <c r="J90" s="231"/>
      <c r="K90" s="231"/>
      <c r="L90" s="231"/>
      <c r="M90" s="231"/>
      <c r="N90" s="231"/>
      <c r="O90" s="231"/>
      <c r="P90" s="231"/>
      <c r="Q90" s="231"/>
      <c r="R90" s="231"/>
      <c r="S90" s="231"/>
      <c r="T90" s="231"/>
      <c r="U90" s="231"/>
      <c r="AU90" s="523"/>
    </row>
    <row r="91" spans="1:93">
      <c r="A91" s="18"/>
      <c r="B91" s="18"/>
      <c r="F91" s="86"/>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row>
    <row r="92" spans="1:93">
      <c r="A92" s="89"/>
      <c r="B92" s="89"/>
      <c r="C92" s="90"/>
      <c r="D92" s="90"/>
      <c r="E92" s="90"/>
      <c r="F92" s="90"/>
      <c r="G92" s="279"/>
      <c r="H92" s="279"/>
      <c r="I92" s="306"/>
      <c r="J92" s="306"/>
      <c r="K92" s="306"/>
      <c r="L92" s="306"/>
      <c r="M92" s="306"/>
      <c r="N92" s="306"/>
      <c r="O92" s="306"/>
      <c r="P92" s="306"/>
      <c r="Q92" s="306"/>
      <c r="R92" s="306"/>
      <c r="S92" s="306"/>
      <c r="T92" s="306"/>
      <c r="U92" s="306"/>
      <c r="V92" s="279"/>
      <c r="W92" s="279"/>
      <c r="X92" s="279"/>
      <c r="Y92" s="279"/>
      <c r="Z92" s="279"/>
      <c r="AA92" s="279"/>
      <c r="AB92" s="279"/>
      <c r="AC92" s="279"/>
      <c r="AD92" s="279"/>
      <c r="AE92" s="279"/>
      <c r="AF92" s="279"/>
      <c r="AG92" s="279"/>
      <c r="AH92" s="279"/>
      <c r="AI92" s="279"/>
      <c r="AJ92" s="279"/>
      <c r="AK92" s="279"/>
      <c r="AL92" s="279"/>
      <c r="AM92" s="279"/>
      <c r="AN92" s="90"/>
      <c r="AO92" s="90"/>
      <c r="AP92" s="90"/>
      <c r="AQ92" s="90"/>
      <c r="AR92" s="90"/>
      <c r="AS92" s="90"/>
      <c r="AT92" s="90"/>
      <c r="AU92" s="90"/>
      <c r="AV92" s="90"/>
      <c r="AW92" s="90"/>
      <c r="AX92" s="90"/>
      <c r="AY92" s="90"/>
      <c r="AZ92" s="90"/>
      <c r="BA92" s="90"/>
      <c r="BB92" s="90"/>
      <c r="BC92" s="90"/>
      <c r="BD92" s="90"/>
      <c r="BE92" s="90"/>
      <c r="BF92" s="90"/>
      <c r="BG92" s="90"/>
      <c r="BH92" s="90"/>
      <c r="BI92" s="90"/>
      <c r="BJ92" s="90"/>
      <c r="BK92" s="90"/>
      <c r="BL92" s="90"/>
      <c r="BM92" s="90"/>
      <c r="BN92" s="90"/>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row>
    <row r="93" spans="1:93" ht="15.75" thickBot="1">
      <c r="A93" s="89"/>
      <c r="B93" s="89"/>
      <c r="C93" s="93" t="s">
        <v>208</v>
      </c>
      <c r="D93" s="90"/>
      <c r="E93" s="90"/>
      <c r="F93" s="90"/>
      <c r="G93" s="90"/>
      <c r="H93" s="91"/>
      <c r="I93" s="92"/>
      <c r="J93" s="92"/>
      <c r="K93" s="92"/>
      <c r="L93" s="92"/>
      <c r="M93" s="92"/>
      <c r="N93" s="92"/>
      <c r="O93" s="92"/>
      <c r="P93" s="92"/>
      <c r="Q93" s="92"/>
      <c r="R93" s="92"/>
      <c r="S93" s="92"/>
      <c r="T93" s="92"/>
      <c r="U93" s="92"/>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c r="BJ93" s="90"/>
      <c r="BK93" s="90"/>
      <c r="BL93" s="90"/>
      <c r="BM93" s="90"/>
      <c r="BN93" s="90"/>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row>
    <row r="94" spans="1:93" s="446" customFormat="1">
      <c r="E94" s="446" t="s">
        <v>210</v>
      </c>
      <c r="F94" s="446" t="s">
        <v>80</v>
      </c>
      <c r="G94" s="557">
        <f>SUM('ETS calculations'!D95:D98)</f>
        <v>4415.5372167902005</v>
      </c>
      <c r="H94" s="606">
        <f>SUM('ETS calculations'!E95:E98)</f>
        <v>7105.193809867701</v>
      </c>
      <c r="I94" s="606">
        <f>SUM('ETS calculations'!F95:F98)</f>
        <v>14391.952545227599</v>
      </c>
      <c r="J94" s="606">
        <f>SUM('ETS calculations'!G95:G98)</f>
        <v>20065.125333866803</v>
      </c>
      <c r="K94" s="606">
        <f>SUM('ETS calculations'!H95:H98)</f>
        <v>33839.229643044106</v>
      </c>
      <c r="L94" s="606">
        <f>SUM('ETS calculations'!I95:I98)</f>
        <v>39243.174905306485</v>
      </c>
      <c r="M94" s="606">
        <f>SUM('ETS calculations'!J95:J98)</f>
        <v>44413.398099967693</v>
      </c>
      <c r="N94" s="606">
        <f>SUM('ETS calculations'!K95:K98)</f>
        <v>30095.345782141292</v>
      </c>
      <c r="O94" s="606">
        <f>SUM('ETS calculations'!L95:L98)</f>
        <v>23849.477881525101</v>
      </c>
      <c r="P94" s="606">
        <f>SUM('ETS calculations'!M95:M98)</f>
        <v>18364.008436363401</v>
      </c>
      <c r="Q94" s="606">
        <f>SUM('ETS calculations'!N95:N98)</f>
        <v>18120.040423803501</v>
      </c>
      <c r="R94" s="606">
        <f>SUM('ETS calculations'!O95:O98)</f>
        <v>15306.802773338706</v>
      </c>
      <c r="S94" s="606">
        <f>SUM('ETS calculations'!P95:P98)</f>
        <v>12415.283433909302</v>
      </c>
      <c r="T94" s="606">
        <f>SUM('ETS calculations'!Q95:Q98)</f>
        <v>9611.5976453787989</v>
      </c>
      <c r="U94" s="606">
        <f>SUM('ETS calculations'!R95:R98)</f>
        <v>6589.4339392640995</v>
      </c>
      <c r="V94" s="606">
        <f>SUM('ETS calculations'!S95:S98)</f>
        <v>2525.8792262239995</v>
      </c>
      <c r="W94" s="606">
        <f>SUM('ETS calculations'!T95:T98)</f>
        <v>2346.4406561412002</v>
      </c>
      <c r="X94" s="606">
        <f>SUM('ETS calculations'!U95:U98)</f>
        <v>2910.2262409175</v>
      </c>
      <c r="Y94" s="606">
        <f>SUM('ETS calculations'!V95:V98)</f>
        <v>3986.2503048838994</v>
      </c>
      <c r="Z94" s="606">
        <f>SUM('ETS calculations'!W95:W98)</f>
        <v>4263.8582394034001</v>
      </c>
      <c r="AA94" s="606">
        <f>SUM('ETS calculations'!X95:X98)</f>
        <v>7463.4940119247003</v>
      </c>
      <c r="AB94" s="606">
        <f>SUM('ETS calculations'!Y95:Y98)</f>
        <v>14171.252221900799</v>
      </c>
      <c r="AC94" s="606">
        <f>SUM('ETS calculations'!Z95:Z98)</f>
        <v>17824.029731589795</v>
      </c>
      <c r="AD94" s="606">
        <f>SUM('ETS calculations'!AA95:AA98)</f>
        <v>4833.2126619117007</v>
      </c>
      <c r="AE94" s="606">
        <f>SUM('ETS calculations'!AB95:AB98)</f>
        <v>3804.9611186413013</v>
      </c>
      <c r="AF94" s="606">
        <f>SUM('ETS calculations'!AC95:AC98)</f>
        <v>3833.0792753401988</v>
      </c>
      <c r="AG94" s="606">
        <f>SUM('ETS calculations'!AD95:AD98)</f>
        <v>2958.410994334301</v>
      </c>
      <c r="AH94" s="606">
        <f>SUM('ETS calculations'!AE95:AE98)</f>
        <v>4785.7962271221013</v>
      </c>
      <c r="AI94" s="606">
        <f>SUM('ETS calculations'!AF95:AF98)</f>
        <v>7370.6319656973983</v>
      </c>
      <c r="AJ94" s="606">
        <f>SUM('ETS calculations'!AG95:AG98)</f>
        <v>24996.931316361311</v>
      </c>
      <c r="AK94" s="606">
        <f>SUM('ETS calculations'!AH95:AH98)</f>
        <v>33278.169408126028</v>
      </c>
      <c r="AL94" s="606">
        <f>SUM('ETS calculations'!AI95:AI98)</f>
        <v>45000</v>
      </c>
      <c r="AM94" s="606">
        <f>SUM('ETS calculations'!AJ95:AJ98)</f>
        <v>60000</v>
      </c>
      <c r="AN94" s="606">
        <f>SUM('ETS calculations'!AK95:AK98)</f>
        <v>30700</v>
      </c>
      <c r="AO94" s="606">
        <f>SUM('ETS calculations'!AL95:AL98)</f>
        <v>32600</v>
      </c>
      <c r="AP94" s="606">
        <f>SUM('ETS calculations'!AM95:AM98)</f>
        <v>32000</v>
      </c>
      <c r="AQ94" s="606">
        <f>SUM('ETS calculations'!AN95:AN98)</f>
        <v>31500</v>
      </c>
      <c r="AR94" s="606">
        <f>SUM('ETS calculations'!AO95:AO98)</f>
        <v>31500</v>
      </c>
      <c r="AS94" s="606">
        <f>SUM('ETS calculations'!AP95:AP98)</f>
        <v>31500</v>
      </c>
      <c r="AT94" s="606">
        <f>SUM('ETS calculations'!AQ95:AQ98)</f>
        <v>31500</v>
      </c>
      <c r="AU94" s="606">
        <f>SUM('ETS calculations'!AR95:AR98)</f>
        <v>31500</v>
      </c>
      <c r="AV94" s="606">
        <f>SUM('ETS calculations'!AS95:AS98)</f>
        <v>30425</v>
      </c>
      <c r="AW94" s="606">
        <f>SUM('ETS calculations'!AT95:AT98)</f>
        <v>29350</v>
      </c>
      <c r="AX94" s="606">
        <f>SUM('ETS calculations'!AU95:AU98)</f>
        <v>28275</v>
      </c>
      <c r="AY94" s="606">
        <f>SUM('ETS calculations'!AV95:AV98)</f>
        <v>27200</v>
      </c>
      <c r="AZ94" s="606">
        <f>SUM('ETS calculations'!AW95:AW98)</f>
        <v>26125</v>
      </c>
      <c r="BA94" s="606">
        <f>SUM('ETS calculations'!AX95:AX98)</f>
        <v>25050</v>
      </c>
      <c r="BB94" s="606">
        <f>SUM('ETS calculations'!AY95:AY98)</f>
        <v>23975</v>
      </c>
      <c r="BC94" s="606">
        <f>SUM('ETS calculations'!AZ95:AZ98)</f>
        <v>22900</v>
      </c>
      <c r="BD94" s="606">
        <f>SUM('ETS calculations'!BA95:BA98)</f>
        <v>21825</v>
      </c>
      <c r="BE94" s="606">
        <f>SUM('ETS calculations'!BB95:BB98)</f>
        <v>20750</v>
      </c>
      <c r="BF94" s="606">
        <f>SUM('ETS calculations'!BC95:BC98)</f>
        <v>19675</v>
      </c>
      <c r="BG94" s="606">
        <f>SUM('ETS calculations'!BD95:BD98)</f>
        <v>18600</v>
      </c>
      <c r="BH94" s="606">
        <f>SUM('ETS calculations'!BE95:BE98)</f>
        <v>17525</v>
      </c>
      <c r="BI94" s="606">
        <f>SUM('ETS calculations'!BF95:BF98)</f>
        <v>16450</v>
      </c>
      <c r="BJ94" s="606">
        <f>SUM('ETS calculations'!BG95:BG98)</f>
        <v>15375</v>
      </c>
      <c r="BK94" s="606">
        <f>SUM('ETS calculations'!BH95:BH98)</f>
        <v>14300</v>
      </c>
      <c r="BL94" s="606">
        <f>SUM('ETS calculations'!BI95:BI98)</f>
        <v>13225</v>
      </c>
      <c r="BM94" s="606">
        <f>SUM('ETS calculations'!BJ95:BJ98)</f>
        <v>12150</v>
      </c>
      <c r="BN94" s="606">
        <f>SUM('ETS calculations'!BK95:BK98)</f>
        <v>11075</v>
      </c>
      <c r="BO94" s="606">
        <f>SUM('ETS calculations'!BL95:BL98)</f>
        <v>10000</v>
      </c>
      <c r="BP94" s="606">
        <f>SUM('ETS calculations'!BM95:BM98)</f>
        <v>10000</v>
      </c>
      <c r="BQ94" s="606">
        <f>SUM('ETS calculations'!BN95:BN98)</f>
        <v>10000</v>
      </c>
      <c r="BR94" s="606">
        <f>SUM('ETS calculations'!BO95:BO98)</f>
        <v>10000</v>
      </c>
      <c r="BS94" s="606">
        <f>SUM('ETS calculations'!BP95:BP98)</f>
        <v>10000</v>
      </c>
      <c r="BT94" s="606">
        <f>SUM('ETS calculations'!BQ95:BQ98)</f>
        <v>10000</v>
      </c>
      <c r="BU94" s="606">
        <f>SUM('ETS calculations'!BR95:BR98)</f>
        <v>10000</v>
      </c>
      <c r="BV94" s="606">
        <f>SUM('ETS calculations'!BS95:BS98)</f>
        <v>10000</v>
      </c>
      <c r="BW94" s="606">
        <f>SUM('ETS calculations'!BT95:BT98)</f>
        <v>10000</v>
      </c>
      <c r="BX94" s="606">
        <f>SUM('ETS calculations'!BU95:BU98)</f>
        <v>10000</v>
      </c>
      <c r="BY94" s="606">
        <f>SUM('ETS calculations'!BV95:BV98)</f>
        <v>10000</v>
      </c>
      <c r="BZ94" s="606">
        <f>SUM('ETS calculations'!BW95:BW98)</f>
        <v>10000</v>
      </c>
      <c r="CA94" s="606">
        <f>SUM('ETS calculations'!BX95:BX98)</f>
        <v>10000</v>
      </c>
      <c r="CB94" s="606">
        <f>SUM('ETS calculations'!BY95:BY98)</f>
        <v>10000</v>
      </c>
      <c r="CC94" s="606">
        <f>SUM('ETS calculations'!BZ95:BZ98)</f>
        <v>10000</v>
      </c>
      <c r="CD94" s="606">
        <f>SUM('ETS calculations'!CA95:CA98)</f>
        <v>10000</v>
      </c>
      <c r="CE94" s="606">
        <f>SUM('ETS calculations'!CB95:CB98)</f>
        <v>10000</v>
      </c>
      <c r="CF94" s="606">
        <f>SUM('ETS calculations'!CC95:CC98)</f>
        <v>10000</v>
      </c>
      <c r="CG94" s="606">
        <f>SUM('ETS calculations'!CD95:CD98)</f>
        <v>10000</v>
      </c>
      <c r="CH94" s="606">
        <f>SUM('ETS calculations'!CE95:CE98)</f>
        <v>10000</v>
      </c>
      <c r="CI94" s="606">
        <f>SUM('ETS calculations'!CF95:CF98)</f>
        <v>10000</v>
      </c>
      <c r="CJ94" s="606">
        <f>SUM('ETS calculations'!CG95:CG98)</f>
        <v>10000</v>
      </c>
      <c r="CK94" s="606">
        <f>SUM('ETS calculations'!CH95:CH98)</f>
        <v>10000</v>
      </c>
      <c r="CL94" s="606">
        <f>SUM('ETS calculations'!CI95:CI98)</f>
        <v>10000</v>
      </c>
      <c r="CM94" s="606">
        <f>SUM('ETS calculations'!CJ95:CJ98)</f>
        <v>10000</v>
      </c>
      <c r="CN94" s="607">
        <f>SUM('ETS calculations'!CK95:CK98)</f>
        <v>10000</v>
      </c>
    </row>
    <row r="95" spans="1:93" s="90" customFormat="1" ht="15.75" thickBot="1">
      <c r="C95" s="93"/>
      <c r="F95" s="90" t="s">
        <v>82</v>
      </c>
      <c r="G95" s="494">
        <f>'ETS calculations'!D99</f>
        <v>3689.647682969</v>
      </c>
      <c r="H95" s="495">
        <f>'ETS calculations'!E99</f>
        <v>2576.1133304116001</v>
      </c>
      <c r="I95" s="495">
        <f>'ETS calculations'!F99</f>
        <v>3293.7423118248003</v>
      </c>
      <c r="J95" s="495">
        <f>'ETS calculations'!G99</f>
        <v>2140.5348951033002</v>
      </c>
      <c r="K95" s="495">
        <f>'ETS calculations'!H99</f>
        <v>7599.8154134093984</v>
      </c>
      <c r="L95" s="495">
        <f>'ETS calculations'!I99</f>
        <v>5769.154607021801</v>
      </c>
      <c r="M95" s="495">
        <f>'ETS calculations'!J99</f>
        <v>2605.3965419747001</v>
      </c>
      <c r="N95" s="495">
        <f>'ETS calculations'!K99</f>
        <v>2596.988998186001</v>
      </c>
      <c r="O95" s="495">
        <f>'ETS calculations'!L99</f>
        <v>4390.5504596577994</v>
      </c>
      <c r="P95" s="495">
        <f>'ETS calculations'!M99</f>
        <v>1704.3809743027998</v>
      </c>
      <c r="Q95" s="495">
        <f>'ETS calculations'!N99</f>
        <v>8847.0976975857011</v>
      </c>
      <c r="R95" s="495">
        <f>'ETS calculations'!O99</f>
        <v>1068.0179626902002</v>
      </c>
      <c r="S95" s="495">
        <f>'ETS calculations'!P99</f>
        <v>2907.2868998751001</v>
      </c>
      <c r="T95" s="495">
        <f>'ETS calculations'!Q99</f>
        <v>1374.8261206901</v>
      </c>
      <c r="U95" s="495">
        <f>'ETS calculations'!R99</f>
        <v>1750.1717040946003</v>
      </c>
      <c r="V95" s="495">
        <f>'ETS calculations'!S99</f>
        <v>3680.8004322262987</v>
      </c>
      <c r="W95" s="495">
        <f>'ETS calculations'!T99</f>
        <v>1198.4892459847999</v>
      </c>
      <c r="X95" s="495">
        <f>'ETS calculations'!U99</f>
        <v>1953.5249455747999</v>
      </c>
      <c r="Y95" s="495">
        <f>'ETS calculations'!V99</f>
        <v>2138.7169314494004</v>
      </c>
      <c r="Z95" s="495">
        <f>'ETS calculations'!W99</f>
        <v>1022.8726689997</v>
      </c>
      <c r="AA95" s="495">
        <f>'ETS calculations'!X99</f>
        <v>5414.6192042541006</v>
      </c>
      <c r="AB95" s="495">
        <f>'ETS calculations'!Y99</f>
        <v>1143.7156116522999</v>
      </c>
      <c r="AC95" s="495">
        <f>'ETS calculations'!Z99</f>
        <v>1728.4332975605</v>
      </c>
      <c r="AD95" s="495">
        <f>'ETS calculations'!AA99</f>
        <v>1246.4900801650999</v>
      </c>
      <c r="AE95" s="495">
        <f>'ETS calculations'!AB99</f>
        <v>1299.0903698927998</v>
      </c>
      <c r="AF95" s="495">
        <f>'ETS calculations'!AC99</f>
        <v>2964.6413677872006</v>
      </c>
      <c r="AG95" s="495">
        <f>'ETS calculations'!AD99</f>
        <v>2108.0856329352996</v>
      </c>
      <c r="AH95" s="495">
        <f>'ETS calculations'!AE99</f>
        <v>1864.3798546616999</v>
      </c>
      <c r="AI95" s="495">
        <f>'ETS calculations'!AF99</f>
        <v>2242.4232389721997</v>
      </c>
      <c r="AJ95" s="495">
        <f>'ETS calculations'!AG99</f>
        <v>3128.96446363726</v>
      </c>
      <c r="AK95" s="495">
        <f>'ETS calculations'!AH99</f>
        <v>3581.74999999999</v>
      </c>
      <c r="AL95" s="495">
        <f>'ETS calculations'!AI99</f>
        <v>7700</v>
      </c>
      <c r="AM95" s="495">
        <f>'ETS calculations'!AJ99</f>
        <v>9430</v>
      </c>
      <c r="AN95" s="487">
        <f>'ETS calculations'!AK99</f>
        <v>11160</v>
      </c>
      <c r="AO95" s="487">
        <f>'ETS calculations'!AL99</f>
        <v>12890</v>
      </c>
      <c r="AP95" s="487">
        <f>'ETS calculations'!AM99</f>
        <v>14620</v>
      </c>
      <c r="AQ95" s="487">
        <f>'ETS calculations'!AN99</f>
        <v>16350</v>
      </c>
      <c r="AR95" s="487">
        <f>'ETS calculations'!AO99</f>
        <v>18080</v>
      </c>
      <c r="AS95" s="487">
        <f>'ETS calculations'!AP99</f>
        <v>19810</v>
      </c>
      <c r="AT95" s="487">
        <f>'ETS calculations'!AQ99</f>
        <v>21540</v>
      </c>
      <c r="AU95" s="487">
        <f>'ETS calculations'!AR99</f>
        <v>23270</v>
      </c>
      <c r="AV95" s="487">
        <f>'ETS calculations'!AS99</f>
        <v>25000</v>
      </c>
      <c r="AW95" s="487">
        <f>'ETS calculations'!AT99</f>
        <v>25000</v>
      </c>
      <c r="AX95" s="487">
        <f>'ETS calculations'!AU99</f>
        <v>25000</v>
      </c>
      <c r="AY95" s="487">
        <f>'ETS calculations'!AV99</f>
        <v>25000</v>
      </c>
      <c r="AZ95" s="487">
        <f>'ETS calculations'!AW99</f>
        <v>25000</v>
      </c>
      <c r="BA95" s="487">
        <f>'ETS calculations'!AX99</f>
        <v>25000</v>
      </c>
      <c r="BB95" s="487">
        <f>'ETS calculations'!AY99</f>
        <v>25000</v>
      </c>
      <c r="BC95" s="487">
        <f>'ETS calculations'!AZ99</f>
        <v>25000</v>
      </c>
      <c r="BD95" s="487">
        <f>'ETS calculations'!BA99</f>
        <v>25000</v>
      </c>
      <c r="BE95" s="487">
        <f>'ETS calculations'!BB99</f>
        <v>25000</v>
      </c>
      <c r="BF95" s="487">
        <f>'ETS calculations'!BC99</f>
        <v>25000</v>
      </c>
      <c r="BG95" s="487">
        <f>'ETS calculations'!BD99</f>
        <v>25000</v>
      </c>
      <c r="BH95" s="487">
        <f>'ETS calculations'!BE99</f>
        <v>25000</v>
      </c>
      <c r="BI95" s="487">
        <f>'ETS calculations'!BF99</f>
        <v>25000</v>
      </c>
      <c r="BJ95" s="487">
        <f>'ETS calculations'!BG99</f>
        <v>25000</v>
      </c>
      <c r="BK95" s="487">
        <f>'ETS calculations'!BH99</f>
        <v>25000</v>
      </c>
      <c r="BL95" s="487">
        <f>'ETS calculations'!BI99</f>
        <v>25000</v>
      </c>
      <c r="BM95" s="487">
        <f>'ETS calculations'!BJ99</f>
        <v>25000</v>
      </c>
      <c r="BN95" s="487">
        <f>'ETS calculations'!BK99</f>
        <v>25000</v>
      </c>
      <c r="BO95" s="487">
        <f>'ETS calculations'!BL99</f>
        <v>25000</v>
      </c>
      <c r="BP95" s="487">
        <f>'ETS calculations'!BM99</f>
        <v>20000</v>
      </c>
      <c r="BQ95" s="487">
        <f>'ETS calculations'!BN99</f>
        <v>15000</v>
      </c>
      <c r="BR95" s="487">
        <f>'ETS calculations'!BO99</f>
        <v>10000</v>
      </c>
      <c r="BS95" s="487">
        <f>'ETS calculations'!BP99</f>
        <v>5000</v>
      </c>
      <c r="BT95" s="487">
        <f>'ETS calculations'!BQ99</f>
        <v>1000</v>
      </c>
      <c r="BU95" s="487">
        <f>'ETS calculations'!BR99</f>
        <v>1000</v>
      </c>
      <c r="BV95" s="487">
        <f>'ETS calculations'!BS99</f>
        <v>1000</v>
      </c>
      <c r="BW95" s="487">
        <f>'ETS calculations'!BT99</f>
        <v>1000</v>
      </c>
      <c r="BX95" s="487">
        <f>'ETS calculations'!BU99</f>
        <v>1000</v>
      </c>
      <c r="BY95" s="487">
        <f>'ETS calculations'!BV99</f>
        <v>1000</v>
      </c>
      <c r="BZ95" s="487">
        <f>'ETS calculations'!BW99</f>
        <v>1000</v>
      </c>
      <c r="CA95" s="487">
        <f>'ETS calculations'!BX99</f>
        <v>1000</v>
      </c>
      <c r="CB95" s="487">
        <f>'ETS calculations'!BY99</f>
        <v>1000</v>
      </c>
      <c r="CC95" s="487">
        <f>'ETS calculations'!BZ99</f>
        <v>1000</v>
      </c>
      <c r="CD95" s="487">
        <f>'ETS calculations'!CA99</f>
        <v>1000</v>
      </c>
      <c r="CE95" s="487">
        <f>'ETS calculations'!CB99</f>
        <v>1000</v>
      </c>
      <c r="CF95" s="487">
        <f>'ETS calculations'!CC99</f>
        <v>1000</v>
      </c>
      <c r="CG95" s="487">
        <f>'ETS calculations'!CD99</f>
        <v>1000</v>
      </c>
      <c r="CH95" s="487">
        <f>'ETS calculations'!CE99</f>
        <v>1000</v>
      </c>
      <c r="CI95" s="487">
        <f>'ETS calculations'!CF99</f>
        <v>1000</v>
      </c>
      <c r="CJ95" s="487">
        <f>'ETS calculations'!CG99</f>
        <v>1000</v>
      </c>
      <c r="CK95" s="487">
        <f>'ETS calculations'!CH99</f>
        <v>1000</v>
      </c>
      <c r="CL95" s="487">
        <f>'ETS calculations'!CI99</f>
        <v>1000</v>
      </c>
      <c r="CM95" s="487">
        <f>'ETS calculations'!CJ99</f>
        <v>1000</v>
      </c>
      <c r="CN95" s="493">
        <f>'ETS calculations'!CK99</f>
        <v>1000</v>
      </c>
    </row>
    <row r="96" spans="1:93" ht="15.75" thickBot="1">
      <c r="C96" s="94"/>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G96" s="88"/>
      <c r="CH96" s="88"/>
      <c r="CI96" s="88"/>
      <c r="CJ96" s="88"/>
      <c r="CK96" s="88"/>
      <c r="CL96" s="88"/>
      <c r="CM96" s="88"/>
      <c r="CN96" s="88"/>
    </row>
    <row r="97" spans="1:93" s="315" customFormat="1">
      <c r="B97" s="315" t="s">
        <v>254</v>
      </c>
      <c r="C97" s="496">
        <f>'Target accounting assumptions'!H65</f>
        <v>5.9999999999999942E-2</v>
      </c>
      <c r="E97" s="315" t="s">
        <v>211</v>
      </c>
      <c r="F97" s="315" t="s">
        <v>80</v>
      </c>
      <c r="G97" s="486"/>
      <c r="H97" s="488"/>
      <c r="I97" s="488"/>
      <c r="J97" s="488"/>
      <c r="K97" s="488"/>
      <c r="L97" s="488"/>
      <c r="M97" s="488"/>
      <c r="N97" s="488"/>
      <c r="O97" s="488"/>
      <c r="P97" s="488"/>
      <c r="Q97" s="488"/>
      <c r="R97" s="488"/>
      <c r="S97" s="488"/>
      <c r="T97" s="488"/>
      <c r="U97" s="488"/>
      <c r="V97" s="488"/>
      <c r="W97" s="488"/>
      <c r="X97" s="488"/>
      <c r="Y97" s="488">
        <f t="shared" ref="Y97:BD97" ca="1" si="164">IFERROR(MIN(Y10,$C97*OFFSET(Y$94,0,-rotationlength_pine+1)),0)</f>
        <v>0</v>
      </c>
      <c r="Z97" s="488">
        <f t="shared" ca="1" si="164"/>
        <v>0</v>
      </c>
      <c r="AA97" s="488">
        <f t="shared" ca="1" si="164"/>
        <v>0</v>
      </c>
      <c r="AB97" s="488">
        <f t="shared" ca="1" si="164"/>
        <v>0</v>
      </c>
      <c r="AC97" s="488">
        <f t="shared" ca="1" si="164"/>
        <v>0</v>
      </c>
      <c r="AD97" s="488">
        <f t="shared" ca="1" si="164"/>
        <v>0</v>
      </c>
      <c r="AE97" s="488">
        <f t="shared" ca="1" si="164"/>
        <v>0</v>
      </c>
      <c r="AF97" s="488">
        <f t="shared" ca="1" si="164"/>
        <v>0</v>
      </c>
      <c r="AG97" s="488">
        <f t="shared" ca="1" si="164"/>
        <v>0</v>
      </c>
      <c r="AH97" s="488">
        <f t="shared" ca="1" si="164"/>
        <v>0</v>
      </c>
      <c r="AI97" s="488">
        <f t="shared" ca="1" si="164"/>
        <v>264.93223300741175</v>
      </c>
      <c r="AJ97" s="488">
        <f t="shared" ca="1" si="164"/>
        <v>426.31162859206165</v>
      </c>
      <c r="AK97" s="488">
        <f t="shared" ca="1" si="164"/>
        <v>616.55894729655711</v>
      </c>
      <c r="AL97" s="488">
        <f t="shared" ca="1" si="164"/>
        <v>1020</v>
      </c>
      <c r="AM97" s="488">
        <f t="shared" ca="1" si="164"/>
        <v>1020</v>
      </c>
      <c r="AN97" s="488">
        <f t="shared" ca="1" si="164"/>
        <v>1020</v>
      </c>
      <c r="AO97" s="488">
        <f t="shared" ca="1" si="164"/>
        <v>1020</v>
      </c>
      <c r="AP97" s="488">
        <f t="shared" ca="1" si="164"/>
        <v>1020</v>
      </c>
      <c r="AQ97" s="488">
        <f t="shared" ca="1" si="164"/>
        <v>510</v>
      </c>
      <c r="AR97" s="488">
        <f t="shared" ca="1" si="164"/>
        <v>510</v>
      </c>
      <c r="AS97" s="488">
        <f t="shared" ca="1" si="164"/>
        <v>510</v>
      </c>
      <c r="AT97" s="488">
        <f t="shared" ca="1" si="164"/>
        <v>510</v>
      </c>
      <c r="AU97" s="488">
        <f t="shared" ca="1" si="164"/>
        <v>510</v>
      </c>
      <c r="AV97" s="488">
        <f t="shared" ca="1" si="164"/>
        <v>510</v>
      </c>
      <c r="AW97" s="488">
        <f t="shared" ca="1" si="164"/>
        <v>395.36603635584561</v>
      </c>
      <c r="AX97" s="488">
        <f t="shared" ca="1" si="164"/>
        <v>151.55275357343982</v>
      </c>
      <c r="AY97" s="488">
        <f t="shared" ca="1" si="164"/>
        <v>140.78643936847189</v>
      </c>
      <c r="AZ97" s="488">
        <f t="shared" ca="1" si="164"/>
        <v>174.61357445504984</v>
      </c>
      <c r="BA97" s="488">
        <f t="shared" ca="1" si="164"/>
        <v>239.17501829303373</v>
      </c>
      <c r="BB97" s="488">
        <f t="shared" ca="1" si="164"/>
        <v>0</v>
      </c>
      <c r="BC97" s="488">
        <f t="shared" ca="1" si="164"/>
        <v>0</v>
      </c>
      <c r="BD97" s="488">
        <f t="shared" ca="1" si="164"/>
        <v>0</v>
      </c>
      <c r="BE97" s="488">
        <f t="shared" ref="BE97:CN97" ca="1" si="165">IFERROR(MIN(BE10,$C97*OFFSET(BE$94,0,-rotationlength_pine+1)),0)</f>
        <v>0</v>
      </c>
      <c r="BF97" s="488">
        <f t="shared" ca="1" si="165"/>
        <v>0</v>
      </c>
      <c r="BG97" s="488">
        <f t="shared" ca="1" si="165"/>
        <v>0</v>
      </c>
      <c r="BH97" s="488">
        <f t="shared" ca="1" si="165"/>
        <v>0</v>
      </c>
      <c r="BI97" s="488">
        <f t="shared" ca="1" si="165"/>
        <v>0</v>
      </c>
      <c r="BJ97" s="488">
        <f t="shared" ca="1" si="165"/>
        <v>0</v>
      </c>
      <c r="BK97" s="488">
        <f t="shared" ca="1" si="165"/>
        <v>0</v>
      </c>
      <c r="BL97" s="488">
        <f t="shared" ca="1" si="165"/>
        <v>0</v>
      </c>
      <c r="BM97" s="488">
        <f t="shared" ca="1" si="165"/>
        <v>0</v>
      </c>
      <c r="BN97" s="488">
        <f t="shared" ca="1" si="165"/>
        <v>0</v>
      </c>
      <c r="BO97" s="488">
        <f t="shared" ca="1" si="165"/>
        <v>0</v>
      </c>
      <c r="BP97" s="488">
        <f t="shared" ca="1" si="165"/>
        <v>0</v>
      </c>
      <c r="BQ97" s="488">
        <f t="shared" ca="1" si="165"/>
        <v>0</v>
      </c>
      <c r="BR97" s="488">
        <f t="shared" ca="1" si="165"/>
        <v>0</v>
      </c>
      <c r="BS97" s="488">
        <f t="shared" ca="1" si="165"/>
        <v>0</v>
      </c>
      <c r="BT97" s="488">
        <f t="shared" ca="1" si="165"/>
        <v>0</v>
      </c>
      <c r="BU97" s="488">
        <f t="shared" ca="1" si="165"/>
        <v>0</v>
      </c>
      <c r="BV97" s="488">
        <f t="shared" ca="1" si="165"/>
        <v>0</v>
      </c>
      <c r="BW97" s="488">
        <f t="shared" ca="1" si="165"/>
        <v>0</v>
      </c>
      <c r="BX97" s="488">
        <f t="shared" ca="1" si="165"/>
        <v>0</v>
      </c>
      <c r="BY97" s="488">
        <f t="shared" ca="1" si="165"/>
        <v>0</v>
      </c>
      <c r="BZ97" s="488">
        <f t="shared" ca="1" si="165"/>
        <v>0</v>
      </c>
      <c r="CA97" s="488">
        <f t="shared" ca="1" si="165"/>
        <v>0</v>
      </c>
      <c r="CB97" s="488">
        <f t="shared" ca="1" si="165"/>
        <v>0</v>
      </c>
      <c r="CC97" s="488">
        <f t="shared" ca="1" si="165"/>
        <v>0</v>
      </c>
      <c r="CD97" s="488">
        <f t="shared" ca="1" si="165"/>
        <v>0</v>
      </c>
      <c r="CE97" s="488">
        <f t="shared" ca="1" si="165"/>
        <v>0</v>
      </c>
      <c r="CF97" s="488">
        <f t="shared" ca="1" si="165"/>
        <v>0</v>
      </c>
      <c r="CG97" s="488">
        <f t="shared" ca="1" si="165"/>
        <v>0</v>
      </c>
      <c r="CH97" s="488">
        <f t="shared" ca="1" si="165"/>
        <v>0</v>
      </c>
      <c r="CI97" s="488">
        <f t="shared" ca="1" si="165"/>
        <v>0</v>
      </c>
      <c r="CJ97" s="488">
        <f t="shared" ca="1" si="165"/>
        <v>0</v>
      </c>
      <c r="CK97" s="488">
        <f t="shared" ca="1" si="165"/>
        <v>0</v>
      </c>
      <c r="CL97" s="488">
        <f t="shared" ca="1" si="165"/>
        <v>0</v>
      </c>
      <c r="CM97" s="488">
        <f t="shared" ca="1" si="165"/>
        <v>0</v>
      </c>
      <c r="CN97" s="497">
        <f t="shared" ca="1" si="165"/>
        <v>0</v>
      </c>
    </row>
    <row r="98" spans="1:93">
      <c r="C98" s="94"/>
      <c r="F98" t="s">
        <v>81</v>
      </c>
      <c r="G98" s="189"/>
      <c r="H98" s="190"/>
      <c r="I98" s="190"/>
      <c r="J98" s="190"/>
      <c r="K98" s="190"/>
      <c r="L98" s="190"/>
      <c r="M98" s="190"/>
      <c r="N98" s="190"/>
      <c r="O98" s="190"/>
      <c r="P98" s="190"/>
      <c r="Q98" s="190"/>
      <c r="R98" s="190"/>
      <c r="S98" s="190"/>
      <c r="T98" s="190"/>
      <c r="U98" s="190"/>
      <c r="V98" s="190"/>
      <c r="W98" s="190"/>
      <c r="X98" s="190"/>
      <c r="Y98" s="566">
        <v>97.693777179999998</v>
      </c>
      <c r="Z98" s="566">
        <v>46.503439</v>
      </c>
      <c r="AA98" s="566">
        <v>543.88943173999996</v>
      </c>
      <c r="AB98" s="566">
        <v>973.92842951</v>
      </c>
      <c r="AC98" s="566">
        <v>11793.48571615</v>
      </c>
      <c r="AD98" s="566">
        <v>6313.8175872000002</v>
      </c>
      <c r="AE98" s="566">
        <v>7429.87630799</v>
      </c>
      <c r="AF98" s="566">
        <v>1248.31877201</v>
      </c>
      <c r="AG98" s="566">
        <v>562.44880024999998</v>
      </c>
      <c r="AH98" s="566">
        <v>56</v>
      </c>
      <c r="AI98" s="566">
        <v>26</v>
      </c>
      <c r="AJ98" s="567">
        <v>33.650000000000027</v>
      </c>
      <c r="AK98" s="567">
        <v>33.650000000000027</v>
      </c>
      <c r="AL98" s="567">
        <v>33.650000000000027</v>
      </c>
      <c r="AM98" s="567">
        <v>33.650000000000027</v>
      </c>
      <c r="AN98" s="221"/>
      <c r="AO98" s="489"/>
      <c r="AP98" s="221"/>
      <c r="AQ98" s="221"/>
      <c r="AR98" s="221"/>
      <c r="AS98" s="221"/>
      <c r="AT98" s="221"/>
      <c r="AU98" s="221"/>
      <c r="AV98" s="221"/>
      <c r="AW98" s="221"/>
      <c r="AX98" s="221"/>
      <c r="AY98" s="221"/>
      <c r="AZ98" s="221"/>
      <c r="BA98" s="221"/>
      <c r="BB98" s="221"/>
      <c r="BC98" s="221"/>
      <c r="BD98" s="221"/>
      <c r="BE98" s="221"/>
      <c r="BF98" s="221"/>
      <c r="BG98" s="221"/>
      <c r="BH98" s="221"/>
      <c r="BI98" s="221"/>
      <c r="BJ98" s="221"/>
      <c r="BK98" s="221"/>
      <c r="BL98" s="221"/>
      <c r="BM98" s="221"/>
      <c r="BN98" s="221"/>
      <c r="BO98" s="221"/>
      <c r="BP98" s="222"/>
      <c r="BQ98" s="222"/>
      <c r="BR98" s="222"/>
      <c r="BS98" s="222"/>
      <c r="BT98" s="222"/>
      <c r="BU98" s="222"/>
      <c r="BV98" s="222"/>
      <c r="BW98" s="222"/>
      <c r="BX98" s="222"/>
      <c r="BY98" s="222"/>
      <c r="BZ98" s="222"/>
      <c r="CA98" s="222"/>
      <c r="CB98" s="222"/>
      <c r="CC98" s="222"/>
      <c r="CD98" s="222"/>
      <c r="CE98" s="222"/>
      <c r="CF98" s="222"/>
      <c r="CG98" s="222"/>
      <c r="CH98" s="222"/>
      <c r="CI98" s="222"/>
      <c r="CJ98" s="222"/>
      <c r="CK98" s="222"/>
      <c r="CL98" s="222"/>
      <c r="CM98" s="222"/>
      <c r="CN98" s="191"/>
    </row>
    <row r="99" spans="1:93">
      <c r="C99" s="94"/>
      <c r="F99" t="s">
        <v>82</v>
      </c>
      <c r="G99" s="189"/>
      <c r="H99" s="190"/>
      <c r="I99" s="190"/>
      <c r="J99" s="190"/>
      <c r="K99" s="190"/>
      <c r="L99" s="190"/>
      <c r="M99" s="190"/>
      <c r="N99" s="190"/>
      <c r="O99" s="190"/>
      <c r="P99" s="190"/>
      <c r="Q99" s="190"/>
      <c r="R99" s="190"/>
      <c r="S99" s="190"/>
      <c r="T99" s="190"/>
      <c r="U99" s="190"/>
      <c r="V99" s="190"/>
      <c r="W99" s="190"/>
      <c r="X99" s="190"/>
      <c r="Y99" s="225">
        <v>0</v>
      </c>
      <c r="Z99" s="225">
        <v>0</v>
      </c>
      <c r="AA99" s="225">
        <v>0</v>
      </c>
      <c r="AB99" s="225">
        <v>0</v>
      </c>
      <c r="AC99" s="225">
        <v>0</v>
      </c>
      <c r="AD99" s="225">
        <v>0</v>
      </c>
      <c r="AE99" s="225">
        <v>0</v>
      </c>
      <c r="AF99" s="225">
        <v>0</v>
      </c>
      <c r="AG99" s="225">
        <v>0</v>
      </c>
      <c r="AH99" s="225">
        <v>0</v>
      </c>
      <c r="AI99" s="225">
        <v>0</v>
      </c>
      <c r="AJ99" s="225">
        <v>0</v>
      </c>
      <c r="AK99" s="225">
        <v>0</v>
      </c>
      <c r="AL99" s="225">
        <v>0</v>
      </c>
      <c r="AM99" s="225">
        <v>0</v>
      </c>
      <c r="AN99" s="225">
        <v>0</v>
      </c>
      <c r="AO99" s="490">
        <v>0</v>
      </c>
      <c r="AP99" s="225">
        <v>0</v>
      </c>
      <c r="AQ99" s="225">
        <v>0</v>
      </c>
      <c r="AR99" s="225">
        <v>0</v>
      </c>
      <c r="AS99" s="225">
        <v>0</v>
      </c>
      <c r="AT99" s="225">
        <v>0</v>
      </c>
      <c r="AU99" s="225">
        <v>0</v>
      </c>
      <c r="AV99" s="225">
        <v>0</v>
      </c>
      <c r="AW99" s="225">
        <v>0</v>
      </c>
      <c r="AX99" s="225">
        <v>0</v>
      </c>
      <c r="AY99" s="225">
        <v>0</v>
      </c>
      <c r="AZ99" s="225">
        <v>0</v>
      </c>
      <c r="BA99" s="225">
        <v>0</v>
      </c>
      <c r="BB99" s="225">
        <v>0</v>
      </c>
      <c r="BC99" s="225">
        <v>0</v>
      </c>
      <c r="BD99" s="225">
        <v>0</v>
      </c>
      <c r="BE99" s="225">
        <v>0</v>
      </c>
      <c r="BF99" s="225">
        <v>0</v>
      </c>
      <c r="BG99" s="225">
        <v>0</v>
      </c>
      <c r="BH99" s="225">
        <v>0</v>
      </c>
      <c r="BI99" s="225">
        <v>0</v>
      </c>
      <c r="BJ99" s="225">
        <v>0</v>
      </c>
      <c r="BK99" s="225">
        <v>0</v>
      </c>
      <c r="BL99" s="225">
        <v>0</v>
      </c>
      <c r="BM99" s="225">
        <v>0</v>
      </c>
      <c r="BN99" s="225">
        <v>0</v>
      </c>
      <c r="BO99" s="225">
        <v>0</v>
      </c>
      <c r="BP99" s="225">
        <v>0</v>
      </c>
      <c r="BQ99" s="225">
        <v>0</v>
      </c>
      <c r="BR99" s="225">
        <v>0</v>
      </c>
      <c r="BS99" s="225">
        <v>0</v>
      </c>
      <c r="BT99" s="225">
        <v>0</v>
      </c>
      <c r="BU99" s="225">
        <v>0</v>
      </c>
      <c r="BV99" s="225">
        <v>0</v>
      </c>
      <c r="BW99" s="225">
        <v>0</v>
      </c>
      <c r="BX99" s="225">
        <v>0</v>
      </c>
      <c r="BY99" s="225">
        <v>0</v>
      </c>
      <c r="BZ99" s="225">
        <v>0</v>
      </c>
      <c r="CA99" s="225">
        <v>0</v>
      </c>
      <c r="CB99" s="225">
        <v>0</v>
      </c>
      <c r="CC99" s="225">
        <v>0</v>
      </c>
      <c r="CD99" s="225">
        <v>0</v>
      </c>
      <c r="CE99" s="225">
        <v>0</v>
      </c>
      <c r="CF99" s="225">
        <v>0</v>
      </c>
      <c r="CG99" s="225">
        <v>0</v>
      </c>
      <c r="CH99" s="225">
        <v>0</v>
      </c>
      <c r="CI99" s="225">
        <v>0</v>
      </c>
      <c r="CJ99" s="225">
        <v>0</v>
      </c>
      <c r="CK99" s="225">
        <v>0</v>
      </c>
      <c r="CL99" s="225">
        <v>0</v>
      </c>
      <c r="CM99" s="225">
        <v>0</v>
      </c>
      <c r="CN99" s="226">
        <v>0</v>
      </c>
    </row>
    <row r="100" spans="1:93" ht="15.75" thickBot="1">
      <c r="C100" s="94"/>
      <c r="F100" t="s">
        <v>83</v>
      </c>
      <c r="G100" s="192"/>
      <c r="H100" s="193"/>
      <c r="I100" s="193"/>
      <c r="J100" s="193"/>
      <c r="K100" s="193"/>
      <c r="L100" s="193"/>
      <c r="M100" s="193"/>
      <c r="N100" s="193"/>
      <c r="O100" s="193"/>
      <c r="P100" s="193"/>
      <c r="Q100" s="193"/>
      <c r="R100" s="193"/>
      <c r="S100" s="193"/>
      <c r="T100" s="193"/>
      <c r="U100" s="193"/>
      <c r="V100" s="193"/>
      <c r="W100" s="193"/>
      <c r="X100" s="193"/>
      <c r="Y100" s="223">
        <v>0</v>
      </c>
      <c r="Z100" s="223">
        <v>0</v>
      </c>
      <c r="AA100" s="223">
        <v>0</v>
      </c>
      <c r="AB100" s="223">
        <v>0</v>
      </c>
      <c r="AC100" s="223">
        <v>0</v>
      </c>
      <c r="AD100" s="223">
        <v>0</v>
      </c>
      <c r="AE100" s="223">
        <v>0</v>
      </c>
      <c r="AF100" s="223">
        <v>0</v>
      </c>
      <c r="AG100" s="223">
        <v>0</v>
      </c>
      <c r="AH100" s="223">
        <v>0</v>
      </c>
      <c r="AI100" s="223">
        <v>0</v>
      </c>
      <c r="AJ100" s="223">
        <v>0</v>
      </c>
      <c r="AK100" s="223">
        <v>0</v>
      </c>
      <c r="AL100" s="223">
        <v>0</v>
      </c>
      <c r="AM100" s="223">
        <v>0</v>
      </c>
      <c r="AN100" s="223">
        <v>0</v>
      </c>
      <c r="AO100" s="491">
        <v>0</v>
      </c>
      <c r="AP100" s="223">
        <v>0</v>
      </c>
      <c r="AQ100" s="223">
        <v>0</v>
      </c>
      <c r="AR100" s="223">
        <v>0</v>
      </c>
      <c r="AS100" s="223">
        <v>0</v>
      </c>
      <c r="AT100" s="223">
        <v>0</v>
      </c>
      <c r="AU100" s="223">
        <v>0</v>
      </c>
      <c r="AV100" s="223">
        <v>0</v>
      </c>
      <c r="AW100" s="223">
        <v>0</v>
      </c>
      <c r="AX100" s="223">
        <v>0</v>
      </c>
      <c r="AY100" s="223">
        <v>0</v>
      </c>
      <c r="AZ100" s="223">
        <v>0</v>
      </c>
      <c r="BA100" s="223">
        <v>0</v>
      </c>
      <c r="BB100" s="223">
        <v>0</v>
      </c>
      <c r="BC100" s="223">
        <v>0</v>
      </c>
      <c r="BD100" s="223">
        <v>0</v>
      </c>
      <c r="BE100" s="223">
        <v>0</v>
      </c>
      <c r="BF100" s="223">
        <v>0</v>
      </c>
      <c r="BG100" s="223">
        <v>0</v>
      </c>
      <c r="BH100" s="223">
        <v>0</v>
      </c>
      <c r="BI100" s="223">
        <v>0</v>
      </c>
      <c r="BJ100" s="223">
        <v>0</v>
      </c>
      <c r="BK100" s="223">
        <v>0</v>
      </c>
      <c r="BL100" s="223">
        <v>0</v>
      </c>
      <c r="BM100" s="223">
        <v>0</v>
      </c>
      <c r="BN100" s="223">
        <v>0</v>
      </c>
      <c r="BO100" s="223">
        <v>0</v>
      </c>
      <c r="BP100" s="223">
        <v>0</v>
      </c>
      <c r="BQ100" s="223">
        <v>0</v>
      </c>
      <c r="BR100" s="223">
        <v>0</v>
      </c>
      <c r="BS100" s="223">
        <v>0</v>
      </c>
      <c r="BT100" s="223">
        <v>0</v>
      </c>
      <c r="BU100" s="223">
        <v>0</v>
      </c>
      <c r="BV100" s="223">
        <v>0</v>
      </c>
      <c r="BW100" s="223">
        <v>0</v>
      </c>
      <c r="BX100" s="223">
        <v>0</v>
      </c>
      <c r="BY100" s="223">
        <v>0</v>
      </c>
      <c r="BZ100" s="223">
        <v>0</v>
      </c>
      <c r="CA100" s="223">
        <v>0</v>
      </c>
      <c r="CB100" s="223">
        <v>0</v>
      </c>
      <c r="CC100" s="223">
        <v>0</v>
      </c>
      <c r="CD100" s="223">
        <v>0</v>
      </c>
      <c r="CE100" s="223">
        <v>0</v>
      </c>
      <c r="CF100" s="223">
        <v>0</v>
      </c>
      <c r="CG100" s="223">
        <v>0</v>
      </c>
      <c r="CH100" s="223">
        <v>0</v>
      </c>
      <c r="CI100" s="223">
        <v>0</v>
      </c>
      <c r="CJ100" s="223">
        <v>0</v>
      </c>
      <c r="CK100" s="223">
        <v>0</v>
      </c>
      <c r="CL100" s="223">
        <v>0</v>
      </c>
      <c r="CM100" s="223">
        <v>0</v>
      </c>
      <c r="CN100" s="224">
        <v>0</v>
      </c>
    </row>
    <row r="101" spans="1:93">
      <c r="A101" s="89"/>
      <c r="B101" s="89"/>
      <c r="C101" s="90"/>
      <c r="D101" s="90"/>
      <c r="E101" s="90"/>
      <c r="F101" s="101" t="s">
        <v>255</v>
      </c>
      <c r="G101" s="90"/>
      <c r="H101" s="91"/>
      <c r="I101" s="92"/>
      <c r="J101" s="92"/>
      <c r="K101" s="92"/>
      <c r="L101" s="92"/>
      <c r="M101" s="92"/>
      <c r="N101" s="92"/>
      <c r="O101" s="92"/>
      <c r="P101" s="92"/>
      <c r="Q101" s="92"/>
      <c r="R101" s="92"/>
      <c r="S101" s="92"/>
      <c r="T101" s="92"/>
      <c r="U101" s="92"/>
      <c r="V101" s="90"/>
      <c r="W101" s="90"/>
      <c r="X101" s="90"/>
      <c r="Y101" s="90"/>
      <c r="Z101" s="90"/>
      <c r="AA101" s="292">
        <f t="shared" ref="AA101:BA101" si="166">AA10</f>
        <v>1694.819467779093</v>
      </c>
      <c r="AB101" s="292">
        <f t="shared" si="166"/>
        <v>2117.4336734635849</v>
      </c>
      <c r="AC101" s="292">
        <f t="shared" si="166"/>
        <v>1612.9034698327309</v>
      </c>
      <c r="AD101" s="292">
        <f t="shared" si="166"/>
        <v>2800.5720781006703</v>
      </c>
      <c r="AE101" s="292">
        <f t="shared" si="166"/>
        <v>2855.4413644698689</v>
      </c>
      <c r="AF101" s="292">
        <f t="shared" si="166"/>
        <v>2407.343306085339</v>
      </c>
      <c r="AG101" s="292">
        <f t="shared" si="166"/>
        <v>2957.2743817713754</v>
      </c>
      <c r="AH101" s="292">
        <f t="shared" si="166"/>
        <v>2879.9999999997763</v>
      </c>
      <c r="AI101" s="292">
        <f t="shared" si="166"/>
        <v>1170.7884589620842</v>
      </c>
      <c r="AJ101" s="292">
        <f t="shared" si="166"/>
        <v>1544.7608234724989</v>
      </c>
      <c r="AK101" s="292">
        <f t="shared" si="166"/>
        <v>616.55894729655711</v>
      </c>
      <c r="AL101" s="292">
        <f t="shared" si="166"/>
        <v>1020</v>
      </c>
      <c r="AM101" s="292">
        <f t="shared" si="166"/>
        <v>1020</v>
      </c>
      <c r="AN101" s="292">
        <f t="shared" si="166"/>
        <v>1020</v>
      </c>
      <c r="AO101" s="292">
        <f t="shared" si="166"/>
        <v>1020</v>
      </c>
      <c r="AP101" s="292">
        <f t="shared" si="166"/>
        <v>1020</v>
      </c>
      <c r="AQ101" s="292">
        <f t="shared" si="166"/>
        <v>510</v>
      </c>
      <c r="AR101" s="292">
        <f t="shared" si="166"/>
        <v>510</v>
      </c>
      <c r="AS101" s="292">
        <f t="shared" si="166"/>
        <v>510</v>
      </c>
      <c r="AT101" s="292">
        <f t="shared" si="166"/>
        <v>510</v>
      </c>
      <c r="AU101" s="292">
        <f t="shared" si="166"/>
        <v>510</v>
      </c>
      <c r="AV101" s="292">
        <f t="shared" si="166"/>
        <v>510</v>
      </c>
      <c r="AW101" s="292">
        <f t="shared" si="166"/>
        <v>510</v>
      </c>
      <c r="AX101" s="292">
        <f t="shared" si="166"/>
        <v>510</v>
      </c>
      <c r="AY101" s="292">
        <f t="shared" si="166"/>
        <v>510</v>
      </c>
      <c r="AZ101" s="292">
        <f t="shared" si="166"/>
        <v>510</v>
      </c>
      <c r="BA101" s="292">
        <f t="shared" si="166"/>
        <v>510</v>
      </c>
      <c r="BB101" s="90"/>
      <c r="BC101" s="90"/>
      <c r="BD101" s="90"/>
      <c r="BE101" s="90"/>
      <c r="BF101" s="90"/>
      <c r="BG101" s="90"/>
      <c r="BH101" s="90"/>
      <c r="BI101" s="90"/>
      <c r="BJ101" s="90"/>
      <c r="BK101" s="90"/>
      <c r="BL101" s="90"/>
      <c r="BM101" s="90"/>
      <c r="BN101" s="90"/>
      <c r="BO101" s="90"/>
      <c r="BP101" s="90"/>
      <c r="BQ101" s="90"/>
      <c r="BR101" s="90"/>
      <c r="BS101" s="90"/>
      <c r="BT101" s="90"/>
      <c r="BU101" s="90"/>
      <c r="BV101" s="90"/>
      <c r="BW101" s="90"/>
      <c r="BX101" s="90"/>
      <c r="BY101" s="90"/>
      <c r="BZ101" s="90"/>
      <c r="CA101" s="90"/>
      <c r="CB101" s="90"/>
      <c r="CC101" s="90"/>
      <c r="CD101" s="90"/>
      <c r="CE101" s="90"/>
      <c r="CF101" s="90"/>
      <c r="CG101" s="90"/>
      <c r="CH101" s="90"/>
      <c r="CI101" s="90"/>
      <c r="CJ101" s="90"/>
      <c r="CK101" s="90"/>
      <c r="CL101" s="90"/>
      <c r="CM101" s="90"/>
      <c r="CN101" s="90"/>
      <c r="CO101" s="90"/>
    </row>
    <row r="102" spans="1:93">
      <c r="C102" s="94" t="s">
        <v>212</v>
      </c>
      <c r="F102" s="86"/>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87"/>
      <c r="AL102" s="87"/>
      <c r="AM102" s="87"/>
      <c r="AN102" s="87"/>
      <c r="AO102" s="477"/>
      <c r="AP102" s="87"/>
      <c r="AQ102" s="87"/>
      <c r="AR102" s="87"/>
      <c r="AS102" s="87"/>
      <c r="AT102" s="87"/>
      <c r="AU102" s="87"/>
      <c r="AV102" s="87"/>
      <c r="AW102" s="87"/>
      <c r="AX102" s="87"/>
      <c r="AY102" s="87"/>
      <c r="AZ102" s="87"/>
      <c r="BA102" s="87"/>
      <c r="BB102" s="87"/>
      <c r="BC102" s="87"/>
      <c r="BD102" s="87"/>
      <c r="BE102" s="87"/>
      <c r="BF102" s="87"/>
      <c r="BG102" s="87"/>
      <c r="BH102" s="87"/>
      <c r="BI102" s="87"/>
      <c r="BJ102" s="87"/>
      <c r="BK102" s="87"/>
      <c r="BL102" s="87"/>
      <c r="BM102" s="87"/>
      <c r="BN102" s="87"/>
      <c r="BO102" s="87"/>
      <c r="BP102" s="87"/>
      <c r="BQ102" s="87"/>
      <c r="BR102" s="87"/>
      <c r="BS102" s="87"/>
      <c r="BT102" s="87"/>
      <c r="BU102" s="87"/>
      <c r="BV102" s="87"/>
      <c r="BW102" s="87"/>
      <c r="BX102" s="87"/>
      <c r="BY102" s="87"/>
      <c r="BZ102" s="87"/>
      <c r="CA102" s="87"/>
      <c r="CB102" s="87"/>
      <c r="CC102" s="87"/>
      <c r="CD102" s="87"/>
      <c r="CE102" s="87"/>
      <c r="CF102" s="87"/>
      <c r="CG102" s="87"/>
      <c r="CH102" s="87"/>
      <c r="CI102" s="87"/>
      <c r="CJ102" s="87"/>
      <c r="CK102" s="87"/>
      <c r="CL102" s="87"/>
      <c r="CM102" s="87"/>
      <c r="CN102" s="87"/>
    </row>
    <row r="103" spans="1:93">
      <c r="C103" s="5"/>
      <c r="F103" s="86"/>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c r="AH103" s="87"/>
      <c r="AI103" s="87"/>
      <c r="AJ103" s="87"/>
      <c r="AK103" s="87"/>
      <c r="AL103" s="87"/>
      <c r="AM103" s="87"/>
      <c r="AN103" s="87"/>
      <c r="AO103" s="477"/>
      <c r="AP103" s="87"/>
      <c r="AQ103" s="87"/>
      <c r="AR103" s="87"/>
      <c r="AS103" s="87"/>
      <c r="AT103" s="87"/>
      <c r="AU103" s="87"/>
      <c r="AV103" s="87"/>
      <c r="AW103" s="87"/>
      <c r="AX103" s="87"/>
      <c r="AY103" s="87"/>
      <c r="AZ103" s="87"/>
      <c r="BA103" s="87"/>
      <c r="BB103" s="87"/>
      <c r="BC103" s="87"/>
      <c r="BD103" s="87"/>
      <c r="BE103" s="87"/>
      <c r="BF103" s="87"/>
      <c r="BG103" s="87"/>
      <c r="BH103" s="87"/>
      <c r="BI103" s="87"/>
      <c r="BJ103" s="87"/>
      <c r="BK103" s="87"/>
      <c r="BL103" s="87"/>
      <c r="BM103" s="87"/>
      <c r="BN103" s="87"/>
      <c r="BO103" s="87"/>
      <c r="BP103" s="87"/>
      <c r="BQ103" s="87"/>
      <c r="BR103" s="87"/>
      <c r="BS103" s="87"/>
      <c r="BT103" s="87"/>
      <c r="BU103" s="87"/>
      <c r="BV103" s="87"/>
      <c r="BW103" s="87"/>
      <c r="BX103" s="87"/>
      <c r="BY103" s="87"/>
      <c r="BZ103" s="87"/>
      <c r="CA103" s="87"/>
      <c r="CB103" s="87"/>
      <c r="CC103" s="87"/>
      <c r="CD103" s="87"/>
      <c r="CE103" s="87"/>
      <c r="CF103" s="87"/>
      <c r="CG103" s="87"/>
      <c r="CH103" s="87"/>
      <c r="CI103" s="87"/>
      <c r="CJ103" s="87"/>
      <c r="CK103" s="87"/>
      <c r="CL103" s="87"/>
      <c r="CM103" s="87"/>
      <c r="CN103" s="87"/>
      <c r="CO103" s="87"/>
    </row>
    <row r="104" spans="1:93">
      <c r="C104" s="5"/>
      <c r="D104" s="70" t="s">
        <v>213</v>
      </c>
      <c r="F104" s="90"/>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87"/>
      <c r="AL104" s="87"/>
      <c r="AM104" s="87"/>
      <c r="AN104" s="87"/>
      <c r="AO104" s="477"/>
      <c r="AP104" s="87"/>
      <c r="AQ104" s="87"/>
      <c r="AR104" s="87"/>
      <c r="AS104" s="87"/>
      <c r="AT104" s="87"/>
      <c r="AU104" s="87"/>
      <c r="AV104" s="87"/>
      <c r="AW104" s="87"/>
      <c r="AX104" s="87"/>
      <c r="AY104" s="87"/>
      <c r="AZ104" s="87"/>
      <c r="BA104" s="87"/>
      <c r="BB104" s="87"/>
      <c r="BC104" s="87"/>
      <c r="BD104" s="87"/>
      <c r="BE104" s="87"/>
      <c r="BF104" s="87"/>
      <c r="BG104" s="87"/>
      <c r="BH104" s="87"/>
      <c r="BI104" s="87"/>
      <c r="BJ104" s="87"/>
      <c r="BK104" s="87"/>
      <c r="BL104" s="87"/>
      <c r="BM104" s="87"/>
      <c r="BN104" s="87"/>
      <c r="BO104" s="87"/>
      <c r="BP104" s="87"/>
      <c r="BQ104" s="87"/>
      <c r="BR104" s="87"/>
      <c r="BS104" s="87"/>
      <c r="BT104" s="87"/>
      <c r="BU104" s="87"/>
      <c r="BV104" s="87"/>
      <c r="BW104" s="87"/>
      <c r="BX104" s="87"/>
      <c r="BY104" s="87"/>
      <c r="BZ104" s="87"/>
      <c r="CA104" s="87"/>
      <c r="CB104" s="87"/>
      <c r="CC104" s="87"/>
      <c r="CD104" s="87"/>
      <c r="CE104" s="87"/>
      <c r="CF104" s="87"/>
      <c r="CG104" s="87"/>
      <c r="CH104" s="87"/>
      <c r="CI104" s="87"/>
      <c r="CJ104" s="87"/>
      <c r="CK104" s="87"/>
      <c r="CL104" s="87"/>
      <c r="CM104" s="87"/>
      <c r="CN104" s="87"/>
    </row>
    <row r="105" spans="1:93">
      <c r="C105" s="5"/>
      <c r="D105" s="70"/>
      <c r="F105" s="90" t="s">
        <v>214</v>
      </c>
      <c r="G105" s="195">
        <f t="shared" ref="G105:AI105" si="167">harvestpercent_SC_pine</f>
        <v>0.8</v>
      </c>
      <c r="H105" s="195">
        <f t="shared" si="167"/>
        <v>0.8</v>
      </c>
      <c r="I105" s="195">
        <f t="shared" si="167"/>
        <v>0.8</v>
      </c>
      <c r="J105" s="195">
        <f t="shared" si="167"/>
        <v>0.8</v>
      </c>
      <c r="K105" s="195">
        <f t="shared" si="167"/>
        <v>0.8</v>
      </c>
      <c r="L105" s="195">
        <f t="shared" si="167"/>
        <v>0.8</v>
      </c>
      <c r="M105" s="195">
        <f t="shared" si="167"/>
        <v>0.8</v>
      </c>
      <c r="N105" s="195">
        <f t="shared" si="167"/>
        <v>0.8</v>
      </c>
      <c r="O105" s="195">
        <f t="shared" si="167"/>
        <v>0.8</v>
      </c>
      <c r="P105" s="195">
        <f t="shared" si="167"/>
        <v>0.8</v>
      </c>
      <c r="Q105" s="195">
        <f t="shared" si="167"/>
        <v>0.8</v>
      </c>
      <c r="R105" s="195">
        <f t="shared" si="167"/>
        <v>0.8</v>
      </c>
      <c r="S105" s="195">
        <f t="shared" si="167"/>
        <v>0.8</v>
      </c>
      <c r="T105" s="195">
        <f t="shared" si="167"/>
        <v>0.8</v>
      </c>
      <c r="U105" s="195">
        <f t="shared" si="167"/>
        <v>0.8</v>
      </c>
      <c r="V105" s="195">
        <f t="shared" si="167"/>
        <v>0.8</v>
      </c>
      <c r="W105" s="195">
        <f t="shared" si="167"/>
        <v>0.8</v>
      </c>
      <c r="X105" s="195">
        <f t="shared" si="167"/>
        <v>0.8</v>
      </c>
      <c r="Y105" s="195">
        <f t="shared" si="167"/>
        <v>0.8</v>
      </c>
      <c r="Z105" s="195">
        <f t="shared" si="167"/>
        <v>0.8</v>
      </c>
      <c r="AA105" s="195">
        <f t="shared" si="167"/>
        <v>0.8</v>
      </c>
      <c r="AB105" s="195">
        <f t="shared" si="167"/>
        <v>0.8</v>
      </c>
      <c r="AC105" s="195">
        <f t="shared" si="167"/>
        <v>0.8</v>
      </c>
      <c r="AD105" s="195">
        <f t="shared" si="167"/>
        <v>0.8</v>
      </c>
      <c r="AE105" s="195">
        <f t="shared" si="167"/>
        <v>0.8</v>
      </c>
      <c r="AF105" s="195">
        <f t="shared" si="167"/>
        <v>0.8</v>
      </c>
      <c r="AG105" s="195">
        <f t="shared" si="167"/>
        <v>0.8</v>
      </c>
      <c r="AH105" s="195">
        <f t="shared" si="167"/>
        <v>0.8</v>
      </c>
      <c r="AI105" s="195">
        <f t="shared" si="167"/>
        <v>0.8</v>
      </c>
      <c r="AJ105" s="196">
        <f t="shared" ref="AJ105:BO105" si="168">AJ18</f>
        <v>0.79746835443037978</v>
      </c>
      <c r="AK105" s="196">
        <f t="shared" si="168"/>
        <v>0.81518151815181517</v>
      </c>
      <c r="AL105" s="196">
        <f t="shared" si="168"/>
        <v>0.77450980392156865</v>
      </c>
      <c r="AM105" s="196">
        <f t="shared" si="168"/>
        <v>0.68548387096774199</v>
      </c>
      <c r="AN105" s="196">
        <f t="shared" si="168"/>
        <v>0.77524429967426711</v>
      </c>
      <c r="AO105" s="492">
        <f t="shared" si="168"/>
        <v>0.78834355828220859</v>
      </c>
      <c r="AP105" s="196">
        <f t="shared" si="168"/>
        <v>0.78437500000000004</v>
      </c>
      <c r="AQ105" s="196">
        <f t="shared" si="168"/>
        <v>0.78095238095238095</v>
      </c>
      <c r="AR105" s="196">
        <f t="shared" si="168"/>
        <v>0.78095238095238095</v>
      </c>
      <c r="AS105" s="196">
        <f t="shared" si="168"/>
        <v>0.78095238095238095</v>
      </c>
      <c r="AT105" s="196">
        <f t="shared" si="168"/>
        <v>0.78095238095238095</v>
      </c>
      <c r="AU105" s="196">
        <f t="shared" si="168"/>
        <v>0.78095238095238095</v>
      </c>
      <c r="AV105" s="196">
        <f t="shared" si="168"/>
        <v>0.78095238095238095</v>
      </c>
      <c r="AW105" s="196">
        <f t="shared" si="168"/>
        <v>0.78095238095238095</v>
      </c>
      <c r="AX105" s="196">
        <f t="shared" si="168"/>
        <v>0.78095238095238095</v>
      </c>
      <c r="AY105" s="196">
        <f t="shared" si="168"/>
        <v>0.78095238095238095</v>
      </c>
      <c r="AZ105" s="196">
        <f t="shared" si="168"/>
        <v>0.78095238095238095</v>
      </c>
      <c r="BA105" s="196">
        <f t="shared" si="168"/>
        <v>0.78095238095238095</v>
      </c>
      <c r="BB105" s="196">
        <f t="shared" si="168"/>
        <v>0.78095238095238095</v>
      </c>
      <c r="BC105" s="196">
        <f t="shared" si="168"/>
        <v>0.78095238095238095</v>
      </c>
      <c r="BD105" s="196">
        <f t="shared" si="168"/>
        <v>0.78095238095238095</v>
      </c>
      <c r="BE105" s="196">
        <f t="shared" si="168"/>
        <v>0.78095238095238095</v>
      </c>
      <c r="BF105" s="196">
        <f t="shared" si="168"/>
        <v>0.78095238095238095</v>
      </c>
      <c r="BG105" s="196">
        <f t="shared" si="168"/>
        <v>0.78095238095238095</v>
      </c>
      <c r="BH105" s="196">
        <f t="shared" si="168"/>
        <v>0.78095238095238095</v>
      </c>
      <c r="BI105" s="196">
        <f t="shared" si="168"/>
        <v>0.78095238095238095</v>
      </c>
      <c r="BJ105" s="196">
        <f t="shared" si="168"/>
        <v>0.78095238095238095</v>
      </c>
      <c r="BK105" s="196">
        <f t="shared" si="168"/>
        <v>0.78095238095238095</v>
      </c>
      <c r="BL105" s="196">
        <f t="shared" si="168"/>
        <v>0.78095238095238095</v>
      </c>
      <c r="BM105" s="196">
        <f t="shared" si="168"/>
        <v>0.78095238095238095</v>
      </c>
      <c r="BN105" s="196">
        <f t="shared" si="168"/>
        <v>0.78095238095238095</v>
      </c>
      <c r="BO105" s="196">
        <f t="shared" si="168"/>
        <v>0.78095238095238095</v>
      </c>
      <c r="BP105" s="196">
        <f t="shared" ref="BP105:CN105" si="169">BP18</f>
        <v>0.78095238095238095</v>
      </c>
      <c r="BQ105" s="196">
        <f t="shared" si="169"/>
        <v>0.78095238095238095</v>
      </c>
      <c r="BR105" s="196">
        <f t="shared" si="169"/>
        <v>0.78095238095238095</v>
      </c>
      <c r="BS105" s="196">
        <f t="shared" si="169"/>
        <v>0.78095238095238095</v>
      </c>
      <c r="BT105" s="196">
        <f t="shared" si="169"/>
        <v>0.78095238095238095</v>
      </c>
      <c r="BU105" s="196">
        <f t="shared" si="169"/>
        <v>0.78095238095238095</v>
      </c>
      <c r="BV105" s="196">
        <f t="shared" si="169"/>
        <v>0.78095238095238095</v>
      </c>
      <c r="BW105" s="196">
        <f t="shared" si="169"/>
        <v>0.78095238095238095</v>
      </c>
      <c r="BX105" s="196">
        <f t="shared" si="169"/>
        <v>0.78095238095238095</v>
      </c>
      <c r="BY105" s="196">
        <f t="shared" si="169"/>
        <v>0.78095238095238095</v>
      </c>
      <c r="BZ105" s="196">
        <f t="shared" si="169"/>
        <v>0.78095238095238095</v>
      </c>
      <c r="CA105" s="196">
        <f t="shared" si="169"/>
        <v>0.78095238095238095</v>
      </c>
      <c r="CB105" s="196">
        <f t="shared" si="169"/>
        <v>0.78095238095238095</v>
      </c>
      <c r="CC105" s="196">
        <f t="shared" si="169"/>
        <v>0.78095238095238095</v>
      </c>
      <c r="CD105" s="196">
        <f t="shared" si="169"/>
        <v>0.78095238095238095</v>
      </c>
      <c r="CE105" s="196">
        <f t="shared" si="169"/>
        <v>0.78095238095238095</v>
      </c>
      <c r="CF105" s="196">
        <f t="shared" si="169"/>
        <v>0.78095238095238095</v>
      </c>
      <c r="CG105" s="196">
        <f t="shared" si="169"/>
        <v>0.78095238095238095</v>
      </c>
      <c r="CH105" s="196">
        <f t="shared" si="169"/>
        <v>0.78095238095238095</v>
      </c>
      <c r="CI105" s="196">
        <f t="shared" si="169"/>
        <v>0.78095238095238095</v>
      </c>
      <c r="CJ105" s="196">
        <f t="shared" si="169"/>
        <v>0.78095238095238095</v>
      </c>
      <c r="CK105" s="196">
        <f t="shared" si="169"/>
        <v>0.78095238095238095</v>
      </c>
      <c r="CL105" s="196">
        <f t="shared" si="169"/>
        <v>0.78095238095238095</v>
      </c>
      <c r="CM105" s="196">
        <f t="shared" si="169"/>
        <v>0.78095238095238095</v>
      </c>
      <c r="CN105" s="196">
        <f t="shared" si="169"/>
        <v>0.78095238095238095</v>
      </c>
    </row>
    <row r="106" spans="1:93">
      <c r="C106" s="5"/>
      <c r="F106" s="90" t="s">
        <v>215</v>
      </c>
      <c r="G106" s="97">
        <f>1-G105</f>
        <v>0.19999999999999996</v>
      </c>
      <c r="H106" s="97">
        <f t="shared" ref="H106:AI106" si="170">1-H105</f>
        <v>0.19999999999999996</v>
      </c>
      <c r="I106" s="97">
        <f t="shared" si="170"/>
        <v>0.19999999999999996</v>
      </c>
      <c r="J106" s="97">
        <f t="shared" si="170"/>
        <v>0.19999999999999996</v>
      </c>
      <c r="K106" s="97">
        <f t="shared" si="170"/>
        <v>0.19999999999999996</v>
      </c>
      <c r="L106" s="97">
        <f t="shared" si="170"/>
        <v>0.19999999999999996</v>
      </c>
      <c r="M106" s="97">
        <f t="shared" si="170"/>
        <v>0.19999999999999996</v>
      </c>
      <c r="N106" s="97">
        <f t="shared" si="170"/>
        <v>0.19999999999999996</v>
      </c>
      <c r="O106" s="97">
        <f t="shared" si="170"/>
        <v>0.19999999999999996</v>
      </c>
      <c r="P106" s="97">
        <f t="shared" si="170"/>
        <v>0.19999999999999996</v>
      </c>
      <c r="Q106" s="97">
        <f t="shared" si="170"/>
        <v>0.19999999999999996</v>
      </c>
      <c r="R106" s="97">
        <f t="shared" si="170"/>
        <v>0.19999999999999996</v>
      </c>
      <c r="S106" s="97">
        <f t="shared" si="170"/>
        <v>0.19999999999999996</v>
      </c>
      <c r="T106" s="97">
        <f t="shared" si="170"/>
        <v>0.19999999999999996</v>
      </c>
      <c r="U106" s="97">
        <f t="shared" si="170"/>
        <v>0.19999999999999996</v>
      </c>
      <c r="V106" s="97">
        <f t="shared" si="170"/>
        <v>0.19999999999999996</v>
      </c>
      <c r="W106" s="97">
        <f t="shared" si="170"/>
        <v>0.19999999999999996</v>
      </c>
      <c r="X106" s="97">
        <f t="shared" si="170"/>
        <v>0.19999999999999996</v>
      </c>
      <c r="Y106" s="97">
        <f t="shared" si="170"/>
        <v>0.19999999999999996</v>
      </c>
      <c r="Z106" s="97">
        <f t="shared" si="170"/>
        <v>0.19999999999999996</v>
      </c>
      <c r="AA106" s="97">
        <f t="shared" si="170"/>
        <v>0.19999999999999996</v>
      </c>
      <c r="AB106" s="97">
        <f t="shared" si="170"/>
        <v>0.19999999999999996</v>
      </c>
      <c r="AC106" s="97">
        <f t="shared" si="170"/>
        <v>0.19999999999999996</v>
      </c>
      <c r="AD106" s="97">
        <f t="shared" si="170"/>
        <v>0.19999999999999996</v>
      </c>
      <c r="AE106" s="97">
        <f t="shared" si="170"/>
        <v>0.19999999999999996</v>
      </c>
      <c r="AF106" s="97">
        <f t="shared" si="170"/>
        <v>0.19999999999999996</v>
      </c>
      <c r="AG106" s="97">
        <f t="shared" si="170"/>
        <v>0.19999999999999996</v>
      </c>
      <c r="AH106" s="97">
        <f t="shared" si="170"/>
        <v>0.19999999999999996</v>
      </c>
      <c r="AI106" s="97">
        <f t="shared" si="170"/>
        <v>0.19999999999999996</v>
      </c>
      <c r="AJ106" s="196">
        <f t="shared" ref="AJ106:BO106" si="171">AJ19</f>
        <v>0.20253164556962025</v>
      </c>
      <c r="AK106" s="196">
        <f t="shared" si="171"/>
        <v>0.18481848184818481</v>
      </c>
      <c r="AL106" s="196">
        <f t="shared" si="171"/>
        <v>0.22549019607843138</v>
      </c>
      <c r="AM106" s="196">
        <f t="shared" si="171"/>
        <v>0.31451612903225806</v>
      </c>
      <c r="AN106" s="196">
        <f t="shared" si="171"/>
        <v>0.22475570032573289</v>
      </c>
      <c r="AO106" s="492">
        <f t="shared" si="171"/>
        <v>0.21165644171779141</v>
      </c>
      <c r="AP106" s="196">
        <f t="shared" si="171"/>
        <v>0.21562500000000001</v>
      </c>
      <c r="AQ106" s="196">
        <f t="shared" si="171"/>
        <v>0.21904761904761905</v>
      </c>
      <c r="AR106" s="196">
        <f t="shared" si="171"/>
        <v>0.21904761904761905</v>
      </c>
      <c r="AS106" s="196">
        <f t="shared" si="171"/>
        <v>0.21904761904761905</v>
      </c>
      <c r="AT106" s="196">
        <f t="shared" si="171"/>
        <v>0.21904761904761905</v>
      </c>
      <c r="AU106" s="196">
        <f t="shared" si="171"/>
        <v>0.21904761904761905</v>
      </c>
      <c r="AV106" s="196">
        <f t="shared" si="171"/>
        <v>0.21904761904761905</v>
      </c>
      <c r="AW106" s="196">
        <f t="shared" si="171"/>
        <v>0.21904761904761905</v>
      </c>
      <c r="AX106" s="196">
        <f t="shared" si="171"/>
        <v>0.21904761904761905</v>
      </c>
      <c r="AY106" s="196">
        <f t="shared" si="171"/>
        <v>0.21904761904761905</v>
      </c>
      <c r="AZ106" s="196">
        <f t="shared" si="171"/>
        <v>0.21904761904761905</v>
      </c>
      <c r="BA106" s="196">
        <f t="shared" si="171"/>
        <v>0.21904761904761905</v>
      </c>
      <c r="BB106" s="196">
        <f t="shared" si="171"/>
        <v>0.21904761904761905</v>
      </c>
      <c r="BC106" s="196">
        <f t="shared" si="171"/>
        <v>0.21904761904761905</v>
      </c>
      <c r="BD106" s="196">
        <f t="shared" si="171"/>
        <v>0.21904761904761905</v>
      </c>
      <c r="BE106" s="196">
        <f t="shared" si="171"/>
        <v>0.21904761904761905</v>
      </c>
      <c r="BF106" s="196">
        <f t="shared" si="171"/>
        <v>0.21904761904761905</v>
      </c>
      <c r="BG106" s="196">
        <f t="shared" si="171"/>
        <v>0.21904761904761905</v>
      </c>
      <c r="BH106" s="196">
        <f t="shared" si="171"/>
        <v>0.21904761904761905</v>
      </c>
      <c r="BI106" s="196">
        <f t="shared" si="171"/>
        <v>0.21904761904761905</v>
      </c>
      <c r="BJ106" s="196">
        <f t="shared" si="171"/>
        <v>0.21904761904761905</v>
      </c>
      <c r="BK106" s="196">
        <f t="shared" si="171"/>
        <v>0.21904761904761905</v>
      </c>
      <c r="BL106" s="196">
        <f t="shared" si="171"/>
        <v>0.21904761904761905</v>
      </c>
      <c r="BM106" s="196">
        <f t="shared" si="171"/>
        <v>0.21904761904761905</v>
      </c>
      <c r="BN106" s="196">
        <f t="shared" si="171"/>
        <v>0.21904761904761905</v>
      </c>
      <c r="BO106" s="196">
        <f t="shared" si="171"/>
        <v>0.21904761904761905</v>
      </c>
      <c r="BP106" s="196">
        <f t="shared" ref="BP106:CN106" si="172">BP19</f>
        <v>0.21904761904761905</v>
      </c>
      <c r="BQ106" s="196">
        <f t="shared" si="172"/>
        <v>0.21904761904761905</v>
      </c>
      <c r="BR106" s="196">
        <f t="shared" si="172"/>
        <v>0.21904761904761905</v>
      </c>
      <c r="BS106" s="196">
        <f t="shared" si="172"/>
        <v>0.21904761904761905</v>
      </c>
      <c r="BT106" s="196">
        <f t="shared" si="172"/>
        <v>0.21904761904761905</v>
      </c>
      <c r="BU106" s="196">
        <f t="shared" si="172"/>
        <v>0.21904761904761905</v>
      </c>
      <c r="BV106" s="196">
        <f t="shared" si="172"/>
        <v>0.21904761904761905</v>
      </c>
      <c r="BW106" s="196">
        <f t="shared" si="172"/>
        <v>0.21904761904761905</v>
      </c>
      <c r="BX106" s="196">
        <f t="shared" si="172"/>
        <v>0.21904761904761905</v>
      </c>
      <c r="BY106" s="196">
        <f t="shared" si="172"/>
        <v>0.21904761904761905</v>
      </c>
      <c r="BZ106" s="196">
        <f t="shared" si="172"/>
        <v>0.21904761904761905</v>
      </c>
      <c r="CA106" s="196">
        <f t="shared" si="172"/>
        <v>0.21904761904761905</v>
      </c>
      <c r="CB106" s="196">
        <f t="shared" si="172"/>
        <v>0.21904761904761905</v>
      </c>
      <c r="CC106" s="196">
        <f t="shared" si="172"/>
        <v>0.21904761904761905</v>
      </c>
      <c r="CD106" s="196">
        <f t="shared" si="172"/>
        <v>0.21904761904761905</v>
      </c>
      <c r="CE106" s="196">
        <f t="shared" si="172"/>
        <v>0.21904761904761905</v>
      </c>
      <c r="CF106" s="196">
        <f t="shared" si="172"/>
        <v>0.21904761904761905</v>
      </c>
      <c r="CG106" s="196">
        <f t="shared" si="172"/>
        <v>0.21904761904761905</v>
      </c>
      <c r="CH106" s="196">
        <f t="shared" si="172"/>
        <v>0.21904761904761905</v>
      </c>
      <c r="CI106" s="196">
        <f t="shared" si="172"/>
        <v>0.21904761904761905</v>
      </c>
      <c r="CJ106" s="196">
        <f t="shared" si="172"/>
        <v>0.21904761904761905</v>
      </c>
      <c r="CK106" s="196">
        <f t="shared" si="172"/>
        <v>0.21904761904761905</v>
      </c>
      <c r="CL106" s="196">
        <f t="shared" si="172"/>
        <v>0.21904761904761905</v>
      </c>
      <c r="CM106" s="196">
        <f t="shared" si="172"/>
        <v>0.21904761904761905</v>
      </c>
      <c r="CN106" s="196">
        <f t="shared" si="172"/>
        <v>0.21904761904761905</v>
      </c>
    </row>
    <row r="107" spans="1:93">
      <c r="C107" s="5"/>
      <c r="F107" s="90"/>
      <c r="G107" s="97"/>
      <c r="H107" s="97"/>
      <c r="I107" s="97"/>
      <c r="J107" s="97"/>
      <c r="K107" s="97"/>
      <c r="L107" s="97"/>
      <c r="M107" s="97"/>
      <c r="N107" s="97"/>
      <c r="O107" s="97"/>
      <c r="P107" s="97"/>
      <c r="Q107" s="97"/>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7"/>
      <c r="AO107" s="481"/>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row>
    <row r="108" spans="1:93">
      <c r="C108" s="5"/>
      <c r="D108" s="70" t="s">
        <v>216</v>
      </c>
      <c r="E108" s="90"/>
      <c r="F108" s="90"/>
      <c r="G108" s="95"/>
      <c r="H108" s="95"/>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87"/>
      <c r="AL108" s="87"/>
      <c r="AM108" s="87"/>
      <c r="AN108" s="87"/>
      <c r="AO108" s="477"/>
      <c r="AP108" s="87"/>
      <c r="AQ108" s="87"/>
      <c r="AR108" s="87"/>
      <c r="AS108" s="87"/>
      <c r="AT108" s="87"/>
      <c r="AU108" s="87"/>
      <c r="AV108" s="87"/>
      <c r="AW108" s="87"/>
      <c r="AX108" s="87"/>
      <c r="AY108" s="87"/>
      <c r="AZ108" s="87"/>
      <c r="BA108" s="87"/>
      <c r="BB108" s="87"/>
      <c r="BC108" s="87"/>
      <c r="BD108" s="87"/>
      <c r="BE108" s="87"/>
      <c r="BF108" s="87"/>
      <c r="BG108" s="87"/>
      <c r="BH108" s="87"/>
      <c r="BI108" s="87"/>
      <c r="BJ108" s="87"/>
      <c r="BK108" s="87"/>
      <c r="BL108" s="87"/>
      <c r="BM108" s="87"/>
      <c r="BN108" s="87"/>
      <c r="BO108" s="87"/>
      <c r="BP108" s="87"/>
      <c r="BQ108" s="87"/>
      <c r="BR108" s="87"/>
      <c r="BS108" s="87"/>
      <c r="BT108" s="87"/>
      <c r="BU108" s="87"/>
      <c r="BV108" s="87"/>
      <c r="BW108" s="87"/>
      <c r="BX108" s="87"/>
      <c r="BY108" s="87"/>
      <c r="BZ108" s="87"/>
      <c r="CA108" s="87"/>
      <c r="CB108" s="87"/>
      <c r="CC108" s="87"/>
      <c r="CD108" s="87"/>
      <c r="CE108" s="87"/>
      <c r="CF108" s="87"/>
      <c r="CG108" s="87"/>
      <c r="CH108" s="87"/>
      <c r="CI108" s="87"/>
      <c r="CJ108" s="87"/>
      <c r="CK108" s="87"/>
      <c r="CL108" s="87"/>
      <c r="CM108" s="87"/>
      <c r="CN108" s="87"/>
    </row>
    <row r="109" spans="1:93" s="315" customFormat="1">
      <c r="A109" s="558"/>
      <c r="C109" s="558"/>
      <c r="F109" s="315" t="s">
        <v>214</v>
      </c>
      <c r="G109" s="559">
        <f>G$94*G105</f>
        <v>3532.4297734321608</v>
      </c>
      <c r="H109" s="559">
        <f t="shared" ref="H109:BS109" si="173">H$94*H105</f>
        <v>5684.1550478941608</v>
      </c>
      <c r="I109" s="559">
        <f t="shared" si="173"/>
        <v>11513.56203618208</v>
      </c>
      <c r="J109" s="559">
        <f t="shared" si="173"/>
        <v>16052.100267093443</v>
      </c>
      <c r="K109" s="559">
        <f t="shared" si="173"/>
        <v>27071.383714435287</v>
      </c>
      <c r="L109" s="559">
        <f t="shared" si="173"/>
        <v>31394.539924245189</v>
      </c>
      <c r="M109" s="559">
        <f t="shared" si="173"/>
        <v>35530.718479974159</v>
      </c>
      <c r="N109" s="559">
        <f t="shared" si="173"/>
        <v>24076.276625713035</v>
      </c>
      <c r="O109" s="559">
        <f t="shared" si="173"/>
        <v>19079.582305220083</v>
      </c>
      <c r="P109" s="559">
        <f t="shared" si="173"/>
        <v>14691.206749090721</v>
      </c>
      <c r="Q109" s="559">
        <f t="shared" si="173"/>
        <v>14496.032339042802</v>
      </c>
      <c r="R109" s="559">
        <f t="shared" si="173"/>
        <v>12245.442218670965</v>
      </c>
      <c r="S109" s="559">
        <f t="shared" si="173"/>
        <v>9932.2267471274426</v>
      </c>
      <c r="T109" s="559">
        <f t="shared" si="173"/>
        <v>7689.2781163030395</v>
      </c>
      <c r="U109" s="559">
        <f t="shared" si="173"/>
        <v>5271.5471514112796</v>
      </c>
      <c r="V109" s="559">
        <f t="shared" si="173"/>
        <v>2020.7033809791997</v>
      </c>
      <c r="W109" s="559">
        <f t="shared" si="173"/>
        <v>1877.1525249129602</v>
      </c>
      <c r="X109" s="559">
        <f t="shared" si="173"/>
        <v>2328.180992734</v>
      </c>
      <c r="Y109" s="559">
        <f t="shared" si="173"/>
        <v>3189.0002439071195</v>
      </c>
      <c r="Z109" s="559">
        <f t="shared" si="173"/>
        <v>3411.0865915227205</v>
      </c>
      <c r="AA109" s="559">
        <f t="shared" si="173"/>
        <v>5970.7952095397604</v>
      </c>
      <c r="AB109" s="559">
        <f t="shared" si="173"/>
        <v>11337.00177752064</v>
      </c>
      <c r="AC109" s="559">
        <f t="shared" si="173"/>
        <v>14259.223785271837</v>
      </c>
      <c r="AD109" s="559">
        <f t="shared" si="173"/>
        <v>3866.5701295293607</v>
      </c>
      <c r="AE109" s="559">
        <f t="shared" si="173"/>
        <v>3043.9688949130414</v>
      </c>
      <c r="AF109" s="559">
        <f t="shared" si="173"/>
        <v>3066.4634202721591</v>
      </c>
      <c r="AG109" s="559">
        <f t="shared" si="173"/>
        <v>2366.7287954674407</v>
      </c>
      <c r="AH109" s="559">
        <f t="shared" si="173"/>
        <v>3828.6369816976812</v>
      </c>
      <c r="AI109" s="559">
        <f t="shared" si="173"/>
        <v>5896.5055725579186</v>
      </c>
      <c r="AJ109" s="559">
        <f t="shared" si="173"/>
        <v>19934.261682667882</v>
      </c>
      <c r="AK109" s="559">
        <f>AK$94*AK105</f>
        <v>27127.748659429468</v>
      </c>
      <c r="AL109" s="559">
        <f t="shared" si="173"/>
        <v>34852.941176470587</v>
      </c>
      <c r="AM109" s="559">
        <f t="shared" si="173"/>
        <v>41129.032258064522</v>
      </c>
      <c r="AN109" s="559">
        <f t="shared" si="173"/>
        <v>23800</v>
      </c>
      <c r="AO109" s="559">
        <f t="shared" si="173"/>
        <v>25700</v>
      </c>
      <c r="AP109" s="559">
        <f t="shared" si="173"/>
        <v>25100</v>
      </c>
      <c r="AQ109" s="559">
        <f t="shared" si="173"/>
        <v>24600</v>
      </c>
      <c r="AR109" s="559">
        <f t="shared" si="173"/>
        <v>24600</v>
      </c>
      <c r="AS109" s="559">
        <f t="shared" si="173"/>
        <v>24600</v>
      </c>
      <c r="AT109" s="559">
        <f t="shared" si="173"/>
        <v>24600</v>
      </c>
      <c r="AU109" s="559">
        <f t="shared" si="173"/>
        <v>24600</v>
      </c>
      <c r="AV109" s="559">
        <f t="shared" si="173"/>
        <v>23760.476190476191</v>
      </c>
      <c r="AW109" s="559">
        <f t="shared" si="173"/>
        <v>22920.952380952382</v>
      </c>
      <c r="AX109" s="559">
        <f t="shared" si="173"/>
        <v>22081.428571428572</v>
      </c>
      <c r="AY109" s="559">
        <f t="shared" si="173"/>
        <v>21241.904761904763</v>
      </c>
      <c r="AZ109" s="559">
        <f t="shared" si="173"/>
        <v>20402.380952380954</v>
      </c>
      <c r="BA109" s="559">
        <f t="shared" si="173"/>
        <v>19562.857142857141</v>
      </c>
      <c r="BB109" s="559">
        <f t="shared" si="173"/>
        <v>18723.333333333332</v>
      </c>
      <c r="BC109" s="559">
        <f t="shared" si="173"/>
        <v>17883.809523809523</v>
      </c>
      <c r="BD109" s="559">
        <f t="shared" si="173"/>
        <v>17044.285714285714</v>
      </c>
      <c r="BE109" s="559">
        <f t="shared" si="173"/>
        <v>16204.761904761905</v>
      </c>
      <c r="BF109" s="559">
        <f t="shared" si="173"/>
        <v>15365.238095238095</v>
      </c>
      <c r="BG109" s="559">
        <f t="shared" si="173"/>
        <v>14525.714285714286</v>
      </c>
      <c r="BH109" s="559">
        <f t="shared" si="173"/>
        <v>13686.190476190477</v>
      </c>
      <c r="BI109" s="559">
        <f t="shared" si="173"/>
        <v>12846.666666666666</v>
      </c>
      <c r="BJ109" s="559">
        <f t="shared" si="173"/>
        <v>12007.142857142857</v>
      </c>
      <c r="BK109" s="559">
        <f t="shared" si="173"/>
        <v>11167.619047619048</v>
      </c>
      <c r="BL109" s="559">
        <f t="shared" si="173"/>
        <v>10328.095238095239</v>
      </c>
      <c r="BM109" s="559">
        <f t="shared" si="173"/>
        <v>9488.5714285714294</v>
      </c>
      <c r="BN109" s="559">
        <f t="shared" si="173"/>
        <v>8649.0476190476184</v>
      </c>
      <c r="BO109" s="559">
        <f t="shared" si="173"/>
        <v>7809.5238095238092</v>
      </c>
      <c r="BP109" s="559">
        <f t="shared" si="173"/>
        <v>7809.5238095238092</v>
      </c>
      <c r="BQ109" s="559">
        <f t="shared" si="173"/>
        <v>7809.5238095238092</v>
      </c>
      <c r="BR109" s="559">
        <f t="shared" si="173"/>
        <v>7809.5238095238092</v>
      </c>
      <c r="BS109" s="559">
        <f t="shared" si="173"/>
        <v>7809.5238095238092</v>
      </c>
      <c r="BT109" s="559">
        <f t="shared" ref="BT109:CN109" si="174">BT$94*BT105</f>
        <v>7809.5238095238092</v>
      </c>
      <c r="BU109" s="559">
        <f t="shared" si="174"/>
        <v>7809.5238095238092</v>
      </c>
      <c r="BV109" s="559">
        <f t="shared" si="174"/>
        <v>7809.5238095238092</v>
      </c>
      <c r="BW109" s="559">
        <f t="shared" si="174"/>
        <v>7809.5238095238092</v>
      </c>
      <c r="BX109" s="559">
        <f t="shared" si="174"/>
        <v>7809.5238095238092</v>
      </c>
      <c r="BY109" s="559">
        <f t="shared" si="174"/>
        <v>7809.5238095238092</v>
      </c>
      <c r="BZ109" s="559">
        <f t="shared" si="174"/>
        <v>7809.5238095238092</v>
      </c>
      <c r="CA109" s="559">
        <f t="shared" si="174"/>
        <v>7809.5238095238092</v>
      </c>
      <c r="CB109" s="559">
        <f t="shared" si="174"/>
        <v>7809.5238095238092</v>
      </c>
      <c r="CC109" s="559">
        <f t="shared" si="174"/>
        <v>7809.5238095238092</v>
      </c>
      <c r="CD109" s="559">
        <f t="shared" si="174"/>
        <v>7809.5238095238092</v>
      </c>
      <c r="CE109" s="559">
        <f t="shared" si="174"/>
        <v>7809.5238095238092</v>
      </c>
      <c r="CF109" s="559">
        <f t="shared" si="174"/>
        <v>7809.5238095238092</v>
      </c>
      <c r="CG109" s="559">
        <f t="shared" si="174"/>
        <v>7809.5238095238092</v>
      </c>
      <c r="CH109" s="559">
        <f t="shared" si="174"/>
        <v>7809.5238095238092</v>
      </c>
      <c r="CI109" s="559">
        <f t="shared" si="174"/>
        <v>7809.5238095238092</v>
      </c>
      <c r="CJ109" s="559">
        <f t="shared" si="174"/>
        <v>7809.5238095238092</v>
      </c>
      <c r="CK109" s="559">
        <f t="shared" si="174"/>
        <v>7809.5238095238092</v>
      </c>
      <c r="CL109" s="559">
        <f t="shared" si="174"/>
        <v>7809.5238095238092</v>
      </c>
      <c r="CM109" s="559">
        <f t="shared" si="174"/>
        <v>7809.5238095238092</v>
      </c>
      <c r="CN109" s="559">
        <f t="shared" si="174"/>
        <v>7809.5238095238092</v>
      </c>
    </row>
    <row r="110" spans="1:93" s="315" customFormat="1">
      <c r="A110" s="558"/>
      <c r="C110" s="558"/>
      <c r="F110" s="315" t="s">
        <v>215</v>
      </c>
      <c r="G110" s="559">
        <f>G$94*G106</f>
        <v>883.10744335803986</v>
      </c>
      <c r="H110" s="559">
        <f t="shared" ref="H110:BS110" si="175">H$94*H106</f>
        <v>1421.03876197354</v>
      </c>
      <c r="I110" s="559">
        <f t="shared" si="175"/>
        <v>2878.3905090455191</v>
      </c>
      <c r="J110" s="559">
        <f t="shared" si="175"/>
        <v>4013.0250667733599</v>
      </c>
      <c r="K110" s="559">
        <f t="shared" si="175"/>
        <v>6767.84592860882</v>
      </c>
      <c r="L110" s="559">
        <f t="shared" si="175"/>
        <v>7848.6349810612955</v>
      </c>
      <c r="M110" s="559">
        <f t="shared" si="175"/>
        <v>8882.6796199935361</v>
      </c>
      <c r="N110" s="559">
        <f t="shared" si="175"/>
        <v>6019.069156428257</v>
      </c>
      <c r="O110" s="559">
        <f t="shared" si="175"/>
        <v>4769.8955763050189</v>
      </c>
      <c r="P110" s="559">
        <f t="shared" si="175"/>
        <v>3672.8016872726794</v>
      </c>
      <c r="Q110" s="559">
        <f t="shared" si="175"/>
        <v>3624.0080847606991</v>
      </c>
      <c r="R110" s="559">
        <f t="shared" si="175"/>
        <v>3061.3605546677404</v>
      </c>
      <c r="S110" s="559">
        <f t="shared" si="175"/>
        <v>2483.0566867818598</v>
      </c>
      <c r="T110" s="559">
        <f t="shared" si="175"/>
        <v>1922.3195290757594</v>
      </c>
      <c r="U110" s="559">
        <f t="shared" si="175"/>
        <v>1317.8867878528197</v>
      </c>
      <c r="V110" s="559">
        <f t="shared" si="175"/>
        <v>505.1758452447998</v>
      </c>
      <c r="W110" s="559">
        <f t="shared" si="175"/>
        <v>469.28813122823993</v>
      </c>
      <c r="X110" s="559">
        <f t="shared" si="175"/>
        <v>582.04524818349989</v>
      </c>
      <c r="Y110" s="559">
        <f t="shared" si="175"/>
        <v>797.25006097677965</v>
      </c>
      <c r="Z110" s="559">
        <f t="shared" si="175"/>
        <v>852.77164788067989</v>
      </c>
      <c r="AA110" s="559">
        <f t="shared" si="175"/>
        <v>1492.6988023849397</v>
      </c>
      <c r="AB110" s="559">
        <f t="shared" si="175"/>
        <v>2834.250444380159</v>
      </c>
      <c r="AC110" s="559">
        <f t="shared" si="175"/>
        <v>3564.8059463179584</v>
      </c>
      <c r="AD110" s="559">
        <f t="shared" si="175"/>
        <v>966.64253238233994</v>
      </c>
      <c r="AE110" s="559">
        <f t="shared" si="175"/>
        <v>760.99222372826011</v>
      </c>
      <c r="AF110" s="559">
        <f t="shared" si="175"/>
        <v>766.61585506803965</v>
      </c>
      <c r="AG110" s="559">
        <f t="shared" si="175"/>
        <v>591.68219886686006</v>
      </c>
      <c r="AH110" s="559">
        <f t="shared" si="175"/>
        <v>957.15924542442008</v>
      </c>
      <c r="AI110" s="559">
        <f t="shared" si="175"/>
        <v>1474.1263931394794</v>
      </c>
      <c r="AJ110" s="559">
        <f t="shared" si="175"/>
        <v>5062.6696336934301</v>
      </c>
      <c r="AK110" s="559">
        <f t="shared" si="175"/>
        <v>6150.4207486965597</v>
      </c>
      <c r="AL110" s="559">
        <f t="shared" si="175"/>
        <v>10147.058823529413</v>
      </c>
      <c r="AM110" s="559">
        <f t="shared" si="175"/>
        <v>18870.967741935485</v>
      </c>
      <c r="AN110" s="559">
        <f t="shared" si="175"/>
        <v>6900</v>
      </c>
      <c r="AO110" s="559">
        <f t="shared" si="175"/>
        <v>6900</v>
      </c>
      <c r="AP110" s="559">
        <f t="shared" si="175"/>
        <v>6900</v>
      </c>
      <c r="AQ110" s="559">
        <f t="shared" si="175"/>
        <v>6900</v>
      </c>
      <c r="AR110" s="559">
        <f t="shared" si="175"/>
        <v>6900</v>
      </c>
      <c r="AS110" s="559">
        <f t="shared" si="175"/>
        <v>6900</v>
      </c>
      <c r="AT110" s="559">
        <f t="shared" si="175"/>
        <v>6900</v>
      </c>
      <c r="AU110" s="559">
        <f t="shared" si="175"/>
        <v>6900</v>
      </c>
      <c r="AV110" s="559">
        <f t="shared" si="175"/>
        <v>6664.5238095238092</v>
      </c>
      <c r="AW110" s="559">
        <f t="shared" si="175"/>
        <v>6429.0476190476193</v>
      </c>
      <c r="AX110" s="559">
        <f t="shared" si="175"/>
        <v>6193.5714285714284</v>
      </c>
      <c r="AY110" s="559">
        <f t="shared" si="175"/>
        <v>5958.0952380952376</v>
      </c>
      <c r="AZ110" s="559">
        <f t="shared" si="175"/>
        <v>5722.6190476190477</v>
      </c>
      <c r="BA110" s="559">
        <f t="shared" si="175"/>
        <v>5487.1428571428569</v>
      </c>
      <c r="BB110" s="559">
        <f t="shared" si="175"/>
        <v>5251.666666666667</v>
      </c>
      <c r="BC110" s="559">
        <f t="shared" si="175"/>
        <v>5016.1904761904761</v>
      </c>
      <c r="BD110" s="559">
        <f t="shared" si="175"/>
        <v>4780.7142857142853</v>
      </c>
      <c r="BE110" s="559">
        <f t="shared" si="175"/>
        <v>4545.2380952380954</v>
      </c>
      <c r="BF110" s="559">
        <f t="shared" si="175"/>
        <v>4309.7619047619046</v>
      </c>
      <c r="BG110" s="559">
        <f t="shared" si="175"/>
        <v>4074.2857142857142</v>
      </c>
      <c r="BH110" s="559">
        <f t="shared" si="175"/>
        <v>3838.8095238095239</v>
      </c>
      <c r="BI110" s="559">
        <f t="shared" si="175"/>
        <v>3603.3333333333335</v>
      </c>
      <c r="BJ110" s="559">
        <f t="shared" si="175"/>
        <v>3367.8571428571427</v>
      </c>
      <c r="BK110" s="559">
        <f t="shared" si="175"/>
        <v>3132.3809523809523</v>
      </c>
      <c r="BL110" s="559">
        <f t="shared" si="175"/>
        <v>2896.9047619047619</v>
      </c>
      <c r="BM110" s="559">
        <f t="shared" si="175"/>
        <v>2661.4285714285716</v>
      </c>
      <c r="BN110" s="559">
        <f t="shared" si="175"/>
        <v>2425.9523809523807</v>
      </c>
      <c r="BO110" s="559">
        <f t="shared" si="175"/>
        <v>2190.4761904761904</v>
      </c>
      <c r="BP110" s="559">
        <f t="shared" si="175"/>
        <v>2190.4761904761904</v>
      </c>
      <c r="BQ110" s="559">
        <f t="shared" si="175"/>
        <v>2190.4761904761904</v>
      </c>
      <c r="BR110" s="559">
        <f t="shared" si="175"/>
        <v>2190.4761904761904</v>
      </c>
      <c r="BS110" s="559">
        <f t="shared" si="175"/>
        <v>2190.4761904761904</v>
      </c>
      <c r="BT110" s="559">
        <f t="shared" ref="BT110:CN110" si="176">BT$94*BT106</f>
        <v>2190.4761904761904</v>
      </c>
      <c r="BU110" s="559">
        <f t="shared" si="176"/>
        <v>2190.4761904761904</v>
      </c>
      <c r="BV110" s="559">
        <f t="shared" si="176"/>
        <v>2190.4761904761904</v>
      </c>
      <c r="BW110" s="559">
        <f t="shared" si="176"/>
        <v>2190.4761904761904</v>
      </c>
      <c r="BX110" s="559">
        <f t="shared" si="176"/>
        <v>2190.4761904761904</v>
      </c>
      <c r="BY110" s="559">
        <f t="shared" si="176"/>
        <v>2190.4761904761904</v>
      </c>
      <c r="BZ110" s="559">
        <f t="shared" si="176"/>
        <v>2190.4761904761904</v>
      </c>
      <c r="CA110" s="559">
        <f t="shared" si="176"/>
        <v>2190.4761904761904</v>
      </c>
      <c r="CB110" s="559">
        <f t="shared" si="176"/>
        <v>2190.4761904761904</v>
      </c>
      <c r="CC110" s="559">
        <f t="shared" si="176"/>
        <v>2190.4761904761904</v>
      </c>
      <c r="CD110" s="559">
        <f t="shared" si="176"/>
        <v>2190.4761904761904</v>
      </c>
      <c r="CE110" s="559">
        <f t="shared" si="176"/>
        <v>2190.4761904761904</v>
      </c>
      <c r="CF110" s="559">
        <f t="shared" si="176"/>
        <v>2190.4761904761904</v>
      </c>
      <c r="CG110" s="559">
        <f t="shared" si="176"/>
        <v>2190.4761904761904</v>
      </c>
      <c r="CH110" s="559">
        <f t="shared" si="176"/>
        <v>2190.4761904761904</v>
      </c>
      <c r="CI110" s="559">
        <f t="shared" si="176"/>
        <v>2190.4761904761904</v>
      </c>
      <c r="CJ110" s="559">
        <f t="shared" si="176"/>
        <v>2190.4761904761904</v>
      </c>
      <c r="CK110" s="559">
        <f t="shared" si="176"/>
        <v>2190.4761904761904</v>
      </c>
      <c r="CL110" s="559">
        <f t="shared" si="176"/>
        <v>2190.4761904761904</v>
      </c>
      <c r="CM110" s="559">
        <f t="shared" si="176"/>
        <v>2190.4761904761904</v>
      </c>
      <c r="CN110" s="559">
        <f t="shared" si="176"/>
        <v>2190.4761904761904</v>
      </c>
    </row>
    <row r="111" spans="1:93">
      <c r="A111" s="459"/>
      <c r="C111" s="459"/>
      <c r="F111" s="101" t="s">
        <v>256</v>
      </c>
      <c r="G111" s="560">
        <f t="shared" ref="G111:AI111" si="177">G23</f>
        <v>727.56850099299004</v>
      </c>
      <c r="H111" s="560">
        <f t="shared" si="177"/>
        <v>709.14904527164765</v>
      </c>
      <c r="I111" s="560">
        <f t="shared" si="177"/>
        <v>2311.6416930283626</v>
      </c>
      <c r="J111" s="560">
        <f t="shared" si="177"/>
        <v>2836.5961810865952</v>
      </c>
      <c r="K111" s="560">
        <f t="shared" si="177"/>
        <v>4521.9763795893396</v>
      </c>
      <c r="L111" s="560">
        <f t="shared" si="177"/>
        <v>3402.9944445178508</v>
      </c>
      <c r="M111" s="560">
        <f t="shared" si="177"/>
        <v>3849.6662457603729</v>
      </c>
      <c r="N111" s="560">
        <f t="shared" si="177"/>
        <v>2933.2983236236387</v>
      </c>
      <c r="O111" s="560">
        <f t="shared" si="177"/>
        <v>2357.6903323317165</v>
      </c>
      <c r="P111" s="560">
        <f t="shared" si="177"/>
        <v>1841.9455721341494</v>
      </c>
      <c r="Q111" s="560">
        <f t="shared" si="177"/>
        <v>1547.234280592688</v>
      </c>
      <c r="R111" s="560">
        <f t="shared" si="177"/>
        <v>1386.0640430309472</v>
      </c>
      <c r="S111" s="560">
        <f t="shared" si="177"/>
        <v>1017.6749286041228</v>
      </c>
      <c r="T111" s="560">
        <f t="shared" si="177"/>
        <v>916.36792213673868</v>
      </c>
      <c r="U111" s="560">
        <f t="shared" si="177"/>
        <v>488.11557661555031</v>
      </c>
      <c r="V111" s="560">
        <f t="shared" si="177"/>
        <v>276.29183582012087</v>
      </c>
      <c r="W111" s="560">
        <f t="shared" si="177"/>
        <v>119.72646218872109</v>
      </c>
      <c r="X111" s="560">
        <f t="shared" si="177"/>
        <v>110.51673432804714</v>
      </c>
      <c r="Y111" s="560">
        <f t="shared" si="177"/>
        <v>200.48397483118819</v>
      </c>
      <c r="Z111" s="560">
        <f t="shared" si="177"/>
        <v>364.01950875126823</v>
      </c>
      <c r="AA111" s="560">
        <f t="shared" si="177"/>
        <v>479.85717861132559</v>
      </c>
      <c r="AB111" s="560">
        <f t="shared" si="177"/>
        <v>888.69601341152941</v>
      </c>
      <c r="AC111" s="560">
        <f t="shared" si="177"/>
        <v>854.62611051150975</v>
      </c>
      <c r="AD111" s="560">
        <f t="shared" si="177"/>
        <v>281.86014581329943</v>
      </c>
      <c r="AE111" s="560">
        <f t="shared" si="177"/>
        <v>209.54586830486639</v>
      </c>
      <c r="AF111" s="560">
        <f t="shared" si="177"/>
        <v>209.54586830487068</v>
      </c>
      <c r="AG111" s="560">
        <f t="shared" si="177"/>
        <v>201.35888392553395</v>
      </c>
      <c r="AH111" s="560">
        <f t="shared" si="177"/>
        <v>262.26176158976989</v>
      </c>
      <c r="AI111" s="560">
        <f t="shared" si="177"/>
        <v>316.42460103905796</v>
      </c>
      <c r="AJ111" s="483"/>
      <c r="AK111" s="483"/>
      <c r="AL111" s="483"/>
      <c r="AM111" s="483"/>
      <c r="AN111" s="483"/>
      <c r="AO111" s="483"/>
      <c r="AP111" s="483"/>
      <c r="AQ111" s="483"/>
      <c r="AR111" s="483"/>
      <c r="AS111" s="483"/>
      <c r="AT111" s="483"/>
      <c r="AU111" s="483"/>
      <c r="AV111" s="483"/>
      <c r="AW111" s="483"/>
      <c r="AX111" s="483"/>
      <c r="AY111" s="483"/>
      <c r="AZ111" s="483"/>
      <c r="BA111" s="483"/>
      <c r="BB111" s="483"/>
      <c r="BC111" s="483"/>
      <c r="BD111" s="483"/>
      <c r="BE111" s="483"/>
      <c r="BF111" s="483"/>
      <c r="BG111" s="483"/>
      <c r="BH111" s="483"/>
      <c r="BI111" s="483"/>
      <c r="BJ111" s="483"/>
      <c r="BK111" s="483"/>
      <c r="BL111" s="483"/>
      <c r="BM111" s="483"/>
      <c r="BN111" s="483"/>
      <c r="BO111" s="483"/>
      <c r="BP111" s="483"/>
      <c r="BQ111" s="483"/>
      <c r="BR111" s="483"/>
      <c r="BS111" s="483"/>
      <c r="BT111" s="483"/>
      <c r="BU111" s="483"/>
      <c r="BV111" s="483"/>
      <c r="BW111" s="483"/>
      <c r="BX111" s="483"/>
      <c r="BY111" s="483"/>
      <c r="BZ111" s="483"/>
      <c r="CA111" s="483"/>
      <c r="CB111" s="483"/>
      <c r="CC111" s="483"/>
      <c r="CD111" s="483"/>
      <c r="CE111" s="483"/>
      <c r="CF111" s="483"/>
      <c r="CG111" s="483"/>
      <c r="CH111" s="483"/>
      <c r="CI111" s="483"/>
      <c r="CJ111" s="483"/>
      <c r="CK111" s="483"/>
      <c r="CL111" s="483"/>
      <c r="CM111" s="483"/>
      <c r="CN111" s="483"/>
    </row>
    <row r="112" spans="1:93">
      <c r="A112" s="5"/>
      <c r="F112" s="90"/>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483"/>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c r="BY112" s="98"/>
      <c r="BZ112" s="98"/>
      <c r="CA112" s="98"/>
      <c r="CB112" s="98"/>
      <c r="CC112" s="98"/>
      <c r="CD112" s="98"/>
      <c r="CE112" s="98"/>
      <c r="CF112" s="98"/>
      <c r="CG112" s="98"/>
      <c r="CH112" s="98"/>
      <c r="CI112" s="98"/>
      <c r="CJ112" s="98"/>
      <c r="CK112" s="98"/>
      <c r="CL112" s="98"/>
      <c r="CM112" s="98"/>
      <c r="CN112" s="98"/>
    </row>
    <row r="113" spans="1:93">
      <c r="A113" s="89"/>
      <c r="B113" s="89"/>
      <c r="C113" s="90"/>
      <c r="D113" t="s">
        <v>217</v>
      </c>
      <c r="E113" s="90"/>
      <c r="F113" s="90"/>
      <c r="G113" s="290">
        <f>'ENZ scenario inputs'!G$34</f>
        <v>0.73987217411512829</v>
      </c>
      <c r="H113" s="290">
        <f>'ENZ scenario inputs'!H$34</f>
        <v>0.73987217411512252</v>
      </c>
      <c r="I113" s="290">
        <f>'ENZ scenario inputs'!I$34</f>
        <v>0.73987217411512429</v>
      </c>
      <c r="J113" s="290">
        <f>'ENZ scenario inputs'!J$34</f>
        <v>0.73987217411511708</v>
      </c>
      <c r="K113" s="290">
        <f>'ENZ scenario inputs'!K$34</f>
        <v>0.7398721741151324</v>
      </c>
      <c r="L113" s="290">
        <f>'ENZ scenario inputs'!L$34</f>
        <v>0.73987217411511841</v>
      </c>
      <c r="M113" s="290">
        <f>'ENZ scenario inputs'!M$34</f>
        <v>0.73987217411512829</v>
      </c>
      <c r="N113" s="290">
        <f>'ENZ scenario inputs'!N$34</f>
        <v>0.73987217411512674</v>
      </c>
      <c r="O113" s="290">
        <f>'ENZ scenario inputs'!O$34</f>
        <v>0.73987217411512152</v>
      </c>
      <c r="P113" s="290">
        <f>'ENZ scenario inputs'!P$34</f>
        <v>0.73987217411512129</v>
      </c>
      <c r="Q113" s="290">
        <f>'ENZ scenario inputs'!Q$34</f>
        <v>0.73987217411512951</v>
      </c>
      <c r="R113" s="290">
        <f>'ENZ scenario inputs'!R$34</f>
        <v>0.73987217411511985</v>
      </c>
      <c r="S113" s="290">
        <f>'ENZ scenario inputs'!S$34</f>
        <v>0.73987217411512829</v>
      </c>
      <c r="T113" s="290">
        <f>'ENZ scenario inputs'!T$34</f>
        <v>0.73987217411512551</v>
      </c>
      <c r="U113" s="290">
        <f>'ENZ scenario inputs'!U$34</f>
        <v>0.73987217411512129</v>
      </c>
      <c r="V113" s="290">
        <f>'ENZ scenario inputs'!V$34</f>
        <v>0.73987217411512951</v>
      </c>
      <c r="W113" s="290">
        <f>'ENZ scenario inputs'!W$34</f>
        <v>0.73987217411512129</v>
      </c>
      <c r="X113" s="290">
        <f>'ENZ scenario inputs'!X$34</f>
        <v>0.73987217411512574</v>
      </c>
      <c r="Y113" s="290">
        <f>'ENZ scenario inputs'!Y$34</f>
        <v>0.79683485897250561</v>
      </c>
      <c r="Z113" s="290">
        <f>'ENZ scenario inputs'!Z$34</f>
        <v>0.70004481188408674</v>
      </c>
      <c r="AA113" s="290">
        <f>'ENZ scenario inputs'!AA$34</f>
        <v>0.62722246113543811</v>
      </c>
      <c r="AB113" s="290">
        <f>'ENZ scenario inputs'!AB$34</f>
        <v>0.61247478239997266</v>
      </c>
      <c r="AC113" s="290">
        <f>'ENZ scenario inputs'!AC$34</f>
        <v>0.64502955645466808</v>
      </c>
      <c r="AD113" s="290">
        <f>'ENZ scenario inputs'!AD$34</f>
        <v>0.66993450925743692</v>
      </c>
      <c r="AE113" s="290">
        <f>'ENZ scenario inputs'!AE$34</f>
        <v>0.462630025262529</v>
      </c>
      <c r="AF113" s="290">
        <f>'ENZ scenario inputs'!AF$34</f>
        <v>0.52030377846281883</v>
      </c>
      <c r="AG113" s="290">
        <f>'ENZ scenario inputs'!AG$34</f>
        <v>0.42643632692899813</v>
      </c>
      <c r="AH113" s="290">
        <f>'ENZ scenario inputs'!AH$34</f>
        <v>0.47534693873726469</v>
      </c>
      <c r="AI113" s="290">
        <f>'ENZ scenario inputs'!AI$34</f>
        <v>0.47534693873726469</v>
      </c>
      <c r="AJ113" s="290">
        <f>'ENZ scenario inputs'!AJ$34</f>
        <v>0.47534693873726469</v>
      </c>
      <c r="AK113" s="290">
        <f>'ENZ scenario inputs'!AK$34</f>
        <v>0.47534693873726469</v>
      </c>
      <c r="AL113" s="290">
        <f>'ENZ scenario inputs'!AL$34</f>
        <v>0.49788472849681276</v>
      </c>
      <c r="AM113" s="290">
        <f>'ENZ scenario inputs'!AM$34</f>
        <v>0.49788472849681276</v>
      </c>
      <c r="AN113" s="290">
        <f>'ENZ scenario inputs'!AN$34</f>
        <v>0.49788472849681276</v>
      </c>
      <c r="AO113" s="290">
        <f>'ENZ scenario inputs'!AO$34</f>
        <v>0.49788472849681276</v>
      </c>
      <c r="AP113" s="290">
        <f>'ENZ scenario inputs'!AP$34</f>
        <v>0.49788472849681276</v>
      </c>
      <c r="AQ113" s="290">
        <f>'ENZ scenario inputs'!AQ$34</f>
        <v>0.49788472849681276</v>
      </c>
      <c r="AR113" s="290">
        <f>'ENZ scenario inputs'!AR$34</f>
        <v>0.49788472849681276</v>
      </c>
      <c r="AS113" s="290">
        <f>'ENZ scenario inputs'!AS$34</f>
        <v>0.49788472849681276</v>
      </c>
      <c r="AT113" s="290">
        <f>'ENZ scenario inputs'!AT$34</f>
        <v>0.49788472849681276</v>
      </c>
      <c r="AU113" s="290">
        <f>'ENZ scenario inputs'!AU$34</f>
        <v>0.49788472849681276</v>
      </c>
      <c r="AV113" s="290">
        <f>'ENZ scenario inputs'!AV$34</f>
        <v>0.49788472849681276</v>
      </c>
      <c r="AW113" s="290">
        <f>'ENZ scenario inputs'!AW$34</f>
        <v>0.49788472849681276</v>
      </c>
      <c r="AX113" s="290">
        <f>'ENZ scenario inputs'!AX$34</f>
        <v>0.49788472849681276</v>
      </c>
      <c r="AY113" s="290">
        <f>'ENZ scenario inputs'!AY$34</f>
        <v>0.49788472849681276</v>
      </c>
      <c r="AZ113" s="290">
        <f>'ENZ scenario inputs'!AZ$34</f>
        <v>0.49788472849681276</v>
      </c>
      <c r="BA113" s="290">
        <f>'ENZ scenario inputs'!BA$34</f>
        <v>0.49788472849681276</v>
      </c>
      <c r="BB113" s="290">
        <f>'ENZ scenario inputs'!BB$34</f>
        <v>0.49788472849681276</v>
      </c>
      <c r="BC113" s="290">
        <f>'ENZ scenario inputs'!BC$34</f>
        <v>0.49788472849681276</v>
      </c>
      <c r="BD113" s="290">
        <f>'ENZ scenario inputs'!BD$34</f>
        <v>0.49788472849681276</v>
      </c>
      <c r="BE113" s="290">
        <f>'ENZ scenario inputs'!BE$34</f>
        <v>0.49788472849681276</v>
      </c>
      <c r="BF113" s="290">
        <f>'ENZ scenario inputs'!BF$34</f>
        <v>0.49788472849681276</v>
      </c>
      <c r="BG113" s="290">
        <f>'ENZ scenario inputs'!BG$34</f>
        <v>0.49788472849681276</v>
      </c>
      <c r="BH113" s="290">
        <f>'ENZ scenario inputs'!BH$34</f>
        <v>0.49788472849681276</v>
      </c>
      <c r="BI113" s="290">
        <f>'ENZ scenario inputs'!BI$34</f>
        <v>0.49788472849681276</v>
      </c>
      <c r="BJ113" s="290">
        <f>'ENZ scenario inputs'!BJ$34</f>
        <v>0.49788472849681276</v>
      </c>
      <c r="BK113" s="290">
        <f>'ENZ scenario inputs'!BK$34</f>
        <v>0.49788472849681276</v>
      </c>
      <c r="BL113" s="290">
        <f>'ENZ scenario inputs'!BL$34</f>
        <v>0.49788472849681276</v>
      </c>
      <c r="BM113" s="290">
        <f>'ENZ scenario inputs'!BM$34</f>
        <v>0.49788472849681276</v>
      </c>
      <c r="BN113" s="290">
        <f>'ENZ scenario inputs'!BN$34</f>
        <v>0.49788472849681276</v>
      </c>
      <c r="BO113" s="290">
        <f>'ENZ scenario inputs'!BO$34</f>
        <v>0.49788472849681276</v>
      </c>
      <c r="BP113" s="290">
        <f>'ENZ scenario inputs'!BP$34</f>
        <v>0.49788472849681276</v>
      </c>
      <c r="BQ113" s="290">
        <f>'ENZ scenario inputs'!BQ$34</f>
        <v>0.49788472849681276</v>
      </c>
      <c r="BR113" s="290">
        <f>'ENZ scenario inputs'!BR$34</f>
        <v>0.49788472849681276</v>
      </c>
      <c r="BS113" s="290">
        <f>'ENZ scenario inputs'!BS$34</f>
        <v>0.49788472849681276</v>
      </c>
      <c r="BT113" s="290">
        <f>'ENZ scenario inputs'!BT$34</f>
        <v>0.49788472849681276</v>
      </c>
      <c r="BU113" s="290">
        <f>'ENZ scenario inputs'!BU$34</f>
        <v>0.49788472849681276</v>
      </c>
      <c r="BV113" s="290">
        <f>'ENZ scenario inputs'!BV$34</f>
        <v>0.49788472849681276</v>
      </c>
      <c r="BW113" s="290">
        <f>'ENZ scenario inputs'!BW$34</f>
        <v>0.49788472849681276</v>
      </c>
      <c r="BX113" s="290">
        <f>'ENZ scenario inputs'!BX$34</f>
        <v>0.49788472849681276</v>
      </c>
      <c r="BY113" s="290">
        <f>'ENZ scenario inputs'!BY$34</f>
        <v>0.49788472849681276</v>
      </c>
      <c r="BZ113" s="290">
        <f>'ENZ scenario inputs'!BZ$34</f>
        <v>0.49788472849681276</v>
      </c>
      <c r="CA113" s="290">
        <f>'ENZ scenario inputs'!CA$34</f>
        <v>0.49788472849681276</v>
      </c>
      <c r="CB113" s="290">
        <f>'ENZ scenario inputs'!CB$34</f>
        <v>0.49788472849681276</v>
      </c>
      <c r="CC113" s="290">
        <f>'ENZ scenario inputs'!CC$34</f>
        <v>0.49788472849681276</v>
      </c>
      <c r="CD113" s="290">
        <f>'ENZ scenario inputs'!CD$34</f>
        <v>0.49788472849681276</v>
      </c>
      <c r="CE113" s="290">
        <f>'ENZ scenario inputs'!CE$34</f>
        <v>0.49788472849681276</v>
      </c>
      <c r="CF113" s="290">
        <f>'ENZ scenario inputs'!CF$34</f>
        <v>0.49788472849681276</v>
      </c>
      <c r="CG113" s="290">
        <f>'ENZ scenario inputs'!CG$34</f>
        <v>0.49788472849681276</v>
      </c>
      <c r="CH113" s="290">
        <f>'ENZ scenario inputs'!CH$34</f>
        <v>0.49788472849681276</v>
      </c>
      <c r="CI113" s="290">
        <f>'ENZ scenario inputs'!CI$34</f>
        <v>0.49788472849681276</v>
      </c>
      <c r="CJ113" s="290">
        <f>'ENZ scenario inputs'!CJ$34</f>
        <v>0.49788472849681276</v>
      </c>
      <c r="CK113" s="290">
        <f>'ENZ scenario inputs'!CK$34</f>
        <v>0.49788472849681276</v>
      </c>
      <c r="CL113" s="290">
        <f>'ENZ scenario inputs'!CL$34</f>
        <v>0.49788472849681276</v>
      </c>
      <c r="CM113" s="290">
        <f>'ENZ scenario inputs'!CM$34</f>
        <v>0.49788472849681276</v>
      </c>
      <c r="CN113" s="290">
        <f>'ENZ scenario inputs'!CN$34</f>
        <v>0.49788472849681276</v>
      </c>
      <c r="CO113" s="211"/>
    </row>
    <row r="114" spans="1:93">
      <c r="A114" s="89"/>
      <c r="B114" s="89"/>
      <c r="C114" s="90"/>
      <c r="D114" s="90"/>
      <c r="E114" s="90"/>
      <c r="F114" s="90"/>
      <c r="G114" s="213"/>
      <c r="H114" s="213"/>
      <c r="I114" s="213"/>
      <c r="J114" s="213"/>
      <c r="K114" s="213"/>
      <c r="L114" s="213"/>
      <c r="M114" s="213"/>
      <c r="N114" s="213"/>
      <c r="O114" s="213"/>
      <c r="P114" s="213"/>
      <c r="Q114" s="213"/>
      <c r="R114" s="213"/>
      <c r="S114" s="213"/>
      <c r="T114" s="213"/>
      <c r="U114" s="213"/>
      <c r="V114" s="213"/>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c r="BI114" s="213"/>
      <c r="BJ114" s="213"/>
      <c r="BK114" s="213"/>
      <c r="BL114" s="213"/>
      <c r="BM114" s="213"/>
      <c r="BN114" s="213"/>
      <c r="BO114" s="213"/>
      <c r="BP114" s="213"/>
      <c r="BQ114" s="213"/>
      <c r="BR114" s="213"/>
      <c r="BS114" s="213"/>
      <c r="BT114" s="213"/>
      <c r="BU114" s="213"/>
      <c r="BV114" s="213"/>
      <c r="BW114" s="213"/>
      <c r="BX114" s="213"/>
      <c r="BY114" s="213"/>
      <c r="BZ114" s="213"/>
      <c r="CA114" s="213"/>
      <c r="CB114" s="213"/>
      <c r="CC114" s="213"/>
      <c r="CD114" s="213"/>
      <c r="CE114" s="213"/>
      <c r="CF114" s="213"/>
      <c r="CG114" s="213"/>
      <c r="CH114" s="213"/>
      <c r="CI114" s="213"/>
      <c r="CJ114" s="213"/>
      <c r="CK114" s="213"/>
      <c r="CL114" s="213"/>
      <c r="CM114" s="213"/>
      <c r="CN114" s="213"/>
      <c r="CO114" s="211"/>
    </row>
    <row r="115" spans="1:93">
      <c r="A115" s="5"/>
      <c r="C115" s="209" t="s">
        <v>218</v>
      </c>
      <c r="F115" s="90" t="s">
        <v>219</v>
      </c>
      <c r="G115" s="291">
        <f>'ENZ scenario inputs'!G36</f>
        <v>0</v>
      </c>
      <c r="H115" s="291">
        <f>'ENZ scenario inputs'!H36</f>
        <v>0</v>
      </c>
      <c r="I115" s="291">
        <f>'ENZ scenario inputs'!I36</f>
        <v>0</v>
      </c>
      <c r="J115" s="291">
        <f>'ENZ scenario inputs'!J36</f>
        <v>0</v>
      </c>
      <c r="K115" s="291">
        <f>'ENZ scenario inputs'!K36</f>
        <v>0</v>
      </c>
      <c r="L115" s="291">
        <f>'ENZ scenario inputs'!L36</f>
        <v>0</v>
      </c>
      <c r="M115" s="291">
        <f>'ENZ scenario inputs'!M36</f>
        <v>0</v>
      </c>
      <c r="N115" s="291">
        <f>'ENZ scenario inputs'!N36</f>
        <v>0</v>
      </c>
      <c r="O115" s="291">
        <f>'ENZ scenario inputs'!O36</f>
        <v>0</v>
      </c>
      <c r="P115" s="291">
        <f>'ENZ scenario inputs'!P36</f>
        <v>0</v>
      </c>
      <c r="Q115" s="291">
        <f>'ENZ scenario inputs'!Q36</f>
        <v>0</v>
      </c>
      <c r="R115" s="291">
        <f>'ENZ scenario inputs'!R36</f>
        <v>0</v>
      </c>
      <c r="S115" s="291">
        <f>'ENZ scenario inputs'!S36</f>
        <v>11</v>
      </c>
      <c r="T115" s="291">
        <f>'ENZ scenario inputs'!T36</f>
        <v>11</v>
      </c>
      <c r="U115" s="291">
        <f>'ENZ scenario inputs'!U36</f>
        <v>11</v>
      </c>
      <c r="V115" s="291">
        <f>'ENZ scenario inputs'!V36</f>
        <v>11</v>
      </c>
      <c r="W115" s="291">
        <f>'ENZ scenario inputs'!W36</f>
        <v>11</v>
      </c>
      <c r="X115" s="291">
        <f>'ENZ scenario inputs'!X36</f>
        <v>11</v>
      </c>
      <c r="Y115" s="291">
        <f>'ENZ scenario inputs'!Y36</f>
        <v>12.009852118662691</v>
      </c>
      <c r="Z115" s="291">
        <f>'ENZ scenario inputs'!Z36</f>
        <v>12.345555990520721</v>
      </c>
      <c r="AA115" s="291">
        <f>'ENZ scenario inputs'!AA36</f>
        <v>13.94286089241721</v>
      </c>
      <c r="AB115" s="291">
        <f>'ENZ scenario inputs'!AB36</f>
        <v>15.02866168475259</v>
      </c>
      <c r="AC115" s="291">
        <f>'ENZ scenario inputs'!AC36</f>
        <v>15.884195186641159</v>
      </c>
      <c r="AD115" s="291">
        <f>'ENZ scenario inputs'!AD36</f>
        <v>17.574046855409829</v>
      </c>
      <c r="AE115" s="291">
        <f>'ENZ scenario inputs'!AE36</f>
        <v>18.354931336025089</v>
      </c>
      <c r="AF115" s="291">
        <f>'ENZ scenario inputs'!AF36</f>
        <v>20.316078439662132</v>
      </c>
      <c r="AG115" s="291">
        <f>'ENZ scenario inputs'!AG36</f>
        <v>21.717412694805279</v>
      </c>
      <c r="AH115" s="291">
        <f>'ENZ scenario inputs'!AH36</f>
        <v>23.272018801266579</v>
      </c>
      <c r="AI115" s="291">
        <f>'ENZ scenario inputs'!AI36</f>
        <v>24.518617695588539</v>
      </c>
      <c r="AJ115" s="291">
        <f>'ENZ scenario inputs'!AJ36</f>
        <v>25.562645459872378</v>
      </c>
      <c r="AK115" s="291">
        <f>'ENZ scenario inputs'!AK36</f>
        <v>26.419419809786401</v>
      </c>
      <c r="AL115" s="291">
        <f>'ENZ scenario inputs'!AL36</f>
        <v>28</v>
      </c>
      <c r="AM115" s="291">
        <f>'ENZ scenario inputs'!AM36</f>
        <v>28</v>
      </c>
      <c r="AN115" s="291">
        <f>'ENZ scenario inputs'!AN36</f>
        <v>28</v>
      </c>
      <c r="AO115" s="291">
        <f>'ENZ scenario inputs'!AO36</f>
        <v>28</v>
      </c>
      <c r="AP115" s="291">
        <f>'ENZ scenario inputs'!AP36</f>
        <v>28</v>
      </c>
      <c r="AQ115" s="291">
        <f>'ENZ scenario inputs'!AQ36</f>
        <v>28</v>
      </c>
      <c r="AR115" s="291">
        <f>'ENZ scenario inputs'!AR36</f>
        <v>28</v>
      </c>
      <c r="AS115" s="291">
        <f>'ENZ scenario inputs'!AS36</f>
        <v>28</v>
      </c>
      <c r="AT115" s="291">
        <f>'ENZ scenario inputs'!AT36</f>
        <v>28</v>
      </c>
      <c r="AU115" s="291">
        <f>'ENZ scenario inputs'!AU36</f>
        <v>28</v>
      </c>
      <c r="AV115" s="291">
        <f>'ENZ scenario inputs'!AV36</f>
        <v>28</v>
      </c>
      <c r="AW115" s="291">
        <f>'ENZ scenario inputs'!AW36</f>
        <v>28</v>
      </c>
      <c r="AX115" s="291">
        <f>'ENZ scenario inputs'!AX36</f>
        <v>28</v>
      </c>
      <c r="AY115" s="291">
        <f>'ENZ scenario inputs'!AY36</f>
        <v>28</v>
      </c>
      <c r="AZ115" s="291">
        <f>'ENZ scenario inputs'!AZ36</f>
        <v>28</v>
      </c>
      <c r="BA115" s="291">
        <f>'ENZ scenario inputs'!BA36</f>
        <v>28</v>
      </c>
      <c r="BB115" s="291">
        <f>'ENZ scenario inputs'!BB36</f>
        <v>28</v>
      </c>
      <c r="BC115" s="291">
        <f>'ENZ scenario inputs'!BC36</f>
        <v>28</v>
      </c>
      <c r="BD115" s="291">
        <f>'ENZ scenario inputs'!BD36</f>
        <v>28</v>
      </c>
      <c r="BE115" s="291">
        <f>'ENZ scenario inputs'!BE36</f>
        <v>28</v>
      </c>
      <c r="BF115" s="291">
        <f>'ENZ scenario inputs'!BF36</f>
        <v>28</v>
      </c>
      <c r="BG115" s="291">
        <f>'ENZ scenario inputs'!BG36</f>
        <v>28</v>
      </c>
      <c r="BH115" s="291">
        <f>'ENZ scenario inputs'!BH36</f>
        <v>28</v>
      </c>
      <c r="BI115" s="291">
        <f>'ENZ scenario inputs'!BI36</f>
        <v>28</v>
      </c>
      <c r="BJ115" s="291">
        <f>'ENZ scenario inputs'!BJ36</f>
        <v>28</v>
      </c>
      <c r="BK115" s="291">
        <f>'ENZ scenario inputs'!BK36</f>
        <v>28</v>
      </c>
      <c r="BL115" s="291">
        <f>'ENZ scenario inputs'!BL36</f>
        <v>28</v>
      </c>
      <c r="BM115" s="291">
        <f>'ENZ scenario inputs'!BM36</f>
        <v>28</v>
      </c>
      <c r="BN115" s="291">
        <f>'ENZ scenario inputs'!BN36</f>
        <v>28</v>
      </c>
      <c r="BO115" s="291">
        <f>'ENZ scenario inputs'!BO36</f>
        <v>28</v>
      </c>
      <c r="BP115" s="291">
        <f>'ENZ scenario inputs'!BP36</f>
        <v>28</v>
      </c>
      <c r="BQ115" s="291">
        <f>'ENZ scenario inputs'!BQ36</f>
        <v>28</v>
      </c>
      <c r="BR115" s="291">
        <f>'ENZ scenario inputs'!BR36</f>
        <v>28</v>
      </c>
      <c r="BS115" s="291">
        <f>'ENZ scenario inputs'!BS36</f>
        <v>28</v>
      </c>
      <c r="BT115" s="291">
        <f>'ENZ scenario inputs'!BT36</f>
        <v>28</v>
      </c>
      <c r="BU115" s="291">
        <f>'ENZ scenario inputs'!BU36</f>
        <v>28</v>
      </c>
      <c r="BV115" s="291">
        <f>'ENZ scenario inputs'!BV36</f>
        <v>28</v>
      </c>
      <c r="BW115" s="291">
        <f>'ENZ scenario inputs'!BW36</f>
        <v>28</v>
      </c>
      <c r="BX115" s="291">
        <f>'ENZ scenario inputs'!BX36</f>
        <v>28</v>
      </c>
      <c r="BY115" s="291">
        <f>'ENZ scenario inputs'!BY36</f>
        <v>28</v>
      </c>
      <c r="BZ115" s="291">
        <f>'ENZ scenario inputs'!BZ36</f>
        <v>28</v>
      </c>
      <c r="CA115" s="291">
        <f>'ENZ scenario inputs'!CA36</f>
        <v>28</v>
      </c>
      <c r="CB115" s="291">
        <f>'ENZ scenario inputs'!CB36</f>
        <v>28</v>
      </c>
      <c r="CC115" s="291">
        <f>'ENZ scenario inputs'!CC36</f>
        <v>28</v>
      </c>
      <c r="CD115" s="291">
        <f>'ENZ scenario inputs'!CD36</f>
        <v>28</v>
      </c>
      <c r="CE115" s="291">
        <f>'ENZ scenario inputs'!CE36</f>
        <v>28</v>
      </c>
      <c r="CF115" s="291">
        <f>'ENZ scenario inputs'!CF36</f>
        <v>28</v>
      </c>
      <c r="CG115" s="291">
        <f>'ENZ scenario inputs'!CG36</f>
        <v>28</v>
      </c>
      <c r="CH115" s="291">
        <f>'ENZ scenario inputs'!CH36</f>
        <v>28</v>
      </c>
      <c r="CI115" s="291">
        <f>'ENZ scenario inputs'!CI36</f>
        <v>28</v>
      </c>
      <c r="CJ115" s="291">
        <f>'ENZ scenario inputs'!CJ36</f>
        <v>28</v>
      </c>
      <c r="CK115" s="291">
        <f>'ENZ scenario inputs'!CK36</f>
        <v>28</v>
      </c>
      <c r="CL115" s="291">
        <f>'ENZ scenario inputs'!CL36</f>
        <v>28</v>
      </c>
      <c r="CM115" s="291">
        <f>'ENZ scenario inputs'!CM36</f>
        <v>28</v>
      </c>
      <c r="CN115" s="291">
        <f>'ENZ scenario inputs'!CN36</f>
        <v>28</v>
      </c>
    </row>
    <row r="116" spans="1:93">
      <c r="A116" s="5"/>
      <c r="C116" s="5"/>
      <c r="F116" s="90" t="s">
        <v>220</v>
      </c>
      <c r="G116" s="291">
        <f>'ENZ scenario inputs'!G37</f>
        <v>28</v>
      </c>
      <c r="H116" s="291">
        <f>'ENZ scenario inputs'!H37</f>
        <v>28</v>
      </c>
      <c r="I116" s="291">
        <f>'ENZ scenario inputs'!I37</f>
        <v>28</v>
      </c>
      <c r="J116" s="291">
        <f>'ENZ scenario inputs'!J37</f>
        <v>28</v>
      </c>
      <c r="K116" s="291">
        <f>'ENZ scenario inputs'!K37</f>
        <v>28</v>
      </c>
      <c r="L116" s="291">
        <f>'ENZ scenario inputs'!L37</f>
        <v>28</v>
      </c>
      <c r="M116" s="291">
        <f>'ENZ scenario inputs'!M37</f>
        <v>28</v>
      </c>
      <c r="N116" s="291">
        <f>'ENZ scenario inputs'!N37</f>
        <v>28</v>
      </c>
      <c r="O116" s="291">
        <f>'ENZ scenario inputs'!O37</f>
        <v>28</v>
      </c>
      <c r="P116" s="291">
        <f>'ENZ scenario inputs'!P37</f>
        <v>28</v>
      </c>
      <c r="Q116" s="291">
        <f>'ENZ scenario inputs'!Q37</f>
        <v>27.41726503955914</v>
      </c>
      <c r="R116" s="291">
        <f>'ENZ scenario inputs'!R37</f>
        <v>27.480607131062548</v>
      </c>
      <c r="S116" s="291">
        <f>'ENZ scenario inputs'!S37</f>
        <v>27.63128481276598</v>
      </c>
      <c r="T116" s="291">
        <f>'ENZ scenario inputs'!T37</f>
        <v>27.651968907029801</v>
      </c>
      <c r="U116" s="291">
        <f>'ENZ scenario inputs'!U37</f>
        <v>27.71695350503602</v>
      </c>
      <c r="V116" s="291">
        <f>'ENZ scenario inputs'!V37</f>
        <v>28.06423949168704</v>
      </c>
      <c r="W116" s="291">
        <f>'ENZ scenario inputs'!W37</f>
        <v>28.33722499045659</v>
      </c>
      <c r="X116" s="291">
        <f>'ENZ scenario inputs'!X37</f>
        <v>28.43881220564348</v>
      </c>
      <c r="Y116" s="291">
        <f>'ENZ scenario inputs'!Y37</f>
        <v>27.537501283703879</v>
      </c>
      <c r="Z116" s="291">
        <f>'ENZ scenario inputs'!Z37</f>
        <v>27.934205045428289</v>
      </c>
      <c r="AA116" s="291">
        <f>'ENZ scenario inputs'!AA37</f>
        <v>28.271119059728829</v>
      </c>
      <c r="AB116" s="291">
        <f>'ENZ scenario inputs'!AB37</f>
        <v>28.408493560540439</v>
      </c>
      <c r="AC116" s="291">
        <f>'ENZ scenario inputs'!AC37</f>
        <v>28.202171086519371</v>
      </c>
      <c r="AD116" s="291">
        <f>'ENZ scenario inputs'!AD37</f>
        <v>28.983265690842408</v>
      </c>
      <c r="AE116" s="291">
        <f>'ENZ scenario inputs'!AE37</f>
        <v>28.995976554950939</v>
      </c>
      <c r="AF116" s="291">
        <f>'ENZ scenario inputs'!AF37</f>
        <v>29.123956524927578</v>
      </c>
      <c r="AG116" s="291">
        <f>'ENZ scenario inputs'!AG37</f>
        <v>28.875376727350719</v>
      </c>
      <c r="AH116" s="291">
        <f>'ENZ scenario inputs'!AH37</f>
        <v>28.714817687554358</v>
      </c>
      <c r="AI116" s="291">
        <f>'ENZ scenario inputs'!AI37</f>
        <v>29.282386701013209</v>
      </c>
      <c r="AJ116" s="291">
        <f>'ENZ scenario inputs'!AJ37</f>
        <v>30.029689021975312</v>
      </c>
      <c r="AK116" s="291">
        <f>'ENZ scenario inputs'!AK37</f>
        <v>30.09869524896552</v>
      </c>
      <c r="AL116" s="291">
        <f>'ENZ scenario inputs'!AL37</f>
        <v>28</v>
      </c>
      <c r="AM116" s="291">
        <f>'ENZ scenario inputs'!AM37</f>
        <v>28</v>
      </c>
      <c r="AN116" s="291">
        <f>'ENZ scenario inputs'!AN37</f>
        <v>28</v>
      </c>
      <c r="AO116" s="291">
        <f>'ENZ scenario inputs'!AO37</f>
        <v>28</v>
      </c>
      <c r="AP116" s="291">
        <f>'ENZ scenario inputs'!AP37</f>
        <v>28</v>
      </c>
      <c r="AQ116" s="291">
        <f>'ENZ scenario inputs'!AQ37</f>
        <v>28</v>
      </c>
      <c r="AR116" s="291">
        <f>'ENZ scenario inputs'!AR37</f>
        <v>28</v>
      </c>
      <c r="AS116" s="291">
        <f>'ENZ scenario inputs'!AS37</f>
        <v>28</v>
      </c>
      <c r="AT116" s="291">
        <f>'ENZ scenario inputs'!AT37</f>
        <v>28</v>
      </c>
      <c r="AU116" s="291">
        <f>'ENZ scenario inputs'!AU37</f>
        <v>28</v>
      </c>
      <c r="AV116" s="291">
        <f>'ENZ scenario inputs'!AV37</f>
        <v>28</v>
      </c>
      <c r="AW116" s="291">
        <f>'ENZ scenario inputs'!AW37</f>
        <v>28</v>
      </c>
      <c r="AX116" s="291">
        <f>'ENZ scenario inputs'!AX37</f>
        <v>28</v>
      </c>
      <c r="AY116" s="291">
        <f>'ENZ scenario inputs'!AY37</f>
        <v>28</v>
      </c>
      <c r="AZ116" s="291">
        <f>'ENZ scenario inputs'!AZ37</f>
        <v>28</v>
      </c>
      <c r="BA116" s="291">
        <f>'ENZ scenario inputs'!BA37</f>
        <v>28</v>
      </c>
      <c r="BB116" s="291">
        <f>'ENZ scenario inputs'!BB37</f>
        <v>28</v>
      </c>
      <c r="BC116" s="291">
        <f>'ENZ scenario inputs'!BC37</f>
        <v>28</v>
      </c>
      <c r="BD116" s="291">
        <f>'ENZ scenario inputs'!BD37</f>
        <v>28</v>
      </c>
      <c r="BE116" s="291">
        <f>'ENZ scenario inputs'!BE37</f>
        <v>28</v>
      </c>
      <c r="BF116" s="291">
        <f>'ENZ scenario inputs'!BF37</f>
        <v>28</v>
      </c>
      <c r="BG116" s="291">
        <f>'ENZ scenario inputs'!BG37</f>
        <v>28</v>
      </c>
      <c r="BH116" s="291">
        <f>'ENZ scenario inputs'!BH37</f>
        <v>28</v>
      </c>
      <c r="BI116" s="291">
        <f>'ENZ scenario inputs'!BI37</f>
        <v>28</v>
      </c>
      <c r="BJ116" s="291">
        <f>'ENZ scenario inputs'!BJ37</f>
        <v>28</v>
      </c>
      <c r="BK116" s="291">
        <f>'ENZ scenario inputs'!BK37</f>
        <v>28</v>
      </c>
      <c r="BL116" s="291">
        <f>'ENZ scenario inputs'!BL37</f>
        <v>28</v>
      </c>
      <c r="BM116" s="291">
        <f>'ENZ scenario inputs'!BM37</f>
        <v>28</v>
      </c>
      <c r="BN116" s="291">
        <f>'ENZ scenario inputs'!BN37</f>
        <v>28</v>
      </c>
      <c r="BO116" s="291">
        <f>'ENZ scenario inputs'!BO37</f>
        <v>28</v>
      </c>
      <c r="BP116" s="291">
        <f>'ENZ scenario inputs'!BP37</f>
        <v>28</v>
      </c>
      <c r="BQ116" s="291">
        <f>'ENZ scenario inputs'!BQ37</f>
        <v>28</v>
      </c>
      <c r="BR116" s="291">
        <f>'ENZ scenario inputs'!BR37</f>
        <v>28</v>
      </c>
      <c r="BS116" s="291">
        <f>'ENZ scenario inputs'!BS37</f>
        <v>28</v>
      </c>
      <c r="BT116" s="291">
        <f>'ENZ scenario inputs'!BT37</f>
        <v>28</v>
      </c>
      <c r="BU116" s="291">
        <f>'ENZ scenario inputs'!BU37</f>
        <v>28</v>
      </c>
      <c r="BV116" s="291">
        <f>'ENZ scenario inputs'!BV37</f>
        <v>28</v>
      </c>
      <c r="BW116" s="291">
        <f>'ENZ scenario inputs'!BW37</f>
        <v>28</v>
      </c>
      <c r="BX116" s="291">
        <f>'ENZ scenario inputs'!BX37</f>
        <v>28</v>
      </c>
      <c r="BY116" s="291">
        <f>'ENZ scenario inputs'!BY37</f>
        <v>28</v>
      </c>
      <c r="BZ116" s="291">
        <f>'ENZ scenario inputs'!BZ37</f>
        <v>28</v>
      </c>
      <c r="CA116" s="291">
        <f>'ENZ scenario inputs'!CA37</f>
        <v>28</v>
      </c>
      <c r="CB116" s="291">
        <f>'ENZ scenario inputs'!CB37</f>
        <v>28</v>
      </c>
      <c r="CC116" s="291">
        <f>'ENZ scenario inputs'!CC37</f>
        <v>28</v>
      </c>
      <c r="CD116" s="291">
        <f>'ENZ scenario inputs'!CD37</f>
        <v>28</v>
      </c>
      <c r="CE116" s="291">
        <f>'ENZ scenario inputs'!CE37</f>
        <v>28</v>
      </c>
      <c r="CF116" s="291">
        <f>'ENZ scenario inputs'!CF37</f>
        <v>28</v>
      </c>
      <c r="CG116" s="291">
        <f>'ENZ scenario inputs'!CG37</f>
        <v>28</v>
      </c>
      <c r="CH116" s="291">
        <f>'ENZ scenario inputs'!CH37</f>
        <v>28</v>
      </c>
      <c r="CI116" s="291">
        <f>'ENZ scenario inputs'!CI37</f>
        <v>28</v>
      </c>
      <c r="CJ116" s="291">
        <f>'ENZ scenario inputs'!CJ37</f>
        <v>28</v>
      </c>
      <c r="CK116" s="291">
        <f>'ENZ scenario inputs'!CK37</f>
        <v>28</v>
      </c>
      <c r="CL116" s="291">
        <f>'ENZ scenario inputs'!CL37</f>
        <v>28</v>
      </c>
      <c r="CM116" s="291">
        <f>'ENZ scenario inputs'!CM37</f>
        <v>28</v>
      </c>
      <c r="CN116" s="291">
        <f>'ENZ scenario inputs'!CN37</f>
        <v>28</v>
      </c>
    </row>
    <row r="117" spans="1:93">
      <c r="A117" s="5"/>
      <c r="C117" s="5"/>
      <c r="F117" s="90"/>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c r="BI117" s="210"/>
      <c r="BJ117" s="210"/>
      <c r="BK117" s="210"/>
      <c r="BL117" s="210"/>
      <c r="BM117" s="210"/>
      <c r="BN117" s="210"/>
      <c r="BO117" s="210"/>
      <c r="BP117" s="210"/>
      <c r="BQ117" s="210"/>
      <c r="BR117" s="210"/>
      <c r="BS117" s="210"/>
      <c r="BT117" s="210"/>
      <c r="BU117" s="210"/>
      <c r="BV117" s="210"/>
      <c r="BW117" s="210"/>
      <c r="BX117" s="210"/>
      <c r="BY117" s="210"/>
      <c r="BZ117" s="210"/>
      <c r="CA117" s="210"/>
      <c r="CB117" s="210"/>
      <c r="CC117" s="210"/>
      <c r="CD117" s="210"/>
      <c r="CE117" s="210"/>
      <c r="CF117" s="210"/>
      <c r="CG117" s="210"/>
      <c r="CH117" s="210"/>
      <c r="CI117" s="210"/>
      <c r="CJ117" s="210"/>
      <c r="CK117" s="210"/>
      <c r="CL117" s="210"/>
      <c r="CM117" s="210"/>
      <c r="CN117" s="210"/>
    </row>
    <row r="118" spans="1:93" s="17" customFormat="1">
      <c r="A118" s="16" t="s">
        <v>257</v>
      </c>
      <c r="B118" s="16"/>
      <c r="F118" s="218"/>
      <c r="H118" s="219"/>
      <c r="I118" s="220"/>
      <c r="J118" s="220"/>
      <c r="K118" s="220"/>
      <c r="L118" s="220"/>
      <c r="M118" s="220"/>
      <c r="N118" s="220"/>
      <c r="O118" s="220"/>
      <c r="P118" s="220"/>
      <c r="Q118" s="220"/>
      <c r="R118" s="220"/>
      <c r="S118" s="220"/>
      <c r="T118" s="220"/>
      <c r="U118" s="220"/>
    </row>
    <row r="119" spans="1:93">
      <c r="A119" s="2"/>
      <c r="B119" s="2"/>
      <c r="F119" s="86"/>
      <c r="H119" s="99"/>
      <c r="I119" s="100"/>
      <c r="J119" s="100"/>
      <c r="K119" s="100"/>
      <c r="L119" s="100"/>
      <c r="M119" s="100"/>
      <c r="N119" s="100"/>
      <c r="O119" s="100"/>
      <c r="P119" s="100"/>
      <c r="Q119" s="100"/>
      <c r="R119" s="100"/>
      <c r="S119" s="100"/>
      <c r="T119" s="100"/>
      <c r="U119" s="100"/>
    </row>
    <row r="120" spans="1:93">
      <c r="A120" s="89"/>
      <c r="B120" s="89"/>
      <c r="C120" s="93" t="s">
        <v>222</v>
      </c>
      <c r="D120" s="90"/>
      <c r="E120" s="90"/>
      <c r="F120" s="90"/>
      <c r="G120" s="90"/>
      <c r="H120" s="91"/>
      <c r="I120" s="92"/>
      <c r="J120" s="92"/>
      <c r="K120" s="92"/>
      <c r="L120" s="92"/>
      <c r="M120" s="92"/>
      <c r="N120" s="92"/>
      <c r="O120" s="92"/>
      <c r="P120" s="92"/>
      <c r="Q120" s="92"/>
      <c r="R120" s="92"/>
      <c r="S120" s="92"/>
      <c r="T120" s="92"/>
      <c r="U120" s="92"/>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90"/>
      <c r="AZ120" s="90"/>
      <c r="BA120" s="90"/>
      <c r="BB120" s="90"/>
      <c r="BC120" s="90"/>
      <c r="BD120" s="90"/>
      <c r="BE120" s="90"/>
      <c r="BF120" s="90"/>
      <c r="BG120" s="90"/>
      <c r="BH120" s="90"/>
      <c r="BI120" s="90"/>
      <c r="BJ120" s="90"/>
      <c r="BK120" s="90"/>
      <c r="BL120" s="90"/>
      <c r="BM120" s="90"/>
      <c r="BN120" s="90"/>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row>
    <row r="121" spans="1:93">
      <c r="A121" s="89"/>
      <c r="B121" s="89"/>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c r="AY121" s="90"/>
      <c r="AZ121" s="90"/>
      <c r="BA121" s="90"/>
      <c r="BB121" s="90"/>
      <c r="BC121" s="90"/>
      <c r="BD121" s="90"/>
      <c r="BE121" s="90"/>
      <c r="BF121" s="90"/>
      <c r="BG121" s="90"/>
      <c r="BH121" s="90"/>
      <c r="BI121" s="90"/>
      <c r="BJ121" s="90"/>
      <c r="BK121" s="90"/>
      <c r="BL121" s="90"/>
      <c r="BM121" s="90"/>
      <c r="BN121" s="90"/>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row>
    <row r="122" spans="1:93">
      <c r="A122" s="89"/>
      <c r="B122" s="89"/>
      <c r="C122" s="101" t="s">
        <v>223</v>
      </c>
      <c r="D122" s="90"/>
      <c r="E122" s="90"/>
      <c r="F122" s="102" t="s">
        <v>103</v>
      </c>
      <c r="G122" s="102">
        <v>1</v>
      </c>
      <c r="H122" s="102">
        <v>2</v>
      </c>
      <c r="I122" s="102">
        <v>3</v>
      </c>
      <c r="J122" s="102">
        <v>4</v>
      </c>
      <c r="K122" s="102">
        <v>5</v>
      </c>
      <c r="L122" s="102">
        <v>6</v>
      </c>
      <c r="M122" s="102">
        <v>7</v>
      </c>
      <c r="N122" s="102">
        <v>8</v>
      </c>
      <c r="O122" s="102">
        <v>9</v>
      </c>
      <c r="P122" s="102">
        <v>10</v>
      </c>
      <c r="Q122" s="102">
        <v>11</v>
      </c>
      <c r="R122" s="102">
        <v>12</v>
      </c>
      <c r="S122" s="102">
        <v>13</v>
      </c>
      <c r="T122" s="102">
        <v>14</v>
      </c>
      <c r="U122" s="102">
        <v>15</v>
      </c>
      <c r="V122" s="102">
        <v>16</v>
      </c>
      <c r="W122" s="102">
        <v>17</v>
      </c>
      <c r="X122" s="102">
        <v>18</v>
      </c>
      <c r="Y122" s="102">
        <v>19</v>
      </c>
      <c r="Z122" s="102">
        <v>20</v>
      </c>
      <c r="AA122" s="102">
        <v>21</v>
      </c>
      <c r="AB122" s="102">
        <v>22</v>
      </c>
      <c r="AC122" s="102">
        <v>23</v>
      </c>
      <c r="AD122" s="102">
        <v>24</v>
      </c>
      <c r="AE122" s="102">
        <v>25</v>
      </c>
      <c r="AF122" s="102">
        <v>26</v>
      </c>
      <c r="AG122" s="102">
        <v>27</v>
      </c>
      <c r="AH122" s="102">
        <v>28</v>
      </c>
      <c r="AI122" s="102">
        <v>29</v>
      </c>
      <c r="AJ122" s="102">
        <v>30</v>
      </c>
      <c r="AK122" s="102">
        <v>31</v>
      </c>
      <c r="AL122" s="102">
        <v>32</v>
      </c>
      <c r="AM122" s="102">
        <v>33</v>
      </c>
      <c r="AN122" s="102">
        <v>34</v>
      </c>
      <c r="AO122" s="102">
        <v>35</v>
      </c>
      <c r="AP122" s="102">
        <v>36</v>
      </c>
      <c r="AQ122" s="102">
        <v>37</v>
      </c>
      <c r="AR122" s="102">
        <v>38</v>
      </c>
      <c r="AS122" s="102">
        <v>39</v>
      </c>
      <c r="AT122" s="102">
        <v>40</v>
      </c>
      <c r="AU122" s="102">
        <v>41</v>
      </c>
      <c r="AV122" s="102">
        <v>42</v>
      </c>
      <c r="AW122" s="102">
        <v>43</v>
      </c>
      <c r="AX122" s="102">
        <v>44</v>
      </c>
      <c r="AY122" s="102">
        <v>45</v>
      </c>
      <c r="AZ122" s="102">
        <v>46</v>
      </c>
      <c r="BA122" s="102">
        <v>47</v>
      </c>
      <c r="BB122" s="102">
        <v>48</v>
      </c>
      <c r="BC122" s="102">
        <v>49</v>
      </c>
      <c r="BD122" s="102">
        <v>50</v>
      </c>
      <c r="BE122" s="102">
        <v>51</v>
      </c>
      <c r="BF122" s="102">
        <v>52</v>
      </c>
      <c r="BG122" s="102">
        <v>53</v>
      </c>
      <c r="BH122" s="102">
        <v>54</v>
      </c>
      <c r="BI122" s="102">
        <v>55</v>
      </c>
      <c r="BJ122" s="102">
        <v>56</v>
      </c>
      <c r="BK122" s="102">
        <v>57</v>
      </c>
      <c r="BL122" s="102">
        <v>58</v>
      </c>
      <c r="BM122" s="102">
        <v>59</v>
      </c>
      <c r="BN122" s="102">
        <v>60</v>
      </c>
      <c r="BO122" s="102">
        <v>61</v>
      </c>
      <c r="BP122" s="102">
        <v>62</v>
      </c>
      <c r="BQ122" s="102">
        <v>63</v>
      </c>
      <c r="BR122" s="102">
        <v>64</v>
      </c>
      <c r="BS122" s="102">
        <v>65</v>
      </c>
      <c r="BT122" s="102">
        <v>66</v>
      </c>
      <c r="BU122" s="102">
        <v>67</v>
      </c>
      <c r="BV122" s="102">
        <v>68</v>
      </c>
      <c r="BW122" s="102">
        <v>69</v>
      </c>
      <c r="BX122" s="102">
        <v>70</v>
      </c>
      <c r="BY122" s="102">
        <v>71</v>
      </c>
      <c r="BZ122" s="102">
        <v>72</v>
      </c>
      <c r="CA122" s="102">
        <v>73</v>
      </c>
      <c r="CB122" s="102">
        <v>74</v>
      </c>
      <c r="CC122" s="102">
        <v>75</v>
      </c>
      <c r="CD122" s="102">
        <v>76</v>
      </c>
      <c r="CE122" s="102">
        <v>77</v>
      </c>
      <c r="CF122" s="102">
        <v>78</v>
      </c>
      <c r="CG122" s="102">
        <v>79</v>
      </c>
      <c r="CH122" s="102">
        <v>80</v>
      </c>
      <c r="CI122" s="102">
        <v>81</v>
      </c>
      <c r="CJ122" s="102">
        <v>82</v>
      </c>
      <c r="CK122" s="102">
        <v>83</v>
      </c>
      <c r="CL122" s="102">
        <v>84</v>
      </c>
      <c r="CM122" s="102">
        <v>85</v>
      </c>
      <c r="CN122" s="102">
        <v>86</v>
      </c>
      <c r="CO122" s="90"/>
    </row>
    <row r="123" spans="1:93">
      <c r="A123" s="89"/>
      <c r="B123" s="89"/>
      <c r="C123" s="93"/>
      <c r="D123" s="90" t="s">
        <v>224</v>
      </c>
      <c r="E123" s="90"/>
      <c r="F123" s="90" t="s">
        <v>214</v>
      </c>
      <c r="G123" s="103">
        <f>MIN('Target accounting assumptions'!F$10,LTAcarbon_P89)</f>
        <v>3.03</v>
      </c>
      <c r="H123" s="103">
        <f>MIN('Target accounting assumptions'!G$10,LTAcarbon_P89)</f>
        <v>3.29</v>
      </c>
      <c r="I123" s="103">
        <f>MIN('Target accounting assumptions'!H$10,LTAcarbon_P89)</f>
        <v>4.12</v>
      </c>
      <c r="J123" s="103">
        <f>MIN('Target accounting assumptions'!I$10,LTAcarbon_P89)</f>
        <v>5.8100000000000014</v>
      </c>
      <c r="K123" s="103">
        <f>MIN('Target accounting assumptions'!J$10,LTAcarbon_P89)</f>
        <v>9.59</v>
      </c>
      <c r="L123" s="103">
        <f>MIN('Target accounting assumptions'!K$10,LTAcarbon_P89)</f>
        <v>14.33</v>
      </c>
      <c r="M123" s="103">
        <f>MIN('Target accounting assumptions'!L$10,LTAcarbon_P89)</f>
        <v>26.46</v>
      </c>
      <c r="N123" s="103">
        <f>MIN('Target accounting assumptions'!M$10,LTAcarbon_P89)</f>
        <v>41.57</v>
      </c>
      <c r="O123" s="103">
        <f>MIN('Target accounting assumptions'!N$10,LTAcarbon_P89)</f>
        <v>51.99</v>
      </c>
      <c r="P123" s="103">
        <f>MIN('Target accounting assumptions'!O$10,LTAcarbon_P89)</f>
        <v>62.31</v>
      </c>
      <c r="Q123" s="103">
        <f>MIN('Target accounting assumptions'!P$10,LTAcarbon_P89)</f>
        <v>71.59</v>
      </c>
      <c r="R123" s="103">
        <f>MIN('Target accounting assumptions'!Q$10,LTAcarbon_P89)</f>
        <v>80.350000000000009</v>
      </c>
      <c r="S123" s="103">
        <f>MIN('Target accounting assumptions'!R$10,LTAcarbon_P89)</f>
        <v>89.41</v>
      </c>
      <c r="T123" s="103">
        <f>MIN('Target accounting assumptions'!S$10,LTAcarbon_P89)</f>
        <v>99.179999999999993</v>
      </c>
      <c r="U123" s="103">
        <f>MIN('Target accounting assumptions'!T$10,LTAcarbon_P89)</f>
        <v>109.48</v>
      </c>
      <c r="V123" s="103">
        <f>MIN('Target accounting assumptions'!U$10,LTAcarbon_P89)</f>
        <v>119.97</v>
      </c>
      <c r="W123" s="103">
        <f>MIN('Target accounting assumptions'!V$10,LTAcarbon_P89)</f>
        <v>130.63</v>
      </c>
      <c r="X123" s="103">
        <f>MIN('Target accounting assumptions'!W$10,LTAcarbon_P89)</f>
        <v>141.49</v>
      </c>
      <c r="Y123" s="103">
        <f>MIN('Target accounting assumptions'!X$10,LTAcarbon_P89)</f>
        <v>152.47999999999999</v>
      </c>
      <c r="Z123" s="103">
        <f>MIN('Target accounting assumptions'!Y$10,LTAcarbon_P89)</f>
        <v>163.44999999999999</v>
      </c>
      <c r="AA123" s="103">
        <f>MIN('Target accounting assumptions'!Z$10,LTAcarbon_P89)</f>
        <v>174.36</v>
      </c>
      <c r="AB123" s="103">
        <f>MIN('Target accounting assumptions'!AA$10,LTAcarbon_P89)</f>
        <v>185.03</v>
      </c>
      <c r="AC123" s="103">
        <f>MIN('Target accounting assumptions'!AB$10,LTAcarbon_P89)</f>
        <v>195.67</v>
      </c>
      <c r="AD123" s="103">
        <f>MIN('Target accounting assumptions'!AC$10,LTAcarbon_P89)</f>
        <v>196.2</v>
      </c>
      <c r="AE123" s="103">
        <f>MIN('Target accounting assumptions'!AD$10,LTAcarbon_P89)</f>
        <v>196.2</v>
      </c>
      <c r="AF123" s="103">
        <f>MIN('Target accounting assumptions'!AE$10,LTAcarbon_P89)</f>
        <v>196.2</v>
      </c>
      <c r="AG123" s="103">
        <f>MIN('Target accounting assumptions'!AF$10,LTAcarbon_P89)</f>
        <v>196.2</v>
      </c>
      <c r="AH123" s="103">
        <f>MIN('Target accounting assumptions'!AG$10,LTAcarbon_P89)</f>
        <v>196.2</v>
      </c>
      <c r="AI123" s="103">
        <f>MIN('Target accounting assumptions'!AH$10,LTAcarbon_P89)</f>
        <v>196.2</v>
      </c>
      <c r="AJ123" s="103">
        <f>MIN('Target accounting assumptions'!AI$10,LTAcarbon_P89)</f>
        <v>196.2</v>
      </c>
      <c r="AK123" s="103">
        <f>MIN('Target accounting assumptions'!AJ$10,LTAcarbon_P89)</f>
        <v>196.2</v>
      </c>
      <c r="AL123" s="103">
        <f>MIN('Target accounting assumptions'!AK$10,LTAcarbon_P89)</f>
        <v>196.2</v>
      </c>
      <c r="AM123" s="103">
        <f>MIN('Target accounting assumptions'!AL$10,LTAcarbon_P89)</f>
        <v>196.2</v>
      </c>
      <c r="AN123" s="103">
        <f>MIN('Target accounting assumptions'!AM$10,LTAcarbon_P89)</f>
        <v>196.2</v>
      </c>
      <c r="AO123" s="103">
        <f>MIN('Target accounting assumptions'!AN$10,LTAcarbon_P89)</f>
        <v>196.2</v>
      </c>
      <c r="AP123" s="103">
        <f>MIN('Target accounting assumptions'!AO$10,LTAcarbon_P89)</f>
        <v>196.2</v>
      </c>
      <c r="AQ123" s="103">
        <f>MIN('Target accounting assumptions'!AP$10,LTAcarbon_P89)</f>
        <v>196.2</v>
      </c>
      <c r="AR123" s="103">
        <f>MIN('Target accounting assumptions'!AQ$10,LTAcarbon_P89)</f>
        <v>196.2</v>
      </c>
      <c r="AS123" s="103">
        <f>MIN('Target accounting assumptions'!AR$10,LTAcarbon_P89)</f>
        <v>196.2</v>
      </c>
      <c r="AT123" s="103">
        <f>MIN('Target accounting assumptions'!AS$10,LTAcarbon_P89)</f>
        <v>196.2</v>
      </c>
      <c r="AU123" s="103">
        <f>MIN('Target accounting assumptions'!AT$10,LTAcarbon_P89)</f>
        <v>196.2</v>
      </c>
      <c r="AV123" s="103">
        <f>MIN('Target accounting assumptions'!AU$10,LTAcarbon_P89)</f>
        <v>196.2</v>
      </c>
      <c r="AW123" s="103">
        <f>MIN('Target accounting assumptions'!AV$10,LTAcarbon_P89)</f>
        <v>196.2</v>
      </c>
      <c r="AX123" s="103">
        <f>MIN('Target accounting assumptions'!AW$10,LTAcarbon_P89)</f>
        <v>196.2</v>
      </c>
      <c r="AY123" s="103">
        <f>MIN('Target accounting assumptions'!AX$10,LTAcarbon_P89)</f>
        <v>196.2</v>
      </c>
      <c r="AZ123" s="103">
        <f>MIN('Target accounting assumptions'!AY$10,LTAcarbon_P89)</f>
        <v>196.2</v>
      </c>
      <c r="BA123" s="103">
        <f>MIN('Target accounting assumptions'!AZ$10,LTAcarbon_P89)</f>
        <v>196.2</v>
      </c>
      <c r="BB123" s="103">
        <f>MIN('Target accounting assumptions'!BA$10,LTAcarbon_P89)</f>
        <v>196.2</v>
      </c>
      <c r="BC123" s="103">
        <f>MIN('Target accounting assumptions'!BB$10,LTAcarbon_P89)</f>
        <v>196.2</v>
      </c>
      <c r="BD123" s="103">
        <f>MIN('Target accounting assumptions'!BC$10,LTAcarbon_P89)</f>
        <v>196.2</v>
      </c>
      <c r="BE123" s="103">
        <f>MIN('Target accounting assumptions'!BD$10,LTAcarbon_P89)</f>
        <v>196.2</v>
      </c>
      <c r="BF123" s="103">
        <f>MIN('Target accounting assumptions'!BE$10,LTAcarbon_P89)</f>
        <v>196.2</v>
      </c>
      <c r="BG123" s="103">
        <f>MIN('Target accounting assumptions'!BF$10,LTAcarbon_P89)</f>
        <v>196.2</v>
      </c>
      <c r="BH123" s="103">
        <f>MIN('Target accounting assumptions'!BG$10,LTAcarbon_P89)</f>
        <v>196.2</v>
      </c>
      <c r="BI123" s="103">
        <f>MIN('Target accounting assumptions'!BH$10,LTAcarbon_P89)</f>
        <v>196.2</v>
      </c>
      <c r="BJ123" s="103">
        <f>MIN('Target accounting assumptions'!BI$10,LTAcarbon_P89)</f>
        <v>196.2</v>
      </c>
      <c r="BK123" s="103">
        <f>MIN('Target accounting assumptions'!BJ$10,LTAcarbon_P89)</f>
        <v>196.2</v>
      </c>
      <c r="BL123" s="103">
        <f>MIN('Target accounting assumptions'!BK$10,LTAcarbon_P89)</f>
        <v>196.2</v>
      </c>
      <c r="BM123" s="103">
        <f>MIN('Target accounting assumptions'!BL$10,LTAcarbon_P89)</f>
        <v>196.2</v>
      </c>
      <c r="BN123" s="103">
        <f>MIN('Target accounting assumptions'!BM$10,LTAcarbon_P89)</f>
        <v>196.2</v>
      </c>
      <c r="BO123" s="103">
        <f>MIN('Target accounting assumptions'!BN$10,LTAcarbon_P89)</f>
        <v>196.2</v>
      </c>
      <c r="BP123" s="103">
        <f>MIN('Target accounting assumptions'!BO$10,LTAcarbon_P89)</f>
        <v>196.2</v>
      </c>
      <c r="BQ123" s="103">
        <f>MIN('Target accounting assumptions'!BP$10,LTAcarbon_P89)</f>
        <v>196.2</v>
      </c>
      <c r="BR123" s="103">
        <f>MIN('Target accounting assumptions'!BQ$10,LTAcarbon_P89)</f>
        <v>196.2</v>
      </c>
      <c r="BS123" s="103">
        <f>MIN('Target accounting assumptions'!BR$10,LTAcarbon_P89)</f>
        <v>196.2</v>
      </c>
      <c r="BT123" s="103">
        <f>MIN('Target accounting assumptions'!BS$10,LTAcarbon_P89)</f>
        <v>196.2</v>
      </c>
      <c r="BU123" s="103">
        <f>MIN('Target accounting assumptions'!BT$10,LTAcarbon_P89)</f>
        <v>196.2</v>
      </c>
      <c r="BV123" s="103">
        <f>MIN('Target accounting assumptions'!BU$10,LTAcarbon_P89)</f>
        <v>196.2</v>
      </c>
      <c r="BW123" s="103">
        <f>MIN('Target accounting assumptions'!BV$10,LTAcarbon_P89)</f>
        <v>196.2</v>
      </c>
      <c r="BX123" s="103">
        <f>MIN('Target accounting assumptions'!BW$10,LTAcarbon_P89)</f>
        <v>196.2</v>
      </c>
      <c r="BY123" s="103">
        <f>MIN('Target accounting assumptions'!BX$10,LTAcarbon_P89)</f>
        <v>196.2</v>
      </c>
      <c r="BZ123" s="103">
        <f>MIN('Target accounting assumptions'!BY$10,LTAcarbon_P89)</f>
        <v>196.2</v>
      </c>
      <c r="CA123" s="103">
        <f>MIN('Target accounting assumptions'!BZ$10,LTAcarbon_P89)</f>
        <v>196.2</v>
      </c>
      <c r="CB123" s="103">
        <f>MIN('Target accounting assumptions'!CA$10,LTAcarbon_P89)</f>
        <v>196.2</v>
      </c>
      <c r="CC123" s="103">
        <f>MIN('Target accounting assumptions'!CB$10,LTAcarbon_P89)</f>
        <v>196.2</v>
      </c>
      <c r="CD123" s="103">
        <f>MIN('Target accounting assumptions'!CC$10,LTAcarbon_P89)</f>
        <v>196.2</v>
      </c>
      <c r="CE123" s="103">
        <f>MIN('Target accounting assumptions'!CD$10,LTAcarbon_P89)</f>
        <v>196.2</v>
      </c>
      <c r="CF123" s="103">
        <f>MIN('Target accounting assumptions'!CE$10,LTAcarbon_P89)</f>
        <v>196.2</v>
      </c>
      <c r="CG123" s="103">
        <f>MIN('Target accounting assumptions'!CF$10,LTAcarbon_P89)</f>
        <v>196.2</v>
      </c>
      <c r="CH123" s="103">
        <f>MIN('Target accounting assumptions'!CG$10,LTAcarbon_P89)</f>
        <v>196.2</v>
      </c>
      <c r="CI123" s="103">
        <f>MIN('Target accounting assumptions'!CH$10,LTAcarbon_P89)</f>
        <v>196.2</v>
      </c>
      <c r="CJ123" s="103">
        <f>MIN('Target accounting assumptions'!CI$10,LTAcarbon_P89)</f>
        <v>196.2</v>
      </c>
      <c r="CK123" s="103">
        <f>MIN('Target accounting assumptions'!CJ$10,LTAcarbon_P89)</f>
        <v>196.2</v>
      </c>
      <c r="CL123" s="103">
        <f>MIN('Target accounting assumptions'!CK$10,LTAcarbon_P89)</f>
        <v>196.2</v>
      </c>
      <c r="CM123" s="103">
        <f>MIN('Target accounting assumptions'!CL$10,LTAcarbon_P89)</f>
        <v>196.2</v>
      </c>
      <c r="CN123" s="103">
        <f>MIN('Target accounting assumptions'!CM$10,LTAcarbon_P89)</f>
        <v>196.2</v>
      </c>
      <c r="CO123" s="90"/>
    </row>
    <row r="124" spans="1:93">
      <c r="A124" s="89"/>
      <c r="B124" s="89"/>
      <c r="C124" s="90"/>
      <c r="D124" s="90"/>
      <c r="E124" s="90"/>
      <c r="F124" s="90" t="s">
        <v>215</v>
      </c>
      <c r="G124" s="103">
        <f>'Target accounting assumptions'!F$10</f>
        <v>3.03</v>
      </c>
      <c r="H124" s="103">
        <f>'Target accounting assumptions'!G$10</f>
        <v>3.29</v>
      </c>
      <c r="I124" s="103">
        <f>'Target accounting assumptions'!H$10</f>
        <v>4.12</v>
      </c>
      <c r="J124" s="103">
        <f>'Target accounting assumptions'!I$10</f>
        <v>5.8100000000000014</v>
      </c>
      <c r="K124" s="103">
        <f>'Target accounting assumptions'!J$10</f>
        <v>9.59</v>
      </c>
      <c r="L124" s="103">
        <f>'Target accounting assumptions'!K$10</f>
        <v>14.33</v>
      </c>
      <c r="M124" s="103">
        <f>'Target accounting assumptions'!L$10</f>
        <v>26.46</v>
      </c>
      <c r="N124" s="103">
        <f>'Target accounting assumptions'!M$10</f>
        <v>41.57</v>
      </c>
      <c r="O124" s="103">
        <f>'Target accounting assumptions'!N$10</f>
        <v>51.99</v>
      </c>
      <c r="P124" s="103">
        <f>'Target accounting assumptions'!O$10</f>
        <v>62.31</v>
      </c>
      <c r="Q124" s="103">
        <f>'Target accounting assumptions'!P$10</f>
        <v>71.59</v>
      </c>
      <c r="R124" s="103">
        <f>'Target accounting assumptions'!Q$10</f>
        <v>80.350000000000009</v>
      </c>
      <c r="S124" s="103">
        <f>'Target accounting assumptions'!R$10</f>
        <v>89.41</v>
      </c>
      <c r="T124" s="103">
        <f>'Target accounting assumptions'!S$10</f>
        <v>99.179999999999993</v>
      </c>
      <c r="U124" s="103">
        <f>'Target accounting assumptions'!T$10</f>
        <v>109.48</v>
      </c>
      <c r="V124" s="103">
        <f>'Target accounting assumptions'!U$10</f>
        <v>119.97</v>
      </c>
      <c r="W124" s="103">
        <f>'Target accounting assumptions'!V$10</f>
        <v>130.63</v>
      </c>
      <c r="X124" s="103">
        <f>'Target accounting assumptions'!W$10</f>
        <v>141.49</v>
      </c>
      <c r="Y124" s="103">
        <f>'Target accounting assumptions'!X$10</f>
        <v>152.47999999999999</v>
      </c>
      <c r="Z124" s="103">
        <f>'Target accounting assumptions'!Y$10</f>
        <v>163.44999999999999</v>
      </c>
      <c r="AA124" s="103">
        <f>'Target accounting assumptions'!Z$10</f>
        <v>174.36</v>
      </c>
      <c r="AB124" s="103">
        <f>'Target accounting assumptions'!AA$10</f>
        <v>185.03</v>
      </c>
      <c r="AC124" s="103">
        <f>'Target accounting assumptions'!AB$10</f>
        <v>195.67</v>
      </c>
      <c r="AD124" s="103">
        <f>'Target accounting assumptions'!AC$10</f>
        <v>206.51</v>
      </c>
      <c r="AE124" s="103">
        <f>'Target accounting assumptions'!AD$10</f>
        <v>217.15</v>
      </c>
      <c r="AF124" s="103">
        <f>'Target accounting assumptions'!AE$10</f>
        <v>228.99</v>
      </c>
      <c r="AG124" s="103">
        <f>'Target accounting assumptions'!AF$10</f>
        <v>241.44</v>
      </c>
      <c r="AH124" s="103">
        <f>'Target accounting assumptions'!AG$10</f>
        <v>250.75</v>
      </c>
      <c r="AI124" s="103">
        <f>'Target accounting assumptions'!AH$10</f>
        <v>259.12</v>
      </c>
      <c r="AJ124" s="103">
        <f>'Target accounting assumptions'!AI$10</f>
        <v>269.56</v>
      </c>
      <c r="AK124" s="103">
        <f>'Target accounting assumptions'!AJ$10</f>
        <v>280.20999999999998</v>
      </c>
      <c r="AL124" s="103">
        <f>'Target accounting assumptions'!AK$10</f>
        <v>290.37</v>
      </c>
      <c r="AM124" s="103">
        <f>'Target accounting assumptions'!AL$10</f>
        <v>300.32</v>
      </c>
      <c r="AN124" s="103">
        <f>'Target accounting assumptions'!AM$10</f>
        <v>311.67</v>
      </c>
      <c r="AO124" s="103">
        <f>'Target accounting assumptions'!AN$10</f>
        <v>323.13</v>
      </c>
      <c r="AP124" s="103">
        <f>'Target accounting assumptions'!AO$10</f>
        <v>333.04</v>
      </c>
      <c r="AQ124" s="103">
        <f>'Target accounting assumptions'!AP$10</f>
        <v>342.68</v>
      </c>
      <c r="AR124" s="103">
        <f>'Target accounting assumptions'!AQ$10</f>
        <v>352.12000000000012</v>
      </c>
      <c r="AS124" s="103">
        <f>'Target accounting assumptions'!AR$10</f>
        <v>361.37</v>
      </c>
      <c r="AT124" s="103">
        <f>'Target accounting assumptions'!AS$10</f>
        <v>370.49</v>
      </c>
      <c r="AU124" s="103">
        <f>'Target accounting assumptions'!AT$10</f>
        <v>379.46999999999997</v>
      </c>
      <c r="AV124" s="103">
        <f>'Target accounting assumptions'!AU$10</f>
        <v>388.29</v>
      </c>
      <c r="AW124" s="103">
        <f>'Target accounting assumptions'!AV$10</f>
        <v>396.88</v>
      </c>
      <c r="AX124" s="103">
        <f>'Target accounting assumptions'!AW$10</f>
        <v>405.28000000000003</v>
      </c>
      <c r="AY124" s="103">
        <f>'Target accounting assumptions'!AX$10</f>
        <v>413.44</v>
      </c>
      <c r="AZ124" s="103">
        <f>'Target accounting assumptions'!AY$10</f>
        <v>421.40999999999997</v>
      </c>
      <c r="BA124" s="103">
        <f>'Target accounting assumptions'!AZ$10</f>
        <v>429.15999999999997</v>
      </c>
      <c r="BB124" s="103">
        <f>'Target accounting assumptions'!BA$10</f>
        <v>436.72</v>
      </c>
      <c r="BC124" s="103">
        <f>'Target accounting assumptions'!BB$10</f>
        <v>444.09</v>
      </c>
      <c r="BD124" s="103">
        <f>'Target accounting assumptions'!BC$10</f>
        <v>451.28</v>
      </c>
      <c r="BE124" s="103">
        <f>'Target accounting assumptions'!BD$10</f>
        <v>458.31</v>
      </c>
      <c r="BF124" s="103">
        <f>'Target accounting assumptions'!BE$10</f>
        <v>465.19</v>
      </c>
      <c r="BG124" s="103">
        <f>'Target accounting assumptions'!BF$10</f>
        <v>471.9</v>
      </c>
      <c r="BH124" s="103">
        <f>'Target accounting assumptions'!BG$10</f>
        <v>478.49</v>
      </c>
      <c r="BI124" s="103">
        <f>'Target accounting assumptions'!BH$10</f>
        <v>484.96000000000004</v>
      </c>
      <c r="BJ124" s="103">
        <f>'Target accounting assumptions'!BI$10</f>
        <v>491.3</v>
      </c>
      <c r="BK124" s="103">
        <f>'Target accounting assumptions'!BJ$10</f>
        <v>497.50999999999993</v>
      </c>
      <c r="BL124" s="103">
        <f>'Target accounting assumptions'!BK$10</f>
        <v>503.63000000000005</v>
      </c>
      <c r="BM124" s="103">
        <f>'Target accounting assumptions'!BL$10</f>
        <v>509.65</v>
      </c>
      <c r="BN124" s="103">
        <f>'Target accounting assumptions'!BM$10</f>
        <v>515.56000000000006</v>
      </c>
      <c r="BO124" s="103">
        <f>'Target accounting assumptions'!BN$10</f>
        <v>521.42999999999995</v>
      </c>
      <c r="BP124" s="103">
        <f>'Target accounting assumptions'!BO$10</f>
        <v>527.100909090909</v>
      </c>
      <c r="BQ124" s="103">
        <f>'Target accounting assumptions'!BP$10</f>
        <v>532.65409090909077</v>
      </c>
      <c r="BR124" s="103">
        <f>'Target accounting assumptions'!BQ$10</f>
        <v>538.08954545454526</v>
      </c>
      <c r="BS124" s="103">
        <f>'Target accounting assumptions'!BR$10</f>
        <v>543.40727272727247</v>
      </c>
      <c r="BT124" s="103">
        <f>'Target accounting assumptions'!BS$10</f>
        <v>548.6072727272724</v>
      </c>
      <c r="BU124" s="103">
        <f>'Target accounting assumptions'!BT$10</f>
        <v>553.68954545454505</v>
      </c>
      <c r="BV124" s="103">
        <f>'Target accounting assumptions'!BU$10</f>
        <v>558.65409090909043</v>
      </c>
      <c r="BW124" s="103">
        <f>'Target accounting assumptions'!BV$10</f>
        <v>563.50090909090852</v>
      </c>
      <c r="BX124" s="103">
        <f>'Target accounting assumptions'!BW$10</f>
        <v>568.22999999999934</v>
      </c>
      <c r="BY124" s="103">
        <f>'Target accounting assumptions'!BX$10</f>
        <v>572.84136363636287</v>
      </c>
      <c r="BZ124" s="103">
        <f>'Target accounting assumptions'!BY$10</f>
        <v>577.33499999999913</v>
      </c>
      <c r="CA124" s="103">
        <f>'Target accounting assumptions'!BZ$10</f>
        <v>581.7109090909081</v>
      </c>
      <c r="CB124" s="103">
        <f>'Target accounting assumptions'!CA$10</f>
        <v>585.9690909090898</v>
      </c>
      <c r="CC124" s="103">
        <f>'Target accounting assumptions'!CB$10</f>
        <v>590.10954545454422</v>
      </c>
      <c r="CD124" s="103">
        <f>'Target accounting assumptions'!CC$10</f>
        <v>594.13227272727136</v>
      </c>
      <c r="CE124" s="103">
        <f>'Target accounting assumptions'!CD$10</f>
        <v>598.03727272727122</v>
      </c>
      <c r="CF124" s="103">
        <f>'Target accounting assumptions'!CE$10</f>
        <v>601.8245454545438</v>
      </c>
      <c r="CG124" s="103">
        <f>'Target accounting assumptions'!CF$10</f>
        <v>605.49409090908921</v>
      </c>
      <c r="CH124" s="103">
        <f>'Target accounting assumptions'!CG$10</f>
        <v>609.04590909090734</v>
      </c>
      <c r="CI124" s="103">
        <f>'Target accounting assumptions'!CH$10</f>
        <v>612.4799999999982</v>
      </c>
      <c r="CJ124" s="103">
        <f>'Target accounting assumptions'!CI$10</f>
        <v>615.79636363636178</v>
      </c>
      <c r="CK124" s="103">
        <f>'Target accounting assumptions'!CJ$10</f>
        <v>618.99499999999807</v>
      </c>
      <c r="CL124" s="103">
        <f>'Target accounting assumptions'!CK$10</f>
        <v>622.07590909090709</v>
      </c>
      <c r="CM124" s="103">
        <f>'Target accounting assumptions'!CL$10</f>
        <v>625.03909090908883</v>
      </c>
      <c r="CN124" s="103">
        <f>'Target accounting assumptions'!CM$10</f>
        <v>627.88454545454329</v>
      </c>
      <c r="CO124" s="90"/>
    </row>
    <row r="125" spans="1:93">
      <c r="A125" s="89"/>
      <c r="B125" s="89"/>
      <c r="C125" s="90"/>
      <c r="D125" s="90"/>
      <c r="E125" s="90"/>
      <c r="F125" s="90" t="s">
        <v>225</v>
      </c>
      <c r="G125" s="103">
        <f>'Target accounting assumptions'!F$12</f>
        <v>1.9687978033499995</v>
      </c>
      <c r="H125" s="103">
        <f>'Target accounting assumptions'!G$12</f>
        <v>3.2058812782249992</v>
      </c>
      <c r="I125" s="103">
        <f>'Target accounting assumptions'!H$12</f>
        <v>4.7056502275000005</v>
      </c>
      <c r="J125" s="103">
        <f>'Target accounting assumptions'!I$12</f>
        <v>6.4503495261750006</v>
      </c>
      <c r="K125" s="103">
        <f>'Target accounting assumptions'!J$12</f>
        <v>8.4222240492499978</v>
      </c>
      <c r="L125" s="103">
        <f>'Target accounting assumptions'!K$12</f>
        <v>10.603518671724999</v>
      </c>
      <c r="M125" s="103">
        <f>'Target accounting assumptions'!L$12</f>
        <v>12.976478268599999</v>
      </c>
      <c r="N125" s="103">
        <f>'Target accounting assumptions'!M$12</f>
        <v>15.523347714875001</v>
      </c>
      <c r="O125" s="103">
        <f>'Target accounting assumptions'!N$12</f>
        <v>18.226371885550002</v>
      </c>
      <c r="P125" s="103">
        <f>'Target accounting assumptions'!O$12</f>
        <v>21.067795655625002</v>
      </c>
      <c r="Q125" s="103">
        <f>'Target accounting assumptions'!P$12</f>
        <v>24.029863900100004</v>
      </c>
      <c r="R125" s="103">
        <f>'Target accounting assumptions'!Q$12</f>
        <v>27.094821493975005</v>
      </c>
      <c r="S125" s="103">
        <f>'Target accounting assumptions'!R$12</f>
        <v>30.244913312249995</v>
      </c>
      <c r="T125" s="103">
        <f>'Target accounting assumptions'!S$12</f>
        <v>33.462384229925</v>
      </c>
      <c r="U125" s="103">
        <f>'Target accounting assumptions'!T$12</f>
        <v>36.729479121999994</v>
      </c>
      <c r="V125" s="103">
        <f>'Target accounting assumptions'!U$12</f>
        <v>40.028442863475007</v>
      </c>
      <c r="W125" s="103">
        <f>'Target accounting assumptions'!V$12</f>
        <v>43.341520329349997</v>
      </c>
      <c r="X125" s="103">
        <f>'Target accounting assumptions'!W$12</f>
        <v>46.650956394624998</v>
      </c>
      <c r="Y125" s="103">
        <f>'Target accounting assumptions'!X$12</f>
        <v>49.938995934299996</v>
      </c>
      <c r="Z125" s="103">
        <f>'Target accounting assumptions'!Y$12</f>
        <v>53.187883823375003</v>
      </c>
      <c r="AA125" s="103">
        <f>'Target accounting assumptions'!Z$12</f>
        <v>56.379864936849998</v>
      </c>
      <c r="AB125" s="103">
        <f>'Target accounting assumptions'!AA$12</f>
        <v>59.497184149725008</v>
      </c>
      <c r="AC125" s="103">
        <f>'Target accounting assumptions'!AB$12</f>
        <v>62.522086336999998</v>
      </c>
      <c r="AD125" s="103">
        <f>'Target accounting assumptions'!AC$12</f>
        <v>65.436816373675001</v>
      </c>
      <c r="AE125" s="103">
        <f>'Target accounting assumptions'!AD$12</f>
        <v>68.223619134749981</v>
      </c>
      <c r="AF125" s="103">
        <f>'Target accounting assumptions'!AE$12</f>
        <v>70.864739495225024</v>
      </c>
      <c r="AG125" s="103">
        <f>'Target accounting assumptions'!AF$12</f>
        <v>73.342422330100007</v>
      </c>
      <c r="AH125" s="103">
        <f>'Target accounting assumptions'!AG$12</f>
        <v>75.638912514374994</v>
      </c>
      <c r="AI125" s="103">
        <f>'Target accounting assumptions'!AH$12</f>
        <v>77.736454923050019</v>
      </c>
      <c r="AJ125" s="103">
        <f>'Target accounting assumptions'!AI$12</f>
        <v>79.617294431124989</v>
      </c>
      <c r="AK125" s="103">
        <f>'Target accounting assumptions'!AJ$12</f>
        <v>81.263675913600011</v>
      </c>
      <c r="AL125" s="103">
        <f>'Target accounting assumptions'!AK$12</f>
        <v>82.910057396075032</v>
      </c>
      <c r="AM125" s="103">
        <f>'Target accounting assumptions'!AL$12</f>
        <v>84.322017396075026</v>
      </c>
      <c r="AN125" s="103">
        <f>'Target accounting assumptions'!AM$12</f>
        <v>85.633087396075027</v>
      </c>
      <c r="AO125" s="103">
        <f>'Target accounting assumptions'!AN$12</f>
        <v>86.852287396075027</v>
      </c>
      <c r="AP125" s="103">
        <f>'Target accounting assumptions'!AO$12</f>
        <v>87.988217396075029</v>
      </c>
      <c r="AQ125" s="103">
        <f>'Target accounting assumptions'!AP$12</f>
        <v>89.049057396075028</v>
      </c>
      <c r="AR125" s="103">
        <f>'Target accounting assumptions'!AQ$12</f>
        <v>90.042567396075029</v>
      </c>
      <c r="AS125" s="103">
        <f>'Target accounting assumptions'!AR$12</f>
        <v>90.97608739607503</v>
      </c>
      <c r="AT125" s="103">
        <f>'Target accounting assumptions'!AS$12</f>
        <v>91.856537396075026</v>
      </c>
      <c r="AU125" s="103">
        <f>'Target accounting assumptions'!AT$12</f>
        <v>92.69041739607502</v>
      </c>
      <c r="AV125" s="103">
        <f>'Target accounting assumptions'!AU$12</f>
        <v>93.483807396075022</v>
      </c>
      <c r="AW125" s="103">
        <f>'Target accounting assumptions'!AV$12</f>
        <v>94.242367396075025</v>
      </c>
      <c r="AX125" s="103">
        <f>'Target accounting assumptions'!AW$12</f>
        <v>94.971337396075029</v>
      </c>
      <c r="AY125" s="103">
        <f>'Target accounting assumptions'!AX$12</f>
        <v>95.675537396075029</v>
      </c>
      <c r="AZ125" s="103">
        <f>'Target accounting assumptions'!AY$12</f>
        <v>96.359367396075029</v>
      </c>
      <c r="BA125" s="103">
        <f>'Target accounting assumptions'!AZ$12</f>
        <v>97.026807396075029</v>
      </c>
      <c r="BB125" s="103">
        <f>'Target accounting assumptions'!BA$12</f>
        <v>97.681417396075034</v>
      </c>
      <c r="BC125" s="103">
        <f>'Target accounting assumptions'!BB$12</f>
        <v>98.326337396075033</v>
      </c>
      <c r="BD125" s="103">
        <f>'Target accounting assumptions'!BC$12</f>
        <v>98.964287396075036</v>
      </c>
      <c r="BE125" s="103">
        <f>'Target accounting assumptions'!BD$12</f>
        <v>99.597567396075036</v>
      </c>
      <c r="BF125" s="103">
        <f>'Target accounting assumptions'!BE$12</f>
        <v>100.22356739607504</v>
      </c>
      <c r="BG125" s="103">
        <f>'Target accounting assumptions'!BF$12</f>
        <v>100.84956739607505</v>
      </c>
      <c r="BH125" s="103">
        <f>'Target accounting assumptions'!BG$12</f>
        <v>101.47556739607505</v>
      </c>
      <c r="BI125" s="103">
        <f>'Target accounting assumptions'!BH$12</f>
        <v>102.10156739607505</v>
      </c>
      <c r="BJ125" s="103">
        <f>'Target accounting assumptions'!BI$12</f>
        <v>102.72756739607506</v>
      </c>
      <c r="BK125" s="103">
        <f>'Target accounting assumptions'!BJ$12</f>
        <v>103.35356739607506</v>
      </c>
      <c r="BL125" s="103">
        <f>'Target accounting assumptions'!BK$12</f>
        <v>103.97956739607507</v>
      </c>
      <c r="BM125" s="103">
        <f>'Target accounting assumptions'!BL$12</f>
        <v>104.60556739607507</v>
      </c>
      <c r="BN125" s="103">
        <f>'Target accounting assumptions'!BM$12</f>
        <v>105.23156739607508</v>
      </c>
      <c r="BO125" s="103">
        <f>'Target accounting assumptions'!BN$12</f>
        <v>105.85756739607508</v>
      </c>
      <c r="BP125" s="103">
        <f>'Target accounting assumptions'!BO$12</f>
        <v>106.48356739607509</v>
      </c>
      <c r="BQ125" s="103">
        <f>'Target accounting assumptions'!BP$12</f>
        <v>107.10956739607509</v>
      </c>
      <c r="BR125" s="103">
        <f>'Target accounting assumptions'!BQ$12</f>
        <v>107.7355673960751</v>
      </c>
      <c r="BS125" s="103">
        <f>'Target accounting assumptions'!BR$12</f>
        <v>108.3615673960751</v>
      </c>
      <c r="BT125" s="103">
        <f>'Target accounting assumptions'!BS$12</f>
        <v>108.98756739607511</v>
      </c>
      <c r="BU125" s="103">
        <f>'Target accounting assumptions'!BT$12</f>
        <v>109.61356739607511</v>
      </c>
      <c r="BV125" s="103">
        <f>'Target accounting assumptions'!BU$12</f>
        <v>110.23956739607512</v>
      </c>
      <c r="BW125" s="103">
        <f>'Target accounting assumptions'!BV$12</f>
        <v>110.86556739607512</v>
      </c>
      <c r="BX125" s="103">
        <f>'Target accounting assumptions'!BW$12</f>
        <v>111.49156739607513</v>
      </c>
      <c r="BY125" s="103">
        <f>'Target accounting assumptions'!BX$12</f>
        <v>112.11756739607513</v>
      </c>
      <c r="BZ125" s="103">
        <f>'Target accounting assumptions'!BY$12</f>
        <v>112.74356739607514</v>
      </c>
      <c r="CA125" s="103">
        <f>'Target accounting assumptions'!BZ$12</f>
        <v>113.36956739607514</v>
      </c>
      <c r="CB125" s="103">
        <f>'Target accounting assumptions'!CA$12</f>
        <v>113.99556739607515</v>
      </c>
      <c r="CC125" s="103">
        <f>'Target accounting assumptions'!CB$12</f>
        <v>114.62156739607515</v>
      </c>
      <c r="CD125" s="103">
        <f>'Target accounting assumptions'!CC$12</f>
        <v>115.24756739607515</v>
      </c>
      <c r="CE125" s="103">
        <f>'Target accounting assumptions'!CD$12</f>
        <v>115.87356739607516</v>
      </c>
      <c r="CF125" s="103">
        <f>'Target accounting assumptions'!CE$12</f>
        <v>116.49956739607516</v>
      </c>
      <c r="CG125" s="103">
        <f>'Target accounting assumptions'!CF$12</f>
        <v>117.12556739607517</v>
      </c>
      <c r="CH125" s="103">
        <f>'Target accounting assumptions'!CG$12</f>
        <v>117.75156739607517</v>
      </c>
      <c r="CI125" s="103">
        <f>'Target accounting assumptions'!CH$12</f>
        <v>118.37756739607518</v>
      </c>
      <c r="CJ125" s="103">
        <f>'Target accounting assumptions'!CI$12</f>
        <v>119.00356739607518</v>
      </c>
      <c r="CK125" s="103">
        <f>'Target accounting assumptions'!CJ$12</f>
        <v>119.62956739607519</v>
      </c>
      <c r="CL125" s="103">
        <f>'Target accounting assumptions'!CK$12</f>
        <v>120.25556739607519</v>
      </c>
      <c r="CM125" s="103">
        <f>'Target accounting assumptions'!CL$12</f>
        <v>120.8815673960752</v>
      </c>
      <c r="CN125" s="103">
        <f>'Target accounting assumptions'!CM$12</f>
        <v>121.5075673960752</v>
      </c>
      <c r="CO125" s="90"/>
    </row>
    <row r="126" spans="1:93">
      <c r="A126" s="89"/>
      <c r="B126" s="89"/>
      <c r="C126" s="90"/>
      <c r="D126" s="90" t="s">
        <v>226</v>
      </c>
      <c r="E126" s="90"/>
      <c r="F126" s="90" t="s">
        <v>214</v>
      </c>
      <c r="G126" s="104">
        <f>G123*C_to_CO2_fac</f>
        <v>11.11</v>
      </c>
      <c r="H126" s="103">
        <f t="shared" ref="H126:H128" si="178">(H123-G123)*C_to_CO2_fac</f>
        <v>0.95333333333333414</v>
      </c>
      <c r="I126" s="103">
        <f t="shared" ref="I126:I128" si="179">(I123-H123)*C_to_CO2_fac</f>
        <v>3.0433333333333334</v>
      </c>
      <c r="J126" s="103">
        <f t="shared" ref="J126:J128" si="180">(J123-I123)*C_to_CO2_fac</f>
        <v>6.1966666666666708</v>
      </c>
      <c r="K126" s="103">
        <f t="shared" ref="K126:K128" si="181">(K123-J123)*C_to_CO2_fac</f>
        <v>13.859999999999994</v>
      </c>
      <c r="L126" s="103">
        <f t="shared" ref="L126:L128" si="182">(L123-K123)*C_to_CO2_fac</f>
        <v>17.38</v>
      </c>
      <c r="M126" s="103">
        <f t="shared" ref="M126:M128" si="183">(M123-L123)*C_to_CO2_fac</f>
        <v>44.476666666666667</v>
      </c>
      <c r="N126" s="103">
        <f t="shared" ref="N126:N128" si="184">(N123-M123)*C_to_CO2_fac</f>
        <v>55.403333333333329</v>
      </c>
      <c r="O126" s="103">
        <f t="shared" ref="O126:O128" si="185">(O123-N123)*C_to_CO2_fac</f>
        <v>38.206666666666671</v>
      </c>
      <c r="P126" s="103">
        <f t="shared" ref="P126:P128" si="186">(P123-O123)*C_to_CO2_fac</f>
        <v>37.839999999999996</v>
      </c>
      <c r="Q126" s="103">
        <f t="shared" ref="Q126:Q128" si="187">(Q123-P123)*C_to_CO2_fac</f>
        <v>34.026666666666671</v>
      </c>
      <c r="R126" s="103">
        <f t="shared" ref="R126:R128" si="188">(R123-Q123)*C_to_CO2_fac</f>
        <v>32.120000000000019</v>
      </c>
      <c r="S126" s="103">
        <f t="shared" ref="S126:S128" si="189">(S123-R123)*C_to_CO2_fac</f>
        <v>33.219999999999956</v>
      </c>
      <c r="T126" s="103">
        <f t="shared" ref="T126:T128" si="190">(T123-S123)*C_to_CO2_fac</f>
        <v>35.823333333333316</v>
      </c>
      <c r="U126" s="103">
        <f t="shared" ref="U126:U128" si="191">(U123-T123)*C_to_CO2_fac</f>
        <v>37.766666666666708</v>
      </c>
      <c r="V126" s="103">
        <f t="shared" ref="V126:V128" si="192">(V123-U123)*C_to_CO2_fac</f>
        <v>38.46333333333331</v>
      </c>
      <c r="W126" s="103">
        <f t="shared" ref="W126:W128" si="193">(W123-V123)*C_to_CO2_fac</f>
        <v>39.086666666666652</v>
      </c>
      <c r="X126" s="103">
        <f t="shared" ref="X126:X128" si="194">(X123-W123)*C_to_CO2_fac</f>
        <v>39.82000000000005</v>
      </c>
      <c r="Y126" s="103">
        <f t="shared" ref="Y126:Y128" si="195">(Y123-X123)*C_to_CO2_fac</f>
        <v>40.296666666666596</v>
      </c>
      <c r="Z126" s="103">
        <f t="shared" ref="Z126:Z128" si="196">(Z123-Y123)*C_to_CO2_fac</f>
        <v>40.223333333333329</v>
      </c>
      <c r="AA126" s="103">
        <f t="shared" ref="AA126:AA128" si="197">(AA123-Z123)*C_to_CO2_fac</f>
        <v>40.003333333333423</v>
      </c>
      <c r="AB126" s="103">
        <f t="shared" ref="AB126:AB128" si="198">(AB123-AA123)*C_to_CO2_fac</f>
        <v>39.123333333333285</v>
      </c>
      <c r="AC126" s="103">
        <f t="shared" ref="AC126:AC128" si="199">(AC123-AB123)*C_to_CO2_fac</f>
        <v>39.013333333333279</v>
      </c>
      <c r="AD126" s="103">
        <f t="shared" ref="AD126:AD128" si="200">(AD123-AC123)*C_to_CO2_fac</f>
        <v>1.9433333333333374</v>
      </c>
      <c r="AE126" s="103">
        <f t="shared" ref="AE126:AE128" si="201">(AE123-AD123)*C_to_CO2_fac</f>
        <v>0</v>
      </c>
      <c r="AF126" s="103">
        <f t="shared" ref="AF126:AF128" si="202">(AF123-AE123)*C_to_CO2_fac</f>
        <v>0</v>
      </c>
      <c r="AG126" s="103">
        <f t="shared" ref="AG126:AG128" si="203">(AG123-AF123)*C_to_CO2_fac</f>
        <v>0</v>
      </c>
      <c r="AH126" s="103">
        <f t="shared" ref="AH126:AH128" si="204">(AH123-AG123)*C_to_CO2_fac</f>
        <v>0</v>
      </c>
      <c r="AI126" s="103">
        <f t="shared" ref="AI126:AI128" si="205">(AI123-AH123)*C_to_CO2_fac</f>
        <v>0</v>
      </c>
      <c r="AJ126" s="103">
        <f t="shared" ref="AJ126:AJ128" si="206">(AJ123-AI123)*C_to_CO2_fac</f>
        <v>0</v>
      </c>
      <c r="AK126" s="103">
        <f t="shared" ref="AK126:AK128" si="207">(AK123-AJ123)*C_to_CO2_fac</f>
        <v>0</v>
      </c>
      <c r="AL126" s="103">
        <f t="shared" ref="AL126:AL128" si="208">(AL123-AK123)*C_to_CO2_fac</f>
        <v>0</v>
      </c>
      <c r="AM126" s="103">
        <f t="shared" ref="AM126:AM128" si="209">(AM123-AL123)*C_to_CO2_fac</f>
        <v>0</v>
      </c>
      <c r="AN126" s="103">
        <f t="shared" ref="AN126:AN128" si="210">(AN123-AM123)*C_to_CO2_fac</f>
        <v>0</v>
      </c>
      <c r="AO126" s="103">
        <f t="shared" ref="AO126:AO128" si="211">(AO123-AN123)*C_to_CO2_fac</f>
        <v>0</v>
      </c>
      <c r="AP126" s="103">
        <f t="shared" ref="AP126:AP128" si="212">(AP123-AO123)*C_to_CO2_fac</f>
        <v>0</v>
      </c>
      <c r="AQ126" s="103">
        <f t="shared" ref="AQ126:AQ128" si="213">(AQ123-AP123)*C_to_CO2_fac</f>
        <v>0</v>
      </c>
      <c r="AR126" s="103">
        <f t="shared" ref="AR126:AR128" si="214">(AR123-AQ123)*C_to_CO2_fac</f>
        <v>0</v>
      </c>
      <c r="AS126" s="103">
        <f t="shared" ref="AS126:AS128" si="215">(AS123-AR123)*C_to_CO2_fac</f>
        <v>0</v>
      </c>
      <c r="AT126" s="103">
        <f t="shared" ref="AT126:AT128" si="216">(AT123-AS123)*C_to_CO2_fac</f>
        <v>0</v>
      </c>
      <c r="AU126" s="103">
        <f t="shared" ref="AU126:AU128" si="217">(AU123-AT123)*C_to_CO2_fac</f>
        <v>0</v>
      </c>
      <c r="AV126" s="103">
        <f t="shared" ref="AV126:AV128" si="218">(AV123-AU123)*C_to_CO2_fac</f>
        <v>0</v>
      </c>
      <c r="AW126" s="103">
        <f t="shared" ref="AW126:AW128" si="219">(AW123-AV123)*C_to_CO2_fac</f>
        <v>0</v>
      </c>
      <c r="AX126" s="103">
        <f t="shared" ref="AX126:AX128" si="220">(AX123-AW123)*C_to_CO2_fac</f>
        <v>0</v>
      </c>
      <c r="AY126" s="103">
        <f t="shared" ref="AY126:AY128" si="221">(AY123-AX123)*C_to_CO2_fac</f>
        <v>0</v>
      </c>
      <c r="AZ126" s="103">
        <f t="shared" ref="AZ126:AZ128" si="222">(AZ123-AY123)*C_to_CO2_fac</f>
        <v>0</v>
      </c>
      <c r="BA126" s="103">
        <f t="shared" ref="BA126:BA128" si="223">(BA123-AZ123)*C_to_CO2_fac</f>
        <v>0</v>
      </c>
      <c r="BB126" s="103">
        <f t="shared" ref="BB126:BB128" si="224">(BB123-BA123)*C_to_CO2_fac</f>
        <v>0</v>
      </c>
      <c r="BC126" s="103">
        <f t="shared" ref="BC126:BC128" si="225">(BC123-BB123)*C_to_CO2_fac</f>
        <v>0</v>
      </c>
      <c r="BD126" s="103">
        <f t="shared" ref="BD126:BD128" si="226">(BD123-BC123)*C_to_CO2_fac</f>
        <v>0</v>
      </c>
      <c r="BE126" s="103">
        <f t="shared" ref="BE126:BE128" si="227">(BE123-BD123)*C_to_CO2_fac</f>
        <v>0</v>
      </c>
      <c r="BF126" s="103">
        <f t="shared" ref="BF126:BF128" si="228">(BF123-BE123)*C_to_CO2_fac</f>
        <v>0</v>
      </c>
      <c r="BG126" s="103">
        <f t="shared" ref="BG126:BG128" si="229">(BG123-BF123)*C_to_CO2_fac</f>
        <v>0</v>
      </c>
      <c r="BH126" s="103">
        <f t="shared" ref="BH126:BH128" si="230">(BH123-BG123)*C_to_CO2_fac</f>
        <v>0</v>
      </c>
      <c r="BI126" s="103">
        <f t="shared" ref="BI126:BI128" si="231">(BI123-BH123)*C_to_CO2_fac</f>
        <v>0</v>
      </c>
      <c r="BJ126" s="103">
        <f t="shared" ref="BJ126:BJ128" si="232">(BJ123-BI123)*C_to_CO2_fac</f>
        <v>0</v>
      </c>
      <c r="BK126" s="103">
        <f t="shared" ref="BK126:BK128" si="233">(BK123-BJ123)*C_to_CO2_fac</f>
        <v>0</v>
      </c>
      <c r="BL126" s="103">
        <f t="shared" ref="BL126:BL128" si="234">(BL123-BK123)*C_to_CO2_fac</f>
        <v>0</v>
      </c>
      <c r="BM126" s="103">
        <f t="shared" ref="BM126:BM128" si="235">(BM123-BL123)*C_to_CO2_fac</f>
        <v>0</v>
      </c>
      <c r="BN126" s="103">
        <f t="shared" ref="BN126:BN128" si="236">(BN123-BM123)*C_to_CO2_fac</f>
        <v>0</v>
      </c>
      <c r="BO126" s="103">
        <f t="shared" ref="BO126:BO128" si="237">(BO123-BN123)*C_to_CO2_fac</f>
        <v>0</v>
      </c>
      <c r="BP126" s="103">
        <f t="shared" ref="BP126:BP128" si="238">(BP123-BO123)*C_to_CO2_fac</f>
        <v>0</v>
      </c>
      <c r="BQ126" s="103">
        <f t="shared" ref="BQ126:BQ128" si="239">(BQ123-BP123)*C_to_CO2_fac</f>
        <v>0</v>
      </c>
      <c r="BR126" s="103">
        <f t="shared" ref="BR126:BR128" si="240">(BR123-BQ123)*C_to_CO2_fac</f>
        <v>0</v>
      </c>
      <c r="BS126" s="103">
        <f t="shared" ref="BS126:BS128" si="241">(BS123-BR123)*C_to_CO2_fac</f>
        <v>0</v>
      </c>
      <c r="BT126" s="103">
        <f t="shared" ref="BT126:BT128" si="242">(BT123-BS123)*C_to_CO2_fac</f>
        <v>0</v>
      </c>
      <c r="BU126" s="103">
        <f t="shared" ref="BU126:BU128" si="243">(BU123-BT123)*C_to_CO2_fac</f>
        <v>0</v>
      </c>
      <c r="BV126" s="103">
        <f t="shared" ref="BV126:BV128" si="244">(BV123-BU123)*C_to_CO2_fac</f>
        <v>0</v>
      </c>
      <c r="BW126" s="103">
        <f t="shared" ref="BW126:BW128" si="245">(BW123-BV123)*C_to_CO2_fac</f>
        <v>0</v>
      </c>
      <c r="BX126" s="103">
        <f t="shared" ref="BX126:BX128" si="246">(BX123-BW123)*C_to_CO2_fac</f>
        <v>0</v>
      </c>
      <c r="BY126" s="103">
        <f t="shared" ref="BY126:BY128" si="247">(BY123-BX123)*C_to_CO2_fac</f>
        <v>0</v>
      </c>
      <c r="BZ126" s="103">
        <f t="shared" ref="BZ126:BZ128" si="248">(BZ123-BY123)*C_to_CO2_fac</f>
        <v>0</v>
      </c>
      <c r="CA126" s="103">
        <f t="shared" ref="CA126:CA128" si="249">(CA123-BZ123)*C_to_CO2_fac</f>
        <v>0</v>
      </c>
      <c r="CB126" s="103">
        <f t="shared" ref="CB126:CB128" si="250">(CB123-CA123)*C_to_CO2_fac</f>
        <v>0</v>
      </c>
      <c r="CC126" s="103">
        <f t="shared" ref="CC126:CC128" si="251">(CC123-CB123)*C_to_CO2_fac</f>
        <v>0</v>
      </c>
      <c r="CD126" s="103">
        <f t="shared" ref="CD126:CD128" si="252">(CD123-CC123)*C_to_CO2_fac</f>
        <v>0</v>
      </c>
      <c r="CE126" s="103">
        <f t="shared" ref="CE126:CE128" si="253">(CE123-CD123)*C_to_CO2_fac</f>
        <v>0</v>
      </c>
      <c r="CF126" s="103">
        <f t="shared" ref="CF126:CF128" si="254">(CF123-CE123)*C_to_CO2_fac</f>
        <v>0</v>
      </c>
      <c r="CG126" s="103">
        <f t="shared" ref="CG126:CG128" si="255">(CG123-CF123)*C_to_CO2_fac</f>
        <v>0</v>
      </c>
      <c r="CH126" s="103">
        <f t="shared" ref="CH126:CH128" si="256">(CH123-CG123)*C_to_CO2_fac</f>
        <v>0</v>
      </c>
      <c r="CI126" s="103">
        <f t="shared" ref="CI126:CI128" si="257">(CI123-CH123)*C_to_CO2_fac</f>
        <v>0</v>
      </c>
      <c r="CJ126" s="103">
        <f t="shared" ref="CJ126:CJ128" si="258">(CJ123-CI123)*C_to_CO2_fac</f>
        <v>0</v>
      </c>
      <c r="CK126" s="103">
        <f t="shared" ref="CK126:CK128" si="259">(CK123-CJ123)*C_to_CO2_fac</f>
        <v>0</v>
      </c>
      <c r="CL126" s="103">
        <f t="shared" ref="CL126:CL128" si="260">(CL123-CK123)*C_to_CO2_fac</f>
        <v>0</v>
      </c>
      <c r="CM126" s="103">
        <f t="shared" ref="CM126:CM128" si="261">(CM123-CL123)*C_to_CO2_fac</f>
        <v>0</v>
      </c>
      <c r="CN126" s="103">
        <f t="shared" ref="CN126:CN128" si="262">(CN123-CM123)*C_to_CO2_fac</f>
        <v>0</v>
      </c>
      <c r="CO126" s="90"/>
    </row>
    <row r="127" spans="1:93">
      <c r="A127" s="89"/>
      <c r="B127" s="89"/>
      <c r="C127" s="90"/>
      <c r="D127" s="90"/>
      <c r="E127" s="90"/>
      <c r="F127" s="90" t="s">
        <v>215</v>
      </c>
      <c r="G127" s="104">
        <f>G124*C_to_CO2_fac</f>
        <v>11.11</v>
      </c>
      <c r="H127" s="103">
        <f t="shared" si="178"/>
        <v>0.95333333333333414</v>
      </c>
      <c r="I127" s="103">
        <f t="shared" si="179"/>
        <v>3.0433333333333334</v>
      </c>
      <c r="J127" s="103">
        <f t="shared" si="180"/>
        <v>6.1966666666666708</v>
      </c>
      <c r="K127" s="103">
        <f t="shared" si="181"/>
        <v>13.859999999999994</v>
      </c>
      <c r="L127" s="103">
        <f t="shared" si="182"/>
        <v>17.38</v>
      </c>
      <c r="M127" s="103">
        <f t="shared" si="183"/>
        <v>44.476666666666667</v>
      </c>
      <c r="N127" s="103">
        <f t="shared" si="184"/>
        <v>55.403333333333329</v>
      </c>
      <c r="O127" s="103">
        <f t="shared" si="185"/>
        <v>38.206666666666671</v>
      </c>
      <c r="P127" s="103">
        <f t="shared" si="186"/>
        <v>37.839999999999996</v>
      </c>
      <c r="Q127" s="103">
        <f t="shared" si="187"/>
        <v>34.026666666666671</v>
      </c>
      <c r="R127" s="103">
        <f t="shared" si="188"/>
        <v>32.120000000000019</v>
      </c>
      <c r="S127" s="103">
        <f t="shared" si="189"/>
        <v>33.219999999999956</v>
      </c>
      <c r="T127" s="103">
        <f t="shared" si="190"/>
        <v>35.823333333333316</v>
      </c>
      <c r="U127" s="103">
        <f t="shared" si="191"/>
        <v>37.766666666666708</v>
      </c>
      <c r="V127" s="103">
        <f t="shared" si="192"/>
        <v>38.46333333333331</v>
      </c>
      <c r="W127" s="103">
        <f t="shared" si="193"/>
        <v>39.086666666666652</v>
      </c>
      <c r="X127" s="103">
        <f t="shared" si="194"/>
        <v>39.82000000000005</v>
      </c>
      <c r="Y127" s="103">
        <f t="shared" si="195"/>
        <v>40.296666666666596</v>
      </c>
      <c r="Z127" s="103">
        <f t="shared" si="196"/>
        <v>40.223333333333329</v>
      </c>
      <c r="AA127" s="103">
        <f t="shared" si="197"/>
        <v>40.003333333333423</v>
      </c>
      <c r="AB127" s="103">
        <f t="shared" si="198"/>
        <v>39.123333333333285</v>
      </c>
      <c r="AC127" s="103">
        <f t="shared" si="199"/>
        <v>39.013333333333279</v>
      </c>
      <c r="AD127" s="103">
        <f t="shared" si="200"/>
        <v>39.746666666666677</v>
      </c>
      <c r="AE127" s="103">
        <f t="shared" si="201"/>
        <v>39.013333333333385</v>
      </c>
      <c r="AF127" s="103">
        <f t="shared" si="202"/>
        <v>43.413333333333341</v>
      </c>
      <c r="AG127" s="103">
        <f t="shared" si="203"/>
        <v>45.649999999999956</v>
      </c>
      <c r="AH127" s="103">
        <f t="shared" si="204"/>
        <v>34.13666666666667</v>
      </c>
      <c r="AI127" s="103">
        <f t="shared" si="205"/>
        <v>30.690000000000015</v>
      </c>
      <c r="AJ127" s="103">
        <f t="shared" si="206"/>
        <v>38.279999999999987</v>
      </c>
      <c r="AK127" s="103">
        <f t="shared" si="207"/>
        <v>39.049999999999912</v>
      </c>
      <c r="AL127" s="103">
        <f t="shared" si="208"/>
        <v>37.253333333333423</v>
      </c>
      <c r="AM127" s="103">
        <f t="shared" si="209"/>
        <v>36.483333333333292</v>
      </c>
      <c r="AN127" s="103">
        <f t="shared" si="210"/>
        <v>41.616666666666745</v>
      </c>
      <c r="AO127" s="103">
        <f t="shared" si="211"/>
        <v>42.019999999999925</v>
      </c>
      <c r="AP127" s="103">
        <f t="shared" si="212"/>
        <v>36.336666666666758</v>
      </c>
      <c r="AQ127" s="103">
        <f t="shared" si="213"/>
        <v>35.346666666666614</v>
      </c>
      <c r="AR127" s="103">
        <f t="shared" si="214"/>
        <v>34.613333333333742</v>
      </c>
      <c r="AS127" s="103">
        <f t="shared" si="215"/>
        <v>33.916666666666245</v>
      </c>
      <c r="AT127" s="103">
        <f t="shared" si="216"/>
        <v>33.440000000000012</v>
      </c>
      <c r="AU127" s="103">
        <f t="shared" si="217"/>
        <v>32.92666666666652</v>
      </c>
      <c r="AV127" s="103">
        <f t="shared" si="218"/>
        <v>32.340000000000181</v>
      </c>
      <c r="AW127" s="103">
        <f t="shared" si="219"/>
        <v>31.496666666666574</v>
      </c>
      <c r="AX127" s="103">
        <f t="shared" si="220"/>
        <v>30.800000000000125</v>
      </c>
      <c r="AY127" s="103">
        <f t="shared" si="221"/>
        <v>29.919999999999881</v>
      </c>
      <c r="AZ127" s="103">
        <f t="shared" si="222"/>
        <v>29.223333333333223</v>
      </c>
      <c r="BA127" s="103">
        <f t="shared" si="223"/>
        <v>28.416666666666664</v>
      </c>
      <c r="BB127" s="103">
        <f t="shared" si="224"/>
        <v>27.720000000000216</v>
      </c>
      <c r="BC127" s="103">
        <f t="shared" si="225"/>
        <v>27.023333333333142</v>
      </c>
      <c r="BD127" s="103">
        <f t="shared" si="226"/>
        <v>26.363333333333323</v>
      </c>
      <c r="BE127" s="103">
        <f t="shared" si="227"/>
        <v>25.776666666666774</v>
      </c>
      <c r="BF127" s="103">
        <f t="shared" si="228"/>
        <v>25.226666666666649</v>
      </c>
      <c r="BG127" s="103">
        <f t="shared" si="229"/>
        <v>24.603333333333257</v>
      </c>
      <c r="BH127" s="103">
        <f t="shared" si="230"/>
        <v>24.163333333333448</v>
      </c>
      <c r="BI127" s="103">
        <f t="shared" si="231"/>
        <v>23.723333333333432</v>
      </c>
      <c r="BJ127" s="103">
        <f t="shared" si="232"/>
        <v>23.246666666666574</v>
      </c>
      <c r="BK127" s="103">
        <f t="shared" si="233"/>
        <v>22.769999999999715</v>
      </c>
      <c r="BL127" s="103">
        <f t="shared" si="234"/>
        <v>22.440000000000431</v>
      </c>
      <c r="BM127" s="103">
        <f t="shared" si="235"/>
        <v>22.073333333333057</v>
      </c>
      <c r="BN127" s="103">
        <f t="shared" si="236"/>
        <v>21.6700000000003</v>
      </c>
      <c r="BO127" s="103">
        <f t="shared" si="237"/>
        <v>21.523333333332932</v>
      </c>
      <c r="BP127" s="103">
        <f t="shared" si="238"/>
        <v>20.79333333333318</v>
      </c>
      <c r="BQ127" s="103">
        <f t="shared" si="239"/>
        <v>20.361666666666487</v>
      </c>
      <c r="BR127" s="103">
        <f t="shared" si="240"/>
        <v>19.929999999999797</v>
      </c>
      <c r="BS127" s="103">
        <f t="shared" si="241"/>
        <v>19.498333333333107</v>
      </c>
      <c r="BT127" s="103">
        <f t="shared" si="242"/>
        <v>19.066666666666414</v>
      </c>
      <c r="BU127" s="103">
        <f t="shared" si="243"/>
        <v>18.634999999999724</v>
      </c>
      <c r="BV127" s="103">
        <f t="shared" si="244"/>
        <v>18.203333333333035</v>
      </c>
      <c r="BW127" s="103">
        <f t="shared" si="245"/>
        <v>17.771666666666341</v>
      </c>
      <c r="BX127" s="103">
        <f t="shared" si="246"/>
        <v>17.339999999999652</v>
      </c>
      <c r="BY127" s="103">
        <f t="shared" si="247"/>
        <v>16.908333333332962</v>
      </c>
      <c r="BZ127" s="103">
        <f t="shared" si="248"/>
        <v>16.476666666666269</v>
      </c>
      <c r="CA127" s="103">
        <f t="shared" si="249"/>
        <v>16.044999999999579</v>
      </c>
      <c r="CB127" s="103">
        <f t="shared" si="250"/>
        <v>15.613333333332889</v>
      </c>
      <c r="CC127" s="103">
        <f t="shared" si="251"/>
        <v>15.181666666666198</v>
      </c>
      <c r="CD127" s="103">
        <f t="shared" si="252"/>
        <v>14.749999999999506</v>
      </c>
      <c r="CE127" s="103">
        <f t="shared" si="253"/>
        <v>14.318333333332816</v>
      </c>
      <c r="CF127" s="103">
        <f t="shared" si="254"/>
        <v>13.886666666666125</v>
      </c>
      <c r="CG127" s="103">
        <f t="shared" si="255"/>
        <v>13.454999999999851</v>
      </c>
      <c r="CH127" s="103">
        <f t="shared" si="256"/>
        <v>13.023333333333159</v>
      </c>
      <c r="CI127" s="103">
        <f t="shared" si="257"/>
        <v>12.59166666666647</v>
      </c>
      <c r="CJ127" s="103">
        <f t="shared" si="258"/>
        <v>12.159999999999778</v>
      </c>
      <c r="CK127" s="103">
        <f t="shared" si="259"/>
        <v>11.728333333333087</v>
      </c>
      <c r="CL127" s="103">
        <f t="shared" si="260"/>
        <v>11.296666666666397</v>
      </c>
      <c r="CM127" s="103">
        <f t="shared" si="261"/>
        <v>10.864999999999705</v>
      </c>
      <c r="CN127" s="103">
        <f t="shared" si="262"/>
        <v>10.433333333333014</v>
      </c>
      <c r="CO127" s="90"/>
    </row>
    <row r="128" spans="1:93">
      <c r="A128" s="89"/>
      <c r="B128" s="89"/>
      <c r="C128" s="90"/>
      <c r="D128" s="90"/>
      <c r="E128" s="90"/>
      <c r="F128" s="90" t="s">
        <v>225</v>
      </c>
      <c r="G128" s="104">
        <f>G125*C_to_CO2_fac</f>
        <v>7.2189252789499978</v>
      </c>
      <c r="H128" s="103">
        <f t="shared" si="178"/>
        <v>4.5359727412083322</v>
      </c>
      <c r="I128" s="103">
        <f t="shared" si="179"/>
        <v>5.4991528140083377</v>
      </c>
      <c r="J128" s="103">
        <f t="shared" si="180"/>
        <v>6.3972307618083333</v>
      </c>
      <c r="K128" s="103">
        <f t="shared" si="181"/>
        <v>7.2302065846083226</v>
      </c>
      <c r="L128" s="103">
        <f t="shared" si="182"/>
        <v>7.9980802824083357</v>
      </c>
      <c r="M128" s="103">
        <f t="shared" si="183"/>
        <v>8.7008518552083363</v>
      </c>
      <c r="N128" s="103">
        <f t="shared" si="184"/>
        <v>9.3385213030083403</v>
      </c>
      <c r="O128" s="103">
        <f t="shared" si="185"/>
        <v>9.9110886258083344</v>
      </c>
      <c r="P128" s="103">
        <f t="shared" si="186"/>
        <v>10.418553823608333</v>
      </c>
      <c r="Q128" s="103">
        <f t="shared" si="187"/>
        <v>10.860916896408341</v>
      </c>
      <c r="R128" s="103">
        <f t="shared" si="188"/>
        <v>11.238177844208334</v>
      </c>
      <c r="S128" s="103">
        <f t="shared" si="189"/>
        <v>11.550336667008299</v>
      </c>
      <c r="T128" s="103">
        <f t="shared" si="190"/>
        <v>11.79739336480835</v>
      </c>
      <c r="U128" s="103">
        <f t="shared" si="191"/>
        <v>11.97934793760831</v>
      </c>
      <c r="V128" s="103">
        <f t="shared" si="192"/>
        <v>12.096200385408382</v>
      </c>
      <c r="W128" s="103">
        <f t="shared" si="193"/>
        <v>12.147950708208295</v>
      </c>
      <c r="X128" s="103">
        <f t="shared" si="194"/>
        <v>12.134598906008337</v>
      </c>
      <c r="Y128" s="103">
        <f t="shared" si="195"/>
        <v>12.056144978808323</v>
      </c>
      <c r="Z128" s="103">
        <f t="shared" si="196"/>
        <v>11.912588926608359</v>
      </c>
      <c r="AA128" s="103">
        <f t="shared" si="197"/>
        <v>11.703930749408315</v>
      </c>
      <c r="AB128" s="103">
        <f t="shared" si="198"/>
        <v>11.43017044720837</v>
      </c>
      <c r="AC128" s="103">
        <f t="shared" si="199"/>
        <v>11.091308020008293</v>
      </c>
      <c r="AD128" s="103">
        <f t="shared" si="200"/>
        <v>10.687343467808343</v>
      </c>
      <c r="AE128" s="103">
        <f t="shared" si="201"/>
        <v>10.218276790608261</v>
      </c>
      <c r="AF128" s="103">
        <f t="shared" si="202"/>
        <v>9.6841079884084884</v>
      </c>
      <c r="AG128" s="103">
        <f t="shared" si="203"/>
        <v>9.0848370612082707</v>
      </c>
      <c r="AH128" s="103">
        <f t="shared" si="204"/>
        <v>8.4204640090082847</v>
      </c>
      <c r="AI128" s="103">
        <f t="shared" si="205"/>
        <v>7.6909888318084256</v>
      </c>
      <c r="AJ128" s="103">
        <f t="shared" si="206"/>
        <v>6.8964115296082245</v>
      </c>
      <c r="AK128" s="103">
        <f t="shared" si="207"/>
        <v>6.0367321024084122</v>
      </c>
      <c r="AL128" s="103">
        <f t="shared" si="208"/>
        <v>6.0367321024084122</v>
      </c>
      <c r="AM128" s="103">
        <f t="shared" si="209"/>
        <v>5.1771866666666426</v>
      </c>
      <c r="AN128" s="103">
        <f t="shared" si="210"/>
        <v>4.8072566666666692</v>
      </c>
      <c r="AO128" s="103">
        <f t="shared" si="211"/>
        <v>4.4704000000000024</v>
      </c>
      <c r="AP128" s="103">
        <f t="shared" si="212"/>
        <v>4.165076666666673</v>
      </c>
      <c r="AQ128" s="103">
        <f t="shared" si="213"/>
        <v>3.8897466666666625</v>
      </c>
      <c r="AR128" s="103">
        <f t="shared" si="214"/>
        <v>3.6428700000000021</v>
      </c>
      <c r="AS128" s="103">
        <f t="shared" si="215"/>
        <v>3.4229066666666719</v>
      </c>
      <c r="AT128" s="103">
        <f t="shared" si="216"/>
        <v>3.2283166666666525</v>
      </c>
      <c r="AU128" s="103">
        <f t="shared" si="217"/>
        <v>3.0575599999999761</v>
      </c>
      <c r="AV128" s="103">
        <f t="shared" si="218"/>
        <v>2.9090966666666747</v>
      </c>
      <c r="AW128" s="103">
        <f t="shared" si="219"/>
        <v>2.7813866666666769</v>
      </c>
      <c r="AX128" s="103">
        <f t="shared" si="220"/>
        <v>2.672890000000014</v>
      </c>
      <c r="AY128" s="103">
        <f t="shared" si="221"/>
        <v>2.582066666666667</v>
      </c>
      <c r="AZ128" s="103">
        <f t="shared" si="222"/>
        <v>2.5073766666666679</v>
      </c>
      <c r="BA128" s="103">
        <f t="shared" si="223"/>
        <v>2.4472799999999966</v>
      </c>
      <c r="BB128" s="103">
        <f t="shared" si="224"/>
        <v>2.4002366666666859</v>
      </c>
      <c r="BC128" s="103">
        <f t="shared" si="225"/>
        <v>2.3647066666666632</v>
      </c>
      <c r="BD128" s="103">
        <f t="shared" si="226"/>
        <v>2.3391500000000129</v>
      </c>
      <c r="BE128" s="103">
        <f t="shared" si="227"/>
        <v>2.3220266666666634</v>
      </c>
      <c r="BF128" s="103">
        <f t="shared" si="228"/>
        <v>2.2953333333333505</v>
      </c>
      <c r="BG128" s="103">
        <f t="shared" si="229"/>
        <v>2.2953333333333505</v>
      </c>
      <c r="BH128" s="103">
        <f t="shared" si="230"/>
        <v>2.2953333333333505</v>
      </c>
      <c r="BI128" s="103">
        <f t="shared" si="231"/>
        <v>2.2953333333333505</v>
      </c>
      <c r="BJ128" s="103">
        <f t="shared" si="232"/>
        <v>2.2953333333333505</v>
      </c>
      <c r="BK128" s="103">
        <f t="shared" si="233"/>
        <v>2.2953333333333505</v>
      </c>
      <c r="BL128" s="103">
        <f t="shared" si="234"/>
        <v>2.2953333333333505</v>
      </c>
      <c r="BM128" s="103">
        <f t="shared" si="235"/>
        <v>2.2953333333333505</v>
      </c>
      <c r="BN128" s="103">
        <f t="shared" si="236"/>
        <v>2.2953333333333505</v>
      </c>
      <c r="BO128" s="103">
        <f t="shared" si="237"/>
        <v>2.2953333333333505</v>
      </c>
      <c r="BP128" s="103">
        <f t="shared" si="238"/>
        <v>2.2953333333333505</v>
      </c>
      <c r="BQ128" s="103">
        <f t="shared" si="239"/>
        <v>2.2953333333333505</v>
      </c>
      <c r="BR128" s="103">
        <f t="shared" si="240"/>
        <v>2.2953333333333505</v>
      </c>
      <c r="BS128" s="103">
        <f t="shared" si="241"/>
        <v>2.2953333333333505</v>
      </c>
      <c r="BT128" s="103">
        <f t="shared" si="242"/>
        <v>2.2953333333333505</v>
      </c>
      <c r="BU128" s="103">
        <f t="shared" si="243"/>
        <v>2.2953333333333505</v>
      </c>
      <c r="BV128" s="103">
        <f t="shared" si="244"/>
        <v>2.2953333333333505</v>
      </c>
      <c r="BW128" s="103">
        <f t="shared" si="245"/>
        <v>2.2953333333333505</v>
      </c>
      <c r="BX128" s="103">
        <f t="shared" si="246"/>
        <v>2.2953333333333505</v>
      </c>
      <c r="BY128" s="103">
        <f t="shared" si="247"/>
        <v>2.2953333333333505</v>
      </c>
      <c r="BZ128" s="103">
        <f t="shared" si="248"/>
        <v>2.2953333333333505</v>
      </c>
      <c r="CA128" s="103">
        <f t="shared" si="249"/>
        <v>2.2953333333333505</v>
      </c>
      <c r="CB128" s="103">
        <f t="shared" si="250"/>
        <v>2.2953333333333505</v>
      </c>
      <c r="CC128" s="103">
        <f t="shared" si="251"/>
        <v>2.2953333333333505</v>
      </c>
      <c r="CD128" s="103">
        <f t="shared" si="252"/>
        <v>2.2953333333333505</v>
      </c>
      <c r="CE128" s="103">
        <f t="shared" si="253"/>
        <v>2.2953333333333505</v>
      </c>
      <c r="CF128" s="103">
        <f t="shared" si="254"/>
        <v>2.2953333333333505</v>
      </c>
      <c r="CG128" s="103">
        <f t="shared" si="255"/>
        <v>2.2953333333333505</v>
      </c>
      <c r="CH128" s="103">
        <f t="shared" si="256"/>
        <v>2.2953333333333505</v>
      </c>
      <c r="CI128" s="103">
        <f t="shared" si="257"/>
        <v>2.2953333333333505</v>
      </c>
      <c r="CJ128" s="103">
        <f t="shared" si="258"/>
        <v>2.2953333333333505</v>
      </c>
      <c r="CK128" s="103">
        <f t="shared" si="259"/>
        <v>2.2953333333333505</v>
      </c>
      <c r="CL128" s="103">
        <f t="shared" si="260"/>
        <v>2.2953333333333505</v>
      </c>
      <c r="CM128" s="103">
        <f t="shared" si="261"/>
        <v>2.2953333333333505</v>
      </c>
      <c r="CN128" s="103">
        <f t="shared" si="262"/>
        <v>2.2953333333333505</v>
      </c>
      <c r="CO128" s="90"/>
    </row>
    <row r="129" spans="1:93">
      <c r="A129" s="89"/>
      <c r="B129" s="89"/>
      <c r="C129" s="90"/>
      <c r="D129" s="90"/>
      <c r="E129" s="90"/>
      <c r="F129" s="90"/>
      <c r="G129" s="104"/>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103"/>
      <c r="BW129" s="103"/>
      <c r="BX129" s="103"/>
      <c r="BY129" s="103"/>
      <c r="BZ129" s="103"/>
      <c r="CA129" s="103"/>
      <c r="CB129" s="103"/>
      <c r="CC129" s="103"/>
      <c r="CD129" s="103"/>
      <c r="CE129" s="103"/>
      <c r="CF129" s="103"/>
      <c r="CG129" s="103"/>
      <c r="CH129" s="103"/>
      <c r="CI129" s="103"/>
      <c r="CJ129" s="103"/>
      <c r="CK129" s="103"/>
      <c r="CL129" s="103"/>
      <c r="CM129" s="103"/>
      <c r="CN129" s="103"/>
      <c r="CO129" s="90"/>
    </row>
    <row r="130" spans="1:93">
      <c r="A130" s="89"/>
      <c r="B130" s="89"/>
      <c r="C130" s="280" t="s">
        <v>227</v>
      </c>
      <c r="D130" s="251"/>
      <c r="E130" s="90"/>
      <c r="F130" s="90"/>
      <c r="G130" s="90"/>
      <c r="H130" s="91"/>
      <c r="I130" s="92"/>
      <c r="J130" s="92"/>
      <c r="K130" s="92"/>
      <c r="L130" s="92"/>
      <c r="M130" s="92"/>
      <c r="N130" s="92"/>
      <c r="O130" s="92"/>
      <c r="P130" s="92"/>
      <c r="Q130" s="92"/>
      <c r="R130" s="92"/>
      <c r="S130" s="92"/>
      <c r="T130" s="92"/>
      <c r="U130" s="92"/>
      <c r="V130" s="90"/>
      <c r="W130" s="90"/>
      <c r="X130" s="90"/>
      <c r="Y130" s="90"/>
      <c r="Z130" s="90"/>
      <c r="AA130" s="90"/>
      <c r="AB130" s="90"/>
      <c r="AC130" s="90"/>
      <c r="AD130" s="90"/>
      <c r="AE130" s="90"/>
      <c r="AF130" s="90"/>
      <c r="AG130" s="90"/>
      <c r="AH130" s="90"/>
      <c r="AI130" s="90"/>
      <c r="AJ130" s="90"/>
      <c r="AK130" s="90"/>
      <c r="AL130" s="90"/>
      <c r="AM130" s="90"/>
      <c r="AN130" s="90"/>
      <c r="AO130" s="90"/>
      <c r="AP130" s="90"/>
      <c r="AQ130" s="90"/>
      <c r="AR130" s="90"/>
      <c r="AS130" s="90"/>
      <c r="AT130" s="90"/>
      <c r="AU130" s="90"/>
      <c r="AV130" s="90"/>
      <c r="AW130" s="90"/>
      <c r="AX130" s="90"/>
      <c r="AY130" s="90"/>
      <c r="AZ130" s="90"/>
      <c r="BA130" s="90"/>
      <c r="BB130" s="90"/>
      <c r="BC130" s="90"/>
      <c r="BD130" s="90"/>
      <c r="BE130" s="90"/>
      <c r="BF130" s="90"/>
      <c r="BG130" s="90"/>
      <c r="BH130" s="90"/>
      <c r="BI130" s="90"/>
      <c r="BJ130" s="90"/>
      <c r="BK130" s="90"/>
      <c r="BL130" s="90"/>
      <c r="BM130" s="90"/>
      <c r="BN130" s="90"/>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row>
    <row r="131" spans="1:93">
      <c r="A131" s="89"/>
      <c r="B131" s="89"/>
      <c r="C131" s="90"/>
      <c r="D131" s="90" t="s">
        <v>228</v>
      </c>
      <c r="E131" s="90"/>
      <c r="F131" s="90"/>
      <c r="G131" s="184">
        <f t="shared" ref="G131" si="263">Native_CO2_Lost_Regen</f>
        <v>228.60305758608138</v>
      </c>
      <c r="H131" s="197">
        <f t="shared" ref="H131" si="264">G131+Native_CO2_Lost_Regen_Inc</f>
        <v>230.16943931887204</v>
      </c>
      <c r="I131" s="197">
        <f t="shared" ref="I131" si="265">H131+Native_CO2_Lost_Regen_Inc</f>
        <v>231.7358210516627</v>
      </c>
      <c r="J131" s="197">
        <f t="shared" ref="J131" si="266">I131+Native_CO2_Lost_Regen_Inc</f>
        <v>233.30220278445336</v>
      </c>
      <c r="K131" s="197">
        <f t="shared" ref="K131" si="267">J131+Native_CO2_Lost_Regen_Inc</f>
        <v>234.86858451724402</v>
      </c>
      <c r="L131" s="197">
        <f t="shared" ref="L131" si="268">K131+Native_CO2_Lost_Regen_Inc</f>
        <v>236.43496625003468</v>
      </c>
      <c r="M131" s="197">
        <f t="shared" ref="M131" si="269">L131+Native_CO2_Lost_Regen_Inc</f>
        <v>238.00134798282534</v>
      </c>
      <c r="N131" s="197">
        <f t="shared" ref="N131" si="270">M131+Native_CO2_Lost_Regen_Inc</f>
        <v>239.567729715616</v>
      </c>
      <c r="O131" s="197">
        <f t="shared" ref="O131" si="271">N131+Native_CO2_Lost_Regen_Inc</f>
        <v>241.13411144840666</v>
      </c>
      <c r="P131" s="197">
        <f t="shared" ref="P131" si="272">O131+Native_CO2_Lost_Regen_Inc</f>
        <v>242.70049318119732</v>
      </c>
      <c r="Q131" s="197">
        <f t="shared" ref="Q131" si="273">P131+Native_CO2_Lost_Regen_Inc</f>
        <v>244.26687491398798</v>
      </c>
      <c r="R131" s="197">
        <f t="shared" ref="R131" si="274">Q131+Native_CO2_Lost_Regen_Inc</f>
        <v>245.83325664677864</v>
      </c>
      <c r="S131" s="197">
        <f t="shared" ref="S131" si="275">R131+Native_CO2_Lost_Regen_Inc</f>
        <v>247.3996383795693</v>
      </c>
      <c r="T131" s="197">
        <f t="shared" ref="T131" si="276">S131+Native_CO2_Lost_Regen_Inc</f>
        <v>248.96602011235996</v>
      </c>
      <c r="U131" s="197">
        <f t="shared" ref="U131" si="277">T131+Native_CO2_Lost_Regen_Inc</f>
        <v>250.53240184515062</v>
      </c>
      <c r="V131" s="197">
        <f t="shared" ref="V131" si="278">U131+Native_CO2_Lost_Regen_Inc</f>
        <v>252.09878357794128</v>
      </c>
      <c r="W131" s="197">
        <f t="shared" ref="W131" si="279">V131+Native_CO2_Lost_Regen_Inc</f>
        <v>253.66516531073194</v>
      </c>
      <c r="X131" s="197">
        <f t="shared" ref="X131" si="280">W131+Native_CO2_Lost_Regen_Inc</f>
        <v>255.2315470435226</v>
      </c>
      <c r="Y131" s="197">
        <f t="shared" ref="Y131" si="281">X131+Native_CO2_Lost_Regen_Inc</f>
        <v>256.79792877631326</v>
      </c>
      <c r="Z131" s="197">
        <f t="shared" ref="Z131" si="282">Y131+Native_CO2_Lost_Regen_Inc</f>
        <v>258.36431050910392</v>
      </c>
      <c r="AA131" s="197">
        <f t="shared" ref="AA131" si="283">Z131+Native_CO2_Lost_Regen_Inc</f>
        <v>259.93069224189458</v>
      </c>
      <c r="AB131" s="197">
        <f t="shared" ref="AB131" si="284">AA131+Native_CO2_Lost_Regen_Inc</f>
        <v>261.49707397468524</v>
      </c>
      <c r="AC131" s="197">
        <f t="shared" ref="AC131" si="285">AB131+Native_CO2_Lost_Regen_Inc</f>
        <v>263.0634557074759</v>
      </c>
      <c r="AD131" s="197">
        <f t="shared" ref="AD131" si="286">AC131+Native_CO2_Lost_Regen_Inc</f>
        <v>264.62983744026656</v>
      </c>
      <c r="AE131" s="197">
        <f t="shared" ref="AE131" si="287">AD131+Native_CO2_Lost_Regen_Inc</f>
        <v>266.19621917305722</v>
      </c>
      <c r="AF131" s="197">
        <f t="shared" ref="AF131" si="288">AE131+Native_CO2_Lost_Regen_Inc</f>
        <v>267.76260090584788</v>
      </c>
      <c r="AG131" s="197">
        <f t="shared" ref="AG131" si="289">AF131+Native_CO2_Lost_Regen_Inc</f>
        <v>269.32898263863854</v>
      </c>
      <c r="AH131" s="197">
        <f t="shared" ref="AH131" si="290">AG131+Native_CO2_Lost_Regen_Inc</f>
        <v>270.8953643714292</v>
      </c>
      <c r="AI131" s="197">
        <f t="shared" ref="AI131" si="291">AH131+Native_CO2_Lost_Regen_Inc</f>
        <v>272.46174610421986</v>
      </c>
      <c r="AJ131" s="197">
        <f t="shared" ref="AJ131" si="292">AI131+Native_CO2_Lost_Regen_Inc</f>
        <v>274.02812783701052</v>
      </c>
      <c r="AK131" s="197">
        <f t="shared" ref="AK131" si="293">AJ131+Native_CO2_Lost_Regen_Inc</f>
        <v>275.59450956980118</v>
      </c>
      <c r="AL131" s="197">
        <f t="shared" ref="AL131" si="294">AK131+Native_CO2_Lost_Regen_Inc</f>
        <v>277.16089130259184</v>
      </c>
      <c r="AM131" s="197">
        <f t="shared" ref="AM131" si="295">AL131+Native_CO2_Lost_Regen_Inc</f>
        <v>278.7272730353825</v>
      </c>
      <c r="AN131" s="197">
        <f t="shared" ref="AN131" si="296">AM131+Native_CO2_Lost_Regen_Inc</f>
        <v>280.29365476817316</v>
      </c>
      <c r="AO131" s="197">
        <f t="shared" ref="AO131" si="297">AN131+Native_CO2_Lost_Regen_Inc</f>
        <v>281.86003650096382</v>
      </c>
      <c r="AP131" s="197">
        <f t="shared" ref="AP131" si="298">AO131+Native_CO2_Lost_Regen_Inc</f>
        <v>283.42641823375448</v>
      </c>
      <c r="AQ131" s="197">
        <f t="shared" ref="AQ131" si="299">AP131+Native_CO2_Lost_Regen_Inc</f>
        <v>284.99279996654514</v>
      </c>
      <c r="AR131" s="197">
        <f t="shared" ref="AR131" si="300">AQ131+Native_CO2_Lost_Regen_Inc</f>
        <v>286.5591816993358</v>
      </c>
      <c r="AS131" s="197">
        <f t="shared" ref="AS131" si="301">AR131+Native_CO2_Lost_Regen_Inc</f>
        <v>288.12556343212646</v>
      </c>
      <c r="AT131" s="197">
        <f t="shared" ref="AT131" si="302">AS131+Native_CO2_Lost_Regen_Inc</f>
        <v>289.69194516491712</v>
      </c>
      <c r="AU131" s="197">
        <f t="shared" ref="AU131" si="303">AT131+Native_CO2_Lost_Regen_Inc</f>
        <v>291.25832689770778</v>
      </c>
      <c r="AV131" s="197">
        <f t="shared" ref="AV131" si="304">AU131+Native_CO2_Lost_Regen_Inc</f>
        <v>292.82470863049844</v>
      </c>
      <c r="AW131" s="197">
        <f t="shared" ref="AW131" si="305">AV131+Native_CO2_Lost_Regen_Inc</f>
        <v>294.39109036328909</v>
      </c>
      <c r="AX131" s="197">
        <f t="shared" ref="AX131" si="306">AW131+Native_CO2_Lost_Regen_Inc</f>
        <v>295.95747209607975</v>
      </c>
      <c r="AY131" s="197">
        <f t="shared" ref="AY131" si="307">AX131+Native_CO2_Lost_Regen_Inc</f>
        <v>297.52385382887041</v>
      </c>
      <c r="AZ131" s="197">
        <f t="shared" ref="AZ131" si="308">AY131+Native_CO2_Lost_Regen_Inc</f>
        <v>299.09023556166107</v>
      </c>
      <c r="BA131" s="197">
        <f t="shared" ref="BA131" si="309">AZ131+Native_CO2_Lost_Regen_Inc</f>
        <v>300.65661729445173</v>
      </c>
      <c r="BB131" s="197">
        <f t="shared" ref="BB131" si="310">BA131+Native_CO2_Lost_Regen_Inc</f>
        <v>302.22299902724239</v>
      </c>
      <c r="BC131" s="197">
        <f t="shared" ref="BC131" si="311">BB131+Native_CO2_Lost_Regen_Inc</f>
        <v>303.78938076003305</v>
      </c>
      <c r="BD131" s="197">
        <f t="shared" ref="BD131" si="312">BC131+Native_CO2_Lost_Regen_Inc</f>
        <v>305.35576249282371</v>
      </c>
      <c r="BE131" s="197">
        <f t="shared" ref="BE131" si="313">BD131+Native_CO2_Lost_Regen_Inc</f>
        <v>306.92214422561437</v>
      </c>
      <c r="BF131" s="197">
        <f t="shared" ref="BF131" si="314">BE131+Native_CO2_Lost_Regen_Inc</f>
        <v>308.48852595840503</v>
      </c>
      <c r="BG131" s="197">
        <f t="shared" ref="BG131" si="315">BF131+Native_CO2_Lost_Regen_Inc</f>
        <v>310.05490769119569</v>
      </c>
      <c r="BH131" s="197">
        <f t="shared" ref="BH131" si="316">BG131+Native_CO2_Lost_Regen_Inc</f>
        <v>311.62128942398635</v>
      </c>
      <c r="BI131" s="197">
        <f t="shared" ref="BI131" si="317">BH131+Native_CO2_Lost_Regen_Inc</f>
        <v>313.18767115677701</v>
      </c>
      <c r="BJ131" s="197">
        <f t="shared" ref="BJ131" si="318">BI131+Native_CO2_Lost_Regen_Inc</f>
        <v>314.75405288956767</v>
      </c>
      <c r="BK131" s="197">
        <f t="shared" ref="BK131" si="319">BJ131+Native_CO2_Lost_Regen_Inc</f>
        <v>316.32043462235833</v>
      </c>
      <c r="BL131" s="197">
        <f t="shared" ref="BL131" si="320">BK131+Native_CO2_Lost_Regen_Inc</f>
        <v>317.88681635514899</v>
      </c>
      <c r="BM131" s="197">
        <f t="shared" ref="BM131" si="321">BL131+Native_CO2_Lost_Regen_Inc</f>
        <v>319.45319808793965</v>
      </c>
      <c r="BN131" s="197">
        <f t="shared" ref="BN131" si="322">BM131+Native_CO2_Lost_Regen_Inc</f>
        <v>321.01957982073031</v>
      </c>
      <c r="BO131" s="197">
        <f t="shared" ref="BO131" si="323">BN131+Native_CO2_Lost_Regen_Inc</f>
        <v>322.58596155352097</v>
      </c>
      <c r="BP131" s="197">
        <f t="shared" ref="BP131" si="324">BO131+Native_CO2_Lost_Regen_Inc</f>
        <v>324.15234328631163</v>
      </c>
      <c r="BQ131" s="197">
        <f t="shared" ref="BQ131" si="325">BP131+Native_CO2_Lost_Regen_Inc</f>
        <v>325.71872501910229</v>
      </c>
      <c r="BR131" s="197">
        <f t="shared" ref="BR131" si="326">BQ131+Native_CO2_Lost_Regen_Inc</f>
        <v>327.28510675189295</v>
      </c>
      <c r="BS131" s="197">
        <f t="shared" ref="BS131" si="327">BR131+Native_CO2_Lost_Regen_Inc</f>
        <v>328.85148848468361</v>
      </c>
      <c r="BT131" s="197">
        <f t="shared" ref="BT131" si="328">BS131+Native_CO2_Lost_Regen_Inc</f>
        <v>330.41787021747427</v>
      </c>
      <c r="BU131" s="197">
        <f t="shared" ref="BU131" si="329">BT131+Native_CO2_Lost_Regen_Inc</f>
        <v>331.98425195026493</v>
      </c>
      <c r="BV131" s="197">
        <f t="shared" ref="BV131" si="330">BU131+Native_CO2_Lost_Regen_Inc</f>
        <v>333.55063368305559</v>
      </c>
      <c r="BW131" s="197">
        <f t="shared" ref="BW131" si="331">BV131+Native_CO2_Lost_Regen_Inc</f>
        <v>335.11701541584625</v>
      </c>
      <c r="BX131" s="197">
        <f t="shared" ref="BX131" si="332">BW131+Native_CO2_Lost_Regen_Inc</f>
        <v>336.68339714863691</v>
      </c>
      <c r="BY131" s="197">
        <f t="shared" ref="BY131" si="333">BX131+Native_CO2_Lost_Regen_Inc</f>
        <v>338.24977888142757</v>
      </c>
      <c r="BZ131" s="197">
        <f t="shared" ref="BZ131" si="334">BY131+Native_CO2_Lost_Regen_Inc</f>
        <v>339.81616061421823</v>
      </c>
      <c r="CA131" s="197">
        <f t="shared" ref="CA131" si="335">BZ131+Native_CO2_Lost_Regen_Inc</f>
        <v>341.38254234700889</v>
      </c>
      <c r="CB131" s="197">
        <f t="shared" ref="CB131" si="336">CA131+Native_CO2_Lost_Regen_Inc</f>
        <v>342.94892407979955</v>
      </c>
      <c r="CC131" s="197">
        <f t="shared" ref="CC131" si="337">CB131+Native_CO2_Lost_Regen_Inc</f>
        <v>344.51530581259021</v>
      </c>
      <c r="CD131" s="197">
        <f t="shared" ref="CD131" si="338">CC131+Native_CO2_Lost_Regen_Inc</f>
        <v>346.08168754538087</v>
      </c>
      <c r="CE131" s="197">
        <f t="shared" ref="CE131" si="339">CD131+Native_CO2_Lost_Regen_Inc</f>
        <v>347.64806927817153</v>
      </c>
      <c r="CF131" s="197">
        <f t="shared" ref="CF131" si="340">CE131+Native_CO2_Lost_Regen_Inc</f>
        <v>349.21445101096219</v>
      </c>
      <c r="CG131" s="197">
        <f t="shared" ref="CG131" si="341">CF131+Native_CO2_Lost_Regen_Inc</f>
        <v>350.78083274375285</v>
      </c>
      <c r="CH131" s="197">
        <f t="shared" ref="CH131" si="342">CG131+Native_CO2_Lost_Regen_Inc</f>
        <v>352.34721447654351</v>
      </c>
      <c r="CI131" s="197">
        <f t="shared" ref="CI131" si="343">CH131+Native_CO2_Lost_Regen_Inc</f>
        <v>353.91359620933417</v>
      </c>
      <c r="CJ131" s="197">
        <f t="shared" ref="CJ131" si="344">CI131+Native_CO2_Lost_Regen_Inc</f>
        <v>355.47997794212483</v>
      </c>
      <c r="CK131" s="197">
        <f t="shared" ref="CK131" si="345">CJ131+Native_CO2_Lost_Regen_Inc</f>
        <v>357.04635967491549</v>
      </c>
      <c r="CL131" s="197">
        <f t="shared" ref="CL131" si="346">CK131+Native_CO2_Lost_Regen_Inc</f>
        <v>358.61274140770615</v>
      </c>
      <c r="CM131" s="197">
        <f t="shared" ref="CM131" si="347">CL131+Native_CO2_Lost_Regen_Inc</f>
        <v>360.17912314049681</v>
      </c>
      <c r="CN131" s="197">
        <f t="shared" ref="CN131" si="348">CM131+Native_CO2_Lost_Regen_Inc</f>
        <v>361.74550487328747</v>
      </c>
      <c r="CO131" s="90"/>
    </row>
    <row r="132" spans="1:93">
      <c r="A132" s="89"/>
      <c r="B132" s="89"/>
      <c r="C132" s="90"/>
      <c r="D132" s="90" t="s">
        <v>229</v>
      </c>
      <c r="E132" s="90"/>
      <c r="F132" s="90"/>
      <c r="G132" s="184">
        <f>Native_CO2_Lost_Tall</f>
        <v>899.97451788326862</v>
      </c>
      <c r="H132" s="197">
        <f t="shared" ref="H132:AM132" si="349">G132+Native_CO2_Lost_Tall_Inc</f>
        <v>899.93217857493926</v>
      </c>
      <c r="I132" s="197">
        <f t="shared" si="349"/>
        <v>899.8898392666099</v>
      </c>
      <c r="J132" s="197">
        <f t="shared" si="349"/>
        <v>899.84749995828054</v>
      </c>
      <c r="K132" s="197">
        <f t="shared" si="349"/>
        <v>899.80516064995118</v>
      </c>
      <c r="L132" s="197">
        <f t="shared" si="349"/>
        <v>899.76282134162182</v>
      </c>
      <c r="M132" s="197">
        <f t="shared" si="349"/>
        <v>899.72048203329246</v>
      </c>
      <c r="N132" s="197">
        <f t="shared" si="349"/>
        <v>899.6781427249631</v>
      </c>
      <c r="O132" s="197">
        <f t="shared" si="349"/>
        <v>899.63580341663373</v>
      </c>
      <c r="P132" s="197">
        <f t="shared" si="349"/>
        <v>899.59346410830437</v>
      </c>
      <c r="Q132" s="197">
        <f t="shared" si="349"/>
        <v>899.55112479997501</v>
      </c>
      <c r="R132" s="197">
        <f t="shared" si="349"/>
        <v>899.50878549164565</v>
      </c>
      <c r="S132" s="197">
        <f t="shared" si="349"/>
        <v>899.46644618331629</v>
      </c>
      <c r="T132" s="197">
        <f t="shared" si="349"/>
        <v>899.42410687498693</v>
      </c>
      <c r="U132" s="197">
        <f t="shared" si="349"/>
        <v>899.38176756665757</v>
      </c>
      <c r="V132" s="197">
        <f t="shared" si="349"/>
        <v>899.33942825832821</v>
      </c>
      <c r="W132" s="197">
        <f t="shared" si="349"/>
        <v>899.29708894999885</v>
      </c>
      <c r="X132" s="197">
        <f t="shared" si="349"/>
        <v>899.25474964166949</v>
      </c>
      <c r="Y132" s="197">
        <f t="shared" si="349"/>
        <v>899.21241033334013</v>
      </c>
      <c r="Z132" s="197">
        <f t="shared" si="349"/>
        <v>899.17007102501077</v>
      </c>
      <c r="AA132" s="197">
        <f t="shared" si="349"/>
        <v>899.12773171668141</v>
      </c>
      <c r="AB132" s="197">
        <f t="shared" si="349"/>
        <v>899.08539240835205</v>
      </c>
      <c r="AC132" s="197">
        <f t="shared" si="349"/>
        <v>899.04305310002269</v>
      </c>
      <c r="AD132" s="197">
        <f t="shared" si="349"/>
        <v>899.00071379169333</v>
      </c>
      <c r="AE132" s="197">
        <f t="shared" si="349"/>
        <v>898.95837448336397</v>
      </c>
      <c r="AF132" s="197">
        <f t="shared" si="349"/>
        <v>898.91603517503461</v>
      </c>
      <c r="AG132" s="197">
        <f t="shared" si="349"/>
        <v>898.87369586670525</v>
      </c>
      <c r="AH132" s="197">
        <f t="shared" si="349"/>
        <v>898.83135655837589</v>
      </c>
      <c r="AI132" s="197">
        <f t="shared" si="349"/>
        <v>898.78901725004653</v>
      </c>
      <c r="AJ132" s="197">
        <f t="shared" si="349"/>
        <v>898.74667794171717</v>
      </c>
      <c r="AK132" s="197">
        <f t="shared" si="349"/>
        <v>898.70433863338781</v>
      </c>
      <c r="AL132" s="197">
        <f t="shared" si="349"/>
        <v>898.66199932505845</v>
      </c>
      <c r="AM132" s="197">
        <f t="shared" si="349"/>
        <v>898.61966001672909</v>
      </c>
      <c r="AN132" s="197">
        <f t="shared" ref="AN132:BS132" si="350">AM132+Native_CO2_Lost_Tall_Inc</f>
        <v>898.57732070839972</v>
      </c>
      <c r="AO132" s="197">
        <f t="shared" si="350"/>
        <v>898.53498140007036</v>
      </c>
      <c r="AP132" s="197">
        <f t="shared" si="350"/>
        <v>898.492642091741</v>
      </c>
      <c r="AQ132" s="197">
        <f t="shared" si="350"/>
        <v>898.45030278341164</v>
      </c>
      <c r="AR132" s="197">
        <f t="shared" si="350"/>
        <v>898.40796347508228</v>
      </c>
      <c r="AS132" s="197">
        <f t="shared" si="350"/>
        <v>898.36562416675292</v>
      </c>
      <c r="AT132" s="197">
        <f t="shared" si="350"/>
        <v>898.32328485842356</v>
      </c>
      <c r="AU132" s="197">
        <f t="shared" si="350"/>
        <v>898.2809455500942</v>
      </c>
      <c r="AV132" s="197">
        <f t="shared" si="350"/>
        <v>898.23860624176484</v>
      </c>
      <c r="AW132" s="197">
        <f t="shared" si="350"/>
        <v>898.19626693343548</v>
      </c>
      <c r="AX132" s="197">
        <f t="shared" si="350"/>
        <v>898.15392762510612</v>
      </c>
      <c r="AY132" s="197">
        <f t="shared" si="350"/>
        <v>898.11158831677676</v>
      </c>
      <c r="AZ132" s="197">
        <f t="shared" si="350"/>
        <v>898.0692490084474</v>
      </c>
      <c r="BA132" s="197">
        <f t="shared" si="350"/>
        <v>898.02690970011804</v>
      </c>
      <c r="BB132" s="197">
        <f t="shared" si="350"/>
        <v>897.98457039178868</v>
      </c>
      <c r="BC132" s="197">
        <f t="shared" si="350"/>
        <v>897.94223108345932</v>
      </c>
      <c r="BD132" s="197">
        <f t="shared" si="350"/>
        <v>897.89989177512996</v>
      </c>
      <c r="BE132" s="197">
        <f t="shared" si="350"/>
        <v>897.8575524668006</v>
      </c>
      <c r="BF132" s="197">
        <f t="shared" si="350"/>
        <v>897.81521315847124</v>
      </c>
      <c r="BG132" s="197">
        <f t="shared" si="350"/>
        <v>897.77287385014188</v>
      </c>
      <c r="BH132" s="197">
        <f t="shared" si="350"/>
        <v>897.73053454181252</v>
      </c>
      <c r="BI132" s="197">
        <f t="shared" si="350"/>
        <v>897.68819523348316</v>
      </c>
      <c r="BJ132" s="197">
        <f t="shared" si="350"/>
        <v>897.6458559251538</v>
      </c>
      <c r="BK132" s="197">
        <f t="shared" si="350"/>
        <v>897.60351661682444</v>
      </c>
      <c r="BL132" s="197">
        <f t="shared" si="350"/>
        <v>897.56117730849508</v>
      </c>
      <c r="BM132" s="197">
        <f t="shared" si="350"/>
        <v>897.51883800016572</v>
      </c>
      <c r="BN132" s="197">
        <f t="shared" si="350"/>
        <v>897.47649869183635</v>
      </c>
      <c r="BO132" s="197">
        <f t="shared" si="350"/>
        <v>897.43415938350699</v>
      </c>
      <c r="BP132" s="197">
        <f t="shared" si="350"/>
        <v>897.39182007517763</v>
      </c>
      <c r="BQ132" s="197">
        <f t="shared" si="350"/>
        <v>897.34948076684827</v>
      </c>
      <c r="BR132" s="197">
        <f t="shared" si="350"/>
        <v>897.30714145851891</v>
      </c>
      <c r="BS132" s="197">
        <f t="shared" si="350"/>
        <v>897.26480215018955</v>
      </c>
      <c r="BT132" s="197">
        <f t="shared" ref="BT132:CN132" si="351">BS132+Native_CO2_Lost_Tall_Inc</f>
        <v>897.22246284186019</v>
      </c>
      <c r="BU132" s="197">
        <f t="shared" si="351"/>
        <v>897.18012353353083</v>
      </c>
      <c r="BV132" s="197">
        <f t="shared" si="351"/>
        <v>897.13778422520147</v>
      </c>
      <c r="BW132" s="197">
        <f t="shared" si="351"/>
        <v>897.09544491687211</v>
      </c>
      <c r="BX132" s="197">
        <f t="shared" si="351"/>
        <v>897.05310560854275</v>
      </c>
      <c r="BY132" s="197">
        <f t="shared" si="351"/>
        <v>897.01076630021339</v>
      </c>
      <c r="BZ132" s="197">
        <f t="shared" si="351"/>
        <v>896.96842699188403</v>
      </c>
      <c r="CA132" s="197">
        <f t="shared" si="351"/>
        <v>896.92608768355467</v>
      </c>
      <c r="CB132" s="197">
        <f t="shared" si="351"/>
        <v>896.88374837522531</v>
      </c>
      <c r="CC132" s="197">
        <f t="shared" si="351"/>
        <v>896.84140906689595</v>
      </c>
      <c r="CD132" s="197">
        <f t="shared" si="351"/>
        <v>896.79906975856659</v>
      </c>
      <c r="CE132" s="197">
        <f t="shared" si="351"/>
        <v>896.75673045023723</v>
      </c>
      <c r="CF132" s="197">
        <f t="shared" si="351"/>
        <v>896.71439114190787</v>
      </c>
      <c r="CG132" s="197">
        <f t="shared" si="351"/>
        <v>896.67205183357851</v>
      </c>
      <c r="CH132" s="197">
        <f t="shared" si="351"/>
        <v>896.62971252524915</v>
      </c>
      <c r="CI132" s="197">
        <f t="shared" si="351"/>
        <v>896.58737321691979</v>
      </c>
      <c r="CJ132" s="197">
        <f t="shared" si="351"/>
        <v>896.54503390859043</v>
      </c>
      <c r="CK132" s="197">
        <f t="shared" si="351"/>
        <v>896.50269460026107</v>
      </c>
      <c r="CL132" s="197">
        <f t="shared" si="351"/>
        <v>896.46035529193171</v>
      </c>
      <c r="CM132" s="197">
        <f t="shared" si="351"/>
        <v>896.41801598360234</v>
      </c>
      <c r="CN132" s="197">
        <f t="shared" si="351"/>
        <v>896.37567667527298</v>
      </c>
      <c r="CO132" s="90"/>
    </row>
    <row r="133" spans="1:93">
      <c r="A133" s="89"/>
      <c r="B133" s="89"/>
      <c r="C133" s="90"/>
      <c r="D133" s="90" t="s">
        <v>230</v>
      </c>
      <c r="E133" s="90"/>
      <c r="F133" s="90"/>
      <c r="G133" s="290">
        <f>G113</f>
        <v>0.73987217411512829</v>
      </c>
      <c r="H133" s="290">
        <f t="shared" ref="H133:BS133" si="352">H113</f>
        <v>0.73987217411512252</v>
      </c>
      <c r="I133" s="290">
        <f t="shared" si="352"/>
        <v>0.73987217411512429</v>
      </c>
      <c r="J133" s="290">
        <f t="shared" si="352"/>
        <v>0.73987217411511708</v>
      </c>
      <c r="K133" s="290">
        <f t="shared" si="352"/>
        <v>0.7398721741151324</v>
      </c>
      <c r="L133" s="290">
        <f t="shared" si="352"/>
        <v>0.73987217411511841</v>
      </c>
      <c r="M133" s="290">
        <f t="shared" si="352"/>
        <v>0.73987217411512829</v>
      </c>
      <c r="N133" s="290">
        <f t="shared" si="352"/>
        <v>0.73987217411512674</v>
      </c>
      <c r="O133" s="290">
        <f t="shared" si="352"/>
        <v>0.73987217411512152</v>
      </c>
      <c r="P133" s="290">
        <f t="shared" si="352"/>
        <v>0.73987217411512129</v>
      </c>
      <c r="Q133" s="290">
        <f t="shared" si="352"/>
        <v>0.73987217411512951</v>
      </c>
      <c r="R133" s="290">
        <f t="shared" si="352"/>
        <v>0.73987217411511985</v>
      </c>
      <c r="S133" s="290">
        <f t="shared" si="352"/>
        <v>0.73987217411512829</v>
      </c>
      <c r="T133" s="290">
        <f t="shared" si="352"/>
        <v>0.73987217411512551</v>
      </c>
      <c r="U133" s="290">
        <f t="shared" si="352"/>
        <v>0.73987217411512129</v>
      </c>
      <c r="V133" s="290">
        <f t="shared" si="352"/>
        <v>0.73987217411512951</v>
      </c>
      <c r="W133" s="290">
        <f t="shared" si="352"/>
        <v>0.73987217411512129</v>
      </c>
      <c r="X133" s="290">
        <f t="shared" si="352"/>
        <v>0.73987217411512574</v>
      </c>
      <c r="Y133" s="290">
        <f t="shared" si="352"/>
        <v>0.79683485897250561</v>
      </c>
      <c r="Z133" s="290">
        <f t="shared" si="352"/>
        <v>0.70004481188408674</v>
      </c>
      <c r="AA133" s="290">
        <f t="shared" si="352"/>
        <v>0.62722246113543811</v>
      </c>
      <c r="AB133" s="290">
        <f t="shared" si="352"/>
        <v>0.61247478239997266</v>
      </c>
      <c r="AC133" s="290">
        <f t="shared" si="352"/>
        <v>0.64502955645466808</v>
      </c>
      <c r="AD133" s="290">
        <f t="shared" si="352"/>
        <v>0.66993450925743692</v>
      </c>
      <c r="AE133" s="290">
        <f t="shared" si="352"/>
        <v>0.462630025262529</v>
      </c>
      <c r="AF133" s="290">
        <f t="shared" si="352"/>
        <v>0.52030377846281883</v>
      </c>
      <c r="AG133" s="290">
        <f t="shared" si="352"/>
        <v>0.42643632692899813</v>
      </c>
      <c r="AH133" s="290">
        <f t="shared" si="352"/>
        <v>0.47534693873726469</v>
      </c>
      <c r="AI133" s="290">
        <f t="shared" si="352"/>
        <v>0.47534693873726469</v>
      </c>
      <c r="AJ133" s="290">
        <f t="shared" si="352"/>
        <v>0.47534693873726469</v>
      </c>
      <c r="AK133" s="290">
        <f t="shared" si="352"/>
        <v>0.47534693873726469</v>
      </c>
      <c r="AL133" s="290">
        <f t="shared" si="352"/>
        <v>0.49788472849681276</v>
      </c>
      <c r="AM133" s="290">
        <f t="shared" si="352"/>
        <v>0.49788472849681276</v>
      </c>
      <c r="AN133" s="290">
        <f t="shared" si="352"/>
        <v>0.49788472849681276</v>
      </c>
      <c r="AO133" s="290">
        <f t="shared" si="352"/>
        <v>0.49788472849681276</v>
      </c>
      <c r="AP133" s="290">
        <f t="shared" si="352"/>
        <v>0.49788472849681276</v>
      </c>
      <c r="AQ133" s="290">
        <f t="shared" si="352"/>
        <v>0.49788472849681276</v>
      </c>
      <c r="AR133" s="290">
        <f t="shared" si="352"/>
        <v>0.49788472849681276</v>
      </c>
      <c r="AS133" s="290">
        <f t="shared" si="352"/>
        <v>0.49788472849681276</v>
      </c>
      <c r="AT133" s="290">
        <f t="shared" si="352"/>
        <v>0.49788472849681276</v>
      </c>
      <c r="AU133" s="290">
        <f t="shared" si="352"/>
        <v>0.49788472849681276</v>
      </c>
      <c r="AV133" s="290">
        <f t="shared" si="352"/>
        <v>0.49788472849681276</v>
      </c>
      <c r="AW133" s="290">
        <f t="shared" si="352"/>
        <v>0.49788472849681276</v>
      </c>
      <c r="AX133" s="290">
        <f t="shared" si="352"/>
        <v>0.49788472849681276</v>
      </c>
      <c r="AY133" s="290">
        <f t="shared" si="352"/>
        <v>0.49788472849681276</v>
      </c>
      <c r="AZ133" s="290">
        <f t="shared" si="352"/>
        <v>0.49788472849681276</v>
      </c>
      <c r="BA133" s="290">
        <f t="shared" si="352"/>
        <v>0.49788472849681276</v>
      </c>
      <c r="BB133" s="290">
        <f t="shared" si="352"/>
        <v>0.49788472849681276</v>
      </c>
      <c r="BC133" s="290">
        <f t="shared" si="352"/>
        <v>0.49788472849681276</v>
      </c>
      <c r="BD133" s="290">
        <f t="shared" si="352"/>
        <v>0.49788472849681276</v>
      </c>
      <c r="BE133" s="290">
        <f t="shared" si="352"/>
        <v>0.49788472849681276</v>
      </c>
      <c r="BF133" s="290">
        <f t="shared" si="352"/>
        <v>0.49788472849681276</v>
      </c>
      <c r="BG133" s="290">
        <f t="shared" si="352"/>
        <v>0.49788472849681276</v>
      </c>
      <c r="BH133" s="290">
        <f t="shared" si="352"/>
        <v>0.49788472849681276</v>
      </c>
      <c r="BI133" s="290">
        <f t="shared" si="352"/>
        <v>0.49788472849681276</v>
      </c>
      <c r="BJ133" s="290">
        <f t="shared" si="352"/>
        <v>0.49788472849681276</v>
      </c>
      <c r="BK133" s="290">
        <f t="shared" si="352"/>
        <v>0.49788472849681276</v>
      </c>
      <c r="BL133" s="290">
        <f t="shared" si="352"/>
        <v>0.49788472849681276</v>
      </c>
      <c r="BM133" s="290">
        <f t="shared" si="352"/>
        <v>0.49788472849681276</v>
      </c>
      <c r="BN133" s="290">
        <f t="shared" si="352"/>
        <v>0.49788472849681276</v>
      </c>
      <c r="BO133" s="290">
        <f t="shared" si="352"/>
        <v>0.49788472849681276</v>
      </c>
      <c r="BP133" s="290">
        <f t="shared" si="352"/>
        <v>0.49788472849681276</v>
      </c>
      <c r="BQ133" s="290">
        <f t="shared" si="352"/>
        <v>0.49788472849681276</v>
      </c>
      <c r="BR133" s="290">
        <f t="shared" si="352"/>
        <v>0.49788472849681276</v>
      </c>
      <c r="BS133" s="290">
        <f t="shared" si="352"/>
        <v>0.49788472849681276</v>
      </c>
      <c r="BT133" s="290">
        <f t="shared" ref="BT133:CN133" si="353">BT113</f>
        <v>0.49788472849681276</v>
      </c>
      <c r="BU133" s="290">
        <f t="shared" si="353"/>
        <v>0.49788472849681276</v>
      </c>
      <c r="BV133" s="290">
        <f t="shared" si="353"/>
        <v>0.49788472849681276</v>
      </c>
      <c r="BW133" s="290">
        <f t="shared" si="353"/>
        <v>0.49788472849681276</v>
      </c>
      <c r="BX133" s="290">
        <f t="shared" si="353"/>
        <v>0.49788472849681276</v>
      </c>
      <c r="BY133" s="290">
        <f t="shared" si="353"/>
        <v>0.49788472849681276</v>
      </c>
      <c r="BZ133" s="290">
        <f t="shared" si="353"/>
        <v>0.49788472849681276</v>
      </c>
      <c r="CA133" s="290">
        <f t="shared" si="353"/>
        <v>0.49788472849681276</v>
      </c>
      <c r="CB133" s="290">
        <f t="shared" si="353"/>
        <v>0.49788472849681276</v>
      </c>
      <c r="CC133" s="290">
        <f t="shared" si="353"/>
        <v>0.49788472849681276</v>
      </c>
      <c r="CD133" s="290">
        <f t="shared" si="353"/>
        <v>0.49788472849681276</v>
      </c>
      <c r="CE133" s="290">
        <f t="shared" si="353"/>
        <v>0.49788472849681276</v>
      </c>
      <c r="CF133" s="290">
        <f t="shared" si="353"/>
        <v>0.49788472849681276</v>
      </c>
      <c r="CG133" s="290">
        <f t="shared" si="353"/>
        <v>0.49788472849681276</v>
      </c>
      <c r="CH133" s="290">
        <f t="shared" si="353"/>
        <v>0.49788472849681276</v>
      </c>
      <c r="CI133" s="290">
        <f t="shared" si="353"/>
        <v>0.49788472849681276</v>
      </c>
      <c r="CJ133" s="290">
        <f t="shared" si="353"/>
        <v>0.49788472849681276</v>
      </c>
      <c r="CK133" s="290">
        <f t="shared" si="353"/>
        <v>0.49788472849681276</v>
      </c>
      <c r="CL133" s="290">
        <f t="shared" si="353"/>
        <v>0.49788472849681276</v>
      </c>
      <c r="CM133" s="290">
        <f t="shared" si="353"/>
        <v>0.49788472849681276</v>
      </c>
      <c r="CN133" s="290">
        <f t="shared" si="353"/>
        <v>0.49788472849681276</v>
      </c>
      <c r="CO133" s="90"/>
    </row>
    <row r="134" spans="1:93">
      <c r="A134" s="89"/>
      <c r="B134" s="89"/>
      <c r="C134" s="90"/>
      <c r="D134" s="90"/>
      <c r="E134" s="90"/>
      <c r="F134" s="90"/>
      <c r="G134" s="90"/>
      <c r="H134" s="91"/>
      <c r="I134" s="92"/>
      <c r="J134" s="92"/>
      <c r="K134" s="92"/>
      <c r="L134" s="92"/>
      <c r="M134" s="92"/>
      <c r="N134" s="92"/>
      <c r="O134" s="92"/>
      <c r="P134" s="92"/>
      <c r="Q134" s="92"/>
      <c r="R134" s="92"/>
      <c r="S134" s="92"/>
      <c r="T134" s="92"/>
      <c r="U134" s="92"/>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row>
    <row r="135" spans="1:93">
      <c r="A135" s="89"/>
      <c r="B135" s="89"/>
      <c r="C135" s="90"/>
      <c r="D135" s="90"/>
      <c r="E135" s="90"/>
      <c r="F135" s="90"/>
      <c r="G135" s="90"/>
      <c r="H135" s="91"/>
      <c r="I135" s="92"/>
      <c r="J135" s="92"/>
      <c r="K135" s="92"/>
      <c r="L135" s="92"/>
      <c r="M135" s="92"/>
      <c r="N135" s="92"/>
      <c r="O135" s="92"/>
      <c r="P135" s="92"/>
      <c r="Q135" s="92"/>
      <c r="R135" s="92"/>
      <c r="S135" s="92"/>
      <c r="T135" s="92"/>
      <c r="U135" s="92"/>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row>
    <row r="136" spans="1:93">
      <c r="A136" s="89"/>
      <c r="C136" s="93" t="s">
        <v>231</v>
      </c>
      <c r="D136" s="90"/>
      <c r="E136" s="90"/>
      <c r="F136" s="90"/>
      <c r="G136" s="90"/>
      <c r="H136" s="91"/>
      <c r="I136" s="92"/>
      <c r="J136" s="92"/>
      <c r="K136" s="92"/>
      <c r="L136" s="92"/>
      <c r="M136" s="92"/>
      <c r="N136" s="92"/>
      <c r="O136" s="92"/>
      <c r="P136" s="92"/>
      <c r="Q136" s="92"/>
      <c r="R136" s="92"/>
      <c r="S136" s="92"/>
      <c r="T136" s="92"/>
      <c r="U136" s="92"/>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row>
    <row r="137" spans="1:93">
      <c r="A137" s="89"/>
      <c r="B137" s="74"/>
      <c r="C137" s="90"/>
      <c r="D137" s="90" t="s">
        <v>232</v>
      </c>
      <c r="E137" s="90"/>
      <c r="F137" s="90" t="s">
        <v>214</v>
      </c>
      <c r="G137" s="565" cm="1">
        <f t="array" aca="1" ref="G137" ca="1">-SUMPRODUCT($G109:G109,N(OFFSET($G126:G126,0,COLUMN(G126)-COLUMN($G126:G126))))/1000</f>
        <v>-39.245294782831301</v>
      </c>
      <c r="H137" s="565" cm="1">
        <f t="array" aca="1" ref="H137" ca="1">-SUMPRODUCT($G109:H109,N(OFFSET($G126:H126,0,COLUMN(H126)-COLUMN($G126:H126))))/1000</f>
        <v>-66.518545632776124</v>
      </c>
      <c r="I137" s="565" cm="1">
        <f t="array" aca="1" ref="I137" ca="1">-SUMPRODUCT($G109:I109,N(OFFSET($G126:I126,0,COLUMN(I126)-COLUMN($G126:I126))))/1000</f>
        <v>-144.08492997812056</v>
      </c>
      <c r="J137" s="565" cm="1">
        <f t="array" aca="1" ref="J137" ca="1">-SUMPRODUCT($G109:J109,N(OFFSET($G126:J126,0,COLUMN(J126)-COLUMN($G126:J126))))/1000</f>
        <v>-228.50316480036091</v>
      </c>
      <c r="K137" s="565" cm="1">
        <f t="array" aca="1" ref="K137" ca="1">-SUMPRODUCT($G109:K109,N(OFFSET($G126:K126,0,COLUMN(K126)-COLUMN($G126:K126))))/1000</f>
        <v>-435.28797322533984</v>
      </c>
      <c r="L137" s="565" cm="1">
        <f t="array" aca="1" ref="L137" ca="1">-SUMPRODUCT($G109:L109,N(OFFSET($G126:L126,0,COLUMN(L126)-COLUMN($G126:L126))))/1000</f>
        <v>-634.97500735591916</v>
      </c>
      <c r="M137" s="565" cm="1">
        <f t="array" aca="1" ref="M137" ca="1">-SUMPRODUCT($G109:M109,N(OFFSET($G126:M126,0,COLUMN(M126)-COLUMN($G126:M126))))/1000</f>
        <v>-1022.0117889098823</v>
      </c>
      <c r="N137" s="565" cm="1">
        <f t="array" aca="1" ref="N137" ca="1">-SUMPRODUCT($G109:N109,N(OFFSET($G126:N126,0,COLUMN(N126)-COLUMN($G126:N126))))/1000</f>
        <v>-1435.7649139674697</v>
      </c>
      <c r="O137" s="565" cm="1">
        <f t="array" aca="1" ref="O137" ca="1">-SUMPRODUCT($G109:O109,N(OFFSET($G126:O126,0,COLUMN(O126)-COLUMN($G126:O126))))/1000</f>
        <v>-2153.7634408993122</v>
      </c>
      <c r="P137" s="565" cm="1">
        <f t="array" aca="1" ref="P137" ca="1">-SUMPRODUCT($G109:P109,N(OFFSET($G126:P126,0,COLUMN(P126)-COLUMN($G126:P126))))/1000</f>
        <v>-3083.1550231793744</v>
      </c>
      <c r="Q137" s="565" cm="1">
        <f t="array" aca="1" ref="Q137" ca="1">-SUMPRODUCT($G109:Q109,N(OFFSET($G126:Q126,0,COLUMN(Q126)-COLUMN($G126:Q126))))/1000</f>
        <v>-4288.9724238118733</v>
      </c>
      <c r="R137" s="565" cm="1">
        <f t="array" aca="1" ref="R137" ca="1">-SUMPRODUCT($G109:R109,N(OFFSET($G126:R126,0,COLUMN(R126)-COLUMN($G126:R126))))/1000</f>
        <v>-5516.0418541470417</v>
      </c>
      <c r="S137" s="565" cm="1">
        <f t="array" aca="1" ref="S137" ca="1">-SUMPRODUCT($G109:S109,N(OFFSET($G126:S126,0,COLUMN(S126)-COLUMN($G126:S126))))/1000</f>
        <v>-6593.1219006711699</v>
      </c>
      <c r="T137" s="565" cm="1">
        <f t="array" aca="1" ref="T137" ca="1">-SUMPRODUCT($G109:T109,N(OFFSET($G126:T126,0,COLUMN(T126)-COLUMN($G126:T126))))/1000</f>
        <v>-7251.8146805913893</v>
      </c>
      <c r="U137" s="565" cm="1">
        <f t="array" aca="1" ref="U137" ca="1">-SUMPRODUCT($G109:U109,N(OFFSET($G126:U126,0,COLUMN(U126)-COLUMN($G126:U126))))/1000</f>
        <v>-7512.4918456834621</v>
      </c>
      <c r="V137" s="565" cm="1">
        <f t="array" aca="1" ref="V137" ca="1">-SUMPRODUCT($G109:V109,N(OFFSET($G126:V126,0,COLUMN(V126)-COLUMN($G126:V126))))/1000</f>
        <v>-7742.9611333564817</v>
      </c>
      <c r="W137" s="565" cm="1">
        <f t="array" aca="1" ref="W137" ca="1">-SUMPRODUCT($G109:W109,N(OFFSET($G126:W126,0,COLUMN(W126)-COLUMN($G126:W126))))/1000</f>
        <v>-8018.9165142321199</v>
      </c>
      <c r="X137" s="565" cm="1">
        <f t="array" aca="1" ref="X137" ca="1">-SUMPRODUCT($G109:X109,N(OFFSET($G126:X126,0,COLUMN(X126)-COLUMN($G126:X126))))/1000</f>
        <v>-8361.8214875209796</v>
      </c>
      <c r="Y137" s="565" cm="1">
        <f t="array" aca="1" ref="Y137" ca="1">-SUMPRODUCT($G109:Y109,N(OFFSET($G126:Y126,0,COLUMN(Y126)-COLUMN($G126:Y126))))/1000</f>
        <v>-8678.5983405696079</v>
      </c>
      <c r="Z137" s="565" cm="1">
        <f t="array" aca="1" ref="Z137" ca="1">-SUMPRODUCT($G109:Z109,N(OFFSET($G126:Z126,0,COLUMN(Z126)-COLUMN($G126:Z126))))/1000</f>
        <v>-8957.2668056693365</v>
      </c>
      <c r="AA137" s="565" cm="1">
        <f t="array" aca="1" ref="AA137" ca="1">-SUMPRODUCT($G109:AA109,N(OFFSET($G126:AA126,0,COLUMN(AA126)-COLUMN($G126:AA126))))/1000</f>
        <v>-9200.2665106301229</v>
      </c>
      <c r="AB137" s="565" cm="1">
        <f t="array" aca="1" ref="AB137" ca="1">-SUMPRODUCT($G109:AB109,N(OFFSET($G126:AB126,0,COLUMN(AB126)-COLUMN($G126:AB126))))/1000</f>
        <v>-9388.6013903801158</v>
      </c>
      <c r="AC137" s="565" cm="1">
        <f t="array" aca="1" ref="AC137" ca="1">-SUMPRODUCT($G109:AC109,N(OFFSET($G126:AC126,0,COLUMN(AC126)-COLUMN($G126:AC126))))/1000</f>
        <v>-9563.0091422496153</v>
      </c>
      <c r="AD137" s="565" cm="1">
        <f t="array" aca="1" ref="AD137" ca="1">-SUMPRODUCT($G109:AD109,N(OFFSET($G126:AD126,0,COLUMN(AD126)-COLUMN($G126:AD126))))/1000</f>
        <v>-9541.5409319852388</v>
      </c>
      <c r="AE137" s="565" cm="1">
        <f t="array" aca="1" ref="AE137" ca="1">-SUMPRODUCT($G109:AE109,N(OFFSET($G126:AE126,0,COLUMN(AE126)-COLUMN($G126:AE126))))/1000</f>
        <v>-9589.9365635111353</v>
      </c>
      <c r="AF137" s="565" cm="1">
        <f t="array" aca="1" ref="AF137" ca="1">-SUMPRODUCT($G109:AF109,N(OFFSET($G126:AF126,0,COLUMN(AF126)-COLUMN($G126:AF126))))/1000</f>
        <v>-9452.7039795771561</v>
      </c>
      <c r="AG137" s="565" cm="1">
        <f t="array" aca="1" ref="AG137" ca="1">-SUMPRODUCT($G109:AG109,N(OFFSET($G126:AG126,0,COLUMN(AG126)-COLUMN($G126:AG126))))/1000</f>
        <v>-9172.8824398793386</v>
      </c>
      <c r="AH137" s="565" cm="1">
        <f t="array" aca="1" ref="AH137" ca="1">-SUMPRODUCT($G109:AH109,N(OFFSET($G126:AH126,0,COLUMN(AH126)-COLUMN($G126:AH126))))/1000</f>
        <v>-8574.289072338006</v>
      </c>
      <c r="AI137" s="565" cm="1">
        <f t="array" aca="1" ref="AI137" ca="1">-SUMPRODUCT($G109:AI109,N(OFFSET($G126:AI126,0,COLUMN(AI126)-COLUMN($G126:AI126))))/1000</f>
        <v>-7840.4240004273643</v>
      </c>
      <c r="AJ137" s="565" cm="1">
        <f t="array" aca="1" ref="AJ137" ca="1">-SUMPRODUCT($G109:AJ109,N(OFFSET($G126:AJ126,0,COLUMN(AJ126)-COLUMN($G126:AJ126))))/1000</f>
        <v>-6727.1184424258245</v>
      </c>
      <c r="AK137" s="565" cm="1">
        <f t="array" aca="1" ref="AK137" ca="1">-SUMPRODUCT($G109:AK109,N(OFFSET($G126:AK126,0,COLUMN(AK126)-COLUMN($G126:AK126))))/1000</f>
        <v>-5773.073375313812</v>
      </c>
      <c r="AL137" s="565" cm="1">
        <f t="array" aca="1" ref="AL137" ca="1">-SUMPRODUCT($G109:AL109,N(OFFSET($G126:AL126,0,COLUMN(AL126)-COLUMN($G126:AL126))))/1000</f>
        <v>-5227.5178544423752</v>
      </c>
      <c r="AM137" s="565" cm="1">
        <f t="array" aca="1" ref="AM137" ca="1">-SUMPRODUCT($G109:AM109,N(OFFSET($G126:AM126,0,COLUMN(AM126)-COLUMN($G126:AM126))))/1000</f>
        <v>-4908.2050136575326</v>
      </c>
      <c r="AN137" s="565" cm="1">
        <f t="array" aca="1" ref="AN137" ca="1">-SUMPRODUCT($G109:AN109,N(OFFSET($G126:AN126,0,COLUMN(AN126)-COLUMN($G126:AN126))))/1000</f>
        <v>-4583.1886173574985</v>
      </c>
      <c r="AO137" s="565" cm="1">
        <f t="array" aca="1" ref="AO137" ca="1">-SUMPRODUCT($G109:AO109,N(OFFSET($G126:AO126,0,COLUMN(AO126)-COLUMN($G126:AO126))))/1000</f>
        <v>-4814.205387041151</v>
      </c>
      <c r="AP137" s="565" cm="1">
        <f t="array" aca="1" ref="AP137" ca="1">-SUMPRODUCT($G109:AP109,N(OFFSET($G126:AP126,0,COLUMN(AP126)-COLUMN($G126:AP126))))/1000</f>
        <v>-5569.5202638520059</v>
      </c>
      <c r="AQ137" s="565" cm="1">
        <f t="array" aca="1" ref="AQ137" ca="1">-SUMPRODUCT($G109:AQ109,N(OFFSET($G126:AQ126,0,COLUMN(AQ126)-COLUMN($G126:AQ126))))/1000</f>
        <v>-6739.2160314142175</v>
      </c>
      <c r="AR137" s="565" cm="1">
        <f t="array" aca="1" ref="AR137" ca="1">-SUMPRODUCT($G109:AR109,N(OFFSET($G126:AR126,0,COLUMN(AR126)-COLUMN($G126:AR126))))/1000</f>
        <v>-7928.9037707254583</v>
      </c>
      <c r="AS137" s="565" cm="1">
        <f t="array" aca="1" ref="AS137" ca="1">-SUMPRODUCT($G109:AS109,N(OFFSET($G126:AS126,0,COLUMN(AS126)-COLUMN($G126:AS126))))/1000</f>
        <v>-9306.2117505234546</v>
      </c>
      <c r="AT137" s="565" cm="1">
        <f t="array" aca="1" ref="AT137" ca="1">-SUMPRODUCT($G109:AT109,N(OFFSET($G126:AT126,0,COLUMN(AT126)-COLUMN($G126:AT126))))/1000</f>
        <v>-10098.167313615071</v>
      </c>
      <c r="AU137" s="565" cm="1">
        <f t="array" aca="1" ref="AU137" ca="1">-SUMPRODUCT($G109:AU109,N(OFFSET($G126:AU126,0,COLUMN(AU126)-COLUMN($G126:AU126))))/1000</f>
        <v>-10561.665208436332</v>
      </c>
      <c r="AV137" s="565" cm="1">
        <f t="array" aca="1" ref="AV137" ca="1">-SUMPRODUCT($G109:AV109,N(OFFSET($G126:AV126,0,COLUMN(AV126)-COLUMN($G126:AV126))))/1000</f>
        <v>-11252.281124508776</v>
      </c>
      <c r="AW137" s="565" cm="1">
        <f t="array" aca="1" ref="AW137" ca="1">-SUMPRODUCT($G109:AW109,N(OFFSET($G126:AW126,0,COLUMN(AW126)-COLUMN($G126:AW126))))/1000</f>
        <v>-11890.903324594517</v>
      </c>
      <c r="AX137" s="565" cm="1">
        <f t="array" aca="1" ref="AX137" ca="1">-SUMPRODUCT($G109:AX109,N(OFFSET($G126:AX126,0,COLUMN(AX126)-COLUMN($G126:AX126))))/1000</f>
        <v>-12545.462670560708</v>
      </c>
      <c r="AY137" s="565" cm="1">
        <f t="array" aca="1" ref="AY137" ca="1">-SUMPRODUCT($G109:AY109,N(OFFSET($G126:AY126,0,COLUMN(AY126)-COLUMN($G126:AY126))))/1000</f>
        <v>-13087.338652816868</v>
      </c>
      <c r="AZ137" s="565" cm="1">
        <f t="array" aca="1" ref="AZ137" ca="1">-SUMPRODUCT($G109:AZ109,N(OFFSET($G126:AZ126,0,COLUMN(AZ126)-COLUMN($G126:AZ126))))/1000</f>
        <v>-13527.850239408594</v>
      </c>
      <c r="BA137" s="565" cm="1">
        <f t="array" aca="1" ref="BA137" ca="1">-SUMPRODUCT($G109:BA109,N(OFFSET($G126:BA126,0,COLUMN(BA126)-COLUMN($G126:BA126))))/1000</f>
        <v>-14326.83496694624</v>
      </c>
      <c r="BB137" s="565" cm="1">
        <f t="array" aca="1" ref="BB137" ca="1">-SUMPRODUCT($G109:BB109,N(OFFSET($G126:BB126,0,COLUMN(BB126)-COLUMN($G126:BB126))))/1000</f>
        <v>-15132.028568757998</v>
      </c>
      <c r="BC137" s="565" cm="1">
        <f t="array" aca="1" ref="BC137" ca="1">-SUMPRODUCT($G109:BC109,N(OFFSET($G126:BC126,0,COLUMN(BC126)-COLUMN($G126:BC126))))/1000</f>
        <v>-15891.294502126257</v>
      </c>
      <c r="BD137" s="565" cm="1">
        <f t="array" aca="1" ref="BD137" ca="1">-SUMPRODUCT($G109:BD109,N(OFFSET($G126:BD126,0,COLUMN(BD126)-COLUMN($G126:BD126))))/1000</f>
        <v>-16635.123159461673</v>
      </c>
      <c r="BE137" s="565" cm="1">
        <f t="array" aca="1" ref="BE137" ca="1">-SUMPRODUCT($G109:BE109,N(OFFSET($G126:BE126,0,COLUMN(BE126)-COLUMN($G126:BE126))))/1000</f>
        <v>-17269.699657920304</v>
      </c>
      <c r="BF137" s="565" cm="1">
        <f t="array" aca="1" ref="BF137" ca="1">-SUMPRODUCT($G109:BF109,N(OFFSET($G126:BF126,0,COLUMN(BF126)-COLUMN($G126:BF126))))/1000</f>
        <v>-17778.589713194047</v>
      </c>
      <c r="BG137" s="565" cm="1">
        <f t="array" aca="1" ref="BG137" ca="1">-SUMPRODUCT($G109:BG109,N(OFFSET($G126:BG126,0,COLUMN(BG126)-COLUMN($G126:BG126))))/1000</f>
        <v>-17728.570689421067</v>
      </c>
      <c r="BH137" s="565" cm="1">
        <f t="array" aca="1" ref="BH137" ca="1">-SUMPRODUCT($G109:BH109,N(OFFSET($G126:BH126,0,COLUMN(BH126)-COLUMN($G126:BH126))))/1000</f>
        <v>-17353.367738861274</v>
      </c>
      <c r="BI137" s="565" cm="1">
        <f t="array" aca="1" ref="BI137" ca="1">-SUMPRODUCT($G109:BI109,N(OFFSET($G126:BI126,0,COLUMN(BI126)-COLUMN($G126:BI126))))/1000</f>
        <v>-16661.684862434864</v>
      </c>
      <c r="BJ137" s="565" cm="1">
        <f t="array" aca="1" ref="BJ137" ca="1">-SUMPRODUCT($G109:BJ109,N(OFFSET($G126:BJ126,0,COLUMN(BJ126)-COLUMN($G126:BJ126))))/1000</f>
        <v>-15691.031509831022</v>
      </c>
      <c r="BK137" s="459" cm="1">
        <f t="array" aca="1" ref="BK137" ca="1">-SUMPRODUCT($G109:BK109,N(OFFSET($G126:BK126,0,COLUMN(BK126)-COLUMN($G126:BK126))))/1000</f>
        <v>-15318.706961904762</v>
      </c>
      <c r="BL137" s="459" cm="1">
        <f t="array" aca="1" ref="BL137" ca="1">-SUMPRODUCT($G109:BL109,N(OFFSET($G126:BL126,0,COLUMN(BL126)-COLUMN($G126:BL126))))/1000</f>
        <v>-14877.317312698409</v>
      </c>
      <c r="BM137" s="459" cm="1">
        <f t="array" aca="1" ref="BM137" ca="1">-SUMPRODUCT($G109:BM109,N(OFFSET($G126:BM126,0,COLUMN(BM126)-COLUMN($G126:BM126))))/1000</f>
        <v>-14421.102492063492</v>
      </c>
      <c r="BN137" s="459" cm="1">
        <f t="array" aca="1" ref="BN137" ca="1">-SUMPRODUCT($G109:BN109,N(OFFSET($G126:BN126,0,COLUMN(BN126)-COLUMN($G126:BN126))))/1000</f>
        <v>-13950.758660317459</v>
      </c>
      <c r="BO137" s="459" cm="1">
        <f t="array" aca="1" ref="BO137" ca="1">-SUMPRODUCT($G109:BO109,N(OFFSET($G126:BO126,0,COLUMN(BO126)-COLUMN($G126:BO126))))/1000</f>
        <v>-13447.618049206347</v>
      </c>
      <c r="BP137" s="459" cm="1">
        <f t="array" aca="1" ref="BP137" ca="1">-SUMPRODUCT($G109:BP109,N(OFFSET($G126:BP126,0,COLUMN(BP126)-COLUMN($G126:BP126))))/1000</f>
        <v>-12920.220796825397</v>
      </c>
      <c r="BQ137" s="459" cm="1">
        <f t="array" aca="1" ref="BQ137" ca="1">-SUMPRODUCT($G109:BQ109,N(OFFSET($G126:BQ126,0,COLUMN(BQ126)-COLUMN($G126:BQ126))))/1000</f>
        <v>-12360.778920634917</v>
      </c>
      <c r="BR137" s="459" cm="1">
        <f t="array" aca="1" ref="BR137" ca="1">-SUMPRODUCT($G109:BR109,N(OFFSET($G126:BR126,0,COLUMN(BR126)-COLUMN($G126:BR126))))/1000</f>
        <v>-11771.139373015872</v>
      </c>
      <c r="BS137" s="459" cm="1">
        <f t="array" aca="1" ref="BS137" ca="1">-SUMPRODUCT($G109:BS109,N(OFFSET($G126:BS126,0,COLUMN(BS126)-COLUMN($G126:BS126))))/1000</f>
        <v>-11185.070599999999</v>
      </c>
      <c r="BT137" s="459" cm="1">
        <f t="array" aca="1" ref="BT137" ca="1">-SUMPRODUCT($G109:BT109,N(OFFSET($G126:BT126,0,COLUMN(BT126)-COLUMN($G126:BT126))))/1000</f>
        <v>-10610.637626984129</v>
      </c>
      <c r="BU137" s="459" cm="1">
        <f t="array" aca="1" ref="BU137" ca="1">-SUMPRODUCT($G109:BU109,N(OFFSET($G126:BU126,0,COLUMN(BU126)-COLUMN($G126:BU126))))/1000</f>
        <v>-10050.795577777779</v>
      </c>
      <c r="BV137" s="459" cm="1">
        <f t="array" aca="1" ref="BV137" ca="1">-SUMPRODUCT($G109:BV109,N(OFFSET($G126:BV126,0,COLUMN(BV126)-COLUMN($G126:BV126))))/1000</f>
        <v>-9528.29274920635</v>
      </c>
      <c r="BW137" s="459" cm="1">
        <f t="array" aca="1" ref="BW137" ca="1">-SUMPRODUCT($G109:BW109,N(OFFSET($G126:BW126,0,COLUMN(BW126)-COLUMN($G126:BW126))))/1000</f>
        <v>-9052.3023380952382</v>
      </c>
      <c r="BX137" s="459" cm="1">
        <f t="array" aca="1" ref="BX137" ca="1">-SUMPRODUCT($G109:BX109,N(OFFSET($G126:BX126,0,COLUMN(BX126)-COLUMN($G126:BX126))))/1000</f>
        <v>-8608.387333333334</v>
      </c>
      <c r="BY137" s="459" cm="1">
        <f t="array" aca="1" ref="BY137" ca="1">-SUMPRODUCT($G109:BY109,N(OFFSET($G126:BY126,0,COLUMN(BY126)-COLUMN($G126:BY126))))/1000</f>
        <v>-8196.2399095238088</v>
      </c>
      <c r="BZ137" s="459" cm="1">
        <f t="array" aca="1" ref="BZ137" ca="1">-SUMPRODUCT($G109:BZ109,N(OFFSET($G126:BZ126,0,COLUMN(BZ126)-COLUMN($G126:BZ126))))/1000</f>
        <v>-7812.6586825396816</v>
      </c>
      <c r="CA137" s="459" cm="1">
        <f t="array" aca="1" ref="CA137" ca="1">-SUMPRODUCT($G109:CA109,N(OFFSET($G126:CA126,0,COLUMN(CA126)-COLUMN($G126:CA126))))/1000</f>
        <v>-7456.0429603174598</v>
      </c>
      <c r="CB137" s="459" cm="1">
        <f t="array" aca="1" ref="CB137" ca="1">-SUMPRODUCT($G109:CB109,N(OFFSET($G126:CB126,0,COLUMN(CB126)-COLUMN($G126:CB126))))/1000</f>
        <v>-7127.3162190476178</v>
      </c>
      <c r="CC137" s="459" cm="1">
        <f t="array" aca="1" ref="CC137" ca="1">-SUMPRODUCT($G109:CC109,N(OFFSET($G126:CC126,0,COLUMN(CC126)-COLUMN($G126:CC126))))/1000</f>
        <v>-6828.6640190476191</v>
      </c>
      <c r="CD137" s="459" cm="1">
        <f t="array" aca="1" ref="CD137" ca="1">-SUMPRODUCT($G109:CD109,N(OFFSET($G126:CD126,0,COLUMN(CD126)-COLUMN($G126:CD126))))/1000</f>
        <v>-6561.7178349206342</v>
      </c>
      <c r="CE137" s="459" cm="1">
        <f t="array" aca="1" ref="CE137" ca="1">-SUMPRODUCT($G109:CE109,N(OFFSET($G126:CE126,0,COLUMN(CE126)-COLUMN($G126:CE126))))/1000</f>
        <v>-6327.0625349206357</v>
      </c>
      <c r="CF137" s="459" cm="1">
        <f t="array" aca="1" ref="CF137" ca="1">-SUMPRODUCT($G109:CF109,N(OFFSET($G126:CF126,0,COLUMN(CF126)-COLUMN($G126:CF126))))/1000</f>
        <v>-6125.2214222222219</v>
      </c>
      <c r="CG137" s="459" cm="1">
        <f t="array" aca="1" ref="CG137" ca="1">-SUMPRODUCT($G109:CG109,N(OFFSET($G126:CG126,0,COLUMN(CG126)-COLUMN($G126:CG126))))/1000</f>
        <v>-5956.8101476190468</v>
      </c>
      <c r="CH137" s="459" cm="1">
        <f t="array" aca="1" ref="CH137" ca="1">-SUMPRODUCT($G109:CH109,N(OFFSET($G126:CH126,0,COLUMN(CH126)-COLUMN($G126:CH126))))/1000</f>
        <v>-5822.2288841269847</v>
      </c>
      <c r="CI137" s="459" cm="1">
        <f t="array" aca="1" ref="CI137" ca="1">-SUMPRODUCT($G109:CI109,N(OFFSET($G126:CI126,0,COLUMN(CI126)-COLUMN($G126:CI126))))/1000</f>
        <v>-5721.4160666666658</v>
      </c>
      <c r="CJ137" s="459" cm="1">
        <f t="array" aca="1" ref="CJ137" ca="1">-SUMPRODUCT($G109:CJ109,N(OFFSET($G126:CJ126,0,COLUMN(CJ126)-COLUMN($G126:CJ126))))/1000</f>
        <v>-5654.186999999999</v>
      </c>
      <c r="CK137" s="459" cm="1">
        <f t="array" aca="1" ref="CK137" ca="1">-SUMPRODUCT($G109:CK109,N(OFFSET($G126:CK126,0,COLUMN(CK126)-COLUMN($G126:CK126))))/1000</f>
        <v>-5619.8029031746028</v>
      </c>
      <c r="CL137" s="459" cm="1">
        <f t="array" aca="1" ref="CL137" ca="1">-SUMPRODUCT($G109:CL109,N(OFFSET($G126:CL126,0,COLUMN(CL126)-COLUMN($G126:CL126))))/1000</f>
        <v>-5618.1714285714279</v>
      </c>
      <c r="CM137" s="459" cm="1">
        <f t="array" aca="1" ref="CM137" ca="1">-SUMPRODUCT($G109:CM109,N(OFFSET($G126:CM126,0,COLUMN(CM126)-COLUMN($G126:CM126))))/1000</f>
        <v>-5618.1714285714279</v>
      </c>
      <c r="CN137" s="459" cm="1">
        <f t="array" aca="1" ref="CN137" ca="1">-SUMPRODUCT($G109:CN109,N(OFFSET($G126:CN126,0,COLUMN(CN126)-COLUMN($G126:CN126))))/1000</f>
        <v>-5618.1714285714279</v>
      </c>
      <c r="CO137" s="90"/>
    </row>
    <row r="138" spans="1:93">
      <c r="A138" s="89"/>
      <c r="B138" s="74"/>
      <c r="C138" s="90"/>
      <c r="D138" s="90"/>
      <c r="E138" s="18"/>
      <c r="F138" s="90" t="s">
        <v>215</v>
      </c>
      <c r="G138" s="565" cm="1">
        <f t="array" aca="1" ref="G138" ca="1">-SUMPRODUCT($G110:G110,N(OFFSET($G127:G127,0,COLUMN(G127)-COLUMN($G127:G127))))/1000</f>
        <v>-9.8113236957078218</v>
      </c>
      <c r="H138" s="565" cm="1">
        <f t="array" aca="1" ref="H138" ca="1">-SUMPRODUCT($G110:H110,N(OFFSET($G127:H127,0,COLUMN(H127)-COLUMN($G127:H127))))/1000</f>
        <v>-16.629636408194028</v>
      </c>
      <c r="I138" s="565" cm="1">
        <f t="array" aca="1" ref="I138" ca="1">-SUMPRODUCT($G110:I110,N(OFFSET($G127:I127,0,COLUMN(I127)-COLUMN($G127:I127))))/1000</f>
        <v>-36.021232494530125</v>
      </c>
      <c r="J138" s="565" cm="1">
        <f t="array" aca="1" ref="J138" ca="1">-SUMPRODUCT($G110:J110,N(OFFSET($G127:J127,0,COLUMN(J127)-COLUMN($G127:J127))))/1000</f>
        <v>-57.125791200090219</v>
      </c>
      <c r="K138" s="565" cm="1">
        <f t="array" aca="1" ref="K138" ca="1">-SUMPRODUCT($G110:K110,N(OFFSET($G127:K127,0,COLUMN(K127)-COLUMN($G127:K127))))/1000</f>
        <v>-108.82199330633492</v>
      </c>
      <c r="L138" s="565" cm="1">
        <f t="array" aca="1" ref="L138" ca="1">-SUMPRODUCT($G110:L110,N(OFFSET($G127:L127,0,COLUMN(L127)-COLUMN($G127:L127))))/1000</f>
        <v>-158.7437518389797</v>
      </c>
      <c r="M138" s="565" cm="1">
        <f t="array" aca="1" ref="M138" ca="1">-SUMPRODUCT($G110:M110,N(OFFSET($G127:M127,0,COLUMN(M127)-COLUMN($G127:M127))))/1000</f>
        <v>-255.50294722747049</v>
      </c>
      <c r="N138" s="565" cm="1">
        <f t="array" aca="1" ref="N138" ca="1">-SUMPRODUCT($G110:N110,N(OFFSET($G127:N127,0,COLUMN(N127)-COLUMN($G127:N127))))/1000</f>
        <v>-358.94122849186726</v>
      </c>
      <c r="O138" s="565" cm="1">
        <f t="array" aca="1" ref="O138" ca="1">-SUMPRODUCT($G110:O110,N(OFFSET($G127:O127,0,COLUMN(O127)-COLUMN($G127:O127))))/1000</f>
        <v>-538.44086022482782</v>
      </c>
      <c r="P138" s="565" cm="1">
        <f t="array" aca="1" ref="P138" ca="1">-SUMPRODUCT($G110:P110,N(OFFSET($G127:P127,0,COLUMN(P127)-COLUMN($G127:P127))))/1000</f>
        <v>-770.78875579484338</v>
      </c>
      <c r="Q138" s="565" cm="1">
        <f t="array" aca="1" ref="Q138" ca="1">-SUMPRODUCT($G110:Q110,N(OFFSET($G127:Q127,0,COLUMN(Q127)-COLUMN($G127:Q127))))/1000</f>
        <v>-1072.2431059529681</v>
      </c>
      <c r="R138" s="565" cm="1">
        <f t="array" aca="1" ref="R138" ca="1">-SUMPRODUCT($G110:R110,N(OFFSET($G127:R127,0,COLUMN(R127)-COLUMN($G127:R127))))/1000</f>
        <v>-1379.0104635367604</v>
      </c>
      <c r="S138" s="565" cm="1">
        <f t="array" aca="1" ref="S138" ca="1">-SUMPRODUCT($G110:S110,N(OFFSET($G127:S127,0,COLUMN(S127)-COLUMN($G127:S127))))/1000</f>
        <v>-1648.2804751677918</v>
      </c>
      <c r="T138" s="565" cm="1">
        <f t="array" aca="1" ref="T138" ca="1">-SUMPRODUCT($G110:T110,N(OFFSET($G127:T127,0,COLUMN(T127)-COLUMN($G127:T127))))/1000</f>
        <v>-1812.9536701478467</v>
      </c>
      <c r="U138" s="565" cm="1">
        <f t="array" aca="1" ref="U138" ca="1">-SUMPRODUCT($G110:U110,N(OFFSET($G127:U127,0,COLUMN(U127)-COLUMN($G127:U127))))/1000</f>
        <v>-1878.1229614208651</v>
      </c>
      <c r="V138" s="565" cm="1">
        <f t="array" aca="1" ref="V138" ca="1">-SUMPRODUCT($G110:V110,N(OFFSET($G127:V127,0,COLUMN(V127)-COLUMN($G127:V127))))/1000</f>
        <v>-1935.7402833391197</v>
      </c>
      <c r="W138" s="565" cm="1">
        <f t="array" aca="1" ref="W138" ca="1">-SUMPRODUCT($G110:W110,N(OFFSET($G127:W127,0,COLUMN(W127)-COLUMN($G127:W127))))/1000</f>
        <v>-2004.7291285580297</v>
      </c>
      <c r="X138" s="565" cm="1">
        <f t="array" aca="1" ref="X138" ca="1">-SUMPRODUCT($G110:X110,N(OFFSET($G127:X127,0,COLUMN(X127)-COLUMN($G127:X127))))/1000</f>
        <v>-2090.4553718802435</v>
      </c>
      <c r="Y138" s="565" cm="1">
        <f t="array" aca="1" ref="Y138" ca="1">-SUMPRODUCT($G110:Y110,N(OFFSET($G127:Y127,0,COLUMN(Y127)-COLUMN($G127:Y127))))/1000</f>
        <v>-2169.6495851424015</v>
      </c>
      <c r="Z138" s="565" cm="1">
        <f t="array" aca="1" ref="Z138" ca="1">-SUMPRODUCT($G110:Z110,N(OFFSET($G127:Z127,0,COLUMN(Z127)-COLUMN($G127:Z127))))/1000</f>
        <v>-2239.3167014173323</v>
      </c>
      <c r="AA138" s="565" cm="1">
        <f t="array" aca="1" ref="AA138" ca="1">-SUMPRODUCT($G110:AA110,N(OFFSET($G127:AA127,0,COLUMN(AA127)-COLUMN($G127:AA127))))/1000</f>
        <v>-2300.0666276575303</v>
      </c>
      <c r="AB138" s="565" cm="1">
        <f t="array" aca="1" ref="AB138" ca="1">-SUMPRODUCT($G110:AB110,N(OFFSET($G127:AB127,0,COLUMN(AB127)-COLUMN($G127:AB127))))/1000</f>
        <v>-2347.1503475950285</v>
      </c>
      <c r="AC138" s="565" cm="1">
        <f t="array" aca="1" ref="AC138" ca="1">-SUMPRODUCT($G110:AC110,N(OFFSET($G127:AC127,0,COLUMN(AC127)-COLUMN($G127:AC127))))/1000</f>
        <v>-2390.7522855624034</v>
      </c>
      <c r="AD138" s="565" cm="1">
        <f t="array" aca="1" ref="AD138" ca="1">-SUMPRODUCT($G110:AD110,N(OFFSET($G127:AD127,0,COLUMN(AD127)-COLUMN($G127:AD127))))/1000</f>
        <v>-2418.769638046721</v>
      </c>
      <c r="AE138" s="565" cm="1">
        <f t="array" aca="1" ref="AE138" ca="1">-SUMPRODUCT($G110:AE110,N(OFFSET($G127:AE127,0,COLUMN(AE127)-COLUMN($G127:AE127))))/1000</f>
        <v>-2485.6571079331316</v>
      </c>
      <c r="AF138" s="565" cm="1">
        <f t="array" aca="1" ref="AF138" ca="1">-SUMPRODUCT($G110:AF110,N(OFFSET($G127:AF127,0,COLUMN(AF127)-COLUMN($G127:AF127))))/1000</f>
        <v>-2565.7668474793504</v>
      </c>
      <c r="AG138" s="565" cm="1">
        <f t="array" aca="1" ref="AG138" ca="1">-SUMPRODUCT($G110:AG110,N(OFFSET($G127:AG127,0,COLUMN(AG127)-COLUMN($G127:AG127))))/1000</f>
        <v>-2659.2278268794239</v>
      </c>
      <c r="AH138" s="565" cm="1">
        <f t="array" aca="1" ref="AH138" ca="1">-SUMPRODUCT($G110:AH110,N(OFFSET($G127:AH127,0,COLUMN(AH127)-COLUMN($G127:AH127))))/1000</f>
        <v>-2775.9581788189489</v>
      </c>
      <c r="AI138" s="565" cm="1">
        <f t="array" aca="1" ref="AI138" ca="1">-SUMPRODUCT($G110:AI110,N(OFFSET($G127:AI127,0,COLUMN(AI127)-COLUMN($G127:AI127))))/1000</f>
        <v>-2902.0762092803648</v>
      </c>
      <c r="AJ138" s="565" cm="1">
        <f t="array" aca="1" ref="AJ138" ca="1">-SUMPRODUCT($G110:AJ110,N(OFFSET($G127:AJ127,0,COLUMN(AJ127)-COLUMN($G127:AJ127))))/1000</f>
        <v>-2977.3398051348454</v>
      </c>
      <c r="AK138" s="565" cm="1">
        <f t="array" aca="1" ref="AK138" ca="1">-SUMPRODUCT($G110:AK110,N(OFFSET($G127:AK127,0,COLUMN(AK127)-COLUMN($G127:AK127))))/1000</f>
        <v>-2974.3108142218221</v>
      </c>
      <c r="AL138" s="565" cm="1">
        <f t="array" aca="1" ref="AL138" ca="1">-SUMPRODUCT($G110:AL110,N(OFFSET($G127:AL127,0,COLUMN(AL127)-COLUMN($G127:AL127))))/1000</f>
        <v>-3034.2732478878461</v>
      </c>
      <c r="AM138" s="565" cm="1">
        <f t="array" aca="1" ref="AM138" ca="1">-SUMPRODUCT($G110:AM110,N(OFFSET($G127:AM127,0,COLUMN(AM127)-COLUMN($G127:AM127))))/1000</f>
        <v>-3140.9511605320226</v>
      </c>
      <c r="AN138" s="565" cm="1">
        <f t="array" aca="1" ref="AN138" ca="1">-SUMPRODUCT($G110:AN110,N(OFFSET($G127:AN127,0,COLUMN(AN127)-COLUMN($G127:AN127))))/1000</f>
        <v>-3083.9289558060582</v>
      </c>
      <c r="AO138" s="565" cm="1">
        <f t="array" aca="1" ref="AO138" ca="1">-SUMPRODUCT($G110:AO110,N(OFFSET($G127:AO127,0,COLUMN(AO127)-COLUMN($G127:AO127))))/1000</f>
        <v>-3265.2575136350947</v>
      </c>
      <c r="AP138" s="565" cm="1">
        <f t="array" aca="1" ref="AP138" ca="1">-SUMPRODUCT($G110:AP110,N(OFFSET($G127:AP127,0,COLUMN(AP127)-COLUMN($G127:AP127))))/1000</f>
        <v>-3610.795223890038</v>
      </c>
      <c r="AQ138" s="565" cm="1">
        <f t="array" aca="1" ref="AQ138" ca="1">-SUMPRODUCT($G110:AQ110,N(OFFSET($G127:AQ127,0,COLUMN(AQ127)-COLUMN($G127:AQ127))))/1000</f>
        <v>-4048.3559730149591</v>
      </c>
      <c r="AR138" s="565" cm="1">
        <f t="array" aca="1" ref="AR138" ca="1">-SUMPRODUCT($G110:AR110,N(OFFSET($G127:AR127,0,COLUMN(AR127)-COLUMN($G127:AR127))))/1000</f>
        <v>-4469.7188624565633</v>
      </c>
      <c r="AS138" s="565" cm="1">
        <f t="array" aca="1" ref="AS138" ca="1">-SUMPRODUCT($G110:AS110,N(OFFSET($G127:AS127,0,COLUMN(AS127)-COLUMN($G127:AS127))))/1000</f>
        <v>-5101.073824295162</v>
      </c>
      <c r="AT138" s="565" cm="1">
        <f t="array" aca="1" ref="AT138" ca="1">-SUMPRODUCT($G110:AT110,N(OFFSET($G127:AT127,0,COLUMN(AT127)-COLUMN($G127:AT127))))/1000</f>
        <v>-5414.277456493237</v>
      </c>
      <c r="AU138" s="565" cm="1">
        <f t="array" aca="1" ref="AU138" ca="1">-SUMPRODUCT($G110:AU110,N(OFFSET($G127:AU127,0,COLUMN(AU127)-COLUMN($G127:AU127))))/1000</f>
        <v>-5409.933318479807</v>
      </c>
      <c r="AV138" s="565" cm="1">
        <f t="array" aca="1" ref="AV138" ca="1">-SUMPRODUCT($G110:AV110,N(OFFSET($G127:AV127,0,COLUMN(AV127)-COLUMN($G127:AV127))))/1000</f>
        <v>-5576.1856640590813</v>
      </c>
      <c r="AW138" s="565" cm="1">
        <f t="array" aca="1" ref="AW138" ca="1">-SUMPRODUCT($G110:AW110,N(OFFSET($G127:AW127,0,COLUMN(AW127)-COLUMN($G127:AW127))))/1000</f>
        <v>-5728.2300410799589</v>
      </c>
      <c r="AX138" s="565" cm="1">
        <f t="array" aca="1" ref="AX138" ca="1">-SUMPRODUCT($G110:AX110,N(OFFSET($G127:AX127,0,COLUMN(AX127)-COLUMN($G127:AX127))))/1000</f>
        <v>-5928.2395121684685</v>
      </c>
      <c r="AY138" s="565" cm="1">
        <f t="array" aca="1" ref="AY138" ca="1">-SUMPRODUCT($G110:AY110,N(OFFSET($G127:AY127,0,COLUMN(AY127)-COLUMN($G127:AY127))))/1000</f>
        <v>-6172.8390520944604</v>
      </c>
      <c r="AZ138" s="565" cm="1">
        <f t="array" aca="1" ref="AZ138" ca="1">-SUMPRODUCT($G110:AZ110,N(OFFSET($G127:AZ127,0,COLUMN(AZ127)-COLUMN($G127:AZ127))))/1000</f>
        <v>-6431.1104839843638</v>
      </c>
      <c r="BA138" s="565" cm="1">
        <f t="array" aca="1" ref="BA138" ca="1">-SUMPRODUCT($G110:BA110,N(OFFSET($G127:BA127,0,COLUMN(BA127)-COLUMN($G127:BA127))))/1000</f>
        <v>-6680.2399161414323</v>
      </c>
      <c r="BB138" s="565" cm="1">
        <f t="array" aca="1" ref="BB138" ca="1">-SUMPRODUCT($G110:BB110,N(OFFSET($G127:BB127,0,COLUMN(BB127)-COLUMN($G127:BB127))))/1000</f>
        <v>-6906.4457743595285</v>
      </c>
      <c r="BC138" s="565" cm="1">
        <f t="array" aca="1" ref="BC138" ca="1">-SUMPRODUCT($G110:BC110,N(OFFSET($G127:BC127,0,COLUMN(BC127)-COLUMN($G127:BC127))))/1000</f>
        <v>-7088.2206927884135</v>
      </c>
      <c r="BD138" s="565" cm="1">
        <f t="array" aca="1" ref="BD138" ca="1">-SUMPRODUCT($G110:BD110,N(OFFSET($G127:BD127,0,COLUMN(BD127)-COLUMN($G127:BD127))))/1000</f>
        <v>-7246.5677740416995</v>
      </c>
      <c r="BE138" s="565" cm="1">
        <f t="array" aca="1" ref="BE138" ca="1">-SUMPRODUCT($G110:BE110,N(OFFSET($G127:BE127,0,COLUMN(BE127)-COLUMN($G127:BE127))))/1000</f>
        <v>-7429.4202700249771</v>
      </c>
      <c r="BF138" s="565" cm="1">
        <f t="array" aca="1" ref="BF138" ca="1">-SUMPRODUCT($G110:BF110,N(OFFSET($G127:BF127,0,COLUMN(BF127)-COLUMN($G127:BF127))))/1000</f>
        <v>-7613.5814483073918</v>
      </c>
      <c r="BG138" s="565" cm="1">
        <f t="array" aca="1" ref="BG138" ca="1">-SUMPRODUCT($G110:BG110,N(OFFSET($G127:BG127,0,COLUMN(BG127)-COLUMN($G127:BG127))))/1000</f>
        <v>-7767.1749153107894</v>
      </c>
      <c r="BH138" s="565" cm="1">
        <f t="array" aca="1" ref="BH138" ca="1">-SUMPRODUCT($G110:BH110,N(OFFSET($G127:BH127,0,COLUMN(BH127)-COLUMN($G127:BH127))))/1000</f>
        <v>-7907.4606141869144</v>
      </c>
      <c r="BI138" s="565" cm="1">
        <f t="array" aca="1" ref="BI138" ca="1">-SUMPRODUCT($G110:BI110,N(OFFSET($G127:BI127,0,COLUMN(BI127)-COLUMN($G127:BI127))))/1000</f>
        <v>-8075.4166369515233</v>
      </c>
      <c r="BJ138" s="565" cm="1">
        <f t="array" aca="1" ref="BJ138" ca="1">-SUMPRODUCT($G110:BJ110,N(OFFSET($G127:BJ127,0,COLUMN(BJ127)-COLUMN($G127:BJ127))))/1000</f>
        <v>-8247.3796548194932</v>
      </c>
      <c r="BK138" s="565" cm="1">
        <f t="array" aca="1" ref="BK138" ca="1">-SUMPRODUCT($G110:BK110,N(OFFSET($G127:BK127,0,COLUMN(BK127)-COLUMN($G127:BK127))))/1000</f>
        <v>-8354.3963133144625</v>
      </c>
      <c r="BL138" s="565" cm="1">
        <f t="array" aca="1" ref="BL138" ca="1">-SUMPRODUCT($G110:BL110,N(OFFSET($G127:BL127,0,COLUMN(BL127)-COLUMN($G127:BL127))))/1000</f>
        <v>-8481.2670983330281</v>
      </c>
      <c r="BM138" s="565" cm="1">
        <f t="array" aca="1" ref="BM138" ca="1">-SUMPRODUCT($G110:BM110,N(OFFSET($G127:BM127,0,COLUMN(BM127)-COLUMN($G127:BM127))))/1000</f>
        <v>-8556.681384156298</v>
      </c>
      <c r="BN138" s="565" cm="1">
        <f t="array" aca="1" ref="BN138" ca="1">-SUMPRODUCT($G110:BN110,N(OFFSET($G127:BN127,0,COLUMN(BN127)-COLUMN($G127:BN127))))/1000</f>
        <v>-8493.9817997626069</v>
      </c>
      <c r="BO138" s="565" cm="1">
        <f t="array" aca="1" ref="BO138" ca="1">-SUMPRODUCT($G110:BO110,N(OFFSET($G127:BO127,0,COLUMN(BO127)-COLUMN($G127:BO127))))/1000</f>
        <v>-8557.3897828105655</v>
      </c>
      <c r="BP138" s="565" cm="1">
        <f t="array" aca="1" ref="BP138" ca="1">-SUMPRODUCT($G110:BP110,N(OFFSET($G127:BP127,0,COLUMN(BP127)-COLUMN($G127:BP127))))/1000</f>
        <v>-8724.9506170337372</v>
      </c>
      <c r="BQ138" s="565" cm="1">
        <f t="array" aca="1" ref="BQ138" ca="1">-SUMPRODUCT($G110:BQ110,N(OFFSET($G127:BQ127,0,COLUMN(BQ127)-COLUMN($G127:BQ127))))/1000</f>
        <v>-8808.6157710800162</v>
      </c>
      <c r="BR138" s="565" cm="1">
        <f t="array" aca="1" ref="BR138" ca="1">-SUMPRODUCT($G110:BR110,N(OFFSET($G127:BR127,0,COLUMN(BR127)-COLUMN($G127:BR127))))/1000</f>
        <v>-8859.5938276916677</v>
      </c>
      <c r="BS138" s="565" cm="1">
        <f t="array" aca="1" ref="BS138" ca="1">-SUMPRODUCT($G110:BS110,N(OFFSET($G127:BS127,0,COLUMN(BS127)-COLUMN($G127:BS127))))/1000</f>
        <v>-8917.2139047350065</v>
      </c>
      <c r="BT138" s="565" cm="1">
        <f t="array" aca="1" ref="BT138" ca="1">-SUMPRODUCT($G110:BT110,N(OFFSET($G127:BT127,0,COLUMN(BT127)-COLUMN($G127:BT127))))/1000</f>
        <v>-9013.512546858803</v>
      </c>
      <c r="BU138" s="565" cm="1">
        <f t="array" aca="1" ref="BU138" ca="1">-SUMPRODUCT($G110:BU110,N(OFFSET($G127:BU127,0,COLUMN(BU127)-COLUMN($G127:BU127))))/1000</f>
        <v>-9018.2552316866295</v>
      </c>
      <c r="BV138" s="565" cm="1">
        <f t="array" aca="1" ref="BV138" ca="1">-SUMPRODUCT($G110:BV110,N(OFFSET($G127:BV127,0,COLUMN(BV127)-COLUMN($G127:BV127))))/1000</f>
        <v>-8959.6499717768693</v>
      </c>
      <c r="BW138" s="565" cm="1">
        <f t="array" aca="1" ref="BW138" ca="1">-SUMPRODUCT($G110:BW110,N(OFFSET($G127:BW127,0,COLUMN(BW127)-COLUMN($G127:BW127))))/1000</f>
        <v>-8959.7860221478859</v>
      </c>
      <c r="BX138" s="565" cm="1">
        <f t="array" aca="1" ref="BX138" ca="1">-SUMPRODUCT($G110:BX110,N(OFFSET($G127:BX127,0,COLUMN(BX127)-COLUMN($G127:BX127))))/1000</f>
        <v>-8961.4784294752026</v>
      </c>
      <c r="BY138" s="565" cm="1">
        <f t="array" aca="1" ref="BY138" ca="1">-SUMPRODUCT($G110:BY110,N(OFFSET($G127:BY127,0,COLUMN(BY127)-COLUMN($G127:BY127))))/1000</f>
        <v>-8960.7151885246167</v>
      </c>
      <c r="BZ138" s="565" cm="1">
        <f t="array" aca="1" ref="BZ138" ca="1">-SUMPRODUCT($G110:BZ110,N(OFFSET($G127:BZ127,0,COLUMN(BZ127)-COLUMN($G127:BZ127))))/1000</f>
        <v>-8956.3986881718647</v>
      </c>
      <c r="CA138" s="565" cm="1">
        <f t="array" aca="1" ref="CA138" ca="1">-SUMPRODUCT($G110:CA110,N(OFFSET($G127:CA127,0,COLUMN(CA127)-COLUMN($G127:CA127))))/1000</f>
        <v>-8945.5510311293419</v>
      </c>
      <c r="CB138" s="565" cm="1">
        <f t="array" aca="1" ref="CB138" ca="1">-SUMPRODUCT($G110:CB110,N(OFFSET($G127:CB127,0,COLUMN(CB127)-COLUMN($G127:CB127))))/1000</f>
        <v>-8926.834932130947</v>
      </c>
      <c r="CC138" s="565" cm="1">
        <f t="array" aca="1" ref="CC138" ca="1">-SUMPRODUCT($G110:CC110,N(OFFSET($G127:CC127,0,COLUMN(CC127)-COLUMN($G127:CC127))))/1000</f>
        <v>-8899.4486440600831</v>
      </c>
      <c r="CD138" s="565" cm="1">
        <f t="array" aca="1" ref="CD138" ca="1">-SUMPRODUCT($G110:CD110,N(OFFSET($G127:CD127,0,COLUMN(CD127)-COLUMN($G127:CD127))))/1000</f>
        <v>-8867.5285949828376</v>
      </c>
      <c r="CE138" s="565" cm="1">
        <f t="array" aca="1" ref="CE138" ca="1">-SUMPRODUCT($G110:CE110,N(OFFSET($G127:CE127,0,COLUMN(CE127)-COLUMN($G127:CE127))))/1000</f>
        <v>-8830.0008069288288</v>
      </c>
      <c r="CF138" s="565" cm="1">
        <f t="array" aca="1" ref="CF138" ca="1">-SUMPRODUCT($G110:CF110,N(OFFSET($G127:CF127,0,COLUMN(CF127)-COLUMN($G127:CF127))))/1000</f>
        <v>-8790.5850516043174</v>
      </c>
      <c r="CG138" s="565" cm="1">
        <f t="array" aca="1" ref="CG138" ca="1">-SUMPRODUCT($G110:CG110,N(OFFSET($G127:CG127,0,COLUMN(CG127)-COLUMN($G127:CG127))))/1000</f>
        <v>-8747.3540495396119</v>
      </c>
      <c r="CH138" s="565" cm="1">
        <f t="array" aca="1" ref="CH138" ca="1">-SUMPRODUCT($G110:CH110,N(OFFSET($G127:CH127,0,COLUMN(CH127)-COLUMN($G127:CH127))))/1000</f>
        <v>-8703.0880439531975</v>
      </c>
      <c r="CI138" s="565" cm="1">
        <f t="array" aca="1" ref="CI138" ca="1">-SUMPRODUCT($G110:CI110,N(OFFSET($G127:CI127,0,COLUMN(CI127)-COLUMN($G127:CI127))))/1000</f>
        <v>-8656.6910044386132</v>
      </c>
      <c r="CJ138" s="565" cm="1">
        <f t="array" aca="1" ref="CJ138" ca="1">-SUMPRODUCT($G110:CJ110,N(OFFSET($G127:CJ127,0,COLUMN(CJ127)-COLUMN($G127:CJ127))))/1000</f>
        <v>-8608.7488049782169</v>
      </c>
      <c r="CK138" s="565" cm="1">
        <f t="array" aca="1" ref="CK138" ca="1">-SUMPRODUCT($G110:CK110,N(OFFSET($G127:CK127,0,COLUMN(CK127)-COLUMN($G127:CK127))))/1000</f>
        <v>-8559.8039445008199</v>
      </c>
      <c r="CL138" s="565" cm="1">
        <f t="array" aca="1" ref="CL138" ca="1">-SUMPRODUCT($G110:CL110,N(OFFSET($G127:CL127,0,COLUMN(CL127)-COLUMN($G127:CL127))))/1000</f>
        <v>-8508.647377651645</v>
      </c>
      <c r="CM138" s="565" cm="1">
        <f t="array" aca="1" ref="CM138" ca="1">-SUMPRODUCT($G110:CM110,N(OFFSET($G127:CM127,0,COLUMN(CM127)-COLUMN($G127:CM127))))/1000</f>
        <v>-8456.8788557781318</v>
      </c>
      <c r="CN138" s="565" cm="1">
        <f t="array" aca="1" ref="CN138" ca="1">-SUMPRODUCT($G110:CN110,N(OFFSET($G127:CN127,0,COLUMN(CN127)-COLUMN($G127:CN127))))/1000</f>
        <v>-8406.3854080344099</v>
      </c>
      <c r="CO138" s="90"/>
    </row>
    <row r="139" spans="1:93">
      <c r="A139" s="89"/>
      <c r="B139" t="s">
        <v>233</v>
      </c>
      <c r="C139" s="90"/>
      <c r="D139" s="90"/>
      <c r="E139" s="90"/>
      <c r="F139" s="90" t="s">
        <v>225</v>
      </c>
      <c r="G139" s="565" cm="1">
        <f t="array" aca="1" ref="G139" ca="1">-SUMPRODUCT($G95:G95,N(OFFSET($G128:G128,0,COLUMN(G128)-COLUMN($G128:G128))))/1000</f>
        <v>-26.635290929004199</v>
      </c>
      <c r="H139" s="565" cm="1">
        <f t="array" aca="1" ref="H139" ca="1">-SUMPRODUCT($G95:H95,N(OFFSET($G128:H128,0,COLUMN(H128)-COLUMN($G128:H128))))/1000</f>
        <v>-35.332910956958237</v>
      </c>
      <c r="I139" s="565" cm="1">
        <f t="array" aca="1" ref="I139" ca="1">-SUMPRODUCT($G95:I95,N(OFFSET($G128:I128,0,COLUMN(I128)-COLUMN($G128:I128))))/1000</f>
        <v>-55.752395920688009</v>
      </c>
      <c r="J139" s="565" cm="1">
        <f t="array" aca="1" ref="J139" ca="1">-SUMPRODUCT($G95:J95,N(OFFSET($G128:J128,0,COLUMN(J128)-COLUMN($G128:J128))))/1000</f>
        <v>-68.162655335599069</v>
      </c>
      <c r="K139" s="565" cm="1">
        <f t="array" aca="1" ref="K139" ca="1">-SUMPRODUCT($G95:K95,N(OFFSET($G128:K128,0,COLUMN(K128)-COLUMN($G128:K128))))/1000</f>
        <v>-125.84160625719933</v>
      </c>
      <c r="L139" s="565" cm="1">
        <f t="array" aca="1" ref="L139" ca="1">-SUMPRODUCT($G95:L95,N(OFFSET($G128:L128,0,COLUMN(L128)-COLUMN($G128:L128))))/1000</f>
        <v>-157.09753966123333</v>
      </c>
      <c r="M139" s="565" cm="1">
        <f t="array" aca="1" ref="M139" ca="1">-SUMPRODUCT($G95:M95,N(OFFSET($G128:M128,0,COLUMN(M128)-COLUMN($G128:M128))))/1000</f>
        <v>-176.98440946168961</v>
      </c>
      <c r="N139" s="565" cm="1">
        <f t="array" aca="1" ref="N139" ca="1">-SUMPRODUCT($G95:N95,N(OFFSET($G128:N128,0,COLUMN(N128)-COLUMN($G128:N128))))/1000</f>
        <v>-209.59907183181625</v>
      </c>
      <c r="O139" s="565" cm="1">
        <f t="array" aca="1" ref="O139" ca="1">-SUMPRODUCT($G95:O95,N(OFFSET($G128:O128,0,COLUMN(O128)-COLUMN($G128:O128))))/1000</f>
        <v>-256.06129773931355</v>
      </c>
      <c r="P139" s="565" cm="1">
        <f t="array" aca="1" ref="P139" ca="1">-SUMPRODUCT($G95:P95,N(OFFSET($G128:P128,0,COLUMN(P128)-COLUMN($G128:P128))))/1000</f>
        <v>-279.01993206365489</v>
      </c>
      <c r="Q139" s="565" cm="1">
        <f t="array" aca="1" ref="Q139" ca="1">-SUMPRODUCT($G95:Q95,N(OFFSET($G128:Q128,0,COLUMN(Q128)-COLUMN($G128:Q128))))/1000</f>
        <v>-363.00632858913639</v>
      </c>
      <c r="R139" s="565" cm="1">
        <f t="array" aca="1" ref="R139" ca="1">-SUMPRODUCT($G95:R95,N(OFFSET($G128:R128,0,COLUMN(R128)-COLUMN($G128:R128))))/1000</f>
        <v>-371.05761937452735</v>
      </c>
      <c r="S139" s="565" cm="1">
        <f t="array" aca="1" ref="S139" ca="1">-SUMPRODUCT($G95:S95,N(OFFSET($G128:S128,0,COLUMN(S128)-COLUMN($G128:S128))))/1000</f>
        <v>-419.41118005588322</v>
      </c>
      <c r="T139" s="565" cm="1">
        <f t="array" aca="1" ref="T139" ca="1">-SUMPRODUCT($G95:T95,N(OFFSET($G128:T128,0,COLUMN(T128)-COLUMN($G128:T128))))/1000</f>
        <v>-449.85255332570324</v>
      </c>
      <c r="U139" s="565" cm="1">
        <f t="array" aca="1" ref="U139" ca="1">-SUMPRODUCT($G95:U95,N(OFFSET($G128:U128,0,COLUMN(U128)-COLUMN($G128:U128))))/1000</f>
        <v>-486.90225851124706</v>
      </c>
      <c r="V139" s="565" cm="1">
        <f t="array" aca="1" ref="V139" ca="1">-SUMPRODUCT($G95:V95,N(OFFSET($G128:V128,0,COLUMN(V128)-COLUMN($G128:V128))))/1000</f>
        <v>-535.00390825985676</v>
      </c>
      <c r="W139" s="565" cm="1">
        <f t="array" aca="1" ref="W139" ca="1">-SUMPRODUCT($G95:W95,N(OFFSET($G128:W128,0,COLUMN(W128)-COLUMN($G128:W128))))/1000</f>
        <v>-558.40008949350874</v>
      </c>
      <c r="X139" s="565" cm="1">
        <f t="array" aca="1" ref="X139" ca="1">-SUMPRODUCT($G95:X95,N(OFFSET($G128:X128,0,COLUMN(X128)-COLUMN($G128:X128))))/1000</f>
        <v>-594.04627904709309</v>
      </c>
      <c r="Y139" s="565" cm="1">
        <f t="array" aca="1" ref="Y139" ca="1">-SUMPRODUCT($G95:Y95,N(OFFSET($G128:Y128,0,COLUMN(Y128)-COLUMN($G128:Y128))))/1000</f>
        <v>-626.5126290888104</v>
      </c>
      <c r="Z139" s="565" cm="1">
        <f t="array" aca="1" ref="Z139" ca="1">-SUMPRODUCT($G95:Z95,N(OFFSET($G128:Z128,0,COLUMN(Z128)-COLUMN($G128:Z128))))/1000</f>
        <v>-648.58513093802685</v>
      </c>
      <c r="AA139" s="565" cm="1">
        <f t="array" aca="1" ref="AA139" ca="1">-SUMPRODUCT($G95:AA95,N(OFFSET($G128:AA128,0,COLUMN(AA128)-COLUMN($G128:AA128))))/1000</f>
        <v>-703.56448413977444</v>
      </c>
      <c r="AB139" s="565" cm="1">
        <f t="array" aca="1" ref="AB139" ca="1">-SUMPRODUCT($G95:AB95,N(OFFSET($G128:AB128,0,COLUMN(AB128)-COLUMN($G128:AB128))))/1000</f>
        <v>-712.92506602087985</v>
      </c>
      <c r="AC139" s="565" cm="1">
        <f t="array" aca="1" ref="AC139" ca="1">-SUMPRODUCT($G95:AC95,N(OFFSET($G128:AC128,0,COLUMN(AC128)-COLUMN($G128:AC128))))/1000</f>
        <v>-739.12417448107544</v>
      </c>
      <c r="AD139" s="565" cm="1">
        <f t="array" aca="1" ref="AD139" ca="1">-SUMPRODUCT($G95:AD95,N(OFFSET($G128:AD128,0,COLUMN(AD128)-COLUMN($G128:AD128))))/1000</f>
        <v>-756.96811028043851</v>
      </c>
      <c r="AE139" s="565" cm="1">
        <f t="array" aca="1" ref="AE139" ca="1">-SUMPRODUCT($G95:AE95,N(OFFSET($G128:AE128,0,COLUMN(AE128)-COLUMN($G128:AE128))))/1000</f>
        <v>-773.66623373923085</v>
      </c>
      <c r="AF139" s="565" cm="1">
        <f t="array" aca="1" ref="AF139" ca="1">-SUMPRODUCT($G95:AF95,N(OFFSET($G128:AF128,0,COLUMN(AF128)-COLUMN($G128:AF128))))/1000</f>
        <v>-798.85143785556374</v>
      </c>
      <c r="AG139" s="565" cm="1">
        <f t="array" aca="1" ref="AG139" ca="1">-SUMPRODUCT($G95:AG95,N(OFFSET($G128:AG128,0,COLUMN(AG128)-COLUMN($G128:AG128))))/1000</f>
        <v>-809.95886678235001</v>
      </c>
      <c r="AH139" s="565" cm="1">
        <f t="array" aca="1" ref="AH139" ca="1">-SUMPRODUCT($G95:AH95,N(OFFSET($G128:AH128,0,COLUMN(AH128)-COLUMN($G128:AH128))))/1000</f>
        <v>-819.69898321017581</v>
      </c>
      <c r="AI139" s="565" cm="1">
        <f t="array" aca="1" ref="AI139" ca="1">-SUMPRODUCT($G95:AI95,N(OFFSET($G128:AI128,0,COLUMN(AI128)-COLUMN($G128:AI128))))/1000</f>
        <v>-829.89787867176767</v>
      </c>
      <c r="AJ139" s="565" cm="1">
        <f t="array" aca="1" ref="AJ139" ca="1">-SUMPRODUCT($G95:AJ95,N(OFFSET($G128:AJ128,0,COLUMN(AJ128)-COLUMN($G128:AJ128))))/1000</f>
        <v>-842.18626418391602</v>
      </c>
      <c r="AK139" s="565" cm="1">
        <f t="array" aca="1" ref="AK139" ca="1">-SUMPRODUCT($G95:AK95,N(OFFSET($G128:AK128,0,COLUMN(AK128)-COLUMN($G128:AK128))))/1000</f>
        <v>-852.31136303630501</v>
      </c>
      <c r="AL139" s="565" cm="1">
        <f t="array" aca="1" ref="AL139" ca="1">-SUMPRODUCT($G95:AL95,N(OFFSET($G128:AL128,0,COLUMN(AL128)-COLUMN($G128:AL128))))/1000</f>
        <v>-892.01766566390438</v>
      </c>
      <c r="AM139" s="565" cm="1">
        <f t="array" aca="1" ref="AM139" ca="1">-SUMPRODUCT($G95:AM95,N(OFFSET($G128:AM128,0,COLUMN(AM128)-COLUMN($G128:AM128))))/1000</f>
        <v>-930.50172640707387</v>
      </c>
      <c r="AN139" s="565" cm="1">
        <f t="array" aca="1" ref="AN139" ca="1">-SUMPRODUCT($G95:AN95,N(OFFSET($G128:AN128,0,COLUMN(AN128)-COLUMN($G128:AN128))))/1000</f>
        <v>-981.4995457863638</v>
      </c>
      <c r="AO139" s="565" cm="1">
        <f t="array" aca="1" ref="AO139" ca="1">-SUMPRODUCT($G95:AO95,N(OFFSET($G128:AO128,0,COLUMN(AO128)-COLUMN($G128:AO128))))/1000</f>
        <v>-1044.2840942690048</v>
      </c>
      <c r="AP139" s="565" cm="1">
        <f t="array" aca="1" ref="AP139" ca="1">-SUMPRODUCT($G95:AP95,N(OFFSET($G128:AP128,0,COLUMN(AP128)-COLUMN($G128:AP128))))/1000</f>
        <v>-1126.5178706195102</v>
      </c>
      <c r="AQ139" s="565" cm="1">
        <f t="array" aca="1" ref="AQ139" ca="1">-SUMPRODUCT($G95:AQ95,N(OFFSET($G128:AQ128,0,COLUMN(AQ128)-COLUMN($G128:AQ128))))/1000</f>
        <v>-1222.7845974014024</v>
      </c>
      <c r="AR139" s="565" cm="1">
        <f t="array" aca="1" ref="AR139" ca="1">-SUMPRODUCT($G95:AR95,N(OFFSET($G128:AR128,0,COLUMN(AR128)-COLUMN($G128:AR128))))/1000</f>
        <v>-1335.6637660188796</v>
      </c>
      <c r="AS139" s="565" cm="1">
        <f t="array" aca="1" ref="AS139" ca="1">-SUMPRODUCT($G95:AS95,N(OFFSET($G128:AS128,0,COLUMN(AS128)-COLUMN($G128:AS128))))/1000</f>
        <v>-1468.088133826107</v>
      </c>
      <c r="AT139" s="565" cm="1">
        <f t="array" aca="1" ref="AT139" ca="1">-SUMPRODUCT($G95:AT95,N(OFFSET($G128:AT128,0,COLUMN(AT128)-COLUMN($G128:AT128))))/1000</f>
        <v>-1621.106589941028</v>
      </c>
      <c r="AU139" s="565" cm="1">
        <f t="array" aca="1" ref="AU139" ca="1">-SUMPRODUCT($G95:AU95,N(OFFSET($G128:AU128,0,COLUMN(AU128)-COLUMN($G128:AU128))))/1000</f>
        <v>-1791.5119024927592</v>
      </c>
      <c r="AV139" s="565" cm="1">
        <f t="array" aca="1" ref="AV139" ca="1">-SUMPRODUCT($G95:AV95,N(OFFSET($G128:AV128,0,COLUMN(AV128)-COLUMN($G128:AV128))))/1000</f>
        <v>-1989.6274239891952</v>
      </c>
      <c r="AW139" s="565" cm="1">
        <f t="array" aca="1" ref="AW139" ca="1">-SUMPRODUCT($G95:AW95,N(OFFSET($G128:AW128,0,COLUMN(AW128)-COLUMN($G128:AW128))))/1000</f>
        <v>-2189.2543434705758</v>
      </c>
      <c r="AX139" s="565" cm="1">
        <f t="array" aca="1" ref="AX139" ca="1">-SUMPRODUCT($G95:AX95,N(OFFSET($G128:AX128,0,COLUMN(AX128)-COLUMN($G128:AX128))))/1000</f>
        <v>-2407.1426431331511</v>
      </c>
      <c r="AY139" s="565" cm="1">
        <f t="array" aca="1" ref="AY139" ca="1">-SUMPRODUCT($G95:AY95,N(OFFSET($G128:AY128,0,COLUMN(AY128)-COLUMN($G128:AY128))))/1000</f>
        <v>-2635.2837550852482</v>
      </c>
      <c r="AZ139" s="565" cm="1">
        <f t="array" aca="1" ref="AZ139" ca="1">-SUMPRODUCT($G95:AZ95,N(OFFSET($G128:AZ128,0,COLUMN(AZ128)-COLUMN($G128:AZ128))))/1000</f>
        <v>-2874.6701913481957</v>
      </c>
      <c r="BA139" s="565" cm="1">
        <f t="array" aca="1" ref="BA139" ca="1">-SUMPRODUCT($G95:BA95,N(OFFSET($G128:BA128,0,COLUMN(BA128)-COLUMN($G128:BA128))))/1000</f>
        <v>-3124.5256857405525</v>
      </c>
      <c r="BB139" s="565" cm="1">
        <f t="array" aca="1" ref="BB139" ca="1">-SUMPRODUCT($G95:BB95,N(OFFSET($G128:BB128,0,COLUMN(BB128)-COLUMN($G128:BB128))))/1000</f>
        <v>-3379.6607487970882</v>
      </c>
      <c r="BC139" s="565" cm="1">
        <f t="array" aca="1" ref="BC139" ca="1">-SUMPRODUCT($G95:BC95,N(OFFSET($G128:BC128,0,COLUMN(BC128)-COLUMN($G128:BC128))))/1000</f>
        <v>-3642.2830356911081</v>
      </c>
      <c r="BD139" s="565" cm="1">
        <f t="array" aca="1" ref="BD139" ca="1">-SUMPRODUCT($G95:BD95,N(OFFSET($G128:BD128,0,COLUMN(BD128)-COLUMN($G128:BD128))))/1000</f>
        <v>-3909.240241894659</v>
      </c>
      <c r="BE139" s="565" cm="1">
        <f t="array" aca="1" ref="BE139" ca="1">-SUMPRODUCT($G95:BE95,N(OFFSET($G128:BE128,0,COLUMN(BE128)-COLUMN($G128:BE128))))/1000</f>
        <v>-4178.1760397818152</v>
      </c>
      <c r="BF139" s="565" cm="1">
        <f t="array" aca="1" ref="BF139" ca="1">-SUMPRODUCT($G95:BF95,N(OFFSET($G128:BF128,0,COLUMN(BF128)-COLUMN($G128:BF128))))/1000</f>
        <v>-4452.5564537258015</v>
      </c>
      <c r="BG139" s="565" cm="1">
        <f t="array" aca="1" ref="BG139" ca="1">-SUMPRODUCT($G95:BG95,N(OFFSET($G128:BG128,0,COLUMN(BG128)-COLUMN($G128:BG128))))/1000</f>
        <v>-4722.9122590949446</v>
      </c>
      <c r="BH139" s="565" cm="1">
        <f t="array" aca="1" ref="BH139" ca="1">-SUMPRODUCT($G95:BH95,N(OFFSET($G128:BH128,0,COLUMN(BH128)-COLUMN($G128:BH128))))/1000</f>
        <v>-4993.9422030611768</v>
      </c>
      <c r="BI139" s="565" cm="1">
        <f t="array" aca="1" ref="BI139" ca="1">-SUMPRODUCT($G95:BI95,N(OFFSET($G128:BI128,0,COLUMN(BI128)-COLUMN($G128:BI128))))/1000</f>
        <v>-5261.2051565468646</v>
      </c>
      <c r="BJ139" s="565" cm="1">
        <f t="array" aca="1" ref="BJ139" ca="1">-SUMPRODUCT($G95:BJ95,N(OFFSET($G128:BJ128,0,COLUMN(BJ128)-COLUMN($G128:BJ128))))/1000</f>
        <v>-5523.7200334425352</v>
      </c>
      <c r="BK139" s="565" cm="1">
        <f t="array" aca="1" ref="BK139" ca="1">-SUMPRODUCT($G95:BK95,N(OFFSET($G128:BK128,0,COLUMN(BK128)-COLUMN($G128:BK128))))/1000</f>
        <v>-5781.307255409035</v>
      </c>
      <c r="BL139" s="565" cm="1">
        <f t="array" aca="1" ref="BL139" ca="1">-SUMPRODUCT($G95:BL95,N(OFFSET($G128:BL128,0,COLUMN(BL128)-COLUMN($G128:BL128))))/1000</f>
        <v>-6030.2688505582992</v>
      </c>
      <c r="BM139" s="565" cm="1">
        <f t="array" aca="1" ref="BM139" ca="1">-SUMPRODUCT($G95:BM95,N(OFFSET($G128:BM128,0,COLUMN(BM128)-COLUMN($G128:BM128))))/1000</f>
        <v>-6270.3135354571386</v>
      </c>
      <c r="BN139" s="565" cm="1">
        <f t="array" aca="1" ref="BN139" ca="1">-SUMPRODUCT($G95:BN95,N(OFFSET($G128:BN128,0,COLUMN(BN128)-COLUMN($G128:BN128))))/1000</f>
        <v>-6500.0592107441516</v>
      </c>
      <c r="BO139" s="565" cm="1">
        <f t="array" aca="1" ref="BO139" ca="1">-SUMPRODUCT($G95:BO95,N(OFFSET($G128:BO128,0,COLUMN(BO128)-COLUMN($G128:BO128))))/1000</f>
        <v>-6718.467632044134</v>
      </c>
      <c r="BP139" s="565" cm="1">
        <f t="array" aca="1" ref="BP139" ca="1">-SUMPRODUCT($G95:BP95,N(OFFSET($G128:BP128,0,COLUMN(BP128)-COLUMN($G128:BP128))))/1000</f>
        <v>-6887.6582956481443</v>
      </c>
      <c r="BQ139" s="565" cm="1">
        <f t="array" aca="1" ref="BQ139" ca="1">-SUMPRODUCT($G95:BQ95,N(OFFSET($G128:BQ128,0,COLUMN(BQ128)-COLUMN($G128:BQ128))))/1000</f>
        <v>-7023.7831669192283</v>
      </c>
      <c r="BR139" s="565" cm="1">
        <f t="array" aca="1" ref="BR139" ca="1">-SUMPRODUCT($G95:BR95,N(OFFSET($G128:BR128,0,COLUMN(BR128)-COLUMN($G128:BR128))))/1000</f>
        <v>-7118.9845122339011</v>
      </c>
      <c r="BS139" s="565" cm="1">
        <f t="array" aca="1" ref="BS139" ca="1">-SUMPRODUCT($G95:BS95,N(OFFSET($G128:BS128,0,COLUMN(BS128)-COLUMN($G128:BS128))))/1000</f>
        <v>-7170.0044233844892</v>
      </c>
      <c r="BT139" s="565" cm="1">
        <f t="array" aca="1" ref="BT139" ca="1">-SUMPRODUCT($G95:BT95,N(OFFSET($G128:BT128,0,COLUMN(BT128)-COLUMN($G128:BT128))))/1000</f>
        <v>-7180.0946884770028</v>
      </c>
      <c r="BU139" s="565" cm="1">
        <f t="array" aca="1" ref="BU139" ca="1">-SUMPRODUCT($G95:BU95,N(OFFSET($G128:BU128,0,COLUMN(BU128)-COLUMN($G128:BU128))))/1000</f>
        <v>-7171.9898435330088</v>
      </c>
      <c r="BV139" s="565" cm="1">
        <f t="array" aca="1" ref="BV139" ca="1">-SUMPRODUCT($G95:BV95,N(OFFSET($G128:BV128,0,COLUMN(BV128)-COLUMN($G128:BV128))))/1000</f>
        <v>-7133.0504052432652</v>
      </c>
      <c r="BW139" s="565" cm="1">
        <f t="array" aca="1" ref="BW139" ca="1">-SUMPRODUCT($G95:BW95,N(OFFSET($G128:BW128,0,COLUMN(BW128)-COLUMN($G128:BW128))))/1000</f>
        <v>-7065.4823498584883</v>
      </c>
      <c r="BX139" s="565" cm="1">
        <f t="array" aca="1" ref="BX139" ca="1">-SUMPRODUCT($G95:BX95,N(OFFSET($G128:BX128,0,COLUMN(BX128)-COLUMN($G128:BX128))))/1000</f>
        <v>-6971.7352473945084</v>
      </c>
      <c r="BY139" s="565" cm="1">
        <f t="array" aca="1" ref="BY139" ca="1">-SUMPRODUCT($G95:BY95,N(OFFSET($G128:BY128,0,COLUMN(BY128)-COLUMN($G128:BY128))))/1000</f>
        <v>-6854.4142220093036</v>
      </c>
      <c r="BZ139" s="565" cm="1">
        <f t="array" aca="1" ref="BZ139" ca="1">-SUMPRODUCT($G95:BZ95,N(OFFSET($G128:BZ128,0,COLUMN(BZ128)-COLUMN($G128:BZ128))))/1000</f>
        <v>-6716.1529272167063</v>
      </c>
      <c r="CA139" s="565" cm="1">
        <f t="array" aca="1" ref="CA139" ca="1">-SUMPRODUCT($G95:CA95,N(OFFSET($G128:CA128,0,COLUMN(CA128)-COLUMN($G128:CA128))))/1000</f>
        <v>-6559.9947136678811</v>
      </c>
      <c r="CB139" s="565" cm="1">
        <f t="array" aca="1" ref="CB139" ca="1">-SUMPRODUCT($G95:CB95,N(OFFSET($G128:CB128,0,COLUMN(CB128)-COLUMN($G128:CB128))))/1000</f>
        <v>-6387.2424234366899</v>
      </c>
      <c r="CC139" s="565" cm="1">
        <f t="array" aca="1" ref="CC139" ca="1">-SUMPRODUCT($G95:CC95,N(OFFSET($G128:CC128,0,COLUMN(CC128)-COLUMN($G128:CC128))))/1000</f>
        <v>-6200.8557621121854</v>
      </c>
      <c r="CD139" s="565" cm="1">
        <f t="array" aca="1" ref="CD139" ca="1">-SUMPRODUCT($G95:CD95,N(OFFSET($G128:CD128,0,COLUMN(CD128)-COLUMN($G128:CD128))))/1000</f>
        <v>-6002.9367503332405</v>
      </c>
      <c r="CE139" s="565" cm="1">
        <f t="array" aca="1" ref="CE139" ca="1">-SUMPRODUCT($G95:CE95,N(OFFSET($G128:CE128,0,COLUMN(CE128)-COLUMN($G128:CE128))))/1000</f>
        <v>-5795.5382609494236</v>
      </c>
      <c r="CF139" s="565" cm="1">
        <f t="array" aca="1" ref="CF139" ca="1">-SUMPRODUCT($G95:CF95,N(OFFSET($G128:CF128,0,COLUMN(CF128)-COLUMN($G128:CF128))))/1000</f>
        <v>-5580.7523284745457</v>
      </c>
      <c r="CG139" s="565" cm="1">
        <f t="array" aca="1" ref="CG139" ca="1">-SUMPRODUCT($G95:CG95,N(OFFSET($G128:CG128,0,COLUMN(CG128)-COLUMN($G128:CG128))))/1000</f>
        <v>-5360.5642254096556</v>
      </c>
      <c r="CH139" s="565" cm="1">
        <f t="array" aca="1" ref="CH139" ca="1">-SUMPRODUCT($G95:CH95,N(OFFSET($G128:CH128,0,COLUMN(CH128)-COLUMN($G128:CH128))))/1000</f>
        <v>-5136.9313982903986</v>
      </c>
      <c r="CI139" s="565" cm="1">
        <f t="array" aca="1" ref="CI139" ca="1">-SUMPRODUCT($G95:CI95,N(OFFSET($G128:CI128,0,COLUMN(CI128)-COLUMN($G128:CI128))))/1000</f>
        <v>-4911.7818659933473</v>
      </c>
      <c r="CJ139" s="565" cm="1">
        <f t="array" aca="1" ref="CJ139" ca="1">-SUMPRODUCT($G95:CJ95,N(OFFSET($G128:CJ128,0,COLUMN(CJ128)-COLUMN($G128:CJ128))))/1000</f>
        <v>-4687.0245693430143</v>
      </c>
      <c r="CK139" s="565" cm="1">
        <f t="array" aca="1" ref="CK139" ca="1">-SUMPRODUCT($G95:CK95,N(OFFSET($G128:CK128,0,COLUMN(CK128)-COLUMN($G128:CK128))))/1000</f>
        <v>-4464.4604197088147</v>
      </c>
      <c r="CL139" s="565" cm="1">
        <f t="array" aca="1" ref="CL139" ca="1">-SUMPRODUCT($G95:CL95,N(OFFSET($G128:CL128,0,COLUMN(CL128)-COLUMN($G128:CL128))))/1000</f>
        <v>-4245.9724600107475</v>
      </c>
      <c r="CM139" s="565" cm="1">
        <f t="array" aca="1" ref="CM139" ca="1">-SUMPRODUCT($G95:CM95,N(OFFSET($G128:CM128,0,COLUMN(CM128)-COLUMN($G128:CM128))))/1000</f>
        <v>-4033.3440795488154</v>
      </c>
      <c r="CN139" s="565" cm="1">
        <f t="array" aca="1" ref="CN139" ca="1">-SUMPRODUCT($G95:CN95,N(OFFSET($G128:CN128,0,COLUMN(CN128)-COLUMN($G128:CN128))))/1000</f>
        <v>-3828.3254285563489</v>
      </c>
      <c r="CO139" s="90"/>
    </row>
    <row r="140" spans="1:93">
      <c r="A140" s="89"/>
      <c r="B140" s="603">
        <f>'Target accounting assumptions'!$F$71*C_to_CO2_fac/1000</f>
        <v>1.9164420000000001E-2</v>
      </c>
      <c r="C140" s="90"/>
      <c r="D140" s="90" t="s">
        <v>234</v>
      </c>
      <c r="E140" s="90"/>
      <c r="F140" s="90" t="s">
        <v>235</v>
      </c>
      <c r="G140" s="565">
        <f t="shared" ref="G140:AL140" si="354">G94*$B140</f>
        <v>84.621209748198467</v>
      </c>
      <c r="H140" s="565">
        <f t="shared" si="354"/>
        <v>136.16691835370477</v>
      </c>
      <c r="I140" s="565">
        <f t="shared" si="354"/>
        <v>275.81342319681073</v>
      </c>
      <c r="J140" s="565">
        <f t="shared" si="354"/>
        <v>384.53648925086367</v>
      </c>
      <c r="K140" s="565">
        <f t="shared" si="354"/>
        <v>648.50920935574732</v>
      </c>
      <c r="L140" s="565">
        <f t="shared" si="354"/>
        <v>752.07268601875376</v>
      </c>
      <c r="M140" s="565">
        <f t="shared" si="354"/>
        <v>851.15701481498297</v>
      </c>
      <c r="N140" s="565">
        <f t="shared" si="354"/>
        <v>576.75984661418431</v>
      </c>
      <c r="O140" s="565">
        <f t="shared" si="354"/>
        <v>457.06141090225731</v>
      </c>
      <c r="P140" s="565">
        <f t="shared" si="354"/>
        <v>351.93557055801153</v>
      </c>
      <c r="Q140" s="565">
        <f t="shared" si="354"/>
        <v>347.26006509874833</v>
      </c>
      <c r="R140" s="565">
        <f t="shared" si="354"/>
        <v>293.34599720542781</v>
      </c>
      <c r="S140" s="565">
        <f t="shared" si="354"/>
        <v>237.93170614648014</v>
      </c>
      <c r="T140" s="565">
        <f t="shared" si="354"/>
        <v>184.20069414705037</v>
      </c>
      <c r="U140" s="565">
        <f t="shared" si="354"/>
        <v>126.2826795743117</v>
      </c>
      <c r="V140" s="565">
        <f t="shared" si="354"/>
        <v>48.407010360631745</v>
      </c>
      <c r="W140" s="565">
        <f t="shared" si="354"/>
        <v>44.968174239365545</v>
      </c>
      <c r="X140" s="565">
        <f t="shared" si="354"/>
        <v>55.77279797596416</v>
      </c>
      <c r="Y140" s="565">
        <f t="shared" si="354"/>
        <v>76.394175067923101</v>
      </c>
      <c r="Z140" s="565">
        <f t="shared" si="354"/>
        <v>81.714370120387315</v>
      </c>
      <c r="AA140" s="565">
        <f t="shared" si="354"/>
        <v>143.03353391200997</v>
      </c>
      <c r="AB140" s="565">
        <f t="shared" si="354"/>
        <v>271.58382950644011</v>
      </c>
      <c r="AC140" s="565">
        <f t="shared" si="354"/>
        <v>341.58719186867415</v>
      </c>
      <c r="AD140" s="565">
        <f t="shared" si="354"/>
        <v>92.625717402193843</v>
      </c>
      <c r="AE140" s="565">
        <f t="shared" si="354"/>
        <v>72.919872961311725</v>
      </c>
      <c r="AF140" s="565">
        <f t="shared" si="354"/>
        <v>73.458741125915225</v>
      </c>
      <c r="AG140" s="565">
        <f t="shared" si="354"/>
        <v>56.696230828040171</v>
      </c>
      <c r="AH140" s="565">
        <f t="shared" si="354"/>
        <v>91.717008930983354</v>
      </c>
      <c r="AI140" s="565">
        <f t="shared" si="354"/>
        <v>141.25388665605055</v>
      </c>
      <c r="AJ140" s="565">
        <f t="shared" si="354"/>
        <v>479.05169045790109</v>
      </c>
      <c r="AK140" s="565">
        <f t="shared" si="354"/>
        <v>637.75681536847867</v>
      </c>
      <c r="AL140" s="565">
        <f t="shared" si="354"/>
        <v>862.39890000000003</v>
      </c>
      <c r="AM140" s="565">
        <f t="shared" ref="AM140:BR140" si="355">AM94*$B140</f>
        <v>1149.8652000000002</v>
      </c>
      <c r="AN140" s="565">
        <f t="shared" si="355"/>
        <v>588.34769400000005</v>
      </c>
      <c r="AO140" s="565">
        <f t="shared" si="355"/>
        <v>624.7600920000001</v>
      </c>
      <c r="AP140" s="565">
        <f t="shared" si="355"/>
        <v>613.26143999999999</v>
      </c>
      <c r="AQ140" s="565">
        <f t="shared" si="355"/>
        <v>603.67923000000008</v>
      </c>
      <c r="AR140" s="565">
        <f t="shared" si="355"/>
        <v>603.67923000000008</v>
      </c>
      <c r="AS140" s="565">
        <f t="shared" si="355"/>
        <v>603.67923000000008</v>
      </c>
      <c r="AT140" s="565">
        <f t="shared" si="355"/>
        <v>603.67923000000008</v>
      </c>
      <c r="AU140" s="565">
        <f t="shared" si="355"/>
        <v>603.67923000000008</v>
      </c>
      <c r="AV140" s="565">
        <f t="shared" si="355"/>
        <v>583.0774785000001</v>
      </c>
      <c r="AW140" s="565">
        <f t="shared" si="355"/>
        <v>562.47572700000001</v>
      </c>
      <c r="AX140" s="565">
        <f t="shared" si="355"/>
        <v>541.87397550000003</v>
      </c>
      <c r="AY140" s="565">
        <f t="shared" si="355"/>
        <v>521.27222400000005</v>
      </c>
      <c r="AZ140" s="565">
        <f t="shared" si="355"/>
        <v>500.67047250000002</v>
      </c>
      <c r="BA140" s="565">
        <f t="shared" si="355"/>
        <v>480.06872100000004</v>
      </c>
      <c r="BB140" s="565">
        <f t="shared" si="355"/>
        <v>459.46696950000006</v>
      </c>
      <c r="BC140" s="565">
        <f t="shared" si="355"/>
        <v>438.86521800000003</v>
      </c>
      <c r="BD140" s="565">
        <f t="shared" si="355"/>
        <v>418.26346650000005</v>
      </c>
      <c r="BE140" s="565">
        <f t="shared" si="355"/>
        <v>397.66171500000002</v>
      </c>
      <c r="BF140" s="565">
        <f t="shared" si="355"/>
        <v>377.05996350000004</v>
      </c>
      <c r="BG140" s="565">
        <f t="shared" si="355"/>
        <v>356.458212</v>
      </c>
      <c r="BH140" s="565">
        <f t="shared" si="355"/>
        <v>335.85646050000003</v>
      </c>
      <c r="BI140" s="565">
        <f t="shared" si="355"/>
        <v>315.25470900000005</v>
      </c>
      <c r="BJ140" s="565">
        <f t="shared" si="355"/>
        <v>294.65295750000001</v>
      </c>
      <c r="BK140" s="565">
        <f t="shared" si="355"/>
        <v>274.05120600000004</v>
      </c>
      <c r="BL140" s="565">
        <f t="shared" si="355"/>
        <v>253.44945450000003</v>
      </c>
      <c r="BM140" s="565">
        <f t="shared" si="355"/>
        <v>232.84770300000002</v>
      </c>
      <c r="BN140" s="565">
        <f t="shared" si="355"/>
        <v>212.24595150000002</v>
      </c>
      <c r="BO140" s="565">
        <f t="shared" si="355"/>
        <v>191.64420000000001</v>
      </c>
      <c r="BP140" s="565">
        <f t="shared" si="355"/>
        <v>191.64420000000001</v>
      </c>
      <c r="BQ140" s="565">
        <f t="shared" si="355"/>
        <v>191.64420000000001</v>
      </c>
      <c r="BR140" s="565">
        <f t="shared" si="355"/>
        <v>191.64420000000001</v>
      </c>
      <c r="BS140" s="565">
        <f t="shared" ref="BS140:CN140" si="356">BS94*$B140</f>
        <v>191.64420000000001</v>
      </c>
      <c r="BT140" s="565">
        <f t="shared" si="356"/>
        <v>191.64420000000001</v>
      </c>
      <c r="BU140" s="565">
        <f t="shared" si="356"/>
        <v>191.64420000000001</v>
      </c>
      <c r="BV140" s="565">
        <f t="shared" si="356"/>
        <v>191.64420000000001</v>
      </c>
      <c r="BW140" s="565">
        <f t="shared" si="356"/>
        <v>191.64420000000001</v>
      </c>
      <c r="BX140" s="565">
        <f t="shared" si="356"/>
        <v>191.64420000000001</v>
      </c>
      <c r="BY140" s="565">
        <f t="shared" si="356"/>
        <v>191.64420000000001</v>
      </c>
      <c r="BZ140" s="565">
        <f t="shared" si="356"/>
        <v>191.64420000000001</v>
      </c>
      <c r="CA140" s="565">
        <f t="shared" si="356"/>
        <v>191.64420000000001</v>
      </c>
      <c r="CB140" s="565">
        <f t="shared" si="356"/>
        <v>191.64420000000001</v>
      </c>
      <c r="CC140" s="565">
        <f t="shared" si="356"/>
        <v>191.64420000000001</v>
      </c>
      <c r="CD140" s="565">
        <f t="shared" si="356"/>
        <v>191.64420000000001</v>
      </c>
      <c r="CE140" s="565">
        <f t="shared" si="356"/>
        <v>191.64420000000001</v>
      </c>
      <c r="CF140" s="565">
        <f t="shared" si="356"/>
        <v>191.64420000000001</v>
      </c>
      <c r="CG140" s="565">
        <f t="shared" si="356"/>
        <v>191.64420000000001</v>
      </c>
      <c r="CH140" s="565">
        <f t="shared" si="356"/>
        <v>191.64420000000001</v>
      </c>
      <c r="CI140" s="565">
        <f t="shared" si="356"/>
        <v>191.64420000000001</v>
      </c>
      <c r="CJ140" s="565">
        <f t="shared" si="356"/>
        <v>191.64420000000001</v>
      </c>
      <c r="CK140" s="565">
        <f t="shared" si="356"/>
        <v>191.64420000000001</v>
      </c>
      <c r="CL140" s="565">
        <f t="shared" si="356"/>
        <v>191.64420000000001</v>
      </c>
      <c r="CM140" s="565">
        <f t="shared" si="356"/>
        <v>191.64420000000001</v>
      </c>
      <c r="CN140" s="565">
        <f t="shared" si="356"/>
        <v>191.64420000000001</v>
      </c>
      <c r="CO140" s="90"/>
    </row>
    <row r="141" spans="1:93">
      <c r="A141" s="89"/>
      <c r="B141" s="604">
        <f>'Target accounting assumptions'!$F$73*C_to_CO2_fac/1000</f>
        <v>0</v>
      </c>
      <c r="C141" s="90"/>
      <c r="D141" s="90"/>
      <c r="E141" s="90"/>
      <c r="F141" s="90" t="s">
        <v>225</v>
      </c>
      <c r="G141" s="565">
        <f t="shared" ref="G141:AL141" si="357">G95*$B141</f>
        <v>0</v>
      </c>
      <c r="H141" s="565">
        <f t="shared" si="357"/>
        <v>0</v>
      </c>
      <c r="I141" s="565">
        <f t="shared" si="357"/>
        <v>0</v>
      </c>
      <c r="J141" s="565">
        <f t="shared" si="357"/>
        <v>0</v>
      </c>
      <c r="K141" s="565">
        <f t="shared" si="357"/>
        <v>0</v>
      </c>
      <c r="L141" s="565">
        <f t="shared" si="357"/>
        <v>0</v>
      </c>
      <c r="M141" s="565">
        <f t="shared" si="357"/>
        <v>0</v>
      </c>
      <c r="N141" s="565">
        <f t="shared" si="357"/>
        <v>0</v>
      </c>
      <c r="O141" s="565">
        <f t="shared" si="357"/>
        <v>0</v>
      </c>
      <c r="P141" s="565">
        <f t="shared" si="357"/>
        <v>0</v>
      </c>
      <c r="Q141" s="565">
        <f t="shared" si="357"/>
        <v>0</v>
      </c>
      <c r="R141" s="565">
        <f t="shared" si="357"/>
        <v>0</v>
      </c>
      <c r="S141" s="565">
        <f t="shared" si="357"/>
        <v>0</v>
      </c>
      <c r="T141" s="565">
        <f t="shared" si="357"/>
        <v>0</v>
      </c>
      <c r="U141" s="565">
        <f t="shared" si="357"/>
        <v>0</v>
      </c>
      <c r="V141" s="565">
        <f t="shared" si="357"/>
        <v>0</v>
      </c>
      <c r="W141" s="565">
        <f t="shared" si="357"/>
        <v>0</v>
      </c>
      <c r="X141" s="565">
        <f t="shared" si="357"/>
        <v>0</v>
      </c>
      <c r="Y141" s="565">
        <f t="shared" si="357"/>
        <v>0</v>
      </c>
      <c r="Z141" s="565">
        <f t="shared" si="357"/>
        <v>0</v>
      </c>
      <c r="AA141" s="565">
        <f t="shared" si="357"/>
        <v>0</v>
      </c>
      <c r="AB141" s="565">
        <f t="shared" si="357"/>
        <v>0</v>
      </c>
      <c r="AC141" s="565">
        <f t="shared" si="357"/>
        <v>0</v>
      </c>
      <c r="AD141" s="565">
        <f t="shared" si="357"/>
        <v>0</v>
      </c>
      <c r="AE141" s="565">
        <f t="shared" si="357"/>
        <v>0</v>
      </c>
      <c r="AF141" s="565">
        <f t="shared" si="357"/>
        <v>0</v>
      </c>
      <c r="AG141" s="565">
        <f t="shared" si="357"/>
        <v>0</v>
      </c>
      <c r="AH141" s="565">
        <f t="shared" si="357"/>
        <v>0</v>
      </c>
      <c r="AI141" s="565">
        <f t="shared" si="357"/>
        <v>0</v>
      </c>
      <c r="AJ141" s="565">
        <f t="shared" si="357"/>
        <v>0</v>
      </c>
      <c r="AK141" s="565">
        <f t="shared" si="357"/>
        <v>0</v>
      </c>
      <c r="AL141" s="565">
        <f t="shared" si="357"/>
        <v>0</v>
      </c>
      <c r="AM141" s="565">
        <f t="shared" ref="AM141:BR141" si="358">AM95*$B141</f>
        <v>0</v>
      </c>
      <c r="AN141" s="565">
        <f t="shared" si="358"/>
        <v>0</v>
      </c>
      <c r="AO141" s="565">
        <f t="shared" si="358"/>
        <v>0</v>
      </c>
      <c r="AP141" s="565">
        <f t="shared" si="358"/>
        <v>0</v>
      </c>
      <c r="AQ141" s="565">
        <f t="shared" si="358"/>
        <v>0</v>
      </c>
      <c r="AR141" s="565">
        <f t="shared" si="358"/>
        <v>0</v>
      </c>
      <c r="AS141" s="565">
        <f t="shared" si="358"/>
        <v>0</v>
      </c>
      <c r="AT141" s="565">
        <f t="shared" si="358"/>
        <v>0</v>
      </c>
      <c r="AU141" s="565">
        <f t="shared" si="358"/>
        <v>0</v>
      </c>
      <c r="AV141" s="565">
        <f t="shared" si="358"/>
        <v>0</v>
      </c>
      <c r="AW141" s="565">
        <f t="shared" si="358"/>
        <v>0</v>
      </c>
      <c r="AX141" s="565">
        <f t="shared" si="358"/>
        <v>0</v>
      </c>
      <c r="AY141" s="565">
        <f t="shared" si="358"/>
        <v>0</v>
      </c>
      <c r="AZ141" s="565">
        <f t="shared" si="358"/>
        <v>0</v>
      </c>
      <c r="BA141" s="565">
        <f t="shared" si="358"/>
        <v>0</v>
      </c>
      <c r="BB141" s="565">
        <f t="shared" si="358"/>
        <v>0</v>
      </c>
      <c r="BC141" s="565">
        <f t="shared" si="358"/>
        <v>0</v>
      </c>
      <c r="BD141" s="565">
        <f t="shared" si="358"/>
        <v>0</v>
      </c>
      <c r="BE141" s="565">
        <f t="shared" si="358"/>
        <v>0</v>
      </c>
      <c r="BF141" s="565">
        <f t="shared" si="358"/>
        <v>0</v>
      </c>
      <c r="BG141" s="565">
        <f t="shared" si="358"/>
        <v>0</v>
      </c>
      <c r="BH141" s="565">
        <f t="shared" si="358"/>
        <v>0</v>
      </c>
      <c r="BI141" s="565">
        <f t="shared" si="358"/>
        <v>0</v>
      </c>
      <c r="BJ141" s="565">
        <f t="shared" si="358"/>
        <v>0</v>
      </c>
      <c r="BK141" s="565">
        <f t="shared" si="358"/>
        <v>0</v>
      </c>
      <c r="BL141" s="565">
        <f t="shared" si="358"/>
        <v>0</v>
      </c>
      <c r="BM141" s="565">
        <f t="shared" si="358"/>
        <v>0</v>
      </c>
      <c r="BN141" s="565">
        <f t="shared" si="358"/>
        <v>0</v>
      </c>
      <c r="BO141" s="565">
        <f t="shared" si="358"/>
        <v>0</v>
      </c>
      <c r="BP141" s="565">
        <f t="shared" si="358"/>
        <v>0</v>
      </c>
      <c r="BQ141" s="565">
        <f t="shared" si="358"/>
        <v>0</v>
      </c>
      <c r="BR141" s="565">
        <f t="shared" si="358"/>
        <v>0</v>
      </c>
      <c r="BS141" s="565">
        <f t="shared" ref="BS141:CN141" si="359">BS95*$B141</f>
        <v>0</v>
      </c>
      <c r="BT141" s="565">
        <f t="shared" si="359"/>
        <v>0</v>
      </c>
      <c r="BU141" s="565">
        <f t="shared" si="359"/>
        <v>0</v>
      </c>
      <c r="BV141" s="565">
        <f t="shared" si="359"/>
        <v>0</v>
      </c>
      <c r="BW141" s="565">
        <f t="shared" si="359"/>
        <v>0</v>
      </c>
      <c r="BX141" s="565">
        <f t="shared" si="359"/>
        <v>0</v>
      </c>
      <c r="BY141" s="565">
        <f t="shared" si="359"/>
        <v>0</v>
      </c>
      <c r="BZ141" s="565">
        <f t="shared" si="359"/>
        <v>0</v>
      </c>
      <c r="CA141" s="565">
        <f t="shared" si="359"/>
        <v>0</v>
      </c>
      <c r="CB141" s="565">
        <f t="shared" si="359"/>
        <v>0</v>
      </c>
      <c r="CC141" s="565">
        <f t="shared" si="359"/>
        <v>0</v>
      </c>
      <c r="CD141" s="565">
        <f t="shared" si="359"/>
        <v>0</v>
      </c>
      <c r="CE141" s="565">
        <f t="shared" si="359"/>
        <v>0</v>
      </c>
      <c r="CF141" s="565">
        <f t="shared" si="359"/>
        <v>0</v>
      </c>
      <c r="CG141" s="565">
        <f t="shared" si="359"/>
        <v>0</v>
      </c>
      <c r="CH141" s="565">
        <f t="shared" si="359"/>
        <v>0</v>
      </c>
      <c r="CI141" s="565">
        <f t="shared" si="359"/>
        <v>0</v>
      </c>
      <c r="CJ141" s="565">
        <f t="shared" si="359"/>
        <v>0</v>
      </c>
      <c r="CK141" s="565">
        <f t="shared" si="359"/>
        <v>0</v>
      </c>
      <c r="CL141" s="565">
        <f t="shared" si="359"/>
        <v>0</v>
      </c>
      <c r="CM141" s="565">
        <f t="shared" si="359"/>
        <v>0</v>
      </c>
      <c r="CN141" s="565">
        <f t="shared" si="359"/>
        <v>0</v>
      </c>
      <c r="CO141" s="90"/>
    </row>
    <row r="142" spans="1:93">
      <c r="A142" s="89"/>
      <c r="B142" s="605">
        <f>'Target accounting assumptions'!$F$78*C_to_CO2_fac/1000/20</f>
        <v>2.3256933333333338E-3</v>
      </c>
      <c r="C142" s="90"/>
      <c r="D142" s="90" t="s">
        <v>236</v>
      </c>
      <c r="E142" s="90"/>
      <c r="F142" s="90" t="s">
        <v>235</v>
      </c>
      <c r="G142" s="565">
        <f>SUM($G94:G94)*$B142</f>
        <v>10.269185468174193</v>
      </c>
      <c r="H142" s="565">
        <f>SUM($G94:H94)*$B142</f>
        <v>26.793687343824775</v>
      </c>
      <c r="I142" s="565">
        <f>SUM($G94:I94)*$B142</f>
        <v>60.264955431910309</v>
      </c>
      <c r="J142" s="565">
        <f>SUM($G94:J94)*$B142</f>
        <v>106.93028365338212</v>
      </c>
      <c r="K142" s="565">
        <f>SUM($G94:K94)*$B142</f>
        <v>185.62995443934551</v>
      </c>
      <c r="L142" s="565">
        <f>SUM($G94:L94)*$B142</f>
        <v>276.89754469545079</v>
      </c>
      <c r="M142" s="565">
        <f>SUM($G94:M94)*$B142</f>
        <v>380.189488567225</v>
      </c>
      <c r="N142" s="565">
        <f>SUM($G94:N94)*$B142</f>
        <v>450.18203361711244</v>
      </c>
      <c r="O142" s="565">
        <f>SUM($G94:O94)*$B142</f>
        <v>505.64860532965616</v>
      </c>
      <c r="P142" s="565">
        <f>SUM($G94:P94)*$B142</f>
        <v>548.35765732338359</v>
      </c>
      <c r="Q142" s="565">
        <f>SUM($G94:Q94)*$B142</f>
        <v>590.4993145367539</v>
      </c>
      <c r="R142" s="565">
        <f>SUM($G94:R94)*$B142</f>
        <v>626.09824370135584</v>
      </c>
      <c r="S142" s="565">
        <f>SUM($G94:S94)*$B142</f>
        <v>654.97238561504253</v>
      </c>
      <c r="T142" s="565">
        <f>SUM($G94:T94)*$B142</f>
        <v>677.32601418158231</v>
      </c>
      <c r="U142" s="565">
        <f>SUM($G94:U94)*$B142</f>
        <v>692.65101676456925</v>
      </c>
      <c r="V142" s="565">
        <f>SUM($G94:V94)*$B142</f>
        <v>698.5254372418035</v>
      </c>
      <c r="W142" s="565">
        <f>SUM($G94:W94)*$B142</f>
        <v>703.98253863285333</v>
      </c>
      <c r="X142" s="565">
        <f>SUM($G94:X94)*$B142</f>
        <v>710.75083239984701</v>
      </c>
      <c r="Y142" s="565">
        <f>SUM($G94:Y94)*$B142</f>
        <v>720.02162815891347</v>
      </c>
      <c r="Z142" s="565">
        <f t="shared" ref="Z142:AI142" si="360">SUM(G94:Z94)*$B142</f>
        <v>729.93805484057236</v>
      </c>
      <c r="AA142" s="565">
        <f t="shared" si="360"/>
        <v>737.02666763930483</v>
      </c>
      <c r="AB142" s="565">
        <f t="shared" si="360"/>
        <v>753.46015258111413</v>
      </c>
      <c r="AC142" s="565">
        <f t="shared" si="360"/>
        <v>761.44211161292208</v>
      </c>
      <c r="AD142" s="565">
        <f t="shared" si="360"/>
        <v>726.01735385784059</v>
      </c>
      <c r="AE142" s="565">
        <f t="shared" si="360"/>
        <v>656.16685577909357</v>
      </c>
      <c r="AF142" s="565">
        <f t="shared" si="360"/>
        <v>573.81383243978541</v>
      </c>
      <c r="AG142" s="565">
        <f t="shared" si="360"/>
        <v>477.40224529479457</v>
      </c>
      <c r="AH142" s="565">
        <f t="shared" si="360"/>
        <v>418.53999462501679</v>
      </c>
      <c r="AI142" s="565">
        <f t="shared" si="360"/>
        <v>380.21525253754908</v>
      </c>
      <c r="AJ142" s="565">
        <f t="shared" ref="AJ142:AS142" si="361">SUM(Q94:AJ94)*$B142</f>
        <v>395.64139706007427</v>
      </c>
      <c r="AK142" s="565">
        <f t="shared" si="361"/>
        <v>430.89455658472008</v>
      </c>
      <c r="AL142" s="565">
        <f t="shared" si="361"/>
        <v>499.95182742011804</v>
      </c>
      <c r="AM142" s="565">
        <f t="shared" si="361"/>
        <v>610.61928550643142</v>
      </c>
      <c r="AN142" s="565">
        <f t="shared" si="361"/>
        <v>659.66444227322495</v>
      </c>
      <c r="AO142" s="565">
        <f t="shared" si="361"/>
        <v>720.15704235690464</v>
      </c>
      <c r="AP142" s="565">
        <f>SUM(W94:AP94)*$B142</f>
        <v>788.70480854633706</v>
      </c>
      <c r="AQ142" s="565">
        <f t="shared" si="361"/>
        <v>856.50704715528718</v>
      </c>
      <c r="AR142" s="565">
        <f t="shared" si="361"/>
        <v>922.99809338829357</v>
      </c>
      <c r="AS142" s="565">
        <f t="shared" si="361"/>
        <v>986.98663762922718</v>
      </c>
      <c r="AT142" s="565">
        <f t="shared" ref="AT142:BC142" si="362">SUM(AA94:AT94)*$B142</f>
        <v>1050.3295509475684</v>
      </c>
      <c r="AU142" s="565">
        <f t="shared" si="362"/>
        <v>1106.2310926806617</v>
      </c>
      <c r="AV142" s="565">
        <f t="shared" si="362"/>
        <v>1144.0323255298686</v>
      </c>
      <c r="AW142" s="565">
        <f t="shared" si="362"/>
        <v>1170.8381977433085</v>
      </c>
      <c r="AX142" s="565">
        <f t="shared" si="362"/>
        <v>1225.3566062769182</v>
      </c>
      <c r="AY142" s="565">
        <f t="shared" si="362"/>
        <v>1279.7662922363681</v>
      </c>
      <c r="AZ142" s="565">
        <f t="shared" si="362"/>
        <v>1331.6104636529049</v>
      </c>
      <c r="BA142" s="565">
        <f t="shared" si="362"/>
        <v>1382.9887249261212</v>
      </c>
      <c r="BB142" s="565">
        <f t="shared" si="362"/>
        <v>1427.6169282126782</v>
      </c>
      <c r="BC142" s="565">
        <f t="shared" si="362"/>
        <v>1463.7334759209357</v>
      </c>
      <c r="BD142" s="565">
        <f t="shared" ref="BD142:BM142" si="363">SUM(AK94:BD94)*$B142</f>
        <v>1456.3565364046829</v>
      </c>
      <c r="BE142" s="565">
        <f t="shared" si="363"/>
        <v>1427.2198563333336</v>
      </c>
      <c r="BF142" s="565">
        <f t="shared" si="363"/>
        <v>1368.3216726666669</v>
      </c>
      <c r="BG142" s="565">
        <f t="shared" si="363"/>
        <v>1272.037968666667</v>
      </c>
      <c r="BH142" s="565">
        <f t="shared" si="363"/>
        <v>1241.3969590000002</v>
      </c>
      <c r="BI142" s="565">
        <f t="shared" si="363"/>
        <v>1203.837011666667</v>
      </c>
      <c r="BJ142" s="565">
        <f t="shared" si="363"/>
        <v>1165.1723600000003</v>
      </c>
      <c r="BK142" s="565">
        <f t="shared" si="363"/>
        <v>1125.1704346666668</v>
      </c>
      <c r="BL142" s="565">
        <f t="shared" si="363"/>
        <v>1082.6683890000002</v>
      </c>
      <c r="BM142" s="565">
        <f t="shared" si="363"/>
        <v>1037.6662230000002</v>
      </c>
      <c r="BN142" s="565">
        <f t="shared" ref="BN142:BW142" si="364">SUM(AU94:BN94)*$B142</f>
        <v>990.16393666666681</v>
      </c>
      <c r="BO142" s="565">
        <f t="shared" si="364"/>
        <v>940.1615300000002</v>
      </c>
      <c r="BP142" s="565">
        <f t="shared" si="364"/>
        <v>892.65924366666684</v>
      </c>
      <c r="BQ142" s="565">
        <f t="shared" si="364"/>
        <v>847.65707766666685</v>
      </c>
      <c r="BR142" s="565">
        <f t="shared" si="364"/>
        <v>805.15503200000012</v>
      </c>
      <c r="BS142" s="565">
        <f t="shared" si="364"/>
        <v>765.15310666666687</v>
      </c>
      <c r="BT142" s="565">
        <f t="shared" si="364"/>
        <v>727.65130166666677</v>
      </c>
      <c r="BU142" s="565">
        <f t="shared" si="364"/>
        <v>692.64961700000015</v>
      </c>
      <c r="BV142" s="565">
        <f t="shared" si="364"/>
        <v>660.14805266666679</v>
      </c>
      <c r="BW142" s="565">
        <f t="shared" si="364"/>
        <v>630.14660866666679</v>
      </c>
      <c r="BX142" s="565">
        <f t="shared" ref="BX142:CG142" si="365">SUM(BE94:BX94)*$B142</f>
        <v>602.64528500000017</v>
      </c>
      <c r="BY142" s="565">
        <f t="shared" si="365"/>
        <v>577.64408166666681</v>
      </c>
      <c r="BZ142" s="565">
        <f t="shared" si="365"/>
        <v>555.14299866666681</v>
      </c>
      <c r="CA142" s="565">
        <f t="shared" si="365"/>
        <v>535.14203600000008</v>
      </c>
      <c r="CB142" s="565">
        <f t="shared" si="365"/>
        <v>517.64119366666682</v>
      </c>
      <c r="CC142" s="565">
        <f t="shared" si="365"/>
        <v>502.64047166666677</v>
      </c>
      <c r="CD142" s="565">
        <f t="shared" si="365"/>
        <v>490.13987000000009</v>
      </c>
      <c r="CE142" s="565">
        <f t="shared" si="365"/>
        <v>480.13938866666678</v>
      </c>
      <c r="CF142" s="565">
        <f t="shared" si="365"/>
        <v>472.63902766666678</v>
      </c>
      <c r="CG142" s="565">
        <f t="shared" si="365"/>
        <v>467.63878700000009</v>
      </c>
      <c r="CH142" s="565">
        <f t="shared" ref="CH142:CN142" si="366">SUM(BO94:CH94)*$B142</f>
        <v>465.13866666666678</v>
      </c>
      <c r="CI142" s="565">
        <f t="shared" si="366"/>
        <v>465.13866666666678</v>
      </c>
      <c r="CJ142" s="565">
        <f t="shared" si="366"/>
        <v>465.13866666666678</v>
      </c>
      <c r="CK142" s="565">
        <f t="shared" si="366"/>
        <v>465.13866666666678</v>
      </c>
      <c r="CL142" s="565">
        <f t="shared" si="366"/>
        <v>465.13866666666678</v>
      </c>
      <c r="CM142" s="565">
        <f t="shared" si="366"/>
        <v>465.13866666666678</v>
      </c>
      <c r="CN142" s="565">
        <f t="shared" si="366"/>
        <v>465.13866666666678</v>
      </c>
      <c r="CO142" s="90"/>
    </row>
    <row r="143" spans="1:93">
      <c r="A143" s="89"/>
      <c r="B143" s="605">
        <f>'Target accounting assumptions'!$F$80*C_to_CO2_fac/1000/20</f>
        <v>1.9631883333333334E-3</v>
      </c>
      <c r="C143" s="90"/>
      <c r="D143" s="90"/>
      <c r="E143" s="90"/>
      <c r="F143" s="90" t="s">
        <v>225</v>
      </c>
      <c r="G143" s="565">
        <f>SUM($G95:G95)*$B143</f>
        <v>7.2434732853151065</v>
      </c>
      <c r="H143" s="565">
        <f>SUM($G95:H95)*$B143</f>
        <v>12.300868920923639</v>
      </c>
      <c r="I143" s="565">
        <f>SUM($G95:I95)*$B143</f>
        <v>18.767105400504448</v>
      </c>
      <c r="J143" s="565">
        <f>SUM($G95:J95)*$B143</f>
        <v>22.969378533664134</v>
      </c>
      <c r="K143" s="565">
        <f>SUM($G95:K95)*$B143</f>
        <v>37.889247488756311</v>
      </c>
      <c r="L143" s="565">
        <f>SUM($G95:L95)*$B143</f>
        <v>49.215184506457767</v>
      </c>
      <c r="M143" s="565">
        <f>SUM($G95:M95)*$B143</f>
        <v>54.330068601369511</v>
      </c>
      <c r="N143" s="565">
        <f>SUM($G95:N95)*$B143</f>
        <v>59.42844710440329</v>
      </c>
      <c r="O143" s="565">
        <f>SUM($G95:O95)*$B143</f>
        <v>68.047924543714771</v>
      </c>
      <c r="P143" s="565">
        <f>SUM($G95:P95)*$B143</f>
        <v>71.393945388021336</v>
      </c>
      <c r="Q143" s="565">
        <f>SUM($G95:Q95)*$B143</f>
        <v>88.762464371781775</v>
      </c>
      <c r="R143" s="565">
        <f>SUM($G95:R95)*$B143</f>
        <v>90.859184775925613</v>
      </c>
      <c r="S143" s="565">
        <f>SUM($G95:S95)*$B143</f>
        <v>96.566736499413253</v>
      </c>
      <c r="T143" s="565">
        <f>SUM($G95:T95)*$B143</f>
        <v>99.265779099913985</v>
      </c>
      <c r="U143" s="565">
        <f>SUM($G95:U95)*$B143</f>
        <v>102.70169577072262</v>
      </c>
      <c r="V143" s="565">
        <f>SUM($G95:V95)*$B143</f>
        <v>109.92780023659759</v>
      </c>
      <c r="W143" s="565">
        <f>SUM($G95:W95)*$B143</f>
        <v>112.2806603419404</v>
      </c>
      <c r="X143" s="565">
        <f>SUM($G95:X95)*$B143</f>
        <v>116.11579772396848</v>
      </c>
      <c r="Y143" s="565">
        <f>SUM($G95:Y95)*$B143</f>
        <v>120.31450185209242</v>
      </c>
      <c r="Z143" s="565">
        <f t="shared" ref="Z143:AO143" si="367">SUM(G95:Z95)*$B143</f>
        <v>122.32259354235815</v>
      </c>
      <c r="AA143" s="565">
        <f t="shared" si="367"/>
        <v>125.70903750827733</v>
      </c>
      <c r="AB143" s="565">
        <f t="shared" si="367"/>
        <v>122.89697101811576</v>
      </c>
      <c r="AC143" s="565">
        <f t="shared" si="367"/>
        <v>119.82397462325059</v>
      </c>
      <c r="AD143" s="565">
        <f t="shared" si="367"/>
        <v>118.06879627308676</v>
      </c>
      <c r="AE143" s="565">
        <f t="shared" si="367"/>
        <v>105.69928637611382</v>
      </c>
      <c r="AF143" s="565">
        <f t="shared" si="367"/>
        <v>100.1934987041696</v>
      </c>
      <c r="AG143" s="565">
        <f t="shared" si="367"/>
        <v>99.217183729504015</v>
      </c>
      <c r="AH143" s="565">
        <f t="shared" si="367"/>
        <v>97.778934006043798</v>
      </c>
      <c r="AI143" s="565">
        <f t="shared" si="367"/>
        <v>93.561755707878078</v>
      </c>
      <c r="AJ143" s="565">
        <f t="shared" si="367"/>
        <v>96.358481393998815</v>
      </c>
      <c r="AK143" s="565">
        <f t="shared" si="367"/>
        <v>86.021612223154989</v>
      </c>
      <c r="AL143" s="565">
        <f t="shared" si="367"/>
        <v>99.041441985677835</v>
      </c>
      <c r="AM143" s="565">
        <f t="shared" si="367"/>
        <v>111.84675624552352</v>
      </c>
      <c r="AN143" s="565">
        <f t="shared" si="367"/>
        <v>131.05689544502277</v>
      </c>
      <c r="AO143" s="565">
        <f t="shared" si="367"/>
        <v>152.92647639088082</v>
      </c>
      <c r="AP143" s="565">
        <f>SUM(W95:AP95)*$B143</f>
        <v>174.40218535833918</v>
      </c>
      <c r="AQ143" s="565">
        <f t="shared" ref="AQ143:BV143" si="368">SUM(X95:AQ95)*$B143</f>
        <v>204.14745450299637</v>
      </c>
      <c r="AR143" s="565">
        <f t="shared" si="368"/>
        <v>235.80676218763494</v>
      </c>
      <c r="AS143" s="565">
        <f t="shared" si="368"/>
        <v>270.49881894284437</v>
      </c>
      <c r="AT143" s="565">
        <f t="shared" si="368"/>
        <v>310.77780395257861</v>
      </c>
      <c r="AU143" s="565">
        <f t="shared" si="368"/>
        <v>345.83127921801099</v>
      </c>
      <c r="AV143" s="565">
        <f t="shared" si="368"/>
        <v>392.66565840589737</v>
      </c>
      <c r="AW143" s="565">
        <f t="shared" si="368"/>
        <v>438.35212665451508</v>
      </c>
      <c r="AX143" s="565">
        <f t="shared" si="368"/>
        <v>484.98474020485253</v>
      </c>
      <c r="AY143" s="565">
        <f t="shared" si="368"/>
        <v>531.51408948006667</v>
      </c>
      <c r="AZ143" s="565">
        <f t="shared" si="368"/>
        <v>574.77364846764283</v>
      </c>
      <c r="BA143" s="565">
        <f t="shared" si="368"/>
        <v>619.71478768072996</v>
      </c>
      <c r="BB143" s="565">
        <f t="shared" si="368"/>
        <v>665.13436723448967</v>
      </c>
      <c r="BC143" s="565">
        <f t="shared" si="368"/>
        <v>709.81177642667728</v>
      </c>
      <c r="BD143" s="565">
        <f t="shared" si="368"/>
        <v>752.74873822958341</v>
      </c>
      <c r="BE143" s="565">
        <f t="shared" si="368"/>
        <v>794.79679675</v>
      </c>
      <c r="BF143" s="565">
        <f t="shared" si="368"/>
        <v>828.75995491666674</v>
      </c>
      <c r="BG143" s="565">
        <f t="shared" si="368"/>
        <v>859.32679726666674</v>
      </c>
      <c r="BH143" s="565">
        <f t="shared" si="368"/>
        <v>886.4973238</v>
      </c>
      <c r="BI143" s="565">
        <f t="shared" si="368"/>
        <v>910.27153451666675</v>
      </c>
      <c r="BJ143" s="565">
        <f t="shared" si="368"/>
        <v>930.64942941666675</v>
      </c>
      <c r="BK143" s="565">
        <f t="shared" si="368"/>
        <v>947.63100850000001</v>
      </c>
      <c r="BL143" s="565">
        <f t="shared" si="368"/>
        <v>961.21627176666675</v>
      </c>
      <c r="BM143" s="565">
        <f t="shared" si="368"/>
        <v>971.40521921666675</v>
      </c>
      <c r="BN143" s="565">
        <f t="shared" si="368"/>
        <v>978.19785085000001</v>
      </c>
      <c r="BO143" s="565">
        <f t="shared" si="368"/>
        <v>981.59416666666675</v>
      </c>
      <c r="BP143" s="565">
        <f t="shared" si="368"/>
        <v>971.77822500000002</v>
      </c>
      <c r="BQ143" s="565">
        <f t="shared" si="368"/>
        <v>952.14634166666667</v>
      </c>
      <c r="BR143" s="565">
        <f t="shared" si="368"/>
        <v>922.69851666666671</v>
      </c>
      <c r="BS143" s="565">
        <f t="shared" si="368"/>
        <v>883.43475000000001</v>
      </c>
      <c r="BT143" s="565">
        <f t="shared" si="368"/>
        <v>836.31823000000009</v>
      </c>
      <c r="BU143" s="565">
        <f t="shared" si="368"/>
        <v>789.20171000000005</v>
      </c>
      <c r="BV143" s="565">
        <f t="shared" si="368"/>
        <v>742.08519000000001</v>
      </c>
      <c r="BW143" s="565">
        <f t="shared" ref="BW143:CN143" si="369">SUM(BD95:BW95)*$B143</f>
        <v>694.96866999999997</v>
      </c>
      <c r="BX143" s="565">
        <f t="shared" si="369"/>
        <v>647.85215000000005</v>
      </c>
      <c r="BY143" s="565">
        <f t="shared" si="369"/>
        <v>600.73563000000001</v>
      </c>
      <c r="BZ143" s="565">
        <f t="shared" si="369"/>
        <v>553.61910999999998</v>
      </c>
      <c r="CA143" s="565">
        <f t="shared" si="369"/>
        <v>506.50259</v>
      </c>
      <c r="CB143" s="565">
        <f t="shared" si="369"/>
        <v>459.38607000000002</v>
      </c>
      <c r="CC143" s="565">
        <f t="shared" si="369"/>
        <v>412.26955000000004</v>
      </c>
      <c r="CD143" s="565">
        <f t="shared" si="369"/>
        <v>365.15303</v>
      </c>
      <c r="CE143" s="565">
        <f t="shared" si="369"/>
        <v>318.03651000000002</v>
      </c>
      <c r="CF143" s="565">
        <f t="shared" si="369"/>
        <v>270.91998999999998</v>
      </c>
      <c r="CG143" s="565">
        <f t="shared" si="369"/>
        <v>223.80347</v>
      </c>
      <c r="CH143" s="565">
        <f t="shared" si="369"/>
        <v>176.68695</v>
      </c>
      <c r="CI143" s="565">
        <f t="shared" si="369"/>
        <v>129.57043000000002</v>
      </c>
      <c r="CJ143" s="565">
        <f t="shared" si="369"/>
        <v>92.269851666666668</v>
      </c>
      <c r="CK143" s="565">
        <f t="shared" si="369"/>
        <v>64.785215000000008</v>
      </c>
      <c r="CL143" s="565">
        <f t="shared" si="369"/>
        <v>47.116520000000001</v>
      </c>
      <c r="CM143" s="565">
        <f t="shared" si="369"/>
        <v>39.263766666666669</v>
      </c>
      <c r="CN143" s="565">
        <f t="shared" si="369"/>
        <v>39.263766666666669</v>
      </c>
      <c r="CO143" s="90"/>
    </row>
    <row r="144" spans="1:93">
      <c r="A144" s="89"/>
      <c r="B144" s="89"/>
      <c r="C144" s="90"/>
      <c r="D144" s="106" t="s">
        <v>237</v>
      </c>
      <c r="E144" s="107"/>
      <c r="F144" s="107"/>
      <c r="G144" s="108">
        <f ca="1">SUM(G137:G143)</f>
        <v>26.441959094144444</v>
      </c>
      <c r="H144" s="108">
        <f t="shared" ref="H144" ca="1" si="370">SUM(H137:H143)</f>
        <v>56.7803816205248</v>
      </c>
      <c r="I144" s="108">
        <f t="shared" ref="I144" ca="1" si="371">SUM(I137:I143)</f>
        <v>118.98692563588681</v>
      </c>
      <c r="J144" s="108">
        <f t="shared" ref="J144" ca="1" si="372">SUM(J137:J143)</f>
        <v>160.64454010185969</v>
      </c>
      <c r="K144" s="108">
        <f t="shared" ref="K144" ca="1" si="373">SUM(K137:K143)</f>
        <v>202.07683849497499</v>
      </c>
      <c r="L144" s="108">
        <f t="shared" ref="L144" ca="1" si="374">SUM(L137:L143)</f>
        <v>127.3691163645301</v>
      </c>
      <c r="M144" s="108">
        <f t="shared" ref="M144" ca="1" si="375">SUM(M137:M143)</f>
        <v>-168.82257361546507</v>
      </c>
      <c r="N144" s="108">
        <f t="shared" ref="N144" ca="1" si="376">SUM(N137:N143)</f>
        <v>-917.93488695545318</v>
      </c>
      <c r="O144" s="108">
        <f t="shared" ref="O144" ca="1" si="377">SUM(O137:O143)</f>
        <v>-1917.5076580878251</v>
      </c>
      <c r="P144" s="108">
        <f t="shared" ref="P144" ca="1" si="378">SUM(P137:P143)</f>
        <v>-3161.2765377684564</v>
      </c>
      <c r="Q144" s="108">
        <f ca="1">SUM(Q137:Q143)</f>
        <v>-4697.7000143466948</v>
      </c>
      <c r="R144" s="108">
        <f t="shared" ref="R144" ca="1" si="379">SUM(R137:R143)</f>
        <v>-6255.8065113756202</v>
      </c>
      <c r="S144" s="108">
        <f t="shared" ref="S144" ca="1" si="380">SUM(S137:S143)</f>
        <v>-7671.3427276339089</v>
      </c>
      <c r="T144" s="108">
        <f t="shared" ref="T144" ca="1" si="381">SUM(T137:T143)</f>
        <v>-8553.8284166363919</v>
      </c>
      <c r="U144" s="108">
        <f t="shared" ref="U144" ca="1" si="382">SUM(U137:U143)</f>
        <v>-8955.8816735059718</v>
      </c>
      <c r="V144" s="108">
        <f t="shared" ref="V144" ca="1" si="383">SUM(V137:V143)</f>
        <v>-9356.8450771164244</v>
      </c>
      <c r="W144" s="108">
        <f t="shared" ref="W144" ca="1" si="384">SUM(W137:W143)</f>
        <v>-9720.8143590694981</v>
      </c>
      <c r="X144" s="108">
        <f t="shared" ref="X144" ca="1" si="385">SUM(X137:X143)</f>
        <v>-10163.683710348538</v>
      </c>
      <c r="Y144" s="108">
        <f t="shared" ref="Y144" ca="1" si="386">SUM(Y137:Y143)</f>
        <v>-10558.030249721895</v>
      </c>
      <c r="Z144" s="108">
        <f t="shared" ref="Z144" ca="1" si="387">SUM(Z137:Z143)</f>
        <v>-10911.193619521378</v>
      </c>
      <c r="AA144" s="108">
        <f t="shared" ref="AA144" ca="1" si="388">SUM(AA137:AA143)</f>
        <v>-11198.128383367835</v>
      </c>
      <c r="AB144" s="108">
        <f t="shared" ref="AB144" ca="1" si="389">SUM(AB137:AB143)</f>
        <v>-11300.735850890354</v>
      </c>
      <c r="AC144" s="108">
        <f t="shared" ref="AC144" ca="1" si="390">SUM(AC137:AC143)</f>
        <v>-11470.032324188249</v>
      </c>
      <c r="AD144" s="108">
        <f t="shared" ref="AD144" ca="1" si="391">SUM(AD137:AD143)</f>
        <v>-11780.566812779278</v>
      </c>
      <c r="AE144" s="108">
        <f t="shared" ref="AE144" ca="1" si="392">SUM(AE137:AE143)</f>
        <v>-12014.473890066982</v>
      </c>
      <c r="AF144" s="108">
        <f t="shared" ref="AF144" ca="1" si="393">SUM(AF137:AF143)</f>
        <v>-12069.856192642199</v>
      </c>
      <c r="AG144" s="108">
        <f t="shared" ref="AG144" ca="1" si="394">SUM(AG137:AG143)</f>
        <v>-12008.753473688774</v>
      </c>
      <c r="AH144" s="108">
        <f t="shared" ref="AH144" ca="1" si="395">SUM(AH137:AH143)</f>
        <v>-11561.910296805085</v>
      </c>
      <c r="AI144" s="108">
        <f t="shared" ref="AI144" ca="1" si="396">SUM(AI137:AI143)</f>
        <v>-10957.367193478018</v>
      </c>
      <c r="AJ144" s="108">
        <f t="shared" ref="AJ144" ca="1" si="397">SUM(AJ137:AJ143)</f>
        <v>-9575.592942832609</v>
      </c>
      <c r="AK144" s="108">
        <f t="shared" ref="AK144" ca="1" si="398">SUM(AK137:AK143)</f>
        <v>-8445.0225683955832</v>
      </c>
      <c r="AL144" s="108">
        <f t="shared" ref="AL144" ca="1" si="399">SUM(AL137:AL143)</f>
        <v>-7692.416598588331</v>
      </c>
      <c r="AM144" s="108">
        <f t="shared" ref="AM144" ca="1" si="400">SUM(AM137:AM143)</f>
        <v>-7107.3266588446741</v>
      </c>
      <c r="AN144" s="108">
        <f t="shared" ref="AN144" ca="1" si="401">SUM(AN137:AN143)</f>
        <v>-7269.5480872316721</v>
      </c>
      <c r="AO144" s="108">
        <f t="shared" ref="AO144" ca="1" si="402">SUM(AO137:AO143)</f>
        <v>-7625.903384197466</v>
      </c>
      <c r="AP144" s="108">
        <f t="shared" ref="AP144" ca="1" si="403">SUM(AP137:AP143)</f>
        <v>-8730.4649244568755</v>
      </c>
      <c r="AQ144" s="108">
        <f t="shared" ref="AQ144" ca="1" si="404">SUM(AQ137:AQ143)</f>
        <v>-10346.022870172295</v>
      </c>
      <c r="AR144" s="108">
        <f t="shared" ref="AR144" ca="1" si="405">SUM(AR137:AR143)</f>
        <v>-11971.802313624972</v>
      </c>
      <c r="AS144" s="108">
        <f t="shared" ref="AS144" ca="1" si="406">SUM(AS137:AS143)</f>
        <v>-14014.209022072651</v>
      </c>
      <c r="AT144" s="108">
        <f t="shared" ref="AT144" ca="1" si="407">SUM(AT137:AT143)</f>
        <v>-15168.764775149188</v>
      </c>
      <c r="AU144" s="108">
        <f t="shared" ref="AU144" ca="1" si="408">SUM(AU137:AU143)</f>
        <v>-15707.368827510223</v>
      </c>
      <c r="AV144" s="108">
        <f t="shared" ref="AV144" ca="1" si="409">SUM(AV137:AV143)</f>
        <v>-16698.318750121285</v>
      </c>
      <c r="AW144" s="108">
        <f t="shared" ref="AW144" ca="1" si="410">SUM(AW137:AW143)</f>
        <v>-17636.721657747228</v>
      </c>
      <c r="AX144" s="108">
        <f t="shared" ref="AX144" ca="1" si="411">SUM(AX137:AX143)</f>
        <v>-18628.629503880558</v>
      </c>
      <c r="AY144" s="108">
        <f t="shared" ref="AY144" ca="1" si="412">SUM(AY137:AY143)</f>
        <v>-19562.908854280144</v>
      </c>
      <c r="AZ144" s="108">
        <f t="shared" ref="AZ144" ca="1" si="413">SUM(AZ137:AZ143)</f>
        <v>-20426.576330120603</v>
      </c>
      <c r="BA144" s="108">
        <f t="shared" ref="BA144" ca="1" si="414">SUM(BA137:BA143)</f>
        <v>-21648.828335221373</v>
      </c>
      <c r="BB144" s="108">
        <f t="shared" ref="BB144" ca="1" si="415">SUM(BB137:BB143)</f>
        <v>-22865.916826967445</v>
      </c>
      <c r="BC144" s="108">
        <f t="shared" ref="BC144" ca="1" si="416">SUM(BC137:BC143)</f>
        <v>-24009.387760258163</v>
      </c>
      <c r="BD144" s="108">
        <f t="shared" ref="BD144" ca="1" si="417">SUM(BD137:BD143)</f>
        <v>-25163.56243426376</v>
      </c>
      <c r="BE144" s="108">
        <f t="shared" ref="BE144" ca="1" si="418">SUM(BE137:BE143)</f>
        <v>-26257.617599643763</v>
      </c>
      <c r="BF144" s="108">
        <f t="shared" ref="BF144" ca="1" si="419">SUM(BF137:BF143)</f>
        <v>-27270.586024143904</v>
      </c>
      <c r="BG144" s="108">
        <f t="shared" ref="BG144" ca="1" si="420">SUM(BG137:BG143)</f>
        <v>-27730.834885893466</v>
      </c>
      <c r="BH144" s="108">
        <f t="shared" ref="BH144" ca="1" si="421">SUM(BH137:BH143)</f>
        <v>-27791.019812809369</v>
      </c>
      <c r="BI144" s="108">
        <f t="shared" ref="BI144" ca="1" si="422">SUM(BI137:BI143)</f>
        <v>-27568.943400749919</v>
      </c>
      <c r="BJ144" s="108">
        <f t="shared" ref="BJ144" ca="1" si="423">SUM(BJ137:BJ143)</f>
        <v>-27071.656451176386</v>
      </c>
      <c r="BK144" s="108">
        <f t="shared" ref="BK144" ca="1" si="424">SUM(BK137:BK143)</f>
        <v>-27107.557881461595</v>
      </c>
      <c r="BL144" s="108">
        <f t="shared" ref="BL144" ca="1" si="425">SUM(BL137:BL143)</f>
        <v>-27091.519146323069</v>
      </c>
      <c r="BM144" s="108">
        <f t="shared" ref="BM144" ca="1" si="426">SUM(BM137:BM143)</f>
        <v>-27006.178266460262</v>
      </c>
      <c r="BN144" s="108">
        <f t="shared" ref="BN144" ca="1" si="427">SUM(BN137:BN143)</f>
        <v>-26764.191931807549</v>
      </c>
      <c r="BO144" s="108">
        <f t="shared" ref="BO144" ca="1" si="428">SUM(BO137:BO143)</f>
        <v>-26610.075567394382</v>
      </c>
      <c r="BP144" s="108">
        <f t="shared" ref="BP144" ca="1" si="429">SUM(BP137:BP143)</f>
        <v>-26476.748040840612</v>
      </c>
      <c r="BQ144" s="108">
        <f t="shared" ref="BQ144" ca="1" si="430">SUM(BQ137:BQ143)</f>
        <v>-26201.730239300829</v>
      </c>
      <c r="BR144" s="108">
        <f t="shared" ref="BR144" ca="1" si="431">SUM(BR137:BR143)</f>
        <v>-25830.219964274776</v>
      </c>
      <c r="BS144" s="108">
        <f t="shared" ref="BS144" ca="1" si="432">SUM(BS137:BS143)</f>
        <v>-25432.056871452827</v>
      </c>
      <c r="BT144" s="108">
        <f t="shared" ref="BT144" ca="1" si="433">SUM(BT137:BT143)</f>
        <v>-25048.63113065327</v>
      </c>
      <c r="BU144" s="108">
        <f t="shared" ref="BU144" ca="1" si="434">SUM(BU137:BU143)</f>
        <v>-24567.545125997422</v>
      </c>
      <c r="BV144" s="108">
        <f t="shared" ref="BV144" ca="1" si="435">SUM(BV137:BV143)</f>
        <v>-24027.115683559819</v>
      </c>
      <c r="BW144" s="108">
        <f t="shared" ref="BW144" ca="1" si="436">SUM(BW137:BW143)</f>
        <v>-23560.811231434949</v>
      </c>
      <c r="BX144" s="108">
        <f t="shared" ref="BX144" ca="1" si="437">SUM(BX137:BX143)</f>
        <v>-23099.459375203045</v>
      </c>
      <c r="BY144" s="108">
        <f t="shared" ref="BY144" ca="1" si="438">SUM(BY137:BY143)</f>
        <v>-22641.345408391069</v>
      </c>
      <c r="BZ144" s="108">
        <f t="shared" ref="BZ144" ca="1" si="439">SUM(BZ137:BZ143)</f>
        <v>-22184.803989261589</v>
      </c>
      <c r="CA144" s="108">
        <f t="shared" ref="CA144" ca="1" si="440">SUM(CA137:CA143)</f>
        <v>-21728.299879114686</v>
      </c>
      <c r="CB144" s="108">
        <f t="shared" ref="CB144" ca="1" si="441">SUM(CB137:CB143)</f>
        <v>-21272.722110948591</v>
      </c>
      <c r="CC144" s="108">
        <f t="shared" ref="CC144" ca="1" si="442">SUM(CC137:CC143)</f>
        <v>-20822.41420355322</v>
      </c>
      <c r="CD144" s="108">
        <f t="shared" ref="CD144" ca="1" si="443">SUM(CD137:CD143)</f>
        <v>-20385.246080236713</v>
      </c>
      <c r="CE144" s="108">
        <f t="shared" ref="CE144" ca="1" si="444">SUM(CE137:CE143)</f>
        <v>-19962.781504132221</v>
      </c>
      <c r="CF144" s="108">
        <f t="shared" ref="CF144" ca="1" si="445">SUM(CF137:CF143)</f>
        <v>-19561.355584634421</v>
      </c>
      <c r="CG144" s="108">
        <f t="shared" ref="CG144" ca="1" si="446">SUM(CG137:CG143)</f>
        <v>-19181.641965568317</v>
      </c>
      <c r="CH144" s="108">
        <f t="shared" ref="CH144" ca="1" si="447">SUM(CH137:CH143)</f>
        <v>-18828.778509703916</v>
      </c>
      <c r="CI144" s="108">
        <f t="shared" ref="CI144" ca="1" si="448">SUM(CI137:CI143)</f>
        <v>-18503.535640431961</v>
      </c>
      <c r="CJ144" s="108">
        <f t="shared" ref="CJ144" ca="1" si="449">SUM(CJ137:CJ143)</f>
        <v>-18200.907655987899</v>
      </c>
      <c r="CK144" s="108">
        <f t="shared" ref="CK144" ca="1" si="450">SUM(CK137:CK143)</f>
        <v>-17922.499185717574</v>
      </c>
      <c r="CL144" s="108">
        <f t="shared" ref="CL144" ca="1" si="451">SUM(CL137:CL143)</f>
        <v>-17668.891879567156</v>
      </c>
      <c r="CM144" s="108">
        <f t="shared" ref="CM144" ca="1" si="452">SUM(CM137:CM143)</f>
        <v>-17412.347730565045</v>
      </c>
      <c r="CN144" s="108">
        <f t="shared" ref="CN144" ca="1" si="453">SUM(CN137:CN143)</f>
        <v>-17156.835631828857</v>
      </c>
      <c r="CO144" s="90"/>
    </row>
    <row r="145" spans="1:93">
      <c r="A145" s="89"/>
      <c r="B145" s="89"/>
      <c r="C145" s="90"/>
      <c r="D145" s="90"/>
      <c r="E145" s="90"/>
      <c r="F145" s="90"/>
      <c r="G145" s="90"/>
      <c r="H145" s="91"/>
      <c r="I145" s="92"/>
      <c r="J145" s="92"/>
      <c r="K145" s="92"/>
      <c r="L145" s="92"/>
      <c r="M145" s="92"/>
      <c r="N145" s="92"/>
      <c r="O145" s="92"/>
      <c r="P145" s="92"/>
      <c r="Q145" s="92"/>
      <c r="R145" s="92"/>
      <c r="S145" s="92"/>
      <c r="T145" s="92"/>
      <c r="U145" s="92"/>
      <c r="V145" s="90"/>
      <c r="W145" s="90"/>
      <c r="X145" s="90"/>
      <c r="Y145" s="90"/>
      <c r="Z145" s="90"/>
      <c r="AA145" s="90"/>
      <c r="AB145" s="90"/>
      <c r="AC145" s="90"/>
      <c r="AD145" s="90"/>
      <c r="AE145" s="90"/>
      <c r="AF145" s="90"/>
      <c r="AG145" s="90"/>
      <c r="AH145" s="90"/>
      <c r="AI145" s="90"/>
      <c r="AJ145" s="90"/>
      <c r="AK145" s="90"/>
      <c r="AL145" s="90"/>
      <c r="AM145" s="90"/>
      <c r="AN145" s="90"/>
      <c r="AO145" s="90"/>
      <c r="AP145" s="90"/>
      <c r="AQ145" s="90"/>
      <c r="AR145" s="90"/>
      <c r="AS145" s="90"/>
      <c r="AT145" s="90"/>
      <c r="AU145" s="90"/>
      <c r="AV145" s="90"/>
      <c r="AW145" s="90"/>
      <c r="AX145" s="90"/>
      <c r="AY145" s="90"/>
      <c r="AZ145" s="90"/>
      <c r="BA145" s="90"/>
      <c r="BB145" s="90"/>
      <c r="BC145" s="90"/>
      <c r="BD145" s="90"/>
      <c r="BE145" s="90"/>
      <c r="BF145" s="90"/>
      <c r="BG145" s="90"/>
      <c r="BH145" s="90"/>
      <c r="BI145" s="90"/>
      <c r="BJ145" s="90"/>
      <c r="BK145" s="90"/>
      <c r="BL145" s="90"/>
      <c r="BM145" s="90"/>
      <c r="BN145" s="90"/>
      <c r="BO145" s="90"/>
      <c r="BP145" s="90"/>
      <c r="BQ145" s="90"/>
      <c r="BR145" s="90"/>
      <c r="BS145" s="90"/>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row>
    <row r="146" spans="1:93">
      <c r="C146" s="94"/>
      <c r="E146" s="74"/>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1"/>
      <c r="AF146" s="201"/>
      <c r="AG146" s="201"/>
      <c r="AH146" s="201"/>
      <c r="AI146" s="201"/>
      <c r="AJ146" s="201"/>
      <c r="AK146" s="201"/>
      <c r="AL146" s="201"/>
      <c r="AM146" s="201"/>
      <c r="AN146" s="201"/>
      <c r="AO146" s="202"/>
      <c r="AP146" s="201"/>
      <c r="AQ146" s="201"/>
      <c r="AR146" s="201"/>
      <c r="AS146" s="201"/>
      <c r="AT146" s="201"/>
      <c r="AU146" s="201"/>
      <c r="AV146" s="201"/>
      <c r="AW146" s="201"/>
      <c r="AX146" s="201"/>
      <c r="AY146" s="201"/>
      <c r="AZ146" s="201"/>
      <c r="BA146" s="201"/>
      <c r="BB146" s="201"/>
      <c r="BC146" s="201"/>
      <c r="BD146" s="201"/>
      <c r="BE146" s="201"/>
      <c r="BF146" s="201"/>
      <c r="BG146" s="201"/>
      <c r="BH146" s="201"/>
      <c r="BI146" s="201"/>
      <c r="BJ146" s="201"/>
      <c r="BK146" s="201"/>
      <c r="BL146" s="201"/>
      <c r="BM146" s="201"/>
      <c r="BN146" s="201"/>
      <c r="BO146" s="201"/>
      <c r="BP146" s="201"/>
      <c r="BQ146" s="201"/>
      <c r="BR146" s="201"/>
      <c r="BS146" s="201"/>
      <c r="BT146" s="201"/>
      <c r="BU146" s="201"/>
      <c r="BV146" s="201"/>
      <c r="BW146" s="201"/>
      <c r="BX146" s="201"/>
      <c r="BY146" s="201"/>
      <c r="BZ146" s="201"/>
      <c r="CA146" s="201"/>
      <c r="CB146" s="201"/>
      <c r="CC146" s="201"/>
      <c r="CD146" s="201"/>
      <c r="CE146" s="201"/>
      <c r="CF146" s="201"/>
      <c r="CG146" s="201"/>
      <c r="CH146" s="201"/>
      <c r="CI146" s="201"/>
      <c r="CJ146" s="201"/>
      <c r="CK146" s="201"/>
      <c r="CL146" s="201"/>
      <c r="CM146" s="201"/>
      <c r="CN146" s="201"/>
    </row>
    <row r="147" spans="1:93">
      <c r="C147" s="94"/>
      <c r="E147" s="74"/>
      <c r="F147" s="109" t="s">
        <v>238</v>
      </c>
      <c r="G147" s="201">
        <f t="shared" ref="G147:AJ147" si="454">G98</f>
        <v>0</v>
      </c>
      <c r="H147" s="201">
        <f t="shared" si="454"/>
        <v>0</v>
      </c>
      <c r="I147" s="201">
        <f t="shared" si="454"/>
        <v>0</v>
      </c>
      <c r="J147" s="201">
        <f t="shared" si="454"/>
        <v>0</v>
      </c>
      <c r="K147" s="201">
        <f t="shared" si="454"/>
        <v>0</v>
      </c>
      <c r="L147" s="201">
        <f t="shared" si="454"/>
        <v>0</v>
      </c>
      <c r="M147" s="201">
        <f t="shared" si="454"/>
        <v>0</v>
      </c>
      <c r="N147" s="201">
        <f t="shared" si="454"/>
        <v>0</v>
      </c>
      <c r="O147" s="201">
        <f t="shared" si="454"/>
        <v>0</v>
      </c>
      <c r="P147" s="201">
        <f t="shared" si="454"/>
        <v>0</v>
      </c>
      <c r="Q147" s="201">
        <f t="shared" si="454"/>
        <v>0</v>
      </c>
      <c r="R147" s="201">
        <f t="shared" si="454"/>
        <v>0</v>
      </c>
      <c r="S147" s="201">
        <f t="shared" si="454"/>
        <v>0</v>
      </c>
      <c r="T147" s="201">
        <f t="shared" si="454"/>
        <v>0</v>
      </c>
      <c r="U147" s="201">
        <f t="shared" si="454"/>
        <v>0</v>
      </c>
      <c r="V147" s="201">
        <f t="shared" si="454"/>
        <v>0</v>
      </c>
      <c r="W147" s="201">
        <f t="shared" si="454"/>
        <v>0</v>
      </c>
      <c r="X147" s="201">
        <f t="shared" si="454"/>
        <v>0</v>
      </c>
      <c r="Y147" s="201">
        <f t="shared" si="454"/>
        <v>97.693777179999998</v>
      </c>
      <c r="Z147" s="201">
        <f t="shared" si="454"/>
        <v>46.503439</v>
      </c>
      <c r="AA147" s="201">
        <f t="shared" si="454"/>
        <v>543.88943173999996</v>
      </c>
      <c r="AB147" s="201">
        <f t="shared" si="454"/>
        <v>973.92842951</v>
      </c>
      <c r="AC147" s="201">
        <f t="shared" si="454"/>
        <v>11793.48571615</v>
      </c>
      <c r="AD147" s="201">
        <f t="shared" si="454"/>
        <v>6313.8175872000002</v>
      </c>
      <c r="AE147" s="201">
        <f t="shared" si="454"/>
        <v>7429.87630799</v>
      </c>
      <c r="AF147" s="201">
        <f t="shared" si="454"/>
        <v>1248.31877201</v>
      </c>
      <c r="AG147" s="201">
        <f t="shared" si="454"/>
        <v>562.44880024999998</v>
      </c>
      <c r="AH147" s="201">
        <f t="shared" si="454"/>
        <v>56</v>
      </c>
      <c r="AI147" s="201">
        <f t="shared" si="454"/>
        <v>26</v>
      </c>
      <c r="AJ147" s="201">
        <f t="shared" si="454"/>
        <v>33.650000000000027</v>
      </c>
      <c r="AK147" s="181">
        <v>0</v>
      </c>
      <c r="AL147" s="181">
        <v>0</v>
      </c>
      <c r="AM147" s="181">
        <v>0</v>
      </c>
      <c r="AN147" s="181">
        <v>0</v>
      </c>
      <c r="AO147" s="484">
        <v>0</v>
      </c>
      <c r="AP147" s="181">
        <v>0</v>
      </c>
      <c r="AQ147" s="181">
        <v>0</v>
      </c>
      <c r="AR147" s="181">
        <v>0</v>
      </c>
      <c r="AS147" s="181">
        <v>0</v>
      </c>
      <c r="AT147" s="181">
        <v>0</v>
      </c>
      <c r="AU147" s="181">
        <v>0</v>
      </c>
      <c r="AV147" s="181">
        <v>0</v>
      </c>
      <c r="AW147" s="181">
        <v>0</v>
      </c>
      <c r="AX147" s="181">
        <v>0</v>
      </c>
      <c r="AY147" s="181">
        <v>0</v>
      </c>
      <c r="AZ147" s="181">
        <v>0</v>
      </c>
      <c r="BA147" s="181">
        <v>0</v>
      </c>
      <c r="BB147" s="181">
        <v>0</v>
      </c>
      <c r="BC147" s="181">
        <v>0</v>
      </c>
      <c r="BD147" s="181">
        <v>0</v>
      </c>
      <c r="BE147" s="181">
        <v>0</v>
      </c>
      <c r="BF147" s="181">
        <v>0</v>
      </c>
      <c r="BG147" s="181">
        <v>0</v>
      </c>
      <c r="BH147" s="181">
        <v>0</v>
      </c>
      <c r="BI147" s="181">
        <v>0</v>
      </c>
      <c r="BJ147" s="181">
        <v>0</v>
      </c>
      <c r="BK147" s="181">
        <v>0</v>
      </c>
      <c r="BL147" s="181">
        <v>0</v>
      </c>
      <c r="BM147" s="181">
        <v>0</v>
      </c>
      <c r="BN147" s="181">
        <v>0</v>
      </c>
      <c r="BO147" s="181">
        <v>0</v>
      </c>
      <c r="BP147" s="181">
        <v>0</v>
      </c>
      <c r="BQ147" s="181">
        <v>0</v>
      </c>
      <c r="BR147" s="181">
        <v>0</v>
      </c>
      <c r="BS147" s="181">
        <v>0</v>
      </c>
      <c r="BT147" s="181">
        <v>0</v>
      </c>
      <c r="BU147" s="181">
        <v>0</v>
      </c>
      <c r="BV147" s="181">
        <v>0</v>
      </c>
      <c r="BW147" s="181">
        <v>0</v>
      </c>
      <c r="BX147" s="181">
        <v>0</v>
      </c>
      <c r="BY147" s="181">
        <v>0</v>
      </c>
      <c r="BZ147" s="181">
        <v>0</v>
      </c>
      <c r="CA147" s="181">
        <v>0</v>
      </c>
      <c r="CB147" s="181">
        <v>0</v>
      </c>
      <c r="CC147" s="181">
        <v>0</v>
      </c>
      <c r="CD147" s="181">
        <v>0</v>
      </c>
      <c r="CE147" s="181">
        <v>0</v>
      </c>
      <c r="CF147" s="181">
        <v>0</v>
      </c>
      <c r="CG147" s="181">
        <v>0</v>
      </c>
      <c r="CH147" s="181">
        <v>0</v>
      </c>
      <c r="CI147" s="181">
        <v>0</v>
      </c>
      <c r="CJ147" s="181">
        <v>0</v>
      </c>
      <c r="CK147" s="181">
        <v>0</v>
      </c>
      <c r="CL147" s="181">
        <v>0</v>
      </c>
      <c r="CM147" s="181">
        <v>0</v>
      </c>
      <c r="CN147" s="181">
        <v>0</v>
      </c>
    </row>
    <row r="149" spans="1:93">
      <c r="C149" s="94" t="s">
        <v>239</v>
      </c>
    </row>
    <row r="150" spans="1:93">
      <c r="B150" s="74"/>
      <c r="C150" s="94"/>
      <c r="D150" t="s">
        <v>240</v>
      </c>
      <c r="F150" t="s">
        <v>80</v>
      </c>
      <c r="G150" s="202" cm="1">
        <f t="array" ref="G150">G97*INDEX('Target accounting assumptions'!$F$10:$AS$10,1+IF(Y115&lt;&gt;"",MAX(1,Y115),Std_Rotation))*C_to_CO2_fac/1000</f>
        <v>0</v>
      </c>
      <c r="H150" s="202" cm="1">
        <f t="array" ref="H150">H97*INDEX('Target accounting assumptions'!$F$10:$AS$10,1+IF(Z115&lt;&gt;"",MAX(1,Z115),Std_Rotation))*C_to_CO2_fac/1000</f>
        <v>0</v>
      </c>
      <c r="I150" s="202" cm="1">
        <f t="array" ref="I150">I97*INDEX('Target accounting assumptions'!$F$10:$AS$10,1+IF(AA115&lt;&gt;"",MAX(1,AA115),Std_Rotation))*C_to_CO2_fac/1000</f>
        <v>0</v>
      </c>
      <c r="J150" s="202" cm="1">
        <f t="array" ref="J150">J97*INDEX('Target accounting assumptions'!$F$10:$AS$10,1+IF(AB115&lt;&gt;"",MAX(1,AB115),Std_Rotation))*C_to_CO2_fac/1000</f>
        <v>0</v>
      </c>
      <c r="K150" s="202" cm="1">
        <f t="array" ref="K150">K97*INDEX('Target accounting assumptions'!$F$10:$AS$10,1+IF(AC115&lt;&gt;"",MAX(1,AC115),Std_Rotation))*C_to_CO2_fac/1000</f>
        <v>0</v>
      </c>
      <c r="L150" s="202" cm="1">
        <f t="array" ref="L150">L97*INDEX('Target accounting assumptions'!$F$10:$AS$10,1+IF(AD115&lt;&gt;"",MAX(1,AD115),Std_Rotation))*C_to_CO2_fac/1000</f>
        <v>0</v>
      </c>
      <c r="M150" s="202" cm="1">
        <f t="array" ref="M150">M97*INDEX('Target accounting assumptions'!$F$10:$AS$10,1+IF(AE115&lt;&gt;"",MAX(1,AE115),Std_Rotation))*C_to_CO2_fac/1000</f>
        <v>0</v>
      </c>
      <c r="N150" s="202" cm="1">
        <f t="array" ref="N150">N97*INDEX('Target accounting assumptions'!$F$10:$AS$10,1+IF(AF115&lt;&gt;"",MAX(1,AF115),Std_Rotation))*C_to_CO2_fac/1000</f>
        <v>0</v>
      </c>
      <c r="O150" s="202" cm="1">
        <f t="array" ref="O150">O97*INDEX('Target accounting assumptions'!$F$10:$AS$10,1+IF(AG115&lt;&gt;"",MAX(1,AG115),Std_Rotation))*C_to_CO2_fac/1000</f>
        <v>0</v>
      </c>
      <c r="P150" s="202" cm="1">
        <f t="array" ref="P150">P97*INDEX('Target accounting assumptions'!$F$10:$AS$10,1+IF(AH115&lt;&gt;"",MAX(1,AH115),Std_Rotation))*C_to_CO2_fac/1000</f>
        <v>0</v>
      </c>
      <c r="Q150" s="202" cm="1">
        <f t="array" ref="Q150">Q97*INDEX('Target accounting assumptions'!$F$10:$AS$10,1+IF(AI115&lt;&gt;"",MAX(1,AI115),Std_Rotation))*C_to_CO2_fac/1000</f>
        <v>0</v>
      </c>
      <c r="R150" s="202" cm="1">
        <f t="array" ref="R150">R97*INDEX('Target accounting assumptions'!$F$10:$AS$10,1+IF(AJ115&lt;&gt;"",MAX(1,AJ115),Std_Rotation))*C_to_CO2_fac/1000</f>
        <v>0</v>
      </c>
      <c r="S150" s="202" cm="1">
        <f t="array" ref="S150">S97*INDEX('Target accounting assumptions'!$F$10:$AS$10,1+IF(AK115&lt;&gt;"",MAX(1,AK115),Std_Rotation))*C_to_CO2_fac/1000</f>
        <v>0</v>
      </c>
      <c r="T150" s="202" cm="1">
        <f t="array" ref="T150">T97*INDEX('Target accounting assumptions'!$F$10:$AS$10,1+IF(AL115&lt;&gt;"",MAX(1,AL115),Std_Rotation))*C_to_CO2_fac/1000</f>
        <v>0</v>
      </c>
      <c r="U150" s="202" cm="1">
        <f t="array" ref="U150">U97*INDEX('Target accounting assumptions'!$F$10:$AS$10,1+IF(AM115&lt;&gt;"",MAX(1,AM115),Std_Rotation))*C_to_CO2_fac/1000</f>
        <v>0</v>
      </c>
      <c r="V150" s="202" cm="1">
        <f t="array" ref="V150">V97*INDEX('Target accounting assumptions'!$F$10:$AS$10,1+IF(AN115&lt;&gt;"",MAX(1,AN115),Std_Rotation))*C_to_CO2_fac/1000</f>
        <v>0</v>
      </c>
      <c r="W150" s="202" cm="1">
        <f t="array" ref="W150">W97*INDEX('Target accounting assumptions'!$F$10:$AS$10,1+IF(AO115&lt;&gt;"",MAX(1,AO115),Std_Rotation))*C_to_CO2_fac/1000</f>
        <v>0</v>
      </c>
      <c r="X150" s="202" cm="1">
        <f t="array" ref="X150">X97*INDEX('Target accounting assumptions'!$F$10:$AS$10,1+IF(AP115&lt;&gt;"",MAX(1,AP115),Std_Rotation))*C_to_CO2_fac/1000</f>
        <v>0</v>
      </c>
      <c r="Y150" s="202" cm="1">
        <f t="array" aca="1" ref="Y150" ca="1">Y97*INDEX('Target accounting assumptions'!$F$10:$AS$10,1+IF(AQ115&lt;&gt;"",MAX(1,AQ115),Std_Rotation))*C_to_CO2_fac/1000</f>
        <v>0</v>
      </c>
      <c r="Z150" s="202" cm="1">
        <f t="array" aca="1" ref="Z150" ca="1">Z97*INDEX('Target accounting assumptions'!$F$10:$AS$10,1+IF(AR115&lt;&gt;"",MAX(1,AR115),Std_Rotation))*C_to_CO2_fac/1000</f>
        <v>0</v>
      </c>
      <c r="AA150" s="202" cm="1">
        <f t="array" aca="1" ref="AA150" ca="1">AA97*INDEX('Target accounting assumptions'!$F$10:$AS$10,1+IF(AS115&lt;&gt;"",MAX(1,AS115),Std_Rotation))*C_to_CO2_fac/1000</f>
        <v>0</v>
      </c>
      <c r="AB150" s="202" cm="1">
        <f t="array" aca="1" ref="AB150" ca="1">AB97*INDEX('Target accounting assumptions'!$F$10:$AS$10,1+IF(AT115&lt;&gt;"",MAX(1,AT115),Std_Rotation))*C_to_CO2_fac/1000</f>
        <v>0</v>
      </c>
      <c r="AC150" s="202" cm="1">
        <f t="array" aca="1" ref="AC150" ca="1">AC97*INDEX('Target accounting assumptions'!$F$10:$AS$10,1+IF(AU115&lt;&gt;"",MAX(1,AU115),Std_Rotation))*C_to_CO2_fac/1000</f>
        <v>0</v>
      </c>
      <c r="AD150" s="202" cm="1">
        <f t="array" aca="1" ref="AD150" ca="1">AD97*INDEX('Target accounting assumptions'!$F$10:$AS$10,1+IF(AV115&lt;&gt;"",MAX(1,AV115),Std_Rotation))*C_to_CO2_fac/1000</f>
        <v>0</v>
      </c>
      <c r="AE150" s="202" cm="1">
        <f t="array" aca="1" ref="AE150" ca="1">AE97*INDEX('Target accounting assumptions'!$F$10:$AS$10,1+IF(AW115&lt;&gt;"",MAX(1,AW115),Std_Rotation))*C_to_CO2_fac/1000</f>
        <v>0</v>
      </c>
      <c r="AF150" s="202" cm="1">
        <f t="array" aca="1" ref="AF150" ca="1">AF97*INDEX('Target accounting assumptions'!$F$10:$AS$10,1+IF(AX115&lt;&gt;"",MAX(1,AX115),Std_Rotation))*C_to_CO2_fac/1000</f>
        <v>0</v>
      </c>
      <c r="AG150" s="202" cm="1">
        <f t="array" aca="1" ref="AG150" ca="1">AG97*INDEX('Target accounting assumptions'!$F$10:$AS$10,1+IF(AY115&lt;&gt;"",MAX(1,AY115),Std_Rotation))*C_to_CO2_fac/1000</f>
        <v>0</v>
      </c>
      <c r="AH150" s="202" cm="1">
        <f t="array" aca="1" ref="AH150" ca="1">AH97*INDEX('Target accounting assumptions'!$F$10:$AS$10,1+IF(AZ115&lt;&gt;"",MAX(1,AZ115),Std_Rotation))*C_to_CO2_fac/1000</f>
        <v>0</v>
      </c>
      <c r="AI150" s="202" cm="1">
        <f t="array" aca="1" ref="AI150" ca="1">AI97*INDEX('Target accounting assumptions'!$F$10:$AS$10,1+IF(BA115&lt;&gt;"",MAX(1,BA115),Std_Rotation))*C_to_CO2_fac/1000</f>
        <v>251.71388079522859</v>
      </c>
      <c r="AJ150" s="202" cm="1">
        <f t="array" aca="1" ref="AJ150" ca="1">AJ97*INDEX('Target accounting assumptions'!$F$10:$AS$10,1+IF(BB115&lt;&gt;"",MAX(1,BB115),Std_Rotation))*C_to_CO2_fac/1000</f>
        <v>405.04152040284174</v>
      </c>
      <c r="AK150" s="202" cm="1">
        <f t="array" aca="1" ref="AK150" ca="1">AK97*INDEX('Target accounting assumptions'!$F$10:$AS$10,1+IF(BC115&lt;&gt;"",MAX(1,BC115),Std_Rotation))*C_to_CO2_fac/1000</f>
        <v>585.79676621944088</v>
      </c>
      <c r="AL150" s="202" cm="1">
        <f t="array" aca="1" ref="AL150" ca="1">AL97*INDEX('Target accounting assumptions'!$F$10:$AS$10,1+IF(BD115&lt;&gt;"",MAX(1,BD115),Std_Rotation))*C_to_CO2_fac/1000</f>
        <v>969.10880000000009</v>
      </c>
      <c r="AM150" s="202" cm="1">
        <f t="array" aca="1" ref="AM150" ca="1">AM97*INDEX('Target accounting assumptions'!$F$10:$AS$10,1+IF(BE115&lt;&gt;"",MAX(1,BE115),Std_Rotation))*C_to_CO2_fac/1000</f>
        <v>969.10880000000009</v>
      </c>
      <c r="AN150" s="202" cm="1">
        <f t="array" aca="1" ref="AN150" ca="1">AN97*INDEX('Target accounting assumptions'!$F$10:$AS$10,1+IF(BF115&lt;&gt;"",MAX(1,BF115),Std_Rotation))*C_to_CO2_fac/1000</f>
        <v>969.10880000000009</v>
      </c>
      <c r="AO150" s="202" cm="1">
        <f t="array" aca="1" ref="AO150" ca="1">AO97*INDEX('Target accounting assumptions'!$F$10:$AS$10,1+IF(BG115&lt;&gt;"",MAX(1,BG115),Std_Rotation))*C_to_CO2_fac/1000</f>
        <v>969.10880000000009</v>
      </c>
      <c r="AP150" s="202" cm="1">
        <f t="array" aca="1" ref="AP150" ca="1">AP97*INDEX('Target accounting assumptions'!$F$10:$AS$10,1+IF(BH115&lt;&gt;"",MAX(1,BH115),Std_Rotation))*C_to_CO2_fac/1000</f>
        <v>969.10880000000009</v>
      </c>
      <c r="AQ150" s="202" cm="1">
        <f t="array" aca="1" ref="AQ150" ca="1">AQ97*INDEX('Target accounting assumptions'!$F$10:$AS$10,1+IF(BI115&lt;&gt;"",MAX(1,BI115),Std_Rotation))*C_to_CO2_fac/1000</f>
        <v>484.55440000000004</v>
      </c>
      <c r="AR150" s="202" cm="1">
        <f t="array" aca="1" ref="AR150" ca="1">AR97*INDEX('Target accounting assumptions'!$F$10:$AS$10,1+IF(BJ115&lt;&gt;"",MAX(1,BJ115),Std_Rotation))*C_to_CO2_fac/1000</f>
        <v>484.55440000000004</v>
      </c>
      <c r="AS150" s="202" cm="1">
        <f t="array" aca="1" ref="AS150" ca="1">AS97*INDEX('Target accounting assumptions'!$F$10:$AS$10,1+IF(BK115&lt;&gt;"",MAX(1,BK115),Std_Rotation))*C_to_CO2_fac/1000</f>
        <v>484.55440000000004</v>
      </c>
      <c r="AT150" s="202" cm="1">
        <f t="array" aca="1" ref="AT150" ca="1">AT97*INDEX('Target accounting assumptions'!$F$10:$AS$10,1+IF(BL115&lt;&gt;"",MAX(1,BL115),Std_Rotation))*C_to_CO2_fac/1000</f>
        <v>484.55440000000004</v>
      </c>
      <c r="AU150" s="202" cm="1">
        <f t="array" aca="1" ref="AU150" ca="1">AU97*INDEX('Target accounting assumptions'!$F$10:$AS$10,1+IF(BM115&lt;&gt;"",MAX(1,BM115),Std_Rotation))*C_to_CO2_fac/1000</f>
        <v>484.55440000000004</v>
      </c>
      <c r="AV150" s="202" cm="1">
        <f t="array" aca="1" ref="AV150" ca="1">AV97*INDEX('Target accounting assumptions'!$F$10:$AS$10,1+IF(BN115&lt;&gt;"",MAX(1,BN115),Std_Rotation))*C_to_CO2_fac/1000</f>
        <v>484.55440000000004</v>
      </c>
      <c r="AW150" s="202" cm="1">
        <f t="array" aca="1" ref="AW150" ca="1">AW97*INDEX('Target accounting assumptions'!$F$10:$AS$10,1+IF(BO115&lt;&gt;"",MAX(1,BO115),Std_Rotation))*C_to_CO2_fac/1000</f>
        <v>375.63990691526459</v>
      </c>
      <c r="AX150" s="202" cm="1">
        <f t="array" aca="1" ref="AX150" ca="1">AX97*INDEX('Target accounting assumptions'!$F$10:$AS$10,1+IF(BP115&lt;&gt;"",MAX(1,BP115),Std_Rotation))*C_to_CO2_fac/1000</f>
        <v>143.99128152181567</v>
      </c>
      <c r="AY150" s="202" cm="1">
        <f t="array" aca="1" ref="AY150" ca="1">AY97*INDEX('Target accounting assumptions'!$F$10:$AS$10,1+IF(BQ115&lt;&gt;"",MAX(1,BQ115),Std_Rotation))*C_to_CO2_fac/1000</f>
        <v>133.76213462024759</v>
      </c>
      <c r="AZ150" s="202" cm="1">
        <f t="array" aca="1" ref="AZ150" ca="1">AZ97*INDEX('Target accounting assumptions'!$F$10:$AS$10,1+IF(BR115&lt;&gt;"",MAX(1,BR115),Std_Rotation))*C_to_CO2_fac/1000</f>
        <v>165.90152118023926</v>
      </c>
      <c r="BA150" s="202" cm="1">
        <f t="array" aca="1" ref="BA150" ca="1">BA97*INDEX('Target accounting assumptions'!$F$10:$AS$10,1+IF(BS115&lt;&gt;"",MAX(1,BS115),Std_Rotation))*C_to_CO2_fac/1000</f>
        <v>227.2417793803333</v>
      </c>
      <c r="BB150" s="202" cm="1">
        <f t="array" aca="1" ref="BB150" ca="1">BB97*INDEX('Target accounting assumptions'!$F$10:$AS$10,1+IF(BT115&lt;&gt;"",MAX(1,BT115),Std_Rotation))*C_to_CO2_fac/1000</f>
        <v>0</v>
      </c>
      <c r="BC150" s="202" cm="1">
        <f t="array" aca="1" ref="BC150" ca="1">BC97*INDEX('Target accounting assumptions'!$F$10:$AS$10,1+IF(BU115&lt;&gt;"",MAX(1,BU115),Std_Rotation))*C_to_CO2_fac/1000</f>
        <v>0</v>
      </c>
      <c r="BD150" s="202" cm="1">
        <f t="array" aca="1" ref="BD150" ca="1">BD97*INDEX('Target accounting assumptions'!$F$10:$AS$10,1+IF(BV115&lt;&gt;"",MAX(1,BV115),Std_Rotation))*C_to_CO2_fac/1000</f>
        <v>0</v>
      </c>
      <c r="BE150" s="202" cm="1">
        <f t="array" aca="1" ref="BE150" ca="1">BE97*INDEX('Target accounting assumptions'!$F$10:$AS$10,1+IF(BW115&lt;&gt;"",MAX(1,BW115),Std_Rotation))*C_to_CO2_fac/1000</f>
        <v>0</v>
      </c>
      <c r="BF150" s="202" cm="1">
        <f t="array" aca="1" ref="BF150" ca="1">BF97*INDEX('Target accounting assumptions'!$F$10:$AS$10,1+IF(BX115&lt;&gt;"",MAX(1,BX115),Std_Rotation))*C_to_CO2_fac/1000</f>
        <v>0</v>
      </c>
      <c r="BG150" s="202" cm="1">
        <f t="array" aca="1" ref="BG150" ca="1">BG97*INDEX('Target accounting assumptions'!$F$10:$AS$10,1+IF(BY115&lt;&gt;"",MAX(1,BY115),Std_Rotation))*C_to_CO2_fac/1000</f>
        <v>0</v>
      </c>
      <c r="BH150" s="202" cm="1">
        <f t="array" aca="1" ref="BH150" ca="1">BH97*INDEX('Target accounting assumptions'!$F$10:$AS$10,1+IF(BZ115&lt;&gt;"",MAX(1,BZ115),Std_Rotation))*C_to_CO2_fac/1000</f>
        <v>0</v>
      </c>
      <c r="BI150" s="202" cm="1">
        <f t="array" aca="1" ref="BI150" ca="1">BI97*INDEX('Target accounting assumptions'!$F$10:$AS$10,1+IF(CA115&lt;&gt;"",MAX(1,CA115),Std_Rotation))*C_to_CO2_fac/1000</f>
        <v>0</v>
      </c>
      <c r="BJ150" s="202" cm="1">
        <f t="array" aca="1" ref="BJ150" ca="1">BJ97*INDEX('Target accounting assumptions'!$F$10:$AS$10,1+IF(CB115&lt;&gt;"",MAX(1,CB115),Std_Rotation))*C_to_CO2_fac/1000</f>
        <v>0</v>
      </c>
      <c r="BK150" s="202" cm="1">
        <f t="array" aca="1" ref="BK150" ca="1">BK97*INDEX('Target accounting assumptions'!$F$10:$AS$10,1+IF(CC115&lt;&gt;"",MAX(1,CC115),Std_Rotation))*C_to_CO2_fac/1000</f>
        <v>0</v>
      </c>
      <c r="BL150" s="202" cm="1">
        <f t="array" aca="1" ref="BL150" ca="1">BL97*INDEX('Target accounting assumptions'!$F$10:$AS$10,1+IF(CD115&lt;&gt;"",MAX(1,CD115),Std_Rotation))*C_to_CO2_fac/1000</f>
        <v>0</v>
      </c>
      <c r="BM150" s="202" cm="1">
        <f t="array" aca="1" ref="BM150" ca="1">BM97*INDEX('Target accounting assumptions'!$F$10:$AS$10,1+IF(CE115&lt;&gt;"",MAX(1,CE115),Std_Rotation))*C_to_CO2_fac/1000</f>
        <v>0</v>
      </c>
      <c r="BN150" s="202" cm="1">
        <f t="array" aca="1" ref="BN150" ca="1">BN97*INDEX('Target accounting assumptions'!$F$10:$AS$10,1+IF(CF115&lt;&gt;"",MAX(1,CF115),Std_Rotation))*C_to_CO2_fac/1000</f>
        <v>0</v>
      </c>
      <c r="BO150" s="202" cm="1">
        <f t="array" aca="1" ref="BO150" ca="1">BO97*INDEX('Target accounting assumptions'!$F$10:$AS$10,1+IF(CG115&lt;&gt;"",MAX(1,CG115),Std_Rotation))*C_to_CO2_fac/1000</f>
        <v>0</v>
      </c>
      <c r="BP150" s="202" cm="1">
        <f t="array" aca="1" ref="BP150" ca="1">BP97*INDEX('Target accounting assumptions'!$F$10:$AS$10,1+IF(CH115&lt;&gt;"",MAX(1,CH115),Std_Rotation))*C_to_CO2_fac/1000</f>
        <v>0</v>
      </c>
      <c r="BQ150" s="202" cm="1">
        <f t="array" aca="1" ref="BQ150" ca="1">BQ97*INDEX('Target accounting assumptions'!$F$10:$AS$10,1+IF(CI115&lt;&gt;"",MAX(1,CI115),Std_Rotation))*C_to_CO2_fac/1000</f>
        <v>0</v>
      </c>
      <c r="BR150" s="202" cm="1">
        <f t="array" aca="1" ref="BR150" ca="1">BR97*INDEX('Target accounting assumptions'!$F$10:$AS$10,1+IF(CJ115&lt;&gt;"",MAX(1,CJ115),Std_Rotation))*C_to_CO2_fac/1000</f>
        <v>0</v>
      </c>
      <c r="BS150" s="202" cm="1">
        <f t="array" aca="1" ref="BS150" ca="1">BS97*INDEX('Target accounting assumptions'!$F$10:$AS$10,1+IF(CK115&lt;&gt;"",MAX(1,CK115),Std_Rotation))*C_to_CO2_fac/1000</f>
        <v>0</v>
      </c>
      <c r="BT150" s="202" cm="1">
        <f t="array" aca="1" ref="BT150" ca="1">BT97*INDEX('Target accounting assumptions'!$F$10:$AS$10,1+IF(CL115&lt;&gt;"",MAX(1,CL115),Std_Rotation))*C_to_CO2_fac/1000</f>
        <v>0</v>
      </c>
      <c r="BU150" s="202" cm="1">
        <f t="array" aca="1" ref="BU150" ca="1">BU97*INDEX('Target accounting assumptions'!$F$10:$AS$10,1+IF(CM115&lt;&gt;"",MAX(1,CM115),Std_Rotation))*C_to_CO2_fac/1000</f>
        <v>0</v>
      </c>
      <c r="BV150" s="202" cm="1">
        <f t="array" aca="1" ref="BV150" ca="1">BV97*INDEX('Target accounting assumptions'!$F$10:$AS$10,1+IF(CN115&lt;&gt;"",MAX(1,CN115),Std_Rotation))*C_to_CO2_fac/1000</f>
        <v>0</v>
      </c>
      <c r="BW150" s="202" cm="1">
        <f t="array" aca="1" ref="BW150" ca="1">BW97*INDEX('Target accounting assumptions'!$F$10:$AS$10,1+IF(CO115&lt;&gt;"",MAX(1,CO115),Std_Rotation))*C_to_CO2_fac/1000</f>
        <v>0</v>
      </c>
      <c r="BX150" s="202" cm="1">
        <f t="array" aca="1" ref="BX150" ca="1">BX97*INDEX('Target accounting assumptions'!$F$10:$AS$10,1+IF(CP115&lt;&gt;"",MAX(1,CP115),Std_Rotation))*C_to_CO2_fac/1000</f>
        <v>0</v>
      </c>
      <c r="BY150" s="202" cm="1">
        <f t="array" aca="1" ref="BY150" ca="1">BY97*INDEX('Target accounting assumptions'!$F$10:$AS$10,1+IF(CQ115&lt;&gt;"",MAX(1,CQ115),Std_Rotation))*C_to_CO2_fac/1000</f>
        <v>0</v>
      </c>
      <c r="BZ150" s="202" cm="1">
        <f t="array" aca="1" ref="BZ150" ca="1">BZ97*INDEX('Target accounting assumptions'!$F$10:$AS$10,1+IF(CR115&lt;&gt;"",MAX(1,CR115),Std_Rotation))*C_to_CO2_fac/1000</f>
        <v>0</v>
      </c>
      <c r="CA150" s="202" cm="1">
        <f t="array" aca="1" ref="CA150" ca="1">CA97*INDEX('Target accounting assumptions'!$F$10:$AS$10,1+IF(CS115&lt;&gt;"",MAX(1,CS115),Std_Rotation))*C_to_CO2_fac/1000</f>
        <v>0</v>
      </c>
      <c r="CB150" s="202" cm="1">
        <f t="array" aca="1" ref="CB150" ca="1">CB97*INDEX('Target accounting assumptions'!$F$10:$AS$10,1+IF(CT115&lt;&gt;"",MAX(1,CT115),Std_Rotation))*C_to_CO2_fac/1000</f>
        <v>0</v>
      </c>
      <c r="CC150" s="202" cm="1">
        <f t="array" aca="1" ref="CC150" ca="1">CC97*INDEX('Target accounting assumptions'!$F$10:$AS$10,1+IF(CU115&lt;&gt;"",MAX(1,CU115),Std_Rotation))*C_to_CO2_fac/1000</f>
        <v>0</v>
      </c>
      <c r="CD150" s="202" cm="1">
        <f t="array" aca="1" ref="CD150" ca="1">CD97*INDEX('Target accounting assumptions'!$F$10:$AS$10,1+IF(CV115&lt;&gt;"",MAX(1,CV115),Std_Rotation))*C_to_CO2_fac/1000</f>
        <v>0</v>
      </c>
      <c r="CE150" s="202" cm="1">
        <f t="array" aca="1" ref="CE150" ca="1">CE97*INDEX('Target accounting assumptions'!$F$10:$AS$10,1+IF(CW115&lt;&gt;"",MAX(1,CW115),Std_Rotation))*C_to_CO2_fac/1000</f>
        <v>0</v>
      </c>
      <c r="CF150" s="202" cm="1">
        <f t="array" aca="1" ref="CF150" ca="1">CF97*INDEX('Target accounting assumptions'!$F$10:$AS$10,1+IF(CX115&lt;&gt;"",MAX(1,CX115),Std_Rotation))*C_to_CO2_fac/1000</f>
        <v>0</v>
      </c>
      <c r="CG150" s="202" cm="1">
        <f t="array" aca="1" ref="CG150" ca="1">CG97*INDEX('Target accounting assumptions'!$F$10:$AS$10,1+IF(CY115&lt;&gt;"",MAX(1,CY115),Std_Rotation))*C_to_CO2_fac/1000</f>
        <v>0</v>
      </c>
      <c r="CH150" s="202" cm="1">
        <f t="array" aca="1" ref="CH150" ca="1">CH97*INDEX('Target accounting assumptions'!$F$10:$AS$10,1+IF(CZ115&lt;&gt;"",MAX(1,CZ115),Std_Rotation))*C_to_CO2_fac/1000</f>
        <v>0</v>
      </c>
      <c r="CI150" s="202" cm="1">
        <f t="array" aca="1" ref="CI150" ca="1">CI97*INDEX('Target accounting assumptions'!$F$10:$AS$10,1+IF(DA115&lt;&gt;"",MAX(1,DA115),Std_Rotation))*C_to_CO2_fac/1000</f>
        <v>0</v>
      </c>
      <c r="CJ150" s="202" cm="1">
        <f t="array" aca="1" ref="CJ150" ca="1">CJ97*INDEX('Target accounting assumptions'!$F$10:$AS$10,1+IF(DB115&lt;&gt;"",MAX(1,DB115),Std_Rotation))*C_to_CO2_fac/1000</f>
        <v>0</v>
      </c>
      <c r="CK150" s="202" cm="1">
        <f t="array" aca="1" ref="CK150" ca="1">CK97*INDEX('Target accounting assumptions'!$F$10:$AS$10,1+IF(DC115&lt;&gt;"",MAX(1,DC115),Std_Rotation))*C_to_CO2_fac/1000</f>
        <v>0</v>
      </c>
      <c r="CL150" s="202" cm="1">
        <f t="array" aca="1" ref="CL150" ca="1">CL97*INDEX('Target accounting assumptions'!$F$10:$AS$10,1+IF(DD115&lt;&gt;"",MAX(1,DD115),Std_Rotation))*C_to_CO2_fac/1000</f>
        <v>0</v>
      </c>
      <c r="CM150" s="202" cm="1">
        <f t="array" aca="1" ref="CM150" ca="1">CM97*INDEX('Target accounting assumptions'!$F$10:$AS$10,1+IF(DE115&lt;&gt;"",MAX(1,DE115),Std_Rotation))*C_to_CO2_fac/1000</f>
        <v>0</v>
      </c>
      <c r="CN150" s="202" cm="1">
        <f t="array" aca="1" ref="CN150" ca="1">CN97*INDEX('Target accounting assumptions'!$F$10:$AS$10,1+IF(DF115&lt;&gt;"",MAX(1,DF115),Std_Rotation))*C_to_CO2_fac/1000</f>
        <v>0</v>
      </c>
    </row>
    <row r="151" spans="1:93">
      <c r="B151" s="74"/>
      <c r="C151" s="94"/>
      <c r="F151" t="s">
        <v>81</v>
      </c>
      <c r="G151" s="202" cm="1">
        <f t="array" ref="G151">G98*INDEX('Target accounting assumptions'!$F$8:$AS$8,1+IF(OR(G$29="",G$29=0),28,G$29))*C_to_CO2_fac/1000</f>
        <v>0</v>
      </c>
      <c r="H151" s="202" cm="1">
        <f t="array" ref="H151">H98*INDEX('Target accounting assumptions'!$F$8:$AS$8,1+IF(OR(H$29="",H$29=0),28,H$29))*C_to_CO2_fac/1000</f>
        <v>0</v>
      </c>
      <c r="I151" s="202" cm="1">
        <f t="array" ref="I151">I98*INDEX('Target accounting assumptions'!$F$8:$AS$8,1+IF(OR(I$29="",I$29=0),28,I$29))*C_to_CO2_fac/1000</f>
        <v>0</v>
      </c>
      <c r="J151" s="202" cm="1">
        <f t="array" ref="J151">J98*INDEX('Target accounting assumptions'!$F$8:$AS$8,1+IF(OR(J$29="",J$29=0),28,J$29))*C_to_CO2_fac/1000</f>
        <v>0</v>
      </c>
      <c r="K151" s="202" cm="1">
        <f t="array" ref="K151">K98*INDEX('Target accounting assumptions'!$F$8:$AS$8,1+IF(OR(K$29="",K$29=0),28,K$29))*C_to_CO2_fac/1000</f>
        <v>0</v>
      </c>
      <c r="L151" s="202" cm="1">
        <f t="array" ref="L151">L98*INDEX('Target accounting assumptions'!$F$8:$AS$8,1+IF(OR(L$29="",L$29=0),28,L$29))*C_to_CO2_fac/1000</f>
        <v>0</v>
      </c>
      <c r="M151" s="202" cm="1">
        <f t="array" ref="M151">M98*INDEX('Target accounting assumptions'!$F$8:$AS$8,1+IF(OR(M$29="",M$29=0),28,M$29))*C_to_CO2_fac/1000</f>
        <v>0</v>
      </c>
      <c r="N151" s="202" cm="1">
        <f t="array" ref="N151">N98*INDEX('Target accounting assumptions'!$F$8:$AS$8,1+IF(OR(N$29="",N$29=0),28,N$29))*C_to_CO2_fac/1000</f>
        <v>0</v>
      </c>
      <c r="O151" s="202" cm="1">
        <f t="array" ref="O151">O98*INDEX('Target accounting assumptions'!$F$8:$AS$8,1+IF(OR(O$29="",O$29=0),28,O$29))*C_to_CO2_fac/1000</f>
        <v>0</v>
      </c>
      <c r="P151" s="202" cm="1">
        <f t="array" ref="P151">P98*INDEX('Target accounting assumptions'!$F$8:$AS$8,1+IF(OR(P$29="",P$29=0),28,P$29))*C_to_CO2_fac/1000</f>
        <v>0</v>
      </c>
      <c r="Q151" s="202" cm="1">
        <f t="array" ref="Q151">Q98*INDEX('Target accounting assumptions'!$F$8:$AS$8,1+IF(OR(Q$29="",Q$29=0),28,Q$29))*C_to_CO2_fac/1000</f>
        <v>0</v>
      </c>
      <c r="R151" s="202" cm="1">
        <f t="array" ref="R151">R98*INDEX('Target accounting assumptions'!$F$8:$AS$8,1+IF(OR(R$29="",R$29=0),28,R$29))*C_to_CO2_fac/1000</f>
        <v>0</v>
      </c>
      <c r="S151" s="202" cm="1">
        <f t="array" ref="S151">S98*INDEX('Target accounting assumptions'!$F$8:$AS$8,1+IF(OR(S$29="",S$29=0),28,S$29))*C_to_CO2_fac/1000</f>
        <v>0</v>
      </c>
      <c r="T151" s="202" cm="1">
        <f t="array" ref="T151">T98*INDEX('Target accounting assumptions'!$F$8:$AS$8,1+IF(OR(T$29="",T$29=0),28,T$29))*C_to_CO2_fac/1000</f>
        <v>0</v>
      </c>
      <c r="U151" s="202" cm="1">
        <f t="array" ref="U151">U98*INDEX('Target accounting assumptions'!$F$8:$AS$8,1+IF(OR(U$29="",U$29=0),28,U$29))*C_to_CO2_fac/1000</f>
        <v>0</v>
      </c>
      <c r="V151" s="202" cm="1">
        <f t="array" ref="V151">V98*INDEX('Target accounting assumptions'!$F$8:$AS$8,1+IF(OR(V$29="",V$29=0),28,V$29))*C_to_CO2_fac/1000</f>
        <v>0</v>
      </c>
      <c r="W151" s="202" cm="1">
        <f t="array" ref="W151">W98*INDEX('Target accounting assumptions'!$F$8:$AS$8,1+IF(OR(W$29="",W$29=0),28,W$29))*C_to_CO2_fac/1000</f>
        <v>0</v>
      </c>
      <c r="X151" s="202" cm="1">
        <f t="array" ref="X151">X98*INDEX('Target accounting assumptions'!$F$8:$AS$8,1+IF(OR(X$29="",X$29=0),28,X$29))*C_to_CO2_fac/1000</f>
        <v>0</v>
      </c>
      <c r="Y151" s="202" cm="1">
        <f t="array" ref="Y151">Y98*INDEX('Target accounting assumptions'!$F$8:$AS$8,1+IF(OR(Y$29="",Y$29=0),28,Y$29))*C_to_CO2_fac/1000</f>
        <v>101.92163821042645</v>
      </c>
      <c r="Z151" s="202" cm="1">
        <f t="array" ref="Z151">Z98*INDEX('Target accounting assumptions'!$F$8:$AS$8,1+IF(OR(Z$29="",Z$29=0),28,Z$29))*C_to_CO2_fac/1000</f>
        <v>48.515952828456655</v>
      </c>
      <c r="AA151" s="202" cm="1">
        <f t="array" ref="AA151">AA98*INDEX('Target accounting assumptions'!$F$8:$AS$8,1+IF(OR(AA$29="",AA$29=0),28,AA$29))*C_to_CO2_fac/1000</f>
        <v>591.1987474775176</v>
      </c>
      <c r="AB151" s="202" cm="1">
        <f t="array" ref="AB151">AB98*INDEX('Target accounting assumptions'!$F$8:$AS$8,1+IF(OR(AB$29="",AB$29=0),28,AB$29))*C_to_CO2_fac/1000</f>
        <v>1058.6439707368779</v>
      </c>
      <c r="AC151" s="202" cm="1">
        <f t="array" ref="AC151">AC98*INDEX('Target accounting assumptions'!$F$8:$AS$8,1+IF(OR(AC$29="",AC$29=0),28,AC$29))*C_to_CO2_fac/1000</f>
        <v>12819.32241535978</v>
      </c>
      <c r="AD151" s="202" cm="1">
        <f t="array" ref="AD151">AD98*INDEX('Target accounting assumptions'!$F$8:$AS$8,1+IF(OR(AD$29="",AD$29=0),28,AD$29))*C_to_CO2_fac/1000</f>
        <v>6863.0144869932792</v>
      </c>
      <c r="AE151" s="202" cm="1">
        <f t="array" ref="AE151">AE98*INDEX('Target accounting assumptions'!$F$8:$AS$8,1+IF(OR(AE$29="",AE$29=0),28,AE$29))*C_to_CO2_fac/1000</f>
        <v>8076.1517155133288</v>
      </c>
      <c r="AF151" s="202" cm="1">
        <f t="array" ref="AF151">AF98*INDEX('Target accounting assumptions'!$F$8:$AS$8,1+IF(OR(AF$29="",AF$29=0),28,AF$29))*C_to_CO2_fac/1000</f>
        <v>1410.8207486876886</v>
      </c>
      <c r="AG151" s="202" cm="1">
        <f t="array" ref="AG151">AG98*INDEX('Target accounting assumptions'!$F$8:$AS$8,1+IF(OR(AG$29="",AG$29=0),28,AG$29))*C_to_CO2_fac/1000</f>
        <v>611.37247172507909</v>
      </c>
      <c r="AH151" s="202" cm="1">
        <f t="array" ref="AH151">AH98*INDEX('Target accounting assumptions'!$F$8:$AS$8,1+IF(OR(AH$29="",AH$29=0),28,AH$29))*C_to_CO2_fac/1000</f>
        <v>60.871066666666664</v>
      </c>
      <c r="AI151" s="202" cm="1">
        <f t="array" ref="AI151">AI98*INDEX('Target accounting assumptions'!$F$8:$AS$8,1+IF(OR(AI$29="",AI$29=0),28,AI$29))*C_to_CO2_fac/1000</f>
        <v>29.384593333333335</v>
      </c>
      <c r="AJ151" s="202" cm="1">
        <f t="array" ref="AJ151">AJ98*INDEX('Target accounting assumptions'!$F$8:$AS$8,1+IF(OR(AJ$29="",AJ$29=0),28,AJ$29))*C_to_CO2_fac/1000</f>
        <v>39.457990000000038</v>
      </c>
      <c r="AK151" s="202" cm="1">
        <f t="array" ref="AK151">AK98*INDEX('Target accounting assumptions'!$F$8:$AS$8,1+IF(OR(AK$29="",AK$29=0),28,AK$29))*C_to_CO2_fac/1000</f>
        <v>39.457990000000038</v>
      </c>
      <c r="AL151" s="202" cm="1">
        <f t="array" ref="AL151">AL98*INDEX('Target accounting assumptions'!$F$8:$AS$8,1+IF(OR(AL$29="",AL$29=0),28,AL$29))*C_to_CO2_fac/1000</f>
        <v>36.576989166666685</v>
      </c>
      <c r="AM151" s="202" cm="1">
        <f t="array" ref="AM151">AM98*INDEX('Target accounting assumptions'!$F$8:$AS$8,1+IF(OR(AM$29="",AM$29=0),28,AM$29))*C_to_CO2_fac/1000</f>
        <v>36.576989166666685</v>
      </c>
      <c r="AN151" s="202" cm="1">
        <f t="array" ref="AN151">AN98*INDEX('Target accounting assumptions'!$F$8:$AS$8,1+IF(OR(AN$29="",AN$29=0),28,AN$29))*C_to_CO2_fac/1000</f>
        <v>0</v>
      </c>
      <c r="AO151" s="202" cm="1">
        <f t="array" ref="AO151">AO98*INDEX('Target accounting assumptions'!$F$8:$AS$8,1+IF(OR(AO$29="",AO$29=0),28,AO$29))*C_to_CO2_fac/1000</f>
        <v>0</v>
      </c>
      <c r="AP151" s="202" cm="1">
        <f t="array" ref="AP151">AP98*INDEX('Target accounting assumptions'!$F$8:$AS$8,1+IF(OR(AP$29="",AP$29=0),28,AP$29))*C_to_CO2_fac/1000</f>
        <v>0</v>
      </c>
      <c r="AQ151" s="202" cm="1">
        <f t="array" ref="AQ151">AQ98*INDEX('Target accounting assumptions'!$F$8:$AS$8,1+IF(OR(AQ$29="",AQ$29=0),28,AQ$29))*C_to_CO2_fac/1000</f>
        <v>0</v>
      </c>
      <c r="AR151" s="202" cm="1">
        <f t="array" ref="AR151">AR98*INDEX('Target accounting assumptions'!$F$8:$AS$8,1+IF(OR(AR$29="",AR$29=0),28,AR$29))*C_to_CO2_fac/1000</f>
        <v>0</v>
      </c>
      <c r="AS151" s="202" cm="1">
        <f t="array" ref="AS151">AS98*INDEX('Target accounting assumptions'!$F$8:$AS$8,1+IF(OR(AS$29="",AS$29=0),28,AS$29))*C_to_CO2_fac/1000</f>
        <v>0</v>
      </c>
      <c r="AT151" s="202" cm="1">
        <f t="array" ref="AT151">AT98*INDEX('Target accounting assumptions'!$F$8:$AS$8,1+IF(OR(AT$29="",AT$29=0),28,AT$29))*C_to_CO2_fac/1000</f>
        <v>0</v>
      </c>
      <c r="AU151" s="202" cm="1">
        <f t="array" ref="AU151">AU98*INDEX('Target accounting assumptions'!$F$8:$AS$8,1+IF(OR(AU$29="",AU$29=0),28,AU$29))*C_to_CO2_fac/1000</f>
        <v>0</v>
      </c>
      <c r="AV151" s="202" cm="1">
        <f t="array" ref="AV151">AV98*INDEX('Target accounting assumptions'!$F$8:$AS$8,1+IF(OR(AV$29="",AV$29=0),28,AV$29))*C_to_CO2_fac/1000</f>
        <v>0</v>
      </c>
      <c r="AW151" s="202" cm="1">
        <f t="array" ref="AW151">AW98*INDEX('Target accounting assumptions'!$F$8:$AS$8,1+IF(OR(AW$29="",AW$29=0),28,AW$29))*C_to_CO2_fac/1000</f>
        <v>0</v>
      </c>
      <c r="AX151" s="202" cm="1">
        <f t="array" ref="AX151">AX98*INDEX('Target accounting assumptions'!$F$8:$AS$8,1+IF(OR(AX$29="",AX$29=0),28,AX$29))*C_to_CO2_fac/1000</f>
        <v>0</v>
      </c>
      <c r="AY151" s="202" cm="1">
        <f t="array" ref="AY151">AY98*INDEX('Target accounting assumptions'!$F$8:$AS$8,1+IF(OR(AY$29="",AY$29=0),28,AY$29))*C_to_CO2_fac/1000</f>
        <v>0</v>
      </c>
      <c r="AZ151" s="202" cm="1">
        <f t="array" ref="AZ151">AZ98*INDEX('Target accounting assumptions'!$F$8:$AS$8,1+IF(OR(AZ$29="",AZ$29=0),28,AZ$29))*C_to_CO2_fac/1000</f>
        <v>0</v>
      </c>
      <c r="BA151" s="202" cm="1">
        <f t="array" ref="BA151">BA98*INDEX('Target accounting assumptions'!$F$8:$AS$8,1+IF(OR(BA$29="",BA$29=0),28,BA$29))*C_to_CO2_fac/1000</f>
        <v>0</v>
      </c>
      <c r="BB151" s="202" cm="1">
        <f t="array" ref="BB151">BB98*INDEX('Target accounting assumptions'!$F$8:$AS$8,1+IF(OR(BB$29="",BB$29=0),28,BB$29))*C_to_CO2_fac/1000</f>
        <v>0</v>
      </c>
      <c r="BC151" s="202" cm="1">
        <f t="array" ref="BC151">BC98*INDEX('Target accounting assumptions'!$F$8:$AS$8,1+IF(OR(BC$29="",BC$29=0),28,BC$29))*C_to_CO2_fac/1000</f>
        <v>0</v>
      </c>
      <c r="BD151" s="202" cm="1">
        <f t="array" ref="BD151">BD98*INDEX('Target accounting assumptions'!$F$8:$AS$8,1+IF(OR(BD$29="",BD$29=0),28,BD$29))*C_to_CO2_fac/1000</f>
        <v>0</v>
      </c>
      <c r="BE151" s="202" cm="1">
        <f t="array" ref="BE151">BE98*INDEX('Target accounting assumptions'!$F$8:$AS$8,1+IF(OR(BE$29="",BE$29=0),28,BE$29))*C_to_CO2_fac/1000</f>
        <v>0</v>
      </c>
      <c r="BF151" s="202" cm="1">
        <f t="array" ref="BF151">BF98*INDEX('Target accounting assumptions'!$F$8:$AS$8,1+IF(OR(BF$29="",BF$29=0),28,BF$29))*C_to_CO2_fac/1000</f>
        <v>0</v>
      </c>
      <c r="BG151" s="202" cm="1">
        <f t="array" ref="BG151">BG98*INDEX('Target accounting assumptions'!$F$8:$AS$8,1+IF(OR(BG$29="",BG$29=0),28,BG$29))*C_to_CO2_fac/1000</f>
        <v>0</v>
      </c>
      <c r="BH151" s="202" cm="1">
        <f t="array" ref="BH151">BH98*INDEX('Target accounting assumptions'!$F$8:$AS$8,1+IF(OR(BH$29="",BH$29=0),28,BH$29))*C_to_CO2_fac/1000</f>
        <v>0</v>
      </c>
      <c r="BI151" s="202" cm="1">
        <f t="array" ref="BI151">BI98*INDEX('Target accounting assumptions'!$F$8:$AS$8,1+IF(OR(BI$29="",BI$29=0),28,BI$29))*C_to_CO2_fac/1000</f>
        <v>0</v>
      </c>
      <c r="BJ151" s="202" cm="1">
        <f t="array" ref="BJ151">BJ98*INDEX('Target accounting assumptions'!$F$8:$AS$8,1+IF(OR(BJ$29="",BJ$29=0),28,BJ$29))*C_to_CO2_fac/1000</f>
        <v>0</v>
      </c>
      <c r="BK151" s="202" cm="1">
        <f t="array" ref="BK151">BK98*INDEX('Target accounting assumptions'!$F$8:$AS$8,1+IF(OR(BK$29="",BK$29=0),28,BK$29))*C_to_CO2_fac/1000</f>
        <v>0</v>
      </c>
      <c r="BL151" s="202" cm="1">
        <f t="array" ref="BL151">BL98*INDEX('Target accounting assumptions'!$F$8:$AS$8,1+IF(OR(BL$29="",BL$29=0),28,BL$29))*C_to_CO2_fac/1000</f>
        <v>0</v>
      </c>
      <c r="BM151" s="202" cm="1">
        <f t="array" ref="BM151">BM98*INDEX('Target accounting assumptions'!$F$8:$AS$8,1+IF(OR(BM$29="",BM$29=0),28,BM$29))*C_to_CO2_fac/1000</f>
        <v>0</v>
      </c>
      <c r="BN151" s="202" cm="1">
        <f t="array" ref="BN151">BN98*INDEX('Target accounting assumptions'!$F$8:$AS$8,1+IF(OR(BN$29="",BN$29=0),28,BN$29))*C_to_CO2_fac/1000</f>
        <v>0</v>
      </c>
      <c r="BO151" s="202" cm="1">
        <f t="array" ref="BO151">BO98*INDEX('Target accounting assumptions'!$F$8:$AS$8,1+IF(OR(BO$29="",BO$29=0),28,BO$29))*C_to_CO2_fac/1000</f>
        <v>0</v>
      </c>
      <c r="BP151" s="202" cm="1">
        <f t="array" ref="BP151">BP98*INDEX('Target accounting assumptions'!$F$8:$AS$8,1+IF(OR(BP$29="",BP$29=0),28,BP$29))*C_to_CO2_fac/1000</f>
        <v>0</v>
      </c>
      <c r="BQ151" s="202" cm="1">
        <f t="array" ref="BQ151">BQ98*INDEX('Target accounting assumptions'!$F$8:$AS$8,1+IF(OR(BQ$29="",BQ$29=0),28,BQ$29))*C_to_CO2_fac/1000</f>
        <v>0</v>
      </c>
      <c r="BR151" s="202" cm="1">
        <f t="array" ref="BR151">BR98*INDEX('Target accounting assumptions'!$F$8:$AS$8,1+IF(OR(BR$29="",BR$29=0),28,BR$29))*C_to_CO2_fac/1000</f>
        <v>0</v>
      </c>
      <c r="BS151" s="202" cm="1">
        <f t="array" ref="BS151">BS98*INDEX('Target accounting assumptions'!$F$8:$AS$8,1+IF(OR(BS$29="",BS$29=0),28,BS$29))*C_to_CO2_fac/1000</f>
        <v>0</v>
      </c>
      <c r="BT151" s="202" cm="1">
        <f t="array" ref="BT151">BT98*INDEX('Target accounting assumptions'!$F$8:$AS$8,1+IF(OR(BT$29="",BT$29=0),28,BT$29))*C_to_CO2_fac/1000</f>
        <v>0</v>
      </c>
      <c r="BU151" s="202" cm="1">
        <f t="array" ref="BU151">BU98*INDEX('Target accounting assumptions'!$F$8:$AS$8,1+IF(OR(BU$29="",BU$29=0),28,BU$29))*C_to_CO2_fac/1000</f>
        <v>0</v>
      </c>
      <c r="BV151" s="202" cm="1">
        <f t="array" ref="BV151">BV98*INDEX('Target accounting assumptions'!$F$8:$AS$8,1+IF(OR(BV$29="",BV$29=0),28,BV$29))*C_to_CO2_fac/1000</f>
        <v>0</v>
      </c>
      <c r="BW151" s="202" cm="1">
        <f t="array" ref="BW151">BW98*INDEX('Target accounting assumptions'!$F$8:$AS$8,1+IF(OR(BW$29="",BW$29=0),28,BW$29))*C_to_CO2_fac/1000</f>
        <v>0</v>
      </c>
      <c r="BX151" s="202" cm="1">
        <f t="array" ref="BX151">BX98*INDEX('Target accounting assumptions'!$F$8:$AS$8,1+IF(OR(BX$29="",BX$29=0),28,BX$29))*C_to_CO2_fac/1000</f>
        <v>0</v>
      </c>
      <c r="BY151" s="202" cm="1">
        <f t="array" ref="BY151">BY98*INDEX('Target accounting assumptions'!$F$8:$AS$8,1+IF(OR(BY$29="",BY$29=0),28,BY$29))*C_to_CO2_fac/1000</f>
        <v>0</v>
      </c>
      <c r="BZ151" s="202" cm="1">
        <f t="array" ref="BZ151">BZ98*INDEX('Target accounting assumptions'!$F$8:$AS$8,1+IF(OR(BZ$29="",BZ$29=0),28,BZ$29))*C_to_CO2_fac/1000</f>
        <v>0</v>
      </c>
      <c r="CA151" s="202" cm="1">
        <f t="array" ref="CA151">CA98*INDEX('Target accounting assumptions'!$F$8:$AS$8,1+IF(OR(CA$29="",CA$29=0),28,CA$29))*C_to_CO2_fac/1000</f>
        <v>0</v>
      </c>
      <c r="CB151" s="202" cm="1">
        <f t="array" ref="CB151">CB98*INDEX('Target accounting assumptions'!$F$8:$AS$8,1+IF(OR(CB$29="",CB$29=0),28,CB$29))*C_to_CO2_fac/1000</f>
        <v>0</v>
      </c>
      <c r="CC151" s="202" cm="1">
        <f t="array" ref="CC151">CC98*INDEX('Target accounting assumptions'!$F$8:$AS$8,1+IF(OR(CC$29="",CC$29=0),28,CC$29))*C_to_CO2_fac/1000</f>
        <v>0</v>
      </c>
      <c r="CD151" s="202" cm="1">
        <f t="array" ref="CD151">CD98*INDEX('Target accounting assumptions'!$F$8:$AS$8,1+IF(OR(CD$29="",CD$29=0),28,CD$29))*C_to_CO2_fac/1000</f>
        <v>0</v>
      </c>
      <c r="CE151" s="202" cm="1">
        <f t="array" ref="CE151">CE98*INDEX('Target accounting assumptions'!$F$8:$AS$8,1+IF(OR(CE$29="",CE$29=0),28,CE$29))*C_to_CO2_fac/1000</f>
        <v>0</v>
      </c>
      <c r="CF151" s="202" cm="1">
        <f t="array" ref="CF151">CF98*INDEX('Target accounting assumptions'!$F$8:$AS$8,1+IF(OR(CF$29="",CF$29=0),28,CF$29))*C_to_CO2_fac/1000</f>
        <v>0</v>
      </c>
      <c r="CG151" s="202" cm="1">
        <f t="array" ref="CG151">CG98*INDEX('Target accounting assumptions'!$F$8:$AS$8,1+IF(OR(CG$29="",CG$29=0),28,CG$29))*C_to_CO2_fac/1000</f>
        <v>0</v>
      </c>
      <c r="CH151" s="202" cm="1">
        <f t="array" ref="CH151">CH98*INDEX('Target accounting assumptions'!$F$8:$AS$8,1+IF(OR(CH$29="",CH$29=0),28,CH$29))*C_to_CO2_fac/1000</f>
        <v>0</v>
      </c>
      <c r="CI151" s="202" cm="1">
        <f t="array" ref="CI151">CI98*INDEX('Target accounting assumptions'!$F$8:$AS$8,1+IF(OR(CI$29="",CI$29=0),28,CI$29))*C_to_CO2_fac/1000</f>
        <v>0</v>
      </c>
      <c r="CJ151" s="202" cm="1">
        <f t="array" ref="CJ151">CJ98*INDEX('Target accounting assumptions'!$F$8:$AS$8,1+IF(OR(CJ$29="",CJ$29=0),28,CJ$29))*C_to_CO2_fac/1000</f>
        <v>0</v>
      </c>
      <c r="CK151" s="202" cm="1">
        <f t="array" ref="CK151">CK98*INDEX('Target accounting assumptions'!$F$8:$AS$8,1+IF(OR(CK$29="",CK$29=0),28,CK$29))*C_to_CO2_fac/1000</f>
        <v>0</v>
      </c>
      <c r="CL151" s="202" cm="1">
        <f t="array" ref="CL151">CL98*INDEX('Target accounting assumptions'!$F$8:$AS$8,1+IF(OR(CL$29="",CL$29=0),28,CL$29))*C_to_CO2_fac/1000</f>
        <v>0</v>
      </c>
      <c r="CM151" s="202" cm="1">
        <f t="array" ref="CM151">CM98*INDEX('Target accounting assumptions'!$F$8:$AS$8,1+IF(OR(CM$29="",CM$29=0),28,CM$29))*C_to_CO2_fac/1000</f>
        <v>0</v>
      </c>
      <c r="CN151" s="202" cm="1">
        <f t="array" ref="CN151">CN98*INDEX('Target accounting assumptions'!$F$8:$AS$8,1+IF(OR(CN$29="",CN$29=0),28,CN$29))*C_to_CO2_fac/1000</f>
        <v>0</v>
      </c>
    </row>
    <row r="152" spans="1:93">
      <c r="B152" s="74"/>
      <c r="C152" s="94"/>
      <c r="F152" t="s">
        <v>82</v>
      </c>
      <c r="G152" s="202">
        <f t="shared" ref="G152:AL152" si="455">G99*G125*C_to_CO2_fac/1000</f>
        <v>0</v>
      </c>
      <c r="H152" s="202">
        <f t="shared" si="455"/>
        <v>0</v>
      </c>
      <c r="I152" s="202">
        <f t="shared" si="455"/>
        <v>0</v>
      </c>
      <c r="J152" s="202">
        <f t="shared" si="455"/>
        <v>0</v>
      </c>
      <c r="K152" s="202">
        <f t="shared" si="455"/>
        <v>0</v>
      </c>
      <c r="L152" s="202">
        <f t="shared" si="455"/>
        <v>0</v>
      </c>
      <c r="M152" s="202">
        <f t="shared" si="455"/>
        <v>0</v>
      </c>
      <c r="N152" s="202">
        <f t="shared" si="455"/>
        <v>0</v>
      </c>
      <c r="O152" s="202">
        <f t="shared" si="455"/>
        <v>0</v>
      </c>
      <c r="P152" s="202">
        <f t="shared" si="455"/>
        <v>0</v>
      </c>
      <c r="Q152" s="202">
        <f t="shared" si="455"/>
        <v>0</v>
      </c>
      <c r="R152" s="202">
        <f t="shared" si="455"/>
        <v>0</v>
      </c>
      <c r="S152" s="202">
        <f t="shared" si="455"/>
        <v>0</v>
      </c>
      <c r="T152" s="202">
        <f t="shared" si="455"/>
        <v>0</v>
      </c>
      <c r="U152" s="202">
        <f t="shared" si="455"/>
        <v>0</v>
      </c>
      <c r="V152" s="202">
        <f t="shared" si="455"/>
        <v>0</v>
      </c>
      <c r="W152" s="202">
        <f t="shared" si="455"/>
        <v>0</v>
      </c>
      <c r="X152" s="202">
        <f t="shared" si="455"/>
        <v>0</v>
      </c>
      <c r="Y152" s="202">
        <f t="shared" si="455"/>
        <v>0</v>
      </c>
      <c r="Z152" s="202">
        <f t="shared" si="455"/>
        <v>0</v>
      </c>
      <c r="AA152" s="202">
        <f t="shared" si="455"/>
        <v>0</v>
      </c>
      <c r="AB152" s="202">
        <f t="shared" si="455"/>
        <v>0</v>
      </c>
      <c r="AC152" s="202">
        <f t="shared" si="455"/>
        <v>0</v>
      </c>
      <c r="AD152" s="202">
        <f t="shared" si="455"/>
        <v>0</v>
      </c>
      <c r="AE152" s="202">
        <f t="shared" si="455"/>
        <v>0</v>
      </c>
      <c r="AF152" s="202">
        <f t="shared" si="455"/>
        <v>0</v>
      </c>
      <c r="AG152" s="202">
        <f t="shared" si="455"/>
        <v>0</v>
      </c>
      <c r="AH152" s="202">
        <f t="shared" si="455"/>
        <v>0</v>
      </c>
      <c r="AI152" s="202">
        <f t="shared" si="455"/>
        <v>0</v>
      </c>
      <c r="AJ152" s="202">
        <f t="shared" si="455"/>
        <v>0</v>
      </c>
      <c r="AK152" s="202">
        <f t="shared" si="455"/>
        <v>0</v>
      </c>
      <c r="AL152" s="202">
        <f t="shared" si="455"/>
        <v>0</v>
      </c>
      <c r="AM152" s="202">
        <f t="shared" ref="AM152:BR152" si="456">AM99*AM125*C_to_CO2_fac/1000</f>
        <v>0</v>
      </c>
      <c r="AN152" s="202">
        <f t="shared" si="456"/>
        <v>0</v>
      </c>
      <c r="AO152" s="202">
        <f t="shared" si="456"/>
        <v>0</v>
      </c>
      <c r="AP152" s="202">
        <f t="shared" si="456"/>
        <v>0</v>
      </c>
      <c r="AQ152" s="202">
        <f t="shared" si="456"/>
        <v>0</v>
      </c>
      <c r="AR152" s="202">
        <f t="shared" si="456"/>
        <v>0</v>
      </c>
      <c r="AS152" s="202">
        <f t="shared" si="456"/>
        <v>0</v>
      </c>
      <c r="AT152" s="202">
        <f t="shared" si="456"/>
        <v>0</v>
      </c>
      <c r="AU152" s="202">
        <f t="shared" si="456"/>
        <v>0</v>
      </c>
      <c r="AV152" s="202">
        <f t="shared" si="456"/>
        <v>0</v>
      </c>
      <c r="AW152" s="202">
        <f t="shared" si="456"/>
        <v>0</v>
      </c>
      <c r="AX152" s="202">
        <f t="shared" si="456"/>
        <v>0</v>
      </c>
      <c r="AY152" s="202">
        <f t="shared" si="456"/>
        <v>0</v>
      </c>
      <c r="AZ152" s="202">
        <f t="shared" si="456"/>
        <v>0</v>
      </c>
      <c r="BA152" s="202">
        <f t="shared" si="456"/>
        <v>0</v>
      </c>
      <c r="BB152" s="202">
        <f t="shared" si="456"/>
        <v>0</v>
      </c>
      <c r="BC152" s="202">
        <f t="shared" si="456"/>
        <v>0</v>
      </c>
      <c r="BD152" s="202">
        <f t="shared" si="456"/>
        <v>0</v>
      </c>
      <c r="BE152" s="202">
        <f t="shared" si="456"/>
        <v>0</v>
      </c>
      <c r="BF152" s="202">
        <f t="shared" si="456"/>
        <v>0</v>
      </c>
      <c r="BG152" s="202">
        <f t="shared" si="456"/>
        <v>0</v>
      </c>
      <c r="BH152" s="202">
        <f t="shared" si="456"/>
        <v>0</v>
      </c>
      <c r="BI152" s="202">
        <f t="shared" si="456"/>
        <v>0</v>
      </c>
      <c r="BJ152" s="202">
        <f t="shared" si="456"/>
        <v>0</v>
      </c>
      <c r="BK152" s="202">
        <f t="shared" si="456"/>
        <v>0</v>
      </c>
      <c r="BL152" s="202">
        <f t="shared" si="456"/>
        <v>0</v>
      </c>
      <c r="BM152" s="202">
        <f t="shared" si="456"/>
        <v>0</v>
      </c>
      <c r="BN152" s="202">
        <f t="shared" si="456"/>
        <v>0</v>
      </c>
      <c r="BO152" s="202">
        <f t="shared" si="456"/>
        <v>0</v>
      </c>
      <c r="BP152" s="202">
        <f t="shared" si="456"/>
        <v>0</v>
      </c>
      <c r="BQ152" s="202">
        <f t="shared" si="456"/>
        <v>0</v>
      </c>
      <c r="BR152" s="202">
        <f t="shared" si="456"/>
        <v>0</v>
      </c>
      <c r="BS152" s="202">
        <f t="shared" ref="BS152:CN152" si="457">BS99*BS125*C_to_CO2_fac/1000</f>
        <v>0</v>
      </c>
      <c r="BT152" s="202">
        <f t="shared" si="457"/>
        <v>0</v>
      </c>
      <c r="BU152" s="202">
        <f t="shared" si="457"/>
        <v>0</v>
      </c>
      <c r="BV152" s="202">
        <f t="shared" si="457"/>
        <v>0</v>
      </c>
      <c r="BW152" s="202">
        <f t="shared" si="457"/>
        <v>0</v>
      </c>
      <c r="BX152" s="202">
        <f t="shared" si="457"/>
        <v>0</v>
      </c>
      <c r="BY152" s="202">
        <f t="shared" si="457"/>
        <v>0</v>
      </c>
      <c r="BZ152" s="202">
        <f t="shared" si="457"/>
        <v>0</v>
      </c>
      <c r="CA152" s="202">
        <f t="shared" si="457"/>
        <v>0</v>
      </c>
      <c r="CB152" s="202">
        <f t="shared" si="457"/>
        <v>0</v>
      </c>
      <c r="CC152" s="202">
        <f t="shared" si="457"/>
        <v>0</v>
      </c>
      <c r="CD152" s="202">
        <f t="shared" si="457"/>
        <v>0</v>
      </c>
      <c r="CE152" s="202">
        <f t="shared" si="457"/>
        <v>0</v>
      </c>
      <c r="CF152" s="202">
        <f t="shared" si="457"/>
        <v>0</v>
      </c>
      <c r="CG152" s="202">
        <f t="shared" si="457"/>
        <v>0</v>
      </c>
      <c r="CH152" s="202">
        <f t="shared" si="457"/>
        <v>0</v>
      </c>
      <c r="CI152" s="202">
        <f t="shared" si="457"/>
        <v>0</v>
      </c>
      <c r="CJ152" s="202">
        <f t="shared" si="457"/>
        <v>0</v>
      </c>
      <c r="CK152" s="202">
        <f t="shared" si="457"/>
        <v>0</v>
      </c>
      <c r="CL152" s="202">
        <f t="shared" si="457"/>
        <v>0</v>
      </c>
      <c r="CM152" s="202">
        <f t="shared" si="457"/>
        <v>0</v>
      </c>
      <c r="CN152" s="202">
        <f t="shared" si="457"/>
        <v>0</v>
      </c>
    </row>
    <row r="153" spans="1:93">
      <c r="B153" t="s">
        <v>233</v>
      </c>
      <c r="C153" s="94"/>
      <c r="F153" t="s">
        <v>83</v>
      </c>
      <c r="G153" s="201">
        <f>G100*(G131*G133+G132*(1-G133))/1000</f>
        <v>0</v>
      </c>
      <c r="H153" s="201">
        <f t="shared" ref="H153:BS153" si="458">H100*(H131*H133+H132*(1-H133))/1000</f>
        <v>0</v>
      </c>
      <c r="I153" s="201">
        <f t="shared" si="458"/>
        <v>0</v>
      </c>
      <c r="J153" s="201">
        <f t="shared" si="458"/>
        <v>0</v>
      </c>
      <c r="K153" s="201">
        <f t="shared" si="458"/>
        <v>0</v>
      </c>
      <c r="L153" s="201">
        <f t="shared" si="458"/>
        <v>0</v>
      </c>
      <c r="M153" s="201">
        <f t="shared" si="458"/>
        <v>0</v>
      </c>
      <c r="N153" s="201">
        <f t="shared" si="458"/>
        <v>0</v>
      </c>
      <c r="O153" s="201">
        <f t="shared" si="458"/>
        <v>0</v>
      </c>
      <c r="P153" s="201">
        <f t="shared" si="458"/>
        <v>0</v>
      </c>
      <c r="Q153" s="201">
        <f t="shared" si="458"/>
        <v>0</v>
      </c>
      <c r="R153" s="201">
        <f t="shared" si="458"/>
        <v>0</v>
      </c>
      <c r="S153" s="201">
        <f t="shared" si="458"/>
        <v>0</v>
      </c>
      <c r="T153" s="201">
        <f t="shared" si="458"/>
        <v>0</v>
      </c>
      <c r="U153" s="201">
        <f t="shared" si="458"/>
        <v>0</v>
      </c>
      <c r="V153" s="201">
        <f t="shared" si="458"/>
        <v>0</v>
      </c>
      <c r="W153" s="201">
        <f t="shared" si="458"/>
        <v>0</v>
      </c>
      <c r="X153" s="201">
        <f t="shared" si="458"/>
        <v>0</v>
      </c>
      <c r="Y153" s="201">
        <f t="shared" si="458"/>
        <v>0</v>
      </c>
      <c r="Z153" s="201">
        <f t="shared" si="458"/>
        <v>0</v>
      </c>
      <c r="AA153" s="201">
        <f t="shared" si="458"/>
        <v>0</v>
      </c>
      <c r="AB153" s="201">
        <f t="shared" si="458"/>
        <v>0</v>
      </c>
      <c r="AC153" s="201">
        <f t="shared" si="458"/>
        <v>0</v>
      </c>
      <c r="AD153" s="201">
        <f t="shared" si="458"/>
        <v>0</v>
      </c>
      <c r="AE153" s="201">
        <f t="shared" si="458"/>
        <v>0</v>
      </c>
      <c r="AF153" s="201">
        <f t="shared" si="458"/>
        <v>0</v>
      </c>
      <c r="AG153" s="201">
        <f t="shared" si="458"/>
        <v>0</v>
      </c>
      <c r="AH153" s="201">
        <f t="shared" si="458"/>
        <v>0</v>
      </c>
      <c r="AI153" s="201">
        <f t="shared" si="458"/>
        <v>0</v>
      </c>
      <c r="AJ153" s="201">
        <f t="shared" si="458"/>
        <v>0</v>
      </c>
      <c r="AK153" s="201">
        <f t="shared" si="458"/>
        <v>0</v>
      </c>
      <c r="AL153" s="201">
        <f t="shared" si="458"/>
        <v>0</v>
      </c>
      <c r="AM153" s="201">
        <f t="shared" si="458"/>
        <v>0</v>
      </c>
      <c r="AN153" s="201">
        <f t="shared" si="458"/>
        <v>0</v>
      </c>
      <c r="AO153" s="202">
        <f t="shared" si="458"/>
        <v>0</v>
      </c>
      <c r="AP153" s="201">
        <f t="shared" si="458"/>
        <v>0</v>
      </c>
      <c r="AQ153" s="201">
        <f t="shared" si="458"/>
        <v>0</v>
      </c>
      <c r="AR153" s="201">
        <f t="shared" si="458"/>
        <v>0</v>
      </c>
      <c r="AS153" s="201">
        <f t="shared" si="458"/>
        <v>0</v>
      </c>
      <c r="AT153" s="201">
        <f t="shared" si="458"/>
        <v>0</v>
      </c>
      <c r="AU153" s="201">
        <f t="shared" si="458"/>
        <v>0</v>
      </c>
      <c r="AV153" s="201">
        <f t="shared" si="458"/>
        <v>0</v>
      </c>
      <c r="AW153" s="201">
        <f t="shared" si="458"/>
        <v>0</v>
      </c>
      <c r="AX153" s="201">
        <f t="shared" si="458"/>
        <v>0</v>
      </c>
      <c r="AY153" s="201">
        <f t="shared" si="458"/>
        <v>0</v>
      </c>
      <c r="AZ153" s="201">
        <f t="shared" si="458"/>
        <v>0</v>
      </c>
      <c r="BA153" s="201">
        <f t="shared" si="458"/>
        <v>0</v>
      </c>
      <c r="BB153" s="201">
        <f t="shared" si="458"/>
        <v>0</v>
      </c>
      <c r="BC153" s="201">
        <f t="shared" si="458"/>
        <v>0</v>
      </c>
      <c r="BD153" s="201">
        <f t="shared" si="458"/>
        <v>0</v>
      </c>
      <c r="BE153" s="201">
        <f t="shared" si="458"/>
        <v>0</v>
      </c>
      <c r="BF153" s="201">
        <f t="shared" si="458"/>
        <v>0</v>
      </c>
      <c r="BG153" s="201">
        <f t="shared" si="458"/>
        <v>0</v>
      </c>
      <c r="BH153" s="201">
        <f t="shared" si="458"/>
        <v>0</v>
      </c>
      <c r="BI153" s="201">
        <f t="shared" si="458"/>
        <v>0</v>
      </c>
      <c r="BJ153" s="201">
        <f t="shared" si="458"/>
        <v>0</v>
      </c>
      <c r="BK153" s="201">
        <f t="shared" si="458"/>
        <v>0</v>
      </c>
      <c r="BL153" s="201">
        <f t="shared" si="458"/>
        <v>0</v>
      </c>
      <c r="BM153" s="201">
        <f t="shared" si="458"/>
        <v>0</v>
      </c>
      <c r="BN153" s="201">
        <f t="shared" si="458"/>
        <v>0</v>
      </c>
      <c r="BO153" s="201">
        <f t="shared" si="458"/>
        <v>0</v>
      </c>
      <c r="BP153" s="201">
        <f t="shared" si="458"/>
        <v>0</v>
      </c>
      <c r="BQ153" s="201">
        <f t="shared" si="458"/>
        <v>0</v>
      </c>
      <c r="BR153" s="201">
        <f t="shared" si="458"/>
        <v>0</v>
      </c>
      <c r="BS153" s="201">
        <f t="shared" si="458"/>
        <v>0</v>
      </c>
      <c r="BT153" s="201">
        <f t="shared" ref="BT153:CN153" si="459">BT100*(BT131*BT133+BT132*(1-BT133))/1000</f>
        <v>0</v>
      </c>
      <c r="BU153" s="201">
        <f t="shared" si="459"/>
        <v>0</v>
      </c>
      <c r="BV153" s="201">
        <f t="shared" si="459"/>
        <v>0</v>
      </c>
      <c r="BW153" s="201">
        <f t="shared" si="459"/>
        <v>0</v>
      </c>
      <c r="BX153" s="201">
        <f t="shared" si="459"/>
        <v>0</v>
      </c>
      <c r="BY153" s="201">
        <f t="shared" si="459"/>
        <v>0</v>
      </c>
      <c r="BZ153" s="201">
        <f t="shared" si="459"/>
        <v>0</v>
      </c>
      <c r="CA153" s="201">
        <f t="shared" si="459"/>
        <v>0</v>
      </c>
      <c r="CB153" s="201">
        <f t="shared" si="459"/>
        <v>0</v>
      </c>
      <c r="CC153" s="201">
        <f t="shared" si="459"/>
        <v>0</v>
      </c>
      <c r="CD153" s="201">
        <f t="shared" si="459"/>
        <v>0</v>
      </c>
      <c r="CE153" s="201">
        <f t="shared" si="459"/>
        <v>0</v>
      </c>
      <c r="CF153" s="201">
        <f t="shared" si="459"/>
        <v>0</v>
      </c>
      <c r="CG153" s="201">
        <f t="shared" si="459"/>
        <v>0</v>
      </c>
      <c r="CH153" s="201">
        <f t="shared" si="459"/>
        <v>0</v>
      </c>
      <c r="CI153" s="201">
        <f t="shared" si="459"/>
        <v>0</v>
      </c>
      <c r="CJ153" s="201">
        <f t="shared" si="459"/>
        <v>0</v>
      </c>
      <c r="CK153" s="201">
        <f t="shared" si="459"/>
        <v>0</v>
      </c>
      <c r="CL153" s="201">
        <f t="shared" si="459"/>
        <v>0</v>
      </c>
      <c r="CM153" s="201">
        <f t="shared" si="459"/>
        <v>0</v>
      </c>
      <c r="CN153" s="201">
        <f t="shared" si="459"/>
        <v>0</v>
      </c>
    </row>
    <row r="154" spans="1:93">
      <c r="B154" s="603">
        <f t="shared" ref="B154:B161" si="460">B67</f>
        <v>-2.0865973333333333E-2</v>
      </c>
      <c r="C154" s="94"/>
      <c r="D154" s="90" t="s">
        <v>241</v>
      </c>
      <c r="F154" t="s">
        <v>80</v>
      </c>
      <c r="G154" s="201">
        <f t="shared" ref="G154:AL154" si="461">G97*$B154</f>
        <v>0</v>
      </c>
      <c r="H154" s="201">
        <f t="shared" si="461"/>
        <v>0</v>
      </c>
      <c r="I154" s="201">
        <f t="shared" si="461"/>
        <v>0</v>
      </c>
      <c r="J154" s="201">
        <f t="shared" si="461"/>
        <v>0</v>
      </c>
      <c r="K154" s="201">
        <f t="shared" si="461"/>
        <v>0</v>
      </c>
      <c r="L154" s="201">
        <f t="shared" si="461"/>
        <v>0</v>
      </c>
      <c r="M154" s="201">
        <f t="shared" si="461"/>
        <v>0</v>
      </c>
      <c r="N154" s="201">
        <f t="shared" si="461"/>
        <v>0</v>
      </c>
      <c r="O154" s="201">
        <f t="shared" si="461"/>
        <v>0</v>
      </c>
      <c r="P154" s="201">
        <f t="shared" si="461"/>
        <v>0</v>
      </c>
      <c r="Q154" s="201">
        <f t="shared" si="461"/>
        <v>0</v>
      </c>
      <c r="R154" s="201">
        <f t="shared" si="461"/>
        <v>0</v>
      </c>
      <c r="S154" s="201">
        <f t="shared" si="461"/>
        <v>0</v>
      </c>
      <c r="T154" s="201">
        <f t="shared" si="461"/>
        <v>0</v>
      </c>
      <c r="U154" s="201">
        <f t="shared" si="461"/>
        <v>0</v>
      </c>
      <c r="V154" s="201">
        <f t="shared" si="461"/>
        <v>0</v>
      </c>
      <c r="W154" s="201">
        <f t="shared" si="461"/>
        <v>0</v>
      </c>
      <c r="X154" s="201">
        <f t="shared" si="461"/>
        <v>0</v>
      </c>
      <c r="Y154" s="201">
        <f t="shared" ca="1" si="461"/>
        <v>0</v>
      </c>
      <c r="Z154" s="201">
        <f t="shared" ca="1" si="461"/>
        <v>0</v>
      </c>
      <c r="AA154" s="201">
        <f t="shared" ca="1" si="461"/>
        <v>0</v>
      </c>
      <c r="AB154" s="201">
        <f t="shared" ca="1" si="461"/>
        <v>0</v>
      </c>
      <c r="AC154" s="201">
        <f t="shared" ca="1" si="461"/>
        <v>0</v>
      </c>
      <c r="AD154" s="201">
        <f t="shared" ca="1" si="461"/>
        <v>0</v>
      </c>
      <c r="AE154" s="201">
        <f t="shared" ca="1" si="461"/>
        <v>0</v>
      </c>
      <c r="AF154" s="201">
        <f t="shared" ca="1" si="461"/>
        <v>0</v>
      </c>
      <c r="AG154" s="201">
        <f t="shared" ca="1" si="461"/>
        <v>0</v>
      </c>
      <c r="AH154" s="201">
        <f t="shared" ca="1" si="461"/>
        <v>0</v>
      </c>
      <c r="AI154" s="201">
        <f t="shared" ca="1" si="461"/>
        <v>-5.5280689090731068</v>
      </c>
      <c r="AJ154" s="201">
        <f t="shared" ca="1" si="461"/>
        <v>-8.895407073891862</v>
      </c>
      <c r="AK154" s="307">
        <f t="shared" ca="1" si="461"/>
        <v>-12.865102552718032</v>
      </c>
      <c r="AL154" s="201">
        <f t="shared" ca="1" si="461"/>
        <v>-21.283292799999998</v>
      </c>
      <c r="AM154" s="201">
        <f t="shared" ref="AM154:BR154" ca="1" si="462">AM97*$B154</f>
        <v>-21.283292799999998</v>
      </c>
      <c r="AN154" s="201">
        <f t="shared" ca="1" si="462"/>
        <v>-21.283292799999998</v>
      </c>
      <c r="AO154" s="202">
        <f t="shared" ca="1" si="462"/>
        <v>-21.283292799999998</v>
      </c>
      <c r="AP154" s="201">
        <f t="shared" ca="1" si="462"/>
        <v>-21.283292799999998</v>
      </c>
      <c r="AQ154" s="201">
        <f t="shared" ca="1" si="462"/>
        <v>-10.641646399999999</v>
      </c>
      <c r="AR154" s="201">
        <f t="shared" ca="1" si="462"/>
        <v>-10.641646399999999</v>
      </c>
      <c r="AS154" s="201">
        <f t="shared" ca="1" si="462"/>
        <v>-10.641646399999999</v>
      </c>
      <c r="AT154" s="201">
        <f t="shared" ca="1" si="462"/>
        <v>-10.641646399999999</v>
      </c>
      <c r="AU154" s="201">
        <f t="shared" ca="1" si="462"/>
        <v>-10.641646399999999</v>
      </c>
      <c r="AV154" s="201">
        <f t="shared" ca="1" si="462"/>
        <v>-10.641646399999999</v>
      </c>
      <c r="AW154" s="201">
        <f t="shared" ca="1" si="462"/>
        <v>-8.2496971715067708</v>
      </c>
      <c r="AX154" s="201">
        <f t="shared" ca="1" si="462"/>
        <v>-3.1622957146566333</v>
      </c>
      <c r="AY154" s="201">
        <f t="shared" ca="1" si="462"/>
        <v>-2.9376460895574845</v>
      </c>
      <c r="AZ154" s="201">
        <f t="shared" ca="1" si="462"/>
        <v>-3.6434821882170842</v>
      </c>
      <c r="BA154" s="201">
        <f t="shared" ca="1" si="462"/>
        <v>-4.9906195537019542</v>
      </c>
      <c r="BB154" s="201">
        <f t="shared" ca="1" si="462"/>
        <v>0</v>
      </c>
      <c r="BC154" s="201">
        <f t="shared" ca="1" si="462"/>
        <v>0</v>
      </c>
      <c r="BD154" s="201">
        <f t="shared" ca="1" si="462"/>
        <v>0</v>
      </c>
      <c r="BE154" s="201">
        <f t="shared" ca="1" si="462"/>
        <v>0</v>
      </c>
      <c r="BF154" s="201">
        <f t="shared" ca="1" si="462"/>
        <v>0</v>
      </c>
      <c r="BG154" s="201">
        <f t="shared" ca="1" si="462"/>
        <v>0</v>
      </c>
      <c r="BH154" s="201">
        <f t="shared" ca="1" si="462"/>
        <v>0</v>
      </c>
      <c r="BI154" s="201">
        <f t="shared" ca="1" si="462"/>
        <v>0</v>
      </c>
      <c r="BJ154" s="201">
        <f t="shared" ca="1" si="462"/>
        <v>0</v>
      </c>
      <c r="BK154" s="201">
        <f t="shared" ca="1" si="462"/>
        <v>0</v>
      </c>
      <c r="BL154" s="201">
        <f t="shared" ca="1" si="462"/>
        <v>0</v>
      </c>
      <c r="BM154" s="201">
        <f t="shared" ca="1" si="462"/>
        <v>0</v>
      </c>
      <c r="BN154" s="201">
        <f t="shared" ca="1" si="462"/>
        <v>0</v>
      </c>
      <c r="BO154" s="201">
        <f t="shared" ca="1" si="462"/>
        <v>0</v>
      </c>
      <c r="BP154" s="201">
        <f t="shared" ca="1" si="462"/>
        <v>0</v>
      </c>
      <c r="BQ154" s="201">
        <f t="shared" ca="1" si="462"/>
        <v>0</v>
      </c>
      <c r="BR154" s="201">
        <f t="shared" ca="1" si="462"/>
        <v>0</v>
      </c>
      <c r="BS154" s="201">
        <f t="shared" ref="BS154:CN154" ca="1" si="463">BS97*$B154</f>
        <v>0</v>
      </c>
      <c r="BT154" s="201">
        <f t="shared" ca="1" si="463"/>
        <v>0</v>
      </c>
      <c r="BU154" s="201">
        <f t="shared" ca="1" si="463"/>
        <v>0</v>
      </c>
      <c r="BV154" s="201">
        <f t="shared" ca="1" si="463"/>
        <v>0</v>
      </c>
      <c r="BW154" s="201">
        <f t="shared" ca="1" si="463"/>
        <v>0</v>
      </c>
      <c r="BX154" s="201">
        <f t="shared" ca="1" si="463"/>
        <v>0</v>
      </c>
      <c r="BY154" s="201">
        <f t="shared" ca="1" si="463"/>
        <v>0</v>
      </c>
      <c r="BZ154" s="201">
        <f t="shared" ca="1" si="463"/>
        <v>0</v>
      </c>
      <c r="CA154" s="201">
        <f t="shared" ca="1" si="463"/>
        <v>0</v>
      </c>
      <c r="CB154" s="201">
        <f t="shared" ca="1" si="463"/>
        <v>0</v>
      </c>
      <c r="CC154" s="201">
        <f t="shared" ca="1" si="463"/>
        <v>0</v>
      </c>
      <c r="CD154" s="201">
        <f t="shared" ca="1" si="463"/>
        <v>0</v>
      </c>
      <c r="CE154" s="201">
        <f t="shared" ca="1" si="463"/>
        <v>0</v>
      </c>
      <c r="CF154" s="201">
        <f t="shared" ca="1" si="463"/>
        <v>0</v>
      </c>
      <c r="CG154" s="201">
        <f t="shared" ca="1" si="463"/>
        <v>0</v>
      </c>
      <c r="CH154" s="201">
        <f t="shared" ca="1" si="463"/>
        <v>0</v>
      </c>
      <c r="CI154" s="201">
        <f t="shared" ca="1" si="463"/>
        <v>0</v>
      </c>
      <c r="CJ154" s="201">
        <f t="shared" ca="1" si="463"/>
        <v>0</v>
      </c>
      <c r="CK154" s="201">
        <f t="shared" ca="1" si="463"/>
        <v>0</v>
      </c>
      <c r="CL154" s="201">
        <f t="shared" ca="1" si="463"/>
        <v>0</v>
      </c>
      <c r="CM154" s="201">
        <f t="shared" ca="1" si="463"/>
        <v>0</v>
      </c>
      <c r="CN154" s="201">
        <f t="shared" ca="1" si="463"/>
        <v>0</v>
      </c>
    </row>
    <row r="155" spans="1:93">
      <c r="B155" s="603">
        <f t="shared" si="460"/>
        <v>-2.0865973333333333E-2</v>
      </c>
      <c r="C155" s="94"/>
      <c r="F155" t="s">
        <v>81</v>
      </c>
      <c r="G155" s="203">
        <f t="shared" ref="G155:BR155" si="464">G147*$B155</f>
        <v>0</v>
      </c>
      <c r="H155" s="203">
        <f t="shared" si="464"/>
        <v>0</v>
      </c>
      <c r="I155" s="203">
        <f t="shared" si="464"/>
        <v>0</v>
      </c>
      <c r="J155" s="203">
        <f t="shared" si="464"/>
        <v>0</v>
      </c>
      <c r="K155" s="203">
        <f t="shared" si="464"/>
        <v>0</v>
      </c>
      <c r="L155" s="203">
        <f t="shared" si="464"/>
        <v>0</v>
      </c>
      <c r="M155" s="203">
        <f t="shared" si="464"/>
        <v>0</v>
      </c>
      <c r="N155" s="203">
        <f t="shared" si="464"/>
        <v>0</v>
      </c>
      <c r="O155" s="203">
        <f t="shared" si="464"/>
        <v>0</v>
      </c>
      <c r="P155" s="203">
        <f t="shared" si="464"/>
        <v>0</v>
      </c>
      <c r="Q155" s="203">
        <f t="shared" si="464"/>
        <v>0</v>
      </c>
      <c r="R155" s="203">
        <f t="shared" si="464"/>
        <v>0</v>
      </c>
      <c r="S155" s="203">
        <f t="shared" si="464"/>
        <v>0</v>
      </c>
      <c r="T155" s="203">
        <f t="shared" si="464"/>
        <v>0</v>
      </c>
      <c r="U155" s="203">
        <f t="shared" si="464"/>
        <v>0</v>
      </c>
      <c r="V155" s="203">
        <f t="shared" si="464"/>
        <v>0</v>
      </c>
      <c r="W155" s="203">
        <f t="shared" si="464"/>
        <v>0</v>
      </c>
      <c r="X155" s="203">
        <f t="shared" si="464"/>
        <v>0</v>
      </c>
      <c r="Y155" s="203">
        <f t="shared" si="464"/>
        <v>-2.0384757494704884</v>
      </c>
      <c r="Z155" s="203">
        <f t="shared" si="464"/>
        <v>-0.97033951808229335</v>
      </c>
      <c r="AA155" s="203">
        <f t="shared" si="464"/>
        <v>-11.348782378968659</v>
      </c>
      <c r="AB155" s="203">
        <f t="shared" si="464"/>
        <v>-20.321964638730872</v>
      </c>
      <c r="AC155" s="203">
        <f t="shared" si="464"/>
        <v>-246.08255846023346</v>
      </c>
      <c r="AD155" s="203">
        <f t="shared" si="464"/>
        <v>-131.7439494060462</v>
      </c>
      <c r="AE155" s="203">
        <f t="shared" si="464"/>
        <v>-155.03160091248446</v>
      </c>
      <c r="AF155" s="203">
        <f t="shared" si="464"/>
        <v>-26.047386208260072</v>
      </c>
      <c r="AG155" s="203">
        <f t="shared" si="464"/>
        <v>-11.736041667381826</v>
      </c>
      <c r="AH155" s="203">
        <f t="shared" si="464"/>
        <v>-1.1684945066666665</v>
      </c>
      <c r="AI155" s="203">
        <f t="shared" si="464"/>
        <v>-0.5425153066666667</v>
      </c>
      <c r="AJ155" s="203">
        <f t="shared" si="464"/>
        <v>-0.70214000266666721</v>
      </c>
      <c r="AK155" s="203">
        <f t="shared" si="464"/>
        <v>0</v>
      </c>
      <c r="AL155" s="203">
        <f t="shared" si="464"/>
        <v>0</v>
      </c>
      <c r="AM155" s="203">
        <f t="shared" si="464"/>
        <v>0</v>
      </c>
      <c r="AN155" s="203">
        <f t="shared" si="464"/>
        <v>0</v>
      </c>
      <c r="AO155" s="206">
        <f t="shared" si="464"/>
        <v>0</v>
      </c>
      <c r="AP155" s="203">
        <f t="shared" si="464"/>
        <v>0</v>
      </c>
      <c r="AQ155" s="203">
        <f t="shared" si="464"/>
        <v>0</v>
      </c>
      <c r="AR155" s="203">
        <f t="shared" si="464"/>
        <v>0</v>
      </c>
      <c r="AS155" s="203">
        <f t="shared" si="464"/>
        <v>0</v>
      </c>
      <c r="AT155" s="203">
        <f t="shared" si="464"/>
        <v>0</v>
      </c>
      <c r="AU155" s="203">
        <f t="shared" si="464"/>
        <v>0</v>
      </c>
      <c r="AV155" s="203">
        <f t="shared" si="464"/>
        <v>0</v>
      </c>
      <c r="AW155" s="203">
        <f t="shared" si="464"/>
        <v>0</v>
      </c>
      <c r="AX155" s="203">
        <f t="shared" si="464"/>
        <v>0</v>
      </c>
      <c r="AY155" s="203">
        <f t="shared" si="464"/>
        <v>0</v>
      </c>
      <c r="AZ155" s="203">
        <f t="shared" si="464"/>
        <v>0</v>
      </c>
      <c r="BA155" s="203">
        <f t="shared" si="464"/>
        <v>0</v>
      </c>
      <c r="BB155" s="203">
        <f t="shared" si="464"/>
        <v>0</v>
      </c>
      <c r="BC155" s="203">
        <f t="shared" si="464"/>
        <v>0</v>
      </c>
      <c r="BD155" s="203">
        <f t="shared" si="464"/>
        <v>0</v>
      </c>
      <c r="BE155" s="203">
        <f t="shared" si="464"/>
        <v>0</v>
      </c>
      <c r="BF155" s="203">
        <f t="shared" si="464"/>
        <v>0</v>
      </c>
      <c r="BG155" s="203">
        <f t="shared" si="464"/>
        <v>0</v>
      </c>
      <c r="BH155" s="203">
        <f t="shared" si="464"/>
        <v>0</v>
      </c>
      <c r="BI155" s="203">
        <f t="shared" si="464"/>
        <v>0</v>
      </c>
      <c r="BJ155" s="203">
        <f t="shared" si="464"/>
        <v>0</v>
      </c>
      <c r="BK155" s="203">
        <f t="shared" si="464"/>
        <v>0</v>
      </c>
      <c r="BL155" s="203">
        <f t="shared" si="464"/>
        <v>0</v>
      </c>
      <c r="BM155" s="203">
        <f t="shared" si="464"/>
        <v>0</v>
      </c>
      <c r="BN155" s="203">
        <f t="shared" si="464"/>
        <v>0</v>
      </c>
      <c r="BO155" s="203">
        <f t="shared" si="464"/>
        <v>0</v>
      </c>
      <c r="BP155" s="203">
        <f t="shared" si="464"/>
        <v>0</v>
      </c>
      <c r="BQ155" s="203">
        <f t="shared" si="464"/>
        <v>0</v>
      </c>
      <c r="BR155" s="203">
        <f t="shared" si="464"/>
        <v>0</v>
      </c>
      <c r="BS155" s="203">
        <f t="shared" ref="BS155:CN155" si="465">BS147*$B155</f>
        <v>0</v>
      </c>
      <c r="BT155" s="203">
        <f t="shared" si="465"/>
        <v>0</v>
      </c>
      <c r="BU155" s="203">
        <f t="shared" si="465"/>
        <v>0</v>
      </c>
      <c r="BV155" s="203">
        <f t="shared" si="465"/>
        <v>0</v>
      </c>
      <c r="BW155" s="203">
        <f t="shared" si="465"/>
        <v>0</v>
      </c>
      <c r="BX155" s="203">
        <f t="shared" si="465"/>
        <v>0</v>
      </c>
      <c r="BY155" s="203">
        <f t="shared" si="465"/>
        <v>0</v>
      </c>
      <c r="BZ155" s="203">
        <f t="shared" si="465"/>
        <v>0</v>
      </c>
      <c r="CA155" s="203">
        <f t="shared" si="465"/>
        <v>0</v>
      </c>
      <c r="CB155" s="203">
        <f t="shared" si="465"/>
        <v>0</v>
      </c>
      <c r="CC155" s="203">
        <f t="shared" si="465"/>
        <v>0</v>
      </c>
      <c r="CD155" s="203">
        <f t="shared" si="465"/>
        <v>0</v>
      </c>
      <c r="CE155" s="203">
        <f t="shared" si="465"/>
        <v>0</v>
      </c>
      <c r="CF155" s="203">
        <f t="shared" si="465"/>
        <v>0</v>
      </c>
      <c r="CG155" s="203">
        <f t="shared" si="465"/>
        <v>0</v>
      </c>
      <c r="CH155" s="203">
        <f t="shared" si="465"/>
        <v>0</v>
      </c>
      <c r="CI155" s="203">
        <f t="shared" si="465"/>
        <v>0</v>
      </c>
      <c r="CJ155" s="203">
        <f t="shared" si="465"/>
        <v>0</v>
      </c>
      <c r="CK155" s="203">
        <f t="shared" si="465"/>
        <v>0</v>
      </c>
      <c r="CL155" s="203">
        <f t="shared" si="465"/>
        <v>0</v>
      </c>
      <c r="CM155" s="203">
        <f t="shared" si="465"/>
        <v>0</v>
      </c>
      <c r="CN155" s="203">
        <f t="shared" si="465"/>
        <v>0</v>
      </c>
    </row>
    <row r="156" spans="1:93">
      <c r="B156" s="603">
        <f t="shared" si="460"/>
        <v>-2.0865973333333333E-2</v>
      </c>
      <c r="C156" s="94"/>
      <c r="F156" t="s">
        <v>82</v>
      </c>
      <c r="G156" s="201">
        <f t="shared" ref="G156:AL156" si="466">G99*$B156</f>
        <v>0</v>
      </c>
      <c r="H156" s="201">
        <f t="shared" si="466"/>
        <v>0</v>
      </c>
      <c r="I156" s="201">
        <f t="shared" si="466"/>
        <v>0</v>
      </c>
      <c r="J156" s="201">
        <f t="shared" si="466"/>
        <v>0</v>
      </c>
      <c r="K156" s="201">
        <f t="shared" si="466"/>
        <v>0</v>
      </c>
      <c r="L156" s="201">
        <f t="shared" si="466"/>
        <v>0</v>
      </c>
      <c r="M156" s="201">
        <f t="shared" si="466"/>
        <v>0</v>
      </c>
      <c r="N156" s="201">
        <f t="shared" si="466"/>
        <v>0</v>
      </c>
      <c r="O156" s="201">
        <f t="shared" si="466"/>
        <v>0</v>
      </c>
      <c r="P156" s="201">
        <f t="shared" si="466"/>
        <v>0</v>
      </c>
      <c r="Q156" s="201">
        <f t="shared" si="466"/>
        <v>0</v>
      </c>
      <c r="R156" s="201">
        <f t="shared" si="466"/>
        <v>0</v>
      </c>
      <c r="S156" s="201">
        <f t="shared" si="466"/>
        <v>0</v>
      </c>
      <c r="T156" s="201">
        <f t="shared" si="466"/>
        <v>0</v>
      </c>
      <c r="U156" s="201">
        <f t="shared" si="466"/>
        <v>0</v>
      </c>
      <c r="V156" s="201">
        <f t="shared" si="466"/>
        <v>0</v>
      </c>
      <c r="W156" s="201">
        <f t="shared" si="466"/>
        <v>0</v>
      </c>
      <c r="X156" s="201">
        <f t="shared" si="466"/>
        <v>0</v>
      </c>
      <c r="Y156" s="201">
        <f t="shared" si="466"/>
        <v>0</v>
      </c>
      <c r="Z156" s="201">
        <f t="shared" si="466"/>
        <v>0</v>
      </c>
      <c r="AA156" s="201">
        <f t="shared" si="466"/>
        <v>0</v>
      </c>
      <c r="AB156" s="201">
        <f t="shared" si="466"/>
        <v>0</v>
      </c>
      <c r="AC156" s="201">
        <f t="shared" si="466"/>
        <v>0</v>
      </c>
      <c r="AD156" s="201">
        <f t="shared" si="466"/>
        <v>0</v>
      </c>
      <c r="AE156" s="201">
        <f t="shared" si="466"/>
        <v>0</v>
      </c>
      <c r="AF156" s="201">
        <f t="shared" si="466"/>
        <v>0</v>
      </c>
      <c r="AG156" s="201">
        <f t="shared" si="466"/>
        <v>0</v>
      </c>
      <c r="AH156" s="201">
        <f t="shared" si="466"/>
        <v>0</v>
      </c>
      <c r="AI156" s="201">
        <f t="shared" si="466"/>
        <v>0</v>
      </c>
      <c r="AJ156" s="201">
        <f t="shared" si="466"/>
        <v>0</v>
      </c>
      <c r="AK156" s="201">
        <f t="shared" si="466"/>
        <v>0</v>
      </c>
      <c r="AL156" s="201">
        <f t="shared" si="466"/>
        <v>0</v>
      </c>
      <c r="AM156" s="201">
        <f t="shared" ref="AM156:BR156" si="467">AM99*$B156</f>
        <v>0</v>
      </c>
      <c r="AN156" s="201">
        <f t="shared" si="467"/>
        <v>0</v>
      </c>
      <c r="AO156" s="202">
        <f t="shared" si="467"/>
        <v>0</v>
      </c>
      <c r="AP156" s="201">
        <f t="shared" si="467"/>
        <v>0</v>
      </c>
      <c r="AQ156" s="201">
        <f t="shared" si="467"/>
        <v>0</v>
      </c>
      <c r="AR156" s="201">
        <f t="shared" si="467"/>
        <v>0</v>
      </c>
      <c r="AS156" s="201">
        <f t="shared" si="467"/>
        <v>0</v>
      </c>
      <c r="AT156" s="201">
        <f t="shared" si="467"/>
        <v>0</v>
      </c>
      <c r="AU156" s="201">
        <f t="shared" si="467"/>
        <v>0</v>
      </c>
      <c r="AV156" s="201">
        <f t="shared" si="467"/>
        <v>0</v>
      </c>
      <c r="AW156" s="201">
        <f t="shared" si="467"/>
        <v>0</v>
      </c>
      <c r="AX156" s="201">
        <f t="shared" si="467"/>
        <v>0</v>
      </c>
      <c r="AY156" s="201">
        <f t="shared" si="467"/>
        <v>0</v>
      </c>
      <c r="AZ156" s="201">
        <f t="shared" si="467"/>
        <v>0</v>
      </c>
      <c r="BA156" s="201">
        <f t="shared" si="467"/>
        <v>0</v>
      </c>
      <c r="BB156" s="201">
        <f t="shared" si="467"/>
        <v>0</v>
      </c>
      <c r="BC156" s="201">
        <f t="shared" si="467"/>
        <v>0</v>
      </c>
      <c r="BD156" s="201">
        <f t="shared" si="467"/>
        <v>0</v>
      </c>
      <c r="BE156" s="201">
        <f t="shared" si="467"/>
        <v>0</v>
      </c>
      <c r="BF156" s="201">
        <f t="shared" si="467"/>
        <v>0</v>
      </c>
      <c r="BG156" s="201">
        <f t="shared" si="467"/>
        <v>0</v>
      </c>
      <c r="BH156" s="201">
        <f t="shared" si="467"/>
        <v>0</v>
      </c>
      <c r="BI156" s="201">
        <f t="shared" si="467"/>
        <v>0</v>
      </c>
      <c r="BJ156" s="201">
        <f t="shared" si="467"/>
        <v>0</v>
      </c>
      <c r="BK156" s="201">
        <f t="shared" si="467"/>
        <v>0</v>
      </c>
      <c r="BL156" s="201">
        <f t="shared" si="467"/>
        <v>0</v>
      </c>
      <c r="BM156" s="201">
        <f t="shared" si="467"/>
        <v>0</v>
      </c>
      <c r="BN156" s="201">
        <f t="shared" si="467"/>
        <v>0</v>
      </c>
      <c r="BO156" s="201">
        <f t="shared" si="467"/>
        <v>0</v>
      </c>
      <c r="BP156" s="201">
        <f t="shared" si="467"/>
        <v>0</v>
      </c>
      <c r="BQ156" s="201">
        <f t="shared" si="467"/>
        <v>0</v>
      </c>
      <c r="BR156" s="201">
        <f t="shared" si="467"/>
        <v>0</v>
      </c>
      <c r="BS156" s="201">
        <f t="shared" ref="BS156:CN156" si="468">BS99*$B156</f>
        <v>0</v>
      </c>
      <c r="BT156" s="201">
        <f t="shared" si="468"/>
        <v>0</v>
      </c>
      <c r="BU156" s="201">
        <f t="shared" si="468"/>
        <v>0</v>
      </c>
      <c r="BV156" s="201">
        <f t="shared" si="468"/>
        <v>0</v>
      </c>
      <c r="BW156" s="201">
        <f t="shared" si="468"/>
        <v>0</v>
      </c>
      <c r="BX156" s="201">
        <f t="shared" si="468"/>
        <v>0</v>
      </c>
      <c r="BY156" s="201">
        <f t="shared" si="468"/>
        <v>0</v>
      </c>
      <c r="BZ156" s="201">
        <f t="shared" si="468"/>
        <v>0</v>
      </c>
      <c r="CA156" s="201">
        <f t="shared" si="468"/>
        <v>0</v>
      </c>
      <c r="CB156" s="201">
        <f t="shared" si="468"/>
        <v>0</v>
      </c>
      <c r="CC156" s="201">
        <f t="shared" si="468"/>
        <v>0</v>
      </c>
      <c r="CD156" s="201">
        <f t="shared" si="468"/>
        <v>0</v>
      </c>
      <c r="CE156" s="201">
        <f t="shared" si="468"/>
        <v>0</v>
      </c>
      <c r="CF156" s="201">
        <f t="shared" si="468"/>
        <v>0</v>
      </c>
      <c r="CG156" s="201">
        <f t="shared" si="468"/>
        <v>0</v>
      </c>
      <c r="CH156" s="201">
        <f t="shared" si="468"/>
        <v>0</v>
      </c>
      <c r="CI156" s="201">
        <f t="shared" si="468"/>
        <v>0</v>
      </c>
      <c r="CJ156" s="201">
        <f t="shared" si="468"/>
        <v>0</v>
      </c>
      <c r="CK156" s="201">
        <f t="shared" si="468"/>
        <v>0</v>
      </c>
      <c r="CL156" s="201">
        <f t="shared" si="468"/>
        <v>0</v>
      </c>
      <c r="CM156" s="201">
        <f t="shared" si="468"/>
        <v>0</v>
      </c>
      <c r="CN156" s="201">
        <f t="shared" si="468"/>
        <v>0</v>
      </c>
    </row>
    <row r="157" spans="1:93">
      <c r="B157" s="603">
        <f t="shared" si="460"/>
        <v>-2.0865973333333333E-2</v>
      </c>
      <c r="C157" s="94"/>
      <c r="F157" t="s">
        <v>83</v>
      </c>
      <c r="G157" s="201">
        <f t="shared" ref="G157:AL157" si="469">G100*$B157</f>
        <v>0</v>
      </c>
      <c r="H157" s="201">
        <f t="shared" si="469"/>
        <v>0</v>
      </c>
      <c r="I157" s="201">
        <f t="shared" si="469"/>
        <v>0</v>
      </c>
      <c r="J157" s="201">
        <f t="shared" si="469"/>
        <v>0</v>
      </c>
      <c r="K157" s="201">
        <f t="shared" si="469"/>
        <v>0</v>
      </c>
      <c r="L157" s="201">
        <f t="shared" si="469"/>
        <v>0</v>
      </c>
      <c r="M157" s="201">
        <f t="shared" si="469"/>
        <v>0</v>
      </c>
      <c r="N157" s="201">
        <f t="shared" si="469"/>
        <v>0</v>
      </c>
      <c r="O157" s="201">
        <f t="shared" si="469"/>
        <v>0</v>
      </c>
      <c r="P157" s="201">
        <f t="shared" si="469"/>
        <v>0</v>
      </c>
      <c r="Q157" s="201">
        <f t="shared" si="469"/>
        <v>0</v>
      </c>
      <c r="R157" s="201">
        <f t="shared" si="469"/>
        <v>0</v>
      </c>
      <c r="S157" s="201">
        <f t="shared" si="469"/>
        <v>0</v>
      </c>
      <c r="T157" s="201">
        <f t="shared" si="469"/>
        <v>0</v>
      </c>
      <c r="U157" s="201">
        <f t="shared" si="469"/>
        <v>0</v>
      </c>
      <c r="V157" s="201">
        <f t="shared" si="469"/>
        <v>0</v>
      </c>
      <c r="W157" s="201">
        <f t="shared" si="469"/>
        <v>0</v>
      </c>
      <c r="X157" s="201">
        <f t="shared" si="469"/>
        <v>0</v>
      </c>
      <c r="Y157" s="201">
        <f t="shared" si="469"/>
        <v>0</v>
      </c>
      <c r="Z157" s="201">
        <f t="shared" si="469"/>
        <v>0</v>
      </c>
      <c r="AA157" s="201">
        <f t="shared" si="469"/>
        <v>0</v>
      </c>
      <c r="AB157" s="201">
        <f t="shared" si="469"/>
        <v>0</v>
      </c>
      <c r="AC157" s="201">
        <f t="shared" si="469"/>
        <v>0</v>
      </c>
      <c r="AD157" s="201">
        <f t="shared" si="469"/>
        <v>0</v>
      </c>
      <c r="AE157" s="201">
        <f t="shared" si="469"/>
        <v>0</v>
      </c>
      <c r="AF157" s="201">
        <f t="shared" si="469"/>
        <v>0</v>
      </c>
      <c r="AG157" s="201">
        <f t="shared" si="469"/>
        <v>0</v>
      </c>
      <c r="AH157" s="201">
        <f t="shared" si="469"/>
        <v>0</v>
      </c>
      <c r="AI157" s="201">
        <f t="shared" si="469"/>
        <v>0</v>
      </c>
      <c r="AJ157" s="201">
        <f t="shared" si="469"/>
        <v>0</v>
      </c>
      <c r="AK157" s="201">
        <f t="shared" si="469"/>
        <v>0</v>
      </c>
      <c r="AL157" s="201">
        <f t="shared" si="469"/>
        <v>0</v>
      </c>
      <c r="AM157" s="201">
        <f t="shared" ref="AM157:BR157" si="470">AM100*$B157</f>
        <v>0</v>
      </c>
      <c r="AN157" s="201">
        <f t="shared" si="470"/>
        <v>0</v>
      </c>
      <c r="AO157" s="202">
        <f t="shared" si="470"/>
        <v>0</v>
      </c>
      <c r="AP157" s="201">
        <f t="shared" si="470"/>
        <v>0</v>
      </c>
      <c r="AQ157" s="201">
        <f t="shared" si="470"/>
        <v>0</v>
      </c>
      <c r="AR157" s="201">
        <f t="shared" si="470"/>
        <v>0</v>
      </c>
      <c r="AS157" s="201">
        <f t="shared" si="470"/>
        <v>0</v>
      </c>
      <c r="AT157" s="201">
        <f t="shared" si="470"/>
        <v>0</v>
      </c>
      <c r="AU157" s="201">
        <f t="shared" si="470"/>
        <v>0</v>
      </c>
      <c r="AV157" s="201">
        <f t="shared" si="470"/>
        <v>0</v>
      </c>
      <c r="AW157" s="201">
        <f t="shared" si="470"/>
        <v>0</v>
      </c>
      <c r="AX157" s="201">
        <f t="shared" si="470"/>
        <v>0</v>
      </c>
      <c r="AY157" s="201">
        <f t="shared" si="470"/>
        <v>0</v>
      </c>
      <c r="AZ157" s="201">
        <f t="shared" si="470"/>
        <v>0</v>
      </c>
      <c r="BA157" s="201">
        <f t="shared" si="470"/>
        <v>0</v>
      </c>
      <c r="BB157" s="201">
        <f t="shared" si="470"/>
        <v>0</v>
      </c>
      <c r="BC157" s="201">
        <f t="shared" si="470"/>
        <v>0</v>
      </c>
      <c r="BD157" s="201">
        <f t="shared" si="470"/>
        <v>0</v>
      </c>
      <c r="BE157" s="201">
        <f t="shared" si="470"/>
        <v>0</v>
      </c>
      <c r="BF157" s="201">
        <f t="shared" si="470"/>
        <v>0</v>
      </c>
      <c r="BG157" s="201">
        <f t="shared" si="470"/>
        <v>0</v>
      </c>
      <c r="BH157" s="201">
        <f t="shared" si="470"/>
        <v>0</v>
      </c>
      <c r="BI157" s="201">
        <f t="shared" si="470"/>
        <v>0</v>
      </c>
      <c r="BJ157" s="201">
        <f t="shared" si="470"/>
        <v>0</v>
      </c>
      <c r="BK157" s="201">
        <f t="shared" si="470"/>
        <v>0</v>
      </c>
      <c r="BL157" s="201">
        <f t="shared" si="470"/>
        <v>0</v>
      </c>
      <c r="BM157" s="201">
        <f t="shared" si="470"/>
        <v>0</v>
      </c>
      <c r="BN157" s="201">
        <f t="shared" si="470"/>
        <v>0</v>
      </c>
      <c r="BO157" s="201">
        <f t="shared" si="470"/>
        <v>0</v>
      </c>
      <c r="BP157" s="201">
        <f t="shared" si="470"/>
        <v>0</v>
      </c>
      <c r="BQ157" s="201">
        <f t="shared" si="470"/>
        <v>0</v>
      </c>
      <c r="BR157" s="201">
        <f t="shared" si="470"/>
        <v>0</v>
      </c>
      <c r="BS157" s="201">
        <f t="shared" ref="BS157:CN157" si="471">BS100*$B157</f>
        <v>0</v>
      </c>
      <c r="BT157" s="201">
        <f t="shared" si="471"/>
        <v>0</v>
      </c>
      <c r="BU157" s="201">
        <f t="shared" si="471"/>
        <v>0</v>
      </c>
      <c r="BV157" s="201">
        <f t="shared" si="471"/>
        <v>0</v>
      </c>
      <c r="BW157" s="201">
        <f t="shared" si="471"/>
        <v>0</v>
      </c>
      <c r="BX157" s="201">
        <f t="shared" si="471"/>
        <v>0</v>
      </c>
      <c r="BY157" s="201">
        <f t="shared" si="471"/>
        <v>0</v>
      </c>
      <c r="BZ157" s="201">
        <f t="shared" si="471"/>
        <v>0</v>
      </c>
      <c r="CA157" s="201">
        <f t="shared" si="471"/>
        <v>0</v>
      </c>
      <c r="CB157" s="201">
        <f t="shared" si="471"/>
        <v>0</v>
      </c>
      <c r="CC157" s="201">
        <f t="shared" si="471"/>
        <v>0</v>
      </c>
      <c r="CD157" s="201">
        <f t="shared" si="471"/>
        <v>0</v>
      </c>
      <c r="CE157" s="201">
        <f t="shared" si="471"/>
        <v>0</v>
      </c>
      <c r="CF157" s="201">
        <f t="shared" si="471"/>
        <v>0</v>
      </c>
      <c r="CG157" s="201">
        <f t="shared" si="471"/>
        <v>0</v>
      </c>
      <c r="CH157" s="201">
        <f t="shared" si="471"/>
        <v>0</v>
      </c>
      <c r="CI157" s="201">
        <f t="shared" si="471"/>
        <v>0</v>
      </c>
      <c r="CJ157" s="201">
        <f t="shared" si="471"/>
        <v>0</v>
      </c>
      <c r="CK157" s="201">
        <f t="shared" si="471"/>
        <v>0</v>
      </c>
      <c r="CL157" s="201">
        <f t="shared" si="471"/>
        <v>0</v>
      </c>
      <c r="CM157" s="201">
        <f t="shared" si="471"/>
        <v>0</v>
      </c>
      <c r="CN157" s="201">
        <f t="shared" si="471"/>
        <v>0</v>
      </c>
    </row>
    <row r="158" spans="1:93">
      <c r="B158" s="603">
        <f t="shared" si="460"/>
        <v>-2.192666666666667E-3</v>
      </c>
      <c r="C158" s="94"/>
      <c r="D158" s="90" t="s">
        <v>242</v>
      </c>
      <c r="F158" t="s">
        <v>80</v>
      </c>
      <c r="G158" s="198">
        <f>SUM($G97:G97)*$B158</f>
        <v>0</v>
      </c>
      <c r="H158" s="198">
        <f>SUM($G97:H97)*$B158</f>
        <v>0</v>
      </c>
      <c r="I158" s="198">
        <f>SUM($G97:I97)*$B158</f>
        <v>0</v>
      </c>
      <c r="J158" s="198">
        <f>SUM($G97:J97)*$B158</f>
        <v>0</v>
      </c>
      <c r="K158" s="198">
        <f>SUM($G97:K97)*$B158</f>
        <v>0</v>
      </c>
      <c r="L158" s="198">
        <f>SUM($G97:L97)*$B158</f>
        <v>0</v>
      </c>
      <c r="M158" s="198">
        <f>SUM($G97:M97)*$B158</f>
        <v>0</v>
      </c>
      <c r="N158" s="198">
        <f>SUM($G97:N97)*$B158</f>
        <v>0</v>
      </c>
      <c r="O158" s="198">
        <f>SUM($G97:O97)*$B158</f>
        <v>0</v>
      </c>
      <c r="P158" s="198">
        <f>SUM($G97:P97)*$B158</f>
        <v>0</v>
      </c>
      <c r="Q158" s="198">
        <f>SUM($G97:Q97)*$B158</f>
        <v>0</v>
      </c>
      <c r="R158" s="198">
        <f>SUM($G97:R97)*$B158</f>
        <v>0</v>
      </c>
      <c r="S158" s="198">
        <f>SUM($G97:S97)*$B158</f>
        <v>0</v>
      </c>
      <c r="T158" s="198">
        <f>SUM($G97:T97)*$B158</f>
        <v>0</v>
      </c>
      <c r="U158" s="198">
        <f>SUM($G97:U97)*$B158</f>
        <v>0</v>
      </c>
      <c r="V158" s="198">
        <f>SUM($G97:V97)*$B158</f>
        <v>0</v>
      </c>
      <c r="W158" s="198">
        <f>SUM($G97:W97)*$B158</f>
        <v>0</v>
      </c>
      <c r="X158" s="198">
        <f>SUM($G97:X97)*$B158</f>
        <v>0</v>
      </c>
      <c r="Y158" s="198">
        <f ca="1">SUM($G97:Y97)*$B158</f>
        <v>0</v>
      </c>
      <c r="Z158" s="200">
        <f t="shared" ref="Z158:BE158" ca="1" si="472">SUM(G97:Z97)*$B158</f>
        <v>0</v>
      </c>
      <c r="AA158" s="200">
        <f t="shared" ca="1" si="472"/>
        <v>0</v>
      </c>
      <c r="AB158" s="200">
        <f t="shared" ca="1" si="472"/>
        <v>0</v>
      </c>
      <c r="AC158" s="200">
        <f t="shared" ca="1" si="472"/>
        <v>0</v>
      </c>
      <c r="AD158" s="200">
        <f t="shared" ca="1" si="472"/>
        <v>0</v>
      </c>
      <c r="AE158" s="200">
        <f t="shared" ca="1" si="472"/>
        <v>0</v>
      </c>
      <c r="AF158" s="200">
        <f t="shared" ca="1" si="472"/>
        <v>0</v>
      </c>
      <c r="AG158" s="200">
        <f t="shared" ca="1" si="472"/>
        <v>0</v>
      </c>
      <c r="AH158" s="200">
        <f t="shared" ca="1" si="472"/>
        <v>0</v>
      </c>
      <c r="AI158" s="200">
        <f t="shared" ca="1" si="472"/>
        <v>-0.58090807624091823</v>
      </c>
      <c r="AJ158" s="200">
        <f t="shared" ca="1" si="472"/>
        <v>-1.515667373867112</v>
      </c>
      <c r="AK158" s="200">
        <f t="shared" ca="1" si="472"/>
        <v>-2.8675756256393634</v>
      </c>
      <c r="AL158" s="200">
        <f t="shared" ca="1" si="472"/>
        <v>-5.1040956256393635</v>
      </c>
      <c r="AM158" s="200">
        <f t="shared" ca="1" si="472"/>
        <v>-7.340615625639364</v>
      </c>
      <c r="AN158" s="200">
        <f t="shared" ca="1" si="472"/>
        <v>-9.5771356256393645</v>
      </c>
      <c r="AO158" s="200">
        <f t="shared" ca="1" si="472"/>
        <v>-11.813655625639365</v>
      </c>
      <c r="AP158" s="200">
        <f t="shared" ca="1" si="472"/>
        <v>-14.050175625639366</v>
      </c>
      <c r="AQ158" s="200">
        <f t="shared" ca="1" si="472"/>
        <v>-15.168435625639367</v>
      </c>
      <c r="AR158" s="200">
        <f t="shared" ca="1" si="472"/>
        <v>-16.286695625639368</v>
      </c>
      <c r="AS158" s="200">
        <f t="shared" ca="1" si="472"/>
        <v>-17.404955625639367</v>
      </c>
      <c r="AT158" s="200">
        <f t="shared" ca="1" si="472"/>
        <v>-18.523215625639367</v>
      </c>
      <c r="AU158" s="200">
        <f t="shared" ca="1" si="472"/>
        <v>-19.641475625639366</v>
      </c>
      <c r="AV158" s="200">
        <f t="shared" ca="1" si="472"/>
        <v>-20.759735625639365</v>
      </c>
      <c r="AW158" s="200">
        <f t="shared" ca="1" si="472"/>
        <v>-21.626641554688948</v>
      </c>
      <c r="AX158" s="200">
        <f t="shared" ca="1" si="472"/>
        <v>-21.95894622569098</v>
      </c>
      <c r="AY158" s="200">
        <f t="shared" ca="1" si="472"/>
        <v>-22.267643958412915</v>
      </c>
      <c r="AZ158" s="200">
        <f t="shared" ca="1" si="472"/>
        <v>-22.650513322668022</v>
      </c>
      <c r="BA158" s="200">
        <f t="shared" ca="1" si="472"/>
        <v>-23.174944412778547</v>
      </c>
      <c r="BB158" s="200">
        <f t="shared" ca="1" si="472"/>
        <v>-23.174944412778547</v>
      </c>
      <c r="BC158" s="200">
        <f t="shared" ca="1" si="472"/>
        <v>-22.594036336537634</v>
      </c>
      <c r="BD158" s="200">
        <f t="shared" ca="1" si="472"/>
        <v>-21.659277038911437</v>
      </c>
      <c r="BE158" s="200">
        <f t="shared" ca="1" si="472"/>
        <v>-20.307368787139183</v>
      </c>
      <c r="BF158" s="200">
        <f t="shared" ref="BF158:CK158" ca="1" si="473">SUM(AM97:BF97)*$B158</f>
        <v>-18.070848787139187</v>
      </c>
      <c r="BG158" s="200">
        <f t="shared" ca="1" si="473"/>
        <v>-15.834328787139185</v>
      </c>
      <c r="BH158" s="200">
        <f t="shared" ca="1" si="473"/>
        <v>-13.597808787139185</v>
      </c>
      <c r="BI158" s="200">
        <f t="shared" ca="1" si="473"/>
        <v>-11.361288787139184</v>
      </c>
      <c r="BJ158" s="200">
        <f t="shared" ca="1" si="473"/>
        <v>-9.1247687871391818</v>
      </c>
      <c r="BK158" s="200">
        <f t="shared" ca="1" si="473"/>
        <v>-8.0065087871391807</v>
      </c>
      <c r="BL158" s="200">
        <f t="shared" ca="1" si="473"/>
        <v>-6.8882487871391813</v>
      </c>
      <c r="BM158" s="200">
        <f t="shared" ca="1" si="473"/>
        <v>-5.7699887871391811</v>
      </c>
      <c r="BN158" s="200">
        <f t="shared" ca="1" si="473"/>
        <v>-4.6517287871391808</v>
      </c>
      <c r="BO158" s="200">
        <f t="shared" ca="1" si="473"/>
        <v>-3.5334687871391806</v>
      </c>
      <c r="BP158" s="200">
        <f t="shared" ca="1" si="473"/>
        <v>-2.4152087871391803</v>
      </c>
      <c r="BQ158" s="200">
        <f t="shared" ca="1" si="473"/>
        <v>-1.5483028580895966</v>
      </c>
      <c r="BR158" s="200">
        <f t="shared" ca="1" si="473"/>
        <v>-1.2159981870875674</v>
      </c>
      <c r="BS158" s="200">
        <f t="shared" ca="1" si="473"/>
        <v>-0.90730045436563145</v>
      </c>
      <c r="BT158" s="200">
        <f t="shared" ca="1" si="473"/>
        <v>-0.52443109011052536</v>
      </c>
      <c r="BU158" s="200">
        <f t="shared" ca="1" si="473"/>
        <v>0</v>
      </c>
      <c r="BV158" s="200">
        <f t="shared" ca="1" si="473"/>
        <v>0</v>
      </c>
      <c r="BW158" s="200">
        <f t="shared" ca="1" si="473"/>
        <v>0</v>
      </c>
      <c r="BX158" s="200">
        <f t="shared" ca="1" si="473"/>
        <v>0</v>
      </c>
      <c r="BY158" s="200">
        <f t="shared" ca="1" si="473"/>
        <v>0</v>
      </c>
      <c r="BZ158" s="200">
        <f t="shared" ca="1" si="473"/>
        <v>0</v>
      </c>
      <c r="CA158" s="200">
        <f t="shared" ca="1" si="473"/>
        <v>0</v>
      </c>
      <c r="CB158" s="200">
        <f t="shared" ca="1" si="473"/>
        <v>0</v>
      </c>
      <c r="CC158" s="200">
        <f t="shared" ca="1" si="473"/>
        <v>0</v>
      </c>
      <c r="CD158" s="200">
        <f t="shared" ca="1" si="473"/>
        <v>0</v>
      </c>
      <c r="CE158" s="200">
        <f t="shared" ca="1" si="473"/>
        <v>0</v>
      </c>
      <c r="CF158" s="200">
        <f t="shared" ca="1" si="473"/>
        <v>0</v>
      </c>
      <c r="CG158" s="200">
        <f t="shared" ca="1" si="473"/>
        <v>0</v>
      </c>
      <c r="CH158" s="200">
        <f t="shared" ca="1" si="473"/>
        <v>0</v>
      </c>
      <c r="CI158" s="200">
        <f t="shared" ca="1" si="473"/>
        <v>0</v>
      </c>
      <c r="CJ158" s="200">
        <f t="shared" ca="1" si="473"/>
        <v>0</v>
      </c>
      <c r="CK158" s="200">
        <f t="shared" ca="1" si="473"/>
        <v>0</v>
      </c>
      <c r="CL158" s="200">
        <f t="shared" ref="CL158:CN158" ca="1" si="474">SUM(BS97:CL97)*$B158</f>
        <v>0</v>
      </c>
      <c r="CM158" s="200">
        <f t="shared" ca="1" si="474"/>
        <v>0</v>
      </c>
      <c r="CN158" s="200">
        <f t="shared" ca="1" si="474"/>
        <v>0</v>
      </c>
    </row>
    <row r="159" spans="1:93">
      <c r="B159" s="603">
        <f t="shared" si="460"/>
        <v>-2.1030533333333346E-3</v>
      </c>
      <c r="C159" s="94"/>
      <c r="F159" t="s">
        <v>81</v>
      </c>
      <c r="G159" s="206">
        <f>SUM($G147:G147)*$B159</f>
        <v>0</v>
      </c>
      <c r="H159" s="206">
        <f>SUM($G147:H147)*$B159</f>
        <v>0</v>
      </c>
      <c r="I159" s="206">
        <f>SUM($G147:I147)*$B159</f>
        <v>0</v>
      </c>
      <c r="J159" s="206">
        <f>SUM($G147:J147)*$B159</f>
        <v>0</v>
      </c>
      <c r="K159" s="206">
        <f>SUM($G147:K147)*$B159</f>
        <v>0</v>
      </c>
      <c r="L159" s="206">
        <f>SUM($G147:L147)*$B159</f>
        <v>0</v>
      </c>
      <c r="M159" s="206">
        <f>SUM($G147:M147)*$B159</f>
        <v>0</v>
      </c>
      <c r="N159" s="206">
        <f>SUM($G147:N147)*$B159</f>
        <v>0</v>
      </c>
      <c r="O159" s="206">
        <f>SUM($G147:O147)*$B159</f>
        <v>0</v>
      </c>
      <c r="P159" s="206">
        <f>SUM($G147:P147)*$B159</f>
        <v>0</v>
      </c>
      <c r="Q159" s="206">
        <f>SUM($G147:Q147)*$B159</f>
        <v>0</v>
      </c>
      <c r="R159" s="206">
        <f>SUM($G147:R147)*$B159</f>
        <v>0</v>
      </c>
      <c r="S159" s="206">
        <f>SUM($G147:S147)*$B159</f>
        <v>0</v>
      </c>
      <c r="T159" s="206">
        <f>SUM($G147:T147)*$B159</f>
        <v>0</v>
      </c>
      <c r="U159" s="206">
        <f>SUM($G147:U147)*$B159</f>
        <v>0</v>
      </c>
      <c r="V159" s="206">
        <f>SUM($G147:V147)*$B159</f>
        <v>0</v>
      </c>
      <c r="W159" s="206">
        <f>SUM($G147:W147)*$B159</f>
        <v>0</v>
      </c>
      <c r="X159" s="206">
        <f>SUM($G147:X147)*$B159</f>
        <v>0</v>
      </c>
      <c r="Y159" s="206">
        <f>SUM($G147:Y147)*$B159</f>
        <v>-0.20545522374432304</v>
      </c>
      <c r="Z159" s="200">
        <f t="shared" ref="Z159" si="475">SUM(G147:Z147)*$B159</f>
        <v>-0.30325443614473646</v>
      </c>
      <c r="AA159" s="200">
        <f t="shared" ref="AA159" si="476">SUM(H147:AA147)*$B159</f>
        <v>-1.4470829185303165</v>
      </c>
      <c r="AB159" s="200">
        <f t="shared" ref="AB159" si="477">SUM(I147:AB147)*$B159</f>
        <v>-3.4953063486394216</v>
      </c>
      <c r="AC159" s="200">
        <f t="shared" ref="AC159" si="478">SUM(J147:AC147)*$B159</f>
        <v>-28.29763579560775</v>
      </c>
      <c r="AD159" s="200">
        <f t="shared" ref="AD159" si="479">SUM(K147:AD147)*$B159</f>
        <v>-41.575930918427346</v>
      </c>
      <c r="AE159" s="200">
        <f t="shared" ref="AE159" si="480">SUM(L147:AE147)*$B159</f>
        <v>-57.201357054200088</v>
      </c>
      <c r="AF159" s="200">
        <f t="shared" ref="AF159" si="481">SUM(M147:AF147)*$B159</f>
        <v>-59.826638008738293</v>
      </c>
      <c r="AG159" s="200">
        <f t="shared" ref="AG159" si="482">SUM(N147:AG147)*$B159</f>
        <v>-61.009497832933384</v>
      </c>
      <c r="AH159" s="200">
        <f t="shared" ref="AH159" si="483">SUM(O147:AH147)*$B159</f>
        <v>-61.127268819600054</v>
      </c>
      <c r="AI159" s="200">
        <f t="shared" ref="AI159" si="484">SUM(P147:AI147)*$B159</f>
        <v>-61.181948206266718</v>
      </c>
      <c r="AJ159" s="200">
        <f t="shared" ref="AJ159" si="485">SUM(Q147:AJ147)*$B159</f>
        <v>-61.252715950933393</v>
      </c>
      <c r="AK159" s="200">
        <f t="shared" ref="AK159" si="486">SUM(R147:AK147)*$B159</f>
        <v>-61.252715950933393</v>
      </c>
      <c r="AL159" s="200">
        <f t="shared" ref="AL159" si="487">SUM(S147:AL147)*$B159</f>
        <v>-61.252715950933393</v>
      </c>
      <c r="AM159" s="200">
        <f t="shared" ref="AM159" si="488">SUM(T147:AM147)*$B159</f>
        <v>-61.252715950933393</v>
      </c>
      <c r="AN159" s="200">
        <f t="shared" ref="AN159" si="489">SUM(U147:AN147)*$B159</f>
        <v>-61.252715950933393</v>
      </c>
      <c r="AO159" s="200">
        <f t="shared" ref="AO159" si="490">SUM(V147:AO147)*$B159</f>
        <v>-61.252715950933393</v>
      </c>
      <c r="AP159" s="200">
        <f t="shared" ref="AP159" si="491">SUM(W147:AP147)*$B159</f>
        <v>-61.252715950933393</v>
      </c>
      <c r="AQ159" s="200">
        <f t="shared" ref="AQ159" si="492">SUM(X147:AQ147)*$B159</f>
        <v>-61.252715950933393</v>
      </c>
      <c r="AR159" s="200">
        <f t="shared" ref="AR159" si="493">SUM(Y147:AR147)*$B159</f>
        <v>-61.252715950933393</v>
      </c>
      <c r="AS159" s="200">
        <f t="shared" ref="AS159" si="494">SUM(Z147:AS147)*$B159</f>
        <v>-61.047260727189069</v>
      </c>
      <c r="AT159" s="200">
        <f t="shared" ref="AT159" si="495">SUM(AA147:AT147)*$B159</f>
        <v>-60.949461514788652</v>
      </c>
      <c r="AU159" s="200">
        <f t="shared" ref="AU159" si="496">SUM(AB147:AU147)*$B159</f>
        <v>-59.805633032403065</v>
      </c>
      <c r="AV159" s="200">
        <f t="shared" ref="AV159" si="497">SUM(AC147:AV147)*$B159</f>
        <v>-57.757409602293954</v>
      </c>
      <c r="AW159" s="200">
        <f t="shared" ref="AW159" si="498">SUM(AD147:AW147)*$B159</f>
        <v>-32.955080155325632</v>
      </c>
      <c r="AX159" s="200">
        <f t="shared" ref="AX159" si="499">SUM(AE147:AX147)*$B159</f>
        <v>-19.676785032506039</v>
      </c>
      <c r="AY159" s="200">
        <f t="shared" ref="AY159" si="500">SUM(AF147:AY147)*$B159</f>
        <v>-4.0513588967333032</v>
      </c>
      <c r="AZ159" s="200">
        <f t="shared" ref="AZ159" si="501">SUM(AG147:AZ147)*$B159</f>
        <v>-1.4260779421950973</v>
      </c>
      <c r="BA159" s="200">
        <f t="shared" ref="BA159" si="502">SUM(AH147:BA147)*$B159</f>
        <v>-0.24321811800000021</v>
      </c>
      <c r="BB159" s="200">
        <f t="shared" ref="BB159" si="503">SUM(AI147:BB147)*$B159</f>
        <v>-0.12544713133333346</v>
      </c>
      <c r="BC159" s="200">
        <f t="shared" ref="BC159" si="504">SUM(AJ147:BC147)*$B159</f>
        <v>-7.0767744666666771E-2</v>
      </c>
      <c r="BD159" s="200">
        <f t="shared" ref="BD159" si="505">SUM(AK147:BD147)*$B159</f>
        <v>0</v>
      </c>
      <c r="BE159" s="200">
        <f t="shared" ref="BE159" si="506">SUM(AL147:BE147)*$B159</f>
        <v>0</v>
      </c>
      <c r="BF159" s="200">
        <f t="shared" ref="BF159" si="507">SUM(AM147:BF147)*$B159</f>
        <v>0</v>
      </c>
      <c r="BG159" s="200">
        <f t="shared" ref="BG159" si="508">SUM(AN147:BG147)*$B159</f>
        <v>0</v>
      </c>
      <c r="BH159" s="200">
        <f t="shared" ref="BH159" si="509">SUM(AO147:BH147)*$B159</f>
        <v>0</v>
      </c>
      <c r="BI159" s="200">
        <f t="shared" ref="BI159" si="510">SUM(AP147:BI147)*$B159</f>
        <v>0</v>
      </c>
      <c r="BJ159" s="200">
        <f t="shared" ref="BJ159" si="511">SUM(AQ147:BJ147)*$B159</f>
        <v>0</v>
      </c>
      <c r="BK159" s="200">
        <f t="shared" ref="BK159" si="512">SUM(AR147:BK147)*$B159</f>
        <v>0</v>
      </c>
      <c r="BL159" s="200">
        <f t="shared" ref="BL159" si="513">SUM(AS147:BL147)*$B159</f>
        <v>0</v>
      </c>
      <c r="BM159" s="200">
        <f t="shared" ref="BM159" si="514">SUM(AT147:BM147)*$B159</f>
        <v>0</v>
      </c>
      <c r="BN159" s="200">
        <f t="shared" ref="BN159" si="515">SUM(AU147:BN147)*$B159</f>
        <v>0</v>
      </c>
      <c r="BO159" s="200">
        <f t="shared" ref="BO159" si="516">SUM(AV147:BO147)*$B159</f>
        <v>0</v>
      </c>
      <c r="BP159" s="200">
        <f t="shared" ref="BP159" si="517">SUM(AW147:BP147)*$B159</f>
        <v>0</v>
      </c>
      <c r="BQ159" s="200">
        <f t="shared" ref="BQ159" si="518">SUM(AX147:BQ147)*$B159</f>
        <v>0</v>
      </c>
      <c r="BR159" s="200">
        <f t="shared" ref="BR159" si="519">SUM(AY147:BR147)*$B159</f>
        <v>0</v>
      </c>
      <c r="BS159" s="200">
        <f t="shared" ref="BS159" si="520">SUM(AZ147:BS147)*$B159</f>
        <v>0</v>
      </c>
      <c r="BT159" s="200">
        <f t="shared" ref="BT159" si="521">SUM(BA147:BT147)*$B159</f>
        <v>0</v>
      </c>
      <c r="BU159" s="200">
        <f t="shared" ref="BU159" si="522">SUM(BB147:BU147)*$B159</f>
        <v>0</v>
      </c>
      <c r="BV159" s="200">
        <f t="shared" ref="BV159" si="523">SUM(BC147:BV147)*$B159</f>
        <v>0</v>
      </c>
      <c r="BW159" s="200">
        <f t="shared" ref="BW159" si="524">SUM(BD147:BW147)*$B159</f>
        <v>0</v>
      </c>
      <c r="BX159" s="200">
        <f t="shared" ref="BX159" si="525">SUM(BE147:BX147)*$B159</f>
        <v>0</v>
      </c>
      <c r="BY159" s="200">
        <f t="shared" ref="BY159" si="526">SUM(BF147:BY147)*$B159</f>
        <v>0</v>
      </c>
      <c r="BZ159" s="200">
        <f t="shared" ref="BZ159" si="527">SUM(BG147:BZ147)*$B159</f>
        <v>0</v>
      </c>
      <c r="CA159" s="200">
        <f t="shared" ref="CA159" si="528">SUM(BH147:CA147)*$B159</f>
        <v>0</v>
      </c>
      <c r="CB159" s="200">
        <f t="shared" ref="CB159" si="529">SUM(BI147:CB147)*$B159</f>
        <v>0</v>
      </c>
      <c r="CC159" s="200">
        <f t="shared" ref="CC159" si="530">SUM(BJ147:CC147)*$B159</f>
        <v>0</v>
      </c>
      <c r="CD159" s="200">
        <f t="shared" ref="CD159" si="531">SUM(BK147:CD147)*$B159</f>
        <v>0</v>
      </c>
      <c r="CE159" s="200">
        <f t="shared" ref="CE159" si="532">SUM(BL147:CE147)*$B159</f>
        <v>0</v>
      </c>
      <c r="CF159" s="200">
        <f t="shared" ref="CF159" si="533">SUM(BM147:CF147)*$B159</f>
        <v>0</v>
      </c>
      <c r="CG159" s="200">
        <f t="shared" ref="CG159" si="534">SUM(BN147:CG147)*$B159</f>
        <v>0</v>
      </c>
      <c r="CH159" s="200">
        <f t="shared" ref="CH159" si="535">SUM(BO147:CH147)*$B159</f>
        <v>0</v>
      </c>
      <c r="CI159" s="200">
        <f t="shared" ref="CI159" si="536">SUM(BP147:CI147)*$B159</f>
        <v>0</v>
      </c>
      <c r="CJ159" s="200">
        <f t="shared" ref="CJ159" si="537">SUM(BQ147:CJ147)*$B159</f>
        <v>0</v>
      </c>
      <c r="CK159" s="200">
        <f t="shared" ref="CK159" si="538">SUM(BR147:CK147)*$B159</f>
        <v>0</v>
      </c>
      <c r="CL159" s="200">
        <f t="shared" ref="CL159" si="539">SUM(BS147:CL147)*$B159</f>
        <v>0</v>
      </c>
      <c r="CM159" s="200">
        <f t="shared" ref="CM159" si="540">SUM(BT147:CM147)*$B159</f>
        <v>0</v>
      </c>
      <c r="CN159" s="200">
        <f t="shared" ref="CN159" si="541">SUM(BU147:CN147)*$B159</f>
        <v>0</v>
      </c>
    </row>
    <row r="160" spans="1:93">
      <c r="B160" s="603">
        <f t="shared" si="460"/>
        <v>-2.192666666666667E-3</v>
      </c>
      <c r="C160" s="94"/>
      <c r="F160" t="s">
        <v>82</v>
      </c>
      <c r="G160" s="198">
        <f>SUM($G99:G99)*$B160</f>
        <v>0</v>
      </c>
      <c r="H160" s="198">
        <f>SUM($G99:H99)*$B160</f>
        <v>0</v>
      </c>
      <c r="I160" s="198">
        <f>SUM($G99:I99)*$B160</f>
        <v>0</v>
      </c>
      <c r="J160" s="198">
        <f>SUM($G99:J99)*$B160</f>
        <v>0</v>
      </c>
      <c r="K160" s="198">
        <f>SUM($G99:K99)*$B160</f>
        <v>0</v>
      </c>
      <c r="L160" s="198">
        <f>SUM($G99:L99)*$B160</f>
        <v>0</v>
      </c>
      <c r="M160" s="198">
        <f>SUM($G99:M99)*$B160</f>
        <v>0</v>
      </c>
      <c r="N160" s="198">
        <f>SUM($G99:N99)*$B160</f>
        <v>0</v>
      </c>
      <c r="O160" s="198">
        <f>SUM($G99:O99)*$B160</f>
        <v>0</v>
      </c>
      <c r="P160" s="198">
        <f>SUM($G99:P99)*$B160</f>
        <v>0</v>
      </c>
      <c r="Q160" s="198">
        <f>SUM($G99:Q99)*$B160</f>
        <v>0</v>
      </c>
      <c r="R160" s="198">
        <f>SUM($G99:R99)*$B160</f>
        <v>0</v>
      </c>
      <c r="S160" s="198">
        <f>SUM($G99:S99)*$B160</f>
        <v>0</v>
      </c>
      <c r="T160" s="198">
        <f>SUM($G99:T99)*$B160</f>
        <v>0</v>
      </c>
      <c r="U160" s="198">
        <f>SUM($G99:U99)*$B160</f>
        <v>0</v>
      </c>
      <c r="V160" s="198">
        <f>SUM($G99:V99)*$B160</f>
        <v>0</v>
      </c>
      <c r="W160" s="198">
        <f>SUM($G99:W99)*$B160</f>
        <v>0</v>
      </c>
      <c r="X160" s="198">
        <f>SUM($G99:X99)*$B160</f>
        <v>0</v>
      </c>
      <c r="Y160" s="198">
        <f>SUM($G99:Y99)*$B160</f>
        <v>0</v>
      </c>
      <c r="Z160" s="200">
        <f t="shared" ref="Z160:AI161" si="542">SUM(G99:Z99)*$B160</f>
        <v>0</v>
      </c>
      <c r="AA160" s="200">
        <f t="shared" si="542"/>
        <v>0</v>
      </c>
      <c r="AB160" s="200">
        <f t="shared" si="542"/>
        <v>0</v>
      </c>
      <c r="AC160" s="200">
        <f t="shared" si="542"/>
        <v>0</v>
      </c>
      <c r="AD160" s="200">
        <f t="shared" si="542"/>
        <v>0</v>
      </c>
      <c r="AE160" s="200">
        <f t="shared" si="542"/>
        <v>0</v>
      </c>
      <c r="AF160" s="200">
        <f t="shared" si="542"/>
        <v>0</v>
      </c>
      <c r="AG160" s="200">
        <f t="shared" si="542"/>
        <v>0</v>
      </c>
      <c r="AH160" s="200">
        <f t="shared" si="542"/>
        <v>0</v>
      </c>
      <c r="AI160" s="200">
        <f t="shared" si="542"/>
        <v>0</v>
      </c>
      <c r="AJ160" s="200">
        <f t="shared" ref="AJ160:AS161" si="543">SUM(Q99:AJ99)*$B160</f>
        <v>0</v>
      </c>
      <c r="AK160" s="200">
        <f t="shared" si="543"/>
        <v>0</v>
      </c>
      <c r="AL160" s="200">
        <f t="shared" si="543"/>
        <v>0</v>
      </c>
      <c r="AM160" s="200">
        <f t="shared" si="543"/>
        <v>0</v>
      </c>
      <c r="AN160" s="200">
        <f t="shared" si="543"/>
        <v>0</v>
      </c>
      <c r="AO160" s="200">
        <f t="shared" si="543"/>
        <v>0</v>
      </c>
      <c r="AP160" s="200">
        <f t="shared" si="543"/>
        <v>0</v>
      </c>
      <c r="AQ160" s="200">
        <f t="shared" si="543"/>
        <v>0</v>
      </c>
      <c r="AR160" s="200">
        <f t="shared" si="543"/>
        <v>0</v>
      </c>
      <c r="AS160" s="200">
        <f t="shared" si="543"/>
        <v>0</v>
      </c>
      <c r="AT160" s="200">
        <f t="shared" ref="AT160:BC161" si="544">SUM(AA99:AT99)*$B160</f>
        <v>0</v>
      </c>
      <c r="AU160" s="200">
        <f t="shared" si="544"/>
        <v>0</v>
      </c>
      <c r="AV160" s="200">
        <f t="shared" si="544"/>
        <v>0</v>
      </c>
      <c r="AW160" s="200">
        <f t="shared" si="544"/>
        <v>0</v>
      </c>
      <c r="AX160" s="200">
        <f t="shared" si="544"/>
        <v>0</v>
      </c>
      <c r="AY160" s="200">
        <f t="shared" si="544"/>
        <v>0</v>
      </c>
      <c r="AZ160" s="200">
        <f t="shared" si="544"/>
        <v>0</v>
      </c>
      <c r="BA160" s="200">
        <f t="shared" si="544"/>
        <v>0</v>
      </c>
      <c r="BB160" s="200">
        <f t="shared" si="544"/>
        <v>0</v>
      </c>
      <c r="BC160" s="200">
        <f t="shared" si="544"/>
        <v>0</v>
      </c>
      <c r="BD160" s="200">
        <f t="shared" ref="BD160:BM161" si="545">SUM(AK99:BD99)*$B160</f>
        <v>0</v>
      </c>
      <c r="BE160" s="200">
        <f t="shared" si="545"/>
        <v>0</v>
      </c>
      <c r="BF160" s="200">
        <f t="shared" si="545"/>
        <v>0</v>
      </c>
      <c r="BG160" s="200">
        <f t="shared" si="545"/>
        <v>0</v>
      </c>
      <c r="BH160" s="200">
        <f t="shared" si="545"/>
        <v>0</v>
      </c>
      <c r="BI160" s="200">
        <f t="shared" si="545"/>
        <v>0</v>
      </c>
      <c r="BJ160" s="200">
        <f t="shared" si="545"/>
        <v>0</v>
      </c>
      <c r="BK160" s="200">
        <f t="shared" si="545"/>
        <v>0</v>
      </c>
      <c r="BL160" s="200">
        <f t="shared" si="545"/>
        <v>0</v>
      </c>
      <c r="BM160" s="200">
        <f t="shared" si="545"/>
        <v>0</v>
      </c>
      <c r="BN160" s="200">
        <f t="shared" ref="BN160:BW161" si="546">SUM(AU99:BN99)*$B160</f>
        <v>0</v>
      </c>
      <c r="BO160" s="200">
        <f t="shared" si="546"/>
        <v>0</v>
      </c>
      <c r="BP160" s="200">
        <f t="shared" si="546"/>
        <v>0</v>
      </c>
      <c r="BQ160" s="200">
        <f t="shared" si="546"/>
        <v>0</v>
      </c>
      <c r="BR160" s="200">
        <f t="shared" si="546"/>
        <v>0</v>
      </c>
      <c r="BS160" s="200">
        <f t="shared" si="546"/>
        <v>0</v>
      </c>
      <c r="BT160" s="200">
        <f t="shared" si="546"/>
        <v>0</v>
      </c>
      <c r="BU160" s="200">
        <f t="shared" si="546"/>
        <v>0</v>
      </c>
      <c r="BV160" s="200">
        <f t="shared" si="546"/>
        <v>0</v>
      </c>
      <c r="BW160" s="200">
        <f t="shared" si="546"/>
        <v>0</v>
      </c>
      <c r="BX160" s="200">
        <f t="shared" ref="BX160:CG161" si="547">SUM(BE99:BX99)*$B160</f>
        <v>0</v>
      </c>
      <c r="BY160" s="200">
        <f t="shared" si="547"/>
        <v>0</v>
      </c>
      <c r="BZ160" s="200">
        <f t="shared" si="547"/>
        <v>0</v>
      </c>
      <c r="CA160" s="200">
        <f t="shared" si="547"/>
        <v>0</v>
      </c>
      <c r="CB160" s="200">
        <f t="shared" si="547"/>
        <v>0</v>
      </c>
      <c r="CC160" s="200">
        <f t="shared" si="547"/>
        <v>0</v>
      </c>
      <c r="CD160" s="200">
        <f t="shared" si="547"/>
        <v>0</v>
      </c>
      <c r="CE160" s="200">
        <f t="shared" si="547"/>
        <v>0</v>
      </c>
      <c r="CF160" s="200">
        <f t="shared" si="547"/>
        <v>0</v>
      </c>
      <c r="CG160" s="200">
        <f t="shared" si="547"/>
        <v>0</v>
      </c>
      <c r="CH160" s="200">
        <f t="shared" ref="CH160:CN161" si="548">SUM(BO99:CH99)*$B160</f>
        <v>0</v>
      </c>
      <c r="CI160" s="200">
        <f t="shared" si="548"/>
        <v>0</v>
      </c>
      <c r="CJ160" s="200">
        <f t="shared" si="548"/>
        <v>0</v>
      </c>
      <c r="CK160" s="200">
        <f t="shared" si="548"/>
        <v>0</v>
      </c>
      <c r="CL160" s="200">
        <f t="shared" si="548"/>
        <v>0</v>
      </c>
      <c r="CM160" s="200">
        <f t="shared" si="548"/>
        <v>0</v>
      </c>
      <c r="CN160" s="200">
        <f t="shared" si="548"/>
        <v>0</v>
      </c>
    </row>
    <row r="161" spans="2:92">
      <c r="B161" s="603">
        <f t="shared" si="460"/>
        <v>-2.1357966666666673E-3</v>
      </c>
      <c r="C161" s="94"/>
      <c r="F161" t="s">
        <v>83</v>
      </c>
      <c r="G161" s="198">
        <f>SUM($G100:G100)*$B161</f>
        <v>0</v>
      </c>
      <c r="H161" s="198">
        <f>SUM($G100:H100)*$B161</f>
        <v>0</v>
      </c>
      <c r="I161" s="198">
        <f>SUM($G100:I100)*$B161</f>
        <v>0</v>
      </c>
      <c r="J161" s="198">
        <f>SUM($G100:J100)*$B161</f>
        <v>0</v>
      </c>
      <c r="K161" s="198">
        <f>SUM($G100:K100)*$B161</f>
        <v>0</v>
      </c>
      <c r="L161" s="198">
        <f>SUM($G100:L100)*$B161</f>
        <v>0</v>
      </c>
      <c r="M161" s="198">
        <f>SUM($G100:M100)*$B161</f>
        <v>0</v>
      </c>
      <c r="N161" s="198">
        <f>SUM($G100:N100)*$B161</f>
        <v>0</v>
      </c>
      <c r="O161" s="198">
        <f>SUM($G100:O100)*$B161</f>
        <v>0</v>
      </c>
      <c r="P161" s="198">
        <f>SUM($G100:P100)*$B161</f>
        <v>0</v>
      </c>
      <c r="Q161" s="198">
        <f>SUM($G100:Q100)*$B161</f>
        <v>0</v>
      </c>
      <c r="R161" s="198">
        <f>SUM($G100:R100)*$B161</f>
        <v>0</v>
      </c>
      <c r="S161" s="198">
        <f>SUM($G100:S100)*$B161</f>
        <v>0</v>
      </c>
      <c r="T161" s="198">
        <f>SUM($G100:T100)*$B161</f>
        <v>0</v>
      </c>
      <c r="U161" s="198">
        <f>SUM($G100:U100)*$B161</f>
        <v>0</v>
      </c>
      <c r="V161" s="198">
        <f>SUM($G100:V100)*$B161</f>
        <v>0</v>
      </c>
      <c r="W161" s="198">
        <f>SUM($G100:W100)*$B161</f>
        <v>0</v>
      </c>
      <c r="X161" s="198">
        <f>SUM($G100:X100)*$B161</f>
        <v>0</v>
      </c>
      <c r="Y161" s="198">
        <f>SUM($G100:Y100)*$B161</f>
        <v>0</v>
      </c>
      <c r="Z161" s="200">
        <f t="shared" si="542"/>
        <v>0</v>
      </c>
      <c r="AA161" s="200">
        <f t="shared" si="542"/>
        <v>0</v>
      </c>
      <c r="AB161" s="200">
        <f t="shared" si="542"/>
        <v>0</v>
      </c>
      <c r="AC161" s="200">
        <f t="shared" si="542"/>
        <v>0</v>
      </c>
      <c r="AD161" s="200">
        <f t="shared" si="542"/>
        <v>0</v>
      </c>
      <c r="AE161" s="200">
        <f t="shared" si="542"/>
        <v>0</v>
      </c>
      <c r="AF161" s="200">
        <f t="shared" si="542"/>
        <v>0</v>
      </c>
      <c r="AG161" s="200">
        <f t="shared" si="542"/>
        <v>0</v>
      </c>
      <c r="AH161" s="200">
        <f t="shared" si="542"/>
        <v>0</v>
      </c>
      <c r="AI161" s="200">
        <f t="shared" si="542"/>
        <v>0</v>
      </c>
      <c r="AJ161" s="200">
        <f t="shared" si="543"/>
        <v>0</v>
      </c>
      <c r="AK161" s="200">
        <f t="shared" si="543"/>
        <v>0</v>
      </c>
      <c r="AL161" s="200">
        <f t="shared" si="543"/>
        <v>0</v>
      </c>
      <c r="AM161" s="200">
        <f t="shared" si="543"/>
        <v>0</v>
      </c>
      <c r="AN161" s="200">
        <f t="shared" si="543"/>
        <v>0</v>
      </c>
      <c r="AO161" s="200">
        <f t="shared" si="543"/>
        <v>0</v>
      </c>
      <c r="AP161" s="200">
        <f t="shared" si="543"/>
        <v>0</v>
      </c>
      <c r="AQ161" s="200">
        <f t="shared" si="543"/>
        <v>0</v>
      </c>
      <c r="AR161" s="200">
        <f t="shared" si="543"/>
        <v>0</v>
      </c>
      <c r="AS161" s="200">
        <f t="shared" si="543"/>
        <v>0</v>
      </c>
      <c r="AT161" s="200">
        <f t="shared" si="544"/>
        <v>0</v>
      </c>
      <c r="AU161" s="200">
        <f t="shared" si="544"/>
        <v>0</v>
      </c>
      <c r="AV161" s="200">
        <f t="shared" si="544"/>
        <v>0</v>
      </c>
      <c r="AW161" s="200">
        <f t="shared" si="544"/>
        <v>0</v>
      </c>
      <c r="AX161" s="200">
        <f t="shared" si="544"/>
        <v>0</v>
      </c>
      <c r="AY161" s="200">
        <f t="shared" si="544"/>
        <v>0</v>
      </c>
      <c r="AZ161" s="200">
        <f t="shared" si="544"/>
        <v>0</v>
      </c>
      <c r="BA161" s="200">
        <f t="shared" si="544"/>
        <v>0</v>
      </c>
      <c r="BB161" s="200">
        <f t="shared" si="544"/>
        <v>0</v>
      </c>
      <c r="BC161" s="200">
        <f t="shared" si="544"/>
        <v>0</v>
      </c>
      <c r="BD161" s="200">
        <f t="shared" si="545"/>
        <v>0</v>
      </c>
      <c r="BE161" s="200">
        <f t="shared" si="545"/>
        <v>0</v>
      </c>
      <c r="BF161" s="200">
        <f t="shared" si="545"/>
        <v>0</v>
      </c>
      <c r="BG161" s="200">
        <f t="shared" si="545"/>
        <v>0</v>
      </c>
      <c r="BH161" s="200">
        <f t="shared" si="545"/>
        <v>0</v>
      </c>
      <c r="BI161" s="200">
        <f t="shared" si="545"/>
        <v>0</v>
      </c>
      <c r="BJ161" s="200">
        <f t="shared" si="545"/>
        <v>0</v>
      </c>
      <c r="BK161" s="200">
        <f t="shared" si="545"/>
        <v>0</v>
      </c>
      <c r="BL161" s="200">
        <f t="shared" si="545"/>
        <v>0</v>
      </c>
      <c r="BM161" s="200">
        <f t="shared" si="545"/>
        <v>0</v>
      </c>
      <c r="BN161" s="200">
        <f t="shared" si="546"/>
        <v>0</v>
      </c>
      <c r="BO161" s="200">
        <f t="shared" si="546"/>
        <v>0</v>
      </c>
      <c r="BP161" s="200">
        <f t="shared" si="546"/>
        <v>0</v>
      </c>
      <c r="BQ161" s="200">
        <f t="shared" si="546"/>
        <v>0</v>
      </c>
      <c r="BR161" s="200">
        <f t="shared" si="546"/>
        <v>0</v>
      </c>
      <c r="BS161" s="200">
        <f t="shared" si="546"/>
        <v>0</v>
      </c>
      <c r="BT161" s="200">
        <f t="shared" si="546"/>
        <v>0</v>
      </c>
      <c r="BU161" s="200">
        <f t="shared" si="546"/>
        <v>0</v>
      </c>
      <c r="BV161" s="200">
        <f t="shared" si="546"/>
        <v>0</v>
      </c>
      <c r="BW161" s="200">
        <f t="shared" si="546"/>
        <v>0</v>
      </c>
      <c r="BX161" s="200">
        <f t="shared" si="547"/>
        <v>0</v>
      </c>
      <c r="BY161" s="200">
        <f t="shared" si="547"/>
        <v>0</v>
      </c>
      <c r="BZ161" s="200">
        <f t="shared" si="547"/>
        <v>0</v>
      </c>
      <c r="CA161" s="200">
        <f t="shared" si="547"/>
        <v>0</v>
      </c>
      <c r="CB161" s="200">
        <f t="shared" si="547"/>
        <v>0</v>
      </c>
      <c r="CC161" s="200">
        <f t="shared" si="547"/>
        <v>0</v>
      </c>
      <c r="CD161" s="200">
        <f t="shared" si="547"/>
        <v>0</v>
      </c>
      <c r="CE161" s="200">
        <f t="shared" si="547"/>
        <v>0</v>
      </c>
      <c r="CF161" s="200">
        <f t="shared" si="547"/>
        <v>0</v>
      </c>
      <c r="CG161" s="200">
        <f t="shared" si="547"/>
        <v>0</v>
      </c>
      <c r="CH161" s="200">
        <f t="shared" si="548"/>
        <v>0</v>
      </c>
      <c r="CI161" s="200">
        <f t="shared" si="548"/>
        <v>0</v>
      </c>
      <c r="CJ161" s="200">
        <f t="shared" si="548"/>
        <v>0</v>
      </c>
      <c r="CK161" s="200">
        <f t="shared" si="548"/>
        <v>0</v>
      </c>
      <c r="CL161" s="200">
        <f t="shared" si="548"/>
        <v>0</v>
      </c>
      <c r="CM161" s="200">
        <f t="shared" si="548"/>
        <v>0</v>
      </c>
      <c r="CN161" s="200">
        <f t="shared" si="548"/>
        <v>0</v>
      </c>
    </row>
    <row r="162" spans="2:92">
      <c r="C162" s="94"/>
      <c r="F162" s="65" t="s">
        <v>237</v>
      </c>
      <c r="G162" s="208">
        <f>SUM(G150:G161)</f>
        <v>0</v>
      </c>
      <c r="H162" s="208">
        <f t="shared" ref="H162" si="549">SUM(H150:H161)</f>
        <v>0</v>
      </c>
      <c r="I162" s="208">
        <f t="shared" ref="I162" si="550">SUM(I150:I161)</f>
        <v>0</v>
      </c>
      <c r="J162" s="208">
        <f t="shared" ref="J162" si="551">SUM(J150:J161)</f>
        <v>0</v>
      </c>
      <c r="K162" s="208">
        <f t="shared" ref="K162" si="552">SUM(K150:K161)</f>
        <v>0</v>
      </c>
      <c r="L162" s="208">
        <f t="shared" ref="L162" si="553">SUM(L150:L161)</f>
        <v>0</v>
      </c>
      <c r="M162" s="208">
        <f t="shared" ref="M162" si="554">SUM(M150:M161)</f>
        <v>0</v>
      </c>
      <c r="N162" s="208">
        <f t="shared" ref="N162" si="555">SUM(N150:N161)</f>
        <v>0</v>
      </c>
      <c r="O162" s="208">
        <f t="shared" ref="O162" si="556">SUM(O150:O161)</f>
        <v>0</v>
      </c>
      <c r="P162" s="208">
        <f t="shared" ref="P162" si="557">SUM(P150:P161)</f>
        <v>0</v>
      </c>
      <c r="Q162" s="208">
        <f t="shared" ref="Q162" si="558">SUM(Q150:Q161)</f>
        <v>0</v>
      </c>
      <c r="R162" s="208">
        <f t="shared" ref="R162" si="559">SUM(R150:R161)</f>
        <v>0</v>
      </c>
      <c r="S162" s="208">
        <f t="shared" ref="S162" si="560">SUM(S150:S161)</f>
        <v>0</v>
      </c>
      <c r="T162" s="208">
        <f t="shared" ref="T162" si="561">SUM(T150:T161)</f>
        <v>0</v>
      </c>
      <c r="U162" s="208">
        <f t="shared" ref="U162" si="562">SUM(U150:U161)</f>
        <v>0</v>
      </c>
      <c r="V162" s="208">
        <f t="shared" ref="V162" si="563">SUM(V150:V161)</f>
        <v>0</v>
      </c>
      <c r="W162" s="208">
        <f t="shared" ref="W162" si="564">SUM(W150:W161)</f>
        <v>0</v>
      </c>
      <c r="X162" s="208">
        <f t="shared" ref="X162" si="565">SUM(X150:X161)</f>
        <v>0</v>
      </c>
      <c r="Y162" s="208">
        <f t="shared" ref="Y162" ca="1" si="566">SUM(Y150:Y161)</f>
        <v>99.677707237211635</v>
      </c>
      <c r="Z162" s="208">
        <f t="shared" ref="Z162" ca="1" si="567">SUM(Z150:Z161)</f>
        <v>47.24235887422963</v>
      </c>
      <c r="AA162" s="208">
        <f t="shared" ref="AA162" ca="1" si="568">SUM(AA150:AA161)</f>
        <v>578.40288218001865</v>
      </c>
      <c r="AB162" s="208">
        <f t="shared" ref="AB162" ca="1" si="569">SUM(AB150:AB161)</f>
        <v>1034.8266997495077</v>
      </c>
      <c r="AC162" s="208">
        <f t="shared" ref="AC162" ca="1" si="570">SUM(AC150:AC161)</f>
        <v>12544.942221103938</v>
      </c>
      <c r="AD162" s="208">
        <f t="shared" ref="AD162" ca="1" si="571">SUM(AD150:AD161)</f>
        <v>6689.6946066688051</v>
      </c>
      <c r="AE162" s="208">
        <f t="shared" ref="AE162" ca="1" si="572">SUM(AE150:AE161)</f>
        <v>7863.918757546644</v>
      </c>
      <c r="AF162" s="208">
        <f t="shared" ref="AF162" ca="1" si="573">SUM(AF150:AF161)</f>
        <v>1324.9467244706902</v>
      </c>
      <c r="AG162" s="208">
        <f t="shared" ref="AG162" ca="1" si="574">SUM(AG150:AG161)</f>
        <v>538.62693222476389</v>
      </c>
      <c r="AH162" s="208">
        <f t="shared" ref="AH162" ca="1" si="575">SUM(AH150:AH161)</f>
        <v>-1.424696659600059</v>
      </c>
      <c r="AI162" s="308">
        <f t="shared" ref="AI162" ca="1" si="576">SUM(AI150:AI161)</f>
        <v>213.26503363031452</v>
      </c>
      <c r="AJ162" s="308">
        <f t="shared" ref="AJ162" ca="1" si="577">SUM(AJ150:AJ161)</f>
        <v>372.1335800014827</v>
      </c>
      <c r="AK162" s="308">
        <f t="shared" ref="AK162" ca="1" si="578">SUM(AK150:AK161)</f>
        <v>548.26936209015014</v>
      </c>
      <c r="AL162" s="308">
        <f t="shared" ref="AL162" ca="1" si="579">SUM(AL150:AL161)</f>
        <v>918.0456847900939</v>
      </c>
      <c r="AM162" s="308">
        <f t="shared" ref="AM162" ca="1" si="580">SUM(AM150:AM161)</f>
        <v>915.80916479009397</v>
      </c>
      <c r="AN162" s="308">
        <f t="shared" ref="AN162" ca="1" si="581">SUM(AN150:AN161)</f>
        <v>876.9956556234273</v>
      </c>
      <c r="AO162" s="308">
        <f t="shared" ref="AO162" ca="1" si="582">SUM(AO150:AO161)</f>
        <v>874.75913562342726</v>
      </c>
      <c r="AP162" s="308">
        <f t="shared" ref="AP162" ca="1" si="583">SUM(AP150:AP161)</f>
        <v>872.52261562342733</v>
      </c>
      <c r="AQ162" s="308">
        <f t="shared" ref="AQ162" ca="1" si="584">SUM(AQ150:AQ161)</f>
        <v>397.49160202342728</v>
      </c>
      <c r="AR162" s="308">
        <f t="shared" ref="AR162" ca="1" si="585">SUM(AR150:AR161)</f>
        <v>396.37334202342726</v>
      </c>
      <c r="AS162" s="308">
        <f t="shared" ref="AS162" ca="1" si="586">SUM(AS150:AS161)</f>
        <v>395.4605372471716</v>
      </c>
      <c r="AT162" s="308">
        <f t="shared" ref="AT162" ca="1" si="587">SUM(AT150:AT161)</f>
        <v>394.44007645957203</v>
      </c>
      <c r="AU162" s="308">
        <f t="shared" ref="AU162" ca="1" si="588">SUM(AU150:AU161)</f>
        <v>394.46564494195758</v>
      </c>
      <c r="AV162" s="308">
        <f t="shared" ref="AV162" ca="1" si="589">SUM(AV150:AV161)</f>
        <v>395.3956083720667</v>
      </c>
      <c r="AW162" s="308">
        <f t="shared" ref="AW162" ca="1" si="590">SUM(AW150:AW161)</f>
        <v>312.80848803374323</v>
      </c>
      <c r="AX162" s="308">
        <f t="shared" ref="AX162" ca="1" si="591">SUM(AX150:AX161)</f>
        <v>99.193254548962017</v>
      </c>
      <c r="AY162" s="308">
        <f t="shared" ref="AY162" ca="1" si="592">SUM(AY150:AY161)</f>
        <v>104.50548567554388</v>
      </c>
      <c r="AZ162" s="308">
        <f t="shared" ref="AZ162" ca="1" si="593">SUM(AZ150:AZ161)</f>
        <v>138.18144772715905</v>
      </c>
      <c r="BA162" s="308">
        <f t="shared" ref="BA162" ca="1" si="594">SUM(BA150:BA161)</f>
        <v>198.83299729585281</v>
      </c>
      <c r="BB162" s="208">
        <f t="shared" ref="BB162" ca="1" si="595">SUM(BB150:BB161)</f>
        <v>-23.300391544111882</v>
      </c>
      <c r="BC162" s="208">
        <f t="shared" ref="BC162" ca="1" si="596">SUM(BC150:BC161)</f>
        <v>-22.664804081204302</v>
      </c>
      <c r="BD162" s="208">
        <f t="shared" ref="BD162" ca="1" si="597">SUM(BD150:BD161)</f>
        <v>-21.659277038911437</v>
      </c>
      <c r="BE162" s="208">
        <f t="shared" ref="BE162" ca="1" si="598">SUM(BE150:BE161)</f>
        <v>-20.307368787139183</v>
      </c>
      <c r="BF162" s="208">
        <f t="shared" ref="BF162" ca="1" si="599">SUM(BF150:BF161)</f>
        <v>-18.070848787139187</v>
      </c>
      <c r="BG162" s="208">
        <f t="shared" ref="BG162" ca="1" si="600">SUM(BG150:BG161)</f>
        <v>-15.834328787139185</v>
      </c>
      <c r="BH162" s="208">
        <f t="shared" ref="BH162" ca="1" si="601">SUM(BH150:BH161)</f>
        <v>-13.597808787139185</v>
      </c>
      <c r="BI162" s="208">
        <f t="shared" ref="BI162" ca="1" si="602">SUM(BI150:BI161)</f>
        <v>-11.361288787139184</v>
      </c>
      <c r="BJ162" s="208">
        <f t="shared" ref="BJ162" ca="1" si="603">SUM(BJ150:BJ161)</f>
        <v>-9.1247687871391818</v>
      </c>
      <c r="BK162" s="208">
        <f t="shared" ref="BK162" ca="1" si="604">SUM(BK150:BK161)</f>
        <v>-8.0065087871391807</v>
      </c>
      <c r="BL162" s="208">
        <f t="shared" ref="BL162" ca="1" si="605">SUM(BL150:BL161)</f>
        <v>-6.8882487871391813</v>
      </c>
      <c r="BM162" s="208">
        <f t="shared" ref="BM162" ca="1" si="606">SUM(BM150:BM161)</f>
        <v>-5.7699887871391811</v>
      </c>
      <c r="BN162" s="208">
        <f t="shared" ref="BN162" ca="1" si="607">SUM(BN150:BN161)</f>
        <v>-4.6517287871391808</v>
      </c>
      <c r="BO162" s="208">
        <f t="shared" ref="BO162" ca="1" si="608">SUM(BO150:BO161)</f>
        <v>-3.5334687871391806</v>
      </c>
      <c r="BP162" s="208">
        <f t="shared" ref="BP162" ca="1" si="609">SUM(BP150:BP161)</f>
        <v>-2.4152087871391803</v>
      </c>
      <c r="BQ162" s="208">
        <f t="shared" ref="BQ162" ca="1" si="610">SUM(BQ150:BQ161)</f>
        <v>-1.5483028580895966</v>
      </c>
      <c r="BR162" s="208">
        <f t="shared" ref="BR162" ca="1" si="611">SUM(BR150:BR161)</f>
        <v>-1.2159981870875674</v>
      </c>
      <c r="BS162" s="208">
        <f t="shared" ref="BS162" ca="1" si="612">SUM(BS150:BS161)</f>
        <v>-0.90730045436563145</v>
      </c>
      <c r="BT162" s="208">
        <f t="shared" ref="BT162" ca="1" si="613">SUM(BT150:BT161)</f>
        <v>-0.52443109011052536</v>
      </c>
      <c r="BU162" s="208">
        <f t="shared" ref="BU162" ca="1" si="614">SUM(BU150:BU161)</f>
        <v>0</v>
      </c>
      <c r="BV162" s="208">
        <f t="shared" ref="BV162" ca="1" si="615">SUM(BV150:BV161)</f>
        <v>0</v>
      </c>
      <c r="BW162" s="208">
        <f t="shared" ref="BW162" ca="1" si="616">SUM(BW150:BW161)</f>
        <v>0</v>
      </c>
      <c r="BX162" s="208">
        <f t="shared" ref="BX162" ca="1" si="617">SUM(BX150:BX161)</f>
        <v>0</v>
      </c>
      <c r="BY162" s="208">
        <f t="shared" ref="BY162" ca="1" si="618">SUM(BY150:BY161)</f>
        <v>0</v>
      </c>
      <c r="BZ162" s="208">
        <f t="shared" ref="BZ162" ca="1" si="619">SUM(BZ150:BZ161)</f>
        <v>0</v>
      </c>
      <c r="CA162" s="208">
        <f t="shared" ref="CA162" ca="1" si="620">SUM(CA150:CA161)</f>
        <v>0</v>
      </c>
      <c r="CB162" s="208">
        <f t="shared" ref="CB162" ca="1" si="621">SUM(CB150:CB161)</f>
        <v>0</v>
      </c>
      <c r="CC162" s="208">
        <f t="shared" ref="CC162" ca="1" si="622">SUM(CC150:CC161)</f>
        <v>0</v>
      </c>
      <c r="CD162" s="208">
        <f t="shared" ref="CD162" ca="1" si="623">SUM(CD150:CD161)</f>
        <v>0</v>
      </c>
      <c r="CE162" s="208">
        <f t="shared" ref="CE162" ca="1" si="624">SUM(CE150:CE161)</f>
        <v>0</v>
      </c>
      <c r="CF162" s="208">
        <f t="shared" ref="CF162" ca="1" si="625">SUM(CF150:CF161)</f>
        <v>0</v>
      </c>
      <c r="CG162" s="208">
        <f t="shared" ref="CG162" ca="1" si="626">SUM(CG150:CG161)</f>
        <v>0</v>
      </c>
      <c r="CH162" s="208">
        <f t="shared" ref="CH162" ca="1" si="627">SUM(CH150:CH161)</f>
        <v>0</v>
      </c>
      <c r="CI162" s="208">
        <f t="shared" ref="CI162" ca="1" si="628">SUM(CI150:CI161)</f>
        <v>0</v>
      </c>
      <c r="CJ162" s="208">
        <f t="shared" ref="CJ162" ca="1" si="629">SUM(CJ150:CJ161)</f>
        <v>0</v>
      </c>
      <c r="CK162" s="208">
        <f t="shared" ref="CK162" ca="1" si="630">SUM(CK150:CK161)</f>
        <v>0</v>
      </c>
      <c r="CL162" s="208">
        <f t="shared" ref="CL162" ca="1" si="631">SUM(CL150:CL161)</f>
        <v>0</v>
      </c>
      <c r="CM162" s="208">
        <f t="shared" ref="CM162" ca="1" si="632">SUM(CM150:CM161)</f>
        <v>0</v>
      </c>
      <c r="CN162" s="208">
        <f t="shared" ref="CN162" ca="1" si="633">SUM(CN150:CN161)</f>
        <v>0</v>
      </c>
    </row>
    <row r="163" spans="2:92">
      <c r="C163" s="94"/>
    </row>
    <row r="164" spans="2:92">
      <c r="C164" s="94"/>
    </row>
    <row r="165" spans="2:92" ht="15.75" thickBot="1">
      <c r="C165" s="94"/>
    </row>
    <row r="166" spans="2:92">
      <c r="C166" s="94"/>
      <c r="E166" t="s">
        <v>243</v>
      </c>
      <c r="F166" t="s">
        <v>244</v>
      </c>
      <c r="G166" s="498">
        <f t="shared" ref="G166:BR166" ca="1" si="634">SUM(G137:G138,G140,G142)</f>
        <v>45.833776737833539</v>
      </c>
      <c r="H166" s="499">
        <f t="shared" ca="1" si="634"/>
        <v>79.812423656559389</v>
      </c>
      <c r="I166" s="499">
        <f t="shared" ca="1" si="634"/>
        <v>155.97221615607037</v>
      </c>
      <c r="J166" s="499">
        <f t="shared" ca="1" si="634"/>
        <v>205.83781690379465</v>
      </c>
      <c r="K166" s="499">
        <f t="shared" ca="1" si="634"/>
        <v>290.02919726341804</v>
      </c>
      <c r="L166" s="499">
        <f t="shared" ca="1" si="634"/>
        <v>235.25147151930565</v>
      </c>
      <c r="M166" s="499">
        <f t="shared" ca="1" si="634"/>
        <v>-46.168232755144913</v>
      </c>
      <c r="N166" s="499">
        <f t="shared" ca="1" si="634"/>
        <v>-767.76426222804025</v>
      </c>
      <c r="O166" s="499">
        <f t="shared" ca="1" si="634"/>
        <v>-1729.4942848922265</v>
      </c>
      <c r="P166" s="499">
        <f t="shared" ca="1" si="634"/>
        <v>-2953.6505510928228</v>
      </c>
      <c r="Q166" s="500">
        <f t="shared" ca="1" si="634"/>
        <v>-4423.4561501293392</v>
      </c>
      <c r="R166" s="499">
        <f t="shared" ca="1" si="634"/>
        <v>-5975.6080767770181</v>
      </c>
      <c r="S166" s="499">
        <f t="shared" ca="1" si="634"/>
        <v>-7348.4982840774392</v>
      </c>
      <c r="T166" s="499">
        <f t="shared" ca="1" si="634"/>
        <v>-8203.2416424106032</v>
      </c>
      <c r="U166" s="499">
        <f t="shared" ca="1" si="634"/>
        <v>-8571.6811107654466</v>
      </c>
      <c r="V166" s="499">
        <f t="shared" ca="1" si="634"/>
        <v>-8931.7689690931657</v>
      </c>
      <c r="W166" s="499">
        <f t="shared" ca="1" si="634"/>
        <v>-9274.6949299179305</v>
      </c>
      <c r="X166" s="499">
        <f t="shared" ca="1" si="634"/>
        <v>-9685.753229025413</v>
      </c>
      <c r="Y166" s="499">
        <f t="shared" ca="1" si="634"/>
        <v>-10051.832122485175</v>
      </c>
      <c r="Z166" s="499">
        <f t="shared" ca="1" si="634"/>
        <v>-10384.93108212571</v>
      </c>
      <c r="AA166" s="499">
        <f t="shared" ca="1" si="634"/>
        <v>-10620.272936736339</v>
      </c>
      <c r="AB166" s="499">
        <f t="shared" ca="1" si="634"/>
        <v>-10710.70775588759</v>
      </c>
      <c r="AC166" s="499">
        <f t="shared" ca="1" si="634"/>
        <v>-10850.732124330423</v>
      </c>
      <c r="AD166" s="499">
        <f t="shared" ca="1" si="634"/>
        <v>-11141.667498771925</v>
      </c>
      <c r="AE166" s="499">
        <f t="shared" ca="1" si="634"/>
        <v>-11346.506942703862</v>
      </c>
      <c r="AF166" s="499">
        <f t="shared" ca="1" si="634"/>
        <v>-11371.198253490806</v>
      </c>
      <c r="AG166" s="499">
        <f t="shared" ca="1" si="634"/>
        <v>-11298.011790635928</v>
      </c>
      <c r="AH166" s="499">
        <f t="shared" ca="1" si="634"/>
        <v>-10839.990247600954</v>
      </c>
      <c r="AI166" s="499">
        <f t="shared" ca="1" si="634"/>
        <v>-10221.031070514129</v>
      </c>
      <c r="AJ166" s="499">
        <f t="shared" ca="1" si="634"/>
        <v>-8829.7651600426943</v>
      </c>
      <c r="AK166" s="499">
        <f t="shared" ca="1" si="634"/>
        <v>-7678.7328175824359</v>
      </c>
      <c r="AL166" s="499">
        <f t="shared" ca="1" si="634"/>
        <v>-6899.4403749101039</v>
      </c>
      <c r="AM166" s="499">
        <f t="shared" ca="1" si="634"/>
        <v>-6288.6716886831236</v>
      </c>
      <c r="AN166" s="499">
        <f t="shared" ca="1" si="634"/>
        <v>-6419.1054368903315</v>
      </c>
      <c r="AO166" s="499">
        <f ca="1">SUM(AO137:AO138,AO140,AO142)</f>
        <v>-6734.5457663193411</v>
      </c>
      <c r="AP166" s="499">
        <f ca="1">SUM(AP137:AP138,AP140,AP142)</f>
        <v>-7778.3492391957061</v>
      </c>
      <c r="AQ166" s="499">
        <f t="shared" ca="1" si="634"/>
        <v>-9327.3857272738896</v>
      </c>
      <c r="AR166" s="499">
        <f ca="1">SUM(AR137:AR138,AR140,AR142)</f>
        <v>-10871.945309793728</v>
      </c>
      <c r="AS166" s="499">
        <f ca="1">SUM(AS137:AS138,AS140,AS142)</f>
        <v>-12816.619707189389</v>
      </c>
      <c r="AT166" s="499">
        <f t="shared" ca="1" si="634"/>
        <v>-13858.43598916074</v>
      </c>
      <c r="AU166" s="499">
        <f ca="1">SUM(AU137:AU138,AU140,AU142)</f>
        <v>-14261.688204235477</v>
      </c>
      <c r="AV166" s="499">
        <f t="shared" ca="1" si="634"/>
        <v>-15101.35698453799</v>
      </c>
      <c r="AW166" s="499">
        <f t="shared" ca="1" si="634"/>
        <v>-15885.819440931165</v>
      </c>
      <c r="AX166" s="499">
        <f t="shared" ca="1" si="634"/>
        <v>-16706.47160095226</v>
      </c>
      <c r="AY166" s="499">
        <f t="shared" ca="1" si="634"/>
        <v>-17459.139188674962</v>
      </c>
      <c r="AZ166" s="499">
        <f t="shared" ca="1" si="634"/>
        <v>-18126.679787240049</v>
      </c>
      <c r="BA166" s="499">
        <f t="shared" ca="1" si="634"/>
        <v>-19144.01743716155</v>
      </c>
      <c r="BB166" s="499">
        <f t="shared" ca="1" si="634"/>
        <v>-20151.390445404846</v>
      </c>
      <c r="BC166" s="499">
        <f t="shared" ca="1" si="634"/>
        <v>-21076.916500993735</v>
      </c>
      <c r="BD166" s="499">
        <f t="shared" ca="1" si="634"/>
        <v>-22007.070930598686</v>
      </c>
      <c r="BE166" s="499">
        <f t="shared" ca="1" si="634"/>
        <v>-22874.23835661195</v>
      </c>
      <c r="BF166" s="499">
        <f t="shared" ca="1" si="634"/>
        <v>-23646.789525334774</v>
      </c>
      <c r="BG166" s="499">
        <f t="shared" ca="1" si="634"/>
        <v>-23867.249424065187</v>
      </c>
      <c r="BH166" s="499">
        <f t="shared" ca="1" si="634"/>
        <v>-23683.574933548189</v>
      </c>
      <c r="BI166" s="499">
        <f t="shared" ca="1" si="634"/>
        <v>-23218.009778719719</v>
      </c>
      <c r="BJ166" s="499">
        <f t="shared" ca="1" si="634"/>
        <v>-22478.585847150516</v>
      </c>
      <c r="BK166" s="499">
        <f t="shared" ca="1" si="634"/>
        <v>-22273.881634552559</v>
      </c>
      <c r="BL166" s="499">
        <f t="shared" ca="1" si="634"/>
        <v>-22022.466567531435</v>
      </c>
      <c r="BM166" s="499">
        <f t="shared" ca="1" si="634"/>
        <v>-21707.26995021979</v>
      </c>
      <c r="BN166" s="499">
        <f t="shared" ca="1" si="634"/>
        <v>-21242.330571913397</v>
      </c>
      <c r="BO166" s="499">
        <f t="shared" ca="1" si="634"/>
        <v>-20873.202102016912</v>
      </c>
      <c r="BP166" s="499">
        <f t="shared" ca="1" si="634"/>
        <v>-20560.86797019247</v>
      </c>
      <c r="BQ166" s="499">
        <f t="shared" ca="1" si="634"/>
        <v>-20130.093414048268</v>
      </c>
      <c r="BR166" s="499">
        <f t="shared" ca="1" si="634"/>
        <v>-19633.933968707541</v>
      </c>
      <c r="BS166" s="499">
        <f t="shared" ref="BS166:CN166" ca="1" si="635">SUM(BS137:BS138,BS140,BS142)</f>
        <v>-19145.487198068338</v>
      </c>
      <c r="BT166" s="499">
        <f t="shared" ca="1" si="635"/>
        <v>-18704.854672176269</v>
      </c>
      <c r="BU166" s="499">
        <f t="shared" ca="1" si="635"/>
        <v>-18184.756992464412</v>
      </c>
      <c r="BV166" s="499">
        <f t="shared" ca="1" si="635"/>
        <v>-17636.150468316555</v>
      </c>
      <c r="BW166" s="499">
        <f t="shared" ca="1" si="635"/>
        <v>-17190.297551576459</v>
      </c>
      <c r="BX166" s="499">
        <f t="shared" ca="1" si="635"/>
        <v>-16775.576277808537</v>
      </c>
      <c r="BY166" s="499">
        <f t="shared" ca="1" si="635"/>
        <v>-16387.666816381763</v>
      </c>
      <c r="BZ166" s="499">
        <f t="shared" ca="1" si="635"/>
        <v>-16022.270172044882</v>
      </c>
      <c r="CA166" s="499">
        <f t="shared" ca="1" si="635"/>
        <v>-15674.807755446804</v>
      </c>
      <c r="CB166" s="499">
        <f t="shared" ca="1" si="635"/>
        <v>-15344.865757511898</v>
      </c>
      <c r="CC166" s="499">
        <f t="shared" ca="1" si="635"/>
        <v>-15033.827991441034</v>
      </c>
      <c r="CD166" s="499">
        <f t="shared" ca="1" si="635"/>
        <v>-14747.462359903471</v>
      </c>
      <c r="CE166" s="499">
        <f t="shared" ca="1" si="635"/>
        <v>-14485.279753182798</v>
      </c>
      <c r="CF166" s="499">
        <f t="shared" ca="1" si="635"/>
        <v>-14251.523246159872</v>
      </c>
      <c r="CG166" s="499">
        <f t="shared" ca="1" si="635"/>
        <v>-14044.881210158657</v>
      </c>
      <c r="CH166" s="499">
        <f t="shared" ca="1" si="635"/>
        <v>-13868.534061413513</v>
      </c>
      <c r="CI166" s="499">
        <f t="shared" ca="1" si="635"/>
        <v>-13721.32420443861</v>
      </c>
      <c r="CJ166" s="499">
        <f t="shared" ca="1" si="635"/>
        <v>-13606.152938311548</v>
      </c>
      <c r="CK166" s="499">
        <f t="shared" ca="1" si="635"/>
        <v>-13522.823981008754</v>
      </c>
      <c r="CL166" s="499">
        <f t="shared" ca="1" si="635"/>
        <v>-13470.035939556405</v>
      </c>
      <c r="CM166" s="499">
        <f t="shared" ca="1" si="635"/>
        <v>-13418.267417682891</v>
      </c>
      <c r="CN166" s="501">
        <f t="shared" ca="1" si="635"/>
        <v>-13367.77396993917</v>
      </c>
    </row>
    <row r="167" spans="2:92">
      <c r="C167" s="94"/>
      <c r="F167" t="s">
        <v>245</v>
      </c>
      <c r="G167" s="502">
        <f t="shared" ref="G167:BR167" ca="1" si="636">SUM(G139,G141,G143)</f>
        <v>-19.391817643689095</v>
      </c>
      <c r="H167" s="503">
        <f t="shared" ca="1" si="636"/>
        <v>-23.032042036034596</v>
      </c>
      <c r="I167" s="503">
        <f t="shared" ca="1" si="636"/>
        <v>-36.985290520183561</v>
      </c>
      <c r="J167" s="503">
        <f t="shared" ca="1" si="636"/>
        <v>-45.193276801934935</v>
      </c>
      <c r="K167" s="503">
        <f t="shared" ca="1" si="636"/>
        <v>-87.95235876844302</v>
      </c>
      <c r="L167" s="503">
        <f t="shared" ca="1" si="636"/>
        <v>-107.88235515477555</v>
      </c>
      <c r="M167" s="503">
        <f t="shared" ca="1" si="636"/>
        <v>-122.6543408603201</v>
      </c>
      <c r="N167" s="503">
        <f t="shared" ca="1" si="636"/>
        <v>-150.17062472741296</v>
      </c>
      <c r="O167" s="503">
        <f t="shared" ca="1" si="636"/>
        <v>-188.01337319559877</v>
      </c>
      <c r="P167" s="503">
        <f t="shared" ca="1" si="636"/>
        <v>-207.62598667563356</v>
      </c>
      <c r="Q167" s="504">
        <f t="shared" ca="1" si="636"/>
        <v>-274.2438642173546</v>
      </c>
      <c r="R167" s="503">
        <f t="shared" ca="1" si="636"/>
        <v>-280.19843459860175</v>
      </c>
      <c r="S167" s="503">
        <f t="shared" ca="1" si="636"/>
        <v>-322.84444355646997</v>
      </c>
      <c r="T167" s="503">
        <f t="shared" ca="1" si="636"/>
        <v>-350.58677422578927</v>
      </c>
      <c r="U167" s="503">
        <f t="shared" ca="1" si="636"/>
        <v>-384.20056274052445</v>
      </c>
      <c r="V167" s="503">
        <f t="shared" ca="1" si="636"/>
        <v>-425.07610802325917</v>
      </c>
      <c r="W167" s="503">
        <f t="shared" ca="1" si="636"/>
        <v>-446.11942915156834</v>
      </c>
      <c r="X167" s="503">
        <f t="shared" ca="1" si="636"/>
        <v>-477.93048132312458</v>
      </c>
      <c r="Y167" s="503">
        <f t="shared" ca="1" si="636"/>
        <v>-506.19812723671799</v>
      </c>
      <c r="Z167" s="503">
        <f t="shared" ca="1" si="636"/>
        <v>-526.26253739566869</v>
      </c>
      <c r="AA167" s="503">
        <f t="shared" ca="1" si="636"/>
        <v>-577.8554466314971</v>
      </c>
      <c r="AB167" s="503">
        <f t="shared" ca="1" si="636"/>
        <v>-590.02809500276408</v>
      </c>
      <c r="AC167" s="503">
        <f t="shared" ca="1" si="636"/>
        <v>-619.30019985782485</v>
      </c>
      <c r="AD167" s="503">
        <f t="shared" ca="1" si="636"/>
        <v>-638.89931400735179</v>
      </c>
      <c r="AE167" s="503">
        <f t="shared" ca="1" si="636"/>
        <v>-667.96694736311701</v>
      </c>
      <c r="AF167" s="503">
        <f t="shared" ca="1" si="636"/>
        <v>-698.6579391513942</v>
      </c>
      <c r="AG167" s="503">
        <f t="shared" ca="1" si="636"/>
        <v>-710.74168305284604</v>
      </c>
      <c r="AH167" s="503">
        <f t="shared" ca="1" si="636"/>
        <v>-721.92004920413206</v>
      </c>
      <c r="AI167" s="503">
        <f t="shared" ca="1" si="636"/>
        <v>-736.33612296388958</v>
      </c>
      <c r="AJ167" s="503">
        <f t="shared" ca="1" si="636"/>
        <v>-745.82778278991725</v>
      </c>
      <c r="AK167" s="503">
        <f t="shared" ca="1" si="636"/>
        <v>-766.28975081315002</v>
      </c>
      <c r="AL167" s="503">
        <f t="shared" ca="1" si="636"/>
        <v>-792.97622367822657</v>
      </c>
      <c r="AM167" s="503">
        <f t="shared" ca="1" si="636"/>
        <v>-818.65497016155041</v>
      </c>
      <c r="AN167" s="503">
        <f t="shared" ca="1" si="636"/>
        <v>-850.44265034134105</v>
      </c>
      <c r="AO167" s="503">
        <f t="shared" ca="1" si="636"/>
        <v>-891.35761787812396</v>
      </c>
      <c r="AP167" s="503">
        <f t="shared" ca="1" si="636"/>
        <v>-952.11568526117094</v>
      </c>
      <c r="AQ167" s="503">
        <f t="shared" ca="1" si="636"/>
        <v>-1018.637142898406</v>
      </c>
      <c r="AR167" s="503">
        <f t="shared" ca="1" si="636"/>
        <v>-1099.8570038312446</v>
      </c>
      <c r="AS167" s="503">
        <f t="shared" ca="1" si="636"/>
        <v>-1197.5893148832627</v>
      </c>
      <c r="AT167" s="503">
        <f t="shared" ca="1" si="636"/>
        <v>-1310.3287859884495</v>
      </c>
      <c r="AU167" s="503">
        <f t="shared" ca="1" si="636"/>
        <v>-1445.6806232747481</v>
      </c>
      <c r="AV167" s="503">
        <f t="shared" ca="1" si="636"/>
        <v>-1596.9617655832978</v>
      </c>
      <c r="AW167" s="503">
        <f t="shared" ca="1" si="636"/>
        <v>-1750.9022168160607</v>
      </c>
      <c r="AX167" s="503">
        <f t="shared" ca="1" si="636"/>
        <v>-1922.1579029282984</v>
      </c>
      <c r="AY167" s="503">
        <f t="shared" ca="1" si="636"/>
        <v>-2103.7696656051817</v>
      </c>
      <c r="AZ167" s="503">
        <f t="shared" ca="1" si="636"/>
        <v>-2299.8965428805527</v>
      </c>
      <c r="BA167" s="503">
        <f t="shared" ca="1" si="636"/>
        <v>-2504.8108980598226</v>
      </c>
      <c r="BB167" s="503">
        <f t="shared" ca="1" si="636"/>
        <v>-2714.5263815625985</v>
      </c>
      <c r="BC167" s="503">
        <f t="shared" ca="1" si="636"/>
        <v>-2932.471259264431</v>
      </c>
      <c r="BD167" s="503">
        <f t="shared" ca="1" si="636"/>
        <v>-3156.4915036650755</v>
      </c>
      <c r="BE167" s="503">
        <f t="shared" ca="1" si="636"/>
        <v>-3383.3792430318153</v>
      </c>
      <c r="BF167" s="503">
        <f t="shared" ca="1" si="636"/>
        <v>-3623.7964988091348</v>
      </c>
      <c r="BG167" s="503">
        <f t="shared" ca="1" si="636"/>
        <v>-3863.5854618282779</v>
      </c>
      <c r="BH167" s="503">
        <f t="shared" ca="1" si="636"/>
        <v>-4107.4448792611765</v>
      </c>
      <c r="BI167" s="503">
        <f t="shared" ca="1" si="636"/>
        <v>-4350.9336220301975</v>
      </c>
      <c r="BJ167" s="503">
        <f t="shared" ca="1" si="636"/>
        <v>-4593.0706040258683</v>
      </c>
      <c r="BK167" s="503">
        <f t="shared" ca="1" si="636"/>
        <v>-4833.6762469090354</v>
      </c>
      <c r="BL167" s="503">
        <f t="shared" ca="1" si="636"/>
        <v>-5069.0525787916322</v>
      </c>
      <c r="BM167" s="503">
        <f t="shared" ca="1" si="636"/>
        <v>-5298.9083162404722</v>
      </c>
      <c r="BN167" s="503">
        <f t="shared" ca="1" si="636"/>
        <v>-5521.861359894152</v>
      </c>
      <c r="BO167" s="503">
        <f t="shared" ca="1" si="636"/>
        <v>-5736.8734653774673</v>
      </c>
      <c r="BP167" s="503">
        <f t="shared" ca="1" si="636"/>
        <v>-5915.8800706481443</v>
      </c>
      <c r="BQ167" s="503">
        <f t="shared" ca="1" si="636"/>
        <v>-6071.6368252525617</v>
      </c>
      <c r="BR167" s="503">
        <f t="shared" ca="1" si="636"/>
        <v>-6196.2859955672347</v>
      </c>
      <c r="BS167" s="503">
        <f t="shared" ref="BS167:CN167" ca="1" si="637">SUM(BS139,BS141,BS143)</f>
        <v>-6286.5696733844889</v>
      </c>
      <c r="BT167" s="503">
        <f t="shared" ca="1" si="637"/>
        <v>-6343.776458477003</v>
      </c>
      <c r="BU167" s="503">
        <f t="shared" ca="1" si="637"/>
        <v>-6382.7881335330085</v>
      </c>
      <c r="BV167" s="503">
        <f t="shared" ca="1" si="637"/>
        <v>-6390.9652152432654</v>
      </c>
      <c r="BW167" s="503">
        <f t="shared" ca="1" si="637"/>
        <v>-6370.5136798584881</v>
      </c>
      <c r="BX167" s="503">
        <f t="shared" ca="1" si="637"/>
        <v>-6323.8830973945087</v>
      </c>
      <c r="BY167" s="503">
        <f t="shared" ca="1" si="637"/>
        <v>-6253.6785920093034</v>
      </c>
      <c r="BZ167" s="503">
        <f t="shared" ca="1" si="637"/>
        <v>-6162.5338172167067</v>
      </c>
      <c r="CA167" s="503">
        <f t="shared" ca="1" si="637"/>
        <v>-6053.4921236678811</v>
      </c>
      <c r="CB167" s="503">
        <f t="shared" ca="1" si="637"/>
        <v>-5927.8563534366895</v>
      </c>
      <c r="CC167" s="503">
        <f t="shared" ca="1" si="637"/>
        <v>-5788.5862121121854</v>
      </c>
      <c r="CD167" s="503">
        <f t="shared" ca="1" si="637"/>
        <v>-5637.7837203332401</v>
      </c>
      <c r="CE167" s="503">
        <f t="shared" ca="1" si="637"/>
        <v>-5477.5017509494237</v>
      </c>
      <c r="CF167" s="503">
        <f t="shared" ca="1" si="637"/>
        <v>-5309.8323384745454</v>
      </c>
      <c r="CG167" s="503">
        <f t="shared" ca="1" si="637"/>
        <v>-5136.7607554096558</v>
      </c>
      <c r="CH167" s="503">
        <f t="shared" ca="1" si="637"/>
        <v>-4960.2444482903984</v>
      </c>
      <c r="CI167" s="503">
        <f t="shared" ca="1" si="637"/>
        <v>-4782.2114359933475</v>
      </c>
      <c r="CJ167" s="503">
        <f t="shared" ca="1" si="637"/>
        <v>-4594.7547176763474</v>
      </c>
      <c r="CK167" s="503">
        <f t="shared" ca="1" si="637"/>
        <v>-4399.6752047088148</v>
      </c>
      <c r="CL167" s="503">
        <f t="shared" ca="1" si="637"/>
        <v>-4198.8559400107479</v>
      </c>
      <c r="CM167" s="503">
        <f t="shared" ca="1" si="637"/>
        <v>-3994.080312882149</v>
      </c>
      <c r="CN167" s="505">
        <f t="shared" ca="1" si="637"/>
        <v>-3789.0616618896825</v>
      </c>
    </row>
    <row r="168" spans="2:92">
      <c r="C168" s="94"/>
      <c r="F168" t="s">
        <v>246</v>
      </c>
      <c r="G168" s="502">
        <f>SUM(G150:G151,G154:G155,G158:G159)</f>
        <v>0</v>
      </c>
      <c r="H168" s="503">
        <f t="shared" ref="H168:P168" si="638">SUM(H150:H151,H154:H155,H158:H159)</f>
        <v>0</v>
      </c>
      <c r="I168" s="503">
        <f t="shared" si="638"/>
        <v>0</v>
      </c>
      <c r="J168" s="503">
        <f t="shared" si="638"/>
        <v>0</v>
      </c>
      <c r="K168" s="503">
        <f t="shared" si="638"/>
        <v>0</v>
      </c>
      <c r="L168" s="503">
        <f t="shared" si="638"/>
        <v>0</v>
      </c>
      <c r="M168" s="503">
        <f t="shared" si="638"/>
        <v>0</v>
      </c>
      <c r="N168" s="503">
        <f t="shared" si="638"/>
        <v>0</v>
      </c>
      <c r="O168" s="503">
        <f t="shared" si="638"/>
        <v>0</v>
      </c>
      <c r="P168" s="503">
        <f t="shared" si="638"/>
        <v>0</v>
      </c>
      <c r="Q168" s="504">
        <f>SUM(Q150:Q151,Q154:Q155,Q158:Q159)</f>
        <v>0</v>
      </c>
      <c r="R168" s="503">
        <f t="shared" ref="R168:CC168" si="639">SUM(R150:R151,R154:R155,R158:R159)</f>
        <v>0</v>
      </c>
      <c r="S168" s="503">
        <f t="shared" si="639"/>
        <v>0</v>
      </c>
      <c r="T168" s="503">
        <f t="shared" si="639"/>
        <v>0</v>
      </c>
      <c r="U168" s="503">
        <f t="shared" si="639"/>
        <v>0</v>
      </c>
      <c r="V168" s="503">
        <f t="shared" si="639"/>
        <v>0</v>
      </c>
      <c r="W168" s="503">
        <f t="shared" si="639"/>
        <v>0</v>
      </c>
      <c r="X168" s="503">
        <f t="shared" si="639"/>
        <v>0</v>
      </c>
      <c r="Y168" s="503">
        <f t="shared" ca="1" si="639"/>
        <v>99.677707237211635</v>
      </c>
      <c r="Z168" s="503">
        <f t="shared" ca="1" si="639"/>
        <v>47.24235887422963</v>
      </c>
      <c r="AA168" s="503">
        <f t="shared" ca="1" si="639"/>
        <v>578.40288218001865</v>
      </c>
      <c r="AB168" s="503">
        <f t="shared" ca="1" si="639"/>
        <v>1034.8266997495077</v>
      </c>
      <c r="AC168" s="503">
        <f t="shared" ca="1" si="639"/>
        <v>12544.942221103938</v>
      </c>
      <c r="AD168" s="503">
        <f t="shared" ca="1" si="639"/>
        <v>6689.6946066688051</v>
      </c>
      <c r="AE168" s="503">
        <f t="shared" ca="1" si="639"/>
        <v>7863.918757546644</v>
      </c>
      <c r="AF168" s="503">
        <f t="shared" ca="1" si="639"/>
        <v>1324.9467244706902</v>
      </c>
      <c r="AG168" s="503">
        <f t="shared" ca="1" si="639"/>
        <v>538.62693222476389</v>
      </c>
      <c r="AH168" s="503">
        <f t="shared" ca="1" si="639"/>
        <v>-1.424696659600059</v>
      </c>
      <c r="AI168" s="503">
        <f t="shared" ca="1" si="639"/>
        <v>213.26503363031452</v>
      </c>
      <c r="AJ168" s="503">
        <f t="shared" ca="1" si="639"/>
        <v>372.1335800014827</v>
      </c>
      <c r="AK168" s="503">
        <f t="shared" ca="1" si="639"/>
        <v>548.26936209015014</v>
      </c>
      <c r="AL168" s="503">
        <f t="shared" ca="1" si="639"/>
        <v>918.0456847900939</v>
      </c>
      <c r="AM168" s="503">
        <f t="shared" ca="1" si="639"/>
        <v>915.80916479009397</v>
      </c>
      <c r="AN168" s="503">
        <f t="shared" ca="1" si="639"/>
        <v>876.9956556234273</v>
      </c>
      <c r="AO168" s="503">
        <f t="shared" ca="1" si="639"/>
        <v>874.75913562342726</v>
      </c>
      <c r="AP168" s="503">
        <f t="shared" ca="1" si="639"/>
        <v>872.52261562342733</v>
      </c>
      <c r="AQ168" s="503">
        <f t="shared" ca="1" si="639"/>
        <v>397.49160202342728</v>
      </c>
      <c r="AR168" s="503">
        <f t="shared" ca="1" si="639"/>
        <v>396.37334202342726</v>
      </c>
      <c r="AS168" s="503">
        <f t="shared" ca="1" si="639"/>
        <v>395.4605372471716</v>
      </c>
      <c r="AT168" s="503">
        <f t="shared" ca="1" si="639"/>
        <v>394.44007645957203</v>
      </c>
      <c r="AU168" s="503">
        <f t="shared" ca="1" si="639"/>
        <v>394.46564494195758</v>
      </c>
      <c r="AV168" s="503">
        <f t="shared" ca="1" si="639"/>
        <v>395.3956083720667</v>
      </c>
      <c r="AW168" s="503">
        <f t="shared" ca="1" si="639"/>
        <v>312.80848803374323</v>
      </c>
      <c r="AX168" s="503">
        <f t="shared" ca="1" si="639"/>
        <v>99.193254548962017</v>
      </c>
      <c r="AY168" s="503">
        <f t="shared" ca="1" si="639"/>
        <v>104.50548567554388</v>
      </c>
      <c r="AZ168" s="503">
        <f t="shared" ca="1" si="639"/>
        <v>138.18144772715905</v>
      </c>
      <c r="BA168" s="503">
        <f t="shared" ca="1" si="639"/>
        <v>198.83299729585281</v>
      </c>
      <c r="BB168" s="503">
        <f t="shared" ca="1" si="639"/>
        <v>-23.300391544111882</v>
      </c>
      <c r="BC168" s="503">
        <f t="shared" ca="1" si="639"/>
        <v>-22.664804081204302</v>
      </c>
      <c r="BD168" s="503">
        <f t="shared" ca="1" si="639"/>
        <v>-21.659277038911437</v>
      </c>
      <c r="BE168" s="503">
        <f t="shared" ca="1" si="639"/>
        <v>-20.307368787139183</v>
      </c>
      <c r="BF168" s="503">
        <f t="shared" ca="1" si="639"/>
        <v>-18.070848787139187</v>
      </c>
      <c r="BG168" s="503">
        <f t="shared" ca="1" si="639"/>
        <v>-15.834328787139185</v>
      </c>
      <c r="BH168" s="503">
        <f t="shared" ca="1" si="639"/>
        <v>-13.597808787139185</v>
      </c>
      <c r="BI168" s="503">
        <f t="shared" ca="1" si="639"/>
        <v>-11.361288787139184</v>
      </c>
      <c r="BJ168" s="503">
        <f t="shared" ca="1" si="639"/>
        <v>-9.1247687871391818</v>
      </c>
      <c r="BK168" s="503">
        <f t="shared" ca="1" si="639"/>
        <v>-8.0065087871391807</v>
      </c>
      <c r="BL168" s="503">
        <f t="shared" ca="1" si="639"/>
        <v>-6.8882487871391813</v>
      </c>
      <c r="BM168" s="503">
        <f t="shared" ca="1" si="639"/>
        <v>-5.7699887871391811</v>
      </c>
      <c r="BN168" s="503">
        <f t="shared" ca="1" si="639"/>
        <v>-4.6517287871391808</v>
      </c>
      <c r="BO168" s="503">
        <f t="shared" ca="1" si="639"/>
        <v>-3.5334687871391806</v>
      </c>
      <c r="BP168" s="503">
        <f t="shared" ca="1" si="639"/>
        <v>-2.4152087871391803</v>
      </c>
      <c r="BQ168" s="503">
        <f t="shared" ca="1" si="639"/>
        <v>-1.5483028580895966</v>
      </c>
      <c r="BR168" s="503">
        <f t="shared" ca="1" si="639"/>
        <v>-1.2159981870875674</v>
      </c>
      <c r="BS168" s="503">
        <f t="shared" ca="1" si="639"/>
        <v>-0.90730045436563145</v>
      </c>
      <c r="BT168" s="503">
        <f t="shared" ca="1" si="639"/>
        <v>-0.52443109011052536</v>
      </c>
      <c r="BU168" s="503">
        <f t="shared" ca="1" si="639"/>
        <v>0</v>
      </c>
      <c r="BV168" s="503">
        <f t="shared" ca="1" si="639"/>
        <v>0</v>
      </c>
      <c r="BW168" s="503">
        <f t="shared" ca="1" si="639"/>
        <v>0</v>
      </c>
      <c r="BX168" s="503">
        <f t="shared" ca="1" si="639"/>
        <v>0</v>
      </c>
      <c r="BY168" s="503">
        <f t="shared" ca="1" si="639"/>
        <v>0</v>
      </c>
      <c r="BZ168" s="503">
        <f t="shared" ca="1" si="639"/>
        <v>0</v>
      </c>
      <c r="CA168" s="503">
        <f t="shared" ca="1" si="639"/>
        <v>0</v>
      </c>
      <c r="CB168" s="503">
        <f t="shared" ca="1" si="639"/>
        <v>0</v>
      </c>
      <c r="CC168" s="503">
        <f t="shared" ca="1" si="639"/>
        <v>0</v>
      </c>
      <c r="CD168" s="503">
        <f t="shared" ref="CD168:CN168" ca="1" si="640">SUM(CD150:CD151,CD154:CD155,CD158:CD159)</f>
        <v>0</v>
      </c>
      <c r="CE168" s="503">
        <f t="shared" ca="1" si="640"/>
        <v>0</v>
      </c>
      <c r="CF168" s="503">
        <f t="shared" ca="1" si="640"/>
        <v>0</v>
      </c>
      <c r="CG168" s="503">
        <f t="shared" ca="1" si="640"/>
        <v>0</v>
      </c>
      <c r="CH168" s="503">
        <f t="shared" ca="1" si="640"/>
        <v>0</v>
      </c>
      <c r="CI168" s="503">
        <f t="shared" ca="1" si="640"/>
        <v>0</v>
      </c>
      <c r="CJ168" s="503">
        <f t="shared" ca="1" si="640"/>
        <v>0</v>
      </c>
      <c r="CK168" s="503">
        <f t="shared" ca="1" si="640"/>
        <v>0</v>
      </c>
      <c r="CL168" s="503">
        <f t="shared" ca="1" si="640"/>
        <v>0</v>
      </c>
      <c r="CM168" s="503">
        <f t="shared" ca="1" si="640"/>
        <v>0</v>
      </c>
      <c r="CN168" s="505">
        <f t="shared" ca="1" si="640"/>
        <v>0</v>
      </c>
    </row>
    <row r="169" spans="2:92">
      <c r="C169" s="94"/>
      <c r="F169" t="s">
        <v>247</v>
      </c>
      <c r="G169" s="502">
        <f>SUM(G152:G153,G156:G157,G160:G161)</f>
        <v>0</v>
      </c>
      <c r="H169" s="503">
        <f t="shared" ref="H169:BS169" si="641">SUM(H152:H153,H156:H157,H160:H161)</f>
        <v>0</v>
      </c>
      <c r="I169" s="503">
        <f t="shared" si="641"/>
        <v>0</v>
      </c>
      <c r="J169" s="503">
        <f t="shared" si="641"/>
        <v>0</v>
      </c>
      <c r="K169" s="503">
        <f t="shared" si="641"/>
        <v>0</v>
      </c>
      <c r="L169" s="503">
        <f t="shared" si="641"/>
        <v>0</v>
      </c>
      <c r="M169" s="503">
        <f t="shared" si="641"/>
        <v>0</v>
      </c>
      <c r="N169" s="503">
        <f t="shared" si="641"/>
        <v>0</v>
      </c>
      <c r="O169" s="503">
        <f t="shared" si="641"/>
        <v>0</v>
      </c>
      <c r="P169" s="503">
        <f t="shared" si="641"/>
        <v>0</v>
      </c>
      <c r="Q169" s="504">
        <f t="shared" si="641"/>
        <v>0</v>
      </c>
      <c r="R169" s="503">
        <f t="shared" si="641"/>
        <v>0</v>
      </c>
      <c r="S169" s="503">
        <f t="shared" si="641"/>
        <v>0</v>
      </c>
      <c r="T169" s="503">
        <f t="shared" si="641"/>
        <v>0</v>
      </c>
      <c r="U169" s="503">
        <f t="shared" si="641"/>
        <v>0</v>
      </c>
      <c r="V169" s="503">
        <f t="shared" si="641"/>
        <v>0</v>
      </c>
      <c r="W169" s="503">
        <f t="shared" si="641"/>
        <v>0</v>
      </c>
      <c r="X169" s="503">
        <f t="shared" si="641"/>
        <v>0</v>
      </c>
      <c r="Y169" s="503">
        <f t="shared" si="641"/>
        <v>0</v>
      </c>
      <c r="Z169" s="503">
        <f t="shared" si="641"/>
        <v>0</v>
      </c>
      <c r="AA169" s="503">
        <f t="shared" si="641"/>
        <v>0</v>
      </c>
      <c r="AB169" s="503">
        <f t="shared" si="641"/>
        <v>0</v>
      </c>
      <c r="AC169" s="503">
        <f t="shared" si="641"/>
        <v>0</v>
      </c>
      <c r="AD169" s="503">
        <f t="shared" si="641"/>
        <v>0</v>
      </c>
      <c r="AE169" s="503">
        <f t="shared" si="641"/>
        <v>0</v>
      </c>
      <c r="AF169" s="503">
        <f t="shared" si="641"/>
        <v>0</v>
      </c>
      <c r="AG169" s="503">
        <f t="shared" si="641"/>
        <v>0</v>
      </c>
      <c r="AH169" s="503">
        <f t="shared" si="641"/>
        <v>0</v>
      </c>
      <c r="AI169" s="503">
        <f t="shared" si="641"/>
        <v>0</v>
      </c>
      <c r="AJ169" s="503">
        <f t="shared" si="641"/>
        <v>0</v>
      </c>
      <c r="AK169" s="503">
        <f t="shared" si="641"/>
        <v>0</v>
      </c>
      <c r="AL169" s="503">
        <f t="shared" si="641"/>
        <v>0</v>
      </c>
      <c r="AM169" s="503">
        <f t="shared" si="641"/>
        <v>0</v>
      </c>
      <c r="AN169" s="503">
        <f t="shared" si="641"/>
        <v>0</v>
      </c>
      <c r="AO169" s="503">
        <f t="shared" si="641"/>
        <v>0</v>
      </c>
      <c r="AP169" s="503">
        <f t="shared" si="641"/>
        <v>0</v>
      </c>
      <c r="AQ169" s="503">
        <f t="shared" si="641"/>
        <v>0</v>
      </c>
      <c r="AR169" s="503">
        <f t="shared" si="641"/>
        <v>0</v>
      </c>
      <c r="AS169" s="503">
        <f t="shared" si="641"/>
        <v>0</v>
      </c>
      <c r="AT169" s="503">
        <f t="shared" si="641"/>
        <v>0</v>
      </c>
      <c r="AU169" s="503">
        <f t="shared" si="641"/>
        <v>0</v>
      </c>
      <c r="AV169" s="503">
        <f t="shared" si="641"/>
        <v>0</v>
      </c>
      <c r="AW169" s="503">
        <f t="shared" si="641"/>
        <v>0</v>
      </c>
      <c r="AX169" s="503">
        <f t="shared" si="641"/>
        <v>0</v>
      </c>
      <c r="AY169" s="503">
        <f t="shared" si="641"/>
        <v>0</v>
      </c>
      <c r="AZ169" s="503">
        <f t="shared" si="641"/>
        <v>0</v>
      </c>
      <c r="BA169" s="503">
        <f t="shared" si="641"/>
        <v>0</v>
      </c>
      <c r="BB169" s="503">
        <f t="shared" si="641"/>
        <v>0</v>
      </c>
      <c r="BC169" s="503">
        <f t="shared" si="641"/>
        <v>0</v>
      </c>
      <c r="BD169" s="503">
        <f t="shared" si="641"/>
        <v>0</v>
      </c>
      <c r="BE169" s="503">
        <f t="shared" si="641"/>
        <v>0</v>
      </c>
      <c r="BF169" s="503">
        <f t="shared" si="641"/>
        <v>0</v>
      </c>
      <c r="BG169" s="503">
        <f t="shared" si="641"/>
        <v>0</v>
      </c>
      <c r="BH169" s="503">
        <f t="shared" si="641"/>
        <v>0</v>
      </c>
      <c r="BI169" s="503">
        <f t="shared" si="641"/>
        <v>0</v>
      </c>
      <c r="BJ169" s="503">
        <f t="shared" si="641"/>
        <v>0</v>
      </c>
      <c r="BK169" s="503">
        <f t="shared" si="641"/>
        <v>0</v>
      </c>
      <c r="BL169" s="503">
        <f t="shared" si="641"/>
        <v>0</v>
      </c>
      <c r="BM169" s="503">
        <f t="shared" si="641"/>
        <v>0</v>
      </c>
      <c r="BN169" s="503">
        <f t="shared" si="641"/>
        <v>0</v>
      </c>
      <c r="BO169" s="503">
        <f t="shared" si="641"/>
        <v>0</v>
      </c>
      <c r="BP169" s="503">
        <f t="shared" si="641"/>
        <v>0</v>
      </c>
      <c r="BQ169" s="503">
        <f t="shared" si="641"/>
        <v>0</v>
      </c>
      <c r="BR169" s="503">
        <f t="shared" si="641"/>
        <v>0</v>
      </c>
      <c r="BS169" s="503">
        <f t="shared" si="641"/>
        <v>0</v>
      </c>
      <c r="BT169" s="503">
        <f t="shared" ref="BT169:CN169" si="642">SUM(BT152:BT153,BT156:BT157,BT160:BT161)</f>
        <v>0</v>
      </c>
      <c r="BU169" s="503">
        <f t="shared" si="642"/>
        <v>0</v>
      </c>
      <c r="BV169" s="503">
        <f t="shared" si="642"/>
        <v>0</v>
      </c>
      <c r="BW169" s="503">
        <f t="shared" si="642"/>
        <v>0</v>
      </c>
      <c r="BX169" s="503">
        <f t="shared" si="642"/>
        <v>0</v>
      </c>
      <c r="BY169" s="503">
        <f t="shared" si="642"/>
        <v>0</v>
      </c>
      <c r="BZ169" s="503">
        <f t="shared" si="642"/>
        <v>0</v>
      </c>
      <c r="CA169" s="503">
        <f t="shared" si="642"/>
        <v>0</v>
      </c>
      <c r="CB169" s="503">
        <f t="shared" si="642"/>
        <v>0</v>
      </c>
      <c r="CC169" s="503">
        <f t="shared" si="642"/>
        <v>0</v>
      </c>
      <c r="CD169" s="503">
        <f t="shared" si="642"/>
        <v>0</v>
      </c>
      <c r="CE169" s="503">
        <f t="shared" si="642"/>
        <v>0</v>
      </c>
      <c r="CF169" s="503">
        <f t="shared" si="642"/>
        <v>0</v>
      </c>
      <c r="CG169" s="503">
        <f t="shared" si="642"/>
        <v>0</v>
      </c>
      <c r="CH169" s="503">
        <f t="shared" si="642"/>
        <v>0</v>
      </c>
      <c r="CI169" s="503">
        <f t="shared" si="642"/>
        <v>0</v>
      </c>
      <c r="CJ169" s="503">
        <f t="shared" si="642"/>
        <v>0</v>
      </c>
      <c r="CK169" s="503">
        <f t="shared" si="642"/>
        <v>0</v>
      </c>
      <c r="CL169" s="503">
        <f t="shared" si="642"/>
        <v>0</v>
      </c>
      <c r="CM169" s="503">
        <f t="shared" si="642"/>
        <v>0</v>
      </c>
      <c r="CN169" s="505">
        <f t="shared" si="642"/>
        <v>0</v>
      </c>
    </row>
    <row r="170" spans="2:92">
      <c r="C170" s="94"/>
      <c r="F170" t="s">
        <v>248</v>
      </c>
      <c r="G170" s="502">
        <f t="shared" ref="G170:BR170" ca="1" si="643">SUM(G166,G168)</f>
        <v>45.833776737833539</v>
      </c>
      <c r="H170" s="503">
        <f t="shared" ca="1" si="643"/>
        <v>79.812423656559389</v>
      </c>
      <c r="I170" s="503">
        <f t="shared" ca="1" si="643"/>
        <v>155.97221615607037</v>
      </c>
      <c r="J170" s="503">
        <f t="shared" ca="1" si="643"/>
        <v>205.83781690379465</v>
      </c>
      <c r="K170" s="503">
        <f t="shared" ca="1" si="643"/>
        <v>290.02919726341804</v>
      </c>
      <c r="L170" s="503">
        <f t="shared" ca="1" si="643"/>
        <v>235.25147151930565</v>
      </c>
      <c r="M170" s="503">
        <f t="shared" ca="1" si="643"/>
        <v>-46.168232755144913</v>
      </c>
      <c r="N170" s="503">
        <f t="shared" ca="1" si="643"/>
        <v>-767.76426222804025</v>
      </c>
      <c r="O170" s="503">
        <f t="shared" ca="1" si="643"/>
        <v>-1729.4942848922265</v>
      </c>
      <c r="P170" s="503">
        <f t="shared" ca="1" si="643"/>
        <v>-2953.6505510928228</v>
      </c>
      <c r="Q170" s="504">
        <f t="shared" ca="1" si="643"/>
        <v>-4423.4561501293392</v>
      </c>
      <c r="R170" s="503">
        <f t="shared" ca="1" si="643"/>
        <v>-5975.6080767770181</v>
      </c>
      <c r="S170" s="503">
        <f t="shared" ca="1" si="643"/>
        <v>-7348.4982840774392</v>
      </c>
      <c r="T170" s="503">
        <f t="shared" ca="1" si="643"/>
        <v>-8203.2416424106032</v>
      </c>
      <c r="U170" s="503">
        <f t="shared" ca="1" si="643"/>
        <v>-8571.6811107654466</v>
      </c>
      <c r="V170" s="503">
        <f t="shared" ca="1" si="643"/>
        <v>-8931.7689690931657</v>
      </c>
      <c r="W170" s="503">
        <f t="shared" ca="1" si="643"/>
        <v>-9274.6949299179305</v>
      </c>
      <c r="X170" s="503">
        <f t="shared" ca="1" si="643"/>
        <v>-9685.753229025413</v>
      </c>
      <c r="Y170" s="503">
        <f t="shared" ca="1" si="643"/>
        <v>-9952.1544152479637</v>
      </c>
      <c r="Z170" s="503">
        <f t="shared" ca="1" si="643"/>
        <v>-10337.68872325148</v>
      </c>
      <c r="AA170" s="503">
        <f t="shared" ca="1" si="643"/>
        <v>-10041.870054556321</v>
      </c>
      <c r="AB170" s="503">
        <f t="shared" ca="1" si="643"/>
        <v>-9675.8810561380815</v>
      </c>
      <c r="AC170" s="503">
        <f t="shared" ca="1" si="643"/>
        <v>1694.210096773515</v>
      </c>
      <c r="AD170" s="503">
        <f t="shared" ca="1" si="643"/>
        <v>-4451.9728921031201</v>
      </c>
      <c r="AE170" s="503">
        <f t="shared" ca="1" si="643"/>
        <v>-3482.5881851572176</v>
      </c>
      <c r="AF170" s="503">
        <f t="shared" ca="1" si="643"/>
        <v>-10046.251529020115</v>
      </c>
      <c r="AG170" s="503">
        <f t="shared" ca="1" si="643"/>
        <v>-10759.384858411164</v>
      </c>
      <c r="AH170" s="503">
        <f t="shared" ca="1" si="643"/>
        <v>-10841.414944260554</v>
      </c>
      <c r="AI170" s="503">
        <f t="shared" ca="1" si="643"/>
        <v>-10007.766036883815</v>
      </c>
      <c r="AJ170" s="503">
        <f t="shared" ca="1" si="643"/>
        <v>-8457.6315800412121</v>
      </c>
      <c r="AK170" s="503">
        <f t="shared" ca="1" si="643"/>
        <v>-7130.4634554922859</v>
      </c>
      <c r="AL170" s="503">
        <f t="shared" ca="1" si="643"/>
        <v>-5981.3946901200097</v>
      </c>
      <c r="AM170" s="503">
        <f t="shared" ca="1" si="643"/>
        <v>-5372.8625238930299</v>
      </c>
      <c r="AN170" s="503">
        <f t="shared" ca="1" si="643"/>
        <v>-5542.1097812669041</v>
      </c>
      <c r="AO170" s="503">
        <f t="shared" ca="1" si="643"/>
        <v>-5859.786630695914</v>
      </c>
      <c r="AP170" s="503">
        <f t="shared" ca="1" si="643"/>
        <v>-6905.8266235722785</v>
      </c>
      <c r="AQ170" s="503">
        <f t="shared" ca="1" si="643"/>
        <v>-8929.8941252504628</v>
      </c>
      <c r="AR170" s="503">
        <f t="shared" ca="1" si="643"/>
        <v>-10475.5719677703</v>
      </c>
      <c r="AS170" s="503">
        <f t="shared" ca="1" si="643"/>
        <v>-12421.159169942217</v>
      </c>
      <c r="AT170" s="503">
        <f t="shared" ca="1" si="643"/>
        <v>-13463.995912701168</v>
      </c>
      <c r="AU170" s="503">
        <f t="shared" ca="1" si="643"/>
        <v>-13867.222559293519</v>
      </c>
      <c r="AV170" s="503">
        <f t="shared" ca="1" si="643"/>
        <v>-14705.961376165924</v>
      </c>
      <c r="AW170" s="503">
        <f t="shared" ca="1" si="643"/>
        <v>-15573.010952897423</v>
      </c>
      <c r="AX170" s="503">
        <f t="shared" ca="1" si="643"/>
        <v>-16607.278346403298</v>
      </c>
      <c r="AY170" s="503">
        <f t="shared" ca="1" si="643"/>
        <v>-17354.633702999417</v>
      </c>
      <c r="AZ170" s="503">
        <f t="shared" ca="1" si="643"/>
        <v>-17988.498339512891</v>
      </c>
      <c r="BA170" s="503">
        <f t="shared" ca="1" si="643"/>
        <v>-18945.184439865698</v>
      </c>
      <c r="BB170" s="503">
        <f t="shared" ca="1" si="643"/>
        <v>-20174.690836948957</v>
      </c>
      <c r="BC170" s="503">
        <f t="shared" ca="1" si="643"/>
        <v>-21099.581305074938</v>
      </c>
      <c r="BD170" s="503">
        <f t="shared" ca="1" si="643"/>
        <v>-22028.730207637596</v>
      </c>
      <c r="BE170" s="503">
        <f t="shared" ca="1" si="643"/>
        <v>-22894.54572539909</v>
      </c>
      <c r="BF170" s="503">
        <f t="shared" ca="1" si="643"/>
        <v>-23664.860374121912</v>
      </c>
      <c r="BG170" s="503">
        <f t="shared" ca="1" si="643"/>
        <v>-23883.083752852326</v>
      </c>
      <c r="BH170" s="503">
        <f t="shared" ca="1" si="643"/>
        <v>-23697.17274233533</v>
      </c>
      <c r="BI170" s="503">
        <f t="shared" ca="1" si="643"/>
        <v>-23229.371067506858</v>
      </c>
      <c r="BJ170" s="503">
        <f t="shared" ca="1" si="643"/>
        <v>-22487.710615937656</v>
      </c>
      <c r="BK170" s="503">
        <f t="shared" ca="1" si="643"/>
        <v>-22281.8881433397</v>
      </c>
      <c r="BL170" s="503">
        <f t="shared" ca="1" si="643"/>
        <v>-22029.354816318573</v>
      </c>
      <c r="BM170" s="503">
        <f t="shared" ca="1" si="643"/>
        <v>-21713.039939006929</v>
      </c>
      <c r="BN170" s="503">
        <f t="shared" ca="1" si="643"/>
        <v>-21246.982300700536</v>
      </c>
      <c r="BO170" s="503">
        <f t="shared" ca="1" si="643"/>
        <v>-20876.735570804052</v>
      </c>
      <c r="BP170" s="503">
        <f t="shared" ca="1" si="643"/>
        <v>-20563.283178979611</v>
      </c>
      <c r="BQ170" s="503">
        <f t="shared" ca="1" si="643"/>
        <v>-20131.641716906357</v>
      </c>
      <c r="BR170" s="503">
        <f t="shared" ca="1" si="643"/>
        <v>-19635.149966894627</v>
      </c>
      <c r="BS170" s="503">
        <f t="shared" ref="BS170:CN170" ca="1" si="644">SUM(BS166,BS168)</f>
        <v>-19146.394498522703</v>
      </c>
      <c r="BT170" s="503">
        <f t="shared" ca="1" si="644"/>
        <v>-18705.379103266379</v>
      </c>
      <c r="BU170" s="503">
        <f t="shared" ca="1" si="644"/>
        <v>-18184.756992464412</v>
      </c>
      <c r="BV170" s="503">
        <f t="shared" ca="1" si="644"/>
        <v>-17636.150468316555</v>
      </c>
      <c r="BW170" s="503">
        <f t="shared" ca="1" si="644"/>
        <v>-17190.297551576459</v>
      </c>
      <c r="BX170" s="503">
        <f t="shared" ca="1" si="644"/>
        <v>-16775.576277808537</v>
      </c>
      <c r="BY170" s="503">
        <f t="shared" ca="1" si="644"/>
        <v>-16387.666816381763</v>
      </c>
      <c r="BZ170" s="503">
        <f t="shared" ca="1" si="644"/>
        <v>-16022.270172044882</v>
      </c>
      <c r="CA170" s="503">
        <f t="shared" ca="1" si="644"/>
        <v>-15674.807755446804</v>
      </c>
      <c r="CB170" s="503">
        <f t="shared" ca="1" si="644"/>
        <v>-15344.865757511898</v>
      </c>
      <c r="CC170" s="503">
        <f t="shared" ca="1" si="644"/>
        <v>-15033.827991441034</v>
      </c>
      <c r="CD170" s="503">
        <f t="shared" ca="1" si="644"/>
        <v>-14747.462359903471</v>
      </c>
      <c r="CE170" s="503">
        <f t="shared" ca="1" si="644"/>
        <v>-14485.279753182798</v>
      </c>
      <c r="CF170" s="503">
        <f t="shared" ca="1" si="644"/>
        <v>-14251.523246159872</v>
      </c>
      <c r="CG170" s="503">
        <f t="shared" ca="1" si="644"/>
        <v>-14044.881210158657</v>
      </c>
      <c r="CH170" s="503">
        <f t="shared" ca="1" si="644"/>
        <v>-13868.534061413513</v>
      </c>
      <c r="CI170" s="503">
        <f t="shared" ca="1" si="644"/>
        <v>-13721.32420443861</v>
      </c>
      <c r="CJ170" s="503">
        <f t="shared" ca="1" si="644"/>
        <v>-13606.152938311548</v>
      </c>
      <c r="CK170" s="503">
        <f t="shared" ca="1" si="644"/>
        <v>-13522.823981008754</v>
      </c>
      <c r="CL170" s="503">
        <f t="shared" ca="1" si="644"/>
        <v>-13470.035939556405</v>
      </c>
      <c r="CM170" s="503">
        <f t="shared" ca="1" si="644"/>
        <v>-13418.267417682891</v>
      </c>
      <c r="CN170" s="505">
        <f t="shared" ca="1" si="644"/>
        <v>-13367.77396993917</v>
      </c>
    </row>
    <row r="171" spans="2:92">
      <c r="C171" s="94"/>
      <c r="F171" t="s">
        <v>249</v>
      </c>
      <c r="G171" s="502">
        <f t="shared" ref="G171:BR171" ca="1" si="645">SUM(G167,G169)</f>
        <v>-19.391817643689095</v>
      </c>
      <c r="H171" s="503">
        <f t="shared" ca="1" si="645"/>
        <v>-23.032042036034596</v>
      </c>
      <c r="I171" s="503">
        <f t="shared" ca="1" si="645"/>
        <v>-36.985290520183561</v>
      </c>
      <c r="J171" s="503">
        <f t="shared" ca="1" si="645"/>
        <v>-45.193276801934935</v>
      </c>
      <c r="K171" s="503">
        <f t="shared" ca="1" si="645"/>
        <v>-87.95235876844302</v>
      </c>
      <c r="L171" s="503">
        <f t="shared" ca="1" si="645"/>
        <v>-107.88235515477555</v>
      </c>
      <c r="M171" s="503">
        <f t="shared" ca="1" si="645"/>
        <v>-122.6543408603201</v>
      </c>
      <c r="N171" s="503">
        <f t="shared" ca="1" si="645"/>
        <v>-150.17062472741296</v>
      </c>
      <c r="O171" s="503">
        <f t="shared" ca="1" si="645"/>
        <v>-188.01337319559877</v>
      </c>
      <c r="P171" s="503">
        <f t="shared" ca="1" si="645"/>
        <v>-207.62598667563356</v>
      </c>
      <c r="Q171" s="504">
        <f t="shared" ca="1" si="645"/>
        <v>-274.2438642173546</v>
      </c>
      <c r="R171" s="503">
        <f t="shared" ca="1" si="645"/>
        <v>-280.19843459860175</v>
      </c>
      <c r="S171" s="503">
        <f t="shared" ca="1" si="645"/>
        <v>-322.84444355646997</v>
      </c>
      <c r="T171" s="503">
        <f t="shared" ca="1" si="645"/>
        <v>-350.58677422578927</v>
      </c>
      <c r="U171" s="503">
        <f t="shared" ca="1" si="645"/>
        <v>-384.20056274052445</v>
      </c>
      <c r="V171" s="503">
        <f t="shared" ca="1" si="645"/>
        <v>-425.07610802325917</v>
      </c>
      <c r="W171" s="503">
        <f t="shared" ca="1" si="645"/>
        <v>-446.11942915156834</v>
      </c>
      <c r="X171" s="503">
        <f t="shared" ca="1" si="645"/>
        <v>-477.93048132312458</v>
      </c>
      <c r="Y171" s="503">
        <f t="shared" ca="1" si="645"/>
        <v>-506.19812723671799</v>
      </c>
      <c r="Z171" s="503">
        <f t="shared" ca="1" si="645"/>
        <v>-526.26253739566869</v>
      </c>
      <c r="AA171" s="503">
        <f t="shared" ca="1" si="645"/>
        <v>-577.8554466314971</v>
      </c>
      <c r="AB171" s="503">
        <f t="shared" ca="1" si="645"/>
        <v>-590.02809500276408</v>
      </c>
      <c r="AC171" s="503">
        <f t="shared" ca="1" si="645"/>
        <v>-619.30019985782485</v>
      </c>
      <c r="AD171" s="503">
        <f t="shared" ca="1" si="645"/>
        <v>-638.89931400735179</v>
      </c>
      <c r="AE171" s="503">
        <f t="shared" ca="1" si="645"/>
        <v>-667.96694736311701</v>
      </c>
      <c r="AF171" s="503">
        <f t="shared" ca="1" si="645"/>
        <v>-698.6579391513942</v>
      </c>
      <c r="AG171" s="503">
        <f t="shared" ca="1" si="645"/>
        <v>-710.74168305284604</v>
      </c>
      <c r="AH171" s="503">
        <f t="shared" ca="1" si="645"/>
        <v>-721.92004920413206</v>
      </c>
      <c r="AI171" s="503">
        <f t="shared" ca="1" si="645"/>
        <v>-736.33612296388958</v>
      </c>
      <c r="AJ171" s="503">
        <f t="shared" ca="1" si="645"/>
        <v>-745.82778278991725</v>
      </c>
      <c r="AK171" s="503">
        <f t="shared" ca="1" si="645"/>
        <v>-766.28975081315002</v>
      </c>
      <c r="AL171" s="503">
        <f t="shared" ca="1" si="645"/>
        <v>-792.97622367822657</v>
      </c>
      <c r="AM171" s="503">
        <f t="shared" ca="1" si="645"/>
        <v>-818.65497016155041</v>
      </c>
      <c r="AN171" s="503">
        <f t="shared" ca="1" si="645"/>
        <v>-850.44265034134105</v>
      </c>
      <c r="AO171" s="503">
        <f t="shared" ca="1" si="645"/>
        <v>-891.35761787812396</v>
      </c>
      <c r="AP171" s="503">
        <f t="shared" ca="1" si="645"/>
        <v>-952.11568526117094</v>
      </c>
      <c r="AQ171" s="503">
        <f t="shared" ca="1" si="645"/>
        <v>-1018.637142898406</v>
      </c>
      <c r="AR171" s="503">
        <f t="shared" ca="1" si="645"/>
        <v>-1099.8570038312446</v>
      </c>
      <c r="AS171" s="503">
        <f t="shared" ca="1" si="645"/>
        <v>-1197.5893148832627</v>
      </c>
      <c r="AT171" s="503">
        <f t="shared" ca="1" si="645"/>
        <v>-1310.3287859884495</v>
      </c>
      <c r="AU171" s="503">
        <f t="shared" ca="1" si="645"/>
        <v>-1445.6806232747481</v>
      </c>
      <c r="AV171" s="503">
        <f t="shared" ca="1" si="645"/>
        <v>-1596.9617655832978</v>
      </c>
      <c r="AW171" s="503">
        <f t="shared" ca="1" si="645"/>
        <v>-1750.9022168160607</v>
      </c>
      <c r="AX171" s="503">
        <f t="shared" ca="1" si="645"/>
        <v>-1922.1579029282984</v>
      </c>
      <c r="AY171" s="503">
        <f t="shared" ca="1" si="645"/>
        <v>-2103.7696656051817</v>
      </c>
      <c r="AZ171" s="503">
        <f t="shared" ca="1" si="645"/>
        <v>-2299.8965428805527</v>
      </c>
      <c r="BA171" s="503">
        <f t="shared" ca="1" si="645"/>
        <v>-2504.8108980598226</v>
      </c>
      <c r="BB171" s="503">
        <f t="shared" ca="1" si="645"/>
        <v>-2714.5263815625985</v>
      </c>
      <c r="BC171" s="503">
        <f t="shared" ca="1" si="645"/>
        <v>-2932.471259264431</v>
      </c>
      <c r="BD171" s="503">
        <f t="shared" ca="1" si="645"/>
        <v>-3156.4915036650755</v>
      </c>
      <c r="BE171" s="503">
        <f t="shared" ca="1" si="645"/>
        <v>-3383.3792430318153</v>
      </c>
      <c r="BF171" s="503">
        <f t="shared" ca="1" si="645"/>
        <v>-3623.7964988091348</v>
      </c>
      <c r="BG171" s="503">
        <f t="shared" ca="1" si="645"/>
        <v>-3863.5854618282779</v>
      </c>
      <c r="BH171" s="503">
        <f t="shared" ca="1" si="645"/>
        <v>-4107.4448792611765</v>
      </c>
      <c r="BI171" s="503">
        <f t="shared" ca="1" si="645"/>
        <v>-4350.9336220301975</v>
      </c>
      <c r="BJ171" s="503">
        <f t="shared" ca="1" si="645"/>
        <v>-4593.0706040258683</v>
      </c>
      <c r="BK171" s="503">
        <f t="shared" ca="1" si="645"/>
        <v>-4833.6762469090354</v>
      </c>
      <c r="BL171" s="503">
        <f t="shared" ca="1" si="645"/>
        <v>-5069.0525787916322</v>
      </c>
      <c r="BM171" s="503">
        <f t="shared" ca="1" si="645"/>
        <v>-5298.9083162404722</v>
      </c>
      <c r="BN171" s="503">
        <f t="shared" ca="1" si="645"/>
        <v>-5521.861359894152</v>
      </c>
      <c r="BO171" s="503">
        <f t="shared" ca="1" si="645"/>
        <v>-5736.8734653774673</v>
      </c>
      <c r="BP171" s="503">
        <f t="shared" ca="1" si="645"/>
        <v>-5915.8800706481443</v>
      </c>
      <c r="BQ171" s="503">
        <f t="shared" ca="1" si="645"/>
        <v>-6071.6368252525617</v>
      </c>
      <c r="BR171" s="503">
        <f t="shared" ca="1" si="645"/>
        <v>-6196.2859955672347</v>
      </c>
      <c r="BS171" s="503">
        <f t="shared" ref="BS171:CN171" ca="1" si="646">SUM(BS167,BS169)</f>
        <v>-6286.5696733844889</v>
      </c>
      <c r="BT171" s="503">
        <f t="shared" ca="1" si="646"/>
        <v>-6343.776458477003</v>
      </c>
      <c r="BU171" s="503">
        <f t="shared" ca="1" si="646"/>
        <v>-6382.7881335330085</v>
      </c>
      <c r="BV171" s="503">
        <f t="shared" ca="1" si="646"/>
        <v>-6390.9652152432654</v>
      </c>
      <c r="BW171" s="503">
        <f t="shared" ca="1" si="646"/>
        <v>-6370.5136798584881</v>
      </c>
      <c r="BX171" s="503">
        <f t="shared" ca="1" si="646"/>
        <v>-6323.8830973945087</v>
      </c>
      <c r="BY171" s="503">
        <f t="shared" ca="1" si="646"/>
        <v>-6253.6785920093034</v>
      </c>
      <c r="BZ171" s="503">
        <f t="shared" ca="1" si="646"/>
        <v>-6162.5338172167067</v>
      </c>
      <c r="CA171" s="503">
        <f t="shared" ca="1" si="646"/>
        <v>-6053.4921236678811</v>
      </c>
      <c r="CB171" s="503">
        <f t="shared" ca="1" si="646"/>
        <v>-5927.8563534366895</v>
      </c>
      <c r="CC171" s="503">
        <f t="shared" ca="1" si="646"/>
        <v>-5788.5862121121854</v>
      </c>
      <c r="CD171" s="503">
        <f t="shared" ca="1" si="646"/>
        <v>-5637.7837203332401</v>
      </c>
      <c r="CE171" s="503">
        <f t="shared" ca="1" si="646"/>
        <v>-5477.5017509494237</v>
      </c>
      <c r="CF171" s="503">
        <f t="shared" ca="1" si="646"/>
        <v>-5309.8323384745454</v>
      </c>
      <c r="CG171" s="503">
        <f t="shared" ca="1" si="646"/>
        <v>-5136.7607554096558</v>
      </c>
      <c r="CH171" s="503">
        <f t="shared" ca="1" si="646"/>
        <v>-4960.2444482903984</v>
      </c>
      <c r="CI171" s="503">
        <f t="shared" ca="1" si="646"/>
        <v>-4782.2114359933475</v>
      </c>
      <c r="CJ171" s="503">
        <f t="shared" ca="1" si="646"/>
        <v>-4594.7547176763474</v>
      </c>
      <c r="CK171" s="503">
        <f t="shared" ca="1" si="646"/>
        <v>-4399.6752047088148</v>
      </c>
      <c r="CL171" s="503">
        <f t="shared" ca="1" si="646"/>
        <v>-4198.8559400107479</v>
      </c>
      <c r="CM171" s="503">
        <f t="shared" ca="1" si="646"/>
        <v>-3994.080312882149</v>
      </c>
      <c r="CN171" s="505">
        <f t="shared" ca="1" si="646"/>
        <v>-3789.0616618896825</v>
      </c>
    </row>
    <row r="172" spans="2:92" ht="15.75" thickBot="1">
      <c r="C172" t="s">
        <v>250</v>
      </c>
      <c r="F172" t="s">
        <v>251</v>
      </c>
      <c r="G172" s="506">
        <f t="shared" ref="G172:AL172" ca="1" si="647">SUM(G170:G171)</f>
        <v>26.441959094144444</v>
      </c>
      <c r="H172" s="507">
        <f t="shared" ca="1" si="647"/>
        <v>56.780381620524793</v>
      </c>
      <c r="I172" s="507">
        <f t="shared" ca="1" si="647"/>
        <v>118.98692563588682</v>
      </c>
      <c r="J172" s="507">
        <f t="shared" ca="1" si="647"/>
        <v>160.64454010185972</v>
      </c>
      <c r="K172" s="507">
        <f t="shared" ca="1" si="647"/>
        <v>202.07683849497502</v>
      </c>
      <c r="L172" s="507">
        <f t="shared" ca="1" si="647"/>
        <v>127.3691163645301</v>
      </c>
      <c r="M172" s="507">
        <f t="shared" ca="1" si="647"/>
        <v>-168.82257361546502</v>
      </c>
      <c r="N172" s="507">
        <f t="shared" ca="1" si="647"/>
        <v>-917.93488695545318</v>
      </c>
      <c r="O172" s="507">
        <f t="shared" ca="1" si="647"/>
        <v>-1917.5076580878253</v>
      </c>
      <c r="P172" s="507">
        <f t="shared" ca="1" si="647"/>
        <v>-3161.2765377684564</v>
      </c>
      <c r="Q172" s="508">
        <f t="shared" ca="1" si="647"/>
        <v>-4697.7000143466939</v>
      </c>
      <c r="R172" s="507">
        <f t="shared" ca="1" si="647"/>
        <v>-6255.8065113756202</v>
      </c>
      <c r="S172" s="507">
        <f t="shared" ca="1" si="647"/>
        <v>-7671.3427276339089</v>
      </c>
      <c r="T172" s="507">
        <f t="shared" ca="1" si="647"/>
        <v>-8553.8284166363919</v>
      </c>
      <c r="U172" s="507">
        <f t="shared" ca="1" si="647"/>
        <v>-8955.8816735059718</v>
      </c>
      <c r="V172" s="507">
        <f t="shared" ca="1" si="647"/>
        <v>-9356.8450771164244</v>
      </c>
      <c r="W172" s="507">
        <f t="shared" ca="1" si="647"/>
        <v>-9720.8143590694981</v>
      </c>
      <c r="X172" s="507">
        <f t="shared" ca="1" si="647"/>
        <v>-10163.683710348538</v>
      </c>
      <c r="Y172" s="507">
        <f t="shared" ca="1" si="647"/>
        <v>-10458.352542484681</v>
      </c>
      <c r="Z172" s="507">
        <f t="shared" ca="1" si="647"/>
        <v>-10863.951260647149</v>
      </c>
      <c r="AA172" s="507">
        <f t="shared" ca="1" si="647"/>
        <v>-10619.725501187817</v>
      </c>
      <c r="AB172" s="507">
        <f t="shared" ca="1" si="647"/>
        <v>-10265.909151140846</v>
      </c>
      <c r="AC172" s="507">
        <f t="shared" ca="1" si="647"/>
        <v>1074.9098969156903</v>
      </c>
      <c r="AD172" s="507">
        <f t="shared" ca="1" si="647"/>
        <v>-5090.8722061104718</v>
      </c>
      <c r="AE172" s="507">
        <f t="shared" ca="1" si="647"/>
        <v>-4150.5551325203342</v>
      </c>
      <c r="AF172" s="507">
        <f t="shared" ca="1" si="647"/>
        <v>-10744.909468171511</v>
      </c>
      <c r="AG172" s="507">
        <f t="shared" ca="1" si="647"/>
        <v>-11470.126541464009</v>
      </c>
      <c r="AH172" s="507">
        <f t="shared" ca="1" si="647"/>
        <v>-11563.334993464687</v>
      </c>
      <c r="AI172" s="507">
        <f t="shared" ca="1" si="647"/>
        <v>-10744.102159847705</v>
      </c>
      <c r="AJ172" s="507">
        <f t="shared" ca="1" si="647"/>
        <v>-9203.4593628311286</v>
      </c>
      <c r="AK172" s="507">
        <f t="shared" ca="1" si="647"/>
        <v>-7896.7532063054359</v>
      </c>
      <c r="AL172" s="507">
        <f t="shared" ca="1" si="647"/>
        <v>-6774.370913798236</v>
      </c>
      <c r="AM172" s="507">
        <f t="shared" ref="AM172:CN172" ca="1" si="648">SUM(AM170:AM171)</f>
        <v>-6191.5174940545803</v>
      </c>
      <c r="AN172" s="507">
        <f t="shared" ca="1" si="648"/>
        <v>-6392.5524316082447</v>
      </c>
      <c r="AO172" s="507">
        <f t="shared" ca="1" si="648"/>
        <v>-6751.1442485740381</v>
      </c>
      <c r="AP172" s="507">
        <f t="shared" ca="1" si="648"/>
        <v>-7857.9423088334497</v>
      </c>
      <c r="AQ172" s="507">
        <f t="shared" ca="1" si="648"/>
        <v>-9948.5312681488685</v>
      </c>
      <c r="AR172" s="507">
        <f t="shared" ca="1" si="648"/>
        <v>-11575.428971601545</v>
      </c>
      <c r="AS172" s="507">
        <f t="shared" ca="1" si="648"/>
        <v>-13618.748484825479</v>
      </c>
      <c r="AT172" s="507">
        <f t="shared" ca="1" si="648"/>
        <v>-14774.324698689617</v>
      </c>
      <c r="AU172" s="507">
        <f t="shared" ca="1" si="648"/>
        <v>-15312.903182568267</v>
      </c>
      <c r="AV172" s="507">
        <f t="shared" ca="1" si="648"/>
        <v>-16302.923141749221</v>
      </c>
      <c r="AW172" s="507">
        <f t="shared" ca="1" si="648"/>
        <v>-17323.913169713484</v>
      </c>
      <c r="AX172" s="507">
        <f t="shared" ca="1" si="648"/>
        <v>-18529.436249331597</v>
      </c>
      <c r="AY172" s="507">
        <f t="shared" ca="1" si="648"/>
        <v>-19458.403368604599</v>
      </c>
      <c r="AZ172" s="507">
        <f t="shared" ca="1" si="648"/>
        <v>-20288.394882393444</v>
      </c>
      <c r="BA172" s="507">
        <f t="shared" ca="1" si="648"/>
        <v>-21449.99533792552</v>
      </c>
      <c r="BB172" s="507">
        <f t="shared" ca="1" si="648"/>
        <v>-22889.217218511556</v>
      </c>
      <c r="BC172" s="507">
        <f t="shared" ca="1" si="648"/>
        <v>-24032.05256433937</v>
      </c>
      <c r="BD172" s="507">
        <f t="shared" ca="1" si="648"/>
        <v>-25185.221711302671</v>
      </c>
      <c r="BE172" s="507">
        <f t="shared" ca="1" si="648"/>
        <v>-26277.924968430903</v>
      </c>
      <c r="BF172" s="507">
        <f t="shared" ca="1" si="648"/>
        <v>-27288.656872931046</v>
      </c>
      <c r="BG172" s="507">
        <f t="shared" ca="1" si="648"/>
        <v>-27746.669214680605</v>
      </c>
      <c r="BH172" s="507">
        <f t="shared" ca="1" si="648"/>
        <v>-27804.617621596506</v>
      </c>
      <c r="BI172" s="507">
        <f t="shared" ca="1" si="648"/>
        <v>-27580.304689537057</v>
      </c>
      <c r="BJ172" s="507">
        <f t="shared" ca="1" si="648"/>
        <v>-27080.781219963523</v>
      </c>
      <c r="BK172" s="507">
        <f t="shared" ca="1" si="648"/>
        <v>-27115.564390248735</v>
      </c>
      <c r="BL172" s="507">
        <f t="shared" ca="1" si="648"/>
        <v>-27098.407395110204</v>
      </c>
      <c r="BM172" s="507">
        <f t="shared" ca="1" si="648"/>
        <v>-27011.9482552474</v>
      </c>
      <c r="BN172" s="507">
        <f t="shared" ca="1" si="648"/>
        <v>-26768.843660594688</v>
      </c>
      <c r="BO172" s="507">
        <f t="shared" ca="1" si="648"/>
        <v>-26613.609036181519</v>
      </c>
      <c r="BP172" s="507">
        <f t="shared" ca="1" si="648"/>
        <v>-26479.163249627756</v>
      </c>
      <c r="BQ172" s="507">
        <f t="shared" ca="1" si="648"/>
        <v>-26203.278542158918</v>
      </c>
      <c r="BR172" s="507">
        <f t="shared" ca="1" si="648"/>
        <v>-25831.435962461863</v>
      </c>
      <c r="BS172" s="507">
        <f t="shared" ca="1" si="648"/>
        <v>-25432.964171907191</v>
      </c>
      <c r="BT172" s="507">
        <f t="shared" ca="1" si="648"/>
        <v>-25049.155561743384</v>
      </c>
      <c r="BU172" s="507">
        <f t="shared" ca="1" si="648"/>
        <v>-24567.545125997422</v>
      </c>
      <c r="BV172" s="507">
        <f t="shared" ca="1" si="648"/>
        <v>-24027.115683559819</v>
      </c>
      <c r="BW172" s="507">
        <f t="shared" ca="1" si="648"/>
        <v>-23560.811231434949</v>
      </c>
      <c r="BX172" s="507">
        <f t="shared" ca="1" si="648"/>
        <v>-23099.459375203045</v>
      </c>
      <c r="BY172" s="507">
        <f t="shared" ca="1" si="648"/>
        <v>-22641.345408391066</v>
      </c>
      <c r="BZ172" s="507">
        <f t="shared" ca="1" si="648"/>
        <v>-22184.803989261589</v>
      </c>
      <c r="CA172" s="507">
        <f t="shared" ca="1" si="648"/>
        <v>-21728.299879114686</v>
      </c>
      <c r="CB172" s="507">
        <f t="shared" ca="1" si="648"/>
        <v>-21272.722110948587</v>
      </c>
      <c r="CC172" s="507">
        <f t="shared" ca="1" si="648"/>
        <v>-20822.41420355322</v>
      </c>
      <c r="CD172" s="507">
        <f t="shared" ca="1" si="648"/>
        <v>-20385.246080236713</v>
      </c>
      <c r="CE172" s="507">
        <f t="shared" ca="1" si="648"/>
        <v>-19962.781504132221</v>
      </c>
      <c r="CF172" s="507">
        <f t="shared" ca="1" si="648"/>
        <v>-19561.355584634417</v>
      </c>
      <c r="CG172" s="507">
        <f t="shared" ca="1" si="648"/>
        <v>-19181.641965568313</v>
      </c>
      <c r="CH172" s="507">
        <f t="shared" ca="1" si="648"/>
        <v>-18828.778509703912</v>
      </c>
      <c r="CI172" s="507">
        <f t="shared" ca="1" si="648"/>
        <v>-18503.535640431957</v>
      </c>
      <c r="CJ172" s="507">
        <f t="shared" ca="1" si="648"/>
        <v>-18200.907655987896</v>
      </c>
      <c r="CK172" s="507">
        <f t="shared" ca="1" si="648"/>
        <v>-17922.49918571757</v>
      </c>
      <c r="CL172" s="507">
        <f t="shared" ca="1" si="648"/>
        <v>-17668.891879567153</v>
      </c>
      <c r="CM172" s="507">
        <f t="shared" ca="1" si="648"/>
        <v>-17412.347730565041</v>
      </c>
      <c r="CN172" s="509">
        <f t="shared" ca="1" si="648"/>
        <v>-17156.835631828853</v>
      </c>
    </row>
    <row r="173" spans="2:92">
      <c r="F173" s="60" t="s">
        <v>252</v>
      </c>
      <c r="G173" s="60" t="b">
        <f t="shared" ref="G173:BR173" ca="1" si="649">ABS(G172-SUM(G144,G162))&lt;10^6</f>
        <v>1</v>
      </c>
      <c r="H173" s="60" t="b">
        <f t="shared" ca="1" si="649"/>
        <v>1</v>
      </c>
      <c r="I173" s="60" t="b">
        <f t="shared" ca="1" si="649"/>
        <v>1</v>
      </c>
      <c r="J173" s="60" t="b">
        <f t="shared" ca="1" si="649"/>
        <v>1</v>
      </c>
      <c r="K173" s="60" t="b">
        <f t="shared" ca="1" si="649"/>
        <v>1</v>
      </c>
      <c r="L173" s="60" t="b">
        <f t="shared" ca="1" si="649"/>
        <v>1</v>
      </c>
      <c r="M173" s="60" t="b">
        <f t="shared" ca="1" si="649"/>
        <v>1</v>
      </c>
      <c r="N173" s="60" t="b">
        <f t="shared" ca="1" si="649"/>
        <v>1</v>
      </c>
      <c r="O173" s="60" t="b">
        <f t="shared" ca="1" si="649"/>
        <v>1</v>
      </c>
      <c r="P173" s="60" t="b">
        <f t="shared" ca="1" si="649"/>
        <v>1</v>
      </c>
      <c r="Q173" s="60" t="b">
        <f t="shared" ca="1" si="649"/>
        <v>1</v>
      </c>
      <c r="R173" s="60" t="b">
        <f t="shared" ca="1" si="649"/>
        <v>1</v>
      </c>
      <c r="S173" s="60" t="b">
        <f t="shared" ca="1" si="649"/>
        <v>1</v>
      </c>
      <c r="T173" s="60" t="b">
        <f t="shared" ca="1" si="649"/>
        <v>1</v>
      </c>
      <c r="U173" s="60" t="b">
        <f t="shared" ca="1" si="649"/>
        <v>1</v>
      </c>
      <c r="V173" s="60" t="b">
        <f t="shared" ca="1" si="649"/>
        <v>1</v>
      </c>
      <c r="W173" s="60" t="b">
        <f t="shared" ca="1" si="649"/>
        <v>1</v>
      </c>
      <c r="X173" s="60" t="b">
        <f t="shared" ca="1" si="649"/>
        <v>1</v>
      </c>
      <c r="Y173" s="60" t="b">
        <f t="shared" ca="1" si="649"/>
        <v>1</v>
      </c>
      <c r="Z173" s="60" t="b">
        <f t="shared" ca="1" si="649"/>
        <v>1</v>
      </c>
      <c r="AA173" s="60" t="b">
        <f t="shared" ca="1" si="649"/>
        <v>1</v>
      </c>
      <c r="AB173" s="60" t="b">
        <f t="shared" ca="1" si="649"/>
        <v>1</v>
      </c>
      <c r="AC173" s="60" t="b">
        <f t="shared" ca="1" si="649"/>
        <v>1</v>
      </c>
      <c r="AD173" s="60" t="b">
        <f t="shared" ca="1" si="649"/>
        <v>1</v>
      </c>
      <c r="AE173" s="60" t="b">
        <f t="shared" ca="1" si="649"/>
        <v>1</v>
      </c>
      <c r="AF173" s="60" t="b">
        <f t="shared" ca="1" si="649"/>
        <v>1</v>
      </c>
      <c r="AG173" s="60" t="b">
        <f t="shared" ca="1" si="649"/>
        <v>1</v>
      </c>
      <c r="AH173" s="60" t="b">
        <f t="shared" ca="1" si="649"/>
        <v>1</v>
      </c>
      <c r="AI173" s="60" t="b">
        <f t="shared" ca="1" si="649"/>
        <v>1</v>
      </c>
      <c r="AJ173" s="60" t="b">
        <f t="shared" ca="1" si="649"/>
        <v>1</v>
      </c>
      <c r="AK173" s="60" t="b">
        <f t="shared" ca="1" si="649"/>
        <v>1</v>
      </c>
      <c r="AL173" s="60" t="b">
        <f t="shared" ca="1" si="649"/>
        <v>1</v>
      </c>
      <c r="AM173" s="60" t="b">
        <f t="shared" ca="1" si="649"/>
        <v>1</v>
      </c>
      <c r="AN173" s="60" t="b">
        <f t="shared" ca="1" si="649"/>
        <v>1</v>
      </c>
      <c r="AO173" s="60" t="b">
        <f t="shared" ca="1" si="649"/>
        <v>1</v>
      </c>
      <c r="AP173" s="60" t="b">
        <f t="shared" ca="1" si="649"/>
        <v>1</v>
      </c>
      <c r="AQ173" s="60" t="b">
        <f t="shared" ca="1" si="649"/>
        <v>1</v>
      </c>
      <c r="AR173" s="60" t="b">
        <f t="shared" ca="1" si="649"/>
        <v>1</v>
      </c>
      <c r="AS173" s="60" t="b">
        <f t="shared" ca="1" si="649"/>
        <v>1</v>
      </c>
      <c r="AT173" s="60" t="b">
        <f t="shared" ca="1" si="649"/>
        <v>1</v>
      </c>
      <c r="AU173" s="60" t="b">
        <f t="shared" ca="1" si="649"/>
        <v>1</v>
      </c>
      <c r="AV173" s="60" t="b">
        <f t="shared" ca="1" si="649"/>
        <v>1</v>
      </c>
      <c r="AW173" s="60" t="b">
        <f t="shared" ca="1" si="649"/>
        <v>1</v>
      </c>
      <c r="AX173" s="60" t="b">
        <f t="shared" ca="1" si="649"/>
        <v>1</v>
      </c>
      <c r="AY173" s="60" t="b">
        <f t="shared" ca="1" si="649"/>
        <v>1</v>
      </c>
      <c r="AZ173" s="60" t="b">
        <f t="shared" ca="1" si="649"/>
        <v>1</v>
      </c>
      <c r="BA173" s="60" t="b">
        <f t="shared" ca="1" si="649"/>
        <v>1</v>
      </c>
      <c r="BB173" s="60" t="b">
        <f t="shared" ca="1" si="649"/>
        <v>1</v>
      </c>
      <c r="BC173" s="60" t="b">
        <f t="shared" ca="1" si="649"/>
        <v>1</v>
      </c>
      <c r="BD173" s="60" t="b">
        <f t="shared" ca="1" si="649"/>
        <v>1</v>
      </c>
      <c r="BE173" s="60" t="b">
        <f t="shared" ca="1" si="649"/>
        <v>1</v>
      </c>
      <c r="BF173" s="60" t="b">
        <f t="shared" ca="1" si="649"/>
        <v>1</v>
      </c>
      <c r="BG173" s="60" t="b">
        <f t="shared" ca="1" si="649"/>
        <v>1</v>
      </c>
      <c r="BH173" s="60" t="b">
        <f t="shared" ca="1" si="649"/>
        <v>1</v>
      </c>
      <c r="BI173" s="60" t="b">
        <f t="shared" ca="1" si="649"/>
        <v>1</v>
      </c>
      <c r="BJ173" s="60" t="b">
        <f t="shared" ca="1" si="649"/>
        <v>1</v>
      </c>
      <c r="BK173" s="60" t="b">
        <f t="shared" ca="1" si="649"/>
        <v>1</v>
      </c>
      <c r="BL173" s="60" t="b">
        <f t="shared" ca="1" si="649"/>
        <v>1</v>
      </c>
      <c r="BM173" s="60" t="b">
        <f t="shared" ca="1" si="649"/>
        <v>1</v>
      </c>
      <c r="BN173" s="60" t="b">
        <f t="shared" ca="1" si="649"/>
        <v>1</v>
      </c>
      <c r="BO173" s="60" t="b">
        <f t="shared" ca="1" si="649"/>
        <v>1</v>
      </c>
      <c r="BP173" s="60" t="b">
        <f t="shared" ca="1" si="649"/>
        <v>1</v>
      </c>
      <c r="BQ173" s="60" t="b">
        <f t="shared" ca="1" si="649"/>
        <v>1</v>
      </c>
      <c r="BR173" s="60" t="b">
        <f t="shared" ca="1" si="649"/>
        <v>1</v>
      </c>
      <c r="BS173" s="60" t="b">
        <f t="shared" ref="BS173:CN173" ca="1" si="650">ABS(BS172-SUM(BS144,BS162))&lt;10^6</f>
        <v>1</v>
      </c>
      <c r="BT173" s="60" t="b">
        <f t="shared" ca="1" si="650"/>
        <v>1</v>
      </c>
      <c r="BU173" s="60" t="b">
        <f t="shared" ca="1" si="650"/>
        <v>1</v>
      </c>
      <c r="BV173" s="60" t="b">
        <f t="shared" ca="1" si="650"/>
        <v>1</v>
      </c>
      <c r="BW173" s="60" t="b">
        <f t="shared" ca="1" si="650"/>
        <v>1</v>
      </c>
      <c r="BX173" s="60" t="b">
        <f t="shared" ca="1" si="650"/>
        <v>1</v>
      </c>
      <c r="BY173" s="60" t="b">
        <f t="shared" ca="1" si="650"/>
        <v>1</v>
      </c>
      <c r="BZ173" s="60" t="b">
        <f t="shared" ca="1" si="650"/>
        <v>1</v>
      </c>
      <c r="CA173" s="60" t="b">
        <f t="shared" ca="1" si="650"/>
        <v>1</v>
      </c>
      <c r="CB173" s="60" t="b">
        <f t="shared" ca="1" si="650"/>
        <v>1</v>
      </c>
      <c r="CC173" s="60" t="b">
        <f t="shared" ca="1" si="650"/>
        <v>1</v>
      </c>
      <c r="CD173" s="60" t="b">
        <f t="shared" ca="1" si="650"/>
        <v>1</v>
      </c>
      <c r="CE173" s="60" t="b">
        <f t="shared" ca="1" si="650"/>
        <v>1</v>
      </c>
      <c r="CF173" s="60" t="b">
        <f t="shared" ca="1" si="650"/>
        <v>1</v>
      </c>
      <c r="CG173" s="60" t="b">
        <f t="shared" ca="1" si="650"/>
        <v>1</v>
      </c>
      <c r="CH173" s="60" t="b">
        <f t="shared" ca="1" si="650"/>
        <v>1</v>
      </c>
      <c r="CI173" s="60" t="b">
        <f t="shared" ca="1" si="650"/>
        <v>1</v>
      </c>
      <c r="CJ173" s="60" t="b">
        <f t="shared" ca="1" si="650"/>
        <v>1</v>
      </c>
      <c r="CK173" s="60" t="b">
        <f t="shared" ca="1" si="650"/>
        <v>1</v>
      </c>
      <c r="CL173" s="60" t="b">
        <f t="shared" ca="1" si="650"/>
        <v>1</v>
      </c>
      <c r="CM173" s="60" t="b">
        <f t="shared" ca="1" si="650"/>
        <v>1</v>
      </c>
      <c r="CN173" s="60" t="b">
        <f t="shared" ca="1" si="650"/>
        <v>1</v>
      </c>
    </row>
    <row r="178" spans="1:92" s="81" customFormat="1">
      <c r="A178" s="232" t="s">
        <v>258</v>
      </c>
    </row>
    <row r="181" spans="1:92">
      <c r="E181" t="s">
        <v>259</v>
      </c>
      <c r="F181" t="s">
        <v>244</v>
      </c>
      <c r="G181" s="5">
        <f t="shared" ref="G181:AL181" ca="1" si="651">G79-G166</f>
        <v>77.973493722341601</v>
      </c>
      <c r="H181" s="5">
        <f t="shared" ca="1" si="651"/>
        <v>57.229106969138542</v>
      </c>
      <c r="I181" s="5">
        <f t="shared" ca="1" si="651"/>
        <v>244.78480489982053</v>
      </c>
      <c r="J181" s="5">
        <f t="shared" ca="1" si="651"/>
        <v>274.34714126108855</v>
      </c>
      <c r="K181" s="5">
        <f t="shared" ca="1" si="651"/>
        <v>333.50255103526035</v>
      </c>
      <c r="L181" s="5">
        <f t="shared" ca="1" si="651"/>
        <v>-48.157907875528224</v>
      </c>
      <c r="M181" s="5">
        <f t="shared" ca="1" si="651"/>
        <v>-570.25940323427449</v>
      </c>
      <c r="N181" s="5">
        <f t="shared" ca="1" si="651"/>
        <v>-1203.4284027538449</v>
      </c>
      <c r="O181" s="5">
        <f t="shared" ca="1" si="651"/>
        <v>-2262.0067522342747</v>
      </c>
      <c r="P181" s="5">
        <f t="shared" ca="1" si="651"/>
        <v>-3530.3499240425272</v>
      </c>
      <c r="Q181" s="5">
        <f t="shared" ca="1" si="651"/>
        <v>-4797.0425849076564</v>
      </c>
      <c r="R181" s="5">
        <f t="shared" ca="1" si="651"/>
        <v>-5454.1431519742109</v>
      </c>
      <c r="S181" s="5">
        <f t="shared" ca="1" si="651"/>
        <v>-5600.6523607818253</v>
      </c>
      <c r="T181" s="5">
        <f t="shared" ca="1" si="651"/>
        <v>-6035.4737887179672</v>
      </c>
      <c r="U181" s="5">
        <f t="shared" ca="1" si="651"/>
        <v>-6317.2663384579719</v>
      </c>
      <c r="V181" s="5">
        <f t="shared" ca="1" si="651"/>
        <v>-6546.7463846665996</v>
      </c>
      <c r="W181" s="5">
        <f t="shared" ca="1" si="651"/>
        <v>-6775.8687486236813</v>
      </c>
      <c r="X181" s="5">
        <f t="shared" ca="1" si="651"/>
        <v>-7015.054895711015</v>
      </c>
      <c r="Y181" s="5">
        <f t="shared" ca="1" si="651"/>
        <v>-7206.7147973826577</v>
      </c>
      <c r="Z181" s="5">
        <f t="shared" ca="1" si="651"/>
        <v>-7353.2789902834775</v>
      </c>
      <c r="AA181" s="5">
        <f t="shared" ca="1" si="651"/>
        <v>-7516.8934321933484</v>
      </c>
      <c r="AB181" s="5">
        <f t="shared" ca="1" si="651"/>
        <v>-7594.1813443504871</v>
      </c>
      <c r="AC181" s="5">
        <f t="shared" ca="1" si="651"/>
        <v>-7754.9519110111924</v>
      </c>
      <c r="AD181" s="5">
        <f t="shared" ca="1" si="651"/>
        <v>-7478.1209821323046</v>
      </c>
      <c r="AE181" s="5">
        <f t="shared" ca="1" si="651"/>
        <v>-7367.7835355394927</v>
      </c>
      <c r="AF181" s="5">
        <f t="shared" ca="1" si="651"/>
        <v>-6563.17942944694</v>
      </c>
      <c r="AG181" s="5">
        <f t="shared" ca="1" si="651"/>
        <v>-5560.4744367018411</v>
      </c>
      <c r="AH181" s="5">
        <f t="shared" ca="1" si="651"/>
        <v>-3962.4824083922813</v>
      </c>
      <c r="AI181" s="5">
        <f t="shared" ca="1" si="651"/>
        <v>-3050.0626892657656</v>
      </c>
      <c r="AJ181" s="5">
        <f t="shared" ca="1" si="651"/>
        <v>-2100.832557246531</v>
      </c>
      <c r="AK181" s="5">
        <f t="shared" ca="1" si="651"/>
        <v>-1277.4299760711119</v>
      </c>
      <c r="AL181" s="5">
        <f t="shared" ca="1" si="651"/>
        <v>-573.18966375847958</v>
      </c>
      <c r="AM181" s="5">
        <f t="shared" ref="AM181:BR181" ca="1" si="652">AM79-AM166</f>
        <v>-60.972699343610657</v>
      </c>
      <c r="AN181" s="5">
        <f t="shared" ca="1" si="652"/>
        <v>291.66471803880086</v>
      </c>
      <c r="AO181" s="5">
        <f t="shared" ca="1" si="652"/>
        <v>729.9338772726569</v>
      </c>
      <c r="AP181" s="5">
        <f t="shared" ca="1" si="652"/>
        <v>1092.494302152536</v>
      </c>
      <c r="AQ181" s="5">
        <f t="shared" ca="1" si="652"/>
        <v>1355.6061324766288</v>
      </c>
      <c r="AR181" s="5">
        <f t="shared" ca="1" si="652"/>
        <v>1387.8883335231167</v>
      </c>
      <c r="AS181" s="5">
        <f t="shared" ca="1" si="652"/>
        <v>1471.4210833626348</v>
      </c>
      <c r="AT181" s="5">
        <f t="shared" ca="1" si="652"/>
        <v>1462.0916820145248</v>
      </c>
      <c r="AU181" s="5">
        <f t="shared" ca="1" si="652"/>
        <v>1422.1229375144558</v>
      </c>
      <c r="AV181" s="5">
        <f t="shared" ca="1" si="652"/>
        <v>1401.3524320132237</v>
      </c>
      <c r="AW181" s="5">
        <f t="shared" ca="1" si="652"/>
        <v>1488.2093675972228</v>
      </c>
      <c r="AX181" s="5">
        <f t="shared" ca="1" si="652"/>
        <v>1538.4321846186558</v>
      </c>
      <c r="AY181" s="5">
        <f t="shared" ca="1" si="652"/>
        <v>1615.0528702386655</v>
      </c>
      <c r="AZ181" s="5">
        <f t="shared" ca="1" si="652"/>
        <v>1564.0339550937861</v>
      </c>
      <c r="BA181" s="5">
        <f t="shared" ca="1" si="652"/>
        <v>1567.0694441626838</v>
      </c>
      <c r="BB181" s="5">
        <f t="shared" ca="1" si="652"/>
        <v>1563.2661611066942</v>
      </c>
      <c r="BC181" s="5">
        <f t="shared" ca="1" si="652"/>
        <v>1536.2467347421443</v>
      </c>
      <c r="BD181" s="5">
        <f t="shared" ca="1" si="652"/>
        <v>1519.0289446028619</v>
      </c>
      <c r="BE181" s="5">
        <f t="shared" ca="1" si="652"/>
        <v>1506.0743240477204</v>
      </c>
      <c r="BF181" s="5">
        <f t="shared" ca="1" si="652"/>
        <v>1463.1846190487486</v>
      </c>
      <c r="BG181" s="5">
        <f t="shared" ca="1" si="652"/>
        <v>1331.0544688099144</v>
      </c>
      <c r="BH181" s="5">
        <f t="shared" ca="1" si="652"/>
        <v>1304.5630425789241</v>
      </c>
      <c r="BI181" s="5">
        <f t="shared" ca="1" si="652"/>
        <v>1288.9566883191328</v>
      </c>
      <c r="BJ181" s="5">
        <f t="shared" ca="1" si="652"/>
        <v>1265.0419372102078</v>
      </c>
      <c r="BK181" s="5">
        <f t="shared" ca="1" si="652"/>
        <v>1229.4462862501459</v>
      </c>
      <c r="BL181" s="5">
        <f t="shared" ca="1" si="652"/>
        <v>1201.2012930414094</v>
      </c>
      <c r="BM181" s="5">
        <f t="shared" ca="1" si="652"/>
        <v>1182.4911937478537</v>
      </c>
      <c r="BN181" s="5">
        <f t="shared" ca="1" si="652"/>
        <v>1158.0056483666413</v>
      </c>
      <c r="BO181" s="5">
        <f t="shared" ca="1" si="652"/>
        <v>1135.4857132591424</v>
      </c>
      <c r="BP181" s="5">
        <f t="shared" ca="1" si="652"/>
        <v>1118.865499398391</v>
      </c>
      <c r="BQ181" s="5">
        <f t="shared" ca="1" si="652"/>
        <v>1099.1497964151313</v>
      </c>
      <c r="BR181" s="5">
        <f t="shared" ca="1" si="652"/>
        <v>1072.8397216719277</v>
      </c>
      <c r="BS181" s="5">
        <f t="shared" ref="BS181:CN181" ca="1" si="653">BS79-BS166</f>
        <v>1047.6039060294133</v>
      </c>
      <c r="BT181" s="5">
        <f t="shared" ca="1" si="653"/>
        <v>1026.6548682864377</v>
      </c>
      <c r="BU181" s="5">
        <f t="shared" ca="1" si="653"/>
        <v>1005.3451944916706</v>
      </c>
      <c r="BV181" s="5">
        <f t="shared" ca="1" si="653"/>
        <v>983.95203706830944</v>
      </c>
      <c r="BW181" s="5">
        <f t="shared" ca="1" si="653"/>
        <v>963.03096521879343</v>
      </c>
      <c r="BX181" s="5">
        <f t="shared" ca="1" si="653"/>
        <v>942.25329753933511</v>
      </c>
      <c r="BY181" s="5">
        <f t="shared" ca="1" si="653"/>
        <v>921.68646978519246</v>
      </c>
      <c r="BZ181" s="5">
        <f t="shared" ca="1" si="653"/>
        <v>901.1795401729978</v>
      </c>
      <c r="CA181" s="5">
        <f t="shared" ca="1" si="653"/>
        <v>880.99214359137841</v>
      </c>
      <c r="CB181" s="5">
        <f t="shared" ca="1" si="653"/>
        <v>860.95492218266736</v>
      </c>
      <c r="CC181" s="5">
        <f t="shared" ca="1" si="653"/>
        <v>841.33921965247282</v>
      </c>
      <c r="CD181" s="5">
        <f t="shared" ca="1" si="653"/>
        <v>822.18691296397446</v>
      </c>
      <c r="CE181" s="5">
        <f t="shared" ca="1" si="653"/>
        <v>803.44025666306334</v>
      </c>
      <c r="CF181" s="5">
        <f t="shared" ca="1" si="653"/>
        <v>784.85634004802705</v>
      </c>
      <c r="CG181" s="5">
        <f t="shared" ca="1" si="653"/>
        <v>766.67091459429503</v>
      </c>
      <c r="CH181" s="5">
        <f t="shared" ca="1" si="653"/>
        <v>748.78940115745354</v>
      </c>
      <c r="CI181" s="5">
        <f t="shared" ca="1" si="653"/>
        <v>731.03960778957662</v>
      </c>
      <c r="CJ181" s="5">
        <f t="shared" ca="1" si="653"/>
        <v>713.44443199165471</v>
      </c>
      <c r="CK181" s="5">
        <f t="shared" ca="1" si="653"/>
        <v>695.85816856925885</v>
      </c>
      <c r="CL181" s="5">
        <f t="shared" ca="1" si="653"/>
        <v>677.42130421504771</v>
      </c>
      <c r="CM181" s="5">
        <f t="shared" ca="1" si="653"/>
        <v>659.57520964449577</v>
      </c>
      <c r="CN181" s="5">
        <f t="shared" ca="1" si="653"/>
        <v>641.88471757543084</v>
      </c>
    </row>
    <row r="182" spans="1:92">
      <c r="F182" t="s">
        <v>245</v>
      </c>
      <c r="G182" s="5">
        <f t="shared" ref="G182:AL182" ca="1" si="654">G80-G167</f>
        <v>14.232156969327331</v>
      </c>
      <c r="H182" s="5">
        <f t="shared" ca="1" si="654"/>
        <v>14.486684692319447</v>
      </c>
      <c r="I182" s="5">
        <f t="shared" ca="1" si="654"/>
        <v>23.687704751988818</v>
      </c>
      <c r="J182" s="5">
        <f t="shared" ca="1" si="654"/>
        <v>27.403134305631998</v>
      </c>
      <c r="K182" s="5">
        <f t="shared" ca="1" si="654"/>
        <v>64.968330657082191</v>
      </c>
      <c r="L182" s="5">
        <f t="shared" ca="1" si="654"/>
        <v>79.24592407649962</v>
      </c>
      <c r="M182" s="5">
        <f t="shared" ca="1" si="654"/>
        <v>87.279205545965539</v>
      </c>
      <c r="N182" s="5">
        <f t="shared" ca="1" si="654"/>
        <v>98.171598101498503</v>
      </c>
      <c r="O182" s="5">
        <f t="shared" ca="1" si="654"/>
        <v>122.12684955454641</v>
      </c>
      <c r="P182" s="5">
        <f t="shared" ca="1" si="654"/>
        <v>124.95720888548433</v>
      </c>
      <c r="Q182" s="5">
        <f t="shared" ca="1" si="654"/>
        <v>169.17348595430065</v>
      </c>
      <c r="R182" s="5">
        <f t="shared" ca="1" si="654"/>
        <v>148.30060842513996</v>
      </c>
      <c r="S182" s="5">
        <f t="shared" ca="1" si="654"/>
        <v>168.57776267037474</v>
      </c>
      <c r="T182" s="5">
        <f t="shared" ca="1" si="654"/>
        <v>165.31983325323742</v>
      </c>
      <c r="U182" s="5">
        <f t="shared" ca="1" si="654"/>
        <v>159.35828989802974</v>
      </c>
      <c r="V182" s="5">
        <f t="shared" ca="1" si="654"/>
        <v>157.08003103624952</v>
      </c>
      <c r="W182" s="5">
        <f t="shared" ca="1" si="654"/>
        <v>128.94336687698802</v>
      </c>
      <c r="X182" s="5">
        <f t="shared" ca="1" si="654"/>
        <v>112.72564298982667</v>
      </c>
      <c r="Y182" s="5">
        <f t="shared" ca="1" si="654"/>
        <v>116.72588635047384</v>
      </c>
      <c r="Z182" s="5">
        <f t="shared" ca="1" si="654"/>
        <v>93.816097958720775</v>
      </c>
      <c r="AA182" s="5">
        <f t="shared" ca="1" si="654"/>
        <v>102.84194248086834</v>
      </c>
      <c r="AB182" s="5">
        <f t="shared" ca="1" si="654"/>
        <v>74.572949261450276</v>
      </c>
      <c r="AC182" s="5">
        <f t="shared" ca="1" si="654"/>
        <v>65.641040995047092</v>
      </c>
      <c r="AD182" s="5">
        <f t="shared" ca="1" si="654"/>
        <v>47.956337264930767</v>
      </c>
      <c r="AE182" s="5">
        <f t="shared" ca="1" si="654"/>
        <v>43.902378423554183</v>
      </c>
      <c r="AF182" s="5">
        <f t="shared" ca="1" si="654"/>
        <v>44.308722747197635</v>
      </c>
      <c r="AG182" s="5">
        <f t="shared" ca="1" si="654"/>
        <v>28.761418961063782</v>
      </c>
      <c r="AH182" s="5">
        <f t="shared" ca="1" si="654"/>
        <v>3.6991923536302238</v>
      </c>
      <c r="AI182" s="5">
        <f t="shared" ca="1" si="654"/>
        <v>-8.4004790773060449</v>
      </c>
      <c r="AJ182" s="5">
        <f t="shared" ca="1" si="654"/>
        <v>-27.056880937575329</v>
      </c>
      <c r="AK182" s="5">
        <f t="shared" ca="1" si="654"/>
        <v>-35.797633322997854</v>
      </c>
      <c r="AL182" s="5">
        <f t="shared" ca="1" si="654"/>
        <v>-58.735946658210423</v>
      </c>
      <c r="AM182" s="5">
        <f t="shared" ref="AM182:BR182" ca="1" si="655">AM80-AM167</f>
        <v>-76.788190365625496</v>
      </c>
      <c r="AN182" s="5">
        <f t="shared" ca="1" si="655"/>
        <v>-96.43555676867868</v>
      </c>
      <c r="AO182" s="5">
        <f t="shared" ca="1" si="655"/>
        <v>-117.65785224970375</v>
      </c>
      <c r="AP182" s="5">
        <f t="shared" ca="1" si="655"/>
        <v>-130.00837176869754</v>
      </c>
      <c r="AQ182" s="5">
        <f t="shared" ca="1" si="655"/>
        <v>-148.51972997030862</v>
      </c>
      <c r="AR182" s="5">
        <f t="shared" ca="1" si="655"/>
        <v>-162.33947455241309</v>
      </c>
      <c r="AS182" s="5">
        <f t="shared" ca="1" si="655"/>
        <v>-161.92357495869715</v>
      </c>
      <c r="AT182" s="5">
        <f t="shared" ca="1" si="655"/>
        <v>-159.39486914498025</v>
      </c>
      <c r="AU182" s="5">
        <f t="shared" ca="1" si="655"/>
        <v>-148.74893975925966</v>
      </c>
      <c r="AV182" s="5">
        <f t="shared" ca="1" si="655"/>
        <v>-137.96952067748839</v>
      </c>
      <c r="AW182" s="5">
        <f t="shared" ca="1" si="655"/>
        <v>-132.0603641174846</v>
      </c>
      <c r="AX182" s="5">
        <f t="shared" ca="1" si="655"/>
        <v>-121.13003266369265</v>
      </c>
      <c r="AY182" s="5">
        <f t="shared" ca="1" si="655"/>
        <v>-111.80071152331493</v>
      </c>
      <c r="AZ182" s="5">
        <f t="shared" ca="1" si="655"/>
        <v>-99.163997504511372</v>
      </c>
      <c r="BA182" s="5">
        <f t="shared" ca="1" si="655"/>
        <v>-87.677229056124816</v>
      </c>
      <c r="BB182" s="5">
        <f t="shared" ca="1" si="655"/>
        <v>-83.971953940041658</v>
      </c>
      <c r="BC182" s="5">
        <f t="shared" ca="1" si="655"/>
        <v>-78.613035264855171</v>
      </c>
      <c r="BD182" s="5">
        <f t="shared" ca="1" si="655"/>
        <v>-70.063029693864337</v>
      </c>
      <c r="BE182" s="5">
        <f t="shared" ca="1" si="655"/>
        <v>-65.374583360663564</v>
      </c>
      <c r="BF182" s="5">
        <f t="shared" ca="1" si="655"/>
        <v>-56.949403133721717</v>
      </c>
      <c r="BG182" s="5">
        <f t="shared" ca="1" si="655"/>
        <v>-52.722134332420865</v>
      </c>
      <c r="BH182" s="5">
        <f t="shared" ca="1" si="655"/>
        <v>-46.435594365321776</v>
      </c>
      <c r="BI182" s="5">
        <f t="shared" ca="1" si="655"/>
        <v>-41.340692778043376</v>
      </c>
      <c r="BJ182" s="5">
        <f t="shared" ca="1" si="655"/>
        <v>-36.541994798885753</v>
      </c>
      <c r="BK182" s="5">
        <f t="shared" ca="1" si="655"/>
        <v>-30.874449511640705</v>
      </c>
      <c r="BL182" s="5">
        <f t="shared" ca="1" si="655"/>
        <v>-26.508447808448182</v>
      </c>
      <c r="BM182" s="5">
        <f t="shared" ca="1" si="655"/>
        <v>-23.564788858317115</v>
      </c>
      <c r="BN182" s="5">
        <f t="shared" ca="1" si="655"/>
        <v>-20.140061644378875</v>
      </c>
      <c r="BO182" s="5">
        <f t="shared" ca="1" si="655"/>
        <v>-17.238454353007</v>
      </c>
      <c r="BP182" s="5">
        <f t="shared" ca="1" si="655"/>
        <v>-15.176063023646748</v>
      </c>
      <c r="BQ182" s="5">
        <f t="shared" ca="1" si="655"/>
        <v>-13.30432762538112</v>
      </c>
      <c r="BR182" s="5">
        <f t="shared" ca="1" si="655"/>
        <v>-11.835817533854424</v>
      </c>
      <c r="BS182" s="5">
        <f t="shared" ref="BS182:CN182" ca="1" si="656">BS80-BS167</f>
        <v>-10.619575863248429</v>
      </c>
      <c r="BT182" s="5">
        <f t="shared" ca="1" si="656"/>
        <v>-9.6399416258436759</v>
      </c>
      <c r="BU182" s="5">
        <f t="shared" ca="1" si="656"/>
        <v>-8.8890320553846323</v>
      </c>
      <c r="BV182" s="5">
        <f t="shared" ca="1" si="656"/>
        <v>-8.2431499594340494</v>
      </c>
      <c r="BW182" s="5">
        <f t="shared" ca="1" si="656"/>
        <v>-7.7603057052529039</v>
      </c>
      <c r="BX182" s="5">
        <f t="shared" ca="1" si="656"/>
        <v>-7.4650849391409793</v>
      </c>
      <c r="BY182" s="5">
        <f t="shared" ca="1" si="656"/>
        <v>-7.1851024795050762</v>
      </c>
      <c r="BZ182" s="5">
        <f t="shared" ca="1" si="656"/>
        <v>-7.0172961439593564</v>
      </c>
      <c r="CA182" s="5">
        <f t="shared" ca="1" si="656"/>
        <v>-6.7935611890943619</v>
      </c>
      <c r="CB182" s="5">
        <f t="shared" ca="1" si="656"/>
        <v>-6.6284197397835669</v>
      </c>
      <c r="CC182" s="5">
        <f t="shared" ca="1" si="656"/>
        <v>-6.4867528471295373</v>
      </c>
      <c r="CD182" s="5">
        <f t="shared" ca="1" si="656"/>
        <v>-6.3830310573966926</v>
      </c>
      <c r="CE182" s="5">
        <f t="shared" ca="1" si="656"/>
        <v>-6.3351102481083217</v>
      </c>
      <c r="CF182" s="5">
        <f t="shared" ca="1" si="656"/>
        <v>-6.286446010299187</v>
      </c>
      <c r="CG182" s="5">
        <f t="shared" ca="1" si="656"/>
        <v>-6.2273723614107439</v>
      </c>
      <c r="CH182" s="5">
        <f t="shared" ca="1" si="656"/>
        <v>-6.2081189573182201</v>
      </c>
      <c r="CI182" s="5">
        <f t="shared" ca="1" si="656"/>
        <v>-6.2081189573173106</v>
      </c>
      <c r="CJ182" s="5">
        <f t="shared" ca="1" si="656"/>
        <v>-6.2081189573191295</v>
      </c>
      <c r="CK182" s="5">
        <f t="shared" ca="1" si="656"/>
        <v>-6.2081189573182201</v>
      </c>
      <c r="CL182" s="5">
        <f t="shared" ca="1" si="656"/>
        <v>-6.2081189573182201</v>
      </c>
      <c r="CM182" s="5">
        <f t="shared" ca="1" si="656"/>
        <v>-6.2081189573177653</v>
      </c>
      <c r="CN182" s="5">
        <f t="shared" ca="1" si="656"/>
        <v>-6.2081189573186748</v>
      </c>
    </row>
    <row r="183" spans="1:92">
      <c r="F183" t="s">
        <v>246</v>
      </c>
      <c r="G183" s="5">
        <f t="shared" ref="G183:AL183" si="657">G81-G168</f>
        <v>0</v>
      </c>
      <c r="H183" s="5">
        <f t="shared" si="657"/>
        <v>0</v>
      </c>
      <c r="I183" s="5">
        <f t="shared" si="657"/>
        <v>0</v>
      </c>
      <c r="J183" s="5">
        <f t="shared" si="657"/>
        <v>0</v>
      </c>
      <c r="K183" s="5">
        <f t="shared" si="657"/>
        <v>0</v>
      </c>
      <c r="L183" s="5">
        <f t="shared" si="657"/>
        <v>0</v>
      </c>
      <c r="M183" s="5">
        <f t="shared" si="657"/>
        <v>0</v>
      </c>
      <c r="N183" s="5">
        <f t="shared" si="657"/>
        <v>0</v>
      </c>
      <c r="O183" s="5">
        <f t="shared" si="657"/>
        <v>0</v>
      </c>
      <c r="P183" s="5">
        <f t="shared" si="657"/>
        <v>0</v>
      </c>
      <c r="Q183" s="5">
        <f t="shared" si="657"/>
        <v>2801.852538124675</v>
      </c>
      <c r="R183" s="5">
        <f t="shared" si="657"/>
        <v>2716.3736957175283</v>
      </c>
      <c r="S183" s="5">
        <f t="shared" si="657"/>
        <v>2268.0548930457967</v>
      </c>
      <c r="T183" s="5">
        <f t="shared" si="657"/>
        <v>4124.7793203968695</v>
      </c>
      <c r="U183" s="5">
        <f t="shared" si="657"/>
        <v>7691.195099847685</v>
      </c>
      <c r="V183" s="5">
        <f t="shared" si="657"/>
        <v>14162.696240235518</v>
      </c>
      <c r="W183" s="5">
        <f t="shared" si="657"/>
        <v>17590.826437905198</v>
      </c>
      <c r="X183" s="5">
        <f t="shared" si="657"/>
        <v>23821.907507664331</v>
      </c>
      <c r="Y183" s="5">
        <f t="shared" ca="1" si="657"/>
        <v>3927.4190379274805</v>
      </c>
      <c r="Z183" s="5">
        <f t="shared" ca="1" si="657"/>
        <v>6055.8663684909061</v>
      </c>
      <c r="AA183" s="5">
        <f t="shared" ca="1" si="657"/>
        <v>6613.6387956940744</v>
      </c>
      <c r="AB183" s="5">
        <f t="shared" ca="1" si="657"/>
        <v>5241.090787199113</v>
      </c>
      <c r="AC183" s="5">
        <f t="shared" ca="1" si="657"/>
        <v>-4057.2472157834527</v>
      </c>
      <c r="AD183" s="5">
        <f t="shared" ca="1" si="657"/>
        <v>4915.6955941247688</v>
      </c>
      <c r="AE183" s="5">
        <f t="shared" ca="1" si="657"/>
        <v>760.99843589278862</v>
      </c>
      <c r="AF183" s="5">
        <f t="shared" ca="1" si="657"/>
        <v>4826.7728322426838</v>
      </c>
      <c r="AG183" s="5">
        <f t="shared" ca="1" si="657"/>
        <v>4600.2934665729217</v>
      </c>
      <c r="AH183" s="5">
        <f t="shared" ca="1" si="657"/>
        <v>3023.7623779912169</v>
      </c>
      <c r="AI183" s="5">
        <f t="shared" ca="1" si="657"/>
        <v>2295.5928751532206</v>
      </c>
      <c r="AJ183" s="5">
        <f t="shared" ca="1" si="657"/>
        <v>3203.5396740760571</v>
      </c>
      <c r="AK183" s="5">
        <f t="shared" ca="1" si="657"/>
        <v>721.32055759923685</v>
      </c>
      <c r="AL183" s="5">
        <f t="shared" ca="1" si="657"/>
        <v>-182.23061757125265</v>
      </c>
      <c r="AM183" s="5">
        <f t="shared" ref="AM183:BR183" ca="1" si="658">AM81-AM168</f>
        <v>-305.18148130952352</v>
      </c>
      <c r="AN183" s="5">
        <f t="shared" ca="1" si="658"/>
        <v>-256.98699375844171</v>
      </c>
      <c r="AO183" s="5">
        <f t="shared" ca="1" si="658"/>
        <v>-238.24484004927933</v>
      </c>
      <c r="AP183" s="5">
        <f t="shared" ca="1" si="658"/>
        <v>-206.89286251858039</v>
      </c>
      <c r="AQ183" s="5">
        <f t="shared" ca="1" si="658"/>
        <v>-169.17010470717676</v>
      </c>
      <c r="AR183" s="5">
        <f t="shared" ca="1" si="658"/>
        <v>-115.13781225181754</v>
      </c>
      <c r="AS183" s="5">
        <f t="shared" ca="1" si="658"/>
        <v>-104.90506433654673</v>
      </c>
      <c r="AT183" s="5">
        <f t="shared" ca="1" si="658"/>
        <v>-88.915797893373281</v>
      </c>
      <c r="AU183" s="5">
        <f t="shared" ca="1" si="658"/>
        <v>-72.879669674065667</v>
      </c>
      <c r="AV183" s="5">
        <f t="shared" ca="1" si="658"/>
        <v>-59.201614530019242</v>
      </c>
      <c r="AW183" s="5">
        <f t="shared" ca="1" si="658"/>
        <v>41.705651526813483</v>
      </c>
      <c r="AX183" s="5">
        <f t="shared" ca="1" si="658"/>
        <v>281.03054709058983</v>
      </c>
      <c r="AY183" s="5">
        <f t="shared" ca="1" si="658"/>
        <v>295.42913616324694</v>
      </c>
      <c r="AZ183" s="5">
        <f t="shared" ca="1" si="658"/>
        <v>275.34446204072128</v>
      </c>
      <c r="BA183" s="5">
        <f t="shared" ca="1" si="658"/>
        <v>227.00158627102462</v>
      </c>
      <c r="BB183" s="5">
        <f t="shared" ca="1" si="658"/>
        <v>-16.02545967567729</v>
      </c>
      <c r="BC183" s="5">
        <f t="shared" ca="1" si="658"/>
        <v>-10.413585406448178</v>
      </c>
      <c r="BD183" s="5">
        <f t="shared" ca="1" si="658"/>
        <v>-3.1760912128608147</v>
      </c>
      <c r="BE183" s="5">
        <f t="shared" ca="1" si="658"/>
        <v>-3.1760912128608219</v>
      </c>
      <c r="BF183" s="5">
        <f t="shared" ca="1" si="658"/>
        <v>-3.1760912128608147</v>
      </c>
      <c r="BG183" s="5">
        <f t="shared" ca="1" si="658"/>
        <v>-3.1760912128608183</v>
      </c>
      <c r="BH183" s="5">
        <f t="shared" ca="1" si="658"/>
        <v>-3.1760912128608165</v>
      </c>
      <c r="BI183" s="5">
        <f t="shared" ca="1" si="658"/>
        <v>-3.1760912128608183</v>
      </c>
      <c r="BJ183" s="5">
        <f t="shared" ca="1" si="658"/>
        <v>-3.1760912128608201</v>
      </c>
      <c r="BK183" s="5">
        <f t="shared" ca="1" si="658"/>
        <v>-3.1760912128608201</v>
      </c>
      <c r="BL183" s="5">
        <f t="shared" ca="1" si="658"/>
        <v>-3.1760912128608201</v>
      </c>
      <c r="BM183" s="5">
        <f t="shared" ca="1" si="658"/>
        <v>-3.176091212860821</v>
      </c>
      <c r="BN183" s="5">
        <f t="shared" ca="1" si="658"/>
        <v>-3.1760912128608201</v>
      </c>
      <c r="BO183" s="5">
        <f t="shared" ca="1" si="658"/>
        <v>-3.1760912128608201</v>
      </c>
      <c r="BP183" s="5">
        <f t="shared" ca="1" si="658"/>
        <v>-3.1760912128608201</v>
      </c>
      <c r="BQ183" s="5">
        <f t="shared" ca="1" si="658"/>
        <v>-2.9247371419104047</v>
      </c>
      <c r="BR183" s="5">
        <f t="shared" ca="1" si="658"/>
        <v>-2.1387818129124332</v>
      </c>
      <c r="BS183" s="5">
        <f t="shared" ref="BS183:CN183" ca="1" si="659">BS81-BS168</f>
        <v>-1.3292195456343689</v>
      </c>
      <c r="BT183" s="5">
        <f t="shared" ca="1" si="659"/>
        <v>-0.5938289098894749</v>
      </c>
      <c r="BU183" s="5">
        <f t="shared" ca="1" si="659"/>
        <v>0</v>
      </c>
      <c r="BV183" s="5">
        <f t="shared" ca="1" si="659"/>
        <v>0</v>
      </c>
      <c r="BW183" s="5">
        <f t="shared" ca="1" si="659"/>
        <v>0</v>
      </c>
      <c r="BX183" s="5">
        <f t="shared" ca="1" si="659"/>
        <v>0</v>
      </c>
      <c r="BY183" s="5">
        <f t="shared" ca="1" si="659"/>
        <v>0</v>
      </c>
      <c r="BZ183" s="5">
        <f t="shared" ca="1" si="659"/>
        <v>0</v>
      </c>
      <c r="CA183" s="5">
        <f t="shared" ca="1" si="659"/>
        <v>0</v>
      </c>
      <c r="CB183" s="5">
        <f t="shared" ca="1" si="659"/>
        <v>0</v>
      </c>
      <c r="CC183" s="5">
        <f t="shared" ca="1" si="659"/>
        <v>0</v>
      </c>
      <c r="CD183" s="5">
        <f t="shared" ca="1" si="659"/>
        <v>0</v>
      </c>
      <c r="CE183" s="5">
        <f t="shared" ca="1" si="659"/>
        <v>0</v>
      </c>
      <c r="CF183" s="5">
        <f t="shared" ca="1" si="659"/>
        <v>0</v>
      </c>
      <c r="CG183" s="5">
        <f t="shared" ca="1" si="659"/>
        <v>0</v>
      </c>
      <c r="CH183" s="5">
        <f t="shared" ca="1" si="659"/>
        <v>0</v>
      </c>
      <c r="CI183" s="5">
        <f t="shared" ca="1" si="659"/>
        <v>0</v>
      </c>
      <c r="CJ183" s="5">
        <f t="shared" ca="1" si="659"/>
        <v>0</v>
      </c>
      <c r="CK183" s="5">
        <f t="shared" ca="1" si="659"/>
        <v>0</v>
      </c>
      <c r="CL183" s="5">
        <f t="shared" ca="1" si="659"/>
        <v>0</v>
      </c>
      <c r="CM183" s="5">
        <f t="shared" ca="1" si="659"/>
        <v>0</v>
      </c>
      <c r="CN183" s="5">
        <f t="shared" ca="1" si="659"/>
        <v>0</v>
      </c>
    </row>
    <row r="184" spans="1:92">
      <c r="F184" t="s">
        <v>247</v>
      </c>
      <c r="G184" s="5">
        <f t="shared" ref="G184:AL184" si="660">G82-G169</f>
        <v>701.32763212273176</v>
      </c>
      <c r="H184" s="5">
        <f t="shared" si="660"/>
        <v>699.50555537010951</v>
      </c>
      <c r="I184" s="5">
        <f t="shared" si="660"/>
        <v>697.68347861754296</v>
      </c>
      <c r="J184" s="5">
        <f t="shared" si="660"/>
        <v>695.86140186491843</v>
      </c>
      <c r="K184" s="5">
        <f t="shared" si="660"/>
        <v>694.03932511232779</v>
      </c>
      <c r="L184" s="5">
        <f t="shared" si="660"/>
        <v>692.2172483597227</v>
      </c>
      <c r="M184" s="5">
        <f t="shared" si="660"/>
        <v>690.39517160713899</v>
      </c>
      <c r="N184" s="5">
        <f t="shared" si="660"/>
        <v>688.57309485452265</v>
      </c>
      <c r="O184" s="5">
        <f t="shared" si="660"/>
        <v>686.75101810194565</v>
      </c>
      <c r="P184" s="5">
        <f t="shared" si="660"/>
        <v>684.92894134933135</v>
      </c>
      <c r="Q184" s="5">
        <f t="shared" si="660"/>
        <v>683.10686459673025</v>
      </c>
      <c r="R184" s="5">
        <f t="shared" si="660"/>
        <v>681.28478784413142</v>
      </c>
      <c r="S184" s="5">
        <f t="shared" si="660"/>
        <v>679.462711091546</v>
      </c>
      <c r="T184" s="5">
        <f t="shared" si="660"/>
        <v>677.6406343389425</v>
      </c>
      <c r="U184" s="5">
        <f t="shared" si="660"/>
        <v>675.81855758633662</v>
      </c>
      <c r="V184" s="5">
        <f t="shared" si="660"/>
        <v>673.99648083373609</v>
      </c>
      <c r="W184" s="5">
        <f t="shared" si="660"/>
        <v>672.17440408113907</v>
      </c>
      <c r="X184" s="5">
        <f t="shared" si="660"/>
        <v>670.35232732854672</v>
      </c>
      <c r="Y184" s="5">
        <f t="shared" si="660"/>
        <v>208.92581957188688</v>
      </c>
      <c r="Z184" s="5">
        <f t="shared" si="660"/>
        <v>986.14212419719456</v>
      </c>
      <c r="AA184" s="5">
        <f t="shared" si="660"/>
        <v>854.83063273973573</v>
      </c>
      <c r="AB184" s="5">
        <f t="shared" si="660"/>
        <v>477.32084038845784</v>
      </c>
      <c r="AC184" s="5">
        <f t="shared" si="660"/>
        <v>469.57275316035094</v>
      </c>
      <c r="AD184" s="5">
        <f t="shared" si="660"/>
        <v>470.47126751740745</v>
      </c>
      <c r="AE184" s="5">
        <f t="shared" si="660"/>
        <v>308.1541846772198</v>
      </c>
      <c r="AF184" s="5">
        <f t="shared" si="660"/>
        <v>491.84393435822892</v>
      </c>
      <c r="AG184" s="5">
        <f t="shared" si="660"/>
        <v>432.43599870930814</v>
      </c>
      <c r="AH184" s="5">
        <f t="shared" si="660"/>
        <v>418.18121280938794</v>
      </c>
      <c r="AI184" s="5">
        <f t="shared" si="660"/>
        <v>421.70067232868058</v>
      </c>
      <c r="AJ184" s="5">
        <f t="shared" si="660"/>
        <v>425.12131312083568</v>
      </c>
      <c r="AK184" s="5">
        <f t="shared" si="660"/>
        <v>428.43503866823494</v>
      </c>
      <c r="AL184" s="5">
        <f t="shared" si="660"/>
        <v>316.31700520264798</v>
      </c>
      <c r="AM184" s="5">
        <f t="shared" ref="AM184:BR184" si="661">AM82-AM169</f>
        <v>319.55768161871856</v>
      </c>
      <c r="AN184" s="5">
        <f t="shared" si="661"/>
        <v>322.77742581966857</v>
      </c>
      <c r="AO184" s="5">
        <f t="shared" si="661"/>
        <v>325.97810923557421</v>
      </c>
      <c r="AP184" s="5">
        <f t="shared" si="661"/>
        <v>329.16151615675221</v>
      </c>
      <c r="AQ184" s="5">
        <f t="shared" si="661"/>
        <v>-26.730366666549546</v>
      </c>
      <c r="AR184" s="5">
        <f t="shared" si="661"/>
        <v>-22.709009912487904</v>
      </c>
      <c r="AS184" s="5">
        <f t="shared" si="661"/>
        <v>-20.981603417036432</v>
      </c>
      <c r="AT184" s="5">
        <f t="shared" si="661"/>
        <v>-15.561030601962155</v>
      </c>
      <c r="AU184" s="5">
        <f t="shared" si="661"/>
        <v>-11.298356483285183</v>
      </c>
      <c r="AV184" s="5">
        <f t="shared" si="661"/>
        <v>-8.7128497584465663</v>
      </c>
      <c r="AW184" s="5">
        <f t="shared" si="661"/>
        <v>-6.1174677506849218</v>
      </c>
      <c r="AX184" s="5">
        <f t="shared" si="661"/>
        <v>-3.3929608298663751</v>
      </c>
      <c r="AY184" s="5">
        <f t="shared" si="661"/>
        <v>-1.8178902674504283</v>
      </c>
      <c r="AZ184" s="5">
        <f t="shared" si="661"/>
        <v>0.53027499055736094</v>
      </c>
      <c r="BA184" s="5">
        <f t="shared" si="661"/>
        <v>2.4765783203764844</v>
      </c>
      <c r="BB184" s="5">
        <f t="shared" si="661"/>
        <v>4.4287002546995566</v>
      </c>
      <c r="BC184" s="5">
        <f t="shared" si="661"/>
        <v>6.3788117502822423</v>
      </c>
      <c r="BD184" s="5">
        <f t="shared" si="661"/>
        <v>8.3274771408060531</v>
      </c>
      <c r="BE184" s="5">
        <f t="shared" si="661"/>
        <v>10.275173620192852</v>
      </c>
      <c r="BF184" s="5">
        <f t="shared" si="661"/>
        <v>11.750413197808543</v>
      </c>
      <c r="BG184" s="5">
        <f t="shared" si="661"/>
        <v>13.225652775424233</v>
      </c>
      <c r="BH184" s="5">
        <f t="shared" si="661"/>
        <v>14.700892353039915</v>
      </c>
      <c r="BI184" s="5">
        <f t="shared" si="661"/>
        <v>16.176131930655608</v>
      </c>
      <c r="BJ184" s="5">
        <f t="shared" si="661"/>
        <v>17.651371508271289</v>
      </c>
      <c r="BK184" s="5">
        <f t="shared" si="661"/>
        <v>17.781251245266432</v>
      </c>
      <c r="BL184" s="5">
        <f t="shared" si="661"/>
        <v>17.911130982261568</v>
      </c>
      <c r="BM184" s="5">
        <f t="shared" si="661"/>
        <v>18.041010719256711</v>
      </c>
      <c r="BN184" s="5">
        <f t="shared" si="661"/>
        <v>18.170890456251854</v>
      </c>
      <c r="BO184" s="5">
        <f t="shared" si="661"/>
        <v>18.300770193246997</v>
      </c>
      <c r="BP184" s="5">
        <f t="shared" si="661"/>
        <v>18.430649930242133</v>
      </c>
      <c r="BQ184" s="5">
        <f t="shared" si="661"/>
        <v>18.560529667237276</v>
      </c>
      <c r="BR184" s="5">
        <f t="shared" si="661"/>
        <v>18.690409404232412</v>
      </c>
      <c r="BS184" s="5">
        <f t="shared" ref="BS184:CN184" si="662">BS82-BS169</f>
        <v>18.820289141227555</v>
      </c>
      <c r="BT184" s="5">
        <f t="shared" si="662"/>
        <v>18.950168878222691</v>
      </c>
      <c r="BU184" s="5">
        <f t="shared" si="662"/>
        <v>19.080048615217834</v>
      </c>
      <c r="BV184" s="5">
        <f t="shared" si="662"/>
        <v>19.209928352212977</v>
      </c>
      <c r="BW184" s="5">
        <f t="shared" si="662"/>
        <v>19.339808089208113</v>
      </c>
      <c r="BX184" s="5">
        <f t="shared" si="662"/>
        <v>19.469687826203256</v>
      </c>
      <c r="BY184" s="5">
        <f t="shared" si="662"/>
        <v>19.599567563198399</v>
      </c>
      <c r="BZ184" s="5">
        <f t="shared" si="662"/>
        <v>19.729447300193534</v>
      </c>
      <c r="CA184" s="5">
        <f t="shared" si="662"/>
        <v>19.859327037188677</v>
      </c>
      <c r="CB184" s="5">
        <f t="shared" si="662"/>
        <v>19.989206774183813</v>
      </c>
      <c r="CC184" s="5">
        <f t="shared" si="662"/>
        <v>20.119086511178956</v>
      </c>
      <c r="CD184" s="5">
        <f t="shared" si="662"/>
        <v>20.248966248174099</v>
      </c>
      <c r="CE184" s="5">
        <f t="shared" si="662"/>
        <v>20.378845985169235</v>
      </c>
      <c r="CF184" s="5">
        <f t="shared" si="662"/>
        <v>20.508725722164378</v>
      </c>
      <c r="CG184" s="5">
        <f t="shared" si="662"/>
        <v>20.638605459159514</v>
      </c>
      <c r="CH184" s="5">
        <f t="shared" si="662"/>
        <v>20.768485196154657</v>
      </c>
      <c r="CI184" s="5">
        <f t="shared" si="662"/>
        <v>20.8983649331498</v>
      </c>
      <c r="CJ184" s="5">
        <f t="shared" si="662"/>
        <v>21.028244670144936</v>
      </c>
      <c r="CK184" s="5">
        <f t="shared" si="662"/>
        <v>21.158124407140079</v>
      </c>
      <c r="CL184" s="5">
        <f t="shared" si="662"/>
        <v>21.288004144135215</v>
      </c>
      <c r="CM184" s="5">
        <f t="shared" si="662"/>
        <v>21.417883881130358</v>
      </c>
      <c r="CN184" s="5">
        <f t="shared" si="662"/>
        <v>21.547763618125501</v>
      </c>
    </row>
    <row r="185" spans="1:92">
      <c r="F185" t="s">
        <v>248</v>
      </c>
      <c r="G185" s="5">
        <f t="shared" ref="G185:AL185" ca="1" si="663">G83-G170</f>
        <v>77.973493722341601</v>
      </c>
      <c r="H185" s="5">
        <f t="shared" ca="1" si="663"/>
        <v>57.229106969138542</v>
      </c>
      <c r="I185" s="5">
        <f t="shared" ca="1" si="663"/>
        <v>244.78480489982053</v>
      </c>
      <c r="J185" s="5">
        <f t="shared" ca="1" si="663"/>
        <v>274.34714126108855</v>
      </c>
      <c r="K185" s="5">
        <f t="shared" ca="1" si="663"/>
        <v>333.50255103526035</v>
      </c>
      <c r="L185" s="5">
        <f t="shared" ca="1" si="663"/>
        <v>-48.157907875528224</v>
      </c>
      <c r="M185" s="5">
        <f t="shared" ca="1" si="663"/>
        <v>-570.25940323427449</v>
      </c>
      <c r="N185" s="5">
        <f t="shared" ca="1" si="663"/>
        <v>-1203.4284027538449</v>
      </c>
      <c r="O185" s="5">
        <f t="shared" ca="1" si="663"/>
        <v>-2262.0067522342747</v>
      </c>
      <c r="P185" s="5">
        <f t="shared" ca="1" si="663"/>
        <v>-3530.3499240425272</v>
      </c>
      <c r="Q185" s="5">
        <f t="shared" ca="1" si="663"/>
        <v>-1995.1900467829819</v>
      </c>
      <c r="R185" s="5">
        <f t="shared" ca="1" si="663"/>
        <v>-2737.769456256683</v>
      </c>
      <c r="S185" s="5">
        <f t="shared" ca="1" si="663"/>
        <v>-3332.5974677360282</v>
      </c>
      <c r="T185" s="5">
        <f t="shared" ca="1" si="663"/>
        <v>-1910.6944683210986</v>
      </c>
      <c r="U185" s="5">
        <f t="shared" ca="1" si="663"/>
        <v>1373.9287613897131</v>
      </c>
      <c r="V185" s="5">
        <f t="shared" ca="1" si="663"/>
        <v>7615.9498555689188</v>
      </c>
      <c r="W185" s="5">
        <f t="shared" ca="1" si="663"/>
        <v>10814.957689281517</v>
      </c>
      <c r="X185" s="5">
        <f t="shared" ca="1" si="663"/>
        <v>16806.852611953316</v>
      </c>
      <c r="Y185" s="5">
        <f t="shared" ca="1" si="663"/>
        <v>-3279.2957594551772</v>
      </c>
      <c r="Z185" s="5">
        <f t="shared" ca="1" si="663"/>
        <v>-1297.4126217925714</v>
      </c>
      <c r="AA185" s="5">
        <f t="shared" ca="1" si="663"/>
        <v>-903.25463649927406</v>
      </c>
      <c r="AB185" s="5">
        <f t="shared" ca="1" si="663"/>
        <v>-2353.0905571513758</v>
      </c>
      <c r="AC185" s="5">
        <f t="shared" ca="1" si="663"/>
        <v>-11812.199126794645</v>
      </c>
      <c r="AD185" s="5">
        <f t="shared" ca="1" si="663"/>
        <v>-2562.4253880075357</v>
      </c>
      <c r="AE185" s="5">
        <f t="shared" ca="1" si="663"/>
        <v>-6606.7850996467041</v>
      </c>
      <c r="AF185" s="5">
        <f t="shared" ca="1" si="663"/>
        <v>-1736.4065972042554</v>
      </c>
      <c r="AG185" s="5">
        <f t="shared" ca="1" si="663"/>
        <v>-960.18097012892031</v>
      </c>
      <c r="AH185" s="5">
        <f t="shared" ca="1" si="663"/>
        <v>-938.72003040106392</v>
      </c>
      <c r="AI185" s="5">
        <f t="shared" ca="1" si="663"/>
        <v>-754.46981411254455</v>
      </c>
      <c r="AJ185" s="5">
        <f t="shared" ca="1" si="663"/>
        <v>1102.7071168295261</v>
      </c>
      <c r="AK185" s="5">
        <f t="shared" ca="1" si="663"/>
        <v>-556.10941847187496</v>
      </c>
      <c r="AL185" s="5">
        <f t="shared" ca="1" si="663"/>
        <v>-755.42028132973246</v>
      </c>
      <c r="AM185" s="5">
        <f t="shared" ref="AM185:BR185" ca="1" si="664">AM83-AM170</f>
        <v>-366.15418065313406</v>
      </c>
      <c r="AN185" s="5">
        <f t="shared" ca="1" si="664"/>
        <v>34.677724280359143</v>
      </c>
      <c r="AO185" s="5">
        <f t="shared" ca="1" si="664"/>
        <v>491.68903722337745</v>
      </c>
      <c r="AP185" s="5">
        <f t="shared" ca="1" si="664"/>
        <v>885.60143963395512</v>
      </c>
      <c r="AQ185" s="5">
        <f t="shared" ca="1" si="664"/>
        <v>1186.4360277694523</v>
      </c>
      <c r="AR185" s="5">
        <f t="shared" ca="1" si="664"/>
        <v>1272.7505212712986</v>
      </c>
      <c r="AS185" s="5">
        <f t="shared" ca="1" si="664"/>
        <v>1366.5160190260867</v>
      </c>
      <c r="AT185" s="5">
        <f t="shared" ca="1" si="664"/>
        <v>1373.1758841211522</v>
      </c>
      <c r="AU185" s="5">
        <f t="shared" ca="1" si="664"/>
        <v>1349.2432678403893</v>
      </c>
      <c r="AV185" s="5">
        <f t="shared" ca="1" si="664"/>
        <v>1342.1508174832052</v>
      </c>
      <c r="AW185" s="5">
        <f t="shared" ca="1" si="664"/>
        <v>1529.9150191240369</v>
      </c>
      <c r="AX185" s="5">
        <f t="shared" ca="1" si="664"/>
        <v>1819.4627317092454</v>
      </c>
      <c r="AY185" s="5">
        <f t="shared" ca="1" si="664"/>
        <v>1910.4820064019113</v>
      </c>
      <c r="AZ185" s="5">
        <f t="shared" ca="1" si="664"/>
        <v>1839.3784171345087</v>
      </c>
      <c r="BA185" s="5">
        <f t="shared" ca="1" si="664"/>
        <v>1794.0710304337081</v>
      </c>
      <c r="BB185" s="5">
        <f t="shared" ca="1" si="664"/>
        <v>1547.2407014310156</v>
      </c>
      <c r="BC185" s="5">
        <f t="shared" ca="1" si="664"/>
        <v>1525.8331493356964</v>
      </c>
      <c r="BD185" s="5">
        <f t="shared" ca="1" si="664"/>
        <v>1515.8528533899989</v>
      </c>
      <c r="BE185" s="5">
        <f t="shared" ca="1" si="664"/>
        <v>1502.8982328348611</v>
      </c>
      <c r="BF185" s="5">
        <f t="shared" ca="1" si="664"/>
        <v>1460.0085278358856</v>
      </c>
      <c r="BG185" s="5">
        <f t="shared" ca="1" si="664"/>
        <v>1327.8783775970551</v>
      </c>
      <c r="BH185" s="5">
        <f t="shared" ca="1" si="664"/>
        <v>1301.3869513660647</v>
      </c>
      <c r="BI185" s="5">
        <f t="shared" ca="1" si="664"/>
        <v>1285.7805971062699</v>
      </c>
      <c r="BJ185" s="5">
        <f t="shared" ca="1" si="664"/>
        <v>1261.8658459973485</v>
      </c>
      <c r="BK185" s="5">
        <f t="shared" ca="1" si="664"/>
        <v>1226.2701950372866</v>
      </c>
      <c r="BL185" s="5">
        <f t="shared" ca="1" si="664"/>
        <v>1198.0252018285464</v>
      </c>
      <c r="BM185" s="5">
        <f t="shared" ca="1" si="664"/>
        <v>1179.3151025349907</v>
      </c>
      <c r="BN185" s="5">
        <f t="shared" ca="1" si="664"/>
        <v>1154.8295571537819</v>
      </c>
      <c r="BO185" s="5">
        <f t="shared" ca="1" si="664"/>
        <v>1132.309622046283</v>
      </c>
      <c r="BP185" s="5">
        <f t="shared" ca="1" si="664"/>
        <v>1115.6894081855316</v>
      </c>
      <c r="BQ185" s="5">
        <f t="shared" ca="1" si="664"/>
        <v>1096.2250592732198</v>
      </c>
      <c r="BR185" s="5">
        <f t="shared" ca="1" si="664"/>
        <v>1070.7009398590126</v>
      </c>
      <c r="BS185" s="5">
        <f t="shared" ref="BS185:CN185" ca="1" si="665">BS83-BS170</f>
        <v>1046.2746864837791</v>
      </c>
      <c r="BT185" s="5">
        <f t="shared" ca="1" si="665"/>
        <v>1026.0610393765492</v>
      </c>
      <c r="BU185" s="5">
        <f t="shared" ca="1" si="665"/>
        <v>1005.3451944916706</v>
      </c>
      <c r="BV185" s="5">
        <f t="shared" ca="1" si="665"/>
        <v>983.95203706830944</v>
      </c>
      <c r="BW185" s="5">
        <f t="shared" ca="1" si="665"/>
        <v>963.03096521879343</v>
      </c>
      <c r="BX185" s="5">
        <f t="shared" ca="1" si="665"/>
        <v>942.25329753933511</v>
      </c>
      <c r="BY185" s="5">
        <f t="shared" ca="1" si="665"/>
        <v>921.68646978519246</v>
      </c>
      <c r="BZ185" s="5">
        <f t="shared" ca="1" si="665"/>
        <v>901.1795401729978</v>
      </c>
      <c r="CA185" s="5">
        <f t="shared" ca="1" si="665"/>
        <v>880.99214359137841</v>
      </c>
      <c r="CB185" s="5">
        <f t="shared" ca="1" si="665"/>
        <v>860.95492218266736</v>
      </c>
      <c r="CC185" s="5">
        <f t="shared" ca="1" si="665"/>
        <v>841.33921965247282</v>
      </c>
      <c r="CD185" s="5">
        <f t="shared" ca="1" si="665"/>
        <v>822.18691296397446</v>
      </c>
      <c r="CE185" s="5">
        <f t="shared" ca="1" si="665"/>
        <v>803.44025666306334</v>
      </c>
      <c r="CF185" s="5">
        <f t="shared" ca="1" si="665"/>
        <v>784.85634004802705</v>
      </c>
      <c r="CG185" s="5">
        <f t="shared" ca="1" si="665"/>
        <v>766.67091459429503</v>
      </c>
      <c r="CH185" s="5">
        <f t="shared" ca="1" si="665"/>
        <v>748.78940115745354</v>
      </c>
      <c r="CI185" s="5">
        <f t="shared" ca="1" si="665"/>
        <v>731.03960778957662</v>
      </c>
      <c r="CJ185" s="5">
        <f t="shared" ca="1" si="665"/>
        <v>713.44443199165471</v>
      </c>
      <c r="CK185" s="5">
        <f t="shared" ca="1" si="665"/>
        <v>695.85816856925885</v>
      </c>
      <c r="CL185" s="5">
        <f t="shared" ca="1" si="665"/>
        <v>677.42130421504771</v>
      </c>
      <c r="CM185" s="5">
        <f t="shared" ca="1" si="665"/>
        <v>659.57520964449577</v>
      </c>
      <c r="CN185" s="5">
        <f t="shared" ca="1" si="665"/>
        <v>641.88471757543084</v>
      </c>
    </row>
    <row r="186" spans="1:92">
      <c r="F186" t="s">
        <v>249</v>
      </c>
      <c r="G186" s="5">
        <f t="shared" ref="G186:AL186" ca="1" si="666">G84-G171</f>
        <v>715.55978909205908</v>
      </c>
      <c r="H186" s="5">
        <f t="shared" ca="1" si="666"/>
        <v>713.99224006242889</v>
      </c>
      <c r="I186" s="5">
        <f t="shared" ca="1" si="666"/>
        <v>721.37118336953176</v>
      </c>
      <c r="J186" s="5">
        <f t="shared" ca="1" si="666"/>
        <v>723.26453617055051</v>
      </c>
      <c r="K186" s="5">
        <f t="shared" ca="1" si="666"/>
        <v>759.00765576940989</v>
      </c>
      <c r="L186" s="5">
        <f t="shared" ca="1" si="666"/>
        <v>771.46317243622229</v>
      </c>
      <c r="M186" s="5">
        <f t="shared" ca="1" si="666"/>
        <v>777.6743771531045</v>
      </c>
      <c r="N186" s="5">
        <f t="shared" ca="1" si="666"/>
        <v>786.74469295602114</v>
      </c>
      <c r="O186" s="5">
        <f t="shared" ca="1" si="666"/>
        <v>808.87786765649207</v>
      </c>
      <c r="P186" s="5">
        <f t="shared" ca="1" si="666"/>
        <v>809.88615023481566</v>
      </c>
      <c r="Q186" s="5">
        <f t="shared" ca="1" si="666"/>
        <v>852.28035055103089</v>
      </c>
      <c r="R186" s="5">
        <f t="shared" ca="1" si="666"/>
        <v>829.58539626927131</v>
      </c>
      <c r="S186" s="5">
        <f t="shared" ca="1" si="666"/>
        <v>848.04047376192079</v>
      </c>
      <c r="T186" s="5">
        <f t="shared" ca="1" si="666"/>
        <v>842.96046759217984</v>
      </c>
      <c r="U186" s="5">
        <f t="shared" ca="1" si="666"/>
        <v>835.17684748436636</v>
      </c>
      <c r="V186" s="5">
        <f t="shared" ca="1" si="666"/>
        <v>831.07651186998555</v>
      </c>
      <c r="W186" s="5">
        <f t="shared" ca="1" si="666"/>
        <v>801.11777095812704</v>
      </c>
      <c r="X186" s="5">
        <f t="shared" ca="1" si="666"/>
        <v>783.07797031837345</v>
      </c>
      <c r="Y186" s="5">
        <f t="shared" ca="1" si="666"/>
        <v>325.65170592236075</v>
      </c>
      <c r="Z186" s="5">
        <f t="shared" ca="1" si="666"/>
        <v>1079.9582221559153</v>
      </c>
      <c r="AA186" s="5">
        <f t="shared" ca="1" si="666"/>
        <v>957.67257522060413</v>
      </c>
      <c r="AB186" s="5">
        <f t="shared" ca="1" si="666"/>
        <v>551.89378964990806</v>
      </c>
      <c r="AC186" s="5">
        <f t="shared" ca="1" si="666"/>
        <v>535.21379415539809</v>
      </c>
      <c r="AD186" s="5">
        <f t="shared" ca="1" si="666"/>
        <v>518.42760478233822</v>
      </c>
      <c r="AE186" s="5">
        <f t="shared" ca="1" si="666"/>
        <v>352.05656310077399</v>
      </c>
      <c r="AF186" s="5">
        <f t="shared" ca="1" si="666"/>
        <v>536.15265710542656</v>
      </c>
      <c r="AG186" s="5">
        <f t="shared" ca="1" si="666"/>
        <v>461.19741767037192</v>
      </c>
      <c r="AH186" s="5">
        <f t="shared" ca="1" si="666"/>
        <v>421.88040516301817</v>
      </c>
      <c r="AI186" s="5">
        <f t="shared" ca="1" si="666"/>
        <v>413.30019325137454</v>
      </c>
      <c r="AJ186" s="5">
        <f t="shared" ca="1" si="666"/>
        <v>398.06443218326035</v>
      </c>
      <c r="AK186" s="5">
        <f t="shared" ca="1" si="666"/>
        <v>392.63740534523708</v>
      </c>
      <c r="AL186" s="5">
        <f t="shared" ca="1" si="666"/>
        <v>257.5810585444375</v>
      </c>
      <c r="AM186" s="5">
        <f t="shared" ref="AM186:BR186" ca="1" si="667">AM84-AM171</f>
        <v>242.76949125309307</v>
      </c>
      <c r="AN186" s="5">
        <f t="shared" ca="1" si="667"/>
        <v>226.34186905098989</v>
      </c>
      <c r="AO186" s="5">
        <f t="shared" ca="1" si="667"/>
        <v>208.32025698587051</v>
      </c>
      <c r="AP186" s="5">
        <f t="shared" ca="1" si="667"/>
        <v>199.15314438805467</v>
      </c>
      <c r="AQ186" s="5">
        <f t="shared" ca="1" si="667"/>
        <v>-175.25009663685819</v>
      </c>
      <c r="AR186" s="5">
        <f t="shared" ca="1" si="667"/>
        <v>-185.04848446490109</v>
      </c>
      <c r="AS186" s="5">
        <f t="shared" ca="1" si="667"/>
        <v>-182.90517837573361</v>
      </c>
      <c r="AT186" s="5">
        <f t="shared" ca="1" si="667"/>
        <v>-174.95589974694235</v>
      </c>
      <c r="AU186" s="5">
        <f t="shared" ca="1" si="667"/>
        <v>-160.04729624254492</v>
      </c>
      <c r="AV186" s="5">
        <f t="shared" ca="1" si="667"/>
        <v>-146.6823704359349</v>
      </c>
      <c r="AW186" s="5">
        <f t="shared" ca="1" si="667"/>
        <v>-138.17783186816951</v>
      </c>
      <c r="AX186" s="5">
        <f t="shared" ca="1" si="667"/>
        <v>-124.52299349355894</v>
      </c>
      <c r="AY186" s="5">
        <f t="shared" ca="1" si="667"/>
        <v>-113.6186017907653</v>
      </c>
      <c r="AZ186" s="5">
        <f t="shared" ca="1" si="667"/>
        <v>-98.633722513954126</v>
      </c>
      <c r="BA186" s="5">
        <f t="shared" ca="1" si="667"/>
        <v>-85.200650735748241</v>
      </c>
      <c r="BB186" s="5">
        <f t="shared" ca="1" si="667"/>
        <v>-79.543253685342279</v>
      </c>
      <c r="BC186" s="5">
        <f t="shared" ca="1" si="667"/>
        <v>-72.234223514572932</v>
      </c>
      <c r="BD186" s="5">
        <f t="shared" ca="1" si="667"/>
        <v>-61.735552553058369</v>
      </c>
      <c r="BE186" s="5">
        <f t="shared" ca="1" si="667"/>
        <v>-55.099409740470492</v>
      </c>
      <c r="BF186" s="5">
        <f t="shared" ca="1" si="667"/>
        <v>-45.198989935913232</v>
      </c>
      <c r="BG186" s="5">
        <f t="shared" ca="1" si="667"/>
        <v>-39.496481556996514</v>
      </c>
      <c r="BH186" s="5">
        <f t="shared" ca="1" si="667"/>
        <v>-31.734702012281559</v>
      </c>
      <c r="BI186" s="5">
        <f t="shared" ca="1" si="667"/>
        <v>-25.164560847388202</v>
      </c>
      <c r="BJ186" s="5">
        <f t="shared" ca="1" si="667"/>
        <v>-18.890623290614712</v>
      </c>
      <c r="BK186" s="5">
        <f t="shared" ca="1" si="667"/>
        <v>-13.093198266374202</v>
      </c>
      <c r="BL186" s="5">
        <f t="shared" ca="1" si="667"/>
        <v>-8.5973168261862156</v>
      </c>
      <c r="BM186" s="5">
        <f t="shared" ca="1" si="667"/>
        <v>-5.523778139060596</v>
      </c>
      <c r="BN186" s="5">
        <f t="shared" ca="1" si="667"/>
        <v>-1.969171188126893</v>
      </c>
      <c r="BO186" s="5">
        <f t="shared" ca="1" si="667"/>
        <v>1.0623158402404442</v>
      </c>
      <c r="BP186" s="5">
        <f t="shared" ca="1" si="667"/>
        <v>3.2545869065952502</v>
      </c>
      <c r="BQ186" s="5">
        <f t="shared" ca="1" si="667"/>
        <v>5.2562020418563407</v>
      </c>
      <c r="BR186" s="5">
        <f t="shared" ca="1" si="667"/>
        <v>6.8545918703775897</v>
      </c>
      <c r="BS186" s="5">
        <f t="shared" ref="BS186:CN186" ca="1" si="668">BS84-BS171</f>
        <v>8.2007132779790481</v>
      </c>
      <c r="BT186" s="5">
        <f t="shared" ca="1" si="668"/>
        <v>9.3102272523792635</v>
      </c>
      <c r="BU186" s="5">
        <f t="shared" ca="1" si="668"/>
        <v>10.19101655983286</v>
      </c>
      <c r="BV186" s="5">
        <f t="shared" ca="1" si="668"/>
        <v>10.966778392778906</v>
      </c>
      <c r="BW186" s="5">
        <f t="shared" ca="1" si="668"/>
        <v>11.579502383955514</v>
      </c>
      <c r="BX186" s="5">
        <f t="shared" ca="1" si="668"/>
        <v>12.004602887061992</v>
      </c>
      <c r="BY186" s="5">
        <f t="shared" ca="1" si="668"/>
        <v>12.414465083693358</v>
      </c>
      <c r="BZ186" s="5">
        <f t="shared" ca="1" si="668"/>
        <v>12.71215115623454</v>
      </c>
      <c r="CA186" s="5">
        <f t="shared" ca="1" si="668"/>
        <v>13.065765848094088</v>
      </c>
      <c r="CB186" s="5">
        <f t="shared" ca="1" si="668"/>
        <v>13.360787034400346</v>
      </c>
      <c r="CC186" s="5">
        <f t="shared" ca="1" si="668"/>
        <v>13.632333664049838</v>
      </c>
      <c r="CD186" s="5">
        <f t="shared" ca="1" si="668"/>
        <v>13.865935190777236</v>
      </c>
      <c r="CE186" s="5">
        <f t="shared" ca="1" si="668"/>
        <v>14.04373573706107</v>
      </c>
      <c r="CF186" s="5">
        <f t="shared" ca="1" si="668"/>
        <v>14.222279711864758</v>
      </c>
      <c r="CG186" s="5">
        <f t="shared" ca="1" si="668"/>
        <v>14.411233097748664</v>
      </c>
      <c r="CH186" s="5">
        <f t="shared" ca="1" si="668"/>
        <v>14.56036623883665</v>
      </c>
      <c r="CI186" s="5">
        <f t="shared" ca="1" si="668"/>
        <v>14.690245975832113</v>
      </c>
      <c r="CJ186" s="5">
        <f t="shared" ca="1" si="668"/>
        <v>14.820125712825757</v>
      </c>
      <c r="CK186" s="5">
        <f t="shared" ca="1" si="668"/>
        <v>14.950005449822129</v>
      </c>
      <c r="CL186" s="5">
        <f t="shared" ca="1" si="668"/>
        <v>15.079885186816682</v>
      </c>
      <c r="CM186" s="5">
        <f t="shared" ca="1" si="668"/>
        <v>15.2097649238126</v>
      </c>
      <c r="CN186" s="5">
        <f t="shared" ca="1" si="668"/>
        <v>15.339644660806698</v>
      </c>
    </row>
    <row r="187" spans="1:92">
      <c r="F187" t="s">
        <v>251</v>
      </c>
      <c r="G187" s="5">
        <f t="shared" ref="G187:AL187" ca="1" si="669">G85-G172</f>
        <v>793.53328281440065</v>
      </c>
      <c r="H187" s="5">
        <f t="shared" ca="1" si="669"/>
        <v>771.22134703156735</v>
      </c>
      <c r="I187" s="5">
        <f t="shared" ca="1" si="669"/>
        <v>966.15598826935229</v>
      </c>
      <c r="J187" s="5">
        <f t="shared" ca="1" si="669"/>
        <v>997.61167743163901</v>
      </c>
      <c r="K187" s="5">
        <f t="shared" ca="1" si="669"/>
        <v>1092.5102068046704</v>
      </c>
      <c r="L187" s="5">
        <f t="shared" ca="1" si="669"/>
        <v>723.30526456069413</v>
      </c>
      <c r="M187" s="5">
        <f t="shared" ca="1" si="669"/>
        <v>207.41497391883004</v>
      </c>
      <c r="N187" s="5">
        <f t="shared" ca="1" si="669"/>
        <v>-416.68370979782378</v>
      </c>
      <c r="O187" s="5">
        <f t="shared" ca="1" si="669"/>
        <v>-1453.1288845777826</v>
      </c>
      <c r="P187" s="5">
        <f t="shared" ca="1" si="669"/>
        <v>-2720.4637738077117</v>
      </c>
      <c r="Q187" s="5">
        <f t="shared" ca="1" si="669"/>
        <v>-1142.9096962319509</v>
      </c>
      <c r="R187" s="5">
        <f t="shared" ca="1" si="669"/>
        <v>-1908.1840599874113</v>
      </c>
      <c r="S187" s="5">
        <f t="shared" ca="1" si="669"/>
        <v>-2484.5569939741081</v>
      </c>
      <c r="T187" s="5">
        <f t="shared" ca="1" si="669"/>
        <v>-1067.7340007289185</v>
      </c>
      <c r="U187" s="5">
        <f t="shared" ca="1" si="669"/>
        <v>2209.1056088740806</v>
      </c>
      <c r="V187" s="5">
        <f t="shared" ca="1" si="669"/>
        <v>8447.0263674389043</v>
      </c>
      <c r="W187" s="5">
        <f t="shared" ca="1" si="669"/>
        <v>11616.075460239643</v>
      </c>
      <c r="X187" s="5">
        <f t="shared" ca="1" si="669"/>
        <v>17589.930582271689</v>
      </c>
      <c r="Y187" s="5">
        <f t="shared" ca="1" si="669"/>
        <v>-2953.6440535328165</v>
      </c>
      <c r="Z187" s="5">
        <f t="shared" ca="1" si="669"/>
        <v>-217.45439963665558</v>
      </c>
      <c r="AA187" s="5">
        <f t="shared" ca="1" si="669"/>
        <v>54.417938721329847</v>
      </c>
      <c r="AB187" s="5">
        <f t="shared" ca="1" si="669"/>
        <v>-1801.1967675014675</v>
      </c>
      <c r="AC187" s="5">
        <f t="shared" ca="1" si="669"/>
        <v>-11276.985332639248</v>
      </c>
      <c r="AD187" s="5">
        <f t="shared" ca="1" si="669"/>
        <v>-2043.997783225198</v>
      </c>
      <c r="AE187" s="5">
        <f t="shared" ca="1" si="669"/>
        <v>-6254.7285365459302</v>
      </c>
      <c r="AF187" s="5">
        <f t="shared" ca="1" si="669"/>
        <v>-1200.253940098828</v>
      </c>
      <c r="AG187" s="5">
        <f t="shared" ca="1" si="669"/>
        <v>-498.98355245854873</v>
      </c>
      <c r="AH187" s="5">
        <f t="shared" ca="1" si="669"/>
        <v>-516.83962523804439</v>
      </c>
      <c r="AI187" s="5">
        <f t="shared" ca="1" si="669"/>
        <v>-341.16962086116837</v>
      </c>
      <c r="AJ187" s="5">
        <f t="shared" ca="1" si="669"/>
        <v>1500.7715490127857</v>
      </c>
      <c r="AK187" s="5">
        <f t="shared" ca="1" si="669"/>
        <v>-163.47201312663765</v>
      </c>
      <c r="AL187" s="5">
        <f t="shared" ca="1" si="669"/>
        <v>-497.83922278529553</v>
      </c>
      <c r="AM187" s="5">
        <f t="shared" ref="AM187:BR187" ca="1" si="670">AM85-AM172</f>
        <v>-123.38468940004077</v>
      </c>
      <c r="AN187" s="5">
        <f t="shared" ca="1" si="670"/>
        <v>261.01959333134891</v>
      </c>
      <c r="AO187" s="5">
        <f t="shared" ca="1" si="670"/>
        <v>700.00929420924786</v>
      </c>
      <c r="AP187" s="5">
        <f t="shared" ca="1" si="670"/>
        <v>1084.75458402201</v>
      </c>
      <c r="AQ187" s="5">
        <f t="shared" ca="1" si="670"/>
        <v>1011.1859311325934</v>
      </c>
      <c r="AR187" s="5">
        <f t="shared" ca="1" si="670"/>
        <v>1087.7020368063968</v>
      </c>
      <c r="AS187" s="5">
        <f t="shared" ca="1" si="670"/>
        <v>1183.6108406503517</v>
      </c>
      <c r="AT187" s="5">
        <f t="shared" ca="1" si="670"/>
        <v>1198.2199843742092</v>
      </c>
      <c r="AU187" s="5">
        <f t="shared" ca="1" si="670"/>
        <v>1189.1959715978446</v>
      </c>
      <c r="AV187" s="5">
        <f t="shared" ca="1" si="670"/>
        <v>1195.4684470472694</v>
      </c>
      <c r="AW187" s="5">
        <f t="shared" ca="1" si="670"/>
        <v>1391.737187255867</v>
      </c>
      <c r="AX187" s="5">
        <f t="shared" ca="1" si="670"/>
        <v>1694.9397382156858</v>
      </c>
      <c r="AY187" s="5">
        <f t="shared" ca="1" si="670"/>
        <v>1796.8634046111438</v>
      </c>
      <c r="AZ187" s="5">
        <f t="shared" ca="1" si="670"/>
        <v>1740.7446946205564</v>
      </c>
      <c r="BA187" s="5">
        <f t="shared" ca="1" si="670"/>
        <v>1708.8703796979607</v>
      </c>
      <c r="BB187" s="5">
        <f t="shared" ca="1" si="670"/>
        <v>1467.6974477456752</v>
      </c>
      <c r="BC187" s="5">
        <f t="shared" ca="1" si="670"/>
        <v>1453.598925821123</v>
      </c>
      <c r="BD187" s="5">
        <f t="shared" ca="1" si="670"/>
        <v>1454.1173008369406</v>
      </c>
      <c r="BE187" s="5">
        <f t="shared" ca="1" si="670"/>
        <v>1447.7988230943884</v>
      </c>
      <c r="BF187" s="5">
        <f t="shared" ca="1" si="670"/>
        <v>1414.8095378999715</v>
      </c>
      <c r="BG187" s="5">
        <f t="shared" ca="1" si="670"/>
        <v>1288.3818960400604</v>
      </c>
      <c r="BH187" s="5">
        <f t="shared" ca="1" si="670"/>
        <v>1269.6522493537814</v>
      </c>
      <c r="BI187" s="5">
        <f t="shared" ca="1" si="670"/>
        <v>1260.6160362588853</v>
      </c>
      <c r="BJ187" s="5">
        <f t="shared" ca="1" si="670"/>
        <v>1242.9752227067329</v>
      </c>
      <c r="BK187" s="5">
        <f t="shared" ca="1" si="670"/>
        <v>1213.1769967709115</v>
      </c>
      <c r="BL187" s="5">
        <f t="shared" ca="1" si="670"/>
        <v>1189.4278850023584</v>
      </c>
      <c r="BM187" s="5">
        <f t="shared" ca="1" si="670"/>
        <v>1173.7913243959301</v>
      </c>
      <c r="BN187" s="5">
        <f t="shared" ca="1" si="670"/>
        <v>1152.8603859656541</v>
      </c>
      <c r="BO187" s="5">
        <f t="shared" ca="1" si="670"/>
        <v>1133.3719378865244</v>
      </c>
      <c r="BP187" s="5">
        <f t="shared" ca="1" si="670"/>
        <v>1118.943995092126</v>
      </c>
      <c r="BQ187" s="5">
        <f t="shared" ca="1" si="670"/>
        <v>1101.4812613150752</v>
      </c>
      <c r="BR187" s="5">
        <f t="shared" ca="1" si="670"/>
        <v>1077.5555317293911</v>
      </c>
      <c r="BS187" s="5">
        <f t="shared" ref="BS187:CN187" ca="1" si="671">BS85-BS172</f>
        <v>1054.475399761759</v>
      </c>
      <c r="BT187" s="5">
        <f t="shared" ca="1" si="671"/>
        <v>1035.3712666289284</v>
      </c>
      <c r="BU187" s="5">
        <f t="shared" ca="1" si="671"/>
        <v>1015.5362110515052</v>
      </c>
      <c r="BV187" s="5">
        <f t="shared" ca="1" si="671"/>
        <v>994.91881546108561</v>
      </c>
      <c r="BW187" s="5">
        <f t="shared" ca="1" si="671"/>
        <v>974.61046760274985</v>
      </c>
      <c r="BX187" s="5">
        <f t="shared" ca="1" si="671"/>
        <v>954.2579004263971</v>
      </c>
      <c r="BY187" s="5">
        <f t="shared" ca="1" si="671"/>
        <v>934.10093486888582</v>
      </c>
      <c r="BZ187" s="5">
        <f t="shared" ca="1" si="671"/>
        <v>913.89169132923053</v>
      </c>
      <c r="CA187" s="5">
        <f t="shared" ca="1" si="671"/>
        <v>894.05790943947432</v>
      </c>
      <c r="CB187" s="5">
        <f t="shared" ca="1" si="671"/>
        <v>874.31570921706953</v>
      </c>
      <c r="CC187" s="5">
        <f t="shared" ca="1" si="671"/>
        <v>854.97155331652175</v>
      </c>
      <c r="CD187" s="5">
        <f t="shared" ca="1" si="671"/>
        <v>836.0528481547517</v>
      </c>
      <c r="CE187" s="5">
        <f t="shared" ca="1" si="671"/>
        <v>817.48399240012441</v>
      </c>
      <c r="CF187" s="5">
        <f t="shared" ca="1" si="671"/>
        <v>799.07861975989363</v>
      </c>
      <c r="CG187" s="5">
        <f t="shared" ca="1" si="671"/>
        <v>781.08214769204278</v>
      </c>
      <c r="CH187" s="5">
        <f t="shared" ca="1" si="671"/>
        <v>763.34976739629201</v>
      </c>
      <c r="CI187" s="5">
        <f t="shared" ca="1" si="671"/>
        <v>745.72985376540964</v>
      </c>
      <c r="CJ187" s="5">
        <f t="shared" ca="1" si="671"/>
        <v>728.26455770448229</v>
      </c>
      <c r="CK187" s="5">
        <f t="shared" ca="1" si="671"/>
        <v>710.8081740190828</v>
      </c>
      <c r="CL187" s="5">
        <f t="shared" ca="1" si="671"/>
        <v>692.50118940186439</v>
      </c>
      <c r="CM187" s="5">
        <f t="shared" ca="1" si="671"/>
        <v>674.78497456830883</v>
      </c>
      <c r="CN187" s="5">
        <f t="shared" ca="1" si="671"/>
        <v>657.22436223624027</v>
      </c>
    </row>
    <row r="191" spans="1:92">
      <c r="E191" t="s">
        <v>260</v>
      </c>
      <c r="F191" t="s">
        <v>244</v>
      </c>
      <c r="G191" s="561">
        <f t="shared" ref="G191:AL191" ca="1" si="672">G181/G79</f>
        <v>0.62979737322795748</v>
      </c>
      <c r="H191" s="561">
        <f t="shared" ca="1" si="672"/>
        <v>0.41760411393425417</v>
      </c>
      <c r="I191" s="561">
        <f t="shared" ca="1" si="672"/>
        <v>0.6108060296857083</v>
      </c>
      <c r="J191" s="561">
        <f t="shared" ca="1" si="672"/>
        <v>0.57133639152204507</v>
      </c>
      <c r="K191" s="561">
        <f t="shared" ca="1" si="672"/>
        <v>0.53486057758122219</v>
      </c>
      <c r="L191" s="561">
        <f t="shared" ca="1" si="672"/>
        <v>-0.25740013145091384</v>
      </c>
      <c r="M191" s="561">
        <f t="shared" ca="1" si="672"/>
        <v>0.92510356437695895</v>
      </c>
      <c r="N191" s="561">
        <f t="shared" ca="1" si="672"/>
        <v>0.61050775204914032</v>
      </c>
      <c r="O191" s="561">
        <f t="shared" ca="1" si="672"/>
        <v>0.56670579092789186</v>
      </c>
      <c r="P191" s="561">
        <f t="shared" ca="1" si="672"/>
        <v>0.54447095393971778</v>
      </c>
      <c r="Q191" s="561">
        <f t="shared" ca="1" si="672"/>
        <v>0.52025847221033317</v>
      </c>
      <c r="R191" s="561">
        <f t="shared" ca="1" si="672"/>
        <v>0.47718826445272594</v>
      </c>
      <c r="S191" s="561">
        <f t="shared" ca="1" si="672"/>
        <v>0.43251117500940117</v>
      </c>
      <c r="T191" s="561">
        <f t="shared" ca="1" si="672"/>
        <v>0.42387768882038762</v>
      </c>
      <c r="U191" s="561">
        <f t="shared" ca="1" si="672"/>
        <v>0.42429233899858176</v>
      </c>
      <c r="V191" s="561">
        <f t="shared" ca="1" si="672"/>
        <v>0.42295699781545137</v>
      </c>
      <c r="W191" s="561">
        <f t="shared" ca="1" si="672"/>
        <v>0.42215768145778609</v>
      </c>
      <c r="X191" s="561">
        <f t="shared" ca="1" si="672"/>
        <v>0.42004284123955987</v>
      </c>
      <c r="Y191" s="561">
        <f t="shared" ca="1" si="672"/>
        <v>0.41757367122758021</v>
      </c>
      <c r="Z191" s="561">
        <f t="shared" ca="1" si="672"/>
        <v>0.41454458822319956</v>
      </c>
      <c r="AA191" s="561">
        <f t="shared" ca="1" si="672"/>
        <v>0.41444695821230071</v>
      </c>
      <c r="AB191" s="561">
        <f t="shared" ca="1" si="672"/>
        <v>0.41487174834900886</v>
      </c>
      <c r="AC191" s="561">
        <f t="shared" ca="1" si="672"/>
        <v>0.41680552546633659</v>
      </c>
      <c r="AD191" s="561">
        <f t="shared" ca="1" si="672"/>
        <v>0.40162223055334867</v>
      </c>
      <c r="AE191" s="561">
        <f t="shared" ca="1" si="672"/>
        <v>0.39369825664002844</v>
      </c>
      <c r="AF191" s="561">
        <f t="shared" ca="1" si="672"/>
        <v>0.36595523666767438</v>
      </c>
      <c r="AG191" s="561">
        <f t="shared" ca="1" si="672"/>
        <v>0.32983236820426737</v>
      </c>
      <c r="AH191" s="561">
        <f t="shared" ca="1" si="672"/>
        <v>0.26769057443845024</v>
      </c>
      <c r="AI191" s="561">
        <f t="shared" ca="1" si="672"/>
        <v>0.22982752925078814</v>
      </c>
      <c r="AJ191" s="561">
        <f t="shared" ca="1" si="672"/>
        <v>0.19219740874038266</v>
      </c>
      <c r="AK191" s="561">
        <f t="shared" ca="1" si="672"/>
        <v>0.14263139309798112</v>
      </c>
      <c r="AL191" s="561">
        <f t="shared" ca="1" si="672"/>
        <v>7.6705210988955386E-2</v>
      </c>
      <c r="AM191" s="561">
        <f t="shared" ref="AM191:BR191" ca="1" si="673">AM181/AM79</f>
        <v>9.602537656846483E-3</v>
      </c>
      <c r="AN191" s="561">
        <f t="shared" ca="1" si="673"/>
        <v>-4.7599761698464499E-2</v>
      </c>
      <c r="AO191" s="561">
        <f t="shared" ca="1" si="673"/>
        <v>-0.12156220764312281</v>
      </c>
      <c r="AP191" s="561">
        <f t="shared" ca="1" si="673"/>
        <v>-0.16340382979288709</v>
      </c>
      <c r="AQ191" s="561">
        <f t="shared" ca="1" si="673"/>
        <v>-0.17005062876567206</v>
      </c>
      <c r="AR191" s="561">
        <f t="shared" ca="1" si="673"/>
        <v>-0.14633909697038452</v>
      </c>
      <c r="AS191" s="561">
        <f t="shared" ca="1" si="673"/>
        <v>-0.12969548900381631</v>
      </c>
      <c r="AT191" s="561">
        <f t="shared" ca="1" si="673"/>
        <v>-0.11794539146284132</v>
      </c>
      <c r="AU191" s="561">
        <f t="shared" ca="1" si="673"/>
        <v>-0.11076098824003554</v>
      </c>
      <c r="AV191" s="561">
        <f t="shared" ca="1" si="673"/>
        <v>-0.10228846469652955</v>
      </c>
      <c r="AW191" s="561">
        <f t="shared" ca="1" si="673"/>
        <v>-0.10336502794679518</v>
      </c>
      <c r="AX191" s="561">
        <f t="shared" ca="1" si="673"/>
        <v>-0.1014259089386335</v>
      </c>
      <c r="AY191" s="561">
        <f t="shared" ca="1" si="673"/>
        <v>-0.10193411205790882</v>
      </c>
      <c r="AZ191" s="561">
        <f t="shared" ca="1" si="673"/>
        <v>-9.443140733337238E-2</v>
      </c>
      <c r="BA191" s="561">
        <f t="shared" ca="1" si="673"/>
        <v>-8.9154809173177765E-2</v>
      </c>
      <c r="BB191" s="561">
        <f t="shared" ca="1" si="673"/>
        <v>-8.4100264082440188E-2</v>
      </c>
      <c r="BC191" s="561">
        <f t="shared" ca="1" si="673"/>
        <v>-7.8617916024320417E-2</v>
      </c>
      <c r="BD191" s="561">
        <f t="shared" ca="1" si="673"/>
        <v>-7.4142221381680237E-2</v>
      </c>
      <c r="BE191" s="561">
        <f t="shared" ca="1" si="673"/>
        <v>-7.0482158493004973E-2</v>
      </c>
      <c r="BF191" s="561">
        <f t="shared" ca="1" si="673"/>
        <v>-6.5957928173979302E-2</v>
      </c>
      <c r="BG191" s="561">
        <f t="shared" ca="1" si="673"/>
        <v>-5.9062963887766794E-2</v>
      </c>
      <c r="BH191" s="561">
        <f t="shared" ca="1" si="673"/>
        <v>-5.8294041262177534E-2</v>
      </c>
      <c r="BI191" s="561">
        <f t="shared" ca="1" si="673"/>
        <v>-5.8778492760518324E-2</v>
      </c>
      <c r="BJ191" s="561">
        <f t="shared" ca="1" si="673"/>
        <v>-5.9633691691534416E-2</v>
      </c>
      <c r="BK191" s="561">
        <f t="shared" ca="1" si="673"/>
        <v>-5.842144328901281E-2</v>
      </c>
      <c r="BL191" s="561">
        <f t="shared" ca="1" si="673"/>
        <v>-5.7691080595044686E-2</v>
      </c>
      <c r="BM191" s="561">
        <f t="shared" ca="1" si="673"/>
        <v>-5.7612859450433145E-2</v>
      </c>
      <c r="BN191" s="561">
        <f t="shared" ca="1" si="673"/>
        <v>-5.7657185530244119E-2</v>
      </c>
      <c r="BO191" s="561">
        <f t="shared" ca="1" si="673"/>
        <v>-5.752872778665994E-2</v>
      </c>
      <c r="BP191" s="561">
        <f t="shared" ca="1" si="673"/>
        <v>-5.7548881658623333E-2</v>
      </c>
      <c r="BQ191" s="561">
        <f t="shared" ca="1" si="673"/>
        <v>-5.7755927320215124E-2</v>
      </c>
      <c r="BR191" s="561">
        <f t="shared" ca="1" si="673"/>
        <v>-5.7800456556771733E-2</v>
      </c>
      <c r="BS191" s="561">
        <f t="shared" ref="BS191:CN191" ca="1" si="674">BS181/BS79</f>
        <v>-5.7885438265050791E-2</v>
      </c>
      <c r="BT191" s="561">
        <f t="shared" ca="1" si="674"/>
        <v>-5.8074627488967356E-2</v>
      </c>
      <c r="BU191" s="561">
        <f t="shared" ca="1" si="674"/>
        <v>-5.8520350190936481E-2</v>
      </c>
      <c r="BV191" s="561">
        <f t="shared" ca="1" si="674"/>
        <v>-5.9088416531351204E-2</v>
      </c>
      <c r="BW191" s="561">
        <f t="shared" ca="1" si="674"/>
        <v>-5.9346468494479394E-2</v>
      </c>
      <c r="BX191" s="561">
        <f t="shared" ca="1" si="674"/>
        <v>-5.9510773494201447E-2</v>
      </c>
      <c r="BY191" s="561">
        <f t="shared" ca="1" si="674"/>
        <v>-5.9594442067684245E-2</v>
      </c>
      <c r="BZ191" s="561">
        <f t="shared" ca="1" si="674"/>
        <v>-5.9597522567156135E-2</v>
      </c>
      <c r="CA191" s="561">
        <f t="shared" ca="1" si="674"/>
        <v>-5.9551380570498087E-2</v>
      </c>
      <c r="CB191" s="561">
        <f t="shared" ca="1" si="674"/>
        <v>-5.944215840397344E-2</v>
      </c>
      <c r="CC191" s="561">
        <f t="shared" ca="1" si="674"/>
        <v>-5.9280597869829831E-2</v>
      </c>
      <c r="CD191" s="561">
        <f t="shared" ca="1" si="674"/>
        <v>-5.9042775569992413E-2</v>
      </c>
      <c r="CE191" s="561">
        <f t="shared" ca="1" si="674"/>
        <v>-5.8723116644325155E-2</v>
      </c>
      <c r="CF191" s="561">
        <f t="shared" ca="1" si="674"/>
        <v>-5.828141035342755E-2</v>
      </c>
      <c r="CG191" s="561">
        <f t="shared" ca="1" si="674"/>
        <v>-5.7739024878255198E-2</v>
      </c>
      <c r="CH191" s="561">
        <f t="shared" ca="1" si="674"/>
        <v>-5.707347364966471E-2</v>
      </c>
      <c r="CI191" s="561">
        <f t="shared" ca="1" si="674"/>
        <v>-5.627587312276093E-2</v>
      </c>
      <c r="CJ191" s="561">
        <f t="shared" ca="1" si="674"/>
        <v>-5.5337048196035028E-2</v>
      </c>
      <c r="CK191" s="561">
        <f t="shared" ca="1" si="674"/>
        <v>-5.4249631498543546E-2</v>
      </c>
      <c r="CL191" s="561">
        <f t="shared" ca="1" si="674"/>
        <v>-5.2954092929804845E-2</v>
      </c>
      <c r="CM191" s="561">
        <f t="shared" ca="1" si="674"/>
        <v>-5.1696145568034139E-2</v>
      </c>
      <c r="CN191" s="561">
        <f t="shared" ca="1" si="674"/>
        <v>-5.0439282068732882E-2</v>
      </c>
    </row>
    <row r="192" spans="1:92">
      <c r="F192" t="s">
        <v>245</v>
      </c>
      <c r="G192" s="561">
        <f t="shared" ref="G192:AL192" ca="1" si="675">G182/G80</f>
        <v>-2.758351346639246</v>
      </c>
      <c r="H192" s="561">
        <f t="shared" ca="1" si="675"/>
        <v>-1.6952696194705026</v>
      </c>
      <c r="I192" s="561">
        <f t="shared" ca="1" si="675"/>
        <v>-1.7813537859364845</v>
      </c>
      <c r="J192" s="561">
        <f t="shared" ca="1" si="675"/>
        <v>-1.540354964066577</v>
      </c>
      <c r="K192" s="561">
        <f t="shared" ca="1" si="675"/>
        <v>-2.826672954901619</v>
      </c>
      <c r="L192" s="561">
        <f t="shared" ca="1" si="675"/>
        <v>-2.767311466288719</v>
      </c>
      <c r="M192" s="561">
        <f t="shared" ca="1" si="675"/>
        <v>-2.4672472563108263</v>
      </c>
      <c r="N192" s="561">
        <f t="shared" ca="1" si="675"/>
        <v>-1.8879506881494834</v>
      </c>
      <c r="O192" s="561">
        <f t="shared" ca="1" si="675"/>
        <v>-1.8535937670636489</v>
      </c>
      <c r="P192" s="561">
        <f t="shared" ca="1" si="675"/>
        <v>-1.511540538347891</v>
      </c>
      <c r="Q192" s="561">
        <f t="shared" ca="1" si="675"/>
        <v>-1.6100968584195852</v>
      </c>
      <c r="R192" s="561">
        <f t="shared" ca="1" si="675"/>
        <v>-1.1243597618516206</v>
      </c>
      <c r="S192" s="561">
        <f t="shared" ca="1" si="675"/>
        <v>-1.0927684559107502</v>
      </c>
      <c r="T192" s="561">
        <f t="shared" ca="1" si="675"/>
        <v>-0.89233315121088075</v>
      </c>
      <c r="U192" s="561">
        <f t="shared" ca="1" si="675"/>
        <v>-0.708755910903207</v>
      </c>
      <c r="V192" s="561">
        <f t="shared" ca="1" si="675"/>
        <v>-0.58612809859848636</v>
      </c>
      <c r="W192" s="561">
        <f t="shared" ca="1" si="675"/>
        <v>-0.40653561921505083</v>
      </c>
      <c r="X192" s="561">
        <f t="shared" ca="1" si="675"/>
        <v>-0.30866415544842685</v>
      </c>
      <c r="Y192" s="561">
        <f t="shared" ca="1" si="675"/>
        <v>-0.29970271073713511</v>
      </c>
      <c r="Z192" s="561">
        <f t="shared" ca="1" si="675"/>
        <v>-0.21694269949562034</v>
      </c>
      <c r="AA192" s="561">
        <f t="shared" ca="1" si="675"/>
        <v>-0.21650319745069127</v>
      </c>
      <c r="AB192" s="561">
        <f t="shared" ca="1" si="675"/>
        <v>-0.1446739835222742</v>
      </c>
      <c r="AC192" s="561">
        <f t="shared" ca="1" si="675"/>
        <v>-0.11855857515276103</v>
      </c>
      <c r="AD192" s="561">
        <f t="shared" ca="1" si="675"/>
        <v>-8.1152224753208074E-2</v>
      </c>
      <c r="AE192" s="561">
        <f t="shared" ca="1" si="675"/>
        <v>-7.034909624520902E-2</v>
      </c>
      <c r="AF192" s="561">
        <f t="shared" ca="1" si="675"/>
        <v>-6.7714183247111578E-2</v>
      </c>
      <c r="AG192" s="561">
        <f t="shared" ca="1" si="675"/>
        <v>-4.2173388990026567E-2</v>
      </c>
      <c r="AH192" s="561">
        <f t="shared" ca="1" si="675"/>
        <v>-5.1504941945736526E-3</v>
      </c>
      <c r="AI192" s="561">
        <f t="shared" ca="1" si="675"/>
        <v>1.1279798863493172E-2</v>
      </c>
      <c r="AJ192" s="561">
        <f t="shared" ca="1" si="675"/>
        <v>3.500765664967985E-2</v>
      </c>
      <c r="AK192" s="561">
        <f t="shared" ca="1" si="675"/>
        <v>4.463059017135905E-2</v>
      </c>
      <c r="AL192" s="561">
        <f t="shared" ca="1" si="675"/>
        <v>6.8962201907962623E-2</v>
      </c>
      <c r="AM192" s="561">
        <f t="shared" ref="AM192:BR192" ca="1" si="676">AM182/AM80</f>
        <v>8.5754399330514555E-2</v>
      </c>
      <c r="AN192" s="561">
        <f t="shared" ca="1" si="676"/>
        <v>0.10184578760452308</v>
      </c>
      <c r="AO192" s="561">
        <f t="shared" ca="1" si="676"/>
        <v>0.11660658902959951</v>
      </c>
      <c r="AP192" s="561">
        <f t="shared" ca="1" si="676"/>
        <v>0.12014183671836536</v>
      </c>
      <c r="AQ192" s="561">
        <f t="shared" ca="1" si="676"/>
        <v>0.12724915855164104</v>
      </c>
      <c r="AR192" s="561">
        <f t="shared" ca="1" si="676"/>
        <v>0.12861664355164548</v>
      </c>
      <c r="AS192" s="561">
        <f t="shared" ca="1" si="676"/>
        <v>0.11910411160391453</v>
      </c>
      <c r="AT192" s="561">
        <f t="shared" ca="1" si="676"/>
        <v>0.10845227168267187</v>
      </c>
      <c r="AU192" s="561">
        <f t="shared" ca="1" si="676"/>
        <v>9.3292888696950849E-2</v>
      </c>
      <c r="AV192" s="561">
        <f t="shared" ca="1" si="676"/>
        <v>7.9524487090694776E-2</v>
      </c>
      <c r="AW192" s="561">
        <f t="shared" ca="1" si="676"/>
        <v>7.0134353945584524E-2</v>
      </c>
      <c r="AX192" s="561">
        <f t="shared" ca="1" si="676"/>
        <v>5.9281920356759839E-2</v>
      </c>
      <c r="AY192" s="561">
        <f t="shared" ca="1" si="676"/>
        <v>5.0461367726090889E-2</v>
      </c>
      <c r="AZ192" s="561">
        <f t="shared" ca="1" si="676"/>
        <v>4.1334512337314729E-2</v>
      </c>
      <c r="BA192" s="561">
        <f t="shared" ca="1" si="676"/>
        <v>3.3819722504828856E-2</v>
      </c>
      <c r="BB192" s="561">
        <f t="shared" ca="1" si="676"/>
        <v>3.00060760711367E-2</v>
      </c>
      <c r="BC192" s="561">
        <f t="shared" ca="1" si="676"/>
        <v>2.6107882601521294E-2</v>
      </c>
      <c r="BD192" s="561">
        <f t="shared" ca="1" si="676"/>
        <v>2.1714503495754225E-2</v>
      </c>
      <c r="BE192" s="561">
        <f t="shared" ca="1" si="676"/>
        <v>1.8956001689760426E-2</v>
      </c>
      <c r="BF192" s="561">
        <f t="shared" ca="1" si="676"/>
        <v>1.5472245205424629E-2</v>
      </c>
      <c r="BG192" s="561">
        <f t="shared" ca="1" si="676"/>
        <v>1.3462204650141966E-2</v>
      </c>
      <c r="BH192" s="561">
        <f t="shared" ca="1" si="676"/>
        <v>1.117884702271698E-2</v>
      </c>
      <c r="BI192" s="561">
        <f t="shared" ca="1" si="676"/>
        <v>9.41213818059272E-3</v>
      </c>
      <c r="BJ192" s="561">
        <f t="shared" ca="1" si="676"/>
        <v>7.8930999125417286E-3</v>
      </c>
      <c r="BK192" s="561">
        <f t="shared" ca="1" si="676"/>
        <v>6.3468244938547037E-3</v>
      </c>
      <c r="BL192" s="561">
        <f t="shared" ca="1" si="676"/>
        <v>5.2022628460472896E-3</v>
      </c>
      <c r="BM192" s="561">
        <f t="shared" ca="1" si="676"/>
        <v>4.4274134209795566E-3</v>
      </c>
      <c r="BN192" s="561">
        <f t="shared" ca="1" si="676"/>
        <v>3.634077314759644E-3</v>
      </c>
      <c r="BO192" s="561">
        <f t="shared" ca="1" si="676"/>
        <v>2.9958496799301843E-3</v>
      </c>
      <c r="BP192" s="561">
        <f t="shared" ca="1" si="676"/>
        <v>2.5587454715677374E-3</v>
      </c>
      <c r="BQ192" s="561">
        <f t="shared" ca="1" si="676"/>
        <v>2.1864348875565848E-3</v>
      </c>
      <c r="BR192" s="561">
        <f t="shared" ca="1" si="676"/>
        <v>1.9065053634864458E-3</v>
      </c>
      <c r="BS192" s="561">
        <f t="shared" ref="BS192:CN192" ca="1" si="677">BS182/BS80</f>
        <v>1.6863993510306274E-3</v>
      </c>
      <c r="BT192" s="561">
        <f t="shared" ca="1" si="677"/>
        <v>1.5172847203415833E-3</v>
      </c>
      <c r="BU192" s="561">
        <f t="shared" ca="1" si="677"/>
        <v>1.3907198103248293E-3</v>
      </c>
      <c r="BV192" s="561">
        <f t="shared" ca="1" si="677"/>
        <v>1.2881515164060362E-3</v>
      </c>
      <c r="BW192" s="561">
        <f t="shared" ca="1" si="677"/>
        <v>1.2166780108250575E-3</v>
      </c>
      <c r="BX192" s="561">
        <f t="shared" ca="1" si="677"/>
        <v>1.1790671945622567E-3</v>
      </c>
      <c r="BY192" s="561">
        <f t="shared" ca="1" si="677"/>
        <v>1.1476216110294557E-3</v>
      </c>
      <c r="BZ192" s="561">
        <f t="shared" ca="1" si="677"/>
        <v>1.1374078948406521E-3</v>
      </c>
      <c r="CA192" s="561">
        <f t="shared" ca="1" si="677"/>
        <v>1.1209968543347132E-3</v>
      </c>
      <c r="CB192" s="561">
        <f t="shared" ca="1" si="677"/>
        <v>1.1169326391641679E-3</v>
      </c>
      <c r="CC192" s="561">
        <f t="shared" ca="1" si="677"/>
        <v>1.1193565441457868E-3</v>
      </c>
      <c r="CD192" s="561">
        <f t="shared" ca="1" si="677"/>
        <v>1.1309075969139308E-3</v>
      </c>
      <c r="CE192" s="561">
        <f t="shared" ca="1" si="677"/>
        <v>1.1552331713100767E-3</v>
      </c>
      <c r="CF192" s="561">
        <f t="shared" ca="1" si="677"/>
        <v>1.1825254974825344E-3</v>
      </c>
      <c r="CG192" s="561">
        <f t="shared" ca="1" si="677"/>
        <v>1.2108471197481924E-3</v>
      </c>
      <c r="CH192" s="561">
        <f t="shared" ca="1" si="677"/>
        <v>1.2500107215880657E-3</v>
      </c>
      <c r="CI192" s="561">
        <f t="shared" ca="1" si="677"/>
        <v>1.2964860088124155E-3</v>
      </c>
      <c r="CJ192" s="561">
        <f t="shared" ca="1" si="677"/>
        <v>1.3493086507652282E-3</v>
      </c>
      <c r="CK192" s="561">
        <f t="shared" ca="1" si="677"/>
        <v>1.409052056365498E-3</v>
      </c>
      <c r="CL192" s="561">
        <f t="shared" ca="1" si="677"/>
        <v>1.4763434920993116E-3</v>
      </c>
      <c r="CM192" s="561">
        <f t="shared" ca="1" si="677"/>
        <v>1.5519178337005724E-3</v>
      </c>
      <c r="CN192" s="561">
        <f t="shared" ca="1" si="677"/>
        <v>1.6357516898135214E-3</v>
      </c>
    </row>
    <row r="193" spans="5:92">
      <c r="F193" t="s">
        <v>246</v>
      </c>
      <c r="G193" s="561" t="e">
        <f t="shared" ref="G193:AL193" si="678">G183/G81</f>
        <v>#DIV/0!</v>
      </c>
      <c r="H193" s="561" t="e">
        <f t="shared" si="678"/>
        <v>#DIV/0!</v>
      </c>
      <c r="I193" s="561" t="e">
        <f t="shared" si="678"/>
        <v>#DIV/0!</v>
      </c>
      <c r="J193" s="561" t="e">
        <f t="shared" si="678"/>
        <v>#DIV/0!</v>
      </c>
      <c r="K193" s="561" t="e">
        <f t="shared" si="678"/>
        <v>#DIV/0!</v>
      </c>
      <c r="L193" s="561" t="e">
        <f t="shared" si="678"/>
        <v>#DIV/0!</v>
      </c>
      <c r="M193" s="561" t="e">
        <f t="shared" si="678"/>
        <v>#DIV/0!</v>
      </c>
      <c r="N193" s="561" t="e">
        <f t="shared" si="678"/>
        <v>#DIV/0!</v>
      </c>
      <c r="O193" s="561" t="e">
        <f t="shared" si="678"/>
        <v>#DIV/0!</v>
      </c>
      <c r="P193" s="561" t="e">
        <f t="shared" si="678"/>
        <v>#DIV/0!</v>
      </c>
      <c r="Q193" s="561">
        <f t="shared" si="678"/>
        <v>1</v>
      </c>
      <c r="R193" s="561">
        <f t="shared" si="678"/>
        <v>1</v>
      </c>
      <c r="S193" s="561">
        <f t="shared" si="678"/>
        <v>1</v>
      </c>
      <c r="T193" s="561">
        <f t="shared" si="678"/>
        <v>1</v>
      </c>
      <c r="U193" s="561">
        <f t="shared" si="678"/>
        <v>1</v>
      </c>
      <c r="V193" s="561">
        <f t="shared" si="678"/>
        <v>1</v>
      </c>
      <c r="W193" s="561">
        <f t="shared" si="678"/>
        <v>1</v>
      </c>
      <c r="X193" s="561">
        <f t="shared" si="678"/>
        <v>1</v>
      </c>
      <c r="Y193" s="561">
        <f t="shared" ca="1" si="678"/>
        <v>0.97524824618209283</v>
      </c>
      <c r="Z193" s="561">
        <f t="shared" ca="1" si="678"/>
        <v>0.99225929587942552</v>
      </c>
      <c r="AA193" s="561">
        <f t="shared" ca="1" si="678"/>
        <v>0.91957737342381618</v>
      </c>
      <c r="AB193" s="561">
        <f t="shared" ca="1" si="678"/>
        <v>0.83511148737988827</v>
      </c>
      <c r="AC193" s="561">
        <f t="shared" ca="1" si="678"/>
        <v>-0.47801519885436267</v>
      </c>
      <c r="AD193" s="561">
        <f t="shared" ca="1" si="678"/>
        <v>0.42357004022050326</v>
      </c>
      <c r="AE193" s="561">
        <f t="shared" ca="1" si="678"/>
        <v>8.823254981179926E-2</v>
      </c>
      <c r="AF193" s="561">
        <f t="shared" ca="1" si="678"/>
        <v>0.78462172856615753</v>
      </c>
      <c r="AG193" s="561">
        <f t="shared" ca="1" si="678"/>
        <v>0.89518675316496787</v>
      </c>
      <c r="AH193" s="561">
        <f t="shared" ca="1" si="678"/>
        <v>1.0004713889743029</v>
      </c>
      <c r="AI193" s="561">
        <f t="shared" ca="1" si="678"/>
        <v>0.91499517255095575</v>
      </c>
      <c r="AJ193" s="561">
        <f t="shared" ca="1" si="678"/>
        <v>0.89592629036304761</v>
      </c>
      <c r="AK193" s="561">
        <f t="shared" ca="1" si="678"/>
        <v>0.56815239819776797</v>
      </c>
      <c r="AL193" s="561">
        <f t="shared" ca="1" si="678"/>
        <v>-0.24765817620455824</v>
      </c>
      <c r="AM193" s="561">
        <f t="shared" ref="AM193:BR193" ca="1" si="679">AM183/AM81</f>
        <v>-0.49978323873230368</v>
      </c>
      <c r="AN193" s="561">
        <f t="shared" ca="1" si="679"/>
        <v>-0.41448936049606955</v>
      </c>
      <c r="AO193" s="561">
        <f t="shared" ca="1" si="679"/>
        <v>-0.37429613396880268</v>
      </c>
      <c r="AP193" s="561">
        <f t="shared" ca="1" si="679"/>
        <v>-0.31082273824678563</v>
      </c>
      <c r="AQ193" s="561">
        <f t="shared" ca="1" si="679"/>
        <v>-0.74092937675884929</v>
      </c>
      <c r="AR193" s="561">
        <f t="shared" ca="1" si="679"/>
        <v>-0.4093999515115338</v>
      </c>
      <c r="AS193" s="561">
        <f t="shared" ca="1" si="679"/>
        <v>-0.36105003731530338</v>
      </c>
      <c r="AT193" s="561">
        <f t="shared" ca="1" si="679"/>
        <v>-0.29102694656754641</v>
      </c>
      <c r="AU193" s="561">
        <f t="shared" ca="1" si="679"/>
        <v>-0.22662577126802391</v>
      </c>
      <c r="AV193" s="561">
        <f t="shared" ca="1" si="679"/>
        <v>-0.17609361146955432</v>
      </c>
      <c r="AW193" s="561">
        <f t="shared" ca="1" si="679"/>
        <v>0.11764171544331165</v>
      </c>
      <c r="AX193" s="561">
        <f t="shared" ca="1" si="679"/>
        <v>0.73911876604980087</v>
      </c>
      <c r="AY193" s="561">
        <f t="shared" ca="1" si="679"/>
        <v>0.73869357647743517</v>
      </c>
      <c r="AZ193" s="561">
        <f t="shared" ca="1" si="679"/>
        <v>0.66584573187996177</v>
      </c>
      <c r="BA193" s="561">
        <f t="shared" ca="1" si="679"/>
        <v>0.53307456705280487</v>
      </c>
      <c r="BB193" s="561">
        <f t="shared" ca="1" si="679"/>
        <v>0.40750445771948385</v>
      </c>
      <c r="BC193" s="561">
        <f t="shared" ca="1" si="679"/>
        <v>0.3148153694222437</v>
      </c>
      <c r="BD193" s="561">
        <f t="shared" ca="1" si="679"/>
        <v>0.12788581110063343</v>
      </c>
      <c r="BE193" s="561">
        <f t="shared" ca="1" si="679"/>
        <v>0.13524800914604668</v>
      </c>
      <c r="BF193" s="561">
        <f t="shared" ca="1" si="679"/>
        <v>0.14948464168773548</v>
      </c>
      <c r="BG193" s="561">
        <f t="shared" ca="1" si="679"/>
        <v>0.1670710701215869</v>
      </c>
      <c r="BH193" s="561">
        <f t="shared" ca="1" si="679"/>
        <v>0.18934721280446504</v>
      </c>
      <c r="BI193" s="561">
        <f t="shared" ca="1" si="679"/>
        <v>0.2184775532359213</v>
      </c>
      <c r="BJ193" s="561">
        <f t="shared" ca="1" si="679"/>
        <v>0.25820074473336169</v>
      </c>
      <c r="BK193" s="561">
        <f t="shared" ca="1" si="679"/>
        <v>0.28402081920669792</v>
      </c>
      <c r="BL193" s="561">
        <f t="shared" ca="1" si="679"/>
        <v>0.3155786880074421</v>
      </c>
      <c r="BM193" s="561">
        <f t="shared" ca="1" si="679"/>
        <v>0.35502602400837241</v>
      </c>
      <c r="BN193" s="561">
        <f t="shared" ca="1" si="679"/>
        <v>0.40574402743813981</v>
      </c>
      <c r="BO193" s="561">
        <f t="shared" ca="1" si="679"/>
        <v>0.47336803201116312</v>
      </c>
      <c r="BP193" s="561">
        <f t="shared" ca="1" si="679"/>
        <v>0.56804163841339583</v>
      </c>
      <c r="BQ193" s="561">
        <f t="shared" ca="1" si="679"/>
        <v>0.65385892858333572</v>
      </c>
      <c r="BR193" s="561">
        <f t="shared" ca="1" si="679"/>
        <v>0.63753265874734943</v>
      </c>
      <c r="BS193" s="561">
        <f t="shared" ref="BS193:CN193" ca="1" si="680">BS183/BS81</f>
        <v>0.59432490907050628</v>
      </c>
      <c r="BT193" s="561">
        <f t="shared" ca="1" si="680"/>
        <v>0.53102937589601229</v>
      </c>
      <c r="BU193" s="561" t="e">
        <f t="shared" ca="1" si="680"/>
        <v>#DIV/0!</v>
      </c>
      <c r="BV193" s="561" t="e">
        <f t="shared" ca="1" si="680"/>
        <v>#DIV/0!</v>
      </c>
      <c r="BW193" s="561" t="e">
        <f t="shared" ca="1" si="680"/>
        <v>#DIV/0!</v>
      </c>
      <c r="BX193" s="561" t="e">
        <f t="shared" ca="1" si="680"/>
        <v>#DIV/0!</v>
      </c>
      <c r="BY193" s="561" t="e">
        <f t="shared" ca="1" si="680"/>
        <v>#DIV/0!</v>
      </c>
      <c r="BZ193" s="561" t="e">
        <f t="shared" ca="1" si="680"/>
        <v>#DIV/0!</v>
      </c>
      <c r="CA193" s="561" t="e">
        <f t="shared" ca="1" si="680"/>
        <v>#DIV/0!</v>
      </c>
      <c r="CB193" s="561" t="e">
        <f t="shared" ca="1" si="680"/>
        <v>#DIV/0!</v>
      </c>
      <c r="CC193" s="561" t="e">
        <f t="shared" ca="1" si="680"/>
        <v>#DIV/0!</v>
      </c>
      <c r="CD193" s="561" t="e">
        <f t="shared" ca="1" si="680"/>
        <v>#DIV/0!</v>
      </c>
      <c r="CE193" s="561" t="e">
        <f t="shared" ca="1" si="680"/>
        <v>#DIV/0!</v>
      </c>
      <c r="CF193" s="561" t="e">
        <f t="shared" ca="1" si="680"/>
        <v>#DIV/0!</v>
      </c>
      <c r="CG193" s="561" t="e">
        <f t="shared" ca="1" si="680"/>
        <v>#DIV/0!</v>
      </c>
      <c r="CH193" s="561" t="e">
        <f t="shared" ca="1" si="680"/>
        <v>#DIV/0!</v>
      </c>
      <c r="CI193" s="561" t="e">
        <f t="shared" ca="1" si="680"/>
        <v>#DIV/0!</v>
      </c>
      <c r="CJ193" s="561" t="e">
        <f t="shared" ca="1" si="680"/>
        <v>#DIV/0!</v>
      </c>
      <c r="CK193" s="561" t="e">
        <f t="shared" ca="1" si="680"/>
        <v>#DIV/0!</v>
      </c>
      <c r="CL193" s="561" t="e">
        <f t="shared" ca="1" si="680"/>
        <v>#DIV/0!</v>
      </c>
      <c r="CM193" s="561" t="e">
        <f t="shared" ca="1" si="680"/>
        <v>#DIV/0!</v>
      </c>
      <c r="CN193" s="561" t="e">
        <f t="shared" ca="1" si="680"/>
        <v>#DIV/0!</v>
      </c>
    </row>
    <row r="194" spans="5:92">
      <c r="F194" t="s">
        <v>247</v>
      </c>
      <c r="G194" s="561">
        <f t="shared" ref="G194:AL194" si="681">G184/G82</f>
        <v>1</v>
      </c>
      <c r="H194" s="561">
        <f t="shared" si="681"/>
        <v>1</v>
      </c>
      <c r="I194" s="561">
        <f t="shared" si="681"/>
        <v>1</v>
      </c>
      <c r="J194" s="561">
        <f t="shared" si="681"/>
        <v>1</v>
      </c>
      <c r="K194" s="561">
        <f t="shared" si="681"/>
        <v>1</v>
      </c>
      <c r="L194" s="561">
        <f t="shared" si="681"/>
        <v>1</v>
      </c>
      <c r="M194" s="561">
        <f t="shared" si="681"/>
        <v>1</v>
      </c>
      <c r="N194" s="561">
        <f t="shared" si="681"/>
        <v>1</v>
      </c>
      <c r="O194" s="561">
        <f t="shared" si="681"/>
        <v>1</v>
      </c>
      <c r="P194" s="561">
        <f t="shared" si="681"/>
        <v>1</v>
      </c>
      <c r="Q194" s="561">
        <f t="shared" si="681"/>
        <v>1</v>
      </c>
      <c r="R194" s="561">
        <f t="shared" si="681"/>
        <v>1</v>
      </c>
      <c r="S194" s="561">
        <f t="shared" si="681"/>
        <v>1</v>
      </c>
      <c r="T194" s="561">
        <f t="shared" si="681"/>
        <v>1</v>
      </c>
      <c r="U194" s="561">
        <f t="shared" si="681"/>
        <v>1</v>
      </c>
      <c r="V194" s="561">
        <f t="shared" si="681"/>
        <v>1</v>
      </c>
      <c r="W194" s="561">
        <f t="shared" si="681"/>
        <v>1</v>
      </c>
      <c r="X194" s="561">
        <f t="shared" si="681"/>
        <v>1</v>
      </c>
      <c r="Y194" s="561">
        <f t="shared" si="681"/>
        <v>1</v>
      </c>
      <c r="Z194" s="561">
        <f t="shared" si="681"/>
        <v>1</v>
      </c>
      <c r="AA194" s="561">
        <f t="shared" si="681"/>
        <v>1</v>
      </c>
      <c r="AB194" s="561">
        <f t="shared" si="681"/>
        <v>1</v>
      </c>
      <c r="AC194" s="561">
        <f t="shared" si="681"/>
        <v>1</v>
      </c>
      <c r="AD194" s="561">
        <f t="shared" si="681"/>
        <v>1</v>
      </c>
      <c r="AE194" s="561">
        <f t="shared" si="681"/>
        <v>1</v>
      </c>
      <c r="AF194" s="561">
        <f t="shared" si="681"/>
        <v>1</v>
      </c>
      <c r="AG194" s="561">
        <f t="shared" si="681"/>
        <v>1</v>
      </c>
      <c r="AH194" s="561">
        <f t="shared" si="681"/>
        <v>1</v>
      </c>
      <c r="AI194" s="561">
        <f t="shared" si="681"/>
        <v>1</v>
      </c>
      <c r="AJ194" s="561">
        <f t="shared" si="681"/>
        <v>1</v>
      </c>
      <c r="AK194" s="561">
        <f t="shared" si="681"/>
        <v>1</v>
      </c>
      <c r="AL194" s="561">
        <f t="shared" si="681"/>
        <v>1</v>
      </c>
      <c r="AM194" s="561">
        <f t="shared" ref="AM194:BR194" si="682">AM184/AM82</f>
        <v>1</v>
      </c>
      <c r="AN194" s="561">
        <f t="shared" si="682"/>
        <v>1</v>
      </c>
      <c r="AO194" s="561">
        <f t="shared" si="682"/>
        <v>1</v>
      </c>
      <c r="AP194" s="561">
        <f t="shared" si="682"/>
        <v>1</v>
      </c>
      <c r="AQ194" s="561">
        <f t="shared" si="682"/>
        <v>1</v>
      </c>
      <c r="AR194" s="561">
        <f t="shared" si="682"/>
        <v>1</v>
      </c>
      <c r="AS194" s="561">
        <f t="shared" si="682"/>
        <v>1</v>
      </c>
      <c r="AT194" s="561">
        <f t="shared" si="682"/>
        <v>1</v>
      </c>
      <c r="AU194" s="561">
        <f t="shared" si="682"/>
        <v>1</v>
      </c>
      <c r="AV194" s="561">
        <f t="shared" si="682"/>
        <v>1</v>
      </c>
      <c r="AW194" s="561">
        <f t="shared" si="682"/>
        <v>1</v>
      </c>
      <c r="AX194" s="561">
        <f t="shared" si="682"/>
        <v>1</v>
      </c>
      <c r="AY194" s="561">
        <f t="shared" si="682"/>
        <v>1</v>
      </c>
      <c r="AZ194" s="561">
        <f t="shared" si="682"/>
        <v>1</v>
      </c>
      <c r="BA194" s="561">
        <f t="shared" si="682"/>
        <v>1</v>
      </c>
      <c r="BB194" s="561">
        <f t="shared" si="682"/>
        <v>1</v>
      </c>
      <c r="BC194" s="561">
        <f t="shared" si="682"/>
        <v>1</v>
      </c>
      <c r="BD194" s="561">
        <f t="shared" si="682"/>
        <v>1</v>
      </c>
      <c r="BE194" s="561">
        <f t="shared" si="682"/>
        <v>1</v>
      </c>
      <c r="BF194" s="561">
        <f t="shared" si="682"/>
        <v>1</v>
      </c>
      <c r="BG194" s="561">
        <f t="shared" si="682"/>
        <v>1</v>
      </c>
      <c r="BH194" s="561">
        <f t="shared" si="682"/>
        <v>1</v>
      </c>
      <c r="BI194" s="561">
        <f t="shared" si="682"/>
        <v>1</v>
      </c>
      <c r="BJ194" s="561">
        <f t="shared" si="682"/>
        <v>1</v>
      </c>
      <c r="BK194" s="561">
        <f t="shared" si="682"/>
        <v>1</v>
      </c>
      <c r="BL194" s="561">
        <f t="shared" si="682"/>
        <v>1</v>
      </c>
      <c r="BM194" s="561">
        <f t="shared" si="682"/>
        <v>1</v>
      </c>
      <c r="BN194" s="561">
        <f t="shared" si="682"/>
        <v>1</v>
      </c>
      <c r="BO194" s="561">
        <f t="shared" si="682"/>
        <v>1</v>
      </c>
      <c r="BP194" s="561">
        <f t="shared" si="682"/>
        <v>1</v>
      </c>
      <c r="BQ194" s="561">
        <f t="shared" si="682"/>
        <v>1</v>
      </c>
      <c r="BR194" s="561">
        <f t="shared" si="682"/>
        <v>1</v>
      </c>
      <c r="BS194" s="561">
        <f t="shared" ref="BS194:CN194" si="683">BS184/BS82</f>
        <v>1</v>
      </c>
      <c r="BT194" s="561">
        <f t="shared" si="683"/>
        <v>1</v>
      </c>
      <c r="BU194" s="561">
        <f t="shared" si="683"/>
        <v>1</v>
      </c>
      <c r="BV194" s="561">
        <f t="shared" si="683"/>
        <v>1</v>
      </c>
      <c r="BW194" s="561">
        <f t="shared" si="683"/>
        <v>1</v>
      </c>
      <c r="BX194" s="561">
        <f t="shared" si="683"/>
        <v>1</v>
      </c>
      <c r="BY194" s="561">
        <f t="shared" si="683"/>
        <v>1</v>
      </c>
      <c r="BZ194" s="561">
        <f t="shared" si="683"/>
        <v>1</v>
      </c>
      <c r="CA194" s="561">
        <f t="shared" si="683"/>
        <v>1</v>
      </c>
      <c r="CB194" s="561">
        <f t="shared" si="683"/>
        <v>1</v>
      </c>
      <c r="CC194" s="561">
        <f t="shared" si="683"/>
        <v>1</v>
      </c>
      <c r="CD194" s="561">
        <f t="shared" si="683"/>
        <v>1</v>
      </c>
      <c r="CE194" s="561">
        <f t="shared" si="683"/>
        <v>1</v>
      </c>
      <c r="CF194" s="561">
        <f t="shared" si="683"/>
        <v>1</v>
      </c>
      <c r="CG194" s="561">
        <f t="shared" si="683"/>
        <v>1</v>
      </c>
      <c r="CH194" s="561">
        <f t="shared" si="683"/>
        <v>1</v>
      </c>
      <c r="CI194" s="561">
        <f t="shared" si="683"/>
        <v>1</v>
      </c>
      <c r="CJ194" s="561">
        <f t="shared" si="683"/>
        <v>1</v>
      </c>
      <c r="CK194" s="561">
        <f t="shared" si="683"/>
        <v>1</v>
      </c>
      <c r="CL194" s="561">
        <f t="shared" si="683"/>
        <v>1</v>
      </c>
      <c r="CM194" s="561">
        <f t="shared" si="683"/>
        <v>1</v>
      </c>
      <c r="CN194" s="561">
        <f t="shared" si="683"/>
        <v>1</v>
      </c>
    </row>
    <row r="195" spans="5:92">
      <c r="F195" t="s">
        <v>248</v>
      </c>
      <c r="G195" s="561">
        <f t="shared" ref="G195:AL195" ca="1" si="684">G185/G83</f>
        <v>0.62979737322795748</v>
      </c>
      <c r="H195" s="561">
        <f t="shared" ca="1" si="684"/>
        <v>0.41760411393425417</v>
      </c>
      <c r="I195" s="561">
        <f t="shared" ca="1" si="684"/>
        <v>0.6108060296857083</v>
      </c>
      <c r="J195" s="561">
        <f t="shared" ca="1" si="684"/>
        <v>0.57133639152204507</v>
      </c>
      <c r="K195" s="561">
        <f t="shared" ca="1" si="684"/>
        <v>0.53486057758122219</v>
      </c>
      <c r="L195" s="561">
        <f t="shared" ca="1" si="684"/>
        <v>-0.25740013145091384</v>
      </c>
      <c r="M195" s="561">
        <f t="shared" ca="1" si="684"/>
        <v>0.92510356437695895</v>
      </c>
      <c r="N195" s="561">
        <f t="shared" ca="1" si="684"/>
        <v>0.61050775204914032</v>
      </c>
      <c r="O195" s="561">
        <f t="shared" ca="1" si="684"/>
        <v>0.56670579092789186</v>
      </c>
      <c r="P195" s="561">
        <f t="shared" ca="1" si="684"/>
        <v>0.54447095393971778</v>
      </c>
      <c r="Q195" s="561">
        <f t="shared" ca="1" si="684"/>
        <v>0.31084281413466358</v>
      </c>
      <c r="R195" s="561">
        <f t="shared" ca="1" si="684"/>
        <v>0.31420301093088127</v>
      </c>
      <c r="S195" s="561">
        <f t="shared" ca="1" si="684"/>
        <v>0.31200894975313842</v>
      </c>
      <c r="T195" s="561">
        <f t="shared" ca="1" si="684"/>
        <v>0.18891700000889838</v>
      </c>
      <c r="U195" s="561">
        <f t="shared" ca="1" si="684"/>
        <v>-0.19088302774252508</v>
      </c>
      <c r="V195" s="561">
        <f t="shared" ca="1" si="684"/>
        <v>-5.7879915083241249</v>
      </c>
      <c r="W195" s="561">
        <f t="shared" ca="1" si="684"/>
        <v>7.0215017687956678</v>
      </c>
      <c r="X195" s="561">
        <f t="shared" ca="1" si="684"/>
        <v>2.3601485821481445</v>
      </c>
      <c r="Y195" s="561">
        <f t="shared" ca="1" si="684"/>
        <v>0.24784099370489079</v>
      </c>
      <c r="Z195" s="561">
        <f t="shared" ca="1" si="684"/>
        <v>0.11150849342152071</v>
      </c>
      <c r="AA195" s="561">
        <f t="shared" ca="1" si="684"/>
        <v>8.2525751144472373E-2</v>
      </c>
      <c r="AB195" s="561">
        <f t="shared" ca="1" si="684"/>
        <v>0.1956185975658726</v>
      </c>
      <c r="AC195" s="561">
        <f t="shared" ca="1" si="684"/>
        <v>1.1674453383717474</v>
      </c>
      <c r="AD195" s="561">
        <f t="shared" ca="1" si="684"/>
        <v>0.36530936591857061</v>
      </c>
      <c r="AE195" s="561">
        <f t="shared" ca="1" si="684"/>
        <v>0.6548261138873207</v>
      </c>
      <c r="AF195" s="561">
        <f t="shared" ca="1" si="684"/>
        <v>0.14736968336029185</v>
      </c>
      <c r="AG195" s="561">
        <f t="shared" ca="1" si="684"/>
        <v>8.1929739051479086E-2</v>
      </c>
      <c r="AH195" s="561">
        <f t="shared" ca="1" si="684"/>
        <v>7.9686695646543598E-2</v>
      </c>
      <c r="AI195" s="561">
        <f t="shared" ca="1" si="684"/>
        <v>7.0103445469715878E-2</v>
      </c>
      <c r="AJ195" s="561">
        <f t="shared" ca="1" si="684"/>
        <v>-0.14992772833291687</v>
      </c>
      <c r="AK195" s="561">
        <f t="shared" ca="1" si="684"/>
        <v>7.2348161864895608E-2</v>
      </c>
      <c r="AL195" s="561">
        <f t="shared" ca="1" si="684"/>
        <v>0.11213314964581375</v>
      </c>
      <c r="AM195" s="561">
        <f t="shared" ref="AM195:BR195" ca="1" si="685">AM185/AM83</f>
        <v>6.3800856401600103E-2</v>
      </c>
      <c r="AN195" s="561">
        <f t="shared" ca="1" si="685"/>
        <v>-6.2965323805253548E-3</v>
      </c>
      <c r="AO195" s="561">
        <f t="shared" ca="1" si="685"/>
        <v>-9.1594653163768525E-2</v>
      </c>
      <c r="AP195" s="561">
        <f t="shared" ca="1" si="685"/>
        <v>-0.14710437111168168</v>
      </c>
      <c r="AQ195" s="561">
        <f t="shared" ca="1" si="685"/>
        <v>-0.15321785342331826</v>
      </c>
      <c r="AR195" s="561">
        <f t="shared" ca="1" si="685"/>
        <v>-0.13830003425259182</v>
      </c>
      <c r="AS195" s="561">
        <f t="shared" ca="1" si="685"/>
        <v>-0.1236146658350378</v>
      </c>
      <c r="AT195" s="561">
        <f t="shared" ca="1" si="685"/>
        <v>-0.11357177436065288</v>
      </c>
      <c r="AU195" s="561">
        <f t="shared" ca="1" si="685"/>
        <v>-0.10778443041215197</v>
      </c>
      <c r="AV195" s="561">
        <f t="shared" ca="1" si="685"/>
        <v>-0.10043174524134395</v>
      </c>
      <c r="AW195" s="561">
        <f t="shared" ca="1" si="685"/>
        <v>-0.10894428310815849</v>
      </c>
      <c r="AX195" s="561">
        <f t="shared" ca="1" si="685"/>
        <v>-0.12303796443751429</v>
      </c>
      <c r="AY195" s="561">
        <f t="shared" ca="1" si="685"/>
        <v>-0.12370261856614687</v>
      </c>
      <c r="AZ195" s="561">
        <f t="shared" ca="1" si="685"/>
        <v>-0.11389960728359072</v>
      </c>
      <c r="BA195" s="561">
        <f t="shared" ca="1" si="685"/>
        <v>-0.10460376464230517</v>
      </c>
      <c r="BB195" s="561">
        <f t="shared" ca="1" si="685"/>
        <v>-8.3062399317918992E-2</v>
      </c>
      <c r="BC195" s="561">
        <f t="shared" ca="1" si="685"/>
        <v>-7.7953038794376484E-2</v>
      </c>
      <c r="BD195" s="561">
        <f t="shared" ca="1" si="685"/>
        <v>-7.3897621831006149E-2</v>
      </c>
      <c r="BE195" s="561">
        <f t="shared" ca="1" si="685"/>
        <v>-7.0256310709928771E-2</v>
      </c>
      <c r="BF195" s="561">
        <f t="shared" ca="1" si="685"/>
        <v>-6.5751779743582747E-2</v>
      </c>
      <c r="BG195" s="561">
        <f t="shared" ca="1" si="685"/>
        <v>-5.887236917176715E-2</v>
      </c>
      <c r="BH195" s="561">
        <f t="shared" ca="1" si="685"/>
        <v>-5.8108563973264464E-2</v>
      </c>
      <c r="BI195" s="561">
        <f t="shared" ca="1" si="685"/>
        <v>-5.8594813772187462E-2</v>
      </c>
      <c r="BJ195" s="561">
        <f t="shared" ca="1" si="685"/>
        <v>-5.9449499403876831E-2</v>
      </c>
      <c r="BK195" s="561">
        <f t="shared" ca="1" si="685"/>
        <v>-5.8239572832682086E-2</v>
      </c>
      <c r="BL195" s="561">
        <f t="shared" ca="1" si="685"/>
        <v>-5.7510740984829611E-2</v>
      </c>
      <c r="BM195" s="561">
        <f t="shared" ca="1" si="685"/>
        <v>-5.7433082011515757E-2</v>
      </c>
      <c r="BN195" s="561">
        <f t="shared" ca="1" si="685"/>
        <v>-5.7476646325252172E-2</v>
      </c>
      <c r="BO195" s="561">
        <f t="shared" ca="1" si="685"/>
        <v>-5.7348318203068488E-2</v>
      </c>
      <c r="BP195" s="561">
        <f t="shared" ca="1" si="685"/>
        <v>-5.7369020627171197E-2</v>
      </c>
      <c r="BQ195" s="561">
        <f t="shared" ca="1" si="685"/>
        <v>-5.7588708405478341E-2</v>
      </c>
      <c r="BR195" s="561">
        <f t="shared" ca="1" si="685"/>
        <v>-5.7674802968821687E-2</v>
      </c>
      <c r="BS195" s="561">
        <f t="shared" ref="BS195:CN195" ca="1" si="686">BS185/BS83</f>
        <v>-5.7804848661160292E-2</v>
      </c>
      <c r="BT195" s="561">
        <f t="shared" ca="1" si="686"/>
        <v>-5.8037365223508719E-2</v>
      </c>
      <c r="BU195" s="561">
        <f t="shared" ca="1" si="686"/>
        <v>-5.8520350190936481E-2</v>
      </c>
      <c r="BV195" s="561">
        <f t="shared" ca="1" si="686"/>
        <v>-5.9088416531351204E-2</v>
      </c>
      <c r="BW195" s="561">
        <f t="shared" ca="1" si="686"/>
        <v>-5.9346468494479394E-2</v>
      </c>
      <c r="BX195" s="561">
        <f t="shared" ca="1" si="686"/>
        <v>-5.9510773494201447E-2</v>
      </c>
      <c r="BY195" s="561">
        <f t="shared" ca="1" si="686"/>
        <v>-5.9594442067684245E-2</v>
      </c>
      <c r="BZ195" s="561">
        <f t="shared" ca="1" si="686"/>
        <v>-5.9597522567156135E-2</v>
      </c>
      <c r="CA195" s="561">
        <f t="shared" ca="1" si="686"/>
        <v>-5.9551380570498087E-2</v>
      </c>
      <c r="CB195" s="561">
        <f t="shared" ca="1" si="686"/>
        <v>-5.944215840397344E-2</v>
      </c>
      <c r="CC195" s="561">
        <f t="shared" ca="1" si="686"/>
        <v>-5.9280597869829831E-2</v>
      </c>
      <c r="CD195" s="561">
        <f t="shared" ca="1" si="686"/>
        <v>-5.9042775569992413E-2</v>
      </c>
      <c r="CE195" s="561">
        <f t="shared" ca="1" si="686"/>
        <v>-5.8723116644325155E-2</v>
      </c>
      <c r="CF195" s="561">
        <f t="shared" ca="1" si="686"/>
        <v>-5.828141035342755E-2</v>
      </c>
      <c r="CG195" s="561">
        <f t="shared" ca="1" si="686"/>
        <v>-5.7739024878255198E-2</v>
      </c>
      <c r="CH195" s="561">
        <f t="shared" ca="1" si="686"/>
        <v>-5.707347364966471E-2</v>
      </c>
      <c r="CI195" s="561">
        <f t="shared" ca="1" si="686"/>
        <v>-5.627587312276093E-2</v>
      </c>
      <c r="CJ195" s="561">
        <f t="shared" ca="1" si="686"/>
        <v>-5.5337048196035028E-2</v>
      </c>
      <c r="CK195" s="561">
        <f t="shared" ca="1" si="686"/>
        <v>-5.4249631498543546E-2</v>
      </c>
      <c r="CL195" s="561">
        <f t="shared" ca="1" si="686"/>
        <v>-5.2954092929804845E-2</v>
      </c>
      <c r="CM195" s="561">
        <f t="shared" ca="1" si="686"/>
        <v>-5.1696145568034139E-2</v>
      </c>
      <c r="CN195" s="561">
        <f t="shared" ca="1" si="686"/>
        <v>-5.0439282068732882E-2</v>
      </c>
    </row>
    <row r="196" spans="5:92">
      <c r="F196" t="s">
        <v>249</v>
      </c>
      <c r="G196" s="561">
        <f t="shared" ref="G196:AL196" ca="1" si="687">G186/G84</f>
        <v>1.0278550844609307</v>
      </c>
      <c r="H196" s="561">
        <f t="shared" ca="1" si="687"/>
        <v>1.0333333846172639</v>
      </c>
      <c r="I196" s="561">
        <f t="shared" ca="1" si="687"/>
        <v>1.054041573484515</v>
      </c>
      <c r="J196" s="561">
        <f t="shared" ca="1" si="687"/>
        <v>1.0666497454028896</v>
      </c>
      <c r="K196" s="561">
        <f t="shared" ca="1" si="687"/>
        <v>1.1310657395322166</v>
      </c>
      <c r="L196" s="561">
        <f t="shared" ca="1" si="687"/>
        <v>1.1625760605870845</v>
      </c>
      <c r="M196" s="561">
        <f t="shared" ca="1" si="687"/>
        <v>1.1872528076461701</v>
      </c>
      <c r="N196" s="561">
        <f t="shared" ca="1" si="687"/>
        <v>1.2359044017380287</v>
      </c>
      <c r="O196" s="561">
        <f t="shared" ca="1" si="687"/>
        <v>1.3028251331377128</v>
      </c>
      <c r="P196" s="561">
        <f t="shared" ca="1" si="687"/>
        <v>1.3447446788587583</v>
      </c>
      <c r="Q196" s="561">
        <f t="shared" ca="1" si="687"/>
        <v>1.4744404041980235</v>
      </c>
      <c r="R196" s="561">
        <f t="shared" ca="1" si="687"/>
        <v>1.5100201754816431</v>
      </c>
      <c r="S196" s="561">
        <f t="shared" ca="1" si="687"/>
        <v>1.6147122693029055</v>
      </c>
      <c r="T196" s="561">
        <f t="shared" ca="1" si="687"/>
        <v>1.7120339265666387</v>
      </c>
      <c r="U196" s="561">
        <f t="shared" ca="1" si="687"/>
        <v>1.851930746111746</v>
      </c>
      <c r="V196" s="561">
        <f t="shared" ca="1" si="687"/>
        <v>2.0469844463103888</v>
      </c>
      <c r="W196" s="561">
        <f t="shared" ca="1" si="687"/>
        <v>2.2566803182271258</v>
      </c>
      <c r="X196" s="561">
        <f t="shared" ca="1" si="687"/>
        <v>2.5662278031413397</v>
      </c>
      <c r="Y196" s="561">
        <f t="shared" ca="1" si="687"/>
        <v>-1.8037006967607201</v>
      </c>
      <c r="Z196" s="561">
        <f t="shared" ca="1" si="687"/>
        <v>1.9504544678247644</v>
      </c>
      <c r="AA196" s="561">
        <f t="shared" ca="1" si="687"/>
        <v>2.5214043894703644</v>
      </c>
      <c r="AB196" s="561">
        <f t="shared" ca="1" si="687"/>
        <v>-14.472370338026245</v>
      </c>
      <c r="AC196" s="561">
        <f t="shared" ca="1" si="687"/>
        <v>-6.3650454515735273</v>
      </c>
      <c r="AD196" s="561">
        <f t="shared" ca="1" si="687"/>
        <v>-4.3033140985327449</v>
      </c>
      <c r="AE196" s="561">
        <f t="shared" ca="1" si="687"/>
        <v>-1.1144190904734994</v>
      </c>
      <c r="AF196" s="561">
        <f t="shared" ca="1" si="687"/>
        <v>-3.2992937235958015</v>
      </c>
      <c r="AG196" s="561">
        <f t="shared" ca="1" si="687"/>
        <v>-1.848158750366389</v>
      </c>
      <c r="AH196" s="561">
        <f t="shared" ca="1" si="687"/>
        <v>-1.4060822079405235</v>
      </c>
      <c r="AI196" s="561">
        <f t="shared" ca="1" si="687"/>
        <v>-1.2794248417480678</v>
      </c>
      <c r="AJ196" s="561">
        <f t="shared" ca="1" si="687"/>
        <v>-1.1446416981227481</v>
      </c>
      <c r="AK196" s="561">
        <f t="shared" ca="1" si="687"/>
        <v>-1.0508094224687652</v>
      </c>
      <c r="AL196" s="561">
        <f t="shared" ca="1" si="687"/>
        <v>-0.48110456597057794</v>
      </c>
      <c r="AM196" s="561">
        <f t="shared" ref="AM196:BR196" ca="1" si="688">AM186/AM84</f>
        <v>-0.42155862605398958</v>
      </c>
      <c r="AN196" s="561">
        <f t="shared" ca="1" si="688"/>
        <v>-0.36266878016563253</v>
      </c>
      <c r="AO196" s="561">
        <f t="shared" ca="1" si="688"/>
        <v>-0.30499101354242353</v>
      </c>
      <c r="AP196" s="561">
        <f t="shared" ca="1" si="688"/>
        <v>-0.26449276501473995</v>
      </c>
      <c r="AQ196" s="561">
        <f t="shared" ca="1" si="688"/>
        <v>0.14678948801318667</v>
      </c>
      <c r="AR196" s="561">
        <f t="shared" ca="1" si="688"/>
        <v>0.14401719515595299</v>
      </c>
      <c r="AS196" s="561">
        <f t="shared" ca="1" si="688"/>
        <v>0.13249250849522842</v>
      </c>
      <c r="AT196" s="561">
        <f t="shared" ca="1" si="688"/>
        <v>0.11779283892657821</v>
      </c>
      <c r="AU196" s="561">
        <f t="shared" ca="1" si="688"/>
        <v>9.9672736767669606E-2</v>
      </c>
      <c r="AV196" s="561">
        <f t="shared" ca="1" si="688"/>
        <v>8.4124029327918418E-2</v>
      </c>
      <c r="AW196" s="561">
        <f t="shared" ca="1" si="688"/>
        <v>7.3145567316965865E-2</v>
      </c>
      <c r="AX196" s="561">
        <f t="shared" ca="1" si="688"/>
        <v>6.0841430489363663E-2</v>
      </c>
      <c r="AY196" s="561">
        <f t="shared" ca="1" si="688"/>
        <v>5.1239831770281956E-2</v>
      </c>
      <c r="AZ196" s="561">
        <f t="shared" ca="1" si="688"/>
        <v>4.112256740597392E-2</v>
      </c>
      <c r="BA196" s="561">
        <f t="shared" ca="1" si="688"/>
        <v>3.2895857462631378E-2</v>
      </c>
      <c r="BB196" s="561">
        <f t="shared" ca="1" si="688"/>
        <v>2.8468601026217354E-2</v>
      </c>
      <c r="BC196" s="561">
        <f t="shared" ca="1" si="688"/>
        <v>2.4040367326705399E-2</v>
      </c>
      <c r="BD196" s="561">
        <f t="shared" ca="1" si="688"/>
        <v>1.918309413059446E-2</v>
      </c>
      <c r="BE196" s="561">
        <f t="shared" ca="1" si="688"/>
        <v>1.6024357078979215E-2</v>
      </c>
      <c r="BF196" s="561">
        <f t="shared" ca="1" si="688"/>
        <v>1.2319172938360086E-2</v>
      </c>
      <c r="BG196" s="561">
        <f t="shared" ca="1" si="688"/>
        <v>1.0119306263588175E-2</v>
      </c>
      <c r="BH196" s="561">
        <f t="shared" ca="1" si="688"/>
        <v>7.6669063009143648E-3</v>
      </c>
      <c r="BI196" s="561">
        <f t="shared" ca="1" si="688"/>
        <v>5.7504561816848383E-3</v>
      </c>
      <c r="BJ196" s="561">
        <f t="shared" ca="1" si="688"/>
        <v>4.0960065272722199E-3</v>
      </c>
      <c r="BK196" s="561">
        <f t="shared" ca="1" si="688"/>
        <v>2.7014279128559507E-3</v>
      </c>
      <c r="BL196" s="561">
        <f t="shared" ca="1" si="688"/>
        <v>1.6931684938746934E-3</v>
      </c>
      <c r="BM196" s="561">
        <f t="shared" ca="1" si="688"/>
        <v>1.0413514662414999E-3</v>
      </c>
      <c r="BN196" s="561">
        <f t="shared" ca="1" si="688"/>
        <v>3.5648653177292082E-4</v>
      </c>
      <c r="BO196" s="561">
        <f t="shared" ca="1" si="688"/>
        <v>-1.852076040415231E-4</v>
      </c>
      <c r="BP196" s="561">
        <f t="shared" ca="1" si="688"/>
        <v>-5.5044699102702608E-4</v>
      </c>
      <c r="BQ196" s="561">
        <f t="shared" ca="1" si="688"/>
        <v>-8.6644778300680252E-4</v>
      </c>
      <c r="BR196" s="561">
        <f t="shared" ca="1" si="688"/>
        <v>-1.1074671360415177E-3</v>
      </c>
      <c r="BS196" s="561">
        <f t="shared" ref="BS196:CN196" ca="1" si="689">BS186/BS84</f>
        <v>-1.3061853054650561E-3</v>
      </c>
      <c r="BT196" s="561">
        <f t="shared" ca="1" si="689"/>
        <v>-1.4697729710020642E-3</v>
      </c>
      <c r="BU196" s="561">
        <f t="shared" ca="1" si="689"/>
        <v>-1.5991936054908394E-3</v>
      </c>
      <c r="BV196" s="561">
        <f t="shared" ca="1" si="689"/>
        <v>-1.7189312037187118E-3</v>
      </c>
      <c r="BW196" s="561">
        <f t="shared" ca="1" si="689"/>
        <v>-1.8209816394976971E-3</v>
      </c>
      <c r="BX196" s="561">
        <f t="shared" ca="1" si="689"/>
        <v>-1.9019065239466056E-3</v>
      </c>
      <c r="BY196" s="561">
        <f t="shared" ca="1" si="689"/>
        <v>-1.9890946499341007E-3</v>
      </c>
      <c r="BZ196" s="561">
        <f t="shared" ca="1" si="689"/>
        <v>-2.0670763879853844E-3</v>
      </c>
      <c r="CA196" s="561">
        <f t="shared" ca="1" si="689"/>
        <v>-2.1630535783586651E-3</v>
      </c>
      <c r="CB196" s="561">
        <f t="shared" ca="1" si="689"/>
        <v>-2.2589901174830942E-3</v>
      </c>
      <c r="CC196" s="561">
        <f t="shared" ca="1" si="689"/>
        <v>-2.3605961105464556E-3</v>
      </c>
      <c r="CD196" s="561">
        <f t="shared" ca="1" si="689"/>
        <v>-2.4655294974988669E-3</v>
      </c>
      <c r="CE196" s="561">
        <f t="shared" ca="1" si="689"/>
        <v>-2.5704847914924801E-3</v>
      </c>
      <c r="CF196" s="561">
        <f t="shared" ca="1" si="689"/>
        <v>-2.6856735209064455E-3</v>
      </c>
      <c r="CG196" s="561">
        <f t="shared" ca="1" si="689"/>
        <v>-2.8134029189098241E-3</v>
      </c>
      <c r="CH196" s="561">
        <f t="shared" ca="1" si="689"/>
        <v>-2.9440550583644922E-3</v>
      </c>
      <c r="CI196" s="561">
        <f t="shared" ca="1" si="689"/>
        <v>-3.0813173954195141E-3</v>
      </c>
      <c r="CJ196" s="561">
        <f t="shared" ca="1" si="689"/>
        <v>-3.2358815208476666E-3</v>
      </c>
      <c r="CK196" s="561">
        <f t="shared" ca="1" si="689"/>
        <v>-3.4095649716768205E-3</v>
      </c>
      <c r="CL196" s="561">
        <f t="shared" ca="1" si="689"/>
        <v>-3.6043719810073104E-3</v>
      </c>
      <c r="CM196" s="561">
        <f t="shared" ca="1" si="689"/>
        <v>-3.8226337701831319E-3</v>
      </c>
      <c r="CN196" s="561">
        <f t="shared" ca="1" si="689"/>
        <v>-4.0648581402588117E-3</v>
      </c>
    </row>
    <row r="197" spans="5:92">
      <c r="F197" t="s">
        <v>251</v>
      </c>
      <c r="G197" s="561">
        <f t="shared" ref="G197:AL197" ca="1" si="690">G187/G85</f>
        <v>0.96775273478672474</v>
      </c>
      <c r="H197" s="561">
        <f t="shared" ca="1" si="690"/>
        <v>0.93142480304605413</v>
      </c>
      <c r="I197" s="561">
        <f t="shared" ca="1" si="690"/>
        <v>0.89034907373843164</v>
      </c>
      <c r="J197" s="561">
        <f t="shared" ca="1" si="690"/>
        <v>0.86130483249729362</v>
      </c>
      <c r="K197" s="561">
        <f t="shared" ca="1" si="690"/>
        <v>0.84390633350714384</v>
      </c>
      <c r="L197" s="561">
        <f t="shared" ca="1" si="690"/>
        <v>0.85027277273120783</v>
      </c>
      <c r="M197" s="561">
        <f t="shared" ca="1" si="690"/>
        <v>5.3745030702520129</v>
      </c>
      <c r="N197" s="561">
        <f t="shared" ca="1" si="690"/>
        <v>0.31221182651844437</v>
      </c>
      <c r="O197" s="561">
        <f t="shared" ca="1" si="690"/>
        <v>0.43111408370022641</v>
      </c>
      <c r="P197" s="561">
        <f t="shared" ca="1" si="690"/>
        <v>0.46252701236289218</v>
      </c>
      <c r="Q197" s="561">
        <f t="shared" ca="1" si="690"/>
        <v>0.19568328528473439</v>
      </c>
      <c r="R197" s="561">
        <f t="shared" ca="1" si="690"/>
        <v>0.23373178145021148</v>
      </c>
      <c r="S197" s="561">
        <f t="shared" ca="1" si="690"/>
        <v>0.24464174145869963</v>
      </c>
      <c r="T197" s="561">
        <f t="shared" ca="1" si="690"/>
        <v>0.1109730368533324</v>
      </c>
      <c r="U197" s="561">
        <f t="shared" ca="1" si="690"/>
        <v>-0.32743129277029159</v>
      </c>
      <c r="V197" s="561">
        <f t="shared" ca="1" si="690"/>
        <v>-9.2842961763590246</v>
      </c>
      <c r="W197" s="561">
        <f t="shared" ca="1" si="690"/>
        <v>6.1290106429493081</v>
      </c>
      <c r="X197" s="561">
        <f t="shared" ca="1" si="690"/>
        <v>2.3686164607286315</v>
      </c>
      <c r="Y197" s="561">
        <f t="shared" ca="1" si="690"/>
        <v>0.22022403841124291</v>
      </c>
      <c r="Z197" s="561">
        <f t="shared" ca="1" si="690"/>
        <v>1.9623358832176023E-2</v>
      </c>
      <c r="AA197" s="561">
        <f t="shared" ca="1" si="690"/>
        <v>-5.1506251379421176E-3</v>
      </c>
      <c r="AB197" s="561">
        <f t="shared" ca="1" si="690"/>
        <v>0.14926501678574167</v>
      </c>
      <c r="AC197" s="561">
        <f t="shared" ca="1" si="690"/>
        <v>1.105361884813338</v>
      </c>
      <c r="AD197" s="561">
        <f t="shared" ca="1" si="690"/>
        <v>0.28648003205108369</v>
      </c>
      <c r="AE197" s="561">
        <f t="shared" ca="1" si="690"/>
        <v>0.60111081403196465</v>
      </c>
      <c r="AF197" s="561">
        <f t="shared" ca="1" si="690"/>
        <v>0.10048032823626521</v>
      </c>
      <c r="AG197" s="561">
        <f t="shared" ca="1" si="690"/>
        <v>4.1689277527149897E-2</v>
      </c>
      <c r="AH197" s="561">
        <f t="shared" ca="1" si="690"/>
        <v>4.278411873598785E-2</v>
      </c>
      <c r="AI197" s="561">
        <f t="shared" ca="1" si="690"/>
        <v>3.0776838638714141E-2</v>
      </c>
      <c r="AJ197" s="561">
        <f t="shared" ca="1" si="690"/>
        <v>-0.19483738472698528</v>
      </c>
      <c r="AK197" s="561">
        <f t="shared" ca="1" si="690"/>
        <v>2.0281320766636836E-2</v>
      </c>
      <c r="AL197" s="561">
        <f t="shared" ca="1" si="690"/>
        <v>6.8457760905569667E-2</v>
      </c>
      <c r="AM197" s="561">
        <f t="shared" ref="AM197:BR197" ca="1" si="691">AM187/AM85</f>
        <v>1.9538654094011971E-2</v>
      </c>
      <c r="AN197" s="561">
        <f t="shared" ca="1" si="691"/>
        <v>-4.2570039208124265E-2</v>
      </c>
      <c r="AO197" s="561">
        <f t="shared" ca="1" si="691"/>
        <v>-0.11568231405983084</v>
      </c>
      <c r="AP197" s="561">
        <f t="shared" ca="1" si="691"/>
        <v>-0.16015421808675895</v>
      </c>
      <c r="AQ197" s="561">
        <f t="shared" ca="1" si="691"/>
        <v>-0.11314164251262745</v>
      </c>
      <c r="AR197" s="561">
        <f t="shared" ca="1" si="691"/>
        <v>-0.10371189520559751</v>
      </c>
      <c r="AS197" s="561">
        <f t="shared" ca="1" si="691"/>
        <v>-9.518276954535998E-2</v>
      </c>
      <c r="AT197" s="561">
        <f t="shared" ca="1" si="691"/>
        <v>-8.825948308359309E-2</v>
      </c>
      <c r="AU197" s="561">
        <f t="shared" ca="1" si="691"/>
        <v>-8.4198571510612372E-2</v>
      </c>
      <c r="AV197" s="561">
        <f t="shared" ca="1" si="691"/>
        <v>-7.9131029760195759E-2</v>
      </c>
      <c r="AW197" s="561">
        <f t="shared" ca="1" si="691"/>
        <v>-8.7353867342933073E-2</v>
      </c>
      <c r="AX197" s="561">
        <f t="shared" ca="1" si="691"/>
        <v>-0.10068253226917168</v>
      </c>
      <c r="AY197" s="561">
        <f t="shared" ca="1" si="691"/>
        <v>-0.10173877296512113</v>
      </c>
      <c r="AZ197" s="561">
        <f t="shared" ca="1" si="691"/>
        <v>-9.3852573075165188E-2</v>
      </c>
      <c r="BA197" s="561">
        <f t="shared" ca="1" si="691"/>
        <v>-8.6563981703877038E-2</v>
      </c>
      <c r="BB197" s="561">
        <f t="shared" ca="1" si="691"/>
        <v>-6.8515094328118281E-2</v>
      </c>
      <c r="BC197" s="561">
        <f t="shared" ca="1" si="691"/>
        <v>-6.4379914988567752E-2</v>
      </c>
      <c r="BD197" s="561">
        <f t="shared" ca="1" si="691"/>
        <v>-6.1274742029943437E-2</v>
      </c>
      <c r="BE197" s="561">
        <f t="shared" ca="1" si="691"/>
        <v>-5.8308154159994373E-2</v>
      </c>
      <c r="BF197" s="561">
        <f t="shared" ca="1" si="691"/>
        <v>-5.4681065385449465E-2</v>
      </c>
      <c r="BG197" s="561">
        <f t="shared" ca="1" si="691"/>
        <v>-4.8694833513746073E-2</v>
      </c>
      <c r="BH197" s="561">
        <f t="shared" ca="1" si="691"/>
        <v>-4.7848272328326419E-2</v>
      </c>
      <c r="BI197" s="561">
        <f t="shared" ca="1" si="691"/>
        <v>-4.7896312637492881E-2</v>
      </c>
      <c r="BJ197" s="561">
        <f t="shared" ca="1" si="691"/>
        <v>-4.8106840915157427E-2</v>
      </c>
      <c r="BK197" s="561">
        <f t="shared" ca="1" si="691"/>
        <v>-4.683649342208461E-2</v>
      </c>
      <c r="BL197" s="561">
        <f t="shared" ca="1" si="691"/>
        <v>-4.5907940316149004E-2</v>
      </c>
      <c r="BM197" s="561">
        <f t="shared" ca="1" si="691"/>
        <v>-4.5428601100970599E-2</v>
      </c>
      <c r="BN197" s="561">
        <f t="shared" ca="1" si="691"/>
        <v>-4.500550978683248E-2</v>
      </c>
      <c r="BO197" s="561">
        <f t="shared" ca="1" si="691"/>
        <v>-4.4480431383519731E-2</v>
      </c>
      <c r="BP197" s="561">
        <f t="shared" ca="1" si="691"/>
        <v>-4.4122015817824795E-2</v>
      </c>
      <c r="BQ197" s="561">
        <f t="shared" ca="1" si="691"/>
        <v>-4.3880573529914466E-2</v>
      </c>
      <c r="BR197" s="561">
        <f t="shared" ca="1" si="691"/>
        <v>-4.3530772265975029E-2</v>
      </c>
      <c r="BS197" s="561">
        <f t="shared" ref="BS197:CN197" ca="1" si="692">BS187/BS85</f>
        <v>-4.3254338265897349E-2</v>
      </c>
      <c r="BT197" s="561">
        <f t="shared" ca="1" si="692"/>
        <v>-4.3115706125484439E-2</v>
      </c>
      <c r="BU197" s="561">
        <f t="shared" ca="1" si="692"/>
        <v>-4.3118878509215156E-2</v>
      </c>
      <c r="BV197" s="561">
        <f t="shared" ca="1" si="692"/>
        <v>-4.3196870066663957E-2</v>
      </c>
      <c r="BW197" s="561">
        <f t="shared" ca="1" si="692"/>
        <v>-4.3150704175242076E-2</v>
      </c>
      <c r="BX197" s="561">
        <f t="shared" ca="1" si="692"/>
        <v>-4.3090955912652024E-2</v>
      </c>
      <c r="BY197" s="561">
        <f t="shared" ca="1" si="692"/>
        <v>-4.3031760019484416E-2</v>
      </c>
      <c r="BZ197" s="561">
        <f t="shared" ca="1" si="692"/>
        <v>-4.2964386225129866E-2</v>
      </c>
      <c r="CA197" s="561">
        <f t="shared" ca="1" si="692"/>
        <v>-4.2912908026161892E-2</v>
      </c>
      <c r="CB197" s="561">
        <f t="shared" ca="1" si="692"/>
        <v>-4.2861961468855396E-2</v>
      </c>
      <c r="CC197" s="561">
        <f t="shared" ca="1" si="692"/>
        <v>-4.2818280151984647E-2</v>
      </c>
      <c r="CD197" s="561">
        <f t="shared" ca="1" si="692"/>
        <v>-4.276661641375127E-2</v>
      </c>
      <c r="CE197" s="561">
        <f t="shared" ca="1" si="692"/>
        <v>-4.2698944317745714E-2</v>
      </c>
      <c r="CF197" s="561">
        <f t="shared" ca="1" si="692"/>
        <v>-4.2589639906492963E-2</v>
      </c>
      <c r="CG197" s="561">
        <f t="shared" ca="1" si="692"/>
        <v>-4.2448825221785703E-2</v>
      </c>
      <c r="CH197" s="561">
        <f t="shared" ca="1" si="692"/>
        <v>-4.2254727429114097E-2</v>
      </c>
      <c r="CI197" s="561">
        <f t="shared" ca="1" si="692"/>
        <v>-4.1994481904140492E-2</v>
      </c>
      <c r="CJ197" s="561">
        <f t="shared" ca="1" si="692"/>
        <v>-4.1680274335600093E-2</v>
      </c>
      <c r="CK197" s="561">
        <f t="shared" ca="1" si="692"/>
        <v>-4.1297985975692848E-2</v>
      </c>
      <c r="CL197" s="561">
        <f t="shared" ca="1" si="692"/>
        <v>-4.0792015337102375E-2</v>
      </c>
      <c r="CM197" s="561">
        <f t="shared" ca="1" si="692"/>
        <v>-4.0315605348607099E-2</v>
      </c>
      <c r="CN197" s="561">
        <f t="shared" ca="1" si="692"/>
        <v>-3.9832717965146799E-2</v>
      </c>
    </row>
    <row r="200" spans="5:92">
      <c r="E200" t="s">
        <v>261</v>
      </c>
    </row>
    <row r="201" spans="5:92">
      <c r="E201" s="234">
        <f>MATCH(F201,F181:F187)</f>
        <v>7</v>
      </c>
      <c r="F201" s="233" t="s">
        <v>251</v>
      </c>
    </row>
    <row r="202" spans="5:92">
      <c r="G202">
        <f t="shared" ref="G202:AL202" si="693">G1</f>
        <v>1990</v>
      </c>
      <c r="H202">
        <f t="shared" si="693"/>
        <v>1991</v>
      </c>
      <c r="I202">
        <f t="shared" si="693"/>
        <v>1992</v>
      </c>
      <c r="J202">
        <f t="shared" si="693"/>
        <v>1993</v>
      </c>
      <c r="K202">
        <f t="shared" si="693"/>
        <v>1994</v>
      </c>
      <c r="L202">
        <f t="shared" si="693"/>
        <v>1995</v>
      </c>
      <c r="M202">
        <f t="shared" si="693"/>
        <v>1996</v>
      </c>
      <c r="N202">
        <f t="shared" si="693"/>
        <v>1997</v>
      </c>
      <c r="O202">
        <f t="shared" si="693"/>
        <v>1998</v>
      </c>
      <c r="P202">
        <f t="shared" si="693"/>
        <v>1999</v>
      </c>
      <c r="Q202">
        <f t="shared" si="693"/>
        <v>2000</v>
      </c>
      <c r="R202">
        <f t="shared" si="693"/>
        <v>2001</v>
      </c>
      <c r="S202">
        <f t="shared" si="693"/>
        <v>2002</v>
      </c>
      <c r="T202">
        <f t="shared" si="693"/>
        <v>2003</v>
      </c>
      <c r="U202">
        <f t="shared" si="693"/>
        <v>2004</v>
      </c>
      <c r="V202">
        <f t="shared" si="693"/>
        <v>2005</v>
      </c>
      <c r="W202">
        <f t="shared" si="693"/>
        <v>2006</v>
      </c>
      <c r="X202">
        <f t="shared" si="693"/>
        <v>2007</v>
      </c>
      <c r="Y202">
        <f t="shared" si="693"/>
        <v>2008</v>
      </c>
      <c r="Z202">
        <f t="shared" si="693"/>
        <v>2009</v>
      </c>
      <c r="AA202">
        <f t="shared" si="693"/>
        <v>2010</v>
      </c>
      <c r="AB202">
        <f t="shared" si="693"/>
        <v>2011</v>
      </c>
      <c r="AC202">
        <f t="shared" si="693"/>
        <v>2012</v>
      </c>
      <c r="AD202">
        <f t="shared" si="693"/>
        <v>2013</v>
      </c>
      <c r="AE202">
        <f t="shared" si="693"/>
        <v>2014</v>
      </c>
      <c r="AF202">
        <f t="shared" si="693"/>
        <v>2015</v>
      </c>
      <c r="AG202">
        <f t="shared" si="693"/>
        <v>2016</v>
      </c>
      <c r="AH202">
        <f t="shared" si="693"/>
        <v>2017</v>
      </c>
      <c r="AI202">
        <f t="shared" si="693"/>
        <v>2018</v>
      </c>
      <c r="AJ202">
        <f t="shared" si="693"/>
        <v>2019</v>
      </c>
      <c r="AK202">
        <f t="shared" si="693"/>
        <v>2020</v>
      </c>
      <c r="AL202">
        <f t="shared" si="693"/>
        <v>2021</v>
      </c>
      <c r="AM202">
        <f t="shared" ref="AM202:BR202" si="694">AM1</f>
        <v>2022</v>
      </c>
      <c r="AN202">
        <f t="shared" si="694"/>
        <v>2023</v>
      </c>
      <c r="AO202">
        <f t="shared" si="694"/>
        <v>2024</v>
      </c>
      <c r="AP202">
        <f t="shared" si="694"/>
        <v>2025</v>
      </c>
      <c r="AQ202">
        <f t="shared" si="694"/>
        <v>2026</v>
      </c>
      <c r="AR202">
        <f t="shared" si="694"/>
        <v>2027</v>
      </c>
      <c r="AS202">
        <f t="shared" si="694"/>
        <v>2028</v>
      </c>
      <c r="AT202">
        <f t="shared" si="694"/>
        <v>2029</v>
      </c>
      <c r="AU202">
        <f t="shared" si="694"/>
        <v>2030</v>
      </c>
      <c r="AV202">
        <f t="shared" si="694"/>
        <v>2031</v>
      </c>
      <c r="AW202">
        <f t="shared" si="694"/>
        <v>2032</v>
      </c>
      <c r="AX202">
        <f t="shared" si="694"/>
        <v>2033</v>
      </c>
      <c r="AY202">
        <f t="shared" si="694"/>
        <v>2034</v>
      </c>
      <c r="AZ202">
        <f t="shared" si="694"/>
        <v>2035</v>
      </c>
      <c r="BA202">
        <f t="shared" si="694"/>
        <v>2036</v>
      </c>
      <c r="BB202">
        <f t="shared" si="694"/>
        <v>2037</v>
      </c>
      <c r="BC202">
        <f t="shared" si="694"/>
        <v>2038</v>
      </c>
      <c r="BD202">
        <f t="shared" si="694"/>
        <v>2039</v>
      </c>
      <c r="BE202">
        <f t="shared" si="694"/>
        <v>2040</v>
      </c>
      <c r="BF202">
        <f t="shared" si="694"/>
        <v>2041</v>
      </c>
      <c r="BG202">
        <f t="shared" si="694"/>
        <v>2042</v>
      </c>
      <c r="BH202">
        <f t="shared" si="694"/>
        <v>2043</v>
      </c>
      <c r="BI202">
        <f t="shared" si="694"/>
        <v>2044</v>
      </c>
      <c r="BJ202">
        <f t="shared" si="694"/>
        <v>2045</v>
      </c>
      <c r="BK202">
        <f t="shared" si="694"/>
        <v>2046</v>
      </c>
      <c r="BL202">
        <f t="shared" si="694"/>
        <v>2047</v>
      </c>
      <c r="BM202">
        <f t="shared" si="694"/>
        <v>2048</v>
      </c>
      <c r="BN202">
        <f t="shared" si="694"/>
        <v>2049</v>
      </c>
      <c r="BO202">
        <f t="shared" si="694"/>
        <v>2050</v>
      </c>
      <c r="BP202">
        <f t="shared" si="694"/>
        <v>2051</v>
      </c>
      <c r="BQ202">
        <f t="shared" si="694"/>
        <v>2052</v>
      </c>
      <c r="BR202">
        <f t="shared" si="694"/>
        <v>2053</v>
      </c>
      <c r="BS202">
        <f t="shared" ref="BS202:CN202" si="695">BS1</f>
        <v>2054</v>
      </c>
      <c r="BT202">
        <f t="shared" si="695"/>
        <v>2055</v>
      </c>
      <c r="BU202">
        <f t="shared" si="695"/>
        <v>2056</v>
      </c>
      <c r="BV202">
        <f t="shared" si="695"/>
        <v>2057</v>
      </c>
      <c r="BW202">
        <f t="shared" si="695"/>
        <v>2058</v>
      </c>
      <c r="BX202">
        <f t="shared" si="695"/>
        <v>2059</v>
      </c>
      <c r="BY202">
        <f t="shared" si="695"/>
        <v>2060</v>
      </c>
      <c r="BZ202">
        <f t="shared" si="695"/>
        <v>2061</v>
      </c>
      <c r="CA202">
        <f t="shared" si="695"/>
        <v>2062</v>
      </c>
      <c r="CB202">
        <f t="shared" si="695"/>
        <v>2063</v>
      </c>
      <c r="CC202">
        <f t="shared" si="695"/>
        <v>2064</v>
      </c>
      <c r="CD202">
        <f t="shared" si="695"/>
        <v>2065</v>
      </c>
      <c r="CE202">
        <f t="shared" si="695"/>
        <v>2066</v>
      </c>
      <c r="CF202">
        <f t="shared" si="695"/>
        <v>2067</v>
      </c>
      <c r="CG202">
        <f t="shared" si="695"/>
        <v>2068</v>
      </c>
      <c r="CH202">
        <f t="shared" si="695"/>
        <v>2069</v>
      </c>
      <c r="CI202">
        <f t="shared" si="695"/>
        <v>2070</v>
      </c>
      <c r="CJ202">
        <f t="shared" si="695"/>
        <v>2071</v>
      </c>
      <c r="CK202">
        <f t="shared" si="695"/>
        <v>2072</v>
      </c>
      <c r="CL202">
        <f t="shared" si="695"/>
        <v>2073</v>
      </c>
      <c r="CM202">
        <f t="shared" si="695"/>
        <v>2074</v>
      </c>
      <c r="CN202">
        <f t="shared" si="695"/>
        <v>2075</v>
      </c>
    </row>
    <row r="203" spans="5:92" s="197" customFormat="1">
      <c r="F203" s="197" t="s">
        <v>237</v>
      </c>
      <c r="G203" s="197" cm="1">
        <f t="array" aca="1" ref="G203" ca="1">INDEX(G$79:G$85,$E$201)</f>
        <v>819.97524190854506</v>
      </c>
      <c r="H203" s="197" cm="1">
        <f t="array" aca="1" ref="H203" ca="1">INDEX(H$79:H$85,$E$201)</f>
        <v>828.0017286520922</v>
      </c>
      <c r="I203" s="197" cm="1">
        <f t="array" aca="1" ref="I203" ca="1">INDEX(I$79:I$85,$E$201)</f>
        <v>1085.1429139052391</v>
      </c>
      <c r="J203" s="197" cm="1">
        <f t="array" aca="1" ref="J203" ca="1">INDEX(J$79:J$85,$E$201)</f>
        <v>1158.2562175334988</v>
      </c>
      <c r="K203" s="197" cm="1">
        <f t="array" aca="1" ref="K203" ca="1">INDEX(K$79:K$85,$E$201)</f>
        <v>1294.5870452996453</v>
      </c>
      <c r="L203" s="197" cm="1">
        <f t="array" aca="1" ref="L203" ca="1">INDEX(L$79:L$85,$E$201)</f>
        <v>850.67438092522423</v>
      </c>
      <c r="M203" s="197" cm="1">
        <f t="array" aca="1" ref="M203" ca="1">INDEX(M$79:M$85,$E$201)</f>
        <v>38.592400303365025</v>
      </c>
      <c r="N203" s="197" cm="1">
        <f t="array" aca="1" ref="N203" ca="1">INDEX(N$79:N$85,$E$201)</f>
        <v>-1334.618596753277</v>
      </c>
      <c r="O203" s="197" cm="1">
        <f t="array" aca="1" ref="O203" ca="1">INDEX(O$79:O$85,$E$201)</f>
        <v>-3370.636542665608</v>
      </c>
      <c r="P203" s="197" cm="1">
        <f t="array" aca="1" ref="P203" ca="1">INDEX(P$79:P$85,$E$201)</f>
        <v>-5881.7403115761681</v>
      </c>
      <c r="Q203" s="197" cm="1">
        <f t="array" aca="1" ref="Q203" ca="1">INDEX(Q$79:Q$85,$E$201)</f>
        <v>-5840.6097105786448</v>
      </c>
      <c r="R203" s="197" cm="1">
        <f t="array" aca="1" ref="R203" ca="1">INDEX(R$79:R$85,$E$201)</f>
        <v>-8163.9905713630314</v>
      </c>
      <c r="S203" s="197" cm="1">
        <f t="array" aca="1" ref="S203" ca="1">INDEX(S$79:S$85,$E$201)</f>
        <v>-10155.899721608017</v>
      </c>
      <c r="T203" s="197" cm="1">
        <f t="array" aca="1" ref="T203" ca="1">INDEX(T$79:T$85,$E$201)</f>
        <v>-9621.5624173653105</v>
      </c>
      <c r="U203" s="197" cm="1">
        <f t="array" aca="1" ref="U203" ca="1">INDEX(U$79:U$85,$E$201)</f>
        <v>-6746.7760646318911</v>
      </c>
      <c r="V203" s="197" cm="1">
        <f t="array" aca="1" ref="V203" ca="1">INDEX(V$79:V$85,$E$201)</f>
        <v>-909.81870967752047</v>
      </c>
      <c r="W203" s="197" cm="1">
        <f t="array" aca="1" ref="W203" ca="1">INDEX(W$79:W$85,$E$201)</f>
        <v>1895.2611011701449</v>
      </c>
      <c r="X203" s="197" cm="1">
        <f t="array" aca="1" ref="X203" ca="1">INDEX(X$79:X$85,$E$201)</f>
        <v>7426.246871923152</v>
      </c>
      <c r="Y203" s="197" cm="1">
        <f t="array" aca="1" ref="Y203" ca="1">INDEX(Y$79:Y$85,$E$201)</f>
        <v>-13411.996596017498</v>
      </c>
      <c r="Z203" s="197" cm="1">
        <f t="array" aca="1" ref="Z203" ca="1">INDEX(Z$79:Z$85,$E$201)</f>
        <v>-11081.405660283805</v>
      </c>
      <c r="AA203" s="197" cm="1">
        <f t="array" aca="1" ref="AA203" ca="1">INDEX(AA$79:AA$85,$E$201)</f>
        <v>-10565.307562466487</v>
      </c>
      <c r="AB203" s="197" cm="1">
        <f t="array" aca="1" ref="AB203" ca="1">INDEX(AB$79:AB$85,$E$201)</f>
        <v>-12067.105918642314</v>
      </c>
      <c r="AC203" s="197" cm="1">
        <f t="array" aca="1" ref="AC203" ca="1">INDEX(AC$79:AC$85,$E$201)</f>
        <v>-10202.075435723556</v>
      </c>
      <c r="AD203" s="197" cm="1">
        <f t="array" aca="1" ref="AD203" ca="1">INDEX(AD$79:AD$85,$E$201)</f>
        <v>-7134.8699893356697</v>
      </c>
      <c r="AE203" s="197" cm="1">
        <f t="array" aca="1" ref="AE203" ca="1">INDEX(AE$79:AE$85,$E$201)</f>
        <v>-10405.283669066264</v>
      </c>
      <c r="AF203" s="197" cm="1">
        <f t="array" aca="1" ref="AF203" ca="1">INDEX(AF$79:AF$85,$E$201)</f>
        <v>-11945.163408270339</v>
      </c>
      <c r="AG203" s="197" cm="1">
        <f t="array" aca="1" ref="AG203" ca="1">INDEX(AG$79:AG$85,$E$201)</f>
        <v>-11969.110093922558</v>
      </c>
      <c r="AH203" s="197" cm="1">
        <f t="array" aca="1" ref="AH203" ca="1">INDEX(AH$79:AH$85,$E$201)</f>
        <v>-12080.174618702731</v>
      </c>
      <c r="AI203" s="197" cm="1">
        <f t="array" aca="1" ref="AI203" ca="1">INDEX(AI$79:AI$85,$E$201)</f>
        <v>-11085.271780708874</v>
      </c>
      <c r="AJ203" s="197" cm="1">
        <f t="array" aca="1" ref="AJ203" ca="1">INDEX(AJ$79:AJ$85,$E$201)</f>
        <v>-7702.6878138183429</v>
      </c>
      <c r="AK203" s="197" cm="1">
        <f t="array" aca="1" ref="AK203" ca="1">INDEX(AK$79:AK$85,$E$201)</f>
        <v>-8060.2252194320736</v>
      </c>
      <c r="AL203" s="197" cm="1">
        <f t="array" aca="1" ref="AL203" ca="1">INDEX(AL$79:AL$85,$E$201)</f>
        <v>-7272.2101365835315</v>
      </c>
      <c r="AM203" s="197" cm="1">
        <f t="array" aca="1" ref="AM203" ca="1">INDEX(AM$79:AM$85,$E$201)</f>
        <v>-6314.9021834546211</v>
      </c>
      <c r="AN203" s="197" cm="1">
        <f t="array" aca="1" ref="AN203" ca="1">INDEX(AN$79:AN$85,$E$201)</f>
        <v>-6131.5328382768957</v>
      </c>
      <c r="AO203" s="197" cm="1">
        <f t="array" aca="1" ref="AO203" ca="1">INDEX(AO$79:AO$85,$E$201)</f>
        <v>-6051.1349543647902</v>
      </c>
      <c r="AP203" s="197" cm="1">
        <f t="array" aca="1" ref="AP203" ca="1">INDEX(AP$79:AP$85,$E$201)</f>
        <v>-6773.1877248114397</v>
      </c>
      <c r="AQ203" s="197" cm="1">
        <f t="array" aca="1" ref="AQ203" ca="1">INDEX(AQ$79:AQ$85,$E$201)</f>
        <v>-8937.3453370162752</v>
      </c>
      <c r="AR203" s="197" cm="1">
        <f t="array" aca="1" ref="AR203" ca="1">INDEX(AR$79:AR$85,$E$201)</f>
        <v>-10487.726934795148</v>
      </c>
      <c r="AS203" s="197" cm="1">
        <f t="array" aca="1" ref="AS203" ca="1">INDEX(AS$79:AS$85,$E$201)</f>
        <v>-12435.137644175127</v>
      </c>
      <c r="AT203" s="197" cm="1">
        <f t="array" aca="1" ref="AT203" ca="1">INDEX(AT$79:AT$85,$E$201)</f>
        <v>-13576.104714315408</v>
      </c>
      <c r="AU203" s="197" cm="1">
        <f t="array" aca="1" ref="AU203" ca="1">INDEX(AU$79:AU$85,$E$201)</f>
        <v>-14123.707210970422</v>
      </c>
      <c r="AV203" s="197" cm="1">
        <f t="array" aca="1" ref="AV203" ca="1">INDEX(AV$79:AV$85,$E$201)</f>
        <v>-15107.454694701952</v>
      </c>
      <c r="AW203" s="197" cm="1">
        <f t="array" aca="1" ref="AW203" ca="1">INDEX(AW$79:AW$85,$E$201)</f>
        <v>-15932.175982457617</v>
      </c>
      <c r="AX203" s="197" cm="1">
        <f t="array" aca="1" ref="AX203" ca="1">INDEX(AX$79:AX$85,$E$201)</f>
        <v>-16834.496511115911</v>
      </c>
      <c r="AY203" s="197" cm="1">
        <f t="array" aca="1" ref="AY203" ca="1">INDEX(AY$79:AY$85,$E$201)</f>
        <v>-17661.539963993455</v>
      </c>
      <c r="AZ203" s="197" cm="1">
        <f t="array" aca="1" ref="AZ203" ca="1">INDEX(AZ$79:AZ$85,$E$201)</f>
        <v>-18547.650187772888</v>
      </c>
      <c r="BA203" s="197" cm="1">
        <f t="array" aca="1" ref="BA203" ca="1">INDEX(BA$79:BA$85,$E$201)</f>
        <v>-19741.12495822756</v>
      </c>
      <c r="BB203" s="197" cm="1">
        <f t="array" aca="1" ref="BB203" ca="1">INDEX(BB$79:BB$85,$E$201)</f>
        <v>-21421.519770765881</v>
      </c>
      <c r="BC203" s="197" cm="1">
        <f t="array" aca="1" ref="BC203" ca="1">INDEX(BC$79:BC$85,$E$201)</f>
        <v>-22578.453638518247</v>
      </c>
      <c r="BD203" s="197" cm="1">
        <f t="array" aca="1" ref="BD203" ca="1">INDEX(BD$79:BD$85,$E$201)</f>
        <v>-23731.10441046573</v>
      </c>
      <c r="BE203" s="197" cm="1">
        <f t="array" aca="1" ref="BE203" ca="1">INDEX(BE$79:BE$85,$E$201)</f>
        <v>-24830.126145336515</v>
      </c>
      <c r="BF203" s="197" cm="1">
        <f t="array" aca="1" ref="BF203" ca="1">INDEX(BF$79:BF$85,$E$201)</f>
        <v>-25873.847335031074</v>
      </c>
      <c r="BG203" s="197" cm="1">
        <f t="array" aca="1" ref="BG203" ca="1">INDEX(BG$79:BG$85,$E$201)</f>
        <v>-26458.287318640545</v>
      </c>
      <c r="BH203" s="197" cm="1">
        <f t="array" aca="1" ref="BH203" ca="1">INDEX(BH$79:BH$85,$E$201)</f>
        <v>-26534.965372242725</v>
      </c>
      <c r="BI203" s="197" cm="1">
        <f t="array" aca="1" ref="BI203" ca="1">INDEX(BI$79:BI$85,$E$201)</f>
        <v>-26319.688653278172</v>
      </c>
      <c r="BJ203" s="197" cm="1">
        <f t="array" aca="1" ref="BJ203" ca="1">INDEX(BJ$79:BJ$85,$E$201)</f>
        <v>-25837.80599725679</v>
      </c>
      <c r="BK203" s="197" cm="1">
        <f t="array" aca="1" ref="BK203" ca="1">INDEX(BK$79:BK$85,$E$201)</f>
        <v>-25902.387393477824</v>
      </c>
      <c r="BL203" s="197" cm="1">
        <f t="array" aca="1" ref="BL203" ca="1">INDEX(BL$79:BL$85,$E$201)</f>
        <v>-25908.979510107845</v>
      </c>
      <c r="BM203" s="197" cm="1">
        <f t="array" aca="1" ref="BM203" ca="1">INDEX(BM$79:BM$85,$E$201)</f>
        <v>-25838.15693085147</v>
      </c>
      <c r="BN203" s="197" cm="1">
        <f t="array" aca="1" ref="BN203" ca="1">INDEX(BN$79:BN$85,$E$201)</f>
        <v>-25615.983274629034</v>
      </c>
      <c r="BO203" s="197" cm="1">
        <f t="array" aca="1" ref="BO203" ca="1">INDEX(BO$79:BO$85,$E$201)</f>
        <v>-25480.237098294994</v>
      </c>
      <c r="BP203" s="197" cm="1">
        <f t="array" aca="1" ref="BP203" ca="1">INDEX(BP$79:BP$85,$E$201)</f>
        <v>-25360.21925453563</v>
      </c>
      <c r="BQ203" s="197" cm="1">
        <f t="array" aca="1" ref="BQ203" ca="1">INDEX(BQ$79:BQ$85,$E$201)</f>
        <v>-25101.797280843843</v>
      </c>
      <c r="BR203" s="197" cm="1">
        <f t="array" aca="1" ref="BR203" ca="1">INDEX(BR$79:BR$85,$E$201)</f>
        <v>-24753.880430732472</v>
      </c>
      <c r="BS203" s="197" cm="1">
        <f t="array" aca="1" ref="BS203" ca="1">INDEX(BS$79:BS$85,$E$201)</f>
        <v>-24378.488772145432</v>
      </c>
      <c r="BT203" s="197" cm="1">
        <f t="array" aca="1" ref="BT203" ca="1">INDEX(BT$79:BT$85,$E$201)</f>
        <v>-24013.784295114456</v>
      </c>
      <c r="BU203" s="197" cm="1">
        <f t="array" aca="1" ref="BU203" ca="1">INDEX(BU$79:BU$85,$E$201)</f>
        <v>-23552.008914945916</v>
      </c>
      <c r="BV203" s="197" cm="1">
        <f t="array" aca="1" ref="BV203" ca="1">INDEX(BV$79:BV$85,$E$201)</f>
        <v>-23032.196868098734</v>
      </c>
      <c r="BW203" s="197" cm="1">
        <f t="array" aca="1" ref="BW203" ca="1">INDEX(BW$79:BW$85,$E$201)</f>
        <v>-22586.200763832199</v>
      </c>
      <c r="BX203" s="197" cm="1">
        <f t="array" aca="1" ref="BX203" ca="1">INDEX(BX$79:BX$85,$E$201)</f>
        <v>-22145.201474776648</v>
      </c>
      <c r="BY203" s="197" cm="1">
        <f t="array" aca="1" ref="BY203" ca="1">INDEX(BY$79:BY$85,$E$201)</f>
        <v>-21707.24447352218</v>
      </c>
      <c r="BZ203" s="197" cm="1">
        <f t="array" aca="1" ref="BZ203" ca="1">INDEX(BZ$79:BZ$85,$E$201)</f>
        <v>-21270.912297932358</v>
      </c>
      <c r="CA203" s="197" cm="1">
        <f t="array" aca="1" ref="CA203" ca="1">INDEX(CA$79:CA$85,$E$201)</f>
        <v>-20834.241969675211</v>
      </c>
      <c r="CB203" s="197" cm="1">
        <f t="array" aca="1" ref="CB203" ca="1">INDEX(CB$79:CB$85,$E$201)</f>
        <v>-20398.406401731518</v>
      </c>
      <c r="CC203" s="197" cm="1">
        <f t="array" aca="1" ref="CC203" ca="1">INDEX(CC$79:CC$85,$E$201)</f>
        <v>-19967.442650236699</v>
      </c>
      <c r="CD203" s="197" cm="1">
        <f t="array" aca="1" ref="CD203" ca="1">INDEX(CD$79:CD$85,$E$201)</f>
        <v>-19549.193232081961</v>
      </c>
      <c r="CE203" s="197" cm="1">
        <f t="array" aca="1" ref="CE203" ca="1">INDEX(CE$79:CE$85,$E$201)</f>
        <v>-19145.297511732097</v>
      </c>
      <c r="CF203" s="197" cm="1">
        <f t="array" aca="1" ref="CF203" ca="1">INDEX(CF$79:CF$85,$E$201)</f>
        <v>-18762.276964874523</v>
      </c>
      <c r="CG203" s="197" cm="1">
        <f t="array" aca="1" ref="CG203" ca="1">INDEX(CG$79:CG$85,$E$201)</f>
        <v>-18400.55981787627</v>
      </c>
      <c r="CH203" s="197" cm="1">
        <f t="array" aca="1" ref="CH203" ca="1">INDEX(CH$79:CH$85,$E$201)</f>
        <v>-18065.42874230762</v>
      </c>
      <c r="CI203" s="197" cm="1">
        <f t="array" aca="1" ref="CI203" ca="1">INDEX(CI$79:CI$85,$E$201)</f>
        <v>-17757.805786666548</v>
      </c>
      <c r="CJ203" s="197" cm="1">
        <f t="array" aca="1" ref="CJ203" ca="1">INDEX(CJ$79:CJ$85,$E$201)</f>
        <v>-17472.643098283414</v>
      </c>
      <c r="CK203" s="197" cm="1">
        <f t="array" aca="1" ref="CK203" ca="1">INDEX(CK$79:CK$85,$E$201)</f>
        <v>-17211.691011698487</v>
      </c>
      <c r="CL203" s="197" cm="1">
        <f t="array" aca="1" ref="CL203" ca="1">INDEX(CL$79:CL$85,$E$201)</f>
        <v>-16976.390690165288</v>
      </c>
      <c r="CM203" s="197" cm="1">
        <f t="array" aca="1" ref="CM203" ca="1">INDEX(CM$79:CM$85,$E$201)</f>
        <v>-16737.562755996732</v>
      </c>
      <c r="CN203" s="197" cm="1">
        <f t="array" aca="1" ref="CN203" ca="1">INDEX(CN$79:CN$85,$E$201)</f>
        <v>-16499.611269592613</v>
      </c>
    </row>
    <row r="204" spans="5:92" s="197" customFormat="1">
      <c r="F204" s="197" t="s">
        <v>262</v>
      </c>
      <c r="G204" s="197" cm="1">
        <f t="array" aca="1" ref="G204" ca="1">INDEX(G$166:G$172,$E$201)</f>
        <v>26.441959094144444</v>
      </c>
      <c r="H204" s="197" cm="1">
        <f t="array" aca="1" ref="H204" ca="1">INDEX(H$166:H$172,$E$201)</f>
        <v>56.780381620524793</v>
      </c>
      <c r="I204" s="197" cm="1">
        <f t="array" aca="1" ref="I204" ca="1">INDEX(I$166:I$172,$E$201)</f>
        <v>118.98692563588682</v>
      </c>
      <c r="J204" s="197" cm="1">
        <f t="array" aca="1" ref="J204" ca="1">INDEX(J$166:J$172,$E$201)</f>
        <v>160.64454010185972</v>
      </c>
      <c r="K204" s="197" cm="1">
        <f t="array" aca="1" ref="K204" ca="1">INDEX(K$166:K$172,$E$201)</f>
        <v>202.07683849497502</v>
      </c>
      <c r="L204" s="197" cm="1">
        <f t="array" aca="1" ref="L204" ca="1">INDEX(L$166:L$172,$E$201)</f>
        <v>127.3691163645301</v>
      </c>
      <c r="M204" s="197" cm="1">
        <f t="array" aca="1" ref="M204" ca="1">INDEX(M$166:M$172,$E$201)</f>
        <v>-168.82257361546502</v>
      </c>
      <c r="N204" s="197" cm="1">
        <f t="array" aca="1" ref="N204" ca="1">INDEX(N$166:N$172,$E$201)</f>
        <v>-917.93488695545318</v>
      </c>
      <c r="O204" s="197" cm="1">
        <f t="array" aca="1" ref="O204" ca="1">INDEX(O$166:O$172,$E$201)</f>
        <v>-1917.5076580878253</v>
      </c>
      <c r="P204" s="197" cm="1">
        <f t="array" aca="1" ref="P204" ca="1">INDEX(P$166:P$172,$E$201)</f>
        <v>-3161.2765377684564</v>
      </c>
      <c r="Q204" s="197" cm="1">
        <f t="array" aca="1" ref="Q204" ca="1">INDEX(Q$166:Q$172,$E$201)</f>
        <v>-4697.7000143466939</v>
      </c>
      <c r="R204" s="197" cm="1">
        <f t="array" aca="1" ref="R204" ca="1">INDEX(R$166:R$172,$E$201)</f>
        <v>-6255.8065113756202</v>
      </c>
      <c r="S204" s="197" cm="1">
        <f t="array" aca="1" ref="S204" ca="1">INDEX(S$166:S$172,$E$201)</f>
        <v>-7671.3427276339089</v>
      </c>
      <c r="T204" s="197" cm="1">
        <f t="array" aca="1" ref="T204" ca="1">INDEX(T$166:T$172,$E$201)</f>
        <v>-8553.8284166363919</v>
      </c>
      <c r="U204" s="197" cm="1">
        <f t="array" aca="1" ref="U204" ca="1">INDEX(U$166:U$172,$E$201)</f>
        <v>-8955.8816735059718</v>
      </c>
      <c r="V204" s="197" cm="1">
        <f t="array" aca="1" ref="V204" ca="1">INDEX(V$166:V$172,$E$201)</f>
        <v>-9356.8450771164244</v>
      </c>
      <c r="W204" s="197" cm="1">
        <f t="array" aca="1" ref="W204" ca="1">INDEX(W$166:W$172,$E$201)</f>
        <v>-9720.8143590694981</v>
      </c>
      <c r="X204" s="197" cm="1">
        <f t="array" aca="1" ref="X204" ca="1">INDEX(X$166:X$172,$E$201)</f>
        <v>-10163.683710348538</v>
      </c>
      <c r="Y204" s="197" cm="1">
        <f t="array" aca="1" ref="Y204" ca="1">INDEX(Y$166:Y$172,$E$201)</f>
        <v>-10458.352542484681</v>
      </c>
      <c r="Z204" s="197" cm="1">
        <f t="array" aca="1" ref="Z204" ca="1">INDEX(Z$166:Z$172,$E$201)</f>
        <v>-10863.951260647149</v>
      </c>
      <c r="AA204" s="197" cm="1">
        <f t="array" aca="1" ref="AA204" ca="1">INDEX(AA$166:AA$172,$E$201)</f>
        <v>-10619.725501187817</v>
      </c>
      <c r="AB204" s="197" cm="1">
        <f t="array" aca="1" ref="AB204" ca="1">INDEX(AB$166:AB$172,$E$201)</f>
        <v>-10265.909151140846</v>
      </c>
      <c r="AC204" s="197" cm="1">
        <f t="array" aca="1" ref="AC204" ca="1">INDEX(AC$166:AC$172,$E$201)</f>
        <v>1074.9098969156903</v>
      </c>
      <c r="AD204" s="197" cm="1">
        <f t="array" aca="1" ref="AD204" ca="1">INDEX(AD$166:AD$172,$E$201)</f>
        <v>-5090.8722061104718</v>
      </c>
      <c r="AE204" s="197" cm="1">
        <f t="array" aca="1" ref="AE204" ca="1">INDEX(AE$166:AE$172,$E$201)</f>
        <v>-4150.5551325203342</v>
      </c>
      <c r="AF204" s="197" cm="1">
        <f t="array" aca="1" ref="AF204" ca="1">INDEX(AF$166:AF$172,$E$201)</f>
        <v>-10744.909468171511</v>
      </c>
      <c r="AG204" s="197" cm="1">
        <f t="array" aca="1" ref="AG204" ca="1">INDEX(AG$166:AG$172,$E$201)</f>
        <v>-11470.126541464009</v>
      </c>
      <c r="AH204" s="197" cm="1">
        <f t="array" aca="1" ref="AH204" ca="1">INDEX(AH$166:AH$172,$E$201)</f>
        <v>-11563.334993464687</v>
      </c>
      <c r="AI204" s="197" cm="1">
        <f t="array" aca="1" ref="AI204" ca="1">INDEX(AI$166:AI$172,$E$201)</f>
        <v>-10744.102159847705</v>
      </c>
      <c r="AJ204" s="197" cm="1">
        <f t="array" aca="1" ref="AJ204" ca="1">INDEX(AJ$166:AJ$172,$E$201)</f>
        <v>-9203.4593628311286</v>
      </c>
      <c r="AK204" s="197" cm="1">
        <f t="array" aca="1" ref="AK204" ca="1">INDEX(AK$166:AK$172,$E$201)</f>
        <v>-7896.7532063054359</v>
      </c>
      <c r="AL204" s="197" cm="1">
        <f t="array" aca="1" ref="AL204" ca="1">INDEX(AL$166:AL$172,$E$201)</f>
        <v>-6774.370913798236</v>
      </c>
      <c r="AM204" s="197" cm="1">
        <f t="array" aca="1" ref="AM204" ca="1">INDEX(AM$166:AM$172,$E$201)</f>
        <v>-6191.5174940545803</v>
      </c>
      <c r="AN204" s="197" cm="1">
        <f t="array" aca="1" ref="AN204" ca="1">INDEX(AN$166:AN$172,$E$201)</f>
        <v>-6392.5524316082447</v>
      </c>
      <c r="AO204" s="197" cm="1">
        <f t="array" aca="1" ref="AO204" ca="1">INDEX(AO$166:AO$172,$E$201)</f>
        <v>-6751.1442485740381</v>
      </c>
      <c r="AP204" s="197" cm="1">
        <f t="array" aca="1" ref="AP204" ca="1">INDEX(AP$166:AP$172,$E$201)</f>
        <v>-7857.9423088334497</v>
      </c>
      <c r="AQ204" s="197" cm="1">
        <f t="array" aca="1" ref="AQ204" ca="1">INDEX(AQ$166:AQ$172,$E$201)</f>
        <v>-9948.5312681488685</v>
      </c>
      <c r="AR204" s="197" cm="1">
        <f t="array" aca="1" ref="AR204" ca="1">INDEX(AR$166:AR$172,$E$201)</f>
        <v>-11575.428971601545</v>
      </c>
      <c r="AS204" s="197" cm="1">
        <f t="array" aca="1" ref="AS204" ca="1">INDEX(AS$166:AS$172,$E$201)</f>
        <v>-13618.748484825479</v>
      </c>
      <c r="AT204" s="197" cm="1">
        <f t="array" aca="1" ref="AT204" ca="1">INDEX(AT$166:AT$172,$E$201)</f>
        <v>-14774.324698689617</v>
      </c>
      <c r="AU204" s="197" cm="1">
        <f t="array" aca="1" ref="AU204" ca="1">INDEX(AU$166:AU$172,$E$201)</f>
        <v>-15312.903182568267</v>
      </c>
      <c r="AV204" s="197" cm="1">
        <f t="array" aca="1" ref="AV204" ca="1">INDEX(AV$166:AV$172,$E$201)</f>
        <v>-16302.923141749221</v>
      </c>
      <c r="AW204" s="197" cm="1">
        <f t="array" aca="1" ref="AW204" ca="1">INDEX(AW$166:AW$172,$E$201)</f>
        <v>-17323.913169713484</v>
      </c>
      <c r="AX204" s="197" cm="1">
        <f t="array" aca="1" ref="AX204" ca="1">INDEX(AX$166:AX$172,$E$201)</f>
        <v>-18529.436249331597</v>
      </c>
      <c r="AY204" s="197" cm="1">
        <f t="array" aca="1" ref="AY204" ca="1">INDEX(AY$166:AY$172,$E$201)</f>
        <v>-19458.403368604599</v>
      </c>
      <c r="AZ204" s="197" cm="1">
        <f t="array" aca="1" ref="AZ204" ca="1">INDEX(AZ$166:AZ$172,$E$201)</f>
        <v>-20288.394882393444</v>
      </c>
      <c r="BA204" s="197" cm="1">
        <f t="array" aca="1" ref="BA204" ca="1">INDEX(BA$166:BA$172,$E$201)</f>
        <v>-21449.99533792552</v>
      </c>
      <c r="BB204" s="197" cm="1">
        <f t="array" aca="1" ref="BB204" ca="1">INDEX(BB$166:BB$172,$E$201)</f>
        <v>-22889.217218511556</v>
      </c>
      <c r="BC204" s="197" cm="1">
        <f t="array" aca="1" ref="BC204" ca="1">INDEX(BC$166:BC$172,$E$201)</f>
        <v>-24032.05256433937</v>
      </c>
      <c r="BD204" s="197" cm="1">
        <f t="array" aca="1" ref="BD204" ca="1">INDEX(BD$166:BD$172,$E$201)</f>
        <v>-25185.221711302671</v>
      </c>
      <c r="BE204" s="197" cm="1">
        <f t="array" aca="1" ref="BE204" ca="1">INDEX(BE$166:BE$172,$E$201)</f>
        <v>-26277.924968430903</v>
      </c>
      <c r="BF204" s="197" cm="1">
        <f t="array" aca="1" ref="BF204" ca="1">INDEX(BF$166:BF$172,$E$201)</f>
        <v>-27288.656872931046</v>
      </c>
      <c r="BG204" s="197" cm="1">
        <f t="array" aca="1" ref="BG204" ca="1">INDEX(BG$166:BG$172,$E$201)</f>
        <v>-27746.669214680605</v>
      </c>
      <c r="BH204" s="197" cm="1">
        <f t="array" aca="1" ref="BH204" ca="1">INDEX(BH$166:BH$172,$E$201)</f>
        <v>-27804.617621596506</v>
      </c>
      <c r="BI204" s="197" cm="1">
        <f t="array" aca="1" ref="BI204" ca="1">INDEX(BI$166:BI$172,$E$201)</f>
        <v>-27580.304689537057</v>
      </c>
      <c r="BJ204" s="197" cm="1">
        <f t="array" aca="1" ref="BJ204" ca="1">INDEX(BJ$166:BJ$172,$E$201)</f>
        <v>-27080.781219963523</v>
      </c>
      <c r="BK204" s="197" cm="1">
        <f t="array" aca="1" ref="BK204" ca="1">INDEX(BK$166:BK$172,$E$201)</f>
        <v>-27115.564390248735</v>
      </c>
      <c r="BL204" s="197" cm="1">
        <f t="array" aca="1" ref="BL204" ca="1">INDEX(BL$166:BL$172,$E$201)</f>
        <v>-27098.407395110204</v>
      </c>
      <c r="BM204" s="197" cm="1">
        <f t="array" aca="1" ref="BM204" ca="1">INDEX(BM$166:BM$172,$E$201)</f>
        <v>-27011.9482552474</v>
      </c>
      <c r="BN204" s="197" cm="1">
        <f t="array" aca="1" ref="BN204" ca="1">INDEX(BN$166:BN$172,$E$201)</f>
        <v>-26768.843660594688</v>
      </c>
      <c r="BO204" s="197" cm="1">
        <f t="array" aca="1" ref="BO204" ca="1">INDEX(BO$166:BO$172,$E$201)</f>
        <v>-26613.609036181519</v>
      </c>
      <c r="BP204" s="197" cm="1">
        <f t="array" aca="1" ref="BP204" ca="1">INDEX(BP$166:BP$172,$E$201)</f>
        <v>-26479.163249627756</v>
      </c>
      <c r="BQ204" s="197" cm="1">
        <f t="array" aca="1" ref="BQ204" ca="1">INDEX(BQ$166:BQ$172,$E$201)</f>
        <v>-26203.278542158918</v>
      </c>
      <c r="BR204" s="197" cm="1">
        <f t="array" aca="1" ref="BR204" ca="1">INDEX(BR$166:BR$172,$E$201)</f>
        <v>-25831.435962461863</v>
      </c>
      <c r="BS204" s="197" cm="1">
        <f t="array" aca="1" ref="BS204" ca="1">INDEX(BS$166:BS$172,$E$201)</f>
        <v>-25432.964171907191</v>
      </c>
      <c r="BT204" s="197" cm="1">
        <f t="array" aca="1" ref="BT204" ca="1">INDEX(BT$166:BT$172,$E$201)</f>
        <v>-25049.155561743384</v>
      </c>
      <c r="BU204" s="197" cm="1">
        <f t="array" aca="1" ref="BU204" ca="1">INDEX(BU$166:BU$172,$E$201)</f>
        <v>-24567.545125997422</v>
      </c>
      <c r="BV204" s="197" cm="1">
        <f t="array" aca="1" ref="BV204" ca="1">INDEX(BV$166:BV$172,$E$201)</f>
        <v>-24027.115683559819</v>
      </c>
      <c r="BW204" s="197" cm="1">
        <f t="array" aca="1" ref="BW204" ca="1">INDEX(BW$166:BW$172,$E$201)</f>
        <v>-23560.811231434949</v>
      </c>
      <c r="BX204" s="197" cm="1">
        <f t="array" aca="1" ref="BX204" ca="1">INDEX(BX$166:BX$172,$E$201)</f>
        <v>-23099.459375203045</v>
      </c>
      <c r="BY204" s="197" cm="1">
        <f t="array" aca="1" ref="BY204" ca="1">INDEX(BY$166:BY$172,$E$201)</f>
        <v>-22641.345408391066</v>
      </c>
      <c r="BZ204" s="197" cm="1">
        <f t="array" aca="1" ref="BZ204" ca="1">INDEX(BZ$166:BZ$172,$E$201)</f>
        <v>-22184.803989261589</v>
      </c>
      <c r="CA204" s="197" cm="1">
        <f t="array" aca="1" ref="CA204" ca="1">INDEX(CA$166:CA$172,$E$201)</f>
        <v>-21728.299879114686</v>
      </c>
      <c r="CB204" s="197" cm="1">
        <f t="array" aca="1" ref="CB204" ca="1">INDEX(CB$166:CB$172,$E$201)</f>
        <v>-21272.722110948587</v>
      </c>
      <c r="CC204" s="197" cm="1">
        <f t="array" aca="1" ref="CC204" ca="1">INDEX(CC$166:CC$172,$E$201)</f>
        <v>-20822.41420355322</v>
      </c>
      <c r="CD204" s="197" cm="1">
        <f t="array" aca="1" ref="CD204" ca="1">INDEX(CD$166:CD$172,$E$201)</f>
        <v>-20385.246080236713</v>
      </c>
      <c r="CE204" s="197" cm="1">
        <f t="array" aca="1" ref="CE204" ca="1">INDEX(CE$166:CE$172,$E$201)</f>
        <v>-19962.781504132221</v>
      </c>
      <c r="CF204" s="197" cm="1">
        <f t="array" aca="1" ref="CF204" ca="1">INDEX(CF$166:CF$172,$E$201)</f>
        <v>-19561.355584634417</v>
      </c>
      <c r="CG204" s="197" cm="1">
        <f t="array" aca="1" ref="CG204" ca="1">INDEX(CG$166:CG$172,$E$201)</f>
        <v>-19181.641965568313</v>
      </c>
      <c r="CH204" s="197" cm="1">
        <f t="array" aca="1" ref="CH204" ca="1">INDEX(CH$166:CH$172,$E$201)</f>
        <v>-18828.778509703912</v>
      </c>
      <c r="CI204" s="197" cm="1">
        <f t="array" aca="1" ref="CI204" ca="1">INDEX(CI$166:CI$172,$E$201)</f>
        <v>-18503.535640431957</v>
      </c>
      <c r="CJ204" s="197" cm="1">
        <f t="array" aca="1" ref="CJ204" ca="1">INDEX(CJ$166:CJ$172,$E$201)</f>
        <v>-18200.907655987896</v>
      </c>
      <c r="CK204" s="197" cm="1">
        <f t="array" aca="1" ref="CK204" ca="1">INDEX(CK$166:CK$172,$E$201)</f>
        <v>-17922.49918571757</v>
      </c>
      <c r="CL204" s="197" cm="1">
        <f t="array" aca="1" ref="CL204" ca="1">INDEX(CL$166:CL$172,$E$201)</f>
        <v>-17668.891879567153</v>
      </c>
      <c r="CM204" s="197" cm="1">
        <f t="array" aca="1" ref="CM204" ca="1">INDEX(CM$166:CM$172,$E$201)</f>
        <v>-17412.347730565041</v>
      </c>
      <c r="CN204" s="197" cm="1">
        <f t="array" aca="1" ref="CN204" ca="1">INDEX(CN$166:CN$172,$E$201)</f>
        <v>-17156.835631828853</v>
      </c>
    </row>
    <row r="205" spans="5:92" s="197" customFormat="1">
      <c r="F205" s="197" t="s">
        <v>263</v>
      </c>
      <c r="G205" s="197">
        <f ca="1">G203-G204</f>
        <v>793.53328281440065</v>
      </c>
      <c r="H205" s="197">
        <f t="shared" ref="H205:BS205" ca="1" si="696">H203-H204</f>
        <v>771.22134703156735</v>
      </c>
      <c r="I205" s="197">
        <f t="shared" ca="1" si="696"/>
        <v>966.15598826935229</v>
      </c>
      <c r="J205" s="197">
        <f t="shared" ca="1" si="696"/>
        <v>997.61167743163901</v>
      </c>
      <c r="K205" s="197">
        <f t="shared" ca="1" si="696"/>
        <v>1092.5102068046704</v>
      </c>
      <c r="L205" s="197">
        <f t="shared" ca="1" si="696"/>
        <v>723.30526456069413</v>
      </c>
      <c r="M205" s="197">
        <f t="shared" ca="1" si="696"/>
        <v>207.41497391883004</v>
      </c>
      <c r="N205" s="197">
        <f t="shared" ca="1" si="696"/>
        <v>-416.68370979782378</v>
      </c>
      <c r="O205" s="197">
        <f t="shared" ca="1" si="696"/>
        <v>-1453.1288845777826</v>
      </c>
      <c r="P205" s="197">
        <f t="shared" ca="1" si="696"/>
        <v>-2720.4637738077117</v>
      </c>
      <c r="Q205" s="197">
        <f t="shared" ca="1" si="696"/>
        <v>-1142.9096962319509</v>
      </c>
      <c r="R205" s="197">
        <f t="shared" ca="1" si="696"/>
        <v>-1908.1840599874113</v>
      </c>
      <c r="S205" s="197">
        <f t="shared" ca="1" si="696"/>
        <v>-2484.5569939741081</v>
      </c>
      <c r="T205" s="197">
        <f t="shared" ca="1" si="696"/>
        <v>-1067.7340007289185</v>
      </c>
      <c r="U205" s="197">
        <f t="shared" ca="1" si="696"/>
        <v>2209.1056088740806</v>
      </c>
      <c r="V205" s="197">
        <f t="shared" ca="1" si="696"/>
        <v>8447.0263674389043</v>
      </c>
      <c r="W205" s="197">
        <f t="shared" ca="1" si="696"/>
        <v>11616.075460239643</v>
      </c>
      <c r="X205" s="197">
        <f t="shared" ca="1" si="696"/>
        <v>17589.930582271689</v>
      </c>
      <c r="Y205" s="197">
        <f t="shared" ca="1" si="696"/>
        <v>-2953.6440535328165</v>
      </c>
      <c r="Z205" s="197">
        <f t="shared" ca="1" si="696"/>
        <v>-217.45439963665558</v>
      </c>
      <c r="AA205" s="197">
        <f t="shared" ca="1" si="696"/>
        <v>54.417938721329847</v>
      </c>
      <c r="AB205" s="197">
        <f t="shared" ca="1" si="696"/>
        <v>-1801.1967675014675</v>
      </c>
      <c r="AC205" s="197">
        <f t="shared" ca="1" si="696"/>
        <v>-11276.985332639248</v>
      </c>
      <c r="AD205" s="197">
        <f t="shared" ca="1" si="696"/>
        <v>-2043.997783225198</v>
      </c>
      <c r="AE205" s="197">
        <f t="shared" ca="1" si="696"/>
        <v>-6254.7285365459302</v>
      </c>
      <c r="AF205" s="197">
        <f t="shared" ca="1" si="696"/>
        <v>-1200.253940098828</v>
      </c>
      <c r="AG205" s="197">
        <f t="shared" ca="1" si="696"/>
        <v>-498.98355245854873</v>
      </c>
      <c r="AH205" s="197">
        <f t="shared" ca="1" si="696"/>
        <v>-516.83962523804439</v>
      </c>
      <c r="AI205" s="197">
        <f t="shared" ca="1" si="696"/>
        <v>-341.16962086116837</v>
      </c>
      <c r="AJ205" s="197">
        <f t="shared" ca="1" si="696"/>
        <v>1500.7715490127857</v>
      </c>
      <c r="AK205" s="197">
        <f t="shared" ca="1" si="696"/>
        <v>-163.47201312663765</v>
      </c>
      <c r="AL205" s="197">
        <f t="shared" ca="1" si="696"/>
        <v>-497.83922278529553</v>
      </c>
      <c r="AM205" s="197">
        <f t="shared" ca="1" si="696"/>
        <v>-123.38468940004077</v>
      </c>
      <c r="AN205" s="197">
        <f t="shared" ca="1" si="696"/>
        <v>261.01959333134891</v>
      </c>
      <c r="AO205" s="197">
        <f t="shared" ca="1" si="696"/>
        <v>700.00929420924786</v>
      </c>
      <c r="AP205" s="197">
        <f t="shared" ca="1" si="696"/>
        <v>1084.75458402201</v>
      </c>
      <c r="AQ205" s="197">
        <f t="shared" ca="1" si="696"/>
        <v>1011.1859311325934</v>
      </c>
      <c r="AR205" s="197">
        <f t="shared" ca="1" si="696"/>
        <v>1087.7020368063968</v>
      </c>
      <c r="AS205" s="197">
        <f t="shared" ca="1" si="696"/>
        <v>1183.6108406503517</v>
      </c>
      <c r="AT205" s="197">
        <f t="shared" ca="1" si="696"/>
        <v>1198.2199843742092</v>
      </c>
      <c r="AU205" s="197">
        <f t="shared" ca="1" si="696"/>
        <v>1189.1959715978446</v>
      </c>
      <c r="AV205" s="197">
        <f t="shared" ca="1" si="696"/>
        <v>1195.4684470472694</v>
      </c>
      <c r="AW205" s="197">
        <f t="shared" ca="1" si="696"/>
        <v>1391.737187255867</v>
      </c>
      <c r="AX205" s="197">
        <f t="shared" ca="1" si="696"/>
        <v>1694.9397382156858</v>
      </c>
      <c r="AY205" s="197">
        <f t="shared" ca="1" si="696"/>
        <v>1796.8634046111438</v>
      </c>
      <c r="AZ205" s="197">
        <f t="shared" ca="1" si="696"/>
        <v>1740.7446946205564</v>
      </c>
      <c r="BA205" s="197">
        <f t="shared" ca="1" si="696"/>
        <v>1708.8703796979607</v>
      </c>
      <c r="BB205" s="197">
        <f t="shared" ca="1" si="696"/>
        <v>1467.6974477456752</v>
      </c>
      <c r="BC205" s="197">
        <f t="shared" ca="1" si="696"/>
        <v>1453.598925821123</v>
      </c>
      <c r="BD205" s="197">
        <f t="shared" ca="1" si="696"/>
        <v>1454.1173008369406</v>
      </c>
      <c r="BE205" s="197">
        <f t="shared" ca="1" si="696"/>
        <v>1447.7988230943884</v>
      </c>
      <c r="BF205" s="197">
        <f t="shared" ca="1" si="696"/>
        <v>1414.8095378999715</v>
      </c>
      <c r="BG205" s="197">
        <f t="shared" ca="1" si="696"/>
        <v>1288.3818960400604</v>
      </c>
      <c r="BH205" s="197">
        <f t="shared" ca="1" si="696"/>
        <v>1269.6522493537814</v>
      </c>
      <c r="BI205" s="197">
        <f t="shared" ca="1" si="696"/>
        <v>1260.6160362588853</v>
      </c>
      <c r="BJ205" s="197">
        <f t="shared" ca="1" si="696"/>
        <v>1242.9752227067329</v>
      </c>
      <c r="BK205" s="197">
        <f t="shared" ca="1" si="696"/>
        <v>1213.1769967709115</v>
      </c>
      <c r="BL205" s="197">
        <f t="shared" ca="1" si="696"/>
        <v>1189.4278850023584</v>
      </c>
      <c r="BM205" s="197">
        <f t="shared" ca="1" si="696"/>
        <v>1173.7913243959301</v>
      </c>
      <c r="BN205" s="197">
        <f t="shared" ca="1" si="696"/>
        <v>1152.8603859656541</v>
      </c>
      <c r="BO205" s="197">
        <f t="shared" ca="1" si="696"/>
        <v>1133.3719378865244</v>
      </c>
      <c r="BP205" s="197">
        <f t="shared" ca="1" si="696"/>
        <v>1118.943995092126</v>
      </c>
      <c r="BQ205" s="197">
        <f t="shared" ca="1" si="696"/>
        <v>1101.4812613150752</v>
      </c>
      <c r="BR205" s="197">
        <f t="shared" ca="1" si="696"/>
        <v>1077.5555317293911</v>
      </c>
      <c r="BS205" s="197">
        <f t="shared" ca="1" si="696"/>
        <v>1054.475399761759</v>
      </c>
      <c r="BT205" s="197">
        <f t="shared" ref="BT205:CN205" ca="1" si="697">BT203-BT204</f>
        <v>1035.3712666289284</v>
      </c>
      <c r="BU205" s="197">
        <f t="shared" ca="1" si="697"/>
        <v>1015.5362110515052</v>
      </c>
      <c r="BV205" s="197">
        <f t="shared" ca="1" si="697"/>
        <v>994.91881546108561</v>
      </c>
      <c r="BW205" s="197">
        <f t="shared" ca="1" si="697"/>
        <v>974.61046760274985</v>
      </c>
      <c r="BX205" s="197">
        <f t="shared" ca="1" si="697"/>
        <v>954.2579004263971</v>
      </c>
      <c r="BY205" s="197">
        <f t="shared" ca="1" si="697"/>
        <v>934.10093486888582</v>
      </c>
      <c r="BZ205" s="197">
        <f t="shared" ca="1" si="697"/>
        <v>913.89169132923053</v>
      </c>
      <c r="CA205" s="197">
        <f t="shared" ca="1" si="697"/>
        <v>894.05790943947432</v>
      </c>
      <c r="CB205" s="197">
        <f t="shared" ca="1" si="697"/>
        <v>874.31570921706953</v>
      </c>
      <c r="CC205" s="197">
        <f t="shared" ca="1" si="697"/>
        <v>854.97155331652175</v>
      </c>
      <c r="CD205" s="197">
        <f t="shared" ca="1" si="697"/>
        <v>836.0528481547517</v>
      </c>
      <c r="CE205" s="197">
        <f t="shared" ca="1" si="697"/>
        <v>817.48399240012441</v>
      </c>
      <c r="CF205" s="197">
        <f t="shared" ca="1" si="697"/>
        <v>799.07861975989363</v>
      </c>
      <c r="CG205" s="197">
        <f t="shared" ca="1" si="697"/>
        <v>781.08214769204278</v>
      </c>
      <c r="CH205" s="197">
        <f t="shared" ca="1" si="697"/>
        <v>763.34976739629201</v>
      </c>
      <c r="CI205" s="197">
        <f t="shared" ca="1" si="697"/>
        <v>745.72985376540964</v>
      </c>
      <c r="CJ205" s="197">
        <f t="shared" ca="1" si="697"/>
        <v>728.26455770448229</v>
      </c>
      <c r="CK205" s="197">
        <f t="shared" ca="1" si="697"/>
        <v>710.8081740190828</v>
      </c>
      <c r="CL205" s="197">
        <f t="shared" ca="1" si="697"/>
        <v>692.50118940186439</v>
      </c>
      <c r="CM205" s="197">
        <f t="shared" ca="1" si="697"/>
        <v>674.78497456830883</v>
      </c>
      <c r="CN205" s="197">
        <f t="shared" ca="1" si="697"/>
        <v>657.22436223624027</v>
      </c>
    </row>
    <row r="206" spans="5:92" s="197" customFormat="1">
      <c r="F206" s="562" t="s">
        <v>264</v>
      </c>
      <c r="G206" s="213">
        <f ca="1">G205/G203</f>
        <v>0.96775273478672474</v>
      </c>
      <c r="H206" s="213">
        <f t="shared" ref="H206:BS206" ca="1" si="698">H205/H203</f>
        <v>0.93142480304605413</v>
      </c>
      <c r="I206" s="213">
        <f t="shared" ca="1" si="698"/>
        <v>0.89034907373843164</v>
      </c>
      <c r="J206" s="213">
        <f t="shared" ca="1" si="698"/>
        <v>0.86130483249729362</v>
      </c>
      <c r="K206" s="213">
        <f t="shared" ca="1" si="698"/>
        <v>0.84390633350714384</v>
      </c>
      <c r="L206" s="213">
        <f t="shared" ca="1" si="698"/>
        <v>0.85027277273120783</v>
      </c>
      <c r="M206" s="213">
        <f t="shared" ca="1" si="698"/>
        <v>5.3745030702520129</v>
      </c>
      <c r="N206" s="213">
        <f t="shared" ca="1" si="698"/>
        <v>0.31221182651844437</v>
      </c>
      <c r="O206" s="213">
        <f t="shared" ca="1" si="698"/>
        <v>0.43111408370022641</v>
      </c>
      <c r="P206" s="213">
        <f t="shared" ca="1" si="698"/>
        <v>0.46252701236289218</v>
      </c>
      <c r="Q206" s="213">
        <f t="shared" ca="1" si="698"/>
        <v>0.19568328528473439</v>
      </c>
      <c r="R206" s="213">
        <f t="shared" ca="1" si="698"/>
        <v>0.23373178145021148</v>
      </c>
      <c r="S206" s="213">
        <f t="shared" ca="1" si="698"/>
        <v>0.24464174145869963</v>
      </c>
      <c r="T206" s="213">
        <f t="shared" ca="1" si="698"/>
        <v>0.1109730368533324</v>
      </c>
      <c r="U206" s="213">
        <f t="shared" ca="1" si="698"/>
        <v>-0.32743129277029159</v>
      </c>
      <c r="V206" s="213">
        <f t="shared" ca="1" si="698"/>
        <v>-9.2842961763590246</v>
      </c>
      <c r="W206" s="213">
        <f t="shared" ca="1" si="698"/>
        <v>6.1290106429493081</v>
      </c>
      <c r="X206" s="213">
        <f t="shared" ca="1" si="698"/>
        <v>2.3686164607286315</v>
      </c>
      <c r="Y206" s="213">
        <f t="shared" ca="1" si="698"/>
        <v>0.22022403841124291</v>
      </c>
      <c r="Z206" s="213">
        <f t="shared" ca="1" si="698"/>
        <v>1.9623358832176023E-2</v>
      </c>
      <c r="AA206" s="213">
        <f t="shared" ca="1" si="698"/>
        <v>-5.1506251379421176E-3</v>
      </c>
      <c r="AB206" s="213">
        <f t="shared" ca="1" si="698"/>
        <v>0.14926501678574167</v>
      </c>
      <c r="AC206" s="213">
        <f t="shared" ca="1" si="698"/>
        <v>1.105361884813338</v>
      </c>
      <c r="AD206" s="213">
        <f t="shared" ca="1" si="698"/>
        <v>0.28648003205108369</v>
      </c>
      <c r="AE206" s="213">
        <f t="shared" ca="1" si="698"/>
        <v>0.60111081403196465</v>
      </c>
      <c r="AF206" s="213">
        <f t="shared" ca="1" si="698"/>
        <v>0.10048032823626521</v>
      </c>
      <c r="AG206" s="213">
        <f t="shared" ca="1" si="698"/>
        <v>4.1689277527149897E-2</v>
      </c>
      <c r="AH206" s="213">
        <f t="shared" ca="1" si="698"/>
        <v>4.278411873598785E-2</v>
      </c>
      <c r="AI206" s="213">
        <f t="shared" ca="1" si="698"/>
        <v>3.0776838638714141E-2</v>
      </c>
      <c r="AJ206" s="213">
        <f t="shared" ca="1" si="698"/>
        <v>-0.19483738472698528</v>
      </c>
      <c r="AK206" s="213">
        <f ca="1">AK205/AK203</f>
        <v>2.0281320766636836E-2</v>
      </c>
      <c r="AL206" s="213">
        <f t="shared" ca="1" si="698"/>
        <v>6.8457760905569667E-2</v>
      </c>
      <c r="AM206" s="213">
        <f t="shared" ca="1" si="698"/>
        <v>1.9538654094011971E-2</v>
      </c>
      <c r="AN206" s="213">
        <f t="shared" ca="1" si="698"/>
        <v>-4.2570039208124265E-2</v>
      </c>
      <c r="AO206" s="213">
        <f t="shared" ca="1" si="698"/>
        <v>-0.11568231405983084</v>
      </c>
      <c r="AP206" s="213">
        <f t="shared" ca="1" si="698"/>
        <v>-0.16015421808675895</v>
      </c>
      <c r="AQ206" s="213">
        <f t="shared" ca="1" si="698"/>
        <v>-0.11314164251262745</v>
      </c>
      <c r="AR206" s="213">
        <f t="shared" ca="1" si="698"/>
        <v>-0.10371189520559751</v>
      </c>
      <c r="AS206" s="213">
        <f t="shared" ca="1" si="698"/>
        <v>-9.518276954535998E-2</v>
      </c>
      <c r="AT206" s="213">
        <f t="shared" ca="1" si="698"/>
        <v>-8.825948308359309E-2</v>
      </c>
      <c r="AU206" s="213">
        <f t="shared" ca="1" si="698"/>
        <v>-8.4198571510612372E-2</v>
      </c>
      <c r="AV206" s="213">
        <f t="shared" ca="1" si="698"/>
        <v>-7.9131029760195759E-2</v>
      </c>
      <c r="AW206" s="213">
        <f t="shared" ca="1" si="698"/>
        <v>-8.7353867342933073E-2</v>
      </c>
      <c r="AX206" s="213">
        <f t="shared" ca="1" si="698"/>
        <v>-0.10068253226917168</v>
      </c>
      <c r="AY206" s="213">
        <f t="shared" ca="1" si="698"/>
        <v>-0.10173877296512113</v>
      </c>
      <c r="AZ206" s="213">
        <f t="shared" ca="1" si="698"/>
        <v>-9.3852573075165188E-2</v>
      </c>
      <c r="BA206" s="213">
        <f t="shared" ca="1" si="698"/>
        <v>-8.6563981703877038E-2</v>
      </c>
      <c r="BB206" s="213">
        <f t="shared" ca="1" si="698"/>
        <v>-6.8515094328118281E-2</v>
      </c>
      <c r="BC206" s="213">
        <f t="shared" ca="1" si="698"/>
        <v>-6.4379914988567752E-2</v>
      </c>
      <c r="BD206" s="213">
        <f t="shared" ca="1" si="698"/>
        <v>-6.1274742029943437E-2</v>
      </c>
      <c r="BE206" s="213">
        <f t="shared" ca="1" si="698"/>
        <v>-5.8308154159994373E-2</v>
      </c>
      <c r="BF206" s="213">
        <f t="shared" ca="1" si="698"/>
        <v>-5.4681065385449465E-2</v>
      </c>
      <c r="BG206" s="213">
        <f t="shared" ca="1" si="698"/>
        <v>-4.8694833513746073E-2</v>
      </c>
      <c r="BH206" s="213">
        <f t="shared" ca="1" si="698"/>
        <v>-4.7848272328326419E-2</v>
      </c>
      <c r="BI206" s="213">
        <f t="shared" ca="1" si="698"/>
        <v>-4.7896312637492881E-2</v>
      </c>
      <c r="BJ206" s="213">
        <f t="shared" ca="1" si="698"/>
        <v>-4.8106840915157427E-2</v>
      </c>
      <c r="BK206" s="213">
        <f t="shared" ca="1" si="698"/>
        <v>-4.683649342208461E-2</v>
      </c>
      <c r="BL206" s="213">
        <f t="shared" ca="1" si="698"/>
        <v>-4.5907940316149004E-2</v>
      </c>
      <c r="BM206" s="213">
        <f t="shared" ca="1" si="698"/>
        <v>-4.5428601100970599E-2</v>
      </c>
      <c r="BN206" s="213">
        <f t="shared" ca="1" si="698"/>
        <v>-4.500550978683248E-2</v>
      </c>
      <c r="BO206" s="213">
        <f t="shared" ca="1" si="698"/>
        <v>-4.4480431383519731E-2</v>
      </c>
      <c r="BP206" s="213">
        <f t="shared" ca="1" si="698"/>
        <v>-4.4122015817824795E-2</v>
      </c>
      <c r="BQ206" s="213">
        <f t="shared" ca="1" si="698"/>
        <v>-4.3880573529914466E-2</v>
      </c>
      <c r="BR206" s="213">
        <f t="shared" ca="1" si="698"/>
        <v>-4.3530772265975029E-2</v>
      </c>
      <c r="BS206" s="213">
        <f t="shared" ca="1" si="698"/>
        <v>-4.3254338265897349E-2</v>
      </c>
      <c r="BT206" s="213">
        <f t="shared" ref="BT206:CN206" ca="1" si="699">BT205/BT203</f>
        <v>-4.3115706125484439E-2</v>
      </c>
      <c r="BU206" s="213">
        <f t="shared" ca="1" si="699"/>
        <v>-4.3118878509215156E-2</v>
      </c>
      <c r="BV206" s="213">
        <f t="shared" ca="1" si="699"/>
        <v>-4.3196870066663957E-2</v>
      </c>
      <c r="BW206" s="213">
        <f t="shared" ca="1" si="699"/>
        <v>-4.3150704175242076E-2</v>
      </c>
      <c r="BX206" s="213">
        <f t="shared" ca="1" si="699"/>
        <v>-4.3090955912652024E-2</v>
      </c>
      <c r="BY206" s="213">
        <f t="shared" ca="1" si="699"/>
        <v>-4.3031760019484416E-2</v>
      </c>
      <c r="BZ206" s="213">
        <f t="shared" ca="1" si="699"/>
        <v>-4.2964386225129866E-2</v>
      </c>
      <c r="CA206" s="213">
        <f t="shared" ca="1" si="699"/>
        <v>-4.2912908026161892E-2</v>
      </c>
      <c r="CB206" s="213">
        <f t="shared" ca="1" si="699"/>
        <v>-4.2861961468855396E-2</v>
      </c>
      <c r="CC206" s="213">
        <f t="shared" ca="1" si="699"/>
        <v>-4.2818280151984647E-2</v>
      </c>
      <c r="CD206" s="213">
        <f t="shared" ca="1" si="699"/>
        <v>-4.276661641375127E-2</v>
      </c>
      <c r="CE206" s="213">
        <f t="shared" ca="1" si="699"/>
        <v>-4.2698944317745714E-2</v>
      </c>
      <c r="CF206" s="213">
        <f t="shared" ca="1" si="699"/>
        <v>-4.2589639906492963E-2</v>
      </c>
      <c r="CG206" s="213">
        <f t="shared" ca="1" si="699"/>
        <v>-4.2448825221785703E-2</v>
      </c>
      <c r="CH206" s="213">
        <f t="shared" ca="1" si="699"/>
        <v>-4.2254727429114097E-2</v>
      </c>
      <c r="CI206" s="213">
        <f t="shared" ca="1" si="699"/>
        <v>-4.1994481904140492E-2</v>
      </c>
      <c r="CJ206" s="213">
        <f t="shared" ca="1" si="699"/>
        <v>-4.1680274335600093E-2</v>
      </c>
      <c r="CK206" s="213">
        <f t="shared" ca="1" si="699"/>
        <v>-4.1297985975692848E-2</v>
      </c>
      <c r="CL206" s="213">
        <f t="shared" ca="1" si="699"/>
        <v>-4.0792015337102375E-2</v>
      </c>
      <c r="CM206" s="213">
        <f t="shared" ca="1" si="699"/>
        <v>-4.0315605348607099E-2</v>
      </c>
      <c r="CN206" s="213">
        <f t="shared" ca="1" si="699"/>
        <v>-3.9832717965146799E-2</v>
      </c>
    </row>
    <row r="207" spans="5:92">
      <c r="AN207" s="21"/>
      <c r="AO207" s="21"/>
      <c r="AP207" s="21"/>
      <c r="AQ207" s="21"/>
      <c r="AR207" s="21"/>
      <c r="AS207" s="21"/>
    </row>
    <row r="208" spans="5:92">
      <c r="AN208" s="21"/>
      <c r="AO208" s="21"/>
      <c r="AP208" s="21"/>
      <c r="AQ208" s="21"/>
      <c r="AR208" s="21"/>
      <c r="AS208" s="21"/>
    </row>
    <row r="219" spans="3:52">
      <c r="AW219" s="278"/>
      <c r="AX219" s="278"/>
      <c r="AY219" s="278"/>
      <c r="AZ219" s="278"/>
    </row>
    <row r="221" spans="3:52">
      <c r="C221" s="61"/>
      <c r="AW221" s="61"/>
      <c r="AX221" s="61"/>
      <c r="AY221" s="61"/>
      <c r="AZ221" s="61"/>
    </row>
    <row r="222" spans="3:52">
      <c r="AW222" s="278"/>
      <c r="AX222" s="278"/>
      <c r="AY222" s="278"/>
      <c r="AZ222" s="278"/>
    </row>
    <row r="224" spans="3:52">
      <c r="C224" s="61"/>
      <c r="AW224" s="61"/>
      <c r="AX224" s="61"/>
      <c r="AY224" s="61"/>
      <c r="AZ224" s="61"/>
    </row>
    <row r="226" spans="3:52">
      <c r="AK226" s="300"/>
      <c r="AL226" s="300"/>
      <c r="AM226" s="300"/>
      <c r="AN226" s="300"/>
      <c r="AO226" s="300"/>
      <c r="AP226" s="300"/>
      <c r="AQ226" s="300"/>
      <c r="AR226" s="300"/>
      <c r="AS226" s="300"/>
      <c r="AT226" s="300"/>
      <c r="AU226" s="300"/>
    </row>
    <row r="227" spans="3:52">
      <c r="C227" s="61"/>
      <c r="AN227" s="61"/>
      <c r="AO227" s="61"/>
      <c r="AP227" s="61"/>
      <c r="AQ227" s="61"/>
      <c r="AR227" s="61"/>
      <c r="AS227" s="61"/>
      <c r="AT227" s="61"/>
      <c r="AU227" s="61"/>
      <c r="AV227" s="61"/>
      <c r="AW227" s="61"/>
      <c r="AX227" s="61"/>
      <c r="AY227" s="61"/>
      <c r="AZ227" s="61"/>
    </row>
    <row r="228" spans="3:52">
      <c r="AV228" s="278"/>
      <c r="AW228" s="278"/>
      <c r="AX228" s="278"/>
      <c r="AY228" s="278"/>
      <c r="AZ228" s="278"/>
    </row>
    <row r="229" spans="3:52">
      <c r="AK229" s="300"/>
      <c r="AL229" s="300"/>
      <c r="AM229" s="300"/>
      <c r="AN229" s="300"/>
      <c r="AO229" s="300"/>
      <c r="AP229" s="300"/>
      <c r="AQ229" s="300"/>
      <c r="AR229" s="300"/>
      <c r="AS229" s="300"/>
      <c r="AT229" s="300"/>
      <c r="AU229" s="300"/>
    </row>
    <row r="230" spans="3:52">
      <c r="C230" s="61"/>
      <c r="AN230" s="61"/>
      <c r="AO230" s="61"/>
      <c r="AP230" s="61"/>
      <c r="AQ230" s="61"/>
      <c r="AR230" s="61"/>
      <c r="AS230" s="61"/>
      <c r="AT230" s="61"/>
      <c r="AU230" s="61"/>
      <c r="AV230" s="61"/>
      <c r="AW230" s="61"/>
      <c r="AX230" s="61"/>
      <c r="AY230" s="61"/>
      <c r="AZ230" s="61"/>
    </row>
  </sheetData>
  <dataValidations disablePrompts="1" count="1">
    <dataValidation type="list" allowBlank="1" showInputMessage="1" showErrorMessage="1" sqref="F201" xr:uid="{08BB4F01-A675-4F50-97BE-3FB3C0773530}">
      <formula1>$F$181:$F$187</formula1>
    </dataValidation>
  </dataValidations>
  <pageMargins left="0.7" right="0.7" top="0.75" bottom="0.75" header="0.3" footer="0.3"/>
  <pageSetup orientation="portrait" r:id="rId1"/>
  <headerFooter>
    <oddHeader>&amp;C&amp;"Calibri"&amp;10&amp;K000000 [STAFF IN-CONFIDENCE]&amp;1#_x000D_</oddHeader>
    <oddFooter>&amp;C_x000D_&amp;1#&amp;"Calibri"&amp;10&amp;K000000 [STAFF IN-CONFIDENCE]</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107EF-6AFF-4601-8982-2A927C0AA86E}">
  <sheetPr codeName="Sheet7">
    <tabColor theme="8" tint="0.79998168889431442"/>
  </sheetPr>
  <dimension ref="A1:CO100"/>
  <sheetViews>
    <sheetView zoomScale="85" zoomScaleNormal="85" workbookViewId="0">
      <pane xSplit="6" ySplit="1" topLeftCell="AJ2" activePane="bottomRight" state="frozen"/>
      <selection pane="bottomRight" activeCell="AM7" sqref="AM7"/>
      <selection pane="bottomLeft" activeCell="A2" sqref="A2"/>
      <selection pane="topRight" activeCell="M1" sqref="M1"/>
    </sheetView>
  </sheetViews>
  <sheetFormatPr defaultRowHeight="15" outlineLevelRow="1"/>
  <cols>
    <col min="1" max="1" width="8.5703125" customWidth="1"/>
    <col min="2" max="2" width="9.140625" customWidth="1"/>
    <col min="5" max="5" width="16.140625" bestFit="1" customWidth="1"/>
    <col min="6" max="6" width="18.7109375" bestFit="1" customWidth="1"/>
    <col min="7" max="27" width="9.140625" customWidth="1"/>
    <col min="28" max="29" width="10.140625" customWidth="1"/>
    <col min="30" max="35" width="9.140625" customWidth="1"/>
    <col min="36" max="37" width="10.140625" customWidth="1"/>
    <col min="38" max="92" width="10.140625" bestFit="1" customWidth="1"/>
  </cols>
  <sheetData>
    <row r="1" spans="1:92">
      <c r="G1">
        <v>1990</v>
      </c>
      <c r="H1">
        <v>1991</v>
      </c>
      <c r="I1">
        <v>1992</v>
      </c>
      <c r="J1">
        <v>1993</v>
      </c>
      <c r="K1">
        <v>1994</v>
      </c>
      <c r="L1">
        <v>1995</v>
      </c>
      <c r="M1">
        <v>1996</v>
      </c>
      <c r="N1">
        <v>1997</v>
      </c>
      <c r="O1">
        <v>1998</v>
      </c>
      <c r="P1">
        <v>1999</v>
      </c>
      <c r="Q1">
        <v>2000</v>
      </c>
      <c r="R1">
        <v>2001</v>
      </c>
      <c r="S1">
        <v>2002</v>
      </c>
      <c r="T1">
        <v>2003</v>
      </c>
      <c r="U1">
        <v>2004</v>
      </c>
      <c r="V1">
        <v>2005</v>
      </c>
      <c r="W1">
        <v>2006</v>
      </c>
      <c r="X1">
        <v>2007</v>
      </c>
      <c r="Y1">
        <v>2008</v>
      </c>
      <c r="Z1">
        <v>2009</v>
      </c>
      <c r="AA1">
        <v>2010</v>
      </c>
      <c r="AB1">
        <v>2011</v>
      </c>
      <c r="AC1">
        <v>2012</v>
      </c>
      <c r="AD1">
        <v>2013</v>
      </c>
      <c r="AE1">
        <v>2014</v>
      </c>
      <c r="AF1">
        <v>2015</v>
      </c>
      <c r="AG1">
        <v>2016</v>
      </c>
      <c r="AH1">
        <v>2017</v>
      </c>
      <c r="AI1">
        <v>2018</v>
      </c>
      <c r="AJ1">
        <v>2019</v>
      </c>
      <c r="AK1">
        <v>2020</v>
      </c>
      <c r="AL1">
        <v>2021</v>
      </c>
      <c r="AM1">
        <v>2022</v>
      </c>
      <c r="AN1">
        <v>2023</v>
      </c>
      <c r="AO1">
        <v>2024</v>
      </c>
      <c r="AP1">
        <v>2025</v>
      </c>
      <c r="AQ1">
        <v>2026</v>
      </c>
      <c r="AR1">
        <v>2027</v>
      </c>
      <c r="AS1">
        <v>2028</v>
      </c>
      <c r="AT1">
        <v>2029</v>
      </c>
      <c r="AU1">
        <v>2030</v>
      </c>
      <c r="AV1">
        <v>2031</v>
      </c>
      <c r="AW1">
        <v>2032</v>
      </c>
      <c r="AX1">
        <v>2033</v>
      </c>
      <c r="AY1">
        <v>2034</v>
      </c>
      <c r="AZ1">
        <v>2035</v>
      </c>
      <c r="BA1">
        <v>2036</v>
      </c>
      <c r="BB1">
        <v>2037</v>
      </c>
      <c r="BC1">
        <v>2038</v>
      </c>
      <c r="BD1">
        <v>2039</v>
      </c>
      <c r="BE1">
        <v>2040</v>
      </c>
      <c r="BF1">
        <v>2041</v>
      </c>
      <c r="BG1">
        <v>2042</v>
      </c>
      <c r="BH1">
        <v>2043</v>
      </c>
      <c r="BI1">
        <v>2044</v>
      </c>
      <c r="BJ1">
        <v>2045</v>
      </c>
      <c r="BK1">
        <v>2046</v>
      </c>
      <c r="BL1">
        <v>2047</v>
      </c>
      <c r="BM1">
        <v>2048</v>
      </c>
      <c r="BN1">
        <v>2049</v>
      </c>
      <c r="BO1">
        <v>2050</v>
      </c>
      <c r="BP1">
        <v>2051</v>
      </c>
      <c r="BQ1">
        <v>2052</v>
      </c>
      <c r="BR1">
        <v>2053</v>
      </c>
      <c r="BS1">
        <v>2054</v>
      </c>
      <c r="BT1">
        <v>2055</v>
      </c>
      <c r="BU1">
        <v>2056</v>
      </c>
      <c r="BV1">
        <v>2057</v>
      </c>
      <c r="BW1">
        <v>2058</v>
      </c>
      <c r="BX1">
        <v>2059</v>
      </c>
      <c r="BY1">
        <v>2060</v>
      </c>
      <c r="BZ1">
        <v>2061</v>
      </c>
      <c r="CA1">
        <v>2062</v>
      </c>
      <c r="CB1">
        <v>2063</v>
      </c>
      <c r="CC1">
        <v>2064</v>
      </c>
      <c r="CD1">
        <v>2065</v>
      </c>
      <c r="CE1">
        <v>2066</v>
      </c>
      <c r="CF1">
        <v>2067</v>
      </c>
      <c r="CG1">
        <v>2068</v>
      </c>
      <c r="CH1">
        <v>2069</v>
      </c>
      <c r="CI1">
        <v>2070</v>
      </c>
      <c r="CJ1">
        <v>2071</v>
      </c>
      <c r="CK1">
        <v>2072</v>
      </c>
      <c r="CL1">
        <v>2073</v>
      </c>
      <c r="CM1">
        <v>2074</v>
      </c>
      <c r="CN1">
        <v>2075</v>
      </c>
    </row>
    <row r="3" spans="1:92" s="77" customFormat="1">
      <c r="A3" s="76" t="s">
        <v>265</v>
      </c>
    </row>
    <row r="4" spans="1:92">
      <c r="C4" s="2" t="s">
        <v>266</v>
      </c>
      <c r="E4" s="2" t="s">
        <v>267</v>
      </c>
    </row>
    <row r="5" spans="1:92">
      <c r="C5" s="9" t="s">
        <v>268</v>
      </c>
      <c r="D5" s="9" t="s">
        <v>268</v>
      </c>
      <c r="E5" s="9" t="s">
        <v>268</v>
      </c>
    </row>
    <row r="6" spans="1:92">
      <c r="C6" t="s">
        <v>269</v>
      </c>
      <c r="E6">
        <v>1</v>
      </c>
    </row>
    <row r="7" spans="1:92">
      <c r="C7" t="s">
        <v>32</v>
      </c>
      <c r="E7">
        <v>2</v>
      </c>
    </row>
    <row r="8" spans="1:92">
      <c r="C8" s="276" t="s">
        <v>268</v>
      </c>
      <c r="D8" s="276" t="s">
        <v>268</v>
      </c>
      <c r="E8" s="276" t="s">
        <v>268</v>
      </c>
    </row>
    <row r="9" spans="1:92">
      <c r="C9" s="65" t="s">
        <v>270</v>
      </c>
      <c r="D9" s="65"/>
      <c r="E9" s="528">
        <v>2</v>
      </c>
    </row>
    <row r="11" spans="1:92" s="77" customFormat="1">
      <c r="A11" s="76" t="str">
        <f>"Selected scenario = "&amp;scenario</f>
        <v>Selected scenario = Demonstration path</v>
      </c>
    </row>
    <row r="14" spans="1:92">
      <c r="C14" s="254" t="s">
        <v>208</v>
      </c>
      <c r="D14" s="251"/>
      <c r="E14" s="251"/>
      <c r="F14" s="251"/>
    </row>
    <row r="15" spans="1:92">
      <c r="C15" s="251"/>
      <c r="D15" s="251"/>
      <c r="E15" s="251" t="s">
        <v>210</v>
      </c>
      <c r="F15" s="251" t="s">
        <v>80</v>
      </c>
      <c r="G15" s="227">
        <f t="shared" ref="G15:AL15" si="0">CHOOSE($E$9,G45,G75)</f>
        <v>11927.35247529492</v>
      </c>
      <c r="H15" s="227">
        <f t="shared" si="0"/>
        <v>11625.394184781109</v>
      </c>
      <c r="I15" s="227">
        <f t="shared" si="0"/>
        <v>37895.765459481358</v>
      </c>
      <c r="J15" s="227">
        <f t="shared" si="0"/>
        <v>46501.57673912451</v>
      </c>
      <c r="K15" s="227">
        <f t="shared" si="0"/>
        <v>74130.76032113671</v>
      </c>
      <c r="L15" s="227">
        <f t="shared" si="0"/>
        <v>55786.794172423783</v>
      </c>
      <c r="M15" s="227">
        <f t="shared" si="0"/>
        <v>63109.282717383161</v>
      </c>
      <c r="N15" s="227">
        <f t="shared" si="0"/>
        <v>48086.857764321947</v>
      </c>
      <c r="O15" s="227">
        <f t="shared" si="0"/>
        <v>38650.661185765843</v>
      </c>
      <c r="P15" s="227">
        <f t="shared" si="0"/>
        <v>30195.8290513795</v>
      </c>
      <c r="Q15" s="227">
        <f t="shared" si="0"/>
        <v>25364.496403158821</v>
      </c>
      <c r="R15" s="227">
        <f t="shared" si="0"/>
        <v>22722.361361163072</v>
      </c>
      <c r="S15" s="227">
        <f t="shared" si="0"/>
        <v>16683.19555088726</v>
      </c>
      <c r="T15" s="227">
        <f t="shared" si="0"/>
        <v>15022.424953061291</v>
      </c>
      <c r="U15" s="227">
        <f t="shared" si="0"/>
        <v>8001.8946986155788</v>
      </c>
      <c r="V15" s="227">
        <f t="shared" si="0"/>
        <v>4529.3743577068999</v>
      </c>
      <c r="W15" s="227">
        <f t="shared" si="0"/>
        <v>1962.72888833969</v>
      </c>
      <c r="X15" s="227">
        <f t="shared" si="0"/>
        <v>1811.74974308274</v>
      </c>
      <c r="Y15" s="227">
        <f t="shared" si="0"/>
        <v>3286.6225382162002</v>
      </c>
      <c r="Z15" s="227">
        <f t="shared" si="0"/>
        <v>5967.5329303486596</v>
      </c>
      <c r="AA15" s="227">
        <f t="shared" si="0"/>
        <v>7866.5111247758296</v>
      </c>
      <c r="AB15" s="227">
        <f t="shared" si="0"/>
        <v>14568.78710510704</v>
      </c>
      <c r="AC15" s="227">
        <f t="shared" si="0"/>
        <v>14010.264106746061</v>
      </c>
      <c r="AD15" s="227">
        <f t="shared" si="0"/>
        <v>4620.6581280868759</v>
      </c>
      <c r="AE15" s="227">
        <f t="shared" si="0"/>
        <v>3435.1781689322361</v>
      </c>
      <c r="AF15" s="227">
        <f t="shared" si="0"/>
        <v>3435.1781689323061</v>
      </c>
      <c r="AG15" s="227">
        <f t="shared" si="0"/>
        <v>3300.9653102546549</v>
      </c>
      <c r="AH15" s="227">
        <f t="shared" si="0"/>
        <v>4299.3731408159001</v>
      </c>
      <c r="AI15" s="227">
        <f t="shared" si="0"/>
        <v>5187.2885416239014</v>
      </c>
      <c r="AJ15" s="227">
        <f t="shared" si="0"/>
        <v>21357.197131739809</v>
      </c>
      <c r="AK15" s="227">
        <f t="shared" si="0"/>
        <v>33278.169408126028</v>
      </c>
      <c r="AL15" s="227">
        <f t="shared" si="0"/>
        <v>45000</v>
      </c>
      <c r="AM15" s="227">
        <f t="shared" ref="AM15:BR15" si="1">CHOOSE($E$9,AM45,AM75)</f>
        <v>60000</v>
      </c>
      <c r="AN15" s="227">
        <f t="shared" si="1"/>
        <v>30700</v>
      </c>
      <c r="AO15" s="227">
        <f t="shared" si="1"/>
        <v>32600</v>
      </c>
      <c r="AP15" s="227">
        <f t="shared" si="1"/>
        <v>32000</v>
      </c>
      <c r="AQ15" s="227">
        <f t="shared" si="1"/>
        <v>31500</v>
      </c>
      <c r="AR15" s="227">
        <f t="shared" si="1"/>
        <v>31500</v>
      </c>
      <c r="AS15" s="227">
        <f t="shared" si="1"/>
        <v>31500</v>
      </c>
      <c r="AT15" s="227">
        <f t="shared" si="1"/>
        <v>31500</v>
      </c>
      <c r="AU15" s="227">
        <f t="shared" si="1"/>
        <v>31500</v>
      </c>
      <c r="AV15" s="227">
        <f t="shared" si="1"/>
        <v>30425</v>
      </c>
      <c r="AW15" s="227">
        <f t="shared" si="1"/>
        <v>29350</v>
      </c>
      <c r="AX15" s="227">
        <f t="shared" si="1"/>
        <v>28275</v>
      </c>
      <c r="AY15" s="227">
        <f t="shared" si="1"/>
        <v>27200</v>
      </c>
      <c r="AZ15" s="227">
        <f t="shared" si="1"/>
        <v>26125</v>
      </c>
      <c r="BA15" s="227">
        <f t="shared" si="1"/>
        <v>25050</v>
      </c>
      <c r="BB15" s="227">
        <f t="shared" si="1"/>
        <v>23975</v>
      </c>
      <c r="BC15" s="227">
        <f t="shared" si="1"/>
        <v>22900</v>
      </c>
      <c r="BD15" s="227">
        <f t="shared" si="1"/>
        <v>21825</v>
      </c>
      <c r="BE15" s="227">
        <f t="shared" si="1"/>
        <v>20750</v>
      </c>
      <c r="BF15" s="227">
        <f t="shared" si="1"/>
        <v>19675</v>
      </c>
      <c r="BG15" s="227">
        <f t="shared" si="1"/>
        <v>18600</v>
      </c>
      <c r="BH15" s="227">
        <f t="shared" si="1"/>
        <v>17525</v>
      </c>
      <c r="BI15" s="227">
        <f t="shared" si="1"/>
        <v>16450</v>
      </c>
      <c r="BJ15" s="227">
        <f t="shared" si="1"/>
        <v>15375</v>
      </c>
      <c r="BK15" s="227">
        <f t="shared" si="1"/>
        <v>14300</v>
      </c>
      <c r="BL15" s="227">
        <f t="shared" si="1"/>
        <v>13225</v>
      </c>
      <c r="BM15" s="227">
        <f t="shared" si="1"/>
        <v>12150</v>
      </c>
      <c r="BN15" s="227">
        <f t="shared" si="1"/>
        <v>11075</v>
      </c>
      <c r="BO15" s="227">
        <f t="shared" si="1"/>
        <v>10000</v>
      </c>
      <c r="BP15" s="227">
        <f t="shared" si="1"/>
        <v>10000</v>
      </c>
      <c r="BQ15" s="227">
        <f t="shared" si="1"/>
        <v>10000</v>
      </c>
      <c r="BR15" s="227">
        <f t="shared" si="1"/>
        <v>10000</v>
      </c>
      <c r="BS15" s="227">
        <f t="shared" ref="BS15:CN15" si="2">CHOOSE($E$9,BS45,BS75)</f>
        <v>10000</v>
      </c>
      <c r="BT15" s="227">
        <f t="shared" si="2"/>
        <v>10000</v>
      </c>
      <c r="BU15" s="227">
        <f t="shared" si="2"/>
        <v>10000</v>
      </c>
      <c r="BV15" s="227">
        <f t="shared" si="2"/>
        <v>10000</v>
      </c>
      <c r="BW15" s="227">
        <f t="shared" si="2"/>
        <v>10000</v>
      </c>
      <c r="BX15" s="227">
        <f t="shared" si="2"/>
        <v>10000</v>
      </c>
      <c r="BY15" s="227">
        <f t="shared" si="2"/>
        <v>10000</v>
      </c>
      <c r="BZ15" s="227">
        <f t="shared" si="2"/>
        <v>10000</v>
      </c>
      <c r="CA15" s="227">
        <f t="shared" si="2"/>
        <v>10000</v>
      </c>
      <c r="CB15" s="227">
        <f t="shared" si="2"/>
        <v>10000</v>
      </c>
      <c r="CC15" s="227">
        <f t="shared" si="2"/>
        <v>10000</v>
      </c>
      <c r="CD15" s="227">
        <f t="shared" si="2"/>
        <v>10000</v>
      </c>
      <c r="CE15" s="227">
        <f t="shared" si="2"/>
        <v>10000</v>
      </c>
      <c r="CF15" s="227">
        <f t="shared" si="2"/>
        <v>10000</v>
      </c>
      <c r="CG15" s="227">
        <f t="shared" si="2"/>
        <v>10000</v>
      </c>
      <c r="CH15" s="227">
        <f t="shared" si="2"/>
        <v>10000</v>
      </c>
      <c r="CI15" s="227">
        <f t="shared" si="2"/>
        <v>10000</v>
      </c>
      <c r="CJ15" s="227">
        <f t="shared" si="2"/>
        <v>10000</v>
      </c>
      <c r="CK15" s="227">
        <f t="shared" si="2"/>
        <v>10000</v>
      </c>
      <c r="CL15" s="227">
        <f t="shared" si="2"/>
        <v>10000</v>
      </c>
      <c r="CM15" s="227">
        <f t="shared" si="2"/>
        <v>10000</v>
      </c>
      <c r="CN15" s="227">
        <f t="shared" si="2"/>
        <v>10000</v>
      </c>
    </row>
    <row r="16" spans="1:92">
      <c r="C16" s="258"/>
      <c r="D16" s="246"/>
      <c r="E16" s="246"/>
      <c r="F16" s="246" t="s">
        <v>82</v>
      </c>
      <c r="G16" s="227">
        <f t="shared" ref="G16:AL16" si="3">CHOOSE($E$9,G46,G76)</f>
        <v>981.71973364553003</v>
      </c>
      <c r="H16" s="227">
        <f t="shared" si="3"/>
        <v>1145.33968925312</v>
      </c>
      <c r="I16" s="227">
        <f t="shared" si="3"/>
        <v>1308.9596448606901</v>
      </c>
      <c r="J16" s="227">
        <f t="shared" si="3"/>
        <v>1145.3396892563901</v>
      </c>
      <c r="K16" s="227">
        <f t="shared" si="3"/>
        <v>981.71973364228006</v>
      </c>
      <c r="L16" s="227">
        <f t="shared" si="3"/>
        <v>818.09977803794004</v>
      </c>
      <c r="M16" s="227">
        <f t="shared" si="3"/>
        <v>818.09977803794004</v>
      </c>
      <c r="N16" s="227">
        <f t="shared" si="3"/>
        <v>2617.9192897214198</v>
      </c>
      <c r="O16" s="227">
        <f t="shared" si="3"/>
        <v>2945.15920093659</v>
      </c>
      <c r="P16" s="227">
        <f t="shared" si="3"/>
        <v>3272.3991121517602</v>
      </c>
      <c r="Q16" s="227">
        <f t="shared" si="3"/>
        <v>4090.4988901897</v>
      </c>
      <c r="R16" s="227">
        <f t="shared" si="3"/>
        <v>4908.5986682276407</v>
      </c>
      <c r="S16" s="227">
        <f t="shared" si="3"/>
        <v>3926.8789345821201</v>
      </c>
      <c r="T16" s="227">
        <f t="shared" si="3"/>
        <v>4417.7388014048702</v>
      </c>
      <c r="U16" s="227">
        <f t="shared" si="3"/>
        <v>5890.3184018731599</v>
      </c>
      <c r="V16" s="227">
        <f t="shared" si="3"/>
        <v>6872.0381355187101</v>
      </c>
      <c r="W16" s="227">
        <f t="shared" si="3"/>
        <v>7853.7578691642302</v>
      </c>
      <c r="X16" s="227">
        <f t="shared" si="3"/>
        <v>7362.8980023414706</v>
      </c>
      <c r="Y16" s="227">
        <f t="shared" si="3"/>
        <v>1723.52816787135</v>
      </c>
      <c r="Z16" s="227">
        <f t="shared" si="3"/>
        <v>1723.52816787134</v>
      </c>
      <c r="AA16" s="227">
        <f t="shared" si="3"/>
        <v>1723.52816787135</v>
      </c>
      <c r="AB16" s="227">
        <f t="shared" si="3"/>
        <v>1723.52816787134</v>
      </c>
      <c r="AC16" s="227">
        <f t="shared" si="3"/>
        <v>1723.52816787134</v>
      </c>
      <c r="AD16" s="227">
        <f t="shared" si="3"/>
        <v>2117.777760451771</v>
      </c>
      <c r="AE16" s="227">
        <f t="shared" si="3"/>
        <v>2117.777760451771</v>
      </c>
      <c r="AF16" s="227">
        <f t="shared" si="3"/>
        <v>2117.777760451781</v>
      </c>
      <c r="AG16" s="227">
        <f t="shared" si="3"/>
        <v>2117.7777604517678</v>
      </c>
      <c r="AH16" s="227">
        <f t="shared" si="3"/>
        <v>3614.7385282057398</v>
      </c>
      <c r="AI16" s="227">
        <f t="shared" si="3"/>
        <v>2963.70461106517</v>
      </c>
      <c r="AJ16" s="227">
        <f t="shared" si="3"/>
        <v>3128.96446363726</v>
      </c>
      <c r="AK16" s="227">
        <f t="shared" si="3"/>
        <v>3581.74999999999</v>
      </c>
      <c r="AL16" s="227">
        <f t="shared" si="3"/>
        <v>7700</v>
      </c>
      <c r="AM16" s="227">
        <f t="shared" ref="AM16:BR16" si="4">CHOOSE($E$9,AM46,AM76)</f>
        <v>9430</v>
      </c>
      <c r="AN16" s="227">
        <f t="shared" si="4"/>
        <v>11160</v>
      </c>
      <c r="AO16" s="227">
        <f t="shared" si="4"/>
        <v>12890</v>
      </c>
      <c r="AP16" s="227">
        <f t="shared" si="4"/>
        <v>14620</v>
      </c>
      <c r="AQ16" s="227">
        <f t="shared" si="4"/>
        <v>16350</v>
      </c>
      <c r="AR16" s="227">
        <f t="shared" si="4"/>
        <v>18080</v>
      </c>
      <c r="AS16" s="227">
        <f t="shared" si="4"/>
        <v>19810</v>
      </c>
      <c r="AT16" s="227">
        <f t="shared" si="4"/>
        <v>21540</v>
      </c>
      <c r="AU16" s="227">
        <f t="shared" si="4"/>
        <v>23270</v>
      </c>
      <c r="AV16" s="227">
        <f t="shared" si="4"/>
        <v>25000</v>
      </c>
      <c r="AW16" s="227">
        <f t="shared" si="4"/>
        <v>25000</v>
      </c>
      <c r="AX16" s="227">
        <f t="shared" si="4"/>
        <v>25000</v>
      </c>
      <c r="AY16" s="227">
        <f t="shared" si="4"/>
        <v>25000</v>
      </c>
      <c r="AZ16" s="227">
        <f t="shared" si="4"/>
        <v>25000</v>
      </c>
      <c r="BA16" s="227">
        <f t="shared" si="4"/>
        <v>25000</v>
      </c>
      <c r="BB16" s="227">
        <f t="shared" si="4"/>
        <v>25000</v>
      </c>
      <c r="BC16" s="227">
        <f t="shared" si="4"/>
        <v>25000</v>
      </c>
      <c r="BD16" s="227">
        <f t="shared" si="4"/>
        <v>25000</v>
      </c>
      <c r="BE16" s="227">
        <f t="shared" si="4"/>
        <v>25000</v>
      </c>
      <c r="BF16" s="227">
        <f t="shared" si="4"/>
        <v>25000</v>
      </c>
      <c r="BG16" s="227">
        <f t="shared" si="4"/>
        <v>25000</v>
      </c>
      <c r="BH16" s="227">
        <f t="shared" si="4"/>
        <v>25000</v>
      </c>
      <c r="BI16" s="227">
        <f t="shared" si="4"/>
        <v>25000</v>
      </c>
      <c r="BJ16" s="227">
        <f t="shared" si="4"/>
        <v>25000</v>
      </c>
      <c r="BK16" s="227">
        <f t="shared" si="4"/>
        <v>25000</v>
      </c>
      <c r="BL16" s="227">
        <f t="shared" si="4"/>
        <v>25000</v>
      </c>
      <c r="BM16" s="227">
        <f t="shared" si="4"/>
        <v>25000</v>
      </c>
      <c r="BN16" s="227">
        <f t="shared" si="4"/>
        <v>25000</v>
      </c>
      <c r="BO16" s="227">
        <f t="shared" si="4"/>
        <v>25000</v>
      </c>
      <c r="BP16" s="227">
        <f t="shared" si="4"/>
        <v>20000</v>
      </c>
      <c r="BQ16" s="227">
        <f t="shared" si="4"/>
        <v>15000</v>
      </c>
      <c r="BR16" s="227">
        <f t="shared" si="4"/>
        <v>10000</v>
      </c>
      <c r="BS16" s="227">
        <f t="shared" ref="BS16:CN16" si="5">CHOOSE($E$9,BS46,BS76)</f>
        <v>5000</v>
      </c>
      <c r="BT16" s="227">
        <f t="shared" si="5"/>
        <v>1000</v>
      </c>
      <c r="BU16" s="227">
        <f t="shared" si="5"/>
        <v>1000</v>
      </c>
      <c r="BV16" s="227">
        <f t="shared" si="5"/>
        <v>1000</v>
      </c>
      <c r="BW16" s="227">
        <f t="shared" si="5"/>
        <v>1000</v>
      </c>
      <c r="BX16" s="227">
        <f t="shared" si="5"/>
        <v>1000</v>
      </c>
      <c r="BY16" s="227">
        <f t="shared" si="5"/>
        <v>1000</v>
      </c>
      <c r="BZ16" s="227">
        <f t="shared" si="5"/>
        <v>1000</v>
      </c>
      <c r="CA16" s="227">
        <f t="shared" si="5"/>
        <v>1000</v>
      </c>
      <c r="CB16" s="227">
        <f t="shared" si="5"/>
        <v>1000</v>
      </c>
      <c r="CC16" s="227">
        <f t="shared" si="5"/>
        <v>1000</v>
      </c>
      <c r="CD16" s="227">
        <f t="shared" si="5"/>
        <v>1000</v>
      </c>
      <c r="CE16" s="227">
        <f t="shared" si="5"/>
        <v>1000</v>
      </c>
      <c r="CF16" s="227">
        <f t="shared" si="5"/>
        <v>1000</v>
      </c>
      <c r="CG16" s="227">
        <f t="shared" si="5"/>
        <v>1000</v>
      </c>
      <c r="CH16" s="227">
        <f t="shared" si="5"/>
        <v>1000</v>
      </c>
      <c r="CI16" s="227">
        <f t="shared" si="5"/>
        <v>1000</v>
      </c>
      <c r="CJ16" s="227">
        <f t="shared" si="5"/>
        <v>1000</v>
      </c>
      <c r="CK16" s="227">
        <f t="shared" si="5"/>
        <v>1000</v>
      </c>
      <c r="CL16" s="227">
        <f t="shared" si="5"/>
        <v>1000</v>
      </c>
      <c r="CM16" s="227">
        <f t="shared" si="5"/>
        <v>1000</v>
      </c>
      <c r="CN16" s="227">
        <f t="shared" si="5"/>
        <v>1000</v>
      </c>
    </row>
    <row r="17" spans="3:92">
      <c r="C17" s="258"/>
      <c r="D17" s="246"/>
      <c r="E17" s="246"/>
      <c r="F17" s="246"/>
    </row>
    <row r="18" spans="3:92">
      <c r="C18" s="258"/>
      <c r="D18" s="246"/>
      <c r="E18" s="246" t="s">
        <v>211</v>
      </c>
      <c r="F18" s="246" t="s">
        <v>80</v>
      </c>
      <c r="G18" s="227">
        <f t="shared" ref="G18:AL18" si="6">CHOOSE($E$9,G48,G78)</f>
        <v>0</v>
      </c>
      <c r="H18" s="227">
        <f t="shared" si="6"/>
        <v>0</v>
      </c>
      <c r="I18" s="227">
        <f t="shared" si="6"/>
        <v>0</v>
      </c>
      <c r="J18" s="227">
        <f t="shared" si="6"/>
        <v>0</v>
      </c>
      <c r="K18" s="227">
        <f t="shared" si="6"/>
        <v>0</v>
      </c>
      <c r="L18" s="227">
        <f t="shared" si="6"/>
        <v>0</v>
      </c>
      <c r="M18" s="227">
        <f t="shared" si="6"/>
        <v>0</v>
      </c>
      <c r="N18" s="227">
        <f t="shared" si="6"/>
        <v>0</v>
      </c>
      <c r="O18" s="227">
        <f t="shared" si="6"/>
        <v>0</v>
      </c>
      <c r="P18" s="227">
        <f t="shared" si="6"/>
        <v>0</v>
      </c>
      <c r="Q18" s="227">
        <f t="shared" si="6"/>
        <v>0</v>
      </c>
      <c r="R18" s="227">
        <f t="shared" si="6"/>
        <v>0</v>
      </c>
      <c r="S18" s="227">
        <f t="shared" si="6"/>
        <v>598.38625049583004</v>
      </c>
      <c r="T18" s="227">
        <f t="shared" si="6"/>
        <v>1886.3947622235501</v>
      </c>
      <c r="U18" s="227">
        <f t="shared" si="6"/>
        <v>1733.0693062549201</v>
      </c>
      <c r="V18" s="227">
        <f t="shared" si="6"/>
        <v>1971.8844394048001</v>
      </c>
      <c r="W18" s="227">
        <f t="shared" si="6"/>
        <v>1689.8784526049801</v>
      </c>
      <c r="X18" s="227">
        <f t="shared" si="6"/>
        <v>4056.5756982071498</v>
      </c>
      <c r="Y18" s="227">
        <f t="shared" si="6"/>
        <v>1141.658223930878</v>
      </c>
      <c r="Z18" s="227">
        <f t="shared" si="6"/>
        <v>2003.4773061254664</v>
      </c>
      <c r="AA18" s="227">
        <f t="shared" si="6"/>
        <v>1694.819467779093</v>
      </c>
      <c r="AB18" s="227">
        <f t="shared" si="6"/>
        <v>2117.4336734635849</v>
      </c>
      <c r="AC18" s="227">
        <f t="shared" si="6"/>
        <v>1612.9034698327309</v>
      </c>
      <c r="AD18" s="227">
        <f t="shared" si="6"/>
        <v>2800.5720781006703</v>
      </c>
      <c r="AE18" s="227">
        <f t="shared" si="6"/>
        <v>2855.4413644698689</v>
      </c>
      <c r="AF18" s="227">
        <f t="shared" si="6"/>
        <v>2407.343306085339</v>
      </c>
      <c r="AG18" s="227">
        <f t="shared" si="6"/>
        <v>2957.2743817713754</v>
      </c>
      <c r="AH18" s="227">
        <f t="shared" si="6"/>
        <v>2879.9999999997763</v>
      </c>
      <c r="AI18" s="227">
        <f t="shared" si="6"/>
        <v>1170.7884589620842</v>
      </c>
      <c r="AJ18" s="227">
        <f t="shared" si="6"/>
        <v>1544.7608234724989</v>
      </c>
      <c r="AK18" s="227">
        <f t="shared" si="6"/>
        <v>616.55894729655711</v>
      </c>
      <c r="AL18" s="227">
        <f t="shared" si="6"/>
        <v>1020</v>
      </c>
      <c r="AM18" s="227">
        <f t="shared" ref="AM18:BR18" si="7">CHOOSE($E$9,AM48,AM78)</f>
        <v>1020</v>
      </c>
      <c r="AN18" s="227">
        <f t="shared" si="7"/>
        <v>1020</v>
      </c>
      <c r="AO18" s="227">
        <f t="shared" si="7"/>
        <v>1020</v>
      </c>
      <c r="AP18" s="227">
        <f t="shared" si="7"/>
        <v>1020</v>
      </c>
      <c r="AQ18" s="227">
        <f t="shared" si="7"/>
        <v>510</v>
      </c>
      <c r="AR18" s="227">
        <f t="shared" si="7"/>
        <v>510</v>
      </c>
      <c r="AS18" s="227">
        <f t="shared" si="7"/>
        <v>510</v>
      </c>
      <c r="AT18" s="227">
        <f t="shared" si="7"/>
        <v>510</v>
      </c>
      <c r="AU18" s="227">
        <f t="shared" si="7"/>
        <v>510</v>
      </c>
      <c r="AV18" s="227">
        <f t="shared" si="7"/>
        <v>510</v>
      </c>
      <c r="AW18" s="227">
        <f t="shared" si="7"/>
        <v>510</v>
      </c>
      <c r="AX18" s="227">
        <f t="shared" si="7"/>
        <v>510</v>
      </c>
      <c r="AY18" s="227">
        <f t="shared" si="7"/>
        <v>510</v>
      </c>
      <c r="AZ18" s="227">
        <f t="shared" si="7"/>
        <v>510</v>
      </c>
      <c r="BA18" s="227">
        <f t="shared" si="7"/>
        <v>510</v>
      </c>
      <c r="BB18" s="227">
        <f t="shared" si="7"/>
        <v>0</v>
      </c>
      <c r="BC18" s="227">
        <f t="shared" si="7"/>
        <v>0</v>
      </c>
      <c r="BD18" s="227">
        <f t="shared" si="7"/>
        <v>0</v>
      </c>
      <c r="BE18" s="227">
        <f t="shared" si="7"/>
        <v>0</v>
      </c>
      <c r="BF18" s="227">
        <f t="shared" si="7"/>
        <v>0</v>
      </c>
      <c r="BG18" s="227">
        <f t="shared" si="7"/>
        <v>0</v>
      </c>
      <c r="BH18" s="227">
        <f t="shared" si="7"/>
        <v>0</v>
      </c>
      <c r="BI18" s="227">
        <f t="shared" si="7"/>
        <v>0</v>
      </c>
      <c r="BJ18" s="227">
        <f t="shared" si="7"/>
        <v>0</v>
      </c>
      <c r="BK18" s="227">
        <f t="shared" si="7"/>
        <v>0</v>
      </c>
      <c r="BL18" s="227">
        <f t="shared" si="7"/>
        <v>0</v>
      </c>
      <c r="BM18" s="227">
        <f t="shared" si="7"/>
        <v>0</v>
      </c>
      <c r="BN18" s="227">
        <f t="shared" si="7"/>
        <v>0</v>
      </c>
      <c r="BO18" s="227">
        <f t="shared" si="7"/>
        <v>0</v>
      </c>
      <c r="BP18" s="227">
        <f t="shared" si="7"/>
        <v>0</v>
      </c>
      <c r="BQ18" s="227">
        <f t="shared" si="7"/>
        <v>0</v>
      </c>
      <c r="BR18" s="227">
        <f t="shared" si="7"/>
        <v>0</v>
      </c>
      <c r="BS18" s="227">
        <f t="shared" ref="BS18:CN18" si="8">CHOOSE($E$9,BS48,BS78)</f>
        <v>0</v>
      </c>
      <c r="BT18" s="227">
        <f t="shared" si="8"/>
        <v>0</v>
      </c>
      <c r="BU18" s="227">
        <f t="shared" si="8"/>
        <v>0</v>
      </c>
      <c r="BV18" s="227">
        <f t="shared" si="8"/>
        <v>0</v>
      </c>
      <c r="BW18" s="227">
        <f t="shared" si="8"/>
        <v>0</v>
      </c>
      <c r="BX18" s="227">
        <f t="shared" si="8"/>
        <v>0</v>
      </c>
      <c r="BY18" s="227">
        <f t="shared" si="8"/>
        <v>0</v>
      </c>
      <c r="BZ18" s="227">
        <f t="shared" si="8"/>
        <v>0</v>
      </c>
      <c r="CA18" s="227">
        <f t="shared" si="8"/>
        <v>0</v>
      </c>
      <c r="CB18" s="227">
        <f t="shared" si="8"/>
        <v>0</v>
      </c>
      <c r="CC18" s="227">
        <f t="shared" si="8"/>
        <v>0</v>
      </c>
      <c r="CD18" s="227">
        <f t="shared" si="8"/>
        <v>0</v>
      </c>
      <c r="CE18" s="227">
        <f t="shared" si="8"/>
        <v>0</v>
      </c>
      <c r="CF18" s="227">
        <f t="shared" si="8"/>
        <v>0</v>
      </c>
      <c r="CG18" s="227">
        <f t="shared" si="8"/>
        <v>0</v>
      </c>
      <c r="CH18" s="227">
        <f t="shared" si="8"/>
        <v>0</v>
      </c>
      <c r="CI18" s="227">
        <f t="shared" si="8"/>
        <v>0</v>
      </c>
      <c r="CJ18" s="227">
        <f t="shared" si="8"/>
        <v>0</v>
      </c>
      <c r="CK18" s="227">
        <f t="shared" si="8"/>
        <v>0</v>
      </c>
      <c r="CL18" s="227">
        <f t="shared" si="8"/>
        <v>0</v>
      </c>
      <c r="CM18" s="227">
        <f t="shared" si="8"/>
        <v>0</v>
      </c>
      <c r="CN18" s="227">
        <f t="shared" si="8"/>
        <v>0</v>
      </c>
    </row>
    <row r="19" spans="3:92">
      <c r="C19" s="258"/>
      <c r="D19" s="246"/>
      <c r="E19" s="246"/>
      <c r="F19" s="246" t="s">
        <v>81</v>
      </c>
      <c r="G19" s="227">
        <f t="shared" ref="G19:AL19" si="9">CHOOSE($E$9,G49,G79)</f>
        <v>0</v>
      </c>
      <c r="H19" s="227">
        <f t="shared" si="9"/>
        <v>0</v>
      </c>
      <c r="I19" s="227">
        <f t="shared" si="9"/>
        <v>0</v>
      </c>
      <c r="J19" s="227">
        <f t="shared" si="9"/>
        <v>0</v>
      </c>
      <c r="K19" s="227">
        <f t="shared" si="9"/>
        <v>0</v>
      </c>
      <c r="L19" s="227">
        <f t="shared" si="9"/>
        <v>0</v>
      </c>
      <c r="M19" s="227">
        <f t="shared" si="9"/>
        <v>0</v>
      </c>
      <c r="N19" s="227">
        <f t="shared" si="9"/>
        <v>0</v>
      </c>
      <c r="O19" s="227">
        <f t="shared" si="9"/>
        <v>0</v>
      </c>
      <c r="P19" s="227">
        <f t="shared" si="9"/>
        <v>0</v>
      </c>
      <c r="Q19" s="227">
        <f t="shared" si="9"/>
        <v>2746.0860119842632</v>
      </c>
      <c r="R19" s="227">
        <f t="shared" si="9"/>
        <v>2667.9687129057002</v>
      </c>
      <c r="S19" s="227">
        <f t="shared" si="9"/>
        <v>2074.809857851023</v>
      </c>
      <c r="T19" s="227">
        <f t="shared" si="9"/>
        <v>3557.334162921662</v>
      </c>
      <c r="U19" s="227">
        <f t="shared" si="9"/>
        <v>7104.9602848782106</v>
      </c>
      <c r="V19" s="227">
        <f t="shared" si="9"/>
        <v>12851.929060238161</v>
      </c>
      <c r="W19" s="227">
        <f t="shared" si="9"/>
        <v>16175.252010247801</v>
      </c>
      <c r="X19" s="227">
        <f t="shared" si="9"/>
        <v>21462.876583137979</v>
      </c>
      <c r="Y19" s="227">
        <f t="shared" si="9"/>
        <v>3773.0508688998711</v>
      </c>
      <c r="Z19" s="227">
        <f t="shared" si="9"/>
        <v>5560.5378920535095</v>
      </c>
      <c r="AA19" s="227">
        <f t="shared" si="9"/>
        <v>6402.0166941444713</v>
      </c>
      <c r="AB19" s="227">
        <f t="shared" si="9"/>
        <v>5270.1717849005527</v>
      </c>
      <c r="AC19" s="227">
        <f t="shared" si="9"/>
        <v>7561.3137297148896</v>
      </c>
      <c r="AD19" s="227">
        <f t="shared" si="9"/>
        <v>9836.7457961502296</v>
      </c>
      <c r="AE19" s="227">
        <f t="shared" si="9"/>
        <v>6927.0944630083768</v>
      </c>
      <c r="AF19" s="227">
        <f t="shared" si="9"/>
        <v>4484.4542728095839</v>
      </c>
      <c r="AG19" s="227">
        <f t="shared" si="9"/>
        <v>3301.2081661741336</v>
      </c>
      <c r="AH19" s="227">
        <f t="shared" si="9"/>
        <v>1159.0000000002733</v>
      </c>
      <c r="AI19" s="227">
        <f t="shared" si="9"/>
        <v>1749.9855310940702</v>
      </c>
      <c r="AJ19" s="227">
        <f t="shared" si="9"/>
        <v>2308.9645865437838</v>
      </c>
      <c r="AK19" s="227">
        <f t="shared" si="9"/>
        <v>921.57502896689778</v>
      </c>
      <c r="AL19" s="227">
        <f t="shared" si="9"/>
        <v>118.33333333333331</v>
      </c>
      <c r="AM19" s="227">
        <f t="shared" ref="AM19:BR19" si="10">CHOOSE($E$9,AM49,AM79)</f>
        <v>0</v>
      </c>
      <c r="AN19" s="227">
        <f t="shared" si="10"/>
        <v>0</v>
      </c>
      <c r="AO19" s="227">
        <f t="shared" si="10"/>
        <v>0</v>
      </c>
      <c r="AP19" s="227">
        <f t="shared" si="10"/>
        <v>0</v>
      </c>
      <c r="AQ19" s="227">
        <f t="shared" si="10"/>
        <v>0</v>
      </c>
      <c r="AR19" s="227">
        <f t="shared" si="10"/>
        <v>0</v>
      </c>
      <c r="AS19" s="227">
        <f t="shared" si="10"/>
        <v>0</v>
      </c>
      <c r="AT19" s="227">
        <f t="shared" si="10"/>
        <v>0</v>
      </c>
      <c r="AU19" s="227">
        <f t="shared" si="10"/>
        <v>0</v>
      </c>
      <c r="AV19" s="227">
        <f t="shared" si="10"/>
        <v>0</v>
      </c>
      <c r="AW19" s="227">
        <f t="shared" si="10"/>
        <v>0</v>
      </c>
      <c r="AX19" s="227">
        <f t="shared" si="10"/>
        <v>0</v>
      </c>
      <c r="AY19" s="227">
        <f t="shared" si="10"/>
        <v>0</v>
      </c>
      <c r="AZ19" s="227">
        <f t="shared" si="10"/>
        <v>0</v>
      </c>
      <c r="BA19" s="227">
        <f t="shared" si="10"/>
        <v>0</v>
      </c>
      <c r="BB19" s="227">
        <f t="shared" si="10"/>
        <v>0</v>
      </c>
      <c r="BC19" s="227">
        <f t="shared" si="10"/>
        <v>0</v>
      </c>
      <c r="BD19" s="227">
        <f t="shared" si="10"/>
        <v>0</v>
      </c>
      <c r="BE19" s="227">
        <f t="shared" si="10"/>
        <v>0</v>
      </c>
      <c r="BF19" s="227">
        <f t="shared" si="10"/>
        <v>0</v>
      </c>
      <c r="BG19" s="227">
        <f t="shared" si="10"/>
        <v>0</v>
      </c>
      <c r="BH19" s="227">
        <f t="shared" si="10"/>
        <v>0</v>
      </c>
      <c r="BI19" s="227">
        <f t="shared" si="10"/>
        <v>0</v>
      </c>
      <c r="BJ19" s="227">
        <f t="shared" si="10"/>
        <v>0</v>
      </c>
      <c r="BK19" s="227">
        <f t="shared" si="10"/>
        <v>0</v>
      </c>
      <c r="BL19" s="227">
        <f t="shared" si="10"/>
        <v>0</v>
      </c>
      <c r="BM19" s="227">
        <f t="shared" si="10"/>
        <v>0</v>
      </c>
      <c r="BN19" s="227">
        <f t="shared" si="10"/>
        <v>0</v>
      </c>
      <c r="BO19" s="227">
        <f t="shared" si="10"/>
        <v>0</v>
      </c>
      <c r="BP19" s="227">
        <f t="shared" si="10"/>
        <v>0</v>
      </c>
      <c r="BQ19" s="227">
        <f t="shared" si="10"/>
        <v>0</v>
      </c>
      <c r="BR19" s="227">
        <f t="shared" si="10"/>
        <v>0</v>
      </c>
      <c r="BS19" s="227">
        <f t="shared" ref="BS19:CN19" si="11">CHOOSE($E$9,BS49,BS79)</f>
        <v>0</v>
      </c>
      <c r="BT19" s="227">
        <f t="shared" si="11"/>
        <v>0</v>
      </c>
      <c r="BU19" s="227">
        <f t="shared" si="11"/>
        <v>0</v>
      </c>
      <c r="BV19" s="227">
        <f t="shared" si="11"/>
        <v>0</v>
      </c>
      <c r="BW19" s="227">
        <f t="shared" si="11"/>
        <v>0</v>
      </c>
      <c r="BX19" s="227">
        <f t="shared" si="11"/>
        <v>0</v>
      </c>
      <c r="BY19" s="227">
        <f t="shared" si="11"/>
        <v>0</v>
      </c>
      <c r="BZ19" s="227">
        <f t="shared" si="11"/>
        <v>0</v>
      </c>
      <c r="CA19" s="227">
        <f t="shared" si="11"/>
        <v>0</v>
      </c>
      <c r="CB19" s="227">
        <f t="shared" si="11"/>
        <v>0</v>
      </c>
      <c r="CC19" s="227">
        <f t="shared" si="11"/>
        <v>0</v>
      </c>
      <c r="CD19" s="227">
        <f t="shared" si="11"/>
        <v>0</v>
      </c>
      <c r="CE19" s="227">
        <f t="shared" si="11"/>
        <v>0</v>
      </c>
      <c r="CF19" s="227">
        <f t="shared" si="11"/>
        <v>0</v>
      </c>
      <c r="CG19" s="227">
        <f t="shared" si="11"/>
        <v>0</v>
      </c>
      <c r="CH19" s="227">
        <f t="shared" si="11"/>
        <v>0</v>
      </c>
      <c r="CI19" s="227">
        <f t="shared" si="11"/>
        <v>0</v>
      </c>
      <c r="CJ19" s="227">
        <f t="shared" si="11"/>
        <v>0</v>
      </c>
      <c r="CK19" s="227">
        <f t="shared" si="11"/>
        <v>0</v>
      </c>
      <c r="CL19" s="227">
        <f t="shared" si="11"/>
        <v>0</v>
      </c>
      <c r="CM19" s="227">
        <f t="shared" si="11"/>
        <v>0</v>
      </c>
      <c r="CN19" s="227">
        <f t="shared" si="11"/>
        <v>0</v>
      </c>
    </row>
    <row r="20" spans="3:92">
      <c r="C20" s="258"/>
      <c r="D20" s="246"/>
      <c r="E20" s="246"/>
      <c r="F20" s="246" t="s">
        <v>82</v>
      </c>
      <c r="G20" s="227">
        <f t="shared" ref="G20:AL20" si="12">CHOOSE($E$9,G50,G80)</f>
        <v>0</v>
      </c>
      <c r="H20" s="227">
        <f t="shared" si="12"/>
        <v>0</v>
      </c>
      <c r="I20" s="227">
        <f t="shared" si="12"/>
        <v>0</v>
      </c>
      <c r="J20" s="227">
        <f t="shared" si="12"/>
        <v>0</v>
      </c>
      <c r="K20" s="227">
        <f t="shared" si="12"/>
        <v>0</v>
      </c>
      <c r="L20" s="227">
        <f t="shared" si="12"/>
        <v>0</v>
      </c>
      <c r="M20" s="227">
        <f t="shared" si="12"/>
        <v>0</v>
      </c>
      <c r="N20" s="227">
        <f t="shared" si="12"/>
        <v>0</v>
      </c>
      <c r="O20" s="227">
        <f t="shared" si="12"/>
        <v>0</v>
      </c>
      <c r="P20" s="227">
        <f t="shared" si="12"/>
        <v>0</v>
      </c>
      <c r="Q20" s="227">
        <f t="shared" si="12"/>
        <v>0</v>
      </c>
      <c r="R20" s="227">
        <f t="shared" si="12"/>
        <v>0</v>
      </c>
      <c r="S20" s="227">
        <f t="shared" si="12"/>
        <v>0</v>
      </c>
      <c r="T20" s="227">
        <f t="shared" si="12"/>
        <v>0</v>
      </c>
      <c r="U20" s="227">
        <f t="shared" si="12"/>
        <v>0</v>
      </c>
      <c r="V20" s="227">
        <f t="shared" si="12"/>
        <v>0</v>
      </c>
      <c r="W20" s="227">
        <f t="shared" si="12"/>
        <v>0</v>
      </c>
      <c r="X20" s="227">
        <f t="shared" si="12"/>
        <v>0</v>
      </c>
      <c r="Y20" s="227">
        <f t="shared" si="12"/>
        <v>13.760379229570001</v>
      </c>
      <c r="Z20" s="227">
        <f t="shared" si="12"/>
        <v>55.176310858690002</v>
      </c>
      <c r="AA20" s="227">
        <f t="shared" si="12"/>
        <v>28.67472070713</v>
      </c>
      <c r="AB20" s="227">
        <f t="shared" si="12"/>
        <v>89.05326598004001</v>
      </c>
      <c r="AC20" s="227">
        <f t="shared" si="12"/>
        <v>60.084509274360002</v>
      </c>
      <c r="AD20" s="227">
        <f t="shared" si="12"/>
        <v>112.24584813700911</v>
      </c>
      <c r="AE20" s="227">
        <f t="shared" si="12"/>
        <v>122.9216897760796</v>
      </c>
      <c r="AF20" s="227">
        <f t="shared" si="12"/>
        <v>115.8635108856475</v>
      </c>
      <c r="AG20" s="227">
        <f t="shared" si="12"/>
        <v>134.31403158600821</v>
      </c>
      <c r="AH20" s="227">
        <f t="shared" si="12"/>
        <v>124.36641074924511</v>
      </c>
      <c r="AI20" s="227">
        <f t="shared" si="12"/>
        <v>124.36641074924511</v>
      </c>
      <c r="AJ20" s="227">
        <f t="shared" si="12"/>
        <v>124.36641074924511</v>
      </c>
      <c r="AK20" s="227">
        <f t="shared" si="12"/>
        <v>124.36641074924511</v>
      </c>
      <c r="AL20" s="227">
        <f t="shared" si="12"/>
        <v>56.584259509935791</v>
      </c>
      <c r="AM20" s="227">
        <f t="shared" ref="AM20:BR20" si="13">CHOOSE($E$9,AM50,AM80)</f>
        <v>56.584259509935791</v>
      </c>
      <c r="AN20" s="227">
        <f t="shared" si="13"/>
        <v>56.584259509935791</v>
      </c>
      <c r="AO20" s="227">
        <f t="shared" si="13"/>
        <v>56.584259509935791</v>
      </c>
      <c r="AP20" s="227">
        <f t="shared" si="13"/>
        <v>56.584259509935791</v>
      </c>
      <c r="AQ20" s="227">
        <f t="shared" si="13"/>
        <v>56.584259509935791</v>
      </c>
      <c r="AR20" s="227">
        <f t="shared" si="13"/>
        <v>56.584259509935791</v>
      </c>
      <c r="AS20" s="227">
        <f t="shared" si="13"/>
        <v>56.584259509935791</v>
      </c>
      <c r="AT20" s="227">
        <f t="shared" si="13"/>
        <v>56.584259509935791</v>
      </c>
      <c r="AU20" s="227">
        <f t="shared" si="13"/>
        <v>56.584259509935791</v>
      </c>
      <c r="AV20" s="227">
        <f t="shared" si="13"/>
        <v>56.584259509935791</v>
      </c>
      <c r="AW20" s="227">
        <f t="shared" si="13"/>
        <v>56.584259509935791</v>
      </c>
      <c r="AX20" s="227">
        <f t="shared" si="13"/>
        <v>56.584259509935791</v>
      </c>
      <c r="AY20" s="227">
        <f t="shared" si="13"/>
        <v>56.584259509935791</v>
      </c>
      <c r="AZ20" s="227">
        <f t="shared" si="13"/>
        <v>56.584259509935791</v>
      </c>
      <c r="BA20" s="227">
        <f t="shared" si="13"/>
        <v>56.584259509935791</v>
      </c>
      <c r="BB20" s="227">
        <f t="shared" si="13"/>
        <v>56.584259509935791</v>
      </c>
      <c r="BC20" s="227">
        <f t="shared" si="13"/>
        <v>56.584259509935791</v>
      </c>
      <c r="BD20" s="227">
        <f t="shared" si="13"/>
        <v>56.584259509935791</v>
      </c>
      <c r="BE20" s="227">
        <f t="shared" si="13"/>
        <v>56.584259509935791</v>
      </c>
      <c r="BF20" s="227">
        <f t="shared" si="13"/>
        <v>56.584259509935791</v>
      </c>
      <c r="BG20" s="227">
        <f t="shared" si="13"/>
        <v>56.584259509935791</v>
      </c>
      <c r="BH20" s="227">
        <f t="shared" si="13"/>
        <v>56.584259509935791</v>
      </c>
      <c r="BI20" s="227">
        <f t="shared" si="13"/>
        <v>56.584259509935791</v>
      </c>
      <c r="BJ20" s="227">
        <f t="shared" si="13"/>
        <v>56.584259509935791</v>
      </c>
      <c r="BK20" s="227">
        <f t="shared" si="13"/>
        <v>56.584259509935791</v>
      </c>
      <c r="BL20" s="227">
        <f t="shared" si="13"/>
        <v>56.584259509935791</v>
      </c>
      <c r="BM20" s="227">
        <f t="shared" si="13"/>
        <v>56.584259509935791</v>
      </c>
      <c r="BN20" s="227">
        <f t="shared" si="13"/>
        <v>56.584259509935791</v>
      </c>
      <c r="BO20" s="227">
        <f t="shared" si="13"/>
        <v>56.584259509935791</v>
      </c>
      <c r="BP20" s="227">
        <f t="shared" si="13"/>
        <v>56.584259509935791</v>
      </c>
      <c r="BQ20" s="227">
        <f t="shared" si="13"/>
        <v>56.584259509935791</v>
      </c>
      <c r="BR20" s="227">
        <f t="shared" si="13"/>
        <v>56.584259509935791</v>
      </c>
      <c r="BS20" s="227">
        <f t="shared" ref="BS20:CN20" si="14">CHOOSE($E$9,BS50,BS80)</f>
        <v>56.584259509935791</v>
      </c>
      <c r="BT20" s="227">
        <f t="shared" si="14"/>
        <v>56.584259509935791</v>
      </c>
      <c r="BU20" s="227">
        <f t="shared" si="14"/>
        <v>56.584259509935791</v>
      </c>
      <c r="BV20" s="227">
        <f t="shared" si="14"/>
        <v>56.584259509935791</v>
      </c>
      <c r="BW20" s="227">
        <f t="shared" si="14"/>
        <v>56.584259509935791</v>
      </c>
      <c r="BX20" s="227">
        <f t="shared" si="14"/>
        <v>56.584259509935791</v>
      </c>
      <c r="BY20" s="227">
        <f t="shared" si="14"/>
        <v>56.584259509935791</v>
      </c>
      <c r="BZ20" s="227">
        <f t="shared" si="14"/>
        <v>56.584259509935791</v>
      </c>
      <c r="CA20" s="227">
        <f t="shared" si="14"/>
        <v>56.584259509935791</v>
      </c>
      <c r="CB20" s="227">
        <f t="shared" si="14"/>
        <v>56.584259509935791</v>
      </c>
      <c r="CC20" s="227">
        <f t="shared" si="14"/>
        <v>56.584259509935791</v>
      </c>
      <c r="CD20" s="227">
        <f t="shared" si="14"/>
        <v>56.584259509935791</v>
      </c>
      <c r="CE20" s="227">
        <f t="shared" si="14"/>
        <v>56.584259509935791</v>
      </c>
      <c r="CF20" s="227">
        <f t="shared" si="14"/>
        <v>56.584259509935791</v>
      </c>
      <c r="CG20" s="227">
        <f t="shared" si="14"/>
        <v>56.584259509935791</v>
      </c>
      <c r="CH20" s="227">
        <f t="shared" si="14"/>
        <v>56.584259509935791</v>
      </c>
      <c r="CI20" s="227">
        <f t="shared" si="14"/>
        <v>56.584259509935791</v>
      </c>
      <c r="CJ20" s="227">
        <f t="shared" si="14"/>
        <v>56.584259509935791</v>
      </c>
      <c r="CK20" s="227">
        <f t="shared" si="14"/>
        <v>56.584259509935791</v>
      </c>
      <c r="CL20" s="227">
        <f t="shared" si="14"/>
        <v>56.584259509935791</v>
      </c>
      <c r="CM20" s="227">
        <f t="shared" si="14"/>
        <v>56.584259509935791</v>
      </c>
      <c r="CN20" s="227">
        <f t="shared" si="14"/>
        <v>56.584259509935791</v>
      </c>
    </row>
    <row r="21" spans="3:92">
      <c r="C21" s="258"/>
      <c r="D21" s="246"/>
      <c r="E21" s="246"/>
      <c r="F21" s="246" t="s">
        <v>83</v>
      </c>
      <c r="G21" s="227">
        <f t="shared" ref="G21:AL21" si="15">CHOOSE($E$9,G51,G81)</f>
        <v>1844.4162470083047</v>
      </c>
      <c r="H21" s="227">
        <f t="shared" si="15"/>
        <v>1844.4162470082247</v>
      </c>
      <c r="I21" s="227">
        <f t="shared" si="15"/>
        <v>1844.4162470083147</v>
      </c>
      <c r="J21" s="227">
        <f t="shared" si="15"/>
        <v>1844.4162470082247</v>
      </c>
      <c r="K21" s="227">
        <f t="shared" si="15"/>
        <v>1844.4162470082947</v>
      </c>
      <c r="L21" s="227">
        <f t="shared" si="15"/>
        <v>1844.4162470082347</v>
      </c>
      <c r="M21" s="227">
        <f t="shared" si="15"/>
        <v>1844.4162470083047</v>
      </c>
      <c r="N21" s="227">
        <f t="shared" si="15"/>
        <v>1844.4162470082547</v>
      </c>
      <c r="O21" s="227">
        <f t="shared" si="15"/>
        <v>1844.4162470082947</v>
      </c>
      <c r="P21" s="227">
        <f t="shared" si="15"/>
        <v>1844.4162470082547</v>
      </c>
      <c r="Q21" s="227">
        <f t="shared" si="15"/>
        <v>1844.4162470082747</v>
      </c>
      <c r="R21" s="227">
        <f t="shared" si="15"/>
        <v>1844.4162470082447</v>
      </c>
      <c r="S21" s="227">
        <f t="shared" si="15"/>
        <v>1844.4162470083047</v>
      </c>
      <c r="T21" s="227">
        <f t="shared" si="15"/>
        <v>1844.4162470082847</v>
      </c>
      <c r="U21" s="227">
        <f t="shared" si="15"/>
        <v>1844.4162470082547</v>
      </c>
      <c r="V21" s="227">
        <f t="shared" si="15"/>
        <v>1844.4162470082747</v>
      </c>
      <c r="W21" s="227">
        <f t="shared" si="15"/>
        <v>1844.4162470082547</v>
      </c>
      <c r="X21" s="227">
        <f t="shared" si="15"/>
        <v>1844.4162470082842</v>
      </c>
      <c r="Y21" s="227">
        <f t="shared" si="15"/>
        <v>762.06802668852708</v>
      </c>
      <c r="Z21" s="227">
        <f t="shared" si="15"/>
        <v>2453.8796931839588</v>
      </c>
      <c r="AA21" s="227">
        <f t="shared" si="15"/>
        <v>1943.4718343591062</v>
      </c>
      <c r="AB21" s="227">
        <f t="shared" si="15"/>
        <v>1100.1533866015693</v>
      </c>
      <c r="AC21" s="227">
        <f t="shared" si="15"/>
        <v>1137.9006530743579</v>
      </c>
      <c r="AD21" s="227">
        <f t="shared" si="15"/>
        <v>1147.6823368426499</v>
      </c>
      <c r="AE21" s="227">
        <f t="shared" si="15"/>
        <v>600.95156997487049</v>
      </c>
      <c r="AF21" s="227">
        <f t="shared" si="15"/>
        <v>972.1466466824179</v>
      </c>
      <c r="AG21" s="227">
        <f t="shared" si="15"/>
        <v>766.64148255382156</v>
      </c>
      <c r="AH21" s="227">
        <f t="shared" si="15"/>
        <v>780.82463668065338</v>
      </c>
      <c r="AI21" s="227">
        <f t="shared" si="15"/>
        <v>780.82463668065338</v>
      </c>
      <c r="AJ21" s="227">
        <f t="shared" si="15"/>
        <v>780.82463668065338</v>
      </c>
      <c r="AK21" s="227">
        <f t="shared" si="15"/>
        <v>780.82463668065338</v>
      </c>
      <c r="AL21" s="227">
        <f t="shared" si="15"/>
        <v>629.910076</v>
      </c>
      <c r="AM21" s="227">
        <f t="shared" ref="AM21:BR21" si="16">CHOOSE($E$9,AM51,AM81)</f>
        <v>629.910076</v>
      </c>
      <c r="AN21" s="227">
        <f t="shared" si="16"/>
        <v>629.910076</v>
      </c>
      <c r="AO21" s="227">
        <f t="shared" si="16"/>
        <v>629.910076</v>
      </c>
      <c r="AP21" s="227">
        <f t="shared" si="16"/>
        <v>629.910076</v>
      </c>
      <c r="AQ21" s="227">
        <f t="shared" si="16"/>
        <v>0</v>
      </c>
      <c r="AR21" s="227">
        <f t="shared" si="16"/>
        <v>0</v>
      </c>
      <c r="AS21" s="227">
        <f t="shared" si="16"/>
        <v>0</v>
      </c>
      <c r="AT21" s="227">
        <f t="shared" si="16"/>
        <v>0</v>
      </c>
      <c r="AU21" s="227">
        <f t="shared" si="16"/>
        <v>0</v>
      </c>
      <c r="AV21" s="227">
        <f t="shared" si="16"/>
        <v>0</v>
      </c>
      <c r="AW21" s="227">
        <f t="shared" si="16"/>
        <v>0</v>
      </c>
      <c r="AX21" s="227">
        <f t="shared" si="16"/>
        <v>0</v>
      </c>
      <c r="AY21" s="227">
        <f t="shared" si="16"/>
        <v>0</v>
      </c>
      <c r="AZ21" s="227">
        <f t="shared" si="16"/>
        <v>0</v>
      </c>
      <c r="BA21" s="227">
        <f t="shared" si="16"/>
        <v>0</v>
      </c>
      <c r="BB21" s="227">
        <f t="shared" si="16"/>
        <v>0</v>
      </c>
      <c r="BC21" s="227">
        <f t="shared" si="16"/>
        <v>0</v>
      </c>
      <c r="BD21" s="227">
        <f t="shared" si="16"/>
        <v>0</v>
      </c>
      <c r="BE21" s="227">
        <f t="shared" si="16"/>
        <v>0</v>
      </c>
      <c r="BF21" s="227">
        <f t="shared" si="16"/>
        <v>0</v>
      </c>
      <c r="BG21" s="227">
        <f t="shared" si="16"/>
        <v>0</v>
      </c>
      <c r="BH21" s="227">
        <f t="shared" si="16"/>
        <v>0</v>
      </c>
      <c r="BI21" s="227">
        <f t="shared" si="16"/>
        <v>0</v>
      </c>
      <c r="BJ21" s="227">
        <f t="shared" si="16"/>
        <v>0</v>
      </c>
      <c r="BK21" s="227">
        <f t="shared" si="16"/>
        <v>0</v>
      </c>
      <c r="BL21" s="227">
        <f t="shared" si="16"/>
        <v>0</v>
      </c>
      <c r="BM21" s="227">
        <f t="shared" si="16"/>
        <v>0</v>
      </c>
      <c r="BN21" s="227">
        <f t="shared" si="16"/>
        <v>0</v>
      </c>
      <c r="BO21" s="227">
        <f t="shared" si="16"/>
        <v>0</v>
      </c>
      <c r="BP21" s="227">
        <f t="shared" si="16"/>
        <v>0</v>
      </c>
      <c r="BQ21" s="227">
        <f t="shared" si="16"/>
        <v>0</v>
      </c>
      <c r="BR21" s="227">
        <f t="shared" si="16"/>
        <v>0</v>
      </c>
      <c r="BS21" s="227">
        <f t="shared" ref="BS21:CN21" si="17">CHOOSE($E$9,BS51,BS81)</f>
        <v>0</v>
      </c>
      <c r="BT21" s="227">
        <f t="shared" si="17"/>
        <v>0</v>
      </c>
      <c r="BU21" s="227">
        <f t="shared" si="17"/>
        <v>0</v>
      </c>
      <c r="BV21" s="227">
        <f t="shared" si="17"/>
        <v>0</v>
      </c>
      <c r="BW21" s="227">
        <f t="shared" si="17"/>
        <v>0</v>
      </c>
      <c r="BX21" s="227">
        <f t="shared" si="17"/>
        <v>0</v>
      </c>
      <c r="BY21" s="227">
        <f t="shared" si="17"/>
        <v>0</v>
      </c>
      <c r="BZ21" s="227">
        <f t="shared" si="17"/>
        <v>0</v>
      </c>
      <c r="CA21" s="227">
        <f t="shared" si="17"/>
        <v>0</v>
      </c>
      <c r="CB21" s="227">
        <f t="shared" si="17"/>
        <v>0</v>
      </c>
      <c r="CC21" s="227">
        <f t="shared" si="17"/>
        <v>0</v>
      </c>
      <c r="CD21" s="227">
        <f t="shared" si="17"/>
        <v>0</v>
      </c>
      <c r="CE21" s="227">
        <f t="shared" si="17"/>
        <v>0</v>
      </c>
      <c r="CF21" s="227">
        <f t="shared" si="17"/>
        <v>0</v>
      </c>
      <c r="CG21" s="227">
        <f t="shared" si="17"/>
        <v>0</v>
      </c>
      <c r="CH21" s="227">
        <f t="shared" si="17"/>
        <v>0</v>
      </c>
      <c r="CI21" s="227">
        <f t="shared" si="17"/>
        <v>0</v>
      </c>
      <c r="CJ21" s="227">
        <f t="shared" si="17"/>
        <v>0</v>
      </c>
      <c r="CK21" s="227">
        <f t="shared" si="17"/>
        <v>0</v>
      </c>
      <c r="CL21" s="227">
        <f t="shared" si="17"/>
        <v>0</v>
      </c>
      <c r="CM21" s="227">
        <f t="shared" si="17"/>
        <v>0</v>
      </c>
      <c r="CN21" s="227">
        <f t="shared" si="17"/>
        <v>0</v>
      </c>
    </row>
    <row r="22" spans="3:92">
      <c r="C22" s="251"/>
      <c r="D22" s="251"/>
      <c r="E22" s="251"/>
      <c r="F22" s="251"/>
    </row>
    <row r="23" spans="3:92">
      <c r="C23" s="258" t="s">
        <v>212</v>
      </c>
      <c r="D23" s="246"/>
      <c r="E23" s="246"/>
      <c r="F23" s="248"/>
    </row>
    <row r="24" spans="3:92">
      <c r="C24" s="266"/>
      <c r="D24" s="246"/>
      <c r="E24" s="246"/>
      <c r="F24" s="248"/>
    </row>
    <row r="25" spans="3:92">
      <c r="C25" s="266"/>
      <c r="D25" s="273" t="s">
        <v>213</v>
      </c>
      <c r="E25" s="246"/>
      <c r="F25" s="251"/>
    </row>
    <row r="26" spans="3:92">
      <c r="C26" s="266"/>
      <c r="D26" s="273"/>
      <c r="E26" s="246"/>
      <c r="F26" s="251" t="s">
        <v>214</v>
      </c>
      <c r="G26" s="68">
        <f t="shared" ref="G26:AL26" si="18">CHOOSE($E$9,G56,G86)</f>
        <v>0.93900000000000006</v>
      </c>
      <c r="H26" s="68">
        <f t="shared" si="18"/>
        <v>0.93900000000000006</v>
      </c>
      <c r="I26" s="68">
        <f t="shared" si="18"/>
        <v>0.93900000000000006</v>
      </c>
      <c r="J26" s="68">
        <f t="shared" si="18"/>
        <v>0.93900000000000006</v>
      </c>
      <c r="K26" s="68">
        <f t="shared" si="18"/>
        <v>0.93900000000000006</v>
      </c>
      <c r="L26" s="68">
        <f t="shared" si="18"/>
        <v>0.93900000000000006</v>
      </c>
      <c r="M26" s="68">
        <f t="shared" si="18"/>
        <v>0.93900000000000006</v>
      </c>
      <c r="N26" s="68">
        <f t="shared" si="18"/>
        <v>0.93900000000000006</v>
      </c>
      <c r="O26" s="68">
        <f t="shared" si="18"/>
        <v>0.93900000000000006</v>
      </c>
      <c r="P26" s="68">
        <f t="shared" si="18"/>
        <v>0.93900000000000006</v>
      </c>
      <c r="Q26" s="68">
        <f t="shared" si="18"/>
        <v>0.93900000000000006</v>
      </c>
      <c r="R26" s="68">
        <f t="shared" si="18"/>
        <v>0.93900000000000006</v>
      </c>
      <c r="S26" s="68">
        <f t="shared" si="18"/>
        <v>0.93900000000000006</v>
      </c>
      <c r="T26" s="68">
        <f t="shared" si="18"/>
        <v>0.93900000000000006</v>
      </c>
      <c r="U26" s="68">
        <f t="shared" si="18"/>
        <v>0.93900000000000006</v>
      </c>
      <c r="V26" s="68">
        <f t="shared" si="18"/>
        <v>0.93900000000000006</v>
      </c>
      <c r="W26" s="68">
        <f t="shared" si="18"/>
        <v>0.93900000000000006</v>
      </c>
      <c r="X26" s="68">
        <f t="shared" si="18"/>
        <v>0.93900000000000006</v>
      </c>
      <c r="Y26" s="68">
        <f t="shared" si="18"/>
        <v>0.93900000000000006</v>
      </c>
      <c r="Z26" s="68">
        <f t="shared" si="18"/>
        <v>0.93900000000000006</v>
      </c>
      <c r="AA26" s="68">
        <f t="shared" si="18"/>
        <v>0.93900000000000006</v>
      </c>
      <c r="AB26" s="68">
        <f t="shared" si="18"/>
        <v>0.93900000000000006</v>
      </c>
      <c r="AC26" s="68">
        <f t="shared" si="18"/>
        <v>0.93900000000000006</v>
      </c>
      <c r="AD26" s="68">
        <f t="shared" si="18"/>
        <v>0.93900000000000006</v>
      </c>
      <c r="AE26" s="68">
        <f t="shared" si="18"/>
        <v>0.93900000000000006</v>
      </c>
      <c r="AF26" s="68">
        <f t="shared" si="18"/>
        <v>0.93900000000000006</v>
      </c>
      <c r="AG26" s="68">
        <f t="shared" si="18"/>
        <v>0.93900000000000006</v>
      </c>
      <c r="AH26" s="68">
        <f t="shared" si="18"/>
        <v>0.93900000000000006</v>
      </c>
      <c r="AI26" s="68">
        <f t="shared" si="18"/>
        <v>0.93900000000000006</v>
      </c>
      <c r="AJ26" s="68">
        <f t="shared" si="18"/>
        <v>0.79746835443037978</v>
      </c>
      <c r="AK26" s="68">
        <f t="shared" si="18"/>
        <v>0.81518151815181517</v>
      </c>
      <c r="AL26" s="68">
        <f t="shared" si="18"/>
        <v>0.77450980392156865</v>
      </c>
      <c r="AM26" s="68">
        <f t="shared" ref="AM26:BR26" si="19">CHOOSE($E$9,AM56,AM86)</f>
        <v>0.68548387096774199</v>
      </c>
      <c r="AN26" s="68">
        <f t="shared" si="19"/>
        <v>0.77524429967426711</v>
      </c>
      <c r="AO26" s="68">
        <f t="shared" si="19"/>
        <v>0.78834355828220859</v>
      </c>
      <c r="AP26" s="68">
        <f t="shared" si="19"/>
        <v>0.78437500000000004</v>
      </c>
      <c r="AQ26" s="68">
        <f t="shared" si="19"/>
        <v>0.78095238095238095</v>
      </c>
      <c r="AR26" s="68">
        <f t="shared" si="19"/>
        <v>0.78095238095238095</v>
      </c>
      <c r="AS26" s="68">
        <f t="shared" si="19"/>
        <v>0.78095238095238095</v>
      </c>
      <c r="AT26" s="68">
        <f t="shared" si="19"/>
        <v>0.78095238095238095</v>
      </c>
      <c r="AU26" s="68">
        <f t="shared" si="19"/>
        <v>0.78095238095238095</v>
      </c>
      <c r="AV26" s="68">
        <f t="shared" si="19"/>
        <v>0.78095238095238095</v>
      </c>
      <c r="AW26" s="68">
        <f t="shared" si="19"/>
        <v>0.78095238095238095</v>
      </c>
      <c r="AX26" s="68">
        <f t="shared" si="19"/>
        <v>0.78095238095238095</v>
      </c>
      <c r="AY26" s="68">
        <f t="shared" si="19"/>
        <v>0.78095238095238095</v>
      </c>
      <c r="AZ26" s="68">
        <f t="shared" si="19"/>
        <v>0.78095238095238095</v>
      </c>
      <c r="BA26" s="68">
        <f t="shared" si="19"/>
        <v>0.78095238095238095</v>
      </c>
      <c r="BB26" s="68">
        <f t="shared" si="19"/>
        <v>0.78095238095238095</v>
      </c>
      <c r="BC26" s="68">
        <f t="shared" si="19"/>
        <v>0.78095238095238095</v>
      </c>
      <c r="BD26" s="68">
        <f t="shared" si="19"/>
        <v>0.78095238095238095</v>
      </c>
      <c r="BE26" s="68">
        <f t="shared" si="19"/>
        <v>0.78095238095238095</v>
      </c>
      <c r="BF26" s="68">
        <f t="shared" si="19"/>
        <v>0.78095238095238095</v>
      </c>
      <c r="BG26" s="68">
        <f t="shared" si="19"/>
        <v>0.78095238095238095</v>
      </c>
      <c r="BH26" s="68">
        <f t="shared" si="19"/>
        <v>0.78095238095238095</v>
      </c>
      <c r="BI26" s="68">
        <f t="shared" si="19"/>
        <v>0.78095238095238095</v>
      </c>
      <c r="BJ26" s="68">
        <f t="shared" si="19"/>
        <v>0.78095238095238095</v>
      </c>
      <c r="BK26" s="68">
        <f t="shared" si="19"/>
        <v>0.78095238095238095</v>
      </c>
      <c r="BL26" s="68">
        <f t="shared" si="19"/>
        <v>0.78095238095238095</v>
      </c>
      <c r="BM26" s="68">
        <f t="shared" si="19"/>
        <v>0.78095238095238095</v>
      </c>
      <c r="BN26" s="68">
        <f t="shared" si="19"/>
        <v>0.78095238095238095</v>
      </c>
      <c r="BO26" s="68">
        <f t="shared" si="19"/>
        <v>0.78095238095238095</v>
      </c>
      <c r="BP26" s="68">
        <f t="shared" si="19"/>
        <v>0.78095238095238095</v>
      </c>
      <c r="BQ26" s="68">
        <f t="shared" si="19"/>
        <v>0.78095238095238095</v>
      </c>
      <c r="BR26" s="68">
        <f t="shared" si="19"/>
        <v>0.78095238095238095</v>
      </c>
      <c r="BS26" s="68">
        <f t="shared" ref="BS26:CN26" si="20">CHOOSE($E$9,BS56,BS86)</f>
        <v>0.78095238095238095</v>
      </c>
      <c r="BT26" s="68">
        <f t="shared" si="20"/>
        <v>0.78095238095238095</v>
      </c>
      <c r="BU26" s="68">
        <f t="shared" si="20"/>
        <v>0.78095238095238095</v>
      </c>
      <c r="BV26" s="68">
        <f t="shared" si="20"/>
        <v>0.78095238095238095</v>
      </c>
      <c r="BW26" s="68">
        <f t="shared" si="20"/>
        <v>0.78095238095238095</v>
      </c>
      <c r="BX26" s="68">
        <f t="shared" si="20"/>
        <v>0.78095238095238095</v>
      </c>
      <c r="BY26" s="68">
        <f t="shared" si="20"/>
        <v>0.78095238095238095</v>
      </c>
      <c r="BZ26" s="68">
        <f t="shared" si="20"/>
        <v>0.78095238095238095</v>
      </c>
      <c r="CA26" s="68">
        <f t="shared" si="20"/>
        <v>0.78095238095238095</v>
      </c>
      <c r="CB26" s="68">
        <f t="shared" si="20"/>
        <v>0.78095238095238095</v>
      </c>
      <c r="CC26" s="68">
        <f t="shared" si="20"/>
        <v>0.78095238095238095</v>
      </c>
      <c r="CD26" s="68">
        <f t="shared" si="20"/>
        <v>0.78095238095238095</v>
      </c>
      <c r="CE26" s="68">
        <f t="shared" si="20"/>
        <v>0.78095238095238095</v>
      </c>
      <c r="CF26" s="68">
        <f t="shared" si="20"/>
        <v>0.78095238095238095</v>
      </c>
      <c r="CG26" s="68">
        <f t="shared" si="20"/>
        <v>0.78095238095238095</v>
      </c>
      <c r="CH26" s="68">
        <f t="shared" si="20"/>
        <v>0.78095238095238095</v>
      </c>
      <c r="CI26" s="68">
        <f t="shared" si="20"/>
        <v>0.78095238095238095</v>
      </c>
      <c r="CJ26" s="68">
        <f t="shared" si="20"/>
        <v>0.78095238095238095</v>
      </c>
      <c r="CK26" s="68">
        <f t="shared" si="20"/>
        <v>0.78095238095238095</v>
      </c>
      <c r="CL26" s="68">
        <f t="shared" si="20"/>
        <v>0.78095238095238095</v>
      </c>
      <c r="CM26" s="68">
        <f t="shared" si="20"/>
        <v>0.78095238095238095</v>
      </c>
      <c r="CN26" s="68">
        <f t="shared" si="20"/>
        <v>0.78095238095238095</v>
      </c>
    </row>
    <row r="27" spans="3:92">
      <c r="C27" s="266"/>
      <c r="D27" s="246"/>
      <c r="E27" s="246"/>
      <c r="F27" s="251" t="s">
        <v>215</v>
      </c>
      <c r="G27" s="68">
        <f t="shared" ref="G27:AL27" si="21">CHOOSE($E$9,G57,G87)</f>
        <v>6.0999999999999999E-2</v>
      </c>
      <c r="H27" s="68">
        <f t="shared" si="21"/>
        <v>6.0999999999999999E-2</v>
      </c>
      <c r="I27" s="68">
        <f t="shared" si="21"/>
        <v>6.0999999999999999E-2</v>
      </c>
      <c r="J27" s="68">
        <f t="shared" si="21"/>
        <v>6.0999999999999999E-2</v>
      </c>
      <c r="K27" s="68">
        <f t="shared" si="21"/>
        <v>6.0999999999999999E-2</v>
      </c>
      <c r="L27" s="68">
        <f t="shared" si="21"/>
        <v>6.0999999999999999E-2</v>
      </c>
      <c r="M27" s="68">
        <f t="shared" si="21"/>
        <v>6.0999999999999999E-2</v>
      </c>
      <c r="N27" s="68">
        <f t="shared" si="21"/>
        <v>6.0999999999999999E-2</v>
      </c>
      <c r="O27" s="68">
        <f t="shared" si="21"/>
        <v>6.0999999999999999E-2</v>
      </c>
      <c r="P27" s="68">
        <f t="shared" si="21"/>
        <v>6.0999999999999999E-2</v>
      </c>
      <c r="Q27" s="68">
        <f t="shared" si="21"/>
        <v>6.0999999999999999E-2</v>
      </c>
      <c r="R27" s="68">
        <f t="shared" si="21"/>
        <v>6.0999999999999999E-2</v>
      </c>
      <c r="S27" s="68">
        <f t="shared" si="21"/>
        <v>6.0999999999999999E-2</v>
      </c>
      <c r="T27" s="68">
        <f t="shared" si="21"/>
        <v>6.0999999999999999E-2</v>
      </c>
      <c r="U27" s="68">
        <f t="shared" si="21"/>
        <v>6.0999999999999999E-2</v>
      </c>
      <c r="V27" s="68">
        <f t="shared" si="21"/>
        <v>6.0999999999999999E-2</v>
      </c>
      <c r="W27" s="68">
        <f t="shared" si="21"/>
        <v>6.0999999999999999E-2</v>
      </c>
      <c r="X27" s="68">
        <f t="shared" si="21"/>
        <v>6.0999999999999999E-2</v>
      </c>
      <c r="Y27" s="68">
        <f t="shared" si="21"/>
        <v>6.0999999999999999E-2</v>
      </c>
      <c r="Z27" s="68">
        <f t="shared" si="21"/>
        <v>6.0999999999999999E-2</v>
      </c>
      <c r="AA27" s="68">
        <f t="shared" si="21"/>
        <v>6.0999999999999999E-2</v>
      </c>
      <c r="AB27" s="68">
        <f t="shared" si="21"/>
        <v>6.0999999999999999E-2</v>
      </c>
      <c r="AC27" s="68">
        <f t="shared" si="21"/>
        <v>6.0999999999999999E-2</v>
      </c>
      <c r="AD27" s="68">
        <f t="shared" si="21"/>
        <v>6.0999999999999999E-2</v>
      </c>
      <c r="AE27" s="68">
        <f t="shared" si="21"/>
        <v>6.0999999999999999E-2</v>
      </c>
      <c r="AF27" s="68">
        <f t="shared" si="21"/>
        <v>6.0999999999999999E-2</v>
      </c>
      <c r="AG27" s="68">
        <f t="shared" si="21"/>
        <v>6.0999999999999999E-2</v>
      </c>
      <c r="AH27" s="68">
        <f t="shared" si="21"/>
        <v>6.0999999999999999E-2</v>
      </c>
      <c r="AI27" s="68">
        <f t="shared" si="21"/>
        <v>6.0999999999999999E-2</v>
      </c>
      <c r="AJ27" s="68">
        <f t="shared" si="21"/>
        <v>0.20253164556962025</v>
      </c>
      <c r="AK27" s="68">
        <f t="shared" si="21"/>
        <v>0.18481848184818481</v>
      </c>
      <c r="AL27" s="68">
        <f t="shared" si="21"/>
        <v>0.22549019607843138</v>
      </c>
      <c r="AM27" s="68">
        <f t="shared" ref="AM27:BR27" si="22">CHOOSE($E$9,AM57,AM87)</f>
        <v>0.31451612903225806</v>
      </c>
      <c r="AN27" s="68">
        <f t="shared" si="22"/>
        <v>0.22475570032573289</v>
      </c>
      <c r="AO27" s="68">
        <f t="shared" si="22"/>
        <v>0.21165644171779141</v>
      </c>
      <c r="AP27" s="68">
        <f t="shared" si="22"/>
        <v>0.21562500000000001</v>
      </c>
      <c r="AQ27" s="68">
        <f t="shared" si="22"/>
        <v>0.21904761904761905</v>
      </c>
      <c r="AR27" s="68">
        <f t="shared" si="22"/>
        <v>0.21904761904761905</v>
      </c>
      <c r="AS27" s="68">
        <f t="shared" si="22"/>
        <v>0.21904761904761905</v>
      </c>
      <c r="AT27" s="68">
        <f t="shared" si="22"/>
        <v>0.21904761904761905</v>
      </c>
      <c r="AU27" s="68">
        <f t="shared" si="22"/>
        <v>0.21904761904761905</v>
      </c>
      <c r="AV27" s="68">
        <f t="shared" si="22"/>
        <v>0.21904761904761905</v>
      </c>
      <c r="AW27" s="68">
        <f t="shared" si="22"/>
        <v>0.21904761904761905</v>
      </c>
      <c r="AX27" s="68">
        <f t="shared" si="22"/>
        <v>0.21904761904761905</v>
      </c>
      <c r="AY27" s="68">
        <f t="shared" si="22"/>
        <v>0.21904761904761905</v>
      </c>
      <c r="AZ27" s="68">
        <f t="shared" si="22"/>
        <v>0.21904761904761905</v>
      </c>
      <c r="BA27" s="68">
        <f t="shared" si="22"/>
        <v>0.21904761904761905</v>
      </c>
      <c r="BB27" s="68">
        <f t="shared" si="22"/>
        <v>0.21904761904761905</v>
      </c>
      <c r="BC27" s="68">
        <f t="shared" si="22"/>
        <v>0.21904761904761905</v>
      </c>
      <c r="BD27" s="68">
        <f t="shared" si="22"/>
        <v>0.21904761904761905</v>
      </c>
      <c r="BE27" s="68">
        <f t="shared" si="22"/>
        <v>0.21904761904761905</v>
      </c>
      <c r="BF27" s="68">
        <f t="shared" si="22"/>
        <v>0.21904761904761905</v>
      </c>
      <c r="BG27" s="68">
        <f t="shared" si="22"/>
        <v>0.21904761904761905</v>
      </c>
      <c r="BH27" s="68">
        <f t="shared" si="22"/>
        <v>0.21904761904761905</v>
      </c>
      <c r="BI27" s="68">
        <f t="shared" si="22"/>
        <v>0.21904761904761905</v>
      </c>
      <c r="BJ27" s="68">
        <f t="shared" si="22"/>
        <v>0.21904761904761905</v>
      </c>
      <c r="BK27" s="68">
        <f t="shared" si="22"/>
        <v>0.21904761904761905</v>
      </c>
      <c r="BL27" s="68">
        <f t="shared" si="22"/>
        <v>0.21904761904761905</v>
      </c>
      <c r="BM27" s="68">
        <f t="shared" si="22"/>
        <v>0.21904761904761905</v>
      </c>
      <c r="BN27" s="68">
        <f t="shared" si="22"/>
        <v>0.21904761904761905</v>
      </c>
      <c r="BO27" s="68">
        <f t="shared" si="22"/>
        <v>0.21904761904761905</v>
      </c>
      <c r="BP27" s="68">
        <f t="shared" si="22"/>
        <v>0.21904761904761905</v>
      </c>
      <c r="BQ27" s="68">
        <f t="shared" si="22"/>
        <v>0.21904761904761905</v>
      </c>
      <c r="BR27" s="68">
        <f t="shared" si="22"/>
        <v>0.21904761904761905</v>
      </c>
      <c r="BS27" s="68">
        <f t="shared" ref="BS27:CN27" si="23">CHOOSE($E$9,BS57,BS87)</f>
        <v>0.21904761904761905</v>
      </c>
      <c r="BT27" s="68">
        <f t="shared" si="23"/>
        <v>0.21904761904761905</v>
      </c>
      <c r="BU27" s="68">
        <f t="shared" si="23"/>
        <v>0.21904761904761905</v>
      </c>
      <c r="BV27" s="68">
        <f t="shared" si="23"/>
        <v>0.21904761904761905</v>
      </c>
      <c r="BW27" s="68">
        <f t="shared" si="23"/>
        <v>0.21904761904761905</v>
      </c>
      <c r="BX27" s="68">
        <f t="shared" si="23"/>
        <v>0.21904761904761905</v>
      </c>
      <c r="BY27" s="68">
        <f t="shared" si="23"/>
        <v>0.21904761904761905</v>
      </c>
      <c r="BZ27" s="68">
        <f t="shared" si="23"/>
        <v>0.21904761904761905</v>
      </c>
      <c r="CA27" s="68">
        <f t="shared" si="23"/>
        <v>0.21904761904761905</v>
      </c>
      <c r="CB27" s="68">
        <f t="shared" si="23"/>
        <v>0.21904761904761905</v>
      </c>
      <c r="CC27" s="68">
        <f t="shared" si="23"/>
        <v>0.21904761904761905</v>
      </c>
      <c r="CD27" s="68">
        <f t="shared" si="23"/>
        <v>0.21904761904761905</v>
      </c>
      <c r="CE27" s="68">
        <f t="shared" si="23"/>
        <v>0.21904761904761905</v>
      </c>
      <c r="CF27" s="68">
        <f t="shared" si="23"/>
        <v>0.21904761904761905</v>
      </c>
      <c r="CG27" s="68">
        <f t="shared" si="23"/>
        <v>0.21904761904761905</v>
      </c>
      <c r="CH27" s="68">
        <f t="shared" si="23"/>
        <v>0.21904761904761905</v>
      </c>
      <c r="CI27" s="68">
        <f t="shared" si="23"/>
        <v>0.21904761904761905</v>
      </c>
      <c r="CJ27" s="68">
        <f t="shared" si="23"/>
        <v>0.21904761904761905</v>
      </c>
      <c r="CK27" s="68">
        <f t="shared" si="23"/>
        <v>0.21904761904761905</v>
      </c>
      <c r="CL27" s="68">
        <f t="shared" si="23"/>
        <v>0.21904761904761905</v>
      </c>
      <c r="CM27" s="68">
        <f t="shared" si="23"/>
        <v>0.21904761904761905</v>
      </c>
      <c r="CN27" s="68">
        <f t="shared" si="23"/>
        <v>0.21904761904761905</v>
      </c>
    </row>
    <row r="28" spans="3:92">
      <c r="C28" s="266"/>
      <c r="D28" s="246"/>
      <c r="E28" s="246"/>
      <c r="F28" s="251"/>
    </row>
    <row r="29" spans="3:92">
      <c r="C29" s="266"/>
      <c r="D29" s="273" t="s">
        <v>216</v>
      </c>
      <c r="E29" s="251"/>
      <c r="F29" s="251"/>
    </row>
    <row r="30" spans="3:92">
      <c r="C30" s="266"/>
      <c r="D30" s="246"/>
      <c r="E30" s="246"/>
      <c r="F30" s="251" t="s">
        <v>214</v>
      </c>
      <c r="G30" s="296">
        <f t="shared" ref="G30:AL30" si="24">CHOOSE($E$9,G60,G90)</f>
        <v>11199.78397430193</v>
      </c>
      <c r="H30" s="296">
        <f t="shared" si="24"/>
        <v>10916.245139509463</v>
      </c>
      <c r="I30" s="296">
        <f t="shared" si="24"/>
        <v>35584.123766452998</v>
      </c>
      <c r="J30" s="296">
        <f t="shared" si="24"/>
        <v>43664.980558037918</v>
      </c>
      <c r="K30" s="296">
        <f t="shared" si="24"/>
        <v>69608.783941547372</v>
      </c>
      <c r="L30" s="296">
        <f t="shared" si="24"/>
        <v>52383.799727905935</v>
      </c>
      <c r="M30" s="296">
        <f t="shared" si="24"/>
        <v>59259.616471622794</v>
      </c>
      <c r="N30" s="296">
        <f t="shared" si="24"/>
        <v>45153.559440698307</v>
      </c>
      <c r="O30" s="296">
        <f t="shared" si="24"/>
        <v>36292.970853434126</v>
      </c>
      <c r="P30" s="296">
        <f t="shared" si="24"/>
        <v>28353.883479245353</v>
      </c>
      <c r="Q30" s="296">
        <f t="shared" si="24"/>
        <v>23817.262122566135</v>
      </c>
      <c r="R30" s="296">
        <f t="shared" si="24"/>
        <v>21336.297318132125</v>
      </c>
      <c r="S30" s="296">
        <f t="shared" si="24"/>
        <v>15665.520622283138</v>
      </c>
      <c r="T30" s="296">
        <f t="shared" si="24"/>
        <v>14106.057030924552</v>
      </c>
      <c r="U30" s="296">
        <f t="shared" si="24"/>
        <v>7513.779122000029</v>
      </c>
      <c r="V30" s="296">
        <f t="shared" si="24"/>
        <v>4253.0825218867794</v>
      </c>
      <c r="W30" s="296">
        <f t="shared" si="24"/>
        <v>1843.0024261509691</v>
      </c>
      <c r="X30" s="296">
        <f t="shared" si="24"/>
        <v>1701.2330087546929</v>
      </c>
      <c r="Y30" s="296">
        <f t="shared" si="24"/>
        <v>3086.1385633850123</v>
      </c>
      <c r="Z30" s="296">
        <f t="shared" si="24"/>
        <v>5603.5134215973922</v>
      </c>
      <c r="AA30" s="296">
        <f t="shared" si="24"/>
        <v>7386.6539461645043</v>
      </c>
      <c r="AB30" s="296">
        <f t="shared" si="24"/>
        <v>13680.091091695511</v>
      </c>
      <c r="AC30" s="296">
        <f t="shared" si="24"/>
        <v>13155.637996234553</v>
      </c>
      <c r="AD30" s="296">
        <f t="shared" si="24"/>
        <v>4338.797982273577</v>
      </c>
      <c r="AE30" s="296">
        <f t="shared" si="24"/>
        <v>3225.6323006273697</v>
      </c>
      <c r="AF30" s="296">
        <f t="shared" si="24"/>
        <v>3225.6323006274356</v>
      </c>
      <c r="AG30" s="296">
        <f t="shared" si="24"/>
        <v>3099.6064263291209</v>
      </c>
      <c r="AH30" s="296">
        <f t="shared" si="24"/>
        <v>4037.1113792261303</v>
      </c>
      <c r="AI30" s="296">
        <f t="shared" si="24"/>
        <v>4870.8639405848435</v>
      </c>
      <c r="AJ30" s="296">
        <f t="shared" si="24"/>
        <v>17031.688851893774</v>
      </c>
      <c r="AK30" s="296">
        <f t="shared" si="24"/>
        <v>27127.748659429468</v>
      </c>
      <c r="AL30" s="296">
        <f t="shared" si="24"/>
        <v>34852.941176470587</v>
      </c>
      <c r="AM30" s="296">
        <f t="shared" ref="AM30:BR30" si="25">CHOOSE($E$9,AM60,AM90)</f>
        <v>41129.032258064522</v>
      </c>
      <c r="AN30" s="296">
        <f t="shared" si="25"/>
        <v>23800</v>
      </c>
      <c r="AO30" s="296">
        <f t="shared" si="25"/>
        <v>25700</v>
      </c>
      <c r="AP30" s="296">
        <f t="shared" si="25"/>
        <v>25100</v>
      </c>
      <c r="AQ30" s="296">
        <f t="shared" si="25"/>
        <v>24600</v>
      </c>
      <c r="AR30" s="296">
        <f t="shared" si="25"/>
        <v>24600</v>
      </c>
      <c r="AS30" s="296">
        <f t="shared" si="25"/>
        <v>24600</v>
      </c>
      <c r="AT30" s="296">
        <f t="shared" si="25"/>
        <v>24600</v>
      </c>
      <c r="AU30" s="296">
        <f t="shared" si="25"/>
        <v>24600</v>
      </c>
      <c r="AV30" s="296">
        <f t="shared" si="25"/>
        <v>23760.476190476191</v>
      </c>
      <c r="AW30" s="296">
        <f t="shared" si="25"/>
        <v>22920.952380952382</v>
      </c>
      <c r="AX30" s="296">
        <f t="shared" si="25"/>
        <v>22081.428571428572</v>
      </c>
      <c r="AY30" s="296">
        <f t="shared" si="25"/>
        <v>21241.904761904763</v>
      </c>
      <c r="AZ30" s="296">
        <f t="shared" si="25"/>
        <v>20402.380952380954</v>
      </c>
      <c r="BA30" s="296">
        <f t="shared" si="25"/>
        <v>19562.857142857141</v>
      </c>
      <c r="BB30" s="296">
        <f t="shared" si="25"/>
        <v>18723.333333333332</v>
      </c>
      <c r="BC30" s="296">
        <f t="shared" si="25"/>
        <v>17883.809523809523</v>
      </c>
      <c r="BD30" s="296">
        <f t="shared" si="25"/>
        <v>17044.285714285714</v>
      </c>
      <c r="BE30" s="296">
        <f t="shared" si="25"/>
        <v>16204.761904761905</v>
      </c>
      <c r="BF30" s="296">
        <f t="shared" si="25"/>
        <v>15365.238095238095</v>
      </c>
      <c r="BG30" s="296">
        <f t="shared" si="25"/>
        <v>14525.714285714286</v>
      </c>
      <c r="BH30" s="296">
        <f t="shared" si="25"/>
        <v>13686.190476190477</v>
      </c>
      <c r="BI30" s="296">
        <f t="shared" si="25"/>
        <v>12846.666666666666</v>
      </c>
      <c r="BJ30" s="296">
        <f t="shared" si="25"/>
        <v>12007.142857142857</v>
      </c>
      <c r="BK30" s="296">
        <f t="shared" si="25"/>
        <v>11167.619047619048</v>
      </c>
      <c r="BL30" s="296">
        <f t="shared" si="25"/>
        <v>10328.095238095239</v>
      </c>
      <c r="BM30" s="296">
        <f t="shared" si="25"/>
        <v>9488.5714285714294</v>
      </c>
      <c r="BN30" s="296">
        <f t="shared" si="25"/>
        <v>8649.0476190476184</v>
      </c>
      <c r="BO30" s="296">
        <f t="shared" si="25"/>
        <v>7809.5238095238092</v>
      </c>
      <c r="BP30" s="296">
        <f t="shared" si="25"/>
        <v>7809.5238095238092</v>
      </c>
      <c r="BQ30" s="296">
        <f t="shared" si="25"/>
        <v>7809.5238095238092</v>
      </c>
      <c r="BR30" s="296">
        <f t="shared" si="25"/>
        <v>7809.5238095238092</v>
      </c>
      <c r="BS30" s="296">
        <f t="shared" ref="BS30:CN30" si="26">CHOOSE($E$9,BS60,BS90)</f>
        <v>7809.5238095238092</v>
      </c>
      <c r="BT30" s="296">
        <f t="shared" si="26"/>
        <v>7809.5238095238092</v>
      </c>
      <c r="BU30" s="296">
        <f t="shared" si="26"/>
        <v>7809.5238095238092</v>
      </c>
      <c r="BV30" s="296">
        <f t="shared" si="26"/>
        <v>7809.5238095238092</v>
      </c>
      <c r="BW30" s="296">
        <f t="shared" si="26"/>
        <v>7809.5238095238092</v>
      </c>
      <c r="BX30" s="296">
        <f t="shared" si="26"/>
        <v>7809.5238095238092</v>
      </c>
      <c r="BY30" s="296">
        <f t="shared" si="26"/>
        <v>7809.5238095238092</v>
      </c>
      <c r="BZ30" s="296">
        <f t="shared" si="26"/>
        <v>7809.5238095238092</v>
      </c>
      <c r="CA30" s="296">
        <f t="shared" si="26"/>
        <v>7809.5238095238092</v>
      </c>
      <c r="CB30" s="296">
        <f t="shared" si="26"/>
        <v>7809.5238095238092</v>
      </c>
      <c r="CC30" s="296">
        <f t="shared" si="26"/>
        <v>7809.5238095238092</v>
      </c>
      <c r="CD30" s="296">
        <f t="shared" si="26"/>
        <v>7809.5238095238092</v>
      </c>
      <c r="CE30" s="296">
        <f t="shared" si="26"/>
        <v>7809.5238095238092</v>
      </c>
      <c r="CF30" s="296">
        <f t="shared" si="26"/>
        <v>7809.5238095238092</v>
      </c>
      <c r="CG30" s="296">
        <f t="shared" si="26"/>
        <v>7809.5238095238092</v>
      </c>
      <c r="CH30" s="296">
        <f t="shared" si="26"/>
        <v>7809.5238095238092</v>
      </c>
      <c r="CI30" s="296">
        <f t="shared" si="26"/>
        <v>7809.5238095238092</v>
      </c>
      <c r="CJ30" s="296">
        <f t="shared" si="26"/>
        <v>7809.5238095238092</v>
      </c>
      <c r="CK30" s="296">
        <f t="shared" si="26"/>
        <v>7809.5238095238092</v>
      </c>
      <c r="CL30" s="296">
        <f t="shared" si="26"/>
        <v>7809.5238095238092</v>
      </c>
      <c r="CM30" s="296">
        <f t="shared" si="26"/>
        <v>7809.5238095238092</v>
      </c>
      <c r="CN30" s="296">
        <f t="shared" si="26"/>
        <v>7809.5238095238092</v>
      </c>
    </row>
    <row r="31" spans="3:92">
      <c r="C31" s="266"/>
      <c r="D31" s="246"/>
      <c r="E31" s="246"/>
      <c r="F31" s="251" t="s">
        <v>215</v>
      </c>
      <c r="G31" s="296">
        <f t="shared" ref="G31:AL31" si="27">CHOOSE($E$9,G61,G91)</f>
        <v>727.56850099299004</v>
      </c>
      <c r="H31" s="296">
        <f t="shared" si="27"/>
        <v>709.14904527164765</v>
      </c>
      <c r="I31" s="296">
        <f t="shared" si="27"/>
        <v>2311.6416930283626</v>
      </c>
      <c r="J31" s="296">
        <f t="shared" si="27"/>
        <v>2836.5961810865952</v>
      </c>
      <c r="K31" s="296">
        <f t="shared" si="27"/>
        <v>4521.9763795893396</v>
      </c>
      <c r="L31" s="296">
        <f t="shared" si="27"/>
        <v>3402.9944445178508</v>
      </c>
      <c r="M31" s="296">
        <f t="shared" si="27"/>
        <v>3849.6662457603729</v>
      </c>
      <c r="N31" s="296">
        <f t="shared" si="27"/>
        <v>2933.2983236236387</v>
      </c>
      <c r="O31" s="296">
        <f t="shared" si="27"/>
        <v>2357.6903323317165</v>
      </c>
      <c r="P31" s="296">
        <f t="shared" si="27"/>
        <v>1841.9455721341494</v>
      </c>
      <c r="Q31" s="296">
        <f t="shared" si="27"/>
        <v>1547.234280592688</v>
      </c>
      <c r="R31" s="296">
        <f t="shared" si="27"/>
        <v>1386.0640430309472</v>
      </c>
      <c r="S31" s="296">
        <f t="shared" si="27"/>
        <v>1017.6749286041228</v>
      </c>
      <c r="T31" s="296">
        <f t="shared" si="27"/>
        <v>916.36792213673868</v>
      </c>
      <c r="U31" s="296">
        <f t="shared" si="27"/>
        <v>488.11557661555031</v>
      </c>
      <c r="V31" s="296">
        <f t="shared" si="27"/>
        <v>276.29183582012087</v>
      </c>
      <c r="W31" s="296">
        <f t="shared" si="27"/>
        <v>119.72646218872109</v>
      </c>
      <c r="X31" s="296">
        <f t="shared" si="27"/>
        <v>110.51673432804714</v>
      </c>
      <c r="Y31" s="296">
        <f t="shared" si="27"/>
        <v>200.48397483118819</v>
      </c>
      <c r="Z31" s="296">
        <f t="shared" si="27"/>
        <v>364.01950875126823</v>
      </c>
      <c r="AA31" s="296">
        <f t="shared" si="27"/>
        <v>479.85717861132559</v>
      </c>
      <c r="AB31" s="296">
        <f t="shared" si="27"/>
        <v>888.69601341152941</v>
      </c>
      <c r="AC31" s="296">
        <f t="shared" si="27"/>
        <v>854.62611051150975</v>
      </c>
      <c r="AD31" s="296">
        <f t="shared" si="27"/>
        <v>281.86014581329943</v>
      </c>
      <c r="AE31" s="296">
        <f t="shared" si="27"/>
        <v>209.54586830486639</v>
      </c>
      <c r="AF31" s="296">
        <f t="shared" si="27"/>
        <v>209.54586830487068</v>
      </c>
      <c r="AG31" s="296">
        <f t="shared" si="27"/>
        <v>201.35888392553395</v>
      </c>
      <c r="AH31" s="296">
        <f t="shared" si="27"/>
        <v>262.26176158976989</v>
      </c>
      <c r="AI31" s="296">
        <f t="shared" si="27"/>
        <v>316.42460103905796</v>
      </c>
      <c r="AJ31" s="296">
        <f t="shared" si="27"/>
        <v>4325.5082798460371</v>
      </c>
      <c r="AK31" s="296">
        <f t="shared" si="27"/>
        <v>6150.4207486965597</v>
      </c>
      <c r="AL31" s="296">
        <f t="shared" si="27"/>
        <v>10147.058823529413</v>
      </c>
      <c r="AM31" s="296">
        <f t="shared" ref="AM31:BR31" si="28">CHOOSE($E$9,AM61,AM91)</f>
        <v>18870.967741935485</v>
      </c>
      <c r="AN31" s="296">
        <f t="shared" si="28"/>
        <v>6900</v>
      </c>
      <c r="AO31" s="296">
        <f t="shared" si="28"/>
        <v>6900</v>
      </c>
      <c r="AP31" s="296">
        <f t="shared" si="28"/>
        <v>6900</v>
      </c>
      <c r="AQ31" s="296">
        <f t="shared" si="28"/>
        <v>6900</v>
      </c>
      <c r="AR31" s="296">
        <f t="shared" si="28"/>
        <v>6900</v>
      </c>
      <c r="AS31" s="296">
        <f t="shared" si="28"/>
        <v>6900</v>
      </c>
      <c r="AT31" s="296">
        <f t="shared" si="28"/>
        <v>6900</v>
      </c>
      <c r="AU31" s="296">
        <f t="shared" si="28"/>
        <v>6900</v>
      </c>
      <c r="AV31" s="296">
        <f t="shared" si="28"/>
        <v>6664.5238095238092</v>
      </c>
      <c r="AW31" s="296">
        <f t="shared" si="28"/>
        <v>6429.0476190476193</v>
      </c>
      <c r="AX31" s="296">
        <f t="shared" si="28"/>
        <v>6193.5714285714284</v>
      </c>
      <c r="AY31" s="296">
        <f t="shared" si="28"/>
        <v>5958.0952380952376</v>
      </c>
      <c r="AZ31" s="296">
        <f t="shared" si="28"/>
        <v>5722.6190476190477</v>
      </c>
      <c r="BA31" s="296">
        <f t="shared" si="28"/>
        <v>5487.1428571428569</v>
      </c>
      <c r="BB31" s="296">
        <f t="shared" si="28"/>
        <v>5251.666666666667</v>
      </c>
      <c r="BC31" s="296">
        <f t="shared" si="28"/>
        <v>5016.1904761904761</v>
      </c>
      <c r="BD31" s="296">
        <f t="shared" si="28"/>
        <v>4780.7142857142853</v>
      </c>
      <c r="BE31" s="296">
        <f t="shared" si="28"/>
        <v>4545.2380952380954</v>
      </c>
      <c r="BF31" s="296">
        <f t="shared" si="28"/>
        <v>4309.7619047619046</v>
      </c>
      <c r="BG31" s="296">
        <f t="shared" si="28"/>
        <v>4074.2857142857142</v>
      </c>
      <c r="BH31" s="296">
        <f t="shared" si="28"/>
        <v>3838.8095238095239</v>
      </c>
      <c r="BI31" s="296">
        <f t="shared" si="28"/>
        <v>3603.3333333333335</v>
      </c>
      <c r="BJ31" s="296">
        <f t="shared" si="28"/>
        <v>3367.8571428571427</v>
      </c>
      <c r="BK31" s="296">
        <f t="shared" si="28"/>
        <v>3132.3809523809523</v>
      </c>
      <c r="BL31" s="296">
        <f t="shared" si="28"/>
        <v>2896.9047619047619</v>
      </c>
      <c r="BM31" s="296">
        <f t="shared" si="28"/>
        <v>2661.4285714285716</v>
      </c>
      <c r="BN31" s="296">
        <f t="shared" si="28"/>
        <v>2425.9523809523807</v>
      </c>
      <c r="BO31" s="296">
        <f t="shared" si="28"/>
        <v>2190.4761904761904</v>
      </c>
      <c r="BP31" s="296">
        <f t="shared" si="28"/>
        <v>2190.4761904761904</v>
      </c>
      <c r="BQ31" s="296">
        <f t="shared" si="28"/>
        <v>2190.4761904761904</v>
      </c>
      <c r="BR31" s="296">
        <f t="shared" si="28"/>
        <v>2190.4761904761904</v>
      </c>
      <c r="BS31" s="296">
        <f t="shared" ref="BS31:CN31" si="29">CHOOSE($E$9,BS61,BS91)</f>
        <v>2190.4761904761904</v>
      </c>
      <c r="BT31" s="296">
        <f t="shared" si="29"/>
        <v>2190.4761904761904</v>
      </c>
      <c r="BU31" s="296">
        <f t="shared" si="29"/>
        <v>2190.4761904761904</v>
      </c>
      <c r="BV31" s="296">
        <f t="shared" si="29"/>
        <v>2190.4761904761904</v>
      </c>
      <c r="BW31" s="296">
        <f t="shared" si="29"/>
        <v>2190.4761904761904</v>
      </c>
      <c r="BX31" s="296">
        <f t="shared" si="29"/>
        <v>2190.4761904761904</v>
      </c>
      <c r="BY31" s="296">
        <f t="shared" si="29"/>
        <v>2190.4761904761904</v>
      </c>
      <c r="BZ31" s="296">
        <f t="shared" si="29"/>
        <v>2190.4761904761904</v>
      </c>
      <c r="CA31" s="296">
        <f t="shared" si="29"/>
        <v>2190.4761904761904</v>
      </c>
      <c r="CB31" s="296">
        <f t="shared" si="29"/>
        <v>2190.4761904761904</v>
      </c>
      <c r="CC31" s="296">
        <f t="shared" si="29"/>
        <v>2190.4761904761904</v>
      </c>
      <c r="CD31" s="296">
        <f t="shared" si="29"/>
        <v>2190.4761904761904</v>
      </c>
      <c r="CE31" s="296">
        <f t="shared" si="29"/>
        <v>2190.4761904761904</v>
      </c>
      <c r="CF31" s="296">
        <f t="shared" si="29"/>
        <v>2190.4761904761904</v>
      </c>
      <c r="CG31" s="296">
        <f t="shared" si="29"/>
        <v>2190.4761904761904</v>
      </c>
      <c r="CH31" s="296">
        <f t="shared" si="29"/>
        <v>2190.4761904761904</v>
      </c>
      <c r="CI31" s="296">
        <f t="shared" si="29"/>
        <v>2190.4761904761904</v>
      </c>
      <c r="CJ31" s="296">
        <f t="shared" si="29"/>
        <v>2190.4761904761904</v>
      </c>
      <c r="CK31" s="296">
        <f t="shared" si="29"/>
        <v>2190.4761904761904</v>
      </c>
      <c r="CL31" s="296">
        <f t="shared" si="29"/>
        <v>2190.4761904761904</v>
      </c>
      <c r="CM31" s="296">
        <f t="shared" si="29"/>
        <v>2190.4761904761904</v>
      </c>
      <c r="CN31" s="296">
        <f t="shared" si="29"/>
        <v>2190.4761904761904</v>
      </c>
    </row>
    <row r="32" spans="3:92">
      <c r="G32" s="227"/>
      <c r="H32" s="227"/>
      <c r="I32" s="227"/>
      <c r="J32" s="227"/>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row>
    <row r="33" spans="1:92">
      <c r="G33" s="227"/>
      <c r="H33" s="227"/>
      <c r="I33" s="227"/>
      <c r="J33" s="227"/>
      <c r="K33" s="227"/>
      <c r="L33" s="227"/>
      <c r="M33" s="227"/>
      <c r="N33" s="227"/>
      <c r="O33" s="227"/>
      <c r="P33" s="227"/>
      <c r="Q33" s="227"/>
      <c r="R33" s="227"/>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row>
    <row r="34" spans="1:92">
      <c r="D34" t="s">
        <v>271</v>
      </c>
      <c r="G34" s="271">
        <f t="shared" ref="G34:AL34" si="30">CHOOSE($E$9,G64,G94)</f>
        <v>0.73987217411512829</v>
      </c>
      <c r="H34" s="271">
        <f t="shared" si="30"/>
        <v>0.73987217411512252</v>
      </c>
      <c r="I34" s="271">
        <f t="shared" si="30"/>
        <v>0.73987217411512429</v>
      </c>
      <c r="J34" s="271">
        <f t="shared" si="30"/>
        <v>0.73987217411511708</v>
      </c>
      <c r="K34" s="271">
        <f t="shared" si="30"/>
        <v>0.7398721741151324</v>
      </c>
      <c r="L34" s="271">
        <f t="shared" si="30"/>
        <v>0.73987217411511841</v>
      </c>
      <c r="M34" s="271">
        <f t="shared" si="30"/>
        <v>0.73987217411512829</v>
      </c>
      <c r="N34" s="271">
        <f t="shared" si="30"/>
        <v>0.73987217411512674</v>
      </c>
      <c r="O34" s="271">
        <f t="shared" si="30"/>
        <v>0.73987217411512152</v>
      </c>
      <c r="P34" s="271">
        <f t="shared" si="30"/>
        <v>0.73987217411512129</v>
      </c>
      <c r="Q34" s="271">
        <f t="shared" si="30"/>
        <v>0.73987217411512951</v>
      </c>
      <c r="R34" s="271">
        <f t="shared" si="30"/>
        <v>0.73987217411511985</v>
      </c>
      <c r="S34" s="271">
        <f t="shared" si="30"/>
        <v>0.73987217411512829</v>
      </c>
      <c r="T34" s="271">
        <f t="shared" si="30"/>
        <v>0.73987217411512551</v>
      </c>
      <c r="U34" s="271">
        <f t="shared" si="30"/>
        <v>0.73987217411512129</v>
      </c>
      <c r="V34" s="271">
        <f t="shared" si="30"/>
        <v>0.73987217411512951</v>
      </c>
      <c r="W34" s="271">
        <f t="shared" si="30"/>
        <v>0.73987217411512129</v>
      </c>
      <c r="X34" s="271">
        <f t="shared" si="30"/>
        <v>0.73987217411512574</v>
      </c>
      <c r="Y34" s="271">
        <f t="shared" si="30"/>
        <v>0.79683485897250561</v>
      </c>
      <c r="Z34" s="271">
        <f t="shared" si="30"/>
        <v>0.70004481188408674</v>
      </c>
      <c r="AA34" s="271">
        <f t="shared" si="30"/>
        <v>0.62722246113543811</v>
      </c>
      <c r="AB34" s="271">
        <f t="shared" si="30"/>
        <v>0.61247478239997266</v>
      </c>
      <c r="AC34" s="271">
        <f t="shared" si="30"/>
        <v>0.64502955645466808</v>
      </c>
      <c r="AD34" s="271">
        <f t="shared" si="30"/>
        <v>0.66993450925743692</v>
      </c>
      <c r="AE34" s="271">
        <f t="shared" si="30"/>
        <v>0.462630025262529</v>
      </c>
      <c r="AF34" s="271">
        <f t="shared" si="30"/>
        <v>0.52030377846281883</v>
      </c>
      <c r="AG34" s="271">
        <f t="shared" si="30"/>
        <v>0.42643632692899813</v>
      </c>
      <c r="AH34" s="271">
        <f t="shared" si="30"/>
        <v>0.47534693873726469</v>
      </c>
      <c r="AI34" s="271">
        <f t="shared" si="30"/>
        <v>0.47534693873726469</v>
      </c>
      <c r="AJ34" s="271">
        <f t="shared" si="30"/>
        <v>0.47534693873726469</v>
      </c>
      <c r="AK34" s="271">
        <f t="shared" si="30"/>
        <v>0.47534693873726469</v>
      </c>
      <c r="AL34" s="271">
        <f t="shared" si="30"/>
        <v>0.49788472849681276</v>
      </c>
      <c r="AM34" s="271">
        <f t="shared" ref="AM34:BR34" si="31">CHOOSE($E$9,AM64,AM94)</f>
        <v>0.49788472849681276</v>
      </c>
      <c r="AN34" s="271">
        <f t="shared" si="31"/>
        <v>0.49788472849681276</v>
      </c>
      <c r="AO34" s="271">
        <f t="shared" si="31"/>
        <v>0.49788472849681276</v>
      </c>
      <c r="AP34" s="271">
        <f t="shared" si="31"/>
        <v>0.49788472849681276</v>
      </c>
      <c r="AQ34" s="271">
        <f t="shared" si="31"/>
        <v>0.49788472849681276</v>
      </c>
      <c r="AR34" s="271">
        <f t="shared" si="31"/>
        <v>0.49788472849681276</v>
      </c>
      <c r="AS34" s="271">
        <f t="shared" si="31"/>
        <v>0.49788472849681276</v>
      </c>
      <c r="AT34" s="271">
        <f t="shared" si="31"/>
        <v>0.49788472849681276</v>
      </c>
      <c r="AU34" s="271">
        <f t="shared" si="31"/>
        <v>0.49788472849681276</v>
      </c>
      <c r="AV34" s="271">
        <f t="shared" si="31"/>
        <v>0.49788472849681276</v>
      </c>
      <c r="AW34" s="271">
        <f t="shared" si="31"/>
        <v>0.49788472849681276</v>
      </c>
      <c r="AX34" s="271">
        <f t="shared" si="31"/>
        <v>0.49788472849681276</v>
      </c>
      <c r="AY34" s="271">
        <f t="shared" si="31"/>
        <v>0.49788472849681276</v>
      </c>
      <c r="AZ34" s="271">
        <f t="shared" si="31"/>
        <v>0.49788472849681276</v>
      </c>
      <c r="BA34" s="271">
        <f t="shared" si="31"/>
        <v>0.49788472849681276</v>
      </c>
      <c r="BB34" s="271">
        <f t="shared" si="31"/>
        <v>0.49788472849681276</v>
      </c>
      <c r="BC34" s="271">
        <f t="shared" si="31"/>
        <v>0.49788472849681276</v>
      </c>
      <c r="BD34" s="271">
        <f t="shared" si="31"/>
        <v>0.49788472849681276</v>
      </c>
      <c r="BE34" s="271">
        <f t="shared" si="31"/>
        <v>0.49788472849681276</v>
      </c>
      <c r="BF34" s="271">
        <f t="shared" si="31"/>
        <v>0.49788472849681276</v>
      </c>
      <c r="BG34" s="271">
        <f t="shared" si="31"/>
        <v>0.49788472849681276</v>
      </c>
      <c r="BH34" s="271">
        <f t="shared" si="31"/>
        <v>0.49788472849681276</v>
      </c>
      <c r="BI34" s="271">
        <f t="shared" si="31"/>
        <v>0.49788472849681276</v>
      </c>
      <c r="BJ34" s="271">
        <f t="shared" si="31"/>
        <v>0.49788472849681276</v>
      </c>
      <c r="BK34" s="271">
        <f t="shared" si="31"/>
        <v>0.49788472849681276</v>
      </c>
      <c r="BL34" s="271">
        <f t="shared" si="31"/>
        <v>0.49788472849681276</v>
      </c>
      <c r="BM34" s="271">
        <f t="shared" si="31"/>
        <v>0.49788472849681276</v>
      </c>
      <c r="BN34" s="271">
        <f t="shared" si="31"/>
        <v>0.49788472849681276</v>
      </c>
      <c r="BO34" s="271">
        <f t="shared" si="31"/>
        <v>0.49788472849681276</v>
      </c>
      <c r="BP34" s="271">
        <f t="shared" si="31"/>
        <v>0.49788472849681276</v>
      </c>
      <c r="BQ34" s="271">
        <f t="shared" si="31"/>
        <v>0.49788472849681276</v>
      </c>
      <c r="BR34" s="271">
        <f t="shared" si="31"/>
        <v>0.49788472849681276</v>
      </c>
      <c r="BS34" s="271">
        <f t="shared" ref="BS34:CN34" si="32">CHOOSE($E$9,BS64,BS94)</f>
        <v>0.49788472849681276</v>
      </c>
      <c r="BT34" s="271">
        <f t="shared" si="32"/>
        <v>0.49788472849681276</v>
      </c>
      <c r="BU34" s="271">
        <f t="shared" si="32"/>
        <v>0.49788472849681276</v>
      </c>
      <c r="BV34" s="271">
        <f t="shared" si="32"/>
        <v>0.49788472849681276</v>
      </c>
      <c r="BW34" s="271">
        <f t="shared" si="32"/>
        <v>0.49788472849681276</v>
      </c>
      <c r="BX34" s="271">
        <f t="shared" si="32"/>
        <v>0.49788472849681276</v>
      </c>
      <c r="BY34" s="271">
        <f t="shared" si="32"/>
        <v>0.49788472849681276</v>
      </c>
      <c r="BZ34" s="271">
        <f t="shared" si="32"/>
        <v>0.49788472849681276</v>
      </c>
      <c r="CA34" s="271">
        <f t="shared" si="32"/>
        <v>0.49788472849681276</v>
      </c>
      <c r="CB34" s="271">
        <f t="shared" si="32"/>
        <v>0.49788472849681276</v>
      </c>
      <c r="CC34" s="271">
        <f t="shared" si="32"/>
        <v>0.49788472849681276</v>
      </c>
      <c r="CD34" s="271">
        <f t="shared" si="32"/>
        <v>0.49788472849681276</v>
      </c>
      <c r="CE34" s="271">
        <f t="shared" si="32"/>
        <v>0.49788472849681276</v>
      </c>
      <c r="CF34" s="271">
        <f t="shared" si="32"/>
        <v>0.49788472849681276</v>
      </c>
      <c r="CG34" s="271">
        <f t="shared" si="32"/>
        <v>0.49788472849681276</v>
      </c>
      <c r="CH34" s="271">
        <f t="shared" si="32"/>
        <v>0.49788472849681276</v>
      </c>
      <c r="CI34" s="271">
        <f t="shared" si="32"/>
        <v>0.49788472849681276</v>
      </c>
      <c r="CJ34" s="271">
        <f t="shared" si="32"/>
        <v>0.49788472849681276</v>
      </c>
      <c r="CK34" s="271">
        <f t="shared" si="32"/>
        <v>0.49788472849681276</v>
      </c>
      <c r="CL34" s="271">
        <f t="shared" si="32"/>
        <v>0.49788472849681276</v>
      </c>
      <c r="CM34" s="271">
        <f t="shared" si="32"/>
        <v>0.49788472849681276</v>
      </c>
      <c r="CN34" s="271">
        <f t="shared" si="32"/>
        <v>0.49788472849681276</v>
      </c>
    </row>
    <row r="35" spans="1:92">
      <c r="G35" s="227"/>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row>
    <row r="36" spans="1:92">
      <c r="D36" t="s">
        <v>272</v>
      </c>
      <c r="F36" t="s">
        <v>273</v>
      </c>
      <c r="G36" s="286">
        <f t="shared" ref="G36:AL36" si="33">CHOOSE($E$9,G66,G96)</f>
        <v>0</v>
      </c>
      <c r="H36" s="286">
        <f t="shared" si="33"/>
        <v>0</v>
      </c>
      <c r="I36" s="286">
        <f t="shared" si="33"/>
        <v>0</v>
      </c>
      <c r="J36" s="286">
        <f t="shared" si="33"/>
        <v>0</v>
      </c>
      <c r="K36" s="286">
        <f t="shared" si="33"/>
        <v>0</v>
      </c>
      <c r="L36" s="286">
        <f t="shared" si="33"/>
        <v>0</v>
      </c>
      <c r="M36" s="286">
        <f t="shared" si="33"/>
        <v>0</v>
      </c>
      <c r="N36" s="286">
        <f t="shared" si="33"/>
        <v>0</v>
      </c>
      <c r="O36" s="286">
        <f t="shared" si="33"/>
        <v>0</v>
      </c>
      <c r="P36" s="286">
        <f t="shared" si="33"/>
        <v>0</v>
      </c>
      <c r="Q36" s="286">
        <f t="shared" si="33"/>
        <v>0</v>
      </c>
      <c r="R36" s="286">
        <f t="shared" si="33"/>
        <v>0</v>
      </c>
      <c r="S36" s="286">
        <f t="shared" si="33"/>
        <v>11</v>
      </c>
      <c r="T36" s="286">
        <f t="shared" si="33"/>
        <v>11</v>
      </c>
      <c r="U36" s="286">
        <f t="shared" si="33"/>
        <v>11</v>
      </c>
      <c r="V36" s="286">
        <f t="shared" si="33"/>
        <v>11</v>
      </c>
      <c r="W36" s="286">
        <f t="shared" si="33"/>
        <v>11</v>
      </c>
      <c r="X36" s="286">
        <f t="shared" si="33"/>
        <v>11</v>
      </c>
      <c r="Y36" s="286">
        <f t="shared" si="33"/>
        <v>12.009852118662691</v>
      </c>
      <c r="Z36" s="286">
        <f t="shared" si="33"/>
        <v>12.345555990520721</v>
      </c>
      <c r="AA36" s="286">
        <f t="shared" si="33"/>
        <v>13.94286089241721</v>
      </c>
      <c r="AB36" s="286">
        <f t="shared" si="33"/>
        <v>15.02866168475259</v>
      </c>
      <c r="AC36" s="286">
        <f t="shared" si="33"/>
        <v>15.884195186641159</v>
      </c>
      <c r="AD36" s="286">
        <f t="shared" si="33"/>
        <v>17.574046855409829</v>
      </c>
      <c r="AE36" s="286">
        <f t="shared" si="33"/>
        <v>18.354931336025089</v>
      </c>
      <c r="AF36" s="286">
        <f t="shared" si="33"/>
        <v>20.316078439662132</v>
      </c>
      <c r="AG36" s="286">
        <f t="shared" si="33"/>
        <v>21.717412694805279</v>
      </c>
      <c r="AH36" s="286">
        <f t="shared" si="33"/>
        <v>23.272018801266579</v>
      </c>
      <c r="AI36" s="286">
        <f t="shared" si="33"/>
        <v>24.518617695588539</v>
      </c>
      <c r="AJ36" s="286">
        <f t="shared" si="33"/>
        <v>25.562645459872378</v>
      </c>
      <c r="AK36" s="286">
        <f t="shared" si="33"/>
        <v>26.419419809786401</v>
      </c>
      <c r="AL36" s="286">
        <f t="shared" si="33"/>
        <v>28</v>
      </c>
      <c r="AM36" s="286">
        <f t="shared" ref="AM36:BR36" si="34">CHOOSE($E$9,AM66,AM96)</f>
        <v>28</v>
      </c>
      <c r="AN36" s="286">
        <f t="shared" si="34"/>
        <v>28</v>
      </c>
      <c r="AO36" s="286">
        <f t="shared" si="34"/>
        <v>28</v>
      </c>
      <c r="AP36" s="286">
        <f t="shared" si="34"/>
        <v>28</v>
      </c>
      <c r="AQ36" s="286">
        <f t="shared" si="34"/>
        <v>28</v>
      </c>
      <c r="AR36" s="286">
        <f t="shared" si="34"/>
        <v>28</v>
      </c>
      <c r="AS36" s="286">
        <f t="shared" si="34"/>
        <v>28</v>
      </c>
      <c r="AT36" s="286">
        <f t="shared" si="34"/>
        <v>28</v>
      </c>
      <c r="AU36" s="286">
        <f t="shared" si="34"/>
        <v>28</v>
      </c>
      <c r="AV36" s="286">
        <f t="shared" si="34"/>
        <v>28</v>
      </c>
      <c r="AW36" s="286">
        <f t="shared" si="34"/>
        <v>28</v>
      </c>
      <c r="AX36" s="286">
        <f t="shared" si="34"/>
        <v>28</v>
      </c>
      <c r="AY36" s="286">
        <f t="shared" si="34"/>
        <v>28</v>
      </c>
      <c r="AZ36" s="286">
        <f t="shared" si="34"/>
        <v>28</v>
      </c>
      <c r="BA36" s="286">
        <f t="shared" si="34"/>
        <v>28</v>
      </c>
      <c r="BB36" s="286">
        <f t="shared" si="34"/>
        <v>28</v>
      </c>
      <c r="BC36" s="286">
        <f t="shared" si="34"/>
        <v>28</v>
      </c>
      <c r="BD36" s="286">
        <f t="shared" si="34"/>
        <v>28</v>
      </c>
      <c r="BE36" s="286">
        <f t="shared" si="34"/>
        <v>28</v>
      </c>
      <c r="BF36" s="286">
        <f t="shared" si="34"/>
        <v>28</v>
      </c>
      <c r="BG36" s="286">
        <f t="shared" si="34"/>
        <v>28</v>
      </c>
      <c r="BH36" s="286">
        <f t="shared" si="34"/>
        <v>28</v>
      </c>
      <c r="BI36" s="286">
        <f t="shared" si="34"/>
        <v>28</v>
      </c>
      <c r="BJ36" s="286">
        <f t="shared" si="34"/>
        <v>28</v>
      </c>
      <c r="BK36" s="286">
        <f t="shared" si="34"/>
        <v>28</v>
      </c>
      <c r="BL36" s="286">
        <f t="shared" si="34"/>
        <v>28</v>
      </c>
      <c r="BM36" s="286">
        <f t="shared" si="34"/>
        <v>28</v>
      </c>
      <c r="BN36" s="286">
        <f t="shared" si="34"/>
        <v>28</v>
      </c>
      <c r="BO36" s="286">
        <f t="shared" si="34"/>
        <v>28</v>
      </c>
      <c r="BP36" s="286">
        <f t="shared" si="34"/>
        <v>28</v>
      </c>
      <c r="BQ36" s="286">
        <f t="shared" si="34"/>
        <v>28</v>
      </c>
      <c r="BR36" s="286">
        <f t="shared" si="34"/>
        <v>28</v>
      </c>
      <c r="BS36" s="286">
        <f t="shared" ref="BS36:CN36" si="35">CHOOSE($E$9,BS66,BS96)</f>
        <v>28</v>
      </c>
      <c r="BT36" s="286">
        <f t="shared" si="35"/>
        <v>28</v>
      </c>
      <c r="BU36" s="286">
        <f t="shared" si="35"/>
        <v>28</v>
      </c>
      <c r="BV36" s="286">
        <f t="shared" si="35"/>
        <v>28</v>
      </c>
      <c r="BW36" s="286">
        <f t="shared" si="35"/>
        <v>28</v>
      </c>
      <c r="BX36" s="286">
        <f t="shared" si="35"/>
        <v>28</v>
      </c>
      <c r="BY36" s="286">
        <f t="shared" si="35"/>
        <v>28</v>
      </c>
      <c r="BZ36" s="286">
        <f t="shared" si="35"/>
        <v>28</v>
      </c>
      <c r="CA36" s="286">
        <f t="shared" si="35"/>
        <v>28</v>
      </c>
      <c r="CB36" s="286">
        <f t="shared" si="35"/>
        <v>28</v>
      </c>
      <c r="CC36" s="286">
        <f t="shared" si="35"/>
        <v>28</v>
      </c>
      <c r="CD36" s="286">
        <f t="shared" si="35"/>
        <v>28</v>
      </c>
      <c r="CE36" s="286">
        <f t="shared" si="35"/>
        <v>28</v>
      </c>
      <c r="CF36" s="286">
        <f t="shared" si="35"/>
        <v>28</v>
      </c>
      <c r="CG36" s="286">
        <f t="shared" si="35"/>
        <v>28</v>
      </c>
      <c r="CH36" s="286">
        <f t="shared" si="35"/>
        <v>28</v>
      </c>
      <c r="CI36" s="286">
        <f t="shared" si="35"/>
        <v>28</v>
      </c>
      <c r="CJ36" s="286">
        <f t="shared" si="35"/>
        <v>28</v>
      </c>
      <c r="CK36" s="286">
        <f t="shared" si="35"/>
        <v>28</v>
      </c>
      <c r="CL36" s="286">
        <f t="shared" si="35"/>
        <v>28</v>
      </c>
      <c r="CM36" s="286">
        <f t="shared" si="35"/>
        <v>28</v>
      </c>
      <c r="CN36" s="286">
        <f t="shared" si="35"/>
        <v>28</v>
      </c>
    </row>
    <row r="37" spans="1:92">
      <c r="F37" t="s">
        <v>274</v>
      </c>
      <c r="G37" s="286">
        <f t="shared" ref="G37:AL37" si="36">CHOOSE($E$9,G67,G97)</f>
        <v>28</v>
      </c>
      <c r="H37" s="286">
        <f t="shared" si="36"/>
        <v>28</v>
      </c>
      <c r="I37" s="286">
        <f t="shared" si="36"/>
        <v>28</v>
      </c>
      <c r="J37" s="286">
        <f t="shared" si="36"/>
        <v>28</v>
      </c>
      <c r="K37" s="286">
        <f t="shared" si="36"/>
        <v>28</v>
      </c>
      <c r="L37" s="286">
        <f t="shared" si="36"/>
        <v>28</v>
      </c>
      <c r="M37" s="286">
        <f t="shared" si="36"/>
        <v>28</v>
      </c>
      <c r="N37" s="286">
        <f t="shared" si="36"/>
        <v>28</v>
      </c>
      <c r="O37" s="286">
        <f t="shared" si="36"/>
        <v>28</v>
      </c>
      <c r="P37" s="286">
        <f t="shared" si="36"/>
        <v>28</v>
      </c>
      <c r="Q37" s="286">
        <f t="shared" si="36"/>
        <v>27.41726503955914</v>
      </c>
      <c r="R37" s="286">
        <f t="shared" si="36"/>
        <v>27.480607131062548</v>
      </c>
      <c r="S37" s="286">
        <f t="shared" si="36"/>
        <v>27.63128481276598</v>
      </c>
      <c r="T37" s="286">
        <f t="shared" si="36"/>
        <v>27.651968907029801</v>
      </c>
      <c r="U37" s="286">
        <f t="shared" si="36"/>
        <v>27.71695350503602</v>
      </c>
      <c r="V37" s="286">
        <f t="shared" si="36"/>
        <v>28.06423949168704</v>
      </c>
      <c r="W37" s="286">
        <f t="shared" si="36"/>
        <v>28.33722499045659</v>
      </c>
      <c r="X37" s="286">
        <f t="shared" si="36"/>
        <v>28.43881220564348</v>
      </c>
      <c r="Y37" s="286">
        <f t="shared" si="36"/>
        <v>27.537501283703879</v>
      </c>
      <c r="Z37" s="286">
        <f t="shared" si="36"/>
        <v>27.934205045428289</v>
      </c>
      <c r="AA37" s="286">
        <f t="shared" si="36"/>
        <v>28.271119059728829</v>
      </c>
      <c r="AB37" s="286">
        <f t="shared" si="36"/>
        <v>28.408493560540439</v>
      </c>
      <c r="AC37" s="286">
        <f t="shared" si="36"/>
        <v>28.202171086519371</v>
      </c>
      <c r="AD37" s="286">
        <f t="shared" si="36"/>
        <v>28.983265690842408</v>
      </c>
      <c r="AE37" s="286">
        <f t="shared" si="36"/>
        <v>28.995976554950939</v>
      </c>
      <c r="AF37" s="286">
        <f t="shared" si="36"/>
        <v>29.123956524927578</v>
      </c>
      <c r="AG37" s="286">
        <f t="shared" si="36"/>
        <v>28.875376727350719</v>
      </c>
      <c r="AH37" s="286">
        <f t="shared" si="36"/>
        <v>28.714817687554358</v>
      </c>
      <c r="AI37" s="286">
        <f t="shared" si="36"/>
        <v>29.282386701013209</v>
      </c>
      <c r="AJ37" s="286">
        <f t="shared" si="36"/>
        <v>30.029689021975312</v>
      </c>
      <c r="AK37" s="286">
        <f t="shared" si="36"/>
        <v>30.09869524896552</v>
      </c>
      <c r="AL37" s="286">
        <f t="shared" si="36"/>
        <v>28</v>
      </c>
      <c r="AM37" s="286">
        <f t="shared" ref="AM37:BR37" si="37">CHOOSE($E$9,AM67,AM97)</f>
        <v>28</v>
      </c>
      <c r="AN37" s="286">
        <f t="shared" si="37"/>
        <v>28</v>
      </c>
      <c r="AO37" s="286">
        <f t="shared" si="37"/>
        <v>28</v>
      </c>
      <c r="AP37" s="286">
        <f t="shared" si="37"/>
        <v>28</v>
      </c>
      <c r="AQ37" s="286">
        <f t="shared" si="37"/>
        <v>28</v>
      </c>
      <c r="AR37" s="286">
        <f t="shared" si="37"/>
        <v>28</v>
      </c>
      <c r="AS37" s="286">
        <f t="shared" si="37"/>
        <v>28</v>
      </c>
      <c r="AT37" s="286">
        <f t="shared" si="37"/>
        <v>28</v>
      </c>
      <c r="AU37" s="286">
        <f t="shared" si="37"/>
        <v>28</v>
      </c>
      <c r="AV37" s="286">
        <f t="shared" si="37"/>
        <v>28</v>
      </c>
      <c r="AW37" s="286">
        <f t="shared" si="37"/>
        <v>28</v>
      </c>
      <c r="AX37" s="286">
        <f t="shared" si="37"/>
        <v>28</v>
      </c>
      <c r="AY37" s="286">
        <f t="shared" si="37"/>
        <v>28</v>
      </c>
      <c r="AZ37" s="286">
        <f t="shared" si="37"/>
        <v>28</v>
      </c>
      <c r="BA37" s="286">
        <f t="shared" si="37"/>
        <v>28</v>
      </c>
      <c r="BB37" s="286">
        <f t="shared" si="37"/>
        <v>28</v>
      </c>
      <c r="BC37" s="286">
        <f t="shared" si="37"/>
        <v>28</v>
      </c>
      <c r="BD37" s="286">
        <f t="shared" si="37"/>
        <v>28</v>
      </c>
      <c r="BE37" s="286">
        <f t="shared" si="37"/>
        <v>28</v>
      </c>
      <c r="BF37" s="286">
        <f t="shared" si="37"/>
        <v>28</v>
      </c>
      <c r="BG37" s="286">
        <f t="shared" si="37"/>
        <v>28</v>
      </c>
      <c r="BH37" s="286">
        <f t="shared" si="37"/>
        <v>28</v>
      </c>
      <c r="BI37" s="286">
        <f t="shared" si="37"/>
        <v>28</v>
      </c>
      <c r="BJ37" s="286">
        <f t="shared" si="37"/>
        <v>28</v>
      </c>
      <c r="BK37" s="286">
        <f t="shared" si="37"/>
        <v>28</v>
      </c>
      <c r="BL37" s="286">
        <f t="shared" si="37"/>
        <v>28</v>
      </c>
      <c r="BM37" s="286">
        <f t="shared" si="37"/>
        <v>28</v>
      </c>
      <c r="BN37" s="286">
        <f t="shared" si="37"/>
        <v>28</v>
      </c>
      <c r="BO37" s="286">
        <f t="shared" si="37"/>
        <v>28</v>
      </c>
      <c r="BP37" s="286">
        <f t="shared" si="37"/>
        <v>28</v>
      </c>
      <c r="BQ37" s="286">
        <f t="shared" si="37"/>
        <v>28</v>
      </c>
      <c r="BR37" s="286">
        <f t="shared" si="37"/>
        <v>28</v>
      </c>
      <c r="BS37" s="286">
        <f t="shared" ref="BS37:CN37" si="38">CHOOSE($E$9,BS67,BS97)</f>
        <v>28</v>
      </c>
      <c r="BT37" s="286">
        <f t="shared" si="38"/>
        <v>28</v>
      </c>
      <c r="BU37" s="286">
        <f t="shared" si="38"/>
        <v>28</v>
      </c>
      <c r="BV37" s="286">
        <f t="shared" si="38"/>
        <v>28</v>
      </c>
      <c r="BW37" s="286">
        <f t="shared" si="38"/>
        <v>28</v>
      </c>
      <c r="BX37" s="286">
        <f t="shared" si="38"/>
        <v>28</v>
      </c>
      <c r="BY37" s="286">
        <f t="shared" si="38"/>
        <v>28</v>
      </c>
      <c r="BZ37" s="286">
        <f t="shared" si="38"/>
        <v>28</v>
      </c>
      <c r="CA37" s="286">
        <f t="shared" si="38"/>
        <v>28</v>
      </c>
      <c r="CB37" s="286">
        <f t="shared" si="38"/>
        <v>28</v>
      </c>
      <c r="CC37" s="286">
        <f t="shared" si="38"/>
        <v>28</v>
      </c>
      <c r="CD37" s="286">
        <f t="shared" si="38"/>
        <v>28</v>
      </c>
      <c r="CE37" s="286">
        <f t="shared" si="38"/>
        <v>28</v>
      </c>
      <c r="CF37" s="286">
        <f t="shared" si="38"/>
        <v>28</v>
      </c>
      <c r="CG37" s="286">
        <f t="shared" si="38"/>
        <v>28</v>
      </c>
      <c r="CH37" s="286">
        <f t="shared" si="38"/>
        <v>28</v>
      </c>
      <c r="CI37" s="286">
        <f t="shared" si="38"/>
        <v>28</v>
      </c>
      <c r="CJ37" s="286">
        <f t="shared" si="38"/>
        <v>28</v>
      </c>
      <c r="CK37" s="286">
        <f t="shared" si="38"/>
        <v>28</v>
      </c>
      <c r="CL37" s="286">
        <f t="shared" si="38"/>
        <v>28</v>
      </c>
      <c r="CM37" s="286">
        <f t="shared" si="38"/>
        <v>28</v>
      </c>
      <c r="CN37" s="286">
        <f t="shared" si="38"/>
        <v>28</v>
      </c>
    </row>
    <row r="38" spans="1:92">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row>
    <row r="39" spans="1:92">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row>
    <row r="40" spans="1:92" s="77" customFormat="1">
      <c r="A40" s="76" t="s">
        <v>275</v>
      </c>
    </row>
    <row r="41" spans="1:92" s="246" customFormat="1">
      <c r="A41" s="241" t="s">
        <v>269</v>
      </c>
      <c r="B41" s="241"/>
      <c r="C41" s="242"/>
      <c r="D41" s="242"/>
      <c r="E41" s="242"/>
      <c r="F41" s="243"/>
      <c r="G41" s="242"/>
      <c r="H41" s="244"/>
      <c r="I41" s="245"/>
      <c r="J41" s="245"/>
      <c r="K41" s="245"/>
      <c r="L41" s="245"/>
      <c r="M41" s="245"/>
      <c r="N41" s="245"/>
      <c r="O41" s="245"/>
      <c r="P41" s="245"/>
      <c r="Q41" s="245"/>
      <c r="R41" s="245"/>
      <c r="S41" s="245"/>
      <c r="T41" s="245"/>
      <c r="U41" s="245"/>
      <c r="V41" s="242"/>
      <c r="W41" s="242"/>
      <c r="X41" s="242"/>
      <c r="Y41" s="242"/>
      <c r="Z41" s="242"/>
      <c r="AA41" s="242"/>
      <c r="AB41" s="242"/>
      <c r="AC41" s="242"/>
      <c r="AD41" s="242"/>
      <c r="AE41" s="242"/>
      <c r="AF41" s="242"/>
      <c r="AG41" s="242"/>
      <c r="AH41" s="242"/>
      <c r="AI41" s="242"/>
      <c r="AJ41" s="242"/>
      <c r="AK41" s="242"/>
      <c r="AL41" s="242"/>
      <c r="AM41" s="242"/>
      <c r="AN41" s="242"/>
      <c r="AO41" s="242"/>
      <c r="AP41" s="242"/>
      <c r="AQ41" s="242"/>
      <c r="AR41" s="242"/>
      <c r="AS41" s="242"/>
      <c r="AT41" s="242"/>
      <c r="AU41" s="242"/>
      <c r="AV41" s="242"/>
      <c r="AW41" s="242"/>
      <c r="AX41" s="242"/>
      <c r="AY41" s="242"/>
      <c r="AZ41" s="242"/>
      <c r="BA41" s="242"/>
      <c r="BB41" s="242"/>
      <c r="BC41" s="242"/>
      <c r="BD41" s="242"/>
      <c r="BE41" s="242"/>
      <c r="BF41" s="242"/>
      <c r="BG41" s="242"/>
      <c r="BH41" s="242"/>
      <c r="BI41" s="242"/>
      <c r="BJ41" s="242"/>
      <c r="BK41" s="242"/>
      <c r="BL41" s="242"/>
      <c r="BM41" s="242"/>
      <c r="BN41" s="242"/>
      <c r="BO41" s="242"/>
      <c r="BP41" s="242"/>
      <c r="BQ41" s="242"/>
      <c r="BR41" s="242"/>
      <c r="BS41" s="242"/>
      <c r="BT41" s="242"/>
      <c r="BU41" s="242"/>
      <c r="BV41" s="242"/>
      <c r="BW41" s="242"/>
      <c r="BX41" s="242"/>
      <c r="BY41" s="242"/>
      <c r="BZ41" s="242"/>
      <c r="CA41" s="242"/>
      <c r="CB41" s="242"/>
      <c r="CC41" s="242"/>
      <c r="CD41" s="242"/>
      <c r="CE41" s="242"/>
      <c r="CF41" s="242"/>
      <c r="CG41" s="242"/>
      <c r="CH41" s="242"/>
      <c r="CI41" s="242"/>
      <c r="CJ41" s="242"/>
      <c r="CK41" s="242"/>
      <c r="CL41" s="242"/>
      <c r="CM41" s="242"/>
      <c r="CN41" s="242"/>
    </row>
    <row r="42" spans="1:92" s="246" customFormat="1" outlineLevel="1">
      <c r="A42" t="s">
        <v>276</v>
      </c>
      <c r="B42" s="247"/>
      <c r="F42" s="248"/>
      <c r="G42" s="249"/>
      <c r="H42" s="249"/>
      <c r="I42" s="249"/>
      <c r="J42" s="249"/>
      <c r="K42" s="249"/>
      <c r="L42" s="249"/>
      <c r="M42" s="249"/>
      <c r="N42" s="249"/>
      <c r="O42" s="249"/>
      <c r="P42" s="249"/>
      <c r="Q42" s="249"/>
      <c r="R42" s="249"/>
      <c r="S42" s="249"/>
      <c r="T42" s="249"/>
      <c r="U42" s="249"/>
      <c r="V42" s="249"/>
      <c r="W42" s="249"/>
      <c r="X42" s="249"/>
      <c r="Y42" s="249"/>
      <c r="Z42" s="249"/>
      <c r="AA42" s="249"/>
      <c r="AB42" s="249"/>
      <c r="AC42" s="249"/>
      <c r="AD42" s="249"/>
      <c r="AE42" s="249"/>
      <c r="AF42" s="249"/>
      <c r="AG42" s="249"/>
      <c r="AH42" s="249"/>
      <c r="AI42" s="249"/>
      <c r="AJ42" s="249"/>
      <c r="AL42" s="563"/>
      <c r="AM42" s="563"/>
      <c r="AN42" s="563"/>
      <c r="AP42" s="227"/>
      <c r="AQ42" s="227"/>
      <c r="AR42" s="227"/>
    </row>
    <row r="43" spans="1:92" s="251" customFormat="1" outlineLevel="1">
      <c r="A43" s="250"/>
      <c r="B43" s="250"/>
      <c r="H43" s="252"/>
      <c r="I43" s="253"/>
      <c r="J43" s="253"/>
      <c r="K43" s="253"/>
      <c r="L43" s="253"/>
      <c r="M43" s="253"/>
      <c r="N43" s="253"/>
      <c r="O43" s="253"/>
      <c r="P43" s="253"/>
      <c r="Q43" s="253"/>
      <c r="R43" s="253"/>
      <c r="S43" s="253"/>
      <c r="T43" s="253"/>
      <c r="U43" s="253"/>
      <c r="AL43" s="564"/>
      <c r="AM43" s="564"/>
      <c r="AN43" s="564"/>
      <c r="AP43" s="227"/>
      <c r="AQ43" s="227"/>
      <c r="AR43" s="227"/>
    </row>
    <row r="44" spans="1:92" s="251" customFormat="1" ht="15.75" outlineLevel="1" thickBot="1">
      <c r="A44" s="250"/>
      <c r="B44" s="250"/>
      <c r="C44" s="254" t="s">
        <v>208</v>
      </c>
      <c r="H44" s="252"/>
      <c r="I44" s="253"/>
      <c r="J44" s="253"/>
      <c r="K44" s="253"/>
      <c r="L44" s="253"/>
      <c r="M44" s="253"/>
      <c r="N44" s="253"/>
      <c r="O44" s="253"/>
      <c r="P44" s="253"/>
      <c r="Q44" s="253"/>
      <c r="R44" s="253"/>
      <c r="S44" s="253"/>
      <c r="T44" s="253"/>
      <c r="U44" s="253"/>
    </row>
    <row r="45" spans="1:92" s="251" customFormat="1" outlineLevel="1">
      <c r="A45" s="250"/>
      <c r="B45" s="250"/>
      <c r="E45" s="251" t="s">
        <v>210</v>
      </c>
      <c r="F45" s="251" t="s">
        <v>80</v>
      </c>
      <c r="G45" s="255">
        <v>11927.35247529492</v>
      </c>
      <c r="H45" s="256">
        <v>11625.394184781109</v>
      </c>
      <c r="I45" s="256">
        <v>37895.765459481358</v>
      </c>
      <c r="J45" s="256">
        <v>46501.57673912451</v>
      </c>
      <c r="K45" s="256">
        <v>74130.76032113671</v>
      </c>
      <c r="L45" s="256">
        <v>55786.794172423783</v>
      </c>
      <c r="M45" s="256">
        <v>63109.282717383161</v>
      </c>
      <c r="N45" s="256">
        <v>48086.857764321947</v>
      </c>
      <c r="O45" s="256">
        <v>38650.661185765843</v>
      </c>
      <c r="P45" s="256">
        <v>30195.8290513795</v>
      </c>
      <c r="Q45" s="256">
        <v>25364.496403158821</v>
      </c>
      <c r="R45" s="256">
        <v>22722.361361163072</v>
      </c>
      <c r="S45" s="256">
        <v>16683.19555088726</v>
      </c>
      <c r="T45" s="256">
        <v>15022.424953061291</v>
      </c>
      <c r="U45" s="256">
        <v>8001.8946986155788</v>
      </c>
      <c r="V45" s="256">
        <v>4529.3743577068999</v>
      </c>
      <c r="W45" s="256">
        <v>1962.72888833969</v>
      </c>
      <c r="X45" s="256">
        <v>1811.74974308274</v>
      </c>
      <c r="Y45" s="256">
        <v>3286.6225382162002</v>
      </c>
      <c r="Z45" s="256">
        <v>5967.5329303486596</v>
      </c>
      <c r="AA45" s="256">
        <v>7866.5111247758296</v>
      </c>
      <c r="AB45" s="256">
        <v>14568.78710510704</v>
      </c>
      <c r="AC45" s="256">
        <v>14010.264106746061</v>
      </c>
      <c r="AD45" s="256">
        <v>4620.6581280868759</v>
      </c>
      <c r="AE45" s="256">
        <v>3435.1781689322361</v>
      </c>
      <c r="AF45" s="256">
        <v>3435.1781689323061</v>
      </c>
      <c r="AG45" s="256">
        <v>3300.9653102546549</v>
      </c>
      <c r="AH45" s="256">
        <v>4299.3731408159001</v>
      </c>
      <c r="AI45" s="256">
        <v>5187.2885416239014</v>
      </c>
      <c r="AJ45" s="256">
        <v>21357.197131739809</v>
      </c>
      <c r="AK45" s="256">
        <v>33278.169408126028</v>
      </c>
      <c r="AL45" s="256">
        <v>45000</v>
      </c>
      <c r="AM45" s="256">
        <v>60000</v>
      </c>
      <c r="AN45" s="256">
        <v>30700</v>
      </c>
      <c r="AO45" s="256">
        <v>32600</v>
      </c>
      <c r="AP45" s="256">
        <v>32000</v>
      </c>
      <c r="AQ45" s="256">
        <v>31500</v>
      </c>
      <c r="AR45" s="256">
        <v>31500</v>
      </c>
      <c r="AS45" s="256">
        <v>31500</v>
      </c>
      <c r="AT45" s="256">
        <v>31500</v>
      </c>
      <c r="AU45" s="256">
        <v>31500</v>
      </c>
      <c r="AV45" s="256">
        <v>31500</v>
      </c>
      <c r="AW45" s="256">
        <v>31500</v>
      </c>
      <c r="AX45" s="256">
        <v>31500</v>
      </c>
      <c r="AY45" s="256">
        <v>31500</v>
      </c>
      <c r="AZ45" s="256">
        <v>31500</v>
      </c>
      <c r="BA45" s="256">
        <v>31500</v>
      </c>
      <c r="BB45" s="256">
        <v>31500</v>
      </c>
      <c r="BC45" s="256">
        <v>31500</v>
      </c>
      <c r="BD45" s="256">
        <v>31500</v>
      </c>
      <c r="BE45" s="256">
        <v>31500</v>
      </c>
      <c r="BF45" s="256">
        <v>31500</v>
      </c>
      <c r="BG45" s="256">
        <v>31500</v>
      </c>
      <c r="BH45" s="256">
        <v>31500</v>
      </c>
      <c r="BI45" s="256">
        <v>31500</v>
      </c>
      <c r="BJ45" s="256">
        <v>31500</v>
      </c>
      <c r="BK45" s="256">
        <v>31500</v>
      </c>
      <c r="BL45" s="256">
        <v>31500</v>
      </c>
      <c r="BM45" s="256">
        <v>31500</v>
      </c>
      <c r="BN45" s="256">
        <v>31500</v>
      </c>
      <c r="BO45" s="256">
        <v>31500</v>
      </c>
      <c r="BP45" s="256">
        <v>31500</v>
      </c>
      <c r="BQ45" s="256">
        <v>31500</v>
      </c>
      <c r="BR45" s="256">
        <v>31500</v>
      </c>
      <c r="BS45" s="256">
        <v>31500</v>
      </c>
      <c r="BT45" s="256">
        <v>31500</v>
      </c>
      <c r="BU45" s="256">
        <v>31500</v>
      </c>
      <c r="BV45" s="256">
        <v>31500</v>
      </c>
      <c r="BW45" s="256">
        <v>31500</v>
      </c>
      <c r="BX45" s="256">
        <v>31500</v>
      </c>
      <c r="BY45" s="256">
        <v>31500</v>
      </c>
      <c r="BZ45" s="256">
        <v>31500</v>
      </c>
      <c r="CA45" s="256">
        <v>31500</v>
      </c>
      <c r="CB45" s="256">
        <v>31500</v>
      </c>
      <c r="CC45" s="256">
        <v>31500</v>
      </c>
      <c r="CD45" s="256">
        <v>31500</v>
      </c>
      <c r="CE45" s="256">
        <v>31500</v>
      </c>
      <c r="CF45" s="256">
        <v>31500</v>
      </c>
      <c r="CG45" s="256">
        <v>31500</v>
      </c>
      <c r="CH45" s="256">
        <v>31500</v>
      </c>
      <c r="CI45" s="256">
        <v>31500</v>
      </c>
      <c r="CJ45" s="256">
        <v>31500</v>
      </c>
      <c r="CK45" s="256">
        <v>31500</v>
      </c>
      <c r="CL45" s="256">
        <v>31500</v>
      </c>
      <c r="CM45" s="256">
        <v>31500</v>
      </c>
      <c r="CN45" s="257">
        <v>31500</v>
      </c>
    </row>
    <row r="46" spans="1:92" s="246" customFormat="1" ht="15.75" outlineLevel="1" thickBot="1">
      <c r="C46" s="258"/>
      <c r="F46" s="246" t="s">
        <v>82</v>
      </c>
      <c r="G46" s="259">
        <v>981.71973364553003</v>
      </c>
      <c r="H46" s="260">
        <v>1145.33968925312</v>
      </c>
      <c r="I46" s="260">
        <v>1308.9596448606901</v>
      </c>
      <c r="J46" s="260">
        <v>1145.3396892563901</v>
      </c>
      <c r="K46" s="260">
        <v>981.71973364228006</v>
      </c>
      <c r="L46" s="260">
        <v>818.09977803794004</v>
      </c>
      <c r="M46" s="260">
        <v>818.09977803794004</v>
      </c>
      <c r="N46" s="260">
        <v>2617.9192897214198</v>
      </c>
      <c r="O46" s="260">
        <v>2945.15920093659</v>
      </c>
      <c r="P46" s="260">
        <v>3272.3991121517602</v>
      </c>
      <c r="Q46" s="260">
        <v>4090.4988901897</v>
      </c>
      <c r="R46" s="260">
        <v>4908.5986682276407</v>
      </c>
      <c r="S46" s="260">
        <v>3926.8789345821201</v>
      </c>
      <c r="T46" s="260">
        <v>4417.7388014048702</v>
      </c>
      <c r="U46" s="260">
        <v>5890.3184018731599</v>
      </c>
      <c r="V46" s="260">
        <v>6872.0381355187101</v>
      </c>
      <c r="W46" s="260">
        <v>7853.7578691642302</v>
      </c>
      <c r="X46" s="260">
        <v>7362.8980023414706</v>
      </c>
      <c r="Y46" s="260">
        <v>1723.52816787135</v>
      </c>
      <c r="Z46" s="260">
        <v>1723.52816787134</v>
      </c>
      <c r="AA46" s="260">
        <v>1723.52816787135</v>
      </c>
      <c r="AB46" s="260">
        <v>1723.52816787134</v>
      </c>
      <c r="AC46" s="260">
        <v>1723.52816787134</v>
      </c>
      <c r="AD46" s="260">
        <v>2117.777760451771</v>
      </c>
      <c r="AE46" s="260">
        <v>2117.777760451771</v>
      </c>
      <c r="AF46" s="260">
        <v>2117.777760451781</v>
      </c>
      <c r="AG46" s="260">
        <v>2117.7777604517678</v>
      </c>
      <c r="AH46" s="260">
        <v>3614.7385282057398</v>
      </c>
      <c r="AI46" s="260">
        <v>2963.70461106517</v>
      </c>
      <c r="AJ46" s="260">
        <v>3128.96446363726</v>
      </c>
      <c r="AK46" s="260">
        <v>3581.74999999999</v>
      </c>
      <c r="AL46" s="260">
        <v>7700</v>
      </c>
      <c r="AM46" s="260">
        <v>4100</v>
      </c>
      <c r="AN46" s="260">
        <v>2800</v>
      </c>
      <c r="AO46" s="260">
        <v>2600</v>
      </c>
      <c r="AP46" s="260">
        <v>2600</v>
      </c>
      <c r="AQ46" s="260">
        <v>2600</v>
      </c>
      <c r="AR46" s="260">
        <v>2500</v>
      </c>
      <c r="AS46" s="260">
        <v>2500</v>
      </c>
      <c r="AT46" s="260">
        <v>2500</v>
      </c>
      <c r="AU46" s="260">
        <v>2500</v>
      </c>
      <c r="AV46" s="260">
        <v>2500</v>
      </c>
      <c r="AW46" s="260">
        <v>2500</v>
      </c>
      <c r="AX46" s="260">
        <v>2500</v>
      </c>
      <c r="AY46" s="260">
        <v>2500</v>
      </c>
      <c r="AZ46" s="260">
        <v>2500</v>
      </c>
      <c r="BA46" s="260">
        <v>2500</v>
      </c>
      <c r="BB46" s="260">
        <v>2500</v>
      </c>
      <c r="BC46" s="260">
        <v>2500</v>
      </c>
      <c r="BD46" s="260">
        <v>2500</v>
      </c>
      <c r="BE46" s="260">
        <v>2500</v>
      </c>
      <c r="BF46" s="260">
        <v>2500</v>
      </c>
      <c r="BG46" s="260">
        <v>2500</v>
      </c>
      <c r="BH46" s="260">
        <v>2500</v>
      </c>
      <c r="BI46" s="260">
        <v>2500</v>
      </c>
      <c r="BJ46" s="260">
        <v>2500</v>
      </c>
      <c r="BK46" s="260">
        <v>2500</v>
      </c>
      <c r="BL46" s="260">
        <v>2500</v>
      </c>
      <c r="BM46" s="260">
        <v>2500</v>
      </c>
      <c r="BN46" s="260">
        <v>2500</v>
      </c>
      <c r="BO46" s="260">
        <v>2500</v>
      </c>
      <c r="BP46" s="260">
        <v>2500</v>
      </c>
      <c r="BQ46" s="260">
        <v>2500</v>
      </c>
      <c r="BR46" s="260">
        <v>2500</v>
      </c>
      <c r="BS46" s="260">
        <v>2500</v>
      </c>
      <c r="BT46" s="260">
        <v>2500</v>
      </c>
      <c r="BU46" s="260">
        <v>2500</v>
      </c>
      <c r="BV46" s="260">
        <v>2500</v>
      </c>
      <c r="BW46" s="260">
        <v>2500</v>
      </c>
      <c r="BX46" s="260">
        <v>2500</v>
      </c>
      <c r="BY46" s="260">
        <v>2500</v>
      </c>
      <c r="BZ46" s="260">
        <v>2500</v>
      </c>
      <c r="CA46" s="260">
        <v>2500</v>
      </c>
      <c r="CB46" s="260">
        <v>2500</v>
      </c>
      <c r="CC46" s="260">
        <v>2500</v>
      </c>
      <c r="CD46" s="260">
        <v>2500</v>
      </c>
      <c r="CE46" s="260">
        <v>2500</v>
      </c>
      <c r="CF46" s="260">
        <v>2500</v>
      </c>
      <c r="CG46" s="260">
        <v>2500</v>
      </c>
      <c r="CH46" s="260">
        <v>2500</v>
      </c>
      <c r="CI46" s="260">
        <v>2500</v>
      </c>
      <c r="CJ46" s="260">
        <v>2500</v>
      </c>
      <c r="CK46" s="260">
        <v>2500</v>
      </c>
      <c r="CL46" s="260">
        <v>2500</v>
      </c>
      <c r="CM46" s="260">
        <v>2500</v>
      </c>
      <c r="CN46" s="261">
        <v>2500</v>
      </c>
    </row>
    <row r="47" spans="1:92" s="246" customFormat="1" ht="15.75" outlineLevel="1" thickBot="1">
      <c r="C47" s="258"/>
      <c r="G47" s="249"/>
      <c r="H47" s="249"/>
      <c r="I47" s="249"/>
      <c r="J47" s="249"/>
      <c r="K47" s="249"/>
      <c r="L47" s="249"/>
      <c r="M47" s="249"/>
      <c r="N47" s="249"/>
      <c r="O47" s="249"/>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c r="CA47" s="249"/>
      <c r="CB47" s="249"/>
      <c r="CC47" s="249"/>
      <c r="CD47" s="249"/>
      <c r="CE47" s="249"/>
      <c r="CF47" s="249"/>
      <c r="CG47" s="249"/>
      <c r="CH47" s="249"/>
      <c r="CI47" s="249"/>
      <c r="CJ47" s="249"/>
      <c r="CK47" s="249"/>
      <c r="CL47" s="249"/>
      <c r="CM47" s="249"/>
      <c r="CN47" s="249"/>
    </row>
    <row r="48" spans="1:92" s="246" customFormat="1" outlineLevel="1">
      <c r="C48" s="258"/>
      <c r="E48" s="246" t="s">
        <v>211</v>
      </c>
      <c r="F48" s="246" t="s">
        <v>80</v>
      </c>
      <c r="G48" s="262">
        <v>0</v>
      </c>
      <c r="H48" s="263">
        <v>0</v>
      </c>
      <c r="I48" s="263">
        <v>0</v>
      </c>
      <c r="J48" s="263">
        <v>0</v>
      </c>
      <c r="K48" s="263">
        <v>0</v>
      </c>
      <c r="L48" s="263">
        <v>0</v>
      </c>
      <c r="M48" s="263">
        <v>0</v>
      </c>
      <c r="N48" s="263">
        <v>0</v>
      </c>
      <c r="O48" s="263">
        <v>0</v>
      </c>
      <c r="P48" s="263">
        <v>0</v>
      </c>
      <c r="Q48" s="263">
        <v>0</v>
      </c>
      <c r="R48" s="263">
        <v>0</v>
      </c>
      <c r="S48" s="263">
        <v>598.38625049583004</v>
      </c>
      <c r="T48" s="263">
        <v>1886.3947622235501</v>
      </c>
      <c r="U48" s="263">
        <v>1733.0693062549201</v>
      </c>
      <c r="V48" s="263">
        <v>1971.8844394048001</v>
      </c>
      <c r="W48" s="263">
        <v>1689.8784526049801</v>
      </c>
      <c r="X48" s="263">
        <v>4056.5756982071498</v>
      </c>
      <c r="Y48" s="263">
        <v>1141.658223930878</v>
      </c>
      <c r="Z48" s="263">
        <v>2003.4773061254664</v>
      </c>
      <c r="AA48" s="263">
        <v>1694.819467779093</v>
      </c>
      <c r="AB48" s="263">
        <v>2117.4336734635849</v>
      </c>
      <c r="AC48" s="263">
        <v>1612.9034698327309</v>
      </c>
      <c r="AD48" s="263">
        <v>2800.5720781006703</v>
      </c>
      <c r="AE48" s="263">
        <v>2855.4413644698689</v>
      </c>
      <c r="AF48" s="263">
        <v>2407.343306085339</v>
      </c>
      <c r="AG48" s="263">
        <v>2957.2743817713754</v>
      </c>
      <c r="AH48" s="263">
        <v>2879.9999999997763</v>
      </c>
      <c r="AI48" s="263">
        <v>1170.7884589620842</v>
      </c>
      <c r="AJ48" s="263">
        <v>1544.7608234724989</v>
      </c>
      <c r="AK48" s="263">
        <v>616.55894729655711</v>
      </c>
      <c r="AL48" s="263">
        <v>1020</v>
      </c>
      <c r="AM48" s="263">
        <v>1020</v>
      </c>
      <c r="AN48" s="263">
        <v>1020</v>
      </c>
      <c r="AO48" s="263">
        <v>1020</v>
      </c>
      <c r="AP48" s="263">
        <v>1020</v>
      </c>
      <c r="AQ48" s="263">
        <v>1020</v>
      </c>
      <c r="AR48" s="263">
        <v>1020</v>
      </c>
      <c r="AS48" s="263">
        <v>1020</v>
      </c>
      <c r="AT48" s="263">
        <v>1020</v>
      </c>
      <c r="AU48" s="263">
        <v>1020</v>
      </c>
      <c r="AV48" s="263">
        <v>1020</v>
      </c>
      <c r="AW48" s="263">
        <v>1020</v>
      </c>
      <c r="AX48" s="263">
        <v>1020</v>
      </c>
      <c r="AY48" s="263">
        <v>1020</v>
      </c>
      <c r="AZ48" s="263">
        <v>1020</v>
      </c>
      <c r="BA48" s="263">
        <v>1020</v>
      </c>
      <c r="BB48" s="263">
        <v>0</v>
      </c>
      <c r="BC48" s="263">
        <v>0</v>
      </c>
      <c r="BD48" s="263">
        <v>0</v>
      </c>
      <c r="BE48" s="263">
        <v>0</v>
      </c>
      <c r="BF48" s="263">
        <v>0</v>
      </c>
      <c r="BG48" s="263">
        <v>0</v>
      </c>
      <c r="BH48" s="263">
        <v>0</v>
      </c>
      <c r="BI48" s="263">
        <v>0</v>
      </c>
      <c r="BJ48" s="263">
        <v>0</v>
      </c>
      <c r="BK48" s="263">
        <v>0</v>
      </c>
      <c r="BL48" s="263">
        <v>0</v>
      </c>
      <c r="BM48" s="263">
        <v>0</v>
      </c>
      <c r="BN48" s="263">
        <v>0</v>
      </c>
      <c r="BO48" s="263">
        <v>0</v>
      </c>
      <c r="BP48" s="263">
        <v>0</v>
      </c>
      <c r="BQ48" s="263">
        <v>0</v>
      </c>
      <c r="BR48" s="263">
        <v>0</v>
      </c>
      <c r="BS48" s="263">
        <v>0</v>
      </c>
      <c r="BT48" s="263">
        <v>0</v>
      </c>
      <c r="BU48" s="263">
        <v>0</v>
      </c>
      <c r="BV48" s="263">
        <v>0</v>
      </c>
      <c r="BW48" s="263">
        <v>0</v>
      </c>
      <c r="BX48" s="263">
        <v>0</v>
      </c>
      <c r="BY48" s="263">
        <v>0</v>
      </c>
      <c r="BZ48" s="263">
        <v>0</v>
      </c>
      <c r="CA48" s="263">
        <v>0</v>
      </c>
      <c r="CB48" s="263">
        <v>0</v>
      </c>
      <c r="CC48" s="263">
        <v>0</v>
      </c>
      <c r="CD48" s="263">
        <v>0</v>
      </c>
      <c r="CE48" s="263">
        <v>0</v>
      </c>
      <c r="CF48" s="263">
        <v>0</v>
      </c>
      <c r="CG48" s="263">
        <v>0</v>
      </c>
      <c r="CH48" s="263">
        <v>0</v>
      </c>
      <c r="CI48" s="263">
        <v>0</v>
      </c>
      <c r="CJ48" s="263">
        <v>0</v>
      </c>
      <c r="CK48" s="263">
        <v>0</v>
      </c>
      <c r="CL48" s="263">
        <v>0</v>
      </c>
      <c r="CM48" s="263">
        <v>0</v>
      </c>
      <c r="CN48" s="264">
        <v>0</v>
      </c>
    </row>
    <row r="49" spans="1:93" s="246" customFormat="1" outlineLevel="1">
      <c r="C49" s="258"/>
      <c r="F49" s="246" t="s">
        <v>81</v>
      </c>
      <c r="G49" s="265">
        <v>0</v>
      </c>
      <c r="H49" s="266">
        <v>0</v>
      </c>
      <c r="I49" s="266">
        <v>0</v>
      </c>
      <c r="J49" s="266">
        <v>0</v>
      </c>
      <c r="K49" s="266">
        <v>0</v>
      </c>
      <c r="L49" s="266">
        <v>0</v>
      </c>
      <c r="M49" s="266">
        <v>0</v>
      </c>
      <c r="N49" s="266">
        <v>0</v>
      </c>
      <c r="O49" s="266">
        <v>0</v>
      </c>
      <c r="P49" s="266">
        <v>0</v>
      </c>
      <c r="Q49" s="266">
        <v>2746.0860119842632</v>
      </c>
      <c r="R49" s="266">
        <v>2667.9687129057002</v>
      </c>
      <c r="S49" s="266">
        <v>2074.809857851023</v>
      </c>
      <c r="T49" s="266">
        <v>3557.334162921662</v>
      </c>
      <c r="U49" s="266">
        <v>7104.9602848782106</v>
      </c>
      <c r="V49" s="266">
        <v>12851.929060238161</v>
      </c>
      <c r="W49" s="266">
        <v>16175.252010247801</v>
      </c>
      <c r="X49" s="266">
        <v>21462.876583137979</v>
      </c>
      <c r="Y49" s="266">
        <v>3773.0508688998711</v>
      </c>
      <c r="Z49" s="266">
        <v>5560.5378920535095</v>
      </c>
      <c r="AA49" s="266">
        <v>6402.0166941444713</v>
      </c>
      <c r="AB49" s="266">
        <v>5270.1717849005527</v>
      </c>
      <c r="AC49" s="266">
        <v>7561.3137297148896</v>
      </c>
      <c r="AD49" s="266">
        <v>9836.7457961502296</v>
      </c>
      <c r="AE49" s="266">
        <v>6927.0944630083768</v>
      </c>
      <c r="AF49" s="266">
        <v>4484.4542728095839</v>
      </c>
      <c r="AG49" s="266">
        <v>3301.2081661741336</v>
      </c>
      <c r="AH49" s="266">
        <v>1159.0000000002733</v>
      </c>
      <c r="AI49" s="266">
        <v>1749.9855310940702</v>
      </c>
      <c r="AJ49" s="266">
        <v>2308.9645865437838</v>
      </c>
      <c r="AK49" s="266">
        <v>921.57502896689778</v>
      </c>
      <c r="AL49" s="266">
        <v>118.33333333333331</v>
      </c>
      <c r="AM49" s="266">
        <v>118.33333333333331</v>
      </c>
      <c r="AN49" s="266">
        <v>118.33333333333331</v>
      </c>
      <c r="AO49" s="266">
        <v>118.33333333333331</v>
      </c>
      <c r="AP49" s="266">
        <v>118.33333333333331</v>
      </c>
      <c r="AQ49" s="266">
        <v>118.33333333333331</v>
      </c>
      <c r="AR49" s="266">
        <v>118.33333333333331</v>
      </c>
      <c r="AS49" s="266">
        <v>118.33333333333331</v>
      </c>
      <c r="AT49" s="266">
        <v>118.33333333333331</v>
      </c>
      <c r="AU49" s="266">
        <v>118.33333333333331</v>
      </c>
      <c r="AV49" s="266">
        <v>118.33333333333331</v>
      </c>
      <c r="AW49" s="266">
        <v>118.33333333333331</v>
      </c>
      <c r="AX49" s="266">
        <v>118.33333333333331</v>
      </c>
      <c r="AY49" s="266">
        <v>118.33333333333331</v>
      </c>
      <c r="AZ49" s="266">
        <v>118.33333333333331</v>
      </c>
      <c r="BA49" s="266">
        <v>118.33333333333331</v>
      </c>
      <c r="BB49" s="266">
        <v>118.33333333333331</v>
      </c>
      <c r="BC49" s="266">
        <v>118.33333333333331</v>
      </c>
      <c r="BD49" s="266">
        <v>118.33333333333331</v>
      </c>
      <c r="BE49" s="266">
        <v>118.33333333333331</v>
      </c>
      <c r="BF49" s="266">
        <v>118.33333333333331</v>
      </c>
      <c r="BG49" s="266">
        <v>118.33333333333331</v>
      </c>
      <c r="BH49" s="266">
        <v>118.33333333333331</v>
      </c>
      <c r="BI49" s="266">
        <v>118.33333333333331</v>
      </c>
      <c r="BJ49" s="266">
        <v>118.33333333333331</v>
      </c>
      <c r="BK49" s="266">
        <v>118.33333333333331</v>
      </c>
      <c r="BL49" s="266">
        <v>118.33333333333331</v>
      </c>
      <c r="BM49" s="266">
        <v>118.33333333333331</v>
      </c>
      <c r="BN49" s="266">
        <v>118.33333333333331</v>
      </c>
      <c r="BO49" s="266">
        <v>118.33333333333331</v>
      </c>
      <c r="BP49" s="266">
        <v>118.33333333333331</v>
      </c>
      <c r="BQ49" s="266">
        <v>118.33333333333331</v>
      </c>
      <c r="BR49" s="266">
        <v>118.33333333333331</v>
      </c>
      <c r="BS49" s="266">
        <v>118.33333333333331</v>
      </c>
      <c r="BT49" s="266">
        <v>118.33333333333331</v>
      </c>
      <c r="BU49" s="266">
        <v>118.33333333333331</v>
      </c>
      <c r="BV49" s="266">
        <v>118.33333333333331</v>
      </c>
      <c r="BW49" s="266">
        <v>118.33333333333331</v>
      </c>
      <c r="BX49" s="266">
        <v>118.33333333333331</v>
      </c>
      <c r="BY49" s="266">
        <v>118.33333333333331</v>
      </c>
      <c r="BZ49" s="266">
        <v>118.33333333333331</v>
      </c>
      <c r="CA49" s="266">
        <v>118.33333333333331</v>
      </c>
      <c r="CB49" s="266">
        <v>118.33333333333331</v>
      </c>
      <c r="CC49" s="266">
        <v>118.33333333333331</v>
      </c>
      <c r="CD49" s="266">
        <v>118.33333333333331</v>
      </c>
      <c r="CE49" s="266">
        <v>118.33333333333331</v>
      </c>
      <c r="CF49" s="266">
        <v>118.33333333333331</v>
      </c>
      <c r="CG49" s="266">
        <v>118.33333333333331</v>
      </c>
      <c r="CH49" s="266">
        <v>118.33333333333331</v>
      </c>
      <c r="CI49" s="266">
        <v>118.33333333333331</v>
      </c>
      <c r="CJ49" s="266">
        <v>118.33333333333331</v>
      </c>
      <c r="CK49" s="266">
        <v>118.33333333333331</v>
      </c>
      <c r="CL49" s="266">
        <v>118.33333333333331</v>
      </c>
      <c r="CM49" s="266">
        <v>118.33333333333331</v>
      </c>
      <c r="CN49" s="267">
        <v>118.33333333333331</v>
      </c>
    </row>
    <row r="50" spans="1:93" s="246" customFormat="1" outlineLevel="1">
      <c r="C50" s="258"/>
      <c r="F50" s="246" t="s">
        <v>82</v>
      </c>
      <c r="G50" s="265">
        <v>0</v>
      </c>
      <c r="H50" s="266">
        <v>0</v>
      </c>
      <c r="I50" s="266">
        <v>0</v>
      </c>
      <c r="J50" s="266">
        <v>0</v>
      </c>
      <c r="K50" s="266">
        <v>0</v>
      </c>
      <c r="L50" s="266">
        <v>0</v>
      </c>
      <c r="M50" s="266">
        <v>0</v>
      </c>
      <c r="N50" s="266">
        <v>0</v>
      </c>
      <c r="O50" s="266">
        <v>0</v>
      </c>
      <c r="P50" s="266">
        <v>0</v>
      </c>
      <c r="Q50" s="266">
        <v>0</v>
      </c>
      <c r="R50" s="266">
        <v>0</v>
      </c>
      <c r="S50" s="266">
        <v>0</v>
      </c>
      <c r="T50" s="266">
        <v>0</v>
      </c>
      <c r="U50" s="266">
        <v>0</v>
      </c>
      <c r="V50" s="266">
        <v>0</v>
      </c>
      <c r="W50" s="266">
        <v>0</v>
      </c>
      <c r="X50" s="266">
        <v>0</v>
      </c>
      <c r="Y50" s="266">
        <v>13.760379229570001</v>
      </c>
      <c r="Z50" s="266">
        <v>55.176310858690002</v>
      </c>
      <c r="AA50" s="266">
        <v>28.67472070713</v>
      </c>
      <c r="AB50" s="266">
        <v>89.05326598004001</v>
      </c>
      <c r="AC50" s="266">
        <v>60.084509274360002</v>
      </c>
      <c r="AD50" s="266">
        <v>112.24584813700911</v>
      </c>
      <c r="AE50" s="266">
        <v>122.9216897760796</v>
      </c>
      <c r="AF50" s="266">
        <v>115.8635108856475</v>
      </c>
      <c r="AG50" s="266">
        <v>134.31403158600821</v>
      </c>
      <c r="AH50" s="266">
        <v>124.36641074924511</v>
      </c>
      <c r="AI50" s="266">
        <v>124.36641074924511</v>
      </c>
      <c r="AJ50" s="266">
        <v>124.36641074924511</v>
      </c>
      <c r="AK50" s="266">
        <v>124.36641074924511</v>
      </c>
      <c r="AL50" s="266">
        <v>56.584259509935791</v>
      </c>
      <c r="AM50" s="266">
        <v>56.584259509935791</v>
      </c>
      <c r="AN50" s="266">
        <v>56.584259509935791</v>
      </c>
      <c r="AO50" s="266">
        <v>56.584259509935791</v>
      </c>
      <c r="AP50" s="266">
        <v>56.584259509935791</v>
      </c>
      <c r="AQ50" s="266">
        <v>56.584259509935791</v>
      </c>
      <c r="AR50" s="266">
        <v>56.584259509935791</v>
      </c>
      <c r="AS50" s="266">
        <v>56.584259509935791</v>
      </c>
      <c r="AT50" s="266">
        <v>56.584259509935791</v>
      </c>
      <c r="AU50" s="266">
        <v>56.584259509935791</v>
      </c>
      <c r="AV50" s="266">
        <v>56.584259509935791</v>
      </c>
      <c r="AW50" s="266">
        <v>56.584259509935791</v>
      </c>
      <c r="AX50" s="266">
        <v>56.584259509935791</v>
      </c>
      <c r="AY50" s="266">
        <v>56.584259509935791</v>
      </c>
      <c r="AZ50" s="266">
        <v>56.584259509935791</v>
      </c>
      <c r="BA50" s="266">
        <v>56.584259509935791</v>
      </c>
      <c r="BB50" s="266">
        <v>56.584259509935791</v>
      </c>
      <c r="BC50" s="266">
        <v>56.584259509935791</v>
      </c>
      <c r="BD50" s="266">
        <v>56.584259509935791</v>
      </c>
      <c r="BE50" s="266">
        <v>56.584259509935791</v>
      </c>
      <c r="BF50" s="266">
        <v>56.584259509935791</v>
      </c>
      <c r="BG50" s="266">
        <v>56.584259509935791</v>
      </c>
      <c r="BH50" s="266">
        <v>56.584259509935791</v>
      </c>
      <c r="BI50" s="266">
        <v>56.584259509935791</v>
      </c>
      <c r="BJ50" s="266">
        <v>56.584259509935791</v>
      </c>
      <c r="BK50" s="266">
        <v>56.584259509935791</v>
      </c>
      <c r="BL50" s="266">
        <v>56.584259509935791</v>
      </c>
      <c r="BM50" s="266">
        <v>56.584259509935791</v>
      </c>
      <c r="BN50" s="266">
        <v>56.584259509935791</v>
      </c>
      <c r="BO50" s="266">
        <v>56.584259509935791</v>
      </c>
      <c r="BP50" s="266">
        <v>56.584259509935791</v>
      </c>
      <c r="BQ50" s="266">
        <v>56.584259509935791</v>
      </c>
      <c r="BR50" s="266">
        <v>56.584259509935791</v>
      </c>
      <c r="BS50" s="266">
        <v>56.584259509935791</v>
      </c>
      <c r="BT50" s="266">
        <v>56.584259509935791</v>
      </c>
      <c r="BU50" s="266">
        <v>56.584259509935791</v>
      </c>
      <c r="BV50" s="266">
        <v>56.584259509935791</v>
      </c>
      <c r="BW50" s="266">
        <v>56.584259509935791</v>
      </c>
      <c r="BX50" s="266">
        <v>56.584259509935791</v>
      </c>
      <c r="BY50" s="266">
        <v>56.584259509935791</v>
      </c>
      <c r="BZ50" s="266">
        <v>56.584259509935791</v>
      </c>
      <c r="CA50" s="266">
        <v>56.584259509935791</v>
      </c>
      <c r="CB50" s="266">
        <v>56.584259509935791</v>
      </c>
      <c r="CC50" s="266">
        <v>56.584259509935791</v>
      </c>
      <c r="CD50" s="266">
        <v>56.584259509935791</v>
      </c>
      <c r="CE50" s="266">
        <v>56.584259509935791</v>
      </c>
      <c r="CF50" s="266">
        <v>56.584259509935791</v>
      </c>
      <c r="CG50" s="266">
        <v>56.584259509935791</v>
      </c>
      <c r="CH50" s="266">
        <v>56.584259509935791</v>
      </c>
      <c r="CI50" s="266">
        <v>56.584259509935791</v>
      </c>
      <c r="CJ50" s="266">
        <v>56.584259509935791</v>
      </c>
      <c r="CK50" s="266">
        <v>56.584259509935791</v>
      </c>
      <c r="CL50" s="266">
        <v>56.584259509935791</v>
      </c>
      <c r="CM50" s="266">
        <v>56.584259509935791</v>
      </c>
      <c r="CN50" s="267">
        <v>56.584259509935791</v>
      </c>
    </row>
    <row r="51" spans="1:93" s="246" customFormat="1" ht="15.75" outlineLevel="1" thickBot="1">
      <c r="C51" s="258"/>
      <c r="F51" s="246" t="s">
        <v>83</v>
      </c>
      <c r="G51" s="268">
        <v>1844.4162470083047</v>
      </c>
      <c r="H51" s="269">
        <v>1844.4162470082247</v>
      </c>
      <c r="I51" s="269">
        <v>1844.4162470083147</v>
      </c>
      <c r="J51" s="269">
        <v>1844.4162470082247</v>
      </c>
      <c r="K51" s="269">
        <v>1844.4162470082947</v>
      </c>
      <c r="L51" s="269">
        <v>1844.4162470082347</v>
      </c>
      <c r="M51" s="269">
        <v>1844.4162470083047</v>
      </c>
      <c r="N51" s="269">
        <v>1844.4162470082547</v>
      </c>
      <c r="O51" s="269">
        <v>1844.4162470082947</v>
      </c>
      <c r="P51" s="269">
        <v>1844.4162470082547</v>
      </c>
      <c r="Q51" s="269">
        <v>1844.4162470082747</v>
      </c>
      <c r="R51" s="269">
        <v>1844.4162470082447</v>
      </c>
      <c r="S51" s="269">
        <v>1844.4162470083047</v>
      </c>
      <c r="T51" s="269">
        <v>1844.4162470082847</v>
      </c>
      <c r="U51" s="269">
        <v>1844.4162470082547</v>
      </c>
      <c r="V51" s="269">
        <v>1844.4162470082747</v>
      </c>
      <c r="W51" s="269">
        <v>1844.4162470082547</v>
      </c>
      <c r="X51" s="269">
        <v>1844.4162470082842</v>
      </c>
      <c r="Y51" s="269">
        <v>762.06802668852708</v>
      </c>
      <c r="Z51" s="269">
        <v>2453.8796931839588</v>
      </c>
      <c r="AA51" s="269">
        <v>1943.4718343591062</v>
      </c>
      <c r="AB51" s="269">
        <v>1100.1533866015693</v>
      </c>
      <c r="AC51" s="269">
        <v>1137.9006530743579</v>
      </c>
      <c r="AD51" s="269">
        <v>1147.6823368426499</v>
      </c>
      <c r="AE51" s="269">
        <v>600.95156997487049</v>
      </c>
      <c r="AF51" s="269">
        <v>972.1466466824179</v>
      </c>
      <c r="AG51" s="269">
        <v>766.64148255382156</v>
      </c>
      <c r="AH51" s="269">
        <v>780.82463668065338</v>
      </c>
      <c r="AI51" s="269">
        <v>780.82463668065338</v>
      </c>
      <c r="AJ51" s="269">
        <v>780.82463668065338</v>
      </c>
      <c r="AK51" s="269">
        <v>780.82463668065338</v>
      </c>
      <c r="AL51" s="269">
        <v>629.910076</v>
      </c>
      <c r="AM51" s="269">
        <v>629.910076</v>
      </c>
      <c r="AN51" s="269">
        <v>629.910076</v>
      </c>
      <c r="AO51" s="269">
        <v>629.910076</v>
      </c>
      <c r="AP51" s="269">
        <v>629.910076</v>
      </c>
      <c r="AQ51" s="269">
        <v>629.910076</v>
      </c>
      <c r="AR51" s="269">
        <v>629.910076</v>
      </c>
      <c r="AS51" s="269">
        <v>629.910076</v>
      </c>
      <c r="AT51" s="269">
        <v>629.910076</v>
      </c>
      <c r="AU51" s="269">
        <v>629.910076</v>
      </c>
      <c r="AV51" s="269">
        <v>629.910076</v>
      </c>
      <c r="AW51" s="269">
        <v>629.910076</v>
      </c>
      <c r="AX51" s="269">
        <v>629.910076</v>
      </c>
      <c r="AY51" s="269">
        <v>629.910076</v>
      </c>
      <c r="AZ51" s="269">
        <v>629.910076</v>
      </c>
      <c r="BA51" s="269">
        <v>629.910076</v>
      </c>
      <c r="BB51" s="269">
        <v>629.910076</v>
      </c>
      <c r="BC51" s="269">
        <v>629.910076</v>
      </c>
      <c r="BD51" s="269">
        <v>629.910076</v>
      </c>
      <c r="BE51" s="269">
        <v>629.910076</v>
      </c>
      <c r="BF51" s="269">
        <v>629.910076</v>
      </c>
      <c r="BG51" s="269">
        <v>629.910076</v>
      </c>
      <c r="BH51" s="269">
        <v>629.910076</v>
      </c>
      <c r="BI51" s="269">
        <v>629.910076</v>
      </c>
      <c r="BJ51" s="269">
        <v>629.910076</v>
      </c>
      <c r="BK51" s="269">
        <v>629.910076</v>
      </c>
      <c r="BL51" s="269">
        <v>629.910076</v>
      </c>
      <c r="BM51" s="269">
        <v>629.910076</v>
      </c>
      <c r="BN51" s="269">
        <v>629.910076</v>
      </c>
      <c r="BO51" s="269">
        <v>629.910076</v>
      </c>
      <c r="BP51" s="269">
        <v>629.910076</v>
      </c>
      <c r="BQ51" s="269">
        <v>629.910076</v>
      </c>
      <c r="BR51" s="269">
        <v>629.910076</v>
      </c>
      <c r="BS51" s="269">
        <v>629.910076</v>
      </c>
      <c r="BT51" s="269">
        <v>629.910076</v>
      </c>
      <c r="BU51" s="269">
        <v>629.910076</v>
      </c>
      <c r="BV51" s="269">
        <v>629.910076</v>
      </c>
      <c r="BW51" s="269">
        <v>629.910076</v>
      </c>
      <c r="BX51" s="269">
        <v>629.910076</v>
      </c>
      <c r="BY51" s="269">
        <v>629.910076</v>
      </c>
      <c r="BZ51" s="269">
        <v>629.910076</v>
      </c>
      <c r="CA51" s="269">
        <v>629.910076</v>
      </c>
      <c r="CB51" s="269">
        <v>629.910076</v>
      </c>
      <c r="CC51" s="269">
        <v>629.910076</v>
      </c>
      <c r="CD51" s="269">
        <v>629.910076</v>
      </c>
      <c r="CE51" s="269">
        <v>629.910076</v>
      </c>
      <c r="CF51" s="269">
        <v>629.910076</v>
      </c>
      <c r="CG51" s="269">
        <v>629.910076</v>
      </c>
      <c r="CH51" s="269">
        <v>629.910076</v>
      </c>
      <c r="CI51" s="269">
        <v>629.910076</v>
      </c>
      <c r="CJ51" s="269">
        <v>629.910076</v>
      </c>
      <c r="CK51" s="269">
        <v>629.910076</v>
      </c>
      <c r="CL51" s="269">
        <v>629.910076</v>
      </c>
      <c r="CM51" s="269">
        <v>629.910076</v>
      </c>
      <c r="CN51" s="270">
        <v>629.910076</v>
      </c>
    </row>
    <row r="52" spans="1:93" s="251" customFormat="1" outlineLevel="1">
      <c r="A52" s="250"/>
      <c r="B52" s="250"/>
      <c r="H52" s="252"/>
      <c r="I52" s="253"/>
      <c r="J52" s="253"/>
      <c r="K52" s="253"/>
      <c r="L52" s="253"/>
      <c r="M52" s="253"/>
      <c r="N52" s="253"/>
      <c r="O52" s="253"/>
      <c r="P52" s="253"/>
      <c r="Q52" s="253"/>
      <c r="R52" s="253"/>
      <c r="S52" s="253"/>
      <c r="T52" s="253"/>
      <c r="U52" s="253"/>
    </row>
    <row r="53" spans="1:93" s="246" customFormat="1" outlineLevel="1">
      <c r="C53" s="258" t="s">
        <v>212</v>
      </c>
      <c r="F53" s="248"/>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2"/>
      <c r="AL53" s="272"/>
      <c r="AM53" s="272"/>
      <c r="AN53" s="272"/>
      <c r="AO53" s="272"/>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2"/>
      <c r="BM53" s="272"/>
      <c r="BN53" s="272"/>
      <c r="BO53" s="272"/>
      <c r="BP53" s="272"/>
      <c r="BQ53" s="272"/>
      <c r="BR53" s="272"/>
      <c r="BS53" s="272"/>
      <c r="BT53" s="272"/>
      <c r="BU53" s="272"/>
      <c r="BV53" s="272"/>
      <c r="BW53" s="272"/>
      <c r="BX53" s="272"/>
      <c r="BY53" s="272"/>
      <c r="BZ53" s="272"/>
      <c r="CA53" s="272"/>
      <c r="CB53" s="272"/>
      <c r="CC53" s="272"/>
      <c r="CD53" s="272"/>
      <c r="CE53" s="272"/>
      <c r="CF53" s="272"/>
      <c r="CG53" s="272"/>
      <c r="CH53" s="272"/>
      <c r="CI53" s="272"/>
      <c r="CJ53" s="272"/>
      <c r="CK53" s="272"/>
      <c r="CL53" s="272"/>
      <c r="CM53" s="272"/>
      <c r="CN53" s="272"/>
    </row>
    <row r="54" spans="1:93" s="246" customFormat="1" outlineLevel="1">
      <c r="C54" s="266"/>
      <c r="F54" s="248"/>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272"/>
      <c r="BC54" s="272"/>
      <c r="BD54" s="272"/>
      <c r="BE54" s="272"/>
      <c r="BF54" s="272"/>
      <c r="BG54" s="272"/>
      <c r="BH54" s="272"/>
      <c r="BI54" s="272"/>
      <c r="BJ54" s="272"/>
      <c r="BK54" s="272"/>
      <c r="BL54" s="272"/>
      <c r="BM54" s="272"/>
      <c r="BN54" s="272"/>
      <c r="BO54" s="272"/>
      <c r="BP54" s="272"/>
      <c r="BQ54" s="272"/>
      <c r="BR54" s="272"/>
      <c r="BS54" s="272"/>
      <c r="BT54" s="272"/>
      <c r="BU54" s="272"/>
      <c r="BV54" s="272"/>
      <c r="BW54" s="272"/>
      <c r="BX54" s="272"/>
      <c r="BY54" s="272"/>
      <c r="BZ54" s="272"/>
      <c r="CA54" s="272"/>
      <c r="CB54" s="272"/>
      <c r="CC54" s="272"/>
      <c r="CD54" s="272"/>
      <c r="CE54" s="272"/>
      <c r="CF54" s="272"/>
      <c r="CG54" s="272"/>
      <c r="CH54" s="272"/>
      <c r="CI54" s="272"/>
      <c r="CJ54" s="272"/>
      <c r="CK54" s="272"/>
      <c r="CL54" s="272"/>
      <c r="CM54" s="272"/>
      <c r="CN54" s="272"/>
      <c r="CO54" s="272"/>
    </row>
    <row r="55" spans="1:93" s="246" customFormat="1" outlineLevel="1">
      <c r="C55" s="266"/>
      <c r="D55" s="273" t="s">
        <v>213</v>
      </c>
      <c r="F55" s="25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71"/>
      <c r="AE55" s="271"/>
      <c r="AF55" s="271"/>
      <c r="AG55" s="271"/>
      <c r="AH55" s="271"/>
      <c r="AI55" s="271"/>
      <c r="AJ55" s="271"/>
      <c r="AK55" s="272"/>
      <c r="AL55" s="272"/>
      <c r="AM55" s="272"/>
      <c r="AN55" s="272"/>
      <c r="AO55" s="272"/>
      <c r="AP55" s="272"/>
      <c r="AQ55" s="272"/>
      <c r="AR55" s="272"/>
      <c r="AS55" s="272"/>
      <c r="AT55" s="272"/>
      <c r="AU55" s="272"/>
      <c r="AV55" s="272"/>
      <c r="AW55" s="272"/>
      <c r="AX55" s="272"/>
      <c r="AY55" s="272"/>
      <c r="AZ55" s="272"/>
      <c r="BA55" s="272"/>
      <c r="BB55" s="272"/>
      <c r="BC55" s="272"/>
      <c r="BD55" s="272"/>
      <c r="BE55" s="272"/>
      <c r="BF55" s="272"/>
      <c r="BG55" s="272"/>
      <c r="BH55" s="272"/>
      <c r="BI55" s="272"/>
      <c r="BJ55" s="272"/>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272"/>
      <c r="CL55" s="272"/>
      <c r="CM55" s="272"/>
      <c r="CN55" s="272"/>
    </row>
    <row r="56" spans="1:93" s="246" customFormat="1" outlineLevel="1">
      <c r="C56" s="266"/>
      <c r="D56" s="273"/>
      <c r="F56" s="251" t="s">
        <v>214</v>
      </c>
      <c r="G56" s="274">
        <v>0.93900000000000006</v>
      </c>
      <c r="H56" s="274">
        <v>0.93900000000000006</v>
      </c>
      <c r="I56" s="274">
        <v>0.93900000000000006</v>
      </c>
      <c r="J56" s="274">
        <v>0.93900000000000006</v>
      </c>
      <c r="K56" s="274">
        <v>0.93900000000000006</v>
      </c>
      <c r="L56" s="274">
        <v>0.93900000000000006</v>
      </c>
      <c r="M56" s="274">
        <v>0.93900000000000006</v>
      </c>
      <c r="N56" s="274">
        <v>0.93900000000000006</v>
      </c>
      <c r="O56" s="274">
        <v>0.93900000000000006</v>
      </c>
      <c r="P56" s="274">
        <v>0.93900000000000006</v>
      </c>
      <c r="Q56" s="274">
        <v>0.93900000000000006</v>
      </c>
      <c r="R56" s="274">
        <v>0.93900000000000006</v>
      </c>
      <c r="S56" s="274">
        <v>0.93900000000000006</v>
      </c>
      <c r="T56" s="274">
        <v>0.93900000000000006</v>
      </c>
      <c r="U56" s="274">
        <v>0.93900000000000006</v>
      </c>
      <c r="V56" s="274">
        <v>0.93900000000000006</v>
      </c>
      <c r="W56" s="274">
        <v>0.93900000000000006</v>
      </c>
      <c r="X56" s="274">
        <v>0.93900000000000006</v>
      </c>
      <c r="Y56" s="274">
        <v>0.93900000000000006</v>
      </c>
      <c r="Z56" s="274">
        <v>0.93900000000000006</v>
      </c>
      <c r="AA56" s="274">
        <v>0.93900000000000006</v>
      </c>
      <c r="AB56" s="274">
        <v>0.93900000000000006</v>
      </c>
      <c r="AC56" s="274">
        <v>0.93900000000000006</v>
      </c>
      <c r="AD56" s="274">
        <v>0.93900000000000006</v>
      </c>
      <c r="AE56" s="274">
        <v>0.93900000000000006</v>
      </c>
      <c r="AF56" s="274">
        <v>0.93900000000000006</v>
      </c>
      <c r="AG56" s="274">
        <v>0.93900000000000006</v>
      </c>
      <c r="AH56" s="274">
        <v>0.93900000000000006</v>
      </c>
      <c r="AI56" s="274">
        <v>0.93900000000000006</v>
      </c>
      <c r="AJ56" s="274">
        <v>0.79746835443037978</v>
      </c>
      <c r="AK56" s="274">
        <v>0.81518151815181517</v>
      </c>
      <c r="AL56" s="274">
        <v>0.77450980392156865</v>
      </c>
      <c r="AM56" s="274">
        <v>0.68548387096774199</v>
      </c>
      <c r="AN56" s="274">
        <v>0.77524429967426711</v>
      </c>
      <c r="AO56" s="274">
        <v>0.78834355828220859</v>
      </c>
      <c r="AP56" s="274">
        <v>0.78437500000000004</v>
      </c>
      <c r="AQ56" s="274">
        <v>0.78095238095238095</v>
      </c>
      <c r="AR56" s="274">
        <v>0.78095238095238095</v>
      </c>
      <c r="AS56" s="274">
        <v>0.78095238095238095</v>
      </c>
      <c r="AT56" s="274">
        <v>0.78095238095238095</v>
      </c>
      <c r="AU56" s="274">
        <v>0.78095238095238095</v>
      </c>
      <c r="AV56" s="274">
        <v>0.78095238095238095</v>
      </c>
      <c r="AW56" s="274">
        <v>0.78095238095238095</v>
      </c>
      <c r="AX56" s="274">
        <v>0.78095238095238095</v>
      </c>
      <c r="AY56" s="274">
        <v>0.78095238095238095</v>
      </c>
      <c r="AZ56" s="274">
        <v>0.78095238095238095</v>
      </c>
      <c r="BA56" s="274">
        <v>0.78095238095238095</v>
      </c>
      <c r="BB56" s="274">
        <v>0.78095238095238095</v>
      </c>
      <c r="BC56" s="274">
        <v>0.78095238095238095</v>
      </c>
      <c r="BD56" s="274">
        <v>0.78095238095238095</v>
      </c>
      <c r="BE56" s="274">
        <v>0.78095238095238095</v>
      </c>
      <c r="BF56" s="274">
        <v>0.78095238095238095</v>
      </c>
      <c r="BG56" s="274">
        <v>0.78095238095238095</v>
      </c>
      <c r="BH56" s="274">
        <v>0.78095238095238095</v>
      </c>
      <c r="BI56" s="274">
        <v>0.78095238095238095</v>
      </c>
      <c r="BJ56" s="274">
        <v>0.78095238095238095</v>
      </c>
      <c r="BK56" s="274">
        <v>0.78095238095238095</v>
      </c>
      <c r="BL56" s="274">
        <v>0.78095238095238095</v>
      </c>
      <c r="BM56" s="274">
        <v>0.78095238095238095</v>
      </c>
      <c r="BN56" s="274">
        <v>0.78095238095238095</v>
      </c>
      <c r="BO56" s="274">
        <v>0.78095238095238095</v>
      </c>
      <c r="BP56" s="274">
        <v>0.78095238095238095</v>
      </c>
      <c r="BQ56" s="274">
        <v>0.78095238095238095</v>
      </c>
      <c r="BR56" s="274">
        <v>0.78095238095238095</v>
      </c>
      <c r="BS56" s="274">
        <v>0.78095238095238095</v>
      </c>
      <c r="BT56" s="274">
        <v>0.78095238095238095</v>
      </c>
      <c r="BU56" s="274">
        <v>0.78095238095238095</v>
      </c>
      <c r="BV56" s="274">
        <v>0.78095238095238095</v>
      </c>
      <c r="BW56" s="274">
        <v>0.78095238095238095</v>
      </c>
      <c r="BX56" s="274">
        <v>0.78095238095238095</v>
      </c>
      <c r="BY56" s="274">
        <v>0.78095238095238095</v>
      </c>
      <c r="BZ56" s="274">
        <v>0.78095238095238095</v>
      </c>
      <c r="CA56" s="274">
        <v>0.78095238095238095</v>
      </c>
      <c r="CB56" s="274">
        <v>0.78095238095238095</v>
      </c>
      <c r="CC56" s="274">
        <v>0.78095238095238095</v>
      </c>
      <c r="CD56" s="274">
        <v>0.78095238095238095</v>
      </c>
      <c r="CE56" s="274">
        <v>0.78095238095238095</v>
      </c>
      <c r="CF56" s="274">
        <v>0.78095238095238095</v>
      </c>
      <c r="CG56" s="274">
        <v>0.78095238095238095</v>
      </c>
      <c r="CH56" s="274">
        <v>0.78095238095238095</v>
      </c>
      <c r="CI56" s="274">
        <v>0.78095238095238095</v>
      </c>
      <c r="CJ56" s="274">
        <v>0.78095238095238095</v>
      </c>
      <c r="CK56" s="274">
        <v>0.78095238095238095</v>
      </c>
      <c r="CL56" s="274">
        <v>0.78095238095238095</v>
      </c>
      <c r="CM56" s="274">
        <v>0.78095238095238095</v>
      </c>
      <c r="CN56" s="274">
        <v>0.78095238095238095</v>
      </c>
    </row>
    <row r="57" spans="1:93" s="246" customFormat="1" outlineLevel="1">
      <c r="C57" s="266"/>
      <c r="F57" s="251" t="s">
        <v>215</v>
      </c>
      <c r="G57" s="275">
        <v>6.0999999999999999E-2</v>
      </c>
      <c r="H57" s="275">
        <v>6.0999999999999999E-2</v>
      </c>
      <c r="I57" s="275">
        <v>6.0999999999999999E-2</v>
      </c>
      <c r="J57" s="275">
        <v>6.0999999999999999E-2</v>
      </c>
      <c r="K57" s="275">
        <v>6.0999999999999999E-2</v>
      </c>
      <c r="L57" s="275">
        <v>6.0999999999999999E-2</v>
      </c>
      <c r="M57" s="275">
        <v>6.0999999999999999E-2</v>
      </c>
      <c r="N57" s="275">
        <v>6.0999999999999999E-2</v>
      </c>
      <c r="O57" s="275">
        <v>6.0999999999999999E-2</v>
      </c>
      <c r="P57" s="275">
        <v>6.0999999999999999E-2</v>
      </c>
      <c r="Q57" s="275">
        <v>6.0999999999999999E-2</v>
      </c>
      <c r="R57" s="275">
        <v>6.0999999999999999E-2</v>
      </c>
      <c r="S57" s="275">
        <v>6.0999999999999999E-2</v>
      </c>
      <c r="T57" s="275">
        <v>6.0999999999999999E-2</v>
      </c>
      <c r="U57" s="275">
        <v>6.0999999999999999E-2</v>
      </c>
      <c r="V57" s="275">
        <v>6.0999999999999999E-2</v>
      </c>
      <c r="W57" s="275">
        <v>6.0999999999999999E-2</v>
      </c>
      <c r="X57" s="275">
        <v>6.0999999999999999E-2</v>
      </c>
      <c r="Y57" s="275">
        <v>6.0999999999999999E-2</v>
      </c>
      <c r="Z57" s="275">
        <v>6.0999999999999999E-2</v>
      </c>
      <c r="AA57" s="275">
        <v>6.0999999999999999E-2</v>
      </c>
      <c r="AB57" s="275">
        <v>6.0999999999999999E-2</v>
      </c>
      <c r="AC57" s="275">
        <v>6.0999999999999999E-2</v>
      </c>
      <c r="AD57" s="275">
        <v>6.0999999999999999E-2</v>
      </c>
      <c r="AE57" s="275">
        <v>6.0999999999999999E-2</v>
      </c>
      <c r="AF57" s="275">
        <v>6.0999999999999999E-2</v>
      </c>
      <c r="AG57" s="275">
        <v>6.0999999999999999E-2</v>
      </c>
      <c r="AH57" s="275">
        <v>6.0999999999999999E-2</v>
      </c>
      <c r="AI57" s="275">
        <v>6.0999999999999999E-2</v>
      </c>
      <c r="AJ57" s="275">
        <v>0.20253164556962025</v>
      </c>
      <c r="AK57" s="275">
        <v>0.18481848184818481</v>
      </c>
      <c r="AL57" s="275">
        <v>0.22549019607843138</v>
      </c>
      <c r="AM57" s="275">
        <v>0.31451612903225806</v>
      </c>
      <c r="AN57" s="275">
        <v>0.22475570032573289</v>
      </c>
      <c r="AO57" s="275">
        <v>0.21165644171779141</v>
      </c>
      <c r="AP57" s="275">
        <v>0.21562500000000001</v>
      </c>
      <c r="AQ57" s="275">
        <v>0.21904761904761905</v>
      </c>
      <c r="AR57" s="275">
        <v>0.21904761904761905</v>
      </c>
      <c r="AS57" s="275">
        <v>0.21904761904761905</v>
      </c>
      <c r="AT57" s="275">
        <v>0.21904761904761905</v>
      </c>
      <c r="AU57" s="275">
        <v>0.21904761904761905</v>
      </c>
      <c r="AV57" s="275">
        <v>0.21904761904761905</v>
      </c>
      <c r="AW57" s="275">
        <v>0.21904761904761905</v>
      </c>
      <c r="AX57" s="275">
        <v>0.21904761904761905</v>
      </c>
      <c r="AY57" s="275">
        <v>0.21904761904761905</v>
      </c>
      <c r="AZ57" s="275">
        <v>0.21904761904761905</v>
      </c>
      <c r="BA57" s="275">
        <v>0.21904761904761905</v>
      </c>
      <c r="BB57" s="275">
        <v>0.21904761904761905</v>
      </c>
      <c r="BC57" s="275">
        <v>0.21904761904761905</v>
      </c>
      <c r="BD57" s="275">
        <v>0.21904761904761905</v>
      </c>
      <c r="BE57" s="275">
        <v>0.21904761904761905</v>
      </c>
      <c r="BF57" s="275">
        <v>0.21904761904761905</v>
      </c>
      <c r="BG57" s="275">
        <v>0.21904761904761905</v>
      </c>
      <c r="BH57" s="275">
        <v>0.21904761904761905</v>
      </c>
      <c r="BI57" s="275">
        <v>0.21904761904761905</v>
      </c>
      <c r="BJ57" s="275">
        <v>0.21904761904761905</v>
      </c>
      <c r="BK57" s="275">
        <v>0.21904761904761905</v>
      </c>
      <c r="BL57" s="275">
        <v>0.21904761904761905</v>
      </c>
      <c r="BM57" s="275">
        <v>0.21904761904761905</v>
      </c>
      <c r="BN57" s="275">
        <v>0.21904761904761905</v>
      </c>
      <c r="BO57" s="275">
        <v>0.21904761904761905</v>
      </c>
      <c r="BP57" s="275">
        <v>0.21904761904761905</v>
      </c>
      <c r="BQ57" s="275">
        <v>0.21904761904761905</v>
      </c>
      <c r="BR57" s="275">
        <v>0.21904761904761905</v>
      </c>
      <c r="BS57" s="275">
        <v>0.21904761904761905</v>
      </c>
      <c r="BT57" s="275">
        <v>0.21904761904761905</v>
      </c>
      <c r="BU57" s="275">
        <v>0.21904761904761905</v>
      </c>
      <c r="BV57" s="275">
        <v>0.21904761904761905</v>
      </c>
      <c r="BW57" s="275">
        <v>0.21904761904761905</v>
      </c>
      <c r="BX57" s="275">
        <v>0.21904761904761905</v>
      </c>
      <c r="BY57" s="275">
        <v>0.21904761904761905</v>
      </c>
      <c r="BZ57" s="275">
        <v>0.21904761904761905</v>
      </c>
      <c r="CA57" s="275">
        <v>0.21904761904761905</v>
      </c>
      <c r="CB57" s="275">
        <v>0.21904761904761905</v>
      </c>
      <c r="CC57" s="275">
        <v>0.21904761904761905</v>
      </c>
      <c r="CD57" s="275">
        <v>0.21904761904761905</v>
      </c>
      <c r="CE57" s="275">
        <v>0.21904761904761905</v>
      </c>
      <c r="CF57" s="275">
        <v>0.21904761904761905</v>
      </c>
      <c r="CG57" s="275">
        <v>0.21904761904761905</v>
      </c>
      <c r="CH57" s="275">
        <v>0.21904761904761905</v>
      </c>
      <c r="CI57" s="275">
        <v>0.21904761904761905</v>
      </c>
      <c r="CJ57" s="275">
        <v>0.21904761904761905</v>
      </c>
      <c r="CK57" s="275">
        <v>0.21904761904761905</v>
      </c>
      <c r="CL57" s="275">
        <v>0.21904761904761905</v>
      </c>
      <c r="CM57" s="275">
        <v>0.21904761904761905</v>
      </c>
      <c r="CN57" s="275">
        <v>0.21904761904761905</v>
      </c>
    </row>
    <row r="58" spans="1:93" s="246" customFormat="1" outlineLevel="1">
      <c r="C58" s="266"/>
      <c r="F58" s="251"/>
      <c r="G58" s="253"/>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c r="BU58" s="253"/>
      <c r="BV58" s="253"/>
      <c r="BW58" s="253"/>
      <c r="BX58" s="253"/>
      <c r="BY58" s="253"/>
      <c r="BZ58" s="253"/>
      <c r="CA58" s="253"/>
      <c r="CB58" s="253"/>
      <c r="CC58" s="253"/>
      <c r="CD58" s="253"/>
      <c r="CE58" s="253"/>
      <c r="CF58" s="253"/>
      <c r="CG58" s="253"/>
      <c r="CH58" s="253"/>
      <c r="CI58" s="253"/>
      <c r="CJ58" s="253"/>
      <c r="CK58" s="253"/>
      <c r="CL58" s="253"/>
      <c r="CM58" s="253"/>
      <c r="CN58" s="253"/>
    </row>
    <row r="59" spans="1:93" s="246" customFormat="1" outlineLevel="1">
      <c r="C59" s="266"/>
      <c r="D59" s="273" t="s">
        <v>216</v>
      </c>
      <c r="E59" s="251"/>
      <c r="F59" s="25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71"/>
      <c r="AE59" s="271"/>
      <c r="AF59" s="271"/>
      <c r="AG59" s="271"/>
      <c r="AH59" s="271"/>
      <c r="AI59" s="271"/>
      <c r="AJ59" s="271"/>
      <c r="AK59" s="272"/>
      <c r="AL59" s="272"/>
      <c r="AM59" s="272"/>
      <c r="AN59" s="272"/>
      <c r="AO59" s="272"/>
      <c r="AP59" s="272"/>
      <c r="AQ59" s="272"/>
      <c r="AR59" s="272"/>
      <c r="AS59" s="272"/>
      <c r="AT59" s="272"/>
      <c r="AU59" s="272"/>
      <c r="AV59" s="272"/>
      <c r="AW59" s="272"/>
      <c r="AX59" s="272"/>
      <c r="AY59" s="272"/>
      <c r="AZ59" s="272"/>
      <c r="BA59" s="272"/>
      <c r="BB59" s="272"/>
      <c r="BC59" s="272"/>
      <c r="BD59" s="272"/>
      <c r="BE59" s="272"/>
      <c r="BF59" s="272"/>
      <c r="BG59" s="272"/>
      <c r="BH59" s="272"/>
      <c r="BI59" s="272"/>
      <c r="BJ59" s="272"/>
      <c r="BK59" s="272"/>
      <c r="BL59" s="272"/>
      <c r="BM59" s="272"/>
      <c r="BN59" s="272"/>
      <c r="BO59" s="272"/>
      <c r="BP59" s="272"/>
      <c r="BQ59" s="272"/>
      <c r="BR59" s="272"/>
      <c r="BS59" s="272"/>
      <c r="BT59" s="272"/>
      <c r="BU59" s="272"/>
      <c r="BV59" s="272"/>
      <c r="BW59" s="272"/>
      <c r="BX59" s="272"/>
      <c r="BY59" s="272"/>
      <c r="BZ59" s="272"/>
      <c r="CA59" s="272"/>
      <c r="CB59" s="272"/>
      <c r="CC59" s="272"/>
      <c r="CD59" s="272"/>
      <c r="CE59" s="272"/>
      <c r="CF59" s="272"/>
      <c r="CG59" s="272"/>
      <c r="CH59" s="272"/>
      <c r="CI59" s="272"/>
      <c r="CJ59" s="272"/>
      <c r="CK59" s="272"/>
      <c r="CL59" s="272"/>
      <c r="CM59" s="272"/>
      <c r="CN59" s="272"/>
    </row>
    <row r="60" spans="1:93" s="246" customFormat="1" outlineLevel="1">
      <c r="A60" s="266"/>
      <c r="C60" s="266"/>
      <c r="F60" s="251" t="s">
        <v>214</v>
      </c>
      <c r="G60" s="227">
        <v>11199.78397430193</v>
      </c>
      <c r="H60" s="227">
        <v>10916.245139509463</v>
      </c>
      <c r="I60" s="227">
        <v>35584.123766452998</v>
      </c>
      <c r="J60" s="227">
        <v>43664.980558037918</v>
      </c>
      <c r="K60" s="227">
        <v>69608.783941547372</v>
      </c>
      <c r="L60" s="227">
        <v>52383.799727905935</v>
      </c>
      <c r="M60" s="227">
        <v>59259.616471622794</v>
      </c>
      <c r="N60" s="227">
        <v>45153.559440698307</v>
      </c>
      <c r="O60" s="227">
        <v>36292.970853434126</v>
      </c>
      <c r="P60" s="227">
        <v>28353.883479245353</v>
      </c>
      <c r="Q60" s="227">
        <v>23817.262122566135</v>
      </c>
      <c r="R60" s="227">
        <v>21336.297318132125</v>
      </c>
      <c r="S60" s="227">
        <v>15665.520622283138</v>
      </c>
      <c r="T60" s="227">
        <v>14106.057030924552</v>
      </c>
      <c r="U60" s="227">
        <v>7513.779122000029</v>
      </c>
      <c r="V60" s="227">
        <v>4253.0825218867794</v>
      </c>
      <c r="W60" s="227">
        <v>1843.0024261509691</v>
      </c>
      <c r="X60" s="227">
        <v>1701.2330087546929</v>
      </c>
      <c r="Y60" s="227">
        <v>3086.1385633850123</v>
      </c>
      <c r="Z60" s="227">
        <v>5603.5134215973922</v>
      </c>
      <c r="AA60" s="227">
        <v>7386.6539461645043</v>
      </c>
      <c r="AB60" s="227">
        <v>13680.091091695511</v>
      </c>
      <c r="AC60" s="227">
        <v>13155.637996234553</v>
      </c>
      <c r="AD60" s="227">
        <v>4338.797982273577</v>
      </c>
      <c r="AE60" s="227">
        <v>3225.6323006273697</v>
      </c>
      <c r="AF60" s="227">
        <v>3225.6323006274356</v>
      </c>
      <c r="AG60" s="227">
        <v>3099.6064263291209</v>
      </c>
      <c r="AH60" s="227">
        <v>4037.1113792261303</v>
      </c>
      <c r="AI60" s="227">
        <v>4870.8639405848435</v>
      </c>
      <c r="AJ60" s="227">
        <v>17031.688851893774</v>
      </c>
      <c r="AK60" s="227">
        <v>27127.748659429468</v>
      </c>
      <c r="AL60" s="227">
        <v>34852.941176470587</v>
      </c>
      <c r="AM60" s="227">
        <v>41129.032258064522</v>
      </c>
      <c r="AN60" s="227">
        <v>23800</v>
      </c>
      <c r="AO60" s="227">
        <v>25700</v>
      </c>
      <c r="AP60" s="227">
        <v>25100</v>
      </c>
      <c r="AQ60" s="227">
        <v>24600</v>
      </c>
      <c r="AR60" s="227">
        <v>24600</v>
      </c>
      <c r="AS60" s="227">
        <v>24600</v>
      </c>
      <c r="AT60" s="227">
        <v>24600</v>
      </c>
      <c r="AU60" s="227">
        <v>24600</v>
      </c>
      <c r="AV60" s="227">
        <v>24600</v>
      </c>
      <c r="AW60" s="227">
        <v>24600</v>
      </c>
      <c r="AX60" s="227">
        <v>24600</v>
      </c>
      <c r="AY60" s="227">
        <v>24600</v>
      </c>
      <c r="AZ60" s="227">
        <v>24600</v>
      </c>
      <c r="BA60" s="227">
        <v>24600</v>
      </c>
      <c r="BB60" s="227">
        <v>24600</v>
      </c>
      <c r="BC60" s="227">
        <v>24600</v>
      </c>
      <c r="BD60" s="227">
        <v>24600</v>
      </c>
      <c r="BE60" s="227">
        <v>24600</v>
      </c>
      <c r="BF60" s="227">
        <v>24600</v>
      </c>
      <c r="BG60" s="227">
        <v>24600</v>
      </c>
      <c r="BH60" s="227">
        <v>24600</v>
      </c>
      <c r="BI60" s="227">
        <v>24600</v>
      </c>
      <c r="BJ60" s="227">
        <v>24600</v>
      </c>
      <c r="BK60" s="227">
        <v>24600</v>
      </c>
      <c r="BL60" s="227">
        <v>24600</v>
      </c>
      <c r="BM60" s="227">
        <v>24600</v>
      </c>
      <c r="BN60" s="227">
        <v>24600</v>
      </c>
      <c r="BO60" s="227">
        <v>24600</v>
      </c>
      <c r="BP60" s="227">
        <v>24600</v>
      </c>
      <c r="BQ60" s="227">
        <v>24600</v>
      </c>
      <c r="BR60" s="227">
        <v>24600</v>
      </c>
      <c r="BS60" s="227">
        <v>24600</v>
      </c>
      <c r="BT60" s="227">
        <v>24600</v>
      </c>
      <c r="BU60" s="227">
        <v>24600</v>
      </c>
      <c r="BV60" s="227">
        <v>24600</v>
      </c>
      <c r="BW60" s="227">
        <v>24600</v>
      </c>
      <c r="BX60" s="227">
        <v>24600</v>
      </c>
      <c r="BY60" s="227">
        <v>24600</v>
      </c>
      <c r="BZ60" s="227">
        <v>24600</v>
      </c>
      <c r="CA60" s="227">
        <v>24600</v>
      </c>
      <c r="CB60" s="227">
        <v>24600</v>
      </c>
      <c r="CC60" s="227">
        <v>24600</v>
      </c>
      <c r="CD60" s="227">
        <v>24600</v>
      </c>
      <c r="CE60" s="227">
        <v>24600</v>
      </c>
      <c r="CF60" s="227">
        <v>24600</v>
      </c>
      <c r="CG60" s="227">
        <v>24600</v>
      </c>
      <c r="CH60" s="227">
        <v>24600</v>
      </c>
      <c r="CI60" s="227">
        <v>24600</v>
      </c>
      <c r="CJ60" s="227">
        <v>24600</v>
      </c>
      <c r="CK60" s="227">
        <v>24600</v>
      </c>
      <c r="CL60" s="227">
        <v>24600</v>
      </c>
      <c r="CM60" s="227">
        <v>24600</v>
      </c>
      <c r="CN60" s="227">
        <v>24600</v>
      </c>
    </row>
    <row r="61" spans="1:93" s="246" customFormat="1" outlineLevel="1">
      <c r="A61" s="266"/>
      <c r="C61" s="266"/>
      <c r="F61" s="251" t="s">
        <v>215</v>
      </c>
      <c r="G61" s="227">
        <v>727.56850099299004</v>
      </c>
      <c r="H61" s="227">
        <v>709.14904527164765</v>
      </c>
      <c r="I61" s="227">
        <v>2311.6416930283626</v>
      </c>
      <c r="J61" s="227">
        <v>2836.5961810865952</v>
      </c>
      <c r="K61" s="227">
        <v>4521.9763795893396</v>
      </c>
      <c r="L61" s="227">
        <v>3402.9944445178508</v>
      </c>
      <c r="M61" s="227">
        <v>3849.6662457603729</v>
      </c>
      <c r="N61" s="227">
        <v>2933.2983236236387</v>
      </c>
      <c r="O61" s="227">
        <v>2357.6903323317165</v>
      </c>
      <c r="P61" s="227">
        <v>1841.9455721341494</v>
      </c>
      <c r="Q61" s="227">
        <v>1547.234280592688</v>
      </c>
      <c r="R61" s="227">
        <v>1386.0640430309472</v>
      </c>
      <c r="S61" s="227">
        <v>1017.6749286041228</v>
      </c>
      <c r="T61" s="227">
        <v>916.36792213673868</v>
      </c>
      <c r="U61" s="227">
        <v>488.11557661555031</v>
      </c>
      <c r="V61" s="227">
        <v>276.29183582012087</v>
      </c>
      <c r="W61" s="227">
        <v>119.72646218872109</v>
      </c>
      <c r="X61" s="227">
        <v>110.51673432804714</v>
      </c>
      <c r="Y61" s="227">
        <v>200.48397483118819</v>
      </c>
      <c r="Z61" s="227">
        <v>364.01950875126823</v>
      </c>
      <c r="AA61" s="227">
        <v>479.85717861132559</v>
      </c>
      <c r="AB61" s="227">
        <v>888.69601341152941</v>
      </c>
      <c r="AC61" s="227">
        <v>854.62611051150975</v>
      </c>
      <c r="AD61" s="227">
        <v>281.86014581329943</v>
      </c>
      <c r="AE61" s="227">
        <v>209.54586830486639</v>
      </c>
      <c r="AF61" s="227">
        <v>209.54586830487068</v>
      </c>
      <c r="AG61" s="227">
        <v>201.35888392553395</v>
      </c>
      <c r="AH61" s="227">
        <v>262.26176158976989</v>
      </c>
      <c r="AI61" s="227">
        <v>316.42460103905796</v>
      </c>
      <c r="AJ61" s="227">
        <v>4325.5082798460371</v>
      </c>
      <c r="AK61" s="227">
        <v>6150.4207486965597</v>
      </c>
      <c r="AL61" s="227">
        <v>10147.058823529413</v>
      </c>
      <c r="AM61" s="227">
        <v>18870.967741935485</v>
      </c>
      <c r="AN61" s="227">
        <v>6900</v>
      </c>
      <c r="AO61" s="227">
        <v>6900</v>
      </c>
      <c r="AP61" s="227">
        <v>6900</v>
      </c>
      <c r="AQ61" s="227">
        <v>6900</v>
      </c>
      <c r="AR61" s="227">
        <v>6900</v>
      </c>
      <c r="AS61" s="227">
        <v>6900</v>
      </c>
      <c r="AT61" s="227">
        <v>6900</v>
      </c>
      <c r="AU61" s="227">
        <v>6900</v>
      </c>
      <c r="AV61" s="227">
        <v>6900</v>
      </c>
      <c r="AW61" s="227">
        <v>6900</v>
      </c>
      <c r="AX61" s="227">
        <v>6900</v>
      </c>
      <c r="AY61" s="227">
        <v>6900</v>
      </c>
      <c r="AZ61" s="227">
        <v>6900</v>
      </c>
      <c r="BA61" s="227">
        <v>6900</v>
      </c>
      <c r="BB61" s="227">
        <v>6900</v>
      </c>
      <c r="BC61" s="227">
        <v>6900</v>
      </c>
      <c r="BD61" s="227">
        <v>6900</v>
      </c>
      <c r="BE61" s="227">
        <v>6900</v>
      </c>
      <c r="BF61" s="227">
        <v>6900</v>
      </c>
      <c r="BG61" s="227">
        <v>6900</v>
      </c>
      <c r="BH61" s="227">
        <v>6900</v>
      </c>
      <c r="BI61" s="227">
        <v>6900</v>
      </c>
      <c r="BJ61" s="227">
        <v>6900</v>
      </c>
      <c r="BK61" s="227">
        <v>6900</v>
      </c>
      <c r="BL61" s="227">
        <v>6900</v>
      </c>
      <c r="BM61" s="227">
        <v>6900</v>
      </c>
      <c r="BN61" s="227">
        <v>6900</v>
      </c>
      <c r="BO61" s="227">
        <v>6900</v>
      </c>
      <c r="BP61" s="227">
        <v>6900</v>
      </c>
      <c r="BQ61" s="227">
        <v>6900</v>
      </c>
      <c r="BR61" s="227">
        <v>6900</v>
      </c>
      <c r="BS61" s="227">
        <v>6900</v>
      </c>
      <c r="BT61" s="227">
        <v>6900</v>
      </c>
      <c r="BU61" s="227">
        <v>6900</v>
      </c>
      <c r="BV61" s="227">
        <v>6900</v>
      </c>
      <c r="BW61" s="227">
        <v>6900</v>
      </c>
      <c r="BX61" s="227">
        <v>6900</v>
      </c>
      <c r="BY61" s="227">
        <v>6900</v>
      </c>
      <c r="BZ61" s="227">
        <v>6900</v>
      </c>
      <c r="CA61" s="227">
        <v>6900</v>
      </c>
      <c r="CB61" s="227">
        <v>6900</v>
      </c>
      <c r="CC61" s="227">
        <v>6900</v>
      </c>
      <c r="CD61" s="227">
        <v>6900</v>
      </c>
      <c r="CE61" s="227">
        <v>6900</v>
      </c>
      <c r="CF61" s="227">
        <v>6900</v>
      </c>
      <c r="CG61" s="227">
        <v>6900</v>
      </c>
      <c r="CH61" s="227">
        <v>6900</v>
      </c>
      <c r="CI61" s="227">
        <v>6900</v>
      </c>
      <c r="CJ61" s="227">
        <v>6900</v>
      </c>
      <c r="CK61" s="227">
        <v>6900</v>
      </c>
      <c r="CL61" s="227">
        <v>6900</v>
      </c>
      <c r="CM61" s="227">
        <v>6900</v>
      </c>
      <c r="CN61" s="227">
        <v>6900</v>
      </c>
    </row>
    <row r="62" spans="1:93" s="246" customFormat="1" outlineLevel="1">
      <c r="A62" s="266"/>
      <c r="C62" s="266"/>
      <c r="F62" s="251"/>
      <c r="G62" s="227"/>
      <c r="H62" s="227"/>
      <c r="I62" s="227"/>
      <c r="J62" s="227"/>
      <c r="K62" s="227"/>
      <c r="L62" s="227"/>
      <c r="M62" s="227"/>
      <c r="N62" s="227"/>
      <c r="O62" s="227"/>
      <c r="P62" s="227"/>
      <c r="Q62" s="227"/>
      <c r="R62" s="227"/>
      <c r="S62" s="227"/>
      <c r="T62" s="227"/>
      <c r="U62" s="227"/>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row>
    <row r="63" spans="1:93" s="246" customFormat="1" outlineLevel="1">
      <c r="A63" s="266"/>
      <c r="C63" s="266"/>
      <c r="F63" s="251"/>
      <c r="G63" s="227"/>
      <c r="H63" s="227"/>
      <c r="I63" s="227"/>
      <c r="J63" s="227"/>
      <c r="K63" s="227"/>
      <c r="L63" s="227"/>
      <c r="M63" s="227"/>
      <c r="N63" s="227"/>
      <c r="O63" s="227"/>
      <c r="P63" s="227"/>
      <c r="Q63" s="227"/>
      <c r="R63" s="227"/>
      <c r="S63" s="227"/>
      <c r="T63" s="227"/>
      <c r="U63" s="227"/>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row>
    <row r="64" spans="1:93" s="246" customFormat="1" outlineLevel="1">
      <c r="A64" s="266"/>
      <c r="C64" s="266"/>
      <c r="D64" t="s">
        <v>271</v>
      </c>
      <c r="E64"/>
      <c r="F64"/>
      <c r="G64" s="282">
        <v>0.73987217411512829</v>
      </c>
      <c r="H64" s="282">
        <v>0.73987217411512252</v>
      </c>
      <c r="I64" s="282">
        <v>0.73987217411512429</v>
      </c>
      <c r="J64" s="282">
        <v>0.73987217411511708</v>
      </c>
      <c r="K64" s="282">
        <v>0.7398721741151324</v>
      </c>
      <c r="L64" s="282">
        <v>0.73987217411511841</v>
      </c>
      <c r="M64" s="282">
        <v>0.73987217411512829</v>
      </c>
      <c r="N64" s="282">
        <v>0.73987217411512674</v>
      </c>
      <c r="O64" s="282">
        <v>0.73987217411512152</v>
      </c>
      <c r="P64" s="282">
        <v>0.73987217411512129</v>
      </c>
      <c r="Q64" s="282">
        <v>0.73987217411512951</v>
      </c>
      <c r="R64" s="282">
        <v>0.73987217411511985</v>
      </c>
      <c r="S64" s="282">
        <v>0.73987217411512829</v>
      </c>
      <c r="T64" s="282">
        <v>0.73987217411512551</v>
      </c>
      <c r="U64" s="282">
        <v>0.73987217411512129</v>
      </c>
      <c r="V64" s="282">
        <v>0.73987217411512951</v>
      </c>
      <c r="W64" s="282">
        <v>0.73987217411512129</v>
      </c>
      <c r="X64" s="282">
        <v>0.73987217411512574</v>
      </c>
      <c r="Y64" s="282">
        <v>0.79683485897250561</v>
      </c>
      <c r="Z64" s="282">
        <v>0.70004481188408674</v>
      </c>
      <c r="AA64" s="282">
        <v>0.62722246113543811</v>
      </c>
      <c r="AB64" s="282">
        <v>0.61247478239997266</v>
      </c>
      <c r="AC64" s="282">
        <v>0.64502955645466808</v>
      </c>
      <c r="AD64" s="282">
        <v>0.66993450925743692</v>
      </c>
      <c r="AE64" s="282">
        <v>0.462630025262529</v>
      </c>
      <c r="AF64" s="282">
        <v>0.52030377846281883</v>
      </c>
      <c r="AG64" s="282">
        <v>0.42643632692899813</v>
      </c>
      <c r="AH64" s="282">
        <v>0.47534693873726469</v>
      </c>
      <c r="AI64" s="282">
        <v>0.47534693873726469</v>
      </c>
      <c r="AJ64" s="284">
        <v>0.47534693873726469</v>
      </c>
      <c r="AK64" s="284">
        <v>0.47534693873726469</v>
      </c>
      <c r="AL64" s="285">
        <v>0.49788472849681276</v>
      </c>
      <c r="AM64" s="285">
        <v>0.49788472849681276</v>
      </c>
      <c r="AN64" s="285">
        <v>0.49788472849681276</v>
      </c>
      <c r="AO64" s="285">
        <v>0.49788472849681276</v>
      </c>
      <c r="AP64" s="285">
        <v>0.49788472849681276</v>
      </c>
      <c r="AQ64" s="285">
        <v>0.49788472849681276</v>
      </c>
      <c r="AR64" s="285">
        <v>0.49788472849681276</v>
      </c>
      <c r="AS64" s="285">
        <v>0.49788472849681276</v>
      </c>
      <c r="AT64" s="285">
        <v>0.49788472849681276</v>
      </c>
      <c r="AU64" s="285">
        <v>0.49788472849681276</v>
      </c>
      <c r="AV64" s="285">
        <v>0.49788472849681276</v>
      </c>
      <c r="AW64" s="285">
        <v>0.49788472849681276</v>
      </c>
      <c r="AX64" s="285">
        <v>0.49788472849681276</v>
      </c>
      <c r="AY64" s="285">
        <v>0.49788472849681276</v>
      </c>
      <c r="AZ64" s="285">
        <v>0.49788472849681276</v>
      </c>
      <c r="BA64" s="285">
        <v>0.49788472849681276</v>
      </c>
      <c r="BB64" s="285">
        <v>0.49788472849681276</v>
      </c>
      <c r="BC64" s="285">
        <v>0.49788472849681276</v>
      </c>
      <c r="BD64" s="285">
        <v>0.49788472849681276</v>
      </c>
      <c r="BE64" s="285">
        <v>0.49788472849681276</v>
      </c>
      <c r="BF64" s="285">
        <v>0.49788472849681276</v>
      </c>
      <c r="BG64" s="285">
        <v>0.49788472849681276</v>
      </c>
      <c r="BH64" s="285">
        <v>0.49788472849681276</v>
      </c>
      <c r="BI64" s="285">
        <v>0.49788472849681276</v>
      </c>
      <c r="BJ64" s="285">
        <v>0.49788472849681276</v>
      </c>
      <c r="BK64" s="285">
        <v>0.49788472849681276</v>
      </c>
      <c r="BL64" s="285">
        <v>0.49788472849681276</v>
      </c>
      <c r="BM64" s="285">
        <v>0.49788472849681276</v>
      </c>
      <c r="BN64" s="285">
        <v>0.49788472849681276</v>
      </c>
      <c r="BO64" s="285">
        <v>0.49788472849681276</v>
      </c>
      <c r="BP64" s="283">
        <v>0.49788472849681276</v>
      </c>
      <c r="BQ64" s="283">
        <v>0.49788472849681276</v>
      </c>
      <c r="BR64" s="283">
        <v>0.49788472849681276</v>
      </c>
      <c r="BS64" s="283">
        <v>0.49788472849681276</v>
      </c>
      <c r="BT64" s="283">
        <v>0.49788472849681276</v>
      </c>
      <c r="BU64" s="283">
        <v>0.49788472849681276</v>
      </c>
      <c r="BV64" s="283">
        <v>0.49788472849681276</v>
      </c>
      <c r="BW64" s="283">
        <v>0.49788472849681276</v>
      </c>
      <c r="BX64" s="283">
        <v>0.49788472849681276</v>
      </c>
      <c r="BY64" s="283">
        <v>0.49788472849681276</v>
      </c>
      <c r="BZ64" s="283">
        <v>0.49788472849681276</v>
      </c>
      <c r="CA64" s="283">
        <v>0.49788472849681276</v>
      </c>
      <c r="CB64" s="283">
        <v>0.49788472849681276</v>
      </c>
      <c r="CC64" s="283">
        <v>0.49788472849681276</v>
      </c>
      <c r="CD64" s="283">
        <v>0.49788472849681276</v>
      </c>
      <c r="CE64" s="283">
        <v>0.49788472849681276</v>
      </c>
      <c r="CF64" s="283">
        <v>0.49788472849681276</v>
      </c>
      <c r="CG64" s="283">
        <v>0.49788472849681276</v>
      </c>
      <c r="CH64" s="283">
        <v>0.49788472849681276</v>
      </c>
      <c r="CI64" s="283">
        <v>0.49788472849681276</v>
      </c>
      <c r="CJ64" s="283">
        <v>0.49788472849681276</v>
      </c>
      <c r="CK64" s="283">
        <v>0.49788472849681276</v>
      </c>
      <c r="CL64" s="283">
        <v>0.49788472849681276</v>
      </c>
      <c r="CM64" s="283">
        <v>0.49788472849681276</v>
      </c>
      <c r="CN64" s="283">
        <v>0.49788472849681276</v>
      </c>
    </row>
    <row r="65" spans="1:92" s="246" customFormat="1" outlineLevel="1">
      <c r="A65" s="266"/>
      <c r="C65" s="266"/>
      <c r="D65"/>
      <c r="E65"/>
      <c r="F65"/>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99"/>
      <c r="AK65" s="211"/>
      <c r="AL65" s="278"/>
      <c r="AM65" s="278"/>
      <c r="AN65" s="278"/>
      <c r="AO65" s="278"/>
      <c r="AP65" s="278"/>
      <c r="AQ65" s="278"/>
      <c r="AR65" s="278"/>
      <c r="AS65" s="278"/>
      <c r="AT65" s="278"/>
      <c r="AU65" s="278"/>
      <c r="AV65" s="278"/>
      <c r="AW65" s="278"/>
      <c r="AX65" s="278"/>
      <c r="AY65" s="278"/>
      <c r="AZ65" s="278"/>
      <c r="BA65" s="278"/>
      <c r="BB65" s="278"/>
      <c r="BC65" s="278"/>
      <c r="BD65" s="278"/>
      <c r="BE65" s="278"/>
      <c r="BF65" s="278"/>
      <c r="BG65" s="278"/>
      <c r="BH65" s="278"/>
      <c r="BI65" s="278"/>
      <c r="BJ65" s="278"/>
      <c r="BK65" s="278"/>
      <c r="BL65" s="278"/>
      <c r="BM65" s="278"/>
      <c r="BN65" s="278"/>
      <c r="BO65" s="278"/>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row>
    <row r="66" spans="1:92" s="246" customFormat="1" outlineLevel="1">
      <c r="A66" s="266"/>
      <c r="C66" s="266"/>
      <c r="D66" t="s">
        <v>272</v>
      </c>
      <c r="E66"/>
      <c r="F66" t="s">
        <v>273</v>
      </c>
      <c r="G66" s="287">
        <v>0</v>
      </c>
      <c r="H66" s="287">
        <v>0</v>
      </c>
      <c r="I66" s="287">
        <v>0</v>
      </c>
      <c r="J66" s="287">
        <v>0</v>
      </c>
      <c r="K66" s="287">
        <v>0</v>
      </c>
      <c r="L66" s="287">
        <v>0</v>
      </c>
      <c r="M66" s="287">
        <v>0</v>
      </c>
      <c r="N66" s="287">
        <v>0</v>
      </c>
      <c r="O66" s="287">
        <v>0</v>
      </c>
      <c r="P66" s="287">
        <v>0</v>
      </c>
      <c r="Q66" s="287">
        <v>0</v>
      </c>
      <c r="R66" s="287">
        <v>0</v>
      </c>
      <c r="S66" s="287">
        <v>11</v>
      </c>
      <c r="T66" s="287">
        <v>11</v>
      </c>
      <c r="U66" s="287">
        <v>11</v>
      </c>
      <c r="V66" s="287">
        <v>11</v>
      </c>
      <c r="W66" s="287">
        <v>11</v>
      </c>
      <c r="X66" s="287">
        <v>11</v>
      </c>
      <c r="Y66" s="287">
        <v>12.009852118662691</v>
      </c>
      <c r="Z66" s="287">
        <v>12.345555990520721</v>
      </c>
      <c r="AA66" s="287">
        <v>13.94286089241721</v>
      </c>
      <c r="AB66" s="287">
        <v>15.02866168475259</v>
      </c>
      <c r="AC66" s="287">
        <v>15.884195186641159</v>
      </c>
      <c r="AD66" s="287">
        <v>17.574046855409829</v>
      </c>
      <c r="AE66" s="287">
        <v>18.354931336025089</v>
      </c>
      <c r="AF66" s="287">
        <v>20.316078439662132</v>
      </c>
      <c r="AG66" s="287">
        <v>21.717412694805279</v>
      </c>
      <c r="AH66" s="287">
        <v>23.272018801266579</v>
      </c>
      <c r="AI66" s="287">
        <v>24.518617695588539</v>
      </c>
      <c r="AJ66" s="288">
        <v>25.562645459872378</v>
      </c>
      <c r="AK66" s="288">
        <v>26.419419809786401</v>
      </c>
      <c r="AL66" s="288">
        <v>28</v>
      </c>
      <c r="AM66" s="288">
        <v>28</v>
      </c>
      <c r="AN66" s="288">
        <v>28</v>
      </c>
      <c r="AO66" s="288">
        <v>28</v>
      </c>
      <c r="AP66" s="288">
        <v>28</v>
      </c>
      <c r="AQ66" s="288">
        <v>28</v>
      </c>
      <c r="AR66" s="288">
        <v>28</v>
      </c>
      <c r="AS66" s="288">
        <v>28</v>
      </c>
      <c r="AT66" s="288">
        <v>28</v>
      </c>
      <c r="AU66" s="288">
        <v>28</v>
      </c>
      <c r="AV66" s="288">
        <v>28</v>
      </c>
      <c r="AW66" s="288">
        <v>28</v>
      </c>
      <c r="AX66" s="288">
        <v>28</v>
      </c>
      <c r="AY66" s="288">
        <v>28</v>
      </c>
      <c r="AZ66" s="288">
        <v>28</v>
      </c>
      <c r="BA66" s="288">
        <v>28</v>
      </c>
      <c r="BB66" s="288">
        <v>28</v>
      </c>
      <c r="BC66" s="288">
        <v>28</v>
      </c>
      <c r="BD66" s="288">
        <v>28</v>
      </c>
      <c r="BE66" s="288">
        <v>28</v>
      </c>
      <c r="BF66" s="288">
        <v>28</v>
      </c>
      <c r="BG66" s="288">
        <v>28</v>
      </c>
      <c r="BH66" s="288">
        <v>28</v>
      </c>
      <c r="BI66" s="288">
        <v>28</v>
      </c>
      <c r="BJ66" s="288">
        <v>28</v>
      </c>
      <c r="BK66" s="288">
        <v>28</v>
      </c>
      <c r="BL66" s="288">
        <v>28</v>
      </c>
      <c r="BM66" s="288">
        <v>28</v>
      </c>
      <c r="BN66" s="288">
        <v>28</v>
      </c>
      <c r="BO66" s="288">
        <v>28</v>
      </c>
      <c r="BP66" s="289">
        <f t="shared" ref="BP66" si="39">BO66</f>
        <v>28</v>
      </c>
      <c r="BQ66" s="289">
        <f t="shared" ref="BQ66" si="40">BP66</f>
        <v>28</v>
      </c>
      <c r="BR66" s="289">
        <f t="shared" ref="BR66" si="41">BQ66</f>
        <v>28</v>
      </c>
      <c r="BS66" s="289">
        <f t="shared" ref="BS66" si="42">BR66</f>
        <v>28</v>
      </c>
      <c r="BT66" s="289">
        <f t="shared" ref="BT66" si="43">BS66</f>
        <v>28</v>
      </c>
      <c r="BU66" s="289">
        <f t="shared" ref="BU66" si="44">BT66</f>
        <v>28</v>
      </c>
      <c r="BV66" s="289">
        <f t="shared" ref="BV66" si="45">BU66</f>
        <v>28</v>
      </c>
      <c r="BW66" s="289">
        <f t="shared" ref="BW66" si="46">BV66</f>
        <v>28</v>
      </c>
      <c r="BX66" s="289">
        <f t="shared" ref="BX66" si="47">BW66</f>
        <v>28</v>
      </c>
      <c r="BY66" s="289">
        <f t="shared" ref="BY66" si="48">BX66</f>
        <v>28</v>
      </c>
      <c r="BZ66" s="289">
        <f t="shared" ref="BZ66" si="49">BY66</f>
        <v>28</v>
      </c>
      <c r="CA66" s="289">
        <f t="shared" ref="CA66" si="50">BZ66</f>
        <v>28</v>
      </c>
      <c r="CB66" s="289">
        <f t="shared" ref="CB66" si="51">CA66</f>
        <v>28</v>
      </c>
      <c r="CC66" s="289">
        <f t="shared" ref="CC66" si="52">CB66</f>
        <v>28</v>
      </c>
      <c r="CD66" s="289">
        <f t="shared" ref="CD66" si="53">CC66</f>
        <v>28</v>
      </c>
      <c r="CE66" s="289">
        <f t="shared" ref="CE66" si="54">CD66</f>
        <v>28</v>
      </c>
      <c r="CF66" s="289">
        <f t="shared" ref="CF66" si="55">CE66</f>
        <v>28</v>
      </c>
      <c r="CG66" s="289">
        <f t="shared" ref="CG66" si="56">CF66</f>
        <v>28</v>
      </c>
      <c r="CH66" s="289">
        <f t="shared" ref="CH66" si="57">CG66</f>
        <v>28</v>
      </c>
      <c r="CI66" s="289">
        <f t="shared" ref="CI66" si="58">CH66</f>
        <v>28</v>
      </c>
      <c r="CJ66" s="289">
        <f t="shared" ref="CJ66" si="59">CI66</f>
        <v>28</v>
      </c>
      <c r="CK66" s="289">
        <f t="shared" ref="CK66" si="60">CJ66</f>
        <v>28</v>
      </c>
      <c r="CL66" s="289">
        <f t="shared" ref="CL66" si="61">CK66</f>
        <v>28</v>
      </c>
      <c r="CM66" s="289">
        <f t="shared" ref="CM66" si="62">CL66</f>
        <v>28</v>
      </c>
      <c r="CN66" s="289">
        <f t="shared" ref="CN66" si="63">CM66</f>
        <v>28</v>
      </c>
    </row>
    <row r="67" spans="1:92" s="246" customFormat="1" outlineLevel="1">
      <c r="A67" s="266"/>
      <c r="C67" s="266"/>
      <c r="D67"/>
      <c r="E67"/>
      <c r="F67" t="s">
        <v>274</v>
      </c>
      <c r="G67" s="287">
        <v>28</v>
      </c>
      <c r="H67" s="287">
        <v>28</v>
      </c>
      <c r="I67" s="287">
        <v>28</v>
      </c>
      <c r="J67" s="287">
        <v>28</v>
      </c>
      <c r="K67" s="287">
        <v>28</v>
      </c>
      <c r="L67" s="287">
        <v>28</v>
      </c>
      <c r="M67" s="287">
        <v>28</v>
      </c>
      <c r="N67" s="287">
        <v>28</v>
      </c>
      <c r="O67" s="287">
        <v>28</v>
      </c>
      <c r="P67" s="287">
        <v>28</v>
      </c>
      <c r="Q67" s="287">
        <v>27.41726503955914</v>
      </c>
      <c r="R67" s="287">
        <v>27.480607131062548</v>
      </c>
      <c r="S67" s="287">
        <v>27.63128481276598</v>
      </c>
      <c r="T67" s="287">
        <v>27.651968907029801</v>
      </c>
      <c r="U67" s="287">
        <v>27.71695350503602</v>
      </c>
      <c r="V67" s="287">
        <v>28.06423949168704</v>
      </c>
      <c r="W67" s="287">
        <v>28.33722499045659</v>
      </c>
      <c r="X67" s="287">
        <v>28.43881220564348</v>
      </c>
      <c r="Y67" s="287">
        <v>27.537501283703879</v>
      </c>
      <c r="Z67" s="287">
        <v>27.934205045428289</v>
      </c>
      <c r="AA67" s="287">
        <v>28.271119059728829</v>
      </c>
      <c r="AB67" s="287">
        <v>28.408493560540439</v>
      </c>
      <c r="AC67" s="287">
        <v>28.202171086519371</v>
      </c>
      <c r="AD67" s="287">
        <v>28.983265690842408</v>
      </c>
      <c r="AE67" s="287">
        <v>28.995976554950939</v>
      </c>
      <c r="AF67" s="287">
        <v>29.123956524927578</v>
      </c>
      <c r="AG67" s="287">
        <v>28.875376727350719</v>
      </c>
      <c r="AH67" s="287">
        <v>28.714817687554358</v>
      </c>
      <c r="AI67" s="287">
        <v>29.282386701013209</v>
      </c>
      <c r="AJ67" s="288">
        <v>30.029689021975312</v>
      </c>
      <c r="AK67" s="288">
        <v>30.09869524896552</v>
      </c>
      <c r="AL67" s="288">
        <v>28</v>
      </c>
      <c r="AM67" s="288">
        <v>28</v>
      </c>
      <c r="AN67" s="288">
        <v>28</v>
      </c>
      <c r="AO67" s="288">
        <v>28</v>
      </c>
      <c r="AP67" s="288">
        <v>28</v>
      </c>
      <c r="AQ67" s="288">
        <v>28</v>
      </c>
      <c r="AR67" s="288">
        <v>28</v>
      </c>
      <c r="AS67" s="288">
        <v>28</v>
      </c>
      <c r="AT67" s="288">
        <v>28</v>
      </c>
      <c r="AU67" s="288">
        <v>28</v>
      </c>
      <c r="AV67" s="288">
        <v>28</v>
      </c>
      <c r="AW67" s="288">
        <v>28</v>
      </c>
      <c r="AX67" s="288">
        <v>28</v>
      </c>
      <c r="AY67" s="288">
        <v>28</v>
      </c>
      <c r="AZ67" s="288">
        <v>28</v>
      </c>
      <c r="BA67" s="288">
        <v>28</v>
      </c>
      <c r="BB67" s="288">
        <v>28</v>
      </c>
      <c r="BC67" s="288">
        <v>28</v>
      </c>
      <c r="BD67" s="288">
        <v>28</v>
      </c>
      <c r="BE67" s="288">
        <v>28</v>
      </c>
      <c r="BF67" s="288">
        <v>28</v>
      </c>
      <c r="BG67" s="288">
        <v>28</v>
      </c>
      <c r="BH67" s="288">
        <v>28</v>
      </c>
      <c r="BI67" s="288">
        <v>28</v>
      </c>
      <c r="BJ67" s="288">
        <v>28</v>
      </c>
      <c r="BK67" s="288">
        <v>28</v>
      </c>
      <c r="BL67" s="288">
        <v>28</v>
      </c>
      <c r="BM67" s="288">
        <v>28</v>
      </c>
      <c r="BN67" s="288">
        <v>28</v>
      </c>
      <c r="BO67" s="288">
        <v>28</v>
      </c>
      <c r="BP67" s="289">
        <f t="shared" ref="BP67" si="64">BO67</f>
        <v>28</v>
      </c>
      <c r="BQ67" s="289">
        <f t="shared" ref="BQ67" si="65">BP67</f>
        <v>28</v>
      </c>
      <c r="BR67" s="289">
        <f t="shared" ref="BR67" si="66">BQ67</f>
        <v>28</v>
      </c>
      <c r="BS67" s="289">
        <f t="shared" ref="BS67" si="67">BR67</f>
        <v>28</v>
      </c>
      <c r="BT67" s="289">
        <f t="shared" ref="BT67" si="68">BS67</f>
        <v>28</v>
      </c>
      <c r="BU67" s="289">
        <f t="shared" ref="BU67" si="69">BT67</f>
        <v>28</v>
      </c>
      <c r="BV67" s="289">
        <f t="shared" ref="BV67" si="70">BU67</f>
        <v>28</v>
      </c>
      <c r="BW67" s="289">
        <f t="shared" ref="BW67" si="71">BV67</f>
        <v>28</v>
      </c>
      <c r="BX67" s="289">
        <f t="shared" ref="BX67" si="72">BW67</f>
        <v>28</v>
      </c>
      <c r="BY67" s="289">
        <f t="shared" ref="BY67" si="73">BX67</f>
        <v>28</v>
      </c>
      <c r="BZ67" s="289">
        <f t="shared" ref="BZ67" si="74">BY67</f>
        <v>28</v>
      </c>
      <c r="CA67" s="289">
        <f t="shared" ref="CA67" si="75">BZ67</f>
        <v>28</v>
      </c>
      <c r="CB67" s="289">
        <f t="shared" ref="CB67" si="76">CA67</f>
        <v>28</v>
      </c>
      <c r="CC67" s="289">
        <f t="shared" ref="CC67" si="77">CB67</f>
        <v>28</v>
      </c>
      <c r="CD67" s="289">
        <f t="shared" ref="CD67" si="78">CC67</f>
        <v>28</v>
      </c>
      <c r="CE67" s="289">
        <f t="shared" ref="CE67" si="79">CD67</f>
        <v>28</v>
      </c>
      <c r="CF67" s="289">
        <f t="shared" ref="CF67" si="80">CE67</f>
        <v>28</v>
      </c>
      <c r="CG67" s="289">
        <f t="shared" ref="CG67" si="81">CF67</f>
        <v>28</v>
      </c>
      <c r="CH67" s="289">
        <f t="shared" ref="CH67" si="82">CG67</f>
        <v>28</v>
      </c>
      <c r="CI67" s="289">
        <f t="shared" ref="CI67" si="83">CH67</f>
        <v>28</v>
      </c>
      <c r="CJ67" s="289">
        <f t="shared" ref="CJ67" si="84">CI67</f>
        <v>28</v>
      </c>
      <c r="CK67" s="289">
        <f t="shared" ref="CK67" si="85">CJ67</f>
        <v>28</v>
      </c>
      <c r="CL67" s="289">
        <f t="shared" ref="CL67" si="86">CK67</f>
        <v>28</v>
      </c>
      <c r="CM67" s="289">
        <f t="shared" ref="CM67" si="87">CL67</f>
        <v>28</v>
      </c>
      <c r="CN67" s="289">
        <f t="shared" ref="CN67" si="88">CM67</f>
        <v>28</v>
      </c>
    </row>
    <row r="68" spans="1:92" s="246" customFormat="1" outlineLevel="1">
      <c r="A68" s="266"/>
      <c r="C68" s="266"/>
      <c r="D68"/>
      <c r="E68"/>
      <c r="F68"/>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8"/>
      <c r="AK68" s="288"/>
      <c r="AL68" s="288"/>
      <c r="AM68" s="288"/>
      <c r="AN68" s="288"/>
      <c r="AO68" s="288"/>
      <c r="AP68" s="288"/>
      <c r="AQ68" s="288"/>
      <c r="AR68" s="288"/>
      <c r="AS68" s="288"/>
      <c r="AT68" s="288"/>
      <c r="AU68" s="288"/>
      <c r="AV68" s="288"/>
      <c r="AW68" s="288"/>
      <c r="AX68" s="288"/>
      <c r="AY68" s="288"/>
      <c r="AZ68" s="288"/>
      <c r="BA68" s="288"/>
      <c r="BB68" s="288"/>
      <c r="BC68" s="288"/>
      <c r="BD68" s="288"/>
      <c r="BE68" s="288"/>
      <c r="BF68" s="288"/>
      <c r="BG68" s="288"/>
      <c r="BH68" s="288"/>
      <c r="BI68" s="288"/>
      <c r="BJ68" s="288"/>
      <c r="BK68" s="288"/>
      <c r="BL68" s="288"/>
      <c r="BM68" s="288"/>
      <c r="BN68" s="288"/>
      <c r="BO68" s="288"/>
      <c r="BP68" s="289"/>
      <c r="BQ68" s="289"/>
      <c r="BR68" s="289"/>
      <c r="BS68" s="289"/>
      <c r="BT68" s="289"/>
      <c r="BU68" s="289"/>
      <c r="BV68" s="289"/>
      <c r="BW68" s="289"/>
      <c r="BX68" s="289"/>
      <c r="BY68" s="289"/>
      <c r="BZ68" s="289"/>
      <c r="CA68" s="289"/>
      <c r="CB68" s="289"/>
      <c r="CC68" s="289"/>
      <c r="CD68" s="289"/>
      <c r="CE68" s="289"/>
      <c r="CF68" s="289"/>
      <c r="CG68" s="289"/>
      <c r="CH68" s="289"/>
      <c r="CI68" s="289"/>
      <c r="CJ68" s="289"/>
      <c r="CK68" s="289"/>
      <c r="CL68" s="289"/>
      <c r="CM68" s="289"/>
      <c r="CN68" s="289"/>
    </row>
    <row r="69" spans="1:92">
      <c r="G69" s="238"/>
      <c r="H69" s="238"/>
      <c r="I69" s="238"/>
      <c r="J69" s="238"/>
      <c r="K69" s="238"/>
      <c r="L69" s="238"/>
      <c r="M69" s="238"/>
      <c r="N69" s="238"/>
      <c r="O69" s="238"/>
      <c r="P69" s="238"/>
      <c r="Q69" s="238"/>
      <c r="R69" s="238"/>
      <c r="S69" s="238"/>
      <c r="T69" s="238"/>
      <c r="U69" s="238"/>
      <c r="V69" s="238"/>
      <c r="W69" s="238"/>
      <c r="X69" s="238"/>
      <c r="Y69" s="238"/>
      <c r="Z69" s="238"/>
      <c r="AA69" s="238"/>
      <c r="AB69" s="238"/>
      <c r="AC69" s="238"/>
      <c r="AD69" s="238"/>
      <c r="AE69" s="238"/>
      <c r="AF69" s="238"/>
      <c r="AG69" s="238"/>
      <c r="AH69" s="238"/>
      <c r="AI69" s="238"/>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40"/>
      <c r="BQ69" s="240"/>
      <c r="BR69" s="240"/>
      <c r="BS69" s="240"/>
      <c r="BT69" s="240"/>
      <c r="BU69" s="240"/>
      <c r="BV69" s="240"/>
      <c r="BW69" s="240"/>
      <c r="BX69" s="240"/>
      <c r="BY69" s="240"/>
      <c r="BZ69" s="240"/>
      <c r="CA69" s="240"/>
      <c r="CB69" s="240"/>
      <c r="CC69" s="240"/>
      <c r="CD69" s="240"/>
      <c r="CE69" s="240"/>
      <c r="CF69" s="240"/>
      <c r="CG69" s="240"/>
      <c r="CH69" s="240"/>
      <c r="CI69" s="240"/>
      <c r="CJ69" s="240"/>
      <c r="CK69" s="240"/>
      <c r="CL69" s="240"/>
      <c r="CM69" s="240"/>
      <c r="CN69" s="240"/>
    </row>
    <row r="71" spans="1:92" s="246" customFormat="1">
      <c r="A71" s="241" t="s">
        <v>32</v>
      </c>
      <c r="B71" s="241"/>
      <c r="C71" s="242"/>
      <c r="D71" s="242"/>
      <c r="E71" s="242"/>
      <c r="F71" s="243"/>
      <c r="G71" s="242"/>
      <c r="H71" s="244"/>
      <c r="I71" s="245"/>
      <c r="J71" s="245"/>
      <c r="K71" s="245"/>
      <c r="L71" s="245"/>
      <c r="M71" s="245"/>
      <c r="N71" s="245"/>
      <c r="O71" s="245"/>
      <c r="P71" s="245"/>
      <c r="Q71" s="245"/>
      <c r="R71" s="245"/>
      <c r="S71" s="245"/>
      <c r="T71" s="245"/>
      <c r="U71" s="245"/>
      <c r="V71" s="242"/>
      <c r="W71" s="242"/>
      <c r="X71" s="242"/>
      <c r="Y71" s="242"/>
      <c r="Z71" s="242"/>
      <c r="AA71" s="242"/>
      <c r="AB71" s="242"/>
      <c r="AC71" s="242"/>
      <c r="AD71" s="242"/>
      <c r="AE71" s="242"/>
      <c r="AF71" s="242"/>
      <c r="AG71" s="242"/>
      <c r="AH71" s="242"/>
      <c r="AI71" s="242"/>
      <c r="AJ71" s="242"/>
      <c r="AK71" s="242"/>
      <c r="AL71" s="242"/>
      <c r="AM71" s="242"/>
      <c r="AN71" s="242"/>
      <c r="AO71" s="242"/>
      <c r="AP71" s="242"/>
      <c r="AQ71" s="242"/>
      <c r="AR71" s="242"/>
      <c r="AS71" s="242"/>
      <c r="AT71" s="242"/>
      <c r="AU71" s="242"/>
      <c r="AV71" s="242"/>
      <c r="AW71" s="242"/>
      <c r="AX71" s="242"/>
      <c r="AY71" s="242"/>
      <c r="AZ71" s="242"/>
      <c r="BA71" s="242"/>
      <c r="BB71" s="242"/>
      <c r="BC71" s="242"/>
      <c r="BD71" s="242"/>
      <c r="BE71" s="242"/>
      <c r="BF71" s="242"/>
      <c r="BG71" s="242"/>
      <c r="BH71" s="242"/>
      <c r="BI71" s="242"/>
      <c r="BJ71" s="242"/>
      <c r="BK71" s="242"/>
      <c r="BL71" s="242"/>
      <c r="BM71" s="242"/>
      <c r="BN71" s="242"/>
      <c r="BO71" s="242"/>
      <c r="BP71" s="242"/>
      <c r="BQ71" s="242"/>
      <c r="BR71" s="242"/>
      <c r="BS71" s="242"/>
      <c r="BT71" s="242"/>
      <c r="BU71" s="242"/>
      <c r="BV71" s="242"/>
      <c r="BW71" s="242"/>
      <c r="BX71" s="242"/>
      <c r="BY71" s="242"/>
      <c r="BZ71" s="242"/>
      <c r="CA71" s="242"/>
      <c r="CB71" s="242"/>
      <c r="CC71" s="242"/>
      <c r="CD71" s="242"/>
      <c r="CE71" s="242"/>
      <c r="CF71" s="242"/>
      <c r="CG71" s="242"/>
      <c r="CH71" s="242"/>
      <c r="CI71" s="242"/>
      <c r="CJ71" s="242"/>
      <c r="CK71" s="242"/>
      <c r="CL71" s="242"/>
      <c r="CM71" s="242"/>
      <c r="CN71" s="242"/>
    </row>
    <row r="72" spans="1:92" s="246" customFormat="1" outlineLevel="1">
      <c r="A72" t="s">
        <v>276</v>
      </c>
      <c r="B72" s="247"/>
      <c r="F72" s="248"/>
      <c r="G72" s="249"/>
      <c r="H72" s="249"/>
      <c r="I72" s="249"/>
      <c r="J72" s="249"/>
      <c r="K72" s="249"/>
      <c r="L72" s="249"/>
      <c r="M72" s="249"/>
      <c r="N72" s="249"/>
      <c r="O72" s="249"/>
      <c r="P72" s="249"/>
      <c r="Q72" s="249"/>
      <c r="R72" s="249"/>
      <c r="S72" s="249"/>
      <c r="T72" s="249"/>
      <c r="U72" s="249"/>
      <c r="V72" s="249"/>
      <c r="W72" s="249"/>
      <c r="X72" s="249"/>
      <c r="Y72" s="249"/>
      <c r="Z72" s="249"/>
      <c r="AA72" s="249"/>
      <c r="AB72" s="249"/>
      <c r="AC72" s="249"/>
      <c r="AD72" s="249"/>
      <c r="AE72" s="249"/>
      <c r="AF72" s="249"/>
      <c r="AG72" s="249"/>
      <c r="AH72" s="249"/>
      <c r="AI72" s="249"/>
      <c r="AJ72" s="249"/>
    </row>
    <row r="73" spans="1:92" s="251" customFormat="1" outlineLevel="1">
      <c r="A73" s="250"/>
      <c r="B73" s="250"/>
      <c r="H73" s="252"/>
      <c r="I73" s="253"/>
      <c r="J73" s="253"/>
      <c r="K73" s="253"/>
      <c r="L73" s="253"/>
      <c r="M73" s="253"/>
      <c r="N73" s="253"/>
      <c r="O73" s="253"/>
      <c r="P73" s="253"/>
      <c r="Q73" s="253"/>
      <c r="R73" s="253"/>
      <c r="S73" s="253"/>
      <c r="T73" s="253"/>
      <c r="U73" s="253"/>
    </row>
    <row r="74" spans="1:92" s="251" customFormat="1" ht="15.75" outlineLevel="1" thickBot="1">
      <c r="A74" s="250"/>
      <c r="B74" s="250"/>
      <c r="C74" s="254" t="s">
        <v>208</v>
      </c>
      <c r="H74" s="252"/>
      <c r="I74" s="253"/>
      <c r="J74" s="253"/>
      <c r="K74" s="253"/>
      <c r="L74" s="253"/>
      <c r="M74" s="253"/>
      <c r="N74" s="253"/>
      <c r="O74" s="253"/>
      <c r="P74" s="253"/>
      <c r="Q74" s="253"/>
      <c r="R74" s="253"/>
      <c r="S74" s="253"/>
      <c r="T74" s="253"/>
      <c r="U74" s="253"/>
    </row>
    <row r="75" spans="1:92" s="251" customFormat="1" outlineLevel="1">
      <c r="A75" s="250"/>
      <c r="B75" s="250"/>
      <c r="E75" s="251" t="s">
        <v>210</v>
      </c>
      <c r="F75" s="251" t="s">
        <v>80</v>
      </c>
      <c r="G75" s="255">
        <v>11927.35247529492</v>
      </c>
      <c r="H75" s="256">
        <v>11625.394184781109</v>
      </c>
      <c r="I75" s="256">
        <v>37895.765459481358</v>
      </c>
      <c r="J75" s="256">
        <v>46501.57673912451</v>
      </c>
      <c r="K75" s="256">
        <v>74130.76032113671</v>
      </c>
      <c r="L75" s="256">
        <v>55786.794172423783</v>
      </c>
      <c r="M75" s="256">
        <v>63109.282717383161</v>
      </c>
      <c r="N75" s="256">
        <v>48086.857764321947</v>
      </c>
      <c r="O75" s="256">
        <v>38650.661185765843</v>
      </c>
      <c r="P75" s="256">
        <v>30195.8290513795</v>
      </c>
      <c r="Q75" s="256">
        <v>25364.496403158821</v>
      </c>
      <c r="R75" s="256">
        <v>22722.361361163072</v>
      </c>
      <c r="S75" s="256">
        <v>16683.19555088726</v>
      </c>
      <c r="T75" s="256">
        <v>15022.424953061291</v>
      </c>
      <c r="U75" s="256">
        <v>8001.8946986155788</v>
      </c>
      <c r="V75" s="256">
        <v>4529.3743577068999</v>
      </c>
      <c r="W75" s="256">
        <v>1962.72888833969</v>
      </c>
      <c r="X75" s="256">
        <v>1811.74974308274</v>
      </c>
      <c r="Y75" s="256">
        <v>3286.6225382162002</v>
      </c>
      <c r="Z75" s="256">
        <v>5967.5329303486596</v>
      </c>
      <c r="AA75" s="256">
        <v>7866.5111247758296</v>
      </c>
      <c r="AB75" s="256">
        <v>14568.78710510704</v>
      </c>
      <c r="AC75" s="256">
        <v>14010.264106746061</v>
      </c>
      <c r="AD75" s="256">
        <v>4620.6581280868759</v>
      </c>
      <c r="AE75" s="256">
        <v>3435.1781689322361</v>
      </c>
      <c r="AF75" s="256">
        <v>3435.1781689323061</v>
      </c>
      <c r="AG75" s="256">
        <v>3300.9653102546549</v>
      </c>
      <c r="AH75" s="256">
        <v>4299.3731408159001</v>
      </c>
      <c r="AI75" s="256">
        <v>5187.2885416239014</v>
      </c>
      <c r="AJ75" s="256">
        <v>21357.197131739809</v>
      </c>
      <c r="AK75" s="256">
        <v>33278.169408126028</v>
      </c>
      <c r="AL75" s="256">
        <v>45000</v>
      </c>
      <c r="AM75" s="256">
        <v>60000</v>
      </c>
      <c r="AN75" s="256">
        <v>30700</v>
      </c>
      <c r="AO75" s="256">
        <v>32600</v>
      </c>
      <c r="AP75" s="256">
        <v>32000</v>
      </c>
      <c r="AQ75" s="256">
        <v>31500</v>
      </c>
      <c r="AR75" s="256">
        <v>31500</v>
      </c>
      <c r="AS75" s="256">
        <v>31500</v>
      </c>
      <c r="AT75" s="256">
        <v>31500</v>
      </c>
      <c r="AU75" s="256">
        <v>31500</v>
      </c>
      <c r="AV75" s="256">
        <v>30425</v>
      </c>
      <c r="AW75" s="256">
        <v>29350</v>
      </c>
      <c r="AX75" s="256">
        <v>28275</v>
      </c>
      <c r="AY75" s="256">
        <v>27200</v>
      </c>
      <c r="AZ75" s="256">
        <v>26125</v>
      </c>
      <c r="BA75" s="256">
        <v>25050</v>
      </c>
      <c r="BB75" s="256">
        <v>23975</v>
      </c>
      <c r="BC75" s="256">
        <v>22900</v>
      </c>
      <c r="BD75" s="256">
        <v>21825</v>
      </c>
      <c r="BE75" s="256">
        <v>20750</v>
      </c>
      <c r="BF75" s="256">
        <v>19675</v>
      </c>
      <c r="BG75" s="256">
        <v>18600</v>
      </c>
      <c r="BH75" s="256">
        <v>17525</v>
      </c>
      <c r="BI75" s="256">
        <v>16450</v>
      </c>
      <c r="BJ75" s="256">
        <v>15375</v>
      </c>
      <c r="BK75" s="256">
        <v>14300</v>
      </c>
      <c r="BL75" s="256">
        <v>13225</v>
      </c>
      <c r="BM75" s="256">
        <v>12150</v>
      </c>
      <c r="BN75" s="256">
        <v>11075</v>
      </c>
      <c r="BO75" s="256">
        <v>10000</v>
      </c>
      <c r="BP75" s="256">
        <v>10000</v>
      </c>
      <c r="BQ75" s="256">
        <v>10000</v>
      </c>
      <c r="BR75" s="256">
        <v>10000</v>
      </c>
      <c r="BS75" s="256">
        <v>10000</v>
      </c>
      <c r="BT75" s="256">
        <v>10000</v>
      </c>
      <c r="BU75" s="256">
        <v>10000</v>
      </c>
      <c r="BV75" s="256">
        <v>10000</v>
      </c>
      <c r="BW75" s="256">
        <v>10000</v>
      </c>
      <c r="BX75" s="256">
        <v>10000</v>
      </c>
      <c r="BY75" s="256">
        <v>10000</v>
      </c>
      <c r="BZ75" s="256">
        <v>10000</v>
      </c>
      <c r="CA75" s="256">
        <v>10000</v>
      </c>
      <c r="CB75" s="256">
        <v>10000</v>
      </c>
      <c r="CC75" s="256">
        <v>10000</v>
      </c>
      <c r="CD75" s="256">
        <v>10000</v>
      </c>
      <c r="CE75" s="256">
        <v>10000</v>
      </c>
      <c r="CF75" s="256">
        <v>10000</v>
      </c>
      <c r="CG75" s="256">
        <v>10000</v>
      </c>
      <c r="CH75" s="256">
        <v>10000</v>
      </c>
      <c r="CI75" s="256">
        <v>10000</v>
      </c>
      <c r="CJ75" s="256">
        <v>10000</v>
      </c>
      <c r="CK75" s="256">
        <v>10000</v>
      </c>
      <c r="CL75" s="256">
        <v>10000</v>
      </c>
      <c r="CM75" s="256">
        <v>10000</v>
      </c>
      <c r="CN75" s="257">
        <v>10000</v>
      </c>
    </row>
    <row r="76" spans="1:92" s="246" customFormat="1" ht="15.75" outlineLevel="1" thickBot="1">
      <c r="C76" s="258"/>
      <c r="F76" s="246" t="s">
        <v>82</v>
      </c>
      <c r="G76" s="259">
        <v>981.71973364553003</v>
      </c>
      <c r="H76" s="260">
        <v>1145.33968925312</v>
      </c>
      <c r="I76" s="260">
        <v>1308.9596448606901</v>
      </c>
      <c r="J76" s="260">
        <v>1145.3396892563901</v>
      </c>
      <c r="K76" s="260">
        <v>981.71973364228006</v>
      </c>
      <c r="L76" s="260">
        <v>818.09977803794004</v>
      </c>
      <c r="M76" s="260">
        <v>818.09977803794004</v>
      </c>
      <c r="N76" s="260">
        <v>2617.9192897214198</v>
      </c>
      <c r="O76" s="260">
        <v>2945.15920093659</v>
      </c>
      <c r="P76" s="260">
        <v>3272.3991121517602</v>
      </c>
      <c r="Q76" s="260">
        <v>4090.4988901897</v>
      </c>
      <c r="R76" s="260">
        <v>4908.5986682276407</v>
      </c>
      <c r="S76" s="260">
        <v>3926.8789345821201</v>
      </c>
      <c r="T76" s="260">
        <v>4417.7388014048702</v>
      </c>
      <c r="U76" s="260">
        <v>5890.3184018731599</v>
      </c>
      <c r="V76" s="260">
        <v>6872.0381355187101</v>
      </c>
      <c r="W76" s="260">
        <v>7853.7578691642302</v>
      </c>
      <c r="X76" s="260">
        <v>7362.8980023414706</v>
      </c>
      <c r="Y76" s="260">
        <v>1723.52816787135</v>
      </c>
      <c r="Z76" s="260">
        <v>1723.52816787134</v>
      </c>
      <c r="AA76" s="260">
        <v>1723.52816787135</v>
      </c>
      <c r="AB76" s="260">
        <v>1723.52816787134</v>
      </c>
      <c r="AC76" s="260">
        <v>1723.52816787134</v>
      </c>
      <c r="AD76" s="260">
        <v>2117.777760451771</v>
      </c>
      <c r="AE76" s="260">
        <v>2117.777760451771</v>
      </c>
      <c r="AF76" s="260">
        <v>2117.777760451781</v>
      </c>
      <c r="AG76" s="260">
        <v>2117.7777604517678</v>
      </c>
      <c r="AH76" s="260">
        <v>3614.7385282057398</v>
      </c>
      <c r="AI76" s="260">
        <v>2963.70461106517</v>
      </c>
      <c r="AJ76" s="260">
        <v>3128.96446363726</v>
      </c>
      <c r="AK76" s="260">
        <v>3581.74999999999</v>
      </c>
      <c r="AL76" s="260">
        <v>7700</v>
      </c>
      <c r="AM76" s="260">
        <v>9430</v>
      </c>
      <c r="AN76" s="260">
        <v>11160</v>
      </c>
      <c r="AO76" s="260">
        <v>12890</v>
      </c>
      <c r="AP76" s="260">
        <v>14620</v>
      </c>
      <c r="AQ76" s="260">
        <v>16350</v>
      </c>
      <c r="AR76" s="260">
        <v>18080</v>
      </c>
      <c r="AS76" s="260">
        <v>19810</v>
      </c>
      <c r="AT76" s="260">
        <v>21540</v>
      </c>
      <c r="AU76" s="260">
        <v>23270</v>
      </c>
      <c r="AV76" s="260">
        <v>25000</v>
      </c>
      <c r="AW76" s="260">
        <v>25000</v>
      </c>
      <c r="AX76" s="260">
        <v>25000</v>
      </c>
      <c r="AY76" s="260">
        <v>25000</v>
      </c>
      <c r="AZ76" s="260">
        <v>25000</v>
      </c>
      <c r="BA76" s="260">
        <v>25000</v>
      </c>
      <c r="BB76" s="260">
        <v>25000</v>
      </c>
      <c r="BC76" s="260">
        <v>25000</v>
      </c>
      <c r="BD76" s="260">
        <v>25000</v>
      </c>
      <c r="BE76" s="260">
        <v>25000</v>
      </c>
      <c r="BF76" s="260">
        <v>25000</v>
      </c>
      <c r="BG76" s="260">
        <v>25000</v>
      </c>
      <c r="BH76" s="260">
        <v>25000</v>
      </c>
      <c r="BI76" s="260">
        <v>25000</v>
      </c>
      <c r="BJ76" s="260">
        <v>25000</v>
      </c>
      <c r="BK76" s="260">
        <v>25000</v>
      </c>
      <c r="BL76" s="260">
        <v>25000</v>
      </c>
      <c r="BM76" s="260">
        <v>25000</v>
      </c>
      <c r="BN76" s="260">
        <v>25000</v>
      </c>
      <c r="BO76" s="260">
        <v>25000</v>
      </c>
      <c r="BP76" s="260">
        <v>20000</v>
      </c>
      <c r="BQ76" s="260">
        <v>15000</v>
      </c>
      <c r="BR76" s="260">
        <v>10000</v>
      </c>
      <c r="BS76" s="260">
        <v>5000</v>
      </c>
      <c r="BT76" s="260">
        <v>1000</v>
      </c>
      <c r="BU76" s="260">
        <v>1000</v>
      </c>
      <c r="BV76" s="260">
        <v>1000</v>
      </c>
      <c r="BW76" s="260">
        <v>1000</v>
      </c>
      <c r="BX76" s="260">
        <v>1000</v>
      </c>
      <c r="BY76" s="260">
        <v>1000</v>
      </c>
      <c r="BZ76" s="260">
        <v>1000</v>
      </c>
      <c r="CA76" s="260">
        <v>1000</v>
      </c>
      <c r="CB76" s="260">
        <v>1000</v>
      </c>
      <c r="CC76" s="260">
        <v>1000</v>
      </c>
      <c r="CD76" s="260">
        <v>1000</v>
      </c>
      <c r="CE76" s="260">
        <v>1000</v>
      </c>
      <c r="CF76" s="260">
        <v>1000</v>
      </c>
      <c r="CG76" s="260">
        <v>1000</v>
      </c>
      <c r="CH76" s="260">
        <v>1000</v>
      </c>
      <c r="CI76" s="260">
        <v>1000</v>
      </c>
      <c r="CJ76" s="260">
        <v>1000</v>
      </c>
      <c r="CK76" s="260">
        <v>1000</v>
      </c>
      <c r="CL76" s="260">
        <v>1000</v>
      </c>
      <c r="CM76" s="260">
        <v>1000</v>
      </c>
      <c r="CN76" s="261">
        <v>1000</v>
      </c>
    </row>
    <row r="77" spans="1:92" s="246" customFormat="1" ht="15.75" outlineLevel="1" thickBot="1">
      <c r="C77" s="258"/>
      <c r="G77" s="249"/>
      <c r="H77" s="249"/>
      <c r="I77" s="249"/>
      <c r="J77" s="249"/>
      <c r="K77" s="249"/>
      <c r="L77" s="249"/>
      <c r="M77" s="249"/>
      <c r="N77" s="249"/>
      <c r="O77" s="249"/>
      <c r="P77" s="249"/>
      <c r="Q77" s="249"/>
      <c r="R77" s="249"/>
      <c r="S77" s="249"/>
      <c r="T77" s="249"/>
      <c r="U77" s="249"/>
      <c r="V77" s="249"/>
      <c r="W77" s="249"/>
      <c r="X77" s="249"/>
      <c r="Y77" s="249"/>
      <c r="Z77" s="249"/>
      <c r="AA77" s="249"/>
      <c r="AB77" s="249"/>
      <c r="AC77" s="249"/>
      <c r="AD77" s="249"/>
      <c r="AE77" s="249"/>
      <c r="AF77" s="249"/>
      <c r="AG77" s="249"/>
      <c r="AH77" s="249"/>
      <c r="AI77" s="249"/>
      <c r="AJ77" s="249"/>
      <c r="AK77" s="249"/>
      <c r="AL77" s="249"/>
      <c r="AM77" s="249"/>
      <c r="AN77" s="249"/>
      <c r="AO77" s="249"/>
      <c r="AP77" s="249"/>
      <c r="AQ77" s="249"/>
      <c r="AR77" s="249"/>
      <c r="AS77" s="249"/>
      <c r="AT77" s="249"/>
      <c r="AU77" s="249"/>
      <c r="AV77" s="249"/>
      <c r="AW77" s="249"/>
      <c r="AX77" s="249"/>
      <c r="AY77" s="249"/>
      <c r="AZ77" s="249"/>
      <c r="BA77" s="249"/>
      <c r="BB77" s="249"/>
      <c r="BC77" s="249"/>
      <c r="BD77" s="249"/>
      <c r="BE77" s="249"/>
      <c r="BF77" s="249"/>
      <c r="BG77" s="249"/>
      <c r="BH77" s="249"/>
      <c r="BI77" s="249"/>
      <c r="BJ77" s="249"/>
      <c r="BK77" s="249"/>
      <c r="BL77" s="249"/>
      <c r="BM77" s="249"/>
      <c r="BN77" s="249"/>
      <c r="BO77" s="249"/>
      <c r="BP77" s="249"/>
      <c r="BQ77" s="249"/>
      <c r="BR77" s="249"/>
      <c r="BS77" s="249"/>
      <c r="BT77" s="249"/>
      <c r="BU77" s="249"/>
      <c r="BV77" s="249"/>
      <c r="BW77" s="249"/>
      <c r="BX77" s="249"/>
      <c r="BY77" s="249"/>
      <c r="BZ77" s="249"/>
      <c r="CA77" s="249"/>
      <c r="CB77" s="249"/>
      <c r="CC77" s="249"/>
      <c r="CD77" s="249"/>
      <c r="CE77" s="249"/>
      <c r="CF77" s="249"/>
      <c r="CG77" s="249"/>
      <c r="CH77" s="249"/>
      <c r="CI77" s="249"/>
      <c r="CJ77" s="249"/>
      <c r="CK77" s="249"/>
      <c r="CL77" s="249"/>
      <c r="CM77" s="249"/>
      <c r="CN77" s="249"/>
    </row>
    <row r="78" spans="1:92" s="246" customFormat="1" outlineLevel="1">
      <c r="C78" s="258"/>
      <c r="E78" s="246" t="s">
        <v>211</v>
      </c>
      <c r="F78" s="246" t="s">
        <v>80</v>
      </c>
      <c r="G78" s="262">
        <v>0</v>
      </c>
      <c r="H78" s="263">
        <v>0</v>
      </c>
      <c r="I78" s="263">
        <v>0</v>
      </c>
      <c r="J78" s="263">
        <v>0</v>
      </c>
      <c r="K78" s="263">
        <v>0</v>
      </c>
      <c r="L78" s="263">
        <v>0</v>
      </c>
      <c r="M78" s="263">
        <v>0</v>
      </c>
      <c r="N78" s="263">
        <v>0</v>
      </c>
      <c r="O78" s="263">
        <v>0</v>
      </c>
      <c r="P78" s="263">
        <v>0</v>
      </c>
      <c r="Q78" s="263">
        <v>0</v>
      </c>
      <c r="R78" s="263">
        <v>0</v>
      </c>
      <c r="S78" s="263">
        <v>598.38625049583004</v>
      </c>
      <c r="T78" s="263">
        <v>1886.3947622235501</v>
      </c>
      <c r="U78" s="263">
        <v>1733.0693062549201</v>
      </c>
      <c r="V78" s="263">
        <v>1971.8844394048001</v>
      </c>
      <c r="W78" s="263">
        <v>1689.8784526049801</v>
      </c>
      <c r="X78" s="263">
        <v>4056.5756982071498</v>
      </c>
      <c r="Y78" s="263">
        <v>1141.658223930878</v>
      </c>
      <c r="Z78" s="263">
        <v>2003.4773061254664</v>
      </c>
      <c r="AA78" s="263">
        <v>1694.819467779093</v>
      </c>
      <c r="AB78" s="263">
        <v>2117.4336734635849</v>
      </c>
      <c r="AC78" s="263">
        <v>1612.9034698327309</v>
      </c>
      <c r="AD78" s="263">
        <v>2800.5720781006703</v>
      </c>
      <c r="AE78" s="263">
        <v>2855.4413644698689</v>
      </c>
      <c r="AF78" s="263">
        <v>2407.343306085339</v>
      </c>
      <c r="AG78" s="263">
        <v>2957.2743817713754</v>
      </c>
      <c r="AH78" s="263">
        <v>2879.9999999997763</v>
      </c>
      <c r="AI78" s="263">
        <v>1170.7884589620842</v>
      </c>
      <c r="AJ78" s="263">
        <v>1544.7608234724989</v>
      </c>
      <c r="AK78" s="263">
        <v>616.55894729655711</v>
      </c>
      <c r="AL78" s="263">
        <v>1020</v>
      </c>
      <c r="AM78" s="263">
        <v>1020</v>
      </c>
      <c r="AN78" s="263">
        <v>1020</v>
      </c>
      <c r="AO78" s="263">
        <v>1020</v>
      </c>
      <c r="AP78" s="263">
        <v>1020</v>
      </c>
      <c r="AQ78" s="263">
        <v>510</v>
      </c>
      <c r="AR78" s="263">
        <v>510</v>
      </c>
      <c r="AS78" s="263">
        <v>510</v>
      </c>
      <c r="AT78" s="263">
        <v>510</v>
      </c>
      <c r="AU78" s="263">
        <v>510</v>
      </c>
      <c r="AV78" s="263">
        <v>510</v>
      </c>
      <c r="AW78" s="263">
        <v>510</v>
      </c>
      <c r="AX78" s="263">
        <v>510</v>
      </c>
      <c r="AY78" s="263">
        <v>510</v>
      </c>
      <c r="AZ78" s="263">
        <v>510</v>
      </c>
      <c r="BA78" s="263">
        <v>510</v>
      </c>
      <c r="BB78" s="263">
        <v>0</v>
      </c>
      <c r="BC78" s="263">
        <v>0</v>
      </c>
      <c r="BD78" s="263">
        <v>0</v>
      </c>
      <c r="BE78" s="263">
        <v>0</v>
      </c>
      <c r="BF78" s="263">
        <v>0</v>
      </c>
      <c r="BG78" s="263">
        <v>0</v>
      </c>
      <c r="BH78" s="263">
        <v>0</v>
      </c>
      <c r="BI78" s="263">
        <v>0</v>
      </c>
      <c r="BJ78" s="263">
        <v>0</v>
      </c>
      <c r="BK78" s="263">
        <v>0</v>
      </c>
      <c r="BL78" s="263">
        <v>0</v>
      </c>
      <c r="BM78" s="263">
        <v>0</v>
      </c>
      <c r="BN78" s="263">
        <v>0</v>
      </c>
      <c r="BO78" s="263">
        <v>0</v>
      </c>
      <c r="BP78" s="263">
        <v>0</v>
      </c>
      <c r="BQ78" s="263">
        <v>0</v>
      </c>
      <c r="BR78" s="263">
        <v>0</v>
      </c>
      <c r="BS78" s="263">
        <v>0</v>
      </c>
      <c r="BT78" s="263">
        <v>0</v>
      </c>
      <c r="BU78" s="263">
        <v>0</v>
      </c>
      <c r="BV78" s="263">
        <v>0</v>
      </c>
      <c r="BW78" s="263">
        <v>0</v>
      </c>
      <c r="BX78" s="263">
        <v>0</v>
      </c>
      <c r="BY78" s="263">
        <v>0</v>
      </c>
      <c r="BZ78" s="263">
        <v>0</v>
      </c>
      <c r="CA78" s="263">
        <v>0</v>
      </c>
      <c r="CB78" s="263">
        <v>0</v>
      </c>
      <c r="CC78" s="263">
        <v>0</v>
      </c>
      <c r="CD78" s="263">
        <v>0</v>
      </c>
      <c r="CE78" s="263">
        <v>0</v>
      </c>
      <c r="CF78" s="263">
        <v>0</v>
      </c>
      <c r="CG78" s="263">
        <v>0</v>
      </c>
      <c r="CH78" s="263">
        <v>0</v>
      </c>
      <c r="CI78" s="263">
        <v>0</v>
      </c>
      <c r="CJ78" s="263">
        <v>0</v>
      </c>
      <c r="CK78" s="263">
        <v>0</v>
      </c>
      <c r="CL78" s="263">
        <v>0</v>
      </c>
      <c r="CM78" s="263">
        <v>0</v>
      </c>
      <c r="CN78" s="264">
        <v>0</v>
      </c>
    </row>
    <row r="79" spans="1:92" s="246" customFormat="1" outlineLevel="1">
      <c r="C79" s="258"/>
      <c r="F79" s="246" t="s">
        <v>81</v>
      </c>
      <c r="G79" s="265">
        <v>0</v>
      </c>
      <c r="H79" s="266">
        <v>0</v>
      </c>
      <c r="I79" s="266">
        <v>0</v>
      </c>
      <c r="J79" s="266">
        <v>0</v>
      </c>
      <c r="K79" s="266">
        <v>0</v>
      </c>
      <c r="L79" s="266">
        <v>0</v>
      </c>
      <c r="M79" s="266">
        <v>0</v>
      </c>
      <c r="N79" s="266">
        <v>0</v>
      </c>
      <c r="O79" s="266">
        <v>0</v>
      </c>
      <c r="P79" s="266">
        <v>0</v>
      </c>
      <c r="Q79" s="266">
        <v>2746.0860119842632</v>
      </c>
      <c r="R79" s="266">
        <v>2667.9687129057002</v>
      </c>
      <c r="S79" s="266">
        <v>2074.809857851023</v>
      </c>
      <c r="T79" s="266">
        <v>3557.334162921662</v>
      </c>
      <c r="U79" s="266">
        <v>7104.9602848782106</v>
      </c>
      <c r="V79" s="266">
        <v>12851.929060238161</v>
      </c>
      <c r="W79" s="266">
        <v>16175.252010247801</v>
      </c>
      <c r="X79" s="266">
        <v>21462.876583137979</v>
      </c>
      <c r="Y79" s="266">
        <v>3773.0508688998711</v>
      </c>
      <c r="Z79" s="266">
        <v>5560.5378920535095</v>
      </c>
      <c r="AA79" s="266">
        <v>6402.0166941444713</v>
      </c>
      <c r="AB79" s="266">
        <v>5270.1717849005527</v>
      </c>
      <c r="AC79" s="266">
        <v>7561.3137297148896</v>
      </c>
      <c r="AD79" s="266">
        <v>9836.7457961502296</v>
      </c>
      <c r="AE79" s="266">
        <v>6927.0944630083768</v>
      </c>
      <c r="AF79" s="266">
        <v>4484.4542728095839</v>
      </c>
      <c r="AG79" s="266">
        <v>3301.2081661741336</v>
      </c>
      <c r="AH79" s="266">
        <v>1159.0000000002733</v>
      </c>
      <c r="AI79" s="266">
        <v>1749.9855310940702</v>
      </c>
      <c r="AJ79" s="266">
        <v>2308.9645865437838</v>
      </c>
      <c r="AK79" s="266">
        <v>921.57502896689778</v>
      </c>
      <c r="AL79" s="266">
        <v>118.33333333333331</v>
      </c>
      <c r="AM79" s="266">
        <v>0</v>
      </c>
      <c r="AN79" s="266">
        <v>0</v>
      </c>
      <c r="AO79" s="266">
        <v>0</v>
      </c>
      <c r="AP79" s="266">
        <v>0</v>
      </c>
      <c r="AQ79" s="266">
        <v>0</v>
      </c>
      <c r="AR79" s="266">
        <v>0</v>
      </c>
      <c r="AS79" s="266">
        <v>0</v>
      </c>
      <c r="AT79" s="266">
        <v>0</v>
      </c>
      <c r="AU79" s="266">
        <v>0</v>
      </c>
      <c r="AV79" s="266">
        <v>0</v>
      </c>
      <c r="AW79" s="266">
        <v>0</v>
      </c>
      <c r="AX79" s="266">
        <v>0</v>
      </c>
      <c r="AY79" s="266">
        <v>0</v>
      </c>
      <c r="AZ79" s="266">
        <v>0</v>
      </c>
      <c r="BA79" s="266">
        <v>0</v>
      </c>
      <c r="BB79" s="266">
        <v>0</v>
      </c>
      <c r="BC79" s="266">
        <v>0</v>
      </c>
      <c r="BD79" s="266">
        <v>0</v>
      </c>
      <c r="BE79" s="266">
        <v>0</v>
      </c>
      <c r="BF79" s="266">
        <v>0</v>
      </c>
      <c r="BG79" s="266">
        <v>0</v>
      </c>
      <c r="BH79" s="266">
        <v>0</v>
      </c>
      <c r="BI79" s="266">
        <v>0</v>
      </c>
      <c r="BJ79" s="266">
        <v>0</v>
      </c>
      <c r="BK79" s="266">
        <v>0</v>
      </c>
      <c r="BL79" s="266">
        <v>0</v>
      </c>
      <c r="BM79" s="266">
        <v>0</v>
      </c>
      <c r="BN79" s="266">
        <v>0</v>
      </c>
      <c r="BO79" s="266">
        <v>0</v>
      </c>
      <c r="BP79" s="266">
        <v>0</v>
      </c>
      <c r="BQ79" s="266">
        <v>0</v>
      </c>
      <c r="BR79" s="266">
        <v>0</v>
      </c>
      <c r="BS79" s="266">
        <v>0</v>
      </c>
      <c r="BT79" s="266">
        <v>0</v>
      </c>
      <c r="BU79" s="266">
        <v>0</v>
      </c>
      <c r="BV79" s="266">
        <v>0</v>
      </c>
      <c r="BW79" s="266">
        <v>0</v>
      </c>
      <c r="BX79" s="266">
        <v>0</v>
      </c>
      <c r="BY79" s="266">
        <v>0</v>
      </c>
      <c r="BZ79" s="266">
        <v>0</v>
      </c>
      <c r="CA79" s="266">
        <v>0</v>
      </c>
      <c r="CB79" s="266">
        <v>0</v>
      </c>
      <c r="CC79" s="266">
        <v>0</v>
      </c>
      <c r="CD79" s="266">
        <v>0</v>
      </c>
      <c r="CE79" s="266">
        <v>0</v>
      </c>
      <c r="CF79" s="266">
        <v>0</v>
      </c>
      <c r="CG79" s="266">
        <v>0</v>
      </c>
      <c r="CH79" s="266">
        <v>0</v>
      </c>
      <c r="CI79" s="266">
        <v>0</v>
      </c>
      <c r="CJ79" s="266">
        <v>0</v>
      </c>
      <c r="CK79" s="266">
        <v>0</v>
      </c>
      <c r="CL79" s="266">
        <v>0</v>
      </c>
      <c r="CM79" s="266">
        <v>0</v>
      </c>
      <c r="CN79" s="267">
        <v>0</v>
      </c>
    </row>
    <row r="80" spans="1:92" s="246" customFormat="1" outlineLevel="1">
      <c r="C80" s="258"/>
      <c r="F80" s="246" t="s">
        <v>82</v>
      </c>
      <c r="G80" s="265">
        <v>0</v>
      </c>
      <c r="H80" s="266">
        <v>0</v>
      </c>
      <c r="I80" s="266">
        <v>0</v>
      </c>
      <c r="J80" s="266">
        <v>0</v>
      </c>
      <c r="K80" s="266">
        <v>0</v>
      </c>
      <c r="L80" s="266">
        <v>0</v>
      </c>
      <c r="M80" s="266">
        <v>0</v>
      </c>
      <c r="N80" s="266">
        <v>0</v>
      </c>
      <c r="O80" s="266">
        <v>0</v>
      </c>
      <c r="P80" s="266">
        <v>0</v>
      </c>
      <c r="Q80" s="266">
        <v>0</v>
      </c>
      <c r="R80" s="266">
        <v>0</v>
      </c>
      <c r="S80" s="266">
        <v>0</v>
      </c>
      <c r="T80" s="266">
        <v>0</v>
      </c>
      <c r="U80" s="266">
        <v>0</v>
      </c>
      <c r="V80" s="266">
        <v>0</v>
      </c>
      <c r="W80" s="266">
        <v>0</v>
      </c>
      <c r="X80" s="266">
        <v>0</v>
      </c>
      <c r="Y80" s="266">
        <v>13.760379229570001</v>
      </c>
      <c r="Z80" s="266">
        <v>55.176310858690002</v>
      </c>
      <c r="AA80" s="266">
        <v>28.67472070713</v>
      </c>
      <c r="AB80" s="266">
        <v>89.05326598004001</v>
      </c>
      <c r="AC80" s="266">
        <v>60.084509274360002</v>
      </c>
      <c r="AD80" s="266">
        <v>112.24584813700911</v>
      </c>
      <c r="AE80" s="266">
        <v>122.9216897760796</v>
      </c>
      <c r="AF80" s="266">
        <v>115.8635108856475</v>
      </c>
      <c r="AG80" s="266">
        <v>134.31403158600821</v>
      </c>
      <c r="AH80" s="266">
        <v>124.36641074924511</v>
      </c>
      <c r="AI80" s="266">
        <v>124.36641074924511</v>
      </c>
      <c r="AJ80" s="266">
        <v>124.36641074924511</v>
      </c>
      <c r="AK80" s="266">
        <v>124.36641074924511</v>
      </c>
      <c r="AL80" s="266">
        <v>56.584259509935791</v>
      </c>
      <c r="AM80" s="266">
        <v>56.584259509935791</v>
      </c>
      <c r="AN80" s="266">
        <v>56.584259509935791</v>
      </c>
      <c r="AO80" s="266">
        <v>56.584259509935791</v>
      </c>
      <c r="AP80" s="266">
        <v>56.584259509935791</v>
      </c>
      <c r="AQ80" s="266">
        <v>56.584259509935791</v>
      </c>
      <c r="AR80" s="266">
        <v>56.584259509935791</v>
      </c>
      <c r="AS80" s="266">
        <v>56.584259509935791</v>
      </c>
      <c r="AT80" s="266">
        <v>56.584259509935791</v>
      </c>
      <c r="AU80" s="266">
        <v>56.584259509935791</v>
      </c>
      <c r="AV80" s="266">
        <v>56.584259509935791</v>
      </c>
      <c r="AW80" s="266">
        <v>56.584259509935791</v>
      </c>
      <c r="AX80" s="266">
        <v>56.584259509935791</v>
      </c>
      <c r="AY80" s="266">
        <v>56.584259509935791</v>
      </c>
      <c r="AZ80" s="266">
        <v>56.584259509935791</v>
      </c>
      <c r="BA80" s="266">
        <v>56.584259509935791</v>
      </c>
      <c r="BB80" s="266">
        <v>56.584259509935791</v>
      </c>
      <c r="BC80" s="266">
        <v>56.584259509935791</v>
      </c>
      <c r="BD80" s="266">
        <v>56.584259509935791</v>
      </c>
      <c r="BE80" s="266">
        <v>56.584259509935791</v>
      </c>
      <c r="BF80" s="266">
        <v>56.584259509935791</v>
      </c>
      <c r="BG80" s="266">
        <v>56.584259509935791</v>
      </c>
      <c r="BH80" s="266">
        <v>56.584259509935791</v>
      </c>
      <c r="BI80" s="266">
        <v>56.584259509935791</v>
      </c>
      <c r="BJ80" s="266">
        <v>56.584259509935791</v>
      </c>
      <c r="BK80" s="266">
        <v>56.584259509935791</v>
      </c>
      <c r="BL80" s="266">
        <v>56.584259509935791</v>
      </c>
      <c r="BM80" s="266">
        <v>56.584259509935791</v>
      </c>
      <c r="BN80" s="266">
        <v>56.584259509935791</v>
      </c>
      <c r="BO80" s="266">
        <v>56.584259509935791</v>
      </c>
      <c r="BP80" s="266">
        <v>56.584259509935791</v>
      </c>
      <c r="BQ80" s="266">
        <v>56.584259509935791</v>
      </c>
      <c r="BR80" s="266">
        <v>56.584259509935791</v>
      </c>
      <c r="BS80" s="266">
        <v>56.584259509935791</v>
      </c>
      <c r="BT80" s="266">
        <v>56.584259509935791</v>
      </c>
      <c r="BU80" s="266">
        <v>56.584259509935791</v>
      </c>
      <c r="BV80" s="266">
        <v>56.584259509935791</v>
      </c>
      <c r="BW80" s="266">
        <v>56.584259509935791</v>
      </c>
      <c r="BX80" s="266">
        <v>56.584259509935791</v>
      </c>
      <c r="BY80" s="266">
        <v>56.584259509935791</v>
      </c>
      <c r="BZ80" s="266">
        <v>56.584259509935791</v>
      </c>
      <c r="CA80" s="266">
        <v>56.584259509935791</v>
      </c>
      <c r="CB80" s="266">
        <v>56.584259509935791</v>
      </c>
      <c r="CC80" s="266">
        <v>56.584259509935791</v>
      </c>
      <c r="CD80" s="266">
        <v>56.584259509935791</v>
      </c>
      <c r="CE80" s="266">
        <v>56.584259509935791</v>
      </c>
      <c r="CF80" s="266">
        <v>56.584259509935791</v>
      </c>
      <c r="CG80" s="266">
        <v>56.584259509935791</v>
      </c>
      <c r="CH80" s="266">
        <v>56.584259509935791</v>
      </c>
      <c r="CI80" s="266">
        <v>56.584259509935791</v>
      </c>
      <c r="CJ80" s="266">
        <v>56.584259509935791</v>
      </c>
      <c r="CK80" s="266">
        <v>56.584259509935791</v>
      </c>
      <c r="CL80" s="266">
        <v>56.584259509935791</v>
      </c>
      <c r="CM80" s="266">
        <v>56.584259509935791</v>
      </c>
      <c r="CN80" s="267">
        <v>56.584259509935791</v>
      </c>
    </row>
    <row r="81" spans="1:93" s="246" customFormat="1" ht="15.75" outlineLevel="1" thickBot="1">
      <c r="C81" s="258"/>
      <c r="F81" s="246" t="s">
        <v>83</v>
      </c>
      <c r="G81" s="268">
        <v>1844.4162470083047</v>
      </c>
      <c r="H81" s="269">
        <v>1844.4162470082247</v>
      </c>
      <c r="I81" s="269">
        <v>1844.4162470083147</v>
      </c>
      <c r="J81" s="269">
        <v>1844.4162470082247</v>
      </c>
      <c r="K81" s="269">
        <v>1844.4162470082947</v>
      </c>
      <c r="L81" s="269">
        <v>1844.4162470082347</v>
      </c>
      <c r="M81" s="269">
        <v>1844.4162470083047</v>
      </c>
      <c r="N81" s="269">
        <v>1844.4162470082547</v>
      </c>
      <c r="O81" s="269">
        <v>1844.4162470082947</v>
      </c>
      <c r="P81" s="269">
        <v>1844.4162470082547</v>
      </c>
      <c r="Q81" s="269">
        <v>1844.4162470082747</v>
      </c>
      <c r="R81" s="269">
        <v>1844.4162470082447</v>
      </c>
      <c r="S81" s="269">
        <v>1844.4162470083047</v>
      </c>
      <c r="T81" s="269">
        <v>1844.4162470082847</v>
      </c>
      <c r="U81" s="269">
        <v>1844.4162470082547</v>
      </c>
      <c r="V81" s="269">
        <v>1844.4162470082747</v>
      </c>
      <c r="W81" s="269">
        <v>1844.4162470082547</v>
      </c>
      <c r="X81" s="269">
        <v>1844.4162470082842</v>
      </c>
      <c r="Y81" s="269">
        <v>762.06802668852708</v>
      </c>
      <c r="Z81" s="269">
        <v>2453.8796931839588</v>
      </c>
      <c r="AA81" s="269">
        <v>1943.4718343591062</v>
      </c>
      <c r="AB81" s="269">
        <v>1100.1533866015693</v>
      </c>
      <c r="AC81" s="269">
        <v>1137.9006530743579</v>
      </c>
      <c r="AD81" s="269">
        <v>1147.6823368426499</v>
      </c>
      <c r="AE81" s="269">
        <v>600.95156997487049</v>
      </c>
      <c r="AF81" s="269">
        <v>972.1466466824179</v>
      </c>
      <c r="AG81" s="269">
        <v>766.64148255382156</v>
      </c>
      <c r="AH81" s="269">
        <v>780.82463668065338</v>
      </c>
      <c r="AI81" s="269">
        <v>780.82463668065338</v>
      </c>
      <c r="AJ81" s="269">
        <v>780.82463668065338</v>
      </c>
      <c r="AK81" s="269">
        <v>780.82463668065338</v>
      </c>
      <c r="AL81" s="269">
        <v>629.910076</v>
      </c>
      <c r="AM81" s="269">
        <v>629.910076</v>
      </c>
      <c r="AN81" s="269">
        <v>629.910076</v>
      </c>
      <c r="AO81" s="269">
        <v>629.910076</v>
      </c>
      <c r="AP81" s="269">
        <v>629.910076</v>
      </c>
      <c r="AQ81" s="269">
        <v>0</v>
      </c>
      <c r="AR81" s="269">
        <v>0</v>
      </c>
      <c r="AS81" s="269">
        <v>0</v>
      </c>
      <c r="AT81" s="269">
        <v>0</v>
      </c>
      <c r="AU81" s="269">
        <v>0</v>
      </c>
      <c r="AV81" s="269">
        <v>0</v>
      </c>
      <c r="AW81" s="269">
        <v>0</v>
      </c>
      <c r="AX81" s="269">
        <v>0</v>
      </c>
      <c r="AY81" s="269">
        <v>0</v>
      </c>
      <c r="AZ81" s="269">
        <v>0</v>
      </c>
      <c r="BA81" s="269">
        <v>0</v>
      </c>
      <c r="BB81" s="269">
        <v>0</v>
      </c>
      <c r="BC81" s="269">
        <v>0</v>
      </c>
      <c r="BD81" s="269">
        <v>0</v>
      </c>
      <c r="BE81" s="269">
        <v>0</v>
      </c>
      <c r="BF81" s="269">
        <v>0</v>
      </c>
      <c r="BG81" s="269">
        <v>0</v>
      </c>
      <c r="BH81" s="269">
        <v>0</v>
      </c>
      <c r="BI81" s="269">
        <v>0</v>
      </c>
      <c r="BJ81" s="269">
        <v>0</v>
      </c>
      <c r="BK81" s="269">
        <v>0</v>
      </c>
      <c r="BL81" s="269">
        <v>0</v>
      </c>
      <c r="BM81" s="269">
        <v>0</v>
      </c>
      <c r="BN81" s="269">
        <v>0</v>
      </c>
      <c r="BO81" s="269">
        <v>0</v>
      </c>
      <c r="BP81" s="269">
        <v>0</v>
      </c>
      <c r="BQ81" s="269">
        <v>0</v>
      </c>
      <c r="BR81" s="269">
        <v>0</v>
      </c>
      <c r="BS81" s="269">
        <v>0</v>
      </c>
      <c r="BT81" s="269">
        <v>0</v>
      </c>
      <c r="BU81" s="269">
        <v>0</v>
      </c>
      <c r="BV81" s="269">
        <v>0</v>
      </c>
      <c r="BW81" s="269">
        <v>0</v>
      </c>
      <c r="BX81" s="269">
        <v>0</v>
      </c>
      <c r="BY81" s="269">
        <v>0</v>
      </c>
      <c r="BZ81" s="269">
        <v>0</v>
      </c>
      <c r="CA81" s="269">
        <v>0</v>
      </c>
      <c r="CB81" s="269">
        <v>0</v>
      </c>
      <c r="CC81" s="269">
        <v>0</v>
      </c>
      <c r="CD81" s="269">
        <v>0</v>
      </c>
      <c r="CE81" s="269">
        <v>0</v>
      </c>
      <c r="CF81" s="269">
        <v>0</v>
      </c>
      <c r="CG81" s="269">
        <v>0</v>
      </c>
      <c r="CH81" s="269">
        <v>0</v>
      </c>
      <c r="CI81" s="269">
        <v>0</v>
      </c>
      <c r="CJ81" s="269">
        <v>0</v>
      </c>
      <c r="CK81" s="269">
        <v>0</v>
      </c>
      <c r="CL81" s="269">
        <v>0</v>
      </c>
      <c r="CM81" s="269">
        <v>0</v>
      </c>
      <c r="CN81" s="270">
        <v>0</v>
      </c>
    </row>
    <row r="82" spans="1:93" s="251" customFormat="1" outlineLevel="1">
      <c r="A82" s="250"/>
      <c r="B82" s="250"/>
      <c r="H82" s="252"/>
      <c r="I82" s="253"/>
      <c r="J82" s="253"/>
      <c r="K82" s="253"/>
      <c r="L82" s="253"/>
      <c r="M82" s="253"/>
      <c r="N82" s="253"/>
      <c r="O82" s="253"/>
      <c r="P82" s="253"/>
      <c r="Q82" s="253"/>
      <c r="R82" s="253"/>
      <c r="S82" s="253"/>
      <c r="T82" s="253"/>
      <c r="U82" s="253"/>
    </row>
    <row r="83" spans="1:93" s="246" customFormat="1" outlineLevel="1">
      <c r="C83" s="258" t="s">
        <v>212</v>
      </c>
      <c r="F83" s="248"/>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271"/>
      <c r="AF83" s="271"/>
      <c r="AG83" s="271"/>
      <c r="AH83" s="271"/>
      <c r="AI83" s="271"/>
      <c r="AJ83" s="271"/>
      <c r="AK83" s="272"/>
      <c r="AL83" s="272"/>
      <c r="AM83" s="272"/>
      <c r="AN83" s="272"/>
      <c r="AO83" s="272"/>
      <c r="AP83" s="272"/>
      <c r="AQ83" s="272"/>
      <c r="AR83" s="272"/>
      <c r="AS83" s="272"/>
      <c r="AT83" s="272"/>
      <c r="AU83" s="272"/>
      <c r="AV83" s="272"/>
      <c r="AW83" s="272"/>
      <c r="AX83" s="272"/>
      <c r="AY83" s="272"/>
      <c r="AZ83" s="272"/>
      <c r="BA83" s="272"/>
      <c r="BB83" s="272"/>
      <c r="BC83" s="272"/>
      <c r="BD83" s="272"/>
      <c r="BE83" s="272"/>
      <c r="BF83" s="272"/>
      <c r="BG83" s="272"/>
      <c r="BH83" s="272"/>
      <c r="BI83" s="272"/>
      <c r="BJ83" s="272"/>
      <c r="BK83" s="272"/>
      <c r="BL83" s="272"/>
      <c r="BM83" s="272"/>
      <c r="BN83" s="272"/>
      <c r="BO83" s="272"/>
      <c r="BP83" s="272"/>
      <c r="BQ83" s="272"/>
      <c r="BR83" s="272"/>
      <c r="BS83" s="272"/>
      <c r="BT83" s="272"/>
      <c r="BU83" s="272"/>
      <c r="BV83" s="272"/>
      <c r="BW83" s="272"/>
      <c r="BX83" s="272"/>
      <c r="BY83" s="272"/>
      <c r="BZ83" s="272"/>
      <c r="CA83" s="272"/>
      <c r="CB83" s="272"/>
      <c r="CC83" s="272"/>
      <c r="CD83" s="272"/>
      <c r="CE83" s="272"/>
      <c r="CF83" s="272"/>
      <c r="CG83" s="272"/>
      <c r="CH83" s="272"/>
      <c r="CI83" s="272"/>
      <c r="CJ83" s="272"/>
      <c r="CK83" s="272"/>
      <c r="CL83" s="272"/>
      <c r="CM83" s="272"/>
      <c r="CN83" s="272"/>
    </row>
    <row r="84" spans="1:93" s="246" customFormat="1" outlineLevel="1">
      <c r="C84" s="266"/>
      <c r="F84" s="248"/>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c r="AG84" s="272"/>
      <c r="AH84" s="272"/>
      <c r="AI84" s="272"/>
      <c r="AJ84" s="272"/>
      <c r="AK84" s="272"/>
      <c r="AL84" s="272"/>
      <c r="AM84" s="272"/>
      <c r="AN84" s="272"/>
      <c r="AO84" s="272"/>
      <c r="AP84" s="272"/>
      <c r="AQ84" s="272"/>
      <c r="AR84" s="272"/>
      <c r="AS84" s="272"/>
      <c r="AT84" s="272"/>
      <c r="AU84" s="272"/>
      <c r="AV84" s="272"/>
      <c r="AW84" s="272"/>
      <c r="AX84" s="272"/>
      <c r="AY84" s="272"/>
      <c r="AZ84" s="272"/>
      <c r="BA84" s="272"/>
      <c r="BB84" s="272"/>
      <c r="BC84" s="272"/>
      <c r="BD84" s="272"/>
      <c r="BE84" s="272"/>
      <c r="BF84" s="272"/>
      <c r="BG84" s="272"/>
      <c r="BH84" s="272"/>
      <c r="BI84" s="272"/>
      <c r="BJ84" s="272"/>
      <c r="BK84" s="272"/>
      <c r="BL84" s="272"/>
      <c r="BM84" s="272"/>
      <c r="BN84" s="272"/>
      <c r="BO84" s="272"/>
      <c r="BP84" s="272"/>
      <c r="BQ84" s="272"/>
      <c r="BR84" s="272"/>
      <c r="BS84" s="272"/>
      <c r="BT84" s="272"/>
      <c r="BU84" s="272"/>
      <c r="BV84" s="272"/>
      <c r="BW84" s="272"/>
      <c r="BX84" s="272"/>
      <c r="BY84" s="272"/>
      <c r="BZ84" s="272"/>
      <c r="CA84" s="272"/>
      <c r="CB84" s="272"/>
      <c r="CC84" s="272"/>
      <c r="CD84" s="272"/>
      <c r="CE84" s="272"/>
      <c r="CF84" s="272"/>
      <c r="CG84" s="272"/>
      <c r="CH84" s="272"/>
      <c r="CI84" s="272"/>
      <c r="CJ84" s="272"/>
      <c r="CK84" s="272"/>
      <c r="CL84" s="272"/>
      <c r="CM84" s="272"/>
      <c r="CN84" s="272"/>
      <c r="CO84" s="272"/>
    </row>
    <row r="85" spans="1:93" s="246" customFormat="1" outlineLevel="1">
      <c r="C85" s="266"/>
      <c r="D85" s="273" t="s">
        <v>213</v>
      </c>
      <c r="F85" s="25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c r="AF85" s="271"/>
      <c r="AG85" s="271"/>
      <c r="AH85" s="271"/>
      <c r="AI85" s="271"/>
      <c r="AJ85" s="271"/>
      <c r="AK85" s="272"/>
      <c r="AL85" s="272"/>
      <c r="AM85" s="272"/>
      <c r="AN85" s="272"/>
      <c r="AO85" s="272"/>
      <c r="AP85" s="272"/>
      <c r="AQ85" s="272"/>
      <c r="AR85" s="272"/>
      <c r="AS85" s="272"/>
      <c r="AT85" s="272"/>
      <c r="AU85" s="272"/>
      <c r="AV85" s="272"/>
      <c r="AW85" s="272"/>
      <c r="AX85" s="272"/>
      <c r="AY85" s="272"/>
      <c r="AZ85" s="272"/>
      <c r="BA85" s="272"/>
      <c r="BB85" s="272"/>
      <c r="BC85" s="272"/>
      <c r="BD85" s="272"/>
      <c r="BE85" s="272"/>
      <c r="BF85" s="272"/>
      <c r="BG85" s="272"/>
      <c r="BH85" s="272"/>
      <c r="BI85" s="272"/>
      <c r="BJ85" s="272"/>
      <c r="BK85" s="272"/>
      <c r="BL85" s="272"/>
      <c r="BM85" s="272"/>
      <c r="BN85" s="272"/>
      <c r="BO85" s="272"/>
      <c r="BP85" s="272"/>
      <c r="BQ85" s="272"/>
      <c r="BR85" s="272"/>
      <c r="BS85" s="272"/>
      <c r="BT85" s="272"/>
      <c r="BU85" s="272"/>
      <c r="BV85" s="272"/>
      <c r="BW85" s="272"/>
      <c r="BX85" s="272"/>
      <c r="BY85" s="272"/>
      <c r="BZ85" s="272"/>
      <c r="CA85" s="272"/>
      <c r="CB85" s="272"/>
      <c r="CC85" s="272"/>
      <c r="CD85" s="272"/>
      <c r="CE85" s="272"/>
      <c r="CF85" s="272"/>
      <c r="CG85" s="272"/>
      <c r="CH85" s="272"/>
      <c r="CI85" s="272"/>
      <c r="CJ85" s="272"/>
      <c r="CK85" s="272"/>
      <c r="CL85" s="272"/>
      <c r="CM85" s="272"/>
      <c r="CN85" s="272"/>
    </row>
    <row r="86" spans="1:93" s="246" customFormat="1" outlineLevel="1">
      <c r="C86" s="266"/>
      <c r="D86" s="273"/>
      <c r="F86" s="251" t="s">
        <v>214</v>
      </c>
      <c r="G86" s="274">
        <v>0.93900000000000006</v>
      </c>
      <c r="H86" s="274">
        <v>0.93900000000000006</v>
      </c>
      <c r="I86" s="274">
        <v>0.93900000000000006</v>
      </c>
      <c r="J86" s="274">
        <v>0.93900000000000006</v>
      </c>
      <c r="K86" s="274">
        <v>0.93900000000000006</v>
      </c>
      <c r="L86" s="274">
        <v>0.93900000000000006</v>
      </c>
      <c r="M86" s="274">
        <v>0.93900000000000006</v>
      </c>
      <c r="N86" s="274">
        <v>0.93900000000000006</v>
      </c>
      <c r="O86" s="274">
        <v>0.93900000000000006</v>
      </c>
      <c r="P86" s="274">
        <v>0.93900000000000006</v>
      </c>
      <c r="Q86" s="274">
        <v>0.93900000000000006</v>
      </c>
      <c r="R86" s="274">
        <v>0.93900000000000006</v>
      </c>
      <c r="S86" s="274">
        <v>0.93900000000000006</v>
      </c>
      <c r="T86" s="274">
        <v>0.93900000000000006</v>
      </c>
      <c r="U86" s="274">
        <v>0.93900000000000006</v>
      </c>
      <c r="V86" s="274">
        <v>0.93900000000000006</v>
      </c>
      <c r="W86" s="274">
        <v>0.93900000000000006</v>
      </c>
      <c r="X86" s="274">
        <v>0.93900000000000006</v>
      </c>
      <c r="Y86" s="274">
        <v>0.93900000000000006</v>
      </c>
      <c r="Z86" s="274">
        <v>0.93900000000000006</v>
      </c>
      <c r="AA86" s="274">
        <v>0.93900000000000006</v>
      </c>
      <c r="AB86" s="274">
        <v>0.93900000000000006</v>
      </c>
      <c r="AC86" s="274">
        <v>0.93900000000000006</v>
      </c>
      <c r="AD86" s="274">
        <v>0.93900000000000006</v>
      </c>
      <c r="AE86" s="274">
        <v>0.93900000000000006</v>
      </c>
      <c r="AF86" s="274">
        <v>0.93900000000000006</v>
      </c>
      <c r="AG86" s="274">
        <v>0.93900000000000006</v>
      </c>
      <c r="AH86" s="274">
        <v>0.93900000000000006</v>
      </c>
      <c r="AI86" s="274">
        <v>0.93900000000000006</v>
      </c>
      <c r="AJ86" s="274">
        <v>0.79746835443037978</v>
      </c>
      <c r="AK86" s="274">
        <v>0.81518151815181517</v>
      </c>
      <c r="AL86" s="274">
        <v>0.77450980392156865</v>
      </c>
      <c r="AM86" s="274">
        <v>0.68548387096774199</v>
      </c>
      <c r="AN86" s="274">
        <v>0.77524429967426711</v>
      </c>
      <c r="AO86" s="274">
        <v>0.78834355828220859</v>
      </c>
      <c r="AP86" s="274">
        <v>0.78437500000000004</v>
      </c>
      <c r="AQ86" s="274">
        <v>0.78095238095238095</v>
      </c>
      <c r="AR86" s="274">
        <v>0.78095238095238095</v>
      </c>
      <c r="AS86" s="274">
        <v>0.78095238095238095</v>
      </c>
      <c r="AT86" s="274">
        <v>0.78095238095238095</v>
      </c>
      <c r="AU86" s="274">
        <v>0.78095238095238095</v>
      </c>
      <c r="AV86" s="274">
        <v>0.78095238095238095</v>
      </c>
      <c r="AW86" s="274">
        <v>0.78095238095238095</v>
      </c>
      <c r="AX86" s="274">
        <v>0.78095238095238095</v>
      </c>
      <c r="AY86" s="274">
        <v>0.78095238095238095</v>
      </c>
      <c r="AZ86" s="274">
        <v>0.78095238095238095</v>
      </c>
      <c r="BA86" s="274">
        <v>0.78095238095238095</v>
      </c>
      <c r="BB86" s="274">
        <v>0.78095238095238095</v>
      </c>
      <c r="BC86" s="274">
        <v>0.78095238095238095</v>
      </c>
      <c r="BD86" s="274">
        <v>0.78095238095238095</v>
      </c>
      <c r="BE86" s="274">
        <v>0.78095238095238095</v>
      </c>
      <c r="BF86" s="274">
        <v>0.78095238095238095</v>
      </c>
      <c r="BG86" s="274">
        <v>0.78095238095238095</v>
      </c>
      <c r="BH86" s="274">
        <v>0.78095238095238095</v>
      </c>
      <c r="BI86" s="274">
        <v>0.78095238095238095</v>
      </c>
      <c r="BJ86" s="274">
        <v>0.78095238095238095</v>
      </c>
      <c r="BK86" s="274">
        <v>0.78095238095238095</v>
      </c>
      <c r="BL86" s="274">
        <v>0.78095238095238095</v>
      </c>
      <c r="BM86" s="274">
        <v>0.78095238095238095</v>
      </c>
      <c r="BN86" s="274">
        <v>0.78095238095238095</v>
      </c>
      <c r="BO86" s="274">
        <v>0.78095238095238095</v>
      </c>
      <c r="BP86" s="274">
        <v>0.78095238095238095</v>
      </c>
      <c r="BQ86" s="274">
        <v>0.78095238095238095</v>
      </c>
      <c r="BR86" s="274">
        <v>0.78095238095238095</v>
      </c>
      <c r="BS86" s="274">
        <v>0.78095238095238095</v>
      </c>
      <c r="BT86" s="274">
        <v>0.78095238095238095</v>
      </c>
      <c r="BU86" s="274">
        <v>0.78095238095238095</v>
      </c>
      <c r="BV86" s="274">
        <v>0.78095238095238095</v>
      </c>
      <c r="BW86" s="274">
        <v>0.78095238095238095</v>
      </c>
      <c r="BX86" s="274">
        <v>0.78095238095238095</v>
      </c>
      <c r="BY86" s="274">
        <v>0.78095238095238095</v>
      </c>
      <c r="BZ86" s="274">
        <v>0.78095238095238095</v>
      </c>
      <c r="CA86" s="274">
        <v>0.78095238095238095</v>
      </c>
      <c r="CB86" s="274">
        <v>0.78095238095238095</v>
      </c>
      <c r="CC86" s="274">
        <v>0.78095238095238095</v>
      </c>
      <c r="CD86" s="274">
        <v>0.78095238095238095</v>
      </c>
      <c r="CE86" s="274">
        <v>0.78095238095238095</v>
      </c>
      <c r="CF86" s="274">
        <v>0.78095238095238095</v>
      </c>
      <c r="CG86" s="274">
        <v>0.78095238095238095</v>
      </c>
      <c r="CH86" s="274">
        <v>0.78095238095238095</v>
      </c>
      <c r="CI86" s="274">
        <v>0.78095238095238095</v>
      </c>
      <c r="CJ86" s="274">
        <v>0.78095238095238095</v>
      </c>
      <c r="CK86" s="274">
        <v>0.78095238095238095</v>
      </c>
      <c r="CL86" s="274">
        <v>0.78095238095238095</v>
      </c>
      <c r="CM86" s="274">
        <v>0.78095238095238095</v>
      </c>
      <c r="CN86" s="274">
        <v>0.78095238095238095</v>
      </c>
    </row>
    <row r="87" spans="1:93" s="246" customFormat="1" outlineLevel="1">
      <c r="C87" s="266"/>
      <c r="F87" s="251" t="s">
        <v>215</v>
      </c>
      <c r="G87" s="275">
        <v>6.0999999999999999E-2</v>
      </c>
      <c r="H87" s="275">
        <v>6.0999999999999999E-2</v>
      </c>
      <c r="I87" s="275">
        <v>6.0999999999999999E-2</v>
      </c>
      <c r="J87" s="275">
        <v>6.0999999999999999E-2</v>
      </c>
      <c r="K87" s="275">
        <v>6.0999999999999999E-2</v>
      </c>
      <c r="L87" s="275">
        <v>6.0999999999999999E-2</v>
      </c>
      <c r="M87" s="275">
        <v>6.0999999999999999E-2</v>
      </c>
      <c r="N87" s="275">
        <v>6.0999999999999999E-2</v>
      </c>
      <c r="O87" s="275">
        <v>6.0999999999999999E-2</v>
      </c>
      <c r="P87" s="275">
        <v>6.0999999999999999E-2</v>
      </c>
      <c r="Q87" s="275">
        <v>6.0999999999999999E-2</v>
      </c>
      <c r="R87" s="275">
        <v>6.0999999999999999E-2</v>
      </c>
      <c r="S87" s="275">
        <v>6.0999999999999999E-2</v>
      </c>
      <c r="T87" s="275">
        <v>6.0999999999999999E-2</v>
      </c>
      <c r="U87" s="275">
        <v>6.0999999999999999E-2</v>
      </c>
      <c r="V87" s="275">
        <v>6.0999999999999999E-2</v>
      </c>
      <c r="W87" s="275">
        <v>6.0999999999999999E-2</v>
      </c>
      <c r="X87" s="275">
        <v>6.0999999999999999E-2</v>
      </c>
      <c r="Y87" s="275">
        <v>6.0999999999999999E-2</v>
      </c>
      <c r="Z87" s="275">
        <v>6.0999999999999999E-2</v>
      </c>
      <c r="AA87" s="275">
        <v>6.0999999999999999E-2</v>
      </c>
      <c r="AB87" s="275">
        <v>6.0999999999999999E-2</v>
      </c>
      <c r="AC87" s="275">
        <v>6.0999999999999999E-2</v>
      </c>
      <c r="AD87" s="275">
        <v>6.0999999999999999E-2</v>
      </c>
      <c r="AE87" s="275">
        <v>6.0999999999999999E-2</v>
      </c>
      <c r="AF87" s="275">
        <v>6.0999999999999999E-2</v>
      </c>
      <c r="AG87" s="275">
        <v>6.0999999999999999E-2</v>
      </c>
      <c r="AH87" s="275">
        <v>6.0999999999999999E-2</v>
      </c>
      <c r="AI87" s="275">
        <v>6.0999999999999999E-2</v>
      </c>
      <c r="AJ87" s="275">
        <v>0.20253164556962025</v>
      </c>
      <c r="AK87" s="275">
        <v>0.18481848184818481</v>
      </c>
      <c r="AL87" s="275">
        <v>0.22549019607843138</v>
      </c>
      <c r="AM87" s="275">
        <v>0.31451612903225806</v>
      </c>
      <c r="AN87" s="275">
        <v>0.22475570032573289</v>
      </c>
      <c r="AO87" s="275">
        <v>0.21165644171779141</v>
      </c>
      <c r="AP87" s="275">
        <v>0.21562500000000001</v>
      </c>
      <c r="AQ87" s="275">
        <v>0.21904761904761905</v>
      </c>
      <c r="AR87" s="275">
        <v>0.21904761904761905</v>
      </c>
      <c r="AS87" s="275">
        <v>0.21904761904761905</v>
      </c>
      <c r="AT87" s="275">
        <v>0.21904761904761905</v>
      </c>
      <c r="AU87" s="275">
        <v>0.21904761904761905</v>
      </c>
      <c r="AV87" s="275">
        <v>0.21904761904761905</v>
      </c>
      <c r="AW87" s="275">
        <v>0.21904761904761905</v>
      </c>
      <c r="AX87" s="275">
        <v>0.21904761904761905</v>
      </c>
      <c r="AY87" s="275">
        <v>0.21904761904761905</v>
      </c>
      <c r="AZ87" s="275">
        <v>0.21904761904761905</v>
      </c>
      <c r="BA87" s="275">
        <v>0.21904761904761905</v>
      </c>
      <c r="BB87" s="275">
        <v>0.21904761904761905</v>
      </c>
      <c r="BC87" s="275">
        <v>0.21904761904761905</v>
      </c>
      <c r="BD87" s="275">
        <v>0.21904761904761905</v>
      </c>
      <c r="BE87" s="275">
        <v>0.21904761904761905</v>
      </c>
      <c r="BF87" s="275">
        <v>0.21904761904761905</v>
      </c>
      <c r="BG87" s="275">
        <v>0.21904761904761905</v>
      </c>
      <c r="BH87" s="275">
        <v>0.21904761904761905</v>
      </c>
      <c r="BI87" s="275">
        <v>0.21904761904761905</v>
      </c>
      <c r="BJ87" s="275">
        <v>0.21904761904761905</v>
      </c>
      <c r="BK87" s="275">
        <v>0.21904761904761905</v>
      </c>
      <c r="BL87" s="275">
        <v>0.21904761904761905</v>
      </c>
      <c r="BM87" s="275">
        <v>0.21904761904761905</v>
      </c>
      <c r="BN87" s="275">
        <v>0.21904761904761905</v>
      </c>
      <c r="BO87" s="275">
        <v>0.21904761904761905</v>
      </c>
      <c r="BP87" s="275">
        <v>0.21904761904761905</v>
      </c>
      <c r="BQ87" s="275">
        <v>0.21904761904761905</v>
      </c>
      <c r="BR87" s="275">
        <v>0.21904761904761905</v>
      </c>
      <c r="BS87" s="275">
        <v>0.21904761904761905</v>
      </c>
      <c r="BT87" s="275">
        <v>0.21904761904761905</v>
      </c>
      <c r="BU87" s="275">
        <v>0.21904761904761905</v>
      </c>
      <c r="BV87" s="275">
        <v>0.21904761904761905</v>
      </c>
      <c r="BW87" s="275">
        <v>0.21904761904761905</v>
      </c>
      <c r="BX87" s="275">
        <v>0.21904761904761905</v>
      </c>
      <c r="BY87" s="275">
        <v>0.21904761904761905</v>
      </c>
      <c r="BZ87" s="275">
        <v>0.21904761904761905</v>
      </c>
      <c r="CA87" s="275">
        <v>0.21904761904761905</v>
      </c>
      <c r="CB87" s="275">
        <v>0.21904761904761905</v>
      </c>
      <c r="CC87" s="275">
        <v>0.21904761904761905</v>
      </c>
      <c r="CD87" s="275">
        <v>0.21904761904761905</v>
      </c>
      <c r="CE87" s="275">
        <v>0.21904761904761905</v>
      </c>
      <c r="CF87" s="275">
        <v>0.21904761904761905</v>
      </c>
      <c r="CG87" s="275">
        <v>0.21904761904761905</v>
      </c>
      <c r="CH87" s="275">
        <v>0.21904761904761905</v>
      </c>
      <c r="CI87" s="275">
        <v>0.21904761904761905</v>
      </c>
      <c r="CJ87" s="275">
        <v>0.21904761904761905</v>
      </c>
      <c r="CK87" s="275">
        <v>0.21904761904761905</v>
      </c>
      <c r="CL87" s="275">
        <v>0.21904761904761905</v>
      </c>
      <c r="CM87" s="275">
        <v>0.21904761904761905</v>
      </c>
      <c r="CN87" s="275">
        <v>0.21904761904761905</v>
      </c>
    </row>
    <row r="88" spans="1:93" s="246" customFormat="1" outlineLevel="1">
      <c r="C88" s="266"/>
      <c r="F88" s="251"/>
      <c r="G88" s="253"/>
      <c r="H88" s="253"/>
      <c r="I88" s="253"/>
      <c r="J88" s="253"/>
      <c r="K88" s="253"/>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253"/>
      <c r="BJ88" s="253"/>
      <c r="BK88" s="253"/>
      <c r="BL88" s="253"/>
      <c r="BM88" s="253"/>
      <c r="BN88" s="253"/>
      <c r="BO88" s="253"/>
      <c r="BP88" s="253"/>
      <c r="BQ88" s="253"/>
      <c r="BR88" s="253"/>
      <c r="BS88" s="253"/>
      <c r="BT88" s="253"/>
      <c r="BU88" s="253"/>
      <c r="BV88" s="253"/>
      <c r="BW88" s="253"/>
      <c r="BX88" s="253"/>
      <c r="BY88" s="253"/>
      <c r="BZ88" s="253"/>
      <c r="CA88" s="253"/>
      <c r="CB88" s="253"/>
      <c r="CC88" s="253"/>
      <c r="CD88" s="253"/>
      <c r="CE88" s="253"/>
      <c r="CF88" s="253"/>
      <c r="CG88" s="253"/>
      <c r="CH88" s="253"/>
      <c r="CI88" s="253"/>
      <c r="CJ88" s="253"/>
      <c r="CK88" s="253"/>
      <c r="CL88" s="253"/>
      <c r="CM88" s="253"/>
      <c r="CN88" s="253"/>
    </row>
    <row r="89" spans="1:93" s="246" customFormat="1" outlineLevel="1">
      <c r="C89" s="266"/>
      <c r="D89" s="273" t="s">
        <v>216</v>
      </c>
      <c r="E89" s="251"/>
      <c r="F89" s="25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271"/>
      <c r="AE89" s="271"/>
      <c r="AF89" s="271"/>
      <c r="AG89" s="271"/>
      <c r="AH89" s="271"/>
      <c r="AI89" s="271"/>
      <c r="AJ89" s="271"/>
      <c r="AK89" s="272"/>
      <c r="AL89" s="272"/>
      <c r="AM89" s="272"/>
      <c r="AN89" s="272"/>
      <c r="AO89" s="272"/>
      <c r="AP89" s="272"/>
      <c r="AQ89" s="272"/>
      <c r="AR89" s="272"/>
      <c r="AS89" s="272"/>
      <c r="AT89" s="272"/>
      <c r="AU89" s="272"/>
      <c r="AV89" s="272"/>
      <c r="AW89" s="272"/>
      <c r="AX89" s="272"/>
      <c r="AY89" s="272"/>
      <c r="AZ89" s="272"/>
      <c r="BA89" s="272"/>
      <c r="BB89" s="272"/>
      <c r="BC89" s="272"/>
      <c r="BD89" s="272"/>
      <c r="BE89" s="272"/>
      <c r="BF89" s="272"/>
      <c r="BG89" s="272"/>
      <c r="BH89" s="272"/>
      <c r="BI89" s="272"/>
      <c r="BJ89" s="272"/>
      <c r="BK89" s="272"/>
      <c r="BL89" s="272"/>
      <c r="BM89" s="272"/>
      <c r="BN89" s="272"/>
      <c r="BO89" s="272"/>
      <c r="BP89" s="272"/>
      <c r="BQ89" s="272"/>
      <c r="BR89" s="272"/>
      <c r="BS89" s="272"/>
      <c r="BT89" s="272"/>
      <c r="BU89" s="272"/>
      <c r="BV89" s="272"/>
      <c r="BW89" s="272"/>
      <c r="BX89" s="272"/>
      <c r="BY89" s="272"/>
      <c r="BZ89" s="272"/>
      <c r="CA89" s="272"/>
      <c r="CB89" s="272"/>
      <c r="CC89" s="272"/>
      <c r="CD89" s="272"/>
      <c r="CE89" s="272"/>
      <c r="CF89" s="272"/>
      <c r="CG89" s="272"/>
      <c r="CH89" s="272"/>
      <c r="CI89" s="272"/>
      <c r="CJ89" s="272"/>
      <c r="CK89" s="272"/>
      <c r="CL89" s="272"/>
      <c r="CM89" s="272"/>
      <c r="CN89" s="272"/>
    </row>
    <row r="90" spans="1:93" s="246" customFormat="1" outlineLevel="1">
      <c r="A90" s="266"/>
      <c r="C90" s="266"/>
      <c r="F90" s="251" t="s">
        <v>214</v>
      </c>
      <c r="G90" s="227">
        <v>11199.78397430193</v>
      </c>
      <c r="H90" s="227">
        <v>10916.245139509463</v>
      </c>
      <c r="I90" s="227">
        <v>35584.123766452998</v>
      </c>
      <c r="J90" s="227">
        <v>43664.980558037918</v>
      </c>
      <c r="K90" s="227">
        <v>69608.783941547372</v>
      </c>
      <c r="L90" s="227">
        <v>52383.799727905935</v>
      </c>
      <c r="M90" s="227">
        <v>59259.616471622794</v>
      </c>
      <c r="N90" s="227">
        <v>45153.559440698307</v>
      </c>
      <c r="O90" s="227">
        <v>36292.970853434126</v>
      </c>
      <c r="P90" s="227">
        <v>28353.883479245353</v>
      </c>
      <c r="Q90" s="227">
        <v>23817.262122566135</v>
      </c>
      <c r="R90" s="227">
        <v>21336.297318132125</v>
      </c>
      <c r="S90" s="227">
        <v>15665.520622283138</v>
      </c>
      <c r="T90" s="227">
        <v>14106.057030924552</v>
      </c>
      <c r="U90" s="227">
        <v>7513.779122000029</v>
      </c>
      <c r="V90" s="227">
        <v>4253.0825218867794</v>
      </c>
      <c r="W90" s="227">
        <v>1843.0024261509691</v>
      </c>
      <c r="X90" s="227">
        <v>1701.2330087546929</v>
      </c>
      <c r="Y90" s="227">
        <v>3086.1385633850123</v>
      </c>
      <c r="Z90" s="227">
        <v>5603.5134215973922</v>
      </c>
      <c r="AA90" s="227">
        <v>7386.6539461645043</v>
      </c>
      <c r="AB90" s="227">
        <v>13680.091091695511</v>
      </c>
      <c r="AC90" s="227">
        <v>13155.637996234553</v>
      </c>
      <c r="AD90" s="227">
        <v>4338.797982273577</v>
      </c>
      <c r="AE90" s="227">
        <v>3225.6323006273697</v>
      </c>
      <c r="AF90" s="227">
        <v>3225.6323006274356</v>
      </c>
      <c r="AG90" s="227">
        <v>3099.6064263291209</v>
      </c>
      <c r="AH90" s="227">
        <v>4037.1113792261303</v>
      </c>
      <c r="AI90" s="227">
        <v>4870.8639405848435</v>
      </c>
      <c r="AJ90" s="227">
        <v>17031.688851893774</v>
      </c>
      <c r="AK90" s="227">
        <v>27127.748659429468</v>
      </c>
      <c r="AL90" s="227">
        <v>34852.941176470587</v>
      </c>
      <c r="AM90" s="227">
        <v>41129.032258064522</v>
      </c>
      <c r="AN90" s="227">
        <v>23800</v>
      </c>
      <c r="AO90" s="227">
        <v>25700</v>
      </c>
      <c r="AP90" s="227">
        <v>25100</v>
      </c>
      <c r="AQ90" s="227">
        <v>24600</v>
      </c>
      <c r="AR90" s="227">
        <v>24600</v>
      </c>
      <c r="AS90" s="227">
        <v>24600</v>
      </c>
      <c r="AT90" s="227">
        <v>24600</v>
      </c>
      <c r="AU90" s="227">
        <v>24600</v>
      </c>
      <c r="AV90" s="227">
        <v>23760.476190476191</v>
      </c>
      <c r="AW90" s="227">
        <v>22920.952380952382</v>
      </c>
      <c r="AX90" s="227">
        <v>22081.428571428572</v>
      </c>
      <c r="AY90" s="227">
        <v>21241.904761904763</v>
      </c>
      <c r="AZ90" s="227">
        <v>20402.380952380954</v>
      </c>
      <c r="BA90" s="227">
        <v>19562.857142857141</v>
      </c>
      <c r="BB90" s="227">
        <v>18723.333333333332</v>
      </c>
      <c r="BC90" s="227">
        <v>17883.809523809523</v>
      </c>
      <c r="BD90" s="227">
        <v>17044.285714285714</v>
      </c>
      <c r="BE90" s="227">
        <v>16204.761904761905</v>
      </c>
      <c r="BF90" s="227">
        <v>15365.238095238095</v>
      </c>
      <c r="BG90" s="227">
        <v>14525.714285714286</v>
      </c>
      <c r="BH90" s="227">
        <v>13686.190476190477</v>
      </c>
      <c r="BI90" s="227">
        <v>12846.666666666666</v>
      </c>
      <c r="BJ90" s="227">
        <v>12007.142857142857</v>
      </c>
      <c r="BK90" s="227">
        <v>11167.619047619048</v>
      </c>
      <c r="BL90" s="227">
        <v>10328.095238095239</v>
      </c>
      <c r="BM90" s="227">
        <v>9488.5714285714294</v>
      </c>
      <c r="BN90" s="227">
        <v>8649.0476190476184</v>
      </c>
      <c r="BO90" s="227">
        <v>7809.5238095238092</v>
      </c>
      <c r="BP90" s="227">
        <v>7809.5238095238092</v>
      </c>
      <c r="BQ90" s="227">
        <v>7809.5238095238092</v>
      </c>
      <c r="BR90" s="227">
        <v>7809.5238095238092</v>
      </c>
      <c r="BS90" s="227">
        <v>7809.5238095238092</v>
      </c>
      <c r="BT90" s="227">
        <v>7809.5238095238092</v>
      </c>
      <c r="BU90" s="227">
        <v>7809.5238095238092</v>
      </c>
      <c r="BV90" s="227">
        <v>7809.5238095238092</v>
      </c>
      <c r="BW90" s="227">
        <v>7809.5238095238092</v>
      </c>
      <c r="BX90" s="227">
        <v>7809.5238095238092</v>
      </c>
      <c r="BY90" s="227">
        <v>7809.5238095238092</v>
      </c>
      <c r="BZ90" s="227">
        <v>7809.5238095238092</v>
      </c>
      <c r="CA90" s="227">
        <v>7809.5238095238092</v>
      </c>
      <c r="CB90" s="227">
        <v>7809.5238095238092</v>
      </c>
      <c r="CC90" s="227">
        <v>7809.5238095238092</v>
      </c>
      <c r="CD90" s="227">
        <v>7809.5238095238092</v>
      </c>
      <c r="CE90" s="227">
        <v>7809.5238095238092</v>
      </c>
      <c r="CF90" s="227">
        <v>7809.5238095238092</v>
      </c>
      <c r="CG90" s="227">
        <v>7809.5238095238092</v>
      </c>
      <c r="CH90" s="227">
        <v>7809.5238095238092</v>
      </c>
      <c r="CI90" s="227">
        <v>7809.5238095238092</v>
      </c>
      <c r="CJ90" s="227">
        <v>7809.5238095238092</v>
      </c>
      <c r="CK90" s="227">
        <v>7809.5238095238092</v>
      </c>
      <c r="CL90" s="227">
        <v>7809.5238095238092</v>
      </c>
      <c r="CM90" s="227">
        <v>7809.5238095238092</v>
      </c>
      <c r="CN90" s="227">
        <v>7809.5238095238092</v>
      </c>
    </row>
    <row r="91" spans="1:93" s="246" customFormat="1" outlineLevel="1">
      <c r="A91" s="266"/>
      <c r="C91" s="266"/>
      <c r="F91" s="251" t="s">
        <v>215</v>
      </c>
      <c r="G91" s="227">
        <v>727.56850099299004</v>
      </c>
      <c r="H91" s="227">
        <v>709.14904527164765</v>
      </c>
      <c r="I91" s="227">
        <v>2311.6416930283626</v>
      </c>
      <c r="J91" s="227">
        <v>2836.5961810865952</v>
      </c>
      <c r="K91" s="227">
        <v>4521.9763795893396</v>
      </c>
      <c r="L91" s="227">
        <v>3402.9944445178508</v>
      </c>
      <c r="M91" s="227">
        <v>3849.6662457603729</v>
      </c>
      <c r="N91" s="227">
        <v>2933.2983236236387</v>
      </c>
      <c r="O91" s="227">
        <v>2357.6903323317165</v>
      </c>
      <c r="P91" s="227">
        <v>1841.9455721341494</v>
      </c>
      <c r="Q91" s="227">
        <v>1547.234280592688</v>
      </c>
      <c r="R91" s="227">
        <v>1386.0640430309472</v>
      </c>
      <c r="S91" s="227">
        <v>1017.6749286041228</v>
      </c>
      <c r="T91" s="227">
        <v>916.36792213673868</v>
      </c>
      <c r="U91" s="227">
        <v>488.11557661555031</v>
      </c>
      <c r="V91" s="227">
        <v>276.29183582012087</v>
      </c>
      <c r="W91" s="227">
        <v>119.72646218872109</v>
      </c>
      <c r="X91" s="227">
        <v>110.51673432804714</v>
      </c>
      <c r="Y91" s="227">
        <v>200.48397483118819</v>
      </c>
      <c r="Z91" s="227">
        <v>364.01950875126823</v>
      </c>
      <c r="AA91" s="227">
        <v>479.85717861132559</v>
      </c>
      <c r="AB91" s="227">
        <v>888.69601341152941</v>
      </c>
      <c r="AC91" s="227">
        <v>854.62611051150975</v>
      </c>
      <c r="AD91" s="227">
        <v>281.86014581329943</v>
      </c>
      <c r="AE91" s="227">
        <v>209.54586830486639</v>
      </c>
      <c r="AF91" s="227">
        <v>209.54586830487068</v>
      </c>
      <c r="AG91" s="227">
        <v>201.35888392553395</v>
      </c>
      <c r="AH91" s="227">
        <v>262.26176158976989</v>
      </c>
      <c r="AI91" s="227">
        <v>316.42460103905796</v>
      </c>
      <c r="AJ91" s="227">
        <v>4325.5082798460371</v>
      </c>
      <c r="AK91" s="227">
        <v>6150.4207486965597</v>
      </c>
      <c r="AL91" s="227">
        <v>10147.058823529413</v>
      </c>
      <c r="AM91" s="227">
        <v>18870.967741935485</v>
      </c>
      <c r="AN91" s="227">
        <v>6900</v>
      </c>
      <c r="AO91" s="227">
        <v>6900</v>
      </c>
      <c r="AP91" s="227">
        <v>6900</v>
      </c>
      <c r="AQ91" s="227">
        <v>6900</v>
      </c>
      <c r="AR91" s="227">
        <v>6900</v>
      </c>
      <c r="AS91" s="227">
        <v>6900</v>
      </c>
      <c r="AT91" s="227">
        <v>6900</v>
      </c>
      <c r="AU91" s="227">
        <v>6900</v>
      </c>
      <c r="AV91" s="227">
        <v>6664.5238095238092</v>
      </c>
      <c r="AW91" s="227">
        <v>6429.0476190476193</v>
      </c>
      <c r="AX91" s="227">
        <v>6193.5714285714284</v>
      </c>
      <c r="AY91" s="227">
        <v>5958.0952380952376</v>
      </c>
      <c r="AZ91" s="227">
        <v>5722.6190476190477</v>
      </c>
      <c r="BA91" s="227">
        <v>5487.1428571428569</v>
      </c>
      <c r="BB91" s="227">
        <v>5251.666666666667</v>
      </c>
      <c r="BC91" s="227">
        <v>5016.1904761904761</v>
      </c>
      <c r="BD91" s="227">
        <v>4780.7142857142853</v>
      </c>
      <c r="BE91" s="227">
        <v>4545.2380952380954</v>
      </c>
      <c r="BF91" s="227">
        <v>4309.7619047619046</v>
      </c>
      <c r="BG91" s="227">
        <v>4074.2857142857142</v>
      </c>
      <c r="BH91" s="227">
        <v>3838.8095238095239</v>
      </c>
      <c r="BI91" s="227">
        <v>3603.3333333333335</v>
      </c>
      <c r="BJ91" s="227">
        <v>3367.8571428571427</v>
      </c>
      <c r="BK91" s="227">
        <v>3132.3809523809523</v>
      </c>
      <c r="BL91" s="227">
        <v>2896.9047619047619</v>
      </c>
      <c r="BM91" s="227">
        <v>2661.4285714285716</v>
      </c>
      <c r="BN91" s="227">
        <v>2425.9523809523807</v>
      </c>
      <c r="BO91" s="227">
        <v>2190.4761904761904</v>
      </c>
      <c r="BP91" s="227">
        <v>2190.4761904761904</v>
      </c>
      <c r="BQ91" s="227">
        <v>2190.4761904761904</v>
      </c>
      <c r="BR91" s="227">
        <v>2190.4761904761904</v>
      </c>
      <c r="BS91" s="227">
        <v>2190.4761904761904</v>
      </c>
      <c r="BT91" s="227">
        <v>2190.4761904761904</v>
      </c>
      <c r="BU91" s="227">
        <v>2190.4761904761904</v>
      </c>
      <c r="BV91" s="227">
        <v>2190.4761904761904</v>
      </c>
      <c r="BW91" s="227">
        <v>2190.4761904761904</v>
      </c>
      <c r="BX91" s="227">
        <v>2190.4761904761904</v>
      </c>
      <c r="BY91" s="227">
        <v>2190.4761904761904</v>
      </c>
      <c r="BZ91" s="227">
        <v>2190.4761904761904</v>
      </c>
      <c r="CA91" s="227">
        <v>2190.4761904761904</v>
      </c>
      <c r="CB91" s="227">
        <v>2190.4761904761904</v>
      </c>
      <c r="CC91" s="227">
        <v>2190.4761904761904</v>
      </c>
      <c r="CD91" s="227">
        <v>2190.4761904761904</v>
      </c>
      <c r="CE91" s="227">
        <v>2190.4761904761904</v>
      </c>
      <c r="CF91" s="227">
        <v>2190.4761904761904</v>
      </c>
      <c r="CG91" s="227">
        <v>2190.4761904761904</v>
      </c>
      <c r="CH91" s="227">
        <v>2190.4761904761904</v>
      </c>
      <c r="CI91" s="227">
        <v>2190.4761904761904</v>
      </c>
      <c r="CJ91" s="227">
        <v>2190.4761904761904</v>
      </c>
      <c r="CK91" s="227">
        <v>2190.4761904761904</v>
      </c>
      <c r="CL91" s="227">
        <v>2190.4761904761904</v>
      </c>
      <c r="CM91" s="227">
        <v>2190.4761904761904</v>
      </c>
      <c r="CN91" s="227">
        <v>2190.4761904761904</v>
      </c>
    </row>
    <row r="92" spans="1:93" s="246" customFormat="1" outlineLevel="1">
      <c r="A92" s="266"/>
      <c r="C92" s="266"/>
      <c r="F92" s="251"/>
      <c r="G92" s="227"/>
      <c r="H92" s="227"/>
      <c r="I92" s="227"/>
      <c r="J92" s="227"/>
      <c r="K92" s="227"/>
      <c r="L92" s="227"/>
      <c r="M92" s="227"/>
      <c r="N92" s="227"/>
      <c r="O92" s="227"/>
      <c r="P92" s="227"/>
      <c r="Q92" s="227"/>
      <c r="R92" s="227"/>
      <c r="S92" s="227"/>
      <c r="T92" s="227"/>
      <c r="U92" s="227"/>
      <c r="V92" s="227"/>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7"/>
      <c r="BK92" s="227"/>
      <c r="BL92" s="227"/>
      <c r="BM92" s="227"/>
      <c r="BN92" s="227"/>
      <c r="BO92" s="227"/>
      <c r="BP92" s="227"/>
      <c r="BQ92" s="227"/>
      <c r="BR92" s="227"/>
      <c r="BS92" s="227"/>
      <c r="BT92" s="227"/>
      <c r="BU92" s="227"/>
      <c r="BV92" s="227"/>
      <c r="BW92" s="227"/>
      <c r="BX92" s="227"/>
      <c r="BY92" s="227"/>
      <c r="BZ92" s="227"/>
      <c r="CA92" s="227"/>
      <c r="CB92" s="227"/>
      <c r="CC92" s="227"/>
      <c r="CD92" s="227"/>
      <c r="CE92" s="227"/>
      <c r="CF92" s="227"/>
      <c r="CG92" s="227"/>
      <c r="CH92" s="227"/>
      <c r="CI92" s="227"/>
      <c r="CJ92" s="227"/>
      <c r="CK92" s="227"/>
      <c r="CL92" s="227"/>
      <c r="CM92" s="227"/>
      <c r="CN92" s="227"/>
    </row>
    <row r="93" spans="1:93" s="246" customFormat="1" outlineLevel="1">
      <c r="A93" s="266"/>
      <c r="C93" s="266"/>
      <c r="F93" s="251"/>
      <c r="G93" s="227"/>
      <c r="H93" s="227"/>
      <c r="I93" s="227"/>
      <c r="J93" s="227"/>
      <c r="K93" s="227"/>
      <c r="L93" s="227"/>
      <c r="M93" s="227"/>
      <c r="N93" s="227"/>
      <c r="O93" s="227"/>
      <c r="P93" s="227"/>
      <c r="Q93" s="227"/>
      <c r="R93" s="227"/>
      <c r="S93" s="227"/>
      <c r="T93" s="227"/>
      <c r="U93" s="227"/>
      <c r="V93" s="227"/>
      <c r="W93" s="227"/>
      <c r="X93" s="227"/>
      <c r="Y93" s="227"/>
      <c r="Z93" s="227"/>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7"/>
      <c r="BL93" s="227"/>
      <c r="BM93" s="227"/>
      <c r="BN93" s="227"/>
      <c r="BO93" s="227"/>
      <c r="BP93" s="227"/>
      <c r="BQ93" s="227"/>
      <c r="BR93" s="227"/>
      <c r="BS93" s="227"/>
      <c r="BT93" s="227"/>
      <c r="BU93" s="227"/>
      <c r="BV93" s="227"/>
      <c r="BW93" s="227"/>
      <c r="BX93" s="227"/>
      <c r="BY93" s="227"/>
      <c r="BZ93" s="227"/>
      <c r="CA93" s="227"/>
      <c r="CB93" s="227"/>
      <c r="CC93" s="227"/>
      <c r="CD93" s="227"/>
      <c r="CE93" s="227"/>
      <c r="CF93" s="227"/>
      <c r="CG93" s="227"/>
      <c r="CH93" s="227"/>
      <c r="CI93" s="227"/>
      <c r="CJ93" s="227"/>
      <c r="CK93" s="227"/>
      <c r="CL93" s="227"/>
      <c r="CM93" s="227"/>
      <c r="CN93" s="227"/>
    </row>
    <row r="94" spans="1:93" s="246" customFormat="1" outlineLevel="1">
      <c r="A94" s="266"/>
      <c r="C94" s="266"/>
      <c r="D94" t="s">
        <v>271</v>
      </c>
      <c r="E94"/>
      <c r="F94"/>
      <c r="G94" s="282">
        <v>0.73987217411512829</v>
      </c>
      <c r="H94" s="282">
        <v>0.73987217411512252</v>
      </c>
      <c r="I94" s="282">
        <v>0.73987217411512429</v>
      </c>
      <c r="J94" s="282">
        <v>0.73987217411511708</v>
      </c>
      <c r="K94" s="282">
        <v>0.7398721741151324</v>
      </c>
      <c r="L94" s="282">
        <v>0.73987217411511841</v>
      </c>
      <c r="M94" s="282">
        <v>0.73987217411512829</v>
      </c>
      <c r="N94" s="282">
        <v>0.73987217411512674</v>
      </c>
      <c r="O94" s="282">
        <v>0.73987217411512152</v>
      </c>
      <c r="P94" s="282">
        <v>0.73987217411512129</v>
      </c>
      <c r="Q94" s="282">
        <v>0.73987217411512951</v>
      </c>
      <c r="R94" s="282">
        <v>0.73987217411511985</v>
      </c>
      <c r="S94" s="282">
        <v>0.73987217411512829</v>
      </c>
      <c r="T94" s="282">
        <v>0.73987217411512551</v>
      </c>
      <c r="U94" s="282">
        <v>0.73987217411512129</v>
      </c>
      <c r="V94" s="282">
        <v>0.73987217411512951</v>
      </c>
      <c r="W94" s="282">
        <v>0.73987217411512129</v>
      </c>
      <c r="X94" s="282">
        <v>0.73987217411512574</v>
      </c>
      <c r="Y94" s="282">
        <v>0.79683485897250561</v>
      </c>
      <c r="Z94" s="282">
        <v>0.70004481188408674</v>
      </c>
      <c r="AA94" s="282">
        <v>0.62722246113543811</v>
      </c>
      <c r="AB94" s="282">
        <v>0.61247478239997266</v>
      </c>
      <c r="AC94" s="282">
        <v>0.64502955645466808</v>
      </c>
      <c r="AD94" s="282">
        <v>0.66993450925743692</v>
      </c>
      <c r="AE94" s="282">
        <v>0.462630025262529</v>
      </c>
      <c r="AF94" s="282">
        <v>0.52030377846281883</v>
      </c>
      <c r="AG94" s="282">
        <v>0.42643632692899813</v>
      </c>
      <c r="AH94" s="282">
        <v>0.47534693873726469</v>
      </c>
      <c r="AI94" s="282">
        <v>0.47534693873726469</v>
      </c>
      <c r="AJ94" s="284">
        <v>0.47534693873726469</v>
      </c>
      <c r="AK94" s="284">
        <v>0.47534693873726469</v>
      </c>
      <c r="AL94" s="285">
        <v>0.49788472849681276</v>
      </c>
      <c r="AM94" s="285">
        <v>0.49788472849681276</v>
      </c>
      <c r="AN94" s="285">
        <v>0.49788472849681276</v>
      </c>
      <c r="AO94" s="285">
        <v>0.49788472849681276</v>
      </c>
      <c r="AP94" s="285">
        <v>0.49788472849681276</v>
      </c>
      <c r="AQ94" s="285">
        <v>0.49788472849681276</v>
      </c>
      <c r="AR94" s="285">
        <v>0.49788472849681276</v>
      </c>
      <c r="AS94" s="285">
        <v>0.49788472849681276</v>
      </c>
      <c r="AT94" s="285">
        <v>0.49788472849681276</v>
      </c>
      <c r="AU94" s="285">
        <v>0.49788472849681276</v>
      </c>
      <c r="AV94" s="285">
        <v>0.49788472849681276</v>
      </c>
      <c r="AW94" s="285">
        <v>0.49788472849681276</v>
      </c>
      <c r="AX94" s="285">
        <v>0.49788472849681276</v>
      </c>
      <c r="AY94" s="285">
        <v>0.49788472849681276</v>
      </c>
      <c r="AZ94" s="285">
        <v>0.49788472849681276</v>
      </c>
      <c r="BA94" s="285">
        <v>0.49788472849681276</v>
      </c>
      <c r="BB94" s="285">
        <v>0.49788472849681276</v>
      </c>
      <c r="BC94" s="285">
        <v>0.49788472849681276</v>
      </c>
      <c r="BD94" s="285">
        <v>0.49788472849681276</v>
      </c>
      <c r="BE94" s="285">
        <v>0.49788472849681276</v>
      </c>
      <c r="BF94" s="285">
        <v>0.49788472849681276</v>
      </c>
      <c r="BG94" s="285">
        <v>0.49788472849681276</v>
      </c>
      <c r="BH94" s="285">
        <v>0.49788472849681276</v>
      </c>
      <c r="BI94" s="285">
        <v>0.49788472849681276</v>
      </c>
      <c r="BJ94" s="285">
        <v>0.49788472849681276</v>
      </c>
      <c r="BK94" s="285">
        <v>0.49788472849681276</v>
      </c>
      <c r="BL94" s="285">
        <v>0.49788472849681276</v>
      </c>
      <c r="BM94" s="285">
        <v>0.49788472849681276</v>
      </c>
      <c r="BN94" s="285">
        <v>0.49788472849681276</v>
      </c>
      <c r="BO94" s="285">
        <v>0.49788472849681276</v>
      </c>
      <c r="BP94" s="283">
        <v>0.49788472849681276</v>
      </c>
      <c r="BQ94" s="283">
        <v>0.49788472849681276</v>
      </c>
      <c r="BR94" s="283">
        <v>0.49788472849681276</v>
      </c>
      <c r="BS94" s="283">
        <v>0.49788472849681276</v>
      </c>
      <c r="BT94" s="283">
        <v>0.49788472849681276</v>
      </c>
      <c r="BU94" s="283">
        <v>0.49788472849681276</v>
      </c>
      <c r="BV94" s="283">
        <v>0.49788472849681276</v>
      </c>
      <c r="BW94" s="283">
        <v>0.49788472849681276</v>
      </c>
      <c r="BX94" s="283">
        <v>0.49788472849681276</v>
      </c>
      <c r="BY94" s="283">
        <v>0.49788472849681276</v>
      </c>
      <c r="BZ94" s="283">
        <v>0.49788472849681276</v>
      </c>
      <c r="CA94" s="283">
        <v>0.49788472849681276</v>
      </c>
      <c r="CB94" s="283">
        <v>0.49788472849681276</v>
      </c>
      <c r="CC94" s="283">
        <v>0.49788472849681276</v>
      </c>
      <c r="CD94" s="283">
        <v>0.49788472849681276</v>
      </c>
      <c r="CE94" s="283">
        <v>0.49788472849681276</v>
      </c>
      <c r="CF94" s="283">
        <v>0.49788472849681276</v>
      </c>
      <c r="CG94" s="283">
        <v>0.49788472849681276</v>
      </c>
      <c r="CH94" s="283">
        <v>0.49788472849681276</v>
      </c>
      <c r="CI94" s="283">
        <v>0.49788472849681276</v>
      </c>
      <c r="CJ94" s="283">
        <v>0.49788472849681276</v>
      </c>
      <c r="CK94" s="283">
        <v>0.49788472849681276</v>
      </c>
      <c r="CL94" s="283">
        <v>0.49788472849681276</v>
      </c>
      <c r="CM94" s="283">
        <v>0.49788472849681276</v>
      </c>
      <c r="CN94" s="283">
        <v>0.49788472849681276</v>
      </c>
    </row>
    <row r="95" spans="1:93" s="246" customFormat="1" outlineLevel="1">
      <c r="A95" s="266"/>
      <c r="C95" s="266"/>
      <c r="D95"/>
      <c r="E95"/>
      <c r="F95"/>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282"/>
      <c r="AF95" s="282"/>
      <c r="AG95" s="282"/>
      <c r="AH95" s="282"/>
      <c r="AI95" s="282"/>
      <c r="AJ95" s="284"/>
      <c r="AK95" s="284"/>
      <c r="AL95" s="285"/>
      <c r="AM95" s="285"/>
      <c r="AN95" s="285"/>
      <c r="AO95" s="285"/>
      <c r="AP95" s="285"/>
      <c r="AQ95" s="285"/>
      <c r="AR95" s="285"/>
      <c r="AS95" s="285"/>
      <c r="AT95" s="285"/>
      <c r="AU95" s="285"/>
      <c r="AV95" s="285"/>
      <c r="AW95" s="285"/>
      <c r="AX95" s="285"/>
      <c r="AY95" s="285"/>
      <c r="AZ95" s="285"/>
      <c r="BA95" s="285"/>
      <c r="BB95" s="285"/>
      <c r="BC95" s="285"/>
      <c r="BD95" s="285"/>
      <c r="BE95" s="285"/>
      <c r="BF95" s="285"/>
      <c r="BG95" s="285"/>
      <c r="BH95" s="285"/>
      <c r="BI95" s="285"/>
      <c r="BJ95" s="285"/>
      <c r="BK95" s="285"/>
      <c r="BL95" s="285"/>
      <c r="BM95" s="285"/>
      <c r="BN95" s="285"/>
      <c r="BO95" s="285"/>
      <c r="BP95" s="283"/>
      <c r="BQ95" s="283"/>
      <c r="BR95" s="283"/>
      <c r="BS95" s="283"/>
      <c r="BT95" s="283"/>
      <c r="BU95" s="283"/>
      <c r="BV95" s="283"/>
      <c r="BW95" s="283"/>
      <c r="BX95" s="283"/>
      <c r="BY95" s="283"/>
      <c r="BZ95" s="283"/>
      <c r="CA95" s="283"/>
      <c r="CB95" s="283"/>
      <c r="CC95" s="283"/>
      <c r="CD95" s="283"/>
      <c r="CE95" s="283"/>
      <c r="CF95" s="283"/>
      <c r="CG95" s="283"/>
      <c r="CH95" s="283"/>
      <c r="CI95" s="283"/>
      <c r="CJ95" s="283"/>
      <c r="CK95" s="283"/>
      <c r="CL95" s="283"/>
      <c r="CM95" s="283"/>
      <c r="CN95" s="283"/>
    </row>
    <row r="96" spans="1:93" s="246" customFormat="1" outlineLevel="1">
      <c r="A96" s="266"/>
      <c r="C96" s="266"/>
      <c r="D96" t="s">
        <v>272</v>
      </c>
      <c r="E96"/>
      <c r="F96" t="s">
        <v>273</v>
      </c>
      <c r="G96" s="287">
        <v>0</v>
      </c>
      <c r="H96" s="287">
        <v>0</v>
      </c>
      <c r="I96" s="287">
        <v>0</v>
      </c>
      <c r="J96" s="287">
        <v>0</v>
      </c>
      <c r="K96" s="287">
        <v>0</v>
      </c>
      <c r="L96" s="287">
        <v>0</v>
      </c>
      <c r="M96" s="287">
        <v>0</v>
      </c>
      <c r="N96" s="287">
        <v>0</v>
      </c>
      <c r="O96" s="287">
        <v>0</v>
      </c>
      <c r="P96" s="287">
        <v>0</v>
      </c>
      <c r="Q96" s="287">
        <v>0</v>
      </c>
      <c r="R96" s="287">
        <v>0</v>
      </c>
      <c r="S96" s="287">
        <v>11</v>
      </c>
      <c r="T96" s="287">
        <v>11</v>
      </c>
      <c r="U96" s="287">
        <v>11</v>
      </c>
      <c r="V96" s="287">
        <v>11</v>
      </c>
      <c r="W96" s="287">
        <v>11</v>
      </c>
      <c r="X96" s="287">
        <v>11</v>
      </c>
      <c r="Y96" s="287">
        <v>12.009852118662691</v>
      </c>
      <c r="Z96" s="287">
        <v>12.345555990520721</v>
      </c>
      <c r="AA96" s="287">
        <v>13.94286089241721</v>
      </c>
      <c r="AB96" s="287">
        <v>15.02866168475259</v>
      </c>
      <c r="AC96" s="287">
        <v>15.884195186641159</v>
      </c>
      <c r="AD96" s="287">
        <v>17.574046855409829</v>
      </c>
      <c r="AE96" s="287">
        <v>18.354931336025089</v>
      </c>
      <c r="AF96" s="287">
        <v>20.316078439662132</v>
      </c>
      <c r="AG96" s="287">
        <v>21.717412694805279</v>
      </c>
      <c r="AH96" s="287">
        <v>23.272018801266579</v>
      </c>
      <c r="AI96" s="287">
        <v>24.518617695588539</v>
      </c>
      <c r="AJ96" s="288">
        <v>25.562645459872378</v>
      </c>
      <c r="AK96" s="288">
        <v>26.419419809786401</v>
      </c>
      <c r="AL96" s="288">
        <v>28</v>
      </c>
      <c r="AM96" s="288">
        <v>28</v>
      </c>
      <c r="AN96" s="288">
        <v>28</v>
      </c>
      <c r="AO96" s="288">
        <v>28</v>
      </c>
      <c r="AP96" s="288">
        <v>28</v>
      </c>
      <c r="AQ96" s="288">
        <v>28</v>
      </c>
      <c r="AR96" s="288">
        <v>28</v>
      </c>
      <c r="AS96" s="288">
        <v>28</v>
      </c>
      <c r="AT96" s="288">
        <v>28</v>
      </c>
      <c r="AU96" s="288">
        <v>28</v>
      </c>
      <c r="AV96" s="288">
        <v>28</v>
      </c>
      <c r="AW96" s="288">
        <v>28</v>
      </c>
      <c r="AX96" s="288">
        <v>28</v>
      </c>
      <c r="AY96" s="288">
        <v>28</v>
      </c>
      <c r="AZ96" s="288">
        <v>28</v>
      </c>
      <c r="BA96" s="288">
        <v>28</v>
      </c>
      <c r="BB96" s="288">
        <v>28</v>
      </c>
      <c r="BC96" s="288">
        <v>28</v>
      </c>
      <c r="BD96" s="288">
        <v>28</v>
      </c>
      <c r="BE96" s="288">
        <v>28</v>
      </c>
      <c r="BF96" s="288">
        <v>28</v>
      </c>
      <c r="BG96" s="288">
        <v>28</v>
      </c>
      <c r="BH96" s="288">
        <v>28</v>
      </c>
      <c r="BI96" s="288">
        <v>28</v>
      </c>
      <c r="BJ96" s="288">
        <v>28</v>
      </c>
      <c r="BK96" s="288">
        <v>28</v>
      </c>
      <c r="BL96" s="288">
        <v>28</v>
      </c>
      <c r="BM96" s="288">
        <v>28</v>
      </c>
      <c r="BN96" s="288">
        <v>28</v>
      </c>
      <c r="BO96" s="288">
        <v>28</v>
      </c>
      <c r="BP96" s="289">
        <f t="shared" ref="BP96:BP97" si="89">BO96</f>
        <v>28</v>
      </c>
      <c r="BQ96" s="289">
        <f t="shared" ref="BQ96:BQ97" si="90">BP96</f>
        <v>28</v>
      </c>
      <c r="BR96" s="289">
        <f t="shared" ref="BR96:BR97" si="91">BQ96</f>
        <v>28</v>
      </c>
      <c r="BS96" s="289">
        <f t="shared" ref="BS96:BS97" si="92">BR96</f>
        <v>28</v>
      </c>
      <c r="BT96" s="289">
        <f t="shared" ref="BT96:BT97" si="93">BS96</f>
        <v>28</v>
      </c>
      <c r="BU96" s="289">
        <f t="shared" ref="BU96:BU97" si="94">BT96</f>
        <v>28</v>
      </c>
      <c r="BV96" s="289">
        <f t="shared" ref="BV96:BV97" si="95">BU96</f>
        <v>28</v>
      </c>
      <c r="BW96" s="289">
        <f t="shared" ref="BW96:BW97" si="96">BV96</f>
        <v>28</v>
      </c>
      <c r="BX96" s="289">
        <f t="shared" ref="BX96:BX97" si="97">BW96</f>
        <v>28</v>
      </c>
      <c r="BY96" s="289">
        <f t="shared" ref="BY96:BY97" si="98">BX96</f>
        <v>28</v>
      </c>
      <c r="BZ96" s="289">
        <f t="shared" ref="BZ96:BZ97" si="99">BY96</f>
        <v>28</v>
      </c>
      <c r="CA96" s="289">
        <f t="shared" ref="CA96:CA97" si="100">BZ96</f>
        <v>28</v>
      </c>
      <c r="CB96" s="289">
        <f t="shared" ref="CB96:CB97" si="101">CA96</f>
        <v>28</v>
      </c>
      <c r="CC96" s="289">
        <f t="shared" ref="CC96:CC97" si="102">CB96</f>
        <v>28</v>
      </c>
      <c r="CD96" s="289">
        <f t="shared" ref="CD96:CD97" si="103">CC96</f>
        <v>28</v>
      </c>
      <c r="CE96" s="289">
        <f t="shared" ref="CE96:CE97" si="104">CD96</f>
        <v>28</v>
      </c>
      <c r="CF96" s="289">
        <f t="shared" ref="CF96:CF97" si="105">CE96</f>
        <v>28</v>
      </c>
      <c r="CG96" s="289">
        <f t="shared" ref="CG96:CG97" si="106">CF96</f>
        <v>28</v>
      </c>
      <c r="CH96" s="289">
        <f t="shared" ref="CH96:CH97" si="107">CG96</f>
        <v>28</v>
      </c>
      <c r="CI96" s="289">
        <f t="shared" ref="CI96:CI97" si="108">CH96</f>
        <v>28</v>
      </c>
      <c r="CJ96" s="289">
        <f t="shared" ref="CJ96:CJ97" si="109">CI96</f>
        <v>28</v>
      </c>
      <c r="CK96" s="289">
        <f t="shared" ref="CK96:CK97" si="110">CJ96</f>
        <v>28</v>
      </c>
      <c r="CL96" s="289">
        <f t="shared" ref="CL96:CL97" si="111">CK96</f>
        <v>28</v>
      </c>
      <c r="CM96" s="289">
        <f t="shared" ref="CM96:CM97" si="112">CL96</f>
        <v>28</v>
      </c>
      <c r="CN96" s="289">
        <f t="shared" ref="CN96:CN97" si="113">CM96</f>
        <v>28</v>
      </c>
    </row>
    <row r="97" spans="1:93" s="246" customFormat="1" outlineLevel="1">
      <c r="A97" s="266"/>
      <c r="C97" s="266"/>
      <c r="D97"/>
      <c r="E97"/>
      <c r="F97" t="s">
        <v>274</v>
      </c>
      <c r="G97" s="287">
        <v>28</v>
      </c>
      <c r="H97" s="287">
        <v>28</v>
      </c>
      <c r="I97" s="287">
        <v>28</v>
      </c>
      <c r="J97" s="287">
        <v>28</v>
      </c>
      <c r="K97" s="287">
        <v>28</v>
      </c>
      <c r="L97" s="287">
        <v>28</v>
      </c>
      <c r="M97" s="287">
        <v>28</v>
      </c>
      <c r="N97" s="287">
        <v>28</v>
      </c>
      <c r="O97" s="287">
        <v>28</v>
      </c>
      <c r="P97" s="287">
        <v>28</v>
      </c>
      <c r="Q97" s="287">
        <v>27.41726503955914</v>
      </c>
      <c r="R97" s="287">
        <v>27.480607131062548</v>
      </c>
      <c r="S97" s="287">
        <v>27.63128481276598</v>
      </c>
      <c r="T97" s="287">
        <v>27.651968907029801</v>
      </c>
      <c r="U97" s="287">
        <v>27.71695350503602</v>
      </c>
      <c r="V97" s="287">
        <v>28.06423949168704</v>
      </c>
      <c r="W97" s="287">
        <v>28.33722499045659</v>
      </c>
      <c r="X97" s="287">
        <v>28.43881220564348</v>
      </c>
      <c r="Y97" s="287">
        <v>27.537501283703879</v>
      </c>
      <c r="Z97" s="287">
        <v>27.934205045428289</v>
      </c>
      <c r="AA97" s="287">
        <v>28.271119059728829</v>
      </c>
      <c r="AB97" s="287">
        <v>28.408493560540439</v>
      </c>
      <c r="AC97" s="287">
        <v>28.202171086519371</v>
      </c>
      <c r="AD97" s="287">
        <v>28.983265690842408</v>
      </c>
      <c r="AE97" s="287">
        <v>28.995976554950939</v>
      </c>
      <c r="AF97" s="287">
        <v>29.123956524927578</v>
      </c>
      <c r="AG97" s="287">
        <v>28.875376727350719</v>
      </c>
      <c r="AH97" s="287">
        <v>28.714817687554358</v>
      </c>
      <c r="AI97" s="287">
        <v>29.282386701013209</v>
      </c>
      <c r="AJ97" s="288">
        <v>30.029689021975312</v>
      </c>
      <c r="AK97" s="288">
        <v>30.09869524896552</v>
      </c>
      <c r="AL97" s="288">
        <v>28</v>
      </c>
      <c r="AM97" s="288">
        <v>28</v>
      </c>
      <c r="AN97" s="288">
        <v>28</v>
      </c>
      <c r="AO97" s="288">
        <v>28</v>
      </c>
      <c r="AP97" s="288">
        <v>28</v>
      </c>
      <c r="AQ97" s="288">
        <v>28</v>
      </c>
      <c r="AR97" s="288">
        <v>28</v>
      </c>
      <c r="AS97" s="288">
        <v>28</v>
      </c>
      <c r="AT97" s="288">
        <v>28</v>
      </c>
      <c r="AU97" s="288">
        <v>28</v>
      </c>
      <c r="AV97" s="288">
        <v>28</v>
      </c>
      <c r="AW97" s="288">
        <v>28</v>
      </c>
      <c r="AX97" s="288">
        <v>28</v>
      </c>
      <c r="AY97" s="288">
        <v>28</v>
      </c>
      <c r="AZ97" s="288">
        <v>28</v>
      </c>
      <c r="BA97" s="288">
        <v>28</v>
      </c>
      <c r="BB97" s="288">
        <v>28</v>
      </c>
      <c r="BC97" s="288">
        <v>28</v>
      </c>
      <c r="BD97" s="288">
        <v>28</v>
      </c>
      <c r="BE97" s="288">
        <v>28</v>
      </c>
      <c r="BF97" s="288">
        <v>28</v>
      </c>
      <c r="BG97" s="288">
        <v>28</v>
      </c>
      <c r="BH97" s="288">
        <v>28</v>
      </c>
      <c r="BI97" s="288">
        <v>28</v>
      </c>
      <c r="BJ97" s="288">
        <v>28</v>
      </c>
      <c r="BK97" s="288">
        <v>28</v>
      </c>
      <c r="BL97" s="288">
        <v>28</v>
      </c>
      <c r="BM97" s="288">
        <v>28</v>
      </c>
      <c r="BN97" s="288">
        <v>28</v>
      </c>
      <c r="BO97" s="288">
        <v>28</v>
      </c>
      <c r="BP97" s="289">
        <f t="shared" si="89"/>
        <v>28</v>
      </c>
      <c r="BQ97" s="289">
        <f t="shared" si="90"/>
        <v>28</v>
      </c>
      <c r="BR97" s="289">
        <f t="shared" si="91"/>
        <v>28</v>
      </c>
      <c r="BS97" s="289">
        <f t="shared" si="92"/>
        <v>28</v>
      </c>
      <c r="BT97" s="289">
        <f t="shared" si="93"/>
        <v>28</v>
      </c>
      <c r="BU97" s="289">
        <f t="shared" si="94"/>
        <v>28</v>
      </c>
      <c r="BV97" s="289">
        <f t="shared" si="95"/>
        <v>28</v>
      </c>
      <c r="BW97" s="289">
        <f t="shared" si="96"/>
        <v>28</v>
      </c>
      <c r="BX97" s="289">
        <f t="shared" si="97"/>
        <v>28</v>
      </c>
      <c r="BY97" s="289">
        <f t="shared" si="98"/>
        <v>28</v>
      </c>
      <c r="BZ97" s="289">
        <f t="shared" si="99"/>
        <v>28</v>
      </c>
      <c r="CA97" s="289">
        <f t="shared" si="100"/>
        <v>28</v>
      </c>
      <c r="CB97" s="289">
        <f t="shared" si="101"/>
        <v>28</v>
      </c>
      <c r="CC97" s="289">
        <f t="shared" si="102"/>
        <v>28</v>
      </c>
      <c r="CD97" s="289">
        <f t="shared" si="103"/>
        <v>28</v>
      </c>
      <c r="CE97" s="289">
        <f t="shared" si="104"/>
        <v>28</v>
      </c>
      <c r="CF97" s="289">
        <f t="shared" si="105"/>
        <v>28</v>
      </c>
      <c r="CG97" s="289">
        <f t="shared" si="106"/>
        <v>28</v>
      </c>
      <c r="CH97" s="289">
        <f t="shared" si="107"/>
        <v>28</v>
      </c>
      <c r="CI97" s="289">
        <f t="shared" si="108"/>
        <v>28</v>
      </c>
      <c r="CJ97" s="289">
        <f t="shared" si="109"/>
        <v>28</v>
      </c>
      <c r="CK97" s="289">
        <f t="shared" si="110"/>
        <v>28</v>
      </c>
      <c r="CL97" s="289">
        <f t="shared" si="111"/>
        <v>28</v>
      </c>
      <c r="CM97" s="289">
        <f t="shared" si="112"/>
        <v>28</v>
      </c>
      <c r="CN97" s="289">
        <f t="shared" si="113"/>
        <v>28</v>
      </c>
    </row>
    <row r="98" spans="1:93" s="246" customFormat="1" outlineLevel="1">
      <c r="A98" s="266"/>
      <c r="C98" s="266"/>
      <c r="D98"/>
      <c r="E98"/>
      <c r="F98"/>
      <c r="G98" s="287"/>
      <c r="H98" s="287"/>
      <c r="I98" s="287"/>
      <c r="J98" s="287"/>
      <c r="K98" s="287"/>
      <c r="L98" s="287"/>
      <c r="M98" s="287"/>
      <c r="N98" s="287"/>
      <c r="O98" s="287"/>
      <c r="P98" s="287"/>
      <c r="Q98" s="287"/>
      <c r="R98" s="287"/>
      <c r="S98" s="287"/>
      <c r="T98" s="287"/>
      <c r="U98" s="287"/>
      <c r="V98" s="287"/>
      <c r="W98" s="287"/>
      <c r="X98" s="287"/>
      <c r="Y98" s="287"/>
      <c r="Z98" s="287"/>
      <c r="AA98" s="287"/>
      <c r="AB98" s="287"/>
      <c r="AC98" s="287"/>
      <c r="AD98" s="287"/>
      <c r="AE98" s="287"/>
      <c r="AF98" s="287"/>
      <c r="AG98" s="287"/>
      <c r="AH98" s="287"/>
      <c r="AI98" s="287"/>
      <c r="AJ98" s="288"/>
      <c r="AK98" s="288"/>
      <c r="AL98" s="288"/>
      <c r="AM98" s="288"/>
      <c r="AN98" s="288"/>
      <c r="AO98" s="288"/>
      <c r="AP98" s="288"/>
      <c r="AQ98" s="288"/>
      <c r="AR98" s="288"/>
      <c r="AS98" s="288"/>
      <c r="AT98" s="288"/>
      <c r="AU98" s="288"/>
      <c r="AV98" s="288"/>
      <c r="AW98" s="288"/>
      <c r="AX98" s="288"/>
      <c r="AY98" s="288"/>
      <c r="AZ98" s="288"/>
      <c r="BA98" s="288"/>
      <c r="BB98" s="288"/>
      <c r="BC98" s="288"/>
      <c r="BD98" s="288"/>
      <c r="BE98" s="288"/>
      <c r="BF98" s="288"/>
      <c r="BG98" s="288"/>
      <c r="BH98" s="288"/>
      <c r="BI98" s="288"/>
      <c r="BJ98" s="288"/>
      <c r="BK98" s="288"/>
      <c r="BL98" s="288"/>
      <c r="BM98" s="288"/>
      <c r="BN98" s="288"/>
      <c r="BO98" s="288"/>
      <c r="BP98" s="289"/>
      <c r="BQ98" s="289"/>
      <c r="BR98" s="289"/>
      <c r="BS98" s="289"/>
      <c r="BT98" s="289"/>
      <c r="BU98" s="289"/>
      <c r="BV98" s="289"/>
      <c r="BW98" s="289"/>
      <c r="BX98" s="289"/>
      <c r="BY98" s="289"/>
      <c r="BZ98" s="289"/>
      <c r="CA98" s="289"/>
      <c r="CB98" s="289"/>
      <c r="CC98" s="289"/>
      <c r="CD98" s="289"/>
      <c r="CE98" s="289"/>
      <c r="CF98" s="289"/>
      <c r="CG98" s="289"/>
      <c r="CH98" s="289"/>
      <c r="CI98" s="289"/>
      <c r="CJ98" s="289"/>
      <c r="CK98" s="289"/>
      <c r="CL98" s="289"/>
      <c r="CM98" s="289"/>
      <c r="CN98" s="289"/>
    </row>
    <row r="100" spans="1:93">
      <c r="G100" s="28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82"/>
      <c r="AE100" s="282"/>
      <c r="AF100" s="282"/>
      <c r="AG100" s="282"/>
      <c r="AH100" s="282"/>
      <c r="AI100" s="282"/>
      <c r="AJ100" s="284"/>
      <c r="AK100" s="284"/>
      <c r="AL100" s="285"/>
      <c r="AM100" s="285"/>
      <c r="AN100" s="285"/>
      <c r="AO100" s="285"/>
      <c r="AP100" s="285"/>
      <c r="AQ100" s="285"/>
      <c r="AR100" s="285"/>
      <c r="AS100" s="285"/>
      <c r="AT100" s="285"/>
      <c r="AU100" s="285"/>
      <c r="AV100" s="285"/>
      <c r="AW100" s="285"/>
      <c r="AX100" s="285"/>
      <c r="AY100" s="285"/>
      <c r="AZ100" s="285"/>
      <c r="BA100" s="285"/>
      <c r="BB100" s="285"/>
      <c r="BC100" s="285"/>
      <c r="BD100" s="285"/>
      <c r="BE100" s="285"/>
      <c r="BF100" s="285"/>
      <c r="BG100" s="285"/>
      <c r="BH100" s="285"/>
      <c r="BI100" s="285"/>
      <c r="BJ100" s="285"/>
      <c r="BK100" s="285"/>
      <c r="BL100" s="285"/>
      <c r="BM100" s="285"/>
      <c r="BN100" s="285"/>
      <c r="BO100" s="285"/>
      <c r="BP100" s="283"/>
      <c r="BQ100" s="283"/>
      <c r="BR100" s="283"/>
      <c r="BS100" s="283"/>
      <c r="BT100" s="283"/>
      <c r="BU100" s="283"/>
      <c r="BV100" s="283"/>
      <c r="BW100" s="283"/>
      <c r="BX100" s="283"/>
      <c r="BY100" s="283"/>
      <c r="BZ100" s="283"/>
      <c r="CA100" s="283"/>
      <c r="CB100" s="283"/>
      <c r="CC100" s="283"/>
      <c r="CD100" s="283"/>
      <c r="CE100" s="283"/>
      <c r="CF100" s="283"/>
      <c r="CG100" s="283"/>
      <c r="CH100" s="283"/>
      <c r="CI100" s="283"/>
      <c r="CJ100" s="283"/>
      <c r="CK100" s="283"/>
      <c r="CL100" s="283"/>
      <c r="CM100" s="283"/>
      <c r="CN100" s="283"/>
      <c r="CO100" s="283"/>
    </row>
  </sheetData>
  <pageMargins left="0.7" right="0.7" top="0.75" bottom="0.75" header="0.3" footer="0.3"/>
  <pageSetup orientation="portrait" r:id="rId1"/>
  <headerFooter>
    <oddHeader>&amp;C&amp;"Calibri"&amp;10&amp;K000000 [STAFF IN-CONFIDENCE]&amp;1#_x000D_</oddHeader>
    <oddFooter>&amp;C_x000D_&amp;1#&amp;"Calibri"&amp;10&amp;K000000 [STAFF IN-CONFIDENCE]</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C1454-0EC6-477C-940C-B8E1260310CA}">
  <sheetPr codeName="Sheet17">
    <tabColor rgb="FF92D050"/>
  </sheetPr>
  <dimension ref="A1:DB134"/>
  <sheetViews>
    <sheetView zoomScale="70" zoomScaleNormal="70" workbookViewId="0">
      <pane xSplit="1" topLeftCell="B1" activePane="topRight" state="frozen"/>
      <selection pane="topRight" activeCell="B1" sqref="B1"/>
    </sheetView>
  </sheetViews>
  <sheetFormatPr defaultColWidth="6.5703125" defaultRowHeight="15" outlineLevelCol="1"/>
  <cols>
    <col min="1" max="1" width="13.28515625" style="4" customWidth="1"/>
    <col min="2" max="2" width="12.42578125" style="4" customWidth="1" outlineLevel="1"/>
    <col min="3" max="6" width="11.42578125" customWidth="1" outlineLevel="1"/>
    <col min="7" max="7" width="13.140625" customWidth="1" outlineLevel="1"/>
    <col min="8" max="14" width="11.42578125" customWidth="1" outlineLevel="1"/>
    <col min="15" max="15" width="10.5703125" customWidth="1"/>
    <col min="16" max="16" width="12.5703125" customWidth="1" outlineLevel="1"/>
    <col min="17" max="18" width="11.42578125" customWidth="1" outlineLevel="1"/>
    <col min="19" max="19" width="12.42578125" customWidth="1" outlineLevel="1"/>
    <col min="20" max="20" width="11.42578125" customWidth="1" outlineLevel="1"/>
    <col min="21" max="21" width="12.7109375" customWidth="1" outlineLevel="1"/>
    <col min="22" max="22" width="11.42578125" customWidth="1" outlineLevel="1"/>
    <col min="23" max="28" width="11.85546875" customWidth="1" outlineLevel="1"/>
    <col min="29" max="36" width="10.5703125" customWidth="1" outlineLevel="1"/>
    <col min="37" max="42" width="12.28515625" customWidth="1" outlineLevel="1"/>
    <col min="43" max="43" width="10.5703125" customWidth="1"/>
    <col min="44" max="64" width="10.5703125" hidden="1" customWidth="1" outlineLevel="1"/>
    <col min="65" max="65" width="12.28515625" customWidth="1" collapsed="1"/>
    <col min="66" max="70" width="12.28515625" customWidth="1"/>
    <col min="72" max="72" width="15.7109375" customWidth="1"/>
    <col min="73" max="73" width="16.28515625" bestFit="1" customWidth="1"/>
    <col min="74" max="74" width="23" customWidth="1"/>
    <col min="75" max="75" width="13.140625" customWidth="1"/>
    <col min="76" max="76" width="12.28515625" customWidth="1"/>
    <col min="77" max="77" width="13.85546875" customWidth="1"/>
    <col min="98" max="101" width="11.85546875" customWidth="1"/>
  </cols>
  <sheetData>
    <row r="1" spans="1:106">
      <c r="B1" s="8" t="s">
        <v>277</v>
      </c>
    </row>
    <row r="2" spans="1:106" ht="15.75">
      <c r="A2" s="434"/>
      <c r="B2" s="426" t="s">
        <v>278</v>
      </c>
      <c r="C2" s="17"/>
      <c r="D2" s="17"/>
      <c r="E2" s="17"/>
      <c r="F2" s="17"/>
      <c r="G2" s="401"/>
      <c r="H2" s="17"/>
      <c r="I2" s="547" t="s">
        <v>279</v>
      </c>
      <c r="J2" s="72"/>
      <c r="K2" s="548"/>
      <c r="L2" s="548"/>
      <c r="M2" s="548"/>
      <c r="N2" s="72"/>
      <c r="O2" s="549"/>
      <c r="P2" s="549" t="s">
        <v>280</v>
      </c>
      <c r="Q2" s="404"/>
      <c r="R2" s="404"/>
      <c r="S2" s="404"/>
      <c r="T2" s="510"/>
      <c r="U2" s="404"/>
      <c r="V2" s="404"/>
      <c r="W2" s="404"/>
      <c r="X2" s="404"/>
      <c r="Y2" s="404"/>
      <c r="Z2" s="404"/>
      <c r="AA2" s="510"/>
      <c r="AB2" s="404"/>
      <c r="AC2" s="404"/>
      <c r="AD2" s="404"/>
      <c r="AE2" s="404"/>
      <c r="AF2" s="404"/>
      <c r="AG2" s="404"/>
      <c r="AH2" s="404"/>
      <c r="AI2" s="404"/>
      <c r="AJ2" s="404"/>
      <c r="AK2" s="404"/>
      <c r="AL2" s="404"/>
      <c r="AM2" s="404"/>
      <c r="AN2" s="404"/>
      <c r="AO2" s="404"/>
      <c r="AP2" s="404"/>
      <c r="AQ2" s="462"/>
      <c r="AR2" s="462" t="s">
        <v>281</v>
      </c>
      <c r="AS2" s="463"/>
      <c r="AT2" s="463"/>
      <c r="AU2" s="463"/>
      <c r="AV2" s="468"/>
      <c r="AW2" s="463"/>
      <c r="AX2" s="463"/>
      <c r="AY2" s="463"/>
      <c r="AZ2" s="463"/>
      <c r="BA2" s="463"/>
      <c r="BB2" s="463"/>
      <c r="BC2" s="468"/>
      <c r="BD2" s="463"/>
      <c r="BE2" s="463"/>
      <c r="BF2" s="463"/>
      <c r="BG2" s="463"/>
      <c r="BH2" s="463"/>
      <c r="BI2" s="463"/>
      <c r="BJ2" s="463"/>
      <c r="BK2" s="463"/>
      <c r="BL2" s="463"/>
      <c r="BM2" s="433" t="s">
        <v>282</v>
      </c>
      <c r="BN2" s="418"/>
      <c r="BO2" s="418"/>
      <c r="BP2" s="418"/>
      <c r="BQ2" s="418"/>
      <c r="BR2" s="418"/>
      <c r="BS2" s="418"/>
    </row>
    <row r="3" spans="1:106" s="2" customFormat="1">
      <c r="A3" s="434"/>
      <c r="B3" s="635" t="s">
        <v>283</v>
      </c>
      <c r="C3" s="636"/>
      <c r="D3" s="636"/>
      <c r="E3" s="636"/>
      <c r="F3" s="636"/>
      <c r="G3" s="636"/>
      <c r="H3" s="16"/>
      <c r="I3" s="637" t="s">
        <v>283</v>
      </c>
      <c r="J3" s="638"/>
      <c r="K3" s="638"/>
      <c r="L3" s="638"/>
      <c r="M3" s="638"/>
      <c r="N3" s="638"/>
      <c r="O3" s="429"/>
      <c r="P3" s="639" t="s">
        <v>284</v>
      </c>
      <c r="Q3" s="640"/>
      <c r="R3" s="640"/>
      <c r="S3" s="640"/>
      <c r="T3" s="640"/>
      <c r="U3" s="640"/>
      <c r="V3" s="407"/>
      <c r="W3" s="639" t="s">
        <v>285</v>
      </c>
      <c r="X3" s="639"/>
      <c r="Y3" s="639"/>
      <c r="Z3" s="639"/>
      <c r="AA3" s="404" t="s">
        <v>286</v>
      </c>
      <c r="AB3" s="297">
        <v>0.87</v>
      </c>
      <c r="AC3" s="405"/>
      <c r="AD3" s="642" t="s">
        <v>287</v>
      </c>
      <c r="AE3" s="642"/>
      <c r="AF3" s="642"/>
      <c r="AG3" s="642"/>
      <c r="AH3" s="642"/>
      <c r="AI3" s="642"/>
      <c r="AJ3" s="405"/>
      <c r="AK3" s="639" t="s">
        <v>288</v>
      </c>
      <c r="AL3" s="639"/>
      <c r="AM3" s="639"/>
      <c r="AN3" s="639"/>
      <c r="AO3" s="639"/>
      <c r="AP3" s="639"/>
      <c r="AQ3" s="464"/>
      <c r="AR3" s="634" t="s">
        <v>289</v>
      </c>
      <c r="AS3" s="634"/>
      <c r="AT3" s="634"/>
      <c r="AU3" s="634"/>
      <c r="AV3" s="634"/>
      <c r="AW3" s="634"/>
      <c r="AX3" s="462"/>
      <c r="AY3" s="634" t="s">
        <v>290</v>
      </c>
      <c r="AZ3" s="634"/>
      <c r="BA3" s="634"/>
      <c r="BB3" s="634"/>
      <c r="BC3" s="634"/>
      <c r="BD3" s="634"/>
      <c r="BE3" s="464"/>
      <c r="BF3" s="634" t="s">
        <v>291</v>
      </c>
      <c r="BG3" s="634"/>
      <c r="BH3" s="634"/>
      <c r="BI3" s="634"/>
      <c r="BJ3" s="634"/>
      <c r="BK3" s="634"/>
      <c r="BL3" s="464"/>
      <c r="BM3" s="641" t="s">
        <v>292</v>
      </c>
      <c r="BN3" s="641"/>
      <c r="BO3" s="641"/>
      <c r="BP3" s="641"/>
      <c r="BQ3" s="641"/>
      <c r="BR3" s="641"/>
      <c r="BS3" s="419"/>
      <c r="BT3"/>
      <c r="BU3"/>
      <c r="BV3"/>
      <c r="BW3"/>
      <c r="BX3"/>
      <c r="BY3"/>
      <c r="BZ3"/>
      <c r="CA3"/>
      <c r="CB3"/>
      <c r="CC3"/>
      <c r="CD3"/>
      <c r="CE3"/>
      <c r="CF3"/>
      <c r="CG3"/>
      <c r="CH3"/>
      <c r="CI3"/>
      <c r="CJ3"/>
      <c r="CK3"/>
      <c r="CL3"/>
      <c r="CM3"/>
      <c r="CN3"/>
      <c r="CO3"/>
      <c r="CP3"/>
      <c r="CQ3"/>
      <c r="CR3"/>
    </row>
    <row r="4" spans="1:106" s="15" customFormat="1" ht="45">
      <c r="A4" s="427" t="s">
        <v>293</v>
      </c>
      <c r="B4" s="424" t="s">
        <v>41</v>
      </c>
      <c r="C4" s="425" t="s">
        <v>86</v>
      </c>
      <c r="D4" s="425" t="s">
        <v>43</v>
      </c>
      <c r="E4" s="425" t="s">
        <v>44</v>
      </c>
      <c r="F4" s="425" t="s">
        <v>38</v>
      </c>
      <c r="G4" s="425" t="s">
        <v>237</v>
      </c>
      <c r="H4" s="402"/>
      <c r="I4" s="414" t="s">
        <v>41</v>
      </c>
      <c r="J4" s="415" t="s">
        <v>86</v>
      </c>
      <c r="K4" s="415" t="s">
        <v>43</v>
      </c>
      <c r="L4" s="415" t="s">
        <v>44</v>
      </c>
      <c r="M4" s="415" t="s">
        <v>38</v>
      </c>
      <c r="N4" s="416" t="s">
        <v>237</v>
      </c>
      <c r="O4" s="430"/>
      <c r="P4" s="411" t="s">
        <v>41</v>
      </c>
      <c r="Q4" s="412" t="s">
        <v>86</v>
      </c>
      <c r="R4" s="412" t="s">
        <v>43</v>
      </c>
      <c r="S4" s="412" t="s">
        <v>44</v>
      </c>
      <c r="T4" s="412" t="s">
        <v>38</v>
      </c>
      <c r="U4" s="413" t="s">
        <v>237</v>
      </c>
      <c r="V4" s="408"/>
      <c r="W4" s="411" t="s">
        <v>41</v>
      </c>
      <c r="X4" s="412" t="s">
        <v>86</v>
      </c>
      <c r="Y4" s="412" t="s">
        <v>43</v>
      </c>
      <c r="Z4" s="412" t="s">
        <v>44</v>
      </c>
      <c r="AA4" s="412" t="s">
        <v>38</v>
      </c>
      <c r="AB4" s="413" t="s">
        <v>237</v>
      </c>
      <c r="AC4" s="406"/>
      <c r="AD4" s="411" t="s">
        <v>41</v>
      </c>
      <c r="AE4" s="412" t="s">
        <v>86</v>
      </c>
      <c r="AF4" s="412" t="s">
        <v>43</v>
      </c>
      <c r="AG4" s="412" t="s">
        <v>44</v>
      </c>
      <c r="AH4" s="412" t="s">
        <v>38</v>
      </c>
      <c r="AI4" s="413" t="s">
        <v>237</v>
      </c>
      <c r="AJ4" s="406"/>
      <c r="AK4" s="411" t="s">
        <v>41</v>
      </c>
      <c r="AL4" s="412" t="s">
        <v>86</v>
      </c>
      <c r="AM4" s="412" t="s">
        <v>43</v>
      </c>
      <c r="AN4" s="412" t="s">
        <v>44</v>
      </c>
      <c r="AO4" s="417" t="s">
        <v>38</v>
      </c>
      <c r="AP4" s="413" t="s">
        <v>237</v>
      </c>
      <c r="AQ4" s="465"/>
      <c r="AR4" s="424"/>
      <c r="AS4" s="425"/>
      <c r="AT4" s="425"/>
      <c r="AU4" s="425"/>
      <c r="AV4" s="425"/>
      <c r="AW4" s="460"/>
      <c r="AX4" s="469"/>
      <c r="AY4" s="424"/>
      <c r="AZ4" s="425"/>
      <c r="BA4" s="425"/>
      <c r="BB4" s="425"/>
      <c r="BC4" s="425"/>
      <c r="BD4" s="460"/>
      <c r="BE4" s="465"/>
      <c r="BF4" s="424"/>
      <c r="BG4" s="425"/>
      <c r="BH4" s="425"/>
      <c r="BI4" s="425"/>
      <c r="BJ4" s="461"/>
      <c r="BK4" s="460"/>
      <c r="BL4" s="465"/>
      <c r="BM4" s="421" t="s">
        <v>41</v>
      </c>
      <c r="BN4" s="422" t="s">
        <v>86</v>
      </c>
      <c r="BO4" s="422" t="s">
        <v>43</v>
      </c>
      <c r="BP4" s="422" t="s">
        <v>44</v>
      </c>
      <c r="BQ4" s="422" t="s">
        <v>38</v>
      </c>
      <c r="BR4" s="423" t="s">
        <v>237</v>
      </c>
      <c r="BS4" s="420"/>
      <c r="BT4"/>
      <c r="BU4"/>
      <c r="BV4"/>
      <c r="BW4"/>
      <c r="BX4"/>
      <c r="BY4"/>
      <c r="BZ4"/>
      <c r="CA4"/>
      <c r="CB4"/>
      <c r="CC4"/>
      <c r="CD4"/>
      <c r="CE4"/>
      <c r="CF4"/>
      <c r="CG4"/>
      <c r="CH4"/>
      <c r="CI4"/>
      <c r="CJ4"/>
      <c r="CK4"/>
      <c r="CL4"/>
      <c r="CM4"/>
      <c r="CN4"/>
      <c r="CO4"/>
      <c r="CP4"/>
      <c r="CQ4"/>
      <c r="CR4"/>
    </row>
    <row r="5" spans="1:106">
      <c r="A5" s="428">
        <v>1990</v>
      </c>
      <c r="B5" s="574">
        <v>1839.6302273800002</v>
      </c>
      <c r="C5" s="574">
        <v>100.37314736</v>
      </c>
      <c r="D5" s="574">
        <v>0</v>
      </c>
      <c r="E5" s="574">
        <v>0</v>
      </c>
      <c r="F5" s="574">
        <v>2780.6606544999995</v>
      </c>
      <c r="G5" s="438">
        <f>SUM(B5:F5)</f>
        <v>4720.6640292399998</v>
      </c>
      <c r="H5" s="403"/>
      <c r="I5" s="575">
        <v>1329.9652457200004</v>
      </c>
      <c r="J5" s="575">
        <v>47.847886450000004</v>
      </c>
      <c r="K5" s="575">
        <v>0</v>
      </c>
      <c r="L5" s="575">
        <v>0</v>
      </c>
      <c r="M5" s="575">
        <v>65.413225090000012</v>
      </c>
      <c r="N5" s="410">
        <f>SUM(I5:M5)</f>
        <v>1443.2263572600004</v>
      </c>
      <c r="O5" s="431"/>
      <c r="P5" s="576">
        <v>851.09424442999989</v>
      </c>
      <c r="Q5" s="576">
        <v>5.7359782599999996</v>
      </c>
      <c r="R5" s="576">
        <v>0</v>
      </c>
      <c r="S5" s="576">
        <v>0</v>
      </c>
      <c r="T5" s="576">
        <v>656.35940061000008</v>
      </c>
      <c r="U5" s="410">
        <f>SUM(P5:T5)</f>
        <v>1513.1896233</v>
      </c>
      <c r="V5" s="409"/>
      <c r="W5" s="579">
        <v>269.60510115</v>
      </c>
      <c r="X5" s="579">
        <v>7.2805163100000003</v>
      </c>
      <c r="Y5" s="579"/>
      <c r="Z5" s="579"/>
      <c r="AA5" s="579">
        <v>215.1889687</v>
      </c>
      <c r="AB5" s="577">
        <f>SUM(W5:AA5)</f>
        <v>492.07458615999997</v>
      </c>
      <c r="AC5" s="325"/>
      <c r="AD5" s="578"/>
      <c r="AE5" s="578"/>
      <c r="AF5" s="578"/>
      <c r="AG5" s="578"/>
      <c r="AH5" s="578"/>
      <c r="AI5" s="577">
        <f>SUM(AD5:AH5)</f>
        <v>0</v>
      </c>
      <c r="AJ5" s="325"/>
      <c r="AK5" s="400">
        <f>P5+(W5*$AB$3)+AD5</f>
        <v>1085.6506824305</v>
      </c>
      <c r="AL5" s="400">
        <f t="shared" ref="AL5:AO5" si="0">Q5+(X5*$AB$3)+AE5</f>
        <v>12.0700274497</v>
      </c>
      <c r="AM5" s="400">
        <f t="shared" si="0"/>
        <v>0</v>
      </c>
      <c r="AN5" s="400">
        <f t="shared" si="0"/>
        <v>0</v>
      </c>
      <c r="AO5" s="400">
        <f t="shared" si="0"/>
        <v>843.57380337900008</v>
      </c>
      <c r="AP5" s="327">
        <f>SUM(AK5:AO5)</f>
        <v>1941.2945132592001</v>
      </c>
      <c r="AQ5" s="466"/>
      <c r="AR5" s="326"/>
      <c r="AS5" s="326"/>
      <c r="AT5" s="326"/>
      <c r="AU5" s="326"/>
      <c r="AV5" s="326"/>
      <c r="AW5" s="410"/>
      <c r="AX5" s="470"/>
      <c r="AY5" s="326"/>
      <c r="AZ5" s="326"/>
      <c r="BA5" s="326"/>
      <c r="BB5" s="326"/>
      <c r="BC5" s="326"/>
      <c r="BD5" s="327"/>
      <c r="BE5" s="471"/>
      <c r="BF5" s="400"/>
      <c r="BG5" s="400"/>
      <c r="BH5" s="400"/>
      <c r="BI5" s="400"/>
      <c r="BJ5" s="400"/>
      <c r="BK5" s="327"/>
      <c r="BL5" s="466"/>
      <c r="BM5" s="328">
        <f t="shared" ref="BM5:BM37" si="1">B5+I5+AK5+AR5+AY5</f>
        <v>4255.2461555305008</v>
      </c>
      <c r="BN5" s="328">
        <f t="shared" ref="BN5:BN37" si="2">C5+J5+AL5+AS5+AZ5</f>
        <v>160.2910612597</v>
      </c>
      <c r="BO5" s="328">
        <f t="shared" ref="BO5:BO37" si="3">D5+K5+AM5+AT5+BA5</f>
        <v>0</v>
      </c>
      <c r="BP5" s="328">
        <f t="shared" ref="BP5:BP37" si="4">E5+L5+AN5+AU5+BB5</f>
        <v>0</v>
      </c>
      <c r="BQ5" s="328">
        <f t="shared" ref="BQ5:BQ37" si="5">F5+M5+AO5+AV5+BC5</f>
        <v>3689.647682969</v>
      </c>
      <c r="BR5" s="328">
        <f>SUM(BM5:BQ5)</f>
        <v>8105.1848997592006</v>
      </c>
      <c r="BS5" s="418"/>
      <c r="BT5" s="300">
        <f>SUM($BR$5:BR5)</f>
        <v>8105.1848997592006</v>
      </c>
      <c r="CT5" s="300"/>
      <c r="CU5" s="300"/>
      <c r="CV5" s="300"/>
      <c r="CW5" s="300"/>
      <c r="DB5" s="1"/>
    </row>
    <row r="6" spans="1:106">
      <c r="A6" s="428">
        <v>1991</v>
      </c>
      <c r="B6" s="574">
        <v>2145.5510542200009</v>
      </c>
      <c r="C6" s="574">
        <v>119.17718674000001</v>
      </c>
      <c r="D6" s="574">
        <v>0</v>
      </c>
      <c r="E6" s="574">
        <v>0</v>
      </c>
      <c r="F6" s="574">
        <v>935.16829980000011</v>
      </c>
      <c r="G6" s="438">
        <f t="shared" ref="G6:G27" si="6">SUM(B6:F6)</f>
        <v>3199.8965407600008</v>
      </c>
      <c r="H6" s="403"/>
      <c r="I6" s="575">
        <v>2410.8284973899999</v>
      </c>
      <c r="J6" s="575">
        <v>69.05221078000001</v>
      </c>
      <c r="K6" s="575">
        <v>0</v>
      </c>
      <c r="L6" s="575">
        <v>0</v>
      </c>
      <c r="M6" s="575">
        <v>123.07181317</v>
      </c>
      <c r="N6" s="327">
        <f t="shared" ref="N6:N32" si="7">SUM(I6:M6)</f>
        <v>2602.9525213400002</v>
      </c>
      <c r="O6" s="431"/>
      <c r="P6" s="576">
        <v>1861.4827763599997</v>
      </c>
      <c r="Q6" s="576">
        <v>34.942963660000004</v>
      </c>
      <c r="R6" s="576">
        <v>0</v>
      </c>
      <c r="S6" s="576">
        <v>0</v>
      </c>
      <c r="T6" s="576">
        <v>346.32485715000001</v>
      </c>
      <c r="U6" s="327">
        <f t="shared" ref="U6:U37" si="8">SUM(P6:T6)</f>
        <v>2242.7505971699998</v>
      </c>
      <c r="V6" s="409"/>
      <c r="W6" s="579">
        <v>525.02316125000004</v>
      </c>
      <c r="X6" s="579">
        <v>8.4930694599999992</v>
      </c>
      <c r="Y6" s="579"/>
      <c r="Z6" s="579"/>
      <c r="AA6" s="579">
        <v>1346.60731068</v>
      </c>
      <c r="AB6" s="577">
        <f t="shared" ref="AB6:AB37" si="9">SUM(W6:AA6)</f>
        <v>1880.1235413899999</v>
      </c>
      <c r="AC6" s="325"/>
      <c r="AD6" s="578"/>
      <c r="AE6" s="578"/>
      <c r="AF6" s="578"/>
      <c r="AG6" s="578"/>
      <c r="AH6" s="578"/>
      <c r="AI6" s="577">
        <f t="shared" ref="AI6:AI37" si="10">SUM(AD6:AH6)</f>
        <v>0</v>
      </c>
      <c r="AJ6" s="325"/>
      <c r="AK6" s="400">
        <f t="shared" ref="AK6:AK40" si="11">P6+(W6*$AB$3)+AD6</f>
        <v>2318.2529266474999</v>
      </c>
      <c r="AL6" s="400">
        <f t="shared" ref="AL6:AL40" si="12">Q6+(X6*$AB$3)+AE6</f>
        <v>42.331934090200001</v>
      </c>
      <c r="AM6" s="400">
        <f t="shared" ref="AM6:AM40" si="13">R6+(Y6*$AB$3)+AF6</f>
        <v>0</v>
      </c>
      <c r="AN6" s="400">
        <f t="shared" ref="AN6:AN40" si="14">S6+(Z6*$AB$3)+AG6</f>
        <v>0</v>
      </c>
      <c r="AO6" s="400">
        <f t="shared" ref="AO6:AO40" si="15">T6+(AA6*$AB$3)+AH6</f>
        <v>1517.8732174416</v>
      </c>
      <c r="AP6" s="327">
        <f t="shared" ref="AP6:AP32" si="16">SUM(AK6:AO6)</f>
        <v>3878.4580781792997</v>
      </c>
      <c r="AQ6" s="466"/>
      <c r="AR6" s="326"/>
      <c r="AS6" s="326"/>
      <c r="AT6" s="326"/>
      <c r="AU6" s="326"/>
      <c r="AV6" s="326"/>
      <c r="AW6" s="327"/>
      <c r="AX6" s="470"/>
      <c r="AY6" s="326"/>
      <c r="AZ6" s="326"/>
      <c r="BA6" s="326"/>
      <c r="BB6" s="326"/>
      <c r="BC6" s="326"/>
      <c r="BD6" s="327"/>
      <c r="BE6" s="471"/>
      <c r="BF6" s="400"/>
      <c r="BG6" s="400"/>
      <c r="BH6" s="400"/>
      <c r="BI6" s="400"/>
      <c r="BJ6" s="400"/>
      <c r="BK6" s="327"/>
      <c r="BL6" s="466"/>
      <c r="BM6" s="328">
        <f t="shared" si="1"/>
        <v>6874.6324782575011</v>
      </c>
      <c r="BN6" s="328">
        <f t="shared" si="2"/>
        <v>230.56133161020003</v>
      </c>
      <c r="BO6" s="328">
        <f t="shared" si="3"/>
        <v>0</v>
      </c>
      <c r="BP6" s="328">
        <f t="shared" si="4"/>
        <v>0</v>
      </c>
      <c r="BQ6" s="328">
        <f t="shared" si="5"/>
        <v>2576.1133304116001</v>
      </c>
      <c r="BR6" s="328">
        <f t="shared" ref="BR6:BR37" si="17">SUM(BM6:BQ6)</f>
        <v>9681.3071402793012</v>
      </c>
      <c r="BS6" s="418"/>
      <c r="BT6" s="300">
        <f>SUM($BR$5:BR6)</f>
        <v>17786.492040038502</v>
      </c>
      <c r="CT6" s="300"/>
      <c r="CU6" s="300"/>
      <c r="CV6" s="300"/>
      <c r="CW6" s="300"/>
      <c r="DB6" s="1"/>
    </row>
    <row r="7" spans="1:106">
      <c r="A7" s="428">
        <v>1992</v>
      </c>
      <c r="B7" s="574">
        <v>5428.5173194400022</v>
      </c>
      <c r="C7" s="574">
        <v>18.11094048</v>
      </c>
      <c r="D7" s="574">
        <v>0</v>
      </c>
      <c r="E7" s="574">
        <v>0</v>
      </c>
      <c r="F7" s="574">
        <v>1379.2660421000003</v>
      </c>
      <c r="G7" s="438">
        <f t="shared" si="6"/>
        <v>6825.8943020200022</v>
      </c>
      <c r="H7" s="403"/>
      <c r="I7" s="575">
        <v>2760.2354133900003</v>
      </c>
      <c r="J7" s="575">
        <v>51.628318069999992</v>
      </c>
      <c r="K7" s="575">
        <v>0</v>
      </c>
      <c r="L7" s="575">
        <v>0</v>
      </c>
      <c r="M7" s="575">
        <v>559.43410930999983</v>
      </c>
      <c r="N7" s="327">
        <f t="shared" si="7"/>
        <v>3371.2978407700002</v>
      </c>
      <c r="O7" s="431"/>
      <c r="P7" s="576">
        <v>4804.2481424799971</v>
      </c>
      <c r="Q7" s="576">
        <v>30.004089690000004</v>
      </c>
      <c r="R7" s="576">
        <v>0</v>
      </c>
      <c r="S7" s="576">
        <v>0</v>
      </c>
      <c r="T7" s="576">
        <v>786.3803611400001</v>
      </c>
      <c r="U7" s="327">
        <f t="shared" si="8"/>
        <v>5620.632593309997</v>
      </c>
      <c r="V7" s="409"/>
      <c r="W7" s="579">
        <v>1490.09565875</v>
      </c>
      <c r="X7" s="579">
        <v>3.24723973</v>
      </c>
      <c r="Y7" s="579"/>
      <c r="Z7" s="579"/>
      <c r="AA7" s="579">
        <v>653.63425204000009</v>
      </c>
      <c r="AB7" s="577">
        <f t="shared" si="9"/>
        <v>2146.9771505200001</v>
      </c>
      <c r="AC7" s="325"/>
      <c r="AD7" s="578"/>
      <c r="AE7" s="578"/>
      <c r="AF7" s="578"/>
      <c r="AG7" s="578"/>
      <c r="AH7" s="578"/>
      <c r="AI7" s="577">
        <f t="shared" si="10"/>
        <v>0</v>
      </c>
      <c r="AJ7" s="325"/>
      <c r="AK7" s="400">
        <f t="shared" si="11"/>
        <v>6100.6313655924969</v>
      </c>
      <c r="AL7" s="400">
        <f t="shared" si="12"/>
        <v>32.829188255100007</v>
      </c>
      <c r="AM7" s="400">
        <f t="shared" si="13"/>
        <v>0</v>
      </c>
      <c r="AN7" s="400">
        <f t="shared" si="14"/>
        <v>0</v>
      </c>
      <c r="AO7" s="400">
        <f t="shared" si="15"/>
        <v>1355.0421604148</v>
      </c>
      <c r="AP7" s="327">
        <f t="shared" si="16"/>
        <v>7488.5027142623967</v>
      </c>
      <c r="AQ7" s="466"/>
      <c r="AR7" s="326"/>
      <c r="AS7" s="326"/>
      <c r="AT7" s="326"/>
      <c r="AU7" s="326"/>
      <c r="AV7" s="326"/>
      <c r="AW7" s="327"/>
      <c r="AX7" s="470"/>
      <c r="AY7" s="326"/>
      <c r="AZ7" s="326"/>
      <c r="BA7" s="326"/>
      <c r="BB7" s="326"/>
      <c r="BC7" s="326"/>
      <c r="BD7" s="327"/>
      <c r="BE7" s="471"/>
      <c r="BF7" s="400"/>
      <c r="BG7" s="400"/>
      <c r="BH7" s="400"/>
      <c r="BI7" s="400"/>
      <c r="BJ7" s="400"/>
      <c r="BK7" s="327"/>
      <c r="BL7" s="466"/>
      <c r="BM7" s="328">
        <f t="shared" si="1"/>
        <v>14289.384098422499</v>
      </c>
      <c r="BN7" s="328">
        <f t="shared" si="2"/>
        <v>102.5684468051</v>
      </c>
      <c r="BO7" s="328">
        <f t="shared" si="3"/>
        <v>0</v>
      </c>
      <c r="BP7" s="328">
        <f t="shared" si="4"/>
        <v>0</v>
      </c>
      <c r="BQ7" s="328">
        <f t="shared" si="5"/>
        <v>3293.7423118248003</v>
      </c>
      <c r="BR7" s="328">
        <f t="shared" si="17"/>
        <v>17685.6948570524</v>
      </c>
      <c r="BS7" s="418"/>
      <c r="BT7" s="300">
        <f>SUM($BR$5:BR7)</f>
        <v>35472.186897090898</v>
      </c>
      <c r="CT7" s="300"/>
      <c r="CU7" s="300"/>
      <c r="CV7" s="300"/>
      <c r="CW7" s="300"/>
      <c r="DB7" s="1"/>
    </row>
    <row r="8" spans="1:106">
      <c r="A8" s="428">
        <v>1993</v>
      </c>
      <c r="B8" s="574">
        <v>5817.8204864099998</v>
      </c>
      <c r="C8" s="574">
        <v>159.97361329999998</v>
      </c>
      <c r="D8" s="574">
        <v>0</v>
      </c>
      <c r="E8" s="574">
        <v>0</v>
      </c>
      <c r="F8" s="574">
        <v>1262.4025156400003</v>
      </c>
      <c r="G8" s="438">
        <f t="shared" si="6"/>
        <v>7240.1966153499998</v>
      </c>
      <c r="H8" s="403"/>
      <c r="I8" s="575">
        <v>5245.915584170004</v>
      </c>
      <c r="J8" s="575">
        <v>173.15498780000001</v>
      </c>
      <c r="K8" s="575">
        <v>0</v>
      </c>
      <c r="L8" s="575">
        <v>0</v>
      </c>
      <c r="M8" s="575">
        <v>134.84015583000001</v>
      </c>
      <c r="N8" s="327">
        <f t="shared" si="7"/>
        <v>5553.9107278000038</v>
      </c>
      <c r="O8" s="431"/>
      <c r="P8" s="576">
        <v>6717.9968715699988</v>
      </c>
      <c r="Q8" s="576">
        <v>76.272433950000007</v>
      </c>
      <c r="R8" s="576">
        <v>0</v>
      </c>
      <c r="S8" s="576">
        <v>0</v>
      </c>
      <c r="T8" s="576">
        <v>656.52544489000024</v>
      </c>
      <c r="U8" s="327">
        <f t="shared" si="8"/>
        <v>7450.7947504099993</v>
      </c>
      <c r="V8" s="409"/>
      <c r="W8" s="579">
        <v>2140.1896673399997</v>
      </c>
      <c r="X8" s="579">
        <v>13.823386299999999</v>
      </c>
      <c r="Y8" s="579"/>
      <c r="Z8" s="579"/>
      <c r="AA8" s="579">
        <v>99.731929589999993</v>
      </c>
      <c r="AB8" s="577">
        <f t="shared" si="9"/>
        <v>2253.7449832299999</v>
      </c>
      <c r="AC8" s="325"/>
      <c r="AD8" s="578"/>
      <c r="AE8" s="578"/>
      <c r="AF8" s="578"/>
      <c r="AG8" s="578"/>
      <c r="AH8" s="578"/>
      <c r="AI8" s="577">
        <f t="shared" si="10"/>
        <v>0</v>
      </c>
      <c r="AJ8" s="325"/>
      <c r="AK8" s="400">
        <f t="shared" si="11"/>
        <v>8579.9618821557979</v>
      </c>
      <c r="AL8" s="400">
        <f t="shared" si="12"/>
        <v>88.298780031000007</v>
      </c>
      <c r="AM8" s="400">
        <f t="shared" si="13"/>
        <v>0</v>
      </c>
      <c r="AN8" s="400">
        <f t="shared" si="14"/>
        <v>0</v>
      </c>
      <c r="AO8" s="400">
        <f t="shared" si="15"/>
        <v>743.29222363330018</v>
      </c>
      <c r="AP8" s="327">
        <f t="shared" si="16"/>
        <v>9411.5528858200978</v>
      </c>
      <c r="AQ8" s="466"/>
      <c r="AR8" s="326"/>
      <c r="AS8" s="326"/>
      <c r="AT8" s="326"/>
      <c r="AU8" s="326"/>
      <c r="AV8" s="326"/>
      <c r="AW8" s="327"/>
      <c r="AX8" s="470"/>
      <c r="AY8" s="326"/>
      <c r="AZ8" s="326"/>
      <c r="BA8" s="326"/>
      <c r="BB8" s="326"/>
      <c r="BC8" s="326"/>
      <c r="BD8" s="327"/>
      <c r="BE8" s="471"/>
      <c r="BF8" s="400"/>
      <c r="BG8" s="400"/>
      <c r="BH8" s="400"/>
      <c r="BI8" s="400"/>
      <c r="BJ8" s="400"/>
      <c r="BK8" s="327"/>
      <c r="BL8" s="466"/>
      <c r="BM8" s="328">
        <f t="shared" si="1"/>
        <v>19643.697952735802</v>
      </c>
      <c r="BN8" s="328">
        <f t="shared" si="2"/>
        <v>421.42738113099995</v>
      </c>
      <c r="BO8" s="328">
        <f t="shared" si="3"/>
        <v>0</v>
      </c>
      <c r="BP8" s="328">
        <f t="shared" si="4"/>
        <v>0</v>
      </c>
      <c r="BQ8" s="328">
        <f t="shared" si="5"/>
        <v>2140.5348951033002</v>
      </c>
      <c r="BR8" s="328">
        <f t="shared" si="17"/>
        <v>22205.660228970104</v>
      </c>
      <c r="BS8" s="418"/>
      <c r="BT8" s="300">
        <f>SUM($BR$5:BR8)</f>
        <v>57677.847126061002</v>
      </c>
      <c r="CT8" s="300"/>
      <c r="CU8" s="300"/>
      <c r="CV8" s="300"/>
      <c r="CW8" s="300"/>
      <c r="DB8" s="1"/>
    </row>
    <row r="9" spans="1:106">
      <c r="A9" s="428">
        <v>1994</v>
      </c>
      <c r="B9" s="574">
        <v>12377.174139670004</v>
      </c>
      <c r="C9" s="574">
        <v>742.60119717999999</v>
      </c>
      <c r="D9" s="574">
        <v>0</v>
      </c>
      <c r="E9" s="574">
        <v>0</v>
      </c>
      <c r="F9" s="574">
        <v>1672.8860688100006</v>
      </c>
      <c r="G9" s="438">
        <f t="shared" si="6"/>
        <v>14792.661405660005</v>
      </c>
      <c r="H9" s="403"/>
      <c r="I9" s="575">
        <v>8980.5593043800036</v>
      </c>
      <c r="J9" s="575">
        <v>269.77613191999995</v>
      </c>
      <c r="K9" s="575">
        <v>0</v>
      </c>
      <c r="L9" s="575">
        <v>0</v>
      </c>
      <c r="M9" s="575">
        <v>332.58621334999992</v>
      </c>
      <c r="N9" s="327">
        <f t="shared" si="7"/>
        <v>9582.921649650003</v>
      </c>
      <c r="O9" s="431"/>
      <c r="P9" s="576">
        <v>8621.2426182700001</v>
      </c>
      <c r="Q9" s="576">
        <v>96.355935150000008</v>
      </c>
      <c r="R9" s="576">
        <v>0</v>
      </c>
      <c r="S9" s="576">
        <v>0</v>
      </c>
      <c r="T9" s="576">
        <v>5329.3138361999972</v>
      </c>
      <c r="U9" s="327">
        <f t="shared" si="8"/>
        <v>14046.912389619998</v>
      </c>
      <c r="V9" s="409"/>
      <c r="W9" s="579">
        <v>3123.4488358799999</v>
      </c>
      <c r="X9" s="579">
        <v>39.21819455</v>
      </c>
      <c r="Y9" s="579"/>
      <c r="Z9" s="579"/>
      <c r="AA9" s="579">
        <v>304.63137362000003</v>
      </c>
      <c r="AB9" s="577">
        <f t="shared" si="9"/>
        <v>3467.29840405</v>
      </c>
      <c r="AC9" s="325"/>
      <c r="AD9" s="578"/>
      <c r="AE9" s="578"/>
      <c r="AF9" s="578"/>
      <c r="AG9" s="578"/>
      <c r="AH9" s="578"/>
      <c r="AI9" s="577">
        <f t="shared" si="10"/>
        <v>0</v>
      </c>
      <c r="AJ9" s="325"/>
      <c r="AK9" s="400">
        <f t="shared" si="11"/>
        <v>11338.6431054856</v>
      </c>
      <c r="AL9" s="400">
        <f t="shared" si="12"/>
        <v>130.4757644085</v>
      </c>
      <c r="AM9" s="400">
        <f t="shared" si="13"/>
        <v>0</v>
      </c>
      <c r="AN9" s="400">
        <f t="shared" si="14"/>
        <v>0</v>
      </c>
      <c r="AO9" s="400">
        <f t="shared" si="15"/>
        <v>5594.3431312493976</v>
      </c>
      <c r="AP9" s="327">
        <f t="shared" si="16"/>
        <v>17063.462001143496</v>
      </c>
      <c r="AQ9" s="466"/>
      <c r="AR9" s="326"/>
      <c r="AS9" s="326"/>
      <c r="AT9" s="326"/>
      <c r="AU9" s="326"/>
      <c r="AV9" s="326"/>
      <c r="AW9" s="327"/>
      <c r="AX9" s="470"/>
      <c r="AY9" s="326"/>
      <c r="AZ9" s="326"/>
      <c r="BA9" s="326"/>
      <c r="BB9" s="326"/>
      <c r="BC9" s="326"/>
      <c r="BD9" s="327"/>
      <c r="BE9" s="471"/>
      <c r="BF9" s="400"/>
      <c r="BG9" s="400"/>
      <c r="BH9" s="400"/>
      <c r="BI9" s="400"/>
      <c r="BJ9" s="400"/>
      <c r="BK9" s="327"/>
      <c r="BL9" s="466"/>
      <c r="BM9" s="328">
        <f t="shared" si="1"/>
        <v>32696.376549535606</v>
      </c>
      <c r="BN9" s="328">
        <f t="shared" si="2"/>
        <v>1142.8530935085</v>
      </c>
      <c r="BO9" s="328">
        <f t="shared" si="3"/>
        <v>0</v>
      </c>
      <c r="BP9" s="328">
        <f t="shared" si="4"/>
        <v>0</v>
      </c>
      <c r="BQ9" s="328">
        <f t="shared" si="5"/>
        <v>7599.8154134093984</v>
      </c>
      <c r="BR9" s="328">
        <f t="shared" si="17"/>
        <v>41439.045056453506</v>
      </c>
      <c r="BS9" s="418"/>
      <c r="BT9" s="300">
        <f>SUM($BR$5:BR9)</f>
        <v>99116.892182514508</v>
      </c>
      <c r="CT9" s="300"/>
      <c r="CU9" s="300"/>
      <c r="CV9" s="300"/>
      <c r="CW9" s="300"/>
      <c r="DB9" s="1"/>
    </row>
    <row r="10" spans="1:106">
      <c r="A10" s="428">
        <v>1995</v>
      </c>
      <c r="B10" s="574">
        <v>11385.342798099991</v>
      </c>
      <c r="C10" s="574">
        <v>1738.6172858499995</v>
      </c>
      <c r="D10" s="574">
        <v>0</v>
      </c>
      <c r="E10" s="574">
        <v>0</v>
      </c>
      <c r="F10" s="574">
        <v>1918.8522494899996</v>
      </c>
      <c r="G10" s="438">
        <f t="shared" si="6"/>
        <v>15042.81233343999</v>
      </c>
      <c r="H10" s="403"/>
      <c r="I10" s="575">
        <v>14732.545971979995</v>
      </c>
      <c r="J10" s="575">
        <v>886.91448692000006</v>
      </c>
      <c r="K10" s="575">
        <v>0</v>
      </c>
      <c r="L10" s="575">
        <v>0</v>
      </c>
      <c r="M10" s="575">
        <v>1270.5393792699997</v>
      </c>
      <c r="N10" s="327">
        <f t="shared" si="7"/>
        <v>16889.999838169995</v>
      </c>
      <c r="O10" s="431"/>
      <c r="P10" s="576">
        <v>7827.4179258199983</v>
      </c>
      <c r="Q10" s="576">
        <v>231.23099219000008</v>
      </c>
      <c r="R10" s="576">
        <v>0</v>
      </c>
      <c r="S10" s="576">
        <v>0</v>
      </c>
      <c r="T10" s="576">
        <v>1513.262555290001</v>
      </c>
      <c r="U10" s="327">
        <f t="shared" si="8"/>
        <v>9571.9114733000006</v>
      </c>
      <c r="V10" s="409"/>
      <c r="W10" s="579">
        <v>2780.0549584299997</v>
      </c>
      <c r="X10" s="579">
        <v>25.813368520000001</v>
      </c>
      <c r="Y10" s="579"/>
      <c r="Z10" s="579"/>
      <c r="AA10" s="579">
        <v>1225.8625551399998</v>
      </c>
      <c r="AB10" s="577">
        <f t="shared" si="9"/>
        <v>4031.7308820899998</v>
      </c>
      <c r="AC10" s="325"/>
      <c r="AD10" s="578"/>
      <c r="AE10" s="578"/>
      <c r="AF10" s="578"/>
      <c r="AG10" s="578"/>
      <c r="AH10" s="578"/>
      <c r="AI10" s="577">
        <f t="shared" si="10"/>
        <v>0</v>
      </c>
      <c r="AJ10" s="325"/>
      <c r="AK10" s="400">
        <f t="shared" si="11"/>
        <v>10246.065739654099</v>
      </c>
      <c r="AL10" s="400">
        <f t="shared" si="12"/>
        <v>253.68862280240009</v>
      </c>
      <c r="AM10" s="400">
        <f t="shared" si="13"/>
        <v>0</v>
      </c>
      <c r="AN10" s="400">
        <f t="shared" si="14"/>
        <v>0</v>
      </c>
      <c r="AO10" s="400">
        <f t="shared" si="15"/>
        <v>2579.762978261801</v>
      </c>
      <c r="AP10" s="327">
        <f t="shared" si="16"/>
        <v>13079.517340718299</v>
      </c>
      <c r="AQ10" s="466"/>
      <c r="AR10" s="326"/>
      <c r="AS10" s="326"/>
      <c r="AT10" s="326"/>
      <c r="AU10" s="326"/>
      <c r="AV10" s="326"/>
      <c r="AW10" s="327"/>
      <c r="AX10" s="470"/>
      <c r="AY10" s="326"/>
      <c r="AZ10" s="326"/>
      <c r="BA10" s="326"/>
      <c r="BB10" s="326"/>
      <c r="BC10" s="326"/>
      <c r="BD10" s="327"/>
      <c r="BE10" s="471"/>
      <c r="BF10" s="400"/>
      <c r="BG10" s="400"/>
      <c r="BH10" s="400"/>
      <c r="BI10" s="400"/>
      <c r="BJ10" s="400"/>
      <c r="BK10" s="327"/>
      <c r="BL10" s="466"/>
      <c r="BM10" s="328">
        <f t="shared" si="1"/>
        <v>36363.954509734089</v>
      </c>
      <c r="BN10" s="328">
        <f t="shared" si="2"/>
        <v>2879.2203955723994</v>
      </c>
      <c r="BO10" s="328">
        <f t="shared" si="3"/>
        <v>0</v>
      </c>
      <c r="BP10" s="328">
        <f t="shared" si="4"/>
        <v>0</v>
      </c>
      <c r="BQ10" s="328">
        <f t="shared" si="5"/>
        <v>5769.154607021801</v>
      </c>
      <c r="BR10" s="328">
        <f t="shared" si="17"/>
        <v>45012.329512328288</v>
      </c>
      <c r="BS10" s="418"/>
      <c r="BT10" s="300">
        <f>SUM($BR$5:BR10)</f>
        <v>144129.2216948428</v>
      </c>
      <c r="CT10" s="300"/>
      <c r="CU10" s="300"/>
      <c r="CV10" s="300"/>
      <c r="CW10" s="300"/>
      <c r="DB10" s="1"/>
    </row>
    <row r="11" spans="1:106">
      <c r="A11" s="428">
        <v>1996</v>
      </c>
      <c r="B11" s="574">
        <v>14661.031745359991</v>
      </c>
      <c r="C11" s="574">
        <v>2347.8842442600003</v>
      </c>
      <c r="D11" s="574">
        <v>0</v>
      </c>
      <c r="E11" s="574">
        <v>0</v>
      </c>
      <c r="F11" s="574">
        <v>1771.5211887200005</v>
      </c>
      <c r="G11" s="438">
        <f t="shared" si="6"/>
        <v>18780.437178339995</v>
      </c>
      <c r="H11" s="403"/>
      <c r="I11" s="575">
        <v>15364.634204079999</v>
      </c>
      <c r="J11" s="575">
        <v>1141.63448675</v>
      </c>
      <c r="K11" s="575">
        <v>0</v>
      </c>
      <c r="L11" s="575">
        <v>0</v>
      </c>
      <c r="M11" s="575">
        <v>160.20460553999999</v>
      </c>
      <c r="N11" s="327">
        <f t="shared" si="7"/>
        <v>16666.473296369997</v>
      </c>
      <c r="O11" s="431"/>
      <c r="P11" s="576">
        <v>8507.2645128800032</v>
      </c>
      <c r="Q11" s="576">
        <v>107.98813435000001</v>
      </c>
      <c r="R11" s="576">
        <v>0</v>
      </c>
      <c r="S11" s="576">
        <v>0</v>
      </c>
      <c r="T11" s="576">
        <v>385.19012835000001</v>
      </c>
      <c r="U11" s="327">
        <f t="shared" si="8"/>
        <v>9000.4427755800025</v>
      </c>
      <c r="V11" s="409"/>
      <c r="W11" s="579">
        <v>2608.81258028</v>
      </c>
      <c r="X11" s="579">
        <v>15.280261429999999</v>
      </c>
      <c r="Y11" s="579"/>
      <c r="Z11" s="579"/>
      <c r="AA11" s="579">
        <v>331.58691880999999</v>
      </c>
      <c r="AB11" s="577">
        <f t="shared" si="9"/>
        <v>2955.6797605199999</v>
      </c>
      <c r="AC11" s="325"/>
      <c r="AD11" s="578"/>
      <c r="AE11" s="578"/>
      <c r="AF11" s="578"/>
      <c r="AG11" s="578"/>
      <c r="AH11" s="578"/>
      <c r="AI11" s="577">
        <f t="shared" si="10"/>
        <v>0</v>
      </c>
      <c r="AJ11" s="325"/>
      <c r="AK11" s="400">
        <f t="shared" si="11"/>
        <v>10776.931457723604</v>
      </c>
      <c r="AL11" s="400">
        <f t="shared" si="12"/>
        <v>121.28196179410001</v>
      </c>
      <c r="AM11" s="400">
        <f t="shared" si="13"/>
        <v>0</v>
      </c>
      <c r="AN11" s="400">
        <f t="shared" si="14"/>
        <v>0</v>
      </c>
      <c r="AO11" s="400">
        <f t="shared" si="15"/>
        <v>673.67074771469993</v>
      </c>
      <c r="AP11" s="327">
        <f t="shared" si="16"/>
        <v>11571.884167232403</v>
      </c>
      <c r="AQ11" s="466"/>
      <c r="AR11" s="326"/>
      <c r="AS11" s="326"/>
      <c r="AT11" s="326"/>
      <c r="AU11" s="326"/>
      <c r="AV11" s="326"/>
      <c r="AW11" s="327"/>
      <c r="AX11" s="470"/>
      <c r="AY11" s="326"/>
      <c r="AZ11" s="326"/>
      <c r="BA11" s="326"/>
      <c r="BB11" s="326"/>
      <c r="BC11" s="326"/>
      <c r="BD11" s="327"/>
      <c r="BE11" s="471"/>
      <c r="BF11" s="400"/>
      <c r="BG11" s="400"/>
      <c r="BH11" s="400"/>
      <c r="BI11" s="400"/>
      <c r="BJ11" s="400"/>
      <c r="BK11" s="327"/>
      <c r="BL11" s="466"/>
      <c r="BM11" s="328">
        <f t="shared" si="1"/>
        <v>40802.597407163594</v>
      </c>
      <c r="BN11" s="328">
        <f t="shared" si="2"/>
        <v>3610.8006928041</v>
      </c>
      <c r="BO11" s="328">
        <f t="shared" si="3"/>
        <v>0</v>
      </c>
      <c r="BP11" s="328">
        <f t="shared" si="4"/>
        <v>0</v>
      </c>
      <c r="BQ11" s="328">
        <f t="shared" si="5"/>
        <v>2605.3965419747001</v>
      </c>
      <c r="BR11" s="328">
        <f t="shared" si="17"/>
        <v>47018.794641942397</v>
      </c>
      <c r="BS11" s="418"/>
      <c r="BT11" s="300">
        <f>SUM($BR$5:BR11)</f>
        <v>191148.01633678519</v>
      </c>
      <c r="CT11" s="300"/>
      <c r="CU11" s="300"/>
      <c r="CV11" s="300"/>
      <c r="CW11" s="300"/>
      <c r="DB11" s="1"/>
    </row>
    <row r="12" spans="1:106">
      <c r="A12" s="428">
        <v>1997</v>
      </c>
      <c r="B12" s="574">
        <v>9683.3186278299963</v>
      </c>
      <c r="C12" s="574">
        <v>3309.1128105500002</v>
      </c>
      <c r="D12" s="574">
        <v>0</v>
      </c>
      <c r="E12" s="574">
        <v>0</v>
      </c>
      <c r="F12" s="574">
        <v>1019.0300732800001</v>
      </c>
      <c r="G12" s="438">
        <f t="shared" si="6"/>
        <v>14011.461511659998</v>
      </c>
      <c r="H12" s="403"/>
      <c r="I12" s="575">
        <v>9815.519151819999</v>
      </c>
      <c r="J12" s="575">
        <v>1558.1884688700004</v>
      </c>
      <c r="K12" s="575">
        <v>0</v>
      </c>
      <c r="L12" s="575">
        <v>0</v>
      </c>
      <c r="M12" s="575">
        <v>179.13880477000001</v>
      </c>
      <c r="N12" s="327">
        <f t="shared" si="7"/>
        <v>11552.84642546</v>
      </c>
      <c r="O12" s="431"/>
      <c r="P12" s="576">
        <v>3825.1657823299984</v>
      </c>
      <c r="Q12" s="576">
        <v>107.63033388999997</v>
      </c>
      <c r="R12" s="576">
        <v>0</v>
      </c>
      <c r="S12" s="576">
        <v>0</v>
      </c>
      <c r="T12" s="576">
        <v>1285.6510344800008</v>
      </c>
      <c r="U12" s="327">
        <f t="shared" si="8"/>
        <v>5218.4471506999989</v>
      </c>
      <c r="V12" s="409"/>
      <c r="W12" s="579">
        <v>2011.6321895900001</v>
      </c>
      <c r="X12" s="579">
        <v>53.207588399999999</v>
      </c>
      <c r="Y12" s="579"/>
      <c r="Z12" s="579"/>
      <c r="AA12" s="579">
        <v>130.07940880000001</v>
      </c>
      <c r="AB12" s="577">
        <f t="shared" si="9"/>
        <v>2194.9191867899999</v>
      </c>
      <c r="AC12" s="325"/>
      <c r="AD12" s="578"/>
      <c r="AE12" s="578"/>
      <c r="AF12" s="578"/>
      <c r="AG12" s="578"/>
      <c r="AH12" s="578"/>
      <c r="AI12" s="577">
        <f t="shared" si="10"/>
        <v>0</v>
      </c>
      <c r="AJ12" s="325"/>
      <c r="AK12" s="400">
        <f t="shared" si="11"/>
        <v>5575.2857872732984</v>
      </c>
      <c r="AL12" s="400">
        <f t="shared" si="12"/>
        <v>153.92093579799996</v>
      </c>
      <c r="AM12" s="400">
        <f t="shared" si="13"/>
        <v>0</v>
      </c>
      <c r="AN12" s="400">
        <f t="shared" si="14"/>
        <v>0</v>
      </c>
      <c r="AO12" s="400">
        <f t="shared" si="15"/>
        <v>1398.8201201360009</v>
      </c>
      <c r="AP12" s="327">
        <f t="shared" si="16"/>
        <v>7128.026843207299</v>
      </c>
      <c r="AQ12" s="466"/>
      <c r="AR12" s="326"/>
      <c r="AS12" s="326"/>
      <c r="AT12" s="326"/>
      <c r="AU12" s="326"/>
      <c r="AV12" s="326"/>
      <c r="AW12" s="327"/>
      <c r="AX12" s="470"/>
      <c r="AY12" s="326"/>
      <c r="AZ12" s="326"/>
      <c r="BA12" s="326"/>
      <c r="BB12" s="326"/>
      <c r="BC12" s="326"/>
      <c r="BD12" s="327"/>
      <c r="BE12" s="471"/>
      <c r="BF12" s="400"/>
      <c r="BG12" s="400"/>
      <c r="BH12" s="400"/>
      <c r="BI12" s="400"/>
      <c r="BJ12" s="400"/>
      <c r="BK12" s="327"/>
      <c r="BL12" s="466"/>
      <c r="BM12" s="328">
        <f t="shared" si="1"/>
        <v>25074.123566923292</v>
      </c>
      <c r="BN12" s="328">
        <f t="shared" si="2"/>
        <v>5021.2222152180002</v>
      </c>
      <c r="BO12" s="328">
        <f t="shared" si="3"/>
        <v>0</v>
      </c>
      <c r="BP12" s="328">
        <f t="shared" si="4"/>
        <v>0</v>
      </c>
      <c r="BQ12" s="328">
        <f t="shared" si="5"/>
        <v>2596.988998186001</v>
      </c>
      <c r="BR12" s="328">
        <f t="shared" si="17"/>
        <v>32692.334780327292</v>
      </c>
      <c r="BS12" s="418"/>
      <c r="BT12" s="300">
        <f>SUM($BR$5:BR12)</f>
        <v>223840.3511171125</v>
      </c>
      <c r="CT12" s="300"/>
      <c r="CU12" s="300"/>
      <c r="CV12" s="300"/>
      <c r="CW12" s="300"/>
      <c r="DB12" s="1"/>
    </row>
    <row r="13" spans="1:106">
      <c r="A13" s="428">
        <v>1998</v>
      </c>
      <c r="B13" s="574">
        <v>7267.7888361999958</v>
      </c>
      <c r="C13" s="574">
        <v>3194.5531060000021</v>
      </c>
      <c r="D13" s="574">
        <v>0</v>
      </c>
      <c r="E13" s="574">
        <v>0</v>
      </c>
      <c r="F13" s="574">
        <v>2211.7746903999991</v>
      </c>
      <c r="G13" s="438">
        <f t="shared" si="6"/>
        <v>12674.116632599997</v>
      </c>
      <c r="H13" s="403"/>
      <c r="I13" s="575">
        <v>6479.9770111900007</v>
      </c>
      <c r="J13" s="575">
        <v>2808.6004337700006</v>
      </c>
      <c r="K13" s="575">
        <v>0</v>
      </c>
      <c r="L13" s="575">
        <v>0</v>
      </c>
      <c r="M13" s="575">
        <v>430.04503551000016</v>
      </c>
      <c r="N13" s="327">
        <f t="shared" si="7"/>
        <v>9718.6224804700014</v>
      </c>
      <c r="O13" s="431"/>
      <c r="P13" s="576">
        <v>2452.1833254899998</v>
      </c>
      <c r="Q13" s="576">
        <v>73.070214980000003</v>
      </c>
      <c r="R13" s="576">
        <v>0</v>
      </c>
      <c r="S13" s="576">
        <v>0</v>
      </c>
      <c r="T13" s="576">
        <v>963.19360065000069</v>
      </c>
      <c r="U13" s="327">
        <f t="shared" si="8"/>
        <v>3488.4471411200002</v>
      </c>
      <c r="V13" s="409"/>
      <c r="W13" s="579">
        <v>1788.6229945600001</v>
      </c>
      <c r="X13" s="579">
        <v>19.773504169999999</v>
      </c>
      <c r="Y13" s="579"/>
      <c r="Z13" s="579"/>
      <c r="AA13" s="579">
        <v>902.91624493999996</v>
      </c>
      <c r="AB13" s="577">
        <f t="shared" si="9"/>
        <v>2711.3127436700001</v>
      </c>
      <c r="AC13" s="325"/>
      <c r="AD13" s="578"/>
      <c r="AE13" s="578"/>
      <c r="AF13" s="578"/>
      <c r="AG13" s="578"/>
      <c r="AH13" s="578"/>
      <c r="AI13" s="577">
        <f t="shared" si="10"/>
        <v>0</v>
      </c>
      <c r="AJ13" s="325"/>
      <c r="AK13" s="400">
        <f t="shared" si="11"/>
        <v>4008.2853307571995</v>
      </c>
      <c r="AL13" s="400">
        <f t="shared" si="12"/>
        <v>90.273163607900003</v>
      </c>
      <c r="AM13" s="400">
        <f t="shared" si="13"/>
        <v>0</v>
      </c>
      <c r="AN13" s="400">
        <f t="shared" si="14"/>
        <v>0</v>
      </c>
      <c r="AO13" s="400">
        <f t="shared" si="15"/>
        <v>1748.7307337478005</v>
      </c>
      <c r="AP13" s="327">
        <f t="shared" si="16"/>
        <v>5847.2892281128998</v>
      </c>
      <c r="AQ13" s="466"/>
      <c r="AR13" s="326"/>
      <c r="AS13" s="326"/>
      <c r="AT13" s="326"/>
      <c r="AU13" s="326"/>
      <c r="AV13" s="326"/>
      <c r="AW13" s="327"/>
      <c r="AX13" s="470"/>
      <c r="AY13" s="326"/>
      <c r="AZ13" s="326"/>
      <c r="BA13" s="326"/>
      <c r="BB13" s="326"/>
      <c r="BC13" s="326"/>
      <c r="BD13" s="327"/>
      <c r="BE13" s="471"/>
      <c r="BF13" s="400"/>
      <c r="BG13" s="400"/>
      <c r="BH13" s="400"/>
      <c r="BI13" s="400"/>
      <c r="BJ13" s="400"/>
      <c r="BK13" s="327"/>
      <c r="BL13" s="466"/>
      <c r="BM13" s="328">
        <f t="shared" si="1"/>
        <v>17756.051178147198</v>
      </c>
      <c r="BN13" s="328">
        <f t="shared" si="2"/>
        <v>6093.4267033779024</v>
      </c>
      <c r="BO13" s="328">
        <f t="shared" si="3"/>
        <v>0</v>
      </c>
      <c r="BP13" s="328">
        <f t="shared" si="4"/>
        <v>0</v>
      </c>
      <c r="BQ13" s="328">
        <f t="shared" si="5"/>
        <v>4390.5504596577994</v>
      </c>
      <c r="BR13" s="328">
        <f t="shared" si="17"/>
        <v>28240.0283411829</v>
      </c>
      <c r="BS13" s="418"/>
      <c r="BT13" s="300">
        <f>SUM($BR$5:BR13)</f>
        <v>252080.37945829541</v>
      </c>
      <c r="CT13" s="300"/>
      <c r="CU13" s="300"/>
      <c r="CV13" s="300"/>
      <c r="CW13" s="300"/>
      <c r="DB13" s="1"/>
    </row>
    <row r="14" spans="1:106">
      <c r="A14" s="428">
        <v>1999</v>
      </c>
      <c r="B14" s="574">
        <v>6271.9398291799971</v>
      </c>
      <c r="C14" s="574">
        <v>2174.4505480400003</v>
      </c>
      <c r="D14" s="574">
        <v>0</v>
      </c>
      <c r="E14" s="574">
        <v>0</v>
      </c>
      <c r="F14" s="574">
        <v>868.49140328999988</v>
      </c>
      <c r="G14" s="438">
        <f t="shared" si="6"/>
        <v>9314.881780509997</v>
      </c>
      <c r="H14" s="403"/>
      <c r="I14" s="575">
        <v>3286.2773635400022</v>
      </c>
      <c r="J14" s="575">
        <v>1747.2180732399997</v>
      </c>
      <c r="K14" s="575">
        <v>0</v>
      </c>
      <c r="L14" s="575">
        <v>0</v>
      </c>
      <c r="M14" s="575">
        <v>239.83981644999994</v>
      </c>
      <c r="N14" s="327">
        <f t="shared" si="7"/>
        <v>5273.3352532300014</v>
      </c>
      <c r="O14" s="431"/>
      <c r="P14" s="576">
        <v>2520.9907773400009</v>
      </c>
      <c r="Q14" s="576">
        <v>437.65787279999995</v>
      </c>
      <c r="R14" s="576">
        <v>0</v>
      </c>
      <c r="S14" s="576">
        <v>0</v>
      </c>
      <c r="T14" s="576">
        <v>393.79431961</v>
      </c>
      <c r="U14" s="327">
        <f t="shared" si="8"/>
        <v>3352.4429697500009</v>
      </c>
      <c r="V14" s="409"/>
      <c r="W14" s="579">
        <v>2008.9438516299999</v>
      </c>
      <c r="X14" s="579">
        <v>204.24462219</v>
      </c>
      <c r="Y14" s="579"/>
      <c r="Z14" s="579"/>
      <c r="AA14" s="579">
        <v>232.47751144</v>
      </c>
      <c r="AB14" s="577">
        <f t="shared" si="9"/>
        <v>2445.6659852600001</v>
      </c>
      <c r="AC14" s="325"/>
      <c r="AD14" s="578"/>
      <c r="AE14" s="578"/>
      <c r="AF14" s="578"/>
      <c r="AG14" s="578"/>
      <c r="AH14" s="578"/>
      <c r="AI14" s="577">
        <f t="shared" si="10"/>
        <v>0</v>
      </c>
      <c r="AJ14" s="325"/>
      <c r="AK14" s="400">
        <f t="shared" si="11"/>
        <v>4268.7719282581011</v>
      </c>
      <c r="AL14" s="400">
        <f t="shared" si="12"/>
        <v>615.35069410529991</v>
      </c>
      <c r="AM14" s="400">
        <f t="shared" si="13"/>
        <v>0</v>
      </c>
      <c r="AN14" s="400">
        <f t="shared" si="14"/>
        <v>0</v>
      </c>
      <c r="AO14" s="400">
        <f t="shared" si="15"/>
        <v>596.04975456279999</v>
      </c>
      <c r="AP14" s="327">
        <f t="shared" si="16"/>
        <v>5480.1723769262007</v>
      </c>
      <c r="AQ14" s="466"/>
      <c r="AR14" s="326"/>
      <c r="AS14" s="326"/>
      <c r="AT14" s="326"/>
      <c r="AU14" s="326"/>
      <c r="AV14" s="326"/>
      <c r="AW14" s="327"/>
      <c r="AX14" s="470"/>
      <c r="AY14" s="326"/>
      <c r="AZ14" s="326"/>
      <c r="BA14" s="326"/>
      <c r="BB14" s="326"/>
      <c r="BC14" s="326"/>
      <c r="BD14" s="327"/>
      <c r="BE14" s="471"/>
      <c r="BF14" s="400"/>
      <c r="BG14" s="400"/>
      <c r="BH14" s="400"/>
      <c r="BI14" s="400"/>
      <c r="BJ14" s="400"/>
      <c r="BK14" s="327"/>
      <c r="BL14" s="466"/>
      <c r="BM14" s="328">
        <f t="shared" si="1"/>
        <v>13826.989120978102</v>
      </c>
      <c r="BN14" s="328">
        <f t="shared" si="2"/>
        <v>4537.0193153852997</v>
      </c>
      <c r="BO14" s="328">
        <f t="shared" si="3"/>
        <v>0</v>
      </c>
      <c r="BP14" s="328">
        <f t="shared" si="4"/>
        <v>0</v>
      </c>
      <c r="BQ14" s="328">
        <f t="shared" si="5"/>
        <v>1704.3809743027998</v>
      </c>
      <c r="BR14" s="328">
        <f t="shared" si="17"/>
        <v>20068.389410666201</v>
      </c>
      <c r="BS14" s="418"/>
      <c r="BT14" s="300">
        <f>SUM($BR$5:BR14)</f>
        <v>272148.7688689616</v>
      </c>
      <c r="CT14" s="300"/>
      <c r="CU14" s="300"/>
      <c r="CV14" s="300"/>
      <c r="CW14" s="300"/>
      <c r="DB14" s="1"/>
    </row>
    <row r="15" spans="1:106">
      <c r="A15" s="428">
        <v>2000</v>
      </c>
      <c r="B15" s="574">
        <v>5414.6353376700035</v>
      </c>
      <c r="C15" s="574">
        <v>2796.9265776100001</v>
      </c>
      <c r="D15" s="574">
        <v>0</v>
      </c>
      <c r="E15" s="574">
        <v>0</v>
      </c>
      <c r="F15" s="574">
        <v>2800.71593046</v>
      </c>
      <c r="G15" s="438">
        <f t="shared" si="6"/>
        <v>11012.277845740002</v>
      </c>
      <c r="H15" s="403"/>
      <c r="I15" s="575">
        <v>6291.6247717199967</v>
      </c>
      <c r="J15" s="575">
        <v>322.95019397999994</v>
      </c>
      <c r="K15" s="575">
        <v>0</v>
      </c>
      <c r="L15" s="575">
        <v>0</v>
      </c>
      <c r="M15" s="575">
        <v>1292.2652248699987</v>
      </c>
      <c r="N15" s="327">
        <f t="shared" si="7"/>
        <v>7906.8401905699957</v>
      </c>
      <c r="O15" s="431"/>
      <c r="P15" s="576">
        <v>1864.6393814599992</v>
      </c>
      <c r="Q15" s="576">
        <v>203.50967471000001</v>
      </c>
      <c r="R15" s="576">
        <v>0</v>
      </c>
      <c r="S15" s="576">
        <v>0</v>
      </c>
      <c r="T15" s="576">
        <v>1931.5094882800017</v>
      </c>
      <c r="U15" s="327">
        <f t="shared" si="8"/>
        <v>3999.658544450001</v>
      </c>
      <c r="V15" s="409"/>
      <c r="W15" s="579">
        <v>1400.4846869699998</v>
      </c>
      <c r="X15" s="579">
        <v>8.4285160799999996</v>
      </c>
      <c r="Y15" s="579"/>
      <c r="Z15" s="579"/>
      <c r="AA15" s="579">
        <v>3244.3759241100001</v>
      </c>
      <c r="AB15" s="577">
        <f t="shared" si="9"/>
        <v>4653.2891271600001</v>
      </c>
      <c r="AC15" s="325"/>
      <c r="AD15" s="578"/>
      <c r="AE15" s="578"/>
      <c r="AF15" s="578"/>
      <c r="AG15" s="578"/>
      <c r="AH15" s="578"/>
      <c r="AI15" s="577">
        <f t="shared" si="10"/>
        <v>0</v>
      </c>
      <c r="AJ15" s="325"/>
      <c r="AK15" s="400">
        <f t="shared" si="11"/>
        <v>3083.0610591238992</v>
      </c>
      <c r="AL15" s="400">
        <f t="shared" si="12"/>
        <v>210.84248369960002</v>
      </c>
      <c r="AM15" s="400">
        <f t="shared" si="13"/>
        <v>0</v>
      </c>
      <c r="AN15" s="400">
        <f t="shared" si="14"/>
        <v>0</v>
      </c>
      <c r="AO15" s="400">
        <f t="shared" si="15"/>
        <v>4754.1165422557024</v>
      </c>
      <c r="AP15" s="327">
        <f t="shared" si="16"/>
        <v>8048.0200850792016</v>
      </c>
      <c r="AQ15" s="466"/>
      <c r="AR15" s="326"/>
      <c r="AS15" s="326"/>
      <c r="AT15" s="326"/>
      <c r="AU15" s="326"/>
      <c r="AV15" s="326"/>
      <c r="AW15" s="327"/>
      <c r="AX15" s="470"/>
      <c r="AY15" s="326"/>
      <c r="AZ15" s="326"/>
      <c r="BA15" s="326"/>
      <c r="BB15" s="326"/>
      <c r="BC15" s="326"/>
      <c r="BD15" s="327"/>
      <c r="BE15" s="471"/>
      <c r="BF15" s="400"/>
      <c r="BG15" s="400"/>
      <c r="BH15" s="400"/>
      <c r="BI15" s="400"/>
      <c r="BJ15" s="400"/>
      <c r="BK15" s="327"/>
      <c r="BL15" s="466"/>
      <c r="BM15" s="328">
        <f t="shared" si="1"/>
        <v>14789.321168513899</v>
      </c>
      <c r="BN15" s="328">
        <f t="shared" si="2"/>
        <v>3330.7192552895999</v>
      </c>
      <c r="BO15" s="328">
        <f t="shared" si="3"/>
        <v>0</v>
      </c>
      <c r="BP15" s="328">
        <f t="shared" si="4"/>
        <v>0</v>
      </c>
      <c r="BQ15" s="328">
        <f t="shared" si="5"/>
        <v>8847.0976975857011</v>
      </c>
      <c r="BR15" s="328">
        <f t="shared" si="17"/>
        <v>26967.138121389202</v>
      </c>
      <c r="BS15" s="418"/>
      <c r="BT15" s="300">
        <f>SUM($BR$5:BR15)</f>
        <v>299115.90699035081</v>
      </c>
      <c r="CT15" s="300"/>
      <c r="CU15" s="300"/>
      <c r="CV15" s="300"/>
      <c r="CW15" s="300"/>
      <c r="DB15" s="1"/>
    </row>
    <row r="16" spans="1:106">
      <c r="A16" s="428">
        <v>2001</v>
      </c>
      <c r="B16" s="574">
        <v>3957.2874733600011</v>
      </c>
      <c r="C16" s="574">
        <v>1483.8105195200001</v>
      </c>
      <c r="D16" s="574">
        <v>0</v>
      </c>
      <c r="E16" s="574">
        <v>0</v>
      </c>
      <c r="F16" s="574">
        <v>369.68419222999995</v>
      </c>
      <c r="G16" s="438">
        <f t="shared" si="6"/>
        <v>5810.7821851100007</v>
      </c>
      <c r="H16" s="403"/>
      <c r="I16" s="575">
        <v>6520.6458926700052</v>
      </c>
      <c r="J16" s="575">
        <v>139.36813120000002</v>
      </c>
      <c r="K16" s="575">
        <v>0</v>
      </c>
      <c r="L16" s="575">
        <v>0</v>
      </c>
      <c r="M16" s="575">
        <v>47.643859710000001</v>
      </c>
      <c r="N16" s="327">
        <f t="shared" si="7"/>
        <v>6707.6578835800046</v>
      </c>
      <c r="O16" s="431"/>
      <c r="P16" s="576">
        <v>2549.3399497099981</v>
      </c>
      <c r="Q16" s="576">
        <v>196.56306180000004</v>
      </c>
      <c r="R16" s="576">
        <v>0</v>
      </c>
      <c r="S16" s="576">
        <v>0</v>
      </c>
      <c r="T16" s="576">
        <v>470.59745434000013</v>
      </c>
      <c r="U16" s="327">
        <f t="shared" si="8"/>
        <v>3216.5004658499984</v>
      </c>
      <c r="V16" s="409"/>
      <c r="W16" s="579">
        <v>501.70139325000002</v>
      </c>
      <c r="X16" s="579">
        <v>26.790267759999999</v>
      </c>
      <c r="Y16" s="579"/>
      <c r="Z16" s="579"/>
      <c r="AA16" s="579">
        <v>207.00282346</v>
      </c>
      <c r="AB16" s="577">
        <f t="shared" si="9"/>
        <v>735.49448447000009</v>
      </c>
      <c r="AC16" s="325"/>
      <c r="AD16" s="578"/>
      <c r="AE16" s="578"/>
      <c r="AF16" s="578"/>
      <c r="AG16" s="578"/>
      <c r="AH16" s="578"/>
      <c r="AI16" s="577">
        <f t="shared" si="10"/>
        <v>0</v>
      </c>
      <c r="AJ16" s="325"/>
      <c r="AK16" s="400">
        <f t="shared" si="11"/>
        <v>2985.8201618374983</v>
      </c>
      <c r="AL16" s="400">
        <f t="shared" si="12"/>
        <v>219.87059475120003</v>
      </c>
      <c r="AM16" s="400">
        <f t="shared" si="13"/>
        <v>0</v>
      </c>
      <c r="AN16" s="400">
        <f t="shared" si="14"/>
        <v>0</v>
      </c>
      <c r="AO16" s="400">
        <f t="shared" si="15"/>
        <v>650.68991075020017</v>
      </c>
      <c r="AP16" s="327">
        <f t="shared" si="16"/>
        <v>3856.3806673388981</v>
      </c>
      <c r="AQ16" s="466"/>
      <c r="AR16" s="326"/>
      <c r="AS16" s="326"/>
      <c r="AT16" s="326"/>
      <c r="AU16" s="326"/>
      <c r="AV16" s="326"/>
      <c r="AW16" s="327"/>
      <c r="AX16" s="470"/>
      <c r="AY16" s="326"/>
      <c r="AZ16" s="326"/>
      <c r="BA16" s="326"/>
      <c r="BB16" s="326"/>
      <c r="BC16" s="326"/>
      <c r="BD16" s="327"/>
      <c r="BE16" s="471"/>
      <c r="BF16" s="400"/>
      <c r="BG16" s="400"/>
      <c r="BH16" s="400"/>
      <c r="BI16" s="400"/>
      <c r="BJ16" s="400"/>
      <c r="BK16" s="327"/>
      <c r="BL16" s="466"/>
      <c r="BM16" s="328">
        <f t="shared" si="1"/>
        <v>13463.753527867506</v>
      </c>
      <c r="BN16" s="328">
        <f t="shared" si="2"/>
        <v>1843.0492454712003</v>
      </c>
      <c r="BO16" s="328">
        <f t="shared" si="3"/>
        <v>0</v>
      </c>
      <c r="BP16" s="328">
        <f t="shared" si="4"/>
        <v>0</v>
      </c>
      <c r="BQ16" s="328">
        <f t="shared" si="5"/>
        <v>1068.0179626902002</v>
      </c>
      <c r="BR16" s="328">
        <f t="shared" si="17"/>
        <v>16374.820736028907</v>
      </c>
      <c r="BS16" s="418"/>
      <c r="BT16" s="300">
        <f>SUM($BR$5:BR16)</f>
        <v>315490.7277263797</v>
      </c>
      <c r="CT16" s="300"/>
      <c r="CU16" s="300"/>
      <c r="CV16" s="300"/>
      <c r="CW16" s="300"/>
      <c r="DB16" s="1"/>
    </row>
    <row r="17" spans="1:106">
      <c r="A17" s="428">
        <v>2002</v>
      </c>
      <c r="B17" s="574">
        <v>3289.2283671699997</v>
      </c>
      <c r="C17" s="574">
        <v>1786.2364725699997</v>
      </c>
      <c r="D17" s="574">
        <v>0</v>
      </c>
      <c r="E17" s="574">
        <v>0</v>
      </c>
      <c r="F17" s="574">
        <v>842.24927607999985</v>
      </c>
      <c r="G17" s="438">
        <f t="shared" si="6"/>
        <v>5917.7141158199993</v>
      </c>
      <c r="H17" s="403"/>
      <c r="I17" s="575">
        <v>4858.6488759700042</v>
      </c>
      <c r="J17" s="575">
        <v>722.11316278999993</v>
      </c>
      <c r="K17" s="575">
        <v>0</v>
      </c>
      <c r="L17" s="575">
        <v>0</v>
      </c>
      <c r="M17" s="575">
        <v>144.72514113000003</v>
      </c>
      <c r="N17" s="327">
        <f t="shared" si="7"/>
        <v>5725.487179890004</v>
      </c>
      <c r="O17" s="431"/>
      <c r="P17" s="576">
        <v>1213.7785980000001</v>
      </c>
      <c r="Q17" s="576">
        <v>147.95544204999999</v>
      </c>
      <c r="R17" s="576">
        <v>0</v>
      </c>
      <c r="S17" s="576">
        <v>0</v>
      </c>
      <c r="T17" s="576">
        <v>886.58875324999997</v>
      </c>
      <c r="U17" s="327">
        <f t="shared" si="8"/>
        <v>2248.3227933000003</v>
      </c>
      <c r="V17" s="409"/>
      <c r="W17" s="579">
        <v>437.44055370000001</v>
      </c>
      <c r="X17" s="579">
        <v>19.251992690000002</v>
      </c>
      <c r="Y17" s="579"/>
      <c r="Z17" s="579"/>
      <c r="AA17" s="579">
        <v>1188.1881947300001</v>
      </c>
      <c r="AB17" s="577">
        <f t="shared" si="9"/>
        <v>1644.88074112</v>
      </c>
      <c r="AC17" s="325"/>
      <c r="AD17" s="578"/>
      <c r="AE17" s="578"/>
      <c r="AF17" s="578"/>
      <c r="AG17" s="578"/>
      <c r="AH17" s="578"/>
      <c r="AI17" s="577">
        <f t="shared" si="10"/>
        <v>0</v>
      </c>
      <c r="AJ17" s="325"/>
      <c r="AK17" s="400">
        <f t="shared" si="11"/>
        <v>1594.3518797190002</v>
      </c>
      <c r="AL17" s="400">
        <f t="shared" si="12"/>
        <v>164.70467569029998</v>
      </c>
      <c r="AM17" s="400">
        <f t="shared" si="13"/>
        <v>0</v>
      </c>
      <c r="AN17" s="400">
        <f t="shared" si="14"/>
        <v>0</v>
      </c>
      <c r="AO17" s="400">
        <f t="shared" si="15"/>
        <v>1920.3124826651001</v>
      </c>
      <c r="AP17" s="327">
        <f t="shared" si="16"/>
        <v>3679.3690380744001</v>
      </c>
      <c r="AQ17" s="466"/>
      <c r="AR17" s="326"/>
      <c r="AS17" s="326"/>
      <c r="AT17" s="326"/>
      <c r="AU17" s="326"/>
      <c r="AV17" s="326"/>
      <c r="AW17" s="327"/>
      <c r="AX17" s="470"/>
      <c r="AY17" s="326"/>
      <c r="AZ17" s="326"/>
      <c r="BA17" s="326"/>
      <c r="BB17" s="326"/>
      <c r="BC17" s="326"/>
      <c r="BD17" s="327"/>
      <c r="BE17" s="471"/>
      <c r="BF17" s="400"/>
      <c r="BG17" s="400"/>
      <c r="BH17" s="400"/>
      <c r="BI17" s="400"/>
      <c r="BJ17" s="400"/>
      <c r="BK17" s="327"/>
      <c r="BL17" s="466"/>
      <c r="BM17" s="328">
        <f t="shared" si="1"/>
        <v>9742.2291228590038</v>
      </c>
      <c r="BN17" s="328">
        <f t="shared" si="2"/>
        <v>2673.0543110502995</v>
      </c>
      <c r="BO17" s="328">
        <f t="shared" si="3"/>
        <v>0</v>
      </c>
      <c r="BP17" s="328">
        <f t="shared" si="4"/>
        <v>0</v>
      </c>
      <c r="BQ17" s="328">
        <f t="shared" si="5"/>
        <v>2907.2868998751001</v>
      </c>
      <c r="BR17" s="328">
        <f t="shared" si="17"/>
        <v>15322.570333784402</v>
      </c>
      <c r="BS17" s="418"/>
      <c r="BT17" s="300">
        <f>SUM($BR$5:BR17)</f>
        <v>330813.29806016409</v>
      </c>
      <c r="CT17" s="300"/>
      <c r="CU17" s="300"/>
      <c r="CV17" s="300"/>
      <c r="CW17" s="300"/>
      <c r="DB17" s="1"/>
    </row>
    <row r="18" spans="1:106">
      <c r="A18" s="428">
        <v>2003</v>
      </c>
      <c r="B18" s="574">
        <v>2561.0230577999987</v>
      </c>
      <c r="C18" s="574">
        <v>1722.4019688300002</v>
      </c>
      <c r="D18" s="574">
        <v>0</v>
      </c>
      <c r="E18" s="574">
        <v>0</v>
      </c>
      <c r="F18" s="574">
        <v>575.14108197999997</v>
      </c>
      <c r="G18" s="438">
        <f t="shared" si="6"/>
        <v>4858.566108609999</v>
      </c>
      <c r="H18" s="403"/>
      <c r="I18" s="575">
        <v>3197.4704550200004</v>
      </c>
      <c r="J18" s="575">
        <v>553.36511462000021</v>
      </c>
      <c r="K18" s="575">
        <v>0</v>
      </c>
      <c r="L18" s="575">
        <v>0</v>
      </c>
      <c r="M18" s="575">
        <v>109.90831096000002</v>
      </c>
      <c r="N18" s="327">
        <f t="shared" si="7"/>
        <v>3860.7438806000005</v>
      </c>
      <c r="O18" s="431"/>
      <c r="P18" s="576">
        <v>1142.4089701799999</v>
      </c>
      <c r="Q18" s="576">
        <v>278.99394626999992</v>
      </c>
      <c r="R18" s="576">
        <v>0</v>
      </c>
      <c r="S18" s="576">
        <v>0</v>
      </c>
      <c r="T18" s="576">
        <v>438.02821098000004</v>
      </c>
      <c r="U18" s="327">
        <f t="shared" si="8"/>
        <v>1859.4311274299998</v>
      </c>
      <c r="V18" s="409"/>
      <c r="W18" s="579">
        <v>175.42679246</v>
      </c>
      <c r="X18" s="579">
        <v>3.8078427800000001</v>
      </c>
      <c r="Y18" s="579"/>
      <c r="Z18" s="579"/>
      <c r="AA18" s="579">
        <v>289.36611123</v>
      </c>
      <c r="AB18" s="577">
        <f t="shared" si="9"/>
        <v>468.60074646999999</v>
      </c>
      <c r="AC18" s="325"/>
      <c r="AD18" s="578"/>
      <c r="AE18" s="578"/>
      <c r="AF18" s="578"/>
      <c r="AG18" s="578"/>
      <c r="AH18" s="578"/>
      <c r="AI18" s="577">
        <f t="shared" si="10"/>
        <v>0</v>
      </c>
      <c r="AJ18" s="325"/>
      <c r="AK18" s="400">
        <f t="shared" si="11"/>
        <v>1295.0302796202</v>
      </c>
      <c r="AL18" s="400">
        <f t="shared" si="12"/>
        <v>282.30676948859991</v>
      </c>
      <c r="AM18" s="400">
        <f t="shared" si="13"/>
        <v>0</v>
      </c>
      <c r="AN18" s="400">
        <f t="shared" si="14"/>
        <v>0</v>
      </c>
      <c r="AO18" s="400">
        <f t="shared" si="15"/>
        <v>689.77672775010001</v>
      </c>
      <c r="AP18" s="327">
        <f t="shared" si="16"/>
        <v>2267.1137768588997</v>
      </c>
      <c r="AQ18" s="466"/>
      <c r="AR18" s="326"/>
      <c r="AS18" s="326"/>
      <c r="AT18" s="326"/>
      <c r="AU18" s="326"/>
      <c r="AV18" s="326"/>
      <c r="AW18" s="327"/>
      <c r="AX18" s="470"/>
      <c r="AY18" s="326"/>
      <c r="AZ18" s="326"/>
      <c r="BA18" s="326"/>
      <c r="BB18" s="326"/>
      <c r="BC18" s="326"/>
      <c r="BD18" s="327"/>
      <c r="BE18" s="471"/>
      <c r="BF18" s="400"/>
      <c r="BG18" s="400"/>
      <c r="BH18" s="400"/>
      <c r="BI18" s="400"/>
      <c r="BJ18" s="400"/>
      <c r="BK18" s="327"/>
      <c r="BL18" s="466"/>
      <c r="BM18" s="328">
        <f t="shared" si="1"/>
        <v>7053.523792440199</v>
      </c>
      <c r="BN18" s="328">
        <f t="shared" si="2"/>
        <v>2558.0738529386003</v>
      </c>
      <c r="BO18" s="328">
        <f t="shared" si="3"/>
        <v>0</v>
      </c>
      <c r="BP18" s="328">
        <f t="shared" si="4"/>
        <v>0</v>
      </c>
      <c r="BQ18" s="328">
        <f t="shared" si="5"/>
        <v>1374.8261206901</v>
      </c>
      <c r="BR18" s="328">
        <f t="shared" si="17"/>
        <v>10986.4237660689</v>
      </c>
      <c r="BS18" s="418"/>
      <c r="BT18" s="300">
        <f>SUM($BR$5:BR18)</f>
        <v>341799.72182623297</v>
      </c>
      <c r="CT18" s="300"/>
      <c r="CU18" s="300"/>
      <c r="CV18" s="300"/>
      <c r="CW18" s="300"/>
      <c r="DB18" s="1"/>
    </row>
    <row r="19" spans="1:106">
      <c r="A19" s="428">
        <v>2004</v>
      </c>
      <c r="B19" s="574">
        <v>3056.2243244499996</v>
      </c>
      <c r="C19" s="574">
        <v>1048.6944637599995</v>
      </c>
      <c r="D19" s="574">
        <v>0</v>
      </c>
      <c r="E19" s="574">
        <v>0</v>
      </c>
      <c r="F19" s="574">
        <v>288.28213015999995</v>
      </c>
      <c r="G19" s="438">
        <f t="shared" si="6"/>
        <v>4393.2009183699993</v>
      </c>
      <c r="H19" s="403"/>
      <c r="I19" s="575">
        <v>743.68681730000003</v>
      </c>
      <c r="J19" s="575">
        <v>436.0948426299999</v>
      </c>
      <c r="K19" s="575">
        <v>0</v>
      </c>
      <c r="L19" s="575">
        <v>0</v>
      </c>
      <c r="M19" s="575">
        <v>77.952115740000011</v>
      </c>
      <c r="N19" s="327">
        <f t="shared" si="7"/>
        <v>1257.7337756699999</v>
      </c>
      <c r="O19" s="431"/>
      <c r="P19" s="576">
        <v>715.22109208999984</v>
      </c>
      <c r="Q19" s="576">
        <v>76.419663110000016</v>
      </c>
      <c r="R19" s="576">
        <v>0</v>
      </c>
      <c r="S19" s="576">
        <v>0</v>
      </c>
      <c r="T19" s="576">
        <v>801.47431253000047</v>
      </c>
      <c r="U19" s="327">
        <f t="shared" si="8"/>
        <v>1593.1150677300002</v>
      </c>
      <c r="V19" s="409"/>
      <c r="W19" s="579">
        <v>555.69561741000007</v>
      </c>
      <c r="X19" s="579">
        <v>34.06614802</v>
      </c>
      <c r="Y19" s="579"/>
      <c r="Z19" s="579"/>
      <c r="AA19" s="579">
        <v>669.49786858000004</v>
      </c>
      <c r="AB19" s="577">
        <f t="shared" si="9"/>
        <v>1259.2596340100001</v>
      </c>
      <c r="AC19" s="325"/>
      <c r="AD19" s="578"/>
      <c r="AE19" s="578"/>
      <c r="AF19" s="578"/>
      <c r="AG19" s="578"/>
      <c r="AH19" s="578"/>
      <c r="AI19" s="577">
        <f t="shared" si="10"/>
        <v>0</v>
      </c>
      <c r="AJ19" s="325"/>
      <c r="AK19" s="400">
        <f t="shared" si="11"/>
        <v>1198.6762792366999</v>
      </c>
      <c r="AL19" s="400">
        <f t="shared" si="12"/>
        <v>106.05721188740002</v>
      </c>
      <c r="AM19" s="400">
        <f t="shared" si="13"/>
        <v>0</v>
      </c>
      <c r="AN19" s="400">
        <f t="shared" si="14"/>
        <v>0</v>
      </c>
      <c r="AO19" s="400">
        <f t="shared" si="15"/>
        <v>1383.9374581946004</v>
      </c>
      <c r="AP19" s="327">
        <f t="shared" si="16"/>
        <v>2688.6709493187</v>
      </c>
      <c r="AQ19" s="466"/>
      <c r="AR19" s="326"/>
      <c r="AS19" s="326"/>
      <c r="AT19" s="326"/>
      <c r="AU19" s="326"/>
      <c r="AV19" s="326"/>
      <c r="AW19" s="327"/>
      <c r="AX19" s="470"/>
      <c r="AY19" s="326"/>
      <c r="AZ19" s="326"/>
      <c r="BA19" s="326"/>
      <c r="BB19" s="326"/>
      <c r="BC19" s="326"/>
      <c r="BD19" s="327"/>
      <c r="BE19" s="471"/>
      <c r="BF19" s="400"/>
      <c r="BG19" s="400"/>
      <c r="BH19" s="400"/>
      <c r="BI19" s="400"/>
      <c r="BJ19" s="400"/>
      <c r="BK19" s="327"/>
      <c r="BL19" s="466"/>
      <c r="BM19" s="328">
        <f t="shared" si="1"/>
        <v>4998.5874209866997</v>
      </c>
      <c r="BN19" s="328">
        <f t="shared" si="2"/>
        <v>1590.8465182773994</v>
      </c>
      <c r="BO19" s="328">
        <f t="shared" si="3"/>
        <v>0</v>
      </c>
      <c r="BP19" s="328">
        <f t="shared" si="4"/>
        <v>0</v>
      </c>
      <c r="BQ19" s="328">
        <f t="shared" si="5"/>
        <v>1750.1717040946003</v>
      </c>
      <c r="BR19" s="328">
        <f t="shared" si="17"/>
        <v>8339.6056433587</v>
      </c>
      <c r="BS19" s="418"/>
      <c r="BT19" s="300">
        <f>SUM($BR$5:BR19)</f>
        <v>350139.32746959169</v>
      </c>
      <c r="CT19" s="300"/>
      <c r="CU19" s="300"/>
      <c r="CV19" s="300"/>
      <c r="CW19" s="300"/>
      <c r="DB19" s="1"/>
    </row>
    <row r="20" spans="1:106">
      <c r="A20" s="428">
        <v>2005</v>
      </c>
      <c r="B20" s="574">
        <v>1404.9737362299998</v>
      </c>
      <c r="C20" s="574">
        <v>208.91687242000003</v>
      </c>
      <c r="D20" s="574">
        <v>0</v>
      </c>
      <c r="E20" s="574">
        <v>0</v>
      </c>
      <c r="F20" s="574">
        <v>485.50698441000009</v>
      </c>
      <c r="G20" s="438">
        <f t="shared" si="6"/>
        <v>2099.39759306</v>
      </c>
      <c r="H20" s="403"/>
      <c r="I20" s="575">
        <v>358.89661152999992</v>
      </c>
      <c r="J20" s="575">
        <v>59.938446769999999</v>
      </c>
      <c r="K20" s="575">
        <v>0</v>
      </c>
      <c r="L20" s="575">
        <v>0</v>
      </c>
      <c r="M20" s="575">
        <v>123.05055798999999</v>
      </c>
      <c r="N20" s="327">
        <f t="shared" si="7"/>
        <v>541.88561628999992</v>
      </c>
      <c r="O20" s="431"/>
      <c r="P20" s="576">
        <v>320.95250776</v>
      </c>
      <c r="Q20" s="576">
        <v>24.85607654</v>
      </c>
      <c r="R20" s="576">
        <v>0</v>
      </c>
      <c r="S20" s="576">
        <v>0</v>
      </c>
      <c r="T20" s="576">
        <v>1983.3634617699984</v>
      </c>
      <c r="U20" s="327">
        <f t="shared" si="8"/>
        <v>2329.1720460699985</v>
      </c>
      <c r="V20" s="409"/>
      <c r="W20" s="579">
        <v>165.81301022000002</v>
      </c>
      <c r="X20" s="579">
        <v>3.5490299799999998</v>
      </c>
      <c r="Y20" s="579"/>
      <c r="Z20" s="579"/>
      <c r="AA20" s="579">
        <v>1251.5855494899999</v>
      </c>
      <c r="AB20" s="577">
        <f t="shared" si="9"/>
        <v>1420.9475896899999</v>
      </c>
      <c r="AC20" s="325"/>
      <c r="AD20" s="578"/>
      <c r="AE20" s="578"/>
      <c r="AF20" s="578"/>
      <c r="AG20" s="578"/>
      <c r="AH20" s="578"/>
      <c r="AI20" s="577">
        <f t="shared" si="10"/>
        <v>0</v>
      </c>
      <c r="AJ20" s="325"/>
      <c r="AK20" s="400">
        <f t="shared" si="11"/>
        <v>465.20982665140002</v>
      </c>
      <c r="AL20" s="400">
        <f t="shared" si="12"/>
        <v>27.943732622599999</v>
      </c>
      <c r="AM20" s="400">
        <f t="shared" si="13"/>
        <v>0</v>
      </c>
      <c r="AN20" s="400">
        <f t="shared" si="14"/>
        <v>0</v>
      </c>
      <c r="AO20" s="400">
        <f t="shared" si="15"/>
        <v>3072.2428898262983</v>
      </c>
      <c r="AP20" s="327">
        <f t="shared" si="16"/>
        <v>3565.3964491002985</v>
      </c>
      <c r="AQ20" s="466"/>
      <c r="AR20" s="326"/>
      <c r="AS20" s="326"/>
      <c r="AT20" s="326"/>
      <c r="AU20" s="326"/>
      <c r="AV20" s="326"/>
      <c r="AW20" s="327"/>
      <c r="AX20" s="470"/>
      <c r="AY20" s="326"/>
      <c r="AZ20" s="326"/>
      <c r="BA20" s="326"/>
      <c r="BB20" s="326"/>
      <c r="BC20" s="326"/>
      <c r="BD20" s="327"/>
      <c r="BE20" s="471"/>
      <c r="BF20" s="400"/>
      <c r="BG20" s="400"/>
      <c r="BH20" s="400"/>
      <c r="BI20" s="400"/>
      <c r="BJ20" s="400"/>
      <c r="BK20" s="327"/>
      <c r="BL20" s="466"/>
      <c r="BM20" s="328">
        <f t="shared" si="1"/>
        <v>2229.0801744113996</v>
      </c>
      <c r="BN20" s="328">
        <f t="shared" si="2"/>
        <v>296.79905181260006</v>
      </c>
      <c r="BO20" s="328">
        <f t="shared" si="3"/>
        <v>0</v>
      </c>
      <c r="BP20" s="328">
        <f t="shared" si="4"/>
        <v>0</v>
      </c>
      <c r="BQ20" s="328">
        <f t="shared" si="5"/>
        <v>3680.8004322262987</v>
      </c>
      <c r="BR20" s="328">
        <f t="shared" si="17"/>
        <v>6206.6796584502981</v>
      </c>
      <c r="BS20" s="418"/>
      <c r="BT20" s="300">
        <f>SUM($BR$5:BR20)</f>
        <v>356346.00712804199</v>
      </c>
      <c r="CT20" s="300"/>
      <c r="CU20" s="300"/>
      <c r="CV20" s="300"/>
      <c r="CW20" s="300"/>
      <c r="DB20" s="1"/>
    </row>
    <row r="21" spans="1:106">
      <c r="A21" s="428">
        <v>2006</v>
      </c>
      <c r="B21" s="574">
        <v>1283.9120186</v>
      </c>
      <c r="C21" s="574">
        <v>68.133140700000013</v>
      </c>
      <c r="D21" s="574">
        <v>0</v>
      </c>
      <c r="E21" s="574">
        <v>0</v>
      </c>
      <c r="F21" s="574">
        <v>92.413060329999993</v>
      </c>
      <c r="G21" s="438">
        <f t="shared" si="6"/>
        <v>1444.45821963</v>
      </c>
      <c r="H21" s="403"/>
      <c r="I21" s="575">
        <v>580.84480549</v>
      </c>
      <c r="J21" s="575">
        <v>27.34794969</v>
      </c>
      <c r="K21" s="575">
        <v>0</v>
      </c>
      <c r="L21" s="575">
        <v>0</v>
      </c>
      <c r="M21" s="575">
        <v>63.395811780000002</v>
      </c>
      <c r="N21" s="327">
        <f t="shared" si="7"/>
        <v>671.58856695999998</v>
      </c>
      <c r="O21" s="431"/>
      <c r="P21" s="576">
        <v>194.09180169000004</v>
      </c>
      <c r="Q21" s="576">
        <v>31.9712721</v>
      </c>
      <c r="R21" s="576">
        <v>0</v>
      </c>
      <c r="S21" s="576">
        <v>0</v>
      </c>
      <c r="T21" s="576">
        <v>543.55514463999987</v>
      </c>
      <c r="U21" s="327">
        <f t="shared" si="8"/>
        <v>769.61821842999984</v>
      </c>
      <c r="V21" s="409"/>
      <c r="W21" s="579">
        <v>175.13982686</v>
      </c>
      <c r="X21" s="579">
        <v>8.9287568999999998</v>
      </c>
      <c r="Y21" s="579"/>
      <c r="Z21" s="579"/>
      <c r="AA21" s="579">
        <v>573.70716003999996</v>
      </c>
      <c r="AB21" s="577">
        <f t="shared" si="9"/>
        <v>757.77574379999999</v>
      </c>
      <c r="AC21" s="325"/>
      <c r="AD21" s="578"/>
      <c r="AE21" s="578"/>
      <c r="AF21" s="578"/>
      <c r="AG21" s="578"/>
      <c r="AH21" s="578"/>
      <c r="AI21" s="577">
        <f t="shared" si="10"/>
        <v>0</v>
      </c>
      <c r="AJ21" s="325"/>
      <c r="AK21" s="400">
        <f t="shared" si="11"/>
        <v>346.46345105820001</v>
      </c>
      <c r="AL21" s="400">
        <f t="shared" si="12"/>
        <v>39.739290603000001</v>
      </c>
      <c r="AM21" s="400">
        <f t="shared" si="13"/>
        <v>0</v>
      </c>
      <c r="AN21" s="400">
        <f t="shared" si="14"/>
        <v>0</v>
      </c>
      <c r="AO21" s="400">
        <f t="shared" si="15"/>
        <v>1042.6803738747999</v>
      </c>
      <c r="AP21" s="327">
        <f t="shared" si="16"/>
        <v>1428.8831155359999</v>
      </c>
      <c r="AQ21" s="466"/>
      <c r="AR21" s="326"/>
      <c r="AS21" s="326"/>
      <c r="AT21" s="326"/>
      <c r="AU21" s="326"/>
      <c r="AV21" s="326"/>
      <c r="AW21" s="327"/>
      <c r="AX21" s="470"/>
      <c r="AY21" s="326"/>
      <c r="AZ21" s="326"/>
      <c r="BA21" s="326"/>
      <c r="BB21" s="326"/>
      <c r="BC21" s="326"/>
      <c r="BD21" s="327"/>
      <c r="BE21" s="471"/>
      <c r="BF21" s="400"/>
      <c r="BG21" s="400"/>
      <c r="BH21" s="400"/>
      <c r="BI21" s="400"/>
      <c r="BJ21" s="400"/>
      <c r="BK21" s="327"/>
      <c r="BL21" s="466"/>
      <c r="BM21" s="328">
        <f t="shared" si="1"/>
        <v>2211.2202751482</v>
      </c>
      <c r="BN21" s="328">
        <f t="shared" si="2"/>
        <v>135.22038099300002</v>
      </c>
      <c r="BO21" s="328">
        <f t="shared" si="3"/>
        <v>0</v>
      </c>
      <c r="BP21" s="328">
        <f t="shared" si="4"/>
        <v>0</v>
      </c>
      <c r="BQ21" s="328">
        <f t="shared" si="5"/>
        <v>1198.4892459847999</v>
      </c>
      <c r="BR21" s="328">
        <f t="shared" si="17"/>
        <v>3544.9299021260003</v>
      </c>
      <c r="BS21" s="418"/>
      <c r="BT21" s="300">
        <f>SUM($BR$5:BR21)</f>
        <v>359890.93703016802</v>
      </c>
      <c r="CT21" s="300"/>
      <c r="CU21" s="300"/>
      <c r="CV21" s="300"/>
      <c r="CW21" s="300"/>
      <c r="DB21" s="1"/>
    </row>
    <row r="22" spans="1:106">
      <c r="A22" s="428">
        <v>2007</v>
      </c>
      <c r="B22" s="574">
        <v>821.21058341999992</v>
      </c>
      <c r="C22" s="574">
        <v>53.666437560000006</v>
      </c>
      <c r="D22" s="574">
        <v>0</v>
      </c>
      <c r="E22" s="574">
        <v>0</v>
      </c>
      <c r="F22" s="574">
        <v>153.31818093000001</v>
      </c>
      <c r="G22" s="438">
        <f t="shared" si="6"/>
        <v>1028.1952019099999</v>
      </c>
      <c r="H22" s="403"/>
      <c r="I22" s="575">
        <v>1168.3520579400001</v>
      </c>
      <c r="J22" s="575">
        <v>23.702135929999997</v>
      </c>
      <c r="K22" s="575">
        <v>0</v>
      </c>
      <c r="L22" s="575">
        <v>0</v>
      </c>
      <c r="M22" s="575">
        <v>30.956503399999999</v>
      </c>
      <c r="N22" s="327">
        <f t="shared" si="7"/>
        <v>1223.01069727</v>
      </c>
      <c r="O22" s="431"/>
      <c r="P22" s="576">
        <v>331.70252131999996</v>
      </c>
      <c r="Q22" s="576">
        <v>389.73338454999998</v>
      </c>
      <c r="R22" s="576">
        <v>0</v>
      </c>
      <c r="S22" s="576">
        <v>0</v>
      </c>
      <c r="T22" s="576">
        <v>831.58016654999983</v>
      </c>
      <c r="U22" s="327">
        <f t="shared" si="8"/>
        <v>1553.0160724199998</v>
      </c>
      <c r="V22" s="409"/>
      <c r="W22" s="579">
        <v>135.87427564000001</v>
      </c>
      <c r="X22" s="579">
        <v>4.1936786100000001</v>
      </c>
      <c r="Y22" s="579"/>
      <c r="Z22" s="579"/>
      <c r="AA22" s="579">
        <v>1077.78171804</v>
      </c>
      <c r="AB22" s="577">
        <f t="shared" si="9"/>
        <v>1217.8496722899999</v>
      </c>
      <c r="AC22" s="325"/>
      <c r="AD22" s="578"/>
      <c r="AE22" s="578"/>
      <c r="AF22" s="578"/>
      <c r="AG22" s="578"/>
      <c r="AH22" s="578"/>
      <c r="AI22" s="577">
        <f t="shared" si="10"/>
        <v>0</v>
      </c>
      <c r="AJ22" s="325"/>
      <c r="AK22" s="400">
        <f t="shared" si="11"/>
        <v>449.91314112679999</v>
      </c>
      <c r="AL22" s="400">
        <f t="shared" si="12"/>
        <v>393.38188494069999</v>
      </c>
      <c r="AM22" s="400">
        <f t="shared" si="13"/>
        <v>0</v>
      </c>
      <c r="AN22" s="400">
        <f t="shared" si="14"/>
        <v>0</v>
      </c>
      <c r="AO22" s="400">
        <f t="shared" si="15"/>
        <v>1769.2502612447997</v>
      </c>
      <c r="AP22" s="327">
        <f t="shared" si="16"/>
        <v>2612.5452873122995</v>
      </c>
      <c r="AQ22" s="466"/>
      <c r="AR22" s="326"/>
      <c r="AS22" s="326"/>
      <c r="AT22" s="326"/>
      <c r="AU22" s="326"/>
      <c r="AV22" s="326"/>
      <c r="AW22" s="327"/>
      <c r="AX22" s="470"/>
      <c r="AY22" s="326"/>
      <c r="AZ22" s="326"/>
      <c r="BA22" s="326"/>
      <c r="BB22" s="326"/>
      <c r="BC22" s="326"/>
      <c r="BD22" s="327"/>
      <c r="BE22" s="471"/>
      <c r="BF22" s="400"/>
      <c r="BG22" s="400"/>
      <c r="BH22" s="400"/>
      <c r="BI22" s="400"/>
      <c r="BJ22" s="400"/>
      <c r="BK22" s="327"/>
      <c r="BL22" s="466"/>
      <c r="BM22" s="328">
        <f t="shared" si="1"/>
        <v>2439.4757824868002</v>
      </c>
      <c r="BN22" s="328">
        <f t="shared" si="2"/>
        <v>470.75045843070001</v>
      </c>
      <c r="BO22" s="328">
        <f t="shared" si="3"/>
        <v>0</v>
      </c>
      <c r="BP22" s="328">
        <f t="shared" si="4"/>
        <v>0</v>
      </c>
      <c r="BQ22" s="328">
        <f t="shared" si="5"/>
        <v>1953.5249455747999</v>
      </c>
      <c r="BR22" s="328">
        <f t="shared" si="17"/>
        <v>4863.7511864922999</v>
      </c>
      <c r="BS22" s="418"/>
      <c r="BT22" s="300">
        <f>SUM($BR$5:BR22)</f>
        <v>364754.68821666029</v>
      </c>
      <c r="CT22" s="300"/>
      <c r="CU22" s="300"/>
      <c r="CV22" s="300"/>
      <c r="CW22" s="300"/>
      <c r="DB22" s="1"/>
    </row>
    <row r="23" spans="1:106">
      <c r="A23" s="435">
        <v>2008</v>
      </c>
      <c r="B23" s="574">
        <v>2019.182533189999</v>
      </c>
      <c r="C23" s="574">
        <v>28.010803979999999</v>
      </c>
      <c r="D23" s="574">
        <v>0</v>
      </c>
      <c r="E23" s="574">
        <v>0</v>
      </c>
      <c r="F23" s="574">
        <v>173.66860476000005</v>
      </c>
      <c r="G23" s="438">
        <f t="shared" si="6"/>
        <v>2220.8619419299989</v>
      </c>
      <c r="H23" s="403"/>
      <c r="I23" s="575">
        <v>745.52003166000009</v>
      </c>
      <c r="J23" s="575">
        <v>23.71799876</v>
      </c>
      <c r="K23" s="575">
        <v>0</v>
      </c>
      <c r="L23" s="575">
        <v>0</v>
      </c>
      <c r="M23" s="575">
        <v>335.67690278999993</v>
      </c>
      <c r="N23" s="327">
        <f t="shared" si="7"/>
        <v>1104.9149332100001</v>
      </c>
      <c r="O23" s="431"/>
      <c r="P23" s="576">
        <v>853.71467257000029</v>
      </c>
      <c r="Q23" s="576">
        <v>28.920057450000002</v>
      </c>
      <c r="R23" s="576">
        <v>0</v>
      </c>
      <c r="S23" s="576">
        <v>0</v>
      </c>
      <c r="T23" s="576">
        <v>987.97113131000037</v>
      </c>
      <c r="U23" s="327">
        <f t="shared" si="8"/>
        <v>1870.6058613300006</v>
      </c>
      <c r="V23" s="409"/>
      <c r="W23" s="579">
        <v>319.18963496000003</v>
      </c>
      <c r="X23" s="579">
        <v>10.90715501</v>
      </c>
      <c r="Y23" s="579"/>
      <c r="Z23" s="579"/>
      <c r="AA23" s="579">
        <v>737.24171562000004</v>
      </c>
      <c r="AB23" s="577">
        <f t="shared" si="9"/>
        <v>1067.3385055900001</v>
      </c>
      <c r="AC23" s="325"/>
      <c r="AD23" s="578"/>
      <c r="AE23" s="578"/>
      <c r="AF23" s="578"/>
      <c r="AG23" s="578"/>
      <c r="AH23" s="578"/>
      <c r="AI23" s="577">
        <f t="shared" si="10"/>
        <v>0</v>
      </c>
      <c r="AJ23" s="325"/>
      <c r="AK23" s="400">
        <f t="shared" si="11"/>
        <v>1131.4096549852002</v>
      </c>
      <c r="AL23" s="400">
        <f t="shared" si="12"/>
        <v>38.4092823087</v>
      </c>
      <c r="AM23" s="400">
        <f t="shared" si="13"/>
        <v>0</v>
      </c>
      <c r="AN23" s="400">
        <f t="shared" si="14"/>
        <v>0</v>
      </c>
      <c r="AO23" s="400">
        <f t="shared" si="15"/>
        <v>1629.3714238994003</v>
      </c>
      <c r="AP23" s="327">
        <f t="shared" si="16"/>
        <v>2799.1903611933003</v>
      </c>
      <c r="AQ23" s="466"/>
      <c r="AR23" s="326"/>
      <c r="AS23" s="326"/>
      <c r="AT23" s="326"/>
      <c r="AU23" s="326"/>
      <c r="AV23" s="326"/>
      <c r="AW23" s="327"/>
      <c r="AX23" s="470"/>
      <c r="AY23" s="326"/>
      <c r="AZ23" s="326"/>
      <c r="BA23" s="326"/>
      <c r="BB23" s="326"/>
      <c r="BC23" s="326"/>
      <c r="BD23" s="327"/>
      <c r="BE23" s="471"/>
      <c r="BF23" s="400"/>
      <c r="BG23" s="400"/>
      <c r="BH23" s="400"/>
      <c r="BI23" s="400"/>
      <c r="BJ23" s="400"/>
      <c r="BK23" s="327"/>
      <c r="BL23" s="466"/>
      <c r="BM23" s="328">
        <f t="shared" si="1"/>
        <v>3896.1122198351995</v>
      </c>
      <c r="BN23" s="328">
        <f t="shared" si="2"/>
        <v>90.138085048699992</v>
      </c>
      <c r="BO23" s="328">
        <f t="shared" si="3"/>
        <v>0</v>
      </c>
      <c r="BP23" s="328">
        <f t="shared" si="4"/>
        <v>0</v>
      </c>
      <c r="BQ23" s="328">
        <f t="shared" si="5"/>
        <v>2138.7169314494004</v>
      </c>
      <c r="BR23" s="328">
        <f t="shared" si="17"/>
        <v>6124.9672363332993</v>
      </c>
      <c r="BS23" s="418"/>
      <c r="BT23" s="300">
        <f>SUM($BR$5:BR23)</f>
        <v>370879.65545299358</v>
      </c>
      <c r="CT23" s="300"/>
      <c r="CU23" s="300"/>
      <c r="CV23" s="300"/>
      <c r="CW23" s="300"/>
      <c r="DB23" s="1"/>
    </row>
    <row r="24" spans="1:106">
      <c r="A24" s="435">
        <v>2009</v>
      </c>
      <c r="B24" s="574">
        <v>1773.9219067199997</v>
      </c>
      <c r="C24" s="574">
        <v>119.73070479</v>
      </c>
      <c r="D24" s="574">
        <v>0</v>
      </c>
      <c r="E24" s="574">
        <v>0</v>
      </c>
      <c r="F24" s="574">
        <v>79.731536190000043</v>
      </c>
      <c r="G24" s="438">
        <f t="shared" si="6"/>
        <v>1973.3841476999996</v>
      </c>
      <c r="H24" s="403"/>
      <c r="I24" s="575">
        <v>574.33462598000017</v>
      </c>
      <c r="J24" s="575">
        <v>70.60075178999999</v>
      </c>
      <c r="K24" s="575">
        <v>0</v>
      </c>
      <c r="L24" s="575">
        <v>0</v>
      </c>
      <c r="M24" s="575">
        <v>217.70166753000001</v>
      </c>
      <c r="N24" s="327">
        <f t="shared" si="7"/>
        <v>862.63704530000018</v>
      </c>
      <c r="O24" s="431"/>
      <c r="P24" s="576">
        <v>1455.9285897300001</v>
      </c>
      <c r="Q24" s="576">
        <v>106.87509308</v>
      </c>
      <c r="R24" s="576">
        <v>0</v>
      </c>
      <c r="S24" s="576">
        <v>0</v>
      </c>
      <c r="T24" s="576">
        <v>392.04448038999988</v>
      </c>
      <c r="U24" s="327">
        <f t="shared" si="8"/>
        <v>1954.8481631999998</v>
      </c>
      <c r="V24" s="409"/>
      <c r="W24" s="579">
        <v>185.20974683000003</v>
      </c>
      <c r="X24" s="579">
        <v>1.53343399</v>
      </c>
      <c r="Y24" s="579"/>
      <c r="Z24" s="579"/>
      <c r="AA24" s="579">
        <v>383.21262631000002</v>
      </c>
      <c r="AB24" s="577">
        <f t="shared" si="9"/>
        <v>569.95580713000004</v>
      </c>
      <c r="AC24" s="325"/>
      <c r="AD24" s="578"/>
      <c r="AE24" s="578"/>
      <c r="AF24" s="578"/>
      <c r="AG24" s="578"/>
      <c r="AH24" s="578"/>
      <c r="AI24" s="577">
        <f t="shared" si="10"/>
        <v>0</v>
      </c>
      <c r="AJ24" s="325"/>
      <c r="AK24" s="400">
        <f t="shared" si="11"/>
        <v>1617.0610694721001</v>
      </c>
      <c r="AL24" s="400">
        <f t="shared" si="12"/>
        <v>108.2091806513</v>
      </c>
      <c r="AM24" s="400">
        <f t="shared" si="13"/>
        <v>0</v>
      </c>
      <c r="AN24" s="400">
        <f t="shared" si="14"/>
        <v>0</v>
      </c>
      <c r="AO24" s="400">
        <f t="shared" si="15"/>
        <v>725.4394652796999</v>
      </c>
      <c r="AP24" s="327">
        <f t="shared" si="16"/>
        <v>2450.7097154030998</v>
      </c>
      <c r="AQ24" s="466"/>
      <c r="AR24" s="326"/>
      <c r="AS24" s="326"/>
      <c r="AT24" s="326"/>
      <c r="AU24" s="326"/>
      <c r="AV24" s="326"/>
      <c r="AW24" s="327"/>
      <c r="AX24" s="470"/>
      <c r="AY24" s="326"/>
      <c r="AZ24" s="326"/>
      <c r="BA24" s="326"/>
      <c r="BB24" s="326"/>
      <c r="BC24" s="326"/>
      <c r="BD24" s="327"/>
      <c r="BE24" s="471"/>
      <c r="BF24" s="400"/>
      <c r="BG24" s="400"/>
      <c r="BH24" s="400"/>
      <c r="BI24" s="400"/>
      <c r="BJ24" s="400"/>
      <c r="BK24" s="327"/>
      <c r="BL24" s="466"/>
      <c r="BM24" s="328">
        <f t="shared" si="1"/>
        <v>3965.3176021721001</v>
      </c>
      <c r="BN24" s="328">
        <f t="shared" si="2"/>
        <v>298.54063723130002</v>
      </c>
      <c r="BO24" s="328">
        <f t="shared" si="3"/>
        <v>0</v>
      </c>
      <c r="BP24" s="328">
        <f t="shared" si="4"/>
        <v>0</v>
      </c>
      <c r="BQ24" s="328">
        <f t="shared" si="5"/>
        <v>1022.8726689997</v>
      </c>
      <c r="BR24" s="328">
        <f t="shared" si="17"/>
        <v>5286.7309084031003</v>
      </c>
      <c r="BS24" s="418"/>
      <c r="BT24" s="300">
        <f>SUM($BR$5:BR24)</f>
        <v>376166.3863613967</v>
      </c>
      <c r="CT24" s="300"/>
      <c r="CU24" s="300"/>
      <c r="CV24" s="300"/>
      <c r="CW24" s="300"/>
      <c r="DB24" s="1"/>
    </row>
    <row r="25" spans="1:106">
      <c r="A25" s="435">
        <v>2010</v>
      </c>
      <c r="B25" s="574">
        <v>3526.4882030000008</v>
      </c>
      <c r="C25" s="574">
        <v>295.49837196999999</v>
      </c>
      <c r="D25" s="574">
        <v>0</v>
      </c>
      <c r="E25" s="574">
        <v>0</v>
      </c>
      <c r="F25" s="574">
        <v>25.11918369</v>
      </c>
      <c r="G25" s="438">
        <f t="shared" si="6"/>
        <v>3847.1057586600009</v>
      </c>
      <c r="H25" s="403"/>
      <c r="I25" s="575">
        <v>1088.52471496</v>
      </c>
      <c r="J25" s="575">
        <v>67.254785689999991</v>
      </c>
      <c r="K25" s="575">
        <v>0</v>
      </c>
      <c r="L25" s="575">
        <v>0</v>
      </c>
      <c r="M25" s="575">
        <v>319.80062231000005</v>
      </c>
      <c r="N25" s="327">
        <f t="shared" si="7"/>
        <v>1475.5801229600002</v>
      </c>
      <c r="O25" s="431"/>
      <c r="P25" s="576">
        <v>1821.2195268600001</v>
      </c>
      <c r="Q25" s="576">
        <v>380.52602242</v>
      </c>
      <c r="R25" s="576">
        <v>0</v>
      </c>
      <c r="S25" s="576">
        <v>0</v>
      </c>
      <c r="T25" s="576">
        <v>2244.3053216200005</v>
      </c>
      <c r="U25" s="327">
        <f t="shared" si="8"/>
        <v>4446.0508709000005</v>
      </c>
      <c r="V25" s="409"/>
      <c r="W25" s="579">
        <v>296.20203724999999</v>
      </c>
      <c r="X25" s="579">
        <v>30.21449956</v>
      </c>
      <c r="Y25" s="579"/>
      <c r="Z25" s="579"/>
      <c r="AA25" s="579">
        <v>3247.5793984299999</v>
      </c>
      <c r="AB25" s="577">
        <f t="shared" si="9"/>
        <v>3573.9959352399997</v>
      </c>
      <c r="AC25" s="325"/>
      <c r="AD25" s="578"/>
      <c r="AE25" s="578"/>
      <c r="AF25" s="578"/>
      <c r="AG25" s="578"/>
      <c r="AH25" s="578"/>
      <c r="AI25" s="577">
        <f t="shared" si="10"/>
        <v>0</v>
      </c>
      <c r="AJ25" s="325"/>
      <c r="AK25" s="400">
        <f t="shared" si="11"/>
        <v>2078.9152992674999</v>
      </c>
      <c r="AL25" s="400">
        <f t="shared" si="12"/>
        <v>406.81263703720003</v>
      </c>
      <c r="AM25" s="400">
        <f t="shared" si="13"/>
        <v>0</v>
      </c>
      <c r="AN25" s="400">
        <f t="shared" si="14"/>
        <v>0</v>
      </c>
      <c r="AO25" s="400">
        <f t="shared" si="15"/>
        <v>5069.6993982541007</v>
      </c>
      <c r="AP25" s="327">
        <f t="shared" si="16"/>
        <v>7555.4273345588008</v>
      </c>
      <c r="AQ25" s="466"/>
      <c r="AR25" s="326"/>
      <c r="AS25" s="326"/>
      <c r="AT25" s="326"/>
      <c r="AU25" s="326"/>
      <c r="AV25" s="326"/>
      <c r="AW25" s="327"/>
      <c r="AX25" s="470"/>
      <c r="AY25" s="326"/>
      <c r="AZ25" s="326"/>
      <c r="BA25" s="326"/>
      <c r="BB25" s="326"/>
      <c r="BC25" s="326"/>
      <c r="BD25" s="327"/>
      <c r="BE25" s="471"/>
      <c r="BF25" s="400"/>
      <c r="BG25" s="400"/>
      <c r="BH25" s="400"/>
      <c r="BI25" s="400"/>
      <c r="BJ25" s="400"/>
      <c r="BK25" s="327"/>
      <c r="BL25" s="466"/>
      <c r="BM25" s="328">
        <f t="shared" si="1"/>
        <v>6693.9282172275007</v>
      </c>
      <c r="BN25" s="328">
        <f t="shared" si="2"/>
        <v>769.56579469720009</v>
      </c>
      <c r="BO25" s="328">
        <f t="shared" si="3"/>
        <v>0</v>
      </c>
      <c r="BP25" s="328">
        <f t="shared" si="4"/>
        <v>0</v>
      </c>
      <c r="BQ25" s="328">
        <f t="shared" si="5"/>
        <v>5414.6192042541006</v>
      </c>
      <c r="BR25" s="328">
        <f t="shared" si="17"/>
        <v>12878.113216178801</v>
      </c>
      <c r="BS25" s="418"/>
      <c r="BT25" s="300">
        <f>SUM($BR$5:BR25)</f>
        <v>389044.49957757548</v>
      </c>
      <c r="CT25" s="300"/>
      <c r="CU25" s="300"/>
      <c r="CV25" s="300"/>
      <c r="CW25" s="300"/>
      <c r="DB25" s="1"/>
    </row>
    <row r="26" spans="1:106">
      <c r="A26" s="435">
        <v>2011</v>
      </c>
      <c r="B26" s="574">
        <v>3449.3018077200004</v>
      </c>
      <c r="C26" s="574">
        <v>230.64965205000004</v>
      </c>
      <c r="D26" s="574">
        <v>0</v>
      </c>
      <c r="E26" s="574">
        <v>0</v>
      </c>
      <c r="F26" s="574">
        <v>7.5231786300000003</v>
      </c>
      <c r="G26" s="438">
        <f t="shared" si="6"/>
        <v>3687.4746384000005</v>
      </c>
      <c r="H26" s="403"/>
      <c r="I26" s="575">
        <v>6796.0321324899996</v>
      </c>
      <c r="J26" s="575">
        <v>233.78348953999998</v>
      </c>
      <c r="K26" s="575">
        <v>0</v>
      </c>
      <c r="L26" s="575">
        <v>0</v>
      </c>
      <c r="M26" s="575">
        <v>151.60093026999999</v>
      </c>
      <c r="N26" s="327">
        <f t="shared" si="7"/>
        <v>7181.4165523000001</v>
      </c>
      <c r="O26" s="431"/>
      <c r="P26" s="576">
        <v>2195.7214679100002</v>
      </c>
      <c r="Q26" s="576">
        <v>325.31902935000005</v>
      </c>
      <c r="R26" s="576">
        <v>0</v>
      </c>
      <c r="S26" s="576">
        <v>0</v>
      </c>
      <c r="T26" s="576">
        <v>528.55928990999996</v>
      </c>
      <c r="U26" s="327">
        <f t="shared" si="8"/>
        <v>3049.5997871700001</v>
      </c>
      <c r="V26" s="409"/>
      <c r="W26" s="579">
        <v>1045.75410308</v>
      </c>
      <c r="X26" s="579">
        <v>35.216750759999996</v>
      </c>
      <c r="Y26" s="579"/>
      <c r="Z26" s="579"/>
      <c r="AA26" s="579">
        <v>524.17495728999995</v>
      </c>
      <c r="AB26" s="577">
        <f t="shared" si="9"/>
        <v>1605.1458111299999</v>
      </c>
      <c r="AC26" s="325"/>
      <c r="AD26" s="578"/>
      <c r="AE26" s="578"/>
      <c r="AF26" s="578"/>
      <c r="AG26" s="578"/>
      <c r="AH26" s="578"/>
      <c r="AI26" s="577">
        <f t="shared" si="10"/>
        <v>0</v>
      </c>
      <c r="AJ26" s="325"/>
      <c r="AK26" s="400">
        <f t="shared" si="11"/>
        <v>3105.5275375896003</v>
      </c>
      <c r="AL26" s="400">
        <f t="shared" si="12"/>
        <v>355.95760251120004</v>
      </c>
      <c r="AM26" s="400">
        <f t="shared" si="13"/>
        <v>0</v>
      </c>
      <c r="AN26" s="400">
        <f t="shared" si="14"/>
        <v>0</v>
      </c>
      <c r="AO26" s="400">
        <f t="shared" si="15"/>
        <v>984.5915027522999</v>
      </c>
      <c r="AP26" s="327">
        <f t="shared" si="16"/>
        <v>4446.0766428531006</v>
      </c>
      <c r="AQ26" s="466"/>
      <c r="AR26" s="326"/>
      <c r="AS26" s="326"/>
      <c r="AT26" s="326"/>
      <c r="AU26" s="326"/>
      <c r="AV26" s="326"/>
      <c r="AW26" s="327"/>
      <c r="AX26" s="470"/>
      <c r="AY26" s="326"/>
      <c r="AZ26" s="326"/>
      <c r="BA26" s="326"/>
      <c r="BB26" s="326"/>
      <c r="BC26" s="326"/>
      <c r="BD26" s="327"/>
      <c r="BE26" s="471"/>
      <c r="BF26" s="400"/>
      <c r="BG26" s="400"/>
      <c r="BH26" s="400"/>
      <c r="BI26" s="400"/>
      <c r="BJ26" s="400"/>
      <c r="BK26" s="327"/>
      <c r="BL26" s="466"/>
      <c r="BM26" s="328">
        <f t="shared" si="1"/>
        <v>13350.861477799599</v>
      </c>
      <c r="BN26" s="328">
        <f t="shared" si="2"/>
        <v>820.39074410119997</v>
      </c>
      <c r="BO26" s="328">
        <f t="shared" si="3"/>
        <v>0</v>
      </c>
      <c r="BP26" s="328">
        <f t="shared" si="4"/>
        <v>0</v>
      </c>
      <c r="BQ26" s="328">
        <f t="shared" si="5"/>
        <v>1143.7156116522999</v>
      </c>
      <c r="BR26" s="328">
        <f t="shared" si="17"/>
        <v>15314.967833553099</v>
      </c>
      <c r="BS26" s="418"/>
      <c r="BT26" s="300">
        <f>SUM($BR$5:BR26)</f>
        <v>404359.46741112857</v>
      </c>
      <c r="CT26" s="300"/>
      <c r="CU26" s="300"/>
      <c r="CV26" s="300"/>
      <c r="CW26" s="300"/>
      <c r="DB26" s="1"/>
    </row>
    <row r="27" spans="1:106">
      <c r="A27" s="435">
        <v>2012</v>
      </c>
      <c r="B27" s="574">
        <v>2229.4389912199995</v>
      </c>
      <c r="C27" s="574">
        <v>1.81078125</v>
      </c>
      <c r="D27" s="574">
        <v>0</v>
      </c>
      <c r="E27" s="574">
        <v>0</v>
      </c>
      <c r="F27" s="574">
        <v>49.290102480000002</v>
      </c>
      <c r="G27" s="438">
        <f t="shared" si="6"/>
        <v>2280.5398749499996</v>
      </c>
      <c r="H27" s="403"/>
      <c r="I27" s="575">
        <v>12085.522956189992</v>
      </c>
      <c r="J27" s="575">
        <v>168.74560599000003</v>
      </c>
      <c r="K27" s="575">
        <v>0</v>
      </c>
      <c r="L27" s="575">
        <v>0</v>
      </c>
      <c r="M27" s="575">
        <v>241.34405289999998</v>
      </c>
      <c r="N27" s="327">
        <f t="shared" si="7"/>
        <v>12495.612615079992</v>
      </c>
      <c r="O27" s="431"/>
      <c r="P27" s="576">
        <v>1957.1432276700009</v>
      </c>
      <c r="Q27" s="576">
        <v>394.75356019999998</v>
      </c>
      <c r="R27" s="576">
        <v>0</v>
      </c>
      <c r="S27" s="576">
        <v>0</v>
      </c>
      <c r="T27" s="576">
        <v>899.82960040000012</v>
      </c>
      <c r="U27" s="327">
        <f t="shared" si="8"/>
        <v>3251.7263882700008</v>
      </c>
      <c r="V27" s="409"/>
      <c r="W27" s="579">
        <v>867.21924328000011</v>
      </c>
      <c r="X27" s="579">
        <v>266.82053725999998</v>
      </c>
      <c r="Y27" s="579"/>
      <c r="Z27" s="579"/>
      <c r="AA27" s="579">
        <v>618.35579514999995</v>
      </c>
      <c r="AB27" s="577">
        <f t="shared" si="9"/>
        <v>1752.39557569</v>
      </c>
      <c r="AC27" s="325"/>
      <c r="AD27" s="578"/>
      <c r="AE27" s="578"/>
      <c r="AF27" s="578"/>
      <c r="AG27" s="578"/>
      <c r="AH27" s="578"/>
      <c r="AI27" s="577">
        <f t="shared" si="10"/>
        <v>0</v>
      </c>
      <c r="AJ27" s="325"/>
      <c r="AK27" s="400">
        <f t="shared" si="11"/>
        <v>2711.6239693236012</v>
      </c>
      <c r="AL27" s="400">
        <f t="shared" si="12"/>
        <v>626.88742761619994</v>
      </c>
      <c r="AM27" s="400">
        <f t="shared" si="13"/>
        <v>0</v>
      </c>
      <c r="AN27" s="400">
        <f t="shared" si="14"/>
        <v>0</v>
      </c>
      <c r="AO27" s="400">
        <f t="shared" si="15"/>
        <v>1437.7991421805</v>
      </c>
      <c r="AP27" s="327">
        <f t="shared" si="16"/>
        <v>4776.3105391203007</v>
      </c>
      <c r="AQ27" s="466"/>
      <c r="AR27" s="326"/>
      <c r="AS27" s="326"/>
      <c r="AT27" s="326"/>
      <c r="AU27" s="326"/>
      <c r="AV27" s="326"/>
      <c r="AW27" s="327"/>
      <c r="AX27" s="470"/>
      <c r="AY27" s="326"/>
      <c r="AZ27" s="326"/>
      <c r="BA27" s="326"/>
      <c r="BB27" s="326"/>
      <c r="BC27" s="326"/>
      <c r="BD27" s="327"/>
      <c r="BE27" s="471"/>
      <c r="BF27" s="400"/>
      <c r="BG27" s="400"/>
      <c r="BH27" s="400"/>
      <c r="BI27" s="400"/>
      <c r="BJ27" s="400"/>
      <c r="BK27" s="327"/>
      <c r="BL27" s="466"/>
      <c r="BM27" s="328">
        <f t="shared" si="1"/>
        <v>17026.585916733595</v>
      </c>
      <c r="BN27" s="328">
        <f t="shared" si="2"/>
        <v>797.44381485619999</v>
      </c>
      <c r="BO27" s="328">
        <f t="shared" si="3"/>
        <v>0</v>
      </c>
      <c r="BP27" s="328">
        <f t="shared" si="4"/>
        <v>0</v>
      </c>
      <c r="BQ27" s="328">
        <f t="shared" si="5"/>
        <v>1728.4332975605</v>
      </c>
      <c r="BR27" s="328">
        <f t="shared" si="17"/>
        <v>19552.463029150294</v>
      </c>
      <c r="BS27" s="418"/>
      <c r="BT27" s="300">
        <f>SUM($BR$5:BR27)</f>
        <v>423911.93044027884</v>
      </c>
      <c r="CT27" s="300"/>
      <c r="CU27" s="300"/>
      <c r="CV27" s="300"/>
      <c r="CW27" s="300"/>
      <c r="DB27" s="1"/>
    </row>
    <row r="28" spans="1:106">
      <c r="A28" s="436">
        <v>2013</v>
      </c>
      <c r="B28" s="574">
        <v>0</v>
      </c>
      <c r="C28" s="574">
        <v>0</v>
      </c>
      <c r="D28" s="574">
        <v>0</v>
      </c>
      <c r="E28" s="574">
        <v>0</v>
      </c>
      <c r="F28" s="574">
        <v>4.4063033999999996</v>
      </c>
      <c r="G28" s="438"/>
      <c r="H28" s="403"/>
      <c r="I28" s="575">
        <v>3470.7318039100005</v>
      </c>
      <c r="J28" s="575">
        <v>150.2810331</v>
      </c>
      <c r="K28" s="575">
        <v>0</v>
      </c>
      <c r="L28" s="575">
        <v>0</v>
      </c>
      <c r="M28" s="575">
        <v>100.98073379</v>
      </c>
      <c r="N28" s="327">
        <f t="shared" si="7"/>
        <v>3721.9935708000007</v>
      </c>
      <c r="O28" s="431"/>
      <c r="P28" s="576">
        <v>893.85331209999981</v>
      </c>
      <c r="Q28" s="576">
        <v>77.67402199</v>
      </c>
      <c r="R28" s="576">
        <v>0</v>
      </c>
      <c r="S28" s="576">
        <v>0</v>
      </c>
      <c r="T28" s="576">
        <v>873.03221391</v>
      </c>
      <c r="U28" s="327">
        <f t="shared" si="8"/>
        <v>1844.5595479999997</v>
      </c>
      <c r="V28" s="409"/>
      <c r="W28" s="579">
        <v>276.63504690999997</v>
      </c>
      <c r="X28" s="579">
        <v>0</v>
      </c>
      <c r="Y28" s="579"/>
      <c r="Z28" s="579"/>
      <c r="AA28" s="579">
        <v>308.12738973</v>
      </c>
      <c r="AB28" s="577">
        <f t="shared" si="9"/>
        <v>584.76243664000003</v>
      </c>
      <c r="AC28" s="325"/>
      <c r="AD28" s="578"/>
      <c r="AE28" s="578"/>
      <c r="AF28" s="578"/>
      <c r="AG28" s="578"/>
      <c r="AH28" s="578"/>
      <c r="AI28" s="577">
        <f t="shared" si="10"/>
        <v>0</v>
      </c>
      <c r="AJ28" s="325"/>
      <c r="AK28" s="400">
        <f t="shared" si="11"/>
        <v>1134.5258029116999</v>
      </c>
      <c r="AL28" s="400">
        <f t="shared" si="12"/>
        <v>77.67402199</v>
      </c>
      <c r="AM28" s="400">
        <f t="shared" si="13"/>
        <v>0</v>
      </c>
      <c r="AN28" s="400">
        <f t="shared" si="14"/>
        <v>0</v>
      </c>
      <c r="AO28" s="400">
        <f t="shared" si="15"/>
        <v>1141.1030429750999</v>
      </c>
      <c r="AP28" s="327">
        <f t="shared" si="16"/>
        <v>2353.3028678767996</v>
      </c>
      <c r="AQ28" s="466"/>
      <c r="AR28" s="326"/>
      <c r="AS28" s="326"/>
      <c r="AT28" s="326"/>
      <c r="AU28" s="326"/>
      <c r="AV28" s="326"/>
      <c r="AW28" s="327"/>
      <c r="AX28" s="470"/>
      <c r="AY28" s="326"/>
      <c r="AZ28" s="326"/>
      <c r="BA28" s="326"/>
      <c r="BB28" s="326"/>
      <c r="BC28" s="326"/>
      <c r="BD28" s="327"/>
      <c r="BE28" s="471"/>
      <c r="BF28" s="400"/>
      <c r="BG28" s="400"/>
      <c r="BH28" s="400"/>
      <c r="BI28" s="400"/>
      <c r="BJ28" s="400"/>
      <c r="BK28" s="327"/>
      <c r="BL28" s="466"/>
      <c r="BM28" s="328">
        <f t="shared" si="1"/>
        <v>4605.2576068217004</v>
      </c>
      <c r="BN28" s="328">
        <f t="shared" si="2"/>
        <v>227.95505509</v>
      </c>
      <c r="BO28" s="328">
        <f t="shared" si="3"/>
        <v>0</v>
      </c>
      <c r="BP28" s="328">
        <f t="shared" si="4"/>
        <v>0</v>
      </c>
      <c r="BQ28" s="328">
        <f t="shared" si="5"/>
        <v>1246.4900801650999</v>
      </c>
      <c r="BR28" s="328">
        <f t="shared" si="17"/>
        <v>6079.7027420768009</v>
      </c>
      <c r="BS28" s="418"/>
      <c r="BT28" s="300">
        <f>SUM($BR$5:BR28)</f>
        <v>429991.63318235567</v>
      </c>
      <c r="CT28" s="300"/>
      <c r="CU28" s="300"/>
      <c r="CV28" s="300"/>
      <c r="CW28" s="300"/>
      <c r="DB28" s="1"/>
    </row>
    <row r="29" spans="1:106">
      <c r="A29" s="436">
        <v>2014</v>
      </c>
      <c r="B29" s="574">
        <v>0</v>
      </c>
      <c r="C29" s="574">
        <v>81.636613049999994</v>
      </c>
      <c r="D29" s="574">
        <v>0</v>
      </c>
      <c r="E29" s="574">
        <v>0</v>
      </c>
      <c r="F29" s="574">
        <v>2.94971228</v>
      </c>
      <c r="G29" s="438"/>
      <c r="H29" s="403"/>
      <c r="I29" s="575">
        <v>2720.6486866000009</v>
      </c>
      <c r="J29" s="575">
        <v>0</v>
      </c>
      <c r="K29" s="575">
        <v>0</v>
      </c>
      <c r="L29" s="575">
        <v>0</v>
      </c>
      <c r="M29" s="575">
        <v>211.37900112000003</v>
      </c>
      <c r="N29" s="327">
        <f t="shared" si="7"/>
        <v>2932.0276877200008</v>
      </c>
      <c r="O29" s="431"/>
      <c r="P29" s="576">
        <v>887.57185643000025</v>
      </c>
      <c r="Q29" s="576">
        <v>38.778661600000007</v>
      </c>
      <c r="R29" s="576">
        <v>0</v>
      </c>
      <c r="S29" s="576">
        <v>0</v>
      </c>
      <c r="T29" s="576">
        <v>679.68632052999988</v>
      </c>
      <c r="U29" s="327">
        <f t="shared" si="8"/>
        <v>1606.03683856</v>
      </c>
      <c r="V29" s="409"/>
      <c r="W29" s="579">
        <v>78.17573680000001</v>
      </c>
      <c r="X29" s="579">
        <v>9.5544941899999998</v>
      </c>
      <c r="Y29" s="579"/>
      <c r="Z29" s="579"/>
      <c r="AA29" s="579">
        <v>465.60383444000001</v>
      </c>
      <c r="AB29" s="577">
        <f t="shared" si="9"/>
        <v>553.33406543000001</v>
      </c>
      <c r="AC29" s="325"/>
      <c r="AD29" s="578"/>
      <c r="AE29" s="578"/>
      <c r="AF29" s="578"/>
      <c r="AG29" s="578"/>
      <c r="AH29" s="578"/>
      <c r="AI29" s="577">
        <f t="shared" si="10"/>
        <v>0</v>
      </c>
      <c r="AJ29" s="325"/>
      <c r="AK29" s="400">
        <f t="shared" si="11"/>
        <v>955.58474744600028</v>
      </c>
      <c r="AL29" s="400">
        <f t="shared" si="12"/>
        <v>47.091071545300004</v>
      </c>
      <c r="AM29" s="400">
        <f t="shared" si="13"/>
        <v>0</v>
      </c>
      <c r="AN29" s="400">
        <f t="shared" si="14"/>
        <v>0</v>
      </c>
      <c r="AO29" s="400">
        <f t="shared" si="15"/>
        <v>1084.7616564927998</v>
      </c>
      <c r="AP29" s="327">
        <f t="shared" si="16"/>
        <v>2087.4374754841001</v>
      </c>
      <c r="AQ29" s="466"/>
      <c r="AR29" s="326"/>
      <c r="AS29" s="326"/>
      <c r="AT29" s="326"/>
      <c r="AU29" s="326"/>
      <c r="AV29" s="326"/>
      <c r="AW29" s="327"/>
      <c r="AX29" s="470"/>
      <c r="AY29" s="326"/>
      <c r="AZ29" s="326"/>
      <c r="BA29" s="326"/>
      <c r="BB29" s="326"/>
      <c r="BC29" s="326"/>
      <c r="BD29" s="327"/>
      <c r="BE29" s="471"/>
      <c r="BF29" s="400"/>
      <c r="BG29" s="400"/>
      <c r="BH29" s="400"/>
      <c r="BI29" s="400"/>
      <c r="BJ29" s="400"/>
      <c r="BK29" s="327"/>
      <c r="BL29" s="466"/>
      <c r="BM29" s="328">
        <f t="shared" si="1"/>
        <v>3676.2334340460011</v>
      </c>
      <c r="BN29" s="328">
        <f t="shared" si="2"/>
        <v>128.72768459529999</v>
      </c>
      <c r="BO29" s="328">
        <f t="shared" si="3"/>
        <v>0</v>
      </c>
      <c r="BP29" s="328">
        <f t="shared" si="4"/>
        <v>0</v>
      </c>
      <c r="BQ29" s="328">
        <f t="shared" si="5"/>
        <v>1299.0903698927998</v>
      </c>
      <c r="BR29" s="328">
        <f t="shared" si="17"/>
        <v>5104.0514885341008</v>
      </c>
      <c r="BS29" s="418"/>
      <c r="BT29" s="300">
        <f>SUM($BR$5:BR29)</f>
        <v>435095.68467088975</v>
      </c>
      <c r="CT29" s="300"/>
      <c r="CU29" s="300"/>
      <c r="CV29" s="300"/>
      <c r="CW29" s="300"/>
      <c r="DB29" s="1"/>
    </row>
    <row r="30" spans="1:106">
      <c r="A30" s="436">
        <v>2015</v>
      </c>
      <c r="B30" s="574">
        <v>0</v>
      </c>
      <c r="C30" s="574">
        <v>0</v>
      </c>
      <c r="D30" s="574">
        <v>0</v>
      </c>
      <c r="E30" s="574">
        <v>0</v>
      </c>
      <c r="F30" s="574">
        <v>1.2804081300000001</v>
      </c>
      <c r="G30" s="438"/>
      <c r="H30" s="403"/>
      <c r="I30" s="575">
        <v>2307.780114239999</v>
      </c>
      <c r="J30" s="575">
        <v>68.436432910000008</v>
      </c>
      <c r="K30" s="575">
        <v>0</v>
      </c>
      <c r="L30" s="575">
        <v>0</v>
      </c>
      <c r="M30" s="575">
        <v>55.595722890000005</v>
      </c>
      <c r="N30" s="327">
        <f t="shared" si="7"/>
        <v>2431.812270039999</v>
      </c>
      <c r="O30" s="431"/>
      <c r="P30" s="576">
        <v>1161.59464181</v>
      </c>
      <c r="Q30" s="576">
        <v>23.687291269999999</v>
      </c>
      <c r="R30" s="576">
        <v>0</v>
      </c>
      <c r="S30" s="576">
        <v>0</v>
      </c>
      <c r="T30" s="576">
        <v>1484.7237624300003</v>
      </c>
      <c r="U30" s="327">
        <f t="shared" si="8"/>
        <v>2670.0056955100004</v>
      </c>
      <c r="V30" s="409"/>
      <c r="W30" s="579">
        <v>270.21238167000001</v>
      </c>
      <c r="X30" s="579">
        <v>41.949451789999998</v>
      </c>
      <c r="Y30" s="579"/>
      <c r="Z30" s="579"/>
      <c r="AA30" s="579">
        <v>1635.6798555600001</v>
      </c>
      <c r="AB30" s="577">
        <f t="shared" si="9"/>
        <v>1947.8416890200001</v>
      </c>
      <c r="AC30" s="325"/>
      <c r="AD30" s="578"/>
      <c r="AE30" s="578"/>
      <c r="AF30" s="578"/>
      <c r="AG30" s="578"/>
      <c r="AH30" s="578"/>
      <c r="AI30" s="577">
        <f t="shared" si="10"/>
        <v>0</v>
      </c>
      <c r="AJ30" s="325"/>
      <c r="AK30" s="400">
        <f t="shared" si="11"/>
        <v>1396.6794138629</v>
      </c>
      <c r="AL30" s="400">
        <f t="shared" si="12"/>
        <v>60.183314327299996</v>
      </c>
      <c r="AM30" s="400">
        <f t="shared" si="13"/>
        <v>0</v>
      </c>
      <c r="AN30" s="400">
        <f t="shared" si="14"/>
        <v>0</v>
      </c>
      <c r="AO30" s="400">
        <f t="shared" si="15"/>
        <v>2907.7652367672003</v>
      </c>
      <c r="AP30" s="327">
        <f t="shared" si="16"/>
        <v>4364.6279649574008</v>
      </c>
      <c r="AQ30" s="466"/>
      <c r="AR30" s="326"/>
      <c r="AS30" s="326"/>
      <c r="AT30" s="326"/>
      <c r="AU30" s="326"/>
      <c r="AV30" s="326"/>
      <c r="AW30" s="327"/>
      <c r="AX30" s="470"/>
      <c r="AY30" s="326"/>
      <c r="AZ30" s="326"/>
      <c r="BA30" s="326"/>
      <c r="BB30" s="326"/>
      <c r="BC30" s="326"/>
      <c r="BD30" s="327"/>
      <c r="BE30" s="471"/>
      <c r="BF30" s="400"/>
      <c r="BG30" s="400"/>
      <c r="BH30" s="400"/>
      <c r="BI30" s="400"/>
      <c r="BJ30" s="400"/>
      <c r="BK30" s="327"/>
      <c r="BL30" s="466"/>
      <c r="BM30" s="328">
        <f t="shared" si="1"/>
        <v>3704.4595281028987</v>
      </c>
      <c r="BN30" s="328">
        <f t="shared" si="2"/>
        <v>128.6197472373</v>
      </c>
      <c r="BO30" s="328">
        <f t="shared" si="3"/>
        <v>0</v>
      </c>
      <c r="BP30" s="328">
        <f t="shared" si="4"/>
        <v>0</v>
      </c>
      <c r="BQ30" s="328">
        <f t="shared" si="5"/>
        <v>2964.6413677872006</v>
      </c>
      <c r="BR30" s="328">
        <f t="shared" si="17"/>
        <v>6797.7206431273989</v>
      </c>
      <c r="BS30" s="418"/>
      <c r="BT30" s="300">
        <f>SUM($BR$5:BR30)</f>
        <v>441893.40531401715</v>
      </c>
      <c r="CT30" s="300"/>
      <c r="CU30" s="300"/>
      <c r="CV30" s="300"/>
      <c r="CW30" s="300"/>
      <c r="DB30" s="1"/>
    </row>
    <row r="31" spans="1:106">
      <c r="A31" s="436">
        <v>2016</v>
      </c>
      <c r="B31" s="574">
        <v>13.021897590000002</v>
      </c>
      <c r="C31" s="574">
        <v>0</v>
      </c>
      <c r="D31" s="574">
        <v>0</v>
      </c>
      <c r="E31" s="574">
        <v>0</v>
      </c>
      <c r="F31" s="574">
        <v>2.2756461799999999</v>
      </c>
      <c r="G31" s="438"/>
      <c r="H31" s="403"/>
      <c r="I31" s="575">
        <v>1069.7860613600003</v>
      </c>
      <c r="J31" s="575">
        <v>14.443194030000001</v>
      </c>
      <c r="K31" s="575">
        <v>0</v>
      </c>
      <c r="L31" s="575">
        <v>0</v>
      </c>
      <c r="M31" s="575">
        <v>86.971542740000004</v>
      </c>
      <c r="N31" s="327">
        <f t="shared" si="7"/>
        <v>1171.2007981300003</v>
      </c>
      <c r="O31" s="431"/>
      <c r="P31" s="576">
        <v>1465.9389621800005</v>
      </c>
      <c r="Q31" s="576">
        <v>10.36005372</v>
      </c>
      <c r="R31" s="576">
        <v>0</v>
      </c>
      <c r="S31" s="576">
        <v>0</v>
      </c>
      <c r="T31" s="576">
        <v>1294.2717798299996</v>
      </c>
      <c r="U31" s="327">
        <f t="shared" si="8"/>
        <v>2770.5707957300001</v>
      </c>
      <c r="V31" s="409"/>
      <c r="W31" s="579">
        <v>428.24729931999997</v>
      </c>
      <c r="X31" s="579">
        <v>14.12146557</v>
      </c>
      <c r="Y31" s="579"/>
      <c r="Z31" s="579"/>
      <c r="AA31" s="579">
        <v>832.83524619000002</v>
      </c>
      <c r="AB31" s="577">
        <f t="shared" si="9"/>
        <v>1275.2040110799999</v>
      </c>
      <c r="AC31" s="325"/>
      <c r="AD31" s="578"/>
      <c r="AE31" s="578"/>
      <c r="AF31" s="578"/>
      <c r="AG31" s="578"/>
      <c r="AH31" s="578"/>
      <c r="AI31" s="577">
        <f t="shared" si="10"/>
        <v>0</v>
      </c>
      <c r="AJ31" s="325"/>
      <c r="AK31" s="400">
        <f t="shared" si="11"/>
        <v>1838.5141125884006</v>
      </c>
      <c r="AL31" s="400">
        <f t="shared" si="12"/>
        <v>22.6457287659</v>
      </c>
      <c r="AM31" s="400">
        <f t="shared" si="13"/>
        <v>0</v>
      </c>
      <c r="AN31" s="400">
        <f t="shared" si="14"/>
        <v>0</v>
      </c>
      <c r="AO31" s="400">
        <f t="shared" si="15"/>
        <v>2018.8384440152995</v>
      </c>
      <c r="AP31" s="327">
        <f t="shared" si="16"/>
        <v>3879.9982853696001</v>
      </c>
      <c r="AQ31" s="466"/>
      <c r="AR31" s="326"/>
      <c r="AS31" s="326"/>
      <c r="AT31" s="326"/>
      <c r="AU31" s="326"/>
      <c r="AV31" s="326"/>
      <c r="AW31" s="327"/>
      <c r="AX31" s="470"/>
      <c r="AY31" s="326"/>
      <c r="AZ31" s="326"/>
      <c r="BA31" s="326"/>
      <c r="BB31" s="326"/>
      <c r="BC31" s="326"/>
      <c r="BD31" s="327"/>
      <c r="BE31" s="471"/>
      <c r="BF31" s="400"/>
      <c r="BG31" s="400"/>
      <c r="BH31" s="400"/>
      <c r="BI31" s="400"/>
      <c r="BJ31" s="400"/>
      <c r="BK31" s="327"/>
      <c r="BL31" s="466"/>
      <c r="BM31" s="328">
        <f t="shared" si="1"/>
        <v>2921.3220715384009</v>
      </c>
      <c r="BN31" s="328">
        <f t="shared" si="2"/>
        <v>37.088922795900004</v>
      </c>
      <c r="BO31" s="328">
        <f t="shared" si="3"/>
        <v>0</v>
      </c>
      <c r="BP31" s="328">
        <f t="shared" si="4"/>
        <v>0</v>
      </c>
      <c r="BQ31" s="328">
        <f t="shared" si="5"/>
        <v>2108.0856329352996</v>
      </c>
      <c r="BR31" s="328">
        <f t="shared" si="17"/>
        <v>5066.4966272696001</v>
      </c>
      <c r="BS31" s="418"/>
      <c r="BT31" s="300">
        <f>SUM($BR$5:BR31)</f>
        <v>446959.90194128675</v>
      </c>
      <c r="CT31" s="300"/>
      <c r="CU31" s="300"/>
      <c r="CV31" s="300"/>
      <c r="CW31" s="300"/>
      <c r="DB31" s="1"/>
    </row>
    <row r="32" spans="1:106">
      <c r="A32" s="436">
        <v>2017</v>
      </c>
      <c r="B32" s="574">
        <v>0</v>
      </c>
      <c r="C32" s="574">
        <v>0</v>
      </c>
      <c r="D32" s="574">
        <v>0</v>
      </c>
      <c r="E32" s="574">
        <v>0</v>
      </c>
      <c r="F32" s="574">
        <v>0</v>
      </c>
      <c r="G32" s="438"/>
      <c r="H32" s="403"/>
      <c r="I32" s="575">
        <v>230.77688147000001</v>
      </c>
      <c r="J32" s="575">
        <v>6.47563522</v>
      </c>
      <c r="K32" s="575">
        <v>0</v>
      </c>
      <c r="L32" s="575">
        <v>0</v>
      </c>
      <c r="M32" s="575">
        <v>2.3402222199999998</v>
      </c>
      <c r="N32" s="327">
        <f t="shared" si="7"/>
        <v>239.59273890999998</v>
      </c>
      <c r="O32" s="431"/>
      <c r="P32" s="576">
        <v>3859.5964655700009</v>
      </c>
      <c r="Q32" s="576">
        <v>19.46670246</v>
      </c>
      <c r="R32" s="576">
        <v>0</v>
      </c>
      <c r="S32" s="576">
        <v>0</v>
      </c>
      <c r="T32" s="576">
        <v>961.15317614000003</v>
      </c>
      <c r="U32" s="327">
        <f t="shared" si="8"/>
        <v>4840.2163441700004</v>
      </c>
      <c r="V32" s="409"/>
      <c r="W32" s="579">
        <v>766.98262631</v>
      </c>
      <c r="X32" s="579">
        <v>2.5352385200000001</v>
      </c>
      <c r="Y32" s="579"/>
      <c r="Z32" s="579"/>
      <c r="AA32" s="579">
        <v>1035.5016739099999</v>
      </c>
      <c r="AB32" s="577">
        <f t="shared" si="9"/>
        <v>1805.0195387399999</v>
      </c>
      <c r="AC32" s="325"/>
      <c r="AD32" s="578"/>
      <c r="AE32" s="578"/>
      <c r="AF32" s="578"/>
      <c r="AG32" s="578"/>
      <c r="AH32" s="578"/>
      <c r="AI32" s="577">
        <f t="shared" si="10"/>
        <v>0</v>
      </c>
      <c r="AJ32" s="325"/>
      <c r="AK32" s="400">
        <f t="shared" si="11"/>
        <v>4526.8713504597008</v>
      </c>
      <c r="AL32" s="400">
        <f t="shared" si="12"/>
        <v>21.672359972400002</v>
      </c>
      <c r="AM32" s="400">
        <f t="shared" si="13"/>
        <v>0</v>
      </c>
      <c r="AN32" s="400">
        <f t="shared" si="14"/>
        <v>0</v>
      </c>
      <c r="AO32" s="400">
        <f t="shared" si="15"/>
        <v>1862.0396324417</v>
      </c>
      <c r="AP32" s="327">
        <f t="shared" si="16"/>
        <v>6410.5833428738006</v>
      </c>
      <c r="AQ32" s="466"/>
      <c r="AR32" s="326"/>
      <c r="AS32" s="326"/>
      <c r="AT32" s="326"/>
      <c r="AU32" s="326"/>
      <c r="AV32" s="326"/>
      <c r="AW32" s="327"/>
      <c r="AX32" s="470"/>
      <c r="AY32" s="326"/>
      <c r="AZ32" s="326"/>
      <c r="BA32" s="326"/>
      <c r="BB32" s="326"/>
      <c r="BC32" s="326"/>
      <c r="BD32" s="327"/>
      <c r="BE32" s="471"/>
      <c r="BF32" s="400"/>
      <c r="BG32" s="400"/>
      <c r="BH32" s="400"/>
      <c r="BI32" s="400"/>
      <c r="BJ32" s="400"/>
      <c r="BK32" s="327"/>
      <c r="BL32" s="466"/>
      <c r="BM32" s="328">
        <f t="shared" si="1"/>
        <v>4757.6482319297011</v>
      </c>
      <c r="BN32" s="328">
        <f t="shared" si="2"/>
        <v>28.147995192400003</v>
      </c>
      <c r="BO32" s="328">
        <f t="shared" si="3"/>
        <v>0</v>
      </c>
      <c r="BP32" s="328">
        <f t="shared" si="4"/>
        <v>0</v>
      </c>
      <c r="BQ32" s="328">
        <f t="shared" si="5"/>
        <v>1864.3798546616999</v>
      </c>
      <c r="BR32" s="328">
        <f t="shared" si="17"/>
        <v>6650.1760817838012</v>
      </c>
      <c r="BS32" s="418"/>
      <c r="BT32" s="300">
        <f>SUM($BR$5:BR32)</f>
        <v>453610.07802307053</v>
      </c>
      <c r="CT32" s="300"/>
      <c r="CU32" s="300"/>
      <c r="CV32" s="300"/>
      <c r="CW32" s="300"/>
      <c r="DB32" s="1"/>
    </row>
    <row r="33" spans="1:106">
      <c r="A33" s="437">
        <v>2018</v>
      </c>
      <c r="B33" s="574">
        <v>15.12342462</v>
      </c>
      <c r="C33" s="574">
        <v>0</v>
      </c>
      <c r="D33" s="574">
        <v>0</v>
      </c>
      <c r="E33" s="574">
        <v>0</v>
      </c>
      <c r="F33" s="574">
        <v>0</v>
      </c>
      <c r="G33" s="438"/>
      <c r="H33" s="403"/>
      <c r="I33" s="575">
        <v>0</v>
      </c>
      <c r="J33" s="575">
        <v>0</v>
      </c>
      <c r="K33" s="575">
        <v>0</v>
      </c>
      <c r="L33" s="575">
        <v>0</v>
      </c>
      <c r="M33" s="575">
        <v>0</v>
      </c>
      <c r="N33" s="327"/>
      <c r="O33" s="431"/>
      <c r="P33" s="576">
        <v>5730.5284243499982</v>
      </c>
      <c r="Q33" s="576">
        <v>62.465973550000008</v>
      </c>
      <c r="R33" s="576">
        <v>0</v>
      </c>
      <c r="S33" s="576">
        <v>0</v>
      </c>
      <c r="T33" s="576">
        <v>988.89724218999959</v>
      </c>
      <c r="U33" s="327">
        <f>SUM(P33:T33)</f>
        <v>6781.891640089998</v>
      </c>
      <c r="V33" s="409"/>
      <c r="W33" s="579">
        <v>1767.97002445</v>
      </c>
      <c r="X33" s="579">
        <v>28.023243570000002</v>
      </c>
      <c r="Y33" s="579"/>
      <c r="Z33" s="579"/>
      <c r="AA33" s="579">
        <v>1440.8344790600001</v>
      </c>
      <c r="AB33" s="577">
        <f t="shared" si="9"/>
        <v>3236.8277470800003</v>
      </c>
      <c r="AC33" s="325"/>
      <c r="AD33" s="578"/>
      <c r="AE33" s="578"/>
      <c r="AF33" s="578"/>
      <c r="AG33" s="578"/>
      <c r="AH33" s="578"/>
      <c r="AI33" s="577">
        <f t="shared" si="10"/>
        <v>0</v>
      </c>
      <c r="AJ33" s="325"/>
      <c r="AK33" s="400">
        <f t="shared" si="11"/>
        <v>7268.6623456214984</v>
      </c>
      <c r="AL33" s="400">
        <f t="shared" si="12"/>
        <v>86.846195455900016</v>
      </c>
      <c r="AM33" s="400">
        <f t="shared" si="13"/>
        <v>0</v>
      </c>
      <c r="AN33" s="400">
        <f t="shared" si="14"/>
        <v>0</v>
      </c>
      <c r="AO33" s="400">
        <f t="shared" si="15"/>
        <v>2242.4232389721997</v>
      </c>
      <c r="AP33" s="327">
        <f>SUM(AK33:AO33)</f>
        <v>9597.9317800495974</v>
      </c>
      <c r="AQ33" s="466"/>
      <c r="AR33" s="326"/>
      <c r="AS33" s="326"/>
      <c r="AT33" s="326"/>
      <c r="AU33" s="326"/>
      <c r="AV33" s="326"/>
      <c r="AW33" s="327"/>
      <c r="AX33" s="470"/>
      <c r="AY33" s="326"/>
      <c r="AZ33" s="326"/>
      <c r="BA33" s="326"/>
      <c r="BB33" s="326"/>
      <c r="BC33" s="326"/>
      <c r="BD33" s="327"/>
      <c r="BE33" s="471"/>
      <c r="BF33" s="400"/>
      <c r="BG33" s="400"/>
      <c r="BH33" s="400"/>
      <c r="BI33" s="400"/>
      <c r="BJ33" s="400"/>
      <c r="BK33" s="327"/>
      <c r="BL33" s="466"/>
      <c r="BM33" s="328">
        <f t="shared" si="1"/>
        <v>7283.7857702414985</v>
      </c>
      <c r="BN33" s="328">
        <f t="shared" si="2"/>
        <v>86.846195455900016</v>
      </c>
      <c r="BO33" s="328">
        <f t="shared" si="3"/>
        <v>0</v>
      </c>
      <c r="BP33" s="328">
        <f t="shared" si="4"/>
        <v>0</v>
      </c>
      <c r="BQ33" s="328">
        <f t="shared" si="5"/>
        <v>2242.4232389721997</v>
      </c>
      <c r="BR33" s="328">
        <f t="shared" si="17"/>
        <v>9613.0552046695975</v>
      </c>
      <c r="BS33" s="418"/>
      <c r="BT33" s="300">
        <f>SUM($BR$5:BR33)</f>
        <v>463223.13322774012</v>
      </c>
      <c r="CT33" s="300"/>
      <c r="CU33" s="300"/>
      <c r="CV33" s="300"/>
      <c r="CW33" s="300"/>
      <c r="DB33" s="1"/>
    </row>
    <row r="34" spans="1:106">
      <c r="A34" s="437">
        <v>2019</v>
      </c>
      <c r="B34" s="574">
        <v>0</v>
      </c>
      <c r="C34" s="574">
        <v>0</v>
      </c>
      <c r="D34" s="574">
        <v>0</v>
      </c>
      <c r="E34" s="574">
        <v>0</v>
      </c>
      <c r="F34" s="574">
        <v>0</v>
      </c>
      <c r="G34" s="438"/>
      <c r="H34" s="17"/>
      <c r="I34" s="575">
        <v>0</v>
      </c>
      <c r="J34" s="575">
        <v>0</v>
      </c>
      <c r="K34" s="575">
        <v>0</v>
      </c>
      <c r="L34" s="575">
        <v>0</v>
      </c>
      <c r="M34" s="575">
        <v>0</v>
      </c>
      <c r="N34" s="327"/>
      <c r="O34" s="431"/>
      <c r="P34" s="576">
        <v>23206.985956480014</v>
      </c>
      <c r="Q34" s="576">
        <v>154.32987127999999</v>
      </c>
      <c r="R34" s="576">
        <v>0</v>
      </c>
      <c r="S34" s="576">
        <v>0</v>
      </c>
      <c r="T34" s="576">
        <v>2109.5670000500004</v>
      </c>
      <c r="U34" s="327">
        <f t="shared" si="8"/>
        <v>25470.882827810012</v>
      </c>
      <c r="V34" s="409"/>
      <c r="W34" s="579">
        <v>1755.9284148199999</v>
      </c>
      <c r="X34" s="579">
        <v>124.08938817000001</v>
      </c>
      <c r="Y34" s="579"/>
      <c r="Z34" s="579"/>
      <c r="AA34" s="579">
        <v>1166.2980872999999</v>
      </c>
      <c r="AB34" s="577">
        <f t="shared" si="9"/>
        <v>3046.3158902899995</v>
      </c>
      <c r="AC34" s="325"/>
      <c r="AD34" s="578"/>
      <c r="AE34" s="578"/>
      <c r="AF34" s="578"/>
      <c r="AG34" s="578"/>
      <c r="AH34" s="578"/>
      <c r="AI34" s="577">
        <f t="shared" si="10"/>
        <v>0</v>
      </c>
      <c r="AJ34" s="325"/>
      <c r="AK34" s="400">
        <f t="shared" si="11"/>
        <v>24734.643677373413</v>
      </c>
      <c r="AL34" s="400">
        <f t="shared" si="12"/>
        <v>262.28763898789998</v>
      </c>
      <c r="AM34" s="400">
        <f t="shared" si="13"/>
        <v>0</v>
      </c>
      <c r="AN34" s="400">
        <f t="shared" si="14"/>
        <v>0</v>
      </c>
      <c r="AO34" s="400">
        <f t="shared" si="15"/>
        <v>3124.2463360010001</v>
      </c>
      <c r="AP34" s="327">
        <f t="shared" ref="AP34:AP37" si="18">SUM(AK34:AO34)</f>
        <v>28121.177652362312</v>
      </c>
      <c r="AQ34" s="466"/>
      <c r="AR34" s="326"/>
      <c r="AS34" s="326"/>
      <c r="AT34" s="326"/>
      <c r="AU34" s="326"/>
      <c r="AV34" s="326"/>
      <c r="AW34" s="327"/>
      <c r="AX34" s="470"/>
      <c r="AY34" s="326"/>
      <c r="AZ34" s="326"/>
      <c r="BA34" s="326"/>
      <c r="BB34" s="326"/>
      <c r="BC34" s="326"/>
      <c r="BD34" s="327"/>
      <c r="BE34" s="471"/>
      <c r="BF34" s="400"/>
      <c r="BG34" s="400"/>
      <c r="BH34" s="400"/>
      <c r="BI34" s="400"/>
      <c r="BJ34" s="400"/>
      <c r="BK34" s="327"/>
      <c r="BL34" s="466"/>
      <c r="BM34" s="328">
        <f t="shared" si="1"/>
        <v>24734.643677373413</v>
      </c>
      <c r="BN34" s="328">
        <f t="shared" si="2"/>
        <v>262.28763898789998</v>
      </c>
      <c r="BO34" s="328">
        <f t="shared" si="3"/>
        <v>0</v>
      </c>
      <c r="BP34" s="328">
        <f t="shared" si="4"/>
        <v>0</v>
      </c>
      <c r="BQ34" s="328">
        <f t="shared" si="5"/>
        <v>3124.2463360010001</v>
      </c>
      <c r="BR34" s="328">
        <f t="shared" si="17"/>
        <v>28121.177652362312</v>
      </c>
      <c r="BS34" s="418"/>
      <c r="BT34" s="300">
        <f>SUM($BR$5:BR34)</f>
        <v>491344.31088010245</v>
      </c>
      <c r="CT34" s="300"/>
      <c r="CU34" s="300"/>
      <c r="CV34" s="300"/>
      <c r="CW34" s="300"/>
      <c r="DB34" s="1"/>
    </row>
    <row r="35" spans="1:106">
      <c r="A35" s="437">
        <v>2020</v>
      </c>
      <c r="B35" s="574">
        <v>0</v>
      </c>
      <c r="C35" s="574">
        <v>0</v>
      </c>
      <c r="D35" s="574">
        <v>0</v>
      </c>
      <c r="E35" s="574">
        <v>0</v>
      </c>
      <c r="F35" s="574">
        <v>0</v>
      </c>
      <c r="G35" s="438"/>
      <c r="H35" s="17"/>
      <c r="I35" s="575">
        <v>0</v>
      </c>
      <c r="J35" s="575">
        <v>0</v>
      </c>
      <c r="K35" s="575">
        <v>0</v>
      </c>
      <c r="L35" s="575">
        <v>0</v>
      </c>
      <c r="M35" s="575">
        <v>0</v>
      </c>
      <c r="N35" s="327"/>
      <c r="O35" s="431"/>
      <c r="P35" s="576">
        <v>22391.365755319992</v>
      </c>
      <c r="Q35" s="576">
        <v>183.97175098999998</v>
      </c>
      <c r="R35" s="576">
        <v>0</v>
      </c>
      <c r="S35" s="576">
        <v>0</v>
      </c>
      <c r="T35" s="576">
        <v>957.53187360999993</v>
      </c>
      <c r="U35" s="327">
        <f t="shared" si="8"/>
        <v>23532.869379919994</v>
      </c>
      <c r="V35" s="409"/>
      <c r="W35" s="579">
        <v>3124.7245614099998</v>
      </c>
      <c r="X35" s="579">
        <v>15.01471151</v>
      </c>
      <c r="Y35" s="579"/>
      <c r="Z35" s="579"/>
      <c r="AA35" s="579">
        <v>1659.4908942699999</v>
      </c>
      <c r="AB35" s="577">
        <f t="shared" si="9"/>
        <v>4799.2301671899995</v>
      </c>
      <c r="AC35" s="325"/>
      <c r="AD35" s="578"/>
      <c r="AE35" s="578"/>
      <c r="AF35" s="578"/>
      <c r="AG35" s="578"/>
      <c r="AH35" s="578"/>
      <c r="AI35" s="577">
        <f t="shared" si="10"/>
        <v>0</v>
      </c>
      <c r="AJ35" s="325"/>
      <c r="AK35" s="400">
        <f t="shared" si="11"/>
        <v>25109.87612374669</v>
      </c>
      <c r="AL35" s="400">
        <f t="shared" si="12"/>
        <v>197.03455000369996</v>
      </c>
      <c r="AM35" s="400">
        <f t="shared" si="13"/>
        <v>0</v>
      </c>
      <c r="AN35" s="400">
        <f t="shared" si="14"/>
        <v>0</v>
      </c>
      <c r="AO35" s="400">
        <f t="shared" si="15"/>
        <v>2401.2889516248997</v>
      </c>
      <c r="AP35" s="327">
        <f t="shared" si="18"/>
        <v>27708.199625375288</v>
      </c>
      <c r="AQ35" s="466"/>
      <c r="AR35" s="326"/>
      <c r="AS35" s="326"/>
      <c r="AT35" s="326"/>
      <c r="AU35" s="326"/>
      <c r="AV35" s="326"/>
      <c r="AW35" s="327"/>
      <c r="AX35" s="470"/>
      <c r="AY35" s="326"/>
      <c r="AZ35" s="326"/>
      <c r="BA35" s="326"/>
      <c r="BB35" s="326"/>
      <c r="BC35" s="326"/>
      <c r="BD35" s="327"/>
      <c r="BE35" s="471"/>
      <c r="BF35" s="400"/>
      <c r="BG35" s="400"/>
      <c r="BH35" s="400"/>
      <c r="BI35" s="400"/>
      <c r="BJ35" s="400"/>
      <c r="BK35" s="327"/>
      <c r="BL35" s="466"/>
      <c r="BM35" s="328">
        <f t="shared" si="1"/>
        <v>25109.87612374669</v>
      </c>
      <c r="BN35" s="328">
        <f t="shared" si="2"/>
        <v>197.03455000369996</v>
      </c>
      <c r="BO35" s="328">
        <f t="shared" si="3"/>
        <v>0</v>
      </c>
      <c r="BP35" s="328">
        <f t="shared" si="4"/>
        <v>0</v>
      </c>
      <c r="BQ35" s="328">
        <f t="shared" si="5"/>
        <v>2401.2889516248997</v>
      </c>
      <c r="BR35" s="328">
        <f t="shared" si="17"/>
        <v>27708.199625375288</v>
      </c>
      <c r="BS35" s="418"/>
      <c r="BT35" s="300">
        <f>SUM($BR$5:BR35)</f>
        <v>519052.51050547772</v>
      </c>
      <c r="CT35" s="300"/>
      <c r="CU35" s="300"/>
      <c r="CV35" s="300"/>
      <c r="CW35" s="300"/>
      <c r="DB35" s="1"/>
    </row>
    <row r="36" spans="1:106">
      <c r="A36" s="437">
        <v>2021</v>
      </c>
      <c r="B36" s="574">
        <v>0</v>
      </c>
      <c r="C36" s="574">
        <v>0</v>
      </c>
      <c r="D36" s="574">
        <v>0</v>
      </c>
      <c r="E36" s="574">
        <v>0</v>
      </c>
      <c r="F36" s="574">
        <v>0</v>
      </c>
      <c r="G36" s="438"/>
      <c r="H36" s="17"/>
      <c r="I36" s="575">
        <v>0</v>
      </c>
      <c r="J36" s="575">
        <v>0</v>
      </c>
      <c r="K36" s="575">
        <v>0</v>
      </c>
      <c r="L36" s="575">
        <v>0</v>
      </c>
      <c r="M36" s="575">
        <v>0</v>
      </c>
      <c r="N36" s="327"/>
      <c r="O36" s="431"/>
      <c r="P36" s="576">
        <v>18548.416088000002</v>
      </c>
      <c r="Q36" s="576">
        <v>337.41654597999997</v>
      </c>
      <c r="R36" s="576">
        <v>0</v>
      </c>
      <c r="S36" s="576">
        <v>0</v>
      </c>
      <c r="T36" s="576">
        <v>977.89103485999976</v>
      </c>
      <c r="U36" s="327">
        <f t="shared" si="8"/>
        <v>19863.723668840001</v>
      </c>
      <c r="V36" s="409"/>
      <c r="W36" s="579">
        <v>6705.6232202600004</v>
      </c>
      <c r="X36" s="579">
        <v>174.24907017000001</v>
      </c>
      <c r="Y36" s="579"/>
      <c r="Z36" s="579"/>
      <c r="AA36" s="579">
        <v>730.14796008999997</v>
      </c>
      <c r="AB36" s="577">
        <f t="shared" si="9"/>
        <v>7610.0202505200004</v>
      </c>
      <c r="AC36" s="325"/>
      <c r="AD36" s="578"/>
      <c r="AE36" s="578"/>
      <c r="AF36" s="578"/>
      <c r="AG36" s="578"/>
      <c r="AH36" s="578"/>
      <c r="AI36" s="577">
        <f t="shared" si="10"/>
        <v>0</v>
      </c>
      <c r="AJ36" s="325"/>
      <c r="AK36" s="400">
        <f t="shared" si="11"/>
        <v>24382.308289626202</v>
      </c>
      <c r="AL36" s="400">
        <f t="shared" si="12"/>
        <v>489.0132370279</v>
      </c>
      <c r="AM36" s="400">
        <f t="shared" si="13"/>
        <v>0</v>
      </c>
      <c r="AN36" s="400">
        <f t="shared" si="14"/>
        <v>0</v>
      </c>
      <c r="AO36" s="400">
        <f t="shared" si="15"/>
        <v>1613.1197601382996</v>
      </c>
      <c r="AP36" s="327">
        <f t="shared" si="18"/>
        <v>26484.4412867924</v>
      </c>
      <c r="AQ36" s="466"/>
      <c r="AR36" s="326"/>
      <c r="AS36" s="326"/>
      <c r="AT36" s="326"/>
      <c r="AU36" s="326"/>
      <c r="AV36" s="326"/>
      <c r="AW36" s="327"/>
      <c r="AX36" s="470"/>
      <c r="AY36" s="326"/>
      <c r="AZ36" s="326"/>
      <c r="BA36" s="326"/>
      <c r="BB36" s="326"/>
      <c r="BC36" s="326"/>
      <c r="BD36" s="327"/>
      <c r="BE36" s="471"/>
      <c r="BF36" s="400"/>
      <c r="BG36" s="400"/>
      <c r="BH36" s="400"/>
      <c r="BI36" s="400"/>
      <c r="BJ36" s="400"/>
      <c r="BK36" s="327"/>
      <c r="BL36" s="466"/>
      <c r="BM36" s="328">
        <f t="shared" si="1"/>
        <v>24382.308289626202</v>
      </c>
      <c r="BN36" s="328">
        <f t="shared" si="2"/>
        <v>489.0132370279</v>
      </c>
      <c r="BO36" s="328">
        <f t="shared" si="3"/>
        <v>0</v>
      </c>
      <c r="BP36" s="328">
        <f t="shared" si="4"/>
        <v>0</v>
      </c>
      <c r="BQ36" s="328">
        <f t="shared" si="5"/>
        <v>1613.1197601382996</v>
      </c>
      <c r="BR36" s="328">
        <f t="shared" si="17"/>
        <v>26484.4412867924</v>
      </c>
      <c r="BS36" s="418"/>
      <c r="BT36" s="300">
        <f>SUM($BR$5:BR36)</f>
        <v>545536.95179227018</v>
      </c>
      <c r="CT36" s="300"/>
      <c r="CU36" s="300"/>
      <c r="CV36" s="300"/>
      <c r="CW36" s="300"/>
      <c r="DB36" s="1"/>
    </row>
    <row r="37" spans="1:106" ht="15.6" customHeight="1">
      <c r="A37" s="437">
        <v>2022</v>
      </c>
      <c r="B37" s="574">
        <v>0</v>
      </c>
      <c r="C37" s="574">
        <v>0</v>
      </c>
      <c r="D37" s="574">
        <v>0</v>
      </c>
      <c r="E37" s="574">
        <v>0</v>
      </c>
      <c r="F37" s="574">
        <v>0</v>
      </c>
      <c r="G37" s="438"/>
      <c r="H37" s="17"/>
      <c r="I37" s="575">
        <v>0</v>
      </c>
      <c r="J37" s="575">
        <v>0</v>
      </c>
      <c r="K37" s="575">
        <v>0</v>
      </c>
      <c r="L37" s="575">
        <v>0</v>
      </c>
      <c r="M37" s="575">
        <v>0</v>
      </c>
      <c r="N37" s="327"/>
      <c r="O37" s="431"/>
      <c r="P37" s="576">
        <v>1113.1481498700005</v>
      </c>
      <c r="Q37" s="576">
        <v>0</v>
      </c>
      <c r="R37" s="576">
        <v>0</v>
      </c>
      <c r="S37" s="576">
        <v>0</v>
      </c>
      <c r="T37" s="576">
        <v>17.89465706</v>
      </c>
      <c r="U37" s="327">
        <f t="shared" si="8"/>
        <v>1131.0428069300006</v>
      </c>
      <c r="V37" s="409"/>
      <c r="W37" s="579">
        <v>15507.611708390001</v>
      </c>
      <c r="X37" s="579">
        <v>192.87927646</v>
      </c>
      <c r="Y37" s="579"/>
      <c r="Z37" s="579"/>
      <c r="AA37" s="579">
        <v>237.14669108000001</v>
      </c>
      <c r="AB37" s="577">
        <f t="shared" si="9"/>
        <v>15937.637675930002</v>
      </c>
      <c r="AC37" s="325"/>
      <c r="AD37" s="578"/>
      <c r="AE37" s="578"/>
      <c r="AF37" s="578"/>
      <c r="AG37" s="578"/>
      <c r="AH37" s="578"/>
      <c r="AI37" s="577">
        <f t="shared" si="10"/>
        <v>0</v>
      </c>
      <c r="AJ37" s="325"/>
      <c r="AK37" s="400">
        <f t="shared" si="11"/>
        <v>14604.770336169302</v>
      </c>
      <c r="AL37" s="400">
        <f t="shared" si="12"/>
        <v>167.80497052019999</v>
      </c>
      <c r="AM37" s="400">
        <f t="shared" si="13"/>
        <v>0</v>
      </c>
      <c r="AN37" s="400">
        <f t="shared" si="14"/>
        <v>0</v>
      </c>
      <c r="AO37" s="400">
        <f t="shared" si="15"/>
        <v>224.21227829960003</v>
      </c>
      <c r="AP37" s="327">
        <f t="shared" si="18"/>
        <v>14996.787584989101</v>
      </c>
      <c r="AQ37" s="466"/>
      <c r="AR37" s="326"/>
      <c r="AS37" s="326"/>
      <c r="AT37" s="326"/>
      <c r="AU37" s="326"/>
      <c r="AV37" s="326"/>
      <c r="AW37" s="327"/>
      <c r="AX37" s="470"/>
      <c r="AY37" s="326"/>
      <c r="AZ37" s="326"/>
      <c r="BA37" s="326"/>
      <c r="BB37" s="326"/>
      <c r="BC37" s="326"/>
      <c r="BD37" s="327"/>
      <c r="BE37" s="471"/>
      <c r="BF37" s="400"/>
      <c r="BG37" s="400"/>
      <c r="BH37" s="400"/>
      <c r="BI37" s="400"/>
      <c r="BJ37" s="400"/>
      <c r="BK37" s="327"/>
      <c r="BL37" s="466"/>
      <c r="BM37" s="328">
        <f t="shared" si="1"/>
        <v>14604.770336169302</v>
      </c>
      <c r="BN37" s="328">
        <f t="shared" si="2"/>
        <v>167.80497052019999</v>
      </c>
      <c r="BO37" s="328">
        <f t="shared" si="3"/>
        <v>0</v>
      </c>
      <c r="BP37" s="328">
        <f t="shared" si="4"/>
        <v>0</v>
      </c>
      <c r="BQ37" s="328">
        <f t="shared" si="5"/>
        <v>224.21227829960003</v>
      </c>
      <c r="BR37" s="328">
        <f t="shared" si="17"/>
        <v>14996.787584989101</v>
      </c>
      <c r="BS37" s="418"/>
      <c r="BT37" s="300">
        <f>SUM($BR$5:BR37)</f>
        <v>560533.73937725928</v>
      </c>
      <c r="CT37" s="300"/>
      <c r="CU37" s="300"/>
      <c r="CV37" s="300"/>
      <c r="CW37" s="300"/>
      <c r="DB37" s="1"/>
    </row>
    <row r="38" spans="1:106" ht="15.6" customHeight="1">
      <c r="A38" s="519">
        <v>2023</v>
      </c>
      <c r="B38" s="574"/>
      <c r="C38" s="574"/>
      <c r="D38" s="574"/>
      <c r="E38" s="574"/>
      <c r="F38" s="574"/>
      <c r="G38" s="438"/>
      <c r="H38" s="17"/>
      <c r="I38" s="575"/>
      <c r="J38" s="575"/>
      <c r="K38" s="575"/>
      <c r="L38" s="575"/>
      <c r="M38" s="575"/>
      <c r="N38" s="327"/>
      <c r="O38" s="431"/>
      <c r="P38" s="576"/>
      <c r="Q38" s="576"/>
      <c r="R38" s="576"/>
      <c r="S38" s="576"/>
      <c r="T38" s="576"/>
      <c r="U38" s="327"/>
      <c r="V38" s="409"/>
      <c r="W38" s="579"/>
      <c r="X38" s="579"/>
      <c r="Y38" s="579"/>
      <c r="Z38" s="579"/>
      <c r="AA38" s="579"/>
      <c r="AB38" s="577"/>
      <c r="AC38" s="325"/>
      <c r="AD38" s="578"/>
      <c r="AE38" s="578"/>
      <c r="AF38" s="578"/>
      <c r="AG38" s="578"/>
      <c r="AH38" s="578"/>
      <c r="AI38" s="577"/>
      <c r="AJ38" s="325"/>
      <c r="AK38" s="400">
        <f t="shared" si="11"/>
        <v>0</v>
      </c>
      <c r="AL38" s="400">
        <f t="shared" si="12"/>
        <v>0</v>
      </c>
      <c r="AM38" s="400">
        <f t="shared" si="13"/>
        <v>0</v>
      </c>
      <c r="AN38" s="400">
        <f t="shared" si="14"/>
        <v>0</v>
      </c>
      <c r="AO38" s="400">
        <f t="shared" si="15"/>
        <v>0</v>
      </c>
      <c r="AP38" s="327"/>
      <c r="AQ38" s="466"/>
      <c r="AR38" s="326"/>
      <c r="AS38" s="326"/>
      <c r="AT38" s="326"/>
      <c r="AU38" s="326"/>
      <c r="AV38" s="326"/>
      <c r="AW38" s="327"/>
      <c r="AX38" s="470"/>
      <c r="AY38" s="326"/>
      <c r="AZ38" s="326"/>
      <c r="BA38" s="326"/>
      <c r="BB38" s="326"/>
      <c r="BC38" s="326"/>
      <c r="BD38" s="327"/>
      <c r="BE38" s="471"/>
      <c r="BF38" s="400"/>
      <c r="BG38" s="400"/>
      <c r="BH38" s="400"/>
      <c r="BI38" s="400"/>
      <c r="BJ38" s="400"/>
      <c r="BK38" s="327"/>
      <c r="BL38" s="466"/>
      <c r="BM38" s="328"/>
      <c r="BN38" s="328"/>
      <c r="BO38" s="328"/>
      <c r="BP38" s="328"/>
      <c r="BQ38" s="328"/>
      <c r="BR38" s="328"/>
      <c r="BS38" s="418"/>
      <c r="BT38" s="300"/>
      <c r="CT38" s="300"/>
      <c r="CU38" s="300"/>
      <c r="CV38" s="300"/>
      <c r="CW38" s="300"/>
      <c r="DB38" s="1"/>
    </row>
    <row r="39" spans="1:106" ht="15.6" customHeight="1">
      <c r="A39" s="519">
        <v>2024</v>
      </c>
      <c r="B39" s="574"/>
      <c r="C39" s="574"/>
      <c r="D39" s="574"/>
      <c r="E39" s="574"/>
      <c r="F39" s="574"/>
      <c r="G39" s="438"/>
      <c r="H39" s="17"/>
      <c r="I39" s="575"/>
      <c r="J39" s="575"/>
      <c r="K39" s="575"/>
      <c r="L39" s="575"/>
      <c r="M39" s="575"/>
      <c r="N39" s="327"/>
      <c r="O39" s="431"/>
      <c r="P39" s="576"/>
      <c r="Q39" s="576"/>
      <c r="R39" s="576"/>
      <c r="S39" s="576"/>
      <c r="T39" s="576"/>
      <c r="U39" s="327"/>
      <c r="V39" s="409"/>
      <c r="W39" s="579"/>
      <c r="X39" s="579"/>
      <c r="Y39" s="579"/>
      <c r="Z39" s="579"/>
      <c r="AA39" s="579"/>
      <c r="AB39" s="577"/>
      <c r="AC39" s="325"/>
      <c r="AD39" s="578"/>
      <c r="AE39" s="578"/>
      <c r="AF39" s="578"/>
      <c r="AG39" s="578"/>
      <c r="AH39" s="578"/>
      <c r="AI39" s="577"/>
      <c r="AJ39" s="325"/>
      <c r="AK39" s="400">
        <f t="shared" si="11"/>
        <v>0</v>
      </c>
      <c r="AL39" s="400">
        <f t="shared" si="12"/>
        <v>0</v>
      </c>
      <c r="AM39" s="400">
        <f t="shared" si="13"/>
        <v>0</v>
      </c>
      <c r="AN39" s="400">
        <f t="shared" si="14"/>
        <v>0</v>
      </c>
      <c r="AO39" s="400">
        <f t="shared" si="15"/>
        <v>0</v>
      </c>
      <c r="AP39" s="327"/>
      <c r="AQ39" s="466"/>
      <c r="AR39" s="326"/>
      <c r="AS39" s="326"/>
      <c r="AT39" s="326"/>
      <c r="AU39" s="326"/>
      <c r="AV39" s="326"/>
      <c r="AW39" s="327"/>
      <c r="AX39" s="470"/>
      <c r="AY39" s="326"/>
      <c r="AZ39" s="326"/>
      <c r="BA39" s="326"/>
      <c r="BB39" s="326"/>
      <c r="BC39" s="326"/>
      <c r="BD39" s="327"/>
      <c r="BE39" s="471"/>
      <c r="BF39" s="400"/>
      <c r="BG39" s="400"/>
      <c r="BH39" s="400"/>
      <c r="BI39" s="400"/>
      <c r="BJ39" s="400"/>
      <c r="BK39" s="327"/>
      <c r="BL39" s="466"/>
      <c r="BM39" s="328"/>
      <c r="BN39" s="328"/>
      <c r="BO39" s="328"/>
      <c r="BP39" s="328"/>
      <c r="BQ39" s="328"/>
      <c r="BR39" s="328"/>
      <c r="BS39" s="418"/>
      <c r="BT39" s="300"/>
      <c r="CT39" s="300"/>
      <c r="CU39" s="300"/>
      <c r="CV39" s="300"/>
      <c r="CW39" s="300"/>
      <c r="DB39" s="1"/>
    </row>
    <row r="40" spans="1:106" ht="15.6" customHeight="1">
      <c r="A40" s="519">
        <v>2025</v>
      </c>
      <c r="B40" s="574"/>
      <c r="C40" s="574"/>
      <c r="D40" s="574"/>
      <c r="E40" s="574"/>
      <c r="F40" s="574"/>
      <c r="G40" s="438"/>
      <c r="H40" s="17"/>
      <c r="I40" s="575"/>
      <c r="J40" s="575"/>
      <c r="K40" s="575"/>
      <c r="L40" s="575"/>
      <c r="M40" s="575"/>
      <c r="N40" s="327"/>
      <c r="O40" s="431"/>
      <c r="P40" s="576"/>
      <c r="Q40" s="576"/>
      <c r="R40" s="576"/>
      <c r="S40" s="576"/>
      <c r="T40" s="576"/>
      <c r="U40" s="327"/>
      <c r="V40" s="409"/>
      <c r="W40" s="579"/>
      <c r="X40" s="579"/>
      <c r="Y40" s="579"/>
      <c r="Z40" s="579"/>
      <c r="AA40" s="579"/>
      <c r="AB40" s="577"/>
      <c r="AC40" s="325"/>
      <c r="AD40" s="578"/>
      <c r="AE40" s="578"/>
      <c r="AF40" s="578"/>
      <c r="AG40" s="578"/>
      <c r="AH40" s="578"/>
      <c r="AI40" s="577"/>
      <c r="AJ40" s="325"/>
      <c r="AK40" s="400">
        <f t="shared" si="11"/>
        <v>0</v>
      </c>
      <c r="AL40" s="400">
        <f t="shared" si="12"/>
        <v>0</v>
      </c>
      <c r="AM40" s="400">
        <f t="shared" si="13"/>
        <v>0</v>
      </c>
      <c r="AN40" s="400">
        <f t="shared" si="14"/>
        <v>0</v>
      </c>
      <c r="AO40" s="400">
        <f t="shared" si="15"/>
        <v>0</v>
      </c>
      <c r="AP40" s="327"/>
      <c r="AQ40" s="466"/>
      <c r="AR40" s="326"/>
      <c r="AS40" s="326"/>
      <c r="AT40" s="326"/>
      <c r="AU40" s="326"/>
      <c r="AV40" s="326"/>
      <c r="AW40" s="327"/>
      <c r="AX40" s="470"/>
      <c r="AY40" s="326"/>
      <c r="AZ40" s="326"/>
      <c r="BA40" s="326"/>
      <c r="BB40" s="326"/>
      <c r="BC40" s="326"/>
      <c r="BD40" s="327"/>
      <c r="BE40" s="471"/>
      <c r="BF40" s="400"/>
      <c r="BG40" s="400"/>
      <c r="BH40" s="400"/>
      <c r="BI40" s="400"/>
      <c r="BJ40" s="400"/>
      <c r="BK40" s="327"/>
      <c r="BL40" s="466"/>
      <c r="BM40" s="328"/>
      <c r="BN40" s="328"/>
      <c r="BO40" s="328"/>
      <c r="BP40" s="328"/>
      <c r="BQ40" s="328"/>
      <c r="BR40" s="328"/>
      <c r="BS40" s="418"/>
      <c r="BT40" s="300"/>
      <c r="CT40" s="300"/>
      <c r="CU40" s="300"/>
      <c r="CV40" s="300"/>
      <c r="CW40" s="300"/>
      <c r="DB40" s="1"/>
    </row>
    <row r="41" spans="1:106" s="2" customFormat="1">
      <c r="A41" s="537"/>
      <c r="B41" s="538">
        <f t="shared" ref="B41:G41" si="19">SUM(B5:B37)</f>
        <v>111693.08872654999</v>
      </c>
      <c r="C41" s="539">
        <f t="shared" si="19"/>
        <v>23830.977459819998</v>
      </c>
      <c r="D41" s="539">
        <f t="shared" si="19"/>
        <v>0</v>
      </c>
      <c r="E41" s="539">
        <f t="shared" si="19"/>
        <v>0</v>
      </c>
      <c r="F41" s="539">
        <f t="shared" si="19"/>
        <v>21773.608698350003</v>
      </c>
      <c r="G41" s="539">
        <f t="shared" si="19"/>
        <v>157176.98087947001</v>
      </c>
      <c r="H41" s="540"/>
      <c r="I41" s="539">
        <f t="shared" ref="I41:N41" si="20">SUM(I5:I37)</f>
        <v>125216.28604416004</v>
      </c>
      <c r="J41" s="539">
        <f t="shared" si="20"/>
        <v>11842.634389209999</v>
      </c>
      <c r="K41" s="539">
        <f t="shared" si="20"/>
        <v>0</v>
      </c>
      <c r="L41" s="539">
        <f t="shared" si="20"/>
        <v>0</v>
      </c>
      <c r="M41" s="539">
        <f t="shared" si="20"/>
        <v>7108.4020824299987</v>
      </c>
      <c r="N41" s="539">
        <f t="shared" si="20"/>
        <v>144167.32251580001</v>
      </c>
      <c r="O41" s="432"/>
      <c r="P41" s="538">
        <f t="shared" ref="P41:U41" si="21">SUM(P5:P37)</f>
        <v>143863.94889602999</v>
      </c>
      <c r="Q41" s="539">
        <f t="shared" si="21"/>
        <v>4695.4361053899993</v>
      </c>
      <c r="R41" s="539">
        <f t="shared" si="21"/>
        <v>0</v>
      </c>
      <c r="S41" s="539">
        <f t="shared" si="21"/>
        <v>0</v>
      </c>
      <c r="T41" s="539">
        <f t="shared" si="21"/>
        <v>35600.051414950001</v>
      </c>
      <c r="U41" s="539">
        <f t="shared" si="21"/>
        <v>184159.43641637001</v>
      </c>
      <c r="V41" s="539"/>
      <c r="W41" s="539">
        <f t="shared" ref="W41:AI41" si="22">SUM(W5:W37)</f>
        <v>55689.690941109999</v>
      </c>
      <c r="X41" s="539">
        <f t="shared" si="22"/>
        <v>1446.5067004100003</v>
      </c>
      <c r="Y41" s="539">
        <f t="shared" si="22"/>
        <v>0</v>
      </c>
      <c r="Z41" s="539">
        <f t="shared" si="22"/>
        <v>0</v>
      </c>
      <c r="AA41" s="539">
        <f t="shared" si="22"/>
        <v>28966.452427869997</v>
      </c>
      <c r="AB41" s="539">
        <f t="shared" si="22"/>
        <v>86102.650069390016</v>
      </c>
      <c r="AC41" s="541"/>
      <c r="AD41" s="539">
        <f t="shared" si="22"/>
        <v>0</v>
      </c>
      <c r="AE41" s="539">
        <f t="shared" si="22"/>
        <v>0</v>
      </c>
      <c r="AF41" s="539">
        <f t="shared" si="22"/>
        <v>0</v>
      </c>
      <c r="AG41" s="539">
        <f t="shared" si="22"/>
        <v>0</v>
      </c>
      <c r="AH41" s="539">
        <f t="shared" si="22"/>
        <v>0</v>
      </c>
      <c r="AI41" s="539">
        <f t="shared" si="22"/>
        <v>0</v>
      </c>
      <c r="AJ41" s="541"/>
      <c r="AK41" s="538">
        <f t="shared" ref="AK41:AP41" si="23">SUM(AK5:AK37)</f>
        <v>192313.9800147957</v>
      </c>
      <c r="AL41" s="539">
        <f t="shared" si="23"/>
        <v>5953.8969347466991</v>
      </c>
      <c r="AM41" s="539">
        <f t="shared" si="23"/>
        <v>0</v>
      </c>
      <c r="AN41" s="539">
        <f t="shared" si="23"/>
        <v>0</v>
      </c>
      <c r="AO41" s="539">
        <f t="shared" si="23"/>
        <v>60800.865027196909</v>
      </c>
      <c r="AP41" s="542">
        <f t="shared" si="23"/>
        <v>259068.74197673926</v>
      </c>
      <c r="AQ41" s="467"/>
      <c r="AR41" s="538"/>
      <c r="AS41" s="539"/>
      <c r="AT41" s="539"/>
      <c r="AU41" s="539"/>
      <c r="AV41" s="539"/>
      <c r="AW41" s="539"/>
      <c r="AX41" s="543"/>
      <c r="AY41" s="539"/>
      <c r="AZ41" s="539"/>
      <c r="BA41" s="539"/>
      <c r="BB41" s="539"/>
      <c r="BC41" s="539"/>
      <c r="BD41" s="539"/>
      <c r="BE41" s="544"/>
      <c r="BF41" s="538"/>
      <c r="BG41" s="539"/>
      <c r="BH41" s="539"/>
      <c r="BI41" s="539"/>
      <c r="BJ41" s="539"/>
      <c r="BK41" s="542"/>
      <c r="BL41" s="467"/>
      <c r="BM41" s="545">
        <f t="shared" ref="BM41:BQ41" si="24">SUM(BM5:BM37)</f>
        <v>429223.35478550574</v>
      </c>
      <c r="BN41" s="545">
        <f t="shared" si="24"/>
        <v>41627.508783776706</v>
      </c>
      <c r="BO41" s="545">
        <f t="shared" si="24"/>
        <v>0</v>
      </c>
      <c r="BP41" s="545">
        <f t="shared" si="24"/>
        <v>0</v>
      </c>
      <c r="BQ41" s="545">
        <f t="shared" si="24"/>
        <v>89682.875807976903</v>
      </c>
      <c r="BR41" s="545">
        <f>SUM(BR5:BR37)</f>
        <v>560533.73937725928</v>
      </c>
      <c r="BS41" s="546"/>
      <c r="BT41" s="300">
        <f>SUM($BR$5:BR41)</f>
        <v>1121067.4787545186</v>
      </c>
      <c r="BU41"/>
      <c r="BV41"/>
      <c r="BW41"/>
      <c r="BX41"/>
      <c r="BY41"/>
      <c r="BZ41"/>
      <c r="CA41"/>
      <c r="CB41"/>
      <c r="CC41"/>
      <c r="CD41"/>
      <c r="CE41"/>
      <c r="CF41"/>
      <c r="CG41"/>
      <c r="CH41"/>
      <c r="CI41"/>
      <c r="CJ41"/>
      <c r="CK41"/>
      <c r="CL41"/>
      <c r="CM41"/>
      <c r="CN41"/>
      <c r="CO41"/>
      <c r="CP41"/>
      <c r="CQ41"/>
      <c r="CR41"/>
      <c r="CT41" s="310"/>
      <c r="CV41" s="310"/>
      <c r="DB41" s="293"/>
    </row>
    <row r="42" spans="1:106">
      <c r="P42" s="439"/>
      <c r="Q42" s="439"/>
      <c r="R42" s="439"/>
      <c r="S42" s="439"/>
      <c r="T42" s="439"/>
      <c r="U42" s="439"/>
      <c r="AR42" s="439"/>
      <c r="AS42" s="439"/>
      <c r="AT42" s="439"/>
      <c r="AU42" s="439"/>
      <c r="AV42" s="439"/>
      <c r="AW42" s="439"/>
    </row>
    <row r="43" spans="1:106">
      <c r="P43" s="439"/>
      <c r="Q43" s="439"/>
      <c r="R43" s="439"/>
      <c r="S43" s="439"/>
      <c r="T43" s="439"/>
      <c r="U43" s="439"/>
      <c r="AR43" s="439"/>
      <c r="AS43" s="439"/>
      <c r="AT43" s="439"/>
      <c r="AU43" s="439"/>
      <c r="AV43" s="439"/>
      <c r="AW43" s="439"/>
    </row>
    <row r="44" spans="1:106">
      <c r="P44" s="439"/>
      <c r="Q44" s="439"/>
      <c r="R44" s="439"/>
      <c r="S44" s="439"/>
      <c r="T44" s="439"/>
      <c r="U44" s="439"/>
      <c r="AR44" s="439"/>
      <c r="AS44" s="439"/>
      <c r="AT44" s="439"/>
      <c r="AU44" s="439"/>
      <c r="AV44" s="439"/>
      <c r="AW44" s="439"/>
    </row>
    <row r="45" spans="1:106">
      <c r="P45" s="439"/>
      <c r="Q45" s="439"/>
      <c r="R45" s="439"/>
      <c r="S45" s="439"/>
      <c r="T45" s="439"/>
      <c r="U45" s="439"/>
      <c r="AR45" s="439"/>
      <c r="AS45" s="439"/>
      <c r="AT45" s="439"/>
      <c r="AU45" s="439"/>
      <c r="AV45" s="439"/>
      <c r="AW45" s="439"/>
    </row>
    <row r="46" spans="1:106">
      <c r="P46" s="439"/>
      <c r="Q46" s="439"/>
      <c r="R46" s="439"/>
      <c r="S46" s="439"/>
      <c r="T46" s="439"/>
      <c r="U46" s="439"/>
      <c r="AR46" s="439"/>
      <c r="AS46" s="439"/>
      <c r="AT46" s="439"/>
      <c r="AU46" s="439"/>
      <c r="AV46" s="439"/>
      <c r="AW46" s="439"/>
    </row>
    <row r="47" spans="1:106">
      <c r="P47" s="439"/>
      <c r="Q47" s="439"/>
      <c r="R47" s="439"/>
      <c r="S47" s="439"/>
      <c r="T47" s="439"/>
      <c r="U47" s="439"/>
      <c r="AR47" s="439"/>
      <c r="AS47" s="439"/>
      <c r="AT47" s="439"/>
      <c r="AU47" s="439"/>
      <c r="AV47" s="439"/>
      <c r="AW47" s="439"/>
    </row>
    <row r="48" spans="1:106">
      <c r="P48" s="439"/>
      <c r="Q48" s="439"/>
      <c r="R48" s="439"/>
      <c r="S48" s="439"/>
      <c r="T48" s="439"/>
      <c r="U48" s="439"/>
      <c r="AR48" s="439"/>
      <c r="AS48" s="439"/>
      <c r="AT48" s="439"/>
      <c r="AU48" s="439"/>
      <c r="AV48" s="439"/>
      <c r="AW48" s="439"/>
      <c r="BR48" s="300"/>
    </row>
    <row r="49" spans="16:49">
      <c r="P49" s="439"/>
      <c r="Q49" s="439"/>
      <c r="R49" s="439"/>
      <c r="S49" s="439"/>
      <c r="T49" s="439"/>
      <c r="U49" s="439"/>
      <c r="AR49" s="439"/>
      <c r="AS49" s="439"/>
      <c r="AT49" s="439"/>
      <c r="AU49" s="439"/>
      <c r="AV49" s="439"/>
      <c r="AW49" s="439"/>
    </row>
    <row r="50" spans="16:49">
      <c r="P50" s="439"/>
      <c r="Q50" s="439"/>
      <c r="R50" s="439"/>
      <c r="S50" s="439"/>
      <c r="T50" s="439"/>
      <c r="U50" s="439"/>
      <c r="AR50" s="439"/>
      <c r="AS50" s="439"/>
      <c r="AT50" s="439"/>
      <c r="AU50" s="439"/>
      <c r="AV50" s="439"/>
      <c r="AW50" s="439"/>
    </row>
    <row r="51" spans="16:49">
      <c r="P51" s="439"/>
      <c r="Q51" s="439"/>
      <c r="R51" s="439"/>
      <c r="S51" s="439"/>
      <c r="T51" s="439"/>
      <c r="U51" s="439"/>
      <c r="AR51" s="439"/>
      <c r="AS51" s="439"/>
      <c r="AT51" s="439"/>
      <c r="AU51" s="439"/>
      <c r="AV51" s="439"/>
      <c r="AW51" s="439"/>
    </row>
    <row r="52" spans="16:49">
      <c r="P52" s="439"/>
      <c r="Q52" s="439"/>
      <c r="R52" s="439"/>
      <c r="S52" s="439"/>
      <c r="T52" s="439"/>
      <c r="U52" s="439"/>
      <c r="AR52" s="439"/>
      <c r="AS52" s="439"/>
      <c r="AT52" s="439"/>
      <c r="AU52" s="439"/>
      <c r="AV52" s="439"/>
      <c r="AW52" s="439"/>
    </row>
    <row r="53" spans="16:49">
      <c r="P53" s="439"/>
      <c r="Q53" s="439"/>
      <c r="R53" s="439"/>
      <c r="S53" s="439"/>
      <c r="T53" s="439"/>
      <c r="U53" s="439"/>
      <c r="AR53" s="439"/>
      <c r="AS53" s="439"/>
      <c r="AT53" s="439"/>
      <c r="AU53" s="439"/>
      <c r="AV53" s="439"/>
      <c r="AW53" s="439"/>
    </row>
    <row r="54" spans="16:49">
      <c r="P54" s="439"/>
      <c r="Q54" s="439"/>
      <c r="R54" s="439"/>
      <c r="S54" s="439"/>
      <c r="T54" s="439"/>
      <c r="U54" s="439"/>
      <c r="AR54" s="439"/>
      <c r="AS54" s="439"/>
      <c r="AT54" s="439"/>
      <c r="AU54" s="439"/>
      <c r="AV54" s="439"/>
      <c r="AW54" s="439"/>
    </row>
    <row r="55" spans="16:49">
      <c r="P55" s="439"/>
      <c r="Q55" s="439"/>
      <c r="R55" s="439"/>
      <c r="S55" s="439"/>
      <c r="T55" s="439"/>
      <c r="U55" s="439"/>
      <c r="AR55" s="439"/>
      <c r="AS55" s="439"/>
      <c r="AT55" s="439"/>
      <c r="AU55" s="439"/>
      <c r="AV55" s="439"/>
      <c r="AW55" s="439"/>
    </row>
    <row r="56" spans="16:49">
      <c r="P56" s="439"/>
      <c r="Q56" s="439"/>
      <c r="R56" s="439"/>
      <c r="S56" s="439"/>
      <c r="T56" s="439"/>
      <c r="U56" s="439"/>
      <c r="AR56" s="439"/>
      <c r="AS56" s="439"/>
      <c r="AT56" s="439"/>
      <c r="AU56" s="439"/>
      <c r="AV56" s="439"/>
      <c r="AW56" s="439"/>
    </row>
    <row r="57" spans="16:49">
      <c r="P57" s="439"/>
      <c r="Q57" s="439"/>
      <c r="R57" s="439"/>
      <c r="S57" s="439"/>
      <c r="T57" s="439"/>
      <c r="U57" s="439"/>
      <c r="AR57" s="439"/>
      <c r="AS57" s="439"/>
      <c r="AT57" s="439"/>
      <c r="AU57" s="439"/>
      <c r="AV57" s="439"/>
      <c r="AW57" s="439"/>
    </row>
    <row r="58" spans="16:49">
      <c r="P58" s="439"/>
      <c r="Q58" s="439"/>
      <c r="R58" s="439"/>
      <c r="S58" s="439"/>
      <c r="T58" s="439"/>
      <c r="U58" s="439"/>
      <c r="AR58" s="439"/>
      <c r="AS58" s="439"/>
      <c r="AT58" s="439"/>
      <c r="AU58" s="439"/>
      <c r="AV58" s="439"/>
      <c r="AW58" s="439"/>
    </row>
    <row r="59" spans="16:49">
      <c r="P59" s="439"/>
      <c r="Q59" s="439"/>
      <c r="R59" s="439"/>
      <c r="S59" s="439"/>
      <c r="T59" s="439"/>
      <c r="U59" s="439"/>
      <c r="AR59" s="439"/>
      <c r="AS59" s="439"/>
      <c r="AT59" s="439"/>
      <c r="AU59" s="439"/>
      <c r="AV59" s="439"/>
      <c r="AW59" s="439"/>
    </row>
    <row r="60" spans="16:49">
      <c r="P60" s="439"/>
      <c r="Q60" s="439"/>
      <c r="R60" s="439"/>
      <c r="S60" s="439"/>
      <c r="T60" s="439"/>
      <c r="U60" s="439"/>
      <c r="AR60" s="439"/>
      <c r="AS60" s="439"/>
      <c r="AT60" s="439"/>
      <c r="AU60" s="439"/>
      <c r="AV60" s="439"/>
      <c r="AW60" s="439"/>
    </row>
    <row r="61" spans="16:49">
      <c r="P61" s="439"/>
      <c r="Q61" s="439"/>
      <c r="R61" s="439"/>
      <c r="S61" s="439"/>
      <c r="T61" s="439"/>
      <c r="U61" s="511"/>
      <c r="AR61" s="439"/>
      <c r="AS61" s="439"/>
      <c r="AT61" s="439"/>
      <c r="AU61" s="439"/>
      <c r="AV61" s="439"/>
      <c r="AW61" s="511"/>
    </row>
    <row r="62" spans="16:49">
      <c r="P62" s="439"/>
      <c r="Q62" s="439"/>
      <c r="R62" s="439"/>
      <c r="S62" s="439"/>
      <c r="T62" s="439"/>
      <c r="U62" s="439"/>
    </row>
    <row r="63" spans="16:49">
      <c r="P63" s="458"/>
      <c r="Q63" s="458"/>
      <c r="R63" s="458"/>
      <c r="S63" s="458"/>
      <c r="T63" s="458"/>
      <c r="U63" s="458"/>
    </row>
    <row r="64" spans="16:49">
      <c r="P64" s="458"/>
      <c r="Q64" s="458"/>
      <c r="R64" s="458"/>
      <c r="S64" s="458"/>
      <c r="T64" s="458"/>
      <c r="U64" s="458"/>
    </row>
    <row r="65" spans="16:21">
      <c r="P65" s="458"/>
      <c r="Q65" s="458"/>
      <c r="R65" s="458"/>
      <c r="S65" s="458"/>
      <c r="T65" s="458"/>
      <c r="U65" s="458"/>
    </row>
    <row r="66" spans="16:21">
      <c r="P66" s="458"/>
      <c r="Q66" s="458"/>
      <c r="R66" s="458"/>
      <c r="S66" s="458"/>
      <c r="T66" s="458"/>
      <c r="U66" s="458"/>
    </row>
    <row r="67" spans="16:21">
      <c r="P67" s="458"/>
      <c r="Q67" s="458"/>
      <c r="R67" s="458"/>
      <c r="S67" s="458"/>
      <c r="T67" s="458"/>
      <c r="U67" s="458"/>
    </row>
    <row r="68" spans="16:21">
      <c r="P68" s="458"/>
      <c r="Q68" s="458"/>
      <c r="R68" s="458"/>
      <c r="S68" s="458"/>
      <c r="T68" s="458"/>
      <c r="U68" s="458"/>
    </row>
    <row r="69" spans="16:21">
      <c r="P69" s="458"/>
      <c r="Q69" s="458"/>
      <c r="R69" s="458"/>
      <c r="S69" s="458"/>
      <c r="T69" s="458"/>
      <c r="U69" s="458"/>
    </row>
    <row r="70" spans="16:21">
      <c r="P70" s="458"/>
      <c r="Q70" s="458"/>
      <c r="R70" s="458"/>
      <c r="S70" s="458"/>
      <c r="T70" s="458"/>
      <c r="U70" s="458"/>
    </row>
    <row r="71" spans="16:21">
      <c r="P71" s="458"/>
      <c r="Q71" s="458"/>
      <c r="R71" s="458"/>
      <c r="S71" s="458"/>
      <c r="T71" s="458"/>
      <c r="U71" s="458"/>
    </row>
    <row r="72" spans="16:21">
      <c r="P72" s="458"/>
      <c r="Q72" s="458"/>
      <c r="R72" s="458"/>
      <c r="S72" s="458"/>
      <c r="T72" s="458"/>
      <c r="U72" s="458"/>
    </row>
    <row r="73" spans="16:21">
      <c r="P73" s="458"/>
      <c r="Q73" s="458"/>
      <c r="R73" s="458"/>
      <c r="S73" s="458"/>
      <c r="T73" s="458"/>
      <c r="U73" s="458"/>
    </row>
    <row r="74" spans="16:21">
      <c r="P74" s="458"/>
      <c r="Q74" s="458"/>
      <c r="R74" s="458"/>
      <c r="S74" s="458"/>
      <c r="T74" s="458"/>
      <c r="U74" s="458"/>
    </row>
    <row r="75" spans="16:21">
      <c r="P75" s="458"/>
      <c r="Q75" s="458"/>
      <c r="R75" s="458"/>
      <c r="S75" s="458"/>
      <c r="T75" s="458"/>
      <c r="U75" s="458"/>
    </row>
    <row r="76" spans="16:21">
      <c r="P76" s="458"/>
      <c r="Q76" s="458"/>
      <c r="R76" s="458"/>
      <c r="S76" s="458"/>
      <c r="T76" s="458"/>
      <c r="U76" s="458"/>
    </row>
    <row r="77" spans="16:21">
      <c r="P77" s="458"/>
      <c r="Q77" s="458"/>
      <c r="R77" s="458"/>
      <c r="S77" s="458"/>
      <c r="T77" s="458"/>
      <c r="U77" s="458"/>
    </row>
    <row r="78" spans="16:21">
      <c r="P78" s="458"/>
      <c r="Q78" s="458"/>
      <c r="R78" s="458"/>
      <c r="S78" s="458"/>
      <c r="T78" s="458"/>
      <c r="U78" s="458"/>
    </row>
    <row r="79" spans="16:21">
      <c r="P79" s="458"/>
      <c r="Q79" s="458"/>
      <c r="R79" s="458"/>
      <c r="S79" s="458"/>
      <c r="T79" s="458"/>
      <c r="U79" s="458"/>
    </row>
    <row r="80" spans="16:21">
      <c r="P80" s="458"/>
      <c r="Q80" s="458"/>
      <c r="R80" s="458"/>
      <c r="S80" s="458"/>
      <c r="T80" s="458"/>
      <c r="U80" s="458"/>
    </row>
    <row r="81" spans="16:21">
      <c r="P81" s="458"/>
      <c r="Q81" s="458"/>
      <c r="R81" s="458"/>
      <c r="S81" s="458"/>
      <c r="T81" s="458"/>
      <c r="U81" s="458"/>
    </row>
    <row r="82" spans="16:21">
      <c r="P82" s="458"/>
      <c r="Q82" s="458"/>
      <c r="R82" s="458"/>
      <c r="S82" s="458"/>
      <c r="T82" s="458"/>
      <c r="U82" s="458"/>
    </row>
    <row r="83" spans="16:21">
      <c r="P83" s="458"/>
      <c r="Q83" s="458"/>
      <c r="R83" s="458"/>
      <c r="S83" s="458"/>
      <c r="T83" s="458"/>
      <c r="U83" s="458"/>
    </row>
    <row r="84" spans="16:21">
      <c r="P84" s="458"/>
      <c r="Q84" s="458"/>
      <c r="R84" s="458"/>
      <c r="S84" s="458"/>
      <c r="T84" s="458"/>
      <c r="U84" s="458"/>
    </row>
    <row r="85" spans="16:21">
      <c r="P85" s="458"/>
      <c r="Q85" s="458"/>
      <c r="R85" s="458"/>
      <c r="S85" s="458"/>
      <c r="T85" s="458"/>
      <c r="U85" s="458"/>
    </row>
    <row r="86" spans="16:21">
      <c r="P86" s="458"/>
      <c r="Q86" s="458"/>
      <c r="R86" s="458"/>
      <c r="S86" s="458"/>
      <c r="T86" s="458"/>
      <c r="U86" s="458"/>
    </row>
    <row r="87" spans="16:21">
      <c r="P87" s="458"/>
      <c r="Q87" s="458"/>
      <c r="R87" s="458"/>
      <c r="S87" s="458"/>
      <c r="T87" s="458"/>
      <c r="U87" s="458"/>
    </row>
    <row r="88" spans="16:21">
      <c r="P88" s="458"/>
      <c r="Q88" s="458"/>
      <c r="R88" s="458"/>
      <c r="S88" s="458"/>
      <c r="T88" s="458"/>
      <c r="U88" s="458"/>
    </row>
    <row r="89" spans="16:21">
      <c r="P89" s="458"/>
      <c r="Q89" s="458"/>
      <c r="R89" s="458"/>
      <c r="S89" s="458"/>
      <c r="T89" s="458"/>
      <c r="U89" s="458"/>
    </row>
    <row r="90" spans="16:21">
      <c r="P90" s="458"/>
      <c r="Q90" s="458"/>
      <c r="R90" s="458"/>
      <c r="S90" s="458"/>
      <c r="T90" s="458"/>
      <c r="U90" s="458"/>
    </row>
    <row r="91" spans="16:21">
      <c r="P91" s="458"/>
      <c r="Q91" s="458"/>
      <c r="R91" s="458"/>
      <c r="S91" s="458"/>
      <c r="T91" s="458"/>
      <c r="U91" s="458"/>
    </row>
    <row r="92" spans="16:21">
      <c r="P92" s="458"/>
      <c r="Q92" s="458"/>
      <c r="R92" s="458"/>
      <c r="S92" s="458"/>
      <c r="T92" s="458"/>
      <c r="U92" s="458"/>
    </row>
    <row r="93" spans="16:21">
      <c r="P93" s="458"/>
      <c r="Q93" s="458"/>
      <c r="R93" s="458"/>
      <c r="S93" s="458"/>
      <c r="T93" s="458"/>
      <c r="U93" s="458"/>
    </row>
    <row r="94" spans="16:21">
      <c r="P94" s="458"/>
      <c r="Q94" s="458"/>
      <c r="R94" s="458"/>
      <c r="S94" s="458"/>
      <c r="T94" s="458"/>
      <c r="U94" s="458"/>
    </row>
    <row r="95" spans="16:21">
      <c r="P95" s="458"/>
      <c r="Q95" s="458"/>
      <c r="R95" s="458"/>
      <c r="S95" s="458"/>
      <c r="T95" s="458"/>
      <c r="U95" s="458"/>
    </row>
    <row r="96" spans="16:21">
      <c r="P96" s="458"/>
      <c r="Q96" s="458"/>
      <c r="R96" s="458"/>
      <c r="S96" s="458"/>
      <c r="T96" s="458"/>
      <c r="U96" s="458"/>
    </row>
    <row r="97" spans="16:21">
      <c r="P97" s="458"/>
      <c r="Q97" s="458"/>
      <c r="R97" s="458"/>
      <c r="S97" s="458"/>
      <c r="T97" s="458"/>
      <c r="U97" s="458"/>
    </row>
    <row r="98" spans="16:21">
      <c r="P98" s="458"/>
      <c r="Q98" s="458"/>
      <c r="R98" s="458"/>
      <c r="S98" s="458"/>
      <c r="T98" s="458"/>
      <c r="U98" s="458"/>
    </row>
    <row r="99" spans="16:21">
      <c r="P99" s="458"/>
      <c r="Q99" s="458"/>
      <c r="R99" s="458"/>
      <c r="S99" s="458"/>
      <c r="T99" s="458"/>
      <c r="U99" s="458"/>
    </row>
    <row r="100" spans="16:21">
      <c r="P100" s="458"/>
      <c r="Q100" s="458"/>
      <c r="R100" s="458"/>
      <c r="S100" s="458"/>
      <c r="T100" s="458"/>
      <c r="U100" s="458"/>
    </row>
    <row r="101" spans="16:21">
      <c r="P101" s="458"/>
      <c r="Q101" s="458"/>
      <c r="R101" s="458"/>
      <c r="S101" s="458"/>
      <c r="T101" s="458"/>
      <c r="U101" s="458"/>
    </row>
    <row r="102" spans="16:21">
      <c r="P102" s="458"/>
      <c r="Q102" s="458"/>
      <c r="R102" s="458"/>
      <c r="S102" s="458"/>
      <c r="T102" s="458"/>
      <c r="U102" s="458"/>
    </row>
    <row r="103" spans="16:21">
      <c r="P103" s="458"/>
      <c r="Q103" s="458"/>
      <c r="R103" s="458"/>
      <c r="S103" s="458"/>
      <c r="T103" s="458"/>
      <c r="U103" s="458"/>
    </row>
    <row r="104" spans="16:21">
      <c r="P104" s="458"/>
      <c r="Q104" s="458"/>
      <c r="R104" s="458"/>
      <c r="S104" s="458"/>
      <c r="T104" s="458"/>
      <c r="U104" s="458"/>
    </row>
    <row r="105" spans="16:21">
      <c r="P105" s="458"/>
      <c r="Q105" s="458"/>
      <c r="R105" s="458"/>
      <c r="S105" s="458"/>
      <c r="T105" s="458"/>
      <c r="U105" s="458"/>
    </row>
    <row r="106" spans="16:21">
      <c r="P106" s="458"/>
      <c r="Q106" s="458"/>
      <c r="R106" s="458"/>
      <c r="S106" s="458"/>
      <c r="T106" s="458"/>
      <c r="U106" s="458"/>
    </row>
    <row r="107" spans="16:21">
      <c r="P107" s="7"/>
      <c r="Q107" s="7"/>
      <c r="R107" s="7"/>
      <c r="S107" s="7"/>
      <c r="T107" s="7"/>
    </row>
    <row r="108" spans="16:21">
      <c r="P108" s="7"/>
      <c r="Q108" s="7"/>
      <c r="R108" s="7"/>
      <c r="S108" s="7"/>
      <c r="T108" s="7"/>
    </row>
    <row r="109" spans="16:21">
      <c r="P109" s="7"/>
      <c r="Q109" s="7"/>
      <c r="R109" s="7"/>
      <c r="S109" s="7"/>
      <c r="T109" s="7"/>
    </row>
    <row r="110" spans="16:21">
      <c r="P110" s="7"/>
      <c r="Q110" s="7"/>
      <c r="R110" s="7"/>
      <c r="S110" s="7"/>
      <c r="T110" s="7"/>
    </row>
    <row r="111" spans="16:21">
      <c r="P111" s="7"/>
      <c r="Q111" s="7"/>
      <c r="R111" s="7"/>
      <c r="S111" s="7"/>
      <c r="T111" s="7"/>
    </row>
    <row r="112" spans="16:21">
      <c r="P112" s="7"/>
      <c r="Q112" s="7"/>
      <c r="R112" s="7"/>
      <c r="S112" s="7"/>
      <c r="T112" s="7"/>
    </row>
    <row r="113" spans="16:20">
      <c r="P113" s="7"/>
      <c r="Q113" s="7"/>
      <c r="R113" s="7"/>
      <c r="S113" s="7"/>
      <c r="T113" s="7"/>
    </row>
    <row r="114" spans="16:20">
      <c r="P114" s="7"/>
      <c r="Q114" s="7"/>
      <c r="R114" s="7"/>
      <c r="S114" s="7"/>
      <c r="T114" s="7"/>
    </row>
    <row r="115" spans="16:20">
      <c r="P115" s="7"/>
      <c r="Q115" s="7"/>
      <c r="R115" s="7"/>
      <c r="S115" s="7"/>
      <c r="T115" s="7"/>
    </row>
    <row r="116" spans="16:20">
      <c r="P116" s="7"/>
      <c r="Q116" s="7"/>
      <c r="R116" s="7"/>
      <c r="S116" s="7"/>
      <c r="T116" s="7"/>
    </row>
    <row r="117" spans="16:20">
      <c r="P117" s="7"/>
      <c r="Q117" s="7"/>
      <c r="R117" s="7"/>
      <c r="S117" s="7"/>
      <c r="T117" s="7"/>
    </row>
    <row r="118" spans="16:20">
      <c r="P118" s="7"/>
      <c r="Q118" s="7"/>
      <c r="R118" s="7"/>
      <c r="S118" s="7"/>
      <c r="T118" s="7"/>
    </row>
    <row r="119" spans="16:20">
      <c r="P119" s="7"/>
      <c r="Q119" s="7"/>
      <c r="R119" s="7"/>
      <c r="S119" s="7"/>
      <c r="T119" s="7"/>
    </row>
    <row r="120" spans="16:20">
      <c r="P120" s="7"/>
      <c r="Q120" s="7"/>
      <c r="R120" s="7"/>
      <c r="S120" s="7"/>
      <c r="T120" s="7"/>
    </row>
    <row r="121" spans="16:20">
      <c r="P121" s="7"/>
      <c r="Q121" s="7"/>
      <c r="R121" s="7"/>
      <c r="S121" s="7"/>
      <c r="T121" s="7"/>
    </row>
    <row r="122" spans="16:20">
      <c r="P122" s="7"/>
      <c r="Q122" s="7"/>
      <c r="R122" s="7"/>
      <c r="S122" s="7"/>
      <c r="T122" s="7"/>
    </row>
    <row r="123" spans="16:20">
      <c r="P123" s="7"/>
      <c r="Q123" s="7"/>
      <c r="R123" s="7"/>
      <c r="S123" s="7"/>
      <c r="T123" s="7"/>
    </row>
    <row r="124" spans="16:20">
      <c r="P124" s="7"/>
      <c r="Q124" s="7"/>
      <c r="R124" s="7"/>
      <c r="S124" s="7"/>
      <c r="T124" s="7"/>
    </row>
    <row r="125" spans="16:20">
      <c r="P125" s="7"/>
      <c r="Q125" s="7"/>
      <c r="R125" s="7"/>
      <c r="S125" s="7"/>
      <c r="T125" s="7"/>
    </row>
    <row r="126" spans="16:20">
      <c r="P126" s="7"/>
      <c r="Q126" s="7"/>
      <c r="R126" s="7"/>
      <c r="S126" s="7"/>
      <c r="T126" s="7"/>
    </row>
    <row r="127" spans="16:20">
      <c r="P127" s="7"/>
      <c r="Q127" s="7"/>
      <c r="R127" s="7"/>
      <c r="S127" s="7"/>
      <c r="T127" s="7"/>
    </row>
    <row r="128" spans="16:20">
      <c r="P128" s="7"/>
      <c r="Q128" s="7"/>
      <c r="R128" s="7"/>
      <c r="S128" s="7"/>
      <c r="T128" s="7"/>
    </row>
    <row r="129" spans="16:20">
      <c r="P129" s="7"/>
      <c r="Q129" s="7"/>
      <c r="R129" s="7"/>
      <c r="S129" s="7"/>
      <c r="T129" s="7"/>
    </row>
    <row r="130" spans="16:20">
      <c r="P130" s="7"/>
      <c r="Q130" s="7"/>
      <c r="R130" s="7"/>
      <c r="S130" s="7"/>
      <c r="T130" s="7"/>
    </row>
    <row r="131" spans="16:20">
      <c r="P131" s="7"/>
      <c r="Q131" s="7"/>
      <c r="R131" s="7"/>
      <c r="S131" s="7"/>
      <c r="T131" s="7"/>
    </row>
    <row r="132" spans="16:20">
      <c r="P132" s="7"/>
      <c r="Q132" s="7"/>
      <c r="R132" s="7"/>
      <c r="S132" s="7"/>
      <c r="T132" s="7"/>
    </row>
    <row r="133" spans="16:20">
      <c r="P133" s="7"/>
      <c r="Q133" s="7"/>
      <c r="R133" s="7"/>
      <c r="S133" s="7"/>
      <c r="T133" s="7"/>
    </row>
    <row r="134" spans="16:20">
      <c r="P134" s="7"/>
      <c r="Q134" s="7"/>
      <c r="R134" s="7"/>
      <c r="S134" s="7"/>
      <c r="T134" s="7"/>
    </row>
  </sheetData>
  <mergeCells count="10">
    <mergeCell ref="BF3:BK3"/>
    <mergeCell ref="B3:G3"/>
    <mergeCell ref="I3:N3"/>
    <mergeCell ref="P3:U3"/>
    <mergeCell ref="BM3:BR3"/>
    <mergeCell ref="AK3:AP3"/>
    <mergeCell ref="AR3:AW3"/>
    <mergeCell ref="AY3:BD3"/>
    <mergeCell ref="W3:Z3"/>
    <mergeCell ref="AD3:AI3"/>
  </mergeCells>
  <pageMargins left="0.7" right="0.7" top="0.75" bottom="0.75" header="0.3" footer="0.3"/>
  <pageSetup paperSize="9" orientation="portrait" r:id="rId1"/>
  <headerFooter>
    <oddHeader>&amp;C&amp;"Calibri"&amp;10&amp;K000000 [STAFF IN-CONFIDENCE]&amp;1#_x000D_</oddHeader>
    <oddFooter>&amp;C_x000D_&amp;1#&amp;"Calibri"&amp;10&amp;K000000 [STAFF IN-CONFIDENCE]</oddFooter>
  </headerFooter>
  <ignoredErrors>
    <ignoredError sqref="G5:G27" formulaRange="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egacyMetadata xmlns="b30672e7-690a-4c93-a50a-a028bc8f475d" xsi:nil="true"/>
    <Channel xmlns="b30672e7-690a-4c93-a50a-a028bc8f475d" xsi:nil="true"/>
    <OTModifiedBy xmlns="b30672e7-690a-4c93-a50a-a028bc8f475d" xsi:nil="true"/>
    <Activity xmlns="70761194-623b-4751-a0da-29ad6551f95e">Advice</Activity>
    <Function xmlns="70761194-623b-4751-a0da-29ad6551f95e">Programmes and Projects</Function>
    <PraText1 xmlns="a9df0e0e-9b5b-47bc-81c1-d190dfb54f87" xsi:nil="true"/>
    <Year xmlns="70761194-623b-4751-a0da-29ad6551f95e" xsi:nil="true"/>
    <CategoryName xmlns="70761194-623b-4751-a0da-29ad6551f95e">03. Analysis</CategoryName>
    <CategoryValue xmlns="70761194-623b-4751-a0da-29ad6551f95e" xsi:nil="true"/>
    <AggregationStatus xmlns="a9df0e0e-9b5b-47bc-81c1-d190dfb54f87">Normal</AggregationStatus>
    <Narrative xmlns="a9df0e0e-9b5b-47bc-81c1-d190dfb54f87" xsi:nil="true"/>
    <PraText5 xmlns="a9df0e0e-9b5b-47bc-81c1-d190dfb54f87" xsi:nil="true"/>
    <PRAType xmlns="70761194-623b-4751-a0da-29ad6551f95e" xsi:nil="true"/>
    <PraDate3 xmlns="a9df0e0e-9b5b-47bc-81c1-d190dfb54f87" xsi:nil="true"/>
    <PraDateTrigger xmlns="a9df0e0e-9b5b-47bc-81c1-d190dfb54f87" xsi:nil="true"/>
    <Project xmlns="70761194-623b-4751-a0da-29ad6551f95e" xsi:nil="true"/>
    <PraText4 xmlns="a9df0e0e-9b5b-47bc-81c1-d190dfb54f87" xsi:nil="true"/>
    <Subactivity xmlns="70761194-623b-4751-a0da-29ad6551f95e">2024 Advice</Subactivity>
    <PraDateDisposal xmlns="a9df0e0e-9b5b-47bc-81c1-d190dfb54f87" xsi:nil="true"/>
    <PraDate2 xmlns="a9df0e0e-9b5b-47bc-81c1-d190dfb54f87" xsi:nil="true"/>
    <PraText3 xmlns="a9df0e0e-9b5b-47bc-81c1-d190dfb54f87" xsi:nil="true"/>
    <DocumentType xmlns="02bffcbe-7cf8-467d-a91b-a3e0dbcae01e" xsi:nil="true"/>
    <AggregationNarrative xmlns="70761194-623b-4751-a0da-29ad6551f95e" xsi:nil="true"/>
    <Case xmlns="70761194-623b-4751-a0da-29ad6551f95e">ETS Unit and Price Settings</Case>
    <OTDocID xmlns="b30672e7-690a-4c93-a50a-a028bc8f475d" xsi:nil="true"/>
    <OTCreatedBy xmlns="b30672e7-690a-4c93-a50a-a028bc8f475d" xsi:nil="true"/>
    <PraDate1 xmlns="a9df0e0e-9b5b-47bc-81c1-d190dfb54f87" xsi:nil="true"/>
    <PraText2 xmlns="a9df0e0e-9b5b-47bc-81c1-d190dfb54f87" xsi:nil="true"/>
    <_dlc_DocId xmlns="e963e69f-3f58-4e6f-b74a-87e86ca2e125">ZRPJAS3TEE2M-297491816-1457</_dlc_DocId>
    <_dlc_DocIdUrl xmlns="e963e69f-3f58-4e6f-b74a-87e86ca2e125">
      <Url>https://climatechangegovt.sharepoint.com/sites/ETSUnitPrice22/_layouts/15/DocIdRedir.aspx?ID=ZRPJAS3TEE2M-297491816-1457</Url>
      <Description>ZRPJAS3TEE2M-297491816-1457</Description>
    </_dlc_DocIdUrl>
    <lcf76f155ced4ddcb4097134ff3c332f xmlns="987bcd1d-e1f1-4f53-92ab-ce8c6eb15727">
      <Terms xmlns="http://schemas.microsoft.com/office/infopath/2007/PartnerControls"/>
    </lcf76f155ced4ddcb4097134ff3c332f>
    <TaxCatchAll xmlns="e963e69f-3f58-4e6f-b74a-87e86ca2e12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eDocument" ma:contentTypeID="0x010100EDD070CD8C3B1241AF2B72868218A723" ma:contentTypeVersion="145" ma:contentTypeDescription="Create a new document." ma:contentTypeScope="" ma:versionID="f3b0ec646eab6474aea8f18229cb1ffe">
  <xsd:schema xmlns:xsd="http://www.w3.org/2001/XMLSchema" xmlns:xs="http://www.w3.org/2001/XMLSchema" xmlns:p="http://schemas.microsoft.com/office/2006/metadata/properties" xmlns:ns2="e963e69f-3f58-4e6f-b74a-87e86ca2e125" xmlns:ns3="02bffcbe-7cf8-467d-a91b-a3e0dbcae01e" xmlns:ns4="a9df0e0e-9b5b-47bc-81c1-d190dfb54f87" xmlns:ns5="b30672e7-690a-4c93-a50a-a028bc8f475d" xmlns:ns6="70761194-623b-4751-a0da-29ad6551f95e" xmlns:ns7="987bcd1d-e1f1-4f53-92ab-ce8c6eb15727" targetNamespace="http://schemas.microsoft.com/office/2006/metadata/properties" ma:root="true" ma:fieldsID="2cd93c7b24eb7ad334ca6199492e051d" ns2:_="" ns3:_="" ns4:_="" ns5:_="" ns6:_="" ns7:_="">
    <xsd:import namespace="e963e69f-3f58-4e6f-b74a-87e86ca2e125"/>
    <xsd:import namespace="02bffcbe-7cf8-467d-a91b-a3e0dbcae01e"/>
    <xsd:import namespace="a9df0e0e-9b5b-47bc-81c1-d190dfb54f87"/>
    <xsd:import namespace="b30672e7-690a-4c93-a50a-a028bc8f475d"/>
    <xsd:import namespace="70761194-623b-4751-a0da-29ad6551f95e"/>
    <xsd:import namespace="987bcd1d-e1f1-4f53-92ab-ce8c6eb15727"/>
    <xsd:element name="properties">
      <xsd:complexType>
        <xsd:sequence>
          <xsd:element name="documentManagement">
            <xsd:complexType>
              <xsd:all>
                <xsd:element ref="ns2:_dlc_DocId" minOccurs="0"/>
                <xsd:element ref="ns2:_dlc_DocIdUrl" minOccurs="0"/>
                <xsd:element ref="ns2:_dlc_DocIdPersistId" minOccurs="0"/>
                <xsd:element ref="ns3:DocumentType" minOccurs="0"/>
                <xsd:element ref="ns4:Narrative" minOccurs="0"/>
                <xsd:element ref="ns5:OTDocID" minOccurs="0"/>
                <xsd:element ref="ns5:OTModifiedBy" minOccurs="0"/>
                <xsd:element ref="ns5:LegacyMetadata" minOccurs="0"/>
                <xsd:element ref="ns5:OTCreatedBy" minOccurs="0"/>
                <xsd:element ref="ns4:PraText3" minOccurs="0"/>
                <xsd:element ref="ns4:PraText4" minOccurs="0"/>
                <xsd:element ref="ns4:PraText5" minOccurs="0"/>
                <xsd:element ref="ns4:PraDate1" minOccurs="0"/>
                <xsd:element ref="ns4:PraDate2" minOccurs="0"/>
                <xsd:element ref="ns4:PraDate3" minOccurs="0"/>
                <xsd:element ref="ns4:PraDateTrigger" minOccurs="0"/>
                <xsd:element ref="ns4:PraDateDisposal" minOccurs="0"/>
                <xsd:element ref="ns6:Activity" minOccurs="0"/>
                <xsd:element ref="ns6:Function" minOccurs="0"/>
                <xsd:element ref="ns6:Subactivity" minOccurs="0"/>
                <xsd:element ref="ns6:Year" minOccurs="0"/>
                <xsd:element ref="ns6:Project" minOccurs="0"/>
                <xsd:element ref="ns6:AggregationNarrative" minOccurs="0"/>
                <xsd:element ref="ns6:Case" minOccurs="0"/>
                <xsd:element ref="ns6:CategoryName" minOccurs="0"/>
                <xsd:element ref="ns6:CategoryValue" minOccurs="0"/>
                <xsd:element ref="ns4:PraText1" minOccurs="0"/>
                <xsd:element ref="ns4:PraText2" minOccurs="0"/>
                <xsd:element ref="ns6:PRAType" minOccurs="0"/>
                <xsd:element ref="ns4:AggregationStatus" minOccurs="0"/>
                <xsd:element ref="ns5:Channel" minOccurs="0"/>
                <xsd:element ref="ns7:MediaServiceMetadata" minOccurs="0"/>
                <xsd:element ref="ns7:MediaServiceFastMetadata" minOccurs="0"/>
                <xsd:element ref="ns7:MediaServiceAutoKeyPoints" minOccurs="0"/>
                <xsd:element ref="ns7:MediaServiceKeyPoints" minOccurs="0"/>
                <xsd:element ref="ns2:SharedWithUsers" minOccurs="0"/>
                <xsd:element ref="ns2:SharedWithDetails" minOccurs="0"/>
                <xsd:element ref="ns7:MediaServiceDateTaken" minOccurs="0"/>
                <xsd:element ref="ns7:MediaLengthInSeconds" minOccurs="0"/>
                <xsd:element ref="ns7:MediaServiceObjectDetectorVersions" minOccurs="0"/>
                <xsd:element ref="ns7:MediaServiceSearchProperties" minOccurs="0"/>
                <xsd:element ref="ns7:MediaServiceLocation" minOccurs="0"/>
                <xsd:element ref="ns7:MediaServiceGenerationTime" minOccurs="0"/>
                <xsd:element ref="ns7:MediaServiceEventHashCode" minOccurs="0"/>
                <xsd:element ref="ns7:lcf76f155ced4ddcb4097134ff3c332f" minOccurs="0"/>
                <xsd:element ref="ns2:TaxCatchAll" minOccurs="0"/>
                <xsd:element ref="ns7: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63e69f-3f58-4e6f-b74a-87e86ca2e12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4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4" nillable="true" ma:displayName="Shared With Details" ma:internalName="SharedWithDetails" ma:readOnly="true">
      <xsd:simpleType>
        <xsd:restriction base="dms:Note">
          <xsd:maxLength value="255"/>
        </xsd:restriction>
      </xsd:simpleType>
    </xsd:element>
    <xsd:element name="TaxCatchAll" ma:index="54" nillable="true" ma:displayName="Taxonomy Catch All Column" ma:hidden="true" ma:list="{efad8709-ae55-4347-b905-7e7cf6e9434f}" ma:internalName="TaxCatchAll" ma:showField="CatchAllData" ma:web="e963e69f-3f58-4e6f-b74a-87e86ca2e1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2bffcbe-7cf8-467d-a91b-a3e0dbcae01e" elementFormDefault="qualified">
    <xsd:import namespace="http://schemas.microsoft.com/office/2006/documentManagement/types"/>
    <xsd:import namespace="http://schemas.microsoft.com/office/infopath/2007/PartnerControls"/>
    <xsd:element name="DocumentType" ma:index="11" nillable="true" ma:displayName="Document Type" ma:description="Specify the document type to help refine search and to classify the document" ma:format="Dropdown" ma:internalName="DocumentType" ma:readOnly="false">
      <xsd:simpleType>
        <xsd:restriction base="dms:Choice">
          <xsd:enumeration value="APPLICATION, certificate, consent related"/>
          <xsd:enumeration value="CONTRACT, Variation, Agreement"/>
          <xsd:enumeration value="CORRESPONDENCE, Memo, Filenote, Email"/>
          <xsd:enumeration value="DRAWING, Plan, Map"/>
          <xsd:enumeration value="EMPLOYMENT related"/>
          <xsd:enumeration value="FINANCIAL related"/>
          <xsd:enumeration value="KNOWLEDGE article"/>
          <xsd:enumeration value="MEETING related"/>
          <xsd:enumeration value="MODEL, Calculation, Working"/>
          <xsd:enumeration value="PHOTO, Image or Multi-media"/>
          <xsd:enumeration value="PRESENTATION"/>
          <xsd:enumeration value="PUBLICATION material"/>
          <xsd:enumeration value="PURCHASING related"/>
          <xsd:enumeration value="REPORT, or planning related"/>
          <xsd:enumeration value="RULES, Policy, Bylaw, procedure"/>
          <xsd:enumeration value="SERVICE REQUEST related"/>
          <xsd:enumeration value="SPECIFICATION or standard"/>
          <xsd:enumeration value="SUPPLIER PRODUCT Info"/>
          <xsd:enumeration value="TEMPLATE, Checklist or Form"/>
        </xsd:restriction>
      </xsd:simpleType>
    </xsd:element>
  </xsd:schema>
  <xsd:schema xmlns:xsd="http://www.w3.org/2001/XMLSchema" xmlns:xs="http://www.w3.org/2001/XMLSchema" xmlns:dms="http://schemas.microsoft.com/office/2006/documentManagement/types" xmlns:pc="http://schemas.microsoft.com/office/infopath/2007/PartnerControls" targetNamespace="a9df0e0e-9b5b-47bc-81c1-d190dfb54f87" elementFormDefault="qualified">
    <xsd:import namespace="http://schemas.microsoft.com/office/2006/documentManagement/types"/>
    <xsd:import namespace="http://schemas.microsoft.com/office/infopath/2007/PartnerControls"/>
    <xsd:element name="Narrative" ma:index="12" nillable="true" ma:displayName="Narrative" ma:internalName="Narrative0" ma:readOnly="false">
      <xsd:simpleType>
        <xsd:restriction base="dms:Note">
          <xsd:maxLength value="255"/>
        </xsd:restriction>
      </xsd:simpleType>
    </xsd:element>
    <xsd:element name="PraText3" ma:index="17" nillable="true" ma:displayName="PRA Text 3" ma:hidden="true" ma:internalName="PraText30" ma:readOnly="false">
      <xsd:simpleType>
        <xsd:restriction base="dms:Text">
          <xsd:maxLength value="255"/>
        </xsd:restriction>
      </xsd:simpleType>
    </xsd:element>
    <xsd:element name="PraText4" ma:index="18" nillable="true" ma:displayName="PRA Text 4" ma:hidden="true" ma:internalName="PraText40" ma:readOnly="false">
      <xsd:simpleType>
        <xsd:restriction base="dms:Text">
          <xsd:maxLength value="255"/>
        </xsd:restriction>
      </xsd:simpleType>
    </xsd:element>
    <xsd:element name="PraText5" ma:index="19" nillable="true" ma:displayName="PRA Text 5" ma:hidden="true" ma:internalName="PraText50" ma:readOnly="false">
      <xsd:simpleType>
        <xsd:restriction base="dms:Text">
          <xsd:maxLength value="255"/>
        </xsd:restriction>
      </xsd:simpleType>
    </xsd:element>
    <xsd:element name="PraDate1" ma:index="20" nillable="true" ma:displayName="PRA Date 1" ma:format="DateTime" ma:hidden="true" ma:internalName="PraDate1" ma:readOnly="false">
      <xsd:simpleType>
        <xsd:restriction base="dms:DateTime"/>
      </xsd:simpleType>
    </xsd:element>
    <xsd:element name="PraDate2" ma:index="21" nillable="true" ma:displayName="PRA Date 2" ma:format="DateTime" ma:hidden="true" ma:internalName="PraDate2" ma:readOnly="false">
      <xsd:simpleType>
        <xsd:restriction base="dms:DateTime"/>
      </xsd:simpleType>
    </xsd:element>
    <xsd:element name="PraDate3" ma:index="22" nillable="true" ma:displayName="PRA Date 3" ma:format="DateTime" ma:hidden="true" ma:internalName="PraDate3" ma:readOnly="false">
      <xsd:simpleType>
        <xsd:restriction base="dms:DateTime"/>
      </xsd:simpleType>
    </xsd:element>
    <xsd:element name="PraDateTrigger" ma:index="23" nillable="true" ma:displayName="PRA Date Trigger" ma:format="DateTime" ma:hidden="true" ma:internalName="PraDateTrigger" ma:readOnly="false">
      <xsd:simpleType>
        <xsd:restriction base="dms:DateTime"/>
      </xsd:simpleType>
    </xsd:element>
    <xsd:element name="PraDateDisposal" ma:index="24" nillable="true" ma:displayName="PRA Date Disposal" ma:format="DateTime" ma:hidden="true" ma:internalName="PraDateDisposal0" ma:readOnly="false">
      <xsd:simpleType>
        <xsd:restriction base="dms:DateTime"/>
      </xsd:simpleType>
    </xsd:element>
    <xsd:element name="PraText1" ma:index="34" nillable="true" ma:displayName="PRA Text 1" ma:hidden="true" ma:internalName="PraText10" ma:readOnly="false">
      <xsd:simpleType>
        <xsd:restriction base="dms:Text">
          <xsd:maxLength value="255"/>
        </xsd:restriction>
      </xsd:simpleType>
    </xsd:element>
    <xsd:element name="PraText2" ma:index="35" nillable="true" ma:displayName="PRA Text 2" ma:hidden="true" ma:internalName="PraText20" ma:readOnly="false">
      <xsd:simpleType>
        <xsd:restriction base="dms:Text">
          <xsd:maxLength value="255"/>
        </xsd:restriction>
      </xsd:simpleType>
    </xsd:element>
    <xsd:element name="AggregationStatus" ma:index="37" nillable="true" ma:displayName="Aggregation Status" ma:default="Normal" ma:format="Dropdown" ma:hidden="true" ma:internalName="AggregationStatus0" ma:readOnly="false">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restriction>
      </xsd:simpleType>
    </xsd:element>
  </xsd:schema>
  <xsd:schema xmlns:xsd="http://www.w3.org/2001/XMLSchema" xmlns:xs="http://www.w3.org/2001/XMLSchema" xmlns:dms="http://schemas.microsoft.com/office/2006/documentManagement/types" xmlns:pc="http://schemas.microsoft.com/office/infopath/2007/PartnerControls" targetNamespace="b30672e7-690a-4c93-a50a-a028bc8f475d" elementFormDefault="qualified">
    <xsd:import namespace="http://schemas.microsoft.com/office/2006/documentManagement/types"/>
    <xsd:import namespace="http://schemas.microsoft.com/office/infopath/2007/PartnerControls"/>
    <xsd:element name="OTDocID" ma:index="13" nillable="true" ma:displayName="OTDocID" ma:internalName="OTDocID" ma:readOnly="false">
      <xsd:simpleType>
        <xsd:restriction base="dms:Text">
          <xsd:maxLength value="255"/>
        </xsd:restriction>
      </xsd:simpleType>
    </xsd:element>
    <xsd:element name="OTModifiedBy" ma:index="14" nillable="true" ma:displayName="OTModifiedBy" ma:internalName="OTModifiedBy" ma:readOnly="false">
      <xsd:simpleType>
        <xsd:restriction base="dms:Text">
          <xsd:maxLength value="255"/>
        </xsd:restriction>
      </xsd:simpleType>
    </xsd:element>
    <xsd:element name="LegacyMetadata" ma:index="15" nillable="true" ma:displayName="LegacyMetadata" ma:internalName="LegacyMetadata" ma:readOnly="false">
      <xsd:simpleType>
        <xsd:restriction base="dms:Note">
          <xsd:maxLength value="255"/>
        </xsd:restriction>
      </xsd:simpleType>
    </xsd:element>
    <xsd:element name="OTCreatedBy" ma:index="16" nillable="true" ma:displayName="OTCreatedBy" ma:internalName="OTCreatedBy" ma:readOnly="false">
      <xsd:simpleType>
        <xsd:restriction base="dms:Text">
          <xsd:maxLength value="255"/>
        </xsd:restriction>
      </xsd:simpleType>
    </xsd:element>
    <xsd:element name="Channel" ma:index="38" nillable="true" ma:displayName="Channel" ma:hidden="true" ma:internalName="Channel"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0761194-623b-4751-a0da-29ad6551f95e" elementFormDefault="qualified">
    <xsd:import namespace="http://schemas.microsoft.com/office/2006/documentManagement/types"/>
    <xsd:import namespace="http://schemas.microsoft.com/office/infopath/2007/PartnerControls"/>
    <xsd:element name="Activity" ma:index="25" nillable="true" ma:displayName="Activity" ma:default="Advice" ma:format="Dropdown" ma:hidden="true" ma:internalName="Activity" ma:readOnly="false">
      <xsd:simpleType>
        <xsd:union memberTypes="dms:Text">
          <xsd:simpleType>
            <xsd:restriction base="dms:Choice">
              <xsd:enumeration value="Advice"/>
            </xsd:restriction>
          </xsd:simpleType>
        </xsd:union>
      </xsd:simpleType>
    </xsd:element>
    <xsd:element name="Function" ma:index="26" nillable="true" ma:displayName="Function" ma:default="Programmes and Projects" ma:format="Dropdown" ma:hidden="true" ma:internalName="Function" ma:readOnly="false">
      <xsd:simpleType>
        <xsd:union memberTypes="dms:Text">
          <xsd:simpleType>
            <xsd:restriction base="dms:Choice">
              <xsd:enumeration value="Programmes and Projects"/>
            </xsd:restriction>
          </xsd:simpleType>
        </xsd:union>
      </xsd:simpleType>
    </xsd:element>
    <xsd:element name="Subactivity" ma:index="27" nillable="true" ma:displayName="Subactivity" ma:default="NA" ma:hidden="true" ma:internalName="Subactivity" ma:readOnly="false">
      <xsd:simpleType>
        <xsd:restriction base="dms:Text">
          <xsd:maxLength value="255"/>
        </xsd:restriction>
      </xsd:simpleType>
    </xsd:element>
    <xsd:element name="Year" ma:index="28" nillable="true" ma:displayName="Year" ma:format="Dropdown" ma:hidden="true" ma:internalName="Year" ma:readOnly="false">
      <xsd:simpleType>
        <xsd:restriction base="dms:Choice">
          <xsd:enumeration value="2019"/>
          <xsd:enumeration value="2020"/>
          <xsd:enumeration value="2021"/>
          <xsd:enumeration value="2022"/>
          <xsd:enumeration value="2023"/>
        </xsd:restriction>
      </xsd:simpleType>
    </xsd:element>
    <xsd:element name="Project" ma:index="29" nillable="true" ma:displayName="Project" ma:hidden="true" ma:internalName="Project" ma:readOnly="false">
      <xsd:simpleType>
        <xsd:restriction base="dms:Text">
          <xsd:maxLength value="255"/>
        </xsd:restriction>
      </xsd:simpleType>
    </xsd:element>
    <xsd:element name="AggregationNarrative" ma:index="30" nillable="true" ma:displayName="Aggregation Narrative" ma:hidden="true" ma:internalName="AggregationNarrative" ma:readOnly="false">
      <xsd:simpleType>
        <xsd:restriction base="dms:Text">
          <xsd:maxLength value="255"/>
        </xsd:restriction>
      </xsd:simpleType>
    </xsd:element>
    <xsd:element name="Case" ma:index="31" nillable="true" ma:displayName="Case" ma:default="ETS Unit and Price Settings" ma:format="Dropdown" ma:hidden="true" ma:internalName="Case" ma:readOnly="false">
      <xsd:simpleType>
        <xsd:restriction base="dms:Choice">
          <xsd:enumeration value="ETS Unit and Price Settings"/>
        </xsd:restriction>
      </xsd:simpleType>
    </xsd:element>
    <xsd:element name="CategoryName" ma:index="32" nillable="true" ma:displayName="Category" ma:default="NA" ma:hidden="true" ma:internalName="CategoryName" ma:readOnly="false">
      <xsd:simpleType>
        <xsd:restriction base="dms:Text">
          <xsd:maxLength value="255"/>
        </xsd:restriction>
      </xsd:simpleType>
    </xsd:element>
    <xsd:element name="CategoryValue" ma:index="33" nillable="true" ma:displayName="Category Value" ma:hidden="true" ma:internalName="CategoryValue" ma:readOnly="false">
      <xsd:simpleType>
        <xsd:restriction base="dms:Text">
          <xsd:maxLength value="255"/>
        </xsd:restriction>
      </xsd:simpleType>
    </xsd:element>
    <xsd:element name="PRAType" ma:index="36" nillable="true" ma:displayName="PRA Type" ma:hidden="true" ma:internalName="PRATyp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7bcd1d-e1f1-4f53-92ab-ce8c6eb15727" elementFormDefault="qualified">
    <xsd:import namespace="http://schemas.microsoft.com/office/2006/documentManagement/types"/>
    <xsd:import namespace="http://schemas.microsoft.com/office/infopath/2007/PartnerControls"/>
    <xsd:element name="MediaServiceMetadata" ma:index="39" nillable="true" ma:displayName="MediaServiceMetadata" ma:hidden="true" ma:internalName="MediaServiceMetadata" ma:readOnly="true">
      <xsd:simpleType>
        <xsd:restriction base="dms:Note"/>
      </xsd:simpleType>
    </xsd:element>
    <xsd:element name="MediaServiceFastMetadata" ma:index="40" nillable="true" ma:displayName="MediaServiceFastMetadata" ma:hidden="true" ma:internalName="MediaServiceFastMetadata" ma:readOnly="true">
      <xsd:simpleType>
        <xsd:restriction base="dms:Note"/>
      </xsd:simpleType>
    </xsd:element>
    <xsd:element name="MediaServiceAutoKeyPoints" ma:index="41" nillable="true" ma:displayName="MediaServiceAutoKeyPoints" ma:hidden="true" ma:internalName="MediaServiceAutoKeyPoints" ma:readOnly="true">
      <xsd:simpleType>
        <xsd:restriction base="dms:Note"/>
      </xsd:simpleType>
    </xsd:element>
    <xsd:element name="MediaServiceKeyPoints" ma:index="42" nillable="true" ma:displayName="KeyPoints" ma:internalName="MediaServiceKeyPoints" ma:readOnly="true">
      <xsd:simpleType>
        <xsd:restriction base="dms:Note">
          <xsd:maxLength value="255"/>
        </xsd:restriction>
      </xsd:simpleType>
    </xsd:element>
    <xsd:element name="MediaServiceDateTaken" ma:index="45" nillable="true" ma:displayName="MediaServiceDateTaken" ma:hidden="true" ma:internalName="MediaServiceDateTaken" ma:readOnly="true">
      <xsd:simpleType>
        <xsd:restriction base="dms:Text"/>
      </xsd:simpleType>
    </xsd:element>
    <xsd:element name="MediaLengthInSeconds" ma:index="46" nillable="true" ma:displayName="MediaLengthInSeconds" ma:hidden="true" ma:internalName="MediaLengthInSeconds" ma:readOnly="true">
      <xsd:simpleType>
        <xsd:restriction base="dms:Unknown"/>
      </xsd:simpleType>
    </xsd:element>
    <xsd:element name="MediaServiceObjectDetectorVersions" ma:index="47" nillable="true" ma:displayName="MediaServiceObjectDetectorVersions" ma:hidden="true" ma:indexed="true" ma:internalName="MediaServiceObjectDetectorVersions" ma:readOnly="true">
      <xsd:simpleType>
        <xsd:restriction base="dms:Text"/>
      </xsd:simpleType>
    </xsd:element>
    <xsd:element name="MediaServiceSearchProperties" ma:index="48" nillable="true" ma:displayName="MediaServiceSearchProperties" ma:hidden="true" ma:internalName="MediaServiceSearchProperties" ma:readOnly="true">
      <xsd:simpleType>
        <xsd:restriction base="dms:Note"/>
      </xsd:simpleType>
    </xsd:element>
    <xsd:element name="MediaServiceLocation" ma:index="49" nillable="true" ma:displayName="Location" ma:indexed="true" ma:internalName="MediaServiceLocation" ma:readOnly="true">
      <xsd:simpleType>
        <xsd:restriction base="dms:Text"/>
      </xsd:simpleType>
    </xsd:element>
    <xsd:element name="MediaServiceGenerationTime" ma:index="50" nillable="true" ma:displayName="MediaServiceGenerationTime" ma:hidden="true" ma:internalName="MediaServiceGenerationTime" ma:readOnly="true">
      <xsd:simpleType>
        <xsd:restriction base="dms:Text"/>
      </xsd:simpleType>
    </xsd:element>
    <xsd:element name="MediaServiceEventHashCode" ma:index="51" nillable="true" ma:displayName="MediaServiceEventHashCode" ma:hidden="true" ma:internalName="MediaServiceEventHashCode" ma:readOnly="true">
      <xsd:simpleType>
        <xsd:restriction base="dms:Text"/>
      </xsd:simpleType>
    </xsd:element>
    <xsd:element name="lcf76f155ced4ddcb4097134ff3c332f" ma:index="53" nillable="true" ma:taxonomy="true" ma:internalName="lcf76f155ced4ddcb4097134ff3c332f" ma:taxonomyFieldName="MediaServiceImageTags" ma:displayName="Image Tags" ma:readOnly="false" ma:fieldId="{5cf76f15-5ced-4ddc-b409-7134ff3c332f}" ma:taxonomyMulti="true" ma:sspId="c284cdd8-0240-42f9-af2b-4d59cbd29a82" ma:termSetId="09814cd3-568e-fe90-9814-8d621ff8fb84" ma:anchorId="fba54fb3-c3e1-fe81-a776-ca4b69148c4d" ma:open="true" ma:isKeyword="false">
      <xsd:complexType>
        <xsd:sequence>
          <xsd:element ref="pc:Terms" minOccurs="0" maxOccurs="1"/>
        </xsd:sequence>
      </xsd:complexType>
    </xsd:element>
    <xsd:element name="MediaServiceOCR" ma:index="55"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7974C6C-61D3-4351-89E8-16D88F780F3B}"/>
</file>

<file path=customXml/itemProps2.xml><?xml version="1.0" encoding="utf-8"?>
<ds:datastoreItem xmlns:ds="http://schemas.openxmlformats.org/officeDocument/2006/customXml" ds:itemID="{0777D763-43A6-4020-B455-FC79A5D54D27}"/>
</file>

<file path=customXml/itemProps3.xml><?xml version="1.0" encoding="utf-8"?>
<ds:datastoreItem xmlns:ds="http://schemas.openxmlformats.org/officeDocument/2006/customXml" ds:itemID="{604D984F-E04A-4C30-B09C-17F691A4597B}"/>
</file>

<file path=customXml/itemProps4.xml><?xml version="1.0" encoding="utf-8"?>
<ds:datastoreItem xmlns:ds="http://schemas.openxmlformats.org/officeDocument/2006/customXml" ds:itemID="{9BF7CF64-C141-440D-80DA-3FC57FEDF25A}"/>
</file>

<file path=docProps/app.xml><?xml version="1.0" encoding="utf-8"?>
<Properties xmlns="http://schemas.openxmlformats.org/officeDocument/2006/extended-properties" xmlns:vt="http://schemas.openxmlformats.org/officeDocument/2006/docPropsVTypes">
  <Application>Microsoft Excel Online</Application>
  <Manager/>
  <Company>Ministry for Primary Industries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CCC</dc:creator>
  <cp:keywords/>
  <dc:description/>
  <cp:lastModifiedBy/>
  <cp:revision/>
  <dcterms:created xsi:type="dcterms:W3CDTF">2019-09-06T01:34:55Z</dcterms:created>
  <dcterms:modified xsi:type="dcterms:W3CDTF">2024-05-17T03:55:59Z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0x010100EDD070CD8C3B1241AF2B72868218A723</vt:lpwstr>
  </property>
  <property fmtid="{D5CDD505-2E9C-101B-9397-08002B2CF9AE}" pid="3" name="_dlc_DocIdItemGuid">
    <vt:lpwstr>95e84cbf-2fbf-4c5d-8366-f6de86eeef87</vt:lpwstr>
  </property>
  <property fmtid="{D5CDD505-2E9C-101B-9397-08002B2CF9AE}" pid="4" name="MSIP_Label_7243e26e-2558-419d-8098-cf1362baec9a_Enabled">
    <vt:lpwstr>true</vt:lpwstr>
  </property>
  <property fmtid="{D5CDD505-2E9C-101B-9397-08002B2CF9AE}" pid="5" name="MSIP_Label_7243e26e-2558-419d-8098-cf1362baec9a_SetDate">
    <vt:lpwstr>2023-09-27T02:05:33Z</vt:lpwstr>
  </property>
  <property fmtid="{D5CDD505-2E9C-101B-9397-08002B2CF9AE}" pid="6" name="MSIP_Label_7243e26e-2558-419d-8098-cf1362baec9a_Method">
    <vt:lpwstr>Privileged</vt:lpwstr>
  </property>
  <property fmtid="{D5CDD505-2E9C-101B-9397-08002B2CF9AE}" pid="7" name="MSIP_Label_7243e26e-2558-419d-8098-cf1362baec9a_Name">
    <vt:lpwstr>Staff In-Confidence</vt:lpwstr>
  </property>
  <property fmtid="{D5CDD505-2E9C-101B-9397-08002B2CF9AE}" pid="8" name="MSIP_Label_7243e26e-2558-419d-8098-cf1362baec9a_SiteId">
    <vt:lpwstr>27523570-98da-4a95-b560-ba6bb21643d0</vt:lpwstr>
  </property>
  <property fmtid="{D5CDD505-2E9C-101B-9397-08002B2CF9AE}" pid="9" name="MSIP_Label_7243e26e-2558-419d-8098-cf1362baec9a_ActionId">
    <vt:lpwstr>5644801e-e33c-4c7d-95de-6c3584846d12</vt:lpwstr>
  </property>
  <property fmtid="{D5CDD505-2E9C-101B-9397-08002B2CF9AE}" pid="10" name="MSIP_Label_7243e26e-2558-419d-8098-cf1362baec9a_ContentBits">
    <vt:lpwstr>3</vt:lpwstr>
  </property>
  <property fmtid="{D5CDD505-2E9C-101B-9397-08002B2CF9AE}" pid="11" name="MediaServiceImageTags">
    <vt:lpwstr/>
  </property>
</Properties>
</file>